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294\Documents\Projects\mx-core\plugins\mx-core-rbm\public\"/>
    </mc:Choice>
  </mc:AlternateContent>
  <xr:revisionPtr revIDLastSave="0" documentId="8_{3F33EBB3-19FA-4E7C-8553-24EFECDF2A4E}" xr6:coauthVersionLast="47" xr6:coauthVersionMax="47" xr10:uidLastSave="{00000000-0000-0000-0000-000000000000}"/>
  <bookViews>
    <workbookView xWindow="345" yWindow="2160" windowWidth="16275" windowHeight="11055" tabRatio="789" firstSheet="23" activeTab="53" xr2:uid="{00000000-000D-0000-FFFF-FFFF00000000}"/>
  </bookViews>
  <sheets>
    <sheet name="Menu" sheetId="1" r:id="rId1"/>
    <sheet name="53" sheetId="56" r:id="rId2"/>
    <sheet name="52" sheetId="55" r:id="rId3"/>
    <sheet name="51-1" sheetId="68" r:id="rId4"/>
    <sheet name="51" sheetId="66" r:id="rId5"/>
    <sheet name="50-1" sheetId="67" r:id="rId6"/>
    <sheet name="50" sheetId="65" r:id="rId7"/>
    <sheet name="49-1" sheetId="77" r:id="rId8"/>
    <sheet name="49" sheetId="59" r:id="rId9"/>
    <sheet name="48-1" sheetId="79" r:id="rId10"/>
    <sheet name="48" sheetId="58" r:id="rId11"/>
    <sheet name="47-1" sheetId="76" r:id="rId12"/>
    <sheet name="47" sheetId="54" r:id="rId13"/>
    <sheet name="46" sheetId="2" r:id="rId14"/>
    <sheet name="45" sheetId="3" r:id="rId15"/>
    <sheet name="44" sheetId="4" r:id="rId16"/>
    <sheet name="43" sheetId="5" r:id="rId17"/>
    <sheet name="42" sheetId="6" r:id="rId18"/>
    <sheet name="41" sheetId="7" r:id="rId19"/>
    <sheet name="40" sheetId="8" r:id="rId20"/>
    <sheet name="39" sheetId="9" r:id="rId21"/>
    <sheet name="38" sheetId="10" r:id="rId22"/>
    <sheet name="37" sheetId="11" r:id="rId23"/>
    <sheet name="36" sheetId="12" r:id="rId24"/>
    <sheet name="35" sheetId="13" r:id="rId25"/>
    <sheet name="34" sheetId="14" r:id="rId26"/>
    <sheet name="33" sheetId="15" r:id="rId27"/>
    <sheet name="32" sheetId="16" r:id="rId28"/>
    <sheet name="31" sheetId="17" r:id="rId29"/>
    <sheet name="30" sheetId="18" r:id="rId30"/>
    <sheet name="29" sheetId="19" r:id="rId31"/>
    <sheet name="28" sheetId="20" r:id="rId32"/>
    <sheet name="27" sheetId="21" r:id="rId33"/>
    <sheet name="26" sheetId="22" r:id="rId34"/>
    <sheet name="25-6" sheetId="75" r:id="rId35"/>
    <sheet name="25-5" sheetId="63" r:id="rId36"/>
    <sheet name="25-4" sheetId="23" r:id="rId37"/>
    <sheet name="25-3" sheetId="25" r:id="rId38"/>
    <sheet name="25-2" sheetId="26" r:id="rId39"/>
    <sheet name="25-1" sheetId="27" r:id="rId40"/>
    <sheet name="25" sheetId="28" r:id="rId41"/>
    <sheet name="24" sheetId="29" r:id="rId42"/>
    <sheet name="22" sheetId="30" r:id="rId43"/>
    <sheet name="23" sheetId="31" r:id="rId44"/>
    <sheet name="21" sheetId="32" r:id="rId45"/>
    <sheet name="20" sheetId="33" r:id="rId46"/>
    <sheet name="19" sheetId="34" r:id="rId47"/>
    <sheet name="18" sheetId="24" r:id="rId48"/>
    <sheet name="17" sheetId="35" r:id="rId49"/>
    <sheet name="16" sheetId="36" r:id="rId50"/>
    <sheet name="15" sheetId="37" r:id="rId51"/>
    <sheet name="14" sheetId="38" r:id="rId52"/>
    <sheet name="13" sheetId="39" r:id="rId53"/>
    <sheet name="12" sheetId="40" r:id="rId54"/>
    <sheet name="11" sheetId="41" r:id="rId55"/>
    <sheet name="10" sheetId="42" r:id="rId56"/>
    <sheet name="9" sheetId="43" r:id="rId57"/>
    <sheet name="8" sheetId="44" r:id="rId58"/>
    <sheet name="7" sheetId="45" r:id="rId59"/>
    <sheet name="6" sheetId="46" r:id="rId60"/>
    <sheet name="5" sheetId="47" r:id="rId61"/>
    <sheet name="4" sheetId="48" r:id="rId62"/>
    <sheet name="3" sheetId="49" r:id="rId63"/>
    <sheet name="2" sheetId="50" r:id="rId64"/>
    <sheet name="1" sheetId="51" r:id="rId65"/>
    <sheet name="stock" sheetId="52" r:id="rId66"/>
  </sheets>
  <externalReferences>
    <externalReference r:id="rId67"/>
    <externalReference r:id="rId68"/>
    <externalReference r:id="rId69"/>
    <externalReference r:id="rId70"/>
  </externalReferences>
  <definedNames>
    <definedName name="_dataMtr">'12'!$B$5:$S$331</definedName>
    <definedName name="_xlnm._FilterDatabase" localSheetId="55" hidden="1">'10'!$A$6:$AA$55</definedName>
    <definedName name="_xlnm._FilterDatabase" localSheetId="54" hidden="1">'11'!$A$5:$V$123</definedName>
    <definedName name="_xlnm._FilterDatabase" localSheetId="53" hidden="1">'12'!$A$4:$AE$434</definedName>
    <definedName name="_xlnm._FilterDatabase" localSheetId="63" hidden="1">'2'!$A$5:$AO$740</definedName>
    <definedName name="_xlnm._FilterDatabase" localSheetId="34" hidden="1">'25-6'!$A$5:$L$1314</definedName>
    <definedName name="_xlnm._FilterDatabase" localSheetId="30" hidden="1">'29'!$A$1:$AI$129</definedName>
    <definedName name="_xlnm._FilterDatabase" localSheetId="62" hidden="1">'3'!$A$6:$AD$410</definedName>
    <definedName name="_xlnm._FilterDatabase" localSheetId="24" hidden="1">'35'!$A$7:$AH$106</definedName>
    <definedName name="_xlnm._FilterDatabase" localSheetId="21" hidden="1">'38'!$A$1:$AM$201</definedName>
    <definedName name="_xlnm._FilterDatabase" localSheetId="61" hidden="1">'4'!$A$241:$AA$307</definedName>
    <definedName name="_xlnm._FilterDatabase" localSheetId="12" hidden="1">'47'!$A$7:$M$506</definedName>
    <definedName name="_xlnm._FilterDatabase" localSheetId="11" hidden="1">'47-1'!$A$9:$G$306</definedName>
    <definedName name="_xlnm._FilterDatabase" localSheetId="9" hidden="1">'48-1'!$A$7:$M$2197</definedName>
    <definedName name="_xlnm._FilterDatabase" localSheetId="8" hidden="1">'49'!$A$7:$H$427</definedName>
    <definedName name="_xlnm._FilterDatabase" localSheetId="7" hidden="1">'49-1'!$A$9:$J$629</definedName>
    <definedName name="_xlnm._FilterDatabase" localSheetId="60" hidden="1">'5'!$A$6:$U$711</definedName>
    <definedName name="_xlnm._FilterDatabase" localSheetId="6" hidden="1">'50'!$A$7:$I$40</definedName>
    <definedName name="_xlnm._FilterDatabase" localSheetId="4" hidden="1">'51'!$A$7:$I$112</definedName>
    <definedName name="_xlnm._FilterDatabase" localSheetId="3" hidden="1">'51-1'!$A$8:$I$128</definedName>
    <definedName name="_xlnm._FilterDatabase" localSheetId="59" hidden="1">'6'!$A$5:$AE$442</definedName>
    <definedName name="_xlnm._FilterDatabase" localSheetId="58" hidden="1">'7'!$A$6:$V$167</definedName>
    <definedName name="_xlnm._FilterDatabase" localSheetId="57" hidden="1">'8'!$A$262:$AE$296</definedName>
    <definedName name="_xlnm._FilterDatabase" localSheetId="56" hidden="1">'9'!$A$5:$Y$196</definedName>
    <definedName name="_itemMtr">'12'!$B$5:$B$331</definedName>
    <definedName name="data" localSheetId="11">[1]Menu!$A$42:$B$44</definedName>
    <definedName name="data" localSheetId="9">[2]Menu!$A$42:$B$44</definedName>
    <definedName name="data" localSheetId="7">[3]Menu!$A$42:$B$44</definedName>
    <definedName name="data" localSheetId="6">[4]Menu!$A$42:$B$44</definedName>
    <definedName name="data" localSheetId="5">[4]Menu!$A$42:$B$44</definedName>
    <definedName name="data" localSheetId="4">[4]Menu!$A$42:$B$44</definedName>
    <definedName name="data" localSheetId="3">[4]Menu!$A$42:$B$44</definedName>
    <definedName name="data">Menu!$A$42:$B$44</definedName>
    <definedName name="data_koso">#REF!</definedName>
    <definedName name="data_m">#REF!</definedName>
    <definedName name="data1">#REF!</definedName>
    <definedName name="item" localSheetId="11">[1]Menu!$A$42:$A$44</definedName>
    <definedName name="item" localSheetId="9">[2]Menu!$A$42:$A$44</definedName>
    <definedName name="item" localSheetId="7">[3]Menu!$A$42:$A$44</definedName>
    <definedName name="item" localSheetId="6">[4]Menu!$A$42:$A$44</definedName>
    <definedName name="item" localSheetId="5">[4]Menu!$A$42:$A$44</definedName>
    <definedName name="item" localSheetId="4">[4]Menu!$A$42:$A$44</definedName>
    <definedName name="item" localSheetId="3">[4]Menu!$A$42:$A$44</definedName>
    <definedName name="item">Menu!$A$42:$A$44</definedName>
    <definedName name="item_koso">#REF!</definedName>
    <definedName name="item_m">#REF!</definedName>
    <definedName name="item1">#REF!</definedName>
    <definedName name="lineno" localSheetId="6">'50'!$B$8:$B$40</definedName>
    <definedName name="lineno" localSheetId="4">'51'!#REF!</definedName>
    <definedName name="lineno">#REF!</definedName>
    <definedName name="_xlnm.Print_Area" localSheetId="53">'12'!$A$294:$S$294</definedName>
    <definedName name="_xlnm.Print_Area" localSheetId="63">'2'!$A$477:$E$544</definedName>
    <definedName name="_xlnm.Print_Area" localSheetId="28">'31'!$A$1:$AG$35</definedName>
    <definedName name="_xlnm.Print_Area" localSheetId="22">'37'!$A$1:$AB$34</definedName>
    <definedName name="_xlnm.Print_Titles" localSheetId="64">'1'!$1:$6</definedName>
    <definedName name="_xlnm.Print_Titles" localSheetId="53">'12'!$1:$4</definedName>
    <definedName name="status">#REF!</definedName>
    <definedName name="t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Z_0A3BE354_EABF_4B36_A467_F2E7E7C9C594_.wvu.Cols" localSheetId="64" hidden="1">'1'!$F:$F,'1'!$H:$I,'1'!$N:$Q</definedName>
    <definedName name="Z_0A3BE354_EABF_4B36_A467_F2E7E7C9C594_.wvu.Cols" localSheetId="55" hidden="1">'10'!$D:$E,'10'!$O:$O,'10'!$U:$W</definedName>
    <definedName name="Z_0A3BE354_EABF_4B36_A467_F2E7E7C9C594_.wvu.Cols" localSheetId="54" hidden="1">'11'!$P:$P</definedName>
    <definedName name="Z_0A3BE354_EABF_4B36_A467_F2E7E7C9C594_.wvu.Cols" localSheetId="53" hidden="1">'12'!$K:$N</definedName>
    <definedName name="Z_0A3BE354_EABF_4B36_A467_F2E7E7C9C594_.wvu.Cols" localSheetId="52" hidden="1">'13'!$U:$U,'13'!$Y:$Y</definedName>
    <definedName name="Z_0A3BE354_EABF_4B36_A467_F2E7E7C9C594_.wvu.Cols" localSheetId="51" hidden="1">'14'!$K:$K</definedName>
    <definedName name="Z_0A3BE354_EABF_4B36_A467_F2E7E7C9C594_.wvu.Cols" localSheetId="48" hidden="1">'17'!$F:$G</definedName>
    <definedName name="Z_0A3BE354_EABF_4B36_A467_F2E7E7C9C594_.wvu.Cols" localSheetId="47" hidden="1">'18'!$L:$M</definedName>
    <definedName name="Z_0A3BE354_EABF_4B36_A467_F2E7E7C9C594_.wvu.Cols" localSheetId="46" hidden="1">'19'!$M:$N</definedName>
    <definedName name="Z_0A3BE354_EABF_4B36_A467_F2E7E7C9C594_.wvu.Cols" localSheetId="63" hidden="1">'2'!$AB:$AB,'2'!$AG:$AI</definedName>
    <definedName name="Z_0A3BE354_EABF_4B36_A467_F2E7E7C9C594_.wvu.Cols" localSheetId="45" hidden="1">'20'!$H:$I</definedName>
    <definedName name="Z_0A3BE354_EABF_4B36_A467_F2E7E7C9C594_.wvu.Cols" localSheetId="44" hidden="1">'21'!$F:$G</definedName>
    <definedName name="Z_0A3BE354_EABF_4B36_A467_F2E7E7C9C594_.wvu.Cols" localSheetId="42" hidden="1">'22'!$E:$E</definedName>
    <definedName name="Z_0A3BE354_EABF_4B36_A467_F2E7E7C9C594_.wvu.Cols" localSheetId="43" hidden="1">'23'!$I:$J</definedName>
    <definedName name="Z_0A3BE354_EABF_4B36_A467_F2E7E7C9C594_.wvu.Cols" localSheetId="41" hidden="1">'24'!$K:$K</definedName>
    <definedName name="Z_0A3BE354_EABF_4B36_A467_F2E7E7C9C594_.wvu.Cols" localSheetId="40" hidden="1">'25'!$G:$G</definedName>
    <definedName name="Z_0A3BE354_EABF_4B36_A467_F2E7E7C9C594_.wvu.Cols" localSheetId="33" hidden="1">'26'!$W:$W</definedName>
    <definedName name="Z_0A3BE354_EABF_4B36_A467_F2E7E7C9C594_.wvu.Cols" localSheetId="30" hidden="1">'29'!$AE:$AE</definedName>
    <definedName name="Z_0A3BE354_EABF_4B36_A467_F2E7E7C9C594_.wvu.Cols" localSheetId="28" hidden="1">'31'!$AB:$AF</definedName>
    <definedName name="Z_0A3BE354_EABF_4B36_A467_F2E7E7C9C594_.wvu.Cols" localSheetId="22" hidden="1">'37'!$Y:$AA</definedName>
    <definedName name="Z_0A3BE354_EABF_4B36_A467_F2E7E7C9C594_.wvu.Cols" localSheetId="19" hidden="1">'40'!$AD:$AD</definedName>
    <definedName name="Z_0A3BE354_EABF_4B36_A467_F2E7E7C9C594_.wvu.Cols" localSheetId="59" hidden="1">'6'!$AA:$AC</definedName>
    <definedName name="Z_0A3BE354_EABF_4B36_A467_F2E7E7C9C594_.wvu.Cols" localSheetId="57" hidden="1">'8'!$Q:$Q,'8'!$X:$Z</definedName>
    <definedName name="Z_0A3BE354_EABF_4B36_A467_F2E7E7C9C594_.wvu.Cols" localSheetId="56" hidden="1">'9'!$P:$P</definedName>
    <definedName name="Z_0A3BE354_EABF_4B36_A467_F2E7E7C9C594_.wvu.FilterData" localSheetId="55" hidden="1">'10'!$A$6:$AA$55</definedName>
    <definedName name="Z_0A3BE354_EABF_4B36_A467_F2E7E7C9C594_.wvu.FilterData" localSheetId="54" hidden="1">'11'!$A$5:$V$123</definedName>
    <definedName name="Z_0A3BE354_EABF_4B36_A467_F2E7E7C9C594_.wvu.FilterData" localSheetId="53" hidden="1">'12'!$A$4:$AE$434</definedName>
    <definedName name="Z_0A3BE354_EABF_4B36_A467_F2E7E7C9C594_.wvu.FilterData" localSheetId="63" hidden="1">'2'!$A$5:$AO$740</definedName>
    <definedName name="Z_0A3BE354_EABF_4B36_A467_F2E7E7C9C594_.wvu.FilterData" localSheetId="30" hidden="1">'29'!$A$1:$AI$129</definedName>
    <definedName name="Z_0A3BE354_EABF_4B36_A467_F2E7E7C9C594_.wvu.FilterData" localSheetId="62" hidden="1">'3'!$A$6:$AD$410</definedName>
    <definedName name="Z_0A3BE354_EABF_4B36_A467_F2E7E7C9C594_.wvu.FilterData" localSheetId="24" hidden="1">'35'!$A$7:$AH$106</definedName>
    <definedName name="Z_0A3BE354_EABF_4B36_A467_F2E7E7C9C594_.wvu.FilterData" localSheetId="21" hidden="1">'38'!$A$1:$AM$201</definedName>
    <definedName name="Z_0A3BE354_EABF_4B36_A467_F2E7E7C9C594_.wvu.FilterData" localSheetId="61" hidden="1">'4'!$A$241:$AA$307</definedName>
    <definedName name="Z_0A3BE354_EABF_4B36_A467_F2E7E7C9C594_.wvu.FilterData" localSheetId="60" hidden="1">'5'!$A$6:$U$711</definedName>
    <definedName name="Z_0A3BE354_EABF_4B36_A467_F2E7E7C9C594_.wvu.FilterData" localSheetId="59" hidden="1">'6'!$A$5:$AE$442</definedName>
    <definedName name="Z_0A3BE354_EABF_4B36_A467_F2E7E7C9C594_.wvu.FilterData" localSheetId="58" hidden="1">'7'!$A$6:$V$167</definedName>
    <definedName name="Z_0A3BE354_EABF_4B36_A467_F2E7E7C9C594_.wvu.FilterData" localSheetId="57" hidden="1">'8'!$A$262:$AE$296</definedName>
    <definedName name="Z_0A3BE354_EABF_4B36_A467_F2E7E7C9C594_.wvu.FilterData" localSheetId="56" hidden="1">'9'!$A$5:$Y$196</definedName>
    <definedName name="Z_0A3BE354_EABF_4B36_A467_F2E7E7C9C594_.wvu.PrintArea" localSheetId="53" hidden="1">'12'!$A$294:$S$294</definedName>
    <definedName name="Z_0A3BE354_EABF_4B36_A467_F2E7E7C9C594_.wvu.PrintArea" localSheetId="63" hidden="1">'2'!$A$477:$E$544</definedName>
    <definedName name="Z_0A3BE354_EABF_4B36_A467_F2E7E7C9C594_.wvu.PrintArea" localSheetId="28" hidden="1">'31'!$A$1:$AG$35</definedName>
    <definedName name="Z_0A3BE354_EABF_4B36_A467_F2E7E7C9C594_.wvu.PrintArea" localSheetId="22" hidden="1">'37'!$A$1:$AB$34</definedName>
    <definedName name="Z_0A3BE354_EABF_4B36_A467_F2E7E7C9C594_.wvu.PrintTitles" localSheetId="64" hidden="1">'1'!$1:$6</definedName>
    <definedName name="Z_0A3BE354_EABF_4B36_A467_F2E7E7C9C594_.wvu.PrintTitles" localSheetId="53" hidden="1">'12'!$1:$4</definedName>
    <definedName name="Z_0F6DE11C_9731_46C0_B362_D9F8FDA344B7_.wvu.Cols" localSheetId="64" hidden="1">'1'!$H:$I,'1'!$N:$Q</definedName>
    <definedName name="Z_0F6DE11C_9731_46C0_B362_D9F8FDA344B7_.wvu.Cols" localSheetId="55" hidden="1">'10'!$D:$E,'10'!$O:$O,'10'!$U:$W</definedName>
    <definedName name="Z_0F6DE11C_9731_46C0_B362_D9F8FDA344B7_.wvu.Cols" localSheetId="54" hidden="1">'11'!$E:$E,'11'!$P:$P</definedName>
    <definedName name="Z_0F6DE11C_9731_46C0_B362_D9F8FDA344B7_.wvu.Cols" localSheetId="53" hidden="1">'12'!$K:$K,'12'!$P:$P,'12'!$U:$U</definedName>
    <definedName name="Z_0F6DE11C_9731_46C0_B362_D9F8FDA344B7_.wvu.Cols" localSheetId="52" hidden="1">'13'!$U:$U,'13'!$Y:$Y</definedName>
    <definedName name="Z_0F6DE11C_9731_46C0_B362_D9F8FDA344B7_.wvu.Cols" localSheetId="51" hidden="1">'14'!$K:$K</definedName>
    <definedName name="Z_0F6DE11C_9731_46C0_B362_D9F8FDA344B7_.wvu.Cols" localSheetId="48" hidden="1">'17'!$F:$G</definedName>
    <definedName name="Z_0F6DE11C_9731_46C0_B362_D9F8FDA344B7_.wvu.Cols" localSheetId="47" hidden="1">'18'!$L:$M</definedName>
    <definedName name="Z_0F6DE11C_9731_46C0_B362_D9F8FDA344B7_.wvu.Cols" localSheetId="46" hidden="1">'19'!$M:$N</definedName>
    <definedName name="Z_0F6DE11C_9731_46C0_B362_D9F8FDA344B7_.wvu.Cols" localSheetId="63" hidden="1">'2'!$E:$E,'2'!$AB:$AB,'2'!$AG:$AH</definedName>
    <definedName name="Z_0F6DE11C_9731_46C0_B362_D9F8FDA344B7_.wvu.Cols" localSheetId="45" hidden="1">'20'!$H:$I</definedName>
    <definedName name="Z_0F6DE11C_9731_46C0_B362_D9F8FDA344B7_.wvu.Cols" localSheetId="44" hidden="1">'21'!$F:$G</definedName>
    <definedName name="Z_0F6DE11C_9731_46C0_B362_D9F8FDA344B7_.wvu.Cols" localSheetId="42" hidden="1">'22'!$E:$E</definedName>
    <definedName name="Z_0F6DE11C_9731_46C0_B362_D9F8FDA344B7_.wvu.Cols" localSheetId="43" hidden="1">'23'!$I:$J</definedName>
    <definedName name="Z_0F6DE11C_9731_46C0_B362_D9F8FDA344B7_.wvu.Cols" localSheetId="41" hidden="1">'24'!$K:$K</definedName>
    <definedName name="Z_0F6DE11C_9731_46C0_B362_D9F8FDA344B7_.wvu.Cols" localSheetId="40" hidden="1">'25'!$G:$G</definedName>
    <definedName name="Z_0F6DE11C_9731_46C0_B362_D9F8FDA344B7_.wvu.Cols" localSheetId="37" hidden="1">'25-3'!#REF!</definedName>
    <definedName name="Z_0F6DE11C_9731_46C0_B362_D9F8FDA344B7_.wvu.Cols" localSheetId="36" hidden="1">'25-4'!#REF!</definedName>
    <definedName name="Z_0F6DE11C_9731_46C0_B362_D9F8FDA344B7_.wvu.Cols" localSheetId="35" hidden="1">'25-5'!#REF!</definedName>
    <definedName name="Z_0F6DE11C_9731_46C0_B362_D9F8FDA344B7_.wvu.Cols" localSheetId="33" hidden="1">'26'!$W:$W</definedName>
    <definedName name="Z_0F6DE11C_9731_46C0_B362_D9F8FDA344B7_.wvu.Cols" localSheetId="30" hidden="1">'29'!$AE:$AE</definedName>
    <definedName name="Z_0F6DE11C_9731_46C0_B362_D9F8FDA344B7_.wvu.Cols" localSheetId="62" hidden="1">'3'!$AA:$AC</definedName>
    <definedName name="Z_0F6DE11C_9731_46C0_B362_D9F8FDA344B7_.wvu.Cols" localSheetId="28" hidden="1">'31'!$AC:$AD</definedName>
    <definedName name="Z_0F6DE11C_9731_46C0_B362_D9F8FDA344B7_.wvu.Cols" localSheetId="27" hidden="1">'32'!$G:$S</definedName>
    <definedName name="Z_0F6DE11C_9731_46C0_B362_D9F8FDA344B7_.wvu.Cols" localSheetId="26" hidden="1">'33'!$F:$S,'33'!$U:$AC</definedName>
    <definedName name="Z_0F6DE11C_9731_46C0_B362_D9F8FDA344B7_.wvu.Cols" localSheetId="25" hidden="1">'34'!$F:$AC</definedName>
    <definedName name="Z_0F6DE11C_9731_46C0_B362_D9F8FDA344B7_.wvu.Cols" localSheetId="24" hidden="1">'35'!$F:$AC</definedName>
    <definedName name="Z_0F6DE11C_9731_46C0_B362_D9F8FDA344B7_.wvu.Cols" localSheetId="23" hidden="1">'36'!$F:$AC</definedName>
    <definedName name="Z_0F6DE11C_9731_46C0_B362_D9F8FDA344B7_.wvu.Cols" localSheetId="22" hidden="1">'37'!$F:$AC</definedName>
    <definedName name="Z_0F6DE11C_9731_46C0_B362_D9F8FDA344B7_.wvu.Cols" localSheetId="21" hidden="1">'38'!$G:$AH</definedName>
    <definedName name="Z_0F6DE11C_9731_46C0_B362_D9F8FDA344B7_.wvu.Cols" localSheetId="20" hidden="1">'39'!$F:$AC</definedName>
    <definedName name="Z_0F6DE11C_9731_46C0_B362_D9F8FDA344B7_.wvu.Cols" localSheetId="19" hidden="1">'40'!$F:$AH</definedName>
    <definedName name="Z_0F6DE11C_9731_46C0_B362_D9F8FDA344B7_.wvu.Cols" localSheetId="17" hidden="1">'42'!$D:$D,'42'!$G:$R</definedName>
    <definedName name="Z_0F6DE11C_9731_46C0_B362_D9F8FDA344B7_.wvu.Cols" localSheetId="59" hidden="1">'6'!$AA:$AC</definedName>
    <definedName name="Z_0F6DE11C_9731_46C0_B362_D9F8FDA344B7_.wvu.Cols" localSheetId="58" hidden="1">'7'!$H:$I</definedName>
    <definedName name="Z_0F6DE11C_9731_46C0_B362_D9F8FDA344B7_.wvu.Cols" localSheetId="57" hidden="1">'8'!#REF!,'8'!$Q:$Q,'8'!$X:$Z</definedName>
    <definedName name="Z_0F6DE11C_9731_46C0_B362_D9F8FDA344B7_.wvu.Cols" localSheetId="56" hidden="1">'9'!$P:$P</definedName>
    <definedName name="Z_0F6DE11C_9731_46C0_B362_D9F8FDA344B7_.wvu.FilterData" localSheetId="21" hidden="1">'38'!$A$1:$AM$201</definedName>
    <definedName name="Z_0F6DE11C_9731_46C0_B362_D9F8FDA344B7_.wvu.Rows" localSheetId="63" hidden="1">'2'!#REF!</definedName>
    <definedName name="Z_0F6DE11C_9731_46C0_B362_D9F8FDA344B7_.wvu.Rows" localSheetId="26" hidden="1">'33'!$32:$34</definedName>
    <definedName name="Z_15D70F00_01D7_413A_8D7C_E754B7B596E4_.wvu.Cols" localSheetId="64" hidden="1">'1'!$H:$I</definedName>
    <definedName name="Z_15D70F00_01D7_413A_8D7C_E754B7B596E4_.wvu.Cols" localSheetId="55" hidden="1">'10'!$D:$E</definedName>
    <definedName name="Z_15D70F00_01D7_413A_8D7C_E754B7B596E4_.wvu.Cols" localSheetId="54" hidden="1">'11'!$E:$E</definedName>
    <definedName name="Z_15D70F00_01D7_413A_8D7C_E754B7B596E4_.wvu.Cols" localSheetId="46" hidden="1">'19'!$B:$C</definedName>
    <definedName name="Z_15D70F00_01D7_413A_8D7C_E754B7B596E4_.wvu.Cols" localSheetId="33" hidden="1">'26'!$W:$W</definedName>
    <definedName name="Z_15D70F00_01D7_413A_8D7C_E754B7B596E4_.wvu.Cols" localSheetId="30" hidden="1">'29'!$AE:$AE</definedName>
    <definedName name="Z_15D70F00_01D7_413A_8D7C_E754B7B596E4_.wvu.Cols" localSheetId="62" hidden="1">'3'!$T:$T</definedName>
    <definedName name="Z_15D70F00_01D7_413A_8D7C_E754B7B596E4_.wvu.Cols" localSheetId="28" hidden="1">'31'!$AC:$AD</definedName>
    <definedName name="Z_15D70F00_01D7_413A_8D7C_E754B7B596E4_.wvu.Cols" localSheetId="19" hidden="1">'40'!$AD:$AD</definedName>
    <definedName name="Z_15D70F00_01D7_413A_8D7C_E754B7B596E4_.wvu.Cols" localSheetId="58" hidden="1">'7'!$H:$I</definedName>
    <definedName name="Z_15D70F00_01D7_413A_8D7C_E754B7B596E4_.wvu.Cols" localSheetId="57" hidden="1">'8'!#REF!,'8'!$Q:$Q</definedName>
    <definedName name="Z_15D70F00_01D7_413A_8D7C_E754B7B596E4_.wvu.Rows" localSheetId="63" hidden="1">'2'!#REF!</definedName>
    <definedName name="Z_34308931_6E20_41C0_A5BD_7D8C451C3840_.wvu.Cols" localSheetId="64" hidden="1">'1'!$H:$I</definedName>
    <definedName name="Z_34308931_6E20_41C0_A5BD_7D8C451C3840_.wvu.Cols" localSheetId="55" hidden="1">'10'!$D:$E</definedName>
    <definedName name="Z_34308931_6E20_41C0_A5BD_7D8C451C3840_.wvu.Cols" localSheetId="54" hidden="1">'11'!$E:$E</definedName>
    <definedName name="Z_34308931_6E20_41C0_A5BD_7D8C451C3840_.wvu.Cols" localSheetId="46" hidden="1">'19'!$B:$C</definedName>
    <definedName name="Z_34308931_6E20_41C0_A5BD_7D8C451C3840_.wvu.Cols" localSheetId="33" hidden="1">'26'!$W:$W</definedName>
    <definedName name="Z_34308931_6E20_41C0_A5BD_7D8C451C3840_.wvu.Cols" localSheetId="30" hidden="1">'29'!$AE:$AE</definedName>
    <definedName name="Z_34308931_6E20_41C0_A5BD_7D8C451C3840_.wvu.Cols" localSheetId="62" hidden="1">'3'!$T:$T</definedName>
    <definedName name="Z_34308931_6E20_41C0_A5BD_7D8C451C3840_.wvu.Cols" localSheetId="28" hidden="1">'31'!$AC:$AD</definedName>
    <definedName name="Z_34308931_6E20_41C0_A5BD_7D8C451C3840_.wvu.Cols" localSheetId="19" hidden="1">'40'!$AD:$AD</definedName>
    <definedName name="Z_34308931_6E20_41C0_A5BD_7D8C451C3840_.wvu.Cols" localSheetId="58" hidden="1">'7'!$H:$I</definedName>
    <definedName name="Z_34308931_6E20_41C0_A5BD_7D8C451C3840_.wvu.Cols" localSheetId="57" hidden="1">'8'!#REF!,'8'!$Q:$Q</definedName>
    <definedName name="Z_34308931_6E20_41C0_A5BD_7D8C451C3840_.wvu.Rows" localSheetId="63" hidden="1">'2'!#REF!</definedName>
    <definedName name="Z_365A82E1_C32F_49FA_B525_E173050F7DE9_.wvu.Cols" localSheetId="64" hidden="1">'1'!$H:$I,'1'!$N:$Q</definedName>
    <definedName name="Z_365A82E1_C32F_49FA_B525_E173050F7DE9_.wvu.Cols" localSheetId="55" hidden="1">'10'!$D:$E,'10'!$O:$O,'10'!$U:$W</definedName>
    <definedName name="Z_365A82E1_C32F_49FA_B525_E173050F7DE9_.wvu.Cols" localSheetId="54" hidden="1">'11'!$E:$E,'11'!$P:$P</definedName>
    <definedName name="Z_365A82E1_C32F_49FA_B525_E173050F7DE9_.wvu.Cols" localSheetId="53" hidden="1">'12'!$K:$K,'12'!$P:$P,'12'!$U:$U</definedName>
    <definedName name="Z_365A82E1_C32F_49FA_B525_E173050F7DE9_.wvu.Cols" localSheetId="52" hidden="1">'13'!$U:$U,'13'!$Y:$Y</definedName>
    <definedName name="Z_365A82E1_C32F_49FA_B525_E173050F7DE9_.wvu.Cols" localSheetId="51" hidden="1">'14'!$K:$K</definedName>
    <definedName name="Z_365A82E1_C32F_49FA_B525_E173050F7DE9_.wvu.Cols" localSheetId="48" hidden="1">'17'!$F:$G</definedName>
    <definedName name="Z_365A82E1_C32F_49FA_B525_E173050F7DE9_.wvu.Cols" localSheetId="47" hidden="1">'18'!$L:$M</definedName>
    <definedName name="Z_365A82E1_C32F_49FA_B525_E173050F7DE9_.wvu.Cols" localSheetId="46" hidden="1">'19'!$M:$N</definedName>
    <definedName name="Z_365A82E1_C32F_49FA_B525_E173050F7DE9_.wvu.Cols" localSheetId="63" hidden="1">'2'!$E:$E,'2'!$AB:$AB,'2'!$AG:$AH</definedName>
    <definedName name="Z_365A82E1_C32F_49FA_B525_E173050F7DE9_.wvu.Cols" localSheetId="45" hidden="1">'20'!$H:$I</definedName>
    <definedName name="Z_365A82E1_C32F_49FA_B525_E173050F7DE9_.wvu.Cols" localSheetId="44" hidden="1">'21'!$F:$G</definedName>
    <definedName name="Z_365A82E1_C32F_49FA_B525_E173050F7DE9_.wvu.Cols" localSheetId="42" hidden="1">'22'!$E:$E</definedName>
    <definedName name="Z_365A82E1_C32F_49FA_B525_E173050F7DE9_.wvu.Cols" localSheetId="43" hidden="1">'23'!$I:$J</definedName>
    <definedName name="Z_365A82E1_C32F_49FA_B525_E173050F7DE9_.wvu.Cols" localSheetId="41" hidden="1">'24'!$K:$K</definedName>
    <definedName name="Z_365A82E1_C32F_49FA_B525_E173050F7DE9_.wvu.Cols" localSheetId="40" hidden="1">'25'!$G:$G</definedName>
    <definedName name="Z_365A82E1_C32F_49FA_B525_E173050F7DE9_.wvu.Cols" localSheetId="37" hidden="1">'25-3'!#REF!</definedName>
    <definedName name="Z_365A82E1_C32F_49FA_B525_E173050F7DE9_.wvu.Cols" localSheetId="36" hidden="1">'25-4'!#REF!</definedName>
    <definedName name="Z_365A82E1_C32F_49FA_B525_E173050F7DE9_.wvu.Cols" localSheetId="35" hidden="1">'25-5'!#REF!</definedName>
    <definedName name="Z_365A82E1_C32F_49FA_B525_E173050F7DE9_.wvu.Cols" localSheetId="33" hidden="1">'26'!$W:$W</definedName>
    <definedName name="Z_365A82E1_C32F_49FA_B525_E173050F7DE9_.wvu.Cols" localSheetId="30" hidden="1">'29'!$AE:$AE</definedName>
    <definedName name="Z_365A82E1_C32F_49FA_B525_E173050F7DE9_.wvu.Cols" localSheetId="62" hidden="1">'3'!$AA:$AC</definedName>
    <definedName name="Z_365A82E1_C32F_49FA_B525_E173050F7DE9_.wvu.Cols" localSheetId="28" hidden="1">'31'!$AC:$AD</definedName>
    <definedName name="Z_365A82E1_C32F_49FA_B525_E173050F7DE9_.wvu.Cols" localSheetId="19" hidden="1">'40'!$AD:$AD</definedName>
    <definedName name="Z_365A82E1_C32F_49FA_B525_E173050F7DE9_.wvu.Cols" localSheetId="59" hidden="1">'6'!$AA:$AC</definedName>
    <definedName name="Z_365A82E1_C32F_49FA_B525_E173050F7DE9_.wvu.Cols" localSheetId="58" hidden="1">'7'!$H:$I</definedName>
    <definedName name="Z_365A82E1_C32F_49FA_B525_E173050F7DE9_.wvu.Cols" localSheetId="57" hidden="1">'8'!#REF!,'8'!$Q:$Q,'8'!$X:$Z</definedName>
    <definedName name="Z_365A82E1_C32F_49FA_B525_E173050F7DE9_.wvu.Cols" localSheetId="56" hidden="1">'9'!$P:$P</definedName>
    <definedName name="Z_365A82E1_C32F_49FA_B525_E173050F7DE9_.wvu.FilterData" localSheetId="21" hidden="1">'38'!$A$1:$AM$201</definedName>
    <definedName name="Z_365A82E1_C32F_49FA_B525_E173050F7DE9_.wvu.PrintArea" localSheetId="55" hidden="1">'10'!$A$1:$X$57</definedName>
    <definedName name="Z_365A82E1_C32F_49FA_B525_E173050F7DE9_.wvu.PrintArea" localSheetId="54" hidden="1">'11'!$A$1:$T$125</definedName>
    <definedName name="Z_365A82E1_C32F_49FA_B525_E173050F7DE9_.wvu.PrintArea" localSheetId="53" hidden="1">'12'!$A$1:$Y$470</definedName>
    <definedName name="Z_365A82E1_C32F_49FA_B525_E173050F7DE9_.wvu.PrintArea" localSheetId="52" hidden="1">'13'!$A$1:$Z$21</definedName>
    <definedName name="Z_365A82E1_C32F_49FA_B525_E173050F7DE9_.wvu.PrintArea" localSheetId="51" hidden="1">'14'!$A$1:$O$278</definedName>
    <definedName name="Z_365A82E1_C32F_49FA_B525_E173050F7DE9_.wvu.PrintArea" localSheetId="46" hidden="1">'19'!$A$1:$S$65</definedName>
    <definedName name="Z_365A82E1_C32F_49FA_B525_E173050F7DE9_.wvu.PrintArea" localSheetId="42" hidden="1">'22'!$A$1:$I$83</definedName>
    <definedName name="Z_365A82E1_C32F_49FA_B525_E173050F7DE9_.wvu.PrintArea" localSheetId="43" hidden="1">'23'!$A$1:$M$132</definedName>
    <definedName name="Z_365A82E1_C32F_49FA_B525_E173050F7DE9_.wvu.PrintArea" localSheetId="41" hidden="1">'24'!$A$1:$O$356</definedName>
    <definedName name="Z_365A82E1_C32F_49FA_B525_E173050F7DE9_.wvu.PrintArea" localSheetId="40" hidden="1">'25'!$A$1:$K$24</definedName>
    <definedName name="Z_365A82E1_C32F_49FA_B525_E173050F7DE9_.wvu.PrintArea" localSheetId="37" hidden="1">'25-3'!$A$1:$L$32</definedName>
    <definedName name="Z_365A82E1_C32F_49FA_B525_E173050F7DE9_.wvu.PrintArea" localSheetId="36" hidden="1">'25-4'!$A$1:$K$107</definedName>
    <definedName name="Z_365A82E1_C32F_49FA_B525_E173050F7DE9_.wvu.PrintArea" localSheetId="35" hidden="1">'25-5'!$A$1:$J$59</definedName>
    <definedName name="Z_365A82E1_C32F_49FA_B525_E173050F7DE9_.wvu.PrintArea" localSheetId="62" hidden="1">'3'!$A$1:$AD$415</definedName>
    <definedName name="Z_365A82E1_C32F_49FA_B525_E173050F7DE9_.wvu.PrintArea" localSheetId="21" hidden="1">'38'!$A$5:$AL$201</definedName>
    <definedName name="Z_365A82E1_C32F_49FA_B525_E173050F7DE9_.wvu.PrintArea" localSheetId="59" hidden="1">'6'!$A$1:$AD$501</definedName>
    <definedName name="Z_365A82E1_C32F_49FA_B525_E173050F7DE9_.wvu.PrintArea" localSheetId="57" hidden="1">'8'!$A$1:$AA$327</definedName>
    <definedName name="Z_365A82E1_C32F_49FA_B525_E173050F7DE9_.wvu.PrintArea" localSheetId="56" hidden="1">'9'!$A$1:$V$200</definedName>
    <definedName name="Z_365A82E1_C32F_49FA_B525_E173050F7DE9_.wvu.PrintTitles" localSheetId="64" hidden="1">'1'!$4:$6</definedName>
    <definedName name="Z_365A82E1_C32F_49FA_B525_E173050F7DE9_.wvu.PrintTitles" localSheetId="55" hidden="1">'10'!$4:$6</definedName>
    <definedName name="Z_365A82E1_C32F_49FA_B525_E173050F7DE9_.wvu.PrintTitles" localSheetId="54" hidden="1">'11'!$4:$5</definedName>
    <definedName name="Z_365A82E1_C32F_49FA_B525_E173050F7DE9_.wvu.PrintTitles" localSheetId="53" hidden="1">'12'!$4:$4</definedName>
    <definedName name="Z_365A82E1_C32F_49FA_B525_E173050F7DE9_.wvu.PrintTitles" localSheetId="50" hidden="1">'15'!$1:$6</definedName>
    <definedName name="Z_365A82E1_C32F_49FA_B525_E173050F7DE9_.wvu.PrintTitles" localSheetId="49" hidden="1">'16'!$4:$6</definedName>
    <definedName name="Z_365A82E1_C32F_49FA_B525_E173050F7DE9_.wvu.PrintTitles" localSheetId="48" hidden="1">'17'!$4:$6</definedName>
    <definedName name="Z_365A82E1_C32F_49FA_B525_E173050F7DE9_.wvu.PrintTitles" localSheetId="46" hidden="1">'19'!$4:$6</definedName>
    <definedName name="Z_365A82E1_C32F_49FA_B525_E173050F7DE9_.wvu.PrintTitles" localSheetId="63" hidden="1">'2'!$3:$5</definedName>
    <definedName name="Z_365A82E1_C32F_49FA_B525_E173050F7DE9_.wvu.PrintTitles" localSheetId="42" hidden="1">'22'!$4:$6</definedName>
    <definedName name="Z_365A82E1_C32F_49FA_B525_E173050F7DE9_.wvu.PrintTitles" localSheetId="43" hidden="1">'23'!$4:$6</definedName>
    <definedName name="Z_365A82E1_C32F_49FA_B525_E173050F7DE9_.wvu.PrintTitles" localSheetId="41" hidden="1">'24'!$4:$6</definedName>
    <definedName name="Z_365A82E1_C32F_49FA_B525_E173050F7DE9_.wvu.PrintTitles" localSheetId="62" hidden="1">'3'!$4:$6</definedName>
    <definedName name="Z_365A82E1_C32F_49FA_B525_E173050F7DE9_.wvu.PrintTitles" localSheetId="61" hidden="1">'4'!$4:$6</definedName>
    <definedName name="Z_365A82E1_C32F_49FA_B525_E173050F7DE9_.wvu.PrintTitles" localSheetId="60" hidden="1">'5'!$4:$6</definedName>
    <definedName name="Z_365A82E1_C32F_49FA_B525_E173050F7DE9_.wvu.PrintTitles" localSheetId="59" hidden="1">'6'!$4:$5</definedName>
    <definedName name="Z_365A82E1_C32F_49FA_B525_E173050F7DE9_.wvu.PrintTitles" localSheetId="58" hidden="1">'7'!$4:$6</definedName>
    <definedName name="Z_365A82E1_C32F_49FA_B525_E173050F7DE9_.wvu.PrintTitles" localSheetId="57" hidden="1">'8'!$4:$6</definedName>
    <definedName name="Z_365A82E1_C32F_49FA_B525_E173050F7DE9_.wvu.PrintTitles" localSheetId="56" hidden="1">'9'!$4:$5</definedName>
    <definedName name="Z_365A82E1_C32F_49FA_B525_E173050F7DE9_.wvu.Rows" localSheetId="63" hidden="1">'2'!#REF!</definedName>
    <definedName name="Z_38D3E04A_3EA4_4BEF_9BBD_7A48839A142B_.wvu.FilterData" localSheetId="63" hidden="1">'2'!$A$5:$AO$5</definedName>
    <definedName name="Z_38D3E04A_3EA4_4BEF_9BBD_7A48839A142B_.wvu.FilterData" localSheetId="21" hidden="1">'38'!$A$1:$AM$201</definedName>
    <definedName name="Z_5060EE2E_B43B_495B_AD02_068C5D9C8CE9_.wvu.FilterData" localSheetId="30" hidden="1">'29'!$A$1:$AI$129</definedName>
    <definedName name="Z_5060EE2E_B43B_495B_AD02_068C5D9C8CE9_.wvu.FilterData" localSheetId="21" hidden="1">'38'!$A$1:$AM$201</definedName>
    <definedName name="Z_51C80409_42FF_431E_A1CF_253ADAD7E5C5_.wvu.Cols" localSheetId="64" hidden="1">'1'!$F:$F,'1'!$H:$I,'1'!$N:$Q</definedName>
    <definedName name="Z_51C80409_42FF_431E_A1CF_253ADAD7E5C5_.wvu.Cols" localSheetId="55" hidden="1">'10'!$D:$E,'10'!$O:$O,'10'!$U:$W</definedName>
    <definedName name="Z_51C80409_42FF_431E_A1CF_253ADAD7E5C5_.wvu.Cols" localSheetId="54" hidden="1">'11'!$P:$P</definedName>
    <definedName name="Z_51C80409_42FF_431E_A1CF_253ADAD7E5C5_.wvu.Cols" localSheetId="53" hidden="1">'12'!$K:$N</definedName>
    <definedName name="Z_51C80409_42FF_431E_A1CF_253ADAD7E5C5_.wvu.Cols" localSheetId="52" hidden="1">'13'!$U:$U,'13'!$Y:$Y</definedName>
    <definedName name="Z_51C80409_42FF_431E_A1CF_253ADAD7E5C5_.wvu.Cols" localSheetId="51" hidden="1">'14'!$K:$K</definedName>
    <definedName name="Z_51C80409_42FF_431E_A1CF_253ADAD7E5C5_.wvu.Cols" localSheetId="48" hidden="1">'17'!$F:$G</definedName>
    <definedName name="Z_51C80409_42FF_431E_A1CF_253ADAD7E5C5_.wvu.Cols" localSheetId="47" hidden="1">'18'!$L:$M</definedName>
    <definedName name="Z_51C80409_42FF_431E_A1CF_253ADAD7E5C5_.wvu.Cols" localSheetId="46" hidden="1">'19'!$M:$N</definedName>
    <definedName name="Z_51C80409_42FF_431E_A1CF_253ADAD7E5C5_.wvu.Cols" localSheetId="63" hidden="1">'2'!$AB:$AB,'2'!$AG:$AI</definedName>
    <definedName name="Z_51C80409_42FF_431E_A1CF_253ADAD7E5C5_.wvu.Cols" localSheetId="45" hidden="1">'20'!$H:$I</definedName>
    <definedName name="Z_51C80409_42FF_431E_A1CF_253ADAD7E5C5_.wvu.Cols" localSheetId="44" hidden="1">'21'!$F:$G</definedName>
    <definedName name="Z_51C80409_42FF_431E_A1CF_253ADAD7E5C5_.wvu.Cols" localSheetId="42" hidden="1">'22'!$E:$E</definedName>
    <definedName name="Z_51C80409_42FF_431E_A1CF_253ADAD7E5C5_.wvu.Cols" localSheetId="43" hidden="1">'23'!$I:$J</definedName>
    <definedName name="Z_51C80409_42FF_431E_A1CF_253ADAD7E5C5_.wvu.Cols" localSheetId="41" hidden="1">'24'!$K:$K</definedName>
    <definedName name="Z_51C80409_42FF_431E_A1CF_253ADAD7E5C5_.wvu.Cols" localSheetId="40" hidden="1">'25'!$G:$G</definedName>
    <definedName name="Z_51C80409_42FF_431E_A1CF_253ADAD7E5C5_.wvu.Cols" localSheetId="33" hidden="1">'26'!$W:$W</definedName>
    <definedName name="Z_51C80409_42FF_431E_A1CF_253ADAD7E5C5_.wvu.Cols" localSheetId="30" hidden="1">'29'!$AE:$AE</definedName>
    <definedName name="Z_51C80409_42FF_431E_A1CF_253ADAD7E5C5_.wvu.Cols" localSheetId="28" hidden="1">'31'!$AB:$AF</definedName>
    <definedName name="Z_51C80409_42FF_431E_A1CF_253ADAD7E5C5_.wvu.Cols" localSheetId="22" hidden="1">'37'!$Y:$AA</definedName>
    <definedName name="Z_51C80409_42FF_431E_A1CF_253ADAD7E5C5_.wvu.Cols" localSheetId="19" hidden="1">'40'!$AD:$AD</definedName>
    <definedName name="Z_51C80409_42FF_431E_A1CF_253ADAD7E5C5_.wvu.Cols" localSheetId="59" hidden="1">'6'!$AA:$AC</definedName>
    <definedName name="Z_51C80409_42FF_431E_A1CF_253ADAD7E5C5_.wvu.Cols" localSheetId="57" hidden="1">'8'!$Q:$Q,'8'!$X:$Z</definedName>
    <definedName name="Z_51C80409_42FF_431E_A1CF_253ADAD7E5C5_.wvu.Cols" localSheetId="56" hidden="1">'9'!$P:$P</definedName>
    <definedName name="Z_51C80409_42FF_431E_A1CF_253ADAD7E5C5_.wvu.FilterData" localSheetId="55" hidden="1">'10'!$A$6:$AA$55</definedName>
    <definedName name="Z_51C80409_42FF_431E_A1CF_253ADAD7E5C5_.wvu.FilterData" localSheetId="54" hidden="1">'11'!$A$5:$V$123</definedName>
    <definedName name="Z_51C80409_42FF_431E_A1CF_253ADAD7E5C5_.wvu.FilterData" localSheetId="53" hidden="1">'12'!$A$4:$AE$434</definedName>
    <definedName name="Z_51C80409_42FF_431E_A1CF_253ADAD7E5C5_.wvu.FilterData" localSheetId="63" hidden="1">'2'!$A$5:$AO$740</definedName>
    <definedName name="Z_51C80409_42FF_431E_A1CF_253ADAD7E5C5_.wvu.FilterData" localSheetId="34" hidden="1">'25-6'!$A$5:$L$1314</definedName>
    <definedName name="Z_51C80409_42FF_431E_A1CF_253ADAD7E5C5_.wvu.FilterData" localSheetId="30" hidden="1">'29'!$A$1:$AI$129</definedName>
    <definedName name="Z_51C80409_42FF_431E_A1CF_253ADAD7E5C5_.wvu.FilterData" localSheetId="62" hidden="1">'3'!$A$6:$AD$410</definedName>
    <definedName name="Z_51C80409_42FF_431E_A1CF_253ADAD7E5C5_.wvu.FilterData" localSheetId="24" hidden="1">'35'!$A$7:$AH$106</definedName>
    <definedName name="Z_51C80409_42FF_431E_A1CF_253ADAD7E5C5_.wvu.FilterData" localSheetId="21" hidden="1">'38'!$A$1:$AM$201</definedName>
    <definedName name="Z_51C80409_42FF_431E_A1CF_253ADAD7E5C5_.wvu.FilterData" localSheetId="61" hidden="1">'4'!$A$241:$AA$307</definedName>
    <definedName name="Z_51C80409_42FF_431E_A1CF_253ADAD7E5C5_.wvu.FilterData" localSheetId="60" hidden="1">'5'!$A$6:$U$711</definedName>
    <definedName name="Z_51C80409_42FF_431E_A1CF_253ADAD7E5C5_.wvu.FilterData" localSheetId="59" hidden="1">'6'!$A$5:$AE$442</definedName>
    <definedName name="Z_51C80409_42FF_431E_A1CF_253ADAD7E5C5_.wvu.FilterData" localSheetId="58" hidden="1">'7'!$A$6:$V$167</definedName>
    <definedName name="Z_51C80409_42FF_431E_A1CF_253ADAD7E5C5_.wvu.FilterData" localSheetId="57" hidden="1">'8'!$A$262:$AE$296</definedName>
    <definedName name="Z_51C80409_42FF_431E_A1CF_253ADAD7E5C5_.wvu.FilterData" localSheetId="56" hidden="1">'9'!$A$5:$Y$196</definedName>
    <definedName name="Z_51C80409_42FF_431E_A1CF_253ADAD7E5C5_.wvu.PrintArea" localSheetId="53" hidden="1">'12'!$A$294:$S$294</definedName>
    <definedName name="Z_51C80409_42FF_431E_A1CF_253ADAD7E5C5_.wvu.PrintArea" localSheetId="63" hidden="1">'2'!$A$477:$E$544</definedName>
    <definedName name="Z_51C80409_42FF_431E_A1CF_253ADAD7E5C5_.wvu.PrintArea" localSheetId="28" hidden="1">'31'!$A$1:$AG$35</definedName>
    <definedName name="Z_51C80409_42FF_431E_A1CF_253ADAD7E5C5_.wvu.PrintArea" localSheetId="22" hidden="1">'37'!$A$1:$AB$34</definedName>
    <definedName name="Z_51C80409_42FF_431E_A1CF_253ADAD7E5C5_.wvu.PrintTitles" localSheetId="64" hidden="1">'1'!$1:$6</definedName>
    <definedName name="Z_51C80409_42FF_431E_A1CF_253ADAD7E5C5_.wvu.PrintTitles" localSheetId="53" hidden="1">'12'!$1:$4</definedName>
    <definedName name="Z_54E754F9_F9AC_43CE_8BA0_B0FE7135AB66_.wvu.FilterData" localSheetId="21" hidden="1">'38'!$A$1:$AM$201</definedName>
    <definedName name="Z_57DD8CF9_CC5E_4E9D_810F_5FF590BF6964_.wvu.FilterData" localSheetId="34" hidden="1">'25-6'!$A$5:$L$1314</definedName>
    <definedName name="Z_59B3614A_3179_4A68_817F_76E79184F978_.wvu.FilterData" localSheetId="63" hidden="1">'2'!$A$5:$AO$740</definedName>
    <definedName name="Z_643E5C0A_85C6_4531_963A_1B77046F60C2_.wvu.FilterData" localSheetId="53" hidden="1">'12'!$A$4:$AE$434</definedName>
    <definedName name="Z_643E5C0A_85C6_4531_963A_1B77046F60C2_.wvu.FilterData" localSheetId="63" hidden="1">'2'!$A$5:$AO$740</definedName>
    <definedName name="Z_6F46DE70_30B4_4FD1_981B_73D676782313_.wvu.FilterData" localSheetId="53" hidden="1">'12'!$A$4:$AE$434</definedName>
    <definedName name="Z_9CE8DCFD_BDB2_4CC6_90B3_354821D8439B_.wvu.FilterData" localSheetId="62" hidden="1">'3'!$A$6:$AD$410</definedName>
    <definedName name="Z_A3453817_0B1B_43B1_9548_87F14CB3DC03_.wvu.FilterData" localSheetId="63" hidden="1">'2'!$A$5:$AO$740</definedName>
    <definedName name="Z_A746A1D1_F079_45F9_ABC6_D5B94B695A0B_.wvu.Cols" localSheetId="64" hidden="1">'1'!$H:$I</definedName>
    <definedName name="Z_A746A1D1_F079_45F9_ABC6_D5B94B695A0B_.wvu.Cols" localSheetId="55" hidden="1">'10'!$D:$E</definedName>
    <definedName name="Z_A746A1D1_F079_45F9_ABC6_D5B94B695A0B_.wvu.Cols" localSheetId="54" hidden="1">'11'!$E:$E</definedName>
    <definedName name="Z_A746A1D1_F079_45F9_ABC6_D5B94B695A0B_.wvu.Cols" localSheetId="46" hidden="1">'19'!$B:$C</definedName>
    <definedName name="Z_A746A1D1_F079_45F9_ABC6_D5B94B695A0B_.wvu.Cols" localSheetId="33" hidden="1">'26'!$W:$W</definedName>
    <definedName name="Z_A746A1D1_F079_45F9_ABC6_D5B94B695A0B_.wvu.Cols" localSheetId="30" hidden="1">'29'!$AE:$AE</definedName>
    <definedName name="Z_A746A1D1_F079_45F9_ABC6_D5B94B695A0B_.wvu.Cols" localSheetId="62" hidden="1">'3'!$T:$T</definedName>
    <definedName name="Z_A746A1D1_F079_45F9_ABC6_D5B94B695A0B_.wvu.Cols" localSheetId="28" hidden="1">'31'!$AC:$AD</definedName>
    <definedName name="Z_A746A1D1_F079_45F9_ABC6_D5B94B695A0B_.wvu.Cols" localSheetId="19" hidden="1">'40'!$AD:$AD</definedName>
    <definedName name="Z_A746A1D1_F079_45F9_ABC6_D5B94B695A0B_.wvu.Cols" localSheetId="58" hidden="1">'7'!$H:$I</definedName>
    <definedName name="Z_A746A1D1_F079_45F9_ABC6_D5B94B695A0B_.wvu.Cols" localSheetId="57" hidden="1">'8'!#REF!,'8'!$Q:$Q</definedName>
    <definedName name="Z_A746A1D1_F079_45F9_ABC6_D5B94B695A0B_.wvu.FilterData" localSheetId="21" hidden="1">'38'!$A$1:$AM$201</definedName>
    <definedName name="Z_A746A1D1_F079_45F9_ABC6_D5B94B695A0B_.wvu.Rows" localSheetId="63" hidden="1">'2'!#REF!</definedName>
    <definedName name="Z_A91B9AC7_FD9D_4ABC_9E60_25BCC3ACDFCE_.wvu.Cols" localSheetId="64" hidden="1">'1'!$H:$I,'1'!$N:$Q</definedName>
    <definedName name="Z_A91B9AC7_FD9D_4ABC_9E60_25BCC3ACDFCE_.wvu.Cols" localSheetId="55" hidden="1">'10'!$D:$E,'10'!$O:$O,'10'!$U:$W</definedName>
    <definedName name="Z_A91B9AC7_FD9D_4ABC_9E60_25BCC3ACDFCE_.wvu.Cols" localSheetId="54" hidden="1">'11'!$E:$E,'11'!$P:$P</definedName>
    <definedName name="Z_A91B9AC7_FD9D_4ABC_9E60_25BCC3ACDFCE_.wvu.Cols" localSheetId="53" hidden="1">'12'!$K:$K,'12'!$P:$P,'12'!$U:$U</definedName>
    <definedName name="Z_A91B9AC7_FD9D_4ABC_9E60_25BCC3ACDFCE_.wvu.Cols" localSheetId="52" hidden="1">'13'!$U:$U,'13'!$Y:$Y</definedName>
    <definedName name="Z_A91B9AC7_FD9D_4ABC_9E60_25BCC3ACDFCE_.wvu.Cols" localSheetId="51" hidden="1">'14'!$K:$K</definedName>
    <definedName name="Z_A91B9AC7_FD9D_4ABC_9E60_25BCC3ACDFCE_.wvu.Cols" localSheetId="48" hidden="1">'17'!$F:$G</definedName>
    <definedName name="Z_A91B9AC7_FD9D_4ABC_9E60_25BCC3ACDFCE_.wvu.Cols" localSheetId="47" hidden="1">'18'!$L:$M</definedName>
    <definedName name="Z_A91B9AC7_FD9D_4ABC_9E60_25BCC3ACDFCE_.wvu.Cols" localSheetId="46" hidden="1">'19'!$M:$N</definedName>
    <definedName name="Z_A91B9AC7_FD9D_4ABC_9E60_25BCC3ACDFCE_.wvu.Cols" localSheetId="63" hidden="1">'2'!$E:$E,'2'!$AB:$AB,'2'!$AG:$AH</definedName>
    <definedName name="Z_A91B9AC7_FD9D_4ABC_9E60_25BCC3ACDFCE_.wvu.Cols" localSheetId="45" hidden="1">'20'!$H:$I</definedName>
    <definedName name="Z_A91B9AC7_FD9D_4ABC_9E60_25BCC3ACDFCE_.wvu.Cols" localSheetId="44" hidden="1">'21'!$F:$G</definedName>
    <definedName name="Z_A91B9AC7_FD9D_4ABC_9E60_25BCC3ACDFCE_.wvu.Cols" localSheetId="42" hidden="1">'22'!$E:$E</definedName>
    <definedName name="Z_A91B9AC7_FD9D_4ABC_9E60_25BCC3ACDFCE_.wvu.Cols" localSheetId="43" hidden="1">'23'!$I:$J</definedName>
    <definedName name="Z_A91B9AC7_FD9D_4ABC_9E60_25BCC3ACDFCE_.wvu.Cols" localSheetId="41" hidden="1">'24'!$K:$K</definedName>
    <definedName name="Z_A91B9AC7_FD9D_4ABC_9E60_25BCC3ACDFCE_.wvu.Cols" localSheetId="40" hidden="1">'25'!$G:$G</definedName>
    <definedName name="Z_A91B9AC7_FD9D_4ABC_9E60_25BCC3ACDFCE_.wvu.Cols" localSheetId="37" hidden="1">'25-3'!#REF!</definedName>
    <definedName name="Z_A91B9AC7_FD9D_4ABC_9E60_25BCC3ACDFCE_.wvu.Cols" localSheetId="36" hidden="1">'25-4'!#REF!</definedName>
    <definedName name="Z_A91B9AC7_FD9D_4ABC_9E60_25BCC3ACDFCE_.wvu.Cols" localSheetId="35" hidden="1">'25-5'!#REF!</definedName>
    <definedName name="Z_A91B9AC7_FD9D_4ABC_9E60_25BCC3ACDFCE_.wvu.Cols" localSheetId="33" hidden="1">'26'!$W:$W</definedName>
    <definedName name="Z_A91B9AC7_FD9D_4ABC_9E60_25BCC3ACDFCE_.wvu.Cols" localSheetId="30" hidden="1">'29'!$AE:$AE</definedName>
    <definedName name="Z_A91B9AC7_FD9D_4ABC_9E60_25BCC3ACDFCE_.wvu.Cols" localSheetId="62" hidden="1">'3'!$AA:$AC</definedName>
    <definedName name="Z_A91B9AC7_FD9D_4ABC_9E60_25BCC3ACDFCE_.wvu.Cols" localSheetId="28" hidden="1">'31'!$AC:$AD</definedName>
    <definedName name="Z_A91B9AC7_FD9D_4ABC_9E60_25BCC3ACDFCE_.wvu.Cols" localSheetId="19" hidden="1">'40'!$AD:$AD</definedName>
    <definedName name="Z_A91B9AC7_FD9D_4ABC_9E60_25BCC3ACDFCE_.wvu.Cols" localSheetId="59" hidden="1">'6'!$AA:$AC</definedName>
    <definedName name="Z_A91B9AC7_FD9D_4ABC_9E60_25BCC3ACDFCE_.wvu.Cols" localSheetId="58" hidden="1">'7'!$H:$I</definedName>
    <definedName name="Z_A91B9AC7_FD9D_4ABC_9E60_25BCC3ACDFCE_.wvu.Cols" localSheetId="57" hidden="1">'8'!#REF!,'8'!$Q:$Q,'8'!$X:$Z</definedName>
    <definedName name="Z_A91B9AC7_FD9D_4ABC_9E60_25BCC3ACDFCE_.wvu.Cols" localSheetId="56" hidden="1">'9'!$P:$P</definedName>
    <definedName name="Z_A91B9AC7_FD9D_4ABC_9E60_25BCC3ACDFCE_.wvu.PrintArea" localSheetId="55" hidden="1">'10'!$A$1:$X$57</definedName>
    <definedName name="Z_A91B9AC7_FD9D_4ABC_9E60_25BCC3ACDFCE_.wvu.PrintArea" localSheetId="54" hidden="1">'11'!$A$1:$T$125</definedName>
    <definedName name="Z_A91B9AC7_FD9D_4ABC_9E60_25BCC3ACDFCE_.wvu.PrintArea" localSheetId="53" hidden="1">'12'!$A$1:$Y$470</definedName>
    <definedName name="Z_A91B9AC7_FD9D_4ABC_9E60_25BCC3ACDFCE_.wvu.PrintArea" localSheetId="52" hidden="1">'13'!$A$1:$Z$21</definedName>
    <definedName name="Z_A91B9AC7_FD9D_4ABC_9E60_25BCC3ACDFCE_.wvu.PrintArea" localSheetId="51" hidden="1">'14'!$A$1:$O$278</definedName>
    <definedName name="Z_A91B9AC7_FD9D_4ABC_9E60_25BCC3ACDFCE_.wvu.PrintArea" localSheetId="46" hidden="1">'19'!$A$1:$S$65</definedName>
    <definedName name="Z_A91B9AC7_FD9D_4ABC_9E60_25BCC3ACDFCE_.wvu.PrintArea" localSheetId="42" hidden="1">'22'!$A$1:$I$83</definedName>
    <definedName name="Z_A91B9AC7_FD9D_4ABC_9E60_25BCC3ACDFCE_.wvu.PrintArea" localSheetId="43" hidden="1">'23'!$A$1:$M$132</definedName>
    <definedName name="Z_A91B9AC7_FD9D_4ABC_9E60_25BCC3ACDFCE_.wvu.PrintArea" localSheetId="41" hidden="1">'24'!$A$1:$O$356</definedName>
    <definedName name="Z_A91B9AC7_FD9D_4ABC_9E60_25BCC3ACDFCE_.wvu.PrintArea" localSheetId="40" hidden="1">'25'!$A$1:$K$24</definedName>
    <definedName name="Z_A91B9AC7_FD9D_4ABC_9E60_25BCC3ACDFCE_.wvu.PrintArea" localSheetId="37" hidden="1">'25-3'!$A$1:$L$32</definedName>
    <definedName name="Z_A91B9AC7_FD9D_4ABC_9E60_25BCC3ACDFCE_.wvu.PrintArea" localSheetId="36" hidden="1">'25-4'!$A$1:$K$107</definedName>
    <definedName name="Z_A91B9AC7_FD9D_4ABC_9E60_25BCC3ACDFCE_.wvu.PrintArea" localSheetId="35" hidden="1">'25-5'!$A$1:$J$59</definedName>
    <definedName name="Z_A91B9AC7_FD9D_4ABC_9E60_25BCC3ACDFCE_.wvu.PrintArea" localSheetId="62" hidden="1">'3'!$A$1:$AD$415</definedName>
    <definedName name="Z_A91B9AC7_FD9D_4ABC_9E60_25BCC3ACDFCE_.wvu.PrintArea" localSheetId="59" hidden="1">'6'!$A$1:$AD$501</definedName>
    <definedName name="Z_A91B9AC7_FD9D_4ABC_9E60_25BCC3ACDFCE_.wvu.PrintArea" localSheetId="57" hidden="1">'8'!$A$1:$AA$327</definedName>
    <definedName name="Z_A91B9AC7_FD9D_4ABC_9E60_25BCC3ACDFCE_.wvu.PrintArea" localSheetId="56" hidden="1">'9'!$A$1:$V$200</definedName>
    <definedName name="Z_A91B9AC7_FD9D_4ABC_9E60_25BCC3ACDFCE_.wvu.PrintTitles" localSheetId="64" hidden="1">'1'!$4:$6</definedName>
    <definedName name="Z_A91B9AC7_FD9D_4ABC_9E60_25BCC3ACDFCE_.wvu.PrintTitles" localSheetId="55" hidden="1">'10'!$4:$6</definedName>
    <definedName name="Z_A91B9AC7_FD9D_4ABC_9E60_25BCC3ACDFCE_.wvu.PrintTitles" localSheetId="54" hidden="1">'11'!$4:$5</definedName>
    <definedName name="Z_A91B9AC7_FD9D_4ABC_9E60_25BCC3ACDFCE_.wvu.PrintTitles" localSheetId="53" hidden="1">'12'!$4:$4</definedName>
    <definedName name="Z_A91B9AC7_FD9D_4ABC_9E60_25BCC3ACDFCE_.wvu.PrintTitles" localSheetId="50" hidden="1">'15'!$1:$6</definedName>
    <definedName name="Z_A91B9AC7_FD9D_4ABC_9E60_25BCC3ACDFCE_.wvu.PrintTitles" localSheetId="49" hidden="1">'16'!$4:$6</definedName>
    <definedName name="Z_A91B9AC7_FD9D_4ABC_9E60_25BCC3ACDFCE_.wvu.PrintTitles" localSheetId="48" hidden="1">'17'!$4:$6</definedName>
    <definedName name="Z_A91B9AC7_FD9D_4ABC_9E60_25BCC3ACDFCE_.wvu.PrintTitles" localSheetId="46" hidden="1">'19'!$4:$6</definedName>
    <definedName name="Z_A91B9AC7_FD9D_4ABC_9E60_25BCC3ACDFCE_.wvu.PrintTitles" localSheetId="63" hidden="1">'2'!$3:$5</definedName>
    <definedName name="Z_A91B9AC7_FD9D_4ABC_9E60_25BCC3ACDFCE_.wvu.PrintTitles" localSheetId="42" hidden="1">'22'!$4:$6</definedName>
    <definedName name="Z_A91B9AC7_FD9D_4ABC_9E60_25BCC3ACDFCE_.wvu.PrintTitles" localSheetId="43" hidden="1">'23'!$4:$6</definedName>
    <definedName name="Z_A91B9AC7_FD9D_4ABC_9E60_25BCC3ACDFCE_.wvu.PrintTitles" localSheetId="41" hidden="1">'24'!$4:$6</definedName>
    <definedName name="Z_A91B9AC7_FD9D_4ABC_9E60_25BCC3ACDFCE_.wvu.PrintTitles" localSheetId="62" hidden="1">'3'!$4:$6</definedName>
    <definedName name="Z_A91B9AC7_FD9D_4ABC_9E60_25BCC3ACDFCE_.wvu.PrintTitles" localSheetId="61" hidden="1">'4'!$4:$6</definedName>
    <definedName name="Z_A91B9AC7_FD9D_4ABC_9E60_25BCC3ACDFCE_.wvu.PrintTitles" localSheetId="60" hidden="1">'5'!$4:$6</definedName>
    <definedName name="Z_A91B9AC7_FD9D_4ABC_9E60_25BCC3ACDFCE_.wvu.PrintTitles" localSheetId="59" hidden="1">'6'!$4:$5</definedName>
    <definedName name="Z_A91B9AC7_FD9D_4ABC_9E60_25BCC3ACDFCE_.wvu.PrintTitles" localSheetId="58" hidden="1">'7'!$4:$6</definedName>
    <definedName name="Z_A91B9AC7_FD9D_4ABC_9E60_25BCC3ACDFCE_.wvu.PrintTitles" localSheetId="57" hidden="1">'8'!$4:$6</definedName>
    <definedName name="Z_A91B9AC7_FD9D_4ABC_9E60_25BCC3ACDFCE_.wvu.PrintTitles" localSheetId="56" hidden="1">'9'!$4:$5</definedName>
    <definedName name="Z_A91B9AC7_FD9D_4ABC_9E60_25BCC3ACDFCE_.wvu.Rows" localSheetId="63" hidden="1">'2'!#REF!</definedName>
    <definedName name="Z_A91B9AC7_FD9D_4ABC_9E60_25BCC3ACDFCE_.wvu.Rows" localSheetId="0" hidden="1">Menu!$32:$34</definedName>
    <definedName name="Z_ADA4BA2C_7F7F_497C_A645_334EF8202FAD_.wvu.FilterData" localSheetId="53" hidden="1">'12'!$A$4:$AE$434</definedName>
    <definedName name="Z_BCE8B9BA_B99B_4BE3_B7C6_DC4F3FC9FA95_.wvu.Cols" localSheetId="64" hidden="1">'1'!$H:$I</definedName>
    <definedName name="Z_BCE8B9BA_B99B_4BE3_B7C6_DC4F3FC9FA95_.wvu.Cols" localSheetId="55" hidden="1">'10'!$D:$E</definedName>
    <definedName name="Z_BCE8B9BA_B99B_4BE3_B7C6_DC4F3FC9FA95_.wvu.Cols" localSheetId="54" hidden="1">'11'!$E:$E</definedName>
    <definedName name="Z_BCE8B9BA_B99B_4BE3_B7C6_DC4F3FC9FA95_.wvu.Cols" localSheetId="46" hidden="1">'19'!$B:$C</definedName>
    <definedName name="Z_BCE8B9BA_B99B_4BE3_B7C6_DC4F3FC9FA95_.wvu.Cols" localSheetId="33" hidden="1">'26'!$W:$W</definedName>
    <definedName name="Z_BCE8B9BA_B99B_4BE3_B7C6_DC4F3FC9FA95_.wvu.Cols" localSheetId="30" hidden="1">'29'!$AE:$AE</definedName>
    <definedName name="Z_BCE8B9BA_B99B_4BE3_B7C6_DC4F3FC9FA95_.wvu.Cols" localSheetId="62" hidden="1">'3'!$T:$T</definedName>
    <definedName name="Z_BCE8B9BA_B99B_4BE3_B7C6_DC4F3FC9FA95_.wvu.Cols" localSheetId="28" hidden="1">'31'!$AC:$AD</definedName>
    <definedName name="Z_BCE8B9BA_B99B_4BE3_B7C6_DC4F3FC9FA95_.wvu.Cols" localSheetId="19" hidden="1">'40'!$AD:$AD</definedName>
    <definedName name="Z_BCE8B9BA_B99B_4BE3_B7C6_DC4F3FC9FA95_.wvu.Cols" localSheetId="58" hidden="1">'7'!$H:$I</definedName>
    <definedName name="Z_BCE8B9BA_B99B_4BE3_B7C6_DC4F3FC9FA95_.wvu.Cols" localSheetId="57" hidden="1">'8'!#REF!,'8'!$Q:$Q</definedName>
    <definedName name="Z_BCE8B9BA_B99B_4BE3_B7C6_DC4F3FC9FA95_.wvu.FilterData" localSheetId="21" hidden="1">'38'!$A$1:$AM$201</definedName>
    <definedName name="Z_BCE8B9BA_B99B_4BE3_B7C6_DC4F3FC9FA95_.wvu.Rows" localSheetId="63" hidden="1">'2'!#REF!</definedName>
    <definedName name="Z_BDFA26AA_6A5A_4D4F_ABB0_0AC076A892A1_.wvu.FilterData" localSheetId="53" hidden="1">'12'!$A$4:$AE$434</definedName>
    <definedName name="Z_C052E1A9_BD2F_4C08_9AB8_05746F5396AD_.wvu.FilterData" localSheetId="53" hidden="1">'12'!$A$4:$AE$434</definedName>
    <definedName name="Z_C74DF586_92BA_4DDF_B005_822FF3D83C81_.wvu.FilterData" localSheetId="53" hidden="1">'12'!$A$4:$AE$434</definedName>
    <definedName name="Z_CA8A66E8_F291_4DB6_9C7E_E942DA21BEC4_.wvu.FilterData" localSheetId="63" hidden="1">'2'!$A$5:$AO$5</definedName>
    <definedName name="Z_CB86CB8E_5D88_486D_9FE7_057FB1997A12_.wvu.FilterData" localSheetId="63" hidden="1">'2'!$A$5:$AO$740</definedName>
    <definedName name="Z_CB86CB8E_5D88_486D_9FE7_057FB1997A12_.wvu.FilterData" localSheetId="62" hidden="1">'3'!$A$6:$AD$410</definedName>
    <definedName name="Z_EAD1C6BF_B58E_4716_994B_7E887560A863_.wvu.Cols" localSheetId="64" hidden="1">'1'!$H:$I,'1'!$N:$Q</definedName>
    <definedName name="Z_EAD1C6BF_B58E_4716_994B_7E887560A863_.wvu.Cols" localSheetId="55" hidden="1">'10'!$D:$E,'10'!$O:$O,'10'!$T:$W</definedName>
    <definedName name="Z_EAD1C6BF_B58E_4716_994B_7E887560A863_.wvu.Cols" localSheetId="54" hidden="1">'11'!$E:$E,'11'!$P:$P</definedName>
    <definedName name="Z_EAD1C6BF_B58E_4716_994B_7E887560A863_.wvu.Cols" localSheetId="53" hidden="1">'12'!$K:$K,'12'!$P:$P,'12'!$U:$U</definedName>
    <definedName name="Z_EAD1C6BF_B58E_4716_994B_7E887560A863_.wvu.Cols" localSheetId="52" hidden="1">'13'!$U:$U,'13'!$Y:$Y</definedName>
    <definedName name="Z_EAD1C6BF_B58E_4716_994B_7E887560A863_.wvu.Cols" localSheetId="51" hidden="1">'14'!$K:$K</definedName>
    <definedName name="Z_EAD1C6BF_B58E_4716_994B_7E887560A863_.wvu.Cols" localSheetId="48" hidden="1">'17'!$F:$G</definedName>
    <definedName name="Z_EAD1C6BF_B58E_4716_994B_7E887560A863_.wvu.Cols" localSheetId="47" hidden="1">'18'!$L:$M</definedName>
    <definedName name="Z_EAD1C6BF_B58E_4716_994B_7E887560A863_.wvu.Cols" localSheetId="46" hidden="1">'19'!$M:$N</definedName>
    <definedName name="Z_EAD1C6BF_B58E_4716_994B_7E887560A863_.wvu.Cols" localSheetId="63" hidden="1">'2'!$E:$E,'2'!$AB:$AB,'2'!$AG:$AI</definedName>
    <definedName name="Z_EAD1C6BF_B58E_4716_994B_7E887560A863_.wvu.Cols" localSheetId="45" hidden="1">'20'!$H:$I</definedName>
    <definedName name="Z_EAD1C6BF_B58E_4716_994B_7E887560A863_.wvu.Cols" localSheetId="44" hidden="1">'21'!$F:$G</definedName>
    <definedName name="Z_EAD1C6BF_B58E_4716_994B_7E887560A863_.wvu.Cols" localSheetId="42" hidden="1">'22'!$E:$E</definedName>
    <definedName name="Z_EAD1C6BF_B58E_4716_994B_7E887560A863_.wvu.Cols" localSheetId="43" hidden="1">'23'!$I:$J</definedName>
    <definedName name="Z_EAD1C6BF_B58E_4716_994B_7E887560A863_.wvu.Cols" localSheetId="41" hidden="1">'24'!$K:$K</definedName>
    <definedName name="Z_EAD1C6BF_B58E_4716_994B_7E887560A863_.wvu.Cols" localSheetId="40" hidden="1">'25'!$G:$G</definedName>
    <definedName name="Z_EAD1C6BF_B58E_4716_994B_7E887560A863_.wvu.Cols" localSheetId="38" hidden="1">'25-2'!$K:$K</definedName>
    <definedName name="Z_EAD1C6BF_B58E_4716_994B_7E887560A863_.wvu.Cols" localSheetId="33" hidden="1">'26'!$W:$W</definedName>
    <definedName name="Z_EAD1C6BF_B58E_4716_994B_7E887560A863_.wvu.Cols" localSheetId="30" hidden="1">'29'!$AE:$AE</definedName>
    <definedName name="Z_EAD1C6BF_B58E_4716_994B_7E887560A863_.wvu.Cols" localSheetId="62" hidden="1">'3'!$AA:$AC</definedName>
    <definedName name="Z_EAD1C6BF_B58E_4716_994B_7E887560A863_.wvu.Cols" localSheetId="29" hidden="1">'30'!$J:$R,'30'!$AB:$AC</definedName>
    <definedName name="Z_EAD1C6BF_B58E_4716_994B_7E887560A863_.wvu.Cols" localSheetId="28" hidden="1">'31'!$K:$R,'31'!$AB:$AF</definedName>
    <definedName name="Z_EAD1C6BF_B58E_4716_994B_7E887560A863_.wvu.Cols" localSheetId="61" hidden="1">'4'!$T:$Y</definedName>
    <definedName name="Z_EAD1C6BF_B58E_4716_994B_7E887560A863_.wvu.Cols" localSheetId="19" hidden="1">'40'!$AD:$AD</definedName>
    <definedName name="Z_EAD1C6BF_B58E_4716_994B_7E887560A863_.wvu.Cols" localSheetId="59" hidden="1">'6'!$Y:$AC</definedName>
    <definedName name="Z_EAD1C6BF_B58E_4716_994B_7E887560A863_.wvu.Cols" localSheetId="58" hidden="1">'7'!$H:$I</definedName>
    <definedName name="Z_EAD1C6BF_B58E_4716_994B_7E887560A863_.wvu.Cols" localSheetId="56" hidden="1">'9'!$P:$P</definedName>
    <definedName name="Z_EAD1C6BF_B58E_4716_994B_7E887560A863_.wvu.FilterData" localSheetId="55" hidden="1">'10'!$A$6:$AA$55</definedName>
    <definedName name="Z_EAD1C6BF_B58E_4716_994B_7E887560A863_.wvu.FilterData" localSheetId="54" hidden="1">'11'!$A$5:$V$123</definedName>
    <definedName name="Z_EAD1C6BF_B58E_4716_994B_7E887560A863_.wvu.FilterData" localSheetId="53" hidden="1">'12'!$A$4:$AE$434</definedName>
    <definedName name="Z_EAD1C6BF_B58E_4716_994B_7E887560A863_.wvu.FilterData" localSheetId="63" hidden="1">'2'!$A$5:$AO$740</definedName>
    <definedName name="Z_EAD1C6BF_B58E_4716_994B_7E887560A863_.wvu.FilterData" localSheetId="30" hidden="1">'29'!$A$1:$AI$129</definedName>
    <definedName name="Z_EAD1C6BF_B58E_4716_994B_7E887560A863_.wvu.FilterData" localSheetId="62" hidden="1">'3'!$A$6:$AD$410</definedName>
    <definedName name="Z_EAD1C6BF_B58E_4716_994B_7E887560A863_.wvu.FilterData" localSheetId="21" hidden="1">'38'!$A$1:$AM$201</definedName>
    <definedName name="Z_EAD1C6BF_B58E_4716_994B_7E887560A863_.wvu.FilterData" localSheetId="61" hidden="1">'4'!$A$241:$AA$307</definedName>
    <definedName name="Z_EAD1C6BF_B58E_4716_994B_7E887560A863_.wvu.FilterData" localSheetId="60" hidden="1">'5'!$A$6:$U$711</definedName>
    <definedName name="Z_EAD1C6BF_B58E_4716_994B_7E887560A863_.wvu.FilterData" localSheetId="59" hidden="1">'6'!$A$5:$AE$442</definedName>
    <definedName name="Z_EAD1C6BF_B58E_4716_994B_7E887560A863_.wvu.FilterData" localSheetId="58" hidden="1">'7'!$A$6:$V$167</definedName>
    <definedName name="Z_EAD1C6BF_B58E_4716_994B_7E887560A863_.wvu.FilterData" localSheetId="57" hidden="1">'8'!$A$262:$AE$296</definedName>
    <definedName name="Z_EAD1C6BF_B58E_4716_994B_7E887560A863_.wvu.FilterData" localSheetId="56" hidden="1">'9'!$A$5:$Y$196</definedName>
    <definedName name="Z_EAD1C6BF_B58E_4716_994B_7E887560A863_.wvu.PrintArea" localSheetId="55" hidden="1">'10'!$A$1:$X$57</definedName>
    <definedName name="Z_EAD1C6BF_B58E_4716_994B_7E887560A863_.wvu.PrintArea" localSheetId="54" hidden="1">'11'!$A$1:$T$125</definedName>
    <definedName name="Z_EAD1C6BF_B58E_4716_994B_7E887560A863_.wvu.PrintArea" localSheetId="53" hidden="1">'12'!$A$1:$Y$470</definedName>
    <definedName name="Z_EAD1C6BF_B58E_4716_994B_7E887560A863_.wvu.PrintArea" localSheetId="52" hidden="1">'13'!$A$1:$Z$21</definedName>
    <definedName name="Z_EAD1C6BF_B58E_4716_994B_7E887560A863_.wvu.PrintArea" localSheetId="51" hidden="1">'14'!$A$1:$O$278</definedName>
    <definedName name="Z_EAD1C6BF_B58E_4716_994B_7E887560A863_.wvu.PrintArea" localSheetId="46" hidden="1">'19'!$A$1:$S$65</definedName>
    <definedName name="Z_EAD1C6BF_B58E_4716_994B_7E887560A863_.wvu.PrintArea" localSheetId="42" hidden="1">'22'!$A$1:$I$83</definedName>
    <definedName name="Z_EAD1C6BF_B58E_4716_994B_7E887560A863_.wvu.PrintArea" localSheetId="43" hidden="1">'23'!$A$1:$M$132</definedName>
    <definedName name="Z_EAD1C6BF_B58E_4716_994B_7E887560A863_.wvu.PrintArea" localSheetId="41" hidden="1">'24'!$A$1:$O$356</definedName>
    <definedName name="Z_EAD1C6BF_B58E_4716_994B_7E887560A863_.wvu.PrintArea" localSheetId="40" hidden="1">'25'!$A$1:$K$24</definedName>
    <definedName name="Z_EAD1C6BF_B58E_4716_994B_7E887560A863_.wvu.PrintArea" localSheetId="37" hidden="1">'25-3'!$A$1:$L$32</definedName>
    <definedName name="Z_EAD1C6BF_B58E_4716_994B_7E887560A863_.wvu.PrintArea" localSheetId="36" hidden="1">'25-4'!$A$1:$K$107</definedName>
    <definedName name="Z_EAD1C6BF_B58E_4716_994B_7E887560A863_.wvu.PrintArea" localSheetId="35" hidden="1">'25-5'!$A$1:$J$59</definedName>
    <definedName name="Z_EAD1C6BF_B58E_4716_994B_7E887560A863_.wvu.PrintArea" localSheetId="62" hidden="1">'3'!$A$1:$AD$415</definedName>
    <definedName name="Z_EAD1C6BF_B58E_4716_994B_7E887560A863_.wvu.PrintArea" localSheetId="59" hidden="1">'6'!$A$1:$AD$501</definedName>
    <definedName name="Z_EAD1C6BF_B58E_4716_994B_7E887560A863_.wvu.PrintArea" localSheetId="57" hidden="1">'8'!$A$1:$AA$327</definedName>
    <definedName name="Z_EAD1C6BF_B58E_4716_994B_7E887560A863_.wvu.PrintArea" localSheetId="56" hidden="1">'9'!$A$1:$V$200</definedName>
    <definedName name="Z_EAD1C6BF_B58E_4716_994B_7E887560A863_.wvu.PrintTitles" localSheetId="64" hidden="1">'1'!$4:$6</definedName>
    <definedName name="Z_EAD1C6BF_B58E_4716_994B_7E887560A863_.wvu.PrintTitles" localSheetId="55" hidden="1">'10'!$4:$6</definedName>
    <definedName name="Z_EAD1C6BF_B58E_4716_994B_7E887560A863_.wvu.PrintTitles" localSheetId="54" hidden="1">'11'!$4:$5</definedName>
    <definedName name="Z_EAD1C6BF_B58E_4716_994B_7E887560A863_.wvu.PrintTitles" localSheetId="53" hidden="1">'12'!$4:$4</definedName>
    <definedName name="Z_EAD1C6BF_B58E_4716_994B_7E887560A863_.wvu.PrintTitles" localSheetId="50" hidden="1">'15'!$1:$6</definedName>
    <definedName name="Z_EAD1C6BF_B58E_4716_994B_7E887560A863_.wvu.PrintTitles" localSheetId="49" hidden="1">'16'!$4:$6</definedName>
    <definedName name="Z_EAD1C6BF_B58E_4716_994B_7E887560A863_.wvu.PrintTitles" localSheetId="48" hidden="1">'17'!$4:$6</definedName>
    <definedName name="Z_EAD1C6BF_B58E_4716_994B_7E887560A863_.wvu.PrintTitles" localSheetId="46" hidden="1">'19'!$4:$6</definedName>
    <definedName name="Z_EAD1C6BF_B58E_4716_994B_7E887560A863_.wvu.PrintTitles" localSheetId="63" hidden="1">'2'!$3:$5</definedName>
    <definedName name="Z_EAD1C6BF_B58E_4716_994B_7E887560A863_.wvu.PrintTitles" localSheetId="42" hidden="1">'22'!$4:$6</definedName>
    <definedName name="Z_EAD1C6BF_B58E_4716_994B_7E887560A863_.wvu.PrintTitles" localSheetId="43" hidden="1">'23'!$4:$6</definedName>
    <definedName name="Z_EAD1C6BF_B58E_4716_994B_7E887560A863_.wvu.PrintTitles" localSheetId="41" hidden="1">'24'!$4:$6</definedName>
    <definedName name="Z_EAD1C6BF_B58E_4716_994B_7E887560A863_.wvu.PrintTitles" localSheetId="62" hidden="1">'3'!$4:$6</definedName>
    <definedName name="Z_EAD1C6BF_B58E_4716_994B_7E887560A863_.wvu.PrintTitles" localSheetId="61" hidden="1">'4'!$4:$6</definedName>
    <definedName name="Z_EAD1C6BF_B58E_4716_994B_7E887560A863_.wvu.PrintTitles" localSheetId="60" hidden="1">'5'!$4:$6</definedName>
    <definedName name="Z_EAD1C6BF_B58E_4716_994B_7E887560A863_.wvu.PrintTitles" localSheetId="59" hidden="1">'6'!$4:$5</definedName>
    <definedName name="Z_EAD1C6BF_B58E_4716_994B_7E887560A863_.wvu.PrintTitles" localSheetId="58" hidden="1">'7'!$4:$6</definedName>
    <definedName name="Z_EAD1C6BF_B58E_4716_994B_7E887560A863_.wvu.PrintTitles" localSheetId="57" hidden="1">'8'!$4:$6</definedName>
    <definedName name="Z_EAD1C6BF_B58E_4716_994B_7E887560A863_.wvu.PrintTitles" localSheetId="56" hidden="1">'9'!$4:$5</definedName>
    <definedName name="Z_EAD1C6BF_B58E_4716_994B_7E887560A863_.wvu.Rows" localSheetId="0" hidden="1">Menu!$32:$34</definedName>
    <definedName name="Z_F74136AC_78C7_4D5C_B3A4_767EFB94B74F_.wvu.FilterData" localSheetId="30" hidden="1">'29'!$A$1:$AI$129</definedName>
    <definedName name="Z_FA1B31CD_DD8D_47B3_9B34_AB72E4090B34_.wvu.Cols" localSheetId="64" hidden="1">'1'!$H:$I</definedName>
    <definedName name="Z_FA1B31CD_DD8D_47B3_9B34_AB72E4090B34_.wvu.Cols" localSheetId="55" hidden="1">'10'!$D:$E</definedName>
    <definedName name="Z_FA1B31CD_DD8D_47B3_9B34_AB72E4090B34_.wvu.Cols" localSheetId="54" hidden="1">'11'!$E:$E</definedName>
    <definedName name="Z_FA1B31CD_DD8D_47B3_9B34_AB72E4090B34_.wvu.Cols" localSheetId="46" hidden="1">'19'!$M:$N</definedName>
    <definedName name="Z_FA1B31CD_DD8D_47B3_9B34_AB72E4090B34_.wvu.Cols" localSheetId="33" hidden="1">'26'!$W:$W</definedName>
    <definedName name="Z_FA1B31CD_DD8D_47B3_9B34_AB72E4090B34_.wvu.Cols" localSheetId="30" hidden="1">'29'!$AE:$AE</definedName>
    <definedName name="Z_FA1B31CD_DD8D_47B3_9B34_AB72E4090B34_.wvu.Cols" localSheetId="62" hidden="1">'3'!$T:$T</definedName>
    <definedName name="Z_FA1B31CD_DD8D_47B3_9B34_AB72E4090B34_.wvu.Cols" localSheetId="28" hidden="1">'31'!$AC:$AD</definedName>
    <definedName name="Z_FA1B31CD_DD8D_47B3_9B34_AB72E4090B34_.wvu.Cols" localSheetId="19" hidden="1">'40'!$AD:$AD</definedName>
    <definedName name="Z_FA1B31CD_DD8D_47B3_9B34_AB72E4090B34_.wvu.Cols" localSheetId="58" hidden="1">'7'!$H:$I</definedName>
    <definedName name="Z_FA1B31CD_DD8D_47B3_9B34_AB72E4090B34_.wvu.FilterData" localSheetId="55" hidden="1">'10'!$A$6:$AA$55</definedName>
    <definedName name="Z_FA1B31CD_DD8D_47B3_9B34_AB72E4090B34_.wvu.FilterData" localSheetId="54" hidden="1">'11'!$A$5:$V$123</definedName>
    <definedName name="Z_FA1B31CD_DD8D_47B3_9B34_AB72E4090B34_.wvu.FilterData" localSheetId="53" hidden="1">'12'!$A$4:$AE$434</definedName>
    <definedName name="Z_FA1B31CD_DD8D_47B3_9B34_AB72E4090B34_.wvu.FilterData" localSheetId="63" hidden="1">'2'!$A$5:$AO$740</definedName>
    <definedName name="Z_FA1B31CD_DD8D_47B3_9B34_AB72E4090B34_.wvu.FilterData" localSheetId="30" hidden="1">'29'!$A$1:$AI$129</definedName>
    <definedName name="Z_FA1B31CD_DD8D_47B3_9B34_AB72E4090B34_.wvu.FilterData" localSheetId="62" hidden="1">'3'!$A$6:$AD$410</definedName>
    <definedName name="Z_FA1B31CD_DD8D_47B3_9B34_AB72E4090B34_.wvu.FilterData" localSheetId="24" hidden="1">'35'!$A$7:$AH$106</definedName>
    <definedName name="Z_FA1B31CD_DD8D_47B3_9B34_AB72E4090B34_.wvu.FilterData" localSheetId="21" hidden="1">'38'!$A$1:$AM$201</definedName>
    <definedName name="Z_FA1B31CD_DD8D_47B3_9B34_AB72E4090B34_.wvu.FilterData" localSheetId="61" hidden="1">'4'!$A$241:$AA$307</definedName>
    <definedName name="Z_FA1B31CD_DD8D_47B3_9B34_AB72E4090B34_.wvu.FilterData" localSheetId="60" hidden="1">'5'!$A$6:$U$711</definedName>
    <definedName name="Z_FA1B31CD_DD8D_47B3_9B34_AB72E4090B34_.wvu.FilterData" localSheetId="59" hidden="1">'6'!$A$5:$AE$442</definedName>
    <definedName name="Z_FA1B31CD_DD8D_47B3_9B34_AB72E4090B34_.wvu.FilterData" localSheetId="58" hidden="1">'7'!$A$6:$V$167</definedName>
    <definedName name="Z_FA1B31CD_DD8D_47B3_9B34_AB72E4090B34_.wvu.FilterData" localSheetId="57" hidden="1">'8'!$A$262:$AE$296</definedName>
    <definedName name="Z_FA1B31CD_DD8D_47B3_9B34_AB72E4090B34_.wvu.FilterData" localSheetId="56" hidden="1">'9'!$A$5:$Y$196</definedName>
    <definedName name="Z_FDC6F46C_0E4D_4E29_9087_A1BB71C77C4D_.wvu.FilterData" localSheetId="53" hidden="1">'12'!$A$4:$AE$434</definedName>
  </definedNames>
  <calcPr calcId="191029"/>
  <customWorkbookViews>
    <customWorkbookView name="amr388 - Personal View" guid="{EAD1C6BF-B58E-4716-994B-7E887560A863}" mergeInterval="0" personalView="1" maximized="1" xWindow="-8" yWindow="-8" windowWidth="1936" windowHeight="1048" tabRatio="855" activeSheetId="48"/>
    <customWorkbookView name="mra425 - Personal View" guid="{A746A1D1-F079-45F9-ABC6-D5B94B695A0B}" mergeInterval="0" personalView="1" maximized="1" xWindow="-8" yWindow="-8" windowWidth="1456" windowHeight="876" tabRatio="876" activeSheetId="10"/>
    <customWorkbookView name="chd232 - Personal View" guid="{0F6DE11C-9731-46C0-B362-D9F8FDA344B7}" mergeInterval="0" personalView="1" maximized="1" xWindow="-8" yWindow="-8" windowWidth="1456" windowHeight="868" activeSheetId="10"/>
    <customWorkbookView name="Compaq CQ41 - Personal View" guid="{365A82E1-C32F-49FA-B525-E173050F7DE9}" mergeInterval="0" personalView="1" maximized="1" xWindow="1" yWindow="1" windowWidth="1280" windowHeight="570" activeSheetId="10"/>
    <customWorkbookView name="amd373 - Personal View" guid="{A91B9AC7-FD9D-4ABC-9E60-25BCC3ACDFCE}" mergeInterval="0" personalView="1" maximized="1" xWindow="-8" yWindow="-8" windowWidth="1456" windowHeight="868" activeSheetId="26"/>
    <customWorkbookView name="awp347 - Personal View" guid="{15D70F00-01D7-413A-8D7C-E754B7B596E4}" mergeInterval="0" personalView="1" maximized="1" xWindow="-8" yWindow="-8" windowWidth="1456" windowHeight="876" tabRatio="876" activeSheetId="11"/>
    <customWorkbookView name="PETRO - Personal View" guid="{34308931-6E20-41C0-A5BD-7D8C451C3840}" mergeInterval="0" personalView="1" maximized="1" xWindow="-8" yWindow="-8" windowWidth="1936" windowHeight="1056" tabRatio="876" activeSheetId="1"/>
    <customWorkbookView name="wsmech - Personal View" guid="{BCE8B9BA-B99B-4BE3-B7C6-DC4F3FC9FA95}" mergeInterval="0" personalView="1" maximized="1" xWindow="-8" yWindow="-8" windowWidth="1456" windowHeight="876" tabRatio="876" activeSheetId="20"/>
    <customWorkbookView name="ads329 - Personal View" guid="{FA1B31CD-DD8D-47B3-9B34-AB72E4090B34}" mergeInterval="0" personalView="1" xWindow="858" yWindow="61" windowWidth="958" windowHeight="954" tabRatio="876" activeSheetId="55"/>
    <customWorkbookView name="zpo112 - Personal View" guid="{51C80409-42FF-431E-A1CF-253ADAD7E5C5}" mergeInterval="0" personalView="1" maximized="1" xWindow="-8" yWindow="-8" windowWidth="1936" windowHeight="1168" tabRatio="742" activeSheetId="53"/>
    <customWorkbookView name="delta - Personal View" guid="{0A3BE354-EABF-4B36-A467-F2E7E7C9C594}" mergeInterval="0" personalView="1" maximized="1" xWindow="-8" yWindow="-8" windowWidth="1936" windowHeight="1048" tabRatio="744" activeSheetId="5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2" i="40" l="1"/>
  <c r="A313" i="40" s="1"/>
  <c r="A314" i="40" s="1"/>
  <c r="A361" i="75"/>
  <c r="H27" i="1" l="1"/>
  <c r="H30" i="1"/>
  <c r="E2204" i="79"/>
  <c r="E2205" i="79" s="1"/>
  <c r="C2204" i="79"/>
  <c r="C2205" i="79" s="1"/>
  <c r="H28" i="1" s="1"/>
  <c r="H2199" i="79"/>
  <c r="E2199" i="79"/>
  <c r="G28" i="1" s="1"/>
  <c r="G30" i="1"/>
  <c r="A630" i="77"/>
  <c r="I629" i="77"/>
  <c r="J629" i="77" s="1"/>
  <c r="D628" i="77"/>
  <c r="D627" i="77"/>
  <c r="D626" i="77"/>
  <c r="D625" i="77"/>
  <c r="D624" i="77"/>
  <c r="D621" i="77"/>
  <c r="D620" i="77"/>
  <c r="D619" i="77"/>
  <c r="D618" i="77"/>
  <c r="D617" i="77"/>
  <c r="D616" i="77"/>
  <c r="D615" i="77"/>
  <c r="D614" i="77"/>
  <c r="D613" i="77"/>
  <c r="D612" i="77"/>
  <c r="D611" i="77"/>
  <c r="D610" i="77"/>
  <c r="D609" i="77"/>
  <c r="D608" i="77"/>
  <c r="D607" i="77"/>
  <c r="D606" i="77"/>
  <c r="D605" i="77"/>
  <c r="D604" i="77"/>
  <c r="D602" i="77"/>
  <c r="D600" i="77"/>
  <c r="D598" i="77"/>
  <c r="D596" i="77"/>
  <c r="D595" i="77"/>
  <c r="D594" i="77"/>
  <c r="D593" i="77"/>
  <c r="D592" i="77"/>
  <c r="D591" i="77"/>
  <c r="D590" i="77"/>
  <c r="D588" i="77"/>
  <c r="D586" i="77"/>
  <c r="D585" i="77"/>
  <c r="D584" i="77"/>
  <c r="D583" i="77"/>
  <c r="D581" i="77"/>
  <c r="D580" i="77"/>
  <c r="D577" i="77"/>
  <c r="D575" i="77"/>
  <c r="D573" i="77"/>
  <c r="D572" i="77"/>
  <c r="D569" i="77"/>
  <c r="D566" i="77"/>
  <c r="D563" i="77"/>
  <c r="D561" i="77"/>
  <c r="D558" i="77"/>
  <c r="D556" i="77"/>
  <c r="D555" i="77"/>
  <c r="D554" i="77"/>
  <c r="D553" i="77"/>
  <c r="D552" i="77"/>
  <c r="D551" i="77"/>
  <c r="D549" i="77"/>
  <c r="D547" i="77"/>
  <c r="D544" i="77"/>
  <c r="D543" i="77"/>
  <c r="D540" i="77"/>
  <c r="D539" i="77"/>
  <c r="D538" i="77"/>
  <c r="D536" i="77"/>
  <c r="D535" i="77"/>
  <c r="D532" i="77"/>
  <c r="D530" i="77"/>
  <c r="D528" i="77"/>
  <c r="D526" i="77"/>
  <c r="D525" i="77"/>
  <c r="D524" i="77"/>
  <c r="D522" i="77"/>
  <c r="D520" i="77"/>
  <c r="D519" i="77"/>
  <c r="D518" i="77"/>
  <c r="D516" i="77"/>
  <c r="D514" i="77"/>
  <c r="D512" i="77"/>
  <c r="D510" i="77"/>
  <c r="D509" i="77"/>
  <c r="D506" i="77"/>
  <c r="D505" i="77"/>
  <c r="D503" i="77"/>
  <c r="D501" i="77"/>
  <c r="D499" i="77"/>
  <c r="D497" i="77"/>
  <c r="D496" i="77"/>
  <c r="D493" i="77"/>
  <c r="D491" i="77"/>
  <c r="D488" i="77"/>
  <c r="D485" i="77"/>
  <c r="D484" i="77"/>
  <c r="D481" i="77"/>
  <c r="D480" i="77"/>
  <c r="D479" i="77"/>
  <c r="D478" i="77"/>
  <c r="D476" i="77"/>
  <c r="D474" i="77"/>
  <c r="D473" i="77"/>
  <c r="D472" i="77"/>
  <c r="D470" i="77"/>
  <c r="D469" i="77"/>
  <c r="D467" i="77"/>
  <c r="D464" i="77"/>
  <c r="D461" i="77"/>
  <c r="D458" i="77"/>
  <c r="D454" i="77"/>
  <c r="D451" i="77"/>
  <c r="D450" i="77"/>
  <c r="D448" i="77"/>
  <c r="D447" i="77"/>
  <c r="D446" i="77"/>
  <c r="D445" i="77"/>
  <c r="D444" i="77"/>
  <c r="D442" i="77"/>
  <c r="D441" i="77"/>
  <c r="D439" i="77"/>
  <c r="D438" i="77"/>
  <c r="D437" i="77"/>
  <c r="D436" i="77"/>
  <c r="D435" i="77"/>
  <c r="D434" i="77"/>
  <c r="D433" i="77"/>
  <c r="D431" i="77"/>
  <c r="D430" i="77"/>
  <c r="D427" i="77"/>
  <c r="D425" i="77"/>
  <c r="D423" i="77"/>
  <c r="D421" i="77"/>
  <c r="D418" i="77"/>
  <c r="D416" i="77"/>
  <c r="D415" i="77"/>
  <c r="D414" i="77"/>
  <c r="D411" i="77"/>
  <c r="D410" i="77"/>
  <c r="D409" i="77"/>
  <c r="D408" i="77"/>
  <c r="D407" i="77"/>
  <c r="D406" i="77"/>
  <c r="D405" i="77"/>
  <c r="D403" i="77"/>
  <c r="D401" i="77"/>
  <c r="D400" i="77"/>
  <c r="D398" i="77"/>
  <c r="D396" i="77"/>
  <c r="D395" i="77"/>
  <c r="D393" i="77"/>
  <c r="D392" i="77"/>
  <c r="D390" i="77"/>
  <c r="D388" i="77"/>
  <c r="D386" i="77"/>
  <c r="D384" i="77"/>
  <c r="D382" i="77"/>
  <c r="D380" i="77"/>
  <c r="D379" i="77"/>
  <c r="D376" i="77"/>
  <c r="D374" i="77"/>
  <c r="D373" i="77"/>
  <c r="D372" i="77"/>
  <c r="D371" i="77"/>
  <c r="D370" i="77"/>
  <c r="D368" i="77"/>
  <c r="D366" i="77"/>
  <c r="D364" i="77"/>
  <c r="D362" i="77"/>
  <c r="D361" i="77"/>
  <c r="D360" i="77"/>
  <c r="D359" i="77"/>
  <c r="D358" i="77"/>
  <c r="D357" i="77"/>
  <c r="D356" i="77"/>
  <c r="D355" i="77"/>
  <c r="D353" i="77"/>
  <c r="D351" i="77"/>
  <c r="D349" i="77"/>
  <c r="D348" i="77"/>
  <c r="D347" i="77"/>
  <c r="D346" i="77"/>
  <c r="D345" i="77"/>
  <c r="D344" i="77"/>
  <c r="D342" i="77"/>
  <c r="D341" i="77"/>
  <c r="D340" i="77"/>
  <c r="D338" i="77"/>
  <c r="D336" i="77"/>
  <c r="D335" i="77"/>
  <c r="D334" i="77"/>
  <c r="D333" i="77"/>
  <c r="D332" i="77"/>
  <c r="D331" i="77"/>
  <c r="D330" i="77"/>
  <c r="D329" i="77"/>
  <c r="D328" i="77"/>
  <c r="D327" i="77"/>
  <c r="D326" i="77"/>
  <c r="D325" i="77"/>
  <c r="D324" i="77"/>
  <c r="D323" i="77"/>
  <c r="D322" i="77"/>
  <c r="D321" i="77"/>
  <c r="D320" i="77"/>
  <c r="D319" i="77"/>
  <c r="D318" i="77"/>
  <c r="D317" i="77"/>
  <c r="D316" i="77"/>
  <c r="D315" i="77"/>
  <c r="D314" i="77"/>
  <c r="D313" i="77"/>
  <c r="D312" i="77"/>
  <c r="D311" i="77"/>
  <c r="D310" i="77"/>
  <c r="D308" i="77"/>
  <c r="D306" i="77"/>
  <c r="D305" i="77"/>
  <c r="D304" i="77"/>
  <c r="D303" i="77"/>
  <c r="D302" i="77"/>
  <c r="D301" i="77"/>
  <c r="D299" i="77"/>
  <c r="D298" i="77"/>
  <c r="D297" i="77"/>
  <c r="D296" i="77"/>
  <c r="D295" i="77"/>
  <c r="D294" i="77"/>
  <c r="D293" i="77"/>
  <c r="D284" i="77"/>
  <c r="D283" i="77"/>
  <c r="D282" i="77"/>
  <c r="D281" i="77"/>
  <c r="D280" i="77"/>
  <c r="D279" i="77"/>
  <c r="D272" i="77"/>
  <c r="D271" i="77"/>
  <c r="D270" i="77"/>
  <c r="D269" i="77"/>
  <c r="D268" i="77"/>
  <c r="D267" i="77"/>
  <c r="D266" i="77"/>
  <c r="D265" i="77"/>
  <c r="D264" i="77"/>
  <c r="D263" i="77"/>
  <c r="D262" i="77"/>
  <c r="D261" i="77"/>
  <c r="D260" i="77"/>
  <c r="D259" i="77"/>
  <c r="D258" i="77"/>
  <c r="D257" i="77"/>
  <c r="D256" i="77"/>
  <c r="D255" i="77"/>
  <c r="D254" i="77"/>
  <c r="D253" i="77"/>
  <c r="D252" i="77"/>
  <c r="D251" i="77"/>
  <c r="D250" i="77"/>
  <c r="D249" i="77"/>
  <c r="D248" i="77"/>
  <c r="D247" i="77"/>
  <c r="D244" i="77"/>
  <c r="D243" i="77"/>
  <c r="D242" i="77"/>
  <c r="D240" i="77"/>
  <c r="D238" i="77"/>
  <c r="D236" i="77"/>
  <c r="D234" i="77"/>
  <c r="D232" i="77"/>
  <c r="D230" i="77"/>
  <c r="D228" i="77"/>
  <c r="D224" i="77"/>
  <c r="D223" i="77"/>
  <c r="D222" i="77"/>
  <c r="D218" i="77"/>
  <c r="D214" i="77"/>
  <c r="D213" i="77"/>
  <c r="D210" i="77"/>
  <c r="D208" i="77"/>
  <c r="D207" i="77"/>
  <c r="D206" i="77"/>
  <c r="D205" i="77"/>
  <c r="D204" i="77"/>
  <c r="D202" i="77"/>
  <c r="D200" i="77"/>
  <c r="D198" i="77"/>
  <c r="D197" i="77"/>
  <c r="D196" i="77"/>
  <c r="D194" i="77"/>
  <c r="D193" i="77"/>
  <c r="D192" i="77"/>
  <c r="D191" i="77"/>
  <c r="D190" i="77"/>
  <c r="D189" i="77"/>
  <c r="D188" i="77"/>
  <c r="D187" i="77"/>
  <c r="D186" i="77"/>
  <c r="D185" i="77"/>
  <c r="D184" i="77"/>
  <c r="D183" i="77"/>
  <c r="D182" i="77"/>
  <c r="D181" i="77"/>
  <c r="D180" i="77"/>
  <c r="D179" i="77"/>
  <c r="D177" i="77"/>
  <c r="D175" i="77"/>
  <c r="D174" i="77"/>
  <c r="D173" i="77"/>
  <c r="D172" i="77"/>
  <c r="D171" i="77"/>
  <c r="D170" i="77"/>
  <c r="D169" i="77"/>
  <c r="D167" i="77"/>
  <c r="D164" i="77"/>
  <c r="D162" i="77"/>
  <c r="D161" i="77"/>
  <c r="D160" i="77"/>
  <c r="D159" i="77"/>
  <c r="D158" i="77"/>
  <c r="D157" i="77"/>
  <c r="D156" i="77"/>
  <c r="D155" i="77"/>
  <c r="D154" i="77"/>
  <c r="D153" i="77"/>
  <c r="D150" i="77"/>
  <c r="D149" i="77"/>
  <c r="D148" i="77"/>
  <c r="D147" i="77"/>
  <c r="D146" i="77"/>
  <c r="D145" i="77"/>
  <c r="D144" i="77"/>
  <c r="D143" i="77"/>
  <c r="D141" i="77"/>
  <c r="D140" i="77"/>
  <c r="D139" i="77"/>
  <c r="D137" i="77"/>
  <c r="D135" i="77"/>
  <c r="D134" i="77"/>
  <c r="D133" i="77"/>
  <c r="D132" i="77"/>
  <c r="D130" i="77"/>
  <c r="D129" i="77"/>
  <c r="D127" i="77"/>
  <c r="D123" i="77"/>
  <c r="D122" i="77"/>
  <c r="D121" i="77"/>
  <c r="D120" i="77"/>
  <c r="D116" i="77"/>
  <c r="D114" i="77"/>
  <c r="D112" i="77"/>
  <c r="D111" i="77"/>
  <c r="D108" i="77"/>
  <c r="D105" i="77"/>
  <c r="D103" i="77"/>
  <c r="D102" i="77"/>
  <c r="D101" i="77"/>
  <c r="D97" i="77"/>
  <c r="D95" i="77"/>
  <c r="D93" i="77"/>
  <c r="D89" i="77"/>
  <c r="D85" i="77"/>
  <c r="D81" i="77"/>
  <c r="D78" i="77"/>
  <c r="D76" i="77"/>
  <c r="D72" i="77"/>
  <c r="D71" i="77"/>
  <c r="D70" i="77"/>
  <c r="D69" i="77"/>
  <c r="D66" i="77"/>
  <c r="D64" i="77"/>
  <c r="D61" i="77"/>
  <c r="D59" i="77"/>
  <c r="D58" i="77"/>
  <c r="D57" i="77"/>
  <c r="D55" i="77"/>
  <c r="D54" i="77"/>
  <c r="D53" i="77"/>
  <c r="D51" i="77"/>
  <c r="D49" i="77"/>
  <c r="D45" i="77"/>
  <c r="D41" i="77"/>
  <c r="D40" i="77"/>
  <c r="D39" i="77"/>
  <c r="D38" i="77"/>
  <c r="D37" i="77"/>
  <c r="D36" i="77"/>
  <c r="D35" i="77"/>
  <c r="D34" i="77"/>
  <c r="D33" i="77"/>
  <c r="D32" i="77"/>
  <c r="D31" i="77"/>
  <c r="D30" i="77"/>
  <c r="D29" i="77"/>
  <c r="D28" i="77"/>
  <c r="D27" i="77"/>
  <c r="D26" i="77"/>
  <c r="D25" i="77"/>
  <c r="D24" i="77"/>
  <c r="D23" i="77"/>
  <c r="D22" i="77"/>
  <c r="D21" i="77"/>
  <c r="D19" i="77"/>
  <c r="D18" i="77"/>
  <c r="D17" i="77"/>
  <c r="D15" i="77"/>
  <c r="D12" i="77"/>
  <c r="D11" i="77"/>
  <c r="D10" i="77"/>
  <c r="A814" i="76"/>
  <c r="G26" i="1" s="1"/>
  <c r="G814" i="76"/>
  <c r="F814" i="76"/>
  <c r="D749" i="76"/>
  <c r="D748" i="76"/>
  <c r="D747" i="76"/>
  <c r="D746" i="76"/>
  <c r="D745" i="76"/>
  <c r="D744" i="76"/>
  <c r="D743" i="76"/>
  <c r="D742" i="76"/>
  <c r="D741" i="76"/>
  <c r="D740" i="76"/>
  <c r="D739" i="76"/>
  <c r="D738" i="76"/>
  <c r="D737" i="76"/>
  <c r="D736" i="76"/>
  <c r="D735" i="76"/>
  <c r="D734" i="76"/>
  <c r="D733" i="76"/>
  <c r="D732" i="76"/>
  <c r="D731" i="76"/>
  <c r="D730" i="76"/>
  <c r="D729" i="76"/>
  <c r="D728" i="76"/>
  <c r="D726" i="76"/>
  <c r="D725" i="76"/>
  <c r="D723" i="76"/>
  <c r="D722" i="76"/>
  <c r="D721" i="76"/>
  <c r="D720" i="76"/>
  <c r="D719" i="76"/>
  <c r="D718" i="76"/>
  <c r="D716" i="76"/>
  <c r="D715" i="76"/>
  <c r="D714" i="76"/>
  <c r="D711" i="76"/>
  <c r="D709" i="76"/>
  <c r="D707" i="76"/>
  <c r="D705" i="76"/>
  <c r="D703" i="76"/>
  <c r="D702" i="76"/>
  <c r="D701" i="76"/>
  <c r="D700" i="76"/>
  <c r="D699" i="76"/>
  <c r="D698" i="76"/>
  <c r="D697" i="76"/>
  <c r="D696" i="76"/>
  <c r="D695" i="76"/>
  <c r="D694" i="76"/>
  <c r="D693" i="76"/>
  <c r="D692" i="76"/>
  <c r="D691" i="76"/>
  <c r="D688" i="76"/>
  <c r="D687" i="76"/>
  <c r="D686" i="76"/>
  <c r="D685" i="76"/>
  <c r="D684" i="76"/>
  <c r="D683" i="76"/>
  <c r="D681" i="76"/>
  <c r="D678" i="76"/>
  <c r="D677" i="76"/>
  <c r="D672" i="76"/>
  <c r="D671" i="76"/>
  <c r="D670" i="76"/>
  <c r="D663" i="76"/>
  <c r="D662" i="76"/>
  <c r="D657" i="76"/>
  <c r="D655" i="76"/>
  <c r="D654" i="76"/>
  <c r="D650" i="76"/>
  <c r="D642" i="76"/>
  <c r="D640" i="76"/>
  <c r="D639" i="76"/>
  <c r="D638" i="76"/>
  <c r="D637" i="76"/>
  <c r="D636" i="76"/>
  <c r="D633" i="76"/>
  <c r="D632" i="76"/>
  <c r="D628" i="76"/>
  <c r="D624" i="76"/>
  <c r="D623" i="76"/>
  <c r="D621" i="76"/>
  <c r="D619" i="76"/>
  <c r="D618" i="76"/>
  <c r="D617" i="76"/>
  <c r="D616" i="76"/>
  <c r="D615" i="76"/>
  <c r="D614" i="76"/>
  <c r="D613" i="76"/>
  <c r="D612" i="76"/>
  <c r="D611" i="76"/>
  <c r="D607" i="76"/>
  <c r="D605" i="76"/>
  <c r="D604" i="76"/>
  <c r="D603" i="76"/>
  <c r="D602" i="76"/>
  <c r="D601" i="76"/>
  <c r="D600" i="76"/>
  <c r="D599" i="76"/>
  <c r="D598" i="76"/>
  <c r="D597" i="76"/>
  <c r="D596" i="76"/>
  <c r="D595" i="76"/>
  <c r="D594" i="76"/>
  <c r="D593" i="76"/>
  <c r="D592" i="76"/>
  <c r="D590" i="76"/>
  <c r="D589" i="76"/>
  <c r="D588" i="76"/>
  <c r="D587" i="76"/>
  <c r="D586" i="76"/>
  <c r="D585" i="76"/>
  <c r="D584" i="76"/>
  <c r="D583" i="76"/>
  <c r="D582" i="76"/>
  <c r="D581" i="76"/>
  <c r="D580" i="76"/>
  <c r="D579" i="76"/>
  <c r="D578" i="76"/>
  <c r="D577" i="76"/>
  <c r="D576" i="76"/>
  <c r="D572" i="76"/>
  <c r="D570" i="76"/>
  <c r="D569" i="76"/>
  <c r="D566" i="76"/>
  <c r="D563" i="76"/>
  <c r="D562" i="76"/>
  <c r="D561" i="76"/>
  <c r="D558" i="76"/>
  <c r="D557" i="76"/>
  <c r="D554" i="76"/>
  <c r="D553" i="76"/>
  <c r="D549" i="76"/>
  <c r="D548" i="76"/>
  <c r="D547" i="76"/>
  <c r="D546" i="76"/>
  <c r="D545" i="76"/>
  <c r="D544" i="76"/>
  <c r="D542" i="76"/>
  <c r="D541" i="76"/>
  <c r="D540" i="76"/>
  <c r="D539" i="76"/>
  <c r="D538" i="76"/>
  <c r="D537" i="76"/>
  <c r="D536" i="76"/>
  <c r="D535" i="76"/>
  <c r="D534" i="76"/>
  <c r="D532" i="76"/>
  <c r="D531" i="76"/>
  <c r="D529" i="76"/>
  <c r="D528" i="76"/>
  <c r="D527" i="76"/>
  <c r="D526" i="76"/>
  <c r="D525" i="76"/>
  <c r="D524" i="76"/>
  <c r="D523" i="76"/>
  <c r="D522" i="76"/>
  <c r="D521" i="76"/>
  <c r="D517" i="76"/>
  <c r="D513" i="76"/>
  <c r="D512" i="76"/>
  <c r="D511" i="76"/>
  <c r="D510" i="76"/>
  <c r="D509" i="76"/>
  <c r="D506" i="76"/>
  <c r="D505" i="76"/>
  <c r="D504" i="76"/>
  <c r="D503" i="76"/>
  <c r="D499" i="76"/>
  <c r="D498" i="76"/>
  <c r="D497" i="76"/>
  <c r="D496" i="76"/>
  <c r="D495" i="76"/>
  <c r="D494" i="76"/>
  <c r="D493" i="76"/>
  <c r="D492" i="76"/>
  <c r="D491" i="76"/>
  <c r="D490" i="76"/>
  <c r="D489" i="76"/>
  <c r="D488" i="76"/>
  <c r="D486" i="76"/>
  <c r="D485" i="76"/>
  <c r="D484" i="76"/>
  <c r="D483" i="76"/>
  <c r="D482" i="76"/>
  <c r="D481" i="76"/>
  <c r="D478" i="76"/>
  <c r="D477" i="76"/>
  <c r="D475" i="76"/>
  <c r="D474" i="76"/>
  <c r="D473" i="76"/>
  <c r="D472" i="76"/>
  <c r="D471" i="76"/>
  <c r="D470" i="76"/>
  <c r="D469" i="76"/>
  <c r="D468" i="76"/>
  <c r="D467" i="76"/>
  <c r="D466" i="76"/>
  <c r="D465" i="76"/>
  <c r="D464" i="76"/>
  <c r="D463" i="76"/>
  <c r="D462" i="76"/>
  <c r="D461" i="76"/>
  <c r="D460" i="76"/>
  <c r="D459" i="76"/>
  <c r="D457" i="76"/>
  <c r="D456" i="76"/>
  <c r="D455" i="76"/>
  <c r="D454" i="76"/>
  <c r="D453" i="76"/>
  <c r="D452" i="76"/>
  <c r="D451" i="76"/>
  <c r="D450" i="76"/>
  <c r="D449" i="76"/>
  <c r="D447" i="76"/>
  <c r="D443" i="76"/>
  <c r="D441" i="76"/>
  <c r="D439" i="76"/>
  <c r="D438" i="76"/>
  <c r="D436" i="76"/>
  <c r="D431" i="76"/>
  <c r="D430" i="76"/>
  <c r="D427" i="76"/>
  <c r="D424" i="76"/>
  <c r="D422" i="76"/>
  <c r="D421" i="76"/>
  <c r="D410" i="76"/>
  <c r="D409" i="76"/>
  <c r="D408" i="76"/>
  <c r="D407" i="76"/>
  <c r="D406" i="76"/>
  <c r="D405" i="76"/>
  <c r="D404" i="76"/>
  <c r="D403" i="76"/>
  <c r="D402" i="76"/>
  <c r="D401" i="76"/>
  <c r="D400" i="76"/>
  <c r="D399" i="76"/>
  <c r="D398" i="76"/>
  <c r="D397" i="76"/>
  <c r="D396" i="76"/>
  <c r="D395" i="76"/>
  <c r="D394" i="76"/>
  <c r="D393" i="76"/>
  <c r="D391" i="76"/>
  <c r="D390" i="76"/>
  <c r="D389" i="76"/>
  <c r="D388" i="76"/>
  <c r="D387" i="76"/>
  <c r="D386" i="76"/>
  <c r="D385" i="76"/>
  <c r="D384" i="76"/>
  <c r="D383" i="76"/>
  <c r="D382" i="76"/>
  <c r="D381" i="76"/>
  <c r="D380" i="76"/>
  <c r="D378" i="76"/>
  <c r="D374" i="76"/>
  <c r="D371" i="76"/>
  <c r="D368" i="76"/>
  <c r="D367" i="76"/>
  <c r="D366" i="76"/>
  <c r="D365" i="76"/>
  <c r="D364" i="76"/>
  <c r="D363" i="76"/>
  <c r="D362" i="76"/>
  <c r="D361" i="76"/>
  <c r="D360" i="76"/>
  <c r="D359" i="76"/>
  <c r="D358" i="76"/>
  <c r="D357" i="76"/>
  <c r="D356" i="76"/>
  <c r="D354" i="76"/>
  <c r="D353" i="76"/>
  <c r="D351" i="76"/>
  <c r="D350" i="76"/>
  <c r="D347" i="76"/>
  <c r="D343" i="76"/>
  <c r="D342" i="76"/>
  <c r="D338" i="76"/>
  <c r="D335" i="76"/>
  <c r="D334" i="76"/>
  <c r="D333" i="76"/>
  <c r="D332" i="76"/>
  <c r="D331" i="76"/>
  <c r="D330" i="76"/>
  <c r="D327" i="76"/>
  <c r="D325" i="76"/>
  <c r="D323" i="76"/>
  <c r="D321" i="76"/>
  <c r="D320" i="76"/>
  <c r="D319" i="76"/>
  <c r="D318" i="76"/>
  <c r="D313" i="76"/>
  <c r="D311" i="76"/>
  <c r="D309" i="76"/>
  <c r="D307" i="76"/>
  <c r="D305" i="76"/>
  <c r="D301" i="76"/>
  <c r="D300" i="76"/>
  <c r="D298" i="76"/>
  <c r="D297" i="76"/>
  <c r="D296" i="76"/>
  <c r="D295" i="76"/>
  <c r="D292" i="76"/>
  <c r="D291" i="76"/>
  <c r="D290" i="76"/>
  <c r="D289" i="76"/>
  <c r="D288" i="76"/>
  <c r="D287" i="76"/>
  <c r="D286" i="76"/>
  <c r="D285" i="76"/>
  <c r="D283" i="76"/>
  <c r="D282" i="76"/>
  <c r="D281" i="76"/>
  <c r="D280" i="76"/>
  <c r="D279" i="76"/>
  <c r="D278" i="76"/>
  <c r="D277" i="76"/>
  <c r="D276" i="76"/>
  <c r="D275" i="76"/>
  <c r="D274" i="76"/>
  <c r="D273" i="76"/>
  <c r="D272" i="76"/>
  <c r="D271" i="76"/>
  <c r="D268" i="76"/>
  <c r="D266" i="76"/>
  <c r="D263" i="76"/>
  <c r="D262" i="76"/>
  <c r="D261" i="76"/>
  <c r="D260" i="76"/>
  <c r="D257" i="76"/>
  <c r="D256" i="76"/>
  <c r="D255" i="76"/>
  <c r="D254" i="76"/>
  <c r="D250" i="76"/>
  <c r="D248" i="76"/>
  <c r="D245" i="76"/>
  <c r="D244" i="76"/>
  <c r="D243" i="76"/>
  <c r="D242" i="76"/>
  <c r="D238" i="76"/>
  <c r="D236" i="76"/>
  <c r="D235" i="76"/>
  <c r="D232" i="76"/>
  <c r="D228" i="76"/>
  <c r="D227" i="76"/>
  <c r="D226" i="76"/>
  <c r="D224" i="76"/>
  <c r="D223" i="76"/>
  <c r="D222" i="76"/>
  <c r="D221" i="76"/>
  <c r="D220" i="76"/>
  <c r="D219" i="76"/>
  <c r="D218" i="76"/>
  <c r="D217" i="76"/>
  <c r="D216" i="76"/>
  <c r="D214" i="76"/>
  <c r="D213" i="76"/>
  <c r="D212" i="76"/>
  <c r="D211" i="76"/>
  <c r="D209" i="76"/>
  <c r="D207" i="76"/>
  <c r="D204" i="76"/>
  <c r="D200" i="76"/>
  <c r="D198" i="76"/>
  <c r="D197" i="76"/>
  <c r="D195" i="76"/>
  <c r="D193" i="76"/>
  <c r="D191" i="76"/>
  <c r="D188" i="76"/>
  <c r="D187" i="76"/>
  <c r="D186" i="76"/>
  <c r="D185" i="76"/>
  <c r="D184" i="76"/>
  <c r="D183" i="76"/>
  <c r="D182" i="76"/>
  <c r="D181" i="76"/>
  <c r="D179" i="76"/>
  <c r="D178" i="76"/>
  <c r="D177" i="76"/>
  <c r="D175" i="76"/>
  <c r="D174" i="76"/>
  <c r="D173" i="76"/>
  <c r="D169" i="76"/>
  <c r="D166" i="76"/>
  <c r="D165" i="76"/>
  <c r="D163" i="76"/>
  <c r="D158" i="76"/>
  <c r="D157" i="76"/>
  <c r="D154" i="76"/>
  <c r="D152" i="76"/>
  <c r="D151" i="76"/>
  <c r="D148" i="76"/>
  <c r="D147" i="76"/>
  <c r="D146" i="76"/>
  <c r="D145" i="76"/>
  <c r="D144" i="76"/>
  <c r="D143" i="76"/>
  <c r="D142" i="76"/>
  <c r="D139" i="76"/>
  <c r="D138" i="76"/>
  <c r="D135" i="76"/>
  <c r="D134" i="76"/>
  <c r="D133" i="76"/>
  <c r="D132" i="76"/>
  <c r="D129" i="76"/>
  <c r="D128" i="76"/>
  <c r="D127" i="76"/>
  <c r="D126" i="76"/>
  <c r="D125" i="76"/>
  <c r="D124" i="76"/>
  <c r="D123" i="76"/>
  <c r="D122" i="76"/>
  <c r="D121" i="76"/>
  <c r="D120" i="76"/>
  <c r="D119" i="76"/>
  <c r="D118" i="76"/>
  <c r="D117" i="76"/>
  <c r="D116" i="76"/>
  <c r="D115" i="76"/>
  <c r="D114" i="76"/>
  <c r="D113" i="76"/>
  <c r="D112" i="76"/>
  <c r="D111" i="76"/>
  <c r="D110" i="76"/>
  <c r="D109" i="76"/>
  <c r="D108" i="76"/>
  <c r="D107" i="76"/>
  <c r="D106" i="76"/>
  <c r="D105" i="76"/>
  <c r="D104" i="76"/>
  <c r="D103" i="76"/>
  <c r="D102" i="76"/>
  <c r="D99" i="76"/>
  <c r="D98" i="76"/>
  <c r="D92" i="76"/>
  <c r="D91" i="76"/>
  <c r="D90" i="76"/>
  <c r="D89" i="76"/>
  <c r="D88" i="76"/>
  <c r="D87" i="76"/>
  <c r="D83" i="76"/>
  <c r="D82" i="76"/>
  <c r="D80" i="76"/>
  <c r="D77" i="76"/>
  <c r="D74" i="76"/>
  <c r="D73" i="76"/>
  <c r="D72" i="76"/>
  <c r="D71" i="76"/>
  <c r="D70" i="76"/>
  <c r="D69" i="76"/>
  <c r="D68" i="76"/>
  <c r="D67" i="76"/>
  <c r="D66" i="76"/>
  <c r="D65" i="76"/>
  <c r="D64" i="76"/>
  <c r="D63" i="76"/>
  <c r="D62" i="76"/>
  <c r="D61" i="76"/>
  <c r="D59" i="76"/>
  <c r="D58" i="76"/>
  <c r="D56" i="76"/>
  <c r="D55" i="76"/>
  <c r="D54" i="76"/>
  <c r="D52" i="76"/>
  <c r="D51" i="76"/>
  <c r="D50" i="76"/>
  <c r="D49" i="76"/>
  <c r="D48" i="76"/>
  <c r="D46" i="76"/>
  <c r="D45" i="76"/>
  <c r="D44" i="76"/>
  <c r="D43" i="76"/>
  <c r="D42" i="76"/>
  <c r="D41" i="76"/>
  <c r="D40" i="76"/>
  <c r="D38" i="76"/>
  <c r="D37" i="76"/>
  <c r="D36" i="76"/>
  <c r="D35" i="76"/>
  <c r="D32" i="76"/>
  <c r="D31" i="76"/>
  <c r="D30" i="76"/>
  <c r="D29" i="76"/>
  <c r="D28" i="76"/>
  <c r="D25" i="76"/>
  <c r="D24" i="76"/>
  <c r="D21" i="76"/>
  <c r="D20" i="76"/>
  <c r="D19" i="76"/>
  <c r="D18" i="76"/>
  <c r="D17" i="76"/>
  <c r="D16" i="76"/>
  <c r="D14" i="76"/>
  <c r="D11" i="76"/>
  <c r="D10" i="76"/>
  <c r="E814" i="76" l="1"/>
  <c r="F815" i="76" s="1"/>
  <c r="H26" i="1" s="1"/>
  <c r="E1507" i="75"/>
  <c r="A1417" i="75"/>
  <c r="A1418" i="75" s="1"/>
  <c r="A1419" i="75" s="1"/>
  <c r="A1420" i="75" s="1"/>
  <c r="A1421" i="75" s="1"/>
  <c r="A1422" i="75" s="1"/>
  <c r="A1423" i="75" s="1"/>
  <c r="A1424" i="75" s="1"/>
  <c r="A1425" i="75" s="1"/>
  <c r="A1426" i="75" s="1"/>
  <c r="A1427" i="75" s="1"/>
  <c r="A1428" i="75" s="1"/>
  <c r="A1429" i="75" s="1"/>
  <c r="A1430" i="75" s="1"/>
  <c r="A1431" i="75" s="1"/>
  <c r="A1432" i="75" s="1"/>
  <c r="A1433" i="75" s="1"/>
  <c r="A1434" i="75" s="1"/>
  <c r="A1435" i="75" s="1"/>
  <c r="A1436" i="75" s="1"/>
  <c r="A1437" i="75" s="1"/>
  <c r="A1438" i="75" s="1"/>
  <c r="A1439" i="75" s="1"/>
  <c r="A1440" i="75" s="1"/>
  <c r="A1441" i="75" s="1"/>
  <c r="A1409" i="75"/>
  <c r="A1410" i="75" s="1"/>
  <c r="A1411" i="75" s="1"/>
  <c r="A1412" i="75" s="1"/>
  <c r="A1413" i="75" s="1"/>
  <c r="A1395" i="75"/>
  <c r="A1396" i="75" s="1"/>
  <c r="A1397" i="75" s="1"/>
  <c r="A1398" i="75" s="1"/>
  <c r="A1399" i="75" s="1"/>
  <c r="A1400" i="75" s="1"/>
  <c r="A1401" i="75" s="1"/>
  <c r="A1402" i="75" s="1"/>
  <c r="A1403" i="75" s="1"/>
  <c r="A1404" i="75" s="1"/>
  <c r="A1405" i="75" s="1"/>
  <c r="A1390" i="75"/>
  <c r="A1391" i="75" s="1"/>
  <c r="A1385" i="75"/>
  <c r="A1386" i="75" s="1"/>
  <c r="A1371" i="75"/>
  <c r="A1372" i="75" s="1"/>
  <c r="A1373" i="75" s="1"/>
  <c r="A1375" i="75" s="1"/>
  <c r="A1376" i="75" s="1"/>
  <c r="A1377" i="75" s="1"/>
  <c r="A1378" i="75" s="1"/>
  <c r="A1379" i="75" s="1"/>
  <c r="A1380" i="75" s="1"/>
  <c r="A1381" i="75" s="1"/>
  <c r="A1367" i="75"/>
  <c r="A1359" i="75"/>
  <c r="A1360" i="75" s="1"/>
  <c r="A1361" i="75" s="1"/>
  <c r="A1362" i="75" s="1"/>
  <c r="A1363" i="75" s="1"/>
  <c r="A1339" i="75"/>
  <c r="A1340" i="75" s="1"/>
  <c r="A1341" i="75" s="1"/>
  <c r="A1342" i="75" s="1"/>
  <c r="A1343" i="75" s="1"/>
  <c r="A1344" i="75" s="1"/>
  <c r="A1345" i="75" s="1"/>
  <c r="A1346" i="75" s="1"/>
  <c r="A1347" i="75" s="1"/>
  <c r="A1348" i="75" s="1"/>
  <c r="A1349" i="75" s="1"/>
  <c r="A1350" i="75" s="1"/>
  <c r="A1351" i="75" s="1"/>
  <c r="A1352" i="75" s="1"/>
  <c r="A1353" i="75" s="1"/>
  <c r="A1354" i="75" s="1"/>
  <c r="A1355" i="75" s="1"/>
  <c r="A1331" i="75"/>
  <c r="A1332" i="75" s="1"/>
  <c r="A1333" i="75" s="1"/>
  <c r="A1334" i="75" s="1"/>
  <c r="A1335" i="75" s="1"/>
  <c r="A1324" i="75"/>
  <c r="A1325" i="75" s="1"/>
  <c r="A1326" i="75" s="1"/>
  <c r="A1327" i="75" s="1"/>
  <c r="A1317" i="75"/>
  <c r="A1318" i="75" s="1"/>
  <c r="A1319" i="75" s="1"/>
  <c r="A1310" i="75"/>
  <c r="A1311" i="75" s="1"/>
  <c r="A1312" i="75" s="1"/>
  <c r="A1313" i="75" s="1"/>
  <c r="A1314" i="75" s="1"/>
  <c r="A1269" i="75"/>
  <c r="A1270" i="75" s="1"/>
  <c r="A1271" i="75" s="1"/>
  <c r="A1272" i="75" s="1"/>
  <c r="A1273" i="75" s="1"/>
  <c r="A1274" i="75" s="1"/>
  <c r="A1275" i="75" s="1"/>
  <c r="A1276" i="75" s="1"/>
  <c r="A1277" i="75" s="1"/>
  <c r="A1278" i="75" s="1"/>
  <c r="A1279" i="75" s="1"/>
  <c r="A1280" i="75" s="1"/>
  <c r="A1281" i="75" s="1"/>
  <c r="A1282" i="75" s="1"/>
  <c r="A1283" i="75" s="1"/>
  <c r="A1284" i="75" s="1"/>
  <c r="A1285" i="75" s="1"/>
  <c r="A1286" i="75" s="1"/>
  <c r="A1287" i="75" s="1"/>
  <c r="A1288" i="75" s="1"/>
  <c r="A1289" i="75" s="1"/>
  <c r="A1290" i="75" s="1"/>
  <c r="A1291" i="75" s="1"/>
  <c r="A1292" i="75" s="1"/>
  <c r="A1293" i="75" s="1"/>
  <c r="A1294" i="75" s="1"/>
  <c r="A1295" i="75" s="1"/>
  <c r="A1296" i="75" s="1"/>
  <c r="A1297" i="75" s="1"/>
  <c r="A1298" i="75" s="1"/>
  <c r="A1299" i="75" s="1"/>
  <c r="A1300" i="75" s="1"/>
  <c r="A1301" i="75" s="1"/>
  <c r="A1302" i="75" s="1"/>
  <c r="A1303" i="75" s="1"/>
  <c r="A1304" i="75" s="1"/>
  <c r="A1305" i="75" s="1"/>
  <c r="A1306" i="75" s="1"/>
  <c r="A1253" i="75"/>
  <c r="A1254" i="75" s="1"/>
  <c r="A1255" i="75" s="1"/>
  <c r="A1256" i="75" s="1"/>
  <c r="A1257" i="75" s="1"/>
  <c r="A1258" i="75" s="1"/>
  <c r="A1259" i="75" s="1"/>
  <c r="A1260" i="75" s="1"/>
  <c r="A1261" i="75" s="1"/>
  <c r="A1262" i="75" s="1"/>
  <c r="A1263" i="75" s="1"/>
  <c r="A1264" i="75" s="1"/>
  <c r="A1265" i="75" s="1"/>
  <c r="A1266" i="75" s="1"/>
  <c r="A1218" i="75"/>
  <c r="A1219" i="75" s="1"/>
  <c r="A1220" i="75" s="1"/>
  <c r="A1221" i="75" s="1"/>
  <c r="A1222" i="75" s="1"/>
  <c r="A1223" i="75" s="1"/>
  <c r="A1224" i="75" s="1"/>
  <c r="A1225" i="75" s="1"/>
  <c r="A1226" i="75" s="1"/>
  <c r="A1227" i="75" s="1"/>
  <c r="A1228" i="75" s="1"/>
  <c r="A1229" i="75" s="1"/>
  <c r="A1230" i="75" s="1"/>
  <c r="A1231" i="75" s="1"/>
  <c r="A1232" i="75" s="1"/>
  <c r="A1233" i="75" s="1"/>
  <c r="A1234" i="75" s="1"/>
  <c r="A1235" i="75" s="1"/>
  <c r="A1236" i="75" s="1"/>
  <c r="A1237" i="75" s="1"/>
  <c r="A1238" i="75" s="1"/>
  <c r="A1239" i="75" s="1"/>
  <c r="A1240" i="75" s="1"/>
  <c r="A1241" i="75" s="1"/>
  <c r="A1242" i="75" s="1"/>
  <c r="A1243" i="75" s="1"/>
  <c r="A1244" i="75" s="1"/>
  <c r="A1245" i="75" s="1"/>
  <c r="A1246" i="75" s="1"/>
  <c r="A1247" i="75" s="1"/>
  <c r="A1248" i="75" s="1"/>
  <c r="A1249" i="75" s="1"/>
  <c r="A1210" i="75"/>
  <c r="A1211" i="75" s="1"/>
  <c r="A1212" i="75" s="1"/>
  <c r="A1213" i="75" s="1"/>
  <c r="A1203" i="75"/>
  <c r="A1204" i="75" s="1"/>
  <c r="A1205" i="75" s="1"/>
  <c r="A1206" i="75" s="1"/>
  <c r="A1199" i="75"/>
  <c r="A1200" i="75" s="1"/>
  <c r="A1180" i="75"/>
  <c r="A1181" i="75" s="1"/>
  <c r="A1182" i="75" s="1"/>
  <c r="A1183" i="75" s="1"/>
  <c r="A1184" i="75" s="1"/>
  <c r="A1185" i="75" s="1"/>
  <c r="A1186" i="75" s="1"/>
  <c r="A1187" i="75" s="1"/>
  <c r="A1188" i="75" s="1"/>
  <c r="A1189" i="75" s="1"/>
  <c r="A1190" i="75" s="1"/>
  <c r="A1191" i="75" s="1"/>
  <c r="A1192" i="75" s="1"/>
  <c r="A1193" i="75" s="1"/>
  <c r="A1194" i="75" s="1"/>
  <c r="A1195" i="75" s="1"/>
  <c r="A1196" i="75" s="1"/>
  <c r="A1097" i="75"/>
  <c r="A1098" i="75" s="1"/>
  <c r="A1099" i="75" s="1"/>
  <c r="A1100" i="75" s="1"/>
  <c r="A1101" i="75" s="1"/>
  <c r="A1102" i="75" s="1"/>
  <c r="A1103" i="75" s="1"/>
  <c r="A1104" i="75" s="1"/>
  <c r="A1105" i="75" s="1"/>
  <c r="A1106" i="75" s="1"/>
  <c r="A1107" i="75" s="1"/>
  <c r="A1108" i="75" s="1"/>
  <c r="A1109" i="75" s="1"/>
  <c r="A1110" i="75" s="1"/>
  <c r="A1111" i="75" s="1"/>
  <c r="A1112" i="75" s="1"/>
  <c r="A1113" i="75" s="1"/>
  <c r="A1114" i="75" s="1"/>
  <c r="A1115" i="75" s="1"/>
  <c r="A1116" i="75" s="1"/>
  <c r="A1117" i="75" s="1"/>
  <c r="A1118" i="75" s="1"/>
  <c r="A1119" i="75" s="1"/>
  <c r="A1120" i="75" s="1"/>
  <c r="A1121" i="75" s="1"/>
  <c r="A1122" i="75" s="1"/>
  <c r="A1123" i="75" s="1"/>
  <c r="A1124" i="75" s="1"/>
  <c r="A1125" i="75" s="1"/>
  <c r="A1126" i="75" s="1"/>
  <c r="A1127" i="75" s="1"/>
  <c r="A1128" i="75" s="1"/>
  <c r="A1129" i="75" s="1"/>
  <c r="A1130" i="75" s="1"/>
  <c r="A1131" i="75" s="1"/>
  <c r="A1132" i="75" s="1"/>
  <c r="A1133" i="75" s="1"/>
  <c r="A1134" i="75" s="1"/>
  <c r="A1135" i="75" s="1"/>
  <c r="A1136" i="75" s="1"/>
  <c r="A1137" i="75" s="1"/>
  <c r="A1138" i="75" s="1"/>
  <c r="A1139" i="75" s="1"/>
  <c r="A1140" i="75" s="1"/>
  <c r="A1141" i="75" s="1"/>
  <c r="A1142" i="75" s="1"/>
  <c r="A1143" i="75" s="1"/>
  <c r="A1144" i="75" s="1"/>
  <c r="A1145" i="75" s="1"/>
  <c r="A1146" i="75" s="1"/>
  <c r="A1147" i="75" s="1"/>
  <c r="A1148" i="75" s="1"/>
  <c r="A1149" i="75" s="1"/>
  <c r="A1150" i="75" s="1"/>
  <c r="A1151" i="75" s="1"/>
  <c r="A1152" i="75" s="1"/>
  <c r="A1153" i="75" s="1"/>
  <c r="A1154" i="75" s="1"/>
  <c r="A1155" i="75" s="1"/>
  <c r="A1156" i="75" s="1"/>
  <c r="A1157" i="75" s="1"/>
  <c r="A1158" i="75" s="1"/>
  <c r="A1159" i="75" s="1"/>
  <c r="A1160" i="75" s="1"/>
  <c r="A1161" i="75" s="1"/>
  <c r="A1162" i="75" s="1"/>
  <c r="A1163" i="75" s="1"/>
  <c r="A1164" i="75" s="1"/>
  <c r="A1165" i="75" s="1"/>
  <c r="A1166" i="75" s="1"/>
  <c r="A1167" i="75" s="1"/>
  <c r="A1168" i="75" s="1"/>
  <c r="A1169" i="75" s="1"/>
  <c r="A1170" i="75" s="1"/>
  <c r="A1171" i="75" s="1"/>
  <c r="A1172" i="75" s="1"/>
  <c r="A1173" i="75" s="1"/>
  <c r="A1174" i="75" s="1"/>
  <c r="A1175" i="75" s="1"/>
  <c r="A1176" i="75" s="1"/>
  <c r="A1177" i="75" s="1"/>
  <c r="A7" i="75"/>
  <c r="A8" i="75" l="1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  <c r="A67" i="75" s="1"/>
  <c r="A68" i="75" s="1"/>
  <c r="A69" i="75" s="1"/>
  <c r="A70" i="75" s="1"/>
  <c r="A71" i="75" s="1"/>
  <c r="A72" i="75" s="1"/>
  <c r="A73" i="75" s="1"/>
  <c r="A74" i="75" s="1"/>
  <c r="A75" i="75" s="1"/>
  <c r="A76" i="75" s="1"/>
  <c r="A77" i="75" s="1"/>
  <c r="A78" i="75" s="1"/>
  <c r="A79" i="75" s="1"/>
  <c r="A80" i="75" s="1"/>
  <c r="A81" i="75" s="1"/>
  <c r="A82" i="75" s="1"/>
  <c r="A83" i="75" s="1"/>
  <c r="A84" i="75" s="1"/>
  <c r="A85" i="75" s="1"/>
  <c r="A86" i="75" s="1"/>
  <c r="A87" i="75" s="1"/>
  <c r="A88" i="75" s="1"/>
  <c r="A89" i="75" s="1"/>
  <c r="A90" i="75" s="1"/>
  <c r="A91" i="75" s="1"/>
  <c r="A92" i="75" s="1"/>
  <c r="A93" i="75" s="1"/>
  <c r="A94" i="75" s="1"/>
  <c r="A95" i="75" s="1"/>
  <c r="A96" i="75" s="1"/>
  <c r="A97" i="75" s="1"/>
  <c r="A98" i="75" s="1"/>
  <c r="A99" i="75" s="1"/>
  <c r="A100" i="75" s="1"/>
  <c r="A101" i="75" s="1"/>
  <c r="A102" i="75" s="1"/>
  <c r="A103" i="75" s="1"/>
  <c r="A104" i="75" s="1"/>
  <c r="A105" i="75" s="1"/>
  <c r="A106" i="75" s="1"/>
  <c r="A107" i="75" s="1"/>
  <c r="A108" i="75" s="1"/>
  <c r="A109" i="75" s="1"/>
  <c r="A110" i="75" s="1"/>
  <c r="A111" i="75" s="1"/>
  <c r="A112" i="75" s="1"/>
  <c r="A113" i="75" s="1"/>
  <c r="A114" i="75" s="1"/>
  <c r="A115" i="75" s="1"/>
  <c r="A116" i="75" s="1"/>
  <c r="A117" i="75" s="1"/>
  <c r="A118" i="75" s="1"/>
  <c r="A119" i="75" s="1"/>
  <c r="A120" i="75" s="1"/>
  <c r="A121" i="75" s="1"/>
  <c r="A122" i="75" s="1"/>
  <c r="A123" i="75" s="1"/>
  <c r="A124" i="75" s="1"/>
  <c r="A125" i="75" s="1"/>
  <c r="A126" i="75" s="1"/>
  <c r="A127" i="75" s="1"/>
  <c r="A128" i="75" s="1"/>
  <c r="A129" i="75" s="1"/>
  <c r="A130" i="75" s="1"/>
  <c r="A131" i="75" s="1"/>
  <c r="A132" i="75" s="1"/>
  <c r="A133" i="75" s="1"/>
  <c r="A134" i="75" s="1"/>
  <c r="A135" i="75" s="1"/>
  <c r="A136" i="75" s="1"/>
  <c r="A137" i="75" s="1"/>
  <c r="A138" i="75" s="1"/>
  <c r="A139" i="75" s="1"/>
  <c r="A140" i="75" s="1"/>
  <c r="A141" i="75" s="1"/>
  <c r="A142" i="75" s="1"/>
  <c r="A143" i="75" s="1"/>
  <c r="A144" i="75" s="1"/>
  <c r="A145" i="75" s="1"/>
  <c r="A146" i="75" s="1"/>
  <c r="A147" i="75" s="1"/>
  <c r="A148" i="75" s="1"/>
  <c r="A149" i="75" s="1"/>
  <c r="A150" i="75" s="1"/>
  <c r="A151" i="75" s="1"/>
  <c r="A152" i="75" s="1"/>
  <c r="A153" i="75" s="1"/>
  <c r="A154" i="75" s="1"/>
  <c r="A155" i="75" s="1"/>
  <c r="A156" i="75" s="1"/>
  <c r="A157" i="75" s="1"/>
  <c r="A158" i="75" s="1"/>
  <c r="A159" i="75" s="1"/>
  <c r="A160" i="75" s="1"/>
  <c r="A161" i="75" s="1"/>
  <c r="A162" i="75" s="1"/>
  <c r="A163" i="75" s="1"/>
  <c r="A164" i="75" s="1"/>
  <c r="A165" i="75" s="1"/>
  <c r="A166" i="75" s="1"/>
  <c r="A167" i="75" s="1"/>
  <c r="A168" i="75" s="1"/>
  <c r="A169" i="75" s="1"/>
  <c r="A170" i="75" s="1"/>
  <c r="A171" i="75" s="1"/>
  <c r="A172" i="75" s="1"/>
  <c r="A173" i="75" s="1"/>
  <c r="A174" i="75" s="1"/>
  <c r="A175" i="75" s="1"/>
  <c r="A176" i="75" s="1"/>
  <c r="A177" i="75" s="1"/>
  <c r="A178" i="75" s="1"/>
  <c r="A179" i="75" s="1"/>
  <c r="A180" i="75" s="1"/>
  <c r="A181" i="75" s="1"/>
  <c r="A182" i="75" s="1"/>
  <c r="A183" i="75" s="1"/>
  <c r="A184" i="75" s="1"/>
  <c r="A185" i="75" s="1"/>
  <c r="A186" i="75" s="1"/>
  <c r="A187" i="75" s="1"/>
  <c r="A188" i="75" s="1"/>
  <c r="A189" i="75" s="1"/>
  <c r="A190" i="75" s="1"/>
  <c r="A191" i="75" s="1"/>
  <c r="A192" i="75" s="1"/>
  <c r="A193" i="75" s="1"/>
  <c r="A194" i="75" s="1"/>
  <c r="A195" i="75" s="1"/>
  <c r="A196" i="75" s="1"/>
  <c r="A197" i="75" s="1"/>
  <c r="A198" i="75" s="1"/>
  <c r="A199" i="75" s="1"/>
  <c r="A200" i="75" s="1"/>
  <c r="A201" i="75" s="1"/>
  <c r="A202" i="75" s="1"/>
  <c r="A203" i="75" s="1"/>
  <c r="A204" i="75" s="1"/>
  <c r="A205" i="75" s="1"/>
  <c r="A206" i="75" s="1"/>
  <c r="A207" i="75" s="1"/>
  <c r="A208" i="75" s="1"/>
  <c r="A209" i="75" s="1"/>
  <c r="A210" i="75" s="1"/>
  <c r="A211" i="75" s="1"/>
  <c r="A212" i="75" s="1"/>
  <c r="A213" i="75" s="1"/>
  <c r="A214" i="75" s="1"/>
  <c r="A215" i="75" s="1"/>
  <c r="A216" i="75" s="1"/>
  <c r="A217" i="75" s="1"/>
  <c r="A218" i="75" s="1"/>
  <c r="A219" i="75" s="1"/>
  <c r="A220" i="75" s="1"/>
  <c r="A221" i="75" s="1"/>
  <c r="A222" i="75" s="1"/>
  <c r="A223" i="75" s="1"/>
  <c r="A224" i="75" s="1"/>
  <c r="A225" i="75" s="1"/>
  <c r="A226" i="75" s="1"/>
  <c r="A227" i="75" s="1"/>
  <c r="A228" i="75" s="1"/>
  <c r="A229" i="75" s="1"/>
  <c r="A230" i="75" s="1"/>
  <c r="A231" i="75" s="1"/>
  <c r="A232" i="75" s="1"/>
  <c r="A233" i="75" s="1"/>
  <c r="A234" i="75" s="1"/>
  <c r="A235" i="75" s="1"/>
  <c r="A236" i="75" s="1"/>
  <c r="A237" i="75" s="1"/>
  <c r="A238" i="75" s="1"/>
  <c r="A239" i="75" s="1"/>
  <c r="A240" i="75" s="1"/>
  <c r="A241" i="75" s="1"/>
  <c r="A242" i="75" s="1"/>
  <c r="A243" i="75" s="1"/>
  <c r="A244" i="75" s="1"/>
  <c r="A245" i="75" s="1"/>
  <c r="A246" i="75" s="1"/>
  <c r="A247" i="75" s="1"/>
  <c r="A248" i="75" s="1"/>
  <c r="A249" i="75" s="1"/>
  <c r="A250" i="75" s="1"/>
  <c r="A251" i="75" s="1"/>
  <c r="A252" i="75" s="1"/>
  <c r="A253" i="75" s="1"/>
  <c r="A254" i="75" s="1"/>
  <c r="A255" i="75" s="1"/>
  <c r="A256" i="75" s="1"/>
  <c r="A257" i="75" s="1"/>
  <c r="A258" i="75" s="1"/>
  <c r="A259" i="75" s="1"/>
  <c r="A260" i="75" s="1"/>
  <c r="A261" i="75" s="1"/>
  <c r="A262" i="75" s="1"/>
  <c r="A263" i="75" s="1"/>
  <c r="A264" i="75" s="1"/>
  <c r="A265" i="75" s="1"/>
  <c r="A266" i="75" s="1"/>
  <c r="A267" i="75" s="1"/>
  <c r="A268" i="75" s="1"/>
  <c r="A269" i="75" s="1"/>
  <c r="A270" i="75" s="1"/>
  <c r="A271" i="75" s="1"/>
  <c r="A272" i="75" s="1"/>
  <c r="A273" i="75" s="1"/>
  <c r="A274" i="75" s="1"/>
  <c r="A275" i="75" s="1"/>
  <c r="A276" i="75" s="1"/>
  <c r="A277" i="75" s="1"/>
  <c r="A278" i="75" s="1"/>
  <c r="A279" i="75" s="1"/>
  <c r="A280" i="75" s="1"/>
  <c r="A281" i="75" s="1"/>
  <c r="A282" i="75" s="1"/>
  <c r="A283" i="75" s="1"/>
  <c r="A284" i="75" s="1"/>
  <c r="A285" i="75" s="1"/>
  <c r="A286" i="75" s="1"/>
  <c r="A287" i="75" s="1"/>
  <c r="A288" i="75" s="1"/>
  <c r="A289" i="75" s="1"/>
  <c r="A290" i="75" s="1"/>
  <c r="A291" i="75" s="1"/>
  <c r="A292" i="75" s="1"/>
  <c r="A293" i="75" s="1"/>
  <c r="A294" i="75" s="1"/>
  <c r="A295" i="75" s="1"/>
  <c r="A296" i="75" s="1"/>
  <c r="A297" i="75" s="1"/>
  <c r="A298" i="75" s="1"/>
  <c r="A299" i="75" s="1"/>
  <c r="A300" i="75" s="1"/>
  <c r="A301" i="75" s="1"/>
  <c r="A302" i="75" s="1"/>
  <c r="A303" i="75" s="1"/>
  <c r="A304" i="75" s="1"/>
  <c r="A305" i="75" s="1"/>
  <c r="A306" i="75" s="1"/>
  <c r="A307" i="75" s="1"/>
  <c r="A308" i="75" s="1"/>
  <c r="A309" i="75" s="1"/>
  <c r="A310" i="75" s="1"/>
  <c r="A311" i="75" s="1"/>
  <c r="A312" i="75" s="1"/>
  <c r="A313" i="75" s="1"/>
  <c r="A314" i="75" s="1"/>
  <c r="A315" i="75" s="1"/>
  <c r="A316" i="75" s="1"/>
  <c r="A317" i="75" s="1"/>
  <c r="A318" i="75" s="1"/>
  <c r="A319" i="75" s="1"/>
  <c r="A320" i="75" s="1"/>
  <c r="A321" i="75" s="1"/>
  <c r="A322" i="75" s="1"/>
  <c r="A323" i="75" s="1"/>
  <c r="A324" i="75" s="1"/>
  <c r="A325" i="75" s="1"/>
  <c r="A326" i="75" s="1"/>
  <c r="A327" i="75" s="1"/>
  <c r="A328" i="75" s="1"/>
  <c r="A329" i="75" s="1"/>
  <c r="A330" i="75" s="1"/>
  <c r="A331" i="75" s="1"/>
  <c r="A332" i="75" s="1"/>
  <c r="A333" i="75" s="1"/>
  <c r="A334" i="75" s="1"/>
  <c r="A335" i="75" s="1"/>
  <c r="A336" i="75" s="1"/>
  <c r="A337" i="75" s="1"/>
  <c r="A338" i="75" s="1"/>
  <c r="A339" i="75" s="1"/>
  <c r="A340" i="75" s="1"/>
  <c r="A341" i="75" s="1"/>
  <c r="A342" i="75" s="1"/>
  <c r="A343" i="75" s="1"/>
  <c r="A344" i="75" s="1"/>
  <c r="A345" i="75" s="1"/>
  <c r="A1320" i="75" l="1"/>
  <c r="A346" i="75"/>
  <c r="A347" i="75" s="1"/>
  <c r="A348" i="75" s="1"/>
  <c r="A349" i="75" s="1"/>
  <c r="A350" i="75" s="1"/>
  <c r="A351" i="75" s="1"/>
  <c r="A352" i="75" s="1"/>
  <c r="A353" i="75" s="1"/>
  <c r="A354" i="75" s="1"/>
  <c r="A355" i="75" s="1"/>
  <c r="A356" i="75" s="1"/>
  <c r="A357" i="75" s="1"/>
  <c r="H9" i="58"/>
  <c r="H8" i="58"/>
  <c r="M65" i="54"/>
  <c r="A358" i="75" l="1"/>
  <c r="A359" i="75" s="1"/>
  <c r="A360" i="75" s="1"/>
  <c r="A362" i="75"/>
  <c r="A363" i="75" s="1"/>
  <c r="A364" i="75" s="1"/>
  <c r="A11" i="68"/>
  <c r="A12" i="68" s="1"/>
  <c r="A13" i="68" s="1"/>
  <c r="A14" i="68" s="1"/>
  <c r="A15" i="68" s="1"/>
  <c r="A16" i="68" s="1"/>
  <c r="A18" i="68" s="1"/>
  <c r="A19" i="68" s="1"/>
  <c r="A22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50" i="68" s="1"/>
  <c r="A51" i="68" s="1"/>
  <c r="A52" i="68" s="1"/>
  <c r="A53" i="68" s="1"/>
  <c r="A54" i="68" s="1"/>
  <c r="A55" i="68" s="1"/>
  <c r="A56" i="68" s="1"/>
  <c r="A57" i="68" s="1"/>
  <c r="A58" i="68" s="1"/>
  <c r="A59" i="68" s="1"/>
  <c r="A60" i="68" s="1"/>
  <c r="A61" i="68" s="1"/>
  <c r="A62" i="68" s="1"/>
  <c r="A63" i="68" s="1"/>
  <c r="A64" i="68" s="1"/>
  <c r="A65" i="68" s="1"/>
  <c r="A66" i="68" s="1"/>
  <c r="A67" i="68" s="1"/>
  <c r="A68" i="68" s="1"/>
  <c r="A69" i="68" s="1"/>
  <c r="A70" i="68" s="1"/>
  <c r="A71" i="68" s="1"/>
  <c r="A73" i="68" s="1"/>
  <c r="A74" i="68" s="1"/>
  <c r="A75" i="68" s="1"/>
  <c r="A76" i="68" s="1"/>
  <c r="A77" i="68" s="1"/>
  <c r="A78" i="68" s="1"/>
  <c r="A79" i="68" s="1"/>
  <c r="A80" i="68" s="1"/>
  <c r="A81" i="68" s="1"/>
  <c r="A82" i="68" s="1"/>
  <c r="A83" i="68" s="1"/>
  <c r="A84" i="68" s="1"/>
  <c r="A85" i="68" s="1"/>
  <c r="A86" i="68" s="1"/>
  <c r="A87" i="68" s="1"/>
  <c r="A88" i="68" s="1"/>
  <c r="A89" i="68" s="1"/>
  <c r="A90" i="68" s="1"/>
  <c r="A91" i="68" s="1"/>
  <c r="A92" i="68" s="1"/>
  <c r="A94" i="68" s="1"/>
  <c r="A95" i="68" s="1"/>
  <c r="A96" i="68" s="1"/>
  <c r="A97" i="68" s="1"/>
  <c r="A98" i="68" s="1"/>
  <c r="A99" i="68" s="1"/>
  <c r="A100" i="68" s="1"/>
  <c r="A101" i="68" s="1"/>
  <c r="A102" i="68" s="1"/>
  <c r="A103" i="68" s="1"/>
  <c r="A104" i="68" s="1"/>
  <c r="A105" i="68" s="1"/>
  <c r="A106" i="68" s="1"/>
  <c r="A107" i="68" s="1"/>
  <c r="A108" i="68" s="1"/>
  <c r="A109" i="68" s="1"/>
  <c r="A110" i="68" s="1"/>
  <c r="A111" i="68" s="1"/>
  <c r="A112" i="68" s="1"/>
  <c r="A113" i="68" s="1"/>
  <c r="A115" i="68" s="1"/>
  <c r="A116" i="68" s="1"/>
  <c r="A117" i="68" s="1"/>
  <c r="A118" i="68" s="1"/>
  <c r="A121" i="68" s="1"/>
  <c r="A122" i="68" s="1"/>
  <c r="A123" i="68" s="1"/>
  <c r="A124" i="68" s="1"/>
  <c r="A125" i="68" s="1"/>
  <c r="A127" i="68" s="1"/>
  <c r="A128" i="68" s="1"/>
  <c r="A11" i="67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2" i="67" s="1"/>
  <c r="A43" i="67" s="1"/>
  <c r="I112" i="66"/>
  <c r="I111" i="66"/>
  <c r="I110" i="66"/>
  <c r="I109" i="66"/>
  <c r="I108" i="66"/>
  <c r="I107" i="66"/>
  <c r="I106" i="66"/>
  <c r="I105" i="66"/>
  <c r="I104" i="66"/>
  <c r="I103" i="66"/>
  <c r="I102" i="66"/>
  <c r="I101" i="66"/>
  <c r="I100" i="66"/>
  <c r="I99" i="66"/>
  <c r="I98" i="66"/>
  <c r="I97" i="66"/>
  <c r="I96" i="66"/>
  <c r="I95" i="66"/>
  <c r="I94" i="66"/>
  <c r="I93" i="66"/>
  <c r="I92" i="66"/>
  <c r="I91" i="66"/>
  <c r="I90" i="66"/>
  <c r="I89" i="66"/>
  <c r="I88" i="66"/>
  <c r="I87" i="66"/>
  <c r="I86" i="66"/>
  <c r="I85" i="66"/>
  <c r="I84" i="66"/>
  <c r="I83" i="66"/>
  <c r="I82" i="66"/>
  <c r="I81" i="66"/>
  <c r="I80" i="66"/>
  <c r="I79" i="66"/>
  <c r="I78" i="66"/>
  <c r="I77" i="66"/>
  <c r="I76" i="66"/>
  <c r="I75" i="66"/>
  <c r="I74" i="66"/>
  <c r="I73" i="66"/>
  <c r="I72" i="66"/>
  <c r="I71" i="66"/>
  <c r="I70" i="66"/>
  <c r="I69" i="66"/>
  <c r="I68" i="66"/>
  <c r="I67" i="66"/>
  <c r="I66" i="66"/>
  <c r="I65" i="66"/>
  <c r="I64" i="66"/>
  <c r="I63" i="66"/>
  <c r="I62" i="66"/>
  <c r="I61" i="66"/>
  <c r="I60" i="66"/>
  <c r="I59" i="66"/>
  <c r="I58" i="66"/>
  <c r="I57" i="66"/>
  <c r="I56" i="66"/>
  <c r="I55" i="66"/>
  <c r="I54" i="66"/>
  <c r="I53" i="66"/>
  <c r="I52" i="66"/>
  <c r="I51" i="66"/>
  <c r="I50" i="66"/>
  <c r="I49" i="66"/>
  <c r="I48" i="66"/>
  <c r="I47" i="66"/>
  <c r="I46" i="66"/>
  <c r="I45" i="66"/>
  <c r="I44" i="66"/>
  <c r="I43" i="66"/>
  <c r="I42" i="66"/>
  <c r="I41" i="66"/>
  <c r="I40" i="66"/>
  <c r="I39" i="66"/>
  <c r="I38" i="66"/>
  <c r="I37" i="66"/>
  <c r="I36" i="66"/>
  <c r="I35" i="66"/>
  <c r="I34" i="66"/>
  <c r="I33" i="66"/>
  <c r="I32" i="66"/>
  <c r="I31" i="66"/>
  <c r="I30" i="66"/>
  <c r="I29" i="66"/>
  <c r="I28" i="66"/>
  <c r="I27" i="66"/>
  <c r="I26" i="66"/>
  <c r="I25" i="66"/>
  <c r="I24" i="66"/>
  <c r="I23" i="66"/>
  <c r="I22" i="66"/>
  <c r="I21" i="66"/>
  <c r="I20" i="66"/>
  <c r="I19" i="66"/>
  <c r="I18" i="66"/>
  <c r="I17" i="66"/>
  <c r="I16" i="66"/>
  <c r="I15" i="66"/>
  <c r="I14" i="66"/>
  <c r="I13" i="66"/>
  <c r="I12" i="66"/>
  <c r="I11" i="66"/>
  <c r="I10" i="66"/>
  <c r="I9" i="66"/>
  <c r="A9" i="66"/>
  <c r="I8" i="66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A9" i="65"/>
  <c r="I8" i="65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36" i="54"/>
  <c r="I37" i="54"/>
  <c r="I38" i="54"/>
  <c r="I39" i="54"/>
  <c r="I40" i="54"/>
  <c r="I41" i="54"/>
  <c r="I42" i="54"/>
  <c r="I43" i="54"/>
  <c r="I44" i="54"/>
  <c r="I45" i="54"/>
  <c r="I46" i="54"/>
  <c r="I47" i="54"/>
  <c r="I48" i="54"/>
  <c r="I49" i="54"/>
  <c r="I50" i="54"/>
  <c r="I51" i="54"/>
  <c r="I52" i="54"/>
  <c r="I53" i="54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74" i="54"/>
  <c r="I75" i="54"/>
  <c r="I76" i="54"/>
  <c r="I77" i="54"/>
  <c r="I78" i="54"/>
  <c r="I79" i="54"/>
  <c r="I80" i="54"/>
  <c r="I81" i="54"/>
  <c r="I82" i="54"/>
  <c r="I83" i="54"/>
  <c r="I84" i="54"/>
  <c r="I85" i="54"/>
  <c r="I86" i="54"/>
  <c r="I87" i="54"/>
  <c r="I88" i="54"/>
  <c r="I89" i="54"/>
  <c r="I90" i="54"/>
  <c r="I91" i="54"/>
  <c r="I92" i="54"/>
  <c r="I93" i="54"/>
  <c r="I94" i="54"/>
  <c r="I95" i="54"/>
  <c r="I96" i="54"/>
  <c r="I97" i="54"/>
  <c r="I98" i="54"/>
  <c r="I99" i="54"/>
  <c r="I100" i="54"/>
  <c r="I101" i="54"/>
  <c r="I102" i="54"/>
  <c r="I103" i="54"/>
  <c r="I104" i="54"/>
  <c r="I105" i="54"/>
  <c r="I106" i="54"/>
  <c r="I107" i="54"/>
  <c r="I108" i="54"/>
  <c r="I109" i="54"/>
  <c r="I110" i="54"/>
  <c r="I111" i="54"/>
  <c r="I112" i="54"/>
  <c r="I113" i="54"/>
  <c r="I114" i="54"/>
  <c r="I115" i="54"/>
  <c r="I116" i="54"/>
  <c r="I117" i="54"/>
  <c r="I118" i="54"/>
  <c r="I119" i="54"/>
  <c r="I120" i="54"/>
  <c r="I121" i="54"/>
  <c r="I122" i="54"/>
  <c r="I123" i="54"/>
  <c r="I124" i="54"/>
  <c r="I125" i="54"/>
  <c r="I126" i="54"/>
  <c r="I127" i="54"/>
  <c r="I128" i="54"/>
  <c r="I129" i="54"/>
  <c r="I130" i="54"/>
  <c r="I131" i="54"/>
  <c r="I132" i="54"/>
  <c r="I133" i="54"/>
  <c r="I134" i="54"/>
  <c r="I135" i="54"/>
  <c r="I136" i="54"/>
  <c r="I137" i="54"/>
  <c r="I138" i="54"/>
  <c r="I139" i="54"/>
  <c r="I140" i="54"/>
  <c r="I141" i="54"/>
  <c r="I142" i="54"/>
  <c r="I143" i="54"/>
  <c r="I144" i="54"/>
  <c r="I145" i="54"/>
  <c r="I146" i="54"/>
  <c r="I147" i="54"/>
  <c r="I148" i="54"/>
  <c r="I149" i="54"/>
  <c r="I150" i="54"/>
  <c r="I151" i="54"/>
  <c r="I152" i="54"/>
  <c r="I153" i="54"/>
  <c r="I154" i="54"/>
  <c r="I155" i="54"/>
  <c r="I156" i="54"/>
  <c r="I157" i="54"/>
  <c r="I158" i="54"/>
  <c r="I159" i="54"/>
  <c r="I160" i="54"/>
  <c r="I161" i="54"/>
  <c r="I162" i="54"/>
  <c r="I163" i="54"/>
  <c r="I164" i="54"/>
  <c r="I165" i="54"/>
  <c r="I166" i="54"/>
  <c r="I167" i="54"/>
  <c r="I168" i="54"/>
  <c r="I169" i="54"/>
  <c r="I170" i="54"/>
  <c r="I171" i="54"/>
  <c r="I172" i="54"/>
  <c r="I173" i="54"/>
  <c r="I174" i="54"/>
  <c r="I175" i="54"/>
  <c r="I176" i="54"/>
  <c r="I177" i="54"/>
  <c r="I178" i="54"/>
  <c r="I179" i="54"/>
  <c r="I180" i="54"/>
  <c r="I181" i="54"/>
  <c r="I182" i="54"/>
  <c r="I183" i="54"/>
  <c r="I184" i="54"/>
  <c r="I185" i="54"/>
  <c r="I186" i="54"/>
  <c r="I187" i="54"/>
  <c r="I188" i="54"/>
  <c r="I189" i="54"/>
  <c r="I190" i="54"/>
  <c r="I191" i="54"/>
  <c r="I192" i="54"/>
  <c r="I193" i="54"/>
  <c r="I194" i="54"/>
  <c r="I195" i="54"/>
  <c r="I196" i="54"/>
  <c r="I197" i="54"/>
  <c r="I198" i="54"/>
  <c r="I199" i="54"/>
  <c r="I200" i="54"/>
  <c r="I201" i="54"/>
  <c r="I202" i="54"/>
  <c r="I203" i="54"/>
  <c r="I204" i="54"/>
  <c r="I205" i="54"/>
  <c r="I206" i="54"/>
  <c r="I207" i="54"/>
  <c r="I208" i="54"/>
  <c r="I209" i="54"/>
  <c r="I210" i="54"/>
  <c r="I211" i="54"/>
  <c r="I212" i="54"/>
  <c r="I213" i="54"/>
  <c r="I214" i="54"/>
  <c r="I215" i="54"/>
  <c r="I216" i="54"/>
  <c r="I217" i="54"/>
  <c r="I218" i="54"/>
  <c r="I219" i="54"/>
  <c r="I220" i="54"/>
  <c r="I221" i="54"/>
  <c r="I222" i="54"/>
  <c r="I223" i="54"/>
  <c r="I224" i="54"/>
  <c r="I225" i="54"/>
  <c r="I226" i="54"/>
  <c r="I227" i="54"/>
  <c r="I228" i="54"/>
  <c r="I229" i="54"/>
  <c r="I230" i="54"/>
  <c r="I231" i="54"/>
  <c r="I232" i="54"/>
  <c r="I233" i="54"/>
  <c r="I234" i="54"/>
  <c r="I235" i="54"/>
  <c r="I236" i="54"/>
  <c r="I237" i="54"/>
  <c r="I238" i="54"/>
  <c r="I239" i="54"/>
  <c r="I240" i="54"/>
  <c r="I241" i="54"/>
  <c r="I242" i="54"/>
  <c r="I243" i="54"/>
  <c r="I244" i="54"/>
  <c r="I245" i="54"/>
  <c r="I246" i="54"/>
  <c r="I247" i="54"/>
  <c r="I248" i="54"/>
  <c r="I249" i="54"/>
  <c r="I250" i="54"/>
  <c r="I251" i="54"/>
  <c r="I252" i="54"/>
  <c r="I253" i="54"/>
  <c r="I254" i="54"/>
  <c r="I255" i="54"/>
  <c r="I256" i="54"/>
  <c r="I257" i="54"/>
  <c r="I258" i="54"/>
  <c r="I259" i="54"/>
  <c r="I260" i="54"/>
  <c r="I261" i="54"/>
  <c r="I262" i="54"/>
  <c r="I263" i="54"/>
  <c r="I264" i="54"/>
  <c r="I265" i="54"/>
  <c r="I266" i="54"/>
  <c r="I267" i="54"/>
  <c r="I268" i="54"/>
  <c r="I269" i="54"/>
  <c r="I270" i="54"/>
  <c r="I271" i="54"/>
  <c r="I272" i="54"/>
  <c r="I273" i="54"/>
  <c r="I274" i="54"/>
  <c r="I275" i="54"/>
  <c r="I276" i="54"/>
  <c r="I277" i="54"/>
  <c r="I278" i="54"/>
  <c r="I279" i="54"/>
  <c r="I280" i="54"/>
  <c r="I281" i="54"/>
  <c r="I282" i="54"/>
  <c r="I283" i="54"/>
  <c r="I284" i="54"/>
  <c r="I285" i="54"/>
  <c r="I286" i="54"/>
  <c r="I287" i="54"/>
  <c r="I288" i="54"/>
  <c r="I289" i="54"/>
  <c r="I290" i="54"/>
  <c r="I291" i="54"/>
  <c r="I292" i="54"/>
  <c r="I293" i="54"/>
  <c r="I294" i="54"/>
  <c r="I295" i="54"/>
  <c r="I296" i="54"/>
  <c r="I297" i="54"/>
  <c r="I298" i="54"/>
  <c r="I299" i="54"/>
  <c r="I300" i="54"/>
  <c r="I301" i="54"/>
  <c r="I302" i="54"/>
  <c r="I303" i="54"/>
  <c r="I304" i="54"/>
  <c r="I305" i="54"/>
  <c r="I306" i="54"/>
  <c r="I307" i="54"/>
  <c r="I308" i="54"/>
  <c r="I309" i="54"/>
  <c r="I310" i="54"/>
  <c r="I311" i="54"/>
  <c r="I312" i="54"/>
  <c r="I313" i="54"/>
  <c r="I314" i="54"/>
  <c r="I315" i="54"/>
  <c r="I316" i="54"/>
  <c r="I317" i="54"/>
  <c r="I318" i="54"/>
  <c r="I319" i="54"/>
  <c r="I320" i="54"/>
  <c r="I321" i="54"/>
  <c r="I322" i="54"/>
  <c r="I323" i="54"/>
  <c r="I324" i="54"/>
  <c r="I325" i="54"/>
  <c r="I326" i="54"/>
  <c r="I327" i="54"/>
  <c r="I328" i="54"/>
  <c r="I329" i="54"/>
  <c r="I330" i="54"/>
  <c r="I331" i="54"/>
  <c r="I332" i="54"/>
  <c r="I333" i="54"/>
  <c r="I334" i="54"/>
  <c r="I335" i="54"/>
  <c r="I336" i="54"/>
  <c r="I337" i="54"/>
  <c r="I338" i="54"/>
  <c r="I339" i="54"/>
  <c r="I340" i="54"/>
  <c r="I341" i="54"/>
  <c r="I342" i="54"/>
  <c r="I343" i="54"/>
  <c r="I344" i="54"/>
  <c r="I345" i="54"/>
  <c r="I346" i="54"/>
  <c r="I347" i="54"/>
  <c r="I348" i="54"/>
  <c r="I349" i="54"/>
  <c r="I350" i="54"/>
  <c r="I351" i="54"/>
  <c r="I352" i="54"/>
  <c r="I353" i="54"/>
  <c r="I354" i="54"/>
  <c r="I355" i="54"/>
  <c r="I356" i="54"/>
  <c r="I357" i="54"/>
  <c r="I358" i="54"/>
  <c r="I359" i="54"/>
  <c r="I360" i="54"/>
  <c r="I361" i="54"/>
  <c r="I362" i="54"/>
  <c r="I363" i="54"/>
  <c r="I364" i="54"/>
  <c r="I365" i="54"/>
  <c r="I366" i="54"/>
  <c r="I367" i="54"/>
  <c r="I368" i="54"/>
  <c r="I369" i="54"/>
  <c r="I370" i="54"/>
  <c r="I371" i="54"/>
  <c r="I372" i="54"/>
  <c r="I373" i="54"/>
  <c r="I374" i="54"/>
  <c r="I375" i="54"/>
  <c r="I376" i="54"/>
  <c r="I377" i="54"/>
  <c r="I378" i="54"/>
  <c r="I379" i="54"/>
  <c r="I380" i="54"/>
  <c r="I381" i="54"/>
  <c r="I382" i="54"/>
  <c r="I383" i="54"/>
  <c r="I384" i="54"/>
  <c r="I385" i="54"/>
  <c r="I386" i="54"/>
  <c r="I387" i="54"/>
  <c r="I388" i="54"/>
  <c r="I389" i="54"/>
  <c r="I390" i="54"/>
  <c r="I391" i="54"/>
  <c r="I392" i="54"/>
  <c r="I393" i="54"/>
  <c r="I394" i="54"/>
  <c r="I395" i="54"/>
  <c r="I396" i="54"/>
  <c r="I397" i="54"/>
  <c r="I398" i="54"/>
  <c r="I399" i="54"/>
  <c r="I400" i="54"/>
  <c r="I401" i="54"/>
  <c r="I402" i="54"/>
  <c r="I403" i="54"/>
  <c r="I404" i="54"/>
  <c r="I405" i="54"/>
  <c r="I406" i="54"/>
  <c r="I407" i="54"/>
  <c r="I408" i="54"/>
  <c r="I409" i="54"/>
  <c r="I410" i="54"/>
  <c r="I411" i="54"/>
  <c r="I412" i="54"/>
  <c r="I413" i="54"/>
  <c r="I414" i="54"/>
  <c r="I415" i="54"/>
  <c r="I416" i="54"/>
  <c r="I417" i="54"/>
  <c r="I418" i="54"/>
  <c r="I419" i="54"/>
  <c r="I420" i="54"/>
  <c r="I421" i="54"/>
  <c r="I422" i="54"/>
  <c r="I423" i="54"/>
  <c r="I424" i="54"/>
  <c r="I425" i="54"/>
  <c r="I426" i="54"/>
  <c r="I427" i="54"/>
  <c r="I428" i="54"/>
  <c r="I429" i="54"/>
  <c r="I430" i="54"/>
  <c r="I431" i="54"/>
  <c r="I432" i="54"/>
  <c r="I433" i="54"/>
  <c r="I434" i="54"/>
  <c r="I435" i="54"/>
  <c r="I436" i="54"/>
  <c r="I437" i="54"/>
  <c r="I438" i="54"/>
  <c r="I439" i="54"/>
  <c r="I440" i="54"/>
  <c r="I441" i="54"/>
  <c r="I442" i="54"/>
  <c r="I443" i="54"/>
  <c r="I444" i="54"/>
  <c r="I445" i="54"/>
  <c r="I446" i="54"/>
  <c r="I447" i="54"/>
  <c r="I448" i="54"/>
  <c r="I449" i="54"/>
  <c r="I450" i="54"/>
  <c r="I451" i="54"/>
  <c r="I452" i="54"/>
  <c r="I453" i="54"/>
  <c r="I454" i="54"/>
  <c r="I455" i="54"/>
  <c r="I456" i="54"/>
  <c r="I457" i="54"/>
  <c r="I458" i="54"/>
  <c r="I459" i="54"/>
  <c r="I460" i="54"/>
  <c r="I461" i="54"/>
  <c r="I462" i="54"/>
  <c r="I463" i="54"/>
  <c r="I464" i="54"/>
  <c r="I465" i="54"/>
  <c r="I466" i="54"/>
  <c r="I467" i="54"/>
  <c r="I468" i="54"/>
  <c r="I469" i="54"/>
  <c r="I470" i="54"/>
  <c r="I471" i="54"/>
  <c r="I472" i="54"/>
  <c r="I473" i="54"/>
  <c r="I474" i="54"/>
  <c r="I475" i="54"/>
  <c r="I476" i="54"/>
  <c r="I477" i="54"/>
  <c r="I478" i="54"/>
  <c r="I479" i="54"/>
  <c r="I480" i="54"/>
  <c r="I481" i="54"/>
  <c r="I482" i="54"/>
  <c r="I483" i="54"/>
  <c r="I484" i="54"/>
  <c r="I485" i="54"/>
  <c r="I486" i="54"/>
  <c r="I487" i="54"/>
  <c r="I488" i="54"/>
  <c r="I489" i="54"/>
  <c r="I490" i="54"/>
  <c r="I491" i="54"/>
  <c r="I492" i="54"/>
  <c r="I493" i="54"/>
  <c r="I494" i="54"/>
  <c r="I495" i="54"/>
  <c r="I496" i="54"/>
  <c r="I497" i="54"/>
  <c r="I498" i="54"/>
  <c r="I499" i="54"/>
  <c r="I500" i="54"/>
  <c r="I501" i="54"/>
  <c r="I502" i="54"/>
  <c r="I503" i="54"/>
  <c r="I504" i="54"/>
  <c r="I505" i="54"/>
  <c r="I506" i="54"/>
  <c r="I8" i="54"/>
  <c r="A8" i="63"/>
  <c r="A9" i="63" s="1"/>
  <c r="A10" i="63" s="1"/>
  <c r="A11" i="63" s="1"/>
  <c r="G57" i="63"/>
  <c r="A365" i="75" l="1"/>
  <c r="A366" i="75" s="1"/>
  <c r="A367" i="75" s="1"/>
  <c r="A368" i="75" s="1"/>
  <c r="A369" i="75" s="1"/>
  <c r="A370" i="75" s="1"/>
  <c r="A371" i="75" s="1"/>
  <c r="A372" i="75" s="1"/>
  <c r="A373" i="75" s="1"/>
  <c r="A374" i="75" s="1"/>
  <c r="A375" i="75" s="1"/>
  <c r="A376" i="75" s="1"/>
  <c r="A377" i="75" s="1"/>
  <c r="A378" i="75" s="1"/>
  <c r="A379" i="75" s="1"/>
  <c r="A380" i="75" s="1"/>
  <c r="A381" i="75" s="1"/>
  <c r="A382" i="75" s="1"/>
  <c r="A383" i="75" s="1"/>
  <c r="A384" i="75" s="1"/>
  <c r="A385" i="75" s="1"/>
  <c r="A386" i="75" s="1"/>
  <c r="A387" i="75" s="1"/>
  <c r="A388" i="75" s="1"/>
  <c r="A389" i="75" s="1"/>
  <c r="A390" i="75" s="1"/>
  <c r="A391" i="75" s="1"/>
  <c r="A392" i="75" s="1"/>
  <c r="A393" i="75" s="1"/>
  <c r="A394" i="75" s="1"/>
  <c r="A395" i="75" s="1"/>
  <c r="A396" i="75" s="1"/>
  <c r="A397" i="75" s="1"/>
  <c r="A398" i="75" s="1"/>
  <c r="A399" i="75" s="1"/>
  <c r="A400" i="75" s="1"/>
  <c r="A401" i="75" s="1"/>
  <c r="A402" i="75" s="1"/>
  <c r="A403" i="75" s="1"/>
  <c r="A404" i="75" s="1"/>
  <c r="A405" i="75" s="1"/>
  <c r="A406" i="75" s="1"/>
  <c r="A407" i="75" s="1"/>
  <c r="A408" i="75" s="1"/>
  <c r="A409" i="75" s="1"/>
  <c r="A410" i="75" s="1"/>
  <c r="A411" i="75" s="1"/>
  <c r="A412" i="75" s="1"/>
  <c r="A413" i="75" s="1"/>
  <c r="A414" i="75" s="1"/>
  <c r="A415" i="75" s="1"/>
  <c r="A416" i="75" s="1"/>
  <c r="A417" i="75" s="1"/>
  <c r="A418" i="75" s="1"/>
  <c r="A419" i="75" s="1"/>
  <c r="A420" i="75" s="1"/>
  <c r="A421" i="75" s="1"/>
  <c r="A422" i="75" s="1"/>
  <c r="A423" i="75" s="1"/>
  <c r="A424" i="75" s="1"/>
  <c r="A425" i="75" s="1"/>
  <c r="A426" i="75" s="1"/>
  <c r="A427" i="75" s="1"/>
  <c r="A428" i="75" s="1"/>
  <c r="A429" i="75" s="1"/>
  <c r="A430" i="75" s="1"/>
  <c r="A431" i="75" s="1"/>
  <c r="A432" i="75" s="1"/>
  <c r="A433" i="75" s="1"/>
  <c r="A434" i="75" s="1"/>
  <c r="A435" i="75" s="1"/>
  <c r="A436" i="75" s="1"/>
  <c r="A437" i="75" s="1"/>
  <c r="A438" i="75" s="1"/>
  <c r="A439" i="75" s="1"/>
  <c r="A440" i="75" s="1"/>
  <c r="A441" i="75" s="1"/>
  <c r="A442" i="75" s="1"/>
  <c r="A443" i="75" s="1"/>
  <c r="A444" i="75" s="1"/>
  <c r="A445" i="75" s="1"/>
  <c r="A446" i="75" s="1"/>
  <c r="A447" i="75" s="1"/>
  <c r="A448" i="75" s="1"/>
  <c r="A449" i="75" s="1"/>
  <c r="A450" i="75" s="1"/>
  <c r="A451" i="75" s="1"/>
  <c r="A452" i="75" s="1"/>
  <c r="A453" i="75" s="1"/>
  <c r="A454" i="75" s="1"/>
  <c r="A455" i="75" s="1"/>
  <c r="A456" i="75" s="1"/>
  <c r="A457" i="75" s="1"/>
  <c r="A458" i="75" s="1"/>
  <c r="A459" i="75" s="1"/>
  <c r="A460" i="75" s="1"/>
  <c r="A461" i="75" s="1"/>
  <c r="A462" i="75" s="1"/>
  <c r="A463" i="75" s="1"/>
  <c r="A464" i="75" s="1"/>
  <c r="A465" i="75" s="1"/>
  <c r="A466" i="75" s="1"/>
  <c r="A467" i="75" s="1"/>
  <c r="A468" i="75" s="1"/>
  <c r="A469" i="75" s="1"/>
  <c r="A470" i="75" s="1"/>
  <c r="A471" i="75" s="1"/>
  <c r="A472" i="75" s="1"/>
  <c r="A473" i="75" s="1"/>
  <c r="A474" i="75" s="1"/>
  <c r="A475" i="75" s="1"/>
  <c r="A476" i="75" s="1"/>
  <c r="A477" i="75" s="1"/>
  <c r="A478" i="75" s="1"/>
  <c r="A479" i="75" s="1"/>
  <c r="A480" i="75" s="1"/>
  <c r="A481" i="75" s="1"/>
  <c r="A482" i="75" s="1"/>
  <c r="A483" i="75" s="1"/>
  <c r="A484" i="75" s="1"/>
  <c r="A485" i="75" s="1"/>
  <c r="A486" i="75" s="1"/>
  <c r="A487" i="75" s="1"/>
  <c r="A488" i="75" s="1"/>
  <c r="A489" i="75" s="1"/>
  <c r="A490" i="75" s="1"/>
  <c r="A491" i="75" s="1"/>
  <c r="A492" i="75" s="1"/>
  <c r="A493" i="75" s="1"/>
  <c r="A494" i="75" s="1"/>
  <c r="A495" i="75" s="1"/>
  <c r="A496" i="75" s="1"/>
  <c r="A497" i="75" s="1"/>
  <c r="A498" i="75" s="1"/>
  <c r="A499" i="75" s="1"/>
  <c r="A500" i="75" s="1"/>
  <c r="A501" i="75" s="1"/>
  <c r="A502" i="75" s="1"/>
  <c r="A503" i="75" s="1"/>
  <c r="A504" i="75" s="1"/>
  <c r="A505" i="75" s="1"/>
  <c r="A506" i="75" s="1"/>
  <c r="A507" i="75" s="1"/>
  <c r="A508" i="75" s="1"/>
  <c r="A509" i="75" s="1"/>
  <c r="A510" i="75" s="1"/>
  <c r="A511" i="75" s="1"/>
  <c r="A512" i="75" s="1"/>
  <c r="A513" i="75" s="1"/>
  <c r="A514" i="75" s="1"/>
  <c r="A515" i="75" s="1"/>
  <c r="A516" i="75" s="1"/>
  <c r="A517" i="75" s="1"/>
  <c r="A518" i="75" s="1"/>
  <c r="A519" i="75" s="1"/>
  <c r="A520" i="75" s="1"/>
  <c r="A521" i="75" s="1"/>
  <c r="A522" i="75" s="1"/>
  <c r="A523" i="75" s="1"/>
  <c r="A524" i="75" s="1"/>
  <c r="A525" i="75" s="1"/>
  <c r="A526" i="75" s="1"/>
  <c r="A527" i="75" s="1"/>
  <c r="A528" i="75" s="1"/>
  <c r="A529" i="75" s="1"/>
  <c r="A530" i="75" s="1"/>
  <c r="A531" i="75" s="1"/>
  <c r="A532" i="75" s="1"/>
  <c r="A533" i="75" s="1"/>
  <c r="A534" i="75" s="1"/>
  <c r="A535" i="75" s="1"/>
  <c r="A536" i="75" s="1"/>
  <c r="A537" i="75" s="1"/>
  <c r="A538" i="75" s="1"/>
  <c r="A539" i="75" s="1"/>
  <c r="A540" i="75" s="1"/>
  <c r="A541" i="75" s="1"/>
  <c r="A542" i="75" s="1"/>
  <c r="A543" i="75" s="1"/>
  <c r="A544" i="75" s="1"/>
  <c r="A545" i="75" s="1"/>
  <c r="A546" i="75" s="1"/>
  <c r="A547" i="75" s="1"/>
  <c r="A548" i="75" s="1"/>
  <c r="A549" i="75" s="1"/>
  <c r="A550" i="75" s="1"/>
  <c r="A551" i="75" s="1"/>
  <c r="A552" i="75" s="1"/>
  <c r="A553" i="75" s="1"/>
  <c r="A554" i="75" s="1"/>
  <c r="A555" i="75" s="1"/>
  <c r="A556" i="75" s="1"/>
  <c r="A557" i="75" s="1"/>
  <c r="A558" i="75" s="1"/>
  <c r="A559" i="75" s="1"/>
  <c r="A560" i="75" s="1"/>
  <c r="A561" i="75" s="1"/>
  <c r="A562" i="75" s="1"/>
  <c r="A563" i="75" s="1"/>
  <c r="A564" i="75" s="1"/>
  <c r="A565" i="75" s="1"/>
  <c r="A566" i="75" s="1"/>
  <c r="A567" i="75" s="1"/>
  <c r="A568" i="75" s="1"/>
  <c r="A569" i="75" s="1"/>
  <c r="A570" i="75" s="1"/>
  <c r="A571" i="75" s="1"/>
  <c r="A572" i="75" s="1"/>
  <c r="A573" i="75" s="1"/>
  <c r="A574" i="75" s="1"/>
  <c r="A575" i="75" s="1"/>
  <c r="A576" i="75" s="1"/>
  <c r="A577" i="75" s="1"/>
  <c r="A578" i="75" s="1"/>
  <c r="A579" i="75" s="1"/>
  <c r="A580" i="75" s="1"/>
  <c r="A581" i="75" s="1"/>
  <c r="A582" i="75" s="1"/>
  <c r="A583" i="75" s="1"/>
  <c r="A584" i="75" s="1"/>
  <c r="A585" i="75" s="1"/>
  <c r="A586" i="75" s="1"/>
  <c r="A587" i="75" s="1"/>
  <c r="A588" i="75" s="1"/>
  <c r="A589" i="75" s="1"/>
  <c r="A590" i="75" s="1"/>
  <c r="A591" i="75" s="1"/>
  <c r="A592" i="75" s="1"/>
  <c r="A593" i="75" s="1"/>
  <c r="A594" i="75" s="1"/>
  <c r="A595" i="75" s="1"/>
  <c r="A596" i="75" s="1"/>
  <c r="A597" i="75" s="1"/>
  <c r="A598" i="75" s="1"/>
  <c r="A599" i="75" s="1"/>
  <c r="A600" i="75" s="1"/>
  <c r="A601" i="75" s="1"/>
  <c r="A602" i="75" s="1"/>
  <c r="A603" i="75" s="1"/>
  <c r="A604" i="75" s="1"/>
  <c r="A605" i="75" s="1"/>
  <c r="A606" i="75" s="1"/>
  <c r="A607" i="75" s="1"/>
  <c r="A608" i="75" s="1"/>
  <c r="A609" i="75" s="1"/>
  <c r="A610" i="75" s="1"/>
  <c r="A611" i="75" s="1"/>
  <c r="A612" i="75" s="1"/>
  <c r="A613" i="75" s="1"/>
  <c r="A614" i="75" s="1"/>
  <c r="A615" i="75" s="1"/>
  <c r="A616" i="75" s="1"/>
  <c r="A617" i="75" s="1"/>
  <c r="A618" i="75" s="1"/>
  <c r="A619" i="75" s="1"/>
  <c r="A620" i="75" s="1"/>
  <c r="A621" i="75" s="1"/>
  <c r="A622" i="75" s="1"/>
  <c r="A623" i="75" s="1"/>
  <c r="A624" i="75" s="1"/>
  <c r="A625" i="75" s="1"/>
  <c r="A626" i="75" s="1"/>
  <c r="A627" i="75" s="1"/>
  <c r="A628" i="75" s="1"/>
  <c r="A629" i="75" s="1"/>
  <c r="A630" i="75" s="1"/>
  <c r="A631" i="75" s="1"/>
  <c r="A632" i="75" s="1"/>
  <c r="A633" i="75" s="1"/>
  <c r="A634" i="75" s="1"/>
  <c r="A635" i="75" s="1"/>
  <c r="A636" i="75" s="1"/>
  <c r="A637" i="75" s="1"/>
  <c r="A638" i="75" s="1"/>
  <c r="A639" i="75" s="1"/>
  <c r="A640" i="75" s="1"/>
  <c r="A641" i="75" s="1"/>
  <c r="A642" i="75" s="1"/>
  <c r="A643" i="75" s="1"/>
  <c r="A644" i="75" s="1"/>
  <c r="A645" i="75" s="1"/>
  <c r="A646" i="75" s="1"/>
  <c r="A647" i="75" s="1"/>
  <c r="A648" i="75" s="1"/>
  <c r="A649" i="75" s="1"/>
  <c r="A650" i="75" s="1"/>
  <c r="A651" i="75" s="1"/>
  <c r="A652" i="75" s="1"/>
  <c r="A653" i="75" s="1"/>
  <c r="A654" i="75" s="1"/>
  <c r="A655" i="75" s="1"/>
  <c r="A656" i="75" s="1"/>
  <c r="A657" i="75" s="1"/>
  <c r="A658" i="75" s="1"/>
  <c r="A659" i="75" s="1"/>
  <c r="A660" i="75" s="1"/>
  <c r="A661" i="75" s="1"/>
  <c r="A662" i="75" s="1"/>
  <c r="A663" i="75" s="1"/>
  <c r="A664" i="75" s="1"/>
  <c r="A665" i="75" s="1"/>
  <c r="A666" i="75" s="1"/>
  <c r="A667" i="75" s="1"/>
  <c r="A668" i="75" s="1"/>
  <c r="A669" i="75" s="1"/>
  <c r="A670" i="75" s="1"/>
  <c r="A671" i="75" s="1"/>
  <c r="A672" i="75" s="1"/>
  <c r="A673" i="75" s="1"/>
  <c r="A674" i="75" s="1"/>
  <c r="A675" i="75" s="1"/>
  <c r="A676" i="75" s="1"/>
  <c r="A677" i="75" s="1"/>
  <c r="A678" i="75" s="1"/>
  <c r="A679" i="75" s="1"/>
  <c r="A680" i="75" s="1"/>
  <c r="A681" i="75" s="1"/>
  <c r="A682" i="75" s="1"/>
  <c r="A683" i="75" s="1"/>
  <c r="A684" i="75" s="1"/>
  <c r="A685" i="75" s="1"/>
  <c r="A686" i="75" s="1"/>
  <c r="A687" i="75" s="1"/>
  <c r="A688" i="75" s="1"/>
  <c r="A689" i="75" s="1"/>
  <c r="A690" i="75" s="1"/>
  <c r="A691" i="75" s="1"/>
  <c r="A692" i="75" s="1"/>
  <c r="A693" i="75" s="1"/>
  <c r="A694" i="75" s="1"/>
  <c r="A695" i="75" s="1"/>
  <c r="A696" i="75" s="1"/>
  <c r="A697" i="75" s="1"/>
  <c r="A698" i="75" s="1"/>
  <c r="A699" i="75" s="1"/>
  <c r="A700" i="75" s="1"/>
  <c r="A701" i="75" s="1"/>
  <c r="A702" i="75" s="1"/>
  <c r="A703" i="75" s="1"/>
  <c r="A704" i="75" s="1"/>
  <c r="A705" i="75" s="1"/>
  <c r="A706" i="75" s="1"/>
  <c r="A707" i="75" s="1"/>
  <c r="A708" i="75" s="1"/>
  <c r="A709" i="75" s="1"/>
  <c r="A710" i="75" s="1"/>
  <c r="A711" i="75" s="1"/>
  <c r="A712" i="75" s="1"/>
  <c r="A713" i="75" s="1"/>
  <c r="A714" i="75" s="1"/>
  <c r="A715" i="75" s="1"/>
  <c r="A716" i="75" s="1"/>
  <c r="A717" i="75" s="1"/>
  <c r="A718" i="75" s="1"/>
  <c r="A719" i="75" s="1"/>
  <c r="A720" i="75" s="1"/>
  <c r="A721" i="75" s="1"/>
  <c r="A722" i="75" s="1"/>
  <c r="A723" i="75" s="1"/>
  <c r="A724" i="75" s="1"/>
  <c r="A725" i="75" s="1"/>
  <c r="A726" i="75" s="1"/>
  <c r="A727" i="75" s="1"/>
  <c r="A728" i="75" s="1"/>
  <c r="A729" i="75" s="1"/>
  <c r="A730" i="75" s="1"/>
  <c r="A731" i="75" s="1"/>
  <c r="A732" i="75" s="1"/>
  <c r="A733" i="75" s="1"/>
  <c r="A734" i="75" s="1"/>
  <c r="A735" i="75" s="1"/>
  <c r="A736" i="75" s="1"/>
  <c r="A737" i="75" s="1"/>
  <c r="A738" i="75" s="1"/>
  <c r="A739" i="75" s="1"/>
  <c r="A740" i="75" s="1"/>
  <c r="A741" i="75" s="1"/>
  <c r="A742" i="75" s="1"/>
  <c r="A743" i="75" s="1"/>
  <c r="A744" i="75" s="1"/>
  <c r="A745" i="75" s="1"/>
  <c r="A746" i="75" s="1"/>
  <c r="A747" i="75" s="1"/>
  <c r="A748" i="75" s="1"/>
  <c r="A749" i="75" s="1"/>
  <c r="A750" i="75" s="1"/>
  <c r="A751" i="75" s="1"/>
  <c r="A752" i="75" s="1"/>
  <c r="A753" i="75" s="1"/>
  <c r="A754" i="75" s="1"/>
  <c r="A755" i="75" s="1"/>
  <c r="A756" i="75" s="1"/>
  <c r="A757" i="75" s="1"/>
  <c r="A758" i="75" s="1"/>
  <c r="A759" i="75" s="1"/>
  <c r="A760" i="75" s="1"/>
  <c r="A761" i="75" s="1"/>
  <c r="A762" i="75" s="1"/>
  <c r="A763" i="75" s="1"/>
  <c r="A764" i="75" s="1"/>
  <c r="A765" i="75" s="1"/>
  <c r="A766" i="75" s="1"/>
  <c r="A767" i="75" s="1"/>
  <c r="A768" i="75" s="1"/>
  <c r="A769" i="75" s="1"/>
  <c r="A770" i="75" s="1"/>
  <c r="A771" i="75" s="1"/>
  <c r="A772" i="75" s="1"/>
  <c r="A773" i="75" s="1"/>
  <c r="A774" i="75" s="1"/>
  <c r="A775" i="75" s="1"/>
  <c r="A776" i="75" s="1"/>
  <c r="A777" i="75" s="1"/>
  <c r="A778" i="75" s="1"/>
  <c r="A779" i="75" s="1"/>
  <c r="A780" i="75" s="1"/>
  <c r="A781" i="75" s="1"/>
  <c r="A782" i="75" s="1"/>
  <c r="A783" i="75" s="1"/>
  <c r="A784" i="75" s="1"/>
  <c r="A785" i="75" s="1"/>
  <c r="A786" i="75" s="1"/>
  <c r="A787" i="75" s="1"/>
  <c r="A788" i="75" s="1"/>
  <c r="A789" i="75" s="1"/>
  <c r="A790" i="75" s="1"/>
  <c r="A791" i="75" s="1"/>
  <c r="A792" i="75" s="1"/>
  <c r="A793" i="75" s="1"/>
  <c r="A794" i="75" s="1"/>
  <c r="A795" i="75" s="1"/>
  <c r="A796" i="75" s="1"/>
  <c r="A797" i="75" s="1"/>
  <c r="A798" i="75" s="1"/>
  <c r="A799" i="75" s="1"/>
  <c r="A800" i="75" s="1"/>
  <c r="A801" i="75" s="1"/>
  <c r="A802" i="75" s="1"/>
  <c r="A803" i="75" s="1"/>
  <c r="A804" i="75" s="1"/>
  <c r="A805" i="75" s="1"/>
  <c r="A806" i="75" s="1"/>
  <c r="A807" i="75" s="1"/>
  <c r="A808" i="75" s="1"/>
  <c r="A809" i="75" s="1"/>
  <c r="A810" i="75" s="1"/>
  <c r="A811" i="75" s="1"/>
  <c r="A812" i="75" s="1"/>
  <c r="A813" i="75" s="1"/>
  <c r="A814" i="75" s="1"/>
  <c r="A815" i="75" s="1"/>
  <c r="A816" i="75" s="1"/>
  <c r="A817" i="75" s="1"/>
  <c r="A818" i="75" s="1"/>
  <c r="A819" i="75" s="1"/>
  <c r="A820" i="75" s="1"/>
  <c r="A821" i="75" s="1"/>
  <c r="A822" i="75" s="1"/>
  <c r="A823" i="75" s="1"/>
  <c r="A824" i="75" s="1"/>
  <c r="A825" i="75" s="1"/>
  <c r="A826" i="75" s="1"/>
  <c r="A827" i="75" s="1"/>
  <c r="A828" i="75" s="1"/>
  <c r="A829" i="75" s="1"/>
  <c r="A830" i="75" s="1"/>
  <c r="A831" i="75" s="1"/>
  <c r="A832" i="75" s="1"/>
  <c r="A833" i="75" s="1"/>
  <c r="A834" i="75" s="1"/>
  <c r="A835" i="75" s="1"/>
  <c r="A836" i="75" s="1"/>
  <c r="A837" i="75" s="1"/>
  <c r="A838" i="75" s="1"/>
  <c r="A839" i="75" s="1"/>
  <c r="A840" i="75" s="1"/>
  <c r="A841" i="75" s="1"/>
  <c r="A842" i="75" s="1"/>
  <c r="A843" i="75" s="1"/>
  <c r="A844" i="75" s="1"/>
  <c r="A845" i="75" s="1"/>
  <c r="A846" i="75" s="1"/>
  <c r="A847" i="75" s="1"/>
  <c r="A848" i="75" s="1"/>
  <c r="A849" i="75" s="1"/>
  <c r="A850" i="75" s="1"/>
  <c r="A851" i="75" s="1"/>
  <c r="A852" i="75" s="1"/>
  <c r="A853" i="75" s="1"/>
  <c r="A854" i="75" s="1"/>
  <c r="A855" i="75" s="1"/>
  <c r="A856" i="75" s="1"/>
  <c r="A857" i="75" s="1"/>
  <c r="A858" i="75" s="1"/>
  <c r="A859" i="75" s="1"/>
  <c r="A860" i="75" s="1"/>
  <c r="A861" i="75" s="1"/>
  <c r="A862" i="75" s="1"/>
  <c r="A863" i="75" s="1"/>
  <c r="A864" i="75" s="1"/>
  <c r="A865" i="75" s="1"/>
  <c r="A866" i="75" s="1"/>
  <c r="A867" i="75" s="1"/>
  <c r="A868" i="75" s="1"/>
  <c r="A869" i="75" s="1"/>
  <c r="A870" i="75" s="1"/>
  <c r="A871" i="75" s="1"/>
  <c r="A872" i="75" s="1"/>
  <c r="A873" i="75" s="1"/>
  <c r="A874" i="75" s="1"/>
  <c r="A875" i="75" s="1"/>
  <c r="A876" i="75" s="1"/>
  <c r="A877" i="75" s="1"/>
  <c r="A878" i="75" s="1"/>
  <c r="A879" i="75" s="1"/>
  <c r="A880" i="75" s="1"/>
  <c r="A881" i="75" s="1"/>
  <c r="A882" i="75" s="1"/>
  <c r="A883" i="75" s="1"/>
  <c r="A884" i="75" s="1"/>
  <c r="A885" i="75" s="1"/>
  <c r="A886" i="75" s="1"/>
  <c r="A887" i="75" s="1"/>
  <c r="A888" i="75" s="1"/>
  <c r="A889" i="75" s="1"/>
  <c r="A890" i="75" s="1"/>
  <c r="A891" i="75" s="1"/>
  <c r="A892" i="75" s="1"/>
  <c r="A893" i="75" s="1"/>
  <c r="A894" i="75" s="1"/>
  <c r="A895" i="75" s="1"/>
  <c r="A896" i="75" s="1"/>
  <c r="A897" i="75" s="1"/>
  <c r="A898" i="75" s="1"/>
  <c r="A899" i="75" s="1"/>
  <c r="A900" i="75" s="1"/>
  <c r="A901" i="75" s="1"/>
  <c r="A902" i="75" s="1"/>
  <c r="A903" i="75" s="1"/>
  <c r="A904" i="75" s="1"/>
  <c r="A905" i="75" s="1"/>
  <c r="A906" i="75" s="1"/>
  <c r="A907" i="75" s="1"/>
  <c r="A908" i="75" s="1"/>
  <c r="A909" i="75" s="1"/>
  <c r="A910" i="75" s="1"/>
  <c r="A911" i="75" s="1"/>
  <c r="A912" i="75" s="1"/>
  <c r="A913" i="75" s="1"/>
  <c r="A914" i="75" s="1"/>
  <c r="A915" i="75" s="1"/>
  <c r="A916" i="75" s="1"/>
  <c r="A917" i="75" s="1"/>
  <c r="A918" i="75" s="1"/>
  <c r="A919" i="75" s="1"/>
  <c r="A920" i="75" s="1"/>
  <c r="A921" i="75" s="1"/>
  <c r="A922" i="75" s="1"/>
  <c r="A923" i="75" s="1"/>
  <c r="A924" i="75" s="1"/>
  <c r="A925" i="75" s="1"/>
  <c r="A926" i="75" s="1"/>
  <c r="A927" i="75" s="1"/>
  <c r="A928" i="75" s="1"/>
  <c r="A929" i="75" s="1"/>
  <c r="A930" i="75" s="1"/>
  <c r="A931" i="75" s="1"/>
  <c r="A932" i="75" s="1"/>
  <c r="A933" i="75" s="1"/>
  <c r="A934" i="75" s="1"/>
  <c r="A935" i="75" s="1"/>
  <c r="A936" i="75" s="1"/>
  <c r="A937" i="75" s="1"/>
  <c r="A938" i="75" s="1"/>
  <c r="A939" i="75" s="1"/>
  <c r="A940" i="75" s="1"/>
  <c r="A941" i="75" s="1"/>
  <c r="A942" i="75" s="1"/>
  <c r="A943" i="75" s="1"/>
  <c r="A944" i="75" s="1"/>
  <c r="A945" i="75" s="1"/>
  <c r="A946" i="75" s="1"/>
  <c r="A947" i="75" s="1"/>
  <c r="A948" i="75" s="1"/>
  <c r="A949" i="75" s="1"/>
  <c r="A950" i="75" s="1"/>
  <c r="A951" i="75" s="1"/>
  <c r="A952" i="75" s="1"/>
  <c r="A953" i="75" s="1"/>
  <c r="A954" i="75" s="1"/>
  <c r="A955" i="75" s="1"/>
  <c r="A956" i="75" s="1"/>
  <c r="A957" i="75" s="1"/>
  <c r="A958" i="75" s="1"/>
  <c r="A959" i="75" s="1"/>
  <c r="A960" i="75" s="1"/>
  <c r="A961" i="75" s="1"/>
  <c r="A962" i="75" s="1"/>
  <c r="A963" i="75" s="1"/>
  <c r="A964" i="75" s="1"/>
  <c r="A965" i="75" s="1"/>
  <c r="A966" i="75" s="1"/>
  <c r="A967" i="75" s="1"/>
  <c r="A968" i="75" s="1"/>
  <c r="A969" i="75" s="1"/>
  <c r="A970" i="75" s="1"/>
  <c r="A971" i="75" s="1"/>
  <c r="A972" i="75" s="1"/>
  <c r="A973" i="75" s="1"/>
  <c r="A974" i="75" s="1"/>
  <c r="A975" i="75" s="1"/>
  <c r="A976" i="75" s="1"/>
  <c r="A977" i="75" s="1"/>
  <c r="A978" i="75" s="1"/>
  <c r="A979" i="75" s="1"/>
  <c r="A980" i="75" s="1"/>
  <c r="A981" i="75" s="1"/>
  <c r="A982" i="75" s="1"/>
  <c r="A983" i="75" s="1"/>
  <c r="A984" i="75" s="1"/>
  <c r="A985" i="75" s="1"/>
  <c r="A986" i="75" s="1"/>
  <c r="A987" i="75" s="1"/>
  <c r="A988" i="75" s="1"/>
  <c r="A989" i="75" s="1"/>
  <c r="A990" i="75" s="1"/>
  <c r="A991" i="75" s="1"/>
  <c r="A992" i="75" s="1"/>
  <c r="A993" i="75" s="1"/>
  <c r="A994" i="75" s="1"/>
  <c r="A995" i="75" s="1"/>
  <c r="A996" i="75" s="1"/>
  <c r="A997" i="75" s="1"/>
  <c r="A998" i="75" s="1"/>
  <c r="A999" i="75" s="1"/>
  <c r="A1000" i="75" s="1"/>
  <c r="A1001" i="75" s="1"/>
  <c r="A1002" i="75" s="1"/>
  <c r="A1003" i="75" s="1"/>
  <c r="A1004" i="75" s="1"/>
  <c r="A1005" i="75" s="1"/>
  <c r="A1006" i="75" s="1"/>
  <c r="A1007" i="75" s="1"/>
  <c r="A1008" i="75" s="1"/>
  <c r="A1009" i="75" s="1"/>
  <c r="A1010" i="75" s="1"/>
  <c r="A1011" i="75" s="1"/>
  <c r="A1012" i="75" s="1"/>
  <c r="A1013" i="75" s="1"/>
  <c r="A1014" i="75" s="1"/>
  <c r="A1015" i="75" s="1"/>
  <c r="A1016" i="75" s="1"/>
  <c r="A1017" i="75" s="1"/>
  <c r="A1018" i="75" s="1"/>
  <c r="A1019" i="75" s="1"/>
  <c r="A1020" i="75" s="1"/>
  <c r="A1021" i="75" s="1"/>
  <c r="A1022" i="75" s="1"/>
  <c r="A1023" i="75" s="1"/>
  <c r="A1024" i="75" s="1"/>
  <c r="A1025" i="75" s="1"/>
  <c r="A1026" i="75" s="1"/>
  <c r="A1027" i="75" s="1"/>
  <c r="A1028" i="75" s="1"/>
  <c r="A1029" i="75" s="1"/>
  <c r="A1030" i="75" s="1"/>
  <c r="A1031" i="75" s="1"/>
  <c r="A1032" i="75" s="1"/>
  <c r="A1033" i="75" s="1"/>
  <c r="A1034" i="75" s="1"/>
  <c r="A1035" i="75" s="1"/>
  <c r="A1036" i="75" s="1"/>
  <c r="A1037" i="75" s="1"/>
  <c r="A1038" i="75" s="1"/>
  <c r="A1039" i="75" s="1"/>
  <c r="A1040" i="75" s="1"/>
  <c r="A1041" i="75" s="1"/>
  <c r="A1042" i="75" s="1"/>
  <c r="A1043" i="75" s="1"/>
  <c r="A1044" i="75" s="1"/>
  <c r="A1045" i="75" s="1"/>
  <c r="A1046" i="75" s="1"/>
  <c r="A1047" i="75" s="1"/>
  <c r="A1048" i="75" s="1"/>
  <c r="A1049" i="75" s="1"/>
  <c r="A1050" i="75" s="1"/>
  <c r="A1051" i="75" s="1"/>
  <c r="A1052" i="75" s="1"/>
  <c r="A1053" i="75" s="1"/>
  <c r="A1054" i="75" s="1"/>
  <c r="A1055" i="75" s="1"/>
  <c r="A1056" i="75" s="1"/>
  <c r="A1057" i="75" s="1"/>
  <c r="A1058" i="75" s="1"/>
  <c r="A1059" i="75" s="1"/>
  <c r="A1060" i="75" s="1"/>
  <c r="A1061" i="75" s="1"/>
  <c r="A1062" i="75" s="1"/>
  <c r="A1063" i="75" s="1"/>
  <c r="A1064" i="75" s="1"/>
  <c r="A1065" i="75" s="1"/>
  <c r="A1066" i="75" s="1"/>
  <c r="A1067" i="75" s="1"/>
  <c r="A1068" i="75" s="1"/>
  <c r="A1069" i="75" s="1"/>
  <c r="A1070" i="75" s="1"/>
  <c r="A1071" i="75" s="1"/>
  <c r="A1072" i="75" s="1"/>
  <c r="A1073" i="75" s="1"/>
  <c r="A1074" i="75" s="1"/>
  <c r="A1075" i="75" s="1"/>
  <c r="A1076" i="75" s="1"/>
  <c r="A1077" i="75" s="1"/>
  <c r="A1078" i="75" s="1"/>
  <c r="A1079" i="75" s="1"/>
  <c r="A1080" i="75" s="1"/>
  <c r="A1081" i="75" s="1"/>
  <c r="A1082" i="75" s="1"/>
  <c r="A1083" i="75" s="1"/>
  <c r="A1084" i="75" s="1"/>
  <c r="A1085" i="75" s="1"/>
  <c r="A1086" i="75" s="1"/>
  <c r="A1087" i="75" s="1"/>
  <c r="A1088" i="75" s="1"/>
  <c r="A1089" i="75" s="1"/>
  <c r="A1090" i="75" s="1"/>
  <c r="A1091" i="75" s="1"/>
  <c r="A1092" i="75" s="1"/>
  <c r="A1093" i="75" s="1"/>
  <c r="A1094" i="75" s="1"/>
  <c r="A130" i="68"/>
  <c r="G34" i="1" s="1"/>
  <c r="H34" i="1" s="1"/>
  <c r="A45" i="67"/>
  <c r="G32" i="1" s="1"/>
  <c r="H32" i="1" s="1"/>
  <c r="A10" i="66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54" i="66" s="1"/>
  <c r="A55" i="66" s="1"/>
  <c r="A56" i="66" s="1"/>
  <c r="A57" i="66" s="1"/>
  <c r="A58" i="66" s="1"/>
  <c r="A59" i="66" s="1"/>
  <c r="A60" i="66" s="1"/>
  <c r="A61" i="66" s="1"/>
  <c r="A62" i="66" s="1"/>
  <c r="A63" i="66" s="1"/>
  <c r="A64" i="66" s="1"/>
  <c r="A65" i="66" s="1"/>
  <c r="A66" i="66" s="1"/>
  <c r="A67" i="66" s="1"/>
  <c r="A68" i="66" s="1"/>
  <c r="A69" i="66" s="1"/>
  <c r="A70" i="66" s="1"/>
  <c r="A71" i="66" s="1"/>
  <c r="A72" i="66" s="1"/>
  <c r="A73" i="66" s="1"/>
  <c r="A74" i="66" s="1"/>
  <c r="A75" i="66" s="1"/>
  <c r="A76" i="66" s="1"/>
  <c r="A77" i="66" s="1"/>
  <c r="A78" i="66" s="1"/>
  <c r="A79" i="66" s="1"/>
  <c r="A80" i="66" s="1"/>
  <c r="A81" i="66" s="1"/>
  <c r="A82" i="66" s="1"/>
  <c r="A83" i="66" s="1"/>
  <c r="A84" i="66" s="1"/>
  <c r="A85" i="66" s="1"/>
  <c r="A86" i="66" s="1"/>
  <c r="A87" i="66" s="1"/>
  <c r="A88" i="66" s="1"/>
  <c r="A89" i="66" s="1"/>
  <c r="A90" i="66" s="1"/>
  <c r="A91" i="66" s="1"/>
  <c r="A92" i="66" s="1"/>
  <c r="A93" i="66" s="1"/>
  <c r="A94" i="66" s="1"/>
  <c r="A95" i="66" s="1"/>
  <c r="A96" i="66" s="1"/>
  <c r="A97" i="66" s="1"/>
  <c r="A98" i="66" s="1"/>
  <c r="A99" i="66" s="1"/>
  <c r="A100" i="66" s="1"/>
  <c r="A101" i="66" s="1"/>
  <c r="A102" i="66" s="1"/>
  <c r="A103" i="66" s="1"/>
  <c r="A104" i="66" s="1"/>
  <c r="A105" i="66" s="1"/>
  <c r="A106" i="66" s="1"/>
  <c r="A107" i="66" s="1"/>
  <c r="A108" i="66" s="1"/>
  <c r="A109" i="66" s="1"/>
  <c r="A110" i="66" s="1"/>
  <c r="A111" i="66" s="1"/>
  <c r="A112" i="66" s="1"/>
  <c r="A10" i="65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12" i="63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M110" i="54"/>
  <c r="M105" i="54"/>
  <c r="M87" i="54"/>
  <c r="M54" i="54"/>
  <c r="M53" i="54"/>
  <c r="M52" i="54"/>
  <c r="M51" i="54"/>
  <c r="M50" i="54"/>
  <c r="M37" i="54"/>
  <c r="M36" i="54"/>
  <c r="M35" i="54"/>
  <c r="M34" i="54"/>
  <c r="M122" i="54"/>
  <c r="M88" i="54"/>
  <c r="M271" i="54"/>
  <c r="M254" i="54"/>
  <c r="M209" i="54"/>
  <c r="M140" i="54"/>
  <c r="M139" i="54"/>
  <c r="M104" i="54"/>
  <c r="M102" i="54"/>
  <c r="M170" i="54"/>
  <c r="A1507" i="75" l="1"/>
  <c r="A114" i="66"/>
  <c r="G33" i="1" s="1"/>
  <c r="A42" i="65"/>
  <c r="G31" i="1" s="1"/>
  <c r="A60" i="63"/>
  <c r="C33" i="1" s="1"/>
  <c r="D33" i="1" s="1"/>
  <c r="B508" i="54"/>
  <c r="J508" i="54"/>
  <c r="E1509" i="75" l="1"/>
  <c r="C34" i="1"/>
  <c r="D34" i="1" s="1"/>
  <c r="A429" i="59"/>
  <c r="G29" i="1" s="1"/>
  <c r="C2087" i="58"/>
  <c r="G27" i="1" s="1"/>
  <c r="C36" i="56"/>
  <c r="K5" i="1" s="1"/>
  <c r="L5" i="1" s="1"/>
  <c r="C24" i="55"/>
  <c r="K4" i="1" s="1"/>
  <c r="L4" i="1" s="1"/>
  <c r="H29" i="1" l="1"/>
  <c r="L6" i="1"/>
  <c r="K6" i="1"/>
  <c r="H427" i="59" l="1"/>
  <c r="C427" i="59"/>
  <c r="H426" i="59"/>
  <c r="C426" i="59"/>
  <c r="H425" i="59"/>
  <c r="C425" i="59"/>
  <c r="H424" i="59"/>
  <c r="C424" i="59"/>
  <c r="H423" i="59"/>
  <c r="C423" i="59"/>
  <c r="H422" i="59"/>
  <c r="C422" i="59"/>
  <c r="H421" i="59"/>
  <c r="C421" i="59"/>
  <c r="H420" i="59"/>
  <c r="C420" i="59"/>
  <c r="H419" i="59"/>
  <c r="C419" i="59"/>
  <c r="H418" i="59"/>
  <c r="C418" i="59"/>
  <c r="H417" i="59"/>
  <c r="C417" i="59"/>
  <c r="H416" i="59"/>
  <c r="C416" i="59"/>
  <c r="H415" i="59"/>
  <c r="C415" i="59"/>
  <c r="H414" i="59"/>
  <c r="C414" i="59"/>
  <c r="H413" i="59"/>
  <c r="C413" i="59"/>
  <c r="H412" i="59"/>
  <c r="C412" i="59"/>
  <c r="H411" i="59"/>
  <c r="C411" i="59"/>
  <c r="H410" i="59"/>
  <c r="C410" i="59"/>
  <c r="H409" i="59"/>
  <c r="C409" i="59"/>
  <c r="H408" i="59"/>
  <c r="C408" i="59"/>
  <c r="H407" i="59"/>
  <c r="C407" i="59"/>
  <c r="H406" i="59"/>
  <c r="C406" i="59"/>
  <c r="H405" i="59"/>
  <c r="C405" i="59"/>
  <c r="H404" i="59"/>
  <c r="C404" i="59"/>
  <c r="H403" i="59"/>
  <c r="C403" i="59"/>
  <c r="H402" i="59"/>
  <c r="C402" i="59"/>
  <c r="H401" i="59"/>
  <c r="C401" i="59"/>
  <c r="H400" i="59"/>
  <c r="C400" i="59"/>
  <c r="H399" i="59"/>
  <c r="C399" i="59"/>
  <c r="H398" i="59"/>
  <c r="C398" i="59"/>
  <c r="H397" i="59"/>
  <c r="C397" i="59"/>
  <c r="H396" i="59"/>
  <c r="C396" i="59"/>
  <c r="H395" i="59"/>
  <c r="C395" i="59"/>
  <c r="H394" i="59"/>
  <c r="C394" i="59"/>
  <c r="H393" i="59"/>
  <c r="C393" i="59"/>
  <c r="H392" i="59"/>
  <c r="C392" i="59"/>
  <c r="H391" i="59"/>
  <c r="C391" i="59"/>
  <c r="H390" i="59"/>
  <c r="C390" i="59"/>
  <c r="H389" i="59"/>
  <c r="C389" i="59"/>
  <c r="H388" i="59"/>
  <c r="C388" i="59"/>
  <c r="H387" i="59"/>
  <c r="C387" i="59"/>
  <c r="H386" i="59"/>
  <c r="C386" i="59"/>
  <c r="H385" i="59"/>
  <c r="C385" i="59"/>
  <c r="H384" i="59"/>
  <c r="C384" i="59"/>
  <c r="H383" i="59"/>
  <c r="C383" i="59"/>
  <c r="H382" i="59"/>
  <c r="C382" i="59"/>
  <c r="H381" i="59"/>
  <c r="C381" i="59"/>
  <c r="H380" i="59"/>
  <c r="C380" i="59"/>
  <c r="H379" i="59"/>
  <c r="C379" i="59"/>
  <c r="H378" i="59"/>
  <c r="C378" i="59"/>
  <c r="H377" i="59"/>
  <c r="C377" i="59"/>
  <c r="H376" i="59"/>
  <c r="C376" i="59"/>
  <c r="H375" i="59"/>
  <c r="C375" i="59"/>
  <c r="H374" i="59"/>
  <c r="C374" i="59"/>
  <c r="H373" i="59"/>
  <c r="C373" i="59"/>
  <c r="H372" i="59"/>
  <c r="C372" i="59"/>
  <c r="H371" i="59"/>
  <c r="C371" i="59"/>
  <c r="H370" i="59"/>
  <c r="C370" i="59"/>
  <c r="H369" i="59"/>
  <c r="C369" i="59"/>
  <c r="H368" i="59"/>
  <c r="C368" i="59"/>
  <c r="H367" i="59"/>
  <c r="C367" i="59"/>
  <c r="H366" i="59"/>
  <c r="C366" i="59"/>
  <c r="H365" i="59"/>
  <c r="C365" i="59"/>
  <c r="H364" i="59"/>
  <c r="C364" i="59"/>
  <c r="H363" i="59"/>
  <c r="C363" i="59"/>
  <c r="H362" i="59"/>
  <c r="C362" i="59"/>
  <c r="H361" i="59"/>
  <c r="C361" i="59"/>
  <c r="H360" i="59"/>
  <c r="C360" i="59"/>
  <c r="H359" i="59"/>
  <c r="C359" i="59"/>
  <c r="H358" i="59"/>
  <c r="C358" i="59"/>
  <c r="H357" i="59"/>
  <c r="C357" i="59"/>
  <c r="H356" i="59"/>
  <c r="C356" i="59"/>
  <c r="H355" i="59"/>
  <c r="C355" i="59"/>
  <c r="H354" i="59"/>
  <c r="C354" i="59"/>
  <c r="H353" i="59"/>
  <c r="C353" i="59"/>
  <c r="H352" i="59"/>
  <c r="C352" i="59"/>
  <c r="H351" i="59"/>
  <c r="C351" i="59"/>
  <c r="H350" i="59"/>
  <c r="C350" i="59"/>
  <c r="H349" i="59"/>
  <c r="C349" i="59"/>
  <c r="H348" i="59"/>
  <c r="C348" i="59"/>
  <c r="H347" i="59"/>
  <c r="C347" i="59"/>
  <c r="H346" i="59"/>
  <c r="C346" i="59"/>
  <c r="H345" i="59"/>
  <c r="C345" i="59"/>
  <c r="H344" i="59"/>
  <c r="C344" i="59"/>
  <c r="H343" i="59"/>
  <c r="C343" i="59"/>
  <c r="H342" i="59"/>
  <c r="C342" i="59"/>
  <c r="H341" i="59"/>
  <c r="C341" i="59"/>
  <c r="H340" i="59"/>
  <c r="C340" i="59"/>
  <c r="H339" i="59"/>
  <c r="C339" i="59"/>
  <c r="H338" i="59"/>
  <c r="C338" i="59"/>
  <c r="H337" i="59"/>
  <c r="C337" i="59"/>
  <c r="H336" i="59"/>
  <c r="C336" i="59"/>
  <c r="H335" i="59"/>
  <c r="C335" i="59"/>
  <c r="H334" i="59"/>
  <c r="C334" i="59"/>
  <c r="H333" i="59"/>
  <c r="C333" i="59"/>
  <c r="H332" i="59"/>
  <c r="C332" i="59"/>
  <c r="H331" i="59"/>
  <c r="C331" i="59"/>
  <c r="H330" i="59"/>
  <c r="C330" i="59"/>
  <c r="H329" i="59"/>
  <c r="C329" i="59"/>
  <c r="H328" i="59"/>
  <c r="C328" i="59"/>
  <c r="H327" i="59"/>
  <c r="C327" i="59"/>
  <c r="H326" i="59"/>
  <c r="C326" i="59"/>
  <c r="H325" i="59"/>
  <c r="C325" i="59"/>
  <c r="H324" i="59"/>
  <c r="C324" i="59"/>
  <c r="H323" i="59"/>
  <c r="C323" i="59"/>
  <c r="H322" i="59"/>
  <c r="C322" i="59"/>
  <c r="H321" i="59"/>
  <c r="C321" i="59"/>
  <c r="H320" i="59"/>
  <c r="C320" i="59"/>
  <c r="H319" i="59"/>
  <c r="C319" i="59"/>
  <c r="H318" i="59"/>
  <c r="C318" i="59"/>
  <c r="H317" i="59"/>
  <c r="C317" i="59"/>
  <c r="H316" i="59"/>
  <c r="C316" i="59"/>
  <c r="H315" i="59"/>
  <c r="C315" i="59"/>
  <c r="H314" i="59"/>
  <c r="C314" i="59"/>
  <c r="H313" i="59"/>
  <c r="C313" i="59"/>
  <c r="H312" i="59"/>
  <c r="C312" i="59"/>
  <c r="H311" i="59"/>
  <c r="C311" i="59"/>
  <c r="H310" i="59"/>
  <c r="C310" i="59"/>
  <c r="H309" i="59"/>
  <c r="C309" i="59"/>
  <c r="H308" i="59"/>
  <c r="C308" i="59"/>
  <c r="H307" i="59"/>
  <c r="C307" i="59"/>
  <c r="H306" i="59"/>
  <c r="C306" i="59"/>
  <c r="H305" i="59"/>
  <c r="C305" i="59"/>
  <c r="H304" i="59"/>
  <c r="C304" i="59"/>
  <c r="H303" i="59"/>
  <c r="C303" i="59"/>
  <c r="H302" i="59"/>
  <c r="C302" i="59"/>
  <c r="H301" i="59"/>
  <c r="C301" i="59"/>
  <c r="H300" i="59"/>
  <c r="C300" i="59"/>
  <c r="H299" i="59"/>
  <c r="C299" i="59"/>
  <c r="H298" i="59"/>
  <c r="C298" i="59"/>
  <c r="H297" i="59"/>
  <c r="C297" i="59"/>
  <c r="H296" i="59"/>
  <c r="C296" i="59"/>
  <c r="H295" i="59"/>
  <c r="C295" i="59"/>
  <c r="H294" i="59"/>
  <c r="C294" i="59"/>
  <c r="H293" i="59"/>
  <c r="C293" i="59"/>
  <c r="H292" i="59"/>
  <c r="C292" i="59"/>
  <c r="H291" i="59"/>
  <c r="C291" i="59"/>
  <c r="H290" i="59"/>
  <c r="C290" i="59"/>
  <c r="H289" i="59"/>
  <c r="C289" i="59"/>
  <c r="H288" i="59"/>
  <c r="C288" i="59"/>
  <c r="H287" i="59"/>
  <c r="C287" i="59"/>
  <c r="H286" i="59"/>
  <c r="C286" i="59"/>
  <c r="H285" i="59"/>
  <c r="C285" i="59"/>
  <c r="H284" i="59"/>
  <c r="C284" i="59"/>
  <c r="H283" i="59"/>
  <c r="C283" i="59"/>
  <c r="H282" i="59"/>
  <c r="C282" i="59"/>
  <c r="H281" i="59"/>
  <c r="C281" i="59"/>
  <c r="H280" i="59"/>
  <c r="C280" i="59"/>
  <c r="H279" i="59"/>
  <c r="C279" i="59"/>
  <c r="H278" i="59"/>
  <c r="C278" i="59"/>
  <c r="H277" i="59"/>
  <c r="C277" i="59"/>
  <c r="H276" i="59"/>
  <c r="C276" i="59"/>
  <c r="H275" i="59"/>
  <c r="C275" i="59"/>
  <c r="H274" i="59"/>
  <c r="C274" i="59"/>
  <c r="H273" i="59"/>
  <c r="C273" i="59"/>
  <c r="H272" i="59"/>
  <c r="C272" i="59"/>
  <c r="H271" i="59"/>
  <c r="C271" i="59"/>
  <c r="H270" i="59"/>
  <c r="C270" i="59"/>
  <c r="H269" i="59"/>
  <c r="C269" i="59"/>
  <c r="H268" i="59"/>
  <c r="C268" i="59"/>
  <c r="H267" i="59"/>
  <c r="C267" i="59"/>
  <c r="H266" i="59"/>
  <c r="C266" i="59"/>
  <c r="H265" i="59"/>
  <c r="C265" i="59"/>
  <c r="H264" i="59"/>
  <c r="C264" i="59"/>
  <c r="H263" i="59"/>
  <c r="C263" i="59"/>
  <c r="H262" i="59"/>
  <c r="C262" i="59"/>
  <c r="H261" i="59"/>
  <c r="C261" i="59"/>
  <c r="H260" i="59"/>
  <c r="C260" i="59"/>
  <c r="H259" i="59"/>
  <c r="C259" i="59"/>
  <c r="H258" i="59"/>
  <c r="C258" i="59"/>
  <c r="H257" i="59"/>
  <c r="C257" i="59"/>
  <c r="H256" i="59"/>
  <c r="C256" i="59"/>
  <c r="H255" i="59"/>
  <c r="C255" i="59"/>
  <c r="H254" i="59"/>
  <c r="C254" i="59"/>
  <c r="H253" i="59"/>
  <c r="C253" i="59"/>
  <c r="H252" i="59"/>
  <c r="C252" i="59"/>
  <c r="H251" i="59"/>
  <c r="C251" i="59"/>
  <c r="H250" i="59"/>
  <c r="C250" i="59"/>
  <c r="H249" i="59"/>
  <c r="C249" i="59"/>
  <c r="H248" i="59"/>
  <c r="C248" i="59"/>
  <c r="H247" i="59"/>
  <c r="C247" i="59"/>
  <c r="H246" i="59"/>
  <c r="C246" i="59"/>
  <c r="H245" i="59"/>
  <c r="C245" i="59"/>
  <c r="H244" i="59"/>
  <c r="C244" i="59"/>
  <c r="H243" i="59"/>
  <c r="C243" i="59"/>
  <c r="H242" i="59"/>
  <c r="C242" i="59"/>
  <c r="H241" i="59"/>
  <c r="C241" i="59"/>
  <c r="H240" i="59"/>
  <c r="C240" i="59"/>
  <c r="H239" i="59"/>
  <c r="C239" i="59"/>
  <c r="H238" i="59"/>
  <c r="C238" i="59"/>
  <c r="H237" i="59"/>
  <c r="C237" i="59"/>
  <c r="H236" i="59"/>
  <c r="C236" i="59"/>
  <c r="H235" i="59"/>
  <c r="C235" i="59"/>
  <c r="H234" i="59"/>
  <c r="C234" i="59"/>
  <c r="H233" i="59"/>
  <c r="C233" i="59"/>
  <c r="H232" i="59"/>
  <c r="C232" i="59"/>
  <c r="H231" i="59"/>
  <c r="C231" i="59"/>
  <c r="H230" i="59"/>
  <c r="C230" i="59"/>
  <c r="H229" i="59"/>
  <c r="C229" i="59"/>
  <c r="H228" i="59"/>
  <c r="C228" i="59"/>
  <c r="H227" i="59"/>
  <c r="C227" i="59"/>
  <c r="H226" i="59"/>
  <c r="C226" i="59"/>
  <c r="H225" i="59"/>
  <c r="C225" i="59"/>
  <c r="H224" i="59"/>
  <c r="C224" i="59"/>
  <c r="H223" i="59"/>
  <c r="C223" i="59"/>
  <c r="H222" i="59"/>
  <c r="C222" i="59"/>
  <c r="H221" i="59"/>
  <c r="C221" i="59"/>
  <c r="H220" i="59"/>
  <c r="C220" i="59"/>
  <c r="H219" i="59"/>
  <c r="C219" i="59"/>
  <c r="H218" i="59"/>
  <c r="C218" i="59"/>
  <c r="H217" i="59"/>
  <c r="C217" i="59"/>
  <c r="H216" i="59"/>
  <c r="C216" i="59"/>
  <c r="H215" i="59"/>
  <c r="C215" i="59"/>
  <c r="H214" i="59"/>
  <c r="C214" i="59"/>
  <c r="H213" i="59"/>
  <c r="C213" i="59"/>
  <c r="H212" i="59"/>
  <c r="C212" i="59"/>
  <c r="H211" i="59"/>
  <c r="C211" i="59"/>
  <c r="H210" i="59"/>
  <c r="C210" i="59"/>
  <c r="H209" i="59"/>
  <c r="C209" i="59"/>
  <c r="H208" i="59"/>
  <c r="C208" i="59"/>
  <c r="H207" i="59"/>
  <c r="C207" i="59"/>
  <c r="H206" i="59"/>
  <c r="C206" i="59"/>
  <c r="H205" i="59"/>
  <c r="C205" i="59"/>
  <c r="H204" i="59"/>
  <c r="C204" i="59"/>
  <c r="H203" i="59"/>
  <c r="C203" i="59"/>
  <c r="H202" i="59"/>
  <c r="C202" i="59"/>
  <c r="H201" i="59"/>
  <c r="C201" i="59"/>
  <c r="H200" i="59"/>
  <c r="C200" i="59"/>
  <c r="H199" i="59"/>
  <c r="C199" i="59"/>
  <c r="H198" i="59"/>
  <c r="C198" i="59"/>
  <c r="H197" i="59"/>
  <c r="C197" i="59"/>
  <c r="H196" i="59"/>
  <c r="C196" i="59"/>
  <c r="H195" i="59"/>
  <c r="C195" i="59"/>
  <c r="H194" i="59"/>
  <c r="C194" i="59"/>
  <c r="H193" i="59"/>
  <c r="C193" i="59"/>
  <c r="H192" i="59"/>
  <c r="C192" i="59"/>
  <c r="H191" i="59"/>
  <c r="C191" i="59"/>
  <c r="H190" i="59"/>
  <c r="C190" i="59"/>
  <c r="H189" i="59"/>
  <c r="C189" i="59"/>
  <c r="H188" i="59"/>
  <c r="C188" i="59"/>
  <c r="H187" i="59"/>
  <c r="C187" i="59"/>
  <c r="H186" i="59"/>
  <c r="C186" i="59"/>
  <c r="H185" i="59"/>
  <c r="C185" i="59"/>
  <c r="H184" i="59"/>
  <c r="C184" i="59"/>
  <c r="H183" i="59"/>
  <c r="C183" i="59"/>
  <c r="H182" i="59"/>
  <c r="C182" i="59"/>
  <c r="H181" i="59"/>
  <c r="C181" i="59"/>
  <c r="H180" i="59"/>
  <c r="C180" i="59"/>
  <c r="H179" i="59"/>
  <c r="C179" i="59"/>
  <c r="H178" i="59"/>
  <c r="C178" i="59"/>
  <c r="H177" i="59"/>
  <c r="C177" i="59"/>
  <c r="H176" i="59"/>
  <c r="C176" i="59"/>
  <c r="H175" i="59"/>
  <c r="C175" i="59"/>
  <c r="H174" i="59"/>
  <c r="C174" i="59"/>
  <c r="H173" i="59"/>
  <c r="C173" i="59"/>
  <c r="H172" i="59"/>
  <c r="C172" i="59"/>
  <c r="H171" i="59"/>
  <c r="C171" i="59"/>
  <c r="H170" i="59"/>
  <c r="C170" i="59"/>
  <c r="H169" i="59"/>
  <c r="C169" i="59"/>
  <c r="H168" i="59"/>
  <c r="C168" i="59"/>
  <c r="H167" i="59"/>
  <c r="C167" i="59"/>
  <c r="H166" i="59"/>
  <c r="C166" i="59"/>
  <c r="H165" i="59"/>
  <c r="C165" i="59"/>
  <c r="H164" i="59"/>
  <c r="C164" i="59"/>
  <c r="H163" i="59"/>
  <c r="C163" i="59"/>
  <c r="H162" i="59"/>
  <c r="C162" i="59"/>
  <c r="H161" i="59"/>
  <c r="C161" i="59"/>
  <c r="H160" i="59"/>
  <c r="C160" i="59"/>
  <c r="H159" i="59"/>
  <c r="C159" i="59"/>
  <c r="H158" i="59"/>
  <c r="C158" i="59"/>
  <c r="H157" i="59"/>
  <c r="C157" i="59"/>
  <c r="H156" i="59"/>
  <c r="C156" i="59"/>
  <c r="H155" i="59"/>
  <c r="C155" i="59"/>
  <c r="H154" i="59"/>
  <c r="C154" i="59"/>
  <c r="H153" i="59"/>
  <c r="C153" i="59"/>
  <c r="H152" i="59"/>
  <c r="C152" i="59"/>
  <c r="H151" i="59"/>
  <c r="C151" i="59"/>
  <c r="H150" i="59"/>
  <c r="C150" i="59"/>
  <c r="H149" i="59"/>
  <c r="C149" i="59"/>
  <c r="H148" i="59"/>
  <c r="C148" i="59"/>
  <c r="H147" i="59"/>
  <c r="C147" i="59"/>
  <c r="H146" i="59"/>
  <c r="C146" i="59"/>
  <c r="H145" i="59"/>
  <c r="C145" i="59"/>
  <c r="H144" i="59"/>
  <c r="C144" i="59"/>
  <c r="H143" i="59"/>
  <c r="C143" i="59"/>
  <c r="H142" i="59"/>
  <c r="C142" i="59"/>
  <c r="H141" i="59"/>
  <c r="C141" i="59"/>
  <c r="H140" i="59"/>
  <c r="C140" i="59"/>
  <c r="H139" i="59"/>
  <c r="C139" i="59"/>
  <c r="H138" i="59"/>
  <c r="C138" i="59"/>
  <c r="H137" i="59"/>
  <c r="C137" i="59"/>
  <c r="H136" i="59"/>
  <c r="C136" i="59"/>
  <c r="H135" i="59"/>
  <c r="C135" i="59"/>
  <c r="H134" i="59"/>
  <c r="C134" i="59"/>
  <c r="H133" i="59"/>
  <c r="C133" i="59"/>
  <c r="H132" i="59"/>
  <c r="C132" i="59"/>
  <c r="H131" i="59"/>
  <c r="C131" i="59"/>
  <c r="H130" i="59"/>
  <c r="C130" i="59"/>
  <c r="H129" i="59"/>
  <c r="C129" i="59"/>
  <c r="H128" i="59"/>
  <c r="C128" i="59"/>
  <c r="H127" i="59"/>
  <c r="C127" i="59"/>
  <c r="H126" i="59"/>
  <c r="C126" i="59"/>
  <c r="H125" i="59"/>
  <c r="C125" i="59"/>
  <c r="H124" i="59"/>
  <c r="C124" i="59"/>
  <c r="H123" i="59"/>
  <c r="C123" i="59"/>
  <c r="H122" i="59"/>
  <c r="C122" i="59"/>
  <c r="H121" i="59"/>
  <c r="C121" i="59"/>
  <c r="H120" i="59"/>
  <c r="C120" i="59"/>
  <c r="H119" i="59"/>
  <c r="C119" i="59"/>
  <c r="H118" i="59"/>
  <c r="C118" i="59"/>
  <c r="H117" i="59"/>
  <c r="C117" i="59"/>
  <c r="H116" i="59"/>
  <c r="C116" i="59"/>
  <c r="H115" i="59"/>
  <c r="C115" i="59"/>
  <c r="H114" i="59"/>
  <c r="C114" i="59"/>
  <c r="H113" i="59"/>
  <c r="C113" i="59"/>
  <c r="H112" i="59"/>
  <c r="C112" i="59"/>
  <c r="H111" i="59"/>
  <c r="C111" i="59"/>
  <c r="H110" i="59"/>
  <c r="C110" i="59"/>
  <c r="H109" i="59"/>
  <c r="C109" i="59"/>
  <c r="H108" i="59"/>
  <c r="C108" i="59"/>
  <c r="H107" i="59"/>
  <c r="C107" i="59"/>
  <c r="H106" i="59"/>
  <c r="C106" i="59"/>
  <c r="H105" i="59"/>
  <c r="C105" i="59"/>
  <c r="H104" i="59"/>
  <c r="C104" i="59"/>
  <c r="H103" i="59"/>
  <c r="C103" i="59"/>
  <c r="H102" i="59"/>
  <c r="C102" i="59"/>
  <c r="H101" i="59"/>
  <c r="C101" i="59"/>
  <c r="H100" i="59"/>
  <c r="C100" i="59"/>
  <c r="H99" i="59"/>
  <c r="C99" i="59"/>
  <c r="H98" i="59"/>
  <c r="C98" i="59"/>
  <c r="H97" i="59"/>
  <c r="C97" i="59"/>
  <c r="H96" i="59"/>
  <c r="C96" i="59"/>
  <c r="H95" i="59"/>
  <c r="C95" i="59"/>
  <c r="H94" i="59"/>
  <c r="C94" i="59"/>
  <c r="H93" i="59"/>
  <c r="C93" i="59"/>
  <c r="H92" i="59"/>
  <c r="C92" i="59"/>
  <c r="H91" i="59"/>
  <c r="C91" i="59"/>
  <c r="H90" i="59"/>
  <c r="C90" i="59"/>
  <c r="H89" i="59"/>
  <c r="C89" i="59"/>
  <c r="H88" i="59"/>
  <c r="C88" i="59"/>
  <c r="H87" i="59"/>
  <c r="C87" i="59"/>
  <c r="H86" i="59"/>
  <c r="C86" i="59"/>
  <c r="H85" i="59"/>
  <c r="C85" i="59"/>
  <c r="H84" i="59"/>
  <c r="C84" i="59"/>
  <c r="H83" i="59"/>
  <c r="C83" i="59"/>
  <c r="H82" i="59"/>
  <c r="C82" i="59"/>
  <c r="H81" i="59"/>
  <c r="C81" i="59"/>
  <c r="H80" i="59"/>
  <c r="C80" i="59"/>
  <c r="H79" i="59"/>
  <c r="C79" i="59"/>
  <c r="H78" i="59"/>
  <c r="C78" i="59"/>
  <c r="H77" i="59"/>
  <c r="C77" i="59"/>
  <c r="H76" i="59"/>
  <c r="C76" i="59"/>
  <c r="H75" i="59"/>
  <c r="C75" i="59"/>
  <c r="H74" i="59"/>
  <c r="C74" i="59"/>
  <c r="H73" i="59"/>
  <c r="C73" i="59"/>
  <c r="H72" i="59"/>
  <c r="C72" i="59"/>
  <c r="H71" i="59"/>
  <c r="C71" i="59"/>
  <c r="H70" i="59"/>
  <c r="C70" i="59"/>
  <c r="H69" i="59"/>
  <c r="C69" i="59"/>
  <c r="H68" i="59"/>
  <c r="C68" i="59"/>
  <c r="H67" i="59"/>
  <c r="C67" i="59"/>
  <c r="H66" i="59"/>
  <c r="C66" i="59"/>
  <c r="H65" i="59"/>
  <c r="C65" i="59"/>
  <c r="H64" i="59"/>
  <c r="C64" i="59"/>
  <c r="H63" i="59"/>
  <c r="C63" i="59"/>
  <c r="H62" i="59"/>
  <c r="C62" i="59"/>
  <c r="H61" i="59"/>
  <c r="C61" i="59"/>
  <c r="H60" i="59"/>
  <c r="C60" i="59"/>
  <c r="H59" i="59"/>
  <c r="C59" i="59"/>
  <c r="H58" i="59"/>
  <c r="C58" i="59"/>
  <c r="H57" i="59"/>
  <c r="C57" i="59"/>
  <c r="H56" i="59"/>
  <c r="C56" i="59"/>
  <c r="H55" i="59"/>
  <c r="C55" i="59"/>
  <c r="H54" i="59"/>
  <c r="C54" i="59"/>
  <c r="H53" i="59"/>
  <c r="C53" i="59"/>
  <c r="H52" i="59"/>
  <c r="C52" i="59"/>
  <c r="H51" i="59"/>
  <c r="C51" i="59"/>
  <c r="H50" i="59"/>
  <c r="C50" i="59"/>
  <c r="H49" i="59"/>
  <c r="C49" i="59"/>
  <c r="H48" i="59"/>
  <c r="C48" i="59"/>
  <c r="H47" i="59"/>
  <c r="C47" i="59"/>
  <c r="H46" i="59"/>
  <c r="C46" i="59"/>
  <c r="H45" i="59"/>
  <c r="C45" i="59"/>
  <c r="H44" i="59"/>
  <c r="C44" i="59"/>
  <c r="H43" i="59"/>
  <c r="C43" i="59"/>
  <c r="H42" i="59"/>
  <c r="C42" i="59"/>
  <c r="H41" i="59"/>
  <c r="C41" i="59"/>
  <c r="H40" i="59"/>
  <c r="C40" i="59"/>
  <c r="H39" i="59"/>
  <c r="C39" i="59"/>
  <c r="H38" i="59"/>
  <c r="C38" i="59"/>
  <c r="H37" i="59"/>
  <c r="C37" i="59"/>
  <c r="H36" i="59"/>
  <c r="C36" i="59"/>
  <c r="H35" i="59"/>
  <c r="C35" i="59"/>
  <c r="H34" i="59"/>
  <c r="C34" i="59"/>
  <c r="H33" i="59"/>
  <c r="C33" i="59"/>
  <c r="H32" i="59"/>
  <c r="C32" i="59"/>
  <c r="H31" i="59"/>
  <c r="C31" i="59"/>
  <c r="H30" i="59"/>
  <c r="C30" i="59"/>
  <c r="H29" i="59"/>
  <c r="C29" i="59"/>
  <c r="H28" i="59"/>
  <c r="C28" i="59"/>
  <c r="H27" i="59"/>
  <c r="C27" i="59"/>
  <c r="H26" i="59"/>
  <c r="C26" i="59"/>
  <c r="H25" i="59"/>
  <c r="C25" i="59"/>
  <c r="H24" i="59"/>
  <c r="C24" i="59"/>
  <c r="H23" i="59"/>
  <c r="C23" i="59"/>
  <c r="H22" i="59"/>
  <c r="C22" i="59"/>
  <c r="H21" i="59"/>
  <c r="C21" i="59"/>
  <c r="H20" i="59"/>
  <c r="C20" i="59"/>
  <c r="H19" i="59"/>
  <c r="C19" i="59"/>
  <c r="H18" i="59"/>
  <c r="C18" i="59"/>
  <c r="H17" i="59"/>
  <c r="C17" i="59"/>
  <c r="H16" i="59"/>
  <c r="C16" i="59"/>
  <c r="H15" i="59"/>
  <c r="C15" i="59"/>
  <c r="H14" i="59"/>
  <c r="C14" i="59"/>
  <c r="H13" i="59"/>
  <c r="C13" i="59"/>
  <c r="H12" i="59"/>
  <c r="C12" i="59"/>
  <c r="H11" i="59"/>
  <c r="C11" i="59"/>
  <c r="H10" i="59"/>
  <c r="C10" i="59"/>
  <c r="H9" i="59"/>
  <c r="C9" i="59"/>
  <c r="H8" i="59"/>
  <c r="C8" i="59"/>
  <c r="H33" i="1" l="1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39" i="58"/>
  <c r="H40" i="58"/>
  <c r="H41" i="58"/>
  <c r="H42" i="58"/>
  <c r="H43" i="58"/>
  <c r="H44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8" i="58"/>
  <c r="H59" i="58"/>
  <c r="H60" i="58"/>
  <c r="H61" i="58"/>
  <c r="H62" i="58"/>
  <c r="H63" i="58"/>
  <c r="H64" i="58"/>
  <c r="H65" i="58"/>
  <c r="H66" i="58"/>
  <c r="H67" i="58"/>
  <c r="H68" i="58"/>
  <c r="H69" i="58"/>
  <c r="H70" i="58"/>
  <c r="H71" i="58"/>
  <c r="H72" i="58"/>
  <c r="H73" i="58"/>
  <c r="H74" i="58"/>
  <c r="H75" i="58"/>
  <c r="H76" i="58"/>
  <c r="H77" i="58"/>
  <c r="H78" i="58"/>
  <c r="H79" i="58"/>
  <c r="H80" i="58"/>
  <c r="H81" i="58"/>
  <c r="H82" i="58"/>
  <c r="H83" i="58"/>
  <c r="H84" i="58"/>
  <c r="H85" i="58"/>
  <c r="H86" i="58"/>
  <c r="H87" i="58"/>
  <c r="H88" i="58"/>
  <c r="H89" i="58"/>
  <c r="H90" i="58"/>
  <c r="H91" i="58"/>
  <c r="H92" i="58"/>
  <c r="H93" i="58"/>
  <c r="H94" i="58"/>
  <c r="H95" i="58"/>
  <c r="H96" i="58"/>
  <c r="H97" i="58"/>
  <c r="H98" i="58"/>
  <c r="H99" i="58"/>
  <c r="H100" i="58"/>
  <c r="H101" i="58"/>
  <c r="H102" i="58"/>
  <c r="H103" i="58"/>
  <c r="H104" i="58"/>
  <c r="H105" i="58"/>
  <c r="H106" i="58"/>
  <c r="H107" i="58"/>
  <c r="H108" i="58"/>
  <c r="H109" i="58"/>
  <c r="H110" i="58"/>
  <c r="H111" i="58"/>
  <c r="H112" i="58"/>
  <c r="H113" i="58"/>
  <c r="H114" i="58"/>
  <c r="H115" i="58"/>
  <c r="H116" i="58"/>
  <c r="H117" i="58"/>
  <c r="H118" i="58"/>
  <c r="H119" i="58"/>
  <c r="H120" i="58"/>
  <c r="H121" i="58"/>
  <c r="H122" i="58"/>
  <c r="H123" i="58"/>
  <c r="H124" i="58"/>
  <c r="H125" i="58"/>
  <c r="H126" i="58"/>
  <c r="H127" i="58"/>
  <c r="H128" i="58"/>
  <c r="H129" i="58"/>
  <c r="H130" i="58"/>
  <c r="H131" i="58"/>
  <c r="H132" i="58"/>
  <c r="H133" i="58"/>
  <c r="H134" i="58"/>
  <c r="H135" i="58"/>
  <c r="H136" i="58"/>
  <c r="H137" i="58"/>
  <c r="H138" i="58"/>
  <c r="H139" i="58"/>
  <c r="H140" i="58"/>
  <c r="H141" i="58"/>
  <c r="H142" i="58"/>
  <c r="H143" i="58"/>
  <c r="H144" i="58"/>
  <c r="H145" i="58"/>
  <c r="H146" i="58"/>
  <c r="H147" i="58"/>
  <c r="H148" i="58"/>
  <c r="H149" i="58"/>
  <c r="H150" i="58"/>
  <c r="H151" i="58"/>
  <c r="H152" i="58"/>
  <c r="H153" i="58"/>
  <c r="H154" i="58"/>
  <c r="H155" i="58"/>
  <c r="H156" i="58"/>
  <c r="H157" i="58"/>
  <c r="H158" i="58"/>
  <c r="H159" i="58"/>
  <c r="H160" i="58"/>
  <c r="H161" i="58"/>
  <c r="H162" i="58"/>
  <c r="H163" i="58"/>
  <c r="H164" i="58"/>
  <c r="H165" i="58"/>
  <c r="H166" i="58"/>
  <c r="H167" i="58"/>
  <c r="H168" i="58"/>
  <c r="H169" i="58"/>
  <c r="H170" i="58"/>
  <c r="H171" i="58"/>
  <c r="H172" i="58"/>
  <c r="H173" i="58"/>
  <c r="H174" i="58"/>
  <c r="H175" i="58"/>
  <c r="H176" i="58"/>
  <c r="H177" i="58"/>
  <c r="H178" i="58"/>
  <c r="H179" i="58"/>
  <c r="H180" i="58"/>
  <c r="H181" i="58"/>
  <c r="H182" i="58"/>
  <c r="H183" i="58"/>
  <c r="H184" i="58"/>
  <c r="H185" i="58"/>
  <c r="H186" i="58"/>
  <c r="H187" i="58"/>
  <c r="H188" i="58"/>
  <c r="H189" i="58"/>
  <c r="H190" i="58"/>
  <c r="H191" i="58"/>
  <c r="H192" i="58"/>
  <c r="H193" i="58"/>
  <c r="H194" i="58"/>
  <c r="H195" i="58"/>
  <c r="H196" i="58"/>
  <c r="H197" i="58"/>
  <c r="H198" i="58"/>
  <c r="H199" i="58"/>
  <c r="H200" i="58"/>
  <c r="H201" i="58"/>
  <c r="H202" i="58"/>
  <c r="H203" i="58"/>
  <c r="H204" i="58"/>
  <c r="H205" i="58"/>
  <c r="H206" i="58"/>
  <c r="H207" i="58"/>
  <c r="H208" i="58"/>
  <c r="H209" i="58"/>
  <c r="H210" i="58"/>
  <c r="H211" i="58"/>
  <c r="H212" i="58"/>
  <c r="H213" i="58"/>
  <c r="H214" i="58"/>
  <c r="H215" i="58"/>
  <c r="H216" i="58"/>
  <c r="H217" i="58"/>
  <c r="H218" i="58"/>
  <c r="H219" i="58"/>
  <c r="H220" i="58"/>
  <c r="H221" i="58"/>
  <c r="H222" i="58"/>
  <c r="H223" i="58"/>
  <c r="H224" i="58"/>
  <c r="H225" i="58"/>
  <c r="H226" i="58"/>
  <c r="H227" i="58"/>
  <c r="H228" i="58"/>
  <c r="H229" i="58"/>
  <c r="H230" i="58"/>
  <c r="H231" i="58"/>
  <c r="H232" i="58"/>
  <c r="H233" i="58"/>
  <c r="H234" i="58"/>
  <c r="H235" i="58"/>
  <c r="H236" i="58"/>
  <c r="H237" i="58"/>
  <c r="H238" i="58"/>
  <c r="H239" i="58"/>
  <c r="H240" i="58"/>
  <c r="H241" i="58"/>
  <c r="H242" i="58"/>
  <c r="H243" i="58"/>
  <c r="H244" i="58"/>
  <c r="H245" i="58"/>
  <c r="H246" i="58"/>
  <c r="H247" i="58"/>
  <c r="H248" i="58"/>
  <c r="H249" i="58"/>
  <c r="H250" i="58"/>
  <c r="H251" i="58"/>
  <c r="H252" i="58"/>
  <c r="H253" i="58"/>
  <c r="H254" i="58"/>
  <c r="H255" i="58"/>
  <c r="H256" i="58"/>
  <c r="H257" i="58"/>
  <c r="H258" i="58"/>
  <c r="H259" i="58"/>
  <c r="H260" i="58"/>
  <c r="H261" i="58"/>
  <c r="H262" i="58"/>
  <c r="H263" i="58"/>
  <c r="H264" i="58"/>
  <c r="H265" i="58"/>
  <c r="H266" i="58"/>
  <c r="H267" i="58"/>
  <c r="H268" i="58"/>
  <c r="H269" i="58"/>
  <c r="H270" i="58"/>
  <c r="H271" i="58"/>
  <c r="H272" i="58"/>
  <c r="H273" i="58"/>
  <c r="H274" i="58"/>
  <c r="H275" i="58"/>
  <c r="H276" i="58"/>
  <c r="H277" i="58"/>
  <c r="H278" i="58"/>
  <c r="H279" i="58"/>
  <c r="H280" i="58"/>
  <c r="H281" i="58"/>
  <c r="H282" i="58"/>
  <c r="H283" i="58"/>
  <c r="H284" i="58"/>
  <c r="H285" i="58"/>
  <c r="H286" i="58"/>
  <c r="H287" i="58"/>
  <c r="H288" i="58"/>
  <c r="H289" i="58"/>
  <c r="H290" i="58"/>
  <c r="H291" i="58"/>
  <c r="H292" i="58"/>
  <c r="H293" i="58"/>
  <c r="H294" i="58"/>
  <c r="H295" i="58"/>
  <c r="H296" i="58"/>
  <c r="H297" i="58"/>
  <c r="H298" i="58"/>
  <c r="H299" i="58"/>
  <c r="H300" i="58"/>
  <c r="H301" i="58"/>
  <c r="H302" i="58"/>
  <c r="H303" i="58"/>
  <c r="H304" i="58"/>
  <c r="H305" i="58"/>
  <c r="H306" i="58"/>
  <c r="H307" i="58"/>
  <c r="H308" i="58"/>
  <c r="H309" i="58"/>
  <c r="H310" i="58"/>
  <c r="H311" i="58"/>
  <c r="H312" i="58"/>
  <c r="H313" i="58"/>
  <c r="H314" i="58"/>
  <c r="H315" i="58"/>
  <c r="H316" i="58"/>
  <c r="H317" i="58"/>
  <c r="H318" i="58"/>
  <c r="H319" i="58"/>
  <c r="H320" i="58"/>
  <c r="H321" i="58"/>
  <c r="H322" i="58"/>
  <c r="H323" i="58"/>
  <c r="H324" i="58"/>
  <c r="H325" i="58"/>
  <c r="H326" i="58"/>
  <c r="H327" i="58"/>
  <c r="H328" i="58"/>
  <c r="H329" i="58"/>
  <c r="H330" i="58"/>
  <c r="H331" i="58"/>
  <c r="H332" i="58"/>
  <c r="H333" i="58"/>
  <c r="H334" i="58"/>
  <c r="H335" i="58"/>
  <c r="H336" i="58"/>
  <c r="H337" i="58"/>
  <c r="H338" i="58"/>
  <c r="H339" i="58"/>
  <c r="H340" i="58"/>
  <c r="H341" i="58"/>
  <c r="H342" i="58"/>
  <c r="H343" i="58"/>
  <c r="H344" i="58"/>
  <c r="H345" i="58"/>
  <c r="H346" i="58"/>
  <c r="H347" i="58"/>
  <c r="H348" i="58"/>
  <c r="H349" i="58"/>
  <c r="H350" i="58"/>
  <c r="H351" i="58"/>
  <c r="H352" i="58"/>
  <c r="H353" i="58"/>
  <c r="H354" i="58"/>
  <c r="H355" i="58"/>
  <c r="H356" i="58"/>
  <c r="H357" i="58"/>
  <c r="H358" i="58"/>
  <c r="H359" i="58"/>
  <c r="H360" i="58"/>
  <c r="H361" i="58"/>
  <c r="H362" i="58"/>
  <c r="H363" i="58"/>
  <c r="H364" i="58"/>
  <c r="H365" i="58"/>
  <c r="H366" i="58"/>
  <c r="H367" i="58"/>
  <c r="H368" i="58"/>
  <c r="H369" i="58"/>
  <c r="H370" i="58"/>
  <c r="H371" i="58"/>
  <c r="H372" i="58"/>
  <c r="H373" i="58"/>
  <c r="H374" i="58"/>
  <c r="H375" i="58"/>
  <c r="H376" i="58"/>
  <c r="H377" i="58"/>
  <c r="H378" i="58"/>
  <c r="H379" i="58"/>
  <c r="H380" i="58"/>
  <c r="H381" i="58"/>
  <c r="H382" i="58"/>
  <c r="H383" i="58"/>
  <c r="H384" i="58"/>
  <c r="H385" i="58"/>
  <c r="H386" i="58"/>
  <c r="H387" i="58"/>
  <c r="H388" i="58"/>
  <c r="H389" i="58"/>
  <c r="H390" i="58"/>
  <c r="H391" i="58"/>
  <c r="H392" i="58"/>
  <c r="H393" i="58"/>
  <c r="H394" i="58"/>
  <c r="H395" i="58"/>
  <c r="H396" i="58"/>
  <c r="H397" i="58"/>
  <c r="H398" i="58"/>
  <c r="H399" i="58"/>
  <c r="H400" i="58"/>
  <c r="H401" i="58"/>
  <c r="H402" i="58"/>
  <c r="H403" i="58"/>
  <c r="H404" i="58"/>
  <c r="H405" i="58"/>
  <c r="H406" i="58"/>
  <c r="H407" i="58"/>
  <c r="H408" i="58"/>
  <c r="H409" i="58"/>
  <c r="H410" i="58"/>
  <c r="H411" i="58"/>
  <c r="H412" i="58"/>
  <c r="H413" i="58"/>
  <c r="H414" i="58"/>
  <c r="H415" i="58"/>
  <c r="H416" i="58"/>
  <c r="H417" i="58"/>
  <c r="H418" i="58"/>
  <c r="H419" i="58"/>
  <c r="H420" i="58"/>
  <c r="H421" i="58"/>
  <c r="H422" i="58"/>
  <c r="H423" i="58"/>
  <c r="H424" i="58"/>
  <c r="H425" i="58"/>
  <c r="H426" i="58"/>
  <c r="H427" i="58"/>
  <c r="H428" i="58"/>
  <c r="H429" i="58"/>
  <c r="H430" i="58"/>
  <c r="H431" i="58"/>
  <c r="H432" i="58"/>
  <c r="H433" i="58"/>
  <c r="H434" i="58"/>
  <c r="H435" i="58"/>
  <c r="H436" i="58"/>
  <c r="H437" i="58"/>
  <c r="H438" i="58"/>
  <c r="H439" i="58"/>
  <c r="H440" i="58"/>
  <c r="H441" i="58"/>
  <c r="H442" i="58"/>
  <c r="H443" i="58"/>
  <c r="H444" i="58"/>
  <c r="H445" i="58"/>
  <c r="H446" i="58"/>
  <c r="H447" i="58"/>
  <c r="H448" i="58"/>
  <c r="H449" i="58"/>
  <c r="H450" i="58"/>
  <c r="H451" i="58"/>
  <c r="H452" i="58"/>
  <c r="H453" i="58"/>
  <c r="H454" i="58"/>
  <c r="H455" i="58"/>
  <c r="H456" i="58"/>
  <c r="H457" i="58"/>
  <c r="H458" i="58"/>
  <c r="H459" i="58"/>
  <c r="H460" i="58"/>
  <c r="H461" i="58"/>
  <c r="H462" i="58"/>
  <c r="H463" i="58"/>
  <c r="H464" i="58"/>
  <c r="H465" i="58"/>
  <c r="H466" i="58"/>
  <c r="H467" i="58"/>
  <c r="H468" i="58"/>
  <c r="H469" i="58"/>
  <c r="H470" i="58"/>
  <c r="H471" i="58"/>
  <c r="H472" i="58"/>
  <c r="H473" i="58"/>
  <c r="H474" i="58"/>
  <c r="H475" i="58"/>
  <c r="H476" i="58"/>
  <c r="H477" i="58"/>
  <c r="H478" i="58"/>
  <c r="H479" i="58"/>
  <c r="H480" i="58"/>
  <c r="H481" i="58"/>
  <c r="H482" i="58"/>
  <c r="H483" i="58"/>
  <c r="H484" i="58"/>
  <c r="H485" i="58"/>
  <c r="H486" i="58"/>
  <c r="H487" i="58"/>
  <c r="H488" i="58"/>
  <c r="H489" i="58"/>
  <c r="H490" i="58"/>
  <c r="H491" i="58"/>
  <c r="H492" i="58"/>
  <c r="H493" i="58"/>
  <c r="H494" i="58"/>
  <c r="H495" i="58"/>
  <c r="H496" i="58"/>
  <c r="H497" i="58"/>
  <c r="H498" i="58"/>
  <c r="H499" i="58"/>
  <c r="H500" i="58"/>
  <c r="H501" i="58"/>
  <c r="H502" i="58"/>
  <c r="H503" i="58"/>
  <c r="H504" i="58"/>
  <c r="H505" i="58"/>
  <c r="H506" i="58"/>
  <c r="H507" i="58"/>
  <c r="H508" i="58"/>
  <c r="H509" i="58"/>
  <c r="H510" i="58"/>
  <c r="H511" i="58"/>
  <c r="H512" i="58"/>
  <c r="H513" i="58"/>
  <c r="H514" i="58"/>
  <c r="H515" i="58"/>
  <c r="H516" i="58"/>
  <c r="H517" i="58"/>
  <c r="H518" i="58"/>
  <c r="H519" i="58"/>
  <c r="H520" i="58"/>
  <c r="H521" i="58"/>
  <c r="H522" i="58"/>
  <c r="H523" i="58"/>
  <c r="H524" i="58"/>
  <c r="H525" i="58"/>
  <c r="H526" i="58"/>
  <c r="H527" i="58"/>
  <c r="H528" i="58"/>
  <c r="H529" i="58"/>
  <c r="H530" i="58"/>
  <c r="H531" i="58"/>
  <c r="H532" i="58"/>
  <c r="H533" i="58"/>
  <c r="H534" i="58"/>
  <c r="H535" i="58"/>
  <c r="H536" i="58"/>
  <c r="H537" i="58"/>
  <c r="H538" i="58"/>
  <c r="H539" i="58"/>
  <c r="H540" i="58"/>
  <c r="H541" i="58"/>
  <c r="H542" i="58"/>
  <c r="H543" i="58"/>
  <c r="H544" i="58"/>
  <c r="H545" i="58"/>
  <c r="H546" i="58"/>
  <c r="H547" i="58"/>
  <c r="H548" i="58"/>
  <c r="H549" i="58"/>
  <c r="H550" i="58"/>
  <c r="H551" i="58"/>
  <c r="H552" i="58"/>
  <c r="H553" i="58"/>
  <c r="H554" i="58"/>
  <c r="H555" i="58"/>
  <c r="H556" i="58"/>
  <c r="H557" i="58"/>
  <c r="H558" i="58"/>
  <c r="H559" i="58"/>
  <c r="H560" i="58"/>
  <c r="H561" i="58"/>
  <c r="H562" i="58"/>
  <c r="H563" i="58"/>
  <c r="H564" i="58"/>
  <c r="H565" i="58"/>
  <c r="H566" i="58"/>
  <c r="H567" i="58"/>
  <c r="H568" i="58"/>
  <c r="H569" i="58"/>
  <c r="H570" i="58"/>
  <c r="H571" i="58"/>
  <c r="H572" i="58"/>
  <c r="H573" i="58"/>
  <c r="H574" i="58"/>
  <c r="H575" i="58"/>
  <c r="H576" i="58"/>
  <c r="H577" i="58"/>
  <c r="H578" i="58"/>
  <c r="H579" i="58"/>
  <c r="H580" i="58"/>
  <c r="H581" i="58"/>
  <c r="H582" i="58"/>
  <c r="H583" i="58"/>
  <c r="H584" i="58"/>
  <c r="H585" i="58"/>
  <c r="H586" i="58"/>
  <c r="H587" i="58"/>
  <c r="H588" i="58"/>
  <c r="H589" i="58"/>
  <c r="H590" i="58"/>
  <c r="H591" i="58"/>
  <c r="H592" i="58"/>
  <c r="H593" i="58"/>
  <c r="H594" i="58"/>
  <c r="H595" i="58"/>
  <c r="H596" i="58"/>
  <c r="H597" i="58"/>
  <c r="H598" i="58"/>
  <c r="H599" i="58"/>
  <c r="H600" i="58"/>
  <c r="H601" i="58"/>
  <c r="H602" i="58"/>
  <c r="H603" i="58"/>
  <c r="H604" i="58"/>
  <c r="H605" i="58"/>
  <c r="H606" i="58"/>
  <c r="H607" i="58"/>
  <c r="H608" i="58"/>
  <c r="H609" i="58"/>
  <c r="H610" i="58"/>
  <c r="H611" i="58"/>
  <c r="H612" i="58"/>
  <c r="H613" i="58"/>
  <c r="H614" i="58"/>
  <c r="H615" i="58"/>
  <c r="H616" i="58"/>
  <c r="H617" i="58"/>
  <c r="H618" i="58"/>
  <c r="H619" i="58"/>
  <c r="H620" i="58"/>
  <c r="H621" i="58"/>
  <c r="H622" i="58"/>
  <c r="H623" i="58"/>
  <c r="H624" i="58"/>
  <c r="H625" i="58"/>
  <c r="H626" i="58"/>
  <c r="H627" i="58"/>
  <c r="H628" i="58"/>
  <c r="H629" i="58"/>
  <c r="H630" i="58"/>
  <c r="H631" i="58"/>
  <c r="H632" i="58"/>
  <c r="H633" i="58"/>
  <c r="H634" i="58"/>
  <c r="H635" i="58"/>
  <c r="H636" i="58"/>
  <c r="H637" i="58"/>
  <c r="H638" i="58"/>
  <c r="H639" i="58"/>
  <c r="H640" i="58"/>
  <c r="H641" i="58"/>
  <c r="H642" i="58"/>
  <c r="H643" i="58"/>
  <c r="H644" i="58"/>
  <c r="H645" i="58"/>
  <c r="H646" i="58"/>
  <c r="H647" i="58"/>
  <c r="H648" i="58"/>
  <c r="H649" i="58"/>
  <c r="H650" i="58"/>
  <c r="H651" i="58"/>
  <c r="H652" i="58"/>
  <c r="H653" i="58"/>
  <c r="H654" i="58"/>
  <c r="H655" i="58"/>
  <c r="H656" i="58"/>
  <c r="H657" i="58"/>
  <c r="H658" i="58"/>
  <c r="H659" i="58"/>
  <c r="H660" i="58"/>
  <c r="H661" i="58"/>
  <c r="H662" i="58"/>
  <c r="H663" i="58"/>
  <c r="H664" i="58"/>
  <c r="H665" i="58"/>
  <c r="H666" i="58"/>
  <c r="H667" i="58"/>
  <c r="H668" i="58"/>
  <c r="H669" i="58"/>
  <c r="H670" i="58"/>
  <c r="H671" i="58"/>
  <c r="H672" i="58"/>
  <c r="H673" i="58"/>
  <c r="H674" i="58"/>
  <c r="H675" i="58"/>
  <c r="H676" i="58"/>
  <c r="H677" i="58"/>
  <c r="H678" i="58"/>
  <c r="H679" i="58"/>
  <c r="H680" i="58"/>
  <c r="H681" i="58"/>
  <c r="H682" i="58"/>
  <c r="H683" i="58"/>
  <c r="H684" i="58"/>
  <c r="H685" i="58"/>
  <c r="H686" i="58"/>
  <c r="H687" i="58"/>
  <c r="H688" i="58"/>
  <c r="H689" i="58"/>
  <c r="H690" i="58"/>
  <c r="H691" i="58"/>
  <c r="H692" i="58"/>
  <c r="H693" i="58"/>
  <c r="H694" i="58"/>
  <c r="H695" i="58"/>
  <c r="H696" i="58"/>
  <c r="H697" i="58"/>
  <c r="H698" i="58"/>
  <c r="H699" i="58"/>
  <c r="H700" i="58"/>
  <c r="H701" i="58"/>
  <c r="H702" i="58"/>
  <c r="H703" i="58"/>
  <c r="H704" i="58"/>
  <c r="H705" i="58"/>
  <c r="H706" i="58"/>
  <c r="H707" i="58"/>
  <c r="H708" i="58"/>
  <c r="H709" i="58"/>
  <c r="H710" i="58"/>
  <c r="H711" i="58"/>
  <c r="H712" i="58"/>
  <c r="H713" i="58"/>
  <c r="H714" i="58"/>
  <c r="H715" i="58"/>
  <c r="H716" i="58"/>
  <c r="H717" i="58"/>
  <c r="H718" i="58"/>
  <c r="H719" i="58"/>
  <c r="H720" i="58"/>
  <c r="H721" i="58"/>
  <c r="H722" i="58"/>
  <c r="H723" i="58"/>
  <c r="H724" i="58"/>
  <c r="H725" i="58"/>
  <c r="H726" i="58"/>
  <c r="H727" i="58"/>
  <c r="H728" i="58"/>
  <c r="H729" i="58"/>
  <c r="H730" i="58"/>
  <c r="H731" i="58"/>
  <c r="H732" i="58"/>
  <c r="H733" i="58"/>
  <c r="H734" i="58"/>
  <c r="H735" i="58"/>
  <c r="H736" i="58"/>
  <c r="H737" i="58"/>
  <c r="H738" i="58"/>
  <c r="H739" i="58"/>
  <c r="H740" i="58"/>
  <c r="H741" i="58"/>
  <c r="H742" i="58"/>
  <c r="H743" i="58"/>
  <c r="H744" i="58"/>
  <c r="H745" i="58"/>
  <c r="H746" i="58"/>
  <c r="H747" i="58"/>
  <c r="H748" i="58"/>
  <c r="H749" i="58"/>
  <c r="H750" i="58"/>
  <c r="H751" i="58"/>
  <c r="H752" i="58"/>
  <c r="H753" i="58"/>
  <c r="H754" i="58"/>
  <c r="H755" i="58"/>
  <c r="H756" i="58"/>
  <c r="H757" i="58"/>
  <c r="H758" i="58"/>
  <c r="H759" i="58"/>
  <c r="H760" i="58"/>
  <c r="H761" i="58"/>
  <c r="H762" i="58"/>
  <c r="H763" i="58"/>
  <c r="H764" i="58"/>
  <c r="H765" i="58"/>
  <c r="H766" i="58"/>
  <c r="H767" i="58"/>
  <c r="H768" i="58"/>
  <c r="H769" i="58"/>
  <c r="H770" i="58"/>
  <c r="H771" i="58"/>
  <c r="H772" i="58"/>
  <c r="H773" i="58"/>
  <c r="H774" i="58"/>
  <c r="H775" i="58"/>
  <c r="H776" i="58"/>
  <c r="H777" i="58"/>
  <c r="H778" i="58"/>
  <c r="H779" i="58"/>
  <c r="H780" i="58"/>
  <c r="H781" i="58"/>
  <c r="H782" i="58"/>
  <c r="H783" i="58"/>
  <c r="H784" i="58"/>
  <c r="H785" i="58"/>
  <c r="H786" i="58"/>
  <c r="H787" i="58"/>
  <c r="H788" i="58"/>
  <c r="H789" i="58"/>
  <c r="H790" i="58"/>
  <c r="H791" i="58"/>
  <c r="H792" i="58"/>
  <c r="H793" i="58"/>
  <c r="H794" i="58"/>
  <c r="H795" i="58"/>
  <c r="H796" i="58"/>
  <c r="H797" i="58"/>
  <c r="H798" i="58"/>
  <c r="H799" i="58"/>
  <c r="H800" i="58"/>
  <c r="H801" i="58"/>
  <c r="H802" i="58"/>
  <c r="H803" i="58"/>
  <c r="H804" i="58"/>
  <c r="H805" i="58"/>
  <c r="H806" i="58"/>
  <c r="H807" i="58"/>
  <c r="H808" i="58"/>
  <c r="H809" i="58"/>
  <c r="H810" i="58"/>
  <c r="H811" i="58"/>
  <c r="H812" i="58"/>
  <c r="H813" i="58"/>
  <c r="H814" i="58"/>
  <c r="H815" i="58"/>
  <c r="H816" i="58"/>
  <c r="H817" i="58"/>
  <c r="H818" i="58"/>
  <c r="H819" i="58"/>
  <c r="H820" i="58"/>
  <c r="H821" i="58"/>
  <c r="H822" i="58"/>
  <c r="H823" i="58"/>
  <c r="H824" i="58"/>
  <c r="H825" i="58"/>
  <c r="H826" i="58"/>
  <c r="H827" i="58"/>
  <c r="H828" i="58"/>
  <c r="H829" i="58"/>
  <c r="H830" i="58"/>
  <c r="H831" i="58"/>
  <c r="H832" i="58"/>
  <c r="H833" i="58"/>
  <c r="H834" i="58"/>
  <c r="H835" i="58"/>
  <c r="H836" i="58"/>
  <c r="H837" i="58"/>
  <c r="H838" i="58"/>
  <c r="H839" i="58"/>
  <c r="H840" i="58"/>
  <c r="H841" i="58"/>
  <c r="H842" i="58"/>
  <c r="H843" i="58"/>
  <c r="H844" i="58"/>
  <c r="H845" i="58"/>
  <c r="H846" i="58"/>
  <c r="H847" i="58"/>
  <c r="H848" i="58"/>
  <c r="H849" i="58"/>
  <c r="H850" i="58"/>
  <c r="H851" i="58"/>
  <c r="H852" i="58"/>
  <c r="H853" i="58"/>
  <c r="H854" i="58"/>
  <c r="H855" i="58"/>
  <c r="H856" i="58"/>
  <c r="H857" i="58"/>
  <c r="H858" i="58"/>
  <c r="H859" i="58"/>
  <c r="H860" i="58"/>
  <c r="H861" i="58"/>
  <c r="H862" i="58"/>
  <c r="H863" i="58"/>
  <c r="H864" i="58"/>
  <c r="H865" i="58"/>
  <c r="H866" i="58"/>
  <c r="H867" i="58"/>
  <c r="H868" i="58"/>
  <c r="H869" i="58"/>
  <c r="H870" i="58"/>
  <c r="H871" i="58"/>
  <c r="H872" i="58"/>
  <c r="H873" i="58"/>
  <c r="H874" i="58"/>
  <c r="H875" i="58"/>
  <c r="H876" i="58"/>
  <c r="H877" i="58"/>
  <c r="H878" i="58"/>
  <c r="H879" i="58"/>
  <c r="H880" i="58"/>
  <c r="H881" i="58"/>
  <c r="H882" i="58"/>
  <c r="H883" i="58"/>
  <c r="H884" i="58"/>
  <c r="H885" i="58"/>
  <c r="H886" i="58"/>
  <c r="H887" i="58"/>
  <c r="H888" i="58"/>
  <c r="H889" i="58"/>
  <c r="H890" i="58"/>
  <c r="H891" i="58"/>
  <c r="H892" i="58"/>
  <c r="H893" i="58"/>
  <c r="H894" i="58"/>
  <c r="H895" i="58"/>
  <c r="H896" i="58"/>
  <c r="H897" i="58"/>
  <c r="H898" i="58"/>
  <c r="H899" i="58"/>
  <c r="H900" i="58"/>
  <c r="H901" i="58"/>
  <c r="H902" i="58"/>
  <c r="H903" i="58"/>
  <c r="H904" i="58"/>
  <c r="H905" i="58"/>
  <c r="H906" i="58"/>
  <c r="H907" i="58"/>
  <c r="H908" i="58"/>
  <c r="H909" i="58"/>
  <c r="H910" i="58"/>
  <c r="H911" i="58"/>
  <c r="H912" i="58"/>
  <c r="H913" i="58"/>
  <c r="H914" i="58"/>
  <c r="H915" i="58"/>
  <c r="H916" i="58"/>
  <c r="H917" i="58"/>
  <c r="H918" i="58"/>
  <c r="H919" i="58"/>
  <c r="H920" i="58"/>
  <c r="H921" i="58"/>
  <c r="H922" i="58"/>
  <c r="H923" i="58"/>
  <c r="H924" i="58"/>
  <c r="H925" i="58"/>
  <c r="H926" i="58"/>
  <c r="H927" i="58"/>
  <c r="H928" i="58"/>
  <c r="H929" i="58"/>
  <c r="H930" i="58"/>
  <c r="H931" i="58"/>
  <c r="H932" i="58"/>
  <c r="H933" i="58"/>
  <c r="H934" i="58"/>
  <c r="H935" i="58"/>
  <c r="H936" i="58"/>
  <c r="H937" i="58"/>
  <c r="H938" i="58"/>
  <c r="H939" i="58"/>
  <c r="H940" i="58"/>
  <c r="H941" i="58"/>
  <c r="H942" i="58"/>
  <c r="H943" i="58"/>
  <c r="H944" i="58"/>
  <c r="H945" i="58"/>
  <c r="H946" i="58"/>
  <c r="H947" i="58"/>
  <c r="H948" i="58"/>
  <c r="H949" i="58"/>
  <c r="H950" i="58"/>
  <c r="H951" i="58"/>
  <c r="H952" i="58"/>
  <c r="H953" i="58"/>
  <c r="H954" i="58"/>
  <c r="H955" i="58"/>
  <c r="H956" i="58"/>
  <c r="H957" i="58"/>
  <c r="H958" i="58"/>
  <c r="H959" i="58"/>
  <c r="H960" i="58"/>
  <c r="H961" i="58"/>
  <c r="H962" i="58"/>
  <c r="H963" i="58"/>
  <c r="H964" i="58"/>
  <c r="H965" i="58"/>
  <c r="H966" i="58"/>
  <c r="H967" i="58"/>
  <c r="H968" i="58"/>
  <c r="H969" i="58"/>
  <c r="H970" i="58"/>
  <c r="H971" i="58"/>
  <c r="H972" i="58"/>
  <c r="H973" i="58"/>
  <c r="H974" i="58"/>
  <c r="H975" i="58"/>
  <c r="H976" i="58"/>
  <c r="H977" i="58"/>
  <c r="H978" i="58"/>
  <c r="H979" i="58"/>
  <c r="H980" i="58"/>
  <c r="H981" i="58"/>
  <c r="H982" i="58"/>
  <c r="H983" i="58"/>
  <c r="H984" i="58"/>
  <c r="H985" i="58"/>
  <c r="H986" i="58"/>
  <c r="H987" i="58"/>
  <c r="H988" i="58"/>
  <c r="H989" i="58"/>
  <c r="H990" i="58"/>
  <c r="H991" i="58"/>
  <c r="H992" i="58"/>
  <c r="H993" i="58"/>
  <c r="H994" i="58"/>
  <c r="H995" i="58"/>
  <c r="H996" i="58"/>
  <c r="H997" i="58"/>
  <c r="H998" i="58"/>
  <c r="H999" i="58"/>
  <c r="H1000" i="58"/>
  <c r="H1001" i="58"/>
  <c r="H1002" i="58"/>
  <c r="H1003" i="58"/>
  <c r="H1004" i="58"/>
  <c r="H1005" i="58"/>
  <c r="H1006" i="58"/>
  <c r="H1007" i="58"/>
  <c r="H1008" i="58"/>
  <c r="H1009" i="58"/>
  <c r="H1010" i="58"/>
  <c r="H1011" i="58"/>
  <c r="H1012" i="58"/>
  <c r="H1013" i="58"/>
  <c r="H1014" i="58"/>
  <c r="H1015" i="58"/>
  <c r="H1016" i="58"/>
  <c r="H1017" i="58"/>
  <c r="H1018" i="58"/>
  <c r="H1019" i="58"/>
  <c r="H1020" i="58"/>
  <c r="H1021" i="58"/>
  <c r="H1022" i="58"/>
  <c r="H1023" i="58"/>
  <c r="H1024" i="58"/>
  <c r="H1025" i="58"/>
  <c r="H1026" i="58"/>
  <c r="H1027" i="58"/>
  <c r="H1028" i="58"/>
  <c r="H1029" i="58"/>
  <c r="H1030" i="58"/>
  <c r="H1031" i="58"/>
  <c r="H1032" i="58"/>
  <c r="H1033" i="58"/>
  <c r="H1034" i="58"/>
  <c r="H1035" i="58"/>
  <c r="H1036" i="58"/>
  <c r="H1037" i="58"/>
  <c r="H1038" i="58"/>
  <c r="H1039" i="58"/>
  <c r="H1040" i="58"/>
  <c r="H1041" i="58"/>
  <c r="H1042" i="58"/>
  <c r="H1043" i="58"/>
  <c r="H1044" i="58"/>
  <c r="H1045" i="58"/>
  <c r="H1046" i="58"/>
  <c r="H1047" i="58"/>
  <c r="H1048" i="58"/>
  <c r="H1049" i="58"/>
  <c r="H1050" i="58"/>
  <c r="H1051" i="58"/>
  <c r="H1052" i="58"/>
  <c r="H1053" i="58"/>
  <c r="H1054" i="58"/>
  <c r="H1055" i="58"/>
  <c r="H1056" i="58"/>
  <c r="H1057" i="58"/>
  <c r="H1058" i="58"/>
  <c r="H1059" i="58"/>
  <c r="H1060" i="58"/>
  <c r="H1061" i="58"/>
  <c r="H1062" i="58"/>
  <c r="H1063" i="58"/>
  <c r="H1064" i="58"/>
  <c r="H1065" i="58"/>
  <c r="H1066" i="58"/>
  <c r="H1067" i="58"/>
  <c r="H1068" i="58"/>
  <c r="H1069" i="58"/>
  <c r="H1070" i="58"/>
  <c r="H1071" i="58"/>
  <c r="H1072" i="58"/>
  <c r="H1073" i="58"/>
  <c r="H1074" i="58"/>
  <c r="H1075" i="58"/>
  <c r="H1076" i="58"/>
  <c r="H1077" i="58"/>
  <c r="H1078" i="58"/>
  <c r="H1079" i="58"/>
  <c r="H1080" i="58"/>
  <c r="H1081" i="58"/>
  <c r="H1082" i="58"/>
  <c r="H1083" i="58"/>
  <c r="H1084" i="58"/>
  <c r="H1085" i="58"/>
  <c r="H1086" i="58"/>
  <c r="H1087" i="58"/>
  <c r="H1088" i="58"/>
  <c r="H1089" i="58"/>
  <c r="H1090" i="58"/>
  <c r="H1091" i="58"/>
  <c r="H1092" i="58"/>
  <c r="H1093" i="58"/>
  <c r="H1094" i="58"/>
  <c r="H1095" i="58"/>
  <c r="H1096" i="58"/>
  <c r="H1097" i="58"/>
  <c r="H1098" i="58"/>
  <c r="H1099" i="58"/>
  <c r="H1100" i="58"/>
  <c r="H1101" i="58"/>
  <c r="H1102" i="58"/>
  <c r="H1103" i="58"/>
  <c r="H1104" i="58"/>
  <c r="H1105" i="58"/>
  <c r="H1106" i="58"/>
  <c r="H1107" i="58"/>
  <c r="H1108" i="58"/>
  <c r="H1109" i="58"/>
  <c r="H1110" i="58"/>
  <c r="H1111" i="58"/>
  <c r="H1112" i="58"/>
  <c r="H1113" i="58"/>
  <c r="H1114" i="58"/>
  <c r="H1115" i="58"/>
  <c r="H1116" i="58"/>
  <c r="H1117" i="58"/>
  <c r="H1118" i="58"/>
  <c r="H1119" i="58"/>
  <c r="H1120" i="58"/>
  <c r="H1121" i="58"/>
  <c r="H1122" i="58"/>
  <c r="H1123" i="58"/>
  <c r="H1124" i="58"/>
  <c r="H1125" i="58"/>
  <c r="H1126" i="58"/>
  <c r="H1127" i="58"/>
  <c r="H1128" i="58"/>
  <c r="H1129" i="58"/>
  <c r="H1130" i="58"/>
  <c r="H1131" i="58"/>
  <c r="H1132" i="58"/>
  <c r="H1133" i="58"/>
  <c r="H1134" i="58"/>
  <c r="H1135" i="58"/>
  <c r="H1136" i="58"/>
  <c r="H1137" i="58"/>
  <c r="H1138" i="58"/>
  <c r="H1139" i="58"/>
  <c r="H1140" i="58"/>
  <c r="H1141" i="58"/>
  <c r="H1142" i="58"/>
  <c r="H1143" i="58"/>
  <c r="H1144" i="58"/>
  <c r="H1145" i="58"/>
  <c r="H1146" i="58"/>
  <c r="H1147" i="58"/>
  <c r="H1148" i="58"/>
  <c r="H1149" i="58"/>
  <c r="H1150" i="58"/>
  <c r="H1151" i="58"/>
  <c r="H1152" i="58"/>
  <c r="H1153" i="58"/>
  <c r="H1154" i="58"/>
  <c r="H1155" i="58"/>
  <c r="H1156" i="58"/>
  <c r="H1157" i="58"/>
  <c r="H1158" i="58"/>
  <c r="H1159" i="58"/>
  <c r="H1160" i="58"/>
  <c r="H1161" i="58"/>
  <c r="H1162" i="58"/>
  <c r="H1163" i="58"/>
  <c r="H1164" i="58"/>
  <c r="H1165" i="58"/>
  <c r="H1166" i="58"/>
  <c r="H1167" i="58"/>
  <c r="H1168" i="58"/>
  <c r="H1169" i="58"/>
  <c r="H1170" i="58"/>
  <c r="H1171" i="58"/>
  <c r="H1172" i="58"/>
  <c r="H1173" i="58"/>
  <c r="H1174" i="58"/>
  <c r="H1175" i="58"/>
  <c r="H1176" i="58"/>
  <c r="H1177" i="58"/>
  <c r="H1178" i="58"/>
  <c r="H1179" i="58"/>
  <c r="H1180" i="58"/>
  <c r="H1181" i="58"/>
  <c r="H1182" i="58"/>
  <c r="H1183" i="58"/>
  <c r="H1184" i="58"/>
  <c r="H1185" i="58"/>
  <c r="H1186" i="58"/>
  <c r="H1187" i="58"/>
  <c r="H1188" i="58"/>
  <c r="H1189" i="58"/>
  <c r="H1190" i="58"/>
  <c r="H1191" i="58"/>
  <c r="H1192" i="58"/>
  <c r="H1193" i="58"/>
  <c r="H1194" i="58"/>
  <c r="H1195" i="58"/>
  <c r="H1196" i="58"/>
  <c r="H1197" i="58"/>
  <c r="H1198" i="58"/>
  <c r="H1199" i="58"/>
  <c r="H1200" i="58"/>
  <c r="H1201" i="58"/>
  <c r="H1202" i="58"/>
  <c r="H1203" i="58"/>
  <c r="H1204" i="58"/>
  <c r="H1205" i="58"/>
  <c r="H1206" i="58"/>
  <c r="H1207" i="58"/>
  <c r="H1208" i="58"/>
  <c r="H1209" i="58"/>
  <c r="H1210" i="58"/>
  <c r="H1211" i="58"/>
  <c r="H1212" i="58"/>
  <c r="H1213" i="58"/>
  <c r="H1214" i="58"/>
  <c r="H1215" i="58"/>
  <c r="H1216" i="58"/>
  <c r="H1217" i="58"/>
  <c r="H1218" i="58"/>
  <c r="H1219" i="58"/>
  <c r="H1220" i="58"/>
  <c r="H1221" i="58"/>
  <c r="H1222" i="58"/>
  <c r="H1223" i="58"/>
  <c r="H1224" i="58"/>
  <c r="H1225" i="58"/>
  <c r="H1226" i="58"/>
  <c r="H1227" i="58"/>
  <c r="H1228" i="58"/>
  <c r="H1229" i="58"/>
  <c r="H1230" i="58"/>
  <c r="H1231" i="58"/>
  <c r="H1232" i="58"/>
  <c r="H1233" i="58"/>
  <c r="H1234" i="58"/>
  <c r="H1235" i="58"/>
  <c r="H1236" i="58"/>
  <c r="H1237" i="58"/>
  <c r="H1238" i="58"/>
  <c r="H1239" i="58"/>
  <c r="H1240" i="58"/>
  <c r="H1241" i="58"/>
  <c r="H1242" i="58"/>
  <c r="H1243" i="58"/>
  <c r="H1244" i="58"/>
  <c r="H1245" i="58"/>
  <c r="H1246" i="58"/>
  <c r="H1247" i="58"/>
  <c r="H1248" i="58"/>
  <c r="H1249" i="58"/>
  <c r="H1250" i="58"/>
  <c r="H1251" i="58"/>
  <c r="H1252" i="58"/>
  <c r="H1253" i="58"/>
  <c r="H1254" i="58"/>
  <c r="H1255" i="58"/>
  <c r="H1256" i="58"/>
  <c r="H1257" i="58"/>
  <c r="H1258" i="58"/>
  <c r="H1259" i="58"/>
  <c r="H1260" i="58"/>
  <c r="H1261" i="58"/>
  <c r="H1262" i="58"/>
  <c r="H1263" i="58"/>
  <c r="H1264" i="58"/>
  <c r="H1265" i="58"/>
  <c r="H1266" i="58"/>
  <c r="H1267" i="58"/>
  <c r="H1268" i="58"/>
  <c r="H1269" i="58"/>
  <c r="H1270" i="58"/>
  <c r="H1271" i="58"/>
  <c r="H1272" i="58"/>
  <c r="H1273" i="58"/>
  <c r="H1274" i="58"/>
  <c r="H1275" i="58"/>
  <c r="H1276" i="58"/>
  <c r="H1277" i="58"/>
  <c r="H1278" i="58"/>
  <c r="H1279" i="58"/>
  <c r="H1280" i="58"/>
  <c r="H1281" i="58"/>
  <c r="H1282" i="58"/>
  <c r="H1283" i="58"/>
  <c r="H1284" i="58"/>
  <c r="H1285" i="58"/>
  <c r="H1286" i="58"/>
  <c r="H1287" i="58"/>
  <c r="H1288" i="58"/>
  <c r="H1289" i="58"/>
  <c r="H1290" i="58"/>
  <c r="H1291" i="58"/>
  <c r="H1292" i="58"/>
  <c r="H1293" i="58"/>
  <c r="H1294" i="58"/>
  <c r="H1295" i="58"/>
  <c r="H1296" i="58"/>
  <c r="H1297" i="58"/>
  <c r="H1298" i="58"/>
  <c r="H1299" i="58"/>
  <c r="H1300" i="58"/>
  <c r="H1301" i="58"/>
  <c r="H1302" i="58"/>
  <c r="H1303" i="58"/>
  <c r="H1304" i="58"/>
  <c r="H1305" i="58"/>
  <c r="H1306" i="58"/>
  <c r="H1307" i="58"/>
  <c r="H1308" i="58"/>
  <c r="H1309" i="58"/>
  <c r="H1310" i="58"/>
  <c r="H1311" i="58"/>
  <c r="H1312" i="58"/>
  <c r="H1313" i="58"/>
  <c r="H1314" i="58"/>
  <c r="H1315" i="58"/>
  <c r="H1316" i="58"/>
  <c r="H1317" i="58"/>
  <c r="H1318" i="58"/>
  <c r="H1319" i="58"/>
  <c r="H1320" i="58"/>
  <c r="H1321" i="58"/>
  <c r="H1322" i="58"/>
  <c r="H1323" i="58"/>
  <c r="H1324" i="58"/>
  <c r="H1325" i="58"/>
  <c r="H1326" i="58"/>
  <c r="H1327" i="58"/>
  <c r="H1328" i="58"/>
  <c r="H1329" i="58"/>
  <c r="H1330" i="58"/>
  <c r="H1331" i="58"/>
  <c r="H1332" i="58"/>
  <c r="H1333" i="58"/>
  <c r="H1334" i="58"/>
  <c r="H1335" i="58"/>
  <c r="H1336" i="58"/>
  <c r="H1337" i="58"/>
  <c r="H1338" i="58"/>
  <c r="H1339" i="58"/>
  <c r="H1340" i="58"/>
  <c r="H1341" i="58"/>
  <c r="H1342" i="58"/>
  <c r="H1343" i="58"/>
  <c r="H1344" i="58"/>
  <c r="H1345" i="58"/>
  <c r="H1346" i="58"/>
  <c r="H1347" i="58"/>
  <c r="H1348" i="58"/>
  <c r="H1349" i="58"/>
  <c r="H1350" i="58"/>
  <c r="H1351" i="58"/>
  <c r="H1352" i="58"/>
  <c r="H1353" i="58"/>
  <c r="H1354" i="58"/>
  <c r="H1355" i="58"/>
  <c r="H1356" i="58"/>
  <c r="H1357" i="58"/>
  <c r="H1358" i="58"/>
  <c r="H1359" i="58"/>
  <c r="H1360" i="58"/>
  <c r="H1361" i="58"/>
  <c r="H1362" i="58"/>
  <c r="H1363" i="58"/>
  <c r="H1364" i="58"/>
  <c r="H1365" i="58"/>
  <c r="H1366" i="58"/>
  <c r="H1367" i="58"/>
  <c r="H1368" i="58"/>
  <c r="H1369" i="58"/>
  <c r="H1370" i="58"/>
  <c r="H1371" i="58"/>
  <c r="H1372" i="58"/>
  <c r="H1373" i="58"/>
  <c r="H1374" i="58"/>
  <c r="H1375" i="58"/>
  <c r="H1376" i="58"/>
  <c r="H1377" i="58"/>
  <c r="H1378" i="58"/>
  <c r="H1379" i="58"/>
  <c r="H1380" i="58"/>
  <c r="H1381" i="58"/>
  <c r="H1382" i="58"/>
  <c r="H1383" i="58"/>
  <c r="H1384" i="58"/>
  <c r="H1385" i="58"/>
  <c r="H1386" i="58"/>
  <c r="H1387" i="58"/>
  <c r="H1388" i="58"/>
  <c r="H1389" i="58"/>
  <c r="H1390" i="58"/>
  <c r="H1391" i="58"/>
  <c r="H1392" i="58"/>
  <c r="H1393" i="58"/>
  <c r="H1394" i="58"/>
  <c r="H1395" i="58"/>
  <c r="H1396" i="58"/>
  <c r="H1397" i="58"/>
  <c r="H1398" i="58"/>
  <c r="H1399" i="58"/>
  <c r="H1400" i="58"/>
  <c r="H1401" i="58"/>
  <c r="H1402" i="58"/>
  <c r="H1403" i="58"/>
  <c r="H1404" i="58"/>
  <c r="H1405" i="58"/>
  <c r="H1406" i="58"/>
  <c r="H1407" i="58"/>
  <c r="H1408" i="58"/>
  <c r="H1409" i="58"/>
  <c r="H1410" i="58"/>
  <c r="H1411" i="58"/>
  <c r="H1412" i="58"/>
  <c r="H1413" i="58"/>
  <c r="H1414" i="58"/>
  <c r="H1415" i="58"/>
  <c r="H1416" i="58"/>
  <c r="H1417" i="58"/>
  <c r="H1418" i="58"/>
  <c r="H1419" i="58"/>
  <c r="H1420" i="58"/>
  <c r="H1421" i="58"/>
  <c r="H1422" i="58"/>
  <c r="H1423" i="58"/>
  <c r="H1424" i="58"/>
  <c r="H1425" i="58"/>
  <c r="H1426" i="58"/>
  <c r="H1427" i="58"/>
  <c r="H1428" i="58"/>
  <c r="H1429" i="58"/>
  <c r="H1430" i="58"/>
  <c r="H1431" i="58"/>
  <c r="H1432" i="58"/>
  <c r="H1433" i="58"/>
  <c r="H1434" i="58"/>
  <c r="H1435" i="58"/>
  <c r="H1436" i="58"/>
  <c r="H1437" i="58"/>
  <c r="H1438" i="58"/>
  <c r="H1439" i="58"/>
  <c r="H1440" i="58"/>
  <c r="H1441" i="58"/>
  <c r="H1442" i="58"/>
  <c r="H1443" i="58"/>
  <c r="H1444" i="58"/>
  <c r="H1445" i="58"/>
  <c r="H1446" i="58"/>
  <c r="H1447" i="58"/>
  <c r="H1448" i="58"/>
  <c r="H1449" i="58"/>
  <c r="H1450" i="58"/>
  <c r="H1451" i="58"/>
  <c r="H1452" i="58"/>
  <c r="H1453" i="58"/>
  <c r="H1454" i="58"/>
  <c r="H1455" i="58"/>
  <c r="H1456" i="58"/>
  <c r="H1457" i="58"/>
  <c r="H1458" i="58"/>
  <c r="H1459" i="58"/>
  <c r="H1460" i="58"/>
  <c r="H1461" i="58"/>
  <c r="H1462" i="58"/>
  <c r="H1463" i="58"/>
  <c r="H1464" i="58"/>
  <c r="H1465" i="58"/>
  <c r="H1466" i="58"/>
  <c r="H1467" i="58"/>
  <c r="H1468" i="58"/>
  <c r="H1469" i="58"/>
  <c r="H1470" i="58"/>
  <c r="H1471" i="58"/>
  <c r="H1472" i="58"/>
  <c r="H1473" i="58"/>
  <c r="H1474" i="58"/>
  <c r="H1475" i="58"/>
  <c r="H1476" i="58"/>
  <c r="H1477" i="58"/>
  <c r="H1478" i="58"/>
  <c r="H1479" i="58"/>
  <c r="H1480" i="58"/>
  <c r="H1481" i="58"/>
  <c r="H1482" i="58"/>
  <c r="H1483" i="58"/>
  <c r="H1484" i="58"/>
  <c r="H1485" i="58"/>
  <c r="H1486" i="58"/>
  <c r="H1487" i="58"/>
  <c r="H1488" i="58"/>
  <c r="H1489" i="58"/>
  <c r="H1490" i="58"/>
  <c r="H1491" i="58"/>
  <c r="H1492" i="58"/>
  <c r="H1493" i="58"/>
  <c r="H1494" i="58"/>
  <c r="H1495" i="58"/>
  <c r="H1496" i="58"/>
  <c r="H1497" i="58"/>
  <c r="H1498" i="58"/>
  <c r="H1499" i="58"/>
  <c r="H1500" i="58"/>
  <c r="H1501" i="58"/>
  <c r="H1502" i="58"/>
  <c r="H1503" i="58"/>
  <c r="H1504" i="58"/>
  <c r="H1505" i="58"/>
  <c r="H1506" i="58"/>
  <c r="H1507" i="58"/>
  <c r="H1508" i="58"/>
  <c r="H1509" i="58"/>
  <c r="H1510" i="58"/>
  <c r="H1511" i="58"/>
  <c r="H1512" i="58"/>
  <c r="H1513" i="58"/>
  <c r="H1514" i="58"/>
  <c r="H1515" i="58"/>
  <c r="H1516" i="58"/>
  <c r="H1517" i="58"/>
  <c r="H1518" i="58"/>
  <c r="H1519" i="58"/>
  <c r="H1520" i="58"/>
  <c r="H1521" i="58"/>
  <c r="H1522" i="58"/>
  <c r="H1523" i="58"/>
  <c r="H1524" i="58"/>
  <c r="H1525" i="58"/>
  <c r="H1526" i="58"/>
  <c r="H1527" i="58"/>
  <c r="H1528" i="58"/>
  <c r="H1529" i="58"/>
  <c r="H1530" i="58"/>
  <c r="H1531" i="58"/>
  <c r="H1532" i="58"/>
  <c r="H1533" i="58"/>
  <c r="H1534" i="58"/>
  <c r="H1535" i="58"/>
  <c r="H1536" i="58"/>
  <c r="H1537" i="58"/>
  <c r="H1538" i="58"/>
  <c r="H1539" i="58"/>
  <c r="H1540" i="58"/>
  <c r="H1541" i="58"/>
  <c r="H1542" i="58"/>
  <c r="H1543" i="58"/>
  <c r="H1544" i="58"/>
  <c r="H1545" i="58"/>
  <c r="H1546" i="58"/>
  <c r="H1547" i="58"/>
  <c r="H1548" i="58"/>
  <c r="H1549" i="58"/>
  <c r="H1550" i="58"/>
  <c r="H1551" i="58"/>
  <c r="H1552" i="58"/>
  <c r="H1553" i="58"/>
  <c r="H1554" i="58"/>
  <c r="H1555" i="58"/>
  <c r="H1556" i="58"/>
  <c r="H1557" i="58"/>
  <c r="H1558" i="58"/>
  <c r="H1559" i="58"/>
  <c r="H1560" i="58"/>
  <c r="H1561" i="58"/>
  <c r="H1562" i="58"/>
  <c r="H1563" i="58"/>
  <c r="H1564" i="58"/>
  <c r="H1565" i="58"/>
  <c r="H1566" i="58"/>
  <c r="H1567" i="58"/>
  <c r="H1568" i="58"/>
  <c r="H1569" i="58"/>
  <c r="H1570" i="58"/>
  <c r="H1571" i="58"/>
  <c r="H1572" i="58"/>
  <c r="H1573" i="58"/>
  <c r="H1574" i="58"/>
  <c r="H1575" i="58"/>
  <c r="H1576" i="58"/>
  <c r="H1577" i="58"/>
  <c r="H1578" i="58"/>
  <c r="H1579" i="58"/>
  <c r="H1580" i="58"/>
  <c r="H1581" i="58"/>
  <c r="H1582" i="58"/>
  <c r="H1583" i="58"/>
  <c r="H1584" i="58"/>
  <c r="H1585" i="58"/>
  <c r="H1586" i="58"/>
  <c r="H1587" i="58"/>
  <c r="H1588" i="58"/>
  <c r="H1589" i="58"/>
  <c r="H1590" i="58"/>
  <c r="H1591" i="58"/>
  <c r="H1592" i="58"/>
  <c r="H1593" i="58"/>
  <c r="H1594" i="58"/>
  <c r="H1595" i="58"/>
  <c r="H1596" i="58"/>
  <c r="H1597" i="58"/>
  <c r="H1598" i="58"/>
  <c r="H1599" i="58"/>
  <c r="H1600" i="58"/>
  <c r="H1601" i="58"/>
  <c r="H1602" i="58"/>
  <c r="H1603" i="58"/>
  <c r="H1604" i="58"/>
  <c r="H1605" i="58"/>
  <c r="H1606" i="58"/>
  <c r="H1607" i="58"/>
  <c r="H1608" i="58"/>
  <c r="H1609" i="58"/>
  <c r="H1610" i="58"/>
  <c r="H1611" i="58"/>
  <c r="H1612" i="58"/>
  <c r="H1613" i="58"/>
  <c r="H1614" i="58"/>
  <c r="H1615" i="58"/>
  <c r="H1616" i="58"/>
  <c r="H1617" i="58"/>
  <c r="H1618" i="58"/>
  <c r="H1619" i="58"/>
  <c r="H1620" i="58"/>
  <c r="H1621" i="58"/>
  <c r="H1622" i="58"/>
  <c r="H1623" i="58"/>
  <c r="H1624" i="58"/>
  <c r="H1625" i="58"/>
  <c r="H1626" i="58"/>
  <c r="H1627" i="58"/>
  <c r="H1628" i="58"/>
  <c r="H1629" i="58"/>
  <c r="H1630" i="58"/>
  <c r="H1631" i="58"/>
  <c r="H1632" i="58"/>
  <c r="H1633" i="58"/>
  <c r="H1634" i="58"/>
  <c r="H1635" i="58"/>
  <c r="H1636" i="58"/>
  <c r="H1637" i="58"/>
  <c r="H1638" i="58"/>
  <c r="H1639" i="58"/>
  <c r="H1640" i="58"/>
  <c r="H1641" i="58"/>
  <c r="H1642" i="58"/>
  <c r="H1643" i="58"/>
  <c r="H1644" i="58"/>
  <c r="H1645" i="58"/>
  <c r="H1646" i="58"/>
  <c r="H1647" i="58"/>
  <c r="H1648" i="58"/>
  <c r="H1649" i="58"/>
  <c r="H1650" i="58"/>
  <c r="H1651" i="58"/>
  <c r="H1652" i="58"/>
  <c r="H1653" i="58"/>
  <c r="H1654" i="58"/>
  <c r="H1655" i="58"/>
  <c r="H1656" i="58"/>
  <c r="H1657" i="58"/>
  <c r="H1658" i="58"/>
  <c r="H1659" i="58"/>
  <c r="H1660" i="58"/>
  <c r="H1661" i="58"/>
  <c r="H1662" i="58"/>
  <c r="H1663" i="58"/>
  <c r="H1664" i="58"/>
  <c r="H1665" i="58"/>
  <c r="H1666" i="58"/>
  <c r="H1667" i="58"/>
  <c r="H1668" i="58"/>
  <c r="H1669" i="58"/>
  <c r="H1670" i="58"/>
  <c r="H1671" i="58"/>
  <c r="H1672" i="58"/>
  <c r="H1673" i="58"/>
  <c r="H1674" i="58"/>
  <c r="H1675" i="58"/>
  <c r="H1676" i="58"/>
  <c r="H1677" i="58"/>
  <c r="H1678" i="58"/>
  <c r="H1679" i="58"/>
  <c r="H1680" i="58"/>
  <c r="H1681" i="58"/>
  <c r="H1682" i="58"/>
  <c r="H1683" i="58"/>
  <c r="H1684" i="58"/>
  <c r="H1685" i="58"/>
  <c r="H1686" i="58"/>
  <c r="H1687" i="58"/>
  <c r="H1688" i="58"/>
  <c r="H1689" i="58"/>
  <c r="H1690" i="58"/>
  <c r="H1691" i="58"/>
  <c r="H1692" i="58"/>
  <c r="H1693" i="58"/>
  <c r="H1694" i="58"/>
  <c r="H1695" i="58"/>
  <c r="H1696" i="58"/>
  <c r="H1697" i="58"/>
  <c r="H1698" i="58"/>
  <c r="H1699" i="58"/>
  <c r="H1700" i="58"/>
  <c r="H1701" i="58"/>
  <c r="H1702" i="58"/>
  <c r="H1703" i="58"/>
  <c r="H1704" i="58"/>
  <c r="H1705" i="58"/>
  <c r="H1706" i="58"/>
  <c r="H1707" i="58"/>
  <c r="H1708" i="58"/>
  <c r="H1709" i="58"/>
  <c r="H1710" i="58"/>
  <c r="H1711" i="58"/>
  <c r="H1712" i="58"/>
  <c r="H1713" i="58"/>
  <c r="H1714" i="58"/>
  <c r="H1715" i="58"/>
  <c r="H1716" i="58"/>
  <c r="H1717" i="58"/>
  <c r="H1718" i="58"/>
  <c r="H1719" i="58"/>
  <c r="H1720" i="58"/>
  <c r="H1721" i="58"/>
  <c r="H1722" i="58"/>
  <c r="H1723" i="58"/>
  <c r="H1724" i="58"/>
  <c r="H1725" i="58"/>
  <c r="H1726" i="58"/>
  <c r="H1727" i="58"/>
  <c r="H1728" i="58"/>
  <c r="H1729" i="58"/>
  <c r="H1730" i="58"/>
  <c r="H1731" i="58"/>
  <c r="H1732" i="58"/>
  <c r="H1733" i="58"/>
  <c r="H1734" i="58"/>
  <c r="H1735" i="58"/>
  <c r="H1736" i="58"/>
  <c r="H1737" i="58"/>
  <c r="H1738" i="58"/>
  <c r="H1739" i="58"/>
  <c r="H1740" i="58"/>
  <c r="H1741" i="58"/>
  <c r="H1742" i="58"/>
  <c r="H1743" i="58"/>
  <c r="H1744" i="58"/>
  <c r="H1745" i="58"/>
  <c r="H1746" i="58"/>
  <c r="H1747" i="58"/>
  <c r="H1748" i="58"/>
  <c r="H1749" i="58"/>
  <c r="H1750" i="58"/>
  <c r="H31" i="1" l="1"/>
  <c r="G25" i="1" l="1"/>
  <c r="H25" i="1" s="1"/>
  <c r="H36" i="1" s="1"/>
  <c r="D15" i="54"/>
  <c r="D14" i="54"/>
  <c r="D13" i="54"/>
  <c r="D12" i="54"/>
  <c r="D506" i="54"/>
  <c r="D505" i="54"/>
  <c r="D504" i="54"/>
  <c r="D503" i="54"/>
  <c r="D502" i="54"/>
  <c r="D501" i="54"/>
  <c r="D500" i="54"/>
  <c r="D499" i="54"/>
  <c r="D498" i="54"/>
  <c r="D497" i="54"/>
  <c r="D496" i="54"/>
  <c r="D495" i="54"/>
  <c r="D494" i="54"/>
  <c r="D493" i="54"/>
  <c r="D492" i="54"/>
  <c r="D491" i="54"/>
  <c r="D490" i="54"/>
  <c r="D489" i="54"/>
  <c r="D488" i="54"/>
  <c r="D487" i="54"/>
  <c r="D486" i="54"/>
  <c r="D485" i="54"/>
  <c r="D484" i="54"/>
  <c r="D483" i="54"/>
  <c r="D482" i="54"/>
  <c r="D481" i="54"/>
  <c r="D480" i="54"/>
  <c r="D479" i="54"/>
  <c r="D478" i="54"/>
  <c r="D477" i="54"/>
  <c r="D476" i="54"/>
  <c r="D475" i="54"/>
  <c r="D474" i="54"/>
  <c r="D473" i="54"/>
  <c r="D472" i="54"/>
  <c r="D471" i="54"/>
  <c r="D470" i="54"/>
  <c r="D469" i="54"/>
  <c r="D468" i="54"/>
  <c r="D467" i="54"/>
  <c r="D466" i="54"/>
  <c r="D465" i="54"/>
  <c r="D464" i="54"/>
  <c r="D463" i="54"/>
  <c r="D462" i="54"/>
  <c r="D461" i="54"/>
  <c r="D460" i="54"/>
  <c r="D459" i="54"/>
  <c r="D458" i="54"/>
  <c r="D457" i="54"/>
  <c r="D456" i="54"/>
  <c r="D455" i="54"/>
  <c r="D454" i="54"/>
  <c r="D453" i="54"/>
  <c r="D452" i="54"/>
  <c r="D451" i="54"/>
  <c r="D450" i="54"/>
  <c r="D449" i="54"/>
  <c r="D448" i="54"/>
  <c r="D447" i="54"/>
  <c r="D446" i="54"/>
  <c r="D445" i="54"/>
  <c r="D444" i="54"/>
  <c r="D443" i="54"/>
  <c r="D442" i="54"/>
  <c r="D441" i="54"/>
  <c r="D440" i="54"/>
  <c r="D439" i="54"/>
  <c r="D438" i="54"/>
  <c r="D437" i="54"/>
  <c r="D436" i="54"/>
  <c r="D435" i="54"/>
  <c r="D434" i="54"/>
  <c r="D433" i="54"/>
  <c r="D432" i="54"/>
  <c r="D431" i="54"/>
  <c r="D430" i="54"/>
  <c r="D429" i="54"/>
  <c r="D428" i="54"/>
  <c r="D427" i="54"/>
  <c r="D426" i="54"/>
  <c r="D425" i="54"/>
  <c r="D424" i="54"/>
  <c r="D423" i="54"/>
  <c r="D422" i="54"/>
  <c r="D421" i="54"/>
  <c r="D420" i="54"/>
  <c r="D419" i="54"/>
  <c r="D418" i="54"/>
  <c r="D417" i="54"/>
  <c r="D416" i="54"/>
  <c r="D415" i="54"/>
  <c r="D414" i="54"/>
  <c r="D413" i="54"/>
  <c r="D412" i="54"/>
  <c r="D411" i="54"/>
  <c r="D410" i="54"/>
  <c r="D409" i="54"/>
  <c r="D408" i="54"/>
  <c r="D407" i="54"/>
  <c r="D406" i="54"/>
  <c r="D405" i="54"/>
  <c r="D404" i="54"/>
  <c r="D403" i="54"/>
  <c r="D402" i="54"/>
  <c r="D401" i="54"/>
  <c r="D400" i="54"/>
  <c r="D399" i="54"/>
  <c r="D398" i="54"/>
  <c r="D397" i="54"/>
  <c r="D396" i="54"/>
  <c r="D395" i="54"/>
  <c r="D394" i="54"/>
  <c r="D393" i="54"/>
  <c r="D392" i="54"/>
  <c r="D391" i="54"/>
  <c r="D390" i="54"/>
  <c r="D389" i="54"/>
  <c r="D388" i="54"/>
  <c r="D387" i="54"/>
  <c r="D386" i="54"/>
  <c r="D385" i="54"/>
  <c r="D384" i="54"/>
  <c r="D383" i="54"/>
  <c r="D382" i="54"/>
  <c r="D381" i="54"/>
  <c r="D380" i="54"/>
  <c r="D379" i="54"/>
  <c r="D378" i="54"/>
  <c r="D377" i="54"/>
  <c r="D376" i="54"/>
  <c r="D375" i="54"/>
  <c r="D374" i="54"/>
  <c r="D373" i="54"/>
  <c r="D372" i="54"/>
  <c r="D371" i="54"/>
  <c r="D370" i="54"/>
  <c r="D369" i="54"/>
  <c r="D368" i="54"/>
  <c r="D367" i="54"/>
  <c r="D366" i="54"/>
  <c r="D365" i="54"/>
  <c r="D364" i="54"/>
  <c r="D363" i="54"/>
  <c r="D362" i="54"/>
  <c r="D361" i="54"/>
  <c r="D360" i="54"/>
  <c r="D359" i="54"/>
  <c r="D358" i="54"/>
  <c r="D357" i="54"/>
  <c r="D356" i="54"/>
  <c r="D355" i="54"/>
  <c r="D354" i="54"/>
  <c r="D353" i="54"/>
  <c r="D352" i="54"/>
  <c r="D351" i="54"/>
  <c r="D350" i="54"/>
  <c r="D349" i="54"/>
  <c r="D348" i="54"/>
  <c r="D347" i="54"/>
  <c r="D346" i="54"/>
  <c r="D345" i="54"/>
  <c r="D344" i="54"/>
  <c r="D343" i="54"/>
  <c r="D342" i="54"/>
  <c r="D341" i="54"/>
  <c r="D340" i="54"/>
  <c r="D339" i="54"/>
  <c r="D338" i="54"/>
  <c r="D337" i="54"/>
  <c r="D336" i="54"/>
  <c r="D335" i="54"/>
  <c r="D334" i="54"/>
  <c r="D333" i="54"/>
  <c r="D332" i="54"/>
  <c r="D331" i="54"/>
  <c r="D330" i="54"/>
  <c r="D329" i="54"/>
  <c r="D328" i="54"/>
  <c r="D327" i="54"/>
  <c r="D326" i="54"/>
  <c r="D325" i="54"/>
  <c r="D324" i="54"/>
  <c r="D323" i="54"/>
  <c r="D322" i="54"/>
  <c r="D321" i="54"/>
  <c r="D320" i="54"/>
  <c r="D319" i="54"/>
  <c r="D318" i="54"/>
  <c r="D317" i="54"/>
  <c r="D316" i="54"/>
  <c r="D315" i="54"/>
  <c r="D314" i="54"/>
  <c r="D313" i="54"/>
  <c r="D312" i="54"/>
  <c r="D311" i="54"/>
  <c r="D310" i="54"/>
  <c r="D309" i="54"/>
  <c r="D308" i="54"/>
  <c r="D307" i="54"/>
  <c r="D306" i="54"/>
  <c r="D305" i="54"/>
  <c r="D304" i="54"/>
  <c r="D303" i="54"/>
  <c r="D302" i="54"/>
  <c r="D301" i="54"/>
  <c r="D300" i="54"/>
  <c r="D299" i="54"/>
  <c r="D298" i="54"/>
  <c r="D297" i="54"/>
  <c r="D296" i="54"/>
  <c r="D295" i="54"/>
  <c r="D294" i="54"/>
  <c r="D293" i="54"/>
  <c r="D292" i="54"/>
  <c r="D291" i="54"/>
  <c r="D290" i="54"/>
  <c r="D289" i="54"/>
  <c r="D288" i="54"/>
  <c r="D287" i="54"/>
  <c r="D286" i="54"/>
  <c r="D285" i="54"/>
  <c r="D284" i="54"/>
  <c r="D283" i="54"/>
  <c r="D282" i="54"/>
  <c r="D281" i="54"/>
  <c r="D280" i="54"/>
  <c r="D279" i="54"/>
  <c r="D278" i="54"/>
  <c r="D277" i="54"/>
  <c r="D276" i="54"/>
  <c r="D275" i="54"/>
  <c r="D274" i="54"/>
  <c r="D273" i="54"/>
  <c r="D272" i="54"/>
  <c r="D271" i="54"/>
  <c r="D270" i="54"/>
  <c r="D269" i="54"/>
  <c r="D268" i="54"/>
  <c r="D267" i="54"/>
  <c r="D266" i="54"/>
  <c r="D265" i="54"/>
  <c r="D264" i="54"/>
  <c r="D263" i="54"/>
  <c r="D262" i="54"/>
  <c r="D261" i="54"/>
  <c r="D260" i="54"/>
  <c r="D259" i="54"/>
  <c r="D258" i="54"/>
  <c r="D257" i="54"/>
  <c r="D256" i="54"/>
  <c r="D255" i="54"/>
  <c r="D254" i="54"/>
  <c r="D253" i="54"/>
  <c r="D252" i="54"/>
  <c r="D251" i="54"/>
  <c r="D250" i="54"/>
  <c r="D249" i="54"/>
  <c r="D248" i="54"/>
  <c r="D247" i="54"/>
  <c r="D246" i="54"/>
  <c r="D245" i="54"/>
  <c r="D244" i="54"/>
  <c r="D243" i="54"/>
  <c r="D242" i="54"/>
  <c r="D241" i="54"/>
  <c r="D240" i="54"/>
  <c r="D239" i="54"/>
  <c r="D238" i="54"/>
  <c r="D237" i="54"/>
  <c r="D236" i="54"/>
  <c r="D235" i="54"/>
  <c r="D234" i="54"/>
  <c r="D233" i="54"/>
  <c r="D232" i="54"/>
  <c r="D231" i="54"/>
  <c r="D230" i="54"/>
  <c r="D229" i="54"/>
  <c r="D228" i="54"/>
  <c r="D227" i="54"/>
  <c r="D226" i="54"/>
  <c r="D225" i="54"/>
  <c r="D224" i="54"/>
  <c r="D223" i="54"/>
  <c r="D222" i="54"/>
  <c r="D221" i="54"/>
  <c r="D220" i="54"/>
  <c r="D219" i="54"/>
  <c r="D218" i="54"/>
  <c r="D217" i="54"/>
  <c r="D216" i="54"/>
  <c r="D215" i="54"/>
  <c r="D214" i="54"/>
  <c r="D213" i="54"/>
  <c r="D212" i="54"/>
  <c r="D211" i="54"/>
  <c r="D210" i="54"/>
  <c r="D209" i="54"/>
  <c r="D208" i="54"/>
  <c r="D207" i="54"/>
  <c r="D206" i="54"/>
  <c r="D205" i="54"/>
  <c r="D204" i="54"/>
  <c r="D203" i="54"/>
  <c r="D202" i="54"/>
  <c r="D201" i="54"/>
  <c r="D200" i="54"/>
  <c r="D199" i="54"/>
  <c r="D198" i="54"/>
  <c r="D197" i="54"/>
  <c r="D196" i="54"/>
  <c r="D195" i="54"/>
  <c r="D194" i="54"/>
  <c r="D193" i="54"/>
  <c r="D192" i="54"/>
  <c r="D191" i="54"/>
  <c r="D190" i="54"/>
  <c r="D189" i="54"/>
  <c r="D188" i="54"/>
  <c r="D187" i="54"/>
  <c r="D186" i="54"/>
  <c r="D185" i="54"/>
  <c r="D184" i="54"/>
  <c r="D183" i="54"/>
  <c r="D182" i="54"/>
  <c r="D181" i="54"/>
  <c r="D180" i="54"/>
  <c r="D179" i="54"/>
  <c r="D178" i="54"/>
  <c r="D177" i="54"/>
  <c r="D176" i="54"/>
  <c r="D175" i="54"/>
  <c r="D174" i="54"/>
  <c r="D173" i="54"/>
  <c r="D172" i="54"/>
  <c r="D171" i="54"/>
  <c r="D170" i="54"/>
  <c r="D169" i="54"/>
  <c r="D168" i="54"/>
  <c r="D167" i="54"/>
  <c r="D166" i="54"/>
  <c r="D165" i="54"/>
  <c r="D164" i="54"/>
  <c r="D163" i="54"/>
  <c r="D162" i="54"/>
  <c r="D161" i="54"/>
  <c r="D160" i="54"/>
  <c r="D159" i="54"/>
  <c r="D158" i="54"/>
  <c r="D157" i="54"/>
  <c r="D156" i="54"/>
  <c r="D155" i="54"/>
  <c r="D154" i="54"/>
  <c r="D153" i="54"/>
  <c r="D152" i="54"/>
  <c r="D151" i="54"/>
  <c r="D150" i="54"/>
  <c r="D149" i="54"/>
  <c r="D148" i="54"/>
  <c r="D147" i="54"/>
  <c r="D146" i="54"/>
  <c r="D145" i="54"/>
  <c r="D144" i="54"/>
  <c r="D143" i="54"/>
  <c r="D142" i="54"/>
  <c r="D141" i="54"/>
  <c r="D140" i="54"/>
  <c r="D139" i="54"/>
  <c r="D138" i="54"/>
  <c r="D137" i="54"/>
  <c r="D136" i="54"/>
  <c r="D135" i="54"/>
  <c r="D134" i="54"/>
  <c r="D133" i="54"/>
  <c r="D132" i="54"/>
  <c r="D131" i="54"/>
  <c r="D130" i="54"/>
  <c r="D129" i="54"/>
  <c r="D128" i="54"/>
  <c r="D127" i="54"/>
  <c r="D126" i="54"/>
  <c r="D125" i="54"/>
  <c r="D124" i="54"/>
  <c r="D123" i="54"/>
  <c r="D122" i="54"/>
  <c r="D121" i="54"/>
  <c r="D120" i="54"/>
  <c r="D119" i="54"/>
  <c r="D118" i="54"/>
  <c r="D117" i="54"/>
  <c r="D116" i="54"/>
  <c r="D115" i="54"/>
  <c r="D114" i="54"/>
  <c r="D113" i="54"/>
  <c r="D112" i="54"/>
  <c r="D111" i="54"/>
  <c r="D110" i="54"/>
  <c r="D109" i="54"/>
  <c r="D108" i="54"/>
  <c r="D107" i="54"/>
  <c r="D106" i="54"/>
  <c r="D105" i="54"/>
  <c r="D104" i="54"/>
  <c r="D103" i="54"/>
  <c r="D102" i="54"/>
  <c r="D101" i="54"/>
  <c r="D100" i="54"/>
  <c r="D99" i="54"/>
  <c r="D98" i="54"/>
  <c r="D97" i="54"/>
  <c r="D96" i="54"/>
  <c r="D95" i="54"/>
  <c r="D94" i="54"/>
  <c r="D93" i="54"/>
  <c r="D92" i="54"/>
  <c r="D91" i="54"/>
  <c r="D90" i="54"/>
  <c r="D89" i="54"/>
  <c r="D88" i="54"/>
  <c r="D87" i="54"/>
  <c r="D86" i="54"/>
  <c r="D85" i="54"/>
  <c r="D84" i="54"/>
  <c r="D83" i="54"/>
  <c r="D82" i="54"/>
  <c r="D81" i="54"/>
  <c r="D80" i="54"/>
  <c r="D79" i="54"/>
  <c r="D78" i="54"/>
  <c r="D77" i="54"/>
  <c r="D76" i="54"/>
  <c r="D75" i="54"/>
  <c r="D74" i="54"/>
  <c r="D73" i="54"/>
  <c r="D72" i="54"/>
  <c r="D71" i="54"/>
  <c r="D70" i="54"/>
  <c r="D69" i="54"/>
  <c r="D68" i="54"/>
  <c r="D67" i="54"/>
  <c r="D66" i="54"/>
  <c r="D65" i="54"/>
  <c r="D64" i="54"/>
  <c r="D63" i="54"/>
  <c r="D62" i="54"/>
  <c r="D61" i="54"/>
  <c r="D60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1" i="54"/>
  <c r="D10" i="54"/>
  <c r="D9" i="54"/>
  <c r="D8" i="54"/>
  <c r="A7" i="56" l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F22" i="55"/>
  <c r="I5" i="1"/>
  <c r="AN142" i="8" l="1"/>
  <c r="AN178" i="10"/>
  <c r="AI33" i="11"/>
  <c r="AO35" i="17"/>
  <c r="AL40" i="18"/>
  <c r="AO140" i="19"/>
  <c r="AN50" i="20"/>
  <c r="AI50" i="12" l="1"/>
  <c r="AI117" i="13"/>
  <c r="AI93" i="14"/>
  <c r="AJ38" i="15"/>
  <c r="Z67" i="16"/>
  <c r="AM31" i="21"/>
  <c r="AJ38" i="22"/>
  <c r="V110" i="40" l="1"/>
  <c r="AE470" i="40"/>
  <c r="O34" i="8" l="1"/>
  <c r="L11" i="38"/>
  <c r="L10" i="38"/>
  <c r="L36" i="38"/>
  <c r="L34" i="38"/>
  <c r="L32" i="38"/>
  <c r="L30" i="38"/>
  <c r="L28" i="38"/>
  <c r="L26" i="38"/>
  <c r="L37" i="38"/>
  <c r="L35" i="38"/>
  <c r="L33" i="38"/>
  <c r="L31" i="38"/>
  <c r="L29" i="38"/>
  <c r="L27" i="38"/>
  <c r="L25" i="38"/>
  <c r="U77" i="47"/>
  <c r="U145" i="48" l="1"/>
  <c r="Q145" i="48"/>
  <c r="Q133" i="48"/>
  <c r="U133" i="48"/>
  <c r="U233" i="47"/>
  <c r="U99" i="47" l="1"/>
  <c r="U222" i="47" l="1"/>
  <c r="U221" i="47"/>
  <c r="U220" i="47"/>
  <c r="U219" i="47"/>
  <c r="AC493" i="50" l="1"/>
  <c r="A76" i="13" l="1"/>
  <c r="A77" i="13" s="1"/>
  <c r="A78" i="13" s="1"/>
  <c r="A79" i="13" s="1"/>
  <c r="AF48" i="19" l="1"/>
  <c r="AF47" i="19"/>
  <c r="AF83" i="19" l="1"/>
  <c r="AF84" i="19"/>
  <c r="C754" i="50" l="1"/>
  <c r="AC474" i="50"/>
  <c r="U713" i="47"/>
  <c r="U712" i="47"/>
  <c r="V465" i="40"/>
  <c r="AC745" i="50"/>
  <c r="A374" i="40" l="1"/>
  <c r="A375" i="40" s="1"/>
  <c r="A376" i="40" s="1"/>
  <c r="A377" i="40" s="1"/>
  <c r="A378" i="40" s="1"/>
  <c r="A379" i="40" s="1"/>
  <c r="A380" i="40" s="1"/>
  <c r="A381" i="40" s="1"/>
  <c r="A382" i="40" s="1"/>
  <c r="A383" i="40" s="1"/>
  <c r="A384" i="40" s="1"/>
  <c r="A385" i="40" s="1"/>
  <c r="A386" i="40" s="1"/>
  <c r="A387" i="40" s="1"/>
  <c r="A388" i="40" s="1"/>
  <c r="A389" i="40" s="1"/>
  <c r="A390" i="40" s="1"/>
  <c r="A391" i="40" s="1"/>
  <c r="A392" i="40" s="1"/>
  <c r="A393" i="40" s="1"/>
  <c r="A394" i="40" s="1"/>
  <c r="A395" i="40" s="1"/>
  <c r="A396" i="40" s="1"/>
  <c r="A397" i="40" s="1"/>
  <c r="A398" i="40" s="1"/>
  <c r="A399" i="40" s="1"/>
  <c r="A400" i="40" s="1"/>
  <c r="A401" i="40" s="1"/>
  <c r="A402" i="40" s="1"/>
  <c r="A403" i="40" s="1"/>
  <c r="A404" i="40" s="1"/>
  <c r="V402" i="40"/>
  <c r="V386" i="40"/>
  <c r="A405" i="40" l="1"/>
  <c r="A406" i="40" s="1"/>
  <c r="A407" i="40" s="1"/>
  <c r="A408" i="40" s="1"/>
  <c r="A409" i="40" s="1"/>
  <c r="V142" i="40"/>
  <c r="T205" i="44" l="1"/>
  <c r="A692" i="50" l="1"/>
  <c r="A693" i="50" s="1"/>
  <c r="A694" i="50" s="1"/>
  <c r="A695" i="50" s="1"/>
  <c r="A696" i="50" s="1"/>
  <c r="A697" i="50" s="1"/>
  <c r="A698" i="50" s="1"/>
  <c r="A699" i="50" s="1"/>
  <c r="A700" i="50" s="1"/>
  <c r="A701" i="50" l="1"/>
  <c r="A702" i="50" s="1"/>
  <c r="A703" i="50" s="1"/>
  <c r="A704" i="50" s="1"/>
  <c r="A705" i="50" s="1"/>
  <c r="A706" i="50" s="1"/>
  <c r="A707" i="50" s="1"/>
  <c r="A708" i="50" s="1"/>
  <c r="A709" i="50" s="1"/>
  <c r="A710" i="50" s="1"/>
  <c r="A711" i="50" s="1"/>
  <c r="A712" i="50" s="1"/>
  <c r="A713" i="50" s="1"/>
  <c r="A714" i="50" s="1"/>
  <c r="A715" i="50" s="1"/>
  <c r="A716" i="50" s="1"/>
  <c r="A717" i="50" s="1"/>
  <c r="A718" i="50" s="1"/>
  <c r="A719" i="50" s="1"/>
  <c r="A720" i="50" s="1"/>
  <c r="A721" i="50" s="1"/>
  <c r="A722" i="50" s="1"/>
  <c r="A723" i="50" s="1"/>
  <c r="A724" i="50" s="1"/>
  <c r="A725" i="50" s="1"/>
  <c r="A726" i="50" s="1"/>
  <c r="A727" i="50" s="1"/>
  <c r="A728" i="50" s="1"/>
  <c r="A729" i="50" s="1"/>
  <c r="A730" i="50" s="1"/>
  <c r="A731" i="50" s="1"/>
  <c r="A732" i="50" s="1"/>
  <c r="A733" i="50" s="1"/>
  <c r="A734" i="50" s="1"/>
  <c r="A735" i="50" s="1"/>
  <c r="A736" i="50" s="1"/>
  <c r="A737" i="50" s="1"/>
  <c r="A738" i="50" s="1"/>
  <c r="A739" i="50" s="1"/>
  <c r="A740" i="50" s="1"/>
  <c r="V461" i="40"/>
  <c r="Y95" i="49" l="1"/>
  <c r="U95" i="49"/>
  <c r="AF70" i="2" l="1"/>
  <c r="AD70" i="2"/>
  <c r="D70" i="2"/>
  <c r="AA61" i="2"/>
  <c r="A55" i="2"/>
  <c r="A56" i="2" s="1"/>
  <c r="A44" i="2"/>
  <c r="A45" i="2" s="1"/>
  <c r="A46" i="2" s="1"/>
  <c r="A47" i="2" s="1"/>
  <c r="A48" i="2" s="1"/>
  <c r="A49" i="2" s="1"/>
  <c r="A50" i="2" s="1"/>
  <c r="A51" i="2" s="1"/>
  <c r="A52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U40" i="3"/>
  <c r="S40" i="3"/>
  <c r="D40" i="3"/>
  <c r="G23" i="1" s="1"/>
  <c r="H23" i="1" s="1"/>
  <c r="V73" i="4"/>
  <c r="T73" i="4"/>
  <c r="D73" i="4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S41" i="5"/>
  <c r="Q41" i="5"/>
  <c r="D41" i="5"/>
  <c r="G21" i="1" s="1"/>
  <c r="H21" i="1" s="1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O31" i="8"/>
  <c r="O32" i="8"/>
  <c r="O33" i="8"/>
  <c r="AE133" i="8"/>
  <c r="D142" i="8"/>
  <c r="AN143" i="8" s="1"/>
  <c r="AH142" i="8"/>
  <c r="AJ142" i="8"/>
  <c r="A122" i="8" l="1"/>
  <c r="A123" i="8" s="1"/>
  <c r="A124" i="8" s="1"/>
  <c r="A125" i="8" s="1"/>
  <c r="A126" i="8" s="1"/>
  <c r="A127" i="8" s="1"/>
  <c r="A128" i="8" s="1"/>
  <c r="A129" i="8" s="1"/>
  <c r="A130" i="8" s="1"/>
  <c r="A131" i="8" s="1"/>
  <c r="V74" i="4"/>
  <c r="S42" i="5"/>
  <c r="T74" i="4"/>
  <c r="Q42" i="5"/>
  <c r="S41" i="3"/>
  <c r="U41" i="3"/>
  <c r="AE33" i="11"/>
  <c r="AC33" i="11"/>
  <c r="D33" i="11"/>
  <c r="AI34" i="11" s="1"/>
  <c r="Z26" i="11"/>
  <c r="AE50" i="12"/>
  <c r="AC50" i="12"/>
  <c r="D50" i="12"/>
  <c r="Z44" i="12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E117" i="13"/>
  <c r="AC117" i="13"/>
  <c r="D117" i="13"/>
  <c r="AI118" i="13" s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E93" i="14"/>
  <c r="AC93" i="14"/>
  <c r="D93" i="14"/>
  <c r="Z87" i="14"/>
  <c r="A10" i="14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E38" i="15"/>
  <c r="AC38" i="15"/>
  <c r="D38" i="15"/>
  <c r="AJ39" i="15" s="1"/>
  <c r="Z30" i="15"/>
  <c r="U67" i="16"/>
  <c r="S67" i="16"/>
  <c r="D67" i="16"/>
  <c r="P21" i="16"/>
  <c r="P60" i="16" s="1"/>
  <c r="A10" i="16"/>
  <c r="A11" i="16" s="1"/>
  <c r="A12" i="16" s="1"/>
  <c r="A13" i="16" s="1"/>
  <c r="AJ35" i="17"/>
  <c r="AH35" i="17"/>
  <c r="D35" i="17"/>
  <c r="AO36" i="17" s="1"/>
  <c r="AE29" i="17"/>
  <c r="A10" i="17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H40" i="18"/>
  <c r="AF40" i="18"/>
  <c r="D40" i="18"/>
  <c r="AL41" i="18" s="1"/>
  <c r="AC33" i="18"/>
  <c r="A10" i="18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K140" i="19"/>
  <c r="AI140" i="19"/>
  <c r="D140" i="19"/>
  <c r="AO141" i="19" s="1"/>
  <c r="AF131" i="19"/>
  <c r="A32" i="19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10" i="19"/>
  <c r="A11" i="19" s="1"/>
  <c r="A12" i="19" s="1"/>
  <c r="A13" i="19" s="1"/>
  <c r="A14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J50" i="20"/>
  <c r="AH50" i="20"/>
  <c r="D50" i="20"/>
  <c r="AN51" i="20" s="1"/>
  <c r="AE42" i="20"/>
  <c r="A10" i="20"/>
  <c r="A11" i="20" s="1"/>
  <c r="A10" i="21"/>
  <c r="A11" i="21" s="1"/>
  <c r="A12" i="21" s="1"/>
  <c r="A13" i="21" s="1"/>
  <c r="Z68" i="16" l="1"/>
  <c r="G10" i="1"/>
  <c r="H10" i="1" s="1"/>
  <c r="G12" i="1"/>
  <c r="H12" i="1" s="1"/>
  <c r="AI94" i="14"/>
  <c r="G14" i="1"/>
  <c r="H14" i="1" s="1"/>
  <c r="AI51" i="12"/>
  <c r="A80" i="13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74" i="13"/>
  <c r="A14" i="16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12" i="20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6" i="19"/>
  <c r="A47" i="19" s="1"/>
  <c r="A48" i="19" s="1"/>
  <c r="S68" i="16"/>
  <c r="AC51" i="12"/>
  <c r="AE51" i="12"/>
  <c r="AC34" i="11"/>
  <c r="AE34" i="11"/>
  <c r="AI141" i="19"/>
  <c r="U68" i="16"/>
  <c r="AK141" i="19"/>
  <c r="AH51" i="20"/>
  <c r="AJ51" i="20"/>
  <c r="AH36" i="17"/>
  <c r="AJ36" i="17"/>
  <c r="AF41" i="18"/>
  <c r="AH41" i="18"/>
  <c r="U492" i="47"/>
  <c r="A49" i="19" l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U338" i="47"/>
  <c r="U342" i="47"/>
  <c r="U341" i="47"/>
  <c r="U340" i="47"/>
  <c r="U339" i="47"/>
  <c r="U345" i="47"/>
  <c r="A67" i="19" l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H18" i="28"/>
  <c r="H17" i="28"/>
  <c r="H16" i="28"/>
  <c r="D107" i="23" l="1"/>
  <c r="C32" i="1" s="1"/>
  <c r="D32" i="1" s="1"/>
  <c r="D35" i="1" s="1"/>
  <c r="L36" i="1" s="1"/>
  <c r="H105" i="23"/>
  <c r="I30" i="25"/>
  <c r="T61" i="34" l="1"/>
  <c r="T60" i="34"/>
  <c r="T59" i="34"/>
  <c r="T58" i="34"/>
  <c r="T57" i="34"/>
  <c r="T56" i="34"/>
  <c r="T55" i="34"/>
  <c r="T54" i="34"/>
  <c r="T53" i="34"/>
  <c r="T51" i="34"/>
  <c r="T50" i="34"/>
  <c r="T49" i="34"/>
  <c r="T48" i="34"/>
  <c r="T47" i="34"/>
  <c r="T46" i="34"/>
  <c r="T45" i="34"/>
  <c r="T44" i="34"/>
  <c r="T42" i="34"/>
  <c r="T40" i="34"/>
  <c r="T36" i="34"/>
  <c r="T35" i="34"/>
  <c r="T34" i="34"/>
  <c r="T33" i="34"/>
  <c r="T32" i="34"/>
  <c r="T31" i="34"/>
  <c r="T30" i="34"/>
  <c r="T29" i="34"/>
  <c r="T28" i="34"/>
  <c r="T25" i="34"/>
  <c r="T23" i="34"/>
  <c r="T22" i="34"/>
  <c r="T21" i="34"/>
  <c r="T20" i="34"/>
  <c r="T19" i="34"/>
  <c r="T18" i="34"/>
  <c r="T17" i="34"/>
  <c r="T16" i="34"/>
  <c r="T15" i="34"/>
  <c r="T14" i="34"/>
  <c r="T12" i="34"/>
  <c r="T11" i="34"/>
  <c r="T10" i="34"/>
  <c r="T9" i="34"/>
  <c r="T8" i="34"/>
  <c r="T7" i="34"/>
  <c r="D32" i="25" l="1"/>
  <c r="C31" i="1" s="1"/>
  <c r="D31" i="1" s="1"/>
  <c r="AA54" i="42"/>
  <c r="AA53" i="42"/>
  <c r="AA52" i="42"/>
  <c r="AA51" i="42"/>
  <c r="AA50" i="42"/>
  <c r="AA49" i="42"/>
  <c r="AA48" i="42"/>
  <c r="AA47" i="42"/>
  <c r="AA46" i="42"/>
  <c r="AA45" i="42"/>
  <c r="AA44" i="42"/>
  <c r="AA43" i="42"/>
  <c r="AA42" i="42"/>
  <c r="AA41" i="42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25" i="42"/>
  <c r="AA24" i="42"/>
  <c r="AA23" i="42"/>
  <c r="AA22" i="42"/>
  <c r="AA21" i="42"/>
  <c r="AA20" i="42"/>
  <c r="AA19" i="42"/>
  <c r="AA18" i="42"/>
  <c r="AA17" i="42"/>
  <c r="AA16" i="42"/>
  <c r="AA15" i="42"/>
  <c r="AA14" i="42"/>
  <c r="AA13" i="42"/>
  <c r="AA12" i="42"/>
  <c r="AA11" i="42"/>
  <c r="AA10" i="42"/>
  <c r="AA9" i="42"/>
  <c r="AA8" i="42"/>
  <c r="AA7" i="42"/>
  <c r="U10" i="47"/>
  <c r="U8" i="47" l="1"/>
  <c r="U9" i="47"/>
  <c r="U11" i="47"/>
  <c r="U12" i="47"/>
  <c r="U13" i="47"/>
  <c r="U14" i="47"/>
  <c r="U15" i="47"/>
  <c r="U16" i="47"/>
  <c r="U17" i="47"/>
  <c r="U18" i="47"/>
  <c r="U19" i="47"/>
  <c r="U20" i="47"/>
  <c r="U21" i="47"/>
  <c r="U22" i="47"/>
  <c r="U23" i="47"/>
  <c r="U24" i="47"/>
  <c r="U25" i="47"/>
  <c r="U26" i="47"/>
  <c r="U27" i="47"/>
  <c r="U28" i="47"/>
  <c r="U29" i="47"/>
  <c r="U30" i="47"/>
  <c r="U31" i="47"/>
  <c r="U32" i="47"/>
  <c r="U33" i="47"/>
  <c r="U34" i="47"/>
  <c r="U35" i="47"/>
  <c r="U36" i="47"/>
  <c r="U37" i="47"/>
  <c r="U38" i="47"/>
  <c r="U39" i="47"/>
  <c r="U40" i="47"/>
  <c r="U41" i="47"/>
  <c r="U42" i="47"/>
  <c r="U43" i="47"/>
  <c r="U44" i="47"/>
  <c r="U45" i="47"/>
  <c r="U46" i="47"/>
  <c r="U47" i="47"/>
  <c r="U48" i="47"/>
  <c r="U49" i="47"/>
  <c r="U50" i="47"/>
  <c r="U51" i="47"/>
  <c r="U52" i="47"/>
  <c r="U53" i="47"/>
  <c r="U54" i="47"/>
  <c r="U55" i="47"/>
  <c r="U56" i="47"/>
  <c r="U57" i="47"/>
  <c r="U58" i="47"/>
  <c r="U59" i="47"/>
  <c r="U60" i="47"/>
  <c r="U61" i="47"/>
  <c r="U62" i="47"/>
  <c r="U63" i="47"/>
  <c r="U64" i="47"/>
  <c r="U65" i="47"/>
  <c r="U66" i="47"/>
  <c r="U67" i="47"/>
  <c r="U68" i="47"/>
  <c r="U69" i="47"/>
  <c r="U70" i="47"/>
  <c r="U71" i="47"/>
  <c r="U72" i="47"/>
  <c r="U73" i="47"/>
  <c r="U74" i="47"/>
  <c r="U75" i="47"/>
  <c r="U76" i="47"/>
  <c r="U78" i="47"/>
  <c r="U79" i="47"/>
  <c r="U80" i="47"/>
  <c r="U81" i="47"/>
  <c r="U82" i="47"/>
  <c r="U83" i="47"/>
  <c r="U84" i="47"/>
  <c r="U85" i="47"/>
  <c r="U86" i="47"/>
  <c r="U87" i="47"/>
  <c r="U88" i="47"/>
  <c r="U89" i="47"/>
  <c r="U90" i="47"/>
  <c r="U91" i="47"/>
  <c r="U92" i="47"/>
  <c r="U93" i="47"/>
  <c r="U94" i="47"/>
  <c r="U95" i="47"/>
  <c r="U96" i="47"/>
  <c r="U97" i="47"/>
  <c r="U98" i="47"/>
  <c r="U100" i="47"/>
  <c r="U101" i="47"/>
  <c r="U102" i="47"/>
  <c r="U103" i="47"/>
  <c r="U104" i="47"/>
  <c r="U105" i="47"/>
  <c r="U106" i="47"/>
  <c r="U107" i="47"/>
  <c r="U108" i="47"/>
  <c r="U109" i="47"/>
  <c r="U110" i="47"/>
  <c r="U111" i="47"/>
  <c r="U112" i="47"/>
  <c r="U113" i="47"/>
  <c r="U114" i="47"/>
  <c r="U115" i="47"/>
  <c r="U116" i="47"/>
  <c r="U117" i="47"/>
  <c r="U118" i="47"/>
  <c r="U119" i="47"/>
  <c r="U120" i="47"/>
  <c r="U121" i="47"/>
  <c r="U122" i="47"/>
  <c r="U123" i="47"/>
  <c r="U124" i="47"/>
  <c r="U125" i="47"/>
  <c r="U126" i="47"/>
  <c r="U127" i="47"/>
  <c r="U128" i="47"/>
  <c r="U129" i="47"/>
  <c r="U130" i="47"/>
  <c r="U131" i="47"/>
  <c r="U132" i="47"/>
  <c r="U133" i="47"/>
  <c r="U134" i="47"/>
  <c r="U135" i="47"/>
  <c r="U136" i="47"/>
  <c r="U137" i="47"/>
  <c r="U138" i="47"/>
  <c r="U139" i="47"/>
  <c r="U140" i="47"/>
  <c r="U141" i="47"/>
  <c r="U142" i="47"/>
  <c r="U143" i="47"/>
  <c r="U144" i="47"/>
  <c r="U145" i="47"/>
  <c r="U146" i="47"/>
  <c r="U147" i="47"/>
  <c r="U148" i="47"/>
  <c r="U149" i="47"/>
  <c r="U150" i="47"/>
  <c r="U151" i="47"/>
  <c r="U152" i="47"/>
  <c r="U153" i="47"/>
  <c r="U154" i="47"/>
  <c r="U155" i="47"/>
  <c r="U156" i="47"/>
  <c r="U157" i="47"/>
  <c r="U158" i="47"/>
  <c r="U159" i="47"/>
  <c r="U160" i="47"/>
  <c r="U161" i="47"/>
  <c r="U162" i="47"/>
  <c r="U163" i="47"/>
  <c r="U164" i="47"/>
  <c r="U165" i="47"/>
  <c r="U166" i="47"/>
  <c r="U167" i="47"/>
  <c r="U168" i="47"/>
  <c r="U169" i="47"/>
  <c r="U170" i="47"/>
  <c r="U171" i="47"/>
  <c r="U172" i="47"/>
  <c r="U173" i="47"/>
  <c r="U174" i="47"/>
  <c r="U175" i="47"/>
  <c r="U176" i="47"/>
  <c r="U177" i="47"/>
  <c r="U178" i="47"/>
  <c r="U179" i="47"/>
  <c r="U180" i="47"/>
  <c r="U181" i="47"/>
  <c r="U182" i="47"/>
  <c r="U183" i="47"/>
  <c r="U184" i="47"/>
  <c r="U185" i="47"/>
  <c r="U186" i="47"/>
  <c r="U187" i="47"/>
  <c r="U188" i="47"/>
  <c r="U189" i="47"/>
  <c r="U190" i="47"/>
  <c r="U191" i="47"/>
  <c r="U192" i="47"/>
  <c r="U193" i="47"/>
  <c r="U194" i="47"/>
  <c r="U195" i="47"/>
  <c r="U196" i="47"/>
  <c r="U197" i="47"/>
  <c r="U198" i="47"/>
  <c r="U199" i="47"/>
  <c r="U200" i="47"/>
  <c r="U201" i="47"/>
  <c r="U202" i="47"/>
  <c r="U203" i="47"/>
  <c r="U204" i="47"/>
  <c r="U205" i="47"/>
  <c r="U206" i="47"/>
  <c r="U207" i="47"/>
  <c r="U208" i="47"/>
  <c r="U209" i="47"/>
  <c r="U210" i="47"/>
  <c r="U211" i="47"/>
  <c r="U212" i="47"/>
  <c r="U213" i="47"/>
  <c r="U214" i="47"/>
  <c r="U215" i="47"/>
  <c r="U216" i="47"/>
  <c r="U217" i="47"/>
  <c r="U218" i="47"/>
  <c r="U223" i="47"/>
  <c r="U224" i="47"/>
  <c r="U225" i="47"/>
  <c r="U226" i="47"/>
  <c r="U227" i="47"/>
  <c r="U228" i="47"/>
  <c r="U229" i="47"/>
  <c r="U230" i="47"/>
  <c r="U231" i="47"/>
  <c r="U232" i="47"/>
  <c r="U234" i="47"/>
  <c r="U235" i="47"/>
  <c r="U236" i="47"/>
  <c r="U237" i="47"/>
  <c r="U238" i="47"/>
  <c r="U239" i="47"/>
  <c r="U240" i="47"/>
  <c r="U241" i="47"/>
  <c r="U242" i="47"/>
  <c r="U243" i="47"/>
  <c r="U244" i="47"/>
  <c r="U245" i="47"/>
  <c r="U246" i="47"/>
  <c r="U247" i="47"/>
  <c r="U248" i="47"/>
  <c r="U249" i="47"/>
  <c r="U250" i="47"/>
  <c r="U251" i="47"/>
  <c r="U252" i="47"/>
  <c r="U253" i="47"/>
  <c r="U254" i="47"/>
  <c r="U255" i="47"/>
  <c r="U256" i="47"/>
  <c r="U257" i="47"/>
  <c r="U258" i="47"/>
  <c r="U259" i="47"/>
  <c r="U260" i="47"/>
  <c r="U261" i="47"/>
  <c r="U262" i="47"/>
  <c r="U263" i="47"/>
  <c r="U264" i="47"/>
  <c r="U265" i="47"/>
  <c r="U266" i="47"/>
  <c r="U267" i="47"/>
  <c r="U268" i="47"/>
  <c r="U269" i="47"/>
  <c r="U270" i="47"/>
  <c r="U271" i="47"/>
  <c r="U272" i="47"/>
  <c r="U273" i="47"/>
  <c r="U274" i="47"/>
  <c r="U275" i="47"/>
  <c r="U276" i="47"/>
  <c r="U277" i="47"/>
  <c r="U278" i="47"/>
  <c r="U279" i="47"/>
  <c r="U280" i="47"/>
  <c r="U281" i="47"/>
  <c r="U282" i="47"/>
  <c r="U283" i="47"/>
  <c r="U284" i="47"/>
  <c r="U285" i="47"/>
  <c r="U286" i="47"/>
  <c r="U287" i="47"/>
  <c r="U288" i="47"/>
  <c r="U289" i="47"/>
  <c r="U290" i="47"/>
  <c r="U291" i="47"/>
  <c r="U292" i="47"/>
  <c r="U293" i="47"/>
  <c r="U294" i="47"/>
  <c r="U295" i="47"/>
  <c r="U296" i="47"/>
  <c r="U297" i="47"/>
  <c r="U298" i="47"/>
  <c r="U299" i="47"/>
  <c r="U300" i="47"/>
  <c r="U301" i="47"/>
  <c r="U302" i="47"/>
  <c r="U303" i="47"/>
  <c r="U304" i="47"/>
  <c r="U305" i="47"/>
  <c r="U306" i="47"/>
  <c r="U307" i="47"/>
  <c r="U308" i="47"/>
  <c r="U309" i="47"/>
  <c r="U310" i="47"/>
  <c r="U311" i="47"/>
  <c r="U312" i="47"/>
  <c r="U313" i="47"/>
  <c r="U314" i="47"/>
  <c r="U315" i="47"/>
  <c r="U316" i="47"/>
  <c r="U317" i="47"/>
  <c r="U318" i="47"/>
  <c r="U319" i="47"/>
  <c r="U320" i="47"/>
  <c r="U321" i="47"/>
  <c r="U322" i="47"/>
  <c r="U323" i="47"/>
  <c r="U324" i="47"/>
  <c r="U325" i="47"/>
  <c r="U326" i="47"/>
  <c r="U327" i="47"/>
  <c r="U328" i="47"/>
  <c r="U329" i="47"/>
  <c r="U330" i="47"/>
  <c r="U331" i="47"/>
  <c r="U332" i="47"/>
  <c r="U333" i="47"/>
  <c r="U334" i="47"/>
  <c r="U335" i="47"/>
  <c r="U336" i="47"/>
  <c r="U337" i="47"/>
  <c r="U346" i="47"/>
  <c r="U347" i="47"/>
  <c r="U348" i="47"/>
  <c r="U349" i="47"/>
  <c r="U350" i="47"/>
  <c r="U351" i="47"/>
  <c r="U352" i="47"/>
  <c r="U353" i="47"/>
  <c r="U354" i="47"/>
  <c r="U355" i="47"/>
  <c r="U356" i="47"/>
  <c r="U358" i="47"/>
  <c r="U359" i="47"/>
  <c r="U360" i="47"/>
  <c r="U361" i="47"/>
  <c r="U362" i="47"/>
  <c r="U363" i="47"/>
  <c r="U364" i="47"/>
  <c r="U365" i="47"/>
  <c r="U366" i="47"/>
  <c r="U367" i="47"/>
  <c r="U368" i="47"/>
  <c r="U369" i="47"/>
  <c r="U370" i="47"/>
  <c r="U371" i="47"/>
  <c r="U372" i="47"/>
  <c r="U373" i="47"/>
  <c r="U374" i="47"/>
  <c r="U375" i="47"/>
  <c r="U376" i="47"/>
  <c r="U377" i="47"/>
  <c r="U378" i="47"/>
  <c r="U379" i="47"/>
  <c r="U380" i="47"/>
  <c r="U381" i="47"/>
  <c r="U382" i="47"/>
  <c r="U383" i="47"/>
  <c r="U384" i="47"/>
  <c r="U385" i="47"/>
  <c r="U386" i="47"/>
  <c r="U387" i="47"/>
  <c r="U388" i="47"/>
  <c r="U389" i="47"/>
  <c r="U390" i="47"/>
  <c r="U391" i="47"/>
  <c r="U392" i="47"/>
  <c r="U393" i="47"/>
  <c r="U394" i="47"/>
  <c r="U395" i="47"/>
  <c r="U396" i="47"/>
  <c r="U397" i="47"/>
  <c r="U398" i="47"/>
  <c r="U399" i="47"/>
  <c r="U400" i="47"/>
  <c r="U401" i="47"/>
  <c r="U402" i="47"/>
  <c r="U403" i="47"/>
  <c r="U404" i="47"/>
  <c r="U405" i="47"/>
  <c r="U406" i="47"/>
  <c r="U407" i="47"/>
  <c r="U408" i="47"/>
  <c r="U409" i="47"/>
  <c r="U410" i="47"/>
  <c r="U411" i="47"/>
  <c r="U412" i="47"/>
  <c r="U413" i="47"/>
  <c r="U414" i="47"/>
  <c r="U415" i="47"/>
  <c r="U416" i="47"/>
  <c r="U417" i="47"/>
  <c r="U418" i="47"/>
  <c r="U419" i="47"/>
  <c r="U420" i="47"/>
  <c r="U421" i="47"/>
  <c r="U422" i="47"/>
  <c r="U423" i="47"/>
  <c r="U424" i="47"/>
  <c r="U425" i="47"/>
  <c r="U426" i="47"/>
  <c r="U427" i="47"/>
  <c r="U428" i="47"/>
  <c r="U429" i="47"/>
  <c r="U430" i="47"/>
  <c r="U431" i="47"/>
  <c r="U432" i="47"/>
  <c r="U433" i="47"/>
  <c r="U434" i="47"/>
  <c r="U435" i="47"/>
  <c r="U436" i="47"/>
  <c r="U437" i="47"/>
  <c r="U438" i="47"/>
  <c r="U439" i="47"/>
  <c r="U440" i="47"/>
  <c r="U441" i="47"/>
  <c r="U442" i="47"/>
  <c r="U443" i="47"/>
  <c r="U444" i="47"/>
  <c r="U445" i="47"/>
  <c r="U446" i="47"/>
  <c r="U447" i="47"/>
  <c r="U448" i="47"/>
  <c r="U449" i="47"/>
  <c r="U450" i="47"/>
  <c r="U451" i="47"/>
  <c r="U452" i="47"/>
  <c r="U453" i="47"/>
  <c r="U454" i="47"/>
  <c r="U455" i="47"/>
  <c r="U456" i="47"/>
  <c r="U457" i="47"/>
  <c r="U458" i="47"/>
  <c r="U459" i="47"/>
  <c r="U460" i="47"/>
  <c r="U461" i="47"/>
  <c r="U462" i="47"/>
  <c r="U463" i="47"/>
  <c r="U464" i="47"/>
  <c r="U465" i="47"/>
  <c r="U466" i="47"/>
  <c r="U467" i="47"/>
  <c r="U468" i="47"/>
  <c r="U469" i="47"/>
  <c r="U470" i="47"/>
  <c r="U471" i="47"/>
  <c r="U472" i="47"/>
  <c r="U473" i="47"/>
  <c r="U474" i="47"/>
  <c r="U475" i="47"/>
  <c r="U476" i="47"/>
  <c r="U477" i="47"/>
  <c r="U478" i="47"/>
  <c r="U479" i="47"/>
  <c r="U480" i="47"/>
  <c r="U481" i="47"/>
  <c r="U482" i="47"/>
  <c r="U483" i="47"/>
  <c r="U484" i="47"/>
  <c r="U485" i="47"/>
  <c r="U486" i="47"/>
  <c r="U487" i="47"/>
  <c r="U488" i="47"/>
  <c r="U489" i="47"/>
  <c r="U490" i="47"/>
  <c r="U491" i="47"/>
  <c r="U493" i="47"/>
  <c r="U494" i="47"/>
  <c r="U495" i="47"/>
  <c r="U496" i="47"/>
  <c r="U497" i="47"/>
  <c r="U498" i="47"/>
  <c r="U499" i="47"/>
  <c r="U500" i="47"/>
  <c r="U501" i="47"/>
  <c r="U502" i="47"/>
  <c r="U503" i="47"/>
  <c r="U504" i="47"/>
  <c r="U505" i="47"/>
  <c r="U506" i="47"/>
  <c r="U507" i="47"/>
  <c r="U508" i="47"/>
  <c r="U509" i="47"/>
  <c r="U510" i="47"/>
  <c r="U511" i="47"/>
  <c r="U512" i="47"/>
  <c r="U513" i="47"/>
  <c r="U514" i="47"/>
  <c r="U515" i="47"/>
  <c r="U516" i="47"/>
  <c r="U517" i="47"/>
  <c r="U518" i="47"/>
  <c r="U519" i="47"/>
  <c r="U520" i="47"/>
  <c r="U521" i="47"/>
  <c r="U522" i="47"/>
  <c r="U523" i="47"/>
  <c r="U524" i="47"/>
  <c r="U525" i="47"/>
  <c r="U526" i="47"/>
  <c r="U527" i="47"/>
  <c r="U528" i="47"/>
  <c r="U529" i="47"/>
  <c r="U530" i="47"/>
  <c r="U531" i="47"/>
  <c r="U532" i="47"/>
  <c r="U533" i="47"/>
  <c r="U534" i="47"/>
  <c r="U535" i="47"/>
  <c r="U536" i="47"/>
  <c r="U537" i="47"/>
  <c r="U538" i="47"/>
  <c r="U539" i="47"/>
  <c r="U540" i="47"/>
  <c r="U541" i="47"/>
  <c r="U542" i="47"/>
  <c r="U543" i="47"/>
  <c r="U544" i="47"/>
  <c r="U545" i="47"/>
  <c r="U546" i="47"/>
  <c r="U547" i="47"/>
  <c r="U548" i="47"/>
  <c r="U549" i="47"/>
  <c r="U550" i="47"/>
  <c r="U551" i="47"/>
  <c r="U552" i="47"/>
  <c r="U553" i="47"/>
  <c r="U554" i="47"/>
  <c r="U555" i="47"/>
  <c r="U556" i="47"/>
  <c r="U557" i="47"/>
  <c r="U558" i="47"/>
  <c r="U559" i="47"/>
  <c r="U560" i="47"/>
  <c r="U561" i="47"/>
  <c r="U562" i="47"/>
  <c r="U563" i="47"/>
  <c r="U564" i="47"/>
  <c r="U565" i="47"/>
  <c r="U566" i="47"/>
  <c r="U567" i="47"/>
  <c r="U568" i="47"/>
  <c r="U569" i="47"/>
  <c r="U570" i="47"/>
  <c r="U571" i="47"/>
  <c r="U572" i="47"/>
  <c r="U573" i="47"/>
  <c r="U574" i="47"/>
  <c r="U575" i="47"/>
  <c r="U576" i="47"/>
  <c r="U577" i="47"/>
  <c r="U578" i="47"/>
  <c r="U579" i="47"/>
  <c r="U580" i="47"/>
  <c r="U581" i="47"/>
  <c r="U582" i="47"/>
  <c r="U583" i="47"/>
  <c r="U584" i="47"/>
  <c r="U585" i="47"/>
  <c r="U586" i="47"/>
  <c r="U587" i="47"/>
  <c r="U588" i="47"/>
  <c r="U589" i="47"/>
  <c r="U590" i="47"/>
  <c r="U591" i="47"/>
  <c r="U592" i="47"/>
  <c r="U593" i="47"/>
  <c r="U594" i="47"/>
  <c r="U595" i="47"/>
  <c r="U596" i="47"/>
  <c r="U597" i="47"/>
  <c r="U598" i="47"/>
  <c r="U599" i="47"/>
  <c r="U600" i="47"/>
  <c r="U601" i="47"/>
  <c r="U602" i="47"/>
  <c r="U603" i="47"/>
  <c r="U604" i="47"/>
  <c r="U605" i="47"/>
  <c r="U606" i="47"/>
  <c r="U607" i="47"/>
  <c r="U608" i="47"/>
  <c r="U609" i="47"/>
  <c r="U610" i="47"/>
  <c r="U611" i="47"/>
  <c r="U612" i="47"/>
  <c r="U613" i="47"/>
  <c r="U614" i="47"/>
  <c r="U615" i="47"/>
  <c r="U616" i="47"/>
  <c r="U617" i="47"/>
  <c r="U618" i="47"/>
  <c r="U619" i="47"/>
  <c r="U620" i="47"/>
  <c r="U621" i="47"/>
  <c r="U622" i="47"/>
  <c r="U623" i="47"/>
  <c r="U624" i="47"/>
  <c r="U625" i="47"/>
  <c r="U626" i="47"/>
  <c r="U627" i="47"/>
  <c r="U628" i="47"/>
  <c r="U629" i="47"/>
  <c r="U630" i="47"/>
  <c r="U631" i="47"/>
  <c r="U632" i="47"/>
  <c r="U633" i="47"/>
  <c r="U634" i="47"/>
  <c r="U635" i="47"/>
  <c r="U636" i="47"/>
  <c r="U637" i="47"/>
  <c r="U638" i="47"/>
  <c r="U639" i="47"/>
  <c r="U640" i="47"/>
  <c r="U641" i="47"/>
  <c r="U642" i="47"/>
  <c r="U643" i="47"/>
  <c r="U644" i="47"/>
  <c r="U645" i="47"/>
  <c r="U646" i="47"/>
  <c r="U647" i="47"/>
  <c r="U648" i="47"/>
  <c r="U649" i="47"/>
  <c r="U650" i="47"/>
  <c r="U651" i="47"/>
  <c r="U652" i="47"/>
  <c r="U653" i="47"/>
  <c r="U654" i="47"/>
  <c r="U655" i="47"/>
  <c r="U656" i="47"/>
  <c r="U657" i="47"/>
  <c r="U658" i="47"/>
  <c r="U659" i="47"/>
  <c r="U660" i="47"/>
  <c r="U661" i="47"/>
  <c r="U662" i="47"/>
  <c r="U663" i="47"/>
  <c r="U664" i="47"/>
  <c r="U665" i="47"/>
  <c r="U666" i="47"/>
  <c r="U667" i="47"/>
  <c r="U668" i="47"/>
  <c r="U669" i="47"/>
  <c r="U670" i="47"/>
  <c r="U671" i="47"/>
  <c r="U672" i="47"/>
  <c r="U673" i="47"/>
  <c r="U674" i="47"/>
  <c r="U675" i="47"/>
  <c r="U676" i="47"/>
  <c r="U677" i="47"/>
  <c r="U678" i="47"/>
  <c r="U679" i="47"/>
  <c r="U680" i="47"/>
  <c r="U681" i="47"/>
  <c r="U682" i="47"/>
  <c r="U683" i="47"/>
  <c r="U684" i="47"/>
  <c r="U685" i="47"/>
  <c r="U686" i="47"/>
  <c r="U687" i="47"/>
  <c r="U688" i="47"/>
  <c r="U689" i="47"/>
  <c r="U690" i="47"/>
  <c r="U691" i="47"/>
  <c r="U692" i="47"/>
  <c r="U693" i="47"/>
  <c r="U694" i="47"/>
  <c r="U695" i="47"/>
  <c r="U696" i="47"/>
  <c r="U697" i="47"/>
  <c r="U698" i="47"/>
  <c r="U699" i="47"/>
  <c r="U700" i="47"/>
  <c r="U701" i="47"/>
  <c r="U702" i="47"/>
  <c r="U703" i="47"/>
  <c r="U704" i="47"/>
  <c r="U705" i="47"/>
  <c r="U706" i="47"/>
  <c r="U707" i="47"/>
  <c r="U708" i="47"/>
  <c r="U709" i="47"/>
  <c r="U710" i="47"/>
  <c r="U7" i="47"/>
  <c r="H373" i="50"/>
  <c r="H372" i="50"/>
  <c r="H371" i="50"/>
  <c r="H370" i="50"/>
  <c r="H369" i="50"/>
  <c r="H368" i="50"/>
  <c r="H367" i="50"/>
  <c r="H366" i="50"/>
  <c r="H365" i="50"/>
  <c r="H364" i="50"/>
  <c r="H363" i="50"/>
  <c r="H362" i="50"/>
  <c r="H361" i="50"/>
  <c r="H357" i="50"/>
  <c r="H355" i="50"/>
  <c r="H353" i="50"/>
  <c r="H349" i="50"/>
  <c r="H347" i="50"/>
  <c r="H346" i="50"/>
  <c r="H345" i="50"/>
  <c r="H344" i="50"/>
  <c r="H343" i="50"/>
  <c r="H340" i="50"/>
  <c r="H339" i="50"/>
  <c r="H338" i="50"/>
  <c r="H337" i="50"/>
  <c r="H336" i="50"/>
  <c r="H335" i="50"/>
  <c r="H334" i="50"/>
  <c r="H333" i="50"/>
  <c r="H332" i="50"/>
  <c r="H331" i="50"/>
  <c r="H330" i="50"/>
  <c r="H329" i="50"/>
  <c r="H328" i="50"/>
  <c r="H327" i="50"/>
  <c r="H326" i="50"/>
  <c r="H325" i="50"/>
  <c r="H324" i="50"/>
  <c r="H323" i="50"/>
  <c r="H322" i="50"/>
  <c r="H321" i="50"/>
  <c r="H320" i="50"/>
  <c r="H319" i="50"/>
  <c r="H318" i="50"/>
  <c r="H317" i="50"/>
  <c r="H316" i="50"/>
  <c r="H315" i="50"/>
  <c r="H314" i="50"/>
  <c r="H313" i="50"/>
  <c r="H304" i="50"/>
  <c r="H303" i="50"/>
  <c r="H302" i="50"/>
  <c r="H301" i="50"/>
  <c r="H300" i="50"/>
  <c r="H299" i="50"/>
  <c r="H297" i="50"/>
  <c r="H296" i="50"/>
  <c r="H295" i="50"/>
  <c r="H293" i="50"/>
  <c r="H292" i="50"/>
  <c r="H291" i="50"/>
  <c r="H290" i="50"/>
  <c r="H286" i="50"/>
  <c r="H246" i="50"/>
  <c r="H245" i="50"/>
  <c r="H244" i="50"/>
  <c r="H243" i="50"/>
  <c r="H242" i="50"/>
  <c r="H241" i="50"/>
  <c r="H239" i="50"/>
  <c r="H238" i="50"/>
  <c r="H237" i="50"/>
  <c r="H235" i="50"/>
  <c r="H234" i="50"/>
  <c r="H233" i="50"/>
  <c r="H232" i="50"/>
  <c r="H231" i="50"/>
  <c r="H230" i="50"/>
  <c r="H229" i="50"/>
  <c r="H228" i="50"/>
  <c r="H227" i="50"/>
  <c r="H226" i="50"/>
  <c r="H225" i="50"/>
  <c r="H224" i="50"/>
  <c r="H223" i="50"/>
  <c r="H222" i="50"/>
  <c r="H221" i="50"/>
  <c r="H220" i="50"/>
  <c r="H219" i="50"/>
  <c r="H218" i="50"/>
  <c r="H217" i="50"/>
  <c r="H216" i="50"/>
  <c r="H214" i="50"/>
  <c r="H213" i="50"/>
  <c r="H212" i="50"/>
  <c r="H211" i="50"/>
  <c r="H210" i="50"/>
  <c r="H209" i="50"/>
  <c r="H208" i="50"/>
  <c r="H207" i="50"/>
  <c r="H206" i="50"/>
  <c r="H205" i="50"/>
  <c r="H204" i="50"/>
  <c r="H203" i="50"/>
  <c r="H202" i="50"/>
  <c r="H201" i="50"/>
  <c r="H196" i="50"/>
  <c r="H195" i="50"/>
  <c r="H194" i="50"/>
  <c r="H193" i="50"/>
  <c r="H192" i="50"/>
  <c r="H191" i="50"/>
  <c r="H190" i="50"/>
  <c r="H167" i="50"/>
  <c r="H165" i="50"/>
  <c r="H164" i="50"/>
  <c r="H163" i="50"/>
  <c r="H162" i="50"/>
  <c r="H161" i="50"/>
  <c r="H160" i="50"/>
  <c r="H159" i="50"/>
  <c r="H158" i="50"/>
  <c r="H153" i="50"/>
  <c r="H152" i="50"/>
  <c r="H151" i="50"/>
  <c r="H150" i="50"/>
  <c r="H147" i="50"/>
  <c r="H146" i="50"/>
  <c r="H141" i="50"/>
  <c r="H140" i="50"/>
  <c r="H139" i="50"/>
  <c r="H137" i="50"/>
  <c r="H136" i="50"/>
  <c r="H135" i="50"/>
  <c r="H134" i="50"/>
  <c r="H133" i="50"/>
  <c r="H132" i="50"/>
  <c r="H131" i="50"/>
  <c r="H130" i="50"/>
  <c r="H129" i="50"/>
  <c r="H128" i="50"/>
  <c r="H127" i="50"/>
  <c r="H126" i="50"/>
  <c r="H125" i="50"/>
  <c r="H124" i="50"/>
  <c r="H123" i="50"/>
  <c r="H122" i="50"/>
  <c r="H121" i="50"/>
  <c r="H120" i="50"/>
  <c r="H119" i="50"/>
  <c r="H118" i="50"/>
  <c r="H117" i="50"/>
  <c r="H116" i="50"/>
  <c r="H115" i="50"/>
  <c r="H114" i="50"/>
  <c r="H113" i="50"/>
  <c r="H112" i="50"/>
  <c r="H111" i="50"/>
  <c r="H110" i="50"/>
  <c r="H109" i="50"/>
  <c r="H108" i="50"/>
  <c r="H107" i="50"/>
  <c r="H106" i="50"/>
  <c r="H105" i="50"/>
  <c r="H104" i="50"/>
  <c r="H103" i="50"/>
  <c r="H102" i="50"/>
  <c r="H101" i="50"/>
  <c r="H100" i="50"/>
  <c r="H99" i="50"/>
  <c r="H98" i="50"/>
  <c r="H96" i="50"/>
  <c r="H95" i="50"/>
  <c r="H94" i="50"/>
  <c r="H93" i="50"/>
  <c r="H92" i="50"/>
  <c r="H91" i="50"/>
  <c r="H89" i="50"/>
  <c r="H88" i="50"/>
  <c r="H87" i="50"/>
  <c r="H86" i="50"/>
  <c r="H85" i="50"/>
  <c r="H84" i="50"/>
  <c r="H83" i="50"/>
  <c r="H82" i="50"/>
  <c r="H81" i="50"/>
  <c r="H80" i="50"/>
  <c r="H79" i="50"/>
  <c r="H78" i="50"/>
  <c r="H77" i="50"/>
  <c r="H76" i="50"/>
  <c r="H75" i="50"/>
  <c r="H74" i="50"/>
  <c r="H73" i="50"/>
  <c r="H72" i="50"/>
  <c r="H71" i="50"/>
  <c r="H70" i="50"/>
  <c r="H69" i="50"/>
  <c r="H68" i="50"/>
  <c r="H67" i="50"/>
  <c r="H66" i="50"/>
  <c r="H65" i="50"/>
  <c r="H64" i="50"/>
  <c r="H63" i="50"/>
  <c r="H62" i="50"/>
  <c r="H61" i="50"/>
  <c r="H60" i="50"/>
  <c r="H58" i="50"/>
  <c r="H57" i="50"/>
  <c r="H56" i="50"/>
  <c r="H55" i="50"/>
  <c r="H54" i="50"/>
  <c r="H53" i="50"/>
  <c r="H52" i="50"/>
  <c r="H51" i="50"/>
  <c r="H50" i="50"/>
  <c r="H48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1" i="50"/>
  <c r="H20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P18" i="42"/>
  <c r="P17" i="42"/>
  <c r="P16" i="42"/>
  <c r="P15" i="42"/>
  <c r="P14" i="42"/>
  <c r="P13" i="42"/>
  <c r="P12" i="42"/>
  <c r="A8" i="34" l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V434" i="40"/>
  <c r="J10" i="36" l="1"/>
  <c r="A704" i="47" l="1"/>
  <c r="A705" i="47" s="1"/>
  <c r="A706" i="47" s="1"/>
  <c r="A707" i="47" s="1"/>
  <c r="A708" i="47" s="1"/>
  <c r="A709" i="47" s="1"/>
  <c r="A710" i="47" s="1"/>
  <c r="D196" i="6" l="1"/>
  <c r="G20" i="1" s="1"/>
  <c r="H20" i="1" s="1"/>
  <c r="D63" i="9"/>
  <c r="G17" i="1" s="1"/>
  <c r="H17" i="1" s="1"/>
  <c r="G18" i="1"/>
  <c r="H18" i="1" s="1"/>
  <c r="A58" i="34" l="1"/>
  <c r="A59" i="34" s="1"/>
  <c r="A60" i="34" s="1"/>
  <c r="A61" i="34" s="1"/>
  <c r="B65" i="34" l="1"/>
  <c r="C22" i="1" s="1"/>
  <c r="D22" i="1" s="1"/>
  <c r="Y395" i="49"/>
  <c r="U395" i="49"/>
  <c r="U348" i="48"/>
  <c r="Q348" i="48"/>
  <c r="A452" i="40" l="1"/>
  <c r="A453" i="40" s="1"/>
  <c r="A454" i="40" s="1"/>
  <c r="A455" i="40" s="1"/>
  <c r="A456" i="40" s="1"/>
  <c r="A457" i="40" s="1"/>
  <c r="A458" i="40" s="1"/>
  <c r="A459" i="40" s="1"/>
  <c r="A460" i="40" s="1"/>
  <c r="V450" i="40"/>
  <c r="H73" i="27" l="1"/>
  <c r="B73" i="27"/>
  <c r="C29" i="1" s="1"/>
  <c r="D29" i="1" s="1"/>
  <c r="A5" i="27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559" i="47" l="1"/>
  <c r="A560" i="47" s="1"/>
  <c r="A561" i="47" s="1"/>
  <c r="A562" i="47" s="1"/>
  <c r="A563" i="47" s="1"/>
  <c r="A564" i="47" s="1"/>
  <c r="A565" i="47" s="1"/>
  <c r="A566" i="47" s="1"/>
  <c r="A567" i="47" s="1"/>
  <c r="A568" i="47" s="1"/>
  <c r="A569" i="47" s="1"/>
  <c r="A570" i="47" s="1"/>
  <c r="A571" i="47" s="1"/>
  <c r="Q116" i="41" l="1"/>
  <c r="A683" i="50" l="1"/>
  <c r="A684" i="50" s="1"/>
  <c r="A685" i="50" s="1"/>
  <c r="A686" i="50" s="1"/>
  <c r="A687" i="50" s="1"/>
  <c r="A688" i="50" s="1"/>
  <c r="A689" i="50" s="1"/>
  <c r="A315" i="44" l="1"/>
  <c r="A316" i="44" s="1"/>
  <c r="A317" i="44" s="1"/>
  <c r="A318" i="44" s="1"/>
  <c r="A319" i="44" s="1"/>
  <c r="T313" i="44"/>
  <c r="U345" i="48"/>
  <c r="Q345" i="48"/>
  <c r="Y387" i="49"/>
  <c r="U387" i="49"/>
  <c r="A194" i="43"/>
  <c r="A195" i="43" s="1"/>
  <c r="A196" i="43" s="1"/>
  <c r="A207" i="45"/>
  <c r="A208" i="45" s="1"/>
  <c r="AB473" i="40"/>
  <c r="AB472" i="40"/>
  <c r="A459" i="46"/>
  <c r="A460" i="46" s="1"/>
  <c r="A461" i="46" s="1"/>
  <c r="A462" i="46" s="1"/>
  <c r="A463" i="46" s="1"/>
  <c r="A464" i="46" s="1"/>
  <c r="A465" i="46" s="1"/>
  <c r="A466" i="46" s="1"/>
  <c r="A467" i="46" s="1"/>
  <c r="A468" i="46" s="1"/>
  <c r="A469" i="46" s="1"/>
  <c r="A470" i="46" s="1"/>
  <c r="A471" i="46" s="1"/>
  <c r="A7" i="46" l="1"/>
  <c r="A8" i="46" s="1"/>
  <c r="A9" i="46" s="1"/>
  <c r="A10" i="46" s="1"/>
  <c r="A11" i="46" l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A181" i="46" s="1"/>
  <c r="A182" i="46" s="1"/>
  <c r="A183" i="46" s="1"/>
  <c r="A184" i="46" s="1"/>
  <c r="A185" i="46" s="1"/>
  <c r="A186" i="46" s="1"/>
  <c r="A187" i="46" s="1"/>
  <c r="A188" i="46" s="1"/>
  <c r="A189" i="46" s="1"/>
  <c r="A190" i="46" s="1"/>
  <c r="A191" i="46" s="1"/>
  <c r="A192" i="46" s="1"/>
  <c r="A193" i="46" s="1"/>
  <c r="A194" i="46" s="1"/>
  <c r="A195" i="46" s="1"/>
  <c r="A196" i="46" s="1"/>
  <c r="A197" i="46" s="1"/>
  <c r="A198" i="46" s="1"/>
  <c r="A199" i="46" s="1"/>
  <c r="A200" i="46" s="1"/>
  <c r="A201" i="46" s="1"/>
  <c r="A202" i="46" s="1"/>
  <c r="A203" i="46" s="1"/>
  <c r="A204" i="46" s="1"/>
  <c r="A205" i="46" s="1"/>
  <c r="A206" i="46" s="1"/>
  <c r="A207" i="46" s="1"/>
  <c r="A208" i="46" s="1"/>
  <c r="A209" i="46" s="1"/>
  <c r="A210" i="46" s="1"/>
  <c r="A211" i="46" s="1"/>
  <c r="A212" i="46" s="1"/>
  <c r="A213" i="46" s="1"/>
  <c r="A214" i="46" s="1"/>
  <c r="A215" i="46" s="1"/>
  <c r="A216" i="46" s="1"/>
  <c r="A217" i="46" s="1"/>
  <c r="A218" i="46" s="1"/>
  <c r="A219" i="46" s="1"/>
  <c r="A220" i="46" s="1"/>
  <c r="A221" i="46" s="1"/>
  <c r="A222" i="46" s="1"/>
  <c r="A223" i="46" s="1"/>
  <c r="A224" i="46" s="1"/>
  <c r="A225" i="46" s="1"/>
  <c r="A226" i="46" s="1"/>
  <c r="A227" i="46" s="1"/>
  <c r="A228" i="46" s="1"/>
  <c r="A229" i="46" s="1"/>
  <c r="A230" i="46" s="1"/>
  <c r="A231" i="46" s="1"/>
  <c r="A232" i="46" s="1"/>
  <c r="A233" i="46" s="1"/>
  <c r="A234" i="46" s="1"/>
  <c r="A235" i="46" s="1"/>
  <c r="A236" i="46" s="1"/>
  <c r="A237" i="46" s="1"/>
  <c r="A238" i="46" s="1"/>
  <c r="A239" i="46" s="1"/>
  <c r="A240" i="46" s="1"/>
  <c r="A241" i="46" s="1"/>
  <c r="A242" i="46" s="1"/>
  <c r="A243" i="46" s="1"/>
  <c r="A244" i="46" s="1"/>
  <c r="A245" i="46" s="1"/>
  <c r="A246" i="46" s="1"/>
  <c r="A247" i="46" s="1"/>
  <c r="A248" i="46" s="1"/>
  <c r="A249" i="46" s="1"/>
  <c r="A250" i="46" s="1"/>
  <c r="A251" i="46" s="1"/>
  <c r="A252" i="46" s="1"/>
  <c r="A253" i="46" s="1"/>
  <c r="A254" i="46" s="1"/>
  <c r="A255" i="46" s="1"/>
  <c r="A256" i="46" s="1"/>
  <c r="A257" i="46" s="1"/>
  <c r="A258" i="46" s="1"/>
  <c r="A259" i="46" s="1"/>
  <c r="A260" i="46" s="1"/>
  <c r="A261" i="46" s="1"/>
  <c r="A262" i="46" s="1"/>
  <c r="A263" i="46" s="1"/>
  <c r="A264" i="46" s="1"/>
  <c r="A265" i="46" s="1"/>
  <c r="A266" i="46" s="1"/>
  <c r="A267" i="46" s="1"/>
  <c r="A268" i="46" s="1"/>
  <c r="A269" i="46" s="1"/>
  <c r="A270" i="46" s="1"/>
  <c r="A271" i="46" s="1"/>
  <c r="A272" i="46" s="1"/>
  <c r="A273" i="46" s="1"/>
  <c r="A274" i="46" s="1"/>
  <c r="A275" i="46" s="1"/>
  <c r="A276" i="46" s="1"/>
  <c r="A277" i="46" s="1"/>
  <c r="A278" i="46" s="1"/>
  <c r="A279" i="46" s="1"/>
  <c r="A280" i="46" s="1"/>
  <c r="A281" i="46" s="1"/>
  <c r="A282" i="46" s="1"/>
  <c r="A283" i="46" s="1"/>
  <c r="A284" i="46" s="1"/>
  <c r="A285" i="46" s="1"/>
  <c r="A286" i="46" s="1"/>
  <c r="A287" i="46" s="1"/>
  <c r="A288" i="46" s="1"/>
  <c r="A289" i="46" s="1"/>
  <c r="A290" i="46" s="1"/>
  <c r="A291" i="46" s="1"/>
  <c r="A292" i="46" s="1"/>
  <c r="A293" i="46" s="1"/>
  <c r="A294" i="46" s="1"/>
  <c r="A295" i="46" s="1"/>
  <c r="A296" i="46" s="1"/>
  <c r="A297" i="46" s="1"/>
  <c r="A298" i="46" s="1"/>
  <c r="A299" i="46" s="1"/>
  <c r="A300" i="46" s="1"/>
  <c r="A301" i="46" s="1"/>
  <c r="A302" i="46" s="1"/>
  <c r="A303" i="46" s="1"/>
  <c r="A304" i="46" s="1"/>
  <c r="A305" i="46" s="1"/>
  <c r="A306" i="46" s="1"/>
  <c r="A307" i="46" s="1"/>
  <c r="A308" i="46" s="1"/>
  <c r="A309" i="46" s="1"/>
  <c r="A310" i="46" s="1"/>
  <c r="A311" i="46" s="1"/>
  <c r="A312" i="46" s="1"/>
  <c r="A313" i="46" s="1"/>
  <c r="A314" i="46" s="1"/>
  <c r="A315" i="46" s="1"/>
  <c r="A316" i="46" s="1"/>
  <c r="A317" i="46" s="1"/>
  <c r="A318" i="46" s="1"/>
  <c r="A319" i="46" s="1"/>
  <c r="A320" i="46" s="1"/>
  <c r="A321" i="46" s="1"/>
  <c r="A322" i="46" s="1"/>
  <c r="A323" i="46" s="1"/>
  <c r="A324" i="46" s="1"/>
  <c r="A325" i="46" s="1"/>
  <c r="A326" i="46" s="1"/>
  <c r="A327" i="46" s="1"/>
  <c r="A328" i="46" s="1"/>
  <c r="A329" i="46" s="1"/>
  <c r="A330" i="46" s="1"/>
  <c r="A331" i="46" s="1"/>
  <c r="A332" i="46" s="1"/>
  <c r="A333" i="46" s="1"/>
  <c r="A334" i="46" s="1"/>
  <c r="A335" i="46" s="1"/>
  <c r="A336" i="46" s="1"/>
  <c r="A337" i="46" s="1"/>
  <c r="A338" i="46" s="1"/>
  <c r="A339" i="46" s="1"/>
  <c r="A340" i="46" s="1"/>
  <c r="A341" i="46" s="1"/>
  <c r="A342" i="46" s="1"/>
  <c r="A343" i="46" s="1"/>
  <c r="A344" i="46" s="1"/>
  <c r="A345" i="46" s="1"/>
  <c r="A346" i="46" s="1"/>
  <c r="A347" i="46" s="1"/>
  <c r="A348" i="46" s="1"/>
  <c r="A349" i="46" s="1"/>
  <c r="A350" i="46" s="1"/>
  <c r="A351" i="46" s="1"/>
  <c r="A490" i="46"/>
  <c r="A491" i="46" s="1"/>
  <c r="A492" i="46" s="1"/>
  <c r="A493" i="46" s="1"/>
  <c r="A494" i="46" s="1"/>
  <c r="A495" i="46" s="1"/>
  <c r="V488" i="46"/>
  <c r="V442" i="40" l="1"/>
  <c r="V439" i="40"/>
  <c r="V436" i="40"/>
  <c r="S196" i="6" l="1"/>
  <c r="Q196" i="6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5" i="6" s="1"/>
  <c r="B46" i="6" s="1"/>
  <c r="B47" i="6" s="1"/>
  <c r="B48" i="6" s="1"/>
  <c r="B49" i="6" s="1"/>
  <c r="B50" i="6" s="1"/>
  <c r="B52" i="6" s="1"/>
  <c r="B53" i="6" s="1"/>
  <c r="B54" i="6" s="1"/>
  <c r="B55" i="6" s="1"/>
  <c r="B56" i="6" s="1"/>
  <c r="B57" i="6" s="1"/>
  <c r="B58" i="6" s="1"/>
  <c r="B59" i="6" s="1"/>
  <c r="B61" i="6" s="1"/>
  <c r="B62" i="6" s="1"/>
  <c r="B63" i="6" s="1"/>
  <c r="B64" i="6" s="1"/>
  <c r="B65" i="6" s="1"/>
  <c r="B67" i="6" s="1"/>
  <c r="B68" i="6" s="1"/>
  <c r="B69" i="6" s="1"/>
  <c r="B70" i="6" s="1"/>
  <c r="B72" i="6" s="1"/>
  <c r="B73" i="6" s="1"/>
  <c r="B74" i="6" s="1"/>
  <c r="B75" i="6" s="1"/>
  <c r="B79" i="6" s="1"/>
  <c r="B80" i="6" s="1"/>
  <c r="B81" i="6" s="1"/>
  <c r="B82" i="6" s="1"/>
  <c r="B83" i="6" s="1"/>
  <c r="B84" i="6" s="1"/>
  <c r="B85" i="6" s="1"/>
  <c r="B86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100" i="6" s="1"/>
  <c r="B101" i="6" s="1"/>
  <c r="B102" i="6" s="1"/>
  <c r="B103" i="6" s="1"/>
  <c r="B104" i="6" s="1"/>
  <c r="B105" i="6" s="1"/>
  <c r="B106" i="6" s="1"/>
  <c r="B112" i="6" s="1"/>
  <c r="B113" i="6" s="1"/>
  <c r="B115" i="6" s="1"/>
  <c r="B116" i="6" s="1"/>
  <c r="B117" i="6" s="1"/>
  <c r="B119" i="6" s="1"/>
  <c r="B120" i="6" s="1"/>
  <c r="B121" i="6" s="1"/>
  <c r="B123" i="6" s="1"/>
  <c r="B124" i="6" s="1"/>
  <c r="B125" i="6" s="1"/>
  <c r="B126" i="6" s="1"/>
  <c r="B127" i="6" s="1"/>
  <c r="B128" i="6" s="1"/>
  <c r="B129" i="6" s="1"/>
  <c r="B130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Z29" i="7"/>
  <c r="X29" i="7"/>
  <c r="D29" i="7"/>
  <c r="G19" i="1" s="1"/>
  <c r="H19" i="1" s="1"/>
  <c r="U21" i="7"/>
  <c r="AE63" i="9"/>
  <c r="AC63" i="9"/>
  <c r="Z56" i="9"/>
  <c r="A10" i="9"/>
  <c r="A11" i="9" s="1"/>
  <c r="A12" i="9" s="1"/>
  <c r="A13" i="9" s="1"/>
  <c r="A14" i="9" s="1"/>
  <c r="A15" i="9" s="1"/>
  <c r="AJ178" i="10"/>
  <c r="AH178" i="10"/>
  <c r="D178" i="10"/>
  <c r="AE169" i="10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G15" i="1"/>
  <c r="H15" i="1" s="1"/>
  <c r="G13" i="1"/>
  <c r="H13" i="1" s="1"/>
  <c r="G11" i="1"/>
  <c r="H11" i="1" s="1"/>
  <c r="G9" i="1"/>
  <c r="H9" i="1" s="1"/>
  <c r="G8" i="1"/>
  <c r="H8" i="1" s="1"/>
  <c r="G7" i="1"/>
  <c r="H7" i="1" s="1"/>
  <c r="AI31" i="21"/>
  <c r="AG31" i="21"/>
  <c r="D31" i="21"/>
  <c r="AM32" i="21" s="1"/>
  <c r="AD24" i="21"/>
  <c r="AC38" i="22"/>
  <c r="AA38" i="22"/>
  <c r="D38" i="22"/>
  <c r="X27" i="22"/>
  <c r="Y373" i="49"/>
  <c r="U373" i="49"/>
  <c r="U125" i="48"/>
  <c r="Q125" i="48"/>
  <c r="U124" i="48"/>
  <c r="Q124" i="48"/>
  <c r="U123" i="48"/>
  <c r="Q123" i="48"/>
  <c r="U122" i="48"/>
  <c r="Q122" i="48"/>
  <c r="U121" i="48"/>
  <c r="Q121" i="48"/>
  <c r="U120" i="48"/>
  <c r="Q120" i="48"/>
  <c r="U119" i="48"/>
  <c r="Q119" i="48"/>
  <c r="U118" i="48"/>
  <c r="Q118" i="48"/>
  <c r="G16" i="1" l="1"/>
  <c r="H16" i="1" s="1"/>
  <c r="AN179" i="10"/>
  <c r="A17" i="9"/>
  <c r="A16" i="9"/>
  <c r="G4" i="1"/>
  <c r="H4" i="1" s="1"/>
  <c r="AJ39" i="22"/>
  <c r="G22" i="1"/>
  <c r="H22" i="1" s="1"/>
  <c r="AI32" i="21"/>
  <c r="AC64" i="9"/>
  <c r="AG32" i="21"/>
  <c r="AE64" i="9"/>
  <c r="X30" i="7"/>
  <c r="Z30" i="7"/>
  <c r="AA39" i="22"/>
  <c r="AC39" i="22"/>
  <c r="A342" i="48"/>
  <c r="U340" i="48"/>
  <c r="Q340" i="48"/>
  <c r="V473" i="46"/>
  <c r="T308" i="44"/>
  <c r="A19" i="9" l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18" i="9"/>
  <c r="V457" i="46"/>
  <c r="V34" i="40"/>
  <c r="V33" i="40"/>
  <c r="U337" i="48"/>
  <c r="U334" i="48"/>
  <c r="Q334" i="48"/>
  <c r="T303" i="44" l="1"/>
  <c r="A180" i="43" l="1"/>
  <c r="A181" i="43" s="1"/>
  <c r="A182" i="43" s="1"/>
  <c r="A183" i="43" s="1"/>
  <c r="A184" i="43" s="1"/>
  <c r="Y372" i="49" l="1"/>
  <c r="U372" i="49"/>
  <c r="A372" i="49"/>
  <c r="Y357" i="49"/>
  <c r="U357" i="49"/>
  <c r="AC660" i="50" l="1"/>
  <c r="AC659" i="50" l="1"/>
  <c r="AC658" i="50"/>
  <c r="AC657" i="50"/>
  <c r="AC656" i="50"/>
  <c r="AC655" i="50"/>
  <c r="AC654" i="50"/>
  <c r="AC653" i="50"/>
  <c r="AC652" i="50"/>
  <c r="AC651" i="50"/>
  <c r="AC650" i="50"/>
  <c r="AC649" i="50"/>
  <c r="AC648" i="50"/>
  <c r="AC661" i="50"/>
  <c r="AC647" i="50"/>
  <c r="AC646" i="50"/>
  <c r="AC645" i="50"/>
  <c r="A645" i="50"/>
  <c r="A646" i="50" s="1"/>
  <c r="A647" i="50" s="1"/>
  <c r="A648" i="50" s="1"/>
  <c r="A649" i="50" s="1"/>
  <c r="A650" i="50" s="1"/>
  <c r="A651" i="50" s="1"/>
  <c r="A652" i="50" s="1"/>
  <c r="A653" i="50" s="1"/>
  <c r="A654" i="50" s="1"/>
  <c r="A655" i="50" s="1"/>
  <c r="A656" i="50" s="1"/>
  <c r="A657" i="50" s="1"/>
  <c r="A658" i="50" s="1"/>
  <c r="A659" i="50" s="1"/>
  <c r="A660" i="50" s="1"/>
  <c r="A661" i="50" s="1"/>
  <c r="A662" i="50" s="1"/>
  <c r="A663" i="50" s="1"/>
  <c r="AC644" i="50"/>
  <c r="K75" i="51" l="1"/>
  <c r="K74" i="51"/>
  <c r="K73" i="51"/>
  <c r="K72" i="51"/>
  <c r="K71" i="51"/>
  <c r="K70" i="51"/>
  <c r="K66" i="51"/>
  <c r="K68" i="51"/>
  <c r="K67" i="51"/>
  <c r="K69" i="51"/>
  <c r="A8" i="51" l="1"/>
  <c r="L336" i="29" l="1"/>
  <c r="L335" i="29"/>
  <c r="L334" i="29"/>
  <c r="L333" i="29"/>
  <c r="L332" i="29"/>
  <c r="Y223" i="49" l="1"/>
  <c r="V16" i="39" l="1"/>
  <c r="V15" i="39"/>
  <c r="G24" i="1" l="1"/>
  <c r="H24" i="1" s="1"/>
  <c r="G6" i="1"/>
  <c r="H6" i="1" s="1"/>
  <c r="K63" i="51" l="1"/>
  <c r="K64" i="51"/>
  <c r="A7" i="43"/>
  <c r="A8" i="43" s="1"/>
  <c r="T32" i="44"/>
  <c r="V7" i="46"/>
  <c r="V10" i="46"/>
  <c r="V9" i="46"/>
  <c r="V8" i="46"/>
  <c r="V6" i="46"/>
  <c r="K65" i="51" l="1"/>
  <c r="K61" i="51"/>
  <c r="Z470" i="40" l="1"/>
  <c r="Y57" i="42"/>
  <c r="W200" i="43"/>
  <c r="T212" i="45"/>
  <c r="J501" i="46"/>
  <c r="T720" i="47"/>
  <c r="I359" i="48"/>
  <c r="I415" i="49"/>
  <c r="U173" i="48"/>
  <c r="Q173" i="48"/>
  <c r="Y205" i="49" l="1"/>
  <c r="U205" i="49"/>
  <c r="Y204" i="49"/>
  <c r="U204" i="49"/>
  <c r="L37" i="26"/>
  <c r="L36" i="26"/>
  <c r="L35" i="26"/>
  <c r="L34" i="26"/>
  <c r="L33" i="26"/>
  <c r="L32" i="26"/>
  <c r="L31" i="26"/>
  <c r="L30" i="26"/>
  <c r="L29" i="26" l="1"/>
  <c r="L28" i="26"/>
  <c r="L27" i="26"/>
  <c r="L26" i="26"/>
  <c r="L25" i="26"/>
  <c r="L24" i="26"/>
  <c r="L23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8" i="26"/>
  <c r="A8" i="26"/>
  <c r="L7" i="26"/>
  <c r="A9" i="26" l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C294" i="50"/>
  <c r="Y306" i="49"/>
  <c r="U306" i="49"/>
  <c r="D40" i="26" l="1"/>
  <c r="C30" i="1" s="1"/>
  <c r="D30" i="1" s="1"/>
  <c r="V433" i="40"/>
  <c r="V430" i="40"/>
  <c r="V429" i="40"/>
  <c r="V428" i="40"/>
  <c r="V427" i="40"/>
  <c r="V432" i="40"/>
  <c r="V431" i="40"/>
  <c r="P54" i="42"/>
  <c r="A54" i="42"/>
  <c r="P53" i="42"/>
  <c r="P52" i="42"/>
  <c r="T324" i="44"/>
  <c r="T301" i="44"/>
  <c r="T300" i="44"/>
  <c r="T299" i="44"/>
  <c r="T298" i="44"/>
  <c r="T297" i="44"/>
  <c r="V455" i="46"/>
  <c r="V454" i="46"/>
  <c r="V453" i="46"/>
  <c r="V452" i="46"/>
  <c r="V451" i="46"/>
  <c r="V450" i="46"/>
  <c r="V449" i="46"/>
  <c r="V448" i="46"/>
  <c r="V445" i="46"/>
  <c r="Q332" i="48" l="1"/>
  <c r="Q331" i="48"/>
  <c r="Q330" i="48"/>
  <c r="Q329" i="48"/>
  <c r="Q328" i="48"/>
  <c r="Q327" i="48"/>
  <c r="Q326" i="48"/>
  <c r="Q325" i="48"/>
  <c r="Q319" i="48"/>
  <c r="AC641" i="50"/>
  <c r="AC640" i="50"/>
  <c r="AC639" i="50"/>
  <c r="AC638" i="50"/>
  <c r="AC637" i="50"/>
  <c r="AC636" i="50"/>
  <c r="AC635" i="50"/>
  <c r="AC634" i="50"/>
  <c r="AC633" i="50"/>
  <c r="AC632" i="50"/>
  <c r="AC631" i="50"/>
  <c r="AC630" i="50"/>
  <c r="AC629" i="50"/>
  <c r="AC628" i="50"/>
  <c r="AC627" i="50"/>
  <c r="AC626" i="50"/>
  <c r="AC625" i="50"/>
  <c r="AC624" i="50"/>
  <c r="AC623" i="50"/>
  <c r="AC622" i="50"/>
  <c r="AC621" i="50"/>
  <c r="AC620" i="50"/>
  <c r="AC619" i="50"/>
  <c r="AC618" i="50"/>
  <c r="AC617" i="50"/>
  <c r="AC616" i="50"/>
  <c r="AC613" i="50"/>
  <c r="AC612" i="50"/>
  <c r="AC611" i="50"/>
  <c r="AC610" i="50"/>
  <c r="AC609" i="50"/>
  <c r="AC608" i="50"/>
  <c r="AC607" i="50"/>
  <c r="AC606" i="50"/>
  <c r="AC605" i="50"/>
  <c r="AC604" i="50"/>
  <c r="AC603" i="50"/>
  <c r="AC602" i="50"/>
  <c r="AC601" i="50"/>
  <c r="AC600" i="50"/>
  <c r="AC599" i="50"/>
  <c r="AC598" i="50"/>
  <c r="AC597" i="50"/>
  <c r="AC596" i="50"/>
  <c r="AC595" i="50"/>
  <c r="AC594" i="50"/>
  <c r="AC593" i="50"/>
  <c r="AC592" i="50"/>
  <c r="AC591" i="50"/>
  <c r="AC590" i="50"/>
  <c r="AC589" i="50"/>
  <c r="AC588" i="50"/>
  <c r="AC587" i="50"/>
  <c r="AC586" i="50"/>
  <c r="AC583" i="50"/>
  <c r="AC580" i="50"/>
  <c r="AC577" i="50"/>
  <c r="AC576" i="50"/>
  <c r="AC573" i="50"/>
  <c r="AC572" i="50"/>
  <c r="AC571" i="50"/>
  <c r="AC570" i="50"/>
  <c r="AC569" i="50"/>
  <c r="AC568" i="50"/>
  <c r="AC567" i="50"/>
  <c r="AC566" i="50"/>
  <c r="AC565" i="50"/>
  <c r="AC564" i="50"/>
  <c r="AC563" i="50"/>
  <c r="AC562" i="50"/>
  <c r="AC561" i="50"/>
  <c r="AC560" i="50"/>
  <c r="AC559" i="50"/>
  <c r="AC558" i="50"/>
  <c r="AC557" i="50"/>
  <c r="U347" i="49" l="1"/>
  <c r="U224" i="49"/>
  <c r="U357" i="48"/>
  <c r="U354" i="48"/>
  <c r="U338" i="48"/>
  <c r="U333" i="48"/>
  <c r="U332" i="48"/>
  <c r="U331" i="48"/>
  <c r="U330" i="48"/>
  <c r="U329" i="48"/>
  <c r="U328" i="48"/>
  <c r="U327" i="48"/>
  <c r="U326" i="48"/>
  <c r="U325" i="48"/>
  <c r="U324" i="48"/>
  <c r="U323" i="48"/>
  <c r="U322" i="48"/>
  <c r="U321" i="48"/>
  <c r="U320" i="48"/>
  <c r="U319" i="48"/>
  <c r="U318" i="48"/>
  <c r="U317" i="48"/>
  <c r="U316" i="48"/>
  <c r="U315" i="48"/>
  <c r="U314" i="48"/>
  <c r="U313" i="48"/>
  <c r="U312" i="48"/>
  <c r="U311" i="48"/>
  <c r="U310" i="48"/>
  <c r="U309" i="48"/>
  <c r="U307" i="48"/>
  <c r="U306" i="48"/>
  <c r="U305" i="48"/>
  <c r="U304" i="48"/>
  <c r="U303" i="48"/>
  <c r="U302" i="48"/>
  <c r="U301" i="48"/>
  <c r="U300" i="48"/>
  <c r="U299" i="48"/>
  <c r="U298" i="48"/>
  <c r="U297" i="48"/>
  <c r="U296" i="48"/>
  <c r="U295" i="48"/>
  <c r="U294" i="48"/>
  <c r="U293" i="48"/>
  <c r="U292" i="48"/>
  <c r="U291" i="48"/>
  <c r="U288" i="48"/>
  <c r="U287" i="48"/>
  <c r="U286" i="48"/>
  <c r="U285" i="48"/>
  <c r="U284" i="48"/>
  <c r="U283" i="48"/>
  <c r="U282" i="48"/>
  <c r="U280" i="48"/>
  <c r="U279" i="48"/>
  <c r="U278" i="48"/>
  <c r="U277" i="48"/>
  <c r="U272" i="48"/>
  <c r="U271" i="48"/>
  <c r="U270" i="48"/>
  <c r="U269" i="48"/>
  <c r="U268" i="48"/>
  <c r="U267" i="48"/>
  <c r="U266" i="48"/>
  <c r="U265" i="48"/>
  <c r="U264" i="48"/>
  <c r="U263" i="48"/>
  <c r="U262" i="48"/>
  <c r="U261" i="48"/>
  <c r="U260" i="48"/>
  <c r="U259" i="48"/>
  <c r="U258" i="48"/>
  <c r="U257" i="48"/>
  <c r="U256" i="48"/>
  <c r="U255" i="48"/>
  <c r="U254" i="48"/>
  <c r="U253" i="48"/>
  <c r="U252" i="48"/>
  <c r="U251" i="48"/>
  <c r="U250" i="48"/>
  <c r="U249" i="48"/>
  <c r="U248" i="48"/>
  <c r="U247" i="48"/>
  <c r="U246" i="48"/>
  <c r="U245" i="48"/>
  <c r="U244" i="48"/>
  <c r="U243" i="48"/>
  <c r="U242" i="48"/>
  <c r="U241" i="48"/>
  <c r="U240" i="48"/>
  <c r="U239" i="48"/>
  <c r="U238" i="48"/>
  <c r="U237" i="48"/>
  <c r="U236" i="48"/>
  <c r="U235" i="48"/>
  <c r="U234" i="48"/>
  <c r="U233" i="48"/>
  <c r="U232" i="48"/>
  <c r="U231" i="48"/>
  <c r="U230" i="48"/>
  <c r="U229" i="48"/>
  <c r="U228" i="48"/>
  <c r="U227" i="48"/>
  <c r="U226" i="48"/>
  <c r="U225" i="48"/>
  <c r="U220" i="48"/>
  <c r="U219" i="48"/>
  <c r="U218" i="48"/>
  <c r="U217" i="48"/>
  <c r="U216" i="48"/>
  <c r="U215" i="48"/>
  <c r="U214" i="48"/>
  <c r="U213" i="48"/>
  <c r="U212" i="48"/>
  <c r="U211" i="48"/>
  <c r="U210" i="48"/>
  <c r="U209" i="48"/>
  <c r="U208" i="48"/>
  <c r="U207" i="48"/>
  <c r="U206" i="48"/>
  <c r="U205" i="48"/>
  <c r="U204" i="48"/>
  <c r="U203" i="48"/>
  <c r="U202" i="48"/>
  <c r="U201" i="48"/>
  <c r="U160" i="48"/>
  <c r="U159" i="48"/>
  <c r="U158" i="48"/>
  <c r="U142" i="48"/>
  <c r="U195" i="48"/>
  <c r="U141" i="48"/>
  <c r="U140" i="48"/>
  <c r="U139" i="48"/>
  <c r="U132" i="48"/>
  <c r="U131" i="48"/>
  <c r="U130" i="48"/>
  <c r="U129" i="48"/>
  <c r="U192" i="48"/>
  <c r="U191" i="48"/>
  <c r="U190" i="48"/>
  <c r="U126" i="48"/>
  <c r="U117" i="48"/>
  <c r="U116" i="48"/>
  <c r="U115" i="48"/>
  <c r="U114" i="48"/>
  <c r="U113" i="48"/>
  <c r="U112" i="48"/>
  <c r="U111" i="48"/>
  <c r="U110" i="48"/>
  <c r="U109" i="48"/>
  <c r="U108" i="48"/>
  <c r="U107" i="48"/>
  <c r="U106" i="48"/>
  <c r="U105" i="48"/>
  <c r="U104" i="48"/>
  <c r="U99" i="48"/>
  <c r="U98" i="48"/>
  <c r="U91" i="48"/>
  <c r="U71" i="48"/>
  <c r="U70" i="48"/>
  <c r="U69" i="48"/>
  <c r="U68" i="48"/>
  <c r="U66" i="48"/>
  <c r="U181" i="48"/>
  <c r="U170" i="48"/>
  <c r="U92" i="48"/>
  <c r="U199" i="48"/>
  <c r="U198" i="48"/>
  <c r="U93" i="48"/>
  <c r="U86" i="48"/>
  <c r="U85" i="48"/>
  <c r="U79" i="48"/>
  <c r="U75" i="48"/>
  <c r="U67" i="48"/>
  <c r="U8" i="48"/>
  <c r="U143" i="48"/>
  <c r="U97" i="48"/>
  <c r="U96" i="48"/>
  <c r="U51" i="48"/>
  <c r="U13" i="48"/>
  <c r="U172" i="48"/>
  <c r="U171" i="48"/>
  <c r="U169" i="48"/>
  <c r="U168" i="48"/>
  <c r="U167" i="48"/>
  <c r="U156" i="48"/>
  <c r="U152" i="48"/>
  <c r="U151" i="48"/>
  <c r="U150" i="48"/>
  <c r="U147" i="48"/>
  <c r="U146" i="48"/>
  <c r="U144" i="48"/>
  <c r="U138" i="48"/>
  <c r="U95" i="48"/>
  <c r="U90" i="48"/>
  <c r="U84" i="48"/>
  <c r="U80" i="48"/>
  <c r="U74" i="48"/>
  <c r="U73" i="48"/>
  <c r="U72" i="48"/>
  <c r="U65" i="48"/>
  <c r="U64" i="48"/>
  <c r="U63" i="48"/>
  <c r="U62" i="48"/>
  <c r="U61" i="48"/>
  <c r="U188" i="48"/>
  <c r="U60" i="48"/>
  <c r="U50" i="48"/>
  <c r="U182" i="48"/>
  <c r="U49" i="48"/>
  <c r="U40" i="48"/>
  <c r="U179" i="48"/>
  <c r="U39" i="48"/>
  <c r="U37" i="48"/>
  <c r="U36" i="48"/>
  <c r="U176" i="48"/>
  <c r="U35" i="48"/>
  <c r="U34" i="48"/>
  <c r="U32" i="48"/>
  <c r="U30" i="48"/>
  <c r="U29" i="48"/>
  <c r="U28" i="48"/>
  <c r="U27" i="48"/>
  <c r="U25" i="48"/>
  <c r="U21" i="48"/>
  <c r="U17" i="48"/>
  <c r="U11" i="48"/>
  <c r="U10" i="48"/>
  <c r="U9" i="48"/>
  <c r="U87" i="48"/>
  <c r="U26" i="48"/>
  <c r="U149" i="48"/>
  <c r="U78" i="48"/>
  <c r="U38" i="48"/>
  <c r="U33" i="48"/>
  <c r="U24" i="48"/>
  <c r="U23" i="48"/>
  <c r="U22" i="48"/>
  <c r="U20" i="48"/>
  <c r="U16" i="48"/>
  <c r="U15" i="48"/>
  <c r="U14" i="48"/>
  <c r="U19" i="48"/>
  <c r="U18" i="48"/>
  <c r="U94" i="48"/>
  <c r="U89" i="48"/>
  <c r="U88" i="48"/>
  <c r="U136" i="48"/>
  <c r="U135" i="48"/>
  <c r="U134" i="48"/>
  <c r="U178" i="48"/>
  <c r="U175" i="48"/>
  <c r="U12" i="48"/>
  <c r="U31" i="48"/>
  <c r="U103" i="48"/>
  <c r="U102" i="48"/>
  <c r="U101" i="48"/>
  <c r="U83" i="48"/>
  <c r="U82" i="48"/>
  <c r="U48" i="48"/>
  <c r="U47" i="48"/>
  <c r="U46" i="48"/>
  <c r="U44" i="48"/>
  <c r="U43" i="48"/>
  <c r="U42" i="48"/>
  <c r="U100" i="48"/>
  <c r="U81" i="48"/>
  <c r="U45" i="48"/>
  <c r="U41" i="48"/>
  <c r="U58" i="48"/>
  <c r="U56" i="48"/>
  <c r="U59" i="48"/>
  <c r="U52" i="48"/>
  <c r="U187" i="48"/>
  <c r="U186" i="48"/>
  <c r="U185" i="48"/>
  <c r="U184" i="48"/>
  <c r="U57" i="48"/>
  <c r="U55" i="48"/>
  <c r="U54" i="48"/>
  <c r="U148" i="48"/>
  <c r="U196" i="48"/>
  <c r="U189" i="48"/>
  <c r="U183" i="48"/>
  <c r="U180" i="48"/>
  <c r="U177" i="48"/>
  <c r="U7" i="48"/>
  <c r="U53" i="48"/>
  <c r="Y355" i="49"/>
  <c r="Y354" i="49"/>
  <c r="Y353" i="49"/>
  <c r="Y352" i="49"/>
  <c r="Y351" i="49"/>
  <c r="Y350" i="49"/>
  <c r="Y349" i="49"/>
  <c r="Y348" i="49"/>
  <c r="Y347" i="49"/>
  <c r="Y346" i="49"/>
  <c r="Y343" i="49"/>
  <c r="Y342" i="49"/>
  <c r="Y341" i="49"/>
  <c r="Y340" i="49"/>
  <c r="Y339" i="49"/>
  <c r="Y338" i="49"/>
  <c r="Y337" i="49"/>
  <c r="Y336" i="49"/>
  <c r="Y335" i="49"/>
  <c r="Y334" i="49"/>
  <c r="Y333" i="49"/>
  <c r="Y332" i="49"/>
  <c r="Y331" i="49"/>
  <c r="Y330" i="49"/>
  <c r="Y329" i="49"/>
  <c r="Y328" i="49"/>
  <c r="Y327" i="49"/>
  <c r="Y326" i="49"/>
  <c r="Y325" i="49"/>
  <c r="Y324" i="49"/>
  <c r="Y323" i="49"/>
  <c r="Y321" i="49"/>
  <c r="Y320" i="49"/>
  <c r="Y319" i="49"/>
  <c r="Y318" i="49"/>
  <c r="Y317" i="49"/>
  <c r="Y316" i="49"/>
  <c r="Y315" i="49"/>
  <c r="Y314" i="49"/>
  <c r="Y313" i="49"/>
  <c r="Y312" i="49"/>
  <c r="Y311" i="49"/>
  <c r="Y310" i="49"/>
  <c r="Y309" i="49"/>
  <c r="Y308" i="49"/>
  <c r="Y305" i="49"/>
  <c r="Y304" i="49"/>
  <c r="Y303" i="49"/>
  <c r="Y302" i="49"/>
  <c r="Y301" i="49"/>
  <c r="Y299" i="49"/>
  <c r="Y298" i="49"/>
  <c r="Y297" i="49"/>
  <c r="Y296" i="49"/>
  <c r="Y295" i="49"/>
  <c r="Y294" i="49"/>
  <c r="Y293" i="49"/>
  <c r="Y292" i="49"/>
  <c r="Y291" i="49"/>
  <c r="Y290" i="49"/>
  <c r="Y287" i="49"/>
  <c r="Y286" i="49"/>
  <c r="Y285" i="49"/>
  <c r="Y284" i="49"/>
  <c r="Y283" i="49"/>
  <c r="Y282" i="49"/>
  <c r="Y281" i="49"/>
  <c r="Y280" i="49"/>
  <c r="Y279" i="49"/>
  <c r="Y278" i="49"/>
  <c r="Y277" i="49"/>
  <c r="Y276" i="49"/>
  <c r="Y275" i="49"/>
  <c r="Y274" i="49"/>
  <c r="Y273" i="49"/>
  <c r="Y271" i="49"/>
  <c r="Y270" i="49"/>
  <c r="Y267" i="49"/>
  <c r="Y266" i="49"/>
  <c r="Y265" i="49"/>
  <c r="Y264" i="49"/>
  <c r="Y263" i="49"/>
  <c r="Y262" i="49"/>
  <c r="Y261" i="49"/>
  <c r="Y260" i="49"/>
  <c r="Y259" i="49"/>
  <c r="Y258" i="49"/>
  <c r="Y257" i="49"/>
  <c r="Y252" i="49"/>
  <c r="Y251" i="49"/>
  <c r="Y249" i="49"/>
  <c r="Y248" i="49"/>
  <c r="Y247" i="49"/>
  <c r="Y246" i="49"/>
  <c r="Y245" i="49"/>
  <c r="Y244" i="49"/>
  <c r="Y243" i="49"/>
  <c r="Y242" i="49"/>
  <c r="Y241" i="49"/>
  <c r="Y240" i="49"/>
  <c r="Y239" i="49"/>
  <c r="Y238" i="49"/>
  <c r="Y237" i="49"/>
  <c r="Y236" i="49"/>
  <c r="Y235" i="49"/>
  <c r="Y234" i="49"/>
  <c r="Y233" i="49"/>
  <c r="Y232" i="49"/>
  <c r="Y231" i="49"/>
  <c r="Y230" i="49"/>
  <c r="Y229" i="49"/>
  <c r="Y228" i="49"/>
  <c r="Y227" i="49"/>
  <c r="Y226" i="49"/>
  <c r="Y225" i="49"/>
  <c r="Y222" i="49"/>
  <c r="Y221" i="49"/>
  <c r="Y220" i="49"/>
  <c r="Y219" i="49"/>
  <c r="Y218" i="49"/>
  <c r="Y217" i="49"/>
  <c r="Y216" i="49"/>
  <c r="Y215" i="49"/>
  <c r="Y214" i="49"/>
  <c r="Y213" i="49"/>
  <c r="Y212" i="49"/>
  <c r="Y211" i="49"/>
  <c r="Y210" i="49"/>
  <c r="Y209" i="49"/>
  <c r="Y208" i="49"/>
  <c r="Y207" i="49"/>
  <c r="Y206" i="49"/>
  <c r="Y203" i="49"/>
  <c r="Y202" i="49"/>
  <c r="Y201" i="49"/>
  <c r="Y200" i="49"/>
  <c r="Y199" i="49"/>
  <c r="Y198" i="49"/>
  <c r="Y197" i="49"/>
  <c r="Y196" i="49"/>
  <c r="Y195" i="49"/>
  <c r="Y194" i="49"/>
  <c r="Y193" i="49"/>
  <c r="Y192" i="49"/>
  <c r="Y191" i="49"/>
  <c r="Y190" i="49"/>
  <c r="Y189" i="49"/>
  <c r="Y188" i="49"/>
  <c r="Y187" i="49"/>
  <c r="Y186" i="49"/>
  <c r="Y185" i="49"/>
  <c r="Y184" i="49"/>
  <c r="Y183" i="49"/>
  <c r="Y182" i="49"/>
  <c r="Y181" i="49"/>
  <c r="Y180" i="49"/>
  <c r="Y179" i="49"/>
  <c r="Y178" i="49"/>
  <c r="Y176" i="49"/>
  <c r="Y175" i="49"/>
  <c r="Y174" i="49"/>
  <c r="Y173" i="49"/>
  <c r="Y172" i="49"/>
  <c r="Y171" i="49"/>
  <c r="Y170" i="49"/>
  <c r="Y169" i="49"/>
  <c r="Y168" i="49"/>
  <c r="Y167" i="49"/>
  <c r="Y166" i="49"/>
  <c r="Y165" i="49"/>
  <c r="Y164" i="49"/>
  <c r="Y163" i="49"/>
  <c r="Y162" i="49"/>
  <c r="Y161" i="49"/>
  <c r="Y160" i="49"/>
  <c r="Y159" i="49"/>
  <c r="Y158" i="49"/>
  <c r="Y157" i="49"/>
  <c r="Y156" i="49"/>
  <c r="Y155" i="49"/>
  <c r="Y154" i="49"/>
  <c r="Y153" i="49"/>
  <c r="Y152" i="49"/>
  <c r="Y151" i="49"/>
  <c r="Y150" i="49"/>
  <c r="Y149" i="49"/>
  <c r="Y148" i="49"/>
  <c r="Y147" i="49"/>
  <c r="Y146" i="49"/>
  <c r="Y145" i="49"/>
  <c r="Y144" i="49"/>
  <c r="Y143" i="49"/>
  <c r="Y142" i="49"/>
  <c r="Y141" i="49"/>
  <c r="Y140" i="49"/>
  <c r="Y139" i="49"/>
  <c r="Y138" i="49"/>
  <c r="Y137" i="49"/>
  <c r="Y136" i="49"/>
  <c r="Y135" i="49"/>
  <c r="Y134" i="49"/>
  <c r="Y133" i="49"/>
  <c r="Y132" i="49"/>
  <c r="Y131" i="49"/>
  <c r="Y130" i="49"/>
  <c r="Y129" i="49"/>
  <c r="Y128" i="49"/>
  <c r="Y127" i="49"/>
  <c r="Y126" i="49"/>
  <c r="Y125" i="49"/>
  <c r="Y124" i="49"/>
  <c r="Y123" i="49"/>
  <c r="Y122" i="49"/>
  <c r="Y121" i="49"/>
  <c r="Y120" i="49"/>
  <c r="Y119" i="49"/>
  <c r="Y118" i="49"/>
  <c r="Y117" i="49"/>
  <c r="Y116" i="49"/>
  <c r="Y115" i="49"/>
  <c r="Y114" i="49"/>
  <c r="Y113" i="49"/>
  <c r="Y112" i="49"/>
  <c r="Y111" i="49"/>
  <c r="Y110" i="49"/>
  <c r="Y109" i="49"/>
  <c r="Y108" i="49"/>
  <c r="Y107" i="49"/>
  <c r="Y106" i="49"/>
  <c r="Y105" i="49"/>
  <c r="Y104" i="49"/>
  <c r="Y103" i="49"/>
  <c r="Y102" i="49"/>
  <c r="Y101" i="49"/>
  <c r="Y100" i="49"/>
  <c r="Y99" i="49"/>
  <c r="Y98" i="49"/>
  <c r="Y97" i="49"/>
  <c r="Y96" i="49"/>
  <c r="Y94" i="49"/>
  <c r="Y93" i="49"/>
  <c r="Y92" i="49"/>
  <c r="Y91" i="49"/>
  <c r="Y90" i="49"/>
  <c r="Y89" i="49"/>
  <c r="Y88" i="49"/>
  <c r="Y87" i="49"/>
  <c r="Y86" i="49"/>
  <c r="Y85" i="49"/>
  <c r="Y84" i="49"/>
  <c r="Y83" i="49"/>
  <c r="Y82" i="49"/>
  <c r="Y81" i="49"/>
  <c r="Y80" i="49"/>
  <c r="Y79" i="49"/>
  <c r="Y78" i="49"/>
  <c r="Y77" i="49"/>
  <c r="Y76" i="49"/>
  <c r="Y75" i="49"/>
  <c r="Y74" i="49"/>
  <c r="Y73" i="49"/>
  <c r="Y72" i="49"/>
  <c r="Y71" i="49"/>
  <c r="Y70" i="49"/>
  <c r="Y69" i="49"/>
  <c r="Y68" i="49"/>
  <c r="Y67" i="49"/>
  <c r="Y66" i="49"/>
  <c r="Y64" i="49"/>
  <c r="Y63" i="49"/>
  <c r="Y62" i="49"/>
  <c r="Y61" i="49"/>
  <c r="Y60" i="49"/>
  <c r="Y58" i="49"/>
  <c r="Y57" i="49"/>
  <c r="Y56" i="49"/>
  <c r="Y55" i="49"/>
  <c r="Y54" i="49"/>
  <c r="Y53" i="49"/>
  <c r="Y52" i="49"/>
  <c r="Y51" i="49"/>
  <c r="Y50" i="49"/>
  <c r="Y49" i="49"/>
  <c r="Y48" i="49"/>
  <c r="Y47" i="49"/>
  <c r="Y46" i="49"/>
  <c r="Y45" i="49"/>
  <c r="Y44" i="49"/>
  <c r="Y43" i="49"/>
  <c r="Y42" i="49"/>
  <c r="Y41" i="49"/>
  <c r="Y40" i="49"/>
  <c r="Y39" i="49"/>
  <c r="Y38" i="49"/>
  <c r="Y32" i="49"/>
  <c r="Y31" i="49"/>
  <c r="Y30" i="49"/>
  <c r="Y29" i="49"/>
  <c r="Y28" i="49"/>
  <c r="Y27" i="49"/>
  <c r="Y26" i="49"/>
  <c r="Y25" i="49"/>
  <c r="Y24" i="49"/>
  <c r="Y23" i="49"/>
  <c r="Y22" i="49"/>
  <c r="Y21" i="49"/>
  <c r="Y20" i="49"/>
  <c r="Y19" i="49"/>
  <c r="Y17" i="49"/>
  <c r="Y16" i="49"/>
  <c r="Y15" i="49"/>
  <c r="Y14" i="49"/>
  <c r="Y13" i="49"/>
  <c r="Y8" i="49"/>
  <c r="Y18" i="49"/>
  <c r="A449" i="46" l="1"/>
  <c r="A450" i="46" s="1"/>
  <c r="A451" i="46" s="1"/>
  <c r="A452" i="46" s="1"/>
  <c r="A453" i="46" s="1"/>
  <c r="A454" i="46" s="1"/>
  <c r="A455" i="46" s="1"/>
  <c r="V447" i="46"/>
  <c r="V426" i="40"/>
  <c r="H13" i="28" l="1"/>
  <c r="H15" i="28" l="1"/>
  <c r="P51" i="42"/>
  <c r="P50" i="42"/>
  <c r="Q324" i="48"/>
  <c r="A324" i="48"/>
  <c r="A325" i="48" s="1"/>
  <c r="A326" i="48" s="1"/>
  <c r="A327" i="48" s="1"/>
  <c r="A328" i="48" s="1"/>
  <c r="A329" i="48" s="1"/>
  <c r="A330" i="48" s="1"/>
  <c r="A331" i="48" s="1"/>
  <c r="A332" i="48" s="1"/>
  <c r="Q323" i="48"/>
  <c r="Q322" i="48"/>
  <c r="Q316" i="48" l="1"/>
  <c r="U353" i="49" l="1"/>
  <c r="U352" i="49"/>
  <c r="U350" i="49"/>
  <c r="C21" i="39" l="1"/>
  <c r="A587" i="50" l="1"/>
  <c r="A588" i="50" s="1"/>
  <c r="A589" i="50" s="1"/>
  <c r="A590" i="50" s="1"/>
  <c r="A591" i="50" s="1"/>
  <c r="A592" i="50" s="1"/>
  <c r="A593" i="50" s="1"/>
  <c r="A594" i="50" s="1"/>
  <c r="A595" i="50" s="1"/>
  <c r="A596" i="50" s="1"/>
  <c r="A597" i="50" s="1"/>
  <c r="A598" i="50" s="1"/>
  <c r="A599" i="50" s="1"/>
  <c r="A600" i="50" s="1"/>
  <c r="A601" i="50" s="1"/>
  <c r="A602" i="50" s="1"/>
  <c r="A603" i="50" s="1"/>
  <c r="A604" i="50" s="1"/>
  <c r="A605" i="50" s="1"/>
  <c r="A606" i="50" s="1"/>
  <c r="A607" i="50" s="1"/>
  <c r="A608" i="50" s="1"/>
  <c r="A609" i="50" s="1"/>
  <c r="A610" i="50" s="1"/>
  <c r="A611" i="50" s="1"/>
  <c r="A612" i="50" s="1"/>
  <c r="A613" i="50" s="1"/>
  <c r="G5" i="1" l="1"/>
  <c r="C16" i="1"/>
  <c r="D16" i="1" s="1"/>
  <c r="G36" i="1" l="1"/>
  <c r="H5" i="1"/>
  <c r="V446" i="46"/>
  <c r="V444" i="46"/>
  <c r="V468" i="40" l="1"/>
  <c r="V425" i="40"/>
  <c r="V417" i="40"/>
  <c r="V416" i="40"/>
  <c r="A416" i="40"/>
  <c r="A417" i="40" s="1"/>
  <c r="A418" i="40" s="1"/>
  <c r="A419" i="40" s="1"/>
  <c r="A420" i="40" s="1"/>
  <c r="A421" i="40" s="1"/>
  <c r="A422" i="40" s="1"/>
  <c r="A423" i="40" s="1"/>
  <c r="A424" i="40" s="1"/>
  <c r="V415" i="40"/>
  <c r="A320" i="48" l="1"/>
  <c r="Q320" i="48"/>
  <c r="Q317" i="48"/>
  <c r="Q357" i="48"/>
  <c r="Q318" i="48"/>
  <c r="U351" i="49"/>
  <c r="A351" i="49"/>
  <c r="U349" i="49"/>
  <c r="T64" i="44" l="1"/>
  <c r="Y10" i="39" l="1"/>
  <c r="Y9" i="39"/>
  <c r="Y8" i="39"/>
  <c r="Y19" i="39" l="1"/>
  <c r="T43" i="44" l="1"/>
  <c r="T42" i="44"/>
  <c r="L200" i="29" l="1"/>
  <c r="L199" i="29"/>
  <c r="V14" i="40"/>
  <c r="L283" i="29"/>
  <c r="L282" i="29"/>
  <c r="L311" i="29"/>
  <c r="L310" i="29"/>
  <c r="J53" i="36"/>
  <c r="V130" i="40"/>
  <c r="V39" i="40"/>
  <c r="V38" i="40"/>
  <c r="V36" i="40"/>
  <c r="V35" i="40"/>
  <c r="Q53" i="41"/>
  <c r="Q52" i="41"/>
  <c r="Q51" i="41"/>
  <c r="Q50" i="41"/>
  <c r="Q49" i="41"/>
  <c r="Q48" i="41"/>
  <c r="Q47" i="41"/>
  <c r="Q46" i="41"/>
  <c r="Q45" i="41"/>
  <c r="Q44" i="41"/>
  <c r="T240" i="44"/>
  <c r="Q160" i="48"/>
  <c r="Q158" i="48"/>
  <c r="U290" i="49"/>
  <c r="H22" i="28"/>
  <c r="H14" i="28"/>
  <c r="H12" i="28"/>
  <c r="H11" i="28"/>
  <c r="H10" i="28"/>
  <c r="H9" i="28"/>
  <c r="H8" i="28"/>
  <c r="H7" i="28"/>
  <c r="L353" i="29"/>
  <c r="L329" i="29"/>
  <c r="L328" i="29"/>
  <c r="L327" i="29"/>
  <c r="L326" i="29"/>
  <c r="L325" i="29"/>
  <c r="L324" i="29"/>
  <c r="L323" i="29"/>
  <c r="L322" i="29"/>
  <c r="L321" i="29"/>
  <c r="L320" i="29"/>
  <c r="L319" i="29"/>
  <c r="L318" i="29"/>
  <c r="L317" i="29"/>
  <c r="L316" i="29"/>
  <c r="L315" i="29"/>
  <c r="L314" i="29"/>
  <c r="L313" i="29"/>
  <c r="L312" i="29"/>
  <c r="L309" i="29"/>
  <c r="L308" i="29"/>
  <c r="L307" i="29"/>
  <c r="L306" i="29"/>
  <c r="L305" i="29"/>
  <c r="L304" i="29"/>
  <c r="L303" i="29"/>
  <c r="L302" i="29"/>
  <c r="L301" i="29"/>
  <c r="L300" i="29"/>
  <c r="L299" i="29"/>
  <c r="L298" i="29"/>
  <c r="L297" i="29"/>
  <c r="L296" i="29"/>
  <c r="L295" i="29"/>
  <c r="L294" i="29"/>
  <c r="L293" i="29"/>
  <c r="L292" i="29"/>
  <c r="L291" i="29"/>
  <c r="L290" i="29"/>
  <c r="L289" i="29"/>
  <c r="L288" i="29"/>
  <c r="L287" i="29"/>
  <c r="L286" i="29"/>
  <c r="L285" i="29"/>
  <c r="L284" i="29"/>
  <c r="L281" i="29"/>
  <c r="L280" i="29"/>
  <c r="L279" i="29"/>
  <c r="L278" i="29"/>
  <c r="L277" i="29"/>
  <c r="L276" i="29"/>
  <c r="L275" i="29"/>
  <c r="L274" i="29"/>
  <c r="L273" i="29"/>
  <c r="L272" i="29"/>
  <c r="L271" i="29"/>
  <c r="L270" i="29"/>
  <c r="L269" i="29"/>
  <c r="L268" i="29"/>
  <c r="L267" i="29"/>
  <c r="L266" i="29"/>
  <c r="L265" i="29"/>
  <c r="L264" i="29"/>
  <c r="L263" i="29"/>
  <c r="L262" i="29"/>
  <c r="L261" i="29"/>
  <c r="L260" i="29"/>
  <c r="L259" i="29"/>
  <c r="L258" i="29"/>
  <c r="L257" i="29"/>
  <c r="L256" i="29"/>
  <c r="L255" i="29"/>
  <c r="L254" i="29"/>
  <c r="L253" i="29"/>
  <c r="L252" i="29"/>
  <c r="L251" i="29"/>
  <c r="L250" i="29"/>
  <c r="L249" i="29"/>
  <c r="L248" i="29"/>
  <c r="L247" i="29"/>
  <c r="L246" i="29"/>
  <c r="L245" i="29"/>
  <c r="L244" i="29"/>
  <c r="L243" i="29"/>
  <c r="L242" i="29"/>
  <c r="L241" i="29"/>
  <c r="L240" i="29"/>
  <c r="L239" i="29"/>
  <c r="L238" i="29"/>
  <c r="L237" i="29"/>
  <c r="L236" i="29"/>
  <c r="L235" i="29"/>
  <c r="L234" i="29"/>
  <c r="L233" i="29"/>
  <c r="L232" i="29"/>
  <c r="L231" i="29"/>
  <c r="L230" i="29"/>
  <c r="L229" i="29"/>
  <c r="L228" i="29"/>
  <c r="L227" i="29"/>
  <c r="L226" i="29"/>
  <c r="L225" i="29"/>
  <c r="L224" i="29"/>
  <c r="L223" i="29"/>
  <c r="L222" i="29"/>
  <c r="L221" i="29"/>
  <c r="L220" i="29"/>
  <c r="L219" i="29"/>
  <c r="L218" i="29"/>
  <c r="L217" i="29"/>
  <c r="L216" i="29"/>
  <c r="L215" i="29"/>
  <c r="L214" i="29"/>
  <c r="L213" i="29"/>
  <c r="L212" i="29"/>
  <c r="L211" i="29"/>
  <c r="L210" i="29"/>
  <c r="L209" i="29"/>
  <c r="L208" i="29"/>
  <c r="L207" i="29"/>
  <c r="L206" i="29"/>
  <c r="L205" i="29"/>
  <c r="L204" i="29"/>
  <c r="L203" i="29"/>
  <c r="L202" i="29"/>
  <c r="L201" i="29"/>
  <c r="L198" i="29"/>
  <c r="L197" i="29"/>
  <c r="L196" i="29"/>
  <c r="L195" i="29"/>
  <c r="L194" i="29"/>
  <c r="L193" i="29"/>
  <c r="L192" i="29"/>
  <c r="L191" i="29"/>
  <c r="L190" i="29"/>
  <c r="L189" i="29"/>
  <c r="L188" i="29"/>
  <c r="L187" i="29"/>
  <c r="L186" i="29"/>
  <c r="L185" i="29"/>
  <c r="L184" i="29"/>
  <c r="L183" i="29"/>
  <c r="L182" i="29"/>
  <c r="L181" i="29"/>
  <c r="L180" i="29"/>
  <c r="L179" i="29"/>
  <c r="L178" i="29"/>
  <c r="L177" i="29"/>
  <c r="L176" i="29"/>
  <c r="L175" i="29"/>
  <c r="L174" i="29"/>
  <c r="L173" i="29"/>
  <c r="L172" i="29"/>
  <c r="L171" i="29"/>
  <c r="L170" i="29"/>
  <c r="L169" i="29"/>
  <c r="L168" i="29"/>
  <c r="L167" i="29"/>
  <c r="L166" i="29"/>
  <c r="L165" i="29"/>
  <c r="L164" i="29"/>
  <c r="L163" i="29"/>
  <c r="L162" i="29"/>
  <c r="L161" i="29"/>
  <c r="L160" i="29"/>
  <c r="L159" i="29"/>
  <c r="L158" i="29"/>
  <c r="L157" i="29"/>
  <c r="L156" i="29"/>
  <c r="L155" i="29"/>
  <c r="L154" i="29"/>
  <c r="L153" i="29"/>
  <c r="L152" i="29"/>
  <c r="L151" i="29"/>
  <c r="L150" i="29"/>
  <c r="L149" i="29"/>
  <c r="L148" i="29"/>
  <c r="L147" i="29"/>
  <c r="L146" i="29"/>
  <c r="L145" i="29"/>
  <c r="L144" i="29"/>
  <c r="L143" i="29"/>
  <c r="L142" i="29"/>
  <c r="L141" i="29"/>
  <c r="L140" i="29"/>
  <c r="L139" i="29"/>
  <c r="L138" i="29"/>
  <c r="L137" i="29"/>
  <c r="L136" i="29"/>
  <c r="L135" i="29"/>
  <c r="L134" i="29"/>
  <c r="L133" i="29"/>
  <c r="L132" i="29"/>
  <c r="L131" i="29"/>
  <c r="L130" i="29"/>
  <c r="L129" i="29"/>
  <c r="L128" i="29"/>
  <c r="L127" i="29"/>
  <c r="L126" i="29"/>
  <c r="L125" i="29"/>
  <c r="L124" i="29"/>
  <c r="L123" i="29"/>
  <c r="L122" i="29"/>
  <c r="L121" i="29"/>
  <c r="L120" i="29"/>
  <c r="L119" i="29"/>
  <c r="L118" i="29"/>
  <c r="L117" i="29"/>
  <c r="L116" i="29"/>
  <c r="L115" i="29"/>
  <c r="L114" i="29"/>
  <c r="L113" i="29"/>
  <c r="L112" i="29"/>
  <c r="L111" i="29"/>
  <c r="L110" i="29"/>
  <c r="L109" i="29"/>
  <c r="L108" i="29"/>
  <c r="L107" i="29"/>
  <c r="L106" i="29"/>
  <c r="L105" i="29"/>
  <c r="L104" i="29"/>
  <c r="L103" i="29"/>
  <c r="L102" i="29"/>
  <c r="L101" i="29"/>
  <c r="L100" i="29"/>
  <c r="L99" i="29"/>
  <c r="L98" i="29"/>
  <c r="L97" i="29"/>
  <c r="L96" i="29"/>
  <c r="L95" i="29"/>
  <c r="L94" i="29"/>
  <c r="L93" i="29"/>
  <c r="L92" i="29"/>
  <c r="L91" i="29"/>
  <c r="L90" i="29"/>
  <c r="L89" i="29"/>
  <c r="L88" i="29"/>
  <c r="L87" i="29"/>
  <c r="L86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J58" i="36"/>
  <c r="J57" i="36"/>
  <c r="J56" i="36"/>
  <c r="J55" i="36"/>
  <c r="J54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9" i="36"/>
  <c r="J8" i="36"/>
  <c r="J7" i="36"/>
  <c r="L24" i="38"/>
  <c r="L9" i="38"/>
  <c r="L8" i="38"/>
  <c r="L7" i="38"/>
  <c r="V14" i="39"/>
  <c r="V13" i="39"/>
  <c r="V12" i="39"/>
  <c r="V11" i="39"/>
  <c r="V10" i="39"/>
  <c r="V9" i="39"/>
  <c r="V8" i="39"/>
  <c r="V7" i="39"/>
  <c r="V414" i="40"/>
  <c r="V413" i="40"/>
  <c r="V412" i="40"/>
  <c r="V411" i="40"/>
  <c r="V410" i="40"/>
  <c r="V406" i="40"/>
  <c r="V405" i="40"/>
  <c r="V404" i="40"/>
  <c r="V403" i="40"/>
  <c r="V401" i="40"/>
  <c r="V400" i="40"/>
  <c r="V399" i="40"/>
  <c r="V398" i="40"/>
  <c r="V397" i="40"/>
  <c r="V396" i="40"/>
  <c r="V395" i="40"/>
  <c r="V394" i="40"/>
  <c r="V393" i="40"/>
  <c r="V392" i="40"/>
  <c r="V391" i="40"/>
  <c r="V390" i="40"/>
  <c r="V388" i="40"/>
  <c r="V387" i="40"/>
  <c r="V385" i="40"/>
  <c r="V384" i="40"/>
  <c r="V383" i="40"/>
  <c r="V381" i="40"/>
  <c r="V380" i="40"/>
  <c r="V379" i="40"/>
  <c r="V378" i="40"/>
  <c r="V377" i="40"/>
  <c r="V376" i="40"/>
  <c r="V375" i="40"/>
  <c r="V374" i="40"/>
  <c r="V373" i="40"/>
  <c r="V372" i="40"/>
  <c r="V371" i="40"/>
  <c r="V311" i="40"/>
  <c r="V370" i="40"/>
  <c r="V369" i="40"/>
  <c r="V368" i="40"/>
  <c r="V367" i="40"/>
  <c r="V366" i="40"/>
  <c r="V365" i="40"/>
  <c r="V364" i="40"/>
  <c r="V363" i="40"/>
  <c r="V362" i="40"/>
  <c r="V361" i="40"/>
  <c r="V360" i="40"/>
  <c r="V359" i="40"/>
  <c r="V358" i="40"/>
  <c r="V357" i="40"/>
  <c r="V356" i="40"/>
  <c r="V355" i="40"/>
  <c r="V354" i="40"/>
  <c r="V353" i="40"/>
  <c r="V352" i="40"/>
  <c r="V351" i="40"/>
  <c r="V350" i="40"/>
  <c r="V349" i="40"/>
  <c r="V348" i="40"/>
  <c r="V347" i="40"/>
  <c r="V346" i="40"/>
  <c r="V345" i="40"/>
  <c r="V344" i="40"/>
  <c r="V343" i="40"/>
  <c r="V342" i="40"/>
  <c r="V341" i="40"/>
  <c r="V340" i="40"/>
  <c r="V339" i="40"/>
  <c r="V338" i="40"/>
  <c r="V337" i="40"/>
  <c r="V336" i="40"/>
  <c r="V335" i="40"/>
  <c r="V334" i="40"/>
  <c r="V333" i="40"/>
  <c r="V332" i="40"/>
  <c r="V329" i="40"/>
  <c r="V326" i="40"/>
  <c r="V325" i="40"/>
  <c r="V324" i="40"/>
  <c r="V323" i="40"/>
  <c r="V321" i="40"/>
  <c r="V320" i="40"/>
  <c r="V319" i="40"/>
  <c r="V318" i="40"/>
  <c r="V317" i="40"/>
  <c r="V316" i="40"/>
  <c r="V315" i="40"/>
  <c r="V314" i="40"/>
  <c r="V313" i="40"/>
  <c r="V310" i="40"/>
  <c r="V309" i="40"/>
  <c r="V307" i="40"/>
  <c r="V306" i="40"/>
  <c r="V305" i="40"/>
  <c r="V304" i="40"/>
  <c r="V303" i="40"/>
  <c r="V302" i="40"/>
  <c r="V301" i="40"/>
  <c r="V300" i="40"/>
  <c r="V298" i="40"/>
  <c r="V297" i="40"/>
  <c r="V296" i="40"/>
  <c r="V295" i="40"/>
  <c r="V294" i="40"/>
  <c r="V293" i="40"/>
  <c r="V291" i="40"/>
  <c r="V290" i="40"/>
  <c r="V289" i="40"/>
  <c r="V288" i="40"/>
  <c r="V287" i="40"/>
  <c r="V286" i="40"/>
  <c r="V285" i="40"/>
  <c r="V283" i="40"/>
  <c r="V282" i="40"/>
  <c r="V281" i="40"/>
  <c r="V280" i="40"/>
  <c r="V279" i="40"/>
  <c r="V278" i="40"/>
  <c r="V277" i="40"/>
  <c r="V276" i="40"/>
  <c r="V275" i="40"/>
  <c r="V274" i="40"/>
  <c r="V273" i="40"/>
  <c r="V272" i="40"/>
  <c r="V271" i="40"/>
  <c r="V270" i="40"/>
  <c r="V267" i="40"/>
  <c r="V266" i="40"/>
  <c r="V264" i="40"/>
  <c r="V263" i="40"/>
  <c r="V262" i="40"/>
  <c r="V261" i="40"/>
  <c r="V260" i="40"/>
  <c r="V259" i="40"/>
  <c r="V258" i="40"/>
  <c r="V256" i="40"/>
  <c r="V255" i="40"/>
  <c r="V254" i="40"/>
  <c r="V253" i="40"/>
  <c r="V252" i="40"/>
  <c r="V251" i="40"/>
  <c r="V250" i="40"/>
  <c r="V249" i="40"/>
  <c r="V248" i="40"/>
  <c r="V247" i="40"/>
  <c r="V246" i="40"/>
  <c r="V245" i="40"/>
  <c r="V244" i="40"/>
  <c r="V243" i="40"/>
  <c r="V241" i="40"/>
  <c r="V240" i="40"/>
  <c r="V239" i="40"/>
  <c r="V238" i="40"/>
  <c r="V237" i="40"/>
  <c r="V236" i="40"/>
  <c r="V235" i="40"/>
  <c r="V234" i="40"/>
  <c r="V233" i="40"/>
  <c r="V232" i="40"/>
  <c r="V231" i="40"/>
  <c r="V230" i="40"/>
  <c r="V229" i="40"/>
  <c r="V228" i="40"/>
  <c r="V227" i="40"/>
  <c r="V226" i="40"/>
  <c r="V225" i="40"/>
  <c r="V224" i="40"/>
  <c r="V223" i="40"/>
  <c r="V222" i="40"/>
  <c r="V221" i="40"/>
  <c r="V220" i="40"/>
  <c r="V219" i="40"/>
  <c r="V218" i="40"/>
  <c r="V217" i="40"/>
  <c r="V216" i="40"/>
  <c r="V215" i="40"/>
  <c r="V214" i="40"/>
  <c r="V213" i="40"/>
  <c r="V212" i="40"/>
  <c r="V211" i="40"/>
  <c r="V210" i="40"/>
  <c r="V209" i="40"/>
  <c r="V208" i="40"/>
  <c r="V207" i="40"/>
  <c r="V206" i="40"/>
  <c r="V205" i="40"/>
  <c r="V204" i="40"/>
  <c r="V203" i="40"/>
  <c r="V202" i="40"/>
  <c r="V201" i="40"/>
  <c r="V200" i="40"/>
  <c r="V199" i="40"/>
  <c r="V198" i="40"/>
  <c r="V197" i="40"/>
  <c r="V196" i="40"/>
  <c r="V195" i="40"/>
  <c r="V194" i="40"/>
  <c r="V193" i="40"/>
  <c r="V192" i="40"/>
  <c r="V191" i="40"/>
  <c r="V190" i="40"/>
  <c r="V189" i="40"/>
  <c r="V188" i="40"/>
  <c r="V187" i="40"/>
  <c r="V186" i="40"/>
  <c r="V185" i="40"/>
  <c r="V184" i="40"/>
  <c r="V183" i="40"/>
  <c r="V182" i="40"/>
  <c r="V181" i="40"/>
  <c r="V180" i="40"/>
  <c r="V179" i="40"/>
  <c r="V178" i="40"/>
  <c r="V177" i="40"/>
  <c r="V176" i="40"/>
  <c r="V175" i="40"/>
  <c r="V174" i="40"/>
  <c r="V173" i="40"/>
  <c r="V172" i="40"/>
  <c r="V171" i="40"/>
  <c r="V170" i="40"/>
  <c r="V169" i="40"/>
  <c r="V168" i="40"/>
  <c r="V167" i="40"/>
  <c r="V166" i="40"/>
  <c r="V165" i="40"/>
  <c r="V164" i="40"/>
  <c r="V163" i="40"/>
  <c r="V162" i="40"/>
  <c r="V161" i="40"/>
  <c r="V160" i="40"/>
  <c r="V159" i="40"/>
  <c r="V158" i="40"/>
  <c r="V157" i="40"/>
  <c r="V156" i="40"/>
  <c r="V155" i="40"/>
  <c r="V154" i="40"/>
  <c r="V153" i="40"/>
  <c r="V152" i="40"/>
  <c r="V151" i="40"/>
  <c r="V150" i="40"/>
  <c r="V149" i="40"/>
  <c r="V148" i="40"/>
  <c r="V147" i="40"/>
  <c r="V146" i="40"/>
  <c r="V145" i="40"/>
  <c r="V144" i="40"/>
  <c r="V143" i="40"/>
  <c r="V141" i="40"/>
  <c r="V140" i="40"/>
  <c r="V139" i="40"/>
  <c r="V138" i="40"/>
  <c r="V137" i="40"/>
  <c r="V136" i="40"/>
  <c r="V135" i="40"/>
  <c r="V134" i="40"/>
  <c r="V133" i="40"/>
  <c r="V132" i="40"/>
  <c r="V131" i="40"/>
  <c r="V129" i="40"/>
  <c r="V128" i="40"/>
  <c r="V127" i="40"/>
  <c r="V126" i="40"/>
  <c r="V125" i="40"/>
  <c r="V124" i="40"/>
  <c r="V122" i="40"/>
  <c r="V121" i="40"/>
  <c r="V120" i="40"/>
  <c r="V119" i="40"/>
  <c r="V118" i="40"/>
  <c r="V117" i="40"/>
  <c r="V116" i="40"/>
  <c r="V115" i="40"/>
  <c r="V114" i="40"/>
  <c r="V113" i="40"/>
  <c r="V112" i="40"/>
  <c r="V109" i="40"/>
  <c r="V108" i="40"/>
  <c r="V107" i="40"/>
  <c r="V106" i="40"/>
  <c r="V105" i="40"/>
  <c r="V104" i="40"/>
  <c r="V103" i="40"/>
  <c r="V102" i="40"/>
  <c r="V101" i="40"/>
  <c r="V100" i="40"/>
  <c r="V99" i="40"/>
  <c r="V98" i="40"/>
  <c r="V97" i="40"/>
  <c r="V96" i="40"/>
  <c r="V95" i="40"/>
  <c r="V94" i="40"/>
  <c r="V93" i="40"/>
  <c r="V92" i="40"/>
  <c r="V91" i="40"/>
  <c r="V90" i="40"/>
  <c r="V89" i="40"/>
  <c r="V88" i="40"/>
  <c r="V87" i="40"/>
  <c r="V86" i="40"/>
  <c r="V85" i="40"/>
  <c r="V84" i="40"/>
  <c r="V83" i="40"/>
  <c r="V82" i="40"/>
  <c r="V81" i="40"/>
  <c r="V80" i="40"/>
  <c r="V79" i="40"/>
  <c r="V78" i="40"/>
  <c r="V77" i="40"/>
  <c r="V76" i="40"/>
  <c r="V75" i="40"/>
  <c r="V74" i="40"/>
  <c r="V73" i="40"/>
  <c r="V72" i="40"/>
  <c r="V71" i="40"/>
  <c r="V70" i="40"/>
  <c r="V69" i="40"/>
  <c r="V68" i="40"/>
  <c r="V67" i="40"/>
  <c r="V66" i="40"/>
  <c r="V65" i="40"/>
  <c r="V64" i="40"/>
  <c r="V63" i="40"/>
  <c r="V62" i="40"/>
  <c r="V61" i="40"/>
  <c r="V60" i="40"/>
  <c r="V59" i="40"/>
  <c r="V58" i="40"/>
  <c r="V57" i="40"/>
  <c r="V56" i="40"/>
  <c r="V55" i="40"/>
  <c r="V54" i="40"/>
  <c r="V53" i="40"/>
  <c r="V52" i="40"/>
  <c r="V51" i="40"/>
  <c r="V50" i="40"/>
  <c r="V49" i="40"/>
  <c r="V48" i="40"/>
  <c r="V47" i="40"/>
  <c r="V46" i="40"/>
  <c r="V45" i="40"/>
  <c r="V44" i="40"/>
  <c r="V43" i="40"/>
  <c r="V42" i="40"/>
  <c r="V41" i="40"/>
  <c r="V40" i="40"/>
  <c r="V37" i="40"/>
  <c r="V32" i="40"/>
  <c r="V30" i="40"/>
  <c r="V29" i="40"/>
  <c r="V28" i="40"/>
  <c r="V27" i="40"/>
  <c r="V26" i="40"/>
  <c r="V25" i="40"/>
  <c r="V24" i="40"/>
  <c r="V23" i="40"/>
  <c r="V22" i="40"/>
  <c r="V21" i="40"/>
  <c r="V20" i="40"/>
  <c r="V19" i="40"/>
  <c r="V18" i="40"/>
  <c r="V17" i="40"/>
  <c r="V16" i="40"/>
  <c r="V15" i="40"/>
  <c r="V13" i="40"/>
  <c r="V12" i="40"/>
  <c r="V11" i="40"/>
  <c r="V10" i="40"/>
  <c r="V9" i="40"/>
  <c r="V8" i="40"/>
  <c r="V7" i="40"/>
  <c r="V6" i="40"/>
  <c r="V5" i="40"/>
  <c r="Q123" i="41"/>
  <c r="Q122" i="41"/>
  <c r="Q121" i="41"/>
  <c r="Q120" i="41"/>
  <c r="Q119" i="41"/>
  <c r="Q118" i="41"/>
  <c r="Q117" i="41"/>
  <c r="Q115" i="41"/>
  <c r="Q114" i="41"/>
  <c r="Q113" i="41"/>
  <c r="Q112" i="41"/>
  <c r="Q111" i="41"/>
  <c r="Q110" i="41"/>
  <c r="Q109" i="41"/>
  <c r="Q108" i="41"/>
  <c r="Q107" i="41"/>
  <c r="Q106" i="41"/>
  <c r="Q105" i="41"/>
  <c r="Q104" i="41"/>
  <c r="Q103" i="41"/>
  <c r="Q102" i="41"/>
  <c r="Q101" i="41"/>
  <c r="Q100" i="41"/>
  <c r="Q99" i="41"/>
  <c r="Q98" i="41"/>
  <c r="Q97" i="41"/>
  <c r="Q96" i="41"/>
  <c r="Q95" i="41"/>
  <c r="Q94" i="41"/>
  <c r="Q93" i="41"/>
  <c r="Q92" i="41"/>
  <c r="Q91" i="41"/>
  <c r="Q90" i="41"/>
  <c r="Q89" i="41"/>
  <c r="Q88" i="41"/>
  <c r="Q87" i="41"/>
  <c r="Q86" i="41"/>
  <c r="Q85" i="41"/>
  <c r="Q84" i="41"/>
  <c r="Q83" i="41"/>
  <c r="Q82" i="41"/>
  <c r="Q81" i="41"/>
  <c r="Q80" i="41"/>
  <c r="Q79" i="41"/>
  <c r="Q78" i="41"/>
  <c r="Q77" i="41"/>
  <c r="Q76" i="41"/>
  <c r="Q75" i="41"/>
  <c r="Q74" i="41"/>
  <c r="Q73" i="41"/>
  <c r="Q72" i="41"/>
  <c r="Q71" i="41"/>
  <c r="Q70" i="41"/>
  <c r="Q69" i="41"/>
  <c r="Q68" i="41"/>
  <c r="Q67" i="41"/>
  <c r="Q66" i="41"/>
  <c r="Q65" i="41"/>
  <c r="Q64" i="41"/>
  <c r="Q63" i="41"/>
  <c r="Q62" i="41"/>
  <c r="Q61" i="41"/>
  <c r="Q60" i="41"/>
  <c r="Q59" i="41"/>
  <c r="Q58" i="41"/>
  <c r="Q57" i="41"/>
  <c r="Q56" i="41"/>
  <c r="Q55" i="41"/>
  <c r="Q54" i="41"/>
  <c r="Q43" i="41"/>
  <c r="Q42" i="41"/>
  <c r="Q41" i="41"/>
  <c r="Q40" i="41"/>
  <c r="Q39" i="41"/>
  <c r="Q38" i="41"/>
  <c r="Q37" i="41"/>
  <c r="Q36" i="41"/>
  <c r="Q35" i="41"/>
  <c r="Q34" i="41"/>
  <c r="Q33" i="41"/>
  <c r="Q32" i="41"/>
  <c r="Q31" i="41"/>
  <c r="Q28" i="41"/>
  <c r="Q27" i="41"/>
  <c r="Q26" i="41"/>
  <c r="Q25" i="41"/>
  <c r="Q24" i="41"/>
  <c r="Q23" i="41"/>
  <c r="Q22" i="41"/>
  <c r="Q21" i="41"/>
  <c r="Q20" i="41"/>
  <c r="Q19" i="41"/>
  <c r="Q18" i="41"/>
  <c r="Q17" i="41"/>
  <c r="Q16" i="41"/>
  <c r="Q15" i="41"/>
  <c r="Q14" i="41"/>
  <c r="Q13" i="41"/>
  <c r="Q12" i="41"/>
  <c r="Q11" i="41"/>
  <c r="Q10" i="41"/>
  <c r="Q9" i="41"/>
  <c r="Q8" i="41"/>
  <c r="Q7" i="41"/>
  <c r="Q6" i="41"/>
  <c r="P55" i="42"/>
  <c r="P48" i="42"/>
  <c r="P47" i="42"/>
  <c r="P46" i="42"/>
  <c r="P45" i="42"/>
  <c r="P44" i="42"/>
  <c r="P43" i="42"/>
  <c r="P42" i="42"/>
  <c r="P41" i="42"/>
  <c r="P40" i="42"/>
  <c r="P39" i="42"/>
  <c r="P38" i="42"/>
  <c r="P37" i="42"/>
  <c r="P36" i="42"/>
  <c r="P35" i="42"/>
  <c r="P34" i="42"/>
  <c r="P33" i="42"/>
  <c r="P32" i="42"/>
  <c r="P31" i="42"/>
  <c r="P30" i="42"/>
  <c r="P29" i="42"/>
  <c r="P28" i="42"/>
  <c r="P27" i="42"/>
  <c r="P26" i="42"/>
  <c r="P25" i="42"/>
  <c r="P24" i="42"/>
  <c r="P23" i="42"/>
  <c r="P22" i="42"/>
  <c r="P21" i="42"/>
  <c r="P20" i="42"/>
  <c r="P19" i="42"/>
  <c r="P11" i="42"/>
  <c r="P10" i="42"/>
  <c r="P9" i="42"/>
  <c r="P8" i="42"/>
  <c r="P7" i="42"/>
  <c r="T296" i="44"/>
  <c r="T295" i="44"/>
  <c r="T294" i="44"/>
  <c r="T293" i="44"/>
  <c r="T292" i="44"/>
  <c r="T291" i="44"/>
  <c r="T290" i="44"/>
  <c r="T289" i="44"/>
  <c r="T288" i="44"/>
  <c r="T287" i="44"/>
  <c r="T286" i="44"/>
  <c r="T285" i="44"/>
  <c r="T284" i="44"/>
  <c r="T283" i="44"/>
  <c r="T282" i="44"/>
  <c r="T281" i="44"/>
  <c r="T280" i="44"/>
  <c r="T279" i="44"/>
  <c r="T278" i="44"/>
  <c r="T277" i="44"/>
  <c r="T276" i="44"/>
  <c r="T275" i="44"/>
  <c r="T274" i="44"/>
  <c r="T273" i="44"/>
  <c r="T272" i="44"/>
  <c r="T271" i="44"/>
  <c r="T270" i="44"/>
  <c r="T269" i="44"/>
  <c r="T268" i="44"/>
  <c r="T267" i="44"/>
  <c r="T266" i="44"/>
  <c r="T265" i="44"/>
  <c r="T264" i="44"/>
  <c r="T263" i="44"/>
  <c r="T262" i="44"/>
  <c r="T261" i="44"/>
  <c r="T260" i="44"/>
  <c r="T259" i="44"/>
  <c r="T258" i="44"/>
  <c r="T257" i="44"/>
  <c r="T256" i="44"/>
  <c r="T255" i="44"/>
  <c r="T254" i="44"/>
  <c r="T253" i="44"/>
  <c r="T252" i="44"/>
  <c r="T251" i="44"/>
  <c r="T250" i="44"/>
  <c r="T249" i="44"/>
  <c r="T248" i="44"/>
  <c r="T247" i="44"/>
  <c r="T246" i="44"/>
  <c r="T245" i="44"/>
  <c r="T244" i="44"/>
  <c r="T243" i="44"/>
  <c r="T242" i="44"/>
  <c r="T241" i="44"/>
  <c r="T192" i="44"/>
  <c r="T191" i="44"/>
  <c r="T190" i="44"/>
  <c r="T189" i="44"/>
  <c r="T41" i="44"/>
  <c r="T40" i="44"/>
  <c r="T202" i="44"/>
  <c r="T239" i="44"/>
  <c r="T230" i="44"/>
  <c r="T229" i="44"/>
  <c r="T233" i="44"/>
  <c r="T39" i="44"/>
  <c r="T145" i="44"/>
  <c r="T144" i="44"/>
  <c r="T143" i="44"/>
  <c r="T142" i="44"/>
  <c r="T186" i="44"/>
  <c r="T185" i="44"/>
  <c r="T184" i="44"/>
  <c r="T235" i="44"/>
  <c r="T216" i="44"/>
  <c r="T177" i="44"/>
  <c r="T175" i="44"/>
  <c r="T173" i="44"/>
  <c r="T171" i="44"/>
  <c r="T169" i="44"/>
  <c r="T93" i="44"/>
  <c r="T79" i="44"/>
  <c r="T75" i="44"/>
  <c r="T74" i="44"/>
  <c r="T52" i="44"/>
  <c r="T232" i="44"/>
  <c r="T231" i="44"/>
  <c r="T221" i="44"/>
  <c r="T212" i="44"/>
  <c r="T211" i="44"/>
  <c r="T210" i="44"/>
  <c r="T198" i="44"/>
  <c r="T164" i="44"/>
  <c r="T163" i="44"/>
  <c r="T162" i="44"/>
  <c r="T161" i="44"/>
  <c r="T160" i="44"/>
  <c r="T159" i="44"/>
  <c r="T121" i="44"/>
  <c r="T106" i="44"/>
  <c r="T38" i="44"/>
  <c r="T63" i="44"/>
  <c r="T203" i="44"/>
  <c r="T182" i="44"/>
  <c r="T181" i="44"/>
  <c r="T180" i="44"/>
  <c r="T166" i="44"/>
  <c r="T165" i="44"/>
  <c r="T25" i="44"/>
  <c r="T222" i="44"/>
  <c r="T197" i="44"/>
  <c r="T104" i="44"/>
  <c r="T31" i="44"/>
  <c r="T29" i="44"/>
  <c r="T28" i="44"/>
  <c r="T24" i="44"/>
  <c r="T23" i="44"/>
  <c r="T21" i="44"/>
  <c r="T20" i="44"/>
  <c r="T18" i="44"/>
  <c r="T17" i="44"/>
  <c r="T14" i="44"/>
  <c r="T13" i="44"/>
  <c r="T10" i="44"/>
  <c r="T207" i="44"/>
  <c r="T206" i="44"/>
  <c r="T236" i="44"/>
  <c r="T234" i="44"/>
  <c r="T227" i="44"/>
  <c r="T226" i="44"/>
  <c r="T225" i="44"/>
  <c r="T220" i="44"/>
  <c r="T215" i="44"/>
  <c r="T204" i="44"/>
  <c r="T201" i="44"/>
  <c r="T200" i="44"/>
  <c r="T199" i="44"/>
  <c r="T194" i="44"/>
  <c r="T187" i="44"/>
  <c r="T183" i="44"/>
  <c r="T179" i="44"/>
  <c r="T178" i="44"/>
  <c r="T176" i="44"/>
  <c r="T174" i="44"/>
  <c r="T172" i="44"/>
  <c r="T170" i="44"/>
  <c r="T168" i="44"/>
  <c r="T167" i="44"/>
  <c r="T158" i="44"/>
  <c r="T157" i="44"/>
  <c r="T156" i="44"/>
  <c r="T155" i="44"/>
  <c r="T154" i="44"/>
  <c r="T153" i="44"/>
  <c r="T150" i="44"/>
  <c r="T149" i="44"/>
  <c r="T148" i="44"/>
  <c r="T147" i="44"/>
  <c r="T140" i="44"/>
  <c r="T138" i="44"/>
  <c r="T136" i="44"/>
  <c r="T135" i="44"/>
  <c r="T134" i="44"/>
  <c r="T133" i="44"/>
  <c r="T132" i="44"/>
  <c r="T131" i="44"/>
  <c r="T130" i="44"/>
  <c r="T128" i="44"/>
  <c r="T126" i="44"/>
  <c r="T124" i="44"/>
  <c r="T122" i="44"/>
  <c r="T120" i="44"/>
  <c r="T119" i="44"/>
  <c r="T118" i="44"/>
  <c r="T117" i="44"/>
  <c r="T112" i="44"/>
  <c r="T111" i="44"/>
  <c r="T110" i="44"/>
  <c r="T107" i="44"/>
  <c r="T103" i="44"/>
  <c r="T102" i="44"/>
  <c r="T101" i="44"/>
  <c r="T100" i="44"/>
  <c r="T99" i="44"/>
  <c r="T94" i="44"/>
  <c r="T92" i="44"/>
  <c r="T89" i="44"/>
  <c r="T88" i="44"/>
  <c r="T85" i="44"/>
  <c r="T84" i="44"/>
  <c r="T78" i="44"/>
  <c r="T72" i="44"/>
  <c r="T71" i="44"/>
  <c r="T70" i="44"/>
  <c r="T68" i="44"/>
  <c r="T67" i="44"/>
  <c r="T62" i="44"/>
  <c r="T61" i="44"/>
  <c r="T57" i="44"/>
  <c r="T55" i="44"/>
  <c r="T54" i="44"/>
  <c r="T53" i="44"/>
  <c r="T51" i="44"/>
  <c r="T49" i="44"/>
  <c r="T47" i="44"/>
  <c r="T46" i="44"/>
  <c r="T45" i="44"/>
  <c r="T44" i="44"/>
  <c r="T27" i="44"/>
  <c r="T19" i="44"/>
  <c r="T12" i="44"/>
  <c r="T8" i="44"/>
  <c r="T238" i="44"/>
  <c r="T237" i="44"/>
  <c r="T228" i="44"/>
  <c r="T224" i="44"/>
  <c r="T223" i="44"/>
  <c r="T193" i="44"/>
  <c r="T146" i="44"/>
  <c r="T141" i="44"/>
  <c r="T139" i="44"/>
  <c r="T137" i="44"/>
  <c r="T129" i="44"/>
  <c r="T127" i="44"/>
  <c r="T125" i="44"/>
  <c r="T123" i="44"/>
  <c r="T116" i="44"/>
  <c r="T115" i="44"/>
  <c r="T114" i="44"/>
  <c r="T113" i="44"/>
  <c r="T109" i="44"/>
  <c r="T108" i="44"/>
  <c r="T98" i="44"/>
  <c r="T97" i="44"/>
  <c r="T96" i="44"/>
  <c r="T95" i="44"/>
  <c r="T91" i="44"/>
  <c r="T90" i="44"/>
  <c r="T83" i="44"/>
  <c r="T82" i="44"/>
  <c r="T81" i="44"/>
  <c r="T80" i="44"/>
  <c r="T77" i="44"/>
  <c r="T76" i="44"/>
  <c r="T73" i="44"/>
  <c r="T69" i="44"/>
  <c r="T65" i="44"/>
  <c r="T56" i="44"/>
  <c r="T48" i="44"/>
  <c r="T30" i="44"/>
  <c r="T26" i="44"/>
  <c r="T22" i="44"/>
  <c r="T16" i="44"/>
  <c r="T15" i="44"/>
  <c r="T11" i="44"/>
  <c r="T9" i="44"/>
  <c r="T209" i="44"/>
  <c r="T208" i="44"/>
  <c r="T105" i="44"/>
  <c r="T219" i="44"/>
  <c r="T218" i="44"/>
  <c r="T217" i="44"/>
  <c r="T214" i="44"/>
  <c r="T196" i="44"/>
  <c r="T87" i="44"/>
  <c r="T86" i="44"/>
  <c r="T66" i="44"/>
  <c r="T58" i="44"/>
  <c r="T50" i="44"/>
  <c r="T37" i="44"/>
  <c r="T36" i="44"/>
  <c r="T35" i="44"/>
  <c r="T34" i="44"/>
  <c r="T33" i="44"/>
  <c r="T7" i="44"/>
  <c r="V442" i="46"/>
  <c r="V441" i="46"/>
  <c r="V440" i="46"/>
  <c r="V439" i="46"/>
  <c r="V438" i="46"/>
  <c r="V437" i="46"/>
  <c r="V436" i="46"/>
  <c r="V435" i="46"/>
  <c r="V434" i="46"/>
  <c r="V433" i="46"/>
  <c r="V432" i="46"/>
  <c r="V431" i="46"/>
  <c r="V430" i="46"/>
  <c r="V429" i="46"/>
  <c r="V428" i="46"/>
  <c r="V427" i="46"/>
  <c r="V426" i="46"/>
  <c r="V425" i="46"/>
  <c r="V424" i="46"/>
  <c r="V423" i="46"/>
  <c r="V422" i="46"/>
  <c r="V421" i="46"/>
  <c r="V420" i="46"/>
  <c r="V417" i="46"/>
  <c r="V416" i="46"/>
  <c r="V415" i="46"/>
  <c r="V414" i="46"/>
  <c r="V413" i="46"/>
  <c r="V412" i="46"/>
  <c r="V411" i="46"/>
  <c r="V410" i="46"/>
  <c r="V409" i="46"/>
  <c r="V408" i="46"/>
  <c r="V407" i="46"/>
  <c r="V406" i="46"/>
  <c r="V405" i="46"/>
  <c r="V404" i="46"/>
  <c r="V403" i="46"/>
  <c r="V402" i="46"/>
  <c r="V401" i="46"/>
  <c r="V400" i="46"/>
  <c r="V399" i="46"/>
  <c r="V398" i="46"/>
  <c r="V397" i="46"/>
  <c r="V396" i="46"/>
  <c r="V395" i="46"/>
  <c r="V394" i="46"/>
  <c r="V393" i="46"/>
  <c r="V392" i="46"/>
  <c r="V391" i="46"/>
  <c r="V390" i="46"/>
  <c r="V389" i="46"/>
  <c r="V388" i="46"/>
  <c r="V387" i="46"/>
  <c r="V386" i="46"/>
  <c r="V385" i="46"/>
  <c r="V384" i="46"/>
  <c r="V383" i="46"/>
  <c r="V382" i="46"/>
  <c r="V381" i="46"/>
  <c r="V380" i="46"/>
  <c r="V379" i="46"/>
  <c r="V378" i="46"/>
  <c r="V377" i="46"/>
  <c r="V376" i="46"/>
  <c r="V375" i="46"/>
  <c r="V374" i="46"/>
  <c r="V373" i="46"/>
  <c r="V372" i="46"/>
  <c r="V371" i="46"/>
  <c r="V370" i="46"/>
  <c r="V369" i="46"/>
  <c r="V368" i="46"/>
  <c r="V367" i="46"/>
  <c r="V366" i="46"/>
  <c r="V365" i="46"/>
  <c r="V364" i="46"/>
  <c r="V363" i="46"/>
  <c r="V362" i="46"/>
  <c r="V361" i="46"/>
  <c r="V360" i="46"/>
  <c r="V359" i="46"/>
  <c r="V358" i="46"/>
  <c r="V357" i="46"/>
  <c r="V356" i="46"/>
  <c r="V355" i="46"/>
  <c r="V354" i="46"/>
  <c r="V353" i="46"/>
  <c r="V352" i="46"/>
  <c r="V349" i="46"/>
  <c r="V348" i="46"/>
  <c r="V347" i="46"/>
  <c r="V346" i="46"/>
  <c r="V345" i="46"/>
  <c r="V344" i="46"/>
  <c r="V343" i="46"/>
  <c r="V342" i="46"/>
  <c r="V341" i="46"/>
  <c r="V340" i="46"/>
  <c r="V339" i="46"/>
  <c r="V338" i="46"/>
  <c r="V337" i="46"/>
  <c r="V330" i="46"/>
  <c r="V329" i="46"/>
  <c r="V326" i="46"/>
  <c r="V325" i="46"/>
  <c r="V324" i="46"/>
  <c r="V323" i="46"/>
  <c r="V322" i="46"/>
  <c r="V321" i="46"/>
  <c r="V320" i="46"/>
  <c r="V319" i="46"/>
  <c r="V318" i="46"/>
  <c r="V317" i="46"/>
  <c r="V316" i="46"/>
  <c r="V315" i="46"/>
  <c r="V314" i="46"/>
  <c r="V313" i="46"/>
  <c r="V312" i="46"/>
  <c r="V311" i="46"/>
  <c r="V310" i="46"/>
  <c r="V309" i="46"/>
  <c r="V308" i="46"/>
  <c r="V307" i="46"/>
  <c r="V306" i="46"/>
  <c r="V305" i="46"/>
  <c r="V304" i="46"/>
  <c r="V302" i="46"/>
  <c r="V301" i="46"/>
  <c r="V300" i="46"/>
  <c r="V299" i="46"/>
  <c r="V298" i="46"/>
  <c r="V297" i="46"/>
  <c r="V296" i="46"/>
  <c r="V295" i="46"/>
  <c r="V294" i="46"/>
  <c r="V293" i="46"/>
  <c r="V291" i="46"/>
  <c r="V290" i="46"/>
  <c r="V289" i="46"/>
  <c r="V288" i="46"/>
  <c r="V287" i="46"/>
  <c r="V286" i="46"/>
  <c r="V285" i="46"/>
  <c r="V284" i="46"/>
  <c r="V283" i="46"/>
  <c r="V282" i="46"/>
  <c r="V281" i="46"/>
  <c r="V280" i="46"/>
  <c r="V279" i="46"/>
  <c r="V278" i="46"/>
  <c r="V277" i="46"/>
  <c r="V276" i="46"/>
  <c r="V275" i="46"/>
  <c r="V274" i="46"/>
  <c r="V273" i="46"/>
  <c r="V272" i="46"/>
  <c r="V271" i="46"/>
  <c r="V270" i="46"/>
  <c r="V269" i="46"/>
  <c r="V268" i="46"/>
  <c r="V267" i="46"/>
  <c r="V266" i="46"/>
  <c r="V265" i="46"/>
  <c r="V264" i="46"/>
  <c r="V263" i="46"/>
  <c r="V262" i="46"/>
  <c r="V261" i="46"/>
  <c r="V260" i="46"/>
  <c r="V259" i="46"/>
  <c r="V258" i="46"/>
  <c r="V257" i="46"/>
  <c r="V256" i="46"/>
  <c r="V255" i="46"/>
  <c r="V254" i="46"/>
  <c r="V253" i="46"/>
  <c r="V252" i="46"/>
  <c r="V251" i="46"/>
  <c r="V250" i="46"/>
  <c r="V249" i="46"/>
  <c r="V248" i="46"/>
  <c r="V247" i="46"/>
  <c r="V246" i="46"/>
  <c r="V245" i="46"/>
  <c r="V244" i="46"/>
  <c r="V243" i="46"/>
  <c r="V242" i="46"/>
  <c r="V241" i="46"/>
  <c r="V240" i="46"/>
  <c r="V239" i="46"/>
  <c r="V238" i="46"/>
  <c r="V237" i="46"/>
  <c r="V236" i="46"/>
  <c r="V235" i="46"/>
  <c r="V234" i="46"/>
  <c r="V233" i="46"/>
  <c r="V232" i="46"/>
  <c r="V231" i="46"/>
  <c r="V230" i="46"/>
  <c r="V229" i="46"/>
  <c r="V228" i="46"/>
  <c r="V227" i="46"/>
  <c r="V226" i="46"/>
  <c r="V225" i="46"/>
  <c r="V224" i="46"/>
  <c r="V223" i="46"/>
  <c r="V222" i="46"/>
  <c r="V221" i="46"/>
  <c r="V220" i="46"/>
  <c r="V219" i="46"/>
  <c r="V218" i="46"/>
  <c r="V217" i="46"/>
  <c r="V216" i="46"/>
  <c r="V215" i="46"/>
  <c r="V214" i="46"/>
  <c r="V213" i="46"/>
  <c r="V212" i="46"/>
  <c r="V211" i="46"/>
  <c r="V210" i="46"/>
  <c r="V209" i="46"/>
  <c r="V208" i="46"/>
  <c r="V207" i="46"/>
  <c r="V206" i="46"/>
  <c r="V205" i="46"/>
  <c r="V204" i="46"/>
  <c r="V203" i="46"/>
  <c r="V202" i="46"/>
  <c r="V201" i="46"/>
  <c r="V200" i="46"/>
  <c r="V199" i="46"/>
  <c r="V198" i="46"/>
  <c r="V197" i="46"/>
  <c r="V196" i="46"/>
  <c r="V195" i="46"/>
  <c r="V194" i="46"/>
  <c r="V193" i="46"/>
  <c r="V192" i="46"/>
  <c r="V191" i="46"/>
  <c r="V190" i="46"/>
  <c r="V189" i="46"/>
  <c r="V188" i="46"/>
  <c r="V187" i="46"/>
  <c r="V186" i="46"/>
  <c r="V185" i="46"/>
  <c r="V184" i="46"/>
  <c r="V183" i="46"/>
  <c r="V182" i="46"/>
  <c r="V181" i="46"/>
  <c r="V180" i="46"/>
  <c r="V179" i="46"/>
  <c r="V178" i="46"/>
  <c r="V177" i="46"/>
  <c r="V176" i="46"/>
  <c r="V175" i="46"/>
  <c r="V174" i="46"/>
  <c r="V173" i="46"/>
  <c r="V172" i="46"/>
  <c r="V171" i="46"/>
  <c r="V170" i="46"/>
  <c r="V169" i="46"/>
  <c r="V168" i="46"/>
  <c r="V167" i="46"/>
  <c r="V166" i="46"/>
  <c r="V165" i="46"/>
  <c r="V164" i="46"/>
  <c r="V163" i="46"/>
  <c r="V162" i="46"/>
  <c r="V161" i="46"/>
  <c r="V160" i="46"/>
  <c r="V159" i="46"/>
  <c r="V158" i="46"/>
  <c r="V157" i="46"/>
  <c r="V156" i="46"/>
  <c r="V155" i="46"/>
  <c r="V154" i="46"/>
  <c r="V153" i="46"/>
  <c r="V152" i="46"/>
  <c r="V151" i="46"/>
  <c r="V150" i="46"/>
  <c r="V149" i="46"/>
  <c r="V148" i="46"/>
  <c r="V147" i="46"/>
  <c r="V146" i="46"/>
  <c r="V145" i="46"/>
  <c r="V144" i="46"/>
  <c r="V143" i="46"/>
  <c r="V142" i="46"/>
  <c r="V141" i="46"/>
  <c r="V140" i="46"/>
  <c r="V139" i="46"/>
  <c r="V138" i="46"/>
  <c r="V137" i="46"/>
  <c r="V136" i="46"/>
  <c r="V135" i="46"/>
  <c r="V134" i="46"/>
  <c r="V133" i="46"/>
  <c r="V132" i="46"/>
  <c r="V131" i="46"/>
  <c r="V130" i="46"/>
  <c r="V129" i="46"/>
  <c r="V128" i="46"/>
  <c r="V127" i="46"/>
  <c r="V126" i="46"/>
  <c r="V125" i="46"/>
  <c r="V124" i="46"/>
  <c r="V123" i="46"/>
  <c r="V122" i="46"/>
  <c r="V121" i="46"/>
  <c r="V120" i="46"/>
  <c r="V119" i="46"/>
  <c r="V118" i="46"/>
  <c r="V117" i="46"/>
  <c r="V116" i="46"/>
  <c r="V115" i="46"/>
  <c r="V114" i="46"/>
  <c r="V113" i="46"/>
  <c r="V112" i="46"/>
  <c r="V111" i="46"/>
  <c r="V110" i="46"/>
  <c r="V109" i="46"/>
  <c r="V108" i="46"/>
  <c r="V107" i="46"/>
  <c r="V106" i="46"/>
  <c r="V105" i="46"/>
  <c r="V104" i="46"/>
  <c r="V103" i="46"/>
  <c r="V102" i="46"/>
  <c r="V101" i="46"/>
  <c r="V100" i="46"/>
  <c r="V99" i="46"/>
  <c r="V98" i="46"/>
  <c r="V97" i="46"/>
  <c r="V96" i="46"/>
  <c r="V95" i="46"/>
  <c r="V94" i="46"/>
  <c r="V93" i="46"/>
  <c r="V92" i="46"/>
  <c r="V91" i="46"/>
  <c r="V90" i="46"/>
  <c r="V89" i="46"/>
  <c r="V88" i="46"/>
  <c r="V87" i="46"/>
  <c r="V86" i="46"/>
  <c r="V85" i="46"/>
  <c r="V84" i="46"/>
  <c r="V83" i="46"/>
  <c r="V82" i="46"/>
  <c r="V81" i="46"/>
  <c r="V80" i="46"/>
  <c r="V79" i="46"/>
  <c r="V78" i="46"/>
  <c r="V77" i="46"/>
  <c r="V76" i="46"/>
  <c r="V75" i="46"/>
  <c r="V74" i="46"/>
  <c r="V73" i="46"/>
  <c r="V72" i="46"/>
  <c r="V71" i="46"/>
  <c r="V70" i="46"/>
  <c r="V69" i="46"/>
  <c r="V68" i="46"/>
  <c r="V67" i="46"/>
  <c r="V66" i="46"/>
  <c r="V65" i="46"/>
  <c r="V64" i="46"/>
  <c r="V63" i="46"/>
  <c r="V62" i="46"/>
  <c r="V61" i="46"/>
  <c r="V60" i="46"/>
  <c r="V59" i="46"/>
  <c r="V58" i="46"/>
  <c r="V57" i="46"/>
  <c r="V56" i="46"/>
  <c r="V55" i="46"/>
  <c r="V54" i="46"/>
  <c r="V53" i="46"/>
  <c r="V52" i="46"/>
  <c r="V51" i="46"/>
  <c r="V50" i="46"/>
  <c r="V49" i="46"/>
  <c r="V48" i="46"/>
  <c r="V47" i="46"/>
  <c r="V46" i="46"/>
  <c r="V45" i="46"/>
  <c r="V44" i="46"/>
  <c r="V43" i="46"/>
  <c r="V42" i="46"/>
  <c r="V41" i="46"/>
  <c r="V40" i="46"/>
  <c r="V39" i="46"/>
  <c r="V38" i="46"/>
  <c r="V37" i="46"/>
  <c r="V36" i="46"/>
  <c r="V35" i="46"/>
  <c r="V33" i="46"/>
  <c r="V32" i="46"/>
  <c r="V31" i="46"/>
  <c r="V30" i="46"/>
  <c r="V29" i="46"/>
  <c r="V28" i="46"/>
  <c r="V27" i="46"/>
  <c r="V26" i="46"/>
  <c r="V25" i="46"/>
  <c r="V24" i="46"/>
  <c r="V23" i="46"/>
  <c r="V22" i="46"/>
  <c r="V21" i="46"/>
  <c r="V20" i="46"/>
  <c r="V19" i="46"/>
  <c r="V18" i="46"/>
  <c r="V17" i="46"/>
  <c r="V16" i="46"/>
  <c r="V15" i="46"/>
  <c r="V14" i="46"/>
  <c r="V13" i="46"/>
  <c r="V12" i="46"/>
  <c r="Q315" i="48"/>
  <c r="Q314" i="48"/>
  <c r="Q313" i="48"/>
  <c r="Q312" i="48"/>
  <c r="Q311" i="48"/>
  <c r="Q310" i="48"/>
  <c r="Q309" i="48"/>
  <c r="Q304" i="48"/>
  <c r="Q303" i="48"/>
  <c r="Q302" i="48"/>
  <c r="Q301" i="48"/>
  <c r="Q300" i="48"/>
  <c r="Q299" i="48"/>
  <c r="Q298" i="48"/>
  <c r="Q297" i="48"/>
  <c r="Q296" i="48"/>
  <c r="Q295" i="48"/>
  <c r="Q294" i="48"/>
  <c r="Q293" i="48"/>
  <c r="Q292" i="48"/>
  <c r="Q291" i="48"/>
  <c r="Q288" i="48"/>
  <c r="Q287" i="48"/>
  <c r="Q286" i="48"/>
  <c r="Q285" i="48"/>
  <c r="Q284" i="48"/>
  <c r="Q283" i="48"/>
  <c r="Q282" i="48"/>
  <c r="Q280" i="48"/>
  <c r="Q279" i="48"/>
  <c r="Q278" i="48"/>
  <c r="Q277" i="48"/>
  <c r="Q272" i="48"/>
  <c r="Q271" i="48"/>
  <c r="Q270" i="48"/>
  <c r="Q269" i="48"/>
  <c r="Q268" i="48"/>
  <c r="Q267" i="48"/>
  <c r="Q266" i="48"/>
  <c r="Q265" i="48"/>
  <c r="Q264" i="48"/>
  <c r="Q263" i="48"/>
  <c r="Q262" i="48"/>
  <c r="Q261" i="48"/>
  <c r="Q260" i="48"/>
  <c r="Q259" i="48"/>
  <c r="Q258" i="48"/>
  <c r="Q257" i="48"/>
  <c r="Q256" i="48"/>
  <c r="Q255" i="48"/>
  <c r="Q254" i="48"/>
  <c r="Q253" i="48"/>
  <c r="Q252" i="48"/>
  <c r="Q251" i="48"/>
  <c r="Q250" i="48"/>
  <c r="Q249" i="48"/>
  <c r="Q248" i="48"/>
  <c r="Q247" i="48"/>
  <c r="Q246" i="48"/>
  <c r="Q245" i="48"/>
  <c r="Q244" i="48"/>
  <c r="Q243" i="48"/>
  <c r="Q242" i="48"/>
  <c r="Q241" i="48"/>
  <c r="Q240" i="48"/>
  <c r="Q239" i="48"/>
  <c r="Q238" i="48"/>
  <c r="Q237" i="48"/>
  <c r="Q236" i="48"/>
  <c r="Q235" i="48"/>
  <c r="Q234" i="48"/>
  <c r="Q233" i="48"/>
  <c r="Q232" i="48"/>
  <c r="Q231" i="48"/>
  <c r="Q230" i="48"/>
  <c r="Q229" i="48"/>
  <c r="Q228" i="48"/>
  <c r="Q227" i="48"/>
  <c r="Q226" i="48"/>
  <c r="Q225" i="48"/>
  <c r="Q220" i="48"/>
  <c r="Q219" i="48"/>
  <c r="Q218" i="48"/>
  <c r="Q217" i="48"/>
  <c r="Q216" i="48"/>
  <c r="Q215" i="48"/>
  <c r="Q214" i="48"/>
  <c r="Q213" i="48"/>
  <c r="Q212" i="48"/>
  <c r="Q211" i="48"/>
  <c r="Q210" i="48"/>
  <c r="Q209" i="48"/>
  <c r="Q208" i="48"/>
  <c r="Q207" i="48"/>
  <c r="Q206" i="48"/>
  <c r="Q205" i="48"/>
  <c r="Q204" i="48"/>
  <c r="Q203" i="48"/>
  <c r="Q202" i="48"/>
  <c r="Q201" i="48"/>
  <c r="Q159" i="48"/>
  <c r="Q142" i="48"/>
  <c r="Q195" i="48"/>
  <c r="Q141" i="48"/>
  <c r="Q140" i="48"/>
  <c r="Q139" i="48"/>
  <c r="Q132" i="48"/>
  <c r="Q131" i="48"/>
  <c r="Q130" i="48"/>
  <c r="Q129" i="48"/>
  <c r="Q192" i="48"/>
  <c r="Q191" i="48"/>
  <c r="Q190" i="48"/>
  <c r="Q126" i="48"/>
  <c r="Q117" i="48"/>
  <c r="Q116" i="48"/>
  <c r="Q115" i="48"/>
  <c r="Q114" i="48"/>
  <c r="Q113" i="48"/>
  <c r="Q112" i="48"/>
  <c r="Q111" i="48"/>
  <c r="Q110" i="48"/>
  <c r="Q109" i="48"/>
  <c r="Q108" i="48"/>
  <c r="Q107" i="48"/>
  <c r="Q106" i="48"/>
  <c r="Q105" i="48"/>
  <c r="Q104" i="48"/>
  <c r="Q99" i="48"/>
  <c r="Q98" i="48"/>
  <c r="Q91" i="48"/>
  <c r="Q71" i="48"/>
  <c r="Q70" i="48"/>
  <c r="Q69" i="48"/>
  <c r="Q68" i="48"/>
  <c r="Q66" i="48"/>
  <c r="Q181" i="48"/>
  <c r="Q170" i="48"/>
  <c r="Q92" i="48"/>
  <c r="Q199" i="48"/>
  <c r="Q198" i="48"/>
  <c r="Q93" i="48"/>
  <c r="Q86" i="48"/>
  <c r="Q85" i="48"/>
  <c r="Q79" i="48"/>
  <c r="Q75" i="48"/>
  <c r="Q67" i="48"/>
  <c r="Q8" i="48"/>
  <c r="Q143" i="48"/>
  <c r="Q97" i="48"/>
  <c r="Q96" i="48"/>
  <c r="Q51" i="48"/>
  <c r="Q13" i="48"/>
  <c r="Q172" i="48"/>
  <c r="Q171" i="48"/>
  <c r="Q169" i="48"/>
  <c r="Q168" i="48"/>
  <c r="Q167" i="48"/>
  <c r="Q156" i="48"/>
  <c r="Q152" i="48"/>
  <c r="Q151" i="48"/>
  <c r="Q150" i="48"/>
  <c r="Q147" i="48"/>
  <c r="Q146" i="48"/>
  <c r="Q144" i="48"/>
  <c r="Q138" i="48"/>
  <c r="Q95" i="48"/>
  <c r="Q90" i="48"/>
  <c r="Q84" i="48"/>
  <c r="Q80" i="48"/>
  <c r="Q74" i="48"/>
  <c r="Q73" i="48"/>
  <c r="Q72" i="48"/>
  <c r="Q65" i="48"/>
  <c r="Q64" i="48"/>
  <c r="Q63" i="48"/>
  <c r="Q62" i="48"/>
  <c r="Q61" i="48"/>
  <c r="Q188" i="48"/>
  <c r="Q60" i="48"/>
  <c r="Q50" i="48"/>
  <c r="Q182" i="48"/>
  <c r="Q49" i="48"/>
  <c r="Q40" i="48"/>
  <c r="Q179" i="48"/>
  <c r="Q39" i="48"/>
  <c r="Q37" i="48"/>
  <c r="Q36" i="48"/>
  <c r="Q176" i="48"/>
  <c r="Q35" i="48"/>
  <c r="Q34" i="48"/>
  <c r="Q32" i="48"/>
  <c r="Q30" i="48"/>
  <c r="Q29" i="48"/>
  <c r="Q28" i="48"/>
  <c r="Q27" i="48"/>
  <c r="Q25" i="48"/>
  <c r="Q21" i="48"/>
  <c r="Q17" i="48"/>
  <c r="Q11" i="48"/>
  <c r="Q10" i="48"/>
  <c r="Q9" i="48"/>
  <c r="Q87" i="48"/>
  <c r="Q26" i="48"/>
  <c r="Q149" i="48"/>
  <c r="Q78" i="48"/>
  <c r="Q38" i="48"/>
  <c r="Q33" i="48"/>
  <c r="Q24" i="48"/>
  <c r="Q23" i="48"/>
  <c r="Q22" i="48"/>
  <c r="Q20" i="48"/>
  <c r="Q16" i="48"/>
  <c r="Q15" i="48"/>
  <c r="Q14" i="48"/>
  <c r="Q19" i="48"/>
  <c r="Q18" i="48"/>
  <c r="Q94" i="48"/>
  <c r="Q89" i="48"/>
  <c r="Q88" i="48"/>
  <c r="Q136" i="48"/>
  <c r="Q135" i="48"/>
  <c r="Q134" i="48"/>
  <c r="Q178" i="48"/>
  <c r="Q175" i="48"/>
  <c r="Q12" i="48"/>
  <c r="Q31" i="48"/>
  <c r="Q103" i="48"/>
  <c r="Q102" i="48"/>
  <c r="Q101" i="48"/>
  <c r="Q83" i="48"/>
  <c r="Q82" i="48"/>
  <c r="Q48" i="48"/>
  <c r="Q47" i="48"/>
  <c r="Q46" i="48"/>
  <c r="Q44" i="48"/>
  <c r="Q43" i="48"/>
  <c r="Q42" i="48"/>
  <c r="Q100" i="48"/>
  <c r="Q81" i="48"/>
  <c r="Q45" i="48"/>
  <c r="Q41" i="48"/>
  <c r="Q58" i="48"/>
  <c r="Q56" i="48"/>
  <c r="Q59" i="48"/>
  <c r="Q52" i="48"/>
  <c r="Q187" i="48"/>
  <c r="Q186" i="48"/>
  <c r="Q185" i="48"/>
  <c r="Q184" i="48"/>
  <c r="Q57" i="48"/>
  <c r="Q55" i="48"/>
  <c r="Q54" i="48"/>
  <c r="Q53" i="48"/>
  <c r="Q148" i="48"/>
  <c r="Q196" i="48"/>
  <c r="Q189" i="48"/>
  <c r="Q183" i="48"/>
  <c r="Q180" i="48"/>
  <c r="Q177" i="48"/>
  <c r="U348" i="49"/>
  <c r="U346" i="49"/>
  <c r="U343" i="49"/>
  <c r="U342" i="49"/>
  <c r="U341" i="49"/>
  <c r="U340" i="49"/>
  <c r="U339" i="49"/>
  <c r="U338" i="49"/>
  <c r="U337" i="49"/>
  <c r="U336" i="49"/>
  <c r="U335" i="49"/>
  <c r="U334" i="49"/>
  <c r="U333" i="49"/>
  <c r="U332" i="49"/>
  <c r="U331" i="49"/>
  <c r="U330" i="49"/>
  <c r="U329" i="49"/>
  <c r="U328" i="49"/>
  <c r="U327" i="49"/>
  <c r="U326" i="49"/>
  <c r="U325" i="49"/>
  <c r="U324" i="49"/>
  <c r="U323" i="49"/>
  <c r="U321" i="49"/>
  <c r="U320" i="49"/>
  <c r="U319" i="49"/>
  <c r="U318" i="49"/>
  <c r="U317" i="49"/>
  <c r="U316" i="49"/>
  <c r="U315" i="49"/>
  <c r="U314" i="49"/>
  <c r="U313" i="49"/>
  <c r="U312" i="49"/>
  <c r="U311" i="49"/>
  <c r="U310" i="49"/>
  <c r="U309" i="49"/>
  <c r="U308" i="49"/>
  <c r="U305" i="49"/>
  <c r="U304" i="49"/>
  <c r="U303" i="49"/>
  <c r="U302" i="49"/>
  <c r="U301" i="49"/>
  <c r="U299" i="49"/>
  <c r="U298" i="49"/>
  <c r="U297" i="49"/>
  <c r="U296" i="49"/>
  <c r="U295" i="49"/>
  <c r="U294" i="49"/>
  <c r="U293" i="49"/>
  <c r="U292" i="49"/>
  <c r="U291" i="49"/>
  <c r="U287" i="49"/>
  <c r="U286" i="49"/>
  <c r="U285" i="49"/>
  <c r="U284" i="49"/>
  <c r="U283" i="49"/>
  <c r="U282" i="49"/>
  <c r="U281" i="49"/>
  <c r="U280" i="49"/>
  <c r="U279" i="49"/>
  <c r="U278" i="49"/>
  <c r="U277" i="49"/>
  <c r="U276" i="49"/>
  <c r="U275" i="49"/>
  <c r="U274" i="49"/>
  <c r="U273" i="49"/>
  <c r="U271" i="49"/>
  <c r="U270" i="49"/>
  <c r="U267" i="49"/>
  <c r="U266" i="49"/>
  <c r="U265" i="49"/>
  <c r="U264" i="49"/>
  <c r="U262" i="49"/>
  <c r="U261" i="49"/>
  <c r="U260" i="49"/>
  <c r="U259" i="49"/>
  <c r="U258" i="49"/>
  <c r="U257" i="49"/>
  <c r="U252" i="49"/>
  <c r="U251" i="49"/>
  <c r="U249" i="49"/>
  <c r="U248" i="49"/>
  <c r="U247" i="49"/>
  <c r="U246" i="49"/>
  <c r="U245" i="49"/>
  <c r="U244" i="49"/>
  <c r="U243" i="49"/>
  <c r="U242" i="49"/>
  <c r="U241" i="49"/>
  <c r="U240" i="49"/>
  <c r="U239" i="49"/>
  <c r="U238" i="49"/>
  <c r="U237" i="49"/>
  <c r="U236" i="49"/>
  <c r="U235" i="49"/>
  <c r="U234" i="49"/>
  <c r="U233" i="49"/>
  <c r="U232" i="49"/>
  <c r="U231" i="49"/>
  <c r="U230" i="49"/>
  <c r="U229" i="49"/>
  <c r="U228" i="49"/>
  <c r="U227" i="49"/>
  <c r="U226" i="49"/>
  <c r="U225" i="49"/>
  <c r="U222" i="49"/>
  <c r="U221" i="49"/>
  <c r="U220" i="49"/>
  <c r="U219" i="49"/>
  <c r="U218" i="49"/>
  <c r="U217" i="49"/>
  <c r="U216" i="49"/>
  <c r="U215" i="49"/>
  <c r="U214" i="49"/>
  <c r="U213" i="49"/>
  <c r="U212" i="49"/>
  <c r="U211" i="49"/>
  <c r="U210" i="49"/>
  <c r="U209" i="49"/>
  <c r="U208" i="49"/>
  <c r="U207" i="49"/>
  <c r="U206" i="49"/>
  <c r="U203" i="49"/>
  <c r="U202" i="49"/>
  <c r="U201" i="49"/>
  <c r="U200" i="49"/>
  <c r="U199" i="49"/>
  <c r="U198" i="49"/>
  <c r="U197" i="49"/>
  <c r="U196" i="49"/>
  <c r="U195" i="49"/>
  <c r="U194" i="49"/>
  <c r="U193" i="49"/>
  <c r="U192" i="49"/>
  <c r="U191" i="49"/>
  <c r="U190" i="49"/>
  <c r="U189" i="49"/>
  <c r="U188" i="49"/>
  <c r="U187" i="49"/>
  <c r="U186" i="49"/>
  <c r="U185" i="49"/>
  <c r="U184" i="49"/>
  <c r="U183" i="49"/>
  <c r="U182" i="49"/>
  <c r="U181" i="49"/>
  <c r="U180" i="49"/>
  <c r="U179" i="49"/>
  <c r="U178" i="49"/>
  <c r="U176" i="49"/>
  <c r="U175" i="49"/>
  <c r="U174" i="49"/>
  <c r="U173" i="49"/>
  <c r="U172" i="49"/>
  <c r="U171" i="49"/>
  <c r="U170" i="49"/>
  <c r="U169" i="49"/>
  <c r="U168" i="49"/>
  <c r="U167" i="49"/>
  <c r="U166" i="49"/>
  <c r="U165" i="49"/>
  <c r="U164" i="49"/>
  <c r="U163" i="49"/>
  <c r="U162" i="49"/>
  <c r="U161" i="49"/>
  <c r="U160" i="49"/>
  <c r="U159" i="49"/>
  <c r="U158" i="49"/>
  <c r="U157" i="49"/>
  <c r="U156" i="49"/>
  <c r="U155" i="49"/>
  <c r="U154" i="49"/>
  <c r="U153" i="49"/>
  <c r="U152" i="49"/>
  <c r="U151" i="49"/>
  <c r="U150" i="49"/>
  <c r="U149" i="49"/>
  <c r="U148" i="49"/>
  <c r="U147" i="49"/>
  <c r="U146" i="49"/>
  <c r="U145" i="49"/>
  <c r="U144" i="49"/>
  <c r="U143" i="49"/>
  <c r="U142" i="49"/>
  <c r="U141" i="49"/>
  <c r="U140" i="49"/>
  <c r="U139" i="49"/>
  <c r="U138" i="49"/>
  <c r="U137" i="49"/>
  <c r="U136" i="49"/>
  <c r="U135" i="49"/>
  <c r="U134" i="49"/>
  <c r="U133" i="49"/>
  <c r="U132" i="49"/>
  <c r="U131" i="49"/>
  <c r="U130" i="49"/>
  <c r="U129" i="49"/>
  <c r="U128" i="49"/>
  <c r="U127" i="49"/>
  <c r="U126" i="49"/>
  <c r="U125" i="49"/>
  <c r="U124" i="49"/>
  <c r="U123" i="49"/>
  <c r="U122" i="49"/>
  <c r="U121" i="49"/>
  <c r="U120" i="49"/>
  <c r="U119" i="49"/>
  <c r="U118" i="49"/>
  <c r="U117" i="49"/>
  <c r="U116" i="49"/>
  <c r="U115" i="49"/>
  <c r="U114" i="49"/>
  <c r="U113" i="49"/>
  <c r="U112" i="49"/>
  <c r="U111" i="49"/>
  <c r="U110" i="49"/>
  <c r="U109" i="49"/>
  <c r="U108" i="49"/>
  <c r="U107" i="49"/>
  <c r="U106" i="49"/>
  <c r="U105" i="49"/>
  <c r="U104" i="49"/>
  <c r="U103" i="49"/>
  <c r="U102" i="49"/>
  <c r="U101" i="49"/>
  <c r="U100" i="49"/>
  <c r="U99" i="49"/>
  <c r="U98" i="49"/>
  <c r="U97" i="49"/>
  <c r="U96" i="49"/>
  <c r="U94" i="49"/>
  <c r="U93" i="49"/>
  <c r="U92" i="49"/>
  <c r="U91" i="49"/>
  <c r="U90" i="49"/>
  <c r="U89" i="49"/>
  <c r="U88" i="49"/>
  <c r="U87" i="49"/>
  <c r="U86" i="49"/>
  <c r="U85" i="49"/>
  <c r="U84" i="49"/>
  <c r="U83" i="49"/>
  <c r="U82" i="49"/>
  <c r="U81" i="49"/>
  <c r="U80" i="49"/>
  <c r="U79" i="49"/>
  <c r="U78" i="49"/>
  <c r="U77" i="49"/>
  <c r="U76" i="49"/>
  <c r="U75" i="49"/>
  <c r="U74" i="49"/>
  <c r="U73" i="49"/>
  <c r="U72" i="49"/>
  <c r="U71" i="49"/>
  <c r="U70" i="49"/>
  <c r="U69" i="49"/>
  <c r="U68" i="49"/>
  <c r="U67" i="49"/>
  <c r="U66" i="49"/>
  <c r="U64" i="49"/>
  <c r="U63" i="49"/>
  <c r="U62" i="49"/>
  <c r="U61" i="49"/>
  <c r="U60" i="49"/>
  <c r="U58" i="49"/>
  <c r="U57" i="49"/>
  <c r="U56" i="49"/>
  <c r="U55" i="49"/>
  <c r="U54" i="49"/>
  <c r="U53" i="49"/>
  <c r="U52" i="49"/>
  <c r="U51" i="49"/>
  <c r="U50" i="49"/>
  <c r="U49" i="49"/>
  <c r="U48" i="49"/>
  <c r="U47" i="49"/>
  <c r="U46" i="49"/>
  <c r="U45" i="49"/>
  <c r="U44" i="49"/>
  <c r="U43" i="49"/>
  <c r="U42" i="49"/>
  <c r="U41" i="49"/>
  <c r="U40" i="49"/>
  <c r="U39" i="49"/>
  <c r="U38" i="49"/>
  <c r="U32" i="49"/>
  <c r="U31" i="49"/>
  <c r="U30" i="49"/>
  <c r="U29" i="49"/>
  <c r="U28" i="49"/>
  <c r="U27" i="49"/>
  <c r="U26" i="49"/>
  <c r="U25" i="49"/>
  <c r="U24" i="49"/>
  <c r="U23" i="49"/>
  <c r="U22" i="49"/>
  <c r="U21" i="49"/>
  <c r="U20" i="49"/>
  <c r="U19" i="49"/>
  <c r="U18" i="49"/>
  <c r="U17" i="49"/>
  <c r="U16" i="49"/>
  <c r="U15" i="49"/>
  <c r="U14" i="49"/>
  <c r="U13" i="49"/>
  <c r="U8" i="49"/>
  <c r="U7" i="49"/>
  <c r="AC574" i="50"/>
  <c r="AC555" i="50"/>
  <c r="AC554" i="50"/>
  <c r="AC553" i="50"/>
  <c r="AC552" i="50"/>
  <c r="AC551" i="50"/>
  <c r="AC550" i="50"/>
  <c r="AC549" i="50"/>
  <c r="AC548" i="50"/>
  <c r="AC547" i="50"/>
  <c r="AC546" i="50"/>
  <c r="AC545" i="50"/>
  <c r="AC541" i="50"/>
  <c r="AC540" i="50"/>
  <c r="AC539" i="50"/>
  <c r="AC538" i="50"/>
  <c r="AC537" i="50"/>
  <c r="AC536" i="50"/>
  <c r="AC535" i="50"/>
  <c r="AC534" i="50"/>
  <c r="AC533" i="50"/>
  <c r="AC532" i="50"/>
  <c r="AC531" i="50"/>
  <c r="AC530" i="50"/>
  <c r="AC529" i="50"/>
  <c r="AC528" i="50"/>
  <c r="AC527" i="50"/>
  <c r="AC526" i="50"/>
  <c r="AC525" i="50"/>
  <c r="AC524" i="50"/>
  <c r="AC523" i="50"/>
  <c r="AC522" i="50"/>
  <c r="AC521" i="50"/>
  <c r="AC520" i="50"/>
  <c r="AC517" i="50"/>
  <c r="AC516" i="50"/>
  <c r="AC515" i="50"/>
  <c r="AC514" i="50"/>
  <c r="AC513" i="50"/>
  <c r="AC512" i="50"/>
  <c r="AC511" i="50"/>
  <c r="AC510" i="50"/>
  <c r="AC509" i="50"/>
  <c r="AC508" i="50"/>
  <c r="AC507" i="50"/>
  <c r="AC506" i="50"/>
  <c r="AC505" i="50"/>
  <c r="AC504" i="50"/>
  <c r="AC503" i="50"/>
  <c r="AC502" i="50"/>
  <c r="AC501" i="50"/>
  <c r="AC500" i="50"/>
  <c r="AC499" i="50"/>
  <c r="AC498" i="50"/>
  <c r="AC497" i="50"/>
  <c r="AC496" i="50"/>
  <c r="AC495" i="50"/>
  <c r="AC494" i="50"/>
  <c r="AC492" i="50"/>
  <c r="AC491" i="50"/>
  <c r="AC490" i="50"/>
  <c r="AC489" i="50"/>
  <c r="AC488" i="50"/>
  <c r="AC487" i="50"/>
  <c r="AC486" i="50"/>
  <c r="AC485" i="50"/>
  <c r="AC484" i="50"/>
  <c r="AC483" i="50"/>
  <c r="AC482" i="50"/>
  <c r="AC481" i="50"/>
  <c r="AC480" i="50"/>
  <c r="AC479" i="50"/>
  <c r="AC478" i="50"/>
  <c r="AC477" i="50"/>
  <c r="AC476" i="50"/>
  <c r="AC475" i="50"/>
  <c r="AC473" i="50"/>
  <c r="AC472" i="50"/>
  <c r="AC471" i="50"/>
  <c r="AC470" i="50"/>
  <c r="AC469" i="50"/>
  <c r="AC468" i="50"/>
  <c r="AC467" i="50"/>
  <c r="AC466" i="50"/>
  <c r="AC465" i="50"/>
  <c r="AC464" i="50"/>
  <c r="AC463" i="50"/>
  <c r="AC462" i="50"/>
  <c r="AC461" i="50"/>
  <c r="AC460" i="50"/>
  <c r="AC459" i="50"/>
  <c r="AC458" i="50"/>
  <c r="AC457" i="50"/>
  <c r="AC456" i="50"/>
  <c r="AC455" i="50"/>
  <c r="AC454" i="50"/>
  <c r="AC453" i="50"/>
  <c r="AC452" i="50"/>
  <c r="AC451" i="50"/>
  <c r="AC450" i="50"/>
  <c r="AC449" i="50"/>
  <c r="AC448" i="50"/>
  <c r="AC447" i="50"/>
  <c r="AC446" i="50"/>
  <c r="AC445" i="50"/>
  <c r="AC444" i="50"/>
  <c r="AC443" i="50"/>
  <c r="AC442" i="50"/>
  <c r="AC441" i="50"/>
  <c r="AC440" i="50"/>
  <c r="AC436" i="50"/>
  <c r="AC435" i="50"/>
  <c r="AC434" i="50"/>
  <c r="AC433" i="50"/>
  <c r="AC432" i="50"/>
  <c r="AC431" i="50"/>
  <c r="AC430" i="50"/>
  <c r="AC429" i="50"/>
  <c r="AC428" i="50"/>
  <c r="AC427" i="50"/>
  <c r="AC426" i="50"/>
  <c r="AC425" i="50"/>
  <c r="AC424" i="50"/>
  <c r="AC285" i="50"/>
  <c r="AC153" i="50"/>
  <c r="AC152" i="50"/>
  <c r="AC355" i="50"/>
  <c r="AC353" i="50"/>
  <c r="AC422" i="50"/>
  <c r="AC247" i="50"/>
  <c r="AC151" i="50"/>
  <c r="AC246" i="50"/>
  <c r="AC245" i="50"/>
  <c r="AC150" i="50"/>
  <c r="AC282" i="50"/>
  <c r="AC281" i="50"/>
  <c r="AC352" i="50"/>
  <c r="AC349" i="50"/>
  <c r="AC244" i="50"/>
  <c r="AC243" i="50"/>
  <c r="AC347" i="50"/>
  <c r="AC346" i="50"/>
  <c r="AC242" i="50"/>
  <c r="AC167" i="50"/>
  <c r="AC241" i="50"/>
  <c r="AC374" i="50"/>
  <c r="AC240" i="50"/>
  <c r="AC421" i="50"/>
  <c r="AC166" i="50"/>
  <c r="AC345" i="50"/>
  <c r="AC147" i="50"/>
  <c r="AC344" i="50"/>
  <c r="AC373" i="50"/>
  <c r="AC343" i="50"/>
  <c r="AC239" i="50"/>
  <c r="AC238" i="50"/>
  <c r="AC237" i="50"/>
  <c r="AC280" i="50"/>
  <c r="AC279" i="50"/>
  <c r="AC278" i="50"/>
  <c r="AC277" i="50"/>
  <c r="AC276" i="50"/>
  <c r="AC146" i="50"/>
  <c r="AC420" i="50"/>
  <c r="AC419" i="50"/>
  <c r="AC418" i="50"/>
  <c r="AC417" i="50"/>
  <c r="AC416" i="50"/>
  <c r="AC144" i="50"/>
  <c r="AC415" i="50"/>
  <c r="AC143" i="50"/>
  <c r="AC414" i="50"/>
  <c r="AC413" i="50"/>
  <c r="AC142" i="50"/>
  <c r="AC236" i="50"/>
  <c r="AC7" i="50"/>
  <c r="AC6" i="50"/>
  <c r="AC141" i="50"/>
  <c r="AC140" i="50"/>
  <c r="AC275" i="50"/>
  <c r="AC274" i="50"/>
  <c r="AC273" i="50"/>
  <c r="AC272" i="50"/>
  <c r="AC271" i="50"/>
  <c r="AC270" i="50"/>
  <c r="AC412" i="50"/>
  <c r="AC411" i="50"/>
  <c r="AC410" i="50"/>
  <c r="AC409" i="50"/>
  <c r="AC408" i="50"/>
  <c r="AC407" i="50"/>
  <c r="AC406" i="50"/>
  <c r="AC341" i="50"/>
  <c r="AC405" i="50"/>
  <c r="AC404" i="50"/>
  <c r="AC340" i="50"/>
  <c r="AC339" i="50"/>
  <c r="AC403" i="50"/>
  <c r="AC235" i="50"/>
  <c r="AC402" i="50"/>
  <c r="AC401" i="50"/>
  <c r="AC400" i="50"/>
  <c r="AC399" i="50"/>
  <c r="AC139" i="50"/>
  <c r="AC138" i="50"/>
  <c r="AC234" i="50"/>
  <c r="AC137" i="50"/>
  <c r="AC136" i="50"/>
  <c r="AC135" i="50"/>
  <c r="AC134" i="50"/>
  <c r="AC133" i="50"/>
  <c r="AC233" i="50"/>
  <c r="AC132" i="50"/>
  <c r="AC131" i="50"/>
  <c r="AC130" i="50"/>
  <c r="AC232" i="50"/>
  <c r="AC129" i="50"/>
  <c r="AC231" i="50"/>
  <c r="AC128" i="50"/>
  <c r="AC267" i="50"/>
  <c r="AC372" i="50"/>
  <c r="AC127" i="50"/>
  <c r="AC126" i="50"/>
  <c r="AC125" i="50"/>
  <c r="AC371" i="50"/>
  <c r="AC338" i="50"/>
  <c r="AC230" i="50"/>
  <c r="AC398" i="50"/>
  <c r="AC337" i="50"/>
  <c r="AC229" i="50"/>
  <c r="AC165" i="50"/>
  <c r="AC124" i="50"/>
  <c r="AC123" i="50"/>
  <c r="AC122" i="50"/>
  <c r="AC121" i="50"/>
  <c r="AC228" i="50"/>
  <c r="AC120" i="50"/>
  <c r="AC119" i="50"/>
  <c r="AC118" i="50"/>
  <c r="AC227" i="50"/>
  <c r="AC117" i="50"/>
  <c r="AC116" i="50"/>
  <c r="AC115" i="50"/>
  <c r="AC114" i="50"/>
  <c r="AC113" i="50"/>
  <c r="AC112" i="50"/>
  <c r="AC111" i="50"/>
  <c r="AC110" i="50"/>
  <c r="AC109" i="50"/>
  <c r="AC108" i="50"/>
  <c r="AC266" i="50"/>
  <c r="AC370" i="50"/>
  <c r="AC107" i="50"/>
  <c r="AC106" i="50"/>
  <c r="AC105" i="50"/>
  <c r="AC336" i="50"/>
  <c r="AC104" i="50"/>
  <c r="AC369" i="50"/>
  <c r="AC335" i="50"/>
  <c r="AC226" i="50"/>
  <c r="AC397" i="50"/>
  <c r="AC334" i="50"/>
  <c r="AC225" i="50"/>
  <c r="AC164" i="50"/>
  <c r="AC103" i="50"/>
  <c r="AC102" i="50"/>
  <c r="AC224" i="50"/>
  <c r="AC101" i="50"/>
  <c r="AC100" i="50"/>
  <c r="AC223" i="50"/>
  <c r="AC99" i="50"/>
  <c r="AC98" i="50"/>
  <c r="AC97" i="50"/>
  <c r="AC222" i="50"/>
  <c r="AC96" i="50"/>
  <c r="AC95" i="50"/>
  <c r="AC94" i="50"/>
  <c r="AC93" i="50"/>
  <c r="AC92" i="50"/>
  <c r="AC91" i="50"/>
  <c r="AC333" i="50"/>
  <c r="AC332" i="50"/>
  <c r="AC90" i="50"/>
  <c r="AC221" i="50"/>
  <c r="AC89" i="50"/>
  <c r="AC88" i="50"/>
  <c r="AC331" i="50"/>
  <c r="AC87" i="50"/>
  <c r="AC265" i="50"/>
  <c r="AC264" i="50"/>
  <c r="AC368" i="50"/>
  <c r="AC86" i="50"/>
  <c r="AC85" i="50"/>
  <c r="AC84" i="50"/>
  <c r="AC83" i="50"/>
  <c r="AC82" i="50"/>
  <c r="AC81" i="50"/>
  <c r="AC220" i="50"/>
  <c r="AC330" i="50"/>
  <c r="AC329" i="50"/>
  <c r="AC80" i="50"/>
  <c r="AC367" i="50"/>
  <c r="AC219" i="50"/>
  <c r="AC396" i="50"/>
  <c r="AC328" i="50"/>
  <c r="AC218" i="50"/>
  <c r="AC163" i="50"/>
  <c r="AC79" i="50"/>
  <c r="AC78" i="50"/>
  <c r="AC217" i="50"/>
  <c r="AC77" i="50"/>
  <c r="AC76" i="50"/>
  <c r="AC327" i="50"/>
  <c r="AC326" i="50"/>
  <c r="AC75" i="50"/>
  <c r="AC366" i="50"/>
  <c r="AC216" i="50"/>
  <c r="AC74" i="50"/>
  <c r="AC365" i="50"/>
  <c r="AC73" i="50"/>
  <c r="AC395" i="50"/>
  <c r="AC189" i="50"/>
  <c r="AC72" i="50"/>
  <c r="AC263" i="50"/>
  <c r="AC71" i="50"/>
  <c r="AC70" i="50"/>
  <c r="AC69" i="50"/>
  <c r="AC68" i="50"/>
  <c r="AC67" i="50"/>
  <c r="AC66" i="50"/>
  <c r="AC188" i="50"/>
  <c r="AC187" i="50"/>
  <c r="AC186" i="50"/>
  <c r="AC185" i="50"/>
  <c r="AC65" i="50"/>
  <c r="AC214" i="50"/>
  <c r="AC64" i="50"/>
  <c r="AC325" i="50"/>
  <c r="AC324" i="50"/>
  <c r="AC213" i="50"/>
  <c r="AC63" i="50"/>
  <c r="AC212" i="50"/>
  <c r="AC62" i="50"/>
  <c r="AC211" i="50"/>
  <c r="AC61" i="50"/>
  <c r="AC262" i="50"/>
  <c r="AC60" i="50"/>
  <c r="AC59" i="50"/>
  <c r="AC210" i="50"/>
  <c r="AC58" i="50"/>
  <c r="AC323" i="50"/>
  <c r="AC209" i="50"/>
  <c r="AC57" i="50"/>
  <c r="AC261" i="50"/>
  <c r="AC260" i="50"/>
  <c r="AC208" i="50"/>
  <c r="AC56" i="50"/>
  <c r="AC55" i="50"/>
  <c r="AC207" i="50"/>
  <c r="AC54" i="50"/>
  <c r="AC53" i="50"/>
  <c r="AC322" i="50"/>
  <c r="AC52" i="50"/>
  <c r="AC259" i="50"/>
  <c r="AC258" i="50"/>
  <c r="AC321" i="50"/>
  <c r="AC206" i="50"/>
  <c r="AC320" i="50"/>
  <c r="AC257" i="50"/>
  <c r="AC364" i="50"/>
  <c r="AC51" i="50"/>
  <c r="AC50" i="50"/>
  <c r="AC48" i="50"/>
  <c r="AC47" i="50"/>
  <c r="AC46" i="50"/>
  <c r="AC205" i="50"/>
  <c r="AC45" i="50"/>
  <c r="AC204" i="50"/>
  <c r="AC162" i="50"/>
  <c r="AC44" i="50"/>
  <c r="AC43" i="50"/>
  <c r="AC42" i="50"/>
  <c r="AC41" i="50"/>
  <c r="AC40" i="50"/>
  <c r="AC39" i="50"/>
  <c r="AC38" i="50"/>
  <c r="AC37" i="50"/>
  <c r="AC184" i="50"/>
  <c r="AC319" i="50"/>
  <c r="AC36" i="50"/>
  <c r="AC318" i="50"/>
  <c r="AC35" i="50"/>
  <c r="AC363" i="50"/>
  <c r="AC317" i="50"/>
  <c r="AC203" i="50"/>
  <c r="AC161" i="50"/>
  <c r="AC34" i="50"/>
  <c r="AC256" i="50"/>
  <c r="AC33" i="50"/>
  <c r="AC32" i="50"/>
  <c r="AC31" i="50"/>
  <c r="AC362" i="50"/>
  <c r="AC202" i="50"/>
  <c r="AC30" i="50"/>
  <c r="AC394" i="50"/>
  <c r="AC316" i="50"/>
  <c r="AC315" i="50"/>
  <c r="AC29" i="50"/>
  <c r="AC393" i="50"/>
  <c r="AC28" i="50"/>
  <c r="AC392" i="50"/>
  <c r="AC27" i="50"/>
  <c r="AC255" i="50"/>
  <c r="AC26" i="50"/>
  <c r="AC361" i="50"/>
  <c r="AC25" i="50"/>
  <c r="AC314" i="50"/>
  <c r="AC313" i="50"/>
  <c r="AC312" i="50"/>
  <c r="AC201" i="50"/>
  <c r="AC391" i="50"/>
  <c r="AC24" i="50"/>
  <c r="AC309" i="50"/>
  <c r="AC308" i="50"/>
  <c r="AC307" i="50"/>
  <c r="AC21" i="50"/>
  <c r="AC306" i="50"/>
  <c r="AC305" i="50"/>
  <c r="AC200" i="50"/>
  <c r="AC199" i="50"/>
  <c r="AC390" i="50"/>
  <c r="AC360" i="50"/>
  <c r="AC304" i="50"/>
  <c r="AC301" i="50"/>
  <c r="AC252" i="50"/>
  <c r="AC251" i="50"/>
  <c r="AC198" i="50"/>
  <c r="AC197" i="50"/>
  <c r="AC250" i="50"/>
  <c r="AC249" i="50"/>
  <c r="AC248" i="50"/>
  <c r="AC196" i="50"/>
  <c r="AC195" i="50"/>
  <c r="AC300" i="50"/>
  <c r="AC299" i="50"/>
  <c r="AC194" i="50"/>
  <c r="AC193" i="50"/>
  <c r="AC298" i="50"/>
  <c r="AC297" i="50"/>
  <c r="AC296" i="50"/>
  <c r="AC295" i="50"/>
  <c r="AC192" i="50"/>
  <c r="AC191" i="50"/>
  <c r="AC20" i="50"/>
  <c r="AC389" i="50"/>
  <c r="AC19" i="50"/>
  <c r="AC160" i="50"/>
  <c r="AC18" i="50"/>
  <c r="AC359" i="50"/>
  <c r="AC358" i="50"/>
  <c r="AC155" i="50"/>
  <c r="AC154" i="50"/>
  <c r="AC293" i="50"/>
  <c r="AC292" i="50"/>
  <c r="AC384" i="50"/>
  <c r="AC383" i="50"/>
  <c r="AC382" i="50"/>
  <c r="AC291" i="50"/>
  <c r="AC17" i="50"/>
  <c r="AC16" i="50"/>
  <c r="AC381" i="50"/>
  <c r="AC15" i="50"/>
  <c r="AC290" i="50"/>
  <c r="AC380" i="50"/>
  <c r="AC14" i="50"/>
  <c r="AC379" i="50"/>
  <c r="AC289" i="50"/>
  <c r="AC378" i="50"/>
  <c r="AC159" i="50"/>
  <c r="AC158" i="50"/>
  <c r="AC13" i="50"/>
  <c r="AC357" i="50"/>
  <c r="AC12" i="50"/>
  <c r="AC288" i="50"/>
  <c r="AC11" i="50"/>
  <c r="AC190" i="50"/>
  <c r="AC377" i="50"/>
  <c r="AC10" i="50"/>
  <c r="AC287" i="50"/>
  <c r="AC376" i="50"/>
  <c r="AC9" i="50"/>
  <c r="AC157" i="50"/>
  <c r="AC156" i="50"/>
  <c r="AC286" i="50"/>
  <c r="AC8" i="50"/>
  <c r="AC183" i="50"/>
  <c r="AC182" i="50"/>
  <c r="AC181" i="50"/>
  <c r="AC180" i="50"/>
  <c r="AC179" i="50"/>
  <c r="AC178" i="50"/>
  <c r="AC177" i="50"/>
  <c r="AC176" i="50"/>
  <c r="AC175" i="50"/>
  <c r="AC174" i="50"/>
  <c r="AC173" i="50"/>
  <c r="AC172" i="50"/>
  <c r="AC171" i="50"/>
  <c r="AC170" i="50"/>
  <c r="AC169" i="50"/>
  <c r="AC168" i="50"/>
  <c r="AC311" i="50"/>
  <c r="AC310" i="50"/>
  <c r="AC303" i="50"/>
  <c r="AC302" i="50"/>
  <c r="K62" i="51"/>
  <c r="K60" i="51"/>
  <c r="K59" i="51"/>
  <c r="K58" i="51"/>
  <c r="K57" i="51"/>
  <c r="K56" i="51"/>
  <c r="K55" i="51"/>
  <c r="K54" i="51"/>
  <c r="K53" i="51"/>
  <c r="K52" i="51"/>
  <c r="K51" i="51"/>
  <c r="K50" i="51"/>
  <c r="K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K18" i="51"/>
  <c r="K17" i="51"/>
  <c r="K16" i="51"/>
  <c r="K13" i="51"/>
  <c r="K12" i="51"/>
  <c r="K15" i="51"/>
  <c r="K11" i="51"/>
  <c r="K10" i="51"/>
  <c r="K9" i="51"/>
  <c r="K8" i="51"/>
  <c r="K14" i="51"/>
  <c r="K7" i="51"/>
  <c r="A8" i="28"/>
  <c r="A9" i="28" s="1"/>
  <c r="A10" i="28" s="1"/>
  <c r="A662" i="47"/>
  <c r="A663" i="47" s="1"/>
  <c r="A315" i="48"/>
  <c r="A316" i="48" s="1"/>
  <c r="A552" i="50"/>
  <c r="A553" i="50" s="1"/>
  <c r="A26" i="36"/>
  <c r="A27" i="36" s="1"/>
  <c r="A28" i="36" s="1"/>
  <c r="A29" i="36" s="1"/>
  <c r="A30" i="36" s="1"/>
  <c r="A599" i="47"/>
  <c r="A600" i="47" s="1"/>
  <c r="A601" i="47" s="1"/>
  <c r="A602" i="47" s="1"/>
  <c r="A603" i="47" s="1"/>
  <c r="A604" i="47" s="1"/>
  <c r="A605" i="47" s="1"/>
  <c r="A606" i="47" s="1"/>
  <c r="A654" i="47"/>
  <c r="A655" i="47" s="1"/>
  <c r="A656" i="47" s="1"/>
  <c r="A657" i="47" s="1"/>
  <c r="A548" i="50"/>
  <c r="A40" i="36"/>
  <c r="A41" i="36" s="1"/>
  <c r="A42" i="36" s="1"/>
  <c r="A43" i="36" s="1"/>
  <c r="A44" i="36" s="1"/>
  <c r="A45" i="36" s="1"/>
  <c r="A46" i="36" s="1"/>
  <c r="A47" i="36" s="1"/>
  <c r="A48" i="36" s="1"/>
  <c r="A49" i="36" s="1"/>
  <c r="A171" i="43"/>
  <c r="A172" i="43" s="1"/>
  <c r="N269" i="44"/>
  <c r="A394" i="46"/>
  <c r="A395" i="46" s="1"/>
  <c r="A396" i="46" s="1"/>
  <c r="A397" i="46" s="1"/>
  <c r="A398" i="46" s="1"/>
  <c r="A399" i="46" s="1"/>
  <c r="A400" i="46" s="1"/>
  <c r="A401" i="46" s="1"/>
  <c r="A402" i="46" s="1"/>
  <c r="A403" i="46" s="1"/>
  <c r="A404" i="46" s="1"/>
  <c r="A405" i="46" s="1"/>
  <c r="A406" i="46" s="1"/>
  <c r="A407" i="46" s="1"/>
  <c r="A408" i="46" s="1"/>
  <c r="A409" i="46" s="1"/>
  <c r="A410" i="46" s="1"/>
  <c r="A411" i="46" s="1"/>
  <c r="A412" i="46" s="1"/>
  <c r="A413" i="46" s="1"/>
  <c r="A414" i="46" s="1"/>
  <c r="A415" i="46" s="1"/>
  <c r="A416" i="46" s="1"/>
  <c r="A417" i="46" s="1"/>
  <c r="A613" i="47"/>
  <c r="A614" i="47" s="1"/>
  <c r="A615" i="47" s="1"/>
  <c r="A616" i="47" s="1"/>
  <c r="A617" i="47" s="1"/>
  <c r="A618" i="47" s="1"/>
  <c r="A619" i="47" s="1"/>
  <c r="A620" i="47" s="1"/>
  <c r="A621" i="47" s="1"/>
  <c r="A622" i="47" s="1"/>
  <c r="A623" i="47" s="1"/>
  <c r="A624" i="47" s="1"/>
  <c r="A625" i="47" s="1"/>
  <c r="A626" i="47" s="1"/>
  <c r="A627" i="47" s="1"/>
  <c r="A628" i="47" s="1"/>
  <c r="A629" i="47" s="1"/>
  <c r="A630" i="47" s="1"/>
  <c r="A631" i="47" s="1"/>
  <c r="A632" i="47" s="1"/>
  <c r="A633" i="47" s="1"/>
  <c r="A634" i="47" s="1"/>
  <c r="A635" i="47" s="1"/>
  <c r="A636" i="47" s="1"/>
  <c r="A637" i="47" s="1"/>
  <c r="A638" i="47" s="1"/>
  <c r="A639" i="47" s="1"/>
  <c r="A640" i="47" s="1"/>
  <c r="A641" i="47" s="1"/>
  <c r="A642" i="47" s="1"/>
  <c r="A643" i="47" s="1"/>
  <c r="A644" i="47" s="1"/>
  <c r="A645" i="47" s="1"/>
  <c r="A646" i="47" s="1"/>
  <c r="A647" i="47" s="1"/>
  <c r="A648" i="47" s="1"/>
  <c r="A649" i="47" s="1"/>
  <c r="A243" i="48"/>
  <c r="A244" i="48" s="1"/>
  <c r="A245" i="48" s="1"/>
  <c r="A246" i="48" s="1"/>
  <c r="A247" i="48" s="1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330" i="49"/>
  <c r="A331" i="49" s="1"/>
  <c r="A332" i="49" s="1"/>
  <c r="A333" i="49" s="1"/>
  <c r="A334" i="49" s="1"/>
  <c r="A335" i="49" s="1"/>
  <c r="A336" i="49" s="1"/>
  <c r="A337" i="49" s="1"/>
  <c r="A338" i="49" s="1"/>
  <c r="A339" i="49" s="1"/>
  <c r="A340" i="49" s="1"/>
  <c r="A341" i="49" s="1"/>
  <c r="A342" i="49" s="1"/>
  <c r="A343" i="49" s="1"/>
  <c r="A344" i="49" s="1"/>
  <c r="A345" i="49" s="1"/>
  <c r="A346" i="49" s="1"/>
  <c r="A347" i="49" s="1"/>
  <c r="A348" i="49" s="1"/>
  <c r="A412" i="40"/>
  <c r="A413" i="40" s="1"/>
  <c r="A36" i="42"/>
  <c r="A478" i="50"/>
  <c r="A479" i="50" s="1"/>
  <c r="A480" i="50" s="1"/>
  <c r="A481" i="50" s="1"/>
  <c r="A482" i="50" s="1"/>
  <c r="A483" i="50" s="1"/>
  <c r="A484" i="50" s="1"/>
  <c r="A485" i="50" s="1"/>
  <c r="A486" i="50" s="1"/>
  <c r="A487" i="50" s="1"/>
  <c r="A488" i="50" s="1"/>
  <c r="A489" i="50" s="1"/>
  <c r="A490" i="50" s="1"/>
  <c r="A451" i="50"/>
  <c r="A452" i="50" s="1"/>
  <c r="A453" i="50" s="1"/>
  <c r="A454" i="50" s="1"/>
  <c r="A455" i="50" s="1"/>
  <c r="A456" i="50" s="1"/>
  <c r="A457" i="50" s="1"/>
  <c r="A458" i="50" s="1"/>
  <c r="A459" i="50" s="1"/>
  <c r="A460" i="50" s="1"/>
  <c r="A461" i="50" s="1"/>
  <c r="A462" i="50" s="1"/>
  <c r="A463" i="50" s="1"/>
  <c r="A464" i="50" s="1"/>
  <c r="A465" i="50" s="1"/>
  <c r="A466" i="50" s="1"/>
  <c r="A467" i="50" s="1"/>
  <c r="A468" i="50" s="1"/>
  <c r="A469" i="50" s="1"/>
  <c r="A470" i="50" s="1"/>
  <c r="A471" i="50" s="1"/>
  <c r="A472" i="50" s="1"/>
  <c r="A473" i="50" s="1"/>
  <c r="A474" i="50" s="1"/>
  <c r="A366" i="40"/>
  <c r="A367" i="40" s="1"/>
  <c r="A368" i="40" s="1"/>
  <c r="A369" i="40" s="1"/>
  <c r="A370" i="40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A337" i="40"/>
  <c r="A338" i="40" s="1"/>
  <c r="A339" i="40" s="1"/>
  <c r="A340" i="40" s="1"/>
  <c r="A341" i="40" s="1"/>
  <c r="A342" i="40" s="1"/>
  <c r="A343" i="40" s="1"/>
  <c r="A344" i="40" s="1"/>
  <c r="A345" i="40" s="1"/>
  <c r="A346" i="40" s="1"/>
  <c r="A347" i="40" s="1"/>
  <c r="A348" i="40" s="1"/>
  <c r="A349" i="40" s="1"/>
  <c r="A350" i="40" s="1"/>
  <c r="A351" i="40" s="1"/>
  <c r="A352" i="40" s="1"/>
  <c r="A353" i="40" s="1"/>
  <c r="A354" i="40" s="1"/>
  <c r="A355" i="40" s="1"/>
  <c r="A356" i="40" s="1"/>
  <c r="A357" i="40" s="1"/>
  <c r="A358" i="40" s="1"/>
  <c r="A359" i="40" s="1"/>
  <c r="A360" i="40" s="1"/>
  <c r="A361" i="40" s="1"/>
  <c r="A7" i="41"/>
  <c r="A7" i="47"/>
  <c r="A8" i="35"/>
  <c r="A7" i="49"/>
  <c r="A7" i="48"/>
  <c r="A8" i="45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8" i="42"/>
  <c r="A8" i="38"/>
  <c r="A8" i="37"/>
  <c r="A8" i="36"/>
  <c r="A8" i="24"/>
  <c r="A8" i="33"/>
  <c r="A7" i="31"/>
  <c r="A8" i="32"/>
  <c r="A8" i="30"/>
  <c r="A8" i="29"/>
  <c r="A7" i="44"/>
  <c r="A9" i="38" l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491" i="50"/>
  <c r="A492" i="50" s="1"/>
  <c r="A495" i="50" s="1"/>
  <c r="A496" i="50" s="1"/>
  <c r="A497" i="50" s="1"/>
  <c r="A498" i="50" s="1"/>
  <c r="A499" i="50" s="1"/>
  <c r="A500" i="50" s="1"/>
  <c r="A501" i="50" s="1"/>
  <c r="A502" i="50" s="1"/>
  <c r="A503" i="50" s="1"/>
  <c r="A504" i="50" s="1"/>
  <c r="A505" i="50" s="1"/>
  <c r="A506" i="50" s="1"/>
  <c r="A507" i="50" s="1"/>
  <c r="A508" i="50" s="1"/>
  <c r="A509" i="50" s="1"/>
  <c r="A510" i="50" s="1"/>
  <c r="A511" i="50" s="1"/>
  <c r="A512" i="50" s="1"/>
  <c r="A513" i="50" s="1"/>
  <c r="A514" i="50" s="1"/>
  <c r="A515" i="50" s="1"/>
  <c r="A516" i="50" s="1"/>
  <c r="A517" i="50" s="1"/>
  <c r="A518" i="50" s="1"/>
  <c r="A519" i="50" s="1"/>
  <c r="A520" i="50" s="1"/>
  <c r="A521" i="50" s="1"/>
  <c r="A522" i="50" s="1"/>
  <c r="A523" i="50" s="1"/>
  <c r="A524" i="50" s="1"/>
  <c r="A525" i="50" s="1"/>
  <c r="A526" i="50" s="1"/>
  <c r="A527" i="50" s="1"/>
  <c r="A528" i="50" s="1"/>
  <c r="A529" i="50" s="1"/>
  <c r="A530" i="50" s="1"/>
  <c r="A531" i="50" s="1"/>
  <c r="A532" i="50" s="1"/>
  <c r="A533" i="50" s="1"/>
  <c r="A534" i="50" s="1"/>
  <c r="A535" i="50" s="1"/>
  <c r="A536" i="50" s="1"/>
  <c r="A537" i="50" s="1"/>
  <c r="A538" i="50" s="1"/>
  <c r="A539" i="50" s="1"/>
  <c r="A540" i="50" s="1"/>
  <c r="A541" i="50" s="1"/>
  <c r="A542" i="50" s="1"/>
  <c r="A543" i="50" s="1"/>
  <c r="A544" i="50" s="1"/>
  <c r="A493" i="50"/>
  <c r="A494" i="50" s="1"/>
  <c r="A41" i="45"/>
  <c r="A42" i="45" s="1"/>
  <c r="A43" i="45" s="1"/>
  <c r="A9" i="5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A65" i="51" s="1"/>
  <c r="A66" i="51" s="1"/>
  <c r="A67" i="51" s="1"/>
  <c r="A68" i="51" s="1"/>
  <c r="A69" i="51" s="1"/>
  <c r="A70" i="51" s="1"/>
  <c r="A71" i="51" s="1"/>
  <c r="A72" i="51" s="1"/>
  <c r="A73" i="51" s="1"/>
  <c r="A74" i="51" s="1"/>
  <c r="A75" i="51" s="1"/>
  <c r="A418" i="46"/>
  <c r="A419" i="46" s="1"/>
  <c r="A420" i="46" s="1"/>
  <c r="A421" i="46" s="1"/>
  <c r="A422" i="46" s="1"/>
  <c r="A423" i="46" s="1"/>
  <c r="A424" i="46" s="1"/>
  <c r="A425" i="46" s="1"/>
  <c r="A426" i="46" s="1"/>
  <c r="A427" i="46" s="1"/>
  <c r="A428" i="46" s="1"/>
  <c r="A429" i="46" s="1"/>
  <c r="A430" i="46" s="1"/>
  <c r="A431" i="46" s="1"/>
  <c r="A432" i="46" s="1"/>
  <c r="A433" i="46" s="1"/>
  <c r="A434" i="46" s="1"/>
  <c r="A435" i="46" s="1"/>
  <c r="A436" i="46" s="1"/>
  <c r="A437" i="46" s="1"/>
  <c r="A438" i="46" s="1"/>
  <c r="A439" i="46" s="1"/>
  <c r="A440" i="46" s="1"/>
  <c r="A441" i="46" s="1"/>
  <c r="A442" i="46" s="1"/>
  <c r="A280" i="48"/>
  <c r="A281" i="48" s="1"/>
  <c r="A282" i="48" s="1"/>
  <c r="A283" i="48" s="1"/>
  <c r="A284" i="48" s="1"/>
  <c r="A285" i="48" s="1"/>
  <c r="A286" i="48" s="1"/>
  <c r="A287" i="48" s="1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11" i="28"/>
  <c r="A12" i="28" s="1"/>
  <c r="A13" i="28" s="1"/>
  <c r="A14" i="28" s="1"/>
  <c r="A9" i="29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9" i="30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9" i="32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8" i="49"/>
  <c r="A8" i="3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9" i="43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9" i="35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9" i="36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9" i="37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8" i="4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6" i="40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9" i="42"/>
  <c r="A10" i="42" s="1"/>
  <c r="A11" i="42" s="1"/>
  <c r="A8" i="47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554" i="50"/>
  <c r="A558" i="50"/>
  <c r="A559" i="50" s="1"/>
  <c r="A560" i="50" s="1"/>
  <c r="A561" i="50" s="1"/>
  <c r="A562" i="50" s="1"/>
  <c r="A563" i="50" s="1"/>
  <c r="A564" i="50" s="1"/>
  <c r="A565" i="50" s="1"/>
  <c r="A566" i="50" s="1"/>
  <c r="A567" i="50" s="1"/>
  <c r="A568" i="50" s="1"/>
  <c r="A569" i="50" s="1"/>
  <c r="A570" i="50" s="1"/>
  <c r="A571" i="50" s="1"/>
  <c r="A572" i="50" s="1"/>
  <c r="A426" i="50"/>
  <c r="A427" i="50" s="1"/>
  <c r="A428" i="50" s="1"/>
  <c r="A429" i="50" s="1"/>
  <c r="A430" i="50" s="1"/>
  <c r="A431" i="50" s="1"/>
  <c r="A432" i="50" s="1"/>
  <c r="A433" i="50" s="1"/>
  <c r="A434" i="50" s="1"/>
  <c r="A435" i="50" s="1"/>
  <c r="A436" i="50" s="1"/>
  <c r="C278" i="38" l="1"/>
  <c r="A80" i="47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97" i="47" s="1"/>
  <c r="A98" i="47" s="1"/>
  <c r="A99" i="47" s="1"/>
  <c r="A100" i="47" s="1"/>
  <c r="A101" i="47" s="1"/>
  <c r="A102" i="47" s="1"/>
  <c r="A103" i="47" s="1"/>
  <c r="A104" i="47" s="1"/>
  <c r="A105" i="47" s="1"/>
  <c r="A106" i="47" s="1"/>
  <c r="A107" i="47" s="1"/>
  <c r="A108" i="47" s="1"/>
  <c r="A109" i="47" s="1"/>
  <c r="A110" i="47" s="1"/>
  <c r="A111" i="47" s="1"/>
  <c r="A112" i="47" s="1"/>
  <c r="A113" i="47" s="1"/>
  <c r="A114" i="47" s="1"/>
  <c r="A115" i="47" s="1"/>
  <c r="A116" i="47" s="1"/>
  <c r="A117" i="47" s="1"/>
  <c r="A118" i="47" s="1"/>
  <c r="A119" i="47" s="1"/>
  <c r="A120" i="47" s="1"/>
  <c r="A121" i="47" s="1"/>
  <c r="A122" i="47" s="1"/>
  <c r="A123" i="47" s="1"/>
  <c r="A124" i="47" s="1"/>
  <c r="A125" i="47" s="1"/>
  <c r="A126" i="47" s="1"/>
  <c r="A127" i="47" s="1"/>
  <c r="A128" i="47" s="1"/>
  <c r="A129" i="47" s="1"/>
  <c r="A130" i="47" s="1"/>
  <c r="A131" i="47" s="1"/>
  <c r="A132" i="47" s="1"/>
  <c r="A133" i="47" s="1"/>
  <c r="A134" i="47" s="1"/>
  <c r="A135" i="47" s="1"/>
  <c r="A136" i="47" s="1"/>
  <c r="A137" i="47" s="1"/>
  <c r="A138" i="47" s="1"/>
  <c r="A139" i="47" s="1"/>
  <c r="A140" i="47" s="1"/>
  <c r="A141" i="47" s="1"/>
  <c r="A142" i="47" s="1"/>
  <c r="A143" i="47" s="1"/>
  <c r="A144" i="47" s="1"/>
  <c r="A145" i="47" s="1"/>
  <c r="A146" i="47" s="1"/>
  <c r="A147" i="47" s="1"/>
  <c r="A148" i="47" s="1"/>
  <c r="A149" i="47" s="1"/>
  <c r="A150" i="47" s="1"/>
  <c r="A151" i="47" s="1"/>
  <c r="A152" i="47" s="1"/>
  <c r="A153" i="47" s="1"/>
  <c r="A154" i="47" s="1"/>
  <c r="A155" i="47" s="1"/>
  <c r="A156" i="47" s="1"/>
  <c r="A157" i="47" s="1"/>
  <c r="A158" i="47" s="1"/>
  <c r="A159" i="47" s="1"/>
  <c r="A160" i="47" s="1"/>
  <c r="A161" i="47" s="1"/>
  <c r="A162" i="47" s="1"/>
  <c r="A163" i="47" s="1"/>
  <c r="A164" i="47" s="1"/>
  <c r="A165" i="47" s="1"/>
  <c r="A166" i="47" s="1"/>
  <c r="A167" i="47" s="1"/>
  <c r="A168" i="47" s="1"/>
  <c r="A169" i="47" s="1"/>
  <c r="A170" i="47" s="1"/>
  <c r="A171" i="47" s="1"/>
  <c r="A172" i="47" s="1"/>
  <c r="A173" i="47" s="1"/>
  <c r="A174" i="47" s="1"/>
  <c r="A175" i="47" s="1"/>
  <c r="A176" i="47" s="1"/>
  <c r="A177" i="47" s="1"/>
  <c r="A178" i="47" s="1"/>
  <c r="A179" i="47" s="1"/>
  <c r="A180" i="47" s="1"/>
  <c r="A181" i="47" s="1"/>
  <c r="A182" i="47" s="1"/>
  <c r="A183" i="47" s="1"/>
  <c r="A184" i="47" s="1"/>
  <c r="A185" i="47" s="1"/>
  <c r="A186" i="47" s="1"/>
  <c r="A187" i="47" s="1"/>
  <c r="A188" i="47" s="1"/>
  <c r="A189" i="47" s="1"/>
  <c r="A190" i="47" s="1"/>
  <c r="A191" i="47" s="1"/>
  <c r="A192" i="47" s="1"/>
  <c r="A193" i="47" s="1"/>
  <c r="A194" i="47" s="1"/>
  <c r="A195" i="47" s="1"/>
  <c r="A196" i="47" s="1"/>
  <c r="A197" i="47" s="1"/>
  <c r="A198" i="47" s="1"/>
  <c r="A199" i="47" s="1"/>
  <c r="A200" i="47" s="1"/>
  <c r="A201" i="47" s="1"/>
  <c r="A202" i="47" s="1"/>
  <c r="A203" i="47" s="1"/>
  <c r="A204" i="47" s="1"/>
  <c r="A205" i="47" s="1"/>
  <c r="A206" i="47" s="1"/>
  <c r="A207" i="47" s="1"/>
  <c r="A208" i="47" s="1"/>
  <c r="A209" i="47" s="1"/>
  <c r="A210" i="47" s="1"/>
  <c r="A211" i="47" s="1"/>
  <c r="A212" i="47" s="1"/>
  <c r="A213" i="47" s="1"/>
  <c r="A214" i="47" s="1"/>
  <c r="A215" i="47" s="1"/>
  <c r="A216" i="47" s="1"/>
  <c r="A217" i="47" s="1"/>
  <c r="A218" i="47" s="1"/>
  <c r="A219" i="47" s="1"/>
  <c r="A220" i="47" s="1"/>
  <c r="A221" i="47" s="1"/>
  <c r="A222" i="47" s="1"/>
  <c r="A223" i="47" s="1"/>
  <c r="A224" i="47" s="1"/>
  <c r="A225" i="47" s="1"/>
  <c r="A226" i="47" s="1"/>
  <c r="A227" i="47" s="1"/>
  <c r="A228" i="47" s="1"/>
  <c r="A229" i="47" s="1"/>
  <c r="A230" i="47" s="1"/>
  <c r="A231" i="47" s="1"/>
  <c r="A232" i="47" s="1"/>
  <c r="A44" i="45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C83" i="30"/>
  <c r="C25" i="1" s="1"/>
  <c r="D25" i="1" s="1"/>
  <c r="A12" i="42"/>
  <c r="A13" i="42" s="1"/>
  <c r="A14" i="42" s="1"/>
  <c r="A15" i="42" s="1"/>
  <c r="A16" i="42" s="1"/>
  <c r="A17" i="42" s="1"/>
  <c r="A18" i="42" s="1"/>
  <c r="A19" i="42" s="1"/>
  <c r="A55" i="40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A101" i="40" s="1"/>
  <c r="A102" i="40" s="1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A113" i="40" s="1"/>
  <c r="A22" i="36"/>
  <c r="C60" i="36" s="1"/>
  <c r="C19" i="1" s="1"/>
  <c r="D19" i="1" s="1"/>
  <c r="A9" i="49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328" i="29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C132" i="31"/>
  <c r="C26" i="1" s="1"/>
  <c r="D26" i="1" s="1"/>
  <c r="A10" i="43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9" i="4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E125" i="41" s="1"/>
  <c r="A437" i="50"/>
  <c r="A354" i="46"/>
  <c r="A355" i="46" s="1"/>
  <c r="A356" i="46" s="1"/>
  <c r="A357" i="46" s="1"/>
  <c r="A358" i="46" s="1"/>
  <c r="A359" i="46" s="1"/>
  <c r="A360" i="46" s="1"/>
  <c r="A361" i="46" s="1"/>
  <c r="A362" i="46" s="1"/>
  <c r="A363" i="46" s="1"/>
  <c r="A364" i="46" s="1"/>
  <c r="A365" i="46" s="1"/>
  <c r="A366" i="46" s="1"/>
  <c r="A367" i="46" s="1"/>
  <c r="A368" i="46" s="1"/>
  <c r="A369" i="46" s="1"/>
  <c r="A370" i="46" s="1"/>
  <c r="A371" i="46" s="1"/>
  <c r="A372" i="46" s="1"/>
  <c r="A373" i="46" s="1"/>
  <c r="A374" i="46" s="1"/>
  <c r="A375" i="46" s="1"/>
  <c r="A376" i="46" s="1"/>
  <c r="A377" i="46" s="1"/>
  <c r="A378" i="46" s="1"/>
  <c r="A379" i="46" s="1"/>
  <c r="A380" i="46" s="1"/>
  <c r="A385" i="46" s="1"/>
  <c r="A386" i="46" s="1"/>
  <c r="A387" i="46" s="1"/>
  <c r="A388" i="46" s="1"/>
  <c r="A15" i="28"/>
  <c r="A16" i="28" s="1"/>
  <c r="A17" i="28" s="1"/>
  <c r="A18" i="28" s="1"/>
  <c r="C35" i="32"/>
  <c r="C24" i="1" s="1"/>
  <c r="D24" i="1" s="1"/>
  <c r="E43" i="24"/>
  <c r="C21" i="1" s="1"/>
  <c r="D21" i="1" s="1"/>
  <c r="A24" i="37"/>
  <c r="A25" i="37" s="1"/>
  <c r="A26" i="37" s="1"/>
  <c r="A27" i="37" s="1"/>
  <c r="C17" i="1"/>
  <c r="D17" i="1" s="1"/>
  <c r="D40" i="33"/>
  <c r="C23" i="1" s="1"/>
  <c r="D23" i="1" s="1"/>
  <c r="A573" i="50"/>
  <c r="A577" i="50"/>
  <c r="A114" i="40" l="1"/>
  <c r="A115" i="40" s="1"/>
  <c r="A116" i="40" s="1"/>
  <c r="A117" i="40" s="1"/>
  <c r="A118" i="40" s="1"/>
  <c r="A119" i="40" s="1"/>
  <c r="A120" i="40" s="1"/>
  <c r="A121" i="40" s="1"/>
  <c r="A122" i="40" s="1"/>
  <c r="A123" i="40" s="1"/>
  <c r="A124" i="40" s="1"/>
  <c r="A125" i="40" s="1"/>
  <c r="A126" i="40" s="1"/>
  <c r="A127" i="40" s="1"/>
  <c r="A128" i="40" s="1"/>
  <c r="A129" i="40" s="1"/>
  <c r="A130" i="40" s="1"/>
  <c r="A131" i="40" s="1"/>
  <c r="A132" i="40" s="1"/>
  <c r="A133" i="40" s="1"/>
  <c r="A134" i="40" s="1"/>
  <c r="A135" i="40" s="1"/>
  <c r="A136" i="40" s="1"/>
  <c r="A137" i="40" s="1"/>
  <c r="A138" i="40" s="1"/>
  <c r="A139" i="40" s="1"/>
  <c r="A140" i="40" s="1"/>
  <c r="A141" i="40" s="1"/>
  <c r="A142" i="40" s="1"/>
  <c r="A143" i="40" s="1"/>
  <c r="A144" i="40" s="1"/>
  <c r="A145" i="40" s="1"/>
  <c r="A233" i="47"/>
  <c r="A234" i="47" s="1"/>
  <c r="A235" i="47" s="1"/>
  <c r="A236" i="47" s="1"/>
  <c r="A237" i="47" s="1"/>
  <c r="A238" i="47" s="1"/>
  <c r="A239" i="47" s="1"/>
  <c r="A240" i="47" s="1"/>
  <c r="A241" i="47" s="1"/>
  <c r="A242" i="47" s="1"/>
  <c r="A243" i="47" s="1"/>
  <c r="A244" i="47" s="1"/>
  <c r="A245" i="47" s="1"/>
  <c r="A246" i="47" s="1"/>
  <c r="A247" i="47" s="1"/>
  <c r="A248" i="47" s="1"/>
  <c r="A249" i="47" s="1"/>
  <c r="A250" i="47" s="1"/>
  <c r="A251" i="47" s="1"/>
  <c r="A252" i="47" s="1"/>
  <c r="A253" i="47" s="1"/>
  <c r="A254" i="47" s="1"/>
  <c r="A255" i="47" s="1"/>
  <c r="A256" i="47" s="1"/>
  <c r="A257" i="47" s="1"/>
  <c r="A258" i="47" s="1"/>
  <c r="A259" i="47" s="1"/>
  <c r="A260" i="47" s="1"/>
  <c r="A261" i="47" s="1"/>
  <c r="A262" i="47" s="1"/>
  <c r="A263" i="47" s="1"/>
  <c r="A264" i="47" s="1"/>
  <c r="A265" i="47" s="1"/>
  <c r="A266" i="47" s="1"/>
  <c r="A267" i="47" s="1"/>
  <c r="A268" i="47" s="1"/>
  <c r="A269" i="47" s="1"/>
  <c r="A270" i="47" s="1"/>
  <c r="A271" i="47" s="1"/>
  <c r="A272" i="47" s="1"/>
  <c r="A273" i="47" s="1"/>
  <c r="A274" i="47" s="1"/>
  <c r="A275" i="47" s="1"/>
  <c r="A276" i="47" s="1"/>
  <c r="A277" i="47" s="1"/>
  <c r="A278" i="47" s="1"/>
  <c r="A279" i="47" s="1"/>
  <c r="A280" i="47" s="1"/>
  <c r="A281" i="47" s="1"/>
  <c r="A282" i="47" s="1"/>
  <c r="A283" i="47" s="1"/>
  <c r="A284" i="47" s="1"/>
  <c r="A285" i="47" s="1"/>
  <c r="A286" i="47" s="1"/>
  <c r="A287" i="47" s="1"/>
  <c r="A288" i="47" s="1"/>
  <c r="A289" i="47" s="1"/>
  <c r="A290" i="47" s="1"/>
  <c r="A291" i="47" s="1"/>
  <c r="A292" i="47" s="1"/>
  <c r="A293" i="47" s="1"/>
  <c r="A294" i="47" s="1"/>
  <c r="A295" i="47" s="1"/>
  <c r="A296" i="47" s="1"/>
  <c r="A297" i="47" s="1"/>
  <c r="A298" i="47" s="1"/>
  <c r="A299" i="47" s="1"/>
  <c r="A300" i="47" s="1"/>
  <c r="A301" i="47" s="1"/>
  <c r="A302" i="47" s="1"/>
  <c r="A303" i="47" s="1"/>
  <c r="A304" i="47" s="1"/>
  <c r="A305" i="47" s="1"/>
  <c r="A306" i="47" s="1"/>
  <c r="A307" i="47" s="1"/>
  <c r="A308" i="47" s="1"/>
  <c r="A309" i="47" s="1"/>
  <c r="A310" i="47" s="1"/>
  <c r="A311" i="47" s="1"/>
  <c r="A312" i="47" s="1"/>
  <c r="A313" i="47" s="1"/>
  <c r="A314" i="47" s="1"/>
  <c r="A315" i="47" s="1"/>
  <c r="A316" i="47" s="1"/>
  <c r="A317" i="47" s="1"/>
  <c r="A318" i="47" s="1"/>
  <c r="A319" i="47" s="1"/>
  <c r="A320" i="47" s="1"/>
  <c r="A321" i="47" s="1"/>
  <c r="A322" i="47" s="1"/>
  <c r="A323" i="47" s="1"/>
  <c r="A324" i="47" s="1"/>
  <c r="A325" i="47" s="1"/>
  <c r="A326" i="47" s="1"/>
  <c r="A327" i="47" s="1"/>
  <c r="A328" i="47" s="1"/>
  <c r="A329" i="47" s="1"/>
  <c r="A330" i="47" s="1"/>
  <c r="A331" i="47" s="1"/>
  <c r="A332" i="47" s="1"/>
  <c r="A333" i="47" s="1"/>
  <c r="A334" i="47" s="1"/>
  <c r="A335" i="47" s="1"/>
  <c r="A336" i="47" s="1"/>
  <c r="A337" i="47" s="1"/>
  <c r="A338" i="47" s="1"/>
  <c r="A339" i="47" s="1"/>
  <c r="A340" i="47" s="1"/>
  <c r="A341" i="47" s="1"/>
  <c r="A342" i="47" s="1"/>
  <c r="A343" i="47" s="1"/>
  <c r="A344" i="47" s="1"/>
  <c r="A345" i="47" s="1"/>
  <c r="A346" i="47" s="1"/>
  <c r="A347" i="47" s="1"/>
  <c r="A348" i="47" s="1"/>
  <c r="A349" i="47" s="1"/>
  <c r="A350" i="47" s="1"/>
  <c r="A351" i="47" s="1"/>
  <c r="A352" i="47" s="1"/>
  <c r="A353" i="47" s="1"/>
  <c r="A354" i="47" s="1"/>
  <c r="A355" i="47" s="1"/>
  <c r="A356" i="47" s="1"/>
  <c r="A357" i="47" s="1"/>
  <c r="A358" i="47" s="1"/>
  <c r="A359" i="47" s="1"/>
  <c r="A360" i="47" s="1"/>
  <c r="A361" i="47" s="1"/>
  <c r="A362" i="47" s="1"/>
  <c r="A363" i="47" s="1"/>
  <c r="A364" i="47" s="1"/>
  <c r="A365" i="47" s="1"/>
  <c r="A366" i="47" s="1"/>
  <c r="A367" i="47" s="1"/>
  <c r="A368" i="47" s="1"/>
  <c r="A369" i="47" s="1"/>
  <c r="A370" i="47" s="1"/>
  <c r="A371" i="47" s="1"/>
  <c r="A372" i="47" s="1"/>
  <c r="A373" i="47" s="1"/>
  <c r="A374" i="47" s="1"/>
  <c r="A375" i="47" s="1"/>
  <c r="A376" i="47" s="1"/>
  <c r="A377" i="47" s="1"/>
  <c r="A378" i="47" s="1"/>
  <c r="A379" i="47" s="1"/>
  <c r="A380" i="47" s="1"/>
  <c r="A381" i="47" s="1"/>
  <c r="A382" i="47" s="1"/>
  <c r="A383" i="47" s="1"/>
  <c r="A384" i="47" s="1"/>
  <c r="A385" i="47" s="1"/>
  <c r="A386" i="47" s="1"/>
  <c r="A387" i="47" s="1"/>
  <c r="A388" i="47" s="1"/>
  <c r="A389" i="47" s="1"/>
  <c r="A390" i="47" s="1"/>
  <c r="A391" i="47" s="1"/>
  <c r="A392" i="47" s="1"/>
  <c r="A393" i="47" s="1"/>
  <c r="A394" i="47" s="1"/>
  <c r="A395" i="47" s="1"/>
  <c r="A396" i="47" s="1"/>
  <c r="A397" i="47" s="1"/>
  <c r="A398" i="47" s="1"/>
  <c r="A399" i="47" s="1"/>
  <c r="A400" i="47" s="1"/>
  <c r="A401" i="47" s="1"/>
  <c r="A402" i="47" s="1"/>
  <c r="A403" i="47" s="1"/>
  <c r="A404" i="47" s="1"/>
  <c r="A405" i="47" s="1"/>
  <c r="A406" i="47" s="1"/>
  <c r="A407" i="47" s="1"/>
  <c r="A408" i="47" s="1"/>
  <c r="A409" i="47" s="1"/>
  <c r="A410" i="47" s="1"/>
  <c r="A411" i="47" s="1"/>
  <c r="A412" i="47" s="1"/>
  <c r="A413" i="47" s="1"/>
  <c r="A414" i="47" s="1"/>
  <c r="A415" i="47" s="1"/>
  <c r="A416" i="47" s="1"/>
  <c r="A417" i="47" s="1"/>
  <c r="A418" i="47" s="1"/>
  <c r="A419" i="47" s="1"/>
  <c r="A420" i="47" s="1"/>
  <c r="A421" i="47" s="1"/>
  <c r="A422" i="47" s="1"/>
  <c r="A423" i="47" s="1"/>
  <c r="A424" i="47" s="1"/>
  <c r="A425" i="47" s="1"/>
  <c r="A426" i="47" s="1"/>
  <c r="A427" i="47" s="1"/>
  <c r="A428" i="47" s="1"/>
  <c r="A429" i="47" s="1"/>
  <c r="A430" i="47" s="1"/>
  <c r="A431" i="47" s="1"/>
  <c r="A432" i="47" s="1"/>
  <c r="A433" i="47" s="1"/>
  <c r="A434" i="47" s="1"/>
  <c r="A435" i="47" s="1"/>
  <c r="A436" i="47" s="1"/>
  <c r="A437" i="47" s="1"/>
  <c r="A438" i="47" s="1"/>
  <c r="A439" i="47" s="1"/>
  <c r="A440" i="47" s="1"/>
  <c r="A441" i="47" s="1"/>
  <c r="A442" i="47" s="1"/>
  <c r="A443" i="47" s="1"/>
  <c r="A444" i="47" s="1"/>
  <c r="A445" i="47" s="1"/>
  <c r="A446" i="47" s="1"/>
  <c r="A447" i="47" s="1"/>
  <c r="A448" i="47" s="1"/>
  <c r="A449" i="47" s="1"/>
  <c r="A450" i="47" s="1"/>
  <c r="A451" i="47" s="1"/>
  <c r="A452" i="47" s="1"/>
  <c r="A453" i="47" s="1"/>
  <c r="A454" i="47" s="1"/>
  <c r="A455" i="47" s="1"/>
  <c r="A456" i="47" s="1"/>
  <c r="A457" i="47" s="1"/>
  <c r="A458" i="47" s="1"/>
  <c r="A459" i="47" s="1"/>
  <c r="A460" i="47" s="1"/>
  <c r="A461" i="47" s="1"/>
  <c r="A462" i="47" s="1"/>
  <c r="A463" i="47" s="1"/>
  <c r="A464" i="47" s="1"/>
  <c r="A465" i="47" s="1"/>
  <c r="A466" i="47" s="1"/>
  <c r="A467" i="47" s="1"/>
  <c r="A468" i="47" s="1"/>
  <c r="A469" i="47" s="1"/>
  <c r="A470" i="47" s="1"/>
  <c r="A471" i="47" s="1"/>
  <c r="A472" i="47" s="1"/>
  <c r="A473" i="47" s="1"/>
  <c r="A474" i="47" s="1"/>
  <c r="A475" i="47" s="1"/>
  <c r="A476" i="47" s="1"/>
  <c r="A477" i="47" s="1"/>
  <c r="A478" i="47" s="1"/>
  <c r="A479" i="47" s="1"/>
  <c r="A480" i="47" s="1"/>
  <c r="A481" i="47" s="1"/>
  <c r="A482" i="47" s="1"/>
  <c r="A483" i="47" s="1"/>
  <c r="A484" i="47" s="1"/>
  <c r="A485" i="47" s="1"/>
  <c r="A486" i="47" s="1"/>
  <c r="A487" i="47" s="1"/>
  <c r="A488" i="47" s="1"/>
  <c r="A489" i="47" s="1"/>
  <c r="A490" i="47" s="1"/>
  <c r="A491" i="47" s="1"/>
  <c r="A492" i="47" s="1"/>
  <c r="A493" i="47" s="1"/>
  <c r="A494" i="47" s="1"/>
  <c r="A495" i="47" s="1"/>
  <c r="A496" i="47" s="1"/>
  <c r="A497" i="47" s="1"/>
  <c r="A498" i="47" s="1"/>
  <c r="A499" i="47" s="1"/>
  <c r="A500" i="47" s="1"/>
  <c r="A501" i="47" s="1"/>
  <c r="A502" i="47" s="1"/>
  <c r="A503" i="47" s="1"/>
  <c r="A504" i="47" s="1"/>
  <c r="A505" i="47" s="1"/>
  <c r="A506" i="47" s="1"/>
  <c r="A507" i="47" s="1"/>
  <c r="A508" i="47" s="1"/>
  <c r="A509" i="47" s="1"/>
  <c r="A510" i="47" s="1"/>
  <c r="A511" i="47" s="1"/>
  <c r="A512" i="47" s="1"/>
  <c r="A513" i="47" s="1"/>
  <c r="A514" i="47" s="1"/>
  <c r="A515" i="47" s="1"/>
  <c r="A516" i="47" s="1"/>
  <c r="A517" i="47" s="1"/>
  <c r="A518" i="47" s="1"/>
  <c r="A519" i="47" s="1"/>
  <c r="A520" i="47" s="1"/>
  <c r="A521" i="47" s="1"/>
  <c r="A522" i="47" s="1"/>
  <c r="A523" i="47" s="1"/>
  <c r="A524" i="47" s="1"/>
  <c r="A525" i="47" s="1"/>
  <c r="A526" i="47" s="1"/>
  <c r="A527" i="47" s="1"/>
  <c r="A528" i="47" s="1"/>
  <c r="A529" i="47" s="1"/>
  <c r="A530" i="47" s="1"/>
  <c r="A531" i="47" s="1"/>
  <c r="A532" i="47" s="1"/>
  <c r="A533" i="47" s="1"/>
  <c r="A534" i="47" s="1"/>
  <c r="A535" i="47" s="1"/>
  <c r="A536" i="47" s="1"/>
  <c r="A537" i="47" s="1"/>
  <c r="A538" i="47" s="1"/>
  <c r="A539" i="47" s="1"/>
  <c r="A540" i="47" s="1"/>
  <c r="A541" i="47" s="1"/>
  <c r="A542" i="47" s="1"/>
  <c r="A543" i="47" s="1"/>
  <c r="A544" i="47" s="1"/>
  <c r="A545" i="47" s="1"/>
  <c r="A546" i="47" s="1"/>
  <c r="A547" i="47" s="1"/>
  <c r="A548" i="47" s="1"/>
  <c r="A549" i="47" s="1"/>
  <c r="A550" i="47" s="1"/>
  <c r="A551" i="47" s="1"/>
  <c r="A552" i="47" s="1"/>
  <c r="A553" i="47" s="1"/>
  <c r="A554" i="47" s="1"/>
  <c r="A555" i="47" s="1"/>
  <c r="A59" i="45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20" i="42"/>
  <c r="A21" i="42" s="1"/>
  <c r="A22" i="42" s="1"/>
  <c r="A23" i="42" s="1"/>
  <c r="A24" i="42" s="1"/>
  <c r="A25" i="42" s="1"/>
  <c r="A26" i="42" s="1"/>
  <c r="A27" i="42" s="1"/>
  <c r="A28" i="42" s="1"/>
  <c r="A29" i="42" s="1"/>
  <c r="G356" i="29"/>
  <c r="C27" i="1" s="1"/>
  <c r="D27" i="1" s="1"/>
  <c r="A21" i="43"/>
  <c r="A22" i="43" s="1"/>
  <c r="A23" i="43" s="1"/>
  <c r="A428" i="40"/>
  <c r="A429" i="40" s="1"/>
  <c r="A430" i="40" s="1"/>
  <c r="A444" i="40"/>
  <c r="A445" i="40" s="1"/>
  <c r="A446" i="40" s="1"/>
  <c r="A447" i="40" s="1"/>
  <c r="A448" i="40" s="1"/>
  <c r="A59" i="49"/>
  <c r="A60" i="49" s="1"/>
  <c r="A61" i="49" s="1"/>
  <c r="A62" i="49" s="1"/>
  <c r="A63" i="49" s="1"/>
  <c r="A64" i="49" s="1"/>
  <c r="A65" i="49" s="1"/>
  <c r="A66" i="49" s="1"/>
  <c r="A67" i="49" s="1"/>
  <c r="A68" i="49" s="1"/>
  <c r="A69" i="49" s="1"/>
  <c r="A70" i="49" s="1"/>
  <c r="A71" i="49" s="1"/>
  <c r="A72" i="49" s="1"/>
  <c r="A73" i="49" s="1"/>
  <c r="A74" i="49" s="1"/>
  <c r="A75" i="49" s="1"/>
  <c r="A76" i="49" s="1"/>
  <c r="A77" i="49" s="1"/>
  <c r="A78" i="49" s="1"/>
  <c r="A79" i="49" s="1"/>
  <c r="A80" i="49" s="1"/>
  <c r="A81" i="49" s="1"/>
  <c r="A82" i="49" s="1"/>
  <c r="A83" i="49" s="1"/>
  <c r="A84" i="49" s="1"/>
  <c r="A85" i="49" s="1"/>
  <c r="A86" i="49" s="1"/>
  <c r="A87" i="49" s="1"/>
  <c r="A88" i="49" s="1"/>
  <c r="A89" i="49" s="1"/>
  <c r="A90" i="49" s="1"/>
  <c r="A91" i="49" s="1"/>
  <c r="A92" i="49" s="1"/>
  <c r="A93" i="49" s="1"/>
  <c r="A94" i="49" s="1"/>
  <c r="A108" i="41"/>
  <c r="A109" i="41" s="1"/>
  <c r="A110" i="41" s="1"/>
  <c r="A111" i="41" s="1"/>
  <c r="A112" i="41" s="1"/>
  <c r="A113" i="41" s="1"/>
  <c r="A114" i="41" s="1"/>
  <c r="A115" i="41" s="1"/>
  <c r="A438" i="50"/>
  <c r="A439" i="50" s="1"/>
  <c r="A440" i="50" s="1"/>
  <c r="A441" i="50" s="1"/>
  <c r="A442" i="50" s="1"/>
  <c r="A443" i="50" s="1"/>
  <c r="A444" i="50" s="1"/>
  <c r="A445" i="50" s="1"/>
  <c r="A446" i="50" s="1"/>
  <c r="A447" i="50" s="1"/>
  <c r="D24" i="28"/>
  <c r="C28" i="1" s="1"/>
  <c r="D28" i="1" s="1"/>
  <c r="A28" i="37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24" i="43" l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146" i="40"/>
  <c r="A147" i="40" s="1"/>
  <c r="A148" i="40" s="1"/>
  <c r="A149" i="40" s="1"/>
  <c r="A150" i="40" s="1"/>
  <c r="A151" i="40" s="1"/>
  <c r="A152" i="40" s="1"/>
  <c r="A153" i="40" s="1"/>
  <c r="A154" i="40" s="1"/>
  <c r="A155" i="40" s="1"/>
  <c r="A156" i="40" s="1"/>
  <c r="A157" i="40" s="1"/>
  <c r="A158" i="40" s="1"/>
  <c r="A159" i="40" s="1"/>
  <c r="A160" i="40" s="1"/>
  <c r="A161" i="40" s="1"/>
  <c r="A162" i="40" s="1"/>
  <c r="A163" i="40" s="1"/>
  <c r="A164" i="40" s="1"/>
  <c r="A165" i="40" s="1"/>
  <c r="A166" i="40" s="1"/>
  <c r="A167" i="40" s="1"/>
  <c r="A168" i="40" s="1"/>
  <c r="A169" i="40" s="1"/>
  <c r="A170" i="40" s="1"/>
  <c r="A171" i="40" s="1"/>
  <c r="A172" i="40" s="1"/>
  <c r="A173" i="40" s="1"/>
  <c r="A174" i="40" s="1"/>
  <c r="A175" i="40" s="1"/>
  <c r="A176" i="40" s="1"/>
  <c r="A177" i="40" s="1"/>
  <c r="A178" i="40" s="1"/>
  <c r="A179" i="40" s="1"/>
  <c r="A180" i="40" s="1"/>
  <c r="A181" i="40" s="1"/>
  <c r="A182" i="40" s="1"/>
  <c r="A183" i="40" s="1"/>
  <c r="A184" i="40" s="1"/>
  <c r="A185" i="40" s="1"/>
  <c r="A186" i="40" s="1"/>
  <c r="A187" i="40" s="1"/>
  <c r="A188" i="40" s="1"/>
  <c r="A189" i="40" s="1"/>
  <c r="A190" i="40" s="1"/>
  <c r="A191" i="40" s="1"/>
  <c r="A192" i="40" s="1"/>
  <c r="A193" i="40" s="1"/>
  <c r="A194" i="40" s="1"/>
  <c r="A195" i="40" s="1"/>
  <c r="A196" i="40" s="1"/>
  <c r="A197" i="40" s="1"/>
  <c r="A198" i="40" s="1"/>
  <c r="A199" i="40" s="1"/>
  <c r="A200" i="40" s="1"/>
  <c r="A201" i="40" s="1"/>
  <c r="A202" i="40" s="1"/>
  <c r="A203" i="40" s="1"/>
  <c r="A204" i="40" s="1"/>
  <c r="A205" i="40" s="1"/>
  <c r="A206" i="40" s="1"/>
  <c r="A207" i="40" s="1"/>
  <c r="A208" i="40" s="1"/>
  <c r="A209" i="40" s="1"/>
  <c r="A210" i="40" s="1"/>
  <c r="A211" i="40" s="1"/>
  <c r="A212" i="40" s="1"/>
  <c r="A213" i="40" s="1"/>
  <c r="A214" i="40" s="1"/>
  <c r="A215" i="40" s="1"/>
  <c r="A216" i="40" s="1"/>
  <c r="A217" i="40" s="1"/>
  <c r="A218" i="40" s="1"/>
  <c r="A219" i="40" s="1"/>
  <c r="A220" i="40" s="1"/>
  <c r="A221" i="40" s="1"/>
  <c r="A222" i="40" s="1"/>
  <c r="A223" i="40" s="1"/>
  <c r="A224" i="40" s="1"/>
  <c r="A225" i="40" s="1"/>
  <c r="A226" i="40" s="1"/>
  <c r="A227" i="40" s="1"/>
  <c r="A228" i="40" s="1"/>
  <c r="A229" i="40" s="1"/>
  <c r="A230" i="40" s="1"/>
  <c r="A231" i="40" s="1"/>
  <c r="A232" i="40" s="1"/>
  <c r="A233" i="40" s="1"/>
  <c r="A234" i="40" s="1"/>
  <c r="A235" i="40" s="1"/>
  <c r="A236" i="40" s="1"/>
  <c r="A237" i="40" s="1"/>
  <c r="A238" i="40" s="1"/>
  <c r="A239" i="40" s="1"/>
  <c r="A240" i="40" s="1"/>
  <c r="A241" i="40" s="1"/>
  <c r="A95" i="49"/>
  <c r="A96" i="49" s="1"/>
  <c r="A97" i="49" s="1"/>
  <c r="A98" i="49" s="1"/>
  <c r="A99" i="49" s="1"/>
  <c r="A100" i="49" s="1"/>
  <c r="A101" i="49" s="1"/>
  <c r="A102" i="49" s="1"/>
  <c r="A103" i="49" s="1"/>
  <c r="A104" i="49" s="1"/>
  <c r="A105" i="49" s="1"/>
  <c r="A106" i="49" s="1"/>
  <c r="A107" i="49" s="1"/>
  <c r="A108" i="49" s="1"/>
  <c r="A109" i="49" s="1"/>
  <c r="A110" i="49" s="1"/>
  <c r="A111" i="49" s="1"/>
  <c r="A112" i="49" s="1"/>
  <c r="A113" i="49" s="1"/>
  <c r="A114" i="49" s="1"/>
  <c r="A115" i="49" s="1"/>
  <c r="A116" i="49" s="1"/>
  <c r="A117" i="49" s="1"/>
  <c r="A118" i="49" s="1"/>
  <c r="A119" i="49" s="1"/>
  <c r="A120" i="49" s="1"/>
  <c r="A121" i="49" s="1"/>
  <c r="A122" i="49" s="1"/>
  <c r="A123" i="49" s="1"/>
  <c r="A124" i="49" s="1"/>
  <c r="A125" i="49" s="1"/>
  <c r="A126" i="49" s="1"/>
  <c r="A127" i="49" s="1"/>
  <c r="A128" i="49" s="1"/>
  <c r="A129" i="49" s="1"/>
  <c r="A130" i="49" s="1"/>
  <c r="A131" i="49" s="1"/>
  <c r="A132" i="49" s="1"/>
  <c r="A133" i="49" s="1"/>
  <c r="A134" i="49" s="1"/>
  <c r="A135" i="49" s="1"/>
  <c r="A136" i="49" s="1"/>
  <c r="A137" i="49" s="1"/>
  <c r="A138" i="49" s="1"/>
  <c r="A139" i="49" s="1"/>
  <c r="A140" i="49" s="1"/>
  <c r="A141" i="49" s="1"/>
  <c r="A142" i="49" s="1"/>
  <c r="A143" i="49" s="1"/>
  <c r="A144" i="49" s="1"/>
  <c r="A145" i="49" s="1"/>
  <c r="A146" i="49" s="1"/>
  <c r="A147" i="49" s="1"/>
  <c r="A148" i="49" s="1"/>
  <c r="A149" i="49" s="1"/>
  <c r="A150" i="49" s="1"/>
  <c r="A151" i="49" s="1"/>
  <c r="A152" i="49" s="1"/>
  <c r="A153" i="49" s="1"/>
  <c r="A154" i="49" s="1"/>
  <c r="A155" i="49" s="1"/>
  <c r="A156" i="49" s="1"/>
  <c r="A157" i="49" s="1"/>
  <c r="A158" i="49" s="1"/>
  <c r="A159" i="49" s="1"/>
  <c r="A160" i="49" s="1"/>
  <c r="A161" i="49" s="1"/>
  <c r="A162" i="49" s="1"/>
  <c r="A163" i="49" s="1"/>
  <c r="A164" i="49" s="1"/>
  <c r="A165" i="49" s="1"/>
  <c r="A166" i="49" s="1"/>
  <c r="A167" i="49" s="1"/>
  <c r="A168" i="49" s="1"/>
  <c r="A169" i="49" s="1"/>
  <c r="A170" i="49" s="1"/>
  <c r="A171" i="49" s="1"/>
  <c r="A172" i="49" s="1"/>
  <c r="A173" i="49" s="1"/>
  <c r="A174" i="49" s="1"/>
  <c r="A175" i="49" s="1"/>
  <c r="A176" i="49" s="1"/>
  <c r="A177" i="49" s="1"/>
  <c r="A178" i="49" s="1"/>
  <c r="A179" i="49" s="1"/>
  <c r="A180" i="49" s="1"/>
  <c r="A181" i="49" s="1"/>
  <c r="A182" i="49" s="1"/>
  <c r="A183" i="49" s="1"/>
  <c r="A184" i="49" s="1"/>
  <c r="A185" i="49" s="1"/>
  <c r="A186" i="49" s="1"/>
  <c r="A187" i="49" s="1"/>
  <c r="A188" i="49" s="1"/>
  <c r="A189" i="49" s="1"/>
  <c r="A190" i="49" s="1"/>
  <c r="A191" i="49" s="1"/>
  <c r="A192" i="49" s="1"/>
  <c r="A193" i="49" s="1"/>
  <c r="A194" i="49" s="1"/>
  <c r="A195" i="49" s="1"/>
  <c r="A196" i="49" s="1"/>
  <c r="A197" i="49" s="1"/>
  <c r="A198" i="49" s="1"/>
  <c r="A199" i="49" s="1"/>
  <c r="A200" i="49" s="1"/>
  <c r="A201" i="49" s="1"/>
  <c r="A202" i="49" s="1"/>
  <c r="A203" i="49" s="1"/>
  <c r="A204" i="49" s="1"/>
  <c r="A205" i="49" s="1"/>
  <c r="A206" i="49" s="1"/>
  <c r="A207" i="49" s="1"/>
  <c r="A208" i="49" s="1"/>
  <c r="A209" i="49" s="1"/>
  <c r="A210" i="49" s="1"/>
  <c r="A211" i="49" s="1"/>
  <c r="A212" i="49" s="1"/>
  <c r="A213" i="49" s="1"/>
  <c r="A214" i="49" s="1"/>
  <c r="A215" i="49" s="1"/>
  <c r="A216" i="49" s="1"/>
  <c r="A217" i="49" s="1"/>
  <c r="A218" i="49" s="1"/>
  <c r="A219" i="49" s="1"/>
  <c r="A220" i="49" s="1"/>
  <c r="A221" i="49" s="1"/>
  <c r="A222" i="49" s="1"/>
  <c r="A223" i="49" s="1"/>
  <c r="F57" i="42"/>
  <c r="C13" i="1" s="1"/>
  <c r="D13" i="1" s="1"/>
  <c r="A119" i="41"/>
  <c r="A120" i="41" s="1"/>
  <c r="A121" i="41" s="1"/>
  <c r="A116" i="41"/>
  <c r="A617" i="50"/>
  <c r="A618" i="50" s="1"/>
  <c r="A619" i="50" s="1"/>
  <c r="A620" i="50" s="1"/>
  <c r="A621" i="50" s="1"/>
  <c r="A622" i="50" s="1"/>
  <c r="A623" i="50" s="1"/>
  <c r="A624" i="50" s="1"/>
  <c r="A625" i="50" s="1"/>
  <c r="A626" i="50" s="1"/>
  <c r="A627" i="50" s="1"/>
  <c r="A628" i="50" s="1"/>
  <c r="A629" i="50" s="1"/>
  <c r="A630" i="50" s="1"/>
  <c r="A631" i="50" s="1"/>
  <c r="A632" i="50" s="1"/>
  <c r="A633" i="50" s="1"/>
  <c r="A634" i="50" s="1"/>
  <c r="A635" i="50" s="1"/>
  <c r="A636" i="50" s="1"/>
  <c r="A637" i="50" s="1"/>
  <c r="A638" i="50" s="1"/>
  <c r="A639" i="50" s="1"/>
  <c r="A640" i="50" s="1"/>
  <c r="A641" i="50" s="1"/>
  <c r="C55" i="37"/>
  <c r="C18" i="1" s="1"/>
  <c r="D18" i="1" s="1"/>
  <c r="A242" i="40" l="1"/>
  <c r="A243" i="40" s="1"/>
  <c r="A244" i="40" s="1"/>
  <c r="A245" i="40" s="1"/>
  <c r="A246" i="40" s="1"/>
  <c r="A247" i="40" s="1"/>
  <c r="A248" i="40" s="1"/>
  <c r="A249" i="40" s="1"/>
  <c r="A250" i="40" s="1"/>
  <c r="A251" i="40" s="1"/>
  <c r="A252" i="40" s="1"/>
  <c r="A253" i="40" s="1"/>
  <c r="A254" i="40" s="1"/>
  <c r="A255" i="40" s="1"/>
  <c r="A256" i="40" s="1"/>
  <c r="A257" i="40" s="1"/>
  <c r="A258" i="40" s="1"/>
  <c r="A259" i="40" s="1"/>
  <c r="A260" i="40" s="1"/>
  <c r="A261" i="40" s="1"/>
  <c r="A262" i="40" s="1"/>
  <c r="A263" i="40" s="1"/>
  <c r="A264" i="40" s="1"/>
  <c r="A47" i="43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D200" i="43" s="1"/>
  <c r="C12" i="1" s="1"/>
  <c r="D12" i="1" s="1"/>
  <c r="F125" i="41"/>
  <c r="C14" i="1" s="1"/>
  <c r="D14" i="1" s="1"/>
  <c r="A224" i="49"/>
  <c r="A225" i="49" s="1"/>
  <c r="A226" i="49" s="1"/>
  <c r="A227" i="49" s="1"/>
  <c r="A228" i="49" s="1"/>
  <c r="A229" i="49" s="1"/>
  <c r="A230" i="49" s="1"/>
  <c r="A231" i="49" s="1"/>
  <c r="A232" i="49" s="1"/>
  <c r="A233" i="49" s="1"/>
  <c r="A234" i="49" s="1"/>
  <c r="A235" i="49" s="1"/>
  <c r="A236" i="49" s="1"/>
  <c r="A237" i="49" s="1"/>
  <c r="A238" i="49" s="1"/>
  <c r="A239" i="49" s="1"/>
  <c r="A240" i="49" s="1"/>
  <c r="A241" i="49" s="1"/>
  <c r="A242" i="49" s="1"/>
  <c r="A243" i="49" s="1"/>
  <c r="A244" i="49" s="1"/>
  <c r="A245" i="49" s="1"/>
  <c r="A246" i="49" s="1"/>
  <c r="A247" i="49" s="1"/>
  <c r="A248" i="49" s="1"/>
  <c r="A249" i="49" s="1"/>
  <c r="A250" i="49" s="1"/>
  <c r="A251" i="49" s="1"/>
  <c r="A252" i="49" s="1"/>
  <c r="A253" i="49" s="1"/>
  <c r="A254" i="49" s="1"/>
  <c r="D501" i="46"/>
  <c r="C9" i="1" s="1"/>
  <c r="D9" i="1" s="1"/>
  <c r="A310" i="49"/>
  <c r="A311" i="49" s="1"/>
  <c r="A312" i="49" s="1"/>
  <c r="A313" i="49" s="1"/>
  <c r="A314" i="49" s="1"/>
  <c r="A315" i="49" s="1"/>
  <c r="A316" i="49" s="1"/>
  <c r="A317" i="49" s="1"/>
  <c r="A318" i="49" s="1"/>
  <c r="A319" i="49" s="1"/>
  <c r="A320" i="49" s="1"/>
  <c r="A321" i="49" s="1"/>
  <c r="A265" i="40" l="1"/>
  <c r="A266" i="40" s="1"/>
  <c r="A255" i="49"/>
  <c r="A256" i="49" s="1"/>
  <c r="A257" i="49" s="1"/>
  <c r="A258" i="49" s="1"/>
  <c r="A259" i="49" s="1"/>
  <c r="A260" i="49" s="1"/>
  <c r="A261" i="49" s="1"/>
  <c r="A262" i="49" s="1"/>
  <c r="A263" i="49" s="1"/>
  <c r="A264" i="49" s="1"/>
  <c r="A265" i="49" s="1"/>
  <c r="A324" i="49"/>
  <c r="A325" i="49" s="1"/>
  <c r="A326" i="49" s="1"/>
  <c r="A267" i="40" l="1"/>
  <c r="A268" i="40" s="1"/>
  <c r="A269" i="40" s="1"/>
  <c r="A270" i="40" s="1"/>
  <c r="A271" i="40" s="1"/>
  <c r="A272" i="40" s="1"/>
  <c r="A273" i="40" s="1"/>
  <c r="A274" i="40" s="1"/>
  <c r="A275" i="40" s="1"/>
  <c r="A276" i="40" s="1"/>
  <c r="A277" i="40" s="1"/>
  <c r="A278" i="40" s="1"/>
  <c r="A279" i="40" s="1"/>
  <c r="A280" i="40" s="1"/>
  <c r="A169" i="45"/>
  <c r="A170" i="45" s="1"/>
  <c r="A171" i="45" s="1"/>
  <c r="A172" i="45" s="1"/>
  <c r="A173" i="45" s="1"/>
  <c r="A174" i="45" s="1"/>
  <c r="A175" i="45" s="1"/>
  <c r="A178" i="45" s="1"/>
  <c r="A179" i="45" s="1"/>
  <c r="A180" i="45" s="1"/>
  <c r="A181" i="45" s="1"/>
  <c r="A182" i="45" s="1"/>
  <c r="A183" i="45" s="1"/>
  <c r="A184" i="45" s="1"/>
  <c r="A187" i="45" s="1"/>
  <c r="A188" i="45" s="1"/>
  <c r="A189" i="45" s="1"/>
  <c r="A190" i="45" s="1"/>
  <c r="A191" i="45" s="1"/>
  <c r="A192" i="45" s="1"/>
  <c r="A193" i="45" s="1"/>
  <c r="A194" i="45" s="1"/>
  <c r="A195" i="45" s="1"/>
  <c r="A266" i="49"/>
  <c r="A267" i="49" s="1"/>
  <c r="A268" i="49" s="1"/>
  <c r="A269" i="49" s="1"/>
  <c r="A270" i="49" s="1"/>
  <c r="A271" i="49" s="1"/>
  <c r="D79" i="51"/>
  <c r="C4" i="1" s="1"/>
  <c r="D4" i="1" s="1"/>
  <c r="A281" i="40" l="1"/>
  <c r="A282" i="40" s="1"/>
  <c r="A272" i="49"/>
  <c r="A273" i="49" s="1"/>
  <c r="A274" i="49" s="1"/>
  <c r="A275" i="49" s="1"/>
  <c r="A276" i="49" s="1"/>
  <c r="A277" i="49" s="1"/>
  <c r="A278" i="49" s="1"/>
  <c r="A279" i="49" s="1"/>
  <c r="A280" i="49" s="1"/>
  <c r="A281" i="49" s="1"/>
  <c r="A282" i="49" s="1"/>
  <c r="A283" i="49" s="1"/>
  <c r="A284" i="49" s="1"/>
  <c r="A285" i="49" s="1"/>
  <c r="A286" i="49" s="1"/>
  <c r="A287" i="49" s="1"/>
  <c r="A288" i="49" s="1"/>
  <c r="A289" i="49" s="1"/>
  <c r="A290" i="49" s="1"/>
  <c r="A291" i="49" s="1"/>
  <c r="A292" i="49" s="1"/>
  <c r="A293" i="49" s="1"/>
  <c r="A294" i="49" s="1"/>
  <c r="A295" i="49" s="1"/>
  <c r="A296" i="49" s="1"/>
  <c r="A297" i="49" s="1"/>
  <c r="A298" i="49" s="1"/>
  <c r="A299" i="49" s="1"/>
  <c r="A300" i="49" s="1"/>
  <c r="A301" i="49" s="1"/>
  <c r="A302" i="49" s="1"/>
  <c r="A303" i="49" s="1"/>
  <c r="A304" i="49" s="1"/>
  <c r="A305" i="49" s="1"/>
  <c r="A306" i="49" s="1"/>
  <c r="D212" i="45"/>
  <c r="C10" i="1" s="1"/>
  <c r="D10" i="1" s="1"/>
  <c r="A283" i="40" l="1"/>
  <c r="A284" i="40" s="1"/>
  <c r="A285" i="40" s="1"/>
  <c r="A286" i="40" s="1"/>
  <c r="A287" i="40" s="1"/>
  <c r="A288" i="40" s="1"/>
  <c r="A289" i="40" s="1"/>
  <c r="A290" i="40" s="1"/>
  <c r="A291" i="40" s="1"/>
  <c r="D415" i="49"/>
  <c r="C6" i="1" s="1"/>
  <c r="D6" i="1" s="1"/>
  <c r="A575" i="47"/>
  <c r="A292" i="40" l="1"/>
  <c r="A293" i="40" s="1"/>
  <c r="A294" i="40" s="1"/>
  <c r="A576" i="47"/>
  <c r="A577" i="47" s="1"/>
  <c r="A578" i="47" s="1"/>
  <c r="A579" i="47" s="1"/>
  <c r="A580" i="47" s="1"/>
  <c r="A581" i="47" s="1"/>
  <c r="A582" i="47" s="1"/>
  <c r="A583" i="47" s="1"/>
  <c r="A584" i="47" s="1"/>
  <c r="A585" i="47" s="1"/>
  <c r="A586" i="47" s="1"/>
  <c r="A587" i="47" s="1"/>
  <c r="A588" i="47" s="1"/>
  <c r="A589" i="47" s="1"/>
  <c r="A590" i="47" s="1"/>
  <c r="A591" i="47" s="1"/>
  <c r="A592" i="47" s="1"/>
  <c r="A593" i="47" s="1"/>
  <c r="A594" i="47" s="1"/>
  <c r="C36" i="1"/>
  <c r="A295" i="40" l="1"/>
  <c r="A296" i="40" s="1"/>
  <c r="A297" i="40" s="1"/>
  <c r="A298" i="40" s="1"/>
  <c r="A299" i="40" s="1"/>
  <c r="A300" i="40" s="1"/>
  <c r="A301" i="40" s="1"/>
  <c r="A302" i="40" s="1"/>
  <c r="A303" i="40" s="1"/>
  <c r="A304" i="40" s="1"/>
  <c r="A305" i="40" s="1"/>
  <c r="A306" i="40" s="1"/>
  <c r="A307" i="40" s="1"/>
  <c r="A308" i="40" s="1"/>
  <c r="D720" i="47"/>
  <c r="C8" i="1" s="1"/>
  <c r="D8" i="1" s="1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309" i="40" l="1"/>
  <c r="A310" i="40" s="1"/>
  <c r="A311" i="40" s="1"/>
  <c r="A315" i="40" s="1"/>
  <c r="A316" i="40" s="1"/>
  <c r="A48" i="48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84" i="48" s="1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125" i="48" s="1"/>
  <c r="A126" i="48" s="1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317" i="40" l="1"/>
  <c r="A318" i="40" s="1"/>
  <c r="A319" i="40" s="1"/>
  <c r="A320" i="40" s="1"/>
  <c r="A321" i="40" s="1"/>
  <c r="A322" i="40" s="1"/>
  <c r="A323" i="40" s="1"/>
  <c r="A324" i="40" s="1"/>
  <c r="A325" i="40" s="1"/>
  <c r="A326" i="40" s="1"/>
  <c r="A327" i="40" s="1"/>
  <c r="A328" i="40" s="1"/>
  <c r="A329" i="40" s="1"/>
  <c r="A330" i="40" s="1"/>
  <c r="A331" i="40" s="1"/>
  <c r="C470" i="40"/>
  <c r="AE3" i="40" s="1"/>
  <c r="A137" i="48"/>
  <c r="A138" i="48" s="1"/>
  <c r="A139" i="48" s="1"/>
  <c r="A140" i="48" s="1"/>
  <c r="A141" i="48" s="1"/>
  <c r="A142" i="48" s="1"/>
  <c r="A143" i="48" s="1"/>
  <c r="A144" i="48" s="1"/>
  <c r="C15" i="1" l="1"/>
  <c r="D15" i="1" s="1"/>
  <c r="A145" i="48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166" i="48" s="1"/>
  <c r="A167" i="48" s="1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2" i="48" s="1"/>
  <c r="A203" i="48" s="1"/>
  <c r="A204" i="48" s="1"/>
  <c r="A205" i="48" s="1"/>
  <c r="A206" i="48" s="1"/>
  <c r="A207" i="48" s="1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6" i="50"/>
  <c r="A7" i="50" s="1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D359" i="48" l="1"/>
  <c r="C7" i="1" s="1"/>
  <c r="D7" i="1" s="1"/>
  <c r="A22" i="50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A39" i="50" s="1"/>
  <c r="A40" i="50" s="1"/>
  <c r="A41" i="50" s="1"/>
  <c r="A42" i="50" s="1"/>
  <c r="A43" i="50" s="1"/>
  <c r="A44" i="50" s="1"/>
  <c r="A45" i="50" s="1"/>
  <c r="A46" i="50" s="1"/>
  <c r="A47" i="50" s="1"/>
  <c r="A48" i="50" s="1"/>
  <c r="A23" i="35"/>
  <c r="A24" i="35" s="1"/>
  <c r="A25" i="35" l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49" i="50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98" i="50" s="1"/>
  <c r="A99" i="50" s="1"/>
  <c r="A100" i="50" s="1"/>
  <c r="A101" i="50" s="1"/>
  <c r="A102" i="50" s="1"/>
  <c r="A103" i="50" s="1"/>
  <c r="A104" i="50" s="1"/>
  <c r="A105" i="50" s="1"/>
  <c r="A106" i="50" s="1"/>
  <c r="A107" i="50" s="1"/>
  <c r="A108" i="50" s="1"/>
  <c r="A109" i="50" s="1"/>
  <c r="A110" i="50" s="1"/>
  <c r="A111" i="50" s="1"/>
  <c r="A112" i="50" s="1"/>
  <c r="A113" i="50" s="1"/>
  <c r="A114" i="50" s="1"/>
  <c r="A115" i="50" s="1"/>
  <c r="A116" i="50" s="1"/>
  <c r="A117" i="50" s="1"/>
  <c r="A118" i="50" s="1"/>
  <c r="A119" i="50" s="1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A158" i="50" s="1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A181" i="50" s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A197" i="50" s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A210" i="50" s="1"/>
  <c r="A211" i="50" s="1"/>
  <c r="A212" i="50" s="1"/>
  <c r="A213" i="50" s="1"/>
  <c r="A214" i="50" s="1"/>
  <c r="A215" i="50" s="1"/>
  <c r="A216" i="50" s="1"/>
  <c r="A217" i="50" s="1"/>
  <c r="A218" i="50" s="1"/>
  <c r="A219" i="50" s="1"/>
  <c r="A220" i="50" s="1"/>
  <c r="A221" i="50" s="1"/>
  <c r="A222" i="50" s="1"/>
  <c r="A223" i="50" s="1"/>
  <c r="A224" i="50" s="1"/>
  <c r="A225" i="50" s="1"/>
  <c r="A226" i="50" s="1"/>
  <c r="A227" i="50" s="1"/>
  <c r="A228" i="50" s="1"/>
  <c r="A229" i="50" s="1"/>
  <c r="A230" i="50" s="1"/>
  <c r="A231" i="50" s="1"/>
  <c r="A232" i="50" s="1"/>
  <c r="A233" i="50" s="1"/>
  <c r="A234" i="50" s="1"/>
  <c r="A235" i="50" s="1"/>
  <c r="A236" i="50" s="1"/>
  <c r="A237" i="50" s="1"/>
  <c r="A238" i="50" s="1"/>
  <c r="A239" i="50" s="1"/>
  <c r="A240" i="50" s="1"/>
  <c r="A241" i="50" s="1"/>
  <c r="A242" i="50" s="1"/>
  <c r="A243" i="50" s="1"/>
  <c r="A244" i="50" s="1"/>
  <c r="A245" i="50" s="1"/>
  <c r="A246" i="50" s="1"/>
  <c r="A247" i="50" s="1"/>
  <c r="A248" i="50" s="1"/>
  <c r="A249" i="50" s="1"/>
  <c r="A250" i="50" s="1"/>
  <c r="A251" i="50" s="1"/>
  <c r="A252" i="50" s="1"/>
  <c r="A253" i="50" s="1"/>
  <c r="A254" i="50" s="1"/>
  <c r="A255" i="50" s="1"/>
  <c r="A256" i="50" s="1"/>
  <c r="A257" i="50" s="1"/>
  <c r="A258" i="50" s="1"/>
  <c r="A259" i="50" s="1"/>
  <c r="A260" i="50" s="1"/>
  <c r="A261" i="50" s="1"/>
  <c r="A262" i="50" s="1"/>
  <c r="A263" i="50" s="1"/>
  <c r="A264" i="50" s="1"/>
  <c r="A265" i="50" s="1"/>
  <c r="A266" i="50" s="1"/>
  <c r="A267" i="50" s="1"/>
  <c r="A268" i="50" s="1"/>
  <c r="A269" i="50" s="1"/>
  <c r="A270" i="50" s="1"/>
  <c r="A271" i="50" s="1"/>
  <c r="A272" i="50" s="1"/>
  <c r="A273" i="50" s="1"/>
  <c r="A274" i="50" s="1"/>
  <c r="A275" i="50" s="1"/>
  <c r="A276" i="50" s="1"/>
  <c r="A277" i="50" s="1"/>
  <c r="A278" i="50" s="1"/>
  <c r="A279" i="50" s="1"/>
  <c r="A280" i="50" s="1"/>
  <c r="A281" i="50" s="1"/>
  <c r="A282" i="50" s="1"/>
  <c r="A283" i="50" s="1"/>
  <c r="A284" i="50" l="1"/>
  <c r="A285" i="50" s="1"/>
  <c r="A286" i="50" s="1"/>
  <c r="A287" i="50" s="1"/>
  <c r="A288" i="50" s="1"/>
  <c r="A289" i="50" s="1"/>
  <c r="A290" i="50" s="1"/>
  <c r="A291" i="50" s="1"/>
  <c r="A292" i="50" s="1"/>
  <c r="A293" i="50" s="1"/>
  <c r="A294" i="50" s="1"/>
  <c r="A295" i="50" s="1"/>
  <c r="A296" i="50" s="1"/>
  <c r="A297" i="50" s="1"/>
  <c r="A298" i="50" s="1"/>
  <c r="A299" i="50" s="1"/>
  <c r="A300" i="50" s="1"/>
  <c r="A301" i="50" s="1"/>
  <c r="A302" i="50" s="1"/>
  <c r="A303" i="50" s="1"/>
  <c r="A304" i="50" s="1"/>
  <c r="A305" i="50" s="1"/>
  <c r="A306" i="50" s="1"/>
  <c r="A307" i="50" s="1"/>
  <c r="A308" i="50" s="1"/>
  <c r="A309" i="50" s="1"/>
  <c r="A310" i="50" s="1"/>
  <c r="A311" i="50" s="1"/>
  <c r="A312" i="50" s="1"/>
  <c r="A313" i="50" s="1"/>
  <c r="A314" i="50" s="1"/>
  <c r="A315" i="50" s="1"/>
  <c r="A316" i="50" s="1"/>
  <c r="A317" i="50" s="1"/>
  <c r="A318" i="50" s="1"/>
  <c r="A319" i="50" s="1"/>
  <c r="A320" i="50" s="1"/>
  <c r="A321" i="50" s="1"/>
  <c r="A322" i="50" s="1"/>
  <c r="A323" i="50" s="1"/>
  <c r="A324" i="50" s="1"/>
  <c r="A325" i="50" s="1"/>
  <c r="A326" i="50" s="1"/>
  <c r="A327" i="50" s="1"/>
  <c r="A328" i="50" s="1"/>
  <c r="A329" i="50" s="1"/>
  <c r="A330" i="50" s="1"/>
  <c r="A331" i="50" s="1"/>
  <c r="A332" i="50" s="1"/>
  <c r="A333" i="50" s="1"/>
  <c r="A334" i="50" s="1"/>
  <c r="A335" i="50" s="1"/>
  <c r="A336" i="50" s="1"/>
  <c r="A337" i="50" s="1"/>
  <c r="A338" i="50" s="1"/>
  <c r="A339" i="50" s="1"/>
  <c r="A340" i="50" s="1"/>
  <c r="A341" i="50" s="1"/>
  <c r="A342" i="50" s="1"/>
  <c r="A343" i="50" s="1"/>
  <c r="A344" i="50" s="1"/>
  <c r="A345" i="50" s="1"/>
  <c r="A346" i="50" s="1"/>
  <c r="A347" i="50" s="1"/>
  <c r="A348" i="50" s="1"/>
  <c r="A349" i="50" s="1"/>
  <c r="A350" i="50" s="1"/>
  <c r="A351" i="50" s="1"/>
  <c r="A352" i="50" s="1"/>
  <c r="A353" i="50" s="1"/>
  <c r="A354" i="50" s="1"/>
  <c r="A355" i="50" s="1"/>
  <c r="A356" i="50" s="1"/>
  <c r="A357" i="50" s="1"/>
  <c r="A358" i="50" s="1"/>
  <c r="A359" i="50" s="1"/>
  <c r="A360" i="50" s="1"/>
  <c r="A361" i="50" s="1"/>
  <c r="A362" i="50" s="1"/>
  <c r="A363" i="50" s="1"/>
  <c r="A364" i="50" s="1"/>
  <c r="A365" i="50" s="1"/>
  <c r="A366" i="50" s="1"/>
  <c r="A367" i="50" s="1"/>
  <c r="A368" i="50" s="1"/>
  <c r="A369" i="50" s="1"/>
  <c r="A370" i="50" s="1"/>
  <c r="A371" i="50" s="1"/>
  <c r="A372" i="50" s="1"/>
  <c r="A373" i="50" s="1"/>
  <c r="A374" i="50" s="1"/>
  <c r="A375" i="50" s="1"/>
  <c r="A376" i="50" s="1"/>
  <c r="A377" i="50" s="1"/>
  <c r="A378" i="50" s="1"/>
  <c r="A379" i="50" s="1"/>
  <c r="A380" i="50" s="1"/>
  <c r="A381" i="50" s="1"/>
  <c r="A382" i="50" s="1"/>
  <c r="A383" i="50" s="1"/>
  <c r="A384" i="50" s="1"/>
  <c r="A385" i="50" s="1"/>
  <c r="A386" i="50" s="1"/>
  <c r="A387" i="50" s="1"/>
  <c r="A388" i="50" s="1"/>
  <c r="A389" i="50" s="1"/>
  <c r="A390" i="50" s="1"/>
  <c r="A391" i="50" s="1"/>
  <c r="A392" i="50" s="1"/>
  <c r="A393" i="50" s="1"/>
  <c r="A394" i="50" s="1"/>
  <c r="C5" i="1"/>
  <c r="D5" i="1" s="1"/>
  <c r="C123" i="35"/>
  <c r="C20" i="1" s="1"/>
  <c r="D20" i="1" s="1"/>
  <c r="A395" i="50" l="1"/>
  <c r="A396" i="50" s="1"/>
  <c r="A397" i="50" s="1"/>
  <c r="A398" i="50" s="1"/>
  <c r="A399" i="50" s="1"/>
  <c r="A400" i="50" s="1"/>
  <c r="A401" i="50" s="1"/>
  <c r="A402" i="50" s="1"/>
  <c r="A403" i="50" s="1"/>
  <c r="A404" i="50" s="1"/>
  <c r="A405" i="50" s="1"/>
  <c r="A406" i="50" s="1"/>
  <c r="A407" i="50" s="1"/>
  <c r="A408" i="50" s="1"/>
  <c r="A409" i="50" s="1"/>
  <c r="A410" i="50" s="1"/>
  <c r="A411" i="50" s="1"/>
  <c r="A412" i="50" s="1"/>
  <c r="A413" i="50" s="1"/>
  <c r="A414" i="50" s="1"/>
  <c r="A415" i="50" s="1"/>
  <c r="A416" i="50" s="1"/>
  <c r="A417" i="50" s="1"/>
  <c r="A418" i="50" s="1"/>
  <c r="A419" i="50" s="1"/>
  <c r="A420" i="50" s="1"/>
  <c r="A421" i="50" s="1"/>
  <c r="A422" i="50" s="1"/>
  <c r="A8" i="44"/>
  <c r="A9" i="44" s="1"/>
  <c r="A10" i="44" l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l="1"/>
  <c r="A60" i="44" s="1"/>
  <c r="A61" i="44" s="1"/>
  <c r="A62" i="44" s="1"/>
  <c r="A63" i="44" s="1"/>
  <c r="A64" i="44" l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139" i="44" s="1"/>
  <c r="A140" i="44" s="1"/>
  <c r="A141" i="44" s="1"/>
  <c r="A142" i="44" s="1"/>
  <c r="A143" i="44" s="1"/>
  <c r="A144" i="44" s="1"/>
  <c r="A145" i="44" s="1"/>
  <c r="A146" i="44" s="1"/>
  <c r="A147" i="44" s="1"/>
  <c r="A148" i="44" s="1"/>
  <c r="A149" i="44" s="1"/>
  <c r="A150" i="44" s="1"/>
  <c r="A151" i="44" s="1"/>
  <c r="A152" i="44" s="1"/>
  <c r="A153" i="44" s="1"/>
  <c r="A154" i="44" s="1"/>
  <c r="A155" i="44" s="1"/>
  <c r="A156" i="44" s="1"/>
  <c r="A157" i="44" s="1"/>
  <c r="A158" i="44" s="1"/>
  <c r="A159" i="44" s="1"/>
  <c r="A160" i="44" s="1"/>
  <c r="A161" i="44" s="1"/>
  <c r="A162" i="44" s="1"/>
  <c r="A163" i="44" s="1"/>
  <c r="A164" i="44" s="1"/>
  <c r="A165" i="44" s="1"/>
  <c r="A166" i="44" s="1"/>
  <c r="A167" i="44" s="1"/>
  <c r="A168" i="44" s="1"/>
  <c r="A169" i="44" s="1"/>
  <c r="A170" i="44" s="1"/>
  <c r="A171" i="44" s="1"/>
  <c r="A172" i="44" s="1"/>
  <c r="A173" i="44" s="1"/>
  <c r="A174" i="44" s="1"/>
  <c r="A175" i="44" s="1"/>
  <c r="A176" i="44" s="1"/>
  <c r="A177" i="44" s="1"/>
  <c r="A178" i="44" s="1"/>
  <c r="A179" i="44" s="1"/>
  <c r="A180" i="44" s="1"/>
  <c r="A181" i="44" s="1"/>
  <c r="A182" i="44" s="1"/>
  <c r="A183" i="44" s="1"/>
  <c r="A184" i="44" s="1"/>
  <c r="A185" i="44" s="1"/>
  <c r="A186" i="44" s="1"/>
  <c r="A187" i="44" s="1"/>
  <c r="A188" i="44" s="1"/>
  <c r="A189" i="44" s="1"/>
  <c r="A190" i="44" s="1"/>
  <c r="A191" i="44" s="1"/>
  <c r="A192" i="44" s="1"/>
  <c r="A193" i="44" s="1"/>
  <c r="A194" i="44" s="1"/>
  <c r="A195" i="44" s="1"/>
  <c r="A196" i="44" s="1"/>
  <c r="A197" i="44" s="1"/>
  <c r="A198" i="44" s="1"/>
  <c r="A199" i="44" s="1"/>
  <c r="A200" i="44" s="1"/>
  <c r="A201" i="44" s="1"/>
  <c r="A202" i="44" s="1"/>
  <c r="A203" i="44" s="1"/>
  <c r="A204" i="44" s="1"/>
  <c r="A205" i="44" s="1"/>
  <c r="A206" i="44" s="1"/>
  <c r="A207" i="44" s="1"/>
  <c r="A208" i="44" s="1"/>
  <c r="A209" i="44" s="1"/>
  <c r="A210" i="44" s="1"/>
  <c r="A211" i="44" s="1"/>
  <c r="A212" i="44" s="1"/>
  <c r="A213" i="44" s="1"/>
  <c r="A214" i="44" s="1"/>
  <c r="A215" i="44" s="1"/>
  <c r="A216" i="44" s="1"/>
  <c r="A217" i="44" s="1"/>
  <c r="A218" i="44" s="1"/>
  <c r="A219" i="44" s="1"/>
  <c r="A220" i="44" s="1"/>
  <c r="A221" i="44" s="1"/>
  <c r="A222" i="44" s="1"/>
  <c r="A223" i="44" s="1"/>
  <c r="A224" i="44" s="1"/>
  <c r="A225" i="44" s="1"/>
  <c r="A226" i="44" s="1"/>
  <c r="A227" i="44" s="1"/>
  <c r="A228" i="44" s="1"/>
  <c r="A229" i="44" s="1"/>
  <c r="A230" i="44" s="1"/>
  <c r="A231" i="44" s="1"/>
  <c r="A232" i="44" s="1"/>
  <c r="A233" i="44" s="1"/>
  <c r="A234" i="44" s="1"/>
  <c r="A235" i="44" s="1"/>
  <c r="A236" i="44" s="1"/>
  <c r="A237" i="44" s="1"/>
  <c r="A238" i="44" s="1"/>
  <c r="A239" i="44" s="1"/>
  <c r="A240" i="44" s="1"/>
  <c r="A244" i="44" s="1"/>
  <c r="A245" i="44" s="1"/>
  <c r="A246" i="44" s="1"/>
  <c r="A247" i="44" s="1"/>
  <c r="A248" i="44" s="1"/>
  <c r="A249" i="44" s="1"/>
  <c r="A250" i="44" s="1"/>
  <c r="A251" i="44" s="1"/>
  <c r="A252" i="44" s="1"/>
  <c r="A253" i="44" s="1"/>
  <c r="A254" i="44" s="1"/>
  <c r="A255" i="44" s="1"/>
  <c r="A258" i="44" s="1"/>
  <c r="A259" i="44" s="1"/>
  <c r="A260" i="44" s="1"/>
  <c r="A263" i="44" s="1"/>
  <c r="A264" i="44" s="1"/>
  <c r="A265" i="44" s="1"/>
  <c r="A266" i="44" s="1"/>
  <c r="A267" i="44" s="1"/>
  <c r="A268" i="44" s="1"/>
  <c r="A269" i="44" s="1"/>
  <c r="A270" i="44" s="1"/>
  <c r="A271" i="44" s="1"/>
  <c r="A272" i="44" s="1"/>
  <c r="A273" i="44" s="1"/>
  <c r="A274" i="44" s="1"/>
  <c r="A275" i="44" s="1"/>
  <c r="A276" i="44" s="1"/>
  <c r="A277" i="44" s="1"/>
  <c r="A278" i="44" s="1"/>
  <c r="A279" i="44" s="1"/>
  <c r="A280" i="44" s="1"/>
  <c r="A281" i="44" s="1"/>
  <c r="A282" i="44" s="1"/>
  <c r="A283" i="44" s="1"/>
  <c r="A284" i="44" s="1"/>
  <c r="A285" i="44" s="1"/>
  <c r="A286" i="44" s="1"/>
  <c r="A287" i="44" s="1"/>
  <c r="A288" i="44" s="1"/>
  <c r="A289" i="44" s="1"/>
  <c r="A290" i="44" s="1"/>
  <c r="A291" i="44" s="1"/>
  <c r="A292" i="44" s="1"/>
  <c r="A293" i="44" s="1"/>
  <c r="A294" i="44" s="1"/>
  <c r="A295" i="44" s="1"/>
  <c r="A296" i="44" s="1"/>
  <c r="A299" i="44" s="1"/>
  <c r="A300" i="44" s="1"/>
  <c r="A301" i="44" s="1"/>
  <c r="D327" i="44" l="1"/>
  <c r="C11" i="1" s="1"/>
  <c r="C35" i="1" l="1"/>
  <c r="D11" i="1"/>
</calcChain>
</file>

<file path=xl/sharedStrings.xml><?xml version="1.0" encoding="utf-8"?>
<sst xmlns="http://schemas.openxmlformats.org/spreadsheetml/2006/main" count="110973" uniqueCount="28154">
  <si>
    <t>P-946A</t>
  </si>
  <si>
    <t>Pump-Chilled Water</t>
  </si>
  <si>
    <t>P-946B</t>
  </si>
  <si>
    <t>P-961A</t>
  </si>
  <si>
    <t>Pump-Fuel Oil transfer</t>
  </si>
  <si>
    <t>Transformer Emergency</t>
  </si>
  <si>
    <t>Transformer Syngas</t>
  </si>
  <si>
    <t>Type</t>
  </si>
  <si>
    <t>Rpm</t>
  </si>
  <si>
    <t>Std Vib (m/s2)</t>
  </si>
  <si>
    <t>Capacity (KW)</t>
  </si>
  <si>
    <t>Volt</t>
  </si>
  <si>
    <t>SYNGAS</t>
  </si>
  <si>
    <t>IM</t>
  </si>
  <si>
    <t>0.8</t>
  </si>
  <si>
    <t>1.6</t>
  </si>
  <si>
    <t>OCTANOL</t>
  </si>
  <si>
    <t>E-145B VIBRATION</t>
  </si>
  <si>
    <t>1402C</t>
  </si>
  <si>
    <t xml:space="preserve">E-145C </t>
  </si>
  <si>
    <t>E-145C VIBRATION</t>
  </si>
  <si>
    <t>1402D</t>
  </si>
  <si>
    <t xml:space="preserve">E-145D </t>
  </si>
  <si>
    <t>E-145D VIBRATION</t>
  </si>
  <si>
    <t>1601A</t>
  </si>
  <si>
    <t xml:space="preserve">E-165A </t>
  </si>
  <si>
    <t>E-165A VIBRATION</t>
  </si>
  <si>
    <t>1601B</t>
  </si>
  <si>
    <t xml:space="preserve">E-165B </t>
  </si>
  <si>
    <t>E-165B VIBRATION</t>
  </si>
  <si>
    <t>1601C</t>
  </si>
  <si>
    <t xml:space="preserve">E-165C </t>
  </si>
  <si>
    <t>E-165C VIBRATION</t>
  </si>
  <si>
    <t>1601D</t>
  </si>
  <si>
    <t xml:space="preserve">E-165D </t>
  </si>
  <si>
    <t>E-165D VIBRATION</t>
  </si>
  <si>
    <t>1601E</t>
  </si>
  <si>
    <t xml:space="preserve">E-165E </t>
  </si>
  <si>
    <t>E-165E VIBRATION</t>
  </si>
  <si>
    <t>1601F</t>
  </si>
  <si>
    <t xml:space="preserve">E-165F </t>
  </si>
  <si>
    <t>E-165F VIBRATION</t>
  </si>
  <si>
    <t>1601G</t>
  </si>
  <si>
    <t xml:space="preserve">E-165G </t>
  </si>
  <si>
    <t>E-165G VIBRATION</t>
  </si>
  <si>
    <t>C-011/013-FI L.O SUPPLY</t>
  </si>
  <si>
    <t>PSW</t>
  </si>
  <si>
    <t>C-011/013-P3 LUBRICATOR</t>
  </si>
  <si>
    <t>C-012 L.O SUPPLY</t>
  </si>
  <si>
    <t>C-012 -P3 LUBRICATOR</t>
  </si>
  <si>
    <t>R-110 PRS. UNIT</t>
  </si>
  <si>
    <t>C-112 LUBE OIL</t>
  </si>
  <si>
    <t>LPS TO T-921</t>
  </si>
  <si>
    <t>Kg/h</t>
  </si>
  <si>
    <t>FWS TO TK-931</t>
  </si>
  <si>
    <t>DMW FROM U-930</t>
  </si>
  <si>
    <t>Range HI</t>
  </si>
  <si>
    <t>Satuan</t>
  </si>
  <si>
    <t>PCB-20kV</t>
  </si>
  <si>
    <t>MSS</t>
  </si>
  <si>
    <t>C-011-S1 SEPARATOR</t>
  </si>
  <si>
    <t>LS-0232</t>
  </si>
  <si>
    <t>C-013-S1 SEPARATOR</t>
  </si>
  <si>
    <t>LS-0233</t>
  </si>
  <si>
    <t>C-011/013 CRANK CASE</t>
  </si>
  <si>
    <t>LS-0241</t>
  </si>
  <si>
    <t>C-012-S1 SEPARATOR</t>
  </si>
  <si>
    <t>LS-0242</t>
  </si>
  <si>
    <t>C-012-S2 SEPARATOR</t>
  </si>
  <si>
    <t>LS-0243</t>
  </si>
  <si>
    <t>C-012 CRANK CASE</t>
  </si>
  <si>
    <t>LI-0258</t>
  </si>
  <si>
    <t>MEA STRAGE TANK TK-021</t>
  </si>
  <si>
    <t>PRESS GAGE</t>
  </si>
  <si>
    <t>LI-0259</t>
  </si>
  <si>
    <t>MEA SUMP TANK TK-025</t>
  </si>
  <si>
    <t xml:space="preserve">TOP MOUNT </t>
  </si>
  <si>
    <t>LT-0321</t>
  </si>
  <si>
    <t>FILTER U-031-D1</t>
  </si>
  <si>
    <t>LT-0322</t>
  </si>
  <si>
    <t>KO DRUM U-041-D4</t>
  </si>
  <si>
    <t>LI-1001</t>
  </si>
  <si>
    <t>Lt1 P-102</t>
  </si>
  <si>
    <t>LT-1002</t>
  </si>
  <si>
    <t>Lt3 D-101</t>
  </si>
  <si>
    <t>D 101</t>
  </si>
  <si>
    <t>LI-1101</t>
  </si>
  <si>
    <t>Lt2 R-110</t>
  </si>
  <si>
    <t>LT-1102</t>
  </si>
  <si>
    <t>Lt3 R-110</t>
  </si>
  <si>
    <t>R-110 TOP</t>
  </si>
  <si>
    <t>LT-1103</t>
  </si>
  <si>
    <t>Lt4 S-115</t>
  </si>
  <si>
    <t>LT-1104</t>
  </si>
  <si>
    <t>Lt3 D-118</t>
  </si>
  <si>
    <t>LS-1106</t>
  </si>
  <si>
    <t>Lt1 R-110</t>
  </si>
  <si>
    <t>R-110 PRESS. UNIT</t>
  </si>
  <si>
    <t>LI-1107</t>
  </si>
  <si>
    <t>Lt1 TK-111</t>
  </si>
  <si>
    <t>TK-111</t>
  </si>
  <si>
    <t>LI-1151</t>
  </si>
  <si>
    <t>PRESS. GAGE</t>
  </si>
  <si>
    <t>mmH2O</t>
  </si>
  <si>
    <t>LT-1201</t>
  </si>
  <si>
    <t>Lt1 T-120</t>
  </si>
  <si>
    <t>T-120</t>
  </si>
  <si>
    <t>LT-1202</t>
  </si>
  <si>
    <t>Lt1 D-122</t>
  </si>
  <si>
    <t>LT-1301</t>
  </si>
  <si>
    <t>Lt1 D-135</t>
  </si>
  <si>
    <t>c,s</t>
  </si>
  <si>
    <t>LPS TO T-220</t>
  </si>
  <si>
    <t>E-222 MPS</t>
  </si>
  <si>
    <t>D-225 TO E-961</t>
  </si>
  <si>
    <t>Lt1 P-145A/B</t>
  </si>
  <si>
    <t>D-231 TO D-232</t>
  </si>
  <si>
    <t>D-232 SC</t>
  </si>
  <si>
    <t>D-230   IPA FEED</t>
  </si>
  <si>
    <t>D-230 FEED</t>
  </si>
  <si>
    <t>MASSFLOW</t>
  </si>
  <si>
    <t>D-243 TO T-140</t>
  </si>
  <si>
    <t>Lt3 E-526</t>
  </si>
  <si>
    <t>E-625 OUT</t>
  </si>
  <si>
    <t>T-630 TOP</t>
  </si>
  <si>
    <t>D-635 TO TY</t>
  </si>
  <si>
    <t>T-640 TOP</t>
  </si>
  <si>
    <t>D 711</t>
  </si>
  <si>
    <t>D 711 LOWER</t>
  </si>
  <si>
    <t>D 712 UPPER</t>
  </si>
  <si>
    <t>D 712 LOWER</t>
  </si>
  <si>
    <t>KVA</t>
  </si>
  <si>
    <t>IEC-76</t>
  </si>
  <si>
    <t>ONAN</t>
  </si>
  <si>
    <t>Dyn-5</t>
  </si>
  <si>
    <t>Ii-0</t>
  </si>
  <si>
    <t>STD</t>
  </si>
  <si>
    <t>0.14kg/cm2A</t>
  </si>
  <si>
    <t>0.12kg/cm2A</t>
  </si>
  <si>
    <t>0.13kg/cm2A</t>
  </si>
  <si>
    <t>A-230 UNIT MAKER SUPPLY</t>
  </si>
  <si>
    <t>150LB0 2" RF</t>
  </si>
  <si>
    <t>EPA,H2O</t>
  </si>
  <si>
    <t>0.16kg/cm2A</t>
  </si>
  <si>
    <t>0.10kg/cm2A</t>
  </si>
  <si>
    <t>0.23kg/cm2A</t>
  </si>
  <si>
    <t>0.20kg/cm2A</t>
  </si>
  <si>
    <t>0.19kg/cm2A</t>
  </si>
  <si>
    <t>0.11kg/cm2A</t>
  </si>
  <si>
    <t>NBA,H2O</t>
  </si>
  <si>
    <t>635&amp;310</t>
  </si>
  <si>
    <t>IBA,H2</t>
  </si>
  <si>
    <t>DOUBLE ELEMENT</t>
  </si>
  <si>
    <t>IBA/H2O</t>
  </si>
  <si>
    <t>300LB 2" RF</t>
  </si>
  <si>
    <t>150 1B-RF</t>
  </si>
  <si>
    <t>CWR</t>
  </si>
  <si>
    <t>RWR</t>
  </si>
  <si>
    <t>PSA/ MEMB.</t>
  </si>
  <si>
    <t>TEMP.      (oC)</t>
  </si>
  <si>
    <r>
      <t>TEMP.      (</t>
    </r>
    <r>
      <rPr>
        <vertAlign val="superscript"/>
        <sz val="10"/>
        <rFont val="Antique Olive"/>
        <family val="2"/>
      </rPr>
      <t>o</t>
    </r>
    <r>
      <rPr>
        <sz val="10"/>
        <rFont val="Antique Olive"/>
        <family val="2"/>
      </rPr>
      <t>C)</t>
    </r>
  </si>
  <si>
    <t>EAS1681</t>
  </si>
  <si>
    <t>E-017 WEST</t>
  </si>
  <si>
    <t>E-024 NORTH</t>
  </si>
  <si>
    <t>E-019 WEST</t>
  </si>
  <si>
    <t>U-041 EAST</t>
  </si>
  <si>
    <t>PIPE RACK PR-9 SOUTH</t>
  </si>
  <si>
    <t>E-013, 014 NORTH</t>
  </si>
  <si>
    <t>Aplleton</t>
  </si>
  <si>
    <t>OUTDOOR</t>
  </si>
  <si>
    <t>Snorkel</t>
  </si>
  <si>
    <t>In</t>
  </si>
  <si>
    <t>Lt1 Near P-946B</t>
  </si>
  <si>
    <t>Lt1 Near Z-992</t>
  </si>
  <si>
    <t>Lt1 Truck loading</t>
  </si>
  <si>
    <t>Lt1 Safety room</t>
  </si>
  <si>
    <t>Lt1 P-931B</t>
  </si>
  <si>
    <t>Lt1 P-833</t>
  </si>
  <si>
    <t>Lt1 Near C-112</t>
  </si>
  <si>
    <t>Lt1 Near P-525A</t>
  </si>
  <si>
    <t>Lt2 Near D-165</t>
  </si>
  <si>
    <t>Lt1 Near P-257</t>
  </si>
  <si>
    <t>Lt3 Near A-310</t>
  </si>
  <si>
    <t>Lt4 Near E-165H</t>
  </si>
  <si>
    <t>Lt1 Near C-012</t>
  </si>
  <si>
    <t>VI-0181</t>
  </si>
  <si>
    <t>VI-0182</t>
  </si>
  <si>
    <t>VI-4121</t>
  </si>
  <si>
    <t>VI-4122</t>
  </si>
  <si>
    <t>Guard Bed</t>
  </si>
  <si>
    <t>Wika</t>
  </si>
  <si>
    <t>232.50</t>
  </si>
  <si>
    <t>Guard Bed Psa</t>
  </si>
  <si>
    <t>Rotameter</t>
  </si>
  <si>
    <t>T-980 TO WASTE  WATER  B/L</t>
  </si>
  <si>
    <t>D-985 TO TK 961</t>
  </si>
  <si>
    <t>TK-021 NGB</t>
  </si>
  <si>
    <t>Fisher</t>
  </si>
  <si>
    <t>NGB TO D-102</t>
  </si>
  <si>
    <t>CWR FROM OCTANAOL UNIT</t>
  </si>
  <si>
    <t>CWR FROM SYN. GAS UNIT</t>
  </si>
  <si>
    <t>CWR FROM TANK YARD</t>
  </si>
  <si>
    <t>E-162 TO LPC</t>
  </si>
  <si>
    <t>NGB TO T-120</t>
  </si>
  <si>
    <t>J-435 BYPASS</t>
  </si>
  <si>
    <t>NGS TO T-320</t>
  </si>
  <si>
    <t>D-230 GHY</t>
  </si>
  <si>
    <t>D-411 TO FGS</t>
  </si>
  <si>
    <t>D-412 TO E-415</t>
  </si>
  <si>
    <t>T-420 TO J-435</t>
  </si>
  <si>
    <t>T-430 TO J-435</t>
  </si>
  <si>
    <t>NGB TO T-430</t>
  </si>
  <si>
    <t>D-511 TO FGS</t>
  </si>
  <si>
    <t>R-510 FEEF GHY</t>
  </si>
  <si>
    <t>D-512 TO E-515</t>
  </si>
  <si>
    <t>D-611 TO FGS</t>
  </si>
  <si>
    <t>R-6100 FEED   GHY</t>
  </si>
  <si>
    <t>PPY VAPOR TO -711</t>
  </si>
  <si>
    <t>D-715 PPY VENT</t>
  </si>
  <si>
    <t>MPSTO LPS HEADER</t>
  </si>
  <si>
    <t>MPS VENT</t>
  </si>
  <si>
    <t>LPS TO 921</t>
  </si>
  <si>
    <t>PGL FLARE IN NGS</t>
  </si>
  <si>
    <t>E-018C</t>
  </si>
  <si>
    <t>E-018D</t>
  </si>
  <si>
    <t>E-165I</t>
  </si>
  <si>
    <t>E-165J</t>
  </si>
  <si>
    <t>C-012B</t>
  </si>
  <si>
    <t>Lt1 Near D-011</t>
  </si>
  <si>
    <t>Lt1 P-411A/B</t>
  </si>
  <si>
    <t>R-410 TOP FEED GHY</t>
  </si>
  <si>
    <t>Lt3 E-419</t>
  </si>
  <si>
    <t>B-811B DISCH.</t>
  </si>
  <si>
    <t>FLUE GAS</t>
  </si>
  <si>
    <t>MANOMETER</t>
  </si>
  <si>
    <t>mmAq</t>
  </si>
  <si>
    <t>NATURAL GAS PRESSURE</t>
  </si>
  <si>
    <t>Local Control</t>
  </si>
  <si>
    <t>PROCESS GAS FROM E-010</t>
  </si>
  <si>
    <t>PROCESS GAS TO E-017</t>
  </si>
  <si>
    <t>PROCESS GAS TO E-018</t>
  </si>
  <si>
    <t>BFW FROM BL</t>
  </si>
  <si>
    <t>PROCESS CONDENSATE FROM D-012</t>
  </si>
  <si>
    <t>START-UP HYDROGEN FROM C-013</t>
  </si>
  <si>
    <t>MEA SOLUTION TO T-022</t>
  </si>
  <si>
    <t>COOLING WATER TO HEADER</t>
  </si>
  <si>
    <t>COOLING WATER FROM E-024A</t>
  </si>
  <si>
    <t>COOLING WATER FROM E-024B</t>
  </si>
  <si>
    <t>ACTIVATED CARBON FILTER F-022</t>
  </si>
  <si>
    <t>DEMIN WATER TO F-022</t>
  </si>
  <si>
    <t>INHIBITOR C/AERATION TANK TK-024</t>
  </si>
  <si>
    <t>INHIBITOR A+B TANK TK-023</t>
  </si>
  <si>
    <t>TDR single cable</t>
  </si>
  <si>
    <t>probe: 1506 mm</t>
  </si>
  <si>
    <t>B-0641</t>
  </si>
  <si>
    <t>B-0642</t>
  </si>
  <si>
    <t>Compressor-H2 Gas Recycle</t>
  </si>
  <si>
    <t>Fan-for compressor C-991A</t>
  </si>
  <si>
    <t>Fan-for compressor C-991B</t>
  </si>
  <si>
    <t>D</t>
  </si>
  <si>
    <t>E</t>
  </si>
  <si>
    <t>Pitch control</t>
  </si>
  <si>
    <t>TK-511 TO D 511</t>
  </si>
  <si>
    <t>R-510 TO D-512</t>
  </si>
  <si>
    <t>D-545 TO E-414</t>
  </si>
  <si>
    <t>T-550 TO E-514</t>
  </si>
  <si>
    <t>R-610 TO D-612</t>
  </si>
  <si>
    <t>D-625 TO WW SAMP</t>
  </si>
  <si>
    <t>T-630 TO E-614</t>
  </si>
  <si>
    <t>D-645 TO E-614</t>
  </si>
  <si>
    <t>FAILURE</t>
  </si>
  <si>
    <t>POSITION</t>
  </si>
  <si>
    <t>CLOSE</t>
  </si>
  <si>
    <t>OPEN</t>
  </si>
  <si>
    <t>LOCK (OPEN)</t>
  </si>
  <si>
    <t>LOCK (CLOSE)</t>
  </si>
  <si>
    <t>set press 50 mmH2O</t>
  </si>
  <si>
    <t>98% H2SO4</t>
  </si>
  <si>
    <t>WW1</t>
  </si>
  <si>
    <t>LPS</t>
  </si>
  <si>
    <t>H2O</t>
  </si>
  <si>
    <t>MFG</t>
  </si>
  <si>
    <t>LOCATION</t>
  </si>
  <si>
    <t>TYPE</t>
  </si>
  <si>
    <t>REMARK</t>
  </si>
  <si>
    <t>AMB</t>
  </si>
  <si>
    <t>FWS</t>
  </si>
  <si>
    <t>LPC</t>
  </si>
  <si>
    <t>NBD, NBA</t>
  </si>
  <si>
    <t>H20</t>
  </si>
  <si>
    <t>LUBE OIL TEMP.</t>
  </si>
  <si>
    <t>E-125 RW RETURN</t>
  </si>
  <si>
    <t>E-135 CW RETURN</t>
  </si>
  <si>
    <t>E-136 RW RETURN</t>
  </si>
  <si>
    <t>E-141 TUBE OUT</t>
  </si>
  <si>
    <t>E-148 CW RETURN</t>
  </si>
  <si>
    <t>Leed valve</t>
  </si>
  <si>
    <t>R-012</t>
  </si>
  <si>
    <t>Butterfly</t>
  </si>
  <si>
    <t>Outlet R-012 (revamping)</t>
  </si>
  <si>
    <t>Out E-010</t>
  </si>
  <si>
    <t xml:space="preserve">Globe </t>
  </si>
  <si>
    <t>Out E-010 (revamping)</t>
  </si>
  <si>
    <t>Out E-010B (Revamping)</t>
  </si>
  <si>
    <t>C-012B disharge (Revamping)</t>
  </si>
  <si>
    <t>LI-9304</t>
  </si>
  <si>
    <t>TK-932B</t>
  </si>
  <si>
    <t>Demin</t>
  </si>
  <si>
    <t>CO12B S1 SEPARATOR</t>
  </si>
  <si>
    <t>LA-0292</t>
  </si>
  <si>
    <t>CO12B S2 SEPARATOR</t>
  </si>
  <si>
    <t>C012B LUBE OIL SUPPLY</t>
  </si>
  <si>
    <t xml:space="preserve">R012 MIX NG, CO2, STEAM </t>
  </si>
  <si>
    <t>EJA110A-DHS4A-92DA/FU1/D4</t>
  </si>
  <si>
    <t>C012B CO2 GAS KICK BACK</t>
  </si>
  <si>
    <t>EJA430A-DAS4A-92DA/FU1/D4</t>
  </si>
  <si>
    <t>C012B CO2 GAS SUCTION</t>
  </si>
  <si>
    <t>C,S,E</t>
  </si>
  <si>
    <t>C, E</t>
  </si>
  <si>
    <t>C,E</t>
  </si>
  <si>
    <t>7MF1567-9AA00-1AA1</t>
  </si>
  <si>
    <t>7MF1567-3BG00-1GA1</t>
  </si>
  <si>
    <t>7MF1567-3CD00-1GA1</t>
  </si>
  <si>
    <t>7MF1567-9AA00-1GA1</t>
  </si>
  <si>
    <t>7MF1567-3CA00-1AA1</t>
  </si>
  <si>
    <t>CO2 Liquid stroge tank</t>
  </si>
  <si>
    <t>EJA430-DBS4A-92DA/FU1/D4</t>
  </si>
  <si>
    <t>EJA430-DBS4A-92DA/FU1/X1</t>
  </si>
  <si>
    <t>7ME69101AA301AA0 7ME63403MC132AA1</t>
  </si>
  <si>
    <t>7ME69101AA301AA0 7ME63404HC132AA1</t>
  </si>
  <si>
    <t>7ME5862-2AD20-0AF1</t>
  </si>
  <si>
    <t>7ME5861-2AD12-0AF1</t>
  </si>
  <si>
    <t>7ME2600-4YA13-1AE4-Z</t>
  </si>
  <si>
    <t>Y0Y0025R0A3A1C3D1H1A</t>
  </si>
  <si>
    <t>BCV43DN20PN40</t>
  </si>
  <si>
    <t>ICAD600A</t>
  </si>
  <si>
    <t>POSITIONER SP400</t>
  </si>
  <si>
    <t>PRA00903080PM00</t>
  </si>
  <si>
    <t>505 SIZE40</t>
  </si>
  <si>
    <t>PRA00201XXOPM00</t>
  </si>
  <si>
    <t>PRA00901XX0PM00</t>
  </si>
  <si>
    <t>018E6857</t>
  </si>
  <si>
    <t>AKS4100 084H4512</t>
  </si>
  <si>
    <t>FTL50-AGN2AA4G5A</t>
  </si>
  <si>
    <t>FTL50-AGF2AA4G5A</t>
  </si>
  <si>
    <t>EJA110A DMS4A-92DA/FU1/D4</t>
  </si>
  <si>
    <t>PROCESS GAS TO T-021</t>
  </si>
  <si>
    <t>0111</t>
  </si>
  <si>
    <t>U-031/041 OFF GAS TO BURNERS T</t>
  </si>
  <si>
    <t>MEA SOLUTION FOR TREATMENT</t>
  </si>
  <si>
    <t>E-021/ E-022</t>
  </si>
  <si>
    <t>C-012 lst.DIS. SNUBER</t>
  </si>
  <si>
    <t>C-012 2nd . SUC.SNUBER</t>
  </si>
  <si>
    <t>C-012 2nd . DIS.SNUBER</t>
  </si>
  <si>
    <t>c-012 2 nd. DIS. SNUBBER</t>
  </si>
  <si>
    <t>C-012 NO.1 MAIN BEARING</t>
  </si>
  <si>
    <t>C-012 GUIDE BEARING</t>
  </si>
  <si>
    <t>Fire Fight.</t>
  </si>
  <si>
    <t>U-051 D1A &amp; U-051D1B</t>
  </si>
  <si>
    <t>PHOSPHATE SOLUTION FROM P-011</t>
  </si>
  <si>
    <t>2.2</t>
  </si>
  <si>
    <t>C-011/013</t>
  </si>
  <si>
    <t>Compressor-H2+SynGas Product</t>
  </si>
  <si>
    <t>Compressor-CO2 Recycle</t>
  </si>
  <si>
    <t>1.9</t>
  </si>
  <si>
    <t>P-751 A/B/C</t>
  </si>
  <si>
    <t>Side Filter</t>
  </si>
  <si>
    <t>C-991 A</t>
  </si>
  <si>
    <t>C-991 B</t>
  </si>
  <si>
    <t>Chlorin. (Z-931)</t>
  </si>
  <si>
    <t>EDG</t>
  </si>
  <si>
    <t>Cooling Water</t>
  </si>
  <si>
    <t>PDP-1</t>
  </si>
  <si>
    <t>PDP-2</t>
  </si>
  <si>
    <t>EM-LTG-1</t>
  </si>
  <si>
    <t>EM-LTG-2</t>
  </si>
  <si>
    <t>PF-1</t>
  </si>
  <si>
    <t>Lab</t>
  </si>
  <si>
    <t>PF-2</t>
  </si>
  <si>
    <t>HVAC-3</t>
  </si>
  <si>
    <t>C-412 NO 1 DISC. SNUBBER</t>
  </si>
  <si>
    <t>Lt3 D-425</t>
  </si>
  <si>
    <t>D-242 TO T-250</t>
  </si>
  <si>
    <t>PKG</t>
  </si>
  <si>
    <t>R-510 SD</t>
  </si>
  <si>
    <t>Lt2 E-513</t>
  </si>
  <si>
    <t>E-513 OUT</t>
  </si>
  <si>
    <t>SIDE TO SIDE</t>
  </si>
  <si>
    <t>SPRING RETURN</t>
  </si>
  <si>
    <t>OPEN/CLOSE</t>
  </si>
  <si>
    <t>GPI</t>
  </si>
  <si>
    <t>2EH,EPA</t>
  </si>
  <si>
    <t>BODY</t>
  </si>
  <si>
    <t>SIZE (B)</t>
  </si>
  <si>
    <t>RATING (ANSI)</t>
  </si>
  <si>
    <t>J-225-2</t>
  </si>
  <si>
    <t>E-252 TO T-250</t>
  </si>
  <si>
    <t>E-252 SHELL</t>
  </si>
  <si>
    <t>TK-251 NGB</t>
  </si>
  <si>
    <t>P-751A SUC</t>
  </si>
  <si>
    <t>P-751B SUC</t>
  </si>
  <si>
    <t>P-751C SUC</t>
  </si>
  <si>
    <t>P-811 DISCH.</t>
  </si>
  <si>
    <t>P-815 DISCH.</t>
  </si>
  <si>
    <t>P-817 DISCH.</t>
  </si>
  <si>
    <t>P-819 DISCH.</t>
  </si>
  <si>
    <t>P-820 DISCH.</t>
  </si>
  <si>
    <t>P-821 DISCH.</t>
  </si>
  <si>
    <t>P-822 DISCH.</t>
  </si>
  <si>
    <t>P-834 DISCH.</t>
  </si>
  <si>
    <t>E-018A</t>
  </si>
  <si>
    <t>COOLING TOWER MAKE UP</t>
  </si>
  <si>
    <t>FWS TO  Z - 951</t>
  </si>
  <si>
    <t>TK- 961A  INTERFACE</t>
  </si>
  <si>
    <t>TK- 961B INTERFACE</t>
  </si>
  <si>
    <t xml:space="preserve">TOP MOUNT  </t>
  </si>
  <si>
    <t>LS-9604 B</t>
  </si>
  <si>
    <t>Lt1 P-973</t>
  </si>
  <si>
    <t>D-963 B</t>
  </si>
  <si>
    <t>C-717</t>
  </si>
  <si>
    <t>Propylene recovery</t>
  </si>
  <si>
    <t>Recycle sewer water pump</t>
  </si>
  <si>
    <t>LI-9114</t>
  </si>
  <si>
    <t>LI-9113</t>
  </si>
  <si>
    <t>LI-9112</t>
  </si>
  <si>
    <t>LI-9111</t>
  </si>
  <si>
    <t>D-914 (LPG TANK)</t>
  </si>
  <si>
    <t>D-911 (LPG TANK)</t>
  </si>
  <si>
    <t>D-912 (LPG TANK)</t>
  </si>
  <si>
    <t>D-913 (LPG TANK)</t>
  </si>
  <si>
    <t>D-914</t>
  </si>
  <si>
    <t>D-911</t>
  </si>
  <si>
    <t>D-912</t>
  </si>
  <si>
    <t>D-913</t>
  </si>
  <si>
    <t>D-151</t>
  </si>
  <si>
    <t>D-152</t>
  </si>
  <si>
    <t>CRANKCASE  TANK LEVEL</t>
  </si>
  <si>
    <t>1ST STAGE THERMO SYPHON TANK LEVEL</t>
  </si>
  <si>
    <t>T-160 BOTTOM</t>
  </si>
  <si>
    <t>D-165</t>
  </si>
  <si>
    <t>D-165 INTERFACE</t>
  </si>
  <si>
    <t>TK-162 INTERFACE</t>
  </si>
  <si>
    <t>T-210 BOTTOM</t>
  </si>
  <si>
    <t>D-215</t>
  </si>
  <si>
    <t>D-211</t>
  </si>
  <si>
    <t>T-220 BOTTOM</t>
  </si>
  <si>
    <t>D-225</t>
  </si>
  <si>
    <t>D-225 INTERFACE</t>
  </si>
  <si>
    <t>D-231</t>
  </si>
  <si>
    <t>CWR TO Z -941</t>
  </si>
  <si>
    <t>RWS TO OCTANOL UNIT</t>
  </si>
  <si>
    <t>RWR FROM OCTANOL UNIT</t>
  </si>
  <si>
    <t>RWS FROM  U-941</t>
  </si>
  <si>
    <t>Lt1 B-012</t>
  </si>
  <si>
    <t>FNG HEADER</t>
  </si>
  <si>
    <t>TK 961A/B TO FOL B/L</t>
  </si>
  <si>
    <t>PNG B/L</t>
  </si>
  <si>
    <t>C-009 DISCH.</t>
  </si>
  <si>
    <t>C-009/E-009</t>
  </si>
  <si>
    <t>E-437A VIBRATION</t>
  </si>
  <si>
    <t>4301B</t>
  </si>
  <si>
    <t xml:space="preserve">E-437B </t>
  </si>
  <si>
    <t>E-437B VIBRATION</t>
  </si>
  <si>
    <t>4301C</t>
  </si>
  <si>
    <t xml:space="preserve">E-437C </t>
  </si>
  <si>
    <t>E-437C VIBRATION</t>
  </si>
  <si>
    <t>5201A</t>
  </si>
  <si>
    <t xml:space="preserve">E-525A </t>
  </si>
  <si>
    <t>E-525A VIBRATION</t>
  </si>
  <si>
    <t>5201B</t>
  </si>
  <si>
    <t xml:space="preserve">E-525B </t>
  </si>
  <si>
    <t>E-525B VIBRATION</t>
  </si>
  <si>
    <t>5201C</t>
  </si>
  <si>
    <t xml:space="preserve">E-525C </t>
  </si>
  <si>
    <t>E-525C VIBRATION</t>
  </si>
  <si>
    <t>5301A</t>
  </si>
  <si>
    <t xml:space="preserve">E-535A </t>
  </si>
  <si>
    <t>E-535A VIBRATION</t>
  </si>
  <si>
    <t>5301B</t>
  </si>
  <si>
    <t xml:space="preserve">E-535B </t>
  </si>
  <si>
    <t>E-535B VIBRATION</t>
  </si>
  <si>
    <t>5301C</t>
  </si>
  <si>
    <t xml:space="preserve">E-535C </t>
  </si>
  <si>
    <t>E-535C VIBRATION</t>
  </si>
  <si>
    <t>6201A</t>
  </si>
  <si>
    <t>E-625A VIBRATION</t>
  </si>
  <si>
    <t>6201B</t>
  </si>
  <si>
    <t xml:space="preserve">E-625B </t>
  </si>
  <si>
    <t>E-625B VIBRATION</t>
  </si>
  <si>
    <t>9201A</t>
  </si>
  <si>
    <t>E-922A VIRATION</t>
  </si>
  <si>
    <t>9201B</t>
  </si>
  <si>
    <t xml:space="preserve">E-922B </t>
  </si>
  <si>
    <t>E-922B VIBRATION</t>
  </si>
  <si>
    <t>9401A</t>
  </si>
  <si>
    <t xml:space="preserve">Z-941A </t>
  </si>
  <si>
    <t>Z-941A VIBRATION</t>
  </si>
  <si>
    <t>9401B</t>
  </si>
  <si>
    <t xml:space="preserve">Z-941B </t>
  </si>
  <si>
    <t>Z-941B VIBRATION</t>
  </si>
  <si>
    <t>SYN GAS</t>
  </si>
  <si>
    <t>FLUE GAS WHS</t>
  </si>
  <si>
    <t>Zirconia</t>
  </si>
  <si>
    <t>O2</t>
  </si>
  <si>
    <t>windows</t>
  </si>
  <si>
    <t>Pump-CWF Feed</t>
  </si>
  <si>
    <t>P-821</t>
  </si>
  <si>
    <t>Pump-Sludge Discharge</t>
  </si>
  <si>
    <t>P-822</t>
  </si>
  <si>
    <t>Pump-Sludge feed</t>
  </si>
  <si>
    <t>P-823</t>
  </si>
  <si>
    <t>Pump-Filtrate Water</t>
  </si>
  <si>
    <t>P-831A</t>
  </si>
  <si>
    <t>Pump-H2SO4</t>
  </si>
  <si>
    <t>P-831B</t>
  </si>
  <si>
    <t>P-832A</t>
  </si>
  <si>
    <t xml:space="preserve">Pump-NaOH  </t>
  </si>
  <si>
    <t>P-832B</t>
  </si>
  <si>
    <t>P-833</t>
  </si>
  <si>
    <t>GHY</t>
  </si>
  <si>
    <t>OXO GAS</t>
  </si>
  <si>
    <t>CAT</t>
  </si>
  <si>
    <t>HWS</t>
  </si>
  <si>
    <t xml:space="preserve">NBD </t>
  </si>
  <si>
    <t>OXO LIQ</t>
  </si>
  <si>
    <t>GOX</t>
  </si>
  <si>
    <t xml:space="preserve">MPS </t>
  </si>
  <si>
    <t>TOL, TPP</t>
  </si>
  <si>
    <t xml:space="preserve">TOL </t>
  </si>
  <si>
    <t>NBD, IBD</t>
  </si>
  <si>
    <t>IBD</t>
  </si>
  <si>
    <t>NBD</t>
  </si>
  <si>
    <t>TOL</t>
  </si>
  <si>
    <t>Rh CAT</t>
  </si>
  <si>
    <t>2HA</t>
  </si>
  <si>
    <t>IPA, H2O</t>
  </si>
  <si>
    <t>H2O, NaOH</t>
  </si>
  <si>
    <t>EPA</t>
  </si>
  <si>
    <t>EPAHB, EPA</t>
  </si>
  <si>
    <t>2EH, 2EHHB</t>
  </si>
  <si>
    <t>2EH, EPA</t>
  </si>
  <si>
    <t>2EH, NBA</t>
  </si>
  <si>
    <t>kg/H</t>
  </si>
  <si>
    <t>2EHHB</t>
  </si>
  <si>
    <t>NBA, NBAHB</t>
  </si>
  <si>
    <t>NBA, NBD</t>
  </si>
  <si>
    <t>R-410 BOTTOM</t>
  </si>
  <si>
    <t>E-983 TO WASTE WATER</t>
  </si>
  <si>
    <t>E-982 LPS</t>
  </si>
  <si>
    <t>NGS FROM D-993</t>
  </si>
  <si>
    <t>TY NGB SEAL</t>
  </si>
  <si>
    <t>NGS TOSYN GAS UNIT</t>
  </si>
  <si>
    <t>N2</t>
  </si>
  <si>
    <t>NGS TO D-993</t>
  </si>
  <si>
    <t>NGS TO D-811</t>
  </si>
  <si>
    <t>NGS TO C -150,C 412</t>
  </si>
  <si>
    <t>NGS TO E-216.325.435</t>
  </si>
  <si>
    <t>NGS TO TANK YARD</t>
  </si>
  <si>
    <t>SHY TO TK 818</t>
  </si>
  <si>
    <t>Koso</t>
  </si>
  <si>
    <t>SA TO TK 818</t>
  </si>
  <si>
    <t>Lt4 E-414B</t>
  </si>
  <si>
    <t>Lt4 R-410</t>
  </si>
  <si>
    <t>Lt4 R-510</t>
  </si>
  <si>
    <t>Lt4 R-610</t>
  </si>
  <si>
    <t>Lt4 T-120</t>
  </si>
  <si>
    <t>Lt4 T-140</t>
  </si>
  <si>
    <t>L-210B102</t>
  </si>
  <si>
    <t>Lt4 T-160</t>
  </si>
  <si>
    <t>Lt4 T-420</t>
  </si>
  <si>
    <t>Lt4 T-450</t>
  </si>
  <si>
    <t>Unit-12</t>
  </si>
  <si>
    <t>1 f Octanol</t>
  </si>
  <si>
    <t>Unit-13</t>
  </si>
  <si>
    <t>Unit-14</t>
  </si>
  <si>
    <t>Unit-15</t>
  </si>
  <si>
    <t>Unit-16</t>
  </si>
  <si>
    <t>Unit-17</t>
  </si>
  <si>
    <t>2 f Octanol</t>
  </si>
  <si>
    <t>Unit-18</t>
  </si>
  <si>
    <t>Unit-19</t>
  </si>
  <si>
    <t>3 f Octanol</t>
  </si>
  <si>
    <t>Unit-20</t>
  </si>
  <si>
    <t>Unit-21</t>
  </si>
  <si>
    <t>4 f Octanol</t>
  </si>
  <si>
    <t>Unit-22</t>
  </si>
  <si>
    <t>Inter. Tank</t>
  </si>
  <si>
    <t>Unit-23</t>
  </si>
  <si>
    <t>Unit-24</t>
  </si>
  <si>
    <t>Unit-25</t>
  </si>
  <si>
    <t>Pump Yard</t>
  </si>
  <si>
    <t>Unit-26</t>
  </si>
  <si>
    <t>R-101A-1</t>
  </si>
  <si>
    <t>3-phasa</t>
  </si>
  <si>
    <t>R-101A-2</t>
  </si>
  <si>
    <t>R-101B-1</t>
  </si>
  <si>
    <t>R-101B-2</t>
  </si>
  <si>
    <t>R-102-1</t>
  </si>
  <si>
    <t>R-102-2</t>
  </si>
  <si>
    <t>R-201A-1</t>
  </si>
  <si>
    <t>R-201A-2</t>
  </si>
  <si>
    <t>R-201B-1</t>
  </si>
  <si>
    <t>R-201B-2</t>
  </si>
  <si>
    <t>R-202-1</t>
  </si>
  <si>
    <t>R-202-2</t>
  </si>
  <si>
    <t>R-203-1</t>
  </si>
  <si>
    <t>D-412</t>
  </si>
  <si>
    <t>D-416</t>
  </si>
  <si>
    <t>C-412 DRAIN POT</t>
  </si>
  <si>
    <t>S-412</t>
  </si>
  <si>
    <t xml:space="preserve">C-412  </t>
  </si>
  <si>
    <t>CRANKCASE OIL TANK LEVEL LOW</t>
  </si>
  <si>
    <t>T-420 BOTTOM</t>
  </si>
  <si>
    <t>Lt4 T-620</t>
  </si>
  <si>
    <t>T-620 FEED</t>
  </si>
  <si>
    <t>T-620 TOP</t>
  </si>
  <si>
    <t>Lt3 E-545</t>
  </si>
  <si>
    <t>E-628 OUT</t>
  </si>
  <si>
    <t>E-118C VIBRATION</t>
  </si>
  <si>
    <t>1102D</t>
  </si>
  <si>
    <t xml:space="preserve">E-118D </t>
  </si>
  <si>
    <t>E-118D VIBRATION</t>
  </si>
  <si>
    <t>1402A</t>
  </si>
  <si>
    <t xml:space="preserve">E-145A </t>
  </si>
  <si>
    <t>E-145A VIBRATION</t>
  </si>
  <si>
    <t>1402B</t>
  </si>
  <si>
    <t xml:space="preserve">E-145B </t>
  </si>
  <si>
    <t>LAB</t>
  </si>
  <si>
    <t>Lab-2</t>
  </si>
  <si>
    <t>Lab-1</t>
  </si>
  <si>
    <t>Lab 2</t>
  </si>
  <si>
    <t>Lab-3</t>
  </si>
  <si>
    <t>Lab GC</t>
  </si>
  <si>
    <t>Lab Reagent</t>
  </si>
  <si>
    <t>Lab Sample</t>
  </si>
  <si>
    <t>Lt1 T-640</t>
  </si>
  <si>
    <t>LT-6402</t>
  </si>
  <si>
    <t>Lt2 D-645</t>
  </si>
  <si>
    <t>LI-7101</t>
  </si>
  <si>
    <t>LI-7102</t>
  </si>
  <si>
    <t>Sperical tank area</t>
  </si>
  <si>
    <t>RTK</t>
  </si>
  <si>
    <t>IEA</t>
  </si>
  <si>
    <t>FEA</t>
  </si>
  <si>
    <t>Inlet Electric Actuator</t>
  </si>
  <si>
    <t>Flush Electric Actuator</t>
  </si>
  <si>
    <t>D-9301 inlet</t>
  </si>
  <si>
    <t>D-9302 inlet</t>
  </si>
  <si>
    <t>F-9301A/B inlet</t>
  </si>
  <si>
    <t>F-9301A/B outlet</t>
  </si>
  <si>
    <t>RO Product pump</t>
  </si>
  <si>
    <t>RO Plant</t>
  </si>
  <si>
    <t>Excel</t>
  </si>
  <si>
    <t>Low suction pressure switch</t>
  </si>
  <si>
    <t>Steam vent H-922</t>
  </si>
  <si>
    <t>L-404</t>
  </si>
  <si>
    <t>RO plant</t>
  </si>
  <si>
    <t>RO min source power</t>
  </si>
  <si>
    <t>panel</t>
  </si>
  <si>
    <t>H-922 Vent</t>
  </si>
  <si>
    <t>H-922 product</t>
  </si>
  <si>
    <t>Fuel NG</t>
  </si>
  <si>
    <t>FOL suppy</t>
  </si>
  <si>
    <t>Air Dryer Project</t>
  </si>
  <si>
    <t>Inlet valve right</t>
  </si>
  <si>
    <t>Inlet valve left</t>
  </si>
  <si>
    <t>Purge valve right</t>
  </si>
  <si>
    <t>Purge valve left</t>
  </si>
  <si>
    <t>Z-991B</t>
  </si>
  <si>
    <t>Left pressure switch</t>
  </si>
  <si>
    <t>Right pressure switch</t>
  </si>
  <si>
    <t>019</t>
  </si>
  <si>
    <t>Right vessel pressure</t>
  </si>
  <si>
    <t>Left vessel pressure</t>
  </si>
  <si>
    <t>Depressurise vessel</t>
  </si>
  <si>
    <t>Z</t>
  </si>
  <si>
    <t>Air dryer controller</t>
  </si>
  <si>
    <t xml:space="preserve">Z-991B air product </t>
  </si>
  <si>
    <t>Kaeser</t>
  </si>
  <si>
    <t>COS in CO2 gas</t>
  </si>
  <si>
    <t>CH4 in CO2 gas</t>
  </si>
  <si>
    <t>H2O in CO2 gas</t>
  </si>
  <si>
    <t>Benzene ini CO2 gas</t>
  </si>
  <si>
    <t>H2O in Air</t>
  </si>
  <si>
    <t>Intermediate Tank</t>
  </si>
  <si>
    <t>Sewer Intermediate</t>
  </si>
  <si>
    <t>Floater</t>
  </si>
  <si>
    <t>Radar</t>
  </si>
  <si>
    <t>ON</t>
  </si>
  <si>
    <t>OFF</t>
  </si>
  <si>
    <t>C, S</t>
  </si>
  <si>
    <t>Note :</t>
  </si>
  <si>
    <t>C : Critical; S : Safety; E : Environment</t>
  </si>
  <si>
    <t>COMPLEX GRADE</t>
  </si>
  <si>
    <t>**</t>
  </si>
  <si>
    <t>C,S</t>
  </si>
  <si>
    <t>CO2 50TPD Controller</t>
  </si>
  <si>
    <t>CO2 100TPD Controller</t>
  </si>
  <si>
    <t>***</t>
  </si>
  <si>
    <t>Remark</t>
  </si>
  <si>
    <t>TI-1101AB AVERAGE</t>
  </si>
  <si>
    <r>
      <t>set 160</t>
    </r>
    <r>
      <rPr>
        <vertAlign val="superscript"/>
        <sz val="8"/>
        <rFont val="Antique Olv (W1)"/>
      </rPr>
      <t>o</t>
    </r>
    <r>
      <rPr>
        <sz val="8"/>
        <rFont val="Antique Olv (W1)"/>
        <family val="2"/>
      </rPr>
      <t>C</t>
    </r>
  </si>
  <si>
    <r>
      <t>set 155</t>
    </r>
    <r>
      <rPr>
        <vertAlign val="superscript"/>
        <sz val="8"/>
        <rFont val="Antique Olv (W1)"/>
      </rPr>
      <t>o</t>
    </r>
    <r>
      <rPr>
        <sz val="8"/>
        <rFont val="Antique Olv (W1)"/>
        <family val="2"/>
      </rPr>
      <t>C</t>
    </r>
  </si>
  <si>
    <r>
      <t>set 130</t>
    </r>
    <r>
      <rPr>
        <vertAlign val="superscript"/>
        <sz val="8"/>
        <rFont val="Antique Olv (W1)"/>
      </rPr>
      <t>o</t>
    </r>
    <r>
      <rPr>
        <sz val="8"/>
        <rFont val="Antique Olv (W1)"/>
        <family val="2"/>
      </rPr>
      <t>C</t>
    </r>
  </si>
  <si>
    <r>
      <t>set 125</t>
    </r>
    <r>
      <rPr>
        <vertAlign val="superscript"/>
        <sz val="8"/>
        <rFont val="Antique Olv (W1)"/>
      </rPr>
      <t>o</t>
    </r>
    <r>
      <rPr>
        <sz val="8"/>
        <rFont val="Antique Olv (W1)"/>
        <family val="2"/>
      </rPr>
      <t>C</t>
    </r>
  </si>
  <si>
    <r>
      <t>set 140</t>
    </r>
    <r>
      <rPr>
        <vertAlign val="superscript"/>
        <sz val="8"/>
        <rFont val="Antique Olv (W1)"/>
      </rPr>
      <t>o</t>
    </r>
    <r>
      <rPr>
        <sz val="8"/>
        <rFont val="Antique Olv (W1)"/>
        <family val="2"/>
      </rPr>
      <t>C</t>
    </r>
  </si>
  <si>
    <t>MCC - 5B</t>
  </si>
  <si>
    <t>Control CO2 Plant 48TPD</t>
  </si>
  <si>
    <t>MCC - 5C</t>
  </si>
  <si>
    <t>Control CO2 Plant 100TPD</t>
  </si>
  <si>
    <t>DCS Controller</t>
  </si>
  <si>
    <t>PSA Membrane</t>
  </si>
  <si>
    <t>Demin Water Plant</t>
  </si>
  <si>
    <t>Demin Water Controller</t>
  </si>
  <si>
    <t>C-008 Controller</t>
  </si>
  <si>
    <t>MCC - 5B Union</t>
  </si>
  <si>
    <t>H-922 Controller</t>
  </si>
  <si>
    <t>MCC - 5C Union</t>
  </si>
  <si>
    <t>Schneider</t>
  </si>
  <si>
    <t>Mitsubishi</t>
  </si>
  <si>
    <t>KDP22Z-2222B1-7</t>
  </si>
  <si>
    <t>EXPORT MP STEAMFROM SYNGAS UNI</t>
  </si>
  <si>
    <t>START UP H2 FROM C-018</t>
  </si>
  <si>
    <t>START UP CO2</t>
  </si>
  <si>
    <t>MP STEAM T0 E-025</t>
  </si>
  <si>
    <t>CONDSATE TO T-022</t>
  </si>
  <si>
    <t>MEA SOLUTION TO  T-021</t>
  </si>
  <si>
    <t>MEA SOLUTION TO E-025</t>
  </si>
  <si>
    <t>EXCESS WATER TO BL</t>
  </si>
  <si>
    <t>DEMI. WATER D-021</t>
  </si>
  <si>
    <t>BFW  TO E-026</t>
  </si>
  <si>
    <t>LP CONDENSATE TO 0-22</t>
  </si>
  <si>
    <t>MEA SOLUTION TO F -022</t>
  </si>
  <si>
    <t>PLANT AIR TK-024</t>
  </si>
  <si>
    <t>INHIBITOR TO A+B TO  E-022</t>
  </si>
  <si>
    <t>DEMI WATER FROM HEADER</t>
  </si>
  <si>
    <t>PLANT AIR TO STATIC MIXER</t>
  </si>
  <si>
    <t>TOL TO D-102</t>
  </si>
  <si>
    <t>P/D</t>
  </si>
  <si>
    <t>m3/H</t>
  </si>
  <si>
    <t>PPY B/L IN</t>
  </si>
  <si>
    <t>MASS FLOW</t>
  </si>
  <si>
    <t>GOX  B/L</t>
  </si>
  <si>
    <t>KNm3/h</t>
  </si>
  <si>
    <t>IBD VAPOR</t>
  </si>
  <si>
    <t xml:space="preserve">IBD  </t>
  </si>
  <si>
    <t>-0.25</t>
  </si>
  <si>
    <t>Diaphragm seal tape</t>
  </si>
  <si>
    <t>FOL VAPOR</t>
  </si>
  <si>
    <t>IPA,H2O</t>
  </si>
  <si>
    <t>EPAHB,EPA</t>
  </si>
  <si>
    <t xml:space="preserve"> GPA</t>
  </si>
  <si>
    <t xml:space="preserve">2EH </t>
  </si>
  <si>
    <t>H2O,NBA</t>
  </si>
  <si>
    <t>NBA,H2</t>
  </si>
  <si>
    <t xml:space="preserve">NBA </t>
  </si>
  <si>
    <t>IBAHB,IBA</t>
  </si>
  <si>
    <t xml:space="preserve">PPY  </t>
  </si>
  <si>
    <t>23.1~29.3</t>
  </si>
  <si>
    <t>8.2~16.8</t>
  </si>
  <si>
    <t>15~42</t>
  </si>
  <si>
    <t>10.8~19.5</t>
  </si>
  <si>
    <t>8~17</t>
  </si>
  <si>
    <t>Gai-tronics</t>
  </si>
  <si>
    <t>Battery charger</t>
  </si>
  <si>
    <t>MEA SOLUTION TO P-021B</t>
  </si>
  <si>
    <t>1ST DISTANCEPICE</t>
  </si>
  <si>
    <t>BE10-141</t>
  </si>
  <si>
    <t>-76cnHg</t>
  </si>
  <si>
    <t>2ND DISTANCEPICE</t>
  </si>
  <si>
    <t>FOL TO H-921</t>
  </si>
  <si>
    <t>1ST STAGE CYL. JW RETURN TEMP.</t>
  </si>
  <si>
    <t>2ND STAGE CYL. JW RETURN TEMP.</t>
  </si>
  <si>
    <t>LO COOLER INLET TEMP.</t>
  </si>
  <si>
    <t>E-102 SHELL OUT</t>
  </si>
  <si>
    <t>E-101 OUT HWR</t>
  </si>
  <si>
    <t>S-115 TO R-110</t>
  </si>
  <si>
    <t>S-115 OUT RECYCLE GAS</t>
  </si>
  <si>
    <t>E-118 OUT HWS</t>
  </si>
  <si>
    <t>E-114 CW RETURN</t>
  </si>
  <si>
    <t>D-021 TO T-022</t>
  </si>
  <si>
    <t>T-021 TO T-022</t>
  </si>
  <si>
    <t>MEA SOLUTION FROM P-025 A/B</t>
  </si>
  <si>
    <t>R25HV14</t>
  </si>
  <si>
    <t>RU15NY14</t>
  </si>
  <si>
    <t>FD15KAY14</t>
  </si>
  <si>
    <t>Lab SPTD</t>
  </si>
  <si>
    <t>Leroy Somer</t>
  </si>
  <si>
    <t>TRAIN EMA</t>
  </si>
  <si>
    <t>R-203-2</t>
  </si>
  <si>
    <t>R-204-1</t>
  </si>
  <si>
    <t>R-204-2</t>
  </si>
  <si>
    <t>1-phasa</t>
  </si>
  <si>
    <t>T-021</t>
  </si>
  <si>
    <t>L-202102</t>
  </si>
  <si>
    <t>T-022</t>
  </si>
  <si>
    <t>T-023</t>
  </si>
  <si>
    <t>H-011 Lt1</t>
  </si>
  <si>
    <t>H-011 Lt2</t>
  </si>
  <si>
    <t>H-011 Lt3</t>
  </si>
  <si>
    <t>H-011 Lt4</t>
  </si>
  <si>
    <t>H-011 Lt5</t>
  </si>
  <si>
    <t>H-011 Lt6</t>
  </si>
  <si>
    <t>C-150 (paging)</t>
  </si>
  <si>
    <t>Lt1 P-922A/B</t>
  </si>
  <si>
    <t>Lt1 P-982 A/B</t>
  </si>
  <si>
    <t>Lt1 P117</t>
  </si>
  <si>
    <t>Lt1 P-163</t>
  </si>
  <si>
    <t>Lt1 P-215</t>
  </si>
  <si>
    <t>Lt1 P-417 A/B</t>
  </si>
  <si>
    <t>Lt1 P-511 A/B</t>
  </si>
  <si>
    <t>Lt1 R-102</t>
  </si>
  <si>
    <t>Lt1 R-130</t>
  </si>
  <si>
    <t>Lt1 R-410</t>
  </si>
  <si>
    <t>C-011/013-P2</t>
  </si>
  <si>
    <t>Pump-Aux. Lube Oil for C-011/013</t>
  </si>
  <si>
    <t>MP STEAM TO E-011</t>
  </si>
  <si>
    <t>E-016</t>
  </si>
  <si>
    <t>Kg/H</t>
  </si>
  <si>
    <t>0108</t>
  </si>
  <si>
    <t>C02 FROM C-012.</t>
  </si>
  <si>
    <t>0110</t>
  </si>
  <si>
    <t>H2 RECYCLE  FROM  C-011</t>
  </si>
  <si>
    <t>E-017</t>
  </si>
  <si>
    <t>OFF-GAS OCTANOL UNIT</t>
  </si>
  <si>
    <t>OFF-GAS OCTANOL  UNIT</t>
  </si>
  <si>
    <t>START H2 FROM  C-013</t>
  </si>
  <si>
    <t>0201</t>
  </si>
  <si>
    <t>LP STEAM TO E-021</t>
  </si>
  <si>
    <t>E-023</t>
  </si>
  <si>
    <t>D-445</t>
  </si>
  <si>
    <t>T-450 BOTTOM</t>
  </si>
  <si>
    <t xml:space="preserve">D-455  </t>
  </si>
  <si>
    <t>D-455 INTERFACE</t>
  </si>
  <si>
    <t>D-511</t>
  </si>
  <si>
    <t>R-510 BOTTOM</t>
  </si>
  <si>
    <t>D-512</t>
  </si>
  <si>
    <t>T-520 BOTTOM</t>
  </si>
  <si>
    <t>D-525</t>
  </si>
  <si>
    <t>T-530 BOTTOM</t>
  </si>
  <si>
    <t>FLUID               NAME</t>
  </si>
  <si>
    <t>PRESS.      (kg/cm2G)</t>
  </si>
  <si>
    <t>FLUID                  NAME</t>
  </si>
  <si>
    <t>PRESS.     (kg/cm2G)</t>
  </si>
  <si>
    <t>FLUID       NAME</t>
  </si>
  <si>
    <t>COMPONEN</t>
  </si>
  <si>
    <t>Cosmos</t>
  </si>
  <si>
    <t>CUBICLE</t>
  </si>
  <si>
    <t>SETTING THERMAL (A)</t>
  </si>
  <si>
    <t>PHASE</t>
  </si>
  <si>
    <t>HZ</t>
  </si>
  <si>
    <t>VOLT</t>
  </si>
  <si>
    <t>AMPERE</t>
  </si>
  <si>
    <t>IMP.</t>
  </si>
  <si>
    <t>OF COOLING</t>
  </si>
  <si>
    <t>VECTOR</t>
  </si>
  <si>
    <t>GROUP</t>
  </si>
  <si>
    <t>OIL DIALA B</t>
  </si>
  <si>
    <t>(LITER)</t>
  </si>
  <si>
    <t>WEIGHT</t>
  </si>
  <si>
    <t>L-107</t>
  </si>
  <si>
    <t>L-108</t>
  </si>
  <si>
    <t>Main Substation</t>
  </si>
  <si>
    <t>L-109</t>
  </si>
  <si>
    <t>Driver shelter</t>
  </si>
  <si>
    <t>L-110</t>
  </si>
  <si>
    <t>Lt2 T-250</t>
  </si>
  <si>
    <t>T-250 BTM</t>
  </si>
  <si>
    <t>LT-2502</t>
  </si>
  <si>
    <t>Lt2 D-255</t>
  </si>
  <si>
    <t>D-255</t>
  </si>
  <si>
    <t>LI-2503</t>
  </si>
  <si>
    <t>Lt1 TK-251</t>
  </si>
  <si>
    <t>LI-2551</t>
  </si>
  <si>
    <t>SWITCH</t>
  </si>
  <si>
    <t>LT-3102</t>
  </si>
  <si>
    <t>LT-3103</t>
  </si>
  <si>
    <t>D-312  INTERFACE</t>
  </si>
  <si>
    <t>LT-3201</t>
  </si>
  <si>
    <t>T-320</t>
  </si>
  <si>
    <t>LI-3202</t>
  </si>
  <si>
    <t>Lt2 D-325</t>
  </si>
  <si>
    <t>LT-3203</t>
  </si>
  <si>
    <t>D-325  INTERFACE</t>
  </si>
  <si>
    <t>LT-4101</t>
  </si>
  <si>
    <t>D 411</t>
  </si>
  <si>
    <t>LT-4102</t>
  </si>
  <si>
    <t>LT-4103</t>
  </si>
  <si>
    <t>D 714 UPPER</t>
  </si>
  <si>
    <t>D 714 LOWER</t>
  </si>
  <si>
    <t>PPY GAS TO Z- 711</t>
  </si>
  <si>
    <t>TK 721</t>
  </si>
  <si>
    <t>TK--722</t>
  </si>
  <si>
    <t>TK 722</t>
  </si>
  <si>
    <t>TK 723</t>
  </si>
  <si>
    <t>TK 724</t>
  </si>
  <si>
    <t>TK 725</t>
  </si>
  <si>
    <t>TK 726</t>
  </si>
  <si>
    <t>2EH TO TANK LORRY</t>
  </si>
  <si>
    <t>NBA TO TANK LORRY</t>
  </si>
  <si>
    <t>IBA TO TANK LORRY</t>
  </si>
  <si>
    <t>INCENERATOR TEMPERATURE</t>
  </si>
  <si>
    <t>T-550 BOTTOM</t>
  </si>
  <si>
    <t>D-555</t>
  </si>
  <si>
    <t>D-611</t>
  </si>
  <si>
    <t>R-610 BOTTOM</t>
  </si>
  <si>
    <t>D-612</t>
  </si>
  <si>
    <t>T- 440 TOP</t>
  </si>
  <si>
    <t>F- 512 OUT</t>
  </si>
  <si>
    <t>F- 612 OUT</t>
  </si>
  <si>
    <t>Burket</t>
  </si>
  <si>
    <t>Pump-Aux. Lube Oil for C-412</t>
  </si>
  <si>
    <t>CP-2A</t>
  </si>
  <si>
    <t>CP-2B</t>
  </si>
  <si>
    <t>E-414A</t>
  </si>
  <si>
    <t>Fan-R-410 solvent cooler</t>
  </si>
  <si>
    <t>E-414B</t>
  </si>
  <si>
    <t>E-418A</t>
  </si>
  <si>
    <t>Fan-Recycle H2 Cooler</t>
  </si>
  <si>
    <t>E-418B</t>
  </si>
  <si>
    <t>E-425A</t>
  </si>
  <si>
    <t>Fan-T420 Condenser</t>
  </si>
  <si>
    <t>E-425B</t>
  </si>
  <si>
    <t>18.5</t>
  </si>
  <si>
    <r>
      <t xml:space="preserve">o </t>
    </r>
    <r>
      <rPr>
        <sz val="8"/>
        <rFont val="Antique Olv (W1)"/>
        <family val="2"/>
      </rPr>
      <t>C</t>
    </r>
  </si>
  <si>
    <t>LT-2303 B</t>
  </si>
  <si>
    <t>LS-2304</t>
  </si>
  <si>
    <t>D-230/E-216</t>
  </si>
  <si>
    <t>A-230 PRESS. UNIT</t>
  </si>
  <si>
    <t>LS-2401</t>
  </si>
  <si>
    <t>LT-2402</t>
  </si>
  <si>
    <t>Lt1 D-243</t>
  </si>
  <si>
    <t>LT-2403</t>
  </si>
  <si>
    <t>LT-2501</t>
  </si>
  <si>
    <t>P-722A DISCH.</t>
  </si>
  <si>
    <t>P-722B DISCH.</t>
  </si>
  <si>
    <t>Samson, tyco</t>
  </si>
  <si>
    <t>DN 80, Tyco item number: PRA00903080PM00, Samson: 3730-1</t>
  </si>
  <si>
    <t>PN 16, DN 50/60, tyco item number: PRA00403080PM00, Samson: 3730-1</t>
  </si>
  <si>
    <t>PN 16, DN 100/114, Tyco item number: PRA01403080PM00, Samson: 3730-1</t>
  </si>
  <si>
    <t>Tyco, AVID</t>
  </si>
  <si>
    <t>DN 20R, Tyco item number: PRA00201XX0PM00, AVID P/N: 791N024DWD1MN00</t>
  </si>
  <si>
    <t>Tyco item number: PRA00201XX0PM00, AVID P/N: 791N024DWD1MN00</t>
  </si>
  <si>
    <t>DN 25 PN 100, AVID P/N: 791N024DWD1MN00, Tyco: PRA00403080PM00</t>
  </si>
  <si>
    <t>Model AGVM, size 2B</t>
  </si>
  <si>
    <t>Tyco item number: PRA01403080PM00, Samson :3730-1</t>
  </si>
  <si>
    <t>DN 65, Tyco: PRA00903080PM00, Samson: 3730-1</t>
  </si>
  <si>
    <t>Tyco: PRA07003080PM00, Samson: 3730-1</t>
  </si>
  <si>
    <t>Tyco: PRA03703080PM00, Samson: 3730-1</t>
  </si>
  <si>
    <t>P-941A DISCH.</t>
  </si>
  <si>
    <t>P-941B DISCH.</t>
  </si>
  <si>
    <t>P-946A DISCH.</t>
  </si>
  <si>
    <t>P-946B DISCH.</t>
  </si>
  <si>
    <t>FNG TO IGNITOR</t>
  </si>
  <si>
    <t>DN40</t>
  </si>
  <si>
    <t>JS1025</t>
  </si>
  <si>
    <t>PN25</t>
  </si>
  <si>
    <t>DN150</t>
  </si>
  <si>
    <t>D100</t>
  </si>
  <si>
    <t>DN300</t>
  </si>
  <si>
    <t>MEA Reclaimer</t>
  </si>
  <si>
    <t>CF8M</t>
  </si>
  <si>
    <t>PN16</t>
  </si>
  <si>
    <t>Premi Air</t>
  </si>
  <si>
    <t>Water scrubber to absorber</t>
  </si>
  <si>
    <t>DN200</t>
  </si>
  <si>
    <t>hot water</t>
  </si>
  <si>
    <t>DFG300</t>
  </si>
  <si>
    <t>DN10F</t>
  </si>
  <si>
    <t>PN125</t>
  </si>
  <si>
    <t>Demin water to reclaimer</t>
  </si>
  <si>
    <t>1"</t>
  </si>
  <si>
    <t>DN50</t>
  </si>
  <si>
    <t>DN8</t>
  </si>
  <si>
    <t>ID 9500200</t>
  </si>
  <si>
    <t>DN2</t>
  </si>
  <si>
    <t>Norgren</t>
  </si>
  <si>
    <t>DN10</t>
  </si>
  <si>
    <t>F0715</t>
  </si>
  <si>
    <t>DN6</t>
  </si>
  <si>
    <t>ID 96022100</t>
  </si>
  <si>
    <t>DN900</t>
  </si>
  <si>
    <t>Damper</t>
  </si>
  <si>
    <t>Water scubber to absorber spray</t>
  </si>
  <si>
    <t>FVA (Floater)</t>
  </si>
  <si>
    <t>Ref. Comp A oil flow</t>
  </si>
  <si>
    <t>MF2-020JA-41</t>
  </si>
  <si>
    <t>GHM-Honcberg</t>
  </si>
  <si>
    <t>Ref. Comp B oil flow</t>
  </si>
  <si>
    <t>Ref. Comp C oil flow</t>
  </si>
  <si>
    <t>Steam flow from Steam boiler</t>
  </si>
  <si>
    <t>FX 300C</t>
  </si>
  <si>
    <t>Steam flow from plant</t>
  </si>
  <si>
    <t>Lean MEA to reclaimer</t>
  </si>
  <si>
    <t>Fluegas circulation</t>
  </si>
  <si>
    <t>Magnetic flowmeter</t>
  </si>
  <si>
    <t>Rich MEA</t>
  </si>
  <si>
    <t>Lean MEA</t>
  </si>
  <si>
    <t>Water scrabber spray</t>
  </si>
  <si>
    <t>NQI310Z-17N3105II-8</t>
  </si>
  <si>
    <t>NQI310Z-11N3103II-8</t>
  </si>
  <si>
    <t>PURGE SET FOR LC-9702</t>
  </si>
  <si>
    <t>LT-9801</t>
  </si>
  <si>
    <t>LT-9802</t>
  </si>
  <si>
    <t>Lt2 D-985</t>
  </si>
  <si>
    <t>J-435-2</t>
  </si>
  <si>
    <t>J-435-1 MPS</t>
  </si>
  <si>
    <t>J-435-2 MPS</t>
  </si>
  <si>
    <t>E-442 SHELL</t>
  </si>
  <si>
    <t>E-452 SHELL</t>
  </si>
  <si>
    <t>NBA FROM TK-723</t>
  </si>
  <si>
    <t>TK-725</t>
  </si>
  <si>
    <t>NBA FROM TK-724</t>
  </si>
  <si>
    <t>TK-726</t>
  </si>
  <si>
    <t>IBA FROM TK-725</t>
  </si>
  <si>
    <t>IBA FROM TK-726</t>
  </si>
  <si>
    <t>NATURAL GAS</t>
  </si>
  <si>
    <t>INCENERATOR</t>
  </si>
  <si>
    <t>VENT GAS</t>
  </si>
  <si>
    <t>NATURAL GAS (MAIN VENT)</t>
  </si>
  <si>
    <t>NATURAL GAS (PILOT VENT)</t>
  </si>
  <si>
    <t>9301</t>
  </si>
  <si>
    <t>LI-5154</t>
  </si>
  <si>
    <t>LT-5201</t>
  </si>
  <si>
    <t>T-520</t>
  </si>
  <si>
    <t>LT-5202</t>
  </si>
  <si>
    <t>Lt2 D-525</t>
  </si>
  <si>
    <t>CWS</t>
  </si>
  <si>
    <t>RWS</t>
  </si>
  <si>
    <t xml:space="preserve">RANGE  </t>
  </si>
  <si>
    <t>-200mmH2O</t>
  </si>
  <si>
    <t>400mmH2O</t>
  </si>
  <si>
    <t>-5mmH2O</t>
  </si>
  <si>
    <t>CO2 RICH GAS</t>
  </si>
  <si>
    <t xml:space="preserve">CO2  </t>
  </si>
  <si>
    <t>common trans. PT-0206</t>
  </si>
  <si>
    <t>common trans. PT-0211</t>
  </si>
  <si>
    <t>H2 GAS</t>
  </si>
  <si>
    <t>C-011 KICK-BACK</t>
  </si>
  <si>
    <t>common trans. PT-0307</t>
  </si>
  <si>
    <t>common trans. PT-1002</t>
  </si>
  <si>
    <t>HW VAPOR</t>
  </si>
  <si>
    <t>TOL VAPOR</t>
  </si>
  <si>
    <t>SEAL GAS</t>
  </si>
  <si>
    <t>OXO VAPOR</t>
  </si>
  <si>
    <t>NBD VAPOR</t>
  </si>
  <si>
    <t xml:space="preserve">NBD  </t>
  </si>
  <si>
    <t xml:space="preserve">TOL  </t>
  </si>
  <si>
    <t>2HA,OXOHE</t>
  </si>
  <si>
    <t>RW</t>
  </si>
  <si>
    <t>D 985</t>
  </si>
  <si>
    <t>LT-9803</t>
  </si>
  <si>
    <t>D-985  INTERFACE</t>
  </si>
  <si>
    <t>COOLING WATER EXIT E-019</t>
  </si>
  <si>
    <t>THI 100 A+AMX</t>
  </si>
  <si>
    <t>P-832A DISCH.</t>
  </si>
  <si>
    <t>P-832B DISCH.</t>
  </si>
  <si>
    <t>P-833 DISCH.</t>
  </si>
  <si>
    <t>B-811A DISCH.</t>
  </si>
  <si>
    <t>Atlas Copco</t>
  </si>
  <si>
    <t>Variable Area Flowmeter</t>
  </si>
  <si>
    <t>Tank gage</t>
  </si>
  <si>
    <t>E-142 TUBE</t>
  </si>
  <si>
    <t>C-151 SUCTION</t>
  </si>
  <si>
    <t>E-153 RW RETURN</t>
  </si>
  <si>
    <t>D-152 OUT</t>
  </si>
  <si>
    <t>2ND STAGE CYL. JW SUPPLY TEMP.</t>
  </si>
  <si>
    <t>C-018</t>
  </si>
  <si>
    <t>POL</t>
  </si>
  <si>
    <t>SA</t>
  </si>
  <si>
    <t>SHY</t>
  </si>
  <si>
    <t>WNP</t>
  </si>
  <si>
    <t xml:space="preserve">FOL  </t>
  </si>
  <si>
    <t>NBD,NBA</t>
  </si>
  <si>
    <t>150UJ</t>
  </si>
  <si>
    <t>UJ= UNION JOINT</t>
  </si>
  <si>
    <t>Goema Pte Ltd (ASV)</t>
  </si>
  <si>
    <t>Burkert Contromatic</t>
  </si>
  <si>
    <t>Activated Carbon Filter</t>
  </si>
  <si>
    <t>Cation Exchanger</t>
  </si>
  <si>
    <t>Degasified Water Pump Feed</t>
  </si>
  <si>
    <t>Anion Exchanger</t>
  </si>
  <si>
    <t>L-201B-1</t>
  </si>
  <si>
    <t>Process Area-2</t>
  </si>
  <si>
    <t>RFT9739-3MM11</t>
  </si>
  <si>
    <t>EL0134-320224</t>
  </si>
  <si>
    <t>TX1050-D51-452</t>
  </si>
  <si>
    <t>TX1080-D51-452</t>
  </si>
  <si>
    <t>MGG11D-050P21LS1AHA-12-A</t>
  </si>
  <si>
    <t>SMW20A-0080PL21SY5-XAB1XB-JQ</t>
  </si>
  <si>
    <t>E-437A</t>
  </si>
  <si>
    <t>Fan-T-430 Distillate cooler</t>
  </si>
  <si>
    <t>E-437B</t>
  </si>
  <si>
    <t>E-437C</t>
  </si>
  <si>
    <t>E-525A</t>
  </si>
  <si>
    <t>Fan-T-520/T-530 Condenser</t>
  </si>
  <si>
    <t>E-525B</t>
  </si>
  <si>
    <t>E-525C</t>
  </si>
  <si>
    <t>E-535A</t>
  </si>
  <si>
    <t>Fan-T-530 Condenser</t>
  </si>
  <si>
    <t>C-412</t>
  </si>
  <si>
    <t>Lt2 C-150</t>
  </si>
  <si>
    <t>Lt2 D-165</t>
  </si>
  <si>
    <t>Lt2 D-312</t>
  </si>
  <si>
    <t>Lt2 D-411</t>
  </si>
  <si>
    <t>Lt2 D-455</t>
  </si>
  <si>
    <t>Lt2 D-535</t>
  </si>
  <si>
    <t>Lt3 A-310</t>
  </si>
  <si>
    <t>Sensor C-018-1</t>
  </si>
  <si>
    <t>0182</t>
  </si>
  <si>
    <t>Sensor C-018-2</t>
  </si>
  <si>
    <t>0120</t>
  </si>
  <si>
    <t>Sensor C-012 stage 1</t>
  </si>
  <si>
    <t>0121</t>
  </si>
  <si>
    <t>Sensor C-012 stage 2</t>
  </si>
  <si>
    <t>TY</t>
  </si>
  <si>
    <t>1410</t>
  </si>
  <si>
    <t xml:space="preserve">E-145 </t>
  </si>
  <si>
    <t>E-145 PITCH CONTROL</t>
  </si>
  <si>
    <t>kg/cm2G</t>
  </si>
  <si>
    <t>1613</t>
  </si>
  <si>
    <t>Flare stack</t>
  </si>
  <si>
    <t>FT-7202</t>
  </si>
  <si>
    <t>P-853A</t>
  </si>
  <si>
    <t>P-923 A/B</t>
  </si>
  <si>
    <t>P-946 A/B</t>
  </si>
  <si>
    <t>PWS TO TK 936</t>
  </si>
  <si>
    <t>FWS TO C-991A/B</t>
  </si>
  <si>
    <t>MCR</t>
  </si>
  <si>
    <t>Rack room</t>
  </si>
  <si>
    <t>LSS</t>
  </si>
  <si>
    <t>Admin office</t>
  </si>
  <si>
    <t>VS-0101A</t>
  </si>
  <si>
    <t>VS-0101B</t>
  </si>
  <si>
    <t>VS-1101A</t>
  </si>
  <si>
    <t>P-635B</t>
  </si>
  <si>
    <t>P-642A</t>
  </si>
  <si>
    <t>Pump-T-640 Bottom</t>
  </si>
  <si>
    <t>P-642B</t>
  </si>
  <si>
    <t>P-645A</t>
  </si>
  <si>
    <t>Pump-T-640 Reflux</t>
  </si>
  <si>
    <t>P-645B</t>
  </si>
  <si>
    <t>P-711A</t>
  </si>
  <si>
    <t>Pump-PPY Make Up</t>
  </si>
  <si>
    <t>P-711B</t>
  </si>
  <si>
    <t>P-712</t>
  </si>
  <si>
    <t>Pump-PPY Condensate</t>
  </si>
  <si>
    <t>P-721A</t>
  </si>
  <si>
    <t>Pump-2EH Loading</t>
  </si>
  <si>
    <t>P-721B</t>
  </si>
  <si>
    <t>P-722A</t>
  </si>
  <si>
    <t>Pump-NBA Loading</t>
  </si>
  <si>
    <t>P-722B</t>
  </si>
  <si>
    <t>P-723A</t>
  </si>
  <si>
    <t>Pump-IBA Loading</t>
  </si>
  <si>
    <t>P-723B</t>
  </si>
  <si>
    <t>P-724A</t>
  </si>
  <si>
    <t>Pump-2EH Truck Loading</t>
  </si>
  <si>
    <t>P-724B</t>
  </si>
  <si>
    <t>P-725A</t>
  </si>
  <si>
    <t>Pump-NBA Truck Loading</t>
  </si>
  <si>
    <t>P-725B</t>
  </si>
  <si>
    <t>P-726A</t>
  </si>
  <si>
    <t>Pump-IBA Truck Loading</t>
  </si>
  <si>
    <t>VS-5301B</t>
  </si>
  <si>
    <t>VS-5301C</t>
  </si>
  <si>
    <t>VS-6201A</t>
  </si>
  <si>
    <t>VS-6201B</t>
  </si>
  <si>
    <t>VS-9201A</t>
  </si>
  <si>
    <t>VS-9201B</t>
  </si>
  <si>
    <t>VS-9401A</t>
  </si>
  <si>
    <t>VS-9401B</t>
  </si>
  <si>
    <t>VS-4102B</t>
  </si>
  <si>
    <t>VS-4201A</t>
  </si>
  <si>
    <t>VS-4201B</t>
  </si>
  <si>
    <t>GD-0101</t>
  </si>
  <si>
    <t>GD-0102</t>
  </si>
  <si>
    <t>GD-0103</t>
  </si>
  <si>
    <t>GD-0104</t>
  </si>
  <si>
    <t>GD-0105</t>
  </si>
  <si>
    <t>GD-0106</t>
  </si>
  <si>
    <t>GD-0107</t>
  </si>
  <si>
    <t>GD-0108</t>
  </si>
  <si>
    <t>GD-0109</t>
  </si>
  <si>
    <t>GD-0110</t>
  </si>
  <si>
    <t>GD-1001</t>
  </si>
  <si>
    <t>GD-1002</t>
  </si>
  <si>
    <t>GD-1003</t>
  </si>
  <si>
    <t>GD-1004</t>
  </si>
  <si>
    <t>GD-1005</t>
  </si>
  <si>
    <t>GD-1006</t>
  </si>
  <si>
    <t>GD-1007</t>
  </si>
  <si>
    <t>GD-1008</t>
  </si>
  <si>
    <t>GD-7001</t>
  </si>
  <si>
    <t>GD-7002</t>
  </si>
  <si>
    <t>GD-7003</t>
  </si>
  <si>
    <t>GD-7004</t>
  </si>
  <si>
    <t>HC-0103</t>
  </si>
  <si>
    <t>HC-0110</t>
  </si>
  <si>
    <t>HC-0111</t>
  </si>
  <si>
    <t>HC-0201</t>
  </si>
  <si>
    <t>HC-1201</t>
  </si>
  <si>
    <t>HC-1401</t>
  </si>
  <si>
    <t>HC-4101</t>
  </si>
  <si>
    <t>HC-5101</t>
  </si>
  <si>
    <t>HC-6101</t>
  </si>
  <si>
    <t>HC-9301</t>
  </si>
  <si>
    <t>HC-9501</t>
  </si>
  <si>
    <t>HY-0103</t>
  </si>
  <si>
    <t>PY-0107</t>
  </si>
  <si>
    <t>PY-0111</t>
  </si>
  <si>
    <t>RD-0120</t>
  </si>
  <si>
    <t>RD-0111</t>
  </si>
  <si>
    <t>RD-0112</t>
  </si>
  <si>
    <t>RD-0181</t>
  </si>
  <si>
    <t>RD-0182</t>
  </si>
  <si>
    <t>RD-0121</t>
  </si>
  <si>
    <t>RD-1501</t>
  </si>
  <si>
    <t>RD-1502</t>
  </si>
  <si>
    <t>RD-4121</t>
  </si>
  <si>
    <t>RD-4122</t>
  </si>
  <si>
    <t>D-312</t>
  </si>
  <si>
    <t>T/H</t>
  </si>
  <si>
    <t>5101</t>
  </si>
  <si>
    <t>R-510 FEED</t>
  </si>
  <si>
    <t>6101</t>
  </si>
  <si>
    <t>R-610 FEED</t>
  </si>
  <si>
    <t>PPY TO D-711</t>
  </si>
  <si>
    <t>PPY FROM D-711</t>
  </si>
  <si>
    <t>PPY TO D-712</t>
  </si>
  <si>
    <t>PPY FROM D-712</t>
  </si>
  <si>
    <t>D-711</t>
  </si>
  <si>
    <t>PPY TO D-713</t>
  </si>
  <si>
    <t>PPY FROM D-713</t>
  </si>
  <si>
    <t>D-713</t>
  </si>
  <si>
    <t>PPY  FROM D-714</t>
  </si>
  <si>
    <t>PPY FROM D-714</t>
  </si>
  <si>
    <t>D-714</t>
  </si>
  <si>
    <t>2EH FROM TK-721</t>
  </si>
  <si>
    <t>Fan-Recycle Oxo Gas/Cat Cooler</t>
  </si>
  <si>
    <t>E-115/143B</t>
  </si>
  <si>
    <t>E-118A</t>
  </si>
  <si>
    <t>Fan-R-110 Hot Water cooler</t>
  </si>
  <si>
    <t>E-118B</t>
  </si>
  <si>
    <t>E-118C</t>
  </si>
  <si>
    <t>E-118D</t>
  </si>
  <si>
    <t>E-145A</t>
  </si>
  <si>
    <t>Fan-T-140 Condenser</t>
  </si>
  <si>
    <t>E-145B</t>
  </si>
  <si>
    <t>E-145C</t>
  </si>
  <si>
    <t>E-145D</t>
  </si>
  <si>
    <t>E-165A</t>
  </si>
  <si>
    <t>Fan-T-160 Condenser</t>
  </si>
  <si>
    <t>E-165B</t>
  </si>
  <si>
    <t>E-165C</t>
  </si>
  <si>
    <t>E-165D</t>
  </si>
  <si>
    <t>E-165E</t>
  </si>
  <si>
    <t>E-165F</t>
  </si>
  <si>
    <t>E-165G</t>
  </si>
  <si>
    <t>E-165H</t>
  </si>
  <si>
    <t>F-240</t>
  </si>
  <si>
    <t>Filter-Cat Centrifugal</t>
  </si>
  <si>
    <t>P-102</t>
  </si>
  <si>
    <t>Pump-Oxo cat feed</t>
  </si>
  <si>
    <t>P-110A</t>
  </si>
  <si>
    <t xml:space="preserve">Pump-Seal water </t>
  </si>
  <si>
    <t>P-110B</t>
  </si>
  <si>
    <t>P-117</t>
  </si>
  <si>
    <t>Pump-Oxo Cat</t>
  </si>
  <si>
    <t>P-118A</t>
  </si>
  <si>
    <t xml:space="preserve">Pump-Hot Water </t>
  </si>
  <si>
    <t>P-118B</t>
  </si>
  <si>
    <t>P-121A</t>
  </si>
  <si>
    <t xml:space="preserve">Pump-T-120  Feed </t>
  </si>
  <si>
    <t>P-121B</t>
  </si>
  <si>
    <t>P-142A</t>
  </si>
  <si>
    <t xml:space="preserve">Pump-T-140 bottom </t>
  </si>
  <si>
    <t>P-142B</t>
  </si>
  <si>
    <t>P-145A</t>
  </si>
  <si>
    <t>Pump-T-140 reflux</t>
  </si>
  <si>
    <t>P-145B</t>
  </si>
  <si>
    <t>P-147A</t>
  </si>
  <si>
    <t>Pump-T-160 Feed</t>
  </si>
  <si>
    <t>P-147B</t>
  </si>
  <si>
    <t>P-162A</t>
  </si>
  <si>
    <t xml:space="preserve">Pump-R-110 Recycle NBD </t>
  </si>
  <si>
    <t>P-162B</t>
  </si>
  <si>
    <t>P-163</t>
  </si>
  <si>
    <t>Pump-T-160 Bottom</t>
  </si>
  <si>
    <t>P-165A</t>
  </si>
  <si>
    <t>Pump-T-160 Reflux</t>
  </si>
  <si>
    <t>P-165B</t>
  </si>
  <si>
    <t>P-167A</t>
  </si>
  <si>
    <t>Pump-NBD</t>
  </si>
  <si>
    <t>Blackmer</t>
  </si>
  <si>
    <t>LOW PRESSURE STEAM PRESSURE</t>
  </si>
  <si>
    <t>E-025</t>
  </si>
  <si>
    <t>D-021</t>
  </si>
  <si>
    <t>TK-024</t>
  </si>
  <si>
    <t>D-003</t>
  </si>
  <si>
    <t>P-025A/B</t>
  </si>
  <si>
    <t>LO SUPPLY PRSS. CONTROL</t>
  </si>
  <si>
    <t>PPY-TO D-101</t>
  </si>
  <si>
    <t>D-118 TO R.S</t>
  </si>
  <si>
    <t>T-120 TO D-122</t>
  </si>
  <si>
    <t>T-140 TO TK-141</t>
  </si>
  <si>
    <t>D-145 TO TK-141</t>
  </si>
  <si>
    <t>D-152 TO TK-141</t>
  </si>
  <si>
    <t>D-165 TO W.W SAMP</t>
  </si>
  <si>
    <t>Lt1 P-974A/B</t>
  </si>
  <si>
    <t>T-210 TO T-220</t>
  </si>
  <si>
    <t>D-215 TO TK-211</t>
  </si>
  <si>
    <t>T-220 TO T-140</t>
  </si>
  <si>
    <t>Lt1 P-251</t>
  </si>
  <si>
    <t>T-250 REFLUX</t>
  </si>
  <si>
    <t>C 009  SUCTION</t>
  </si>
  <si>
    <t>C 009  DISCH</t>
  </si>
  <si>
    <t>T 980 BOTTOM</t>
  </si>
  <si>
    <t>Fan-Air Cooler</t>
  </si>
  <si>
    <t>E-018B</t>
  </si>
  <si>
    <t>P-011A</t>
  </si>
  <si>
    <t>Pump-Phosphate</t>
  </si>
  <si>
    <t>P-011B</t>
  </si>
  <si>
    <t>P-021A</t>
  </si>
  <si>
    <t>Pump-main solution</t>
  </si>
  <si>
    <t>P-021B</t>
  </si>
  <si>
    <t>P-022A</t>
  </si>
  <si>
    <t>Lt3 E-515</t>
  </si>
  <si>
    <t>R-110  #1  OUT WH</t>
  </si>
  <si>
    <t>Lt4 D-118</t>
  </si>
  <si>
    <t>D-118 RETURN WH</t>
  </si>
  <si>
    <t>R-110 IN WH</t>
  </si>
  <si>
    <t>R-110 S.D.</t>
  </si>
  <si>
    <t>E-115 OUT</t>
  </si>
  <si>
    <t>Lt1 Lt2 R-110</t>
  </si>
  <si>
    <t>R-110#1 OUT NBD</t>
  </si>
  <si>
    <t>R-110 OUT NBD</t>
  </si>
  <si>
    <t>Lt1 C-112</t>
  </si>
  <si>
    <t>C- 112 LUBE OIL</t>
  </si>
  <si>
    <t>Lt3 E-121</t>
  </si>
  <si>
    <t>T-120 FEED</t>
  </si>
  <si>
    <t>T-120 # 12</t>
  </si>
  <si>
    <t>T-120 # 4</t>
  </si>
  <si>
    <t>PH ADJUST TANK</t>
  </si>
  <si>
    <t>LS-9403</t>
  </si>
  <si>
    <t>CORROSION  INHIBITOR  TANK</t>
  </si>
  <si>
    <t>LS-9404</t>
  </si>
  <si>
    <t>DISPERSANT  CHEMICAL TANK</t>
  </si>
  <si>
    <t>LI-9405</t>
  </si>
  <si>
    <t>LI-9451</t>
  </si>
  <si>
    <t>TK-942</t>
  </si>
  <si>
    <t>LS-9502</t>
  </si>
  <si>
    <t>Lt1 D-951</t>
  </si>
  <si>
    <t>LT-9503</t>
  </si>
  <si>
    <t>LI-9601</t>
  </si>
  <si>
    <t>Lt2 D-961</t>
  </si>
  <si>
    <t>D 961</t>
  </si>
  <si>
    <t>LI-9602A</t>
  </si>
  <si>
    <t>Lt1 TK-961A</t>
  </si>
  <si>
    <t>TK-961 A</t>
  </si>
  <si>
    <t>LI-9602B</t>
  </si>
  <si>
    <t>Lt1 TK-961B</t>
  </si>
  <si>
    <t>TK-961 B</t>
  </si>
  <si>
    <t>TK-961 A   INTERFACE</t>
  </si>
  <si>
    <t>LT-9603 B</t>
  </si>
  <si>
    <t>TK-961 B   INTERFACE</t>
  </si>
  <si>
    <t>LS-9604 A</t>
  </si>
  <si>
    <t>Lt1 D-963A</t>
  </si>
  <si>
    <t>D-963 A</t>
  </si>
  <si>
    <t>Open</t>
  </si>
  <si>
    <t>PN 25, type 3760</t>
  </si>
  <si>
    <t>DN 2, ID 950020002462427W</t>
  </si>
  <si>
    <t>Pitot</t>
  </si>
  <si>
    <t>DN15</t>
  </si>
  <si>
    <t>kg/h</t>
  </si>
  <si>
    <t>DN16</t>
  </si>
  <si>
    <t>7MF4433-1BA02-2AB7-Z</t>
  </si>
  <si>
    <t>Siemens Sitrans P</t>
  </si>
  <si>
    <t>DN100</t>
  </si>
  <si>
    <t>DN65</t>
  </si>
  <si>
    <t>DN80</t>
  </si>
  <si>
    <t>DN25</t>
  </si>
  <si>
    <t>VFI-12-240m-1-C-N…-EG6</t>
  </si>
  <si>
    <t>VFI-5.2-104m-1-C-N…-EG6</t>
  </si>
  <si>
    <t>Grundfoss</t>
  </si>
  <si>
    <t>mbar</t>
  </si>
  <si>
    <t>0.1 ~ 0.5</t>
  </si>
  <si>
    <t>EJA430A</t>
  </si>
  <si>
    <t>EX-DWR 6</t>
  </si>
  <si>
    <t>WS212XCG04AHA10HEC</t>
  </si>
  <si>
    <t>FEMA</t>
  </si>
  <si>
    <t>Delta Control Limited</t>
  </si>
  <si>
    <t>-1200</t>
  </si>
  <si>
    <t>bar, P abs</t>
  </si>
  <si>
    <t>-DSA4A-92DA/FU1/DA</t>
  </si>
  <si>
    <t>Max P in 150MH2O</t>
  </si>
  <si>
    <t>7MF1567-3CD00-1AA1</t>
  </si>
  <si>
    <t>7MF1567-3BG00-1AA1</t>
  </si>
  <si>
    <t>7MF1565-5BB00-1AB1</t>
  </si>
  <si>
    <t>7MF1565-9AA00-1AB1</t>
  </si>
  <si>
    <t>7MF1567-9AAD0-1AA1</t>
  </si>
  <si>
    <t>Siemens Sirius</t>
  </si>
  <si>
    <t>Kemakeur</t>
  </si>
  <si>
    <t>MEA Vapour</t>
  </si>
  <si>
    <t>EX-TAM-490</t>
  </si>
  <si>
    <t>7MC1007-5DA11-Z+T10+Y11+Y01</t>
  </si>
  <si>
    <t>3RN1000-1AB00</t>
  </si>
  <si>
    <t>7MC1007-7DA16-Z+T10+Y11+Y33+Y98+Y99</t>
  </si>
  <si>
    <t>Finish Thompson Inc.</t>
  </si>
  <si>
    <t>Model PF40</t>
  </si>
  <si>
    <t>E-811 OUT</t>
  </si>
  <si>
    <t>JACKET CIRCULATION WATER COOLER</t>
  </si>
  <si>
    <t>TEMP. GAUGE</t>
  </si>
  <si>
    <t>COOLING WATER INLET</t>
  </si>
  <si>
    <t>COOLING WATER OUTLET</t>
  </si>
  <si>
    <t>E-923 SHELL OUTLET</t>
  </si>
  <si>
    <t>E-923 CW RETURN</t>
  </si>
  <si>
    <t>C-011 1ST STAGE SUCT. PRESSURE</t>
  </si>
  <si>
    <t>BE15-163</t>
  </si>
  <si>
    <t>C-013 2ND STAGE DISCHARGE PRESS.</t>
  </si>
  <si>
    <t>C-013 1ST STAGE PACKING VENT PRESS.</t>
  </si>
  <si>
    <t>C-013 2ND STAGE PACKING VENT PRESS.</t>
  </si>
  <si>
    <t>MAIN LO PUMP DISC. PRESS.</t>
  </si>
  <si>
    <t>AUX LO PUMP DISC. PRESS.</t>
  </si>
  <si>
    <t>LO SUPPLY PRESS.</t>
  </si>
  <si>
    <t>INSTRUMENT AIR SUPPLY PRESS.</t>
  </si>
  <si>
    <t>BE10-263</t>
  </si>
  <si>
    <t>C-011 1ST STAGE DISCHARGE PRESS.</t>
  </si>
  <si>
    <t>Lt1 D-412</t>
  </si>
  <si>
    <t>LT-4105</t>
  </si>
  <si>
    <t>Lt1 D-416</t>
  </si>
  <si>
    <t>LI-4107</t>
  </si>
  <si>
    <t>Lt1 TK-411</t>
  </si>
  <si>
    <t>TK-411</t>
  </si>
  <si>
    <t>LS-4108</t>
  </si>
  <si>
    <t>Lt1 S-412</t>
  </si>
  <si>
    <t>LS-4121</t>
  </si>
  <si>
    <t>C-412 CRANK CASE</t>
  </si>
  <si>
    <t>--</t>
  </si>
  <si>
    <t>LI-4155</t>
  </si>
  <si>
    <t>LT-4201</t>
  </si>
  <si>
    <t>Lt1 T-420</t>
  </si>
  <si>
    <t>LT-4202</t>
  </si>
  <si>
    <t>L-201B-2</t>
  </si>
  <si>
    <t>L-202-1</t>
  </si>
  <si>
    <t>Lt4 T-520</t>
  </si>
  <si>
    <t>T-520 TOP</t>
  </si>
  <si>
    <t>Lt4 E-525</t>
  </si>
  <si>
    <t>E-525 TO E-526</t>
  </si>
  <si>
    <t>Lt3 E-516</t>
  </si>
  <si>
    <t>E-525 OUT</t>
  </si>
  <si>
    <t>Lt4 T-530</t>
  </si>
  <si>
    <t>T-530 TOP</t>
  </si>
  <si>
    <t>Lt2 E-537</t>
  </si>
  <si>
    <t>D-535 TO TY</t>
  </si>
  <si>
    <t>E-535 OUT</t>
  </si>
  <si>
    <t>T-540 TOP</t>
  </si>
  <si>
    <t>Lt4 T-550</t>
  </si>
  <si>
    <t>T-550 TOP</t>
  </si>
  <si>
    <t>WASTE WATER SAMP</t>
  </si>
  <si>
    <t>LT-9702</t>
  </si>
  <si>
    <t>LX-9702</t>
  </si>
  <si>
    <t>D-715</t>
  </si>
  <si>
    <t>TK-834</t>
  </si>
  <si>
    <t>TK-835A</t>
  </si>
  <si>
    <t>TK-835B</t>
  </si>
  <si>
    <t>TK-833</t>
  </si>
  <si>
    <t>EFFLUENT</t>
  </si>
  <si>
    <t>GLASS GAUGE</t>
  </si>
  <si>
    <t>D-851</t>
  </si>
  <si>
    <t>E-851</t>
  </si>
  <si>
    <t>D-922</t>
  </si>
  <si>
    <t>D-921</t>
  </si>
  <si>
    <t>BOILER</t>
  </si>
  <si>
    <t>DEMINERALIZED WATER UNIT</t>
  </si>
  <si>
    <t>D-961</t>
  </si>
  <si>
    <t>Float type Level Switch</t>
  </si>
  <si>
    <t>LS-8303</t>
  </si>
  <si>
    <t>Lt1 Incenerator</t>
  </si>
  <si>
    <t>LS-8304 A</t>
  </si>
  <si>
    <t>TK-835 A</t>
  </si>
  <si>
    <t>LS-8304B</t>
  </si>
  <si>
    <t>TK-835 B</t>
  </si>
  <si>
    <t>LT-8501</t>
  </si>
  <si>
    <t>OVER FLOW TANK LEVEL</t>
  </si>
  <si>
    <t>LS-8502</t>
  </si>
  <si>
    <t>HEAD TANK LEVEL</t>
  </si>
  <si>
    <t>LS-8503</t>
  </si>
  <si>
    <t>LS-8504</t>
  </si>
  <si>
    <t>LT-8511</t>
  </si>
  <si>
    <t>Lt1 D-851</t>
  </si>
  <si>
    <t>LT-9201</t>
  </si>
  <si>
    <t>Lt1 D-922</t>
  </si>
  <si>
    <t>LT-9202</t>
  </si>
  <si>
    <t>Lt1 TK-923</t>
  </si>
  <si>
    <t>TK-923</t>
  </si>
  <si>
    <t>LT-9203</t>
  </si>
  <si>
    <t>C-991A/ B</t>
  </si>
  <si>
    <t>R-610 = 1 UPPER</t>
  </si>
  <si>
    <t>Lt3 R-610</t>
  </si>
  <si>
    <t>R-110 PARGE GAS</t>
  </si>
  <si>
    <t>PPY TO T-120</t>
  </si>
  <si>
    <t>GOX TO T-120</t>
  </si>
  <si>
    <t>KNm3/H</t>
  </si>
  <si>
    <t>Lt1 P-255</t>
  </si>
  <si>
    <t>E-121 LPS</t>
  </si>
  <si>
    <t>GOX TO R-130</t>
  </si>
  <si>
    <t>17-T-300 Gage W/ #146 valves</t>
  </si>
  <si>
    <t>27-T-300 Gage W/ #146 valves</t>
  </si>
  <si>
    <t>37-T-300 Gage W/ #146 valves</t>
  </si>
  <si>
    <t>47-T-300 Gage W/ #146 valves</t>
  </si>
  <si>
    <t>47-TM--300 Gage W/ #146 valves</t>
  </si>
  <si>
    <t>57-T--300 Gage W/ #146 valves</t>
  </si>
  <si>
    <t>#1 SF Magnicator II</t>
  </si>
  <si>
    <t>JTG940-E1G-00000-GAN2-XX</t>
  </si>
  <si>
    <t>JTG960-E1G-00000-GAN2-XX</t>
  </si>
  <si>
    <t>JTG920-E1R-00000-GAN2-XX</t>
  </si>
  <si>
    <t>JTA922-E1G-00000-GAN2-XX</t>
  </si>
  <si>
    <t>Lt2 E-322</t>
  </si>
  <si>
    <t>E-322 TO T-320</t>
  </si>
  <si>
    <t>Lt3 E-4111</t>
  </si>
  <si>
    <t>Lt1 P-225</t>
  </si>
  <si>
    <t>GHY B/L</t>
  </si>
  <si>
    <t>BY-14</t>
  </si>
  <si>
    <t>TR</t>
  </si>
  <si>
    <t>M</t>
  </si>
  <si>
    <t>Transformer Main</t>
  </si>
  <si>
    <t>*</t>
  </si>
  <si>
    <t>Transformer Utility</t>
  </si>
  <si>
    <t xml:space="preserve"> LSS</t>
  </si>
  <si>
    <t>Transformer Process-1</t>
  </si>
  <si>
    <t>Transformer Process-2</t>
  </si>
  <si>
    <t xml:space="preserve"> LAB</t>
  </si>
  <si>
    <t>Maintenance Building</t>
  </si>
  <si>
    <t>NGB TO TK-725</t>
  </si>
  <si>
    <t>NGB TO TK-726</t>
  </si>
  <si>
    <t>Compressor-Refrigerator</t>
  </si>
  <si>
    <t>SH-CP</t>
  </si>
  <si>
    <t>Space Heater</t>
  </si>
  <si>
    <t>SH-H</t>
  </si>
  <si>
    <t>SH-L1</t>
  </si>
  <si>
    <t>SH-L2</t>
  </si>
  <si>
    <t>SH-L3</t>
  </si>
  <si>
    <t>SH-L4</t>
  </si>
  <si>
    <t>SH-M</t>
  </si>
  <si>
    <t>U-930</t>
  </si>
  <si>
    <t>Demin Water</t>
  </si>
  <si>
    <t>Pump-T-550 Bottom</t>
  </si>
  <si>
    <t>P-555A</t>
  </si>
  <si>
    <t>Pump-T-550 Reflux</t>
  </si>
  <si>
    <t>P-555B</t>
  </si>
  <si>
    <t>P-611A</t>
  </si>
  <si>
    <t>Pump-R-610 Feed</t>
  </si>
  <si>
    <t>P-611B</t>
  </si>
  <si>
    <t>P-617A</t>
  </si>
  <si>
    <t>Pump-IBA Solvent</t>
  </si>
  <si>
    <t>P-617B</t>
  </si>
  <si>
    <t>P-622A</t>
  </si>
  <si>
    <t>Pump-T-620 Bottom</t>
  </si>
  <si>
    <t>P-622B</t>
  </si>
  <si>
    <t>P-625A</t>
  </si>
  <si>
    <t>Pump-T-620 Reflux</t>
  </si>
  <si>
    <t>P-625B</t>
  </si>
  <si>
    <t>P-632A</t>
  </si>
  <si>
    <t>Pump-T-630 Bottom</t>
  </si>
  <si>
    <t>P-632B</t>
  </si>
  <si>
    <t>P-635A</t>
  </si>
  <si>
    <t>Pump- T-630 Reflux</t>
  </si>
  <si>
    <t>P-935B</t>
  </si>
  <si>
    <t>P-938A</t>
  </si>
  <si>
    <t>Pump-Portable Water</t>
  </si>
  <si>
    <t>P-938B</t>
  </si>
  <si>
    <t>P-939A</t>
  </si>
  <si>
    <t>Pump-Waste water</t>
  </si>
  <si>
    <t>P-939B</t>
  </si>
  <si>
    <t>P-943</t>
  </si>
  <si>
    <t>Pump-PH Adjust.</t>
  </si>
  <si>
    <t>P-944/ 945</t>
  </si>
  <si>
    <t>Pump-Corrosion inhibitor</t>
  </si>
  <si>
    <t>E-412</t>
  </si>
  <si>
    <t>C-150 CRANK CASE</t>
  </si>
  <si>
    <t>LT-1601</t>
  </si>
  <si>
    <t>LT-1602</t>
  </si>
  <si>
    <t>LT-1603</t>
  </si>
  <si>
    <t>LI-1604</t>
  </si>
  <si>
    <t>Lt1 TK-161</t>
  </si>
  <si>
    <t>TK-161</t>
  </si>
  <si>
    <t>LI-1605</t>
  </si>
  <si>
    <t>E-162 SHELL</t>
  </si>
  <si>
    <t>LI-1606</t>
  </si>
  <si>
    <t>Lt1 TK-162</t>
  </si>
  <si>
    <t>TK-162</t>
  </si>
  <si>
    <t>LT-1607</t>
  </si>
  <si>
    <t>LI-1651</t>
  </si>
  <si>
    <t>LI-1652</t>
  </si>
  <si>
    <t>LT-2101</t>
  </si>
  <si>
    <t>Lt1 T-210</t>
  </si>
  <si>
    <t>LT-2102</t>
  </si>
  <si>
    <t>Lt2 D-215</t>
  </si>
  <si>
    <t>LI-2103</t>
  </si>
  <si>
    <t>Lt1 TK-211</t>
  </si>
  <si>
    <t>TK-211</t>
  </si>
  <si>
    <t>LI-2151</t>
  </si>
  <si>
    <t>LT-2201</t>
  </si>
  <si>
    <t>T-220 BTM</t>
  </si>
  <si>
    <t>LT-2202</t>
  </si>
  <si>
    <t>Lt2 D-225</t>
  </si>
  <si>
    <t>LT-2203</t>
  </si>
  <si>
    <t>D-225  INTERFACE</t>
  </si>
  <si>
    <t>LT-2302</t>
  </si>
  <si>
    <t>Lt1 P-233</t>
  </si>
  <si>
    <t>LT-2303 A</t>
  </si>
  <si>
    <t>Lt3 A-230</t>
  </si>
  <si>
    <t>D-230</t>
  </si>
  <si>
    <t>5.8</t>
  </si>
  <si>
    <t>7.8</t>
  </si>
  <si>
    <t>7.5</t>
  </si>
  <si>
    <t>1.5</t>
  </si>
  <si>
    <t>5.7</t>
  </si>
  <si>
    <t>2.5</t>
  </si>
  <si>
    <t>P-411A</t>
  </si>
  <si>
    <t>Pump-R-410 Feed</t>
  </si>
  <si>
    <t>IBA, IBD</t>
  </si>
  <si>
    <t>H2, IBA</t>
  </si>
  <si>
    <t>IBA, NPA</t>
  </si>
  <si>
    <t>IBA, IBAHB</t>
  </si>
  <si>
    <t>R-102 IN PPY</t>
  </si>
  <si>
    <t>R-102 OUT PPY</t>
  </si>
  <si>
    <t>D-101 IN PPY</t>
  </si>
  <si>
    <t xml:space="preserve">D-101  </t>
  </si>
  <si>
    <t>MPC</t>
  </si>
  <si>
    <t>LEAN MEA SOLUTION</t>
  </si>
  <si>
    <t>1/2" NPT</t>
  </si>
  <si>
    <t>CONNECTION</t>
  </si>
  <si>
    <t>ANSI</t>
  </si>
  <si>
    <t>300LB 1.5" RF</t>
  </si>
  <si>
    <t>300LB 1" RF</t>
  </si>
  <si>
    <t>600LB 1" RF</t>
  </si>
  <si>
    <t>150LB 1" RF</t>
  </si>
  <si>
    <t>150LB 1 1/2" RF</t>
  </si>
  <si>
    <t>300LB 1 1/2" RF</t>
  </si>
  <si>
    <t>600LB 1 1/2" RF</t>
  </si>
  <si>
    <t>600LB 1.5" RF</t>
  </si>
  <si>
    <t xml:space="preserve">HW </t>
  </si>
  <si>
    <t>UNIT MAKER SUPPLY</t>
  </si>
  <si>
    <t>150LB 2" RF</t>
  </si>
  <si>
    <t>Le1=14080</t>
  </si>
  <si>
    <t>Le2=12280</t>
  </si>
  <si>
    <t>Le3=8680</t>
  </si>
  <si>
    <t>Le4=5080</t>
  </si>
  <si>
    <t>Le5=1480</t>
  </si>
  <si>
    <t>OXO</t>
  </si>
  <si>
    <t>D-165 TO TK-162</t>
  </si>
  <si>
    <t>T-160 TO TK-161</t>
  </si>
  <si>
    <t>E-434 TO T-160</t>
  </si>
  <si>
    <t>T-210 FEED</t>
  </si>
  <si>
    <t>Lt3 E-216</t>
  </si>
  <si>
    <t>T-210 REFLUX</t>
  </si>
  <si>
    <t>E-212 MPS</t>
  </si>
  <si>
    <t>Lt2 E-141</t>
  </si>
  <si>
    <t>D-215 TO TK 211</t>
  </si>
  <si>
    <t>TK-251 TO T-210</t>
  </si>
  <si>
    <t>TOL TO D-211</t>
  </si>
  <si>
    <t>T-220 REFLUX</t>
  </si>
  <si>
    <t>HWS TO R-130#1</t>
  </si>
  <si>
    <t>HWS TO R -130 #2</t>
  </si>
  <si>
    <t>HWS TO R-130#3</t>
  </si>
  <si>
    <t>HWS TO R-130#5</t>
  </si>
  <si>
    <t>D-135 TOD-122</t>
  </si>
  <si>
    <t>T140 FEED</t>
  </si>
  <si>
    <t>P-142 A MIN FLOW</t>
  </si>
  <si>
    <t>S-115 OUT TO R-130</t>
  </si>
  <si>
    <t>3-WAY BALL</t>
  </si>
  <si>
    <t>2401</t>
  </si>
  <si>
    <t>D-230 TO Z-240</t>
  </si>
  <si>
    <t>D-145</t>
  </si>
  <si>
    <t>BALL</t>
  </si>
  <si>
    <t>Z-240 OUT Rh CAT</t>
  </si>
  <si>
    <t>Z-240 TOL</t>
  </si>
  <si>
    <t>LV</t>
  </si>
  <si>
    <t>SCRUBBER T-023</t>
  </si>
  <si>
    <t>SYN. GAS DRAIN D-003</t>
  </si>
  <si>
    <t>P-167B</t>
  </si>
  <si>
    <t>P-169A</t>
  </si>
  <si>
    <t>Pump-IBD</t>
  </si>
  <si>
    <t>P-169B</t>
  </si>
  <si>
    <t>P-212</t>
  </si>
  <si>
    <t>Pump-T-210 Bottom</t>
  </si>
  <si>
    <t>P-215</t>
  </si>
  <si>
    <t>Pump-T-210 Reflux</t>
  </si>
  <si>
    <t>P-217</t>
  </si>
  <si>
    <t>Pump-TOL</t>
  </si>
  <si>
    <t>P-222</t>
  </si>
  <si>
    <t>Pump-T-220 Bottom</t>
  </si>
  <si>
    <t>P-225</t>
  </si>
  <si>
    <t>Pump-T-220 Reflux</t>
  </si>
  <si>
    <t>P-226</t>
  </si>
  <si>
    <t>Pump-T-220 Water</t>
  </si>
  <si>
    <t>P-230A</t>
  </si>
  <si>
    <t>Pump-D-230 Seal water</t>
  </si>
  <si>
    <t>SET TOP 345MM</t>
  </si>
  <si>
    <t>Nohken inc</t>
  </si>
  <si>
    <t>KRV-1F</t>
  </si>
  <si>
    <t>JM11-133</t>
  </si>
  <si>
    <t>kPa</t>
  </si>
  <si>
    <t>JM31-133</t>
  </si>
  <si>
    <t>BE10-131</t>
  </si>
  <si>
    <t>BE10-133</t>
  </si>
  <si>
    <t>Hayashi Denko</t>
  </si>
  <si>
    <t xml:space="preserve">1 1/2B-RF </t>
  </si>
  <si>
    <t>1B-RF</t>
  </si>
  <si>
    <t>waste Water</t>
  </si>
  <si>
    <t>90~100</t>
  </si>
  <si>
    <t>l/h</t>
  </si>
  <si>
    <t>AM-1521</t>
  </si>
  <si>
    <t>Waste water</t>
  </si>
  <si>
    <t>150LB</t>
  </si>
  <si>
    <t>2228mmH2O</t>
  </si>
  <si>
    <t>1.29Kg/Nm3</t>
  </si>
  <si>
    <t>JTD920A-1E1F2-A1BXX</t>
  </si>
  <si>
    <t>Normal    (Kg/cm2G)</t>
  </si>
  <si>
    <r>
      <t>Normal    (</t>
    </r>
    <r>
      <rPr>
        <vertAlign val="superscript"/>
        <sz val="10"/>
        <rFont val="Antique Olive"/>
        <family val="2"/>
      </rPr>
      <t>o</t>
    </r>
    <r>
      <rPr>
        <sz val="10"/>
        <rFont val="Antique Olive"/>
        <family val="2"/>
      </rPr>
      <t>C)</t>
    </r>
  </si>
  <si>
    <t>0.483Kg/Nm3</t>
  </si>
  <si>
    <t>WATER</t>
  </si>
  <si>
    <t>MGG11D-050P21LS1AHA-X2-ACL</t>
  </si>
  <si>
    <t>2533mmH2O</t>
  </si>
  <si>
    <t>INCINERATOR</t>
  </si>
  <si>
    <t>1542mmH2O</t>
  </si>
  <si>
    <t>1202mmH2O</t>
  </si>
  <si>
    <t xml:space="preserve">JPI 150 1 1/2B-RF </t>
  </si>
  <si>
    <t xml:space="preserve">JPI 1 1/2B-RF </t>
  </si>
  <si>
    <t>1144mmH2O</t>
  </si>
  <si>
    <t>100mmAq</t>
  </si>
  <si>
    <t>1542mmAq</t>
  </si>
  <si>
    <t>WASTE WATER</t>
  </si>
  <si>
    <t>EXCESS WATER</t>
  </si>
  <si>
    <t>400mmAq</t>
  </si>
  <si>
    <t>33~1050</t>
  </si>
  <si>
    <t>1130mmAq</t>
  </si>
  <si>
    <t>89~85</t>
  </si>
  <si>
    <t>7mmAq</t>
  </si>
  <si>
    <t>85~85</t>
  </si>
  <si>
    <t>DISSOLVER LEVEL</t>
  </si>
  <si>
    <t>1202mmAq</t>
  </si>
  <si>
    <t>COOLING WATER</t>
  </si>
  <si>
    <t>LPS TO  UTILTY AREA</t>
  </si>
  <si>
    <t>MPS TO OCTANOL UNIT</t>
  </si>
  <si>
    <t>P-921A/B DISCH</t>
  </si>
  <si>
    <t>TK-023</t>
  </si>
  <si>
    <t>S-001</t>
  </si>
  <si>
    <t>C-011 INTER STAGE SEPARATOR LEVEL</t>
  </si>
  <si>
    <t>INTER STAGE SEPARATOR LEVEL</t>
  </si>
  <si>
    <t>DISCHARGE SEPARATOR LEVEL</t>
  </si>
  <si>
    <t>DRAIN POT LEVEL</t>
  </si>
  <si>
    <t>CRANKCASE OIL LEVEL</t>
  </si>
  <si>
    <t>CYL. OIL TANK LEVEL</t>
  </si>
  <si>
    <t>D-102</t>
  </si>
  <si>
    <t>D-425</t>
  </si>
  <si>
    <t>D-425 INTERFACE</t>
  </si>
  <si>
    <t>T-430 BOTTOM</t>
  </si>
  <si>
    <t>D-435</t>
  </si>
  <si>
    <t>T-440 BOTTOM</t>
  </si>
  <si>
    <t>NATURAL GAS E-014 INLET</t>
  </si>
  <si>
    <t>Agitator-No.2 Clarifire rake</t>
  </si>
  <si>
    <t>A-833</t>
  </si>
  <si>
    <t>Agitator-Nutrient Dissolving</t>
  </si>
  <si>
    <t>A-834</t>
  </si>
  <si>
    <t>Agitator-No.1 Polymer Dissolving</t>
  </si>
  <si>
    <t>T-450 TO E-414</t>
  </si>
  <si>
    <t>D-455 TO WW SAMP</t>
  </si>
  <si>
    <t>T-120  TOP</t>
  </si>
  <si>
    <t>D 122</t>
  </si>
  <si>
    <t>S-115 OUT</t>
  </si>
  <si>
    <t>Lt4 R-130</t>
  </si>
  <si>
    <t>R-130 # 1</t>
  </si>
  <si>
    <t>R-130 # 2</t>
  </si>
  <si>
    <t>R-130 # 4</t>
  </si>
  <si>
    <t>R-130 # 6</t>
  </si>
  <si>
    <t>R-130 # 8</t>
  </si>
  <si>
    <t>R 130 OUT</t>
  </si>
  <si>
    <t>R 130 # 1 WH OUT</t>
  </si>
  <si>
    <t>R 130 # 2 WH OUT</t>
  </si>
  <si>
    <t>R 130 # 3 - #4 WH OUT</t>
  </si>
  <si>
    <t>R 130 # 5 - #7 WH OUT</t>
  </si>
  <si>
    <t>Lt3 E-135</t>
  </si>
  <si>
    <t>E 135 TO D-135</t>
  </si>
  <si>
    <t>D 135</t>
  </si>
  <si>
    <t>Lt3 S-125</t>
  </si>
  <si>
    <t>E 141 SHELL OUT</t>
  </si>
  <si>
    <t>Lt2 T-140</t>
  </si>
  <si>
    <t>T-140 #28</t>
  </si>
  <si>
    <t>T-140 #8</t>
  </si>
  <si>
    <t>T-140 TOP</t>
  </si>
  <si>
    <t>Lt2 E-252</t>
  </si>
  <si>
    <t>E-143 OUT</t>
  </si>
  <si>
    <t>TK- 141</t>
  </si>
  <si>
    <t>E- 148 OUT</t>
  </si>
  <si>
    <t>E- 145 OUT</t>
  </si>
  <si>
    <t>FEED FILTER U-031-v1</t>
  </si>
  <si>
    <t>PSA KO DRUM U-041-V4</t>
  </si>
  <si>
    <t>C-412 L side (Admin)</t>
  </si>
  <si>
    <t>C-412 R side (Jetty)</t>
  </si>
  <si>
    <t>Sensor C-150 Right</t>
  </si>
  <si>
    <t>Sensor C-150 Left</t>
  </si>
  <si>
    <t>VI</t>
  </si>
  <si>
    <t>C-011 STG 1</t>
  </si>
  <si>
    <t>Impact trans.</t>
  </si>
  <si>
    <t>C-011 STG 2</t>
  </si>
  <si>
    <t>C-018 STG 1</t>
  </si>
  <si>
    <t>C-018 STG 2</t>
  </si>
  <si>
    <t>IMP</t>
  </si>
  <si>
    <t>NATURAL GAS H-011 FEED</t>
  </si>
  <si>
    <t>MP STEAM H-011 FEED</t>
  </si>
  <si>
    <t>C02 FROM C-012</t>
  </si>
  <si>
    <t>COMBUSTION AIR</t>
  </si>
  <si>
    <t>VENTURI+DPT</t>
  </si>
  <si>
    <t>FUEL NG TO H-011</t>
  </si>
  <si>
    <t>VORTEX</t>
  </si>
  <si>
    <t>OFF-GAS  FROM OCTANOL UNIT</t>
  </si>
  <si>
    <t>OFF-GAS  FROM U-031&amp;U-041</t>
  </si>
  <si>
    <t>T-540 TO E-961</t>
  </si>
  <si>
    <t>Lt2 E-614</t>
  </si>
  <si>
    <t>T-550 FEED</t>
  </si>
  <si>
    <t>T-550 REFLUX</t>
  </si>
  <si>
    <t>E-552 LPS</t>
  </si>
  <si>
    <t>D-555 TO E-961</t>
  </si>
  <si>
    <t>D-611 IBD FEED</t>
  </si>
  <si>
    <t>m3/h</t>
  </si>
  <si>
    <t>TK-611 TO D-611</t>
  </si>
  <si>
    <t>E-022 MPC</t>
  </si>
  <si>
    <t>T-022 BOTTOM OUT</t>
  </si>
  <si>
    <t>C-012      SUCTION</t>
  </si>
  <si>
    <t>PC TO T-012</t>
  </si>
  <si>
    <t>Pump- T-320 Reflux</t>
  </si>
  <si>
    <t>P-325B</t>
  </si>
  <si>
    <t>P-326A</t>
  </si>
  <si>
    <t>Pump-T-320 Water</t>
  </si>
  <si>
    <t>P-326B</t>
  </si>
  <si>
    <t>P-417A</t>
  </si>
  <si>
    <t>Pump-2EH solvent</t>
  </si>
  <si>
    <t>P-417B</t>
  </si>
  <si>
    <t>P-422A</t>
  </si>
  <si>
    <t xml:space="preserve">Pump-T-420 Bottom </t>
  </si>
  <si>
    <t>P-422B</t>
  </si>
  <si>
    <t>P-425A</t>
  </si>
  <si>
    <t>Pump-T-420 Reflux</t>
  </si>
  <si>
    <t>P-425B</t>
  </si>
  <si>
    <t>P-426A</t>
  </si>
  <si>
    <t xml:space="preserve">Pump-T-420 Water </t>
  </si>
  <si>
    <t>P-426B</t>
  </si>
  <si>
    <t>P-432</t>
  </si>
  <si>
    <t>Pump-T-430 Bottom</t>
  </si>
  <si>
    <t>P-435A</t>
  </si>
  <si>
    <t>Pump-T-430 Reflux</t>
  </si>
  <si>
    <t>P-435B</t>
  </si>
  <si>
    <t>P-442A</t>
  </si>
  <si>
    <t xml:space="preserve">Pump-T-440 Bottom </t>
  </si>
  <si>
    <t>P-442B</t>
  </si>
  <si>
    <t>P-445</t>
  </si>
  <si>
    <t>Pump-T-440 Reflux</t>
  </si>
  <si>
    <t>P-452</t>
  </si>
  <si>
    <t>Pump-T-450 Bottom</t>
  </si>
  <si>
    <t>P-455A</t>
  </si>
  <si>
    <t>Pump-T-450 Reflux</t>
  </si>
  <si>
    <t>P-455B</t>
  </si>
  <si>
    <t>P-456</t>
  </si>
  <si>
    <t>Pump-T-450 Water</t>
  </si>
  <si>
    <t>P-511A</t>
  </si>
  <si>
    <t>Pump-R-520 Feed</t>
  </si>
  <si>
    <t>P-511B</t>
  </si>
  <si>
    <t>P-517A</t>
  </si>
  <si>
    <t>Pump-NBA solvent</t>
  </si>
  <si>
    <t>P-517B</t>
  </si>
  <si>
    <t>P-522A</t>
  </si>
  <si>
    <t>Pump-T-520 Bottom</t>
  </si>
  <si>
    <t>P-522B</t>
  </si>
  <si>
    <t>P-525A</t>
  </si>
  <si>
    <t>Pump-T-520 Reflux</t>
  </si>
  <si>
    <t>P-525B</t>
  </si>
  <si>
    <t>P-532</t>
  </si>
  <si>
    <t>Pump-T-530 Bottom</t>
  </si>
  <si>
    <t>P-535A</t>
  </si>
  <si>
    <t>Pump-T-530 Reflux</t>
  </si>
  <si>
    <t>P-535B</t>
  </si>
  <si>
    <t>P-542A</t>
  </si>
  <si>
    <t>Pump-T-540 Bottom</t>
  </si>
  <si>
    <t>P-542B</t>
  </si>
  <si>
    <t>P-545</t>
  </si>
  <si>
    <t>Pump-T-540 Reflux</t>
  </si>
  <si>
    <t>P-552</t>
  </si>
  <si>
    <t>E-422 MPS</t>
  </si>
  <si>
    <t>T-430 FEED</t>
  </si>
  <si>
    <t>T-430 REFLUX</t>
  </si>
  <si>
    <t>E-432 MPS</t>
  </si>
  <si>
    <t>P-435A/B OUT</t>
  </si>
  <si>
    <t>T-430 TO E-414</t>
  </si>
  <si>
    <t>MEA reboiler flow</t>
  </si>
  <si>
    <t>Reclaimer inlet flow</t>
  </si>
  <si>
    <t>Flue gas scrubber gas outlet flow</t>
  </si>
  <si>
    <t>Flue gas scrubber circ. flow</t>
  </si>
  <si>
    <t>Stripper rich MEA inlet flow</t>
  </si>
  <si>
    <t>Absorber lean MEA inlet flow</t>
  </si>
  <si>
    <t>Absorber circ. inlet flow</t>
  </si>
  <si>
    <t>MEA filter lean MEA flow</t>
  </si>
  <si>
    <t>Gas cooler flow to stripper</t>
  </si>
  <si>
    <t>Gas cooler flow to absorber</t>
  </si>
  <si>
    <t>Water scrubber demin wtr inlet flow</t>
  </si>
  <si>
    <t>Cooling water flow</t>
  </si>
  <si>
    <t>PPC 144x72</t>
  </si>
  <si>
    <t>FUEL GAS TO BURNER H-011</t>
  </si>
  <si>
    <t>OFF GAS OCTANOL UNIT</t>
  </si>
  <si>
    <t>OFF GAS FROM U-031 &amp; U-041</t>
  </si>
  <si>
    <t>OFF GA STO BURNER H-011</t>
  </si>
  <si>
    <t>COMBUSTION AIR TO BURNER H-011</t>
  </si>
  <si>
    <t>ELEMENT     TYPE</t>
  </si>
  <si>
    <t>TRANS.   TYPE</t>
  </si>
  <si>
    <t>PT100</t>
  </si>
  <si>
    <t>K</t>
  </si>
  <si>
    <t>-100mmH2O</t>
  </si>
  <si>
    <t>-90mmH2O</t>
  </si>
  <si>
    <t>-60mmH2O</t>
  </si>
  <si>
    <t>-40mmH20</t>
  </si>
  <si>
    <t>REFORMED GAS</t>
  </si>
  <si>
    <t>Le=890</t>
  </si>
  <si>
    <t>1/2 NPT</t>
  </si>
  <si>
    <t>CO2+MES</t>
  </si>
  <si>
    <t>RICH MEA SOLUTION</t>
  </si>
  <si>
    <t>COOLING WATER FROM E-026</t>
  </si>
  <si>
    <t>COOLING WATER FROM C-012</t>
  </si>
  <si>
    <t>COOLING WATER FROM C-013</t>
  </si>
  <si>
    <t>E-003 CW RETURN</t>
  </si>
  <si>
    <t>E-001 CW RETURN</t>
  </si>
  <si>
    <t>COOLING WATER FROM C-011-E1</t>
  </si>
  <si>
    <t>Burner</t>
  </si>
  <si>
    <t xml:space="preserve">BURNER PREREFORMER </t>
  </si>
  <si>
    <t xml:space="preserve">R012 #1 </t>
  </si>
  <si>
    <t>R012 #2</t>
  </si>
  <si>
    <t>R012 #3</t>
  </si>
  <si>
    <t>R012 #4</t>
  </si>
  <si>
    <t>R012 PREREFORMER OUT</t>
  </si>
  <si>
    <t>E010B PREREFORMER INLET</t>
  </si>
  <si>
    <t>E-010B</t>
  </si>
  <si>
    <t>E010B PREREFORMER OUTLET</t>
  </si>
  <si>
    <t xml:space="preserve">E-010 </t>
  </si>
  <si>
    <t>UP STREAM DUCT BURNER</t>
  </si>
  <si>
    <t>CO12B DISCHARGE</t>
  </si>
  <si>
    <t>R-012 MIX NG, CO2, STEAM</t>
  </si>
  <si>
    <t>R-012 VENTING GAS</t>
  </si>
  <si>
    <t>TK-961A INTERFACE</t>
  </si>
  <si>
    <t>TK-961B INTERFACE</t>
  </si>
  <si>
    <t>D-962</t>
  </si>
  <si>
    <t>T-980 BOTTOM</t>
  </si>
  <si>
    <t>D-985</t>
  </si>
  <si>
    <t>D-985 INTERFACE</t>
  </si>
  <si>
    <t>LT-0101</t>
  </si>
  <si>
    <t>STEAM DRUM D-011</t>
  </si>
  <si>
    <t>DISP</t>
  </si>
  <si>
    <t>LI-0102</t>
  </si>
  <si>
    <t>LS-0103</t>
  </si>
  <si>
    <t>LT-0106</t>
  </si>
  <si>
    <t>CONDENSAT SPARATOR D-011</t>
  </si>
  <si>
    <t>LI-0201</t>
  </si>
  <si>
    <t>CO2 STRIPPER T-022</t>
  </si>
  <si>
    <t>DPT</t>
  </si>
  <si>
    <t>LS-0202</t>
  </si>
  <si>
    <t>LS-0203</t>
  </si>
  <si>
    <t>LT-0204</t>
  </si>
  <si>
    <t>MEA RECLAIMER E-025</t>
  </si>
  <si>
    <t>LT-0205</t>
  </si>
  <si>
    <t>CONDENSAT SPARATOR D-021</t>
  </si>
  <si>
    <t>Liquid CO2</t>
  </si>
  <si>
    <t>t/h</t>
  </si>
  <si>
    <t>RIO-114-2</t>
  </si>
  <si>
    <t>Fluegas flowmeter</t>
  </si>
  <si>
    <t>Fluegas</t>
  </si>
  <si>
    <t>Sitrans P</t>
  </si>
  <si>
    <t>Steam boiler</t>
  </si>
  <si>
    <t>DSB</t>
  </si>
  <si>
    <t>Ref.  Comp. Suct. Press. Low A</t>
  </si>
  <si>
    <t>KP1A</t>
  </si>
  <si>
    <t>Ref.  Comp. Suct. Press. Low B</t>
  </si>
  <si>
    <t>Ref.  Comp. disc. Press. High A</t>
  </si>
  <si>
    <t>KP7ABS</t>
  </si>
  <si>
    <t>Ref.  Comp. disc. Press. High B</t>
  </si>
  <si>
    <t>Ref.  Comp. disc. Press. High C</t>
  </si>
  <si>
    <t>Ref. Comp. Oil pres. A</t>
  </si>
  <si>
    <t>ID 14492202</t>
  </si>
  <si>
    <t>Bitzer Kuhlmaschinenbau</t>
  </si>
  <si>
    <t>Ref. Comp. Oil pres. B</t>
  </si>
  <si>
    <t>Ref. Comp. Oil pres. C</t>
  </si>
  <si>
    <t>CO2 comp. oil press. A</t>
  </si>
  <si>
    <t>KP135</t>
  </si>
  <si>
    <t>CO2 comp. oil press. B</t>
  </si>
  <si>
    <t>Diff. press ref. comp. A</t>
  </si>
  <si>
    <t>Diff. Press. Comp CO2 A</t>
  </si>
  <si>
    <t>ID 2606374101</t>
  </si>
  <si>
    <t>Mann &amp; Hummel</t>
  </si>
  <si>
    <t>Diff. Press. Comp CO2 B</t>
  </si>
  <si>
    <t>Fluegas inlet to steam boiler</t>
  </si>
  <si>
    <t>Bar</t>
  </si>
  <si>
    <t>Outlet steam boiler</t>
  </si>
  <si>
    <t>MEA Reboiler press.</t>
  </si>
  <si>
    <t>Condensate pump disc.</t>
  </si>
  <si>
    <t>MEA Reboiler inlet press.</t>
  </si>
  <si>
    <t>MEA Circulation disc. Pump</t>
  </si>
  <si>
    <t>MEA Circulation</t>
  </si>
  <si>
    <t>MEA circulation suct. Pump</t>
  </si>
  <si>
    <t>MEA circulation pump seal</t>
  </si>
  <si>
    <t>Fluegas scrubber outlet</t>
  </si>
  <si>
    <t>Outlet exhasuter</t>
  </si>
  <si>
    <t>Stripper press</t>
  </si>
  <si>
    <t>Sitrans PDS III</t>
  </si>
  <si>
    <t>Nox flash pump</t>
  </si>
  <si>
    <t>Nox flash gas outlet</t>
  </si>
  <si>
    <t>Water scrubber outlet press</t>
  </si>
  <si>
    <t>Dehumidifier gas outlet</t>
  </si>
  <si>
    <t>Dehydrator A</t>
  </si>
  <si>
    <t>Dehydrator B</t>
  </si>
  <si>
    <t>CO2 transfer pump suction</t>
  </si>
  <si>
    <t>CO2 Condenser</t>
  </si>
  <si>
    <t>CO2 transfer pump discharge</t>
  </si>
  <si>
    <t>Ref. Comp. suction press.</t>
  </si>
  <si>
    <t>Ref. Compressor disc/ press.</t>
  </si>
  <si>
    <t>Open flash tank outlet</t>
  </si>
  <si>
    <t>CO2 comp. suct A</t>
  </si>
  <si>
    <t>CO2 comp. intermediate A</t>
  </si>
  <si>
    <t>CO2 comp. discharge A</t>
  </si>
  <si>
    <t xml:space="preserve">Reboiler condensate </t>
  </si>
  <si>
    <t>EN-837-1</t>
  </si>
  <si>
    <t>Reboiler drum</t>
  </si>
  <si>
    <t>MEA cooler to absorber</t>
  </si>
  <si>
    <t>MEA Make up</t>
  </si>
  <si>
    <t>MEA from Nox flash</t>
  </si>
  <si>
    <t>Amonia from dehumidifier</t>
  </si>
  <si>
    <t xml:space="preserve">Instrument air </t>
  </si>
  <si>
    <t>Amonia to NH3 compr.</t>
  </si>
  <si>
    <t>Open flash drum</t>
  </si>
  <si>
    <t>Ref. suction comp. B</t>
  </si>
  <si>
    <t>Ref. discharge comp. B</t>
  </si>
  <si>
    <t>Ref. suction comp. A</t>
  </si>
  <si>
    <t>Ref. discharge comp. A</t>
  </si>
  <si>
    <t>Ref. suction comp. C</t>
  </si>
  <si>
    <t>Reclaimer spary</t>
  </si>
  <si>
    <t>Reclaimer seal pump</t>
  </si>
  <si>
    <t>Reclaimer cyclone inlet</t>
  </si>
  <si>
    <t>Oil compr. A</t>
  </si>
  <si>
    <t>Baumer</t>
  </si>
  <si>
    <t>Intermediate compr. A</t>
  </si>
  <si>
    <t>Discharge compr. A</t>
  </si>
  <si>
    <t>Sealing comp. A</t>
  </si>
  <si>
    <t>Oil compr. B</t>
  </si>
  <si>
    <t>Intermediate compr. B</t>
  </si>
  <si>
    <t>Discharge compr. B</t>
  </si>
  <si>
    <t>Sealing comp. B</t>
  </si>
  <si>
    <t>D-771</t>
  </si>
  <si>
    <t>CO2 storage</t>
  </si>
  <si>
    <t>Mpa</t>
  </si>
  <si>
    <t>D-772</t>
  </si>
  <si>
    <t>D-773</t>
  </si>
  <si>
    <t>RTD, Pt-100</t>
  </si>
  <si>
    <t>4-20 mA</t>
  </si>
  <si>
    <t>BSP Tread 1/2"</t>
  </si>
  <si>
    <t>CO2 gas</t>
  </si>
  <si>
    <t>atm</t>
  </si>
  <si>
    <t>PTC</t>
  </si>
  <si>
    <t>Bevi</t>
  </si>
  <si>
    <t>Bitzer</t>
  </si>
  <si>
    <t>Pt-100</t>
  </si>
  <si>
    <t>Jumo</t>
  </si>
  <si>
    <t>Fluegas scrubber cooling</t>
  </si>
  <si>
    <r>
      <t>O</t>
    </r>
    <r>
      <rPr>
        <sz val="8"/>
        <rFont val="Antique Olv (W1)"/>
      </rPr>
      <t>C</t>
    </r>
  </si>
  <si>
    <t>Fluegas scrubber</t>
  </si>
  <si>
    <t>MEA cooler</t>
  </si>
  <si>
    <t>Water scrubber sprayer</t>
  </si>
  <si>
    <t>CO2 to condenser</t>
  </si>
  <si>
    <t xml:space="preserve">Amoniak cooler </t>
  </si>
  <si>
    <t>Ref compres. Oil cooler</t>
  </si>
  <si>
    <t>NOx Flash</t>
  </si>
  <si>
    <t>Capacitif</t>
  </si>
  <si>
    <t>LP20</t>
  </si>
  <si>
    <t>Spirax sarco</t>
  </si>
  <si>
    <t>Condensate drum</t>
  </si>
  <si>
    <t>TDR Single cable</t>
  </si>
  <si>
    <t>Sitrans LG250</t>
  </si>
  <si>
    <t>Distillation column</t>
  </si>
  <si>
    <t>TDR Coaxial type</t>
  </si>
  <si>
    <t>Condenser</t>
  </si>
  <si>
    <t>Amoniak cooled</t>
  </si>
  <si>
    <t>Open flash tank</t>
  </si>
  <si>
    <t>Steam boiler L</t>
  </si>
  <si>
    <t>LP30</t>
  </si>
  <si>
    <t>Steam boiler HH</t>
  </si>
  <si>
    <t>LP31</t>
  </si>
  <si>
    <t>Steam boiler LL</t>
  </si>
  <si>
    <t>Condensate drum L</t>
  </si>
  <si>
    <t>Endress + Hauser</t>
  </si>
  <si>
    <t>Condensate drum H</t>
  </si>
  <si>
    <t>Nox Flash</t>
  </si>
  <si>
    <t>Dehumidifier</t>
  </si>
  <si>
    <t>Ref. compressor oil</t>
  </si>
  <si>
    <t>OLC-D1</t>
  </si>
  <si>
    <t xml:space="preserve">CO2 comp A intermediate </t>
  </si>
  <si>
    <t xml:space="preserve">CO2 comp A Discharge </t>
  </si>
  <si>
    <t>CO2 comp A Suction</t>
  </si>
  <si>
    <t xml:space="preserve">CO2 comp B intermediate </t>
  </si>
  <si>
    <t xml:space="preserve">CO2 comp B Discharge </t>
  </si>
  <si>
    <t>CO2 comp B Suction</t>
  </si>
  <si>
    <t>CO2 Storage</t>
  </si>
  <si>
    <t>AT-9000</t>
  </si>
  <si>
    <t>Glass gauge</t>
  </si>
  <si>
    <t>LST</t>
  </si>
  <si>
    <t>mmWC</t>
  </si>
  <si>
    <t>ANTEQ PAC</t>
  </si>
  <si>
    <t>R6000s</t>
  </si>
  <si>
    <t>Pyro-flourescence</t>
  </si>
  <si>
    <t>ppm</t>
  </si>
  <si>
    <t>CAI</t>
  </si>
  <si>
    <t>R600</t>
  </si>
  <si>
    <t>FID</t>
  </si>
  <si>
    <t>Mecco Inc.</t>
  </si>
  <si>
    <t>Aquavolt</t>
  </si>
  <si>
    <t>Electrolytic cell</t>
  </si>
  <si>
    <t>R1020</t>
  </si>
  <si>
    <t>UV-flourescene</t>
  </si>
  <si>
    <t>ppb</t>
  </si>
  <si>
    <t>CP30</t>
  </si>
  <si>
    <t>Conduction</t>
  </si>
  <si>
    <t>uS/cm2</t>
  </si>
  <si>
    <t>Vaisala</t>
  </si>
  <si>
    <t>DMT242</t>
  </si>
  <si>
    <t>Thin film polymer</t>
  </si>
  <si>
    <t>MG</t>
  </si>
  <si>
    <t>Stroke pump</t>
  </si>
  <si>
    <t>VEM Motor s Thum</t>
  </si>
  <si>
    <t>Hoyer</t>
  </si>
  <si>
    <t>AC-Motoren</t>
  </si>
  <si>
    <t>Hermetic</t>
  </si>
  <si>
    <t>Elektrim</t>
  </si>
  <si>
    <t>Teco</t>
  </si>
  <si>
    <t>P-771A</t>
  </si>
  <si>
    <t>P-771B</t>
  </si>
  <si>
    <t>UPS Battery</t>
  </si>
  <si>
    <t>SMT2200I</t>
  </si>
  <si>
    <t>L-403</t>
  </si>
  <si>
    <t>CO2 100TPD Plant</t>
  </si>
  <si>
    <t>RIO</t>
  </si>
  <si>
    <t>Skid 101</t>
  </si>
  <si>
    <t>Steam Boiler</t>
  </si>
  <si>
    <t>Skid 103</t>
  </si>
  <si>
    <t>Reboiler</t>
  </si>
  <si>
    <t>Skid 104</t>
  </si>
  <si>
    <t>Mea filter</t>
  </si>
  <si>
    <t>Skid 201A</t>
  </si>
  <si>
    <t>CO2 Compressor A</t>
  </si>
  <si>
    <t>Skid 201B</t>
  </si>
  <si>
    <t>CO2 Compressor B</t>
  </si>
  <si>
    <t>Skid 361</t>
  </si>
  <si>
    <t>Dehumidifier &amp; Dehydrator</t>
  </si>
  <si>
    <t>Skid 381</t>
  </si>
  <si>
    <t>Liquefaction</t>
  </si>
  <si>
    <t>NH3 Compressor</t>
  </si>
  <si>
    <t>Legrand</t>
  </si>
  <si>
    <t>3-phase</t>
  </si>
  <si>
    <t>1-phase</t>
  </si>
  <si>
    <t>R-206</t>
  </si>
  <si>
    <t>L-207</t>
  </si>
  <si>
    <t>L-208</t>
  </si>
  <si>
    <t>Steam boiler CO2 100TPD</t>
  </si>
  <si>
    <t>Absorber top cooler CO2 100TPD</t>
  </si>
  <si>
    <t>Reclaimer CO2 100TPD</t>
  </si>
  <si>
    <t>Unit-30</t>
  </si>
  <si>
    <t>CO-CU1</t>
  </si>
  <si>
    <t>MCC-CO2</t>
  </si>
  <si>
    <t>CO-CU2</t>
  </si>
  <si>
    <t>CO-CU3</t>
  </si>
  <si>
    <t>FVRN125</t>
  </si>
  <si>
    <t>AR-CU1</t>
  </si>
  <si>
    <t>RNE25MV14</t>
  </si>
  <si>
    <t>FTNE25MV14</t>
  </si>
  <si>
    <t>Steam boiler earthing</t>
  </si>
  <si>
    <t>Exhauster earthing</t>
  </si>
  <si>
    <t>Stripper earthing</t>
  </si>
  <si>
    <t>Extraction skids earthing</t>
  </si>
  <si>
    <t>CO2 compressor earthing</t>
  </si>
  <si>
    <t>Cooling tower earthing</t>
  </si>
  <si>
    <t>Amonia compressor earthing</t>
  </si>
  <si>
    <t>Storage tank earthing</t>
  </si>
  <si>
    <t>Comp. CO2 48TPD</t>
  </si>
  <si>
    <t>Tower Absorber CO2 48TPD</t>
  </si>
  <si>
    <t>Tower Striiper CO2 48TPD</t>
  </si>
  <si>
    <t>U-114 Absorber CO2 100TPD</t>
  </si>
  <si>
    <t>U-115 Stripper CO2 100TPD</t>
  </si>
  <si>
    <t>U-114-3 Mea Filter CO2 100TPD</t>
  </si>
  <si>
    <t>U-201B CO2 Comp. CO2 100TPD</t>
  </si>
  <si>
    <t>Z-0741 CO2 100TPD</t>
  </si>
  <si>
    <t>U-401 NH3 Comp. CO2 100TPD</t>
  </si>
  <si>
    <t>D-772 CO2 100TPD</t>
  </si>
  <si>
    <t>P-771A/B</t>
  </si>
  <si>
    <t>R O Project</t>
  </si>
  <si>
    <t>PIC</t>
  </si>
  <si>
    <t>IK</t>
  </si>
  <si>
    <t>Grade</t>
  </si>
  <si>
    <t>GRADE</t>
  </si>
  <si>
    <t>CO2 Plant</t>
  </si>
  <si>
    <t>H-922 controller</t>
  </si>
  <si>
    <t>CO2 Plant Analyzer</t>
  </si>
  <si>
    <t>Rittal</t>
  </si>
  <si>
    <t>RO Shelter</t>
  </si>
  <si>
    <t>RO Controller</t>
  </si>
  <si>
    <t>H-922 Damper</t>
  </si>
  <si>
    <t>Oil Station</t>
  </si>
  <si>
    <t>Gas station</t>
  </si>
  <si>
    <t>Top drum</t>
  </si>
  <si>
    <t>Fluegas inlet</t>
  </si>
  <si>
    <t>Water outlet</t>
  </si>
  <si>
    <t>Water inlet</t>
  </si>
  <si>
    <t>Amb</t>
  </si>
  <si>
    <t>Voltage 10-30 VDC Output 4-20 mA</t>
  </si>
  <si>
    <t>Yamatake azbil</t>
  </si>
  <si>
    <t xml:space="preserve"> S#1104FL5T,P#9073930</t>
  </si>
  <si>
    <t>Output 4-20 mA to DCS FT-9222 ; DN 150</t>
  </si>
  <si>
    <t>H-922 Project</t>
  </si>
  <si>
    <t>Drum pressure</t>
  </si>
  <si>
    <t>Inlet gas regulator</t>
  </si>
  <si>
    <t>Outlet gas regulator</t>
  </si>
  <si>
    <t>Outlet main gas valve 2</t>
  </si>
  <si>
    <t>inlet relief gas valve</t>
  </si>
  <si>
    <t>Ignition pressure</t>
  </si>
  <si>
    <t>FOL press.</t>
  </si>
  <si>
    <t>Steam atomizing</t>
  </si>
  <si>
    <t>HWFB System technik</t>
  </si>
  <si>
    <t>Air damper press.</t>
  </si>
  <si>
    <t>amb</t>
  </si>
  <si>
    <t>BSP, 1/2G</t>
  </si>
  <si>
    <t>Economizer, cimney</t>
  </si>
  <si>
    <t>Water inlet economizer</t>
  </si>
  <si>
    <t>Fluegas inlet economizer</t>
  </si>
  <si>
    <t>Water oulet economizer</t>
  </si>
  <si>
    <t>Fluegas outlet economizer</t>
  </si>
  <si>
    <t>FOL Station</t>
  </si>
  <si>
    <t>Burner gun</t>
  </si>
  <si>
    <t>Stean atomizing</t>
  </si>
  <si>
    <t>50MS4</t>
  </si>
  <si>
    <t>Water Level High</t>
  </si>
  <si>
    <t>Drum</t>
  </si>
  <si>
    <t>H-922 Drum</t>
  </si>
  <si>
    <t>Hot Steam</t>
  </si>
  <si>
    <t>49B6</t>
  </si>
  <si>
    <t>46B6</t>
  </si>
  <si>
    <t>Cimney</t>
  </si>
  <si>
    <t>Igena</t>
  </si>
  <si>
    <t>FLB1 and EL-22</t>
  </si>
  <si>
    <t>Lamtec</t>
  </si>
  <si>
    <t>us/cm2</t>
  </si>
  <si>
    <t>Lambda LS2</t>
  </si>
  <si>
    <t>Conductivity</t>
  </si>
  <si>
    <t>RO Project</t>
  </si>
  <si>
    <t>MAIN PUMP</t>
  </si>
  <si>
    <t>RO PLANT</t>
  </si>
  <si>
    <t>Local Control Panel</t>
  </si>
  <si>
    <t>FEED PUMP</t>
  </si>
  <si>
    <t>2700R11BBFEZZZ</t>
  </si>
  <si>
    <t>Micromotion</t>
  </si>
  <si>
    <t>RO Skid</t>
  </si>
  <si>
    <t>Unit-27</t>
  </si>
  <si>
    <t>Unit-28</t>
  </si>
  <si>
    <t>Unit-29</t>
  </si>
  <si>
    <t>Coolant water</t>
  </si>
  <si>
    <t>-50</t>
  </si>
  <si>
    <t>MCC UNION</t>
  </si>
  <si>
    <t>CRN reclaimer pump</t>
  </si>
  <si>
    <t>Lean MEA pump</t>
  </si>
  <si>
    <t>CO2 comp. A</t>
  </si>
  <si>
    <t>Transformer Laborat</t>
  </si>
  <si>
    <t>Transformer CO2 plant</t>
  </si>
  <si>
    <t>Water Scrubber</t>
  </si>
  <si>
    <t>water</t>
  </si>
  <si>
    <t>CO2 cond.</t>
  </si>
  <si>
    <t>Siemens LVL100.XXSGATPV</t>
  </si>
  <si>
    <t>7ML5745-1AA42-1BA0</t>
  </si>
  <si>
    <t>UNION</t>
  </si>
  <si>
    <t>MCC CO2 Plant</t>
  </si>
  <si>
    <t>Cooling tower 1</t>
  </si>
  <si>
    <t>Cooling tower 2</t>
  </si>
  <si>
    <t>Level Cooling tower 1</t>
  </si>
  <si>
    <t>Level Cooling tower 2</t>
  </si>
  <si>
    <t>Water</t>
  </si>
  <si>
    <t>MCC SCHNEIDER</t>
  </si>
  <si>
    <t>D-012</t>
  </si>
  <si>
    <t>E-018</t>
  </si>
  <si>
    <t>C-008</t>
  </si>
  <si>
    <t>Pump-Aux. Lube Oil for C-011/018</t>
  </si>
  <si>
    <t>Power Breaker incoming 20 kV</t>
  </si>
  <si>
    <t>GCB-630</t>
  </si>
  <si>
    <t>PCB-6kV</t>
  </si>
  <si>
    <t>Power Breaker incoming 6 kV</t>
  </si>
  <si>
    <t>GCB1250</t>
  </si>
  <si>
    <t>PT-6.3kV</t>
  </si>
  <si>
    <t>Power Breaker</t>
  </si>
  <si>
    <t>PCB-PC</t>
  </si>
  <si>
    <t>PCB-TR-M</t>
  </si>
  <si>
    <t>PCB-TR-1</t>
  </si>
  <si>
    <t>PCB-TR-2</t>
  </si>
  <si>
    <t>PCB-TR-3</t>
  </si>
  <si>
    <t>PCB-TR-4</t>
  </si>
  <si>
    <t>MCCB</t>
  </si>
  <si>
    <t>PCB-TR-5</t>
  </si>
  <si>
    <t>PCB-TR-6</t>
  </si>
  <si>
    <t>PCB-S1A</t>
  </si>
  <si>
    <t>ACB1250</t>
  </si>
  <si>
    <t>PCB-S1B</t>
  </si>
  <si>
    <t>ACB3150</t>
  </si>
  <si>
    <t>PCB-S2</t>
  </si>
  <si>
    <t>PCB-S3</t>
  </si>
  <si>
    <t>PCB-S4</t>
  </si>
  <si>
    <t>ACB1600</t>
  </si>
  <si>
    <t>PCB-B-011</t>
  </si>
  <si>
    <t>GCS-260</t>
  </si>
  <si>
    <t>PCB-C-011/013</t>
  </si>
  <si>
    <t>GCB-2050</t>
  </si>
  <si>
    <t>PCB-B-012</t>
  </si>
  <si>
    <t>PCB-C-012</t>
  </si>
  <si>
    <t>GCS-220</t>
  </si>
  <si>
    <t>PCB-P-411A</t>
  </si>
  <si>
    <t>GCS-155</t>
  </si>
  <si>
    <t>PCB-P-411B</t>
  </si>
  <si>
    <t>PCB-C-412</t>
  </si>
  <si>
    <t>GCS-570</t>
  </si>
  <si>
    <t>PCB-P-751A</t>
  </si>
  <si>
    <t>PCB-P-941A</t>
  </si>
  <si>
    <t>GCS-285</t>
  </si>
  <si>
    <t>PCB-P-941B</t>
  </si>
  <si>
    <t>A-815</t>
  </si>
  <si>
    <t>MCC-1A/B</t>
  </si>
  <si>
    <t>Agitator-No 1 Clarifire Rake</t>
  </si>
  <si>
    <t>A-821</t>
  </si>
  <si>
    <t>UNIT</t>
  </si>
  <si>
    <t xml:space="preserve">DENSITY  </t>
  </si>
  <si>
    <t>(Kg/m3)</t>
  </si>
  <si>
    <t xml:space="preserve">SIZING </t>
  </si>
  <si>
    <r>
      <t>r</t>
    </r>
    <r>
      <rPr>
        <sz val="10"/>
        <rFont val="Antique Olive"/>
        <family val="2"/>
      </rPr>
      <t>P (Kg/cm2)</t>
    </r>
  </si>
  <si>
    <t>BFW TO-017</t>
  </si>
  <si>
    <t>Type ASV/N; DN 25; PN 40; Max press 15bar Temp 20degC; 230 V 50 Hz; Control comp air min/max 3 bar/10 bar</t>
  </si>
  <si>
    <t>Type GSV-C; DN 125; PS 16; Max press 4bar Temp 20degC; 230 V 50 Hz; Control comp air min/max 3 bar/10 bar</t>
  </si>
  <si>
    <t>Type ASVG/N; DN 15; PS 16; Max press 4 bar Temp 20degC; 230 V 50 Hz; Control comp air min/max 3 bar/10 bar</t>
  </si>
  <si>
    <t>Type ASV/N; DN 15; PS 40; Max press 16 bar Temp 204 degC; Operation Steam; 230 V 50 Hz; Control comp air min/max 3 bar/10 bar</t>
  </si>
  <si>
    <t>48MV4</t>
  </si>
  <si>
    <t>55FT4</t>
  </si>
  <si>
    <t>Gas Flowmeter</t>
  </si>
  <si>
    <t>65 - 1000</t>
  </si>
  <si>
    <t>TERZ 94</t>
  </si>
  <si>
    <t>RMG</t>
  </si>
  <si>
    <t>13B4</t>
  </si>
  <si>
    <t>Comb Air Upstream Press</t>
  </si>
  <si>
    <t xml:space="preserve">0 - 0.1 </t>
  </si>
  <si>
    <t>P121-400-G11</t>
  </si>
  <si>
    <t>Output 4 - 20 mA</t>
  </si>
  <si>
    <t>19F1</t>
  </si>
  <si>
    <t>Press Monitor Oil Min</t>
  </si>
  <si>
    <t>-25 … 70 degC</t>
  </si>
  <si>
    <t>DWR 16-301</t>
  </si>
  <si>
    <t>Honeywell</t>
  </si>
  <si>
    <t>19F2</t>
  </si>
  <si>
    <t>Press Monitor Oil Max</t>
  </si>
  <si>
    <t>DWR 25-301</t>
  </si>
  <si>
    <t>22F2</t>
  </si>
  <si>
    <t>Press Atomizing Medium Min</t>
  </si>
  <si>
    <t>22F3</t>
  </si>
  <si>
    <t>Press Monitor Gas Max</t>
  </si>
  <si>
    <t>DWR 6-301</t>
  </si>
  <si>
    <t>22F7</t>
  </si>
  <si>
    <t>Press Monitor Gas Min</t>
  </si>
  <si>
    <t>24F4</t>
  </si>
  <si>
    <t>24F6</t>
  </si>
  <si>
    <t>Press Monitor Combustion Air Min</t>
  </si>
  <si>
    <t>DG50UG-4</t>
  </si>
  <si>
    <t>Krom Schroder</t>
  </si>
  <si>
    <t>Voltage 250VAC / 12 - 24 VAC/DC IP65</t>
  </si>
  <si>
    <t>50PS4</t>
  </si>
  <si>
    <t>Steam Press High</t>
  </si>
  <si>
    <t>DSB158F001</t>
  </si>
  <si>
    <t>SAUTER</t>
  </si>
  <si>
    <t>Voltage 250 VAC IP65</t>
  </si>
  <si>
    <t>50PS5</t>
  </si>
  <si>
    <t>Steam Press High High</t>
  </si>
  <si>
    <t>55PT3</t>
  </si>
  <si>
    <t>Steam Pressure S10</t>
  </si>
  <si>
    <t>ELF</t>
  </si>
  <si>
    <t>50LS3</t>
  </si>
  <si>
    <t>Water Level L &amp; LL</t>
  </si>
  <si>
    <t>BD05/2</t>
  </si>
  <si>
    <t>MOBREY</t>
  </si>
  <si>
    <t>55LT3</t>
  </si>
  <si>
    <t>Water Level NI1341</t>
  </si>
  <si>
    <t>NI1341</t>
  </si>
  <si>
    <t>Regeltechnik</t>
  </si>
  <si>
    <t>D-993</t>
  </si>
  <si>
    <t>NGB HEADER</t>
  </si>
  <si>
    <t>D-003/C-013</t>
  </si>
  <si>
    <t>C-011/013-FI L.O</t>
  </si>
  <si>
    <t>DPSW</t>
  </si>
  <si>
    <t>C-012 FI L.O FILTER</t>
  </si>
  <si>
    <t>H-011  (1)</t>
  </si>
  <si>
    <t>C-150-FIL.O.FILTER</t>
  </si>
  <si>
    <t xml:space="preserve">150LB </t>
  </si>
  <si>
    <t>Air</t>
  </si>
  <si>
    <t>SHUT</t>
  </si>
  <si>
    <t>CrMO</t>
  </si>
  <si>
    <t>Mix NG + steam + CO</t>
  </si>
  <si>
    <t>C-011 2ND STAGE CYL. JW RETURN TEMP</t>
  </si>
  <si>
    <t>C-013 1ST STAGE CYL. JW RETURN TEMP</t>
  </si>
  <si>
    <t>C-013 2ND STAGE CYL. JW RETURN TEMP</t>
  </si>
  <si>
    <t>LO COOLER OUTLET TEMP.</t>
  </si>
  <si>
    <t>520T</t>
  </si>
  <si>
    <t>Code</t>
  </si>
  <si>
    <t>48% NaOH</t>
  </si>
  <si>
    <t>NG</t>
  </si>
  <si>
    <t>MW</t>
  </si>
  <si>
    <t>NO</t>
  </si>
  <si>
    <t>TAG NO.</t>
  </si>
  <si>
    <t>SERVICE</t>
  </si>
  <si>
    <t>FLUID</t>
  </si>
  <si>
    <t>NAME</t>
  </si>
  <si>
    <t xml:space="preserve">TEMP.  </t>
  </si>
  <si>
    <t xml:space="preserve">PRESS.  </t>
  </si>
  <si>
    <t>FLOW</t>
  </si>
  <si>
    <t>MAX.</t>
  </si>
  <si>
    <t>NORM.</t>
  </si>
  <si>
    <t>E-014 INLET</t>
  </si>
  <si>
    <t>H-011 INLET</t>
  </si>
  <si>
    <t>T/C</t>
  </si>
  <si>
    <t>E-015</t>
  </si>
  <si>
    <t>E-015 OUT</t>
  </si>
  <si>
    <t>E-014 OUT</t>
  </si>
  <si>
    <t>E-013 OUT</t>
  </si>
  <si>
    <t>E-012 OUT</t>
  </si>
  <si>
    <t>Natural Gas</t>
  </si>
  <si>
    <t>Steam flow</t>
  </si>
  <si>
    <t>Turbine</t>
  </si>
  <si>
    <t>Orifice</t>
  </si>
  <si>
    <t>TK-961</t>
  </si>
  <si>
    <t>FOL to H-921 and H-922</t>
  </si>
  <si>
    <t>TDS automatic valve</t>
  </si>
  <si>
    <t>48SV7</t>
  </si>
  <si>
    <t>Blowdown automatic valve</t>
  </si>
  <si>
    <t>49MV2</t>
  </si>
  <si>
    <t>Boiler feed water valve</t>
  </si>
  <si>
    <t xml:space="preserve">CO2 100TPD </t>
  </si>
  <si>
    <t>CO2 48TPD</t>
  </si>
  <si>
    <t>RIO-101</t>
  </si>
  <si>
    <t>RIO-361</t>
  </si>
  <si>
    <t>RIO-381</t>
  </si>
  <si>
    <t>RIO-103</t>
  </si>
  <si>
    <t>RIO-104</t>
  </si>
  <si>
    <t>RIO114-3</t>
  </si>
  <si>
    <t>RIO114-2</t>
  </si>
  <si>
    <t>RIO-201A</t>
  </si>
  <si>
    <t>RIO-201B</t>
  </si>
  <si>
    <t>RIO-401</t>
  </si>
  <si>
    <t>CMG Australia threphase</t>
  </si>
  <si>
    <t>CMG Marathon threphase</t>
  </si>
  <si>
    <t>Liang Chi Motor</t>
  </si>
  <si>
    <t>* set 1 kg/cm2G</t>
  </si>
  <si>
    <t>JW</t>
  </si>
  <si>
    <t>EG</t>
  </si>
  <si>
    <t>IA</t>
  </si>
  <si>
    <t>C-012 1ST STAGE SUCTION PRESS.</t>
  </si>
  <si>
    <t>C-012 INSTRUMENT AIR SUPPLY PRESS.</t>
  </si>
  <si>
    <t>C-012 1ST STAGE DISCHARGE PRESS.</t>
  </si>
  <si>
    <t>C-012 2ND STAGE SUCTION PRESS.</t>
  </si>
  <si>
    <t>C-012 2ND STAGE  DISCHARGE PRESS.</t>
  </si>
  <si>
    <t>C-012 1ST STAGE PACKING VENT PRESS.</t>
  </si>
  <si>
    <t>C-012 2ND STAGE PACKING VENT PRESS.</t>
  </si>
  <si>
    <t>C-012 MAIN LO PUMP DISC. PRESS.</t>
  </si>
  <si>
    <t>C-012 AUX LO PUMP DISC. PRESS.</t>
  </si>
  <si>
    <t>C-012 LO SUPPLY PRESS.</t>
  </si>
  <si>
    <t>C012 N2 SUPPLY PRESS.</t>
  </si>
  <si>
    <t>FR-6092S</t>
  </si>
  <si>
    <t>set 1 kg/cm2G</t>
  </si>
  <si>
    <t>C-012 LO SUPPLY PRESS. CONTROL</t>
  </si>
  <si>
    <t>STRIPPER REBOILER E-021</t>
  </si>
  <si>
    <t>CO2 RICH GA S TO E-023</t>
  </si>
  <si>
    <t>MP STEAM TO E-025</t>
  </si>
  <si>
    <t>CO2 TO C-012</t>
  </si>
  <si>
    <t>CO2 RECYCLE TO E-010</t>
  </si>
  <si>
    <t>CONDENSATE FROM T-022A</t>
  </si>
  <si>
    <t>CONDENSATE FROM T-022B</t>
  </si>
  <si>
    <t>PROCESS GAS TO T-023</t>
  </si>
  <si>
    <t>MEA SOLUTION FROM P-021A/B</t>
  </si>
  <si>
    <t>MEA SOLUTION TO P-021A</t>
  </si>
  <si>
    <t xml:space="preserve">MEA SOLUTION FROM P-021A </t>
  </si>
  <si>
    <t>TOSHIBA</t>
  </si>
  <si>
    <t>Brook Crompt.</t>
  </si>
  <si>
    <t>Brook Hansen</t>
  </si>
  <si>
    <t>SIEMENS</t>
  </si>
  <si>
    <t>US Electric</t>
  </si>
  <si>
    <t>ENGINE</t>
  </si>
  <si>
    <t>BALDOR</t>
  </si>
  <si>
    <t>E-018B VIBRATION</t>
  </si>
  <si>
    <t>1101A</t>
  </si>
  <si>
    <t xml:space="preserve">E-115/143A </t>
  </si>
  <si>
    <t>E-115/143A VIBRATION</t>
  </si>
  <si>
    <t>VIBRATION</t>
  </si>
  <si>
    <t>1101B</t>
  </si>
  <si>
    <t xml:space="preserve">E-115/143B </t>
  </si>
  <si>
    <t>E-115/143B VIBRATION</t>
  </si>
  <si>
    <t>1102A</t>
  </si>
  <si>
    <t xml:space="preserve">E-118A </t>
  </si>
  <si>
    <t>E-118A VIBRATION</t>
  </si>
  <si>
    <t>1102B</t>
  </si>
  <si>
    <t xml:space="preserve">E-118B </t>
  </si>
  <si>
    <t>E-118B VIBRATION</t>
  </si>
  <si>
    <t>1102C</t>
  </si>
  <si>
    <t xml:space="preserve">E-118C </t>
  </si>
  <si>
    <t>P-023</t>
  </si>
  <si>
    <t>Pump-Mea Make up</t>
  </si>
  <si>
    <t>P-024</t>
  </si>
  <si>
    <t xml:space="preserve">Pump-Inhibitor A+B </t>
  </si>
  <si>
    <t>P-025A</t>
  </si>
  <si>
    <t>Pump-Filter</t>
  </si>
  <si>
    <t>P-025B</t>
  </si>
  <si>
    <t>P-026</t>
  </si>
  <si>
    <t>Pump-Antiform</t>
  </si>
  <si>
    <t>Tag No.</t>
  </si>
  <si>
    <t>-</t>
  </si>
  <si>
    <t>0101</t>
  </si>
  <si>
    <t>NATURAL GAS FROM R-011</t>
  </si>
  <si>
    <t>TK-011</t>
  </si>
  <si>
    <t>Nm3/H</t>
  </si>
  <si>
    <t>0104</t>
  </si>
  <si>
    <t>0105</t>
  </si>
  <si>
    <t>A-835A</t>
  </si>
  <si>
    <t>Agitator-No.2 Polymer Dissolving</t>
  </si>
  <si>
    <t>A-835B</t>
  </si>
  <si>
    <t>A-921</t>
  </si>
  <si>
    <t>Agitator for Na3PO4</t>
  </si>
  <si>
    <t>B-811A</t>
  </si>
  <si>
    <t>Blower-Air</t>
  </si>
  <si>
    <t>B-811B</t>
  </si>
  <si>
    <t>B-921</t>
  </si>
  <si>
    <t>Blower-Boiler FDF</t>
  </si>
  <si>
    <t>B-935A</t>
  </si>
  <si>
    <t>FNG PRESSURE</t>
  </si>
  <si>
    <t>Fushiman</t>
  </si>
  <si>
    <t>PRV</t>
  </si>
  <si>
    <t>LPS PRESSURE</t>
  </si>
  <si>
    <t>GPI PRESSURE</t>
  </si>
  <si>
    <t>E-511 SHELL</t>
  </si>
  <si>
    <t>NGS TO R-510</t>
  </si>
  <si>
    <t>GPA TO R-510</t>
  </si>
  <si>
    <t>E-516 TO FGS</t>
  </si>
  <si>
    <t>Z-512A/B</t>
  </si>
  <si>
    <t>TK-511 NGB</t>
  </si>
  <si>
    <t>E-522 SHELL</t>
  </si>
  <si>
    <t>E-532 SHEL</t>
  </si>
  <si>
    <t>E-542 SHELL</t>
  </si>
  <si>
    <t>E-102 SHELL</t>
  </si>
  <si>
    <t>D-535</t>
  </si>
  <si>
    <t>EJA110A-DMS4A-92DA/FU1/D4</t>
  </si>
  <si>
    <t>Yokogawa</t>
  </si>
  <si>
    <t>CO2 Molindo</t>
  </si>
  <si>
    <t>CO2 Samator</t>
  </si>
  <si>
    <t>LI-9921</t>
  </si>
  <si>
    <t>U-031</t>
  </si>
  <si>
    <t>U-041</t>
  </si>
  <si>
    <t>R-410 #2 FEED GH</t>
  </si>
  <si>
    <t>Lt4 E-315</t>
  </si>
  <si>
    <t>R-410 #3 FEED GH</t>
  </si>
  <si>
    <t>R-410 #4 FEED GH</t>
  </si>
  <si>
    <t>Lt3 E-434</t>
  </si>
  <si>
    <t>TK-961A NGB</t>
  </si>
  <si>
    <t>P-511A MIN FLOW</t>
  </si>
  <si>
    <t>M3/H</t>
  </si>
  <si>
    <t xml:space="preserve">Incenerator Lt3 </t>
  </si>
  <si>
    <t>GLOVE</t>
  </si>
  <si>
    <t xml:space="preserve">Incenerator Lt5 </t>
  </si>
  <si>
    <t>Tomoe Valve</t>
  </si>
  <si>
    <t xml:space="preserve">Incenerator Lt4 </t>
  </si>
  <si>
    <t>LPS TO  D-922</t>
  </si>
  <si>
    <t>T-980  FEED</t>
  </si>
  <si>
    <t>Hand CV</t>
  </si>
  <si>
    <t>AIR DUMPER ON H-011</t>
  </si>
  <si>
    <t>T-120 PURGE GAS</t>
  </si>
  <si>
    <t>LPS TO Z-951</t>
  </si>
  <si>
    <t>PROCESS CONDENSATFROM D-012</t>
  </si>
  <si>
    <t>PROCESS GAS TO E-019</t>
  </si>
  <si>
    <t>MP STEAM FROM D-011</t>
  </si>
  <si>
    <t>START-UP HIDROGEN FROM C-013</t>
  </si>
  <si>
    <t>C-012, 011/013 DRAIN PORT</t>
  </si>
  <si>
    <t>E-021</t>
  </si>
  <si>
    <t>S-125</t>
  </si>
  <si>
    <t>D-135</t>
  </si>
  <si>
    <t>S-135</t>
  </si>
  <si>
    <t>T-140 BOTTOM</t>
  </si>
  <si>
    <t>Agitator-Inhibitor C+Aeration tank</t>
  </si>
  <si>
    <t>C-009</t>
  </si>
  <si>
    <t>Compressor-NG Booster</t>
  </si>
  <si>
    <t>C-009-P2</t>
  </si>
  <si>
    <t>Pump-Aux. Lube oil for C-009</t>
  </si>
  <si>
    <t>Krohne</t>
  </si>
  <si>
    <t>Vortex replace</t>
  </si>
  <si>
    <t>1" ASME 150LB</t>
  </si>
  <si>
    <t>H25 RR/ M40</t>
  </si>
  <si>
    <t>1.5" ASME 150LB</t>
  </si>
  <si>
    <t>E-014 BYPASS NATURAL GAS</t>
  </si>
  <si>
    <t>E-102 HWS</t>
  </si>
  <si>
    <t>T-440 REFLUX</t>
  </si>
  <si>
    <t>E-442 MPS</t>
  </si>
  <si>
    <t>T-440</t>
  </si>
  <si>
    <t>T-440 TO E-961</t>
  </si>
  <si>
    <t>T-450 FEED</t>
  </si>
  <si>
    <t>T-450 REFLUX</t>
  </si>
  <si>
    <t>E-452 MPS</t>
  </si>
  <si>
    <t>D-455 TO E-961</t>
  </si>
  <si>
    <t>D-511 NBD FEED</t>
  </si>
  <si>
    <t>LI-6154</t>
  </si>
  <si>
    <t>LT-6201</t>
  </si>
  <si>
    <t>LT-6202</t>
  </si>
  <si>
    <t>Lt2 D-625</t>
  </si>
  <si>
    <t>Electromagnetic flowmeter</t>
  </si>
  <si>
    <t>Reformer</t>
  </si>
  <si>
    <t>Flare Stack</t>
  </si>
  <si>
    <t>T-160</t>
  </si>
  <si>
    <t>B-011</t>
  </si>
  <si>
    <t>Z-011</t>
  </si>
  <si>
    <t>VS-0101C</t>
  </si>
  <si>
    <t>VS-0101D</t>
  </si>
  <si>
    <t>VS-1601I</t>
  </si>
  <si>
    <t>VS-1601J</t>
  </si>
  <si>
    <t>VS-1402E</t>
  </si>
  <si>
    <t>VS-1402F</t>
  </si>
  <si>
    <t>0101C</t>
  </si>
  <si>
    <t>0101D</t>
  </si>
  <si>
    <t>1601I</t>
  </si>
  <si>
    <t>1601J</t>
  </si>
  <si>
    <t>1402E</t>
  </si>
  <si>
    <t>1402F</t>
  </si>
  <si>
    <t>E-018C VIBRATION</t>
  </si>
  <si>
    <t>Blower-Neutralization</t>
  </si>
  <si>
    <t>B-941A</t>
  </si>
  <si>
    <t>Fan-Coolint Tower</t>
  </si>
  <si>
    <t>B-941B</t>
  </si>
  <si>
    <t>B-951</t>
  </si>
  <si>
    <t>Fan-Vent Gas</t>
  </si>
  <si>
    <t>CO2 Product</t>
  </si>
  <si>
    <t>Rueger</t>
  </si>
  <si>
    <t>NKS</t>
  </si>
  <si>
    <t>PK</t>
  </si>
  <si>
    <t>Item code</t>
  </si>
  <si>
    <t>split</t>
  </si>
  <si>
    <t>RhCAT</t>
  </si>
  <si>
    <t>IPA</t>
  </si>
  <si>
    <t>SC</t>
  </si>
  <si>
    <t>IPA, H20</t>
  </si>
  <si>
    <t>H2O, NAOH</t>
  </si>
  <si>
    <t>PIPING</t>
  </si>
  <si>
    <t>CLASS</t>
  </si>
  <si>
    <t>DG3A</t>
  </si>
  <si>
    <t>150 RF</t>
  </si>
  <si>
    <t xml:space="preserve"> 150 RF</t>
  </si>
  <si>
    <t xml:space="preserve"> 300 RF</t>
  </si>
  <si>
    <t>600 RF</t>
  </si>
  <si>
    <t>300 RF</t>
  </si>
  <si>
    <t>3/4</t>
  </si>
  <si>
    <t>BG3A</t>
  </si>
  <si>
    <t>BS1A</t>
  </si>
  <si>
    <t>AG1B</t>
  </si>
  <si>
    <t>AS1A</t>
  </si>
  <si>
    <t>BG4A</t>
  </si>
  <si>
    <t>AS1B</t>
  </si>
  <si>
    <t>DS1A</t>
  </si>
  <si>
    <t>VXW1015-N91G-1116</t>
  </si>
  <si>
    <t>VXW1015-N51G-1116</t>
  </si>
  <si>
    <t>VXW1025-N61G-1116</t>
  </si>
  <si>
    <t>VXS1050-D51L-1116</t>
  </si>
  <si>
    <t>T- 160 # 13</t>
  </si>
  <si>
    <t>T- 160 TOP</t>
  </si>
  <si>
    <t>D- 165</t>
  </si>
  <si>
    <t>Lt2 E-161</t>
  </si>
  <si>
    <t>D- 165  TO TK- 162</t>
  </si>
  <si>
    <t>E-324 TO T-160</t>
  </si>
  <si>
    <t>E-434 TO T- 160</t>
  </si>
  <si>
    <t>TK- 161</t>
  </si>
  <si>
    <t>TK- 162</t>
  </si>
  <si>
    <t>E- 161 OUT</t>
  </si>
  <si>
    <t>Lt3 E-166</t>
  </si>
  <si>
    <t>E-165 TO E- 166</t>
  </si>
  <si>
    <t>E-165 OUT</t>
  </si>
  <si>
    <t>T- 210 BOTTOM</t>
  </si>
  <si>
    <t>Lt3 T-210</t>
  </si>
  <si>
    <t>T- 210 TOP</t>
  </si>
  <si>
    <t>Lt2 E-212</t>
  </si>
  <si>
    <t>E-212 TO T-210</t>
  </si>
  <si>
    <t>T- 220 BOTTOM</t>
  </si>
  <si>
    <t>Lt2 T-220</t>
  </si>
  <si>
    <t>T- 220 TOP</t>
  </si>
  <si>
    <t>Lt2 E-222</t>
  </si>
  <si>
    <t>E- 222 TO T-220</t>
  </si>
  <si>
    <t>Lt2 D-230</t>
  </si>
  <si>
    <t>D- 230</t>
  </si>
  <si>
    <t>A- 230 PRES UNIT</t>
  </si>
  <si>
    <t>TT- 250 BOTTOM</t>
  </si>
  <si>
    <t>Lt3 T-250</t>
  </si>
  <si>
    <t>T- 250 TOP</t>
  </si>
  <si>
    <t>PSA FEED TO FLARE</t>
  </si>
  <si>
    <t>No</t>
  </si>
  <si>
    <t>Tag no.</t>
  </si>
  <si>
    <t>Keterangan</t>
  </si>
  <si>
    <t>Range LO</t>
  </si>
  <si>
    <t>T-620 REFLUX</t>
  </si>
  <si>
    <t>E-622 LPS</t>
  </si>
  <si>
    <t>D-625 TO E-961</t>
  </si>
  <si>
    <t>T-620 TO E-613</t>
  </si>
  <si>
    <t>T-630 FEED</t>
  </si>
  <si>
    <t>Lt3 E-635</t>
  </si>
  <si>
    <t>T-630 REFLUX</t>
  </si>
  <si>
    <t>E-632 LPS</t>
  </si>
  <si>
    <t>D-635 TO T/Y</t>
  </si>
  <si>
    <t>NaOH DILUTION WATER TEMP.</t>
  </si>
  <si>
    <t xml:space="preserve">D 921    </t>
  </si>
  <si>
    <t>Z -941</t>
  </si>
  <si>
    <t>R-410 SD</t>
  </si>
  <si>
    <t>Lt2 E-413</t>
  </si>
  <si>
    <t>E-413 OUT</t>
  </si>
  <si>
    <t>D-416 OUT</t>
  </si>
  <si>
    <t xml:space="preserve">C-412 </t>
  </si>
  <si>
    <t>C-412 SUCTION SNUBBER</t>
  </si>
  <si>
    <t>C-412 N0 1 DISC. SNUBBER</t>
  </si>
  <si>
    <t>P-721 A/B</t>
  </si>
  <si>
    <t>D-118 MPS</t>
  </si>
  <si>
    <t>TK-111 NGB</t>
  </si>
  <si>
    <t xml:space="preserve">C-112 LUBE OIL  </t>
  </si>
  <si>
    <t>LS-9205</t>
  </si>
  <si>
    <t>P-921A/B</t>
  </si>
  <si>
    <t>P-142B MIN FLOW</t>
  </si>
  <si>
    <t>TOL TO T-140</t>
  </si>
  <si>
    <t>CAT TO T-140</t>
  </si>
  <si>
    <t>D-152 TO GF HEADER</t>
  </si>
  <si>
    <t>Lt1 P-165A/B</t>
  </si>
  <si>
    <t>T-160 FEED</t>
  </si>
  <si>
    <t>T-160 REFLUX</t>
  </si>
  <si>
    <t>Lt2 E-313 pipe rack</t>
  </si>
  <si>
    <t>E-162 LPS</t>
  </si>
  <si>
    <t>E-161</t>
  </si>
  <si>
    <t>KFLB12Z-3211N3203BI-7</t>
  </si>
  <si>
    <t>R-310 IN</t>
  </si>
  <si>
    <t>KG/H</t>
  </si>
  <si>
    <t>4101</t>
  </si>
  <si>
    <t>R-410 FEED</t>
  </si>
  <si>
    <t>500mmH2O</t>
  </si>
  <si>
    <t>250mmH2O</t>
  </si>
  <si>
    <t>PHS</t>
  </si>
  <si>
    <t>SYN. GAS</t>
  </si>
  <si>
    <t>ND,IBD</t>
  </si>
  <si>
    <t>Pump-Stripper Reflux</t>
  </si>
  <si>
    <t>P-022B</t>
  </si>
  <si>
    <t>C-412 NO 2 DISC. SNUBBER</t>
  </si>
  <si>
    <t>230/132</t>
  </si>
  <si>
    <t>Class AA</t>
  </si>
  <si>
    <t>220/110</t>
  </si>
  <si>
    <t>181.81/181.81</t>
  </si>
  <si>
    <t>C-011 2ND STAGE SUCTION PRESS.</t>
  </si>
  <si>
    <t>C-011 2ND STAGE DISCHARGE PRESS.</t>
  </si>
  <si>
    <t>C-011 1ST STAGE PACKING VENT PRESS.</t>
  </si>
  <si>
    <t>C-011 2ND STAGE PACKING VENT PRESS.</t>
  </si>
  <si>
    <t>C-013 1ST STAGE SUCTION PRESS.</t>
  </si>
  <si>
    <t>C-013 1ST STAGE DISCHARGE PRESS.</t>
  </si>
  <si>
    <t>C-013 2ND STAGE SUCTION PRESS.</t>
  </si>
  <si>
    <t>C-011/013-F1 LO FILTER</t>
  </si>
  <si>
    <t>GD45-133</t>
  </si>
  <si>
    <t>D-011</t>
  </si>
  <si>
    <t>METAL PIPE</t>
  </si>
  <si>
    <t>mm</t>
  </si>
  <si>
    <t>REFLEX</t>
  </si>
  <si>
    <t>WS212XCG04HA10AEC</t>
  </si>
  <si>
    <t>Delta Control Ltd</t>
  </si>
  <si>
    <t>WS212XCU04HA10AEC</t>
  </si>
  <si>
    <t>WS212XEJ04HA10AEC</t>
  </si>
  <si>
    <t>Pressure Controller</t>
  </si>
  <si>
    <t>C-412 NO 1 MAIN BEARING</t>
  </si>
  <si>
    <t>C-412 GUIDE BEARING</t>
  </si>
  <si>
    <t>T-420 TOP</t>
  </si>
  <si>
    <t>Lt3 E-428</t>
  </si>
  <si>
    <t>E-428 OUT</t>
  </si>
  <si>
    <t>Lt3 E-411</t>
  </si>
  <si>
    <t>E-425 OUT</t>
  </si>
  <si>
    <t>Lt4 T-430</t>
  </si>
  <si>
    <t>T-430 TOP</t>
  </si>
  <si>
    <t>Lt3 E-511</t>
  </si>
  <si>
    <t>E-437 OUT</t>
  </si>
  <si>
    <t>T-440 TOP</t>
  </si>
  <si>
    <t>T-450 TOP</t>
  </si>
  <si>
    <t>MP STEAM  TO E -025</t>
  </si>
  <si>
    <t>E-022</t>
  </si>
  <si>
    <t>HV</t>
  </si>
  <si>
    <t>Lt2 R-101</t>
  </si>
  <si>
    <t>Lt2 R-510</t>
  </si>
  <si>
    <t>Lt2 R-610</t>
  </si>
  <si>
    <t>Lt2 T-120</t>
  </si>
  <si>
    <t>Lt2 T-530</t>
  </si>
  <si>
    <t>Lt2 T-550</t>
  </si>
  <si>
    <t>Lt2 T-620</t>
  </si>
  <si>
    <t>Lt3 E-148</t>
  </si>
  <si>
    <t>Lt3 E-445</t>
  </si>
  <si>
    <t>Lt3 R-311</t>
  </si>
  <si>
    <t>Lt3 T-120</t>
  </si>
  <si>
    <t>Lt3 T-140</t>
  </si>
  <si>
    <t>Lt3 T-160</t>
  </si>
  <si>
    <t>Lt3 T-430</t>
  </si>
  <si>
    <t>Lt3 T-440</t>
  </si>
  <si>
    <t>Lt3 T-530</t>
  </si>
  <si>
    <t>Lt3 T-550</t>
  </si>
  <si>
    <t>Lt3 T-630</t>
  </si>
  <si>
    <t>Lt3 T-640</t>
  </si>
  <si>
    <t>Lt4 A-310</t>
  </si>
  <si>
    <t>Lt4 E-114</t>
  </si>
  <si>
    <t>Incenerator Lt4</t>
  </si>
  <si>
    <t>Incenerator Lt5</t>
  </si>
  <si>
    <t>Incenerator Lt1</t>
  </si>
  <si>
    <t>Incenerator Lt2</t>
  </si>
  <si>
    <t>Incenerator Lt3</t>
  </si>
  <si>
    <t>Rack Room Lt1</t>
  </si>
  <si>
    <t>PADDLE WHELL</t>
  </si>
  <si>
    <t>RAW WATER PUMP FEED</t>
  </si>
  <si>
    <t>DILUTION WATER FOR CAT. EXCH.</t>
  </si>
  <si>
    <t>DEGACIFIED WATER PUMP FEED</t>
  </si>
  <si>
    <t>MIXED BED POLISHER MIXING AIR</t>
  </si>
  <si>
    <t>H2SO4 DILUTION WATER</t>
  </si>
  <si>
    <t>NaOH DILUTION WATER</t>
  </si>
  <si>
    <t>Lt1 P-325A/B</t>
  </si>
  <si>
    <t>CWS TO SYNGAS UNIT</t>
  </si>
  <si>
    <t>MOL %</t>
  </si>
  <si>
    <t>PROCESS CONDENSATE SEPARATOR OUTLET</t>
  </si>
  <si>
    <t>Infrared Analyzer</t>
  </si>
  <si>
    <t>CO2 ABSORBER OUTLET</t>
  </si>
  <si>
    <t>CO2</t>
  </si>
  <si>
    <t>PSA &amp; MEMBRANE OUTLET</t>
  </si>
  <si>
    <t>PGC</t>
  </si>
  <si>
    <t>R-110 RECYCLE GAS</t>
  </si>
  <si>
    <t>H2,CO2,CO,C3H6,CH4</t>
  </si>
  <si>
    <t>AERATION TANK TK-814</t>
  </si>
  <si>
    <t>pH</t>
  </si>
  <si>
    <t>NEUTRALZATION TANK TK-818</t>
  </si>
  <si>
    <t>DAERATOR D-921</t>
  </si>
  <si>
    <t>DEMIN WATER</t>
  </si>
  <si>
    <t>ANION EXCHANGER OUTLET COND.</t>
  </si>
  <si>
    <t>CONDUCTIVITY</t>
  </si>
  <si>
    <t>us/cm</t>
  </si>
  <si>
    <t>PRODUCT DEMIN WATER Si02 ANALYZER</t>
  </si>
  <si>
    <t>SILICA ANALYZER</t>
  </si>
  <si>
    <t>ug/l</t>
  </si>
  <si>
    <t>MIXED BED POLISHER OUTLET COND.</t>
  </si>
  <si>
    <t>NEUTRALIZED WASTE WATER</t>
  </si>
  <si>
    <t>Ph</t>
  </si>
  <si>
    <t>C-112 SUCTION</t>
  </si>
  <si>
    <t>C-112 OUT</t>
  </si>
  <si>
    <t>LT-6203</t>
  </si>
  <si>
    <t>LT-6301</t>
  </si>
  <si>
    <t>Panasonic</t>
  </si>
  <si>
    <t>12.5</t>
  </si>
  <si>
    <t>24.5</t>
  </si>
  <si>
    <t>F</t>
  </si>
  <si>
    <t>P</t>
  </si>
  <si>
    <t>CAN</t>
  </si>
  <si>
    <t>Steam &amp; NAoH dillution</t>
  </si>
  <si>
    <t>P-852A</t>
  </si>
  <si>
    <t>Pump-Dissolver Circulation</t>
  </si>
  <si>
    <t>P-852B</t>
  </si>
  <si>
    <t>P-853</t>
  </si>
  <si>
    <t>Pump-Venturi circulation</t>
  </si>
  <si>
    <t>P-854A</t>
  </si>
  <si>
    <t>Pump-Cooling water</t>
  </si>
  <si>
    <t>P-854B</t>
  </si>
  <si>
    <t>P-921A</t>
  </si>
  <si>
    <t>Pump-Boiler Feed water</t>
  </si>
  <si>
    <t>P-921B</t>
  </si>
  <si>
    <t>P-922A</t>
  </si>
  <si>
    <t>Pump-Steam condensate</t>
  </si>
  <si>
    <t>P-922B</t>
  </si>
  <si>
    <t>P-923</t>
  </si>
  <si>
    <t>Pump-process condensate</t>
  </si>
  <si>
    <t>P-925A</t>
  </si>
  <si>
    <t>Pump-Na3PO4 injection</t>
  </si>
  <si>
    <t>P-925B</t>
  </si>
  <si>
    <t>P-926A</t>
  </si>
  <si>
    <t>Pump-N2H4 injection</t>
  </si>
  <si>
    <t>P-926B</t>
  </si>
  <si>
    <t>P-931A</t>
  </si>
  <si>
    <t>Pump-Filtered water</t>
  </si>
  <si>
    <t>P-931B</t>
  </si>
  <si>
    <t>P-932A</t>
  </si>
  <si>
    <t>Pump-Demin water</t>
  </si>
  <si>
    <t>P-932B</t>
  </si>
  <si>
    <t>P-934A</t>
  </si>
  <si>
    <t>Pump-Regeneratio Water</t>
  </si>
  <si>
    <t>P-934B</t>
  </si>
  <si>
    <t>P-935A</t>
  </si>
  <si>
    <t>Pump-Degasfire water</t>
  </si>
  <si>
    <t>LUS53C11-7402</t>
  </si>
  <si>
    <t>LUS52C11-7402</t>
  </si>
  <si>
    <t>VS-1101B</t>
  </si>
  <si>
    <t>VS-1102A</t>
  </si>
  <si>
    <t>VS-1102B</t>
  </si>
  <si>
    <t>VS-1102C</t>
  </si>
  <si>
    <t>VS-1102D</t>
  </si>
  <si>
    <t>VS-1402A</t>
  </si>
  <si>
    <t>VS-1402B</t>
  </si>
  <si>
    <t>VS-1402C</t>
  </si>
  <si>
    <t>VS-1402D</t>
  </si>
  <si>
    <t>VS-1601A</t>
  </si>
  <si>
    <t>VS-1601B</t>
  </si>
  <si>
    <t>VS-1601C</t>
  </si>
  <si>
    <t>VS-1601D</t>
  </si>
  <si>
    <t>VS-1601E</t>
  </si>
  <si>
    <t>VS-1601F</t>
  </si>
  <si>
    <t>VS-1601G</t>
  </si>
  <si>
    <t>VS-1601H</t>
  </si>
  <si>
    <t>VS-2401</t>
  </si>
  <si>
    <t>VS-4101A</t>
  </si>
  <si>
    <t>VS-4101B</t>
  </si>
  <si>
    <t>VS-4102A</t>
  </si>
  <si>
    <t>VS-4301A</t>
  </si>
  <si>
    <t>VS-4301B</t>
  </si>
  <si>
    <t>VS-4301C</t>
  </si>
  <si>
    <t>VS-5201A</t>
  </si>
  <si>
    <t>VS-5201B</t>
  </si>
  <si>
    <t>T-620/ T-630</t>
  </si>
  <si>
    <t>TK-721 NGB</t>
  </si>
  <si>
    <t>TK-722 NGB</t>
  </si>
  <si>
    <t>TK-723 NGB</t>
  </si>
  <si>
    <t>TK-724 NGB</t>
  </si>
  <si>
    <t>TK-725 NGB</t>
  </si>
  <si>
    <t>TK-726 NGB</t>
  </si>
  <si>
    <t>PPY TO  STORAGE TANK</t>
  </si>
  <si>
    <t>2EH TO TANK  LORRY</t>
  </si>
  <si>
    <t>TURBINE</t>
  </si>
  <si>
    <t>2EH TO SHIPPING  PIER</t>
  </si>
  <si>
    <t>NBA TO TANK  LORRY</t>
  </si>
  <si>
    <t>NBA TO SHIPPING  PIER</t>
  </si>
  <si>
    <t>IBA TO TANK  LORRY</t>
  </si>
  <si>
    <t>U-850</t>
  </si>
  <si>
    <t>TEST FLOW METER FOR P-751A/B/C</t>
  </si>
  <si>
    <t>P- 811 DISCH</t>
  </si>
  <si>
    <t>SHY TO TK 814</t>
  </si>
  <si>
    <t>L/H</t>
  </si>
  <si>
    <t>P -819 DISCH</t>
  </si>
  <si>
    <t>WAR TO TK -814</t>
  </si>
  <si>
    <t>WAR TO TK-818</t>
  </si>
  <si>
    <t>P 820 DISCH</t>
  </si>
  <si>
    <t>P 822 DISCH</t>
  </si>
  <si>
    <t>WAR TO TK-820</t>
  </si>
  <si>
    <t>WAR TO TK-822</t>
  </si>
  <si>
    <t>WASTE  WATER</t>
  </si>
  <si>
    <t>AREA</t>
  </si>
  <si>
    <t>AM-1402-Du</t>
  </si>
  <si>
    <t>AM-1401</t>
  </si>
  <si>
    <t>AM-1401-M</t>
  </si>
  <si>
    <t>AM-1401-Du</t>
  </si>
  <si>
    <t>IS-AM-1522</t>
  </si>
  <si>
    <t>IS-M-921-K</t>
  </si>
  <si>
    <t>IS-M-521-2</t>
  </si>
  <si>
    <t>EP-M-921-K</t>
  </si>
  <si>
    <t>LC564-742-C117-000</t>
  </si>
  <si>
    <t>Oval Corporation</t>
  </si>
  <si>
    <t>LUS55C11-7402</t>
  </si>
  <si>
    <t>LUS52C31-7402</t>
  </si>
  <si>
    <t>LUS39C19-7310</t>
  </si>
  <si>
    <t>Fisher Rosemount</t>
  </si>
  <si>
    <t>1151GP8S 22 M1 B1 D6 W6 L4 I1</t>
  </si>
  <si>
    <t>1151GP7S 22 M1 B1 D6 W6 L4 I1</t>
  </si>
  <si>
    <t>11GP7S 22M1 B1 D6 W6 L4 I1</t>
  </si>
  <si>
    <t>11GP5S 22M1 B1 D6 W6 L4 I1</t>
  </si>
  <si>
    <t>1151 DP5S 22M1 B1 D6 I1</t>
  </si>
  <si>
    <t>RF-300LBS SF 1.5"</t>
  </si>
  <si>
    <t>T-430 TO E E-414</t>
  </si>
  <si>
    <t>C-150-F1 LO FILTER</t>
  </si>
  <si>
    <t>E-166 TO D-151</t>
  </si>
  <si>
    <t>TK-161 NGB</t>
  </si>
  <si>
    <t>TK-162 NGB</t>
  </si>
  <si>
    <t>P-210 BOTTOM</t>
  </si>
  <si>
    <t>-76cmHg</t>
  </si>
  <si>
    <t>E-212 TO E-210</t>
  </si>
  <si>
    <t>E-212 SHELL</t>
  </si>
  <si>
    <t>TK-211 NGB</t>
  </si>
  <si>
    <t>P-220 BOTTOM</t>
  </si>
  <si>
    <t>E-222 TO T-220</t>
  </si>
  <si>
    <t>E-222 SHELL</t>
  </si>
  <si>
    <t>OFF GAS</t>
  </si>
  <si>
    <t>FUEL NG</t>
  </si>
  <si>
    <t>WWT</t>
  </si>
  <si>
    <t>P-932A/B</t>
  </si>
  <si>
    <t>P-941A/B</t>
  </si>
  <si>
    <t>MCC-1A</t>
  </si>
  <si>
    <t>MCC-1B</t>
  </si>
  <si>
    <t>SWGR 6KV</t>
  </si>
  <si>
    <t>J-225-1 MPS</t>
  </si>
  <si>
    <t>J-225-2 MPS</t>
  </si>
  <si>
    <t xml:space="preserve">J-225-1  </t>
  </si>
  <si>
    <t>STD920-E1H-00000-PWD6-C7E9</t>
  </si>
  <si>
    <t>Yamatake</t>
  </si>
  <si>
    <t>T-640 BOTTOM</t>
  </si>
  <si>
    <t>D-645</t>
  </si>
  <si>
    <t>NQI310Z-17N31XXII-8</t>
  </si>
  <si>
    <t>NQI310Z-11N31XXII-8</t>
  </si>
  <si>
    <t>NQI310Z-11N4105II-8</t>
  </si>
  <si>
    <t>NQI310Z-17N4205II-8</t>
  </si>
  <si>
    <t>NQI310Z-17N4203II-8</t>
  </si>
  <si>
    <t>NQI310Z-17N3203II-8</t>
  </si>
  <si>
    <t>NQI320Z-17N3203II-8</t>
  </si>
  <si>
    <t>KFLB12Z-3217N3203B1-7</t>
  </si>
  <si>
    <t>NQI310Z-17N3210II-8</t>
  </si>
  <si>
    <t>NQI310Z-17N3205II-8</t>
  </si>
  <si>
    <t>NQI310Z-11N4205II-8</t>
  </si>
  <si>
    <t>NQI310Z-11N32XXII-8</t>
  </si>
  <si>
    <t>NQI310Z-11N3203II-8</t>
  </si>
  <si>
    <t>P-522 A/B</t>
  </si>
  <si>
    <t>P-525 A/B</t>
  </si>
  <si>
    <t>P-611 A/B</t>
  </si>
  <si>
    <t>P-622 A/B</t>
  </si>
  <si>
    <t>P-711 A/B</t>
  </si>
  <si>
    <t>P-835 DISCH.</t>
  </si>
  <si>
    <t>P-831A DISCH.</t>
  </si>
  <si>
    <t>BFW</t>
  </si>
  <si>
    <t>LP STEAM</t>
  </si>
  <si>
    <t>MP STEAM</t>
  </si>
  <si>
    <t>MEA SOLUTION</t>
  </si>
  <si>
    <t>FGS</t>
  </si>
  <si>
    <t>PROCESS GAS</t>
  </si>
  <si>
    <t>NIL</t>
  </si>
  <si>
    <t>PROCESS CONDENSATE</t>
  </si>
  <si>
    <t>P/P</t>
  </si>
  <si>
    <t>FUEL GAS</t>
  </si>
  <si>
    <t>H-922 PROJECT</t>
  </si>
  <si>
    <t>2M3</t>
  </si>
  <si>
    <t>H-922 PANEL</t>
  </si>
  <si>
    <t>3M2</t>
  </si>
  <si>
    <t>3M5</t>
  </si>
  <si>
    <t>4M2</t>
  </si>
  <si>
    <t>4M4</t>
  </si>
  <si>
    <t>4M6</t>
  </si>
  <si>
    <t>9Y3</t>
  </si>
  <si>
    <t>9Y4</t>
  </si>
  <si>
    <t>Local Panel</t>
  </si>
  <si>
    <t>Booster Pump</t>
  </si>
  <si>
    <t>Oil Pump C-412</t>
  </si>
  <si>
    <t>Brook Crompton</t>
  </si>
  <si>
    <t>PPY TO R-110</t>
  </si>
  <si>
    <t>T-120 O.H TO-R-110</t>
  </si>
  <si>
    <t>R-110</t>
  </si>
  <si>
    <t>GHY TO T-120</t>
  </si>
  <si>
    <t>TK-511 TO D-511</t>
  </si>
  <si>
    <t>E-513 TO D-511</t>
  </si>
  <si>
    <t>Lt1 P-511A/B</t>
  </si>
  <si>
    <t>P-511 A MIN FLOW</t>
  </si>
  <si>
    <t>P-511B MIN FLOW</t>
  </si>
  <si>
    <t>R-510 FEED GHY</t>
  </si>
  <si>
    <t>E-516 TO PGS</t>
  </si>
  <si>
    <t>E-511 OUT MPS</t>
  </si>
  <si>
    <t>GPA TO R--510</t>
  </si>
  <si>
    <t>T-520 FEED</t>
  </si>
  <si>
    <t>T-520 REFLUX</t>
  </si>
  <si>
    <t>E-522 LPS</t>
  </si>
  <si>
    <t>T-530 FEED</t>
  </si>
  <si>
    <t>T-530 REFLUX</t>
  </si>
  <si>
    <t>E-532 LPS</t>
  </si>
  <si>
    <t>PRODUCT NBA TO T/Y</t>
  </si>
  <si>
    <t>T-530 TO E-514</t>
  </si>
  <si>
    <t>T-540 FEED</t>
  </si>
  <si>
    <t>T-540 REFLUX</t>
  </si>
  <si>
    <t>E-542 MPS</t>
  </si>
  <si>
    <t>MEA SOLUTION FROM T-021</t>
  </si>
  <si>
    <t>1001</t>
  </si>
  <si>
    <t>GHY TO--R101</t>
  </si>
  <si>
    <t>E-102/ D-961</t>
  </si>
  <si>
    <t>CV</t>
  </si>
  <si>
    <t>Admin Building</t>
  </si>
  <si>
    <t>HVAC-4</t>
  </si>
  <si>
    <t>Laboratory Building</t>
  </si>
  <si>
    <t>HVAC-5</t>
  </si>
  <si>
    <t>L-101A</t>
  </si>
  <si>
    <t>Utility area 1</t>
  </si>
  <si>
    <t>L-101B</t>
  </si>
  <si>
    <t>Utility area 2</t>
  </si>
  <si>
    <t>L-102</t>
  </si>
  <si>
    <t>WWT area</t>
  </si>
  <si>
    <t>L-103</t>
  </si>
  <si>
    <t>L-104</t>
  </si>
  <si>
    <t>L-105</t>
  </si>
  <si>
    <t>Locker Building</t>
  </si>
  <si>
    <t>L-106</t>
  </si>
  <si>
    <t>5PK</t>
  </si>
  <si>
    <t>Standing floor</t>
  </si>
  <si>
    <t>P-961B</t>
  </si>
  <si>
    <t>P-961C</t>
  </si>
  <si>
    <t>P-963A</t>
  </si>
  <si>
    <t>Pump-sump</t>
  </si>
  <si>
    <t>P-963B</t>
  </si>
  <si>
    <t>P-973</t>
  </si>
  <si>
    <t>LI-7103</t>
  </si>
  <si>
    <t>LI-7104</t>
  </si>
  <si>
    <t>LT-7105</t>
  </si>
  <si>
    <t>LI-7106</t>
  </si>
  <si>
    <t>LI-7107</t>
  </si>
  <si>
    <t>D 712</t>
  </si>
  <si>
    <t>LI-7108</t>
  </si>
  <si>
    <t>LI-7109</t>
  </si>
  <si>
    <t>LI-7201</t>
  </si>
  <si>
    <t>LI-7202</t>
  </si>
  <si>
    <t>LI-7203</t>
  </si>
  <si>
    <t>LI-7204</t>
  </si>
  <si>
    <t>LI-7205</t>
  </si>
  <si>
    <t>LI-7206</t>
  </si>
  <si>
    <t>LI-7251</t>
  </si>
  <si>
    <t>LI-7252</t>
  </si>
  <si>
    <t>LI-7253</t>
  </si>
  <si>
    <t>LI-7254</t>
  </si>
  <si>
    <t>LI-7255</t>
  </si>
  <si>
    <t>LI-7256</t>
  </si>
  <si>
    <t>LS-7501B</t>
  </si>
  <si>
    <t>P-751</t>
  </si>
  <si>
    <t>P-751B FPO TANK</t>
  </si>
  <si>
    <t>LSW</t>
  </si>
  <si>
    <t>LS-7501C</t>
  </si>
  <si>
    <t>D-135 TO D-122</t>
  </si>
  <si>
    <t>Lt1 P-142A/B</t>
  </si>
  <si>
    <t>T-140 FEED</t>
  </si>
  <si>
    <t>T-140 REFLUX</t>
  </si>
  <si>
    <t>E-142 MPS</t>
  </si>
  <si>
    <t>D-145 TO TK 141</t>
  </si>
  <si>
    <t>Lt1 P-142A</t>
  </si>
  <si>
    <t>P-142A MIN FLOW</t>
  </si>
  <si>
    <t>ORI+DPT+PC</t>
  </si>
  <si>
    <t xml:space="preserve">C-412-F1 </t>
  </si>
  <si>
    <t xml:space="preserve">T-420 BOTTOM </t>
  </si>
  <si>
    <t>Lt1 Near P-721A</t>
  </si>
  <si>
    <t>Lt Near P-712</t>
  </si>
  <si>
    <t>3-WAY(MIX.)</t>
  </si>
  <si>
    <t>E-0121 LPS</t>
  </si>
  <si>
    <t>3-WAY (MIX.)</t>
  </si>
  <si>
    <t>3-WAY(MIX)</t>
  </si>
  <si>
    <t>R-311 JUCKET LPS</t>
  </si>
  <si>
    <t>E-411 MPS</t>
  </si>
  <si>
    <t>E-413 IN</t>
  </si>
  <si>
    <t>3- WAY(DIV)</t>
  </si>
  <si>
    <t>E-511 MPS</t>
  </si>
  <si>
    <t>E-513 IN</t>
  </si>
  <si>
    <t>3-WAY (DIV)</t>
  </si>
  <si>
    <t>E-611 MPS</t>
  </si>
  <si>
    <t>T-620 TO D-611</t>
  </si>
  <si>
    <t>3-WAY(DIV)</t>
  </si>
  <si>
    <t>BFW  TO LPS HEADER</t>
  </si>
  <si>
    <t>E-414B VIBRATION</t>
  </si>
  <si>
    <t>4201A</t>
  </si>
  <si>
    <t xml:space="preserve">E-425A </t>
  </si>
  <si>
    <t>E-425A VIBRATION</t>
  </si>
  <si>
    <t>4201B</t>
  </si>
  <si>
    <t xml:space="preserve">E-425B </t>
  </si>
  <si>
    <t>E-425B VIBRATION</t>
  </si>
  <si>
    <t>4301A</t>
  </si>
  <si>
    <t xml:space="preserve">E-437A </t>
  </si>
  <si>
    <t>E-252 MPS</t>
  </si>
  <si>
    <t>D-255 TO E 961</t>
  </si>
  <si>
    <t>D-255 TO D 232</t>
  </si>
  <si>
    <t>T-250 TO TK-251</t>
  </si>
  <si>
    <t>Lt3 E-325</t>
  </si>
  <si>
    <t>ECS TO R 310</t>
  </si>
  <si>
    <t>Lt2 E-313</t>
  </si>
  <si>
    <t>E-313 OUT</t>
  </si>
  <si>
    <t>Lt1 P-312A/B</t>
  </si>
  <si>
    <t>R-311 LPS</t>
  </si>
  <si>
    <t>T-320 FEED</t>
  </si>
  <si>
    <t>T-320 REFLUX</t>
  </si>
  <si>
    <t>Lt1 P-322A/B</t>
  </si>
  <si>
    <t>E-322 MPS</t>
  </si>
  <si>
    <t>T-320 TO E-961</t>
  </si>
  <si>
    <t>D-411 FEED</t>
  </si>
  <si>
    <t>TK-411 TO D-411</t>
  </si>
  <si>
    <t>E-413 TO D-411</t>
  </si>
  <si>
    <t>P-411A MIN FLOW</t>
  </si>
  <si>
    <t>P-411B MIN FLOW</t>
  </si>
  <si>
    <t>1ST STAGE THERMO SYPHON TANK TEMP.</t>
  </si>
  <si>
    <t>LI-1302</t>
  </si>
  <si>
    <t>Lt3 S-135</t>
  </si>
  <si>
    <t>LT-1401A</t>
  </si>
  <si>
    <t>Lt1 T-140</t>
  </si>
  <si>
    <t>T140 BOTTOM</t>
  </si>
  <si>
    <t>LT-1401B</t>
  </si>
  <si>
    <t>LT-1402</t>
  </si>
  <si>
    <t>LI-1403</t>
  </si>
  <si>
    <t>Lt1 TK-141</t>
  </si>
  <si>
    <t>LI-1451</t>
  </si>
  <si>
    <t>PERSS. GAGE</t>
  </si>
  <si>
    <t>LI-1501</t>
  </si>
  <si>
    <t>Unit-10</t>
  </si>
  <si>
    <t>Unit-11</t>
  </si>
  <si>
    <t>E-143</t>
  </si>
  <si>
    <r>
      <t>r</t>
    </r>
    <r>
      <rPr>
        <sz val="9"/>
        <rFont val="Antique Olive"/>
        <family val="2"/>
      </rPr>
      <t>P (Kg/cm2)</t>
    </r>
  </si>
  <si>
    <t>KTM</t>
  </si>
  <si>
    <t>Neles J.</t>
  </si>
  <si>
    <t>Pilot Plan</t>
  </si>
  <si>
    <t>NORMAL</t>
  </si>
  <si>
    <t>DETECTOR</t>
  </si>
  <si>
    <t>MODEL</t>
  </si>
  <si>
    <t>LO</t>
  </si>
  <si>
    <t>HI</t>
  </si>
  <si>
    <t>300RF</t>
  </si>
  <si>
    <t>RANGE</t>
  </si>
  <si>
    <t xml:space="preserve">P </t>
  </si>
  <si>
    <t>600RF</t>
  </si>
  <si>
    <t>ATM</t>
  </si>
  <si>
    <t>150RF</t>
  </si>
  <si>
    <t>FNG</t>
  </si>
  <si>
    <t>MES</t>
  </si>
  <si>
    <t>Local indicator</t>
  </si>
  <si>
    <t>GPA</t>
  </si>
  <si>
    <t>NGS</t>
  </si>
  <si>
    <t>300RF WEFER</t>
  </si>
  <si>
    <t>Pneum. Batch ctl</t>
  </si>
  <si>
    <t>150RF WEFER</t>
  </si>
  <si>
    <t>Local control</t>
  </si>
  <si>
    <t>SUMITOMO</t>
  </si>
  <si>
    <t>Teikoku Electric.</t>
  </si>
  <si>
    <t>Motor Bearing for C-011/018</t>
  </si>
  <si>
    <t>E-422 SHELL</t>
  </si>
  <si>
    <t>E-432 SHELL</t>
  </si>
  <si>
    <t>J-435-1</t>
  </si>
  <si>
    <t>Rh CAT VAPOR</t>
  </si>
  <si>
    <t>2EH,NBA</t>
  </si>
  <si>
    <t>DETECTOR TYPE</t>
  </si>
  <si>
    <t>15~36</t>
  </si>
  <si>
    <t>8.2~14.5</t>
  </si>
  <si>
    <t>BFW VAPOR</t>
  </si>
  <si>
    <t>PGL</t>
  </si>
  <si>
    <t>150mmH2O</t>
  </si>
  <si>
    <t>NGB</t>
  </si>
  <si>
    <t>Cap. Bank</t>
  </si>
  <si>
    <t>MEA SOLUTION FROM P-021A</t>
  </si>
  <si>
    <t>C-013 SUCTION VENT</t>
  </si>
  <si>
    <t>T-120 PARGE GAS</t>
  </si>
  <si>
    <t>1401</t>
  </si>
  <si>
    <t xml:space="preserve">TK-141 </t>
  </si>
  <si>
    <t>TK-141 TO D-145</t>
  </si>
  <si>
    <t xml:space="preserve">D-416 </t>
  </si>
  <si>
    <t>D-416 TO PGH</t>
  </si>
  <si>
    <t xml:space="preserve">R-510 </t>
  </si>
  <si>
    <t>R-510 TO PGH</t>
  </si>
  <si>
    <t xml:space="preserve">R-610 </t>
  </si>
  <si>
    <t>R-610 TO PGH</t>
  </si>
  <si>
    <t>9501</t>
  </si>
  <si>
    <t>LPS TO FLARE STACK</t>
  </si>
  <si>
    <t>HY</t>
  </si>
  <si>
    <t>H-011 CONVECTION DAMPER</t>
  </si>
  <si>
    <t>I/P CONV.</t>
  </si>
  <si>
    <t>PY</t>
  </si>
  <si>
    <t>B-011 SUCTION DAMPER</t>
  </si>
  <si>
    <t>B-012 SUCTION DAMPER</t>
  </si>
  <si>
    <t>RD</t>
  </si>
  <si>
    <t>Sensor C-011-1</t>
  </si>
  <si>
    <t>Rod drop</t>
  </si>
  <si>
    <t>Sensor C-011-2</t>
  </si>
  <si>
    <t>0181</t>
  </si>
  <si>
    <t>NBA TO SHIPPING PIER</t>
  </si>
  <si>
    <t>Lt2 D-231</t>
  </si>
  <si>
    <t>GHY TO T 120</t>
  </si>
  <si>
    <t>GHY TO R-102</t>
  </si>
  <si>
    <t>EML</t>
  </si>
  <si>
    <t>LEROY SOMER</t>
  </si>
  <si>
    <t>16Y2</t>
  </si>
  <si>
    <t>16Y3</t>
  </si>
  <si>
    <t>17Y2</t>
  </si>
  <si>
    <t>17Y3</t>
  </si>
  <si>
    <t>18Y1</t>
  </si>
  <si>
    <t>18Y2</t>
  </si>
  <si>
    <t>18Y3</t>
  </si>
  <si>
    <t>PNEUMATIC VALVE</t>
  </si>
  <si>
    <t>JOYNER</t>
  </si>
  <si>
    <t>NORGREN</t>
  </si>
  <si>
    <t>SOLENOID VALVE; DN 4,0 Id.Nr. 9601440; coil Id.Nr. 9803 230V 18VA 40-60Hz</t>
  </si>
  <si>
    <t>10M2</t>
  </si>
  <si>
    <t>10M4</t>
  </si>
  <si>
    <t>10M6</t>
  </si>
  <si>
    <t>11M2</t>
  </si>
  <si>
    <t>11M4</t>
  </si>
  <si>
    <t>Atomizing Valve</t>
  </si>
  <si>
    <t>Blow Out Valve</t>
  </si>
  <si>
    <t>Ignition Valve 1</t>
  </si>
  <si>
    <t>Ignition Valve 2</t>
  </si>
  <si>
    <t>Oil valve 1</t>
  </si>
  <si>
    <t>Oil valve 2</t>
  </si>
  <si>
    <t>Main Gas valve 1</t>
  </si>
  <si>
    <t>Main Gas Valve 2</t>
  </si>
  <si>
    <t>Main Gas Relief Valve</t>
  </si>
  <si>
    <t>Fail Safe Motor Gas Control Damper</t>
  </si>
  <si>
    <t>Fail Safe Motor Oil Control Valve</t>
  </si>
  <si>
    <t>Fail Safe Motor Atomizing Medium Control Damper</t>
  </si>
  <si>
    <t>Fail Safe Motor Primary Air Damper</t>
  </si>
  <si>
    <t>Saacke-Seavis</t>
  </si>
  <si>
    <t>P/S 230 VAC/50 Hz/ 34.8 W ; Pos. Speed 34 mm/min; Set at 25 mm; Torque 2 kN; SN : 1427702</t>
  </si>
  <si>
    <t>P/S 230 VAC/50 Hz/ 132.8 W ; Pos. Speed 50 mm/min; Set at 50 mm; Torque 6 kN; SN : 1427704</t>
  </si>
  <si>
    <t>Fail Safe Motor Secondary Air Damper</t>
  </si>
  <si>
    <t>P/S 230 VAC/50 Hz/ 28.1 W ; Pos. time 60 sec / 90 deg ; Torque 100 Nm; SN : 1425948</t>
  </si>
  <si>
    <t>P/S 230 VAC/50 Hz/ 34.8 W ; Pos. Speed 34 mm/min; Set at 25 mm; Torque 2 kN; SN : 1427703</t>
  </si>
  <si>
    <t>P/S 230 VAC/50 Hz/ 6.2 W ; Pos. time 60 sec / 90 deg ; Torque 10 Nm; SN : 1427073</t>
  </si>
  <si>
    <t>21F2</t>
  </si>
  <si>
    <t>Limit Switch Oil Valve 1 Close</t>
  </si>
  <si>
    <t>21F5</t>
  </si>
  <si>
    <t>Limit Switch Oil Valve 2 Close</t>
  </si>
  <si>
    <t>23F3</t>
  </si>
  <si>
    <t>Gas Valve 1 Close</t>
  </si>
  <si>
    <t>23F4</t>
  </si>
  <si>
    <t>Gas Valve 2 Close</t>
  </si>
  <si>
    <t>23F6</t>
  </si>
  <si>
    <t>Limit Switch Relief Valve Gas Close</t>
  </si>
  <si>
    <t>24S2</t>
  </si>
  <si>
    <t>Limit Switch Atomizing Medium Open</t>
  </si>
  <si>
    <t>Albrecht Automatik</t>
  </si>
  <si>
    <t>Lt3 T-320</t>
  </si>
  <si>
    <t>T-320 TOP</t>
  </si>
  <si>
    <t>R-610 = 4 LOWER</t>
  </si>
  <si>
    <t>R-610 SD</t>
  </si>
  <si>
    <t>Lt2 E-613</t>
  </si>
  <si>
    <t>E-613 TO D-611</t>
  </si>
  <si>
    <t>P-931A DISCH.</t>
  </si>
  <si>
    <t>P-931B DISCH.</t>
  </si>
  <si>
    <t>FWS B/L</t>
  </si>
  <si>
    <t>P-938A DISCH.</t>
  </si>
  <si>
    <t>P-938B DISCH.</t>
  </si>
  <si>
    <t>P-932A DISCH.</t>
  </si>
  <si>
    <t>P-932B DISCH.</t>
  </si>
  <si>
    <t>P-934A DISCH.</t>
  </si>
  <si>
    <t>P-934B DISCH.</t>
  </si>
  <si>
    <t>P-930A DISCH.</t>
  </si>
  <si>
    <t>P-930B DISCH.</t>
  </si>
  <si>
    <t>RAW</t>
  </si>
  <si>
    <t>MOM 901</t>
  </si>
  <si>
    <t>DMW</t>
  </si>
  <si>
    <t>STEAM</t>
  </si>
  <si>
    <t>AIR</t>
  </si>
  <si>
    <t>CO2 STRIPPER T-O22</t>
  </si>
  <si>
    <t>T-022 TOP OUTLET</t>
  </si>
  <si>
    <t>MES TO T-022</t>
  </si>
  <si>
    <t>NATURAL GAS FLOW RATE</t>
  </si>
  <si>
    <t>COMBUSTION GAS FLOW RATE</t>
  </si>
  <si>
    <t>COMBUSTION AIR FLOW RATE</t>
  </si>
  <si>
    <t>JACKET CIRCUL. WATER FEED RATE</t>
  </si>
  <si>
    <t>SUPPLY WATER FEED RATE</t>
  </si>
  <si>
    <t>DISSOLVER CIRC. WATER FEED RATE</t>
  </si>
  <si>
    <t>JACKET CIRC. WATER FEED RATE</t>
  </si>
  <si>
    <t>Lt3 E-851</t>
  </si>
  <si>
    <t>P-312A/B TO E-851</t>
  </si>
  <si>
    <t>TECO</t>
  </si>
  <si>
    <t>LT-6102</t>
  </si>
  <si>
    <t>LT-6103</t>
  </si>
  <si>
    <t>Lt1 D-612</t>
  </si>
  <si>
    <t>E-632 SHELL</t>
  </si>
  <si>
    <t>CO2 Plant 50TPD</t>
  </si>
  <si>
    <t>H-922</t>
  </si>
  <si>
    <t>CO2 Plant 100TPD</t>
  </si>
  <si>
    <t>H-922 instrument</t>
  </si>
  <si>
    <t>CO2 Plant 100TPD MCC and Cooling T.</t>
  </si>
  <si>
    <t>CO2 Plant 50TPD OSBL</t>
  </si>
  <si>
    <t>NEUTRALIZED PIT LEVEL</t>
  </si>
  <si>
    <t>LI-9351</t>
  </si>
  <si>
    <t>RO</t>
  </si>
  <si>
    <t>Plant RO</t>
  </si>
  <si>
    <t>5.3</t>
  </si>
  <si>
    <t>Pump-Filtered water transfer</t>
  </si>
  <si>
    <t>300LBS</t>
  </si>
  <si>
    <t>Critical</t>
  </si>
  <si>
    <t>Liquid</t>
  </si>
  <si>
    <t>Propylene</t>
  </si>
  <si>
    <t>NIGATA MASONEILAN</t>
  </si>
  <si>
    <t>Ex. PWD (PIC-124)</t>
  </si>
  <si>
    <t>Steam</t>
  </si>
  <si>
    <t>Sat.</t>
  </si>
  <si>
    <t>Inst. Air</t>
  </si>
  <si>
    <t>E-552 SHELL</t>
  </si>
  <si>
    <t>Lt1 R-510</t>
  </si>
  <si>
    <t>Lt1 R-610</t>
  </si>
  <si>
    <t>Lt1 T-160</t>
  </si>
  <si>
    <t>LT-5103</t>
  </si>
  <si>
    <t>Lt1 D-512</t>
  </si>
  <si>
    <t>LI-5104</t>
  </si>
  <si>
    <t>Lt1 TK-511</t>
  </si>
  <si>
    <t>TK-511</t>
  </si>
  <si>
    <t>TK-811</t>
  </si>
  <si>
    <t>Truck loading</t>
  </si>
  <si>
    <t>U-800</t>
  </si>
  <si>
    <t>P-230B</t>
  </si>
  <si>
    <t>P-231</t>
  </si>
  <si>
    <t>Pump-D-230 Feed</t>
  </si>
  <si>
    <t>P-233</t>
  </si>
  <si>
    <t>Pump-IPA Solution</t>
  </si>
  <si>
    <t>P-237</t>
  </si>
  <si>
    <t>Pump-IPA</t>
  </si>
  <si>
    <t>P-243</t>
  </si>
  <si>
    <t>Pump-Recovered Cat</t>
  </si>
  <si>
    <t>P-251</t>
  </si>
  <si>
    <t>Pump-T-250 Feed</t>
  </si>
  <si>
    <t>P-252</t>
  </si>
  <si>
    <t>C -412 L . O SUPPLY</t>
  </si>
  <si>
    <t>Hot water</t>
  </si>
  <si>
    <t>DN20</t>
  </si>
  <si>
    <t>BCV43</t>
  </si>
  <si>
    <t>PN40</t>
  </si>
  <si>
    <t>Sauter</t>
  </si>
  <si>
    <t>Amonia</t>
  </si>
  <si>
    <t>DN32</t>
  </si>
  <si>
    <t>ICM32-A</t>
  </si>
  <si>
    <t>PN52</t>
  </si>
  <si>
    <t>-28</t>
  </si>
  <si>
    <t>P-411B</t>
  </si>
  <si>
    <t>C-011 SUCTION</t>
  </si>
  <si>
    <t>P-751A</t>
  </si>
  <si>
    <t>Pump-Fire Water</t>
  </si>
  <si>
    <t>Subm</t>
  </si>
  <si>
    <t>11.5</t>
  </si>
  <si>
    <t>1.2</t>
  </si>
  <si>
    <t>E-719</t>
  </si>
  <si>
    <t>E-712</t>
  </si>
  <si>
    <t>A52</t>
  </si>
  <si>
    <t>Pilot plant</t>
  </si>
  <si>
    <t>JTG960-E1G-00000-MAN2-XX</t>
  </si>
  <si>
    <t>ALL GUS</t>
  </si>
  <si>
    <t>Colour Printer</t>
  </si>
  <si>
    <t>WH TO R-110</t>
  </si>
  <si>
    <t>Sakura Endress</t>
  </si>
  <si>
    <t>CP-221-1A0</t>
  </si>
  <si>
    <t>NL/h</t>
  </si>
  <si>
    <t>CS-5613E</t>
  </si>
  <si>
    <t>MPC-2211E</t>
  </si>
  <si>
    <t>MPC-2201E</t>
  </si>
  <si>
    <t>17-R-300 Gage W/ #146 valves</t>
  </si>
  <si>
    <t>Jerguson gage</t>
  </si>
  <si>
    <t>Fire Engine Building</t>
  </si>
  <si>
    <t>L-111</t>
  </si>
  <si>
    <t>Guard House</t>
  </si>
  <si>
    <t>L-201A</t>
  </si>
  <si>
    <t>Process Area-1</t>
  </si>
  <si>
    <t>Intemediate tank</t>
  </si>
  <si>
    <t>E-165 PITCH CONTROL</t>
  </si>
  <si>
    <t>4205</t>
  </si>
  <si>
    <t xml:space="preserve">E-425 </t>
  </si>
  <si>
    <t>E-425 PITCH CONTROL</t>
  </si>
  <si>
    <t>5205</t>
  </si>
  <si>
    <t xml:space="preserve">E-525 </t>
  </si>
  <si>
    <t>E-525 PITCH CONTROL</t>
  </si>
  <si>
    <t>5305</t>
  </si>
  <si>
    <t xml:space="preserve">E-535 </t>
  </si>
  <si>
    <t>E-535 PITCH CONTROL</t>
  </si>
  <si>
    <t>6206</t>
  </si>
  <si>
    <t xml:space="preserve">E-625 </t>
  </si>
  <si>
    <t>E-625 PITCH CONTROL</t>
  </si>
  <si>
    <t>VS</t>
  </si>
  <si>
    <t>0101A</t>
  </si>
  <si>
    <t>E-018A VIBRATION</t>
  </si>
  <si>
    <t>0101B</t>
  </si>
  <si>
    <t>Pump-Scum</t>
  </si>
  <si>
    <t>P-817</t>
  </si>
  <si>
    <t>Pump-Sucrubber Water</t>
  </si>
  <si>
    <t>P-819</t>
  </si>
  <si>
    <t>Pump-Treated Water Discharge</t>
  </si>
  <si>
    <t>P-820</t>
  </si>
  <si>
    <t>CWS TO TANK YARD</t>
  </si>
  <si>
    <t>Z-941 MAKE-UP FWS</t>
  </si>
  <si>
    <t>FS</t>
  </si>
  <si>
    <t>RWS FROM U-941</t>
  </si>
  <si>
    <t>CONTACT</t>
  </si>
  <si>
    <t>CWR FROM U-941</t>
  </si>
  <si>
    <t>PNG TO SYNGAS UNIT</t>
  </si>
  <si>
    <t>R-410 = 1 UPPER</t>
  </si>
  <si>
    <t>Lt3 R-410</t>
  </si>
  <si>
    <t>NQI310Z-11H41XXII-8</t>
  </si>
  <si>
    <t>CO2 100TPD</t>
  </si>
  <si>
    <t>PDS</t>
  </si>
  <si>
    <t>WIKA</t>
  </si>
  <si>
    <t>Cooling tower line</t>
  </si>
  <si>
    <t>112-2</t>
  </si>
  <si>
    <t>114-2</t>
  </si>
  <si>
    <t>114-3</t>
  </si>
  <si>
    <t>115-2</t>
  </si>
  <si>
    <t>123-1</t>
  </si>
  <si>
    <t>381</t>
  </si>
  <si>
    <t>401</t>
  </si>
  <si>
    <t>MT</t>
  </si>
  <si>
    <t>A-110 (NEARBY A-110)</t>
  </si>
  <si>
    <t>NH3 COMPRESSOR</t>
  </si>
  <si>
    <t>NH3</t>
  </si>
  <si>
    <t>0741A</t>
  </si>
  <si>
    <t>0741B</t>
  </si>
  <si>
    <t>COOLING TOWER'</t>
  </si>
  <si>
    <t>0.55</t>
  </si>
  <si>
    <t>G</t>
  </si>
  <si>
    <t>CO2 Storage to truck</t>
  </si>
  <si>
    <t>CO2 Liquid to Storage</t>
  </si>
  <si>
    <t>AI-0701</t>
  </si>
  <si>
    <t>AI-0702</t>
  </si>
  <si>
    <t>AI-0703</t>
  </si>
  <si>
    <t>AI-0704</t>
  </si>
  <si>
    <t xml:space="preserve">D-771 </t>
  </si>
  <si>
    <t>MCC-5</t>
  </si>
  <si>
    <t>NaOH dosing pump</t>
  </si>
  <si>
    <t>Vent. exhauster</t>
  </si>
  <si>
    <t>CO2 comp. B</t>
  </si>
  <si>
    <t>Ref. comp. A</t>
  </si>
  <si>
    <t>Ref. comp. B</t>
  </si>
  <si>
    <t>Ref. comp. C</t>
  </si>
  <si>
    <t>P-0741A</t>
  </si>
  <si>
    <t xml:space="preserve">Z-0741A Cooling tower Pump </t>
  </si>
  <si>
    <t>P-0741B</t>
  </si>
  <si>
    <t xml:space="preserve">Z-0741B Cooling tower Pump </t>
  </si>
  <si>
    <t>B-0741A</t>
  </si>
  <si>
    <t xml:space="preserve">Z-0741A Cooling tower Blower </t>
  </si>
  <si>
    <t>B-0741B</t>
  </si>
  <si>
    <t xml:space="preserve">Z-0741B Cooling tower Blower </t>
  </si>
  <si>
    <t>Product pump</t>
  </si>
  <si>
    <t xml:space="preserve"> </t>
  </si>
  <si>
    <t>R/O Product Pump</t>
  </si>
  <si>
    <t>Boiler H-922</t>
  </si>
  <si>
    <t>TR-7</t>
  </si>
  <si>
    <t>Stack H-0621</t>
  </si>
  <si>
    <t>Z-0641</t>
  </si>
  <si>
    <t>EN</t>
  </si>
  <si>
    <t>Lt2 R-410</t>
  </si>
  <si>
    <t>Yamari</t>
  </si>
  <si>
    <t>D-232</t>
  </si>
  <si>
    <t>D-242</t>
  </si>
  <si>
    <t>D-243</t>
  </si>
  <si>
    <t>T-250 BOTTOM</t>
  </si>
  <si>
    <t>TK-251</t>
  </si>
  <si>
    <t>D-312 INTERFACE</t>
  </si>
  <si>
    <t>T-320 BOTTOM</t>
  </si>
  <si>
    <t>Lt2 D-425</t>
  </si>
  <si>
    <t>COOLING WATER FROM C-012B</t>
  </si>
  <si>
    <t>Burner Maxon</t>
  </si>
  <si>
    <t>Natural gas</t>
  </si>
  <si>
    <t>T-420 FEED</t>
  </si>
  <si>
    <t>T-420 REFLUX</t>
  </si>
  <si>
    <t>Fastrak</t>
  </si>
  <si>
    <t>PSA/ membrane</t>
  </si>
  <si>
    <t>Panel</t>
  </si>
  <si>
    <t>LM</t>
  </si>
  <si>
    <t>Chiler</t>
  </si>
  <si>
    <t>E-121 SHELL</t>
  </si>
  <si>
    <t>U-941</t>
  </si>
  <si>
    <t>Chiller</t>
  </si>
  <si>
    <t>UPS-1A</t>
  </si>
  <si>
    <t>UPS-1B</t>
  </si>
  <si>
    <t>Z-911</t>
  </si>
  <si>
    <t>Z-931</t>
  </si>
  <si>
    <t>Z-951</t>
  </si>
  <si>
    <t>Z-991</t>
  </si>
  <si>
    <t>A-102</t>
  </si>
  <si>
    <t>MCC-2</t>
  </si>
  <si>
    <t>Agitator-D-102</t>
  </si>
  <si>
    <t>A-110</t>
  </si>
  <si>
    <t>Agitator-R-110</t>
  </si>
  <si>
    <t>A-110-P2</t>
  </si>
  <si>
    <t>LUB OIL FOR   A-110</t>
  </si>
  <si>
    <t>A-230</t>
  </si>
  <si>
    <t>Agitator-D-230</t>
  </si>
  <si>
    <t>C-112</t>
  </si>
  <si>
    <t>Compressor-Oxo recycle</t>
  </si>
  <si>
    <t>C-112-X</t>
  </si>
  <si>
    <t>Pump-Aux. Lube oil for C-112</t>
  </si>
  <si>
    <t>C-150</t>
  </si>
  <si>
    <t>Compressor-Oxo Waste Gas</t>
  </si>
  <si>
    <t>C-150-P2</t>
  </si>
  <si>
    <t>Pump- Aux. lub oil for C-150</t>
  </si>
  <si>
    <t>E-115/143A</t>
  </si>
  <si>
    <t>Project WWT AI-8103</t>
  </si>
  <si>
    <t>T021 TOP OUT</t>
  </si>
  <si>
    <t>MES TO T-021</t>
  </si>
  <si>
    <t>T-021 BTM OUT</t>
  </si>
  <si>
    <t>E-022 OUTLET</t>
  </si>
  <si>
    <t>T-023 OUTLET</t>
  </si>
  <si>
    <t>C-013 DISCHARGE</t>
  </si>
  <si>
    <t>BFW TO T-023</t>
  </si>
  <si>
    <t>C-011 1st SUC SNUBBER</t>
  </si>
  <si>
    <t>C-011 1st DISC SNUBBER</t>
  </si>
  <si>
    <t>TS</t>
  </si>
  <si>
    <t>Azbil</t>
  </si>
  <si>
    <t>Lt4 T-540</t>
  </si>
  <si>
    <t>Lt4 T-630</t>
  </si>
  <si>
    <t>L-101A01</t>
  </si>
  <si>
    <t>P-921 A/B</t>
  </si>
  <si>
    <t>L-10202</t>
  </si>
  <si>
    <t>TR-M</t>
  </si>
  <si>
    <t>TR-1</t>
  </si>
  <si>
    <t>TR-2</t>
  </si>
  <si>
    <t>TR-3</t>
  </si>
  <si>
    <t>TR-6</t>
  </si>
  <si>
    <t>CP-721</t>
  </si>
  <si>
    <t>CP-722</t>
  </si>
  <si>
    <t>CP-723</t>
  </si>
  <si>
    <t>CP-724</t>
  </si>
  <si>
    <t>CP-725</t>
  </si>
  <si>
    <t>CP-726</t>
  </si>
  <si>
    <t>CP-931</t>
  </si>
  <si>
    <t>A</t>
  </si>
  <si>
    <t>Junction Box</t>
  </si>
  <si>
    <t>C-011</t>
  </si>
  <si>
    <t>C-012</t>
  </si>
  <si>
    <t>PPY TO Z-711</t>
  </si>
  <si>
    <t>PPY FROM Z-712</t>
  </si>
  <si>
    <t>P-711A DISCH.</t>
  </si>
  <si>
    <t>P-711B DISCH.</t>
  </si>
  <si>
    <t>U-941 CW RETURN</t>
  </si>
  <si>
    <t>C-009 NG BOOSTER COMP.</t>
  </si>
  <si>
    <t>SUS-2</t>
  </si>
  <si>
    <t>E-983 CW RETURN</t>
  </si>
  <si>
    <t>E-983 OUT</t>
  </si>
  <si>
    <t>E-985 CW RETURN</t>
  </si>
  <si>
    <t>RTD</t>
  </si>
  <si>
    <t>HYDROGENERATOR/SULPHUR R-012</t>
  </si>
  <si>
    <t>PROCES GAS FROM R-011 OUTLET</t>
  </si>
  <si>
    <t>Lt1 C-009</t>
  </si>
  <si>
    <t>NATURAL GAS INTAKE</t>
  </si>
  <si>
    <t>H2 RECYCLED FROM C-011</t>
  </si>
  <si>
    <t>COMBUSTION AIR E-015 INLET</t>
  </si>
  <si>
    <t>E-010</t>
  </si>
  <si>
    <t>COMBUSTION AIR E-015 OUTLET</t>
  </si>
  <si>
    <t>NATURAL GAS FEED TO  R-011</t>
  </si>
  <si>
    <t>NATURAL GAS E-014 OUTLET</t>
  </si>
  <si>
    <t>stroke</t>
  </si>
  <si>
    <t>Grundfos</t>
  </si>
  <si>
    <t>ATB</t>
  </si>
  <si>
    <t>BEVI</t>
  </si>
  <si>
    <t>HOYER Motors</t>
  </si>
  <si>
    <t>Elektra</t>
  </si>
  <si>
    <t>Lowara</t>
  </si>
  <si>
    <t>Close</t>
  </si>
  <si>
    <t>Suction P-10404-07</t>
  </si>
  <si>
    <t>Discharge P-11404-10</t>
  </si>
  <si>
    <t>EN837-1</t>
  </si>
  <si>
    <t>1/2' BSP Bottom Connection</t>
  </si>
  <si>
    <t>1/2' BSP Back Bottom Connection</t>
  </si>
  <si>
    <t>Proces wtr</t>
  </si>
  <si>
    <t>EN-13190</t>
  </si>
  <si>
    <t>1/2' Bottom Conn.</t>
  </si>
  <si>
    <t>Cooling water / rack room</t>
  </si>
  <si>
    <t>L-204104</t>
  </si>
  <si>
    <t>D-712</t>
  </si>
  <si>
    <t>L-204105</t>
  </si>
  <si>
    <t>D-931 Demin Water</t>
  </si>
  <si>
    <t>L-10201</t>
  </si>
  <si>
    <t>Z-951 (Flare stack)</t>
  </si>
  <si>
    <t>S-125 PURGE GAS</t>
  </si>
  <si>
    <t>D-225 TO W.W  SAMP</t>
  </si>
  <si>
    <t>D-312 TO E-851</t>
  </si>
  <si>
    <t>D-325 TO W.W SAMP</t>
  </si>
  <si>
    <t>R-410 TO D-412</t>
  </si>
  <si>
    <t>D-416 TO D412</t>
  </si>
  <si>
    <t>D-425 TO W.W SAMP</t>
  </si>
  <si>
    <t>D-445 TO E-414</t>
  </si>
  <si>
    <t>Lt2 T-980</t>
  </si>
  <si>
    <t>T 980 TOP</t>
  </si>
  <si>
    <t>PG</t>
  </si>
  <si>
    <t>PROCESS GAS FROM R-011</t>
  </si>
  <si>
    <t>PBX 100 XA</t>
  </si>
  <si>
    <t>Kg/cm2G</t>
  </si>
  <si>
    <t>MP STEAM FROM HEADER</t>
  </si>
  <si>
    <t>NATURAL GAS FROM BL</t>
  </si>
  <si>
    <t>H2 RECYCLE FROM C-011</t>
  </si>
  <si>
    <t>MP STEAM TO PROCESS GAS</t>
  </si>
  <si>
    <t>CO2 ADDITION DURING START-UP</t>
  </si>
  <si>
    <t>CWS HEADER</t>
  </si>
  <si>
    <t>RWS HEADER</t>
  </si>
  <si>
    <t>kg/cm2</t>
  </si>
  <si>
    <t>Z-992/D-993</t>
  </si>
  <si>
    <t>PS</t>
  </si>
  <si>
    <t>FLUE GAS AFTER E-015</t>
  </si>
  <si>
    <t>NATURAL GAS FROM E-012</t>
  </si>
  <si>
    <t>PROCESS TO E-010</t>
  </si>
  <si>
    <t>C-011 DISCARGE</t>
  </si>
  <si>
    <t>HYDROCARBON GAS</t>
  </si>
  <si>
    <t>Lt1 R-101</t>
  </si>
  <si>
    <t>R-101 #1</t>
  </si>
  <si>
    <t>R-101 #2</t>
  </si>
  <si>
    <t>R-101 #3</t>
  </si>
  <si>
    <t>R-101 #4</t>
  </si>
  <si>
    <t>Lt2 E-102</t>
  </si>
  <si>
    <t>E-102 OUT</t>
  </si>
  <si>
    <t>R-102 OUT</t>
  </si>
  <si>
    <t>R-102 UPPER</t>
  </si>
  <si>
    <t>Lt2 D-101</t>
  </si>
  <si>
    <t>Lt1 P-222</t>
  </si>
  <si>
    <t>GOX B/L</t>
  </si>
  <si>
    <t>Lt1R-110</t>
  </si>
  <si>
    <t>L-205</t>
  </si>
  <si>
    <t>L-206</t>
  </si>
  <si>
    <t>LE-201A</t>
  </si>
  <si>
    <t>LE-201B</t>
  </si>
  <si>
    <t>LE-202</t>
  </si>
  <si>
    <t>LE-203</t>
  </si>
  <si>
    <t>LE-204</t>
  </si>
  <si>
    <t>RL-1</t>
  </si>
  <si>
    <t>Road Light A1</t>
  </si>
  <si>
    <t>RL-2</t>
  </si>
  <si>
    <t>Road Light A2</t>
  </si>
  <si>
    <t>RL-3</t>
  </si>
  <si>
    <t>Road Light A3</t>
  </si>
  <si>
    <t>BY-1</t>
  </si>
  <si>
    <t>Battery UPS</t>
  </si>
  <si>
    <t>Battery</t>
  </si>
  <si>
    <t>BY-2</t>
  </si>
  <si>
    <t>Battery Charger</t>
  </si>
  <si>
    <t>Battery PABX</t>
  </si>
  <si>
    <t>BY-7</t>
  </si>
  <si>
    <t>MSS &amp; LSS</t>
  </si>
  <si>
    <t>Battery MFA</t>
  </si>
  <si>
    <t>MCC-3</t>
  </si>
  <si>
    <t>Agitator-R-310</t>
  </si>
  <si>
    <t>A-311</t>
  </si>
  <si>
    <t>Agitator-R-311</t>
  </si>
  <si>
    <t>C-412-P2</t>
  </si>
  <si>
    <t>T-520 #24</t>
  </si>
  <si>
    <t>T-520 #10</t>
  </si>
  <si>
    <t>T-530 #15</t>
  </si>
  <si>
    <t>E-535 TO PGL</t>
  </si>
  <si>
    <t>T-540 #15</t>
  </si>
  <si>
    <t>T-550 #6</t>
  </si>
  <si>
    <t>E-555 CW RETURN</t>
  </si>
  <si>
    <t>E-615 RW RETURN</t>
  </si>
  <si>
    <t>E-613 CW RETURN</t>
  </si>
  <si>
    <t>T-620 #8</t>
  </si>
  <si>
    <t>E-614 CW RETURN</t>
  </si>
  <si>
    <t>T-630 #13</t>
  </si>
  <si>
    <t>E-635 CW RETURN</t>
  </si>
  <si>
    <t>T-640 #8</t>
  </si>
  <si>
    <t>D-715 TO P-712</t>
  </si>
  <si>
    <t>E-711 CW RETURN</t>
  </si>
  <si>
    <t>PRODUCT 2EH TO T/Y</t>
  </si>
  <si>
    <t>T-440 FEED</t>
  </si>
  <si>
    <t>AG1E</t>
  </si>
  <si>
    <t>AG2A</t>
  </si>
  <si>
    <t>Nm3/h</t>
  </si>
  <si>
    <t>300LBS WAFER</t>
  </si>
  <si>
    <t>B2A1</t>
  </si>
  <si>
    <t>Hydrogen</t>
  </si>
  <si>
    <t>150LBS WAFER</t>
  </si>
  <si>
    <t>Feed gas</t>
  </si>
  <si>
    <t>Purge Gas</t>
  </si>
  <si>
    <t>Off gas</t>
  </si>
  <si>
    <t>Gas</t>
  </si>
  <si>
    <t>ln.WC</t>
  </si>
  <si>
    <t>mBar</t>
  </si>
  <si>
    <t>JTD920E1R-00000-GWAN2-XX</t>
  </si>
  <si>
    <t>DPT + INTEG</t>
  </si>
  <si>
    <t>DPT + ORI</t>
  </si>
  <si>
    <t>JTD920Z-E1R-00000-GWAN2-XX</t>
  </si>
  <si>
    <t>JTD920-E1R-00000-GWAN2-XX</t>
  </si>
  <si>
    <t>JTD920-E1R-00000-MWAN2-XX</t>
  </si>
  <si>
    <t>JTE929-1AB22J01A-MUAP1-XX</t>
  </si>
  <si>
    <t>JTE929-1AB22J015-MUAP1-XX</t>
  </si>
  <si>
    <t>JTE929-1AA22J015-MUAP1-XX</t>
  </si>
  <si>
    <t>JTE929-1AC22J015-MUAP1-XX</t>
  </si>
  <si>
    <t>JTD930-E1R-00000-MWAN2-XX</t>
  </si>
  <si>
    <t>JTF929-E1RAA2J00-MWAN2-XX</t>
  </si>
  <si>
    <t>JTR926Z-1A322JXX5-MUAN2-XX</t>
  </si>
  <si>
    <t>JTD910-E1R-00000-GWAN2-XX</t>
  </si>
  <si>
    <t>JTD930-E1R-00000-GWAN2-XX</t>
  </si>
  <si>
    <t>DP Indicator</t>
  </si>
  <si>
    <t>Diff. Pressure gauge</t>
  </si>
  <si>
    <t>E-535B</t>
  </si>
  <si>
    <t>E-535C</t>
  </si>
  <si>
    <t xml:space="preserve">E-625A </t>
  </si>
  <si>
    <t>Fan-T-620 Condenser</t>
  </si>
  <si>
    <t>E-625B</t>
  </si>
  <si>
    <t>P-312A</t>
  </si>
  <si>
    <t>Pump-NaOH Recycle</t>
  </si>
  <si>
    <t>P-312B</t>
  </si>
  <si>
    <t>P-321A</t>
  </si>
  <si>
    <t>Pump-T-320 Feed</t>
  </si>
  <si>
    <t>P-321B</t>
  </si>
  <si>
    <t>P-322A</t>
  </si>
  <si>
    <t xml:space="preserve">H2 </t>
  </si>
  <si>
    <t>H2, N2</t>
  </si>
  <si>
    <t>600RF WEFER</t>
  </si>
  <si>
    <t>PC</t>
  </si>
  <si>
    <t>Maintenance</t>
  </si>
  <si>
    <t>NBA</t>
  </si>
  <si>
    <t xml:space="preserve">CLS-10 </t>
  </si>
  <si>
    <t>CCTV</t>
  </si>
  <si>
    <t>Printer-1</t>
  </si>
  <si>
    <t>Printer</t>
  </si>
  <si>
    <t>P-723A DISCH.</t>
  </si>
  <si>
    <t>P-723B DISCH.</t>
  </si>
  <si>
    <t>P-726A DISCH.</t>
  </si>
  <si>
    <t>P-726B DISCH.</t>
  </si>
  <si>
    <t>IBA TO SHIPPING PIER</t>
  </si>
  <si>
    <t>P-751A DISCH</t>
  </si>
  <si>
    <t>P-751B DISCH</t>
  </si>
  <si>
    <t>P-751C DISCH</t>
  </si>
  <si>
    <t>P-752 DISCH.</t>
  </si>
  <si>
    <t>R-101</t>
  </si>
  <si>
    <t>PPY</t>
  </si>
  <si>
    <t>1002</t>
  </si>
  <si>
    <t>R-130</t>
  </si>
  <si>
    <t>CO</t>
  </si>
  <si>
    <t>PPM</t>
  </si>
  <si>
    <t>1003</t>
  </si>
  <si>
    <t>1004</t>
  </si>
  <si>
    <t>1005</t>
  </si>
  <si>
    <t>1006</t>
  </si>
  <si>
    <t>1007</t>
  </si>
  <si>
    <t>R-410</t>
  </si>
  <si>
    <t>1008</t>
  </si>
  <si>
    <t>R-610</t>
  </si>
  <si>
    <t>7001</t>
  </si>
  <si>
    <t>7002</t>
  </si>
  <si>
    <t>7003</t>
  </si>
  <si>
    <t>7004</t>
  </si>
  <si>
    <t>HC</t>
  </si>
  <si>
    <t>AIR DAMPER ON H-011</t>
  </si>
  <si>
    <t>%</t>
  </si>
  <si>
    <t>P-751C FO TANK</t>
  </si>
  <si>
    <t>LI-8101</t>
  </si>
  <si>
    <t>LI-8102</t>
  </si>
  <si>
    <t>TK-816</t>
  </si>
  <si>
    <t>LX-8102</t>
  </si>
  <si>
    <t>PURGE SET FOR '8102</t>
  </si>
  <si>
    <t>ROTA METER</t>
  </si>
  <si>
    <t>LI-8103</t>
  </si>
  <si>
    <t>TK-817</t>
  </si>
  <si>
    <t>LX-8103</t>
  </si>
  <si>
    <t>PURGE SET FOR '81O3</t>
  </si>
  <si>
    <t>8104</t>
  </si>
  <si>
    <t>LI-8104</t>
  </si>
  <si>
    <t>LX-8104</t>
  </si>
  <si>
    <t>PURGE SET FOR '81O4</t>
  </si>
  <si>
    <t>LI-8201</t>
  </si>
  <si>
    <t>LX-8201</t>
  </si>
  <si>
    <t>PURGE SET FOR '82O1</t>
  </si>
  <si>
    <t>LI-8202</t>
  </si>
  <si>
    <t>TK 822</t>
  </si>
  <si>
    <t>LX-8202</t>
  </si>
  <si>
    <t>PURGE SET FOR '82O2</t>
  </si>
  <si>
    <t>LI-8301</t>
  </si>
  <si>
    <t>TK 831</t>
  </si>
  <si>
    <t>LI-8302</t>
  </si>
  <si>
    <t>TK-832</t>
  </si>
  <si>
    <t>Lt3 E-416</t>
  </si>
  <si>
    <t>E-411 OUT MPS</t>
  </si>
  <si>
    <t>LPG</t>
  </si>
  <si>
    <t>tdk terpasang</t>
  </si>
  <si>
    <t>S-115</t>
  </si>
  <si>
    <t>D-118</t>
  </si>
  <si>
    <t>TRANSPARENT</t>
  </si>
  <si>
    <t>T-120 BOTTOM</t>
  </si>
  <si>
    <t>D-122</t>
  </si>
  <si>
    <t>VENT GAS PRESSURE</t>
  </si>
  <si>
    <t>INCENERATOR PRESSURE</t>
  </si>
  <si>
    <t>WASTE WATER FEED PUMP DEL. PRESS.</t>
  </si>
  <si>
    <t>DIAPHRAGM</t>
  </si>
  <si>
    <t>WASTE WATER PRESS.</t>
  </si>
  <si>
    <t>DISSOLVER CIRC. PUMP DEL. PRESS.</t>
  </si>
  <si>
    <t>Schorch</t>
  </si>
  <si>
    <t>MEMBRANE PERMEATE</t>
  </si>
  <si>
    <t>PSA OFF GAS</t>
  </si>
  <si>
    <t>PSA PRODUCT</t>
  </si>
  <si>
    <t>MEMBRANE OFF GAS</t>
  </si>
  <si>
    <t>MEMBRANE OXO GAS</t>
  </si>
  <si>
    <t>MEMBRANE HEATER BYPASS</t>
  </si>
  <si>
    <t>MEMBRANE SHUTDOWN</t>
  </si>
  <si>
    <t>PSA UNIT (PRODUCT)</t>
  </si>
  <si>
    <t>Valtek</t>
  </si>
  <si>
    <t>GLOBE</t>
  </si>
  <si>
    <t>PSA UNIT (PROV. PURGE)</t>
  </si>
  <si>
    <t>PPL receiving line (FQI-7101)</t>
  </si>
  <si>
    <t>0091</t>
  </si>
  <si>
    <t>VI-0091</t>
  </si>
  <si>
    <t>VI-0111</t>
  </si>
  <si>
    <t>VI-0112</t>
  </si>
  <si>
    <t>NBA,NBAHB</t>
  </si>
  <si>
    <t>NBAHB</t>
  </si>
  <si>
    <t>NBA,NBD</t>
  </si>
  <si>
    <t>IBA,IBD</t>
  </si>
  <si>
    <t xml:space="preserve">IBA </t>
  </si>
  <si>
    <t>IBA,NPA</t>
  </si>
  <si>
    <t>IBA,IBAHB</t>
  </si>
  <si>
    <t>IBAHB</t>
  </si>
  <si>
    <t>GOX,PPY</t>
  </si>
  <si>
    <t>NBD,IBD</t>
  </si>
  <si>
    <t>H2,N2</t>
  </si>
  <si>
    <t>HWR</t>
  </si>
  <si>
    <t>TOL,TPP</t>
  </si>
  <si>
    <t>TPP,HB</t>
  </si>
  <si>
    <t xml:space="preserve">IPA </t>
  </si>
  <si>
    <t>H2O,NAOH</t>
  </si>
  <si>
    <t>2EH,2EHHB</t>
  </si>
  <si>
    <t>2EH,H2O</t>
  </si>
  <si>
    <t>CO,H2</t>
  </si>
  <si>
    <t>PURGE GAS</t>
  </si>
  <si>
    <t>H20 VAPOR</t>
  </si>
  <si>
    <t>STM,H2</t>
  </si>
  <si>
    <t>0.19Kg/cm2A</t>
  </si>
  <si>
    <t>2EH VAPOR</t>
  </si>
  <si>
    <t>0.2Kg/cm2A</t>
  </si>
  <si>
    <t>H2,NBA</t>
  </si>
  <si>
    <t>H2,IBA</t>
  </si>
  <si>
    <t>5.5</t>
  </si>
  <si>
    <t>Syngas</t>
  </si>
  <si>
    <t>COOLING WATER FROM C-013-E1</t>
  </si>
  <si>
    <t>FFW</t>
  </si>
  <si>
    <t>48%NAOH</t>
  </si>
  <si>
    <t>WAT</t>
  </si>
  <si>
    <t>WAR</t>
  </si>
  <si>
    <t>5000mmH2O</t>
  </si>
  <si>
    <t>WML</t>
  </si>
  <si>
    <t>T-640 TO E-961</t>
  </si>
  <si>
    <t>FQI-7101</t>
  </si>
  <si>
    <t>Blower-Degasfire</t>
  </si>
  <si>
    <t>B-935B</t>
  </si>
  <si>
    <t>B-939</t>
  </si>
  <si>
    <t>VS-5201C</t>
  </si>
  <si>
    <t>VS-5301A</t>
  </si>
  <si>
    <t>D-255 TO E-961</t>
  </si>
  <si>
    <t>D-255 TO D-232</t>
  </si>
  <si>
    <t>R-310 FEED</t>
  </si>
  <si>
    <t>SHY TO R-310</t>
  </si>
  <si>
    <t>T320 REFLUX</t>
  </si>
  <si>
    <t>electronic</t>
  </si>
  <si>
    <t>12222-058</t>
  </si>
  <si>
    <t>1151GP7S 22M1 B1 D6 W6 L4 I1</t>
  </si>
  <si>
    <t>Lt1 D-151</t>
  </si>
  <si>
    <t>LT-1502</t>
  </si>
  <si>
    <t>Lt1 E-153</t>
  </si>
  <si>
    <t>LS-1521</t>
  </si>
  <si>
    <t>Pump-oil separator</t>
  </si>
  <si>
    <t>P-974A</t>
  </si>
  <si>
    <t>Pump-Oil Separator water</t>
  </si>
  <si>
    <t>P-974B</t>
  </si>
  <si>
    <t>P-982A</t>
  </si>
  <si>
    <t xml:space="preserve">Pump-T-980 Bottom </t>
  </si>
  <si>
    <t>P-982B</t>
  </si>
  <si>
    <t>P-985</t>
  </si>
  <si>
    <t>Pump-OIL FOR T-980</t>
  </si>
  <si>
    <t>S-831</t>
  </si>
  <si>
    <t>Pump-Dehydrator</t>
  </si>
  <si>
    <t>SH-BD-M</t>
  </si>
  <si>
    <t>NaOH Recycle</t>
  </si>
  <si>
    <t>Printer-2</t>
  </si>
  <si>
    <t>Printer Colour PSA</t>
  </si>
  <si>
    <t>PSA/ Membrane</t>
  </si>
  <si>
    <t>PC PSA/ Membrane</t>
  </si>
  <si>
    <t>Per. Computer</t>
  </si>
  <si>
    <t>Power Control Room</t>
  </si>
  <si>
    <t>Gas Detector &amp; Fire Alarm</t>
  </si>
  <si>
    <t>Sirine Alarm</t>
  </si>
  <si>
    <t>Paging All Area</t>
  </si>
  <si>
    <t>Termination</t>
  </si>
  <si>
    <t>Barrier</t>
  </si>
  <si>
    <t>Relay</t>
  </si>
  <si>
    <t>Analyzer</t>
  </si>
  <si>
    <t>High Performance Module</t>
  </si>
  <si>
    <t>PSA</t>
  </si>
  <si>
    <t>Power Rack Room</t>
  </si>
  <si>
    <t>WPD 125</t>
  </si>
  <si>
    <t>VXW1025-N51G-1010</t>
  </si>
  <si>
    <t>Vortex</t>
  </si>
  <si>
    <t>N2 flowmeter from PKG</t>
  </si>
  <si>
    <t>Water flowmeter from PKG</t>
  </si>
  <si>
    <t>VXW1080-N51G-1116</t>
  </si>
  <si>
    <t>VXW1040-N61G-1116</t>
  </si>
  <si>
    <t>VXW1040-N61L-1116</t>
  </si>
  <si>
    <t>VXW1010-N52L-1122</t>
  </si>
  <si>
    <t>VXW1050-N51G-1116</t>
  </si>
  <si>
    <t>VXW1015-N51L-1116</t>
  </si>
  <si>
    <t>VXW1025-N61G-1010</t>
  </si>
  <si>
    <t>VXW1015-N61G-1116</t>
  </si>
  <si>
    <t>VXW1025-N51G-1116</t>
  </si>
  <si>
    <t>VXW1025-N51L-1116</t>
  </si>
  <si>
    <t>Syn Gas Area</t>
  </si>
  <si>
    <t>L-202-2</t>
  </si>
  <si>
    <t>L-203-1</t>
  </si>
  <si>
    <t>TY Intermadiate</t>
  </si>
  <si>
    <t>L-203-2</t>
  </si>
  <si>
    <t>L-204-1</t>
  </si>
  <si>
    <t>TY Product</t>
  </si>
  <si>
    <t>L-204-2</t>
  </si>
  <si>
    <t>PRODUCT NBA TO TY</t>
  </si>
  <si>
    <t>T-160 #53</t>
  </si>
  <si>
    <t>T-210 #4</t>
  </si>
  <si>
    <t>E-225 TO E-226</t>
  </si>
  <si>
    <t>E-225 CW RETURN</t>
  </si>
  <si>
    <t>E-226 RW RETURN</t>
  </si>
  <si>
    <t>T-220 #3</t>
  </si>
  <si>
    <t>D-230 RW RETURN</t>
  </si>
  <si>
    <t>R-310 CW RETURN</t>
  </si>
  <si>
    <t>E-313 CW RETURN</t>
  </si>
  <si>
    <t>E-315 CW RETURN</t>
  </si>
  <si>
    <t>T-320 #4</t>
  </si>
  <si>
    <t>E-325 CW RETURN</t>
  </si>
  <si>
    <t>E-413 CW RETURN</t>
  </si>
  <si>
    <t>E-419 CW RETURN</t>
  </si>
  <si>
    <t>E-415 OUT</t>
  </si>
  <si>
    <t>E-414 OUT</t>
  </si>
  <si>
    <t>E-416 TO FGS</t>
  </si>
  <si>
    <t>E-412 CW RETURN</t>
  </si>
  <si>
    <t>E-412 OUT</t>
  </si>
  <si>
    <t>T-420 #18</t>
  </si>
  <si>
    <t>T-430 #14</t>
  </si>
  <si>
    <t>E-435 CW RETURN</t>
  </si>
  <si>
    <t>E-435 TO J-435</t>
  </si>
  <si>
    <t>T-440 #15</t>
  </si>
  <si>
    <t>Snorkelift</t>
  </si>
  <si>
    <t>Work Shop</t>
  </si>
  <si>
    <t>All Area</t>
  </si>
  <si>
    <t>PTS-9000</t>
  </si>
  <si>
    <t>DCS</t>
  </si>
  <si>
    <t>PTS-9001</t>
  </si>
  <si>
    <t>PTS-9002</t>
  </si>
  <si>
    <t>Laboratorium</t>
  </si>
  <si>
    <t>GC room</t>
  </si>
  <si>
    <t>PTS-9003</t>
  </si>
  <si>
    <t>PTS-9004</t>
  </si>
  <si>
    <t>PTS-9005</t>
  </si>
  <si>
    <t>Rack Room</t>
  </si>
  <si>
    <t>PTS-9006</t>
  </si>
  <si>
    <t>Ware HoUse</t>
  </si>
  <si>
    <t>Ware House</t>
  </si>
  <si>
    <t>PABX</t>
  </si>
  <si>
    <t>Admin</t>
  </si>
  <si>
    <t>Btu/h</t>
  </si>
  <si>
    <t>R35FV1</t>
  </si>
  <si>
    <t>Daikin</t>
  </si>
  <si>
    <t>Split</t>
  </si>
  <si>
    <t>R45EV1</t>
  </si>
  <si>
    <t>D-101</t>
  </si>
  <si>
    <t>E-445 CW RETURN</t>
  </si>
  <si>
    <t>T-450 #4</t>
  </si>
  <si>
    <t>E-513 CW RETURN</t>
  </si>
  <si>
    <t>E-514 TO TK-511</t>
  </si>
  <si>
    <t>COOLING WATER PUMP DEL. PRESS.</t>
  </si>
  <si>
    <t>VENTURI CIRC. PUMP DEL. PRESS.</t>
  </si>
  <si>
    <t>NGS TO R-102</t>
  </si>
  <si>
    <t>C-112 MIN. FLOW</t>
  </si>
  <si>
    <t>RECYCLE CAT TO R-110</t>
  </si>
  <si>
    <t>Lt1 P-121A/B</t>
  </si>
  <si>
    <t>R35HV14</t>
  </si>
  <si>
    <t>INDOOR</t>
  </si>
  <si>
    <t>FT35HV14</t>
  </si>
  <si>
    <t>R50HV14</t>
  </si>
  <si>
    <t>FT50HV15</t>
  </si>
  <si>
    <t>FT60HV14</t>
  </si>
  <si>
    <t>R60HV14</t>
  </si>
  <si>
    <t>C-991A</t>
  </si>
  <si>
    <t>Compressor-Air</t>
  </si>
  <si>
    <t>C-991B</t>
  </si>
  <si>
    <t>D-941</t>
  </si>
  <si>
    <t>Filter-Cooling water</t>
  </si>
  <si>
    <t>DC Panel</t>
  </si>
  <si>
    <t>E-922A</t>
  </si>
  <si>
    <t>Fan-D-922 vent condenser</t>
  </si>
  <si>
    <t>E-922B</t>
  </si>
  <si>
    <t>P-751B</t>
  </si>
  <si>
    <t>Pump-Engine fire water</t>
  </si>
  <si>
    <t>P-751C</t>
  </si>
  <si>
    <t>P-752</t>
  </si>
  <si>
    <t>Pump-Jocky</t>
  </si>
  <si>
    <t>P-811</t>
  </si>
  <si>
    <t>Pump-WWT Feed</t>
  </si>
  <si>
    <t>P-815</t>
  </si>
  <si>
    <t>Pump-Sludge return</t>
  </si>
  <si>
    <t>P-816</t>
  </si>
  <si>
    <t>C-011/013-Z1</t>
  </si>
  <si>
    <t>Motor Bearing for C-011/013</t>
  </si>
  <si>
    <t>C-012-P2</t>
  </si>
  <si>
    <t>Pump-Aux. Lube Oil for C-012</t>
  </si>
  <si>
    <t>COMBUSTION AIR TO E-015</t>
  </si>
  <si>
    <t>PCX 160 XB</t>
  </si>
  <si>
    <t>COMBUSTION AIR TO H-011</t>
  </si>
  <si>
    <t>Okazaki</t>
  </si>
  <si>
    <t>1601H</t>
  </si>
  <si>
    <t xml:space="preserve">E-165H </t>
  </si>
  <si>
    <t>E-165H VIBRATION</t>
  </si>
  <si>
    <t xml:space="preserve">F-240 </t>
  </si>
  <si>
    <t>F-240 VIBRATION</t>
  </si>
  <si>
    <t>4101A</t>
  </si>
  <si>
    <t xml:space="preserve">E-418A </t>
  </si>
  <si>
    <t>E-418A VIBRATION</t>
  </si>
  <si>
    <t>4101B</t>
  </si>
  <si>
    <t xml:space="preserve">E-418B </t>
  </si>
  <si>
    <t>E-418B VIBRATION</t>
  </si>
  <si>
    <t>4102A</t>
  </si>
  <si>
    <t xml:space="preserve">E-414A </t>
  </si>
  <si>
    <t>DISSOLVED OUTLET TEMPERATURE</t>
  </si>
  <si>
    <t>JACKET CIRCUL. WATER TEMP.</t>
  </si>
  <si>
    <t>DISSOLVER OUTLET TEMPERATURE</t>
  </si>
  <si>
    <t>Lt1 Rack Room</t>
  </si>
  <si>
    <t>LPS TO UTILY AREA</t>
  </si>
  <si>
    <t>MPS TO OCTANOL UNIT (FROM H-921)</t>
  </si>
  <si>
    <t>LPS HEADER</t>
  </si>
  <si>
    <t>MPS FROM SYN. GAS UNIT</t>
  </si>
  <si>
    <t>R-510 =1 UPPER</t>
  </si>
  <si>
    <t>Lt3 R-510</t>
  </si>
  <si>
    <t>Lt2 E-514</t>
  </si>
  <si>
    <t>C -009  RETURN</t>
  </si>
  <si>
    <t>FOL to H-921</t>
  </si>
  <si>
    <t>NGB TO OCTANOL</t>
  </si>
  <si>
    <t>NGB TO TANK YARD</t>
  </si>
  <si>
    <t>D 713 UPPER</t>
  </si>
  <si>
    <t>D 713 LOWER</t>
  </si>
  <si>
    <t>Incenerator</t>
  </si>
  <si>
    <t>L-10203</t>
  </si>
  <si>
    <t>Boiler near panel</t>
  </si>
  <si>
    <t>Cooling water</t>
  </si>
  <si>
    <t>TK-925</t>
  </si>
  <si>
    <t>LS-9206</t>
  </si>
  <si>
    <t>C-991A/B</t>
  </si>
  <si>
    <t>H-921</t>
  </si>
  <si>
    <t>LI-9252</t>
  </si>
  <si>
    <t>LI-9301</t>
  </si>
  <si>
    <t>LI-9302</t>
  </si>
  <si>
    <t>TK-936</t>
  </si>
  <si>
    <t>LI-9303</t>
  </si>
  <si>
    <t>Z-992/D-993/TK-932</t>
  </si>
  <si>
    <t>TK-932</t>
  </si>
  <si>
    <t>LS-9331</t>
  </si>
  <si>
    <t>DEGASIFIER TANK LEVEL</t>
  </si>
  <si>
    <t>LSA-9331-2</t>
  </si>
  <si>
    <t>H2SO4 DILUTION TANK LEVEL</t>
  </si>
  <si>
    <t>PH METER</t>
  </si>
  <si>
    <t>PGL FLARE</t>
  </si>
  <si>
    <t>C-009 MIN.  FLOW</t>
  </si>
  <si>
    <t>NGB TO OCTANOL UNIT</t>
  </si>
  <si>
    <t>TK- 251</t>
  </si>
  <si>
    <t>E-252  TO T 250</t>
  </si>
  <si>
    <t>Lt3 R-310</t>
  </si>
  <si>
    <t>R- 310</t>
  </si>
  <si>
    <t>R-310 SD</t>
  </si>
  <si>
    <t>R- 311</t>
  </si>
  <si>
    <t>R-311 SD</t>
  </si>
  <si>
    <t>VENTURY SPRAY PRESSURE</t>
  </si>
  <si>
    <t>BOILER FEED WATER</t>
  </si>
  <si>
    <t>E-851 TO T-980</t>
  </si>
  <si>
    <t>P-922A DISCH.</t>
  </si>
  <si>
    <t>P-922B DISCH.</t>
  </si>
  <si>
    <t>P-923 DISCH.</t>
  </si>
  <si>
    <t>P-921A DISCH.</t>
  </si>
  <si>
    <t>P-921B DISCH.</t>
  </si>
  <si>
    <t>LT-6302</t>
  </si>
  <si>
    <t>Lt2 D-635</t>
  </si>
  <si>
    <t>LT-6401</t>
  </si>
  <si>
    <t>Plant Model</t>
  </si>
  <si>
    <t>Workshop Mech.</t>
  </si>
  <si>
    <t>Workshop Elins</t>
  </si>
  <si>
    <t>Main Control</t>
  </si>
  <si>
    <t>Control</t>
  </si>
  <si>
    <t>Unit-1</t>
  </si>
  <si>
    <t>Paging</t>
  </si>
  <si>
    <t>Unit-2</t>
  </si>
  <si>
    <t>Unit-3</t>
  </si>
  <si>
    <t>Unit-4</t>
  </si>
  <si>
    <t>Unit-5</t>
  </si>
  <si>
    <t>Utility</t>
  </si>
  <si>
    <t>Unit-6</t>
  </si>
  <si>
    <t>Unit-7</t>
  </si>
  <si>
    <t>Unit-8</t>
  </si>
  <si>
    <t>Boiler</t>
  </si>
  <si>
    <t>Unit-9</t>
  </si>
  <si>
    <t>automation</t>
  </si>
  <si>
    <t>RD-9601</t>
  </si>
  <si>
    <t>GEC Alsthom</t>
  </si>
  <si>
    <t>AEG</t>
  </si>
  <si>
    <t>TK-961B NGB</t>
  </si>
  <si>
    <t>MNTC</t>
  </si>
  <si>
    <t>Standing</t>
  </si>
  <si>
    <t>Central</t>
  </si>
  <si>
    <t>MC</t>
  </si>
  <si>
    <t>MPS TO OCTANOL UNIT FR-H921</t>
  </si>
  <si>
    <t>LPS TO SYNGAS UNIT</t>
  </si>
  <si>
    <t>LPS TO OCTANOL UNIT</t>
  </si>
  <si>
    <t>MPS FR SYNGAS UNIT</t>
  </si>
  <si>
    <t>MPS TO J-225/435</t>
  </si>
  <si>
    <t>Lt2 E-922</t>
  </si>
  <si>
    <t>LI-0217</t>
  </si>
  <si>
    <t>TK-021</t>
  </si>
  <si>
    <t>MEA STORAGE TANK TK-021</t>
  </si>
  <si>
    <t>LS-0219</t>
  </si>
  <si>
    <t xml:space="preserve">INHIBITOR C/AERATION TANK </t>
  </si>
  <si>
    <t>LS-0220</t>
  </si>
  <si>
    <t>LPS TO E-851</t>
  </si>
  <si>
    <t>LPS TO UTILITY AREA</t>
  </si>
  <si>
    <t>LT-5301</t>
  </si>
  <si>
    <t>Lt1 T-530</t>
  </si>
  <si>
    <t>T-530</t>
  </si>
  <si>
    <t>LT-5302</t>
  </si>
  <si>
    <t>LT-5401</t>
  </si>
  <si>
    <t>Lt1 T-620</t>
  </si>
  <si>
    <t>T-540</t>
  </si>
  <si>
    <t>LT-5402</t>
  </si>
  <si>
    <t>Lt2 D-545</t>
  </si>
  <si>
    <t>LT-5501</t>
  </si>
  <si>
    <t>T-550</t>
  </si>
  <si>
    <t>LT-5502</t>
  </si>
  <si>
    <t>Lt2 D-555</t>
  </si>
  <si>
    <t>LT-6101</t>
  </si>
  <si>
    <t>Lt2 D-611</t>
  </si>
  <si>
    <t>SYNGASDRAIN SPARATOR D-003</t>
  </si>
  <si>
    <t>LT-0221</t>
  </si>
  <si>
    <t>LS-0222</t>
  </si>
  <si>
    <t>LS-0231</t>
  </si>
  <si>
    <t>PPY VAPOR</t>
  </si>
  <si>
    <t>MPS</t>
  </si>
  <si>
    <t>PNG</t>
  </si>
  <si>
    <t>FOL</t>
  </si>
  <si>
    <t>2EH</t>
  </si>
  <si>
    <t>50mmH2O</t>
  </si>
  <si>
    <t>IBA</t>
  </si>
  <si>
    <t>PWS</t>
  </si>
  <si>
    <t>5.5~8</t>
  </si>
  <si>
    <t>E-642 SHELL</t>
  </si>
  <si>
    <t>FLOAT LS</t>
  </si>
  <si>
    <t>LSA-9331-3</t>
  </si>
  <si>
    <t>H2SO4 SERVICE TANK LEVEL</t>
  </si>
  <si>
    <t>LSA-9331-4</t>
  </si>
  <si>
    <t>NaOH DILUTION TANK LEVEL</t>
  </si>
  <si>
    <t>DIAPRAGM  PS</t>
  </si>
  <si>
    <t>LSA-9331-5</t>
  </si>
  <si>
    <t>set press 5 kg/cm2G</t>
  </si>
  <si>
    <t>Propylene Recovery</t>
  </si>
  <si>
    <t>LI-9352</t>
  </si>
  <si>
    <t>LI-9353</t>
  </si>
  <si>
    <t>TK932</t>
  </si>
  <si>
    <t>LS-9381</t>
  </si>
  <si>
    <t>9401</t>
  </si>
  <si>
    <t>LT-9401</t>
  </si>
  <si>
    <t>Z-941</t>
  </si>
  <si>
    <t>LX-9401</t>
  </si>
  <si>
    <t>PURGE SET FOR LC-9401</t>
  </si>
  <si>
    <t>ROTAMETER</t>
  </si>
  <si>
    <t>LS-9402</t>
  </si>
  <si>
    <t>LI-6104</t>
  </si>
  <si>
    <t>Lt1 TK-611</t>
  </si>
  <si>
    <t>TK-611</t>
  </si>
  <si>
    <t>Score</t>
  </si>
  <si>
    <t>Category</t>
  </si>
  <si>
    <t>C, S, E</t>
  </si>
  <si>
    <t xml:space="preserve">S, E </t>
  </si>
  <si>
    <t xml:space="preserve">Siemens </t>
  </si>
  <si>
    <t>MAG 5000</t>
  </si>
  <si>
    <t>Sitrans P220</t>
  </si>
  <si>
    <t>MEA Reboiler</t>
  </si>
  <si>
    <t>Reclaimer</t>
  </si>
  <si>
    <t>Flue gas</t>
  </si>
  <si>
    <t>Flue gas cooler</t>
  </si>
  <si>
    <t>MEA Filter</t>
  </si>
  <si>
    <t>Absorber top cooler</t>
  </si>
  <si>
    <t>Gas cooler</t>
  </si>
  <si>
    <t>Flue gas scrb</t>
  </si>
  <si>
    <t>Flue gas Scrb.</t>
  </si>
  <si>
    <t>Magnetic Flowmeter</t>
  </si>
  <si>
    <t>MEA SOLUTION FROM P-023</t>
  </si>
  <si>
    <t>INTRUMENT AIR TO STATIC MIXER</t>
  </si>
  <si>
    <t>PROCESS GA S TO U-031/041</t>
  </si>
  <si>
    <t>PROCESS GA S TO C-011</t>
  </si>
  <si>
    <t>H2 PRODUCT  FROM C-011</t>
  </si>
  <si>
    <t>Pump-Dispersant chemical</t>
  </si>
  <si>
    <t>6.5</t>
  </si>
  <si>
    <t>S</t>
  </si>
  <si>
    <t>GD</t>
  </si>
  <si>
    <t>H-011</t>
  </si>
  <si>
    <t>CH4</t>
  </si>
  <si>
    <t>% LEL</t>
  </si>
  <si>
    <t>0102</t>
  </si>
  <si>
    <t>H-011 NORTH-EAST</t>
  </si>
  <si>
    <t>0103</t>
  </si>
  <si>
    <t>H-011 SOUTH-WEST</t>
  </si>
  <si>
    <t>H-011 SOUTH-EAST</t>
  </si>
  <si>
    <t>H2</t>
  </si>
  <si>
    <t>0106</t>
  </si>
  <si>
    <t>E-024</t>
  </si>
  <si>
    <t>0107</t>
  </si>
  <si>
    <t>E-019</t>
  </si>
  <si>
    <t>0109</t>
  </si>
  <si>
    <t>Tokyo Keiso Co. Ltd</t>
  </si>
  <si>
    <t>IS-AM-1521</t>
  </si>
  <si>
    <t>R-311</t>
  </si>
  <si>
    <t>R-311 JACKET</t>
  </si>
  <si>
    <t xml:space="preserve">E-322  </t>
  </si>
  <si>
    <t xml:space="preserve">E-411 SHELL </t>
  </si>
  <si>
    <t>R-410 GPA</t>
  </si>
  <si>
    <t>R-410 NGS</t>
  </si>
  <si>
    <t>D-416 OUT GHY</t>
  </si>
  <si>
    <t>E-416 OUT FGS</t>
  </si>
  <si>
    <t>Z-412A/B</t>
  </si>
  <si>
    <t>R-410 FEED GHY</t>
  </si>
  <si>
    <t>TK-411 NGB</t>
  </si>
  <si>
    <t>LS-0206</t>
  </si>
  <si>
    <t>LS-0207</t>
  </si>
  <si>
    <t>LT-0208</t>
  </si>
  <si>
    <t>D-715 CONDENSE PPY</t>
  </si>
  <si>
    <t xml:space="preserve">Incenerator Lt2 </t>
  </si>
  <si>
    <t>D-922  CHARGE</t>
  </si>
  <si>
    <t>TK 923  CHARGE</t>
  </si>
  <si>
    <t>DEAERATOR FEED</t>
  </si>
  <si>
    <t>Meeting 201 LAB</t>
  </si>
  <si>
    <t>Meeting Production</t>
  </si>
  <si>
    <t>ISO secretariat</t>
  </si>
  <si>
    <t>Document control Prod</t>
  </si>
  <si>
    <t>Reability Engineer</t>
  </si>
  <si>
    <t>Maintenance Secretary</t>
  </si>
  <si>
    <t>Maint. Staff-1</t>
  </si>
  <si>
    <t>Maint. Staff-2</t>
  </si>
  <si>
    <t>Safety Staff</t>
  </si>
  <si>
    <t>MCC CO2</t>
  </si>
  <si>
    <t>R50BV14</t>
  </si>
  <si>
    <t>Pump-T-250 Bottom</t>
  </si>
  <si>
    <t>P-255</t>
  </si>
  <si>
    <t>Pump-T-250 Reflux</t>
  </si>
  <si>
    <t>P-257</t>
  </si>
  <si>
    <t>Pump-TK-251 Discharge</t>
  </si>
  <si>
    <t>A-310</t>
  </si>
  <si>
    <t>C-009/ E-009   /Z-0 11</t>
  </si>
  <si>
    <t>C- 009 LO FILTER</t>
  </si>
  <si>
    <t>DP OVER H-011</t>
  </si>
  <si>
    <t>C-009 DISCHARGE</t>
  </si>
  <si>
    <t>C-009 SUCTION</t>
  </si>
  <si>
    <t>SUCTION SNUBBER</t>
  </si>
  <si>
    <t>BE15-241</t>
  </si>
  <si>
    <t>DISCHARGE SNUBBER</t>
  </si>
  <si>
    <t>LUBRICATING OIL PIPE</t>
  </si>
  <si>
    <t>BE15-243</t>
  </si>
  <si>
    <t xml:space="preserve"> MSS</t>
  </si>
  <si>
    <t>Pump-Nutrient</t>
  </si>
  <si>
    <t>P-834</t>
  </si>
  <si>
    <t>Pump-No.1 Polymer</t>
  </si>
  <si>
    <t>P-835</t>
  </si>
  <si>
    <t xml:space="preserve">Pump-No.2 Polymer </t>
  </si>
  <si>
    <t>P-851</t>
  </si>
  <si>
    <t>LT-0215</t>
  </si>
  <si>
    <t>INHIBITORC/AREATION TK-024</t>
  </si>
  <si>
    <t>P-723A/ B</t>
  </si>
  <si>
    <t>C112 LUBE OIL</t>
  </si>
  <si>
    <t>C-112 PRIMERY GAS SEAL</t>
  </si>
  <si>
    <t>C-150-LUBE OIL SUPPLY</t>
  </si>
  <si>
    <t>Lt2 F-240</t>
  </si>
  <si>
    <t>CO2 ABSORBER T-021</t>
  </si>
  <si>
    <t>LS-0209</t>
  </si>
  <si>
    <t>LS-0210</t>
  </si>
  <si>
    <t>LT-0211</t>
  </si>
  <si>
    <t>LS-0212</t>
  </si>
  <si>
    <t>LS-0213</t>
  </si>
  <si>
    <t>LS-0214</t>
  </si>
  <si>
    <t>MEMBRANE OXO GAS TO FLARE</t>
  </si>
  <si>
    <t>PROCESS GAS FROM R-011 BLOCK</t>
  </si>
  <si>
    <t>PROCESS GAS FROME-010 BLEED</t>
  </si>
  <si>
    <t>FUEL GAS TO BURNERS H-011 BLOC</t>
  </si>
  <si>
    <t>0112</t>
  </si>
  <si>
    <t>FUEL GASTO BURNERS  H-011 BLOC</t>
  </si>
  <si>
    <t>PROCESS GAS VENT</t>
  </si>
  <si>
    <t>E-026</t>
  </si>
  <si>
    <t>D-011 GENE STEAM</t>
  </si>
  <si>
    <t>C-011 2nd SUC SNUBBER</t>
  </si>
  <si>
    <t>C-011 2nd DIS SNUBBER</t>
  </si>
  <si>
    <t>C-013 1st  SUC SNUBBER</t>
  </si>
  <si>
    <t>C-013 1st  DIS SNUBBER</t>
  </si>
  <si>
    <t>C-013 2nd  SUC SNUBBER</t>
  </si>
  <si>
    <t>C-013 2nd DIS SNUBBER</t>
  </si>
  <si>
    <t>C-011 NO.1 MAIN BEARING</t>
  </si>
  <si>
    <t>C-011/013 NO.2 MAIN BEARING</t>
  </si>
  <si>
    <t>C-011/013 NO.3 MAIN BEARING</t>
  </si>
  <si>
    <t>C-011/013 NO.4 MAIN BEARING</t>
  </si>
  <si>
    <t>C-011/013 MAIN MOTOR CPL. SIDE</t>
  </si>
  <si>
    <t>C-011/013 MAIN MOTOR ANTI CPL.</t>
  </si>
  <si>
    <t>C-011/013 MAIN MOTOR WINDING (</t>
  </si>
  <si>
    <t>C-011/013 GUIDE BEARING</t>
  </si>
  <si>
    <t>C-012 lst.SUC. SNUBER</t>
  </si>
  <si>
    <t>D-232 LPC</t>
  </si>
  <si>
    <t>2.5 pk</t>
  </si>
  <si>
    <t>2 pk</t>
  </si>
  <si>
    <t>1.5 pk</t>
  </si>
  <si>
    <t>1 pk</t>
  </si>
  <si>
    <t>Lt3 E-555</t>
  </si>
  <si>
    <t>Lt3 E-626</t>
  </si>
  <si>
    <t>T-622 LPS</t>
  </si>
  <si>
    <t>PRODUCT IBA TO TY</t>
  </si>
  <si>
    <t>WW1 TO TK 814</t>
  </si>
  <si>
    <t>cc/H</t>
  </si>
  <si>
    <t>Yamatake Honeywell</t>
  </si>
  <si>
    <t>Truck Loading</t>
  </si>
  <si>
    <t>Depan POS-2</t>
  </si>
  <si>
    <t>Analyzer room</t>
  </si>
  <si>
    <t>P-974A/B</t>
  </si>
  <si>
    <t>D-951</t>
  </si>
  <si>
    <t>C-011/018</t>
  </si>
  <si>
    <t>R-011</t>
  </si>
  <si>
    <t>TK-141</t>
  </si>
  <si>
    <t>TK-961A</t>
  </si>
  <si>
    <t>TK-723</t>
  </si>
  <si>
    <t>TK-724</t>
  </si>
  <si>
    <t>TK-721</t>
  </si>
  <si>
    <t>TK-722</t>
  </si>
  <si>
    <t>TK-931</t>
  </si>
  <si>
    <t>P-831B DISCH.</t>
  </si>
  <si>
    <t>Pilot plan</t>
  </si>
  <si>
    <t>3/4 pk</t>
  </si>
  <si>
    <t>P-726B</t>
  </si>
  <si>
    <t>A-011</t>
  </si>
  <si>
    <t>MCC-4</t>
  </si>
  <si>
    <t>Agitator-Phosphate tank</t>
  </si>
  <si>
    <t>A-022</t>
  </si>
  <si>
    <t>Agitator-Antiform tank</t>
  </si>
  <si>
    <t>A-023</t>
  </si>
  <si>
    <t>Agitator-Inhibitor A+B tank</t>
  </si>
  <si>
    <t>A-024</t>
  </si>
  <si>
    <t>FOL FROM TK-961A/B TO BOILER</t>
  </si>
  <si>
    <t>T 980 FEED</t>
  </si>
  <si>
    <t>YASKAWA</t>
  </si>
  <si>
    <t>ABB</t>
  </si>
  <si>
    <t>MEC</t>
  </si>
  <si>
    <t>E-982 SHELL</t>
  </si>
  <si>
    <t>E-985 TO PGL</t>
  </si>
  <si>
    <t>NGS B/L</t>
  </si>
  <si>
    <t>NGB B/L</t>
  </si>
  <si>
    <t>D-991</t>
  </si>
  <si>
    <t>D-992</t>
  </si>
  <si>
    <t>C- 412 L . O SUPPLY</t>
  </si>
  <si>
    <t>C- 412 P3 LUBRICATOR</t>
  </si>
  <si>
    <t>P-751 DISCH</t>
  </si>
  <si>
    <t>PSA UNIT U-042</t>
  </si>
  <si>
    <t>PSA UNIT U-043</t>
  </si>
  <si>
    <t>RECYCLE CAT TO R-130</t>
  </si>
  <si>
    <t>Lt1 P-252</t>
  </si>
  <si>
    <t>D-325</t>
  </si>
  <si>
    <t>D-325 INTERFACE</t>
  </si>
  <si>
    <t>D-411</t>
  </si>
  <si>
    <t>COOLING WATER FROM U-031/041</t>
  </si>
  <si>
    <t>CYL. JW SUPPLY TEMP.</t>
  </si>
  <si>
    <t>TB44-309</t>
  </si>
  <si>
    <t>C-011 1 ST STAGE CYL. JW RETURN TEMP</t>
  </si>
  <si>
    <t>HWS TO R-130 #1</t>
  </si>
  <si>
    <t>HWS TO R-130 #2</t>
  </si>
  <si>
    <t>HWS TO R-130 #3</t>
  </si>
  <si>
    <t>HWS TO R-130 #4</t>
  </si>
  <si>
    <t>S-135  PURGE GAS</t>
  </si>
  <si>
    <t>OFF-GAS BURNERS H-011</t>
  </si>
  <si>
    <t>1201</t>
  </si>
  <si>
    <t xml:space="preserve">T-120 </t>
  </si>
  <si>
    <t>C- 150   1st. SUC SNUBBER</t>
  </si>
  <si>
    <t>501G</t>
  </si>
  <si>
    <t>501T</t>
  </si>
  <si>
    <t>501D</t>
  </si>
  <si>
    <t>710E</t>
  </si>
  <si>
    <t>551T</t>
  </si>
  <si>
    <t>500S</t>
  </si>
  <si>
    <t>530F</t>
  </si>
  <si>
    <t>520F</t>
  </si>
  <si>
    <t>CO2 Plant Damper</t>
  </si>
  <si>
    <t>CO2 Liquid Storage</t>
  </si>
  <si>
    <t>C- 150   1st. DIS SNUBBER</t>
  </si>
  <si>
    <t>C- 150</t>
  </si>
  <si>
    <t>C- 150   2nd . DIS. SNUBBER</t>
  </si>
  <si>
    <t>C- 150   MAIN BEARING</t>
  </si>
  <si>
    <t>C- 150   GUIDE BEARING</t>
  </si>
  <si>
    <t>T- 160 BOTTOM</t>
  </si>
  <si>
    <t>T- 160 # 2</t>
  </si>
  <si>
    <t>MPS HEADER</t>
  </si>
  <si>
    <t>P-921A/ B</t>
  </si>
  <si>
    <t>Pump-T-320 Bottom</t>
  </si>
  <si>
    <t>P-322B</t>
  </si>
  <si>
    <t>P-325A</t>
  </si>
  <si>
    <t>E-615 TO FGS</t>
  </si>
  <si>
    <t>E-611 SHELL</t>
  </si>
  <si>
    <t>R-610 GPA</t>
  </si>
  <si>
    <t>R-610 NGS</t>
  </si>
  <si>
    <t>Z-612A/B</t>
  </si>
  <si>
    <t>TK-611 NGB</t>
  </si>
  <si>
    <t>E-622 SHELL</t>
  </si>
  <si>
    <t>PSA FEED VALVE</t>
  </si>
  <si>
    <t>PSA/ MEMBRANE</t>
  </si>
  <si>
    <t>BUTTERFLY</t>
  </si>
  <si>
    <t>PSA PURGE OUTLET</t>
  </si>
  <si>
    <t>C-013</t>
  </si>
  <si>
    <t>H-011 TOP</t>
  </si>
  <si>
    <t>E-010 INLET</t>
  </si>
  <si>
    <t>H-010  OUTLET</t>
  </si>
  <si>
    <t>OFF GAS FROM OCTANOL</t>
  </si>
  <si>
    <t>0125</t>
  </si>
  <si>
    <t>OFF GAS FROM U-031</t>
  </si>
  <si>
    <t>Ex. FT-0202</t>
  </si>
  <si>
    <t>STD920-E1H-00000-MWA4-E9</t>
  </si>
  <si>
    <t>Ex. PT-0204</t>
  </si>
  <si>
    <t>Process water</t>
  </si>
  <si>
    <t>CO2 Gaseous</t>
  </si>
  <si>
    <t>air</t>
  </si>
  <si>
    <t>Reclaimer demin water flow</t>
  </si>
  <si>
    <t>Demin water</t>
  </si>
  <si>
    <t>Oil</t>
  </si>
  <si>
    <t>CO2 gaseous</t>
  </si>
  <si>
    <t>steam</t>
  </si>
  <si>
    <t>Process wtr</t>
  </si>
  <si>
    <t>bar</t>
  </si>
  <si>
    <t>-motor winding-</t>
  </si>
  <si>
    <t>E-141 SHELL</t>
  </si>
  <si>
    <t>D-711 FIRE SPRAY SYSTEM</t>
  </si>
  <si>
    <t>D-712 FIRE SPRAY  SYSTEM</t>
  </si>
  <si>
    <t>D-713 FIRE SPRAY SYSTEM</t>
  </si>
  <si>
    <t>D-714 FIRE SPRAY SYSTEM</t>
  </si>
  <si>
    <t>MEDIUM PRESS. STEAM PRESSURE</t>
  </si>
  <si>
    <t>Lt5 Incenerator</t>
  </si>
  <si>
    <t>COMBUSTION AIR PRESSURE</t>
  </si>
  <si>
    <t>C-009 L.  OIL</t>
  </si>
  <si>
    <t>NATURAL  GAS VENT FROM R-011</t>
  </si>
  <si>
    <t>OFF GAS VENT</t>
  </si>
  <si>
    <t>D-O12</t>
  </si>
  <si>
    <t>MP STEAM HEADER</t>
  </si>
  <si>
    <t>C-012 DISCHARGE</t>
  </si>
  <si>
    <t>C-012  SUCTION VENT</t>
  </si>
  <si>
    <t>C-012  KICK-BACK</t>
  </si>
  <si>
    <t>C-011 SUCTION VENT</t>
  </si>
  <si>
    <t>C-011 DISCHARGE</t>
  </si>
  <si>
    <t>FEED HTR U-031-E1</t>
  </si>
  <si>
    <t>U-031-E3</t>
  </si>
  <si>
    <t>PSA UNIT U-041</t>
  </si>
  <si>
    <t>MEMBRANE U-031</t>
  </si>
  <si>
    <t>E-142 SHELL</t>
  </si>
  <si>
    <t>TK-141 NGB</t>
  </si>
  <si>
    <t>E-016 OUTLET</t>
  </si>
  <si>
    <t>E-017   OUT</t>
  </si>
  <si>
    <t>E-017   OUTLET</t>
  </si>
  <si>
    <t>E-018   OUTLET</t>
  </si>
  <si>
    <t>7MF4433-1EY02-2AB1</t>
  </si>
  <si>
    <t>7MF4433-1DY02-2AB1</t>
  </si>
  <si>
    <t>7MF4433-1EY02-2AB1-Z</t>
  </si>
  <si>
    <t>DN 25 PN 40, type actuator 3277, positioner 3730-1</t>
  </si>
  <si>
    <t>DN 25, PN 40, type actuator 3277, positioner 3730-1</t>
  </si>
  <si>
    <t>DN 15/21.3 PN 40, type actuator 3277, positioner 3730-1</t>
  </si>
  <si>
    <t xml:space="preserve">Display: 1066-P-HT-60 </t>
  </si>
  <si>
    <t>Mezzanine Maint.</t>
  </si>
  <si>
    <t>CWS TO OCTANOL UNIT</t>
  </si>
  <si>
    <t>PRODUCT IBA TO T/Y</t>
  </si>
  <si>
    <t>T-640 FEED</t>
  </si>
  <si>
    <t>T-640 REFLUX</t>
  </si>
  <si>
    <t>E-642 MPS</t>
  </si>
  <si>
    <t>Spirax</t>
  </si>
  <si>
    <t>LI-9652 A</t>
  </si>
  <si>
    <t>LI-9652 B</t>
  </si>
  <si>
    <t>TK-961B</t>
  </si>
  <si>
    <t>LS-9701</t>
  </si>
  <si>
    <t>C- 412 L.O FILTER</t>
  </si>
  <si>
    <t>LT-4203</t>
  </si>
  <si>
    <t>LT-4301</t>
  </si>
  <si>
    <t>LT-4302</t>
  </si>
  <si>
    <t>LT-4401</t>
  </si>
  <si>
    <t>LT-4402</t>
  </si>
  <si>
    <t>Lt2 D-445</t>
  </si>
  <si>
    <t>LT-4501</t>
  </si>
  <si>
    <t>Lt1 T-450</t>
  </si>
  <si>
    <t>LT-4502</t>
  </si>
  <si>
    <t>D-455</t>
  </si>
  <si>
    <t>LT-4503</t>
  </si>
  <si>
    <t>LT-5101</t>
  </si>
  <si>
    <t>Lt2 D-511</t>
  </si>
  <si>
    <t>LT-5102</t>
  </si>
  <si>
    <t>R-510</t>
  </si>
  <si>
    <t>Water scrubber</t>
  </si>
  <si>
    <t>SOV</t>
  </si>
  <si>
    <t>CO2 compr.</t>
  </si>
  <si>
    <t>Soda dosing</t>
  </si>
  <si>
    <t>Samson</t>
  </si>
  <si>
    <t xml:space="preserve">CO2 comp. A oil press. low </t>
  </si>
  <si>
    <t>CO2 comp. A suct. press. low</t>
  </si>
  <si>
    <t>MEA reboiler inlet press.</t>
  </si>
  <si>
    <t>MEA reboiler press.</t>
  </si>
  <si>
    <t>Reclaimer outlet press.</t>
  </si>
  <si>
    <t xml:space="preserve">Reclaimer press. after CRN  </t>
  </si>
  <si>
    <t xml:space="preserve">Reclaimer press. before CRN  </t>
  </si>
  <si>
    <t>Demin water dosing pump press.</t>
  </si>
  <si>
    <t>Reclaimer NaOH pump outlet press.</t>
  </si>
  <si>
    <t>Flue gas scrubber gas inlet press.</t>
  </si>
  <si>
    <t>Flue gas scrubber gas outlet press.</t>
  </si>
  <si>
    <t>Exhauster outlet press.</t>
  </si>
  <si>
    <t>Absorber top cooler pump suct. press.</t>
  </si>
  <si>
    <t>Stripper press.</t>
  </si>
  <si>
    <t>Gas cooler press.</t>
  </si>
  <si>
    <t>Water scrubber outlet press.</t>
  </si>
  <si>
    <t>Instrument air pressure</t>
  </si>
  <si>
    <t>CO2 comp. A disc. press</t>
  </si>
  <si>
    <t>CO2 Comp</t>
  </si>
  <si>
    <t>Exhauster</t>
  </si>
  <si>
    <t>Stripper</t>
  </si>
  <si>
    <t>CO2 Compr</t>
  </si>
  <si>
    <t>Reclaimer level high</t>
  </si>
  <si>
    <t>Absorber level high</t>
  </si>
  <si>
    <t>Intercooler liquid sep. A level high</t>
  </si>
  <si>
    <t>Endress+Hauser</t>
  </si>
  <si>
    <t>Aftercooler liquid sep. A level high</t>
  </si>
  <si>
    <t>MEA reboiler level</t>
  </si>
  <si>
    <t>Reclaimer level</t>
  </si>
  <si>
    <t>Siemens Sitrans P diff. DS III</t>
  </si>
  <si>
    <t>Flue gas scrubber level</t>
  </si>
  <si>
    <t>Absorber level</t>
  </si>
  <si>
    <t>Stripper level</t>
  </si>
  <si>
    <t>Water scrubber level</t>
  </si>
  <si>
    <t>PDT</t>
  </si>
  <si>
    <t>AKS 4100</t>
  </si>
  <si>
    <t xml:space="preserve">Endress+Hauser </t>
  </si>
  <si>
    <t>11375Z / FTW325</t>
  </si>
  <si>
    <t>Danfoss</t>
  </si>
  <si>
    <t>Absorber</t>
  </si>
  <si>
    <t>1066-P-HT-60</t>
  </si>
  <si>
    <t xml:space="preserve"> Emerson </t>
  </si>
  <si>
    <t>pH Meter</t>
  </si>
  <si>
    <t>Discharge condensate MEA Reboiler</t>
  </si>
  <si>
    <t>Top Suction Reclaimer</t>
  </si>
  <si>
    <t>recycle flue gas cooler</t>
  </si>
  <si>
    <t>Discharge of absorber recycle</t>
  </si>
  <si>
    <t>Suction of absorber recycle</t>
  </si>
  <si>
    <t>Discharge E-11403-01</t>
  </si>
  <si>
    <t>Discharge MEA supply pump</t>
  </si>
  <si>
    <t>Suction B-11409-40</t>
  </si>
  <si>
    <t>Discharge B-11409-40</t>
  </si>
  <si>
    <t>Stripper Press.</t>
  </si>
  <si>
    <t>Buttom recycle of Stripper</t>
  </si>
  <si>
    <t>Water Scrubber to stripper press.</t>
  </si>
  <si>
    <t>Demin water to water scrubber</t>
  </si>
  <si>
    <t>Instrument air</t>
  </si>
  <si>
    <t>Instrument air for dosing pump</t>
  </si>
  <si>
    <t>Condensate</t>
  </si>
  <si>
    <t>Recycle flue gas scrubber</t>
  </si>
  <si>
    <t>suction E-11204-15 from CW</t>
  </si>
  <si>
    <t>Abs. top cooler</t>
  </si>
  <si>
    <t>Suction E-11404-18 from absorber</t>
  </si>
  <si>
    <t>Discharge E-11404-18 to CW</t>
  </si>
  <si>
    <t>Discharge E-11403-02 to CW</t>
  </si>
  <si>
    <t>Gas Cooler</t>
  </si>
  <si>
    <t>Discharge E-11520-01 to CW</t>
  </si>
  <si>
    <t>Demin wtr</t>
  </si>
  <si>
    <t>MEA</t>
  </si>
  <si>
    <t>Softened water</t>
  </si>
  <si>
    <t xml:space="preserve">E-165 </t>
  </si>
  <si>
    <t>Mixed Bed Polisher</t>
  </si>
  <si>
    <t>Resin Trap</t>
  </si>
  <si>
    <t>Steam Feed</t>
  </si>
  <si>
    <t>Neutralization Pit Blower</t>
  </si>
  <si>
    <t>DFS</t>
  </si>
  <si>
    <t>Waste Water pump feed</t>
  </si>
  <si>
    <t>NEU</t>
  </si>
  <si>
    <t>Huba Control</t>
  </si>
  <si>
    <t>H2SO4</t>
  </si>
  <si>
    <t>Goema Pte Ltd</t>
  </si>
  <si>
    <t>SFA-50</t>
  </si>
  <si>
    <t>NaOH</t>
  </si>
  <si>
    <t>NIS-3</t>
  </si>
  <si>
    <t>NIS-4</t>
  </si>
  <si>
    <t>HACH</t>
  </si>
  <si>
    <t>Burkert</t>
  </si>
  <si>
    <t>ACEZ</t>
  </si>
  <si>
    <t>150NPT</t>
  </si>
  <si>
    <t>C-412 SUCTION PRESS.</t>
  </si>
  <si>
    <t>C-412 NO.1 CYLINDER DISCHARGE PRESS.</t>
  </si>
  <si>
    <t>C-412 NO.2 CYLINDER DISCHARGE PRESS.</t>
  </si>
  <si>
    <t>C-412 NO.1 CYL. PACKING VENT PRESS.</t>
  </si>
  <si>
    <t>C-412 NO.2 CYL. PACKING VENT PRESS.</t>
  </si>
  <si>
    <t>C-412 MAIN LO PUMP DISC. PRESS.</t>
  </si>
  <si>
    <t>C-412 AUX LO PUMP DISC. PRESS.</t>
  </si>
  <si>
    <t>C-412 LO SUPPLY PRESS.</t>
  </si>
  <si>
    <t>GAS</t>
  </si>
  <si>
    <t>LGB</t>
  </si>
  <si>
    <t>DRAIN</t>
  </si>
  <si>
    <t>OIL</t>
  </si>
  <si>
    <t>DGD45-133</t>
  </si>
  <si>
    <t>CQ21-1M3</t>
  </si>
  <si>
    <t>CL10-1M3</t>
  </si>
  <si>
    <t>* set 1.5 kg/cm2G</t>
  </si>
  <si>
    <t>* set 0.7 kg/cm2G</t>
  </si>
  <si>
    <t>set 1.5 kg/cm2G</t>
  </si>
  <si>
    <t>FR-6091S</t>
  </si>
  <si>
    <t>C-150 1ST STAGE SUCTION PRESS.</t>
  </si>
  <si>
    <t>C-150 INSTRUMENT AIR SUPPLY PRESS.</t>
  </si>
  <si>
    <t>C-150 1ST STAGE DISCHARGE PRESS.</t>
  </si>
  <si>
    <t>C-150 2ND STAGE SUCTION PRESS.</t>
  </si>
  <si>
    <t>C-150 2ND STAGE DISCHARGE PRESS.</t>
  </si>
  <si>
    <t>C-150 1ST STAGE PACKING VENT PRESS.</t>
  </si>
  <si>
    <t>C-150 2ND STAGE PACKING VENT PRESS.</t>
  </si>
  <si>
    <t>C-150 MAIN LO PUMP DISC. PRESS.</t>
  </si>
  <si>
    <t>C-150 AUX LO PUMP DISC. PRESS.</t>
  </si>
  <si>
    <t>C-150 LO SUPPLY PRESS.</t>
  </si>
  <si>
    <t>ROTARY</t>
  </si>
  <si>
    <t>E-414A VIBRATION</t>
  </si>
  <si>
    <t>4102B</t>
  </si>
  <si>
    <t xml:space="preserve">E-414B </t>
  </si>
  <si>
    <t>D- 511 TO FGS</t>
  </si>
  <si>
    <t>R -510 FEED GHY</t>
  </si>
  <si>
    <t>E- 515 OUT</t>
  </si>
  <si>
    <t>D- 611 TO FGS</t>
  </si>
  <si>
    <t>Lt1 P-611A/B</t>
  </si>
  <si>
    <t>R- 610 FEED GHY</t>
  </si>
  <si>
    <t>PPY TO D-715</t>
  </si>
  <si>
    <t>C-412 R side (Jetty) STG2</t>
  </si>
  <si>
    <t>C-412 L side (Admin) STG1</t>
  </si>
  <si>
    <t>VXW1080-N51L-1116</t>
  </si>
  <si>
    <t>P-611A MIN FLOW</t>
  </si>
  <si>
    <t>P-611B MIN FLOW</t>
  </si>
  <si>
    <t>Lt1 P-625A/B</t>
  </si>
  <si>
    <t>R-610 FEED GHY</t>
  </si>
  <si>
    <t>Lt3 E-615</t>
  </si>
  <si>
    <t>Lt3 E-611</t>
  </si>
  <si>
    <t>E-611 OUT MPS</t>
  </si>
  <si>
    <t>LPG project</t>
  </si>
  <si>
    <t>PPL recovery</t>
  </si>
  <si>
    <t>Tank Yard</t>
  </si>
  <si>
    <t>BFW TO E-011</t>
  </si>
  <si>
    <t>Syn gas Lt2</t>
  </si>
  <si>
    <t>MEA SOLUTION TO T-021</t>
  </si>
  <si>
    <t>TOL to D-102</t>
  </si>
  <si>
    <t>GHY TO R0102</t>
  </si>
  <si>
    <t>C-112 MIN.FLOW</t>
  </si>
  <si>
    <t>R-110 IN HWS</t>
  </si>
  <si>
    <t>R-110 RECYCLE GAS PURGE</t>
  </si>
  <si>
    <t>C-012-F1 L.O. FILTER</t>
  </si>
  <si>
    <t>DIFFERENTIAL PRESSURE OVER F-022</t>
  </si>
  <si>
    <t>MEA SOLUTION FROM F-022</t>
  </si>
  <si>
    <t>LP STEAM CONDENSATE FROM HEADER</t>
  </si>
  <si>
    <t>MEA SOLUTION TO TK-024</t>
  </si>
  <si>
    <t>INTRUMENT AIR TO TK-024</t>
  </si>
  <si>
    <t>INHIBITOR A+B FROM P-024</t>
  </si>
  <si>
    <t>T-620 BOTTOM</t>
  </si>
  <si>
    <t>D-625</t>
  </si>
  <si>
    <t>D-625 INTERFACE</t>
  </si>
  <si>
    <t>T-630 BOTTOM</t>
  </si>
  <si>
    <t>D-635</t>
  </si>
  <si>
    <t>T-540 BOTTOM</t>
  </si>
  <si>
    <t>D-545</t>
  </si>
  <si>
    <t>Current (A)</t>
  </si>
  <si>
    <t>Watt</t>
  </si>
  <si>
    <t>R50BV1</t>
  </si>
  <si>
    <t>Steam MPS</t>
  </si>
  <si>
    <t>Steam LPS</t>
  </si>
  <si>
    <t>Masoneilan</t>
  </si>
  <si>
    <t>H20, OIL</t>
  </si>
  <si>
    <t>set 0.7 kg/cm2G</t>
  </si>
  <si>
    <t>LUBE OIL</t>
  </si>
  <si>
    <t>N2 supply press. Control</t>
  </si>
  <si>
    <t>Blowdown H-851</t>
  </si>
  <si>
    <t>Ex. XV-8507</t>
  </si>
  <si>
    <t>Ex. FV-2103</t>
  </si>
  <si>
    <t>27-R-300 Gage W/ #146 valves</t>
  </si>
  <si>
    <t>37-R-300 Gage W/ #146 valves</t>
  </si>
  <si>
    <t>47-R-300 Gage W/ #146 valves</t>
  </si>
  <si>
    <t>57-R-300 Gage W/ #146 valves</t>
  </si>
  <si>
    <t>SMW20A-0040PL21SY5-XAB1XX-JQ</t>
  </si>
  <si>
    <t>SMW20A-0025PL21SY5-XAB1XX-JQ</t>
  </si>
  <si>
    <t>PSA UNIT U-044</t>
  </si>
  <si>
    <t>PPY B/L</t>
  </si>
  <si>
    <t>T-120 TOP</t>
  </si>
  <si>
    <t>Lt2 D-135</t>
  </si>
  <si>
    <t>D-151 SUCTION</t>
  </si>
  <si>
    <t>T-210 TOP</t>
  </si>
  <si>
    <t>D- 411 TO FGS</t>
  </si>
  <si>
    <t>R 410 FEED GHY</t>
  </si>
  <si>
    <t>Lt3 E-415</t>
  </si>
  <si>
    <t>E- 415 OUT</t>
  </si>
  <si>
    <t>T -420 TOP</t>
  </si>
  <si>
    <t>T -430 TOP</t>
  </si>
  <si>
    <t>Z-992</t>
  </si>
  <si>
    <t>Console</t>
  </si>
  <si>
    <t xml:space="preserve">CLS-3 </t>
  </si>
  <si>
    <t>CLS-7</t>
  </si>
  <si>
    <t>DIFFERENTIAL PRESSURE OVER T-0</t>
  </si>
  <si>
    <t>T-021/T-023</t>
  </si>
  <si>
    <t>DIFRENTIAL PRESURE OVER T-021</t>
  </si>
  <si>
    <t>MP STEAM FEED H-011</t>
  </si>
  <si>
    <t>PT</t>
  </si>
  <si>
    <t>B-012 SUCTION</t>
  </si>
  <si>
    <t>PROSES GAS E-010 INLET</t>
  </si>
  <si>
    <t>H-011 OUTLET</t>
  </si>
  <si>
    <t>mmH20</t>
  </si>
  <si>
    <t>OFF GAS FROM U-031&amp; U-041</t>
  </si>
  <si>
    <t>FUEL GAS TO BURNERS H-011</t>
  </si>
  <si>
    <t>T-022 TOP</t>
  </si>
  <si>
    <t>E-025 MPS</t>
  </si>
  <si>
    <t>C--012 SUCTION</t>
  </si>
  <si>
    <t>T-023 TOP</t>
  </si>
  <si>
    <t>MEA SOLUTION FROM P-021 A/B</t>
  </si>
  <si>
    <t>SYNGAS TO C-013</t>
  </si>
  <si>
    <t>Lt1 Lt2 R-101</t>
  </si>
  <si>
    <t>R-101 IN PPY</t>
  </si>
  <si>
    <t>Lt2 T-210</t>
  </si>
  <si>
    <t>T-220 TOP</t>
  </si>
  <si>
    <t>mmHg</t>
  </si>
  <si>
    <t>F -412 OUT</t>
  </si>
  <si>
    <t>INHIBITOR C FROM P-025A</t>
  </si>
  <si>
    <t>INHIBITOR C FROM P-025B</t>
  </si>
  <si>
    <t>F-021</t>
  </si>
  <si>
    <t>DIFFERENTIAL PRESSURE OVER F-021</t>
  </si>
  <si>
    <t>N2 TO MEA STRAGE TANK TK-021</t>
  </si>
  <si>
    <t>P-725A DISCH.</t>
  </si>
  <si>
    <t>P-725B DISCH.</t>
  </si>
  <si>
    <t>AG1C</t>
  </si>
  <si>
    <t>AG1A</t>
  </si>
  <si>
    <t>AG1D</t>
  </si>
  <si>
    <t>Lt3 E-455</t>
  </si>
  <si>
    <t>P-118 A/B</t>
  </si>
  <si>
    <t>P-142</t>
  </si>
  <si>
    <t>P-321 A/B</t>
  </si>
  <si>
    <t>P-322 A/B</t>
  </si>
  <si>
    <t>P-325 A/B</t>
  </si>
  <si>
    <t>P-422 A/B</t>
  </si>
  <si>
    <t>P-435 A/B</t>
  </si>
  <si>
    <t>BFW PRESSURE</t>
  </si>
  <si>
    <t>GPI TO GPA HEADER</t>
  </si>
  <si>
    <t>NATURAL GAS VENT FROM R-011</t>
  </si>
  <si>
    <t>B-011 SUCTION</t>
  </si>
  <si>
    <t>OFFGAS VENT</t>
  </si>
  <si>
    <t>D-011 MP STEAM VENT</t>
  </si>
  <si>
    <t>PROCESS GAS VENT  (D-012 OUT)</t>
  </si>
  <si>
    <t>MP STEAM EXSPORT</t>
  </si>
  <si>
    <t>C-012 DISCH VENT</t>
  </si>
  <si>
    <t>C-012 SUCTION VENT</t>
  </si>
  <si>
    <t>C-012 "KICK BACK"</t>
  </si>
  <si>
    <t>C-013  "KICK BACK "</t>
  </si>
  <si>
    <t>C-013 DISCHARGE VENT</t>
  </si>
  <si>
    <t>C-011 "KICK BACK"</t>
  </si>
  <si>
    <t>C-011 DISCHARGE VENT</t>
  </si>
  <si>
    <t>E-101 OUTHWR</t>
  </si>
  <si>
    <t>D-101 VENT</t>
  </si>
  <si>
    <t>PPY FROM P-711A/B</t>
  </si>
  <si>
    <t>D-118 NGS</t>
  </si>
  <si>
    <t>D-118 PURGE</t>
  </si>
  <si>
    <t>S-135 PURGE GAS</t>
  </si>
  <si>
    <t>C-150 "KICK-BACK"</t>
  </si>
  <si>
    <t>Lt1 C-150</t>
  </si>
  <si>
    <t>D-152 TO FGS</t>
  </si>
  <si>
    <t>Lt1 E-412</t>
  </si>
  <si>
    <t>P-712 SUCTION</t>
  </si>
  <si>
    <t>P-712 DISCH.</t>
  </si>
  <si>
    <t>NGB TO TK-721</t>
  </si>
  <si>
    <t>NGB TO TK-722</t>
  </si>
  <si>
    <t>P-721A DISCH.</t>
  </si>
  <si>
    <t>P-721B DISCH.</t>
  </si>
  <si>
    <t>P-724A DISCH.</t>
  </si>
  <si>
    <t>P-724B DISCH.</t>
  </si>
  <si>
    <t>2EH TO SHIPPING PIER</t>
  </si>
  <si>
    <t>NGB TO TK-723</t>
  </si>
  <si>
    <t>NGB TO TK-724</t>
  </si>
  <si>
    <t>PNG TO FNG HEADER</t>
  </si>
  <si>
    <t>Pump-WW2 Feed</t>
  </si>
  <si>
    <t>UTILITY</t>
  </si>
  <si>
    <t>0.63</t>
  </si>
  <si>
    <t>3.5</t>
  </si>
  <si>
    <t>0.9</t>
  </si>
  <si>
    <t>Blower-Cobustion Air</t>
  </si>
  <si>
    <t>27.5</t>
  </si>
  <si>
    <t>B-012</t>
  </si>
  <si>
    <t>Fan-Flue gas</t>
  </si>
  <si>
    <t>C</t>
  </si>
  <si>
    <t>E-018D VIBRATION</t>
  </si>
  <si>
    <t>E-165I VIBRATION</t>
  </si>
  <si>
    <t>E-165J VIBRATION</t>
  </si>
  <si>
    <t xml:space="preserve">Exhauster </t>
  </si>
  <si>
    <t>Flue gas scrubber</t>
  </si>
  <si>
    <t>Cooling water in</t>
  </si>
  <si>
    <t>4 -20 mA</t>
  </si>
  <si>
    <t>Contact</t>
  </si>
  <si>
    <t>RTD, PT-100</t>
  </si>
  <si>
    <t>Siemens</t>
  </si>
  <si>
    <t xml:space="preserve">Siemens Sitrans </t>
  </si>
  <si>
    <t>Lt1 T-220</t>
  </si>
  <si>
    <t>Lt1 T-320</t>
  </si>
  <si>
    <t>Lt1 T-430</t>
  </si>
  <si>
    <t>Lt1 T-440</t>
  </si>
  <si>
    <t>Lt1 T-520</t>
  </si>
  <si>
    <t>Lt1 T-540</t>
  </si>
  <si>
    <t>Lt1 T-630</t>
  </si>
  <si>
    <t>Lt1 T-980</t>
  </si>
  <si>
    <t>Lt2 D-145</t>
  </si>
  <si>
    <t>Lt2 D-412</t>
  </si>
  <si>
    <t>Lt2 D-435</t>
  </si>
  <si>
    <t>Lt2 E-101</t>
  </si>
  <si>
    <t>L-210B101</t>
  </si>
  <si>
    <t>CONTROL SYSTEM (DCS &amp; RACK ROOM)</t>
  </si>
  <si>
    <t>CONTROL VALVE</t>
  </si>
  <si>
    <t>FLOW METER</t>
  </si>
  <si>
    <t>PRESSURE INSTRUMENT</t>
  </si>
  <si>
    <t>PRESSURE GAUGE</t>
  </si>
  <si>
    <t>TEMPERATURE INSTRUMENT</t>
  </si>
  <si>
    <t>TEMPERATURE GAUGE</t>
  </si>
  <si>
    <t>LEVEL INSTRUMENT</t>
  </si>
  <si>
    <t>LEVEL GAUGE</t>
  </si>
  <si>
    <t>ANALYZER</t>
  </si>
  <si>
    <t>MISCELLENOUS (GD,VS,HY,HC,PY,TY, RD)</t>
  </si>
  <si>
    <t>MOTOR</t>
  </si>
  <si>
    <t>TRANSFORMER</t>
  </si>
  <si>
    <t xml:space="preserve">BATTERY </t>
  </si>
  <si>
    <t>PANEL LISTRIK</t>
  </si>
  <si>
    <t>PANEL INSTRUMENT</t>
  </si>
  <si>
    <t>RECEIPTACLE</t>
  </si>
  <si>
    <t>PAGING SYSTEM</t>
  </si>
  <si>
    <t>AIR CONDITIONING</t>
  </si>
  <si>
    <t>FASILITAS (SNORKLIFT, PENGUSIR TIKUS, PABX)</t>
  </si>
  <si>
    <t>CATHODIC PROTECTION</t>
  </si>
  <si>
    <t>GROUNDING</t>
  </si>
  <si>
    <t>JUNCTION BOX</t>
  </si>
  <si>
    <t>CO2  GAS</t>
  </si>
  <si>
    <t>CO2 LIQUID</t>
  </si>
  <si>
    <t>PLC &amp; SCADA</t>
  </si>
  <si>
    <t>CO2 GAS</t>
  </si>
  <si>
    <t xml:space="preserve">H-922 </t>
  </si>
  <si>
    <t>CO2  LIQUID</t>
  </si>
  <si>
    <t>EQUIPMENT LIST</t>
  </si>
  <si>
    <t>:  MNTC-ME</t>
  </si>
  <si>
    <t>:  0</t>
  </si>
  <si>
    <t xml:space="preserve">: </t>
  </si>
  <si>
    <t>PT. PETRO OXO NUSANTARA</t>
  </si>
  <si>
    <t>FILTER</t>
  </si>
  <si>
    <t>Area</t>
  </si>
  <si>
    <t>Tag No</t>
  </si>
  <si>
    <t>Service</t>
  </si>
  <si>
    <t>Fluid</t>
  </si>
  <si>
    <t>Volume</t>
  </si>
  <si>
    <t>Design Press.</t>
  </si>
  <si>
    <t>Design Temp.</t>
  </si>
  <si>
    <t>Manufacture</t>
  </si>
  <si>
    <t>Complex grade</t>
  </si>
  <si>
    <r>
      <t>m</t>
    </r>
    <r>
      <rPr>
        <b/>
        <vertAlign val="superscript"/>
        <sz val="12"/>
        <rFont val="Antique Olive"/>
        <family val="2"/>
      </rPr>
      <t>3</t>
    </r>
  </si>
  <si>
    <r>
      <t>kgf/cm</t>
    </r>
    <r>
      <rPr>
        <b/>
        <vertAlign val="superscript"/>
        <sz val="12"/>
        <rFont val="Antique Olive"/>
        <family val="2"/>
      </rPr>
      <t>2</t>
    </r>
    <r>
      <rPr>
        <b/>
        <sz val="10"/>
        <rFont val="Antique Olive"/>
        <family val="2"/>
      </rPr>
      <t>G</t>
    </r>
  </si>
  <si>
    <r>
      <t>0</t>
    </r>
    <r>
      <rPr>
        <b/>
        <sz val="10"/>
        <rFont val="Antique Olive"/>
        <family val="2"/>
      </rPr>
      <t>C</t>
    </r>
  </si>
  <si>
    <t>Syn Gas</t>
  </si>
  <si>
    <t>MEA Solution</t>
  </si>
  <si>
    <t>15,47</t>
  </si>
  <si>
    <t>MEMTEC</t>
  </si>
  <si>
    <t>Cool Lean Amine Solution</t>
  </si>
  <si>
    <t>22,5</t>
  </si>
  <si>
    <t>MECO</t>
  </si>
  <si>
    <t>Octanol</t>
  </si>
  <si>
    <t>Cat Centrifugal Filter</t>
  </si>
  <si>
    <t>Hydrocarbon + CAT</t>
  </si>
  <si>
    <t>D - 412 Filter</t>
  </si>
  <si>
    <t>Hydrocarbon</t>
  </si>
  <si>
    <t>6,3</t>
  </si>
  <si>
    <t>D - 512 Filter</t>
  </si>
  <si>
    <t>D - 612 Filter</t>
  </si>
  <si>
    <t>Note    :</t>
  </si>
  <si>
    <t>Tag no</t>
  </si>
  <si>
    <t xml:space="preserve">Surface </t>
  </si>
  <si>
    <t>Hydro Test P.</t>
  </si>
  <si>
    <t>Complex Grade</t>
  </si>
  <si>
    <r>
      <t>o</t>
    </r>
    <r>
      <rPr>
        <b/>
        <sz val="10"/>
        <rFont val="Antique Olive"/>
        <family val="2"/>
      </rPr>
      <t>C</t>
    </r>
  </si>
  <si>
    <r>
      <t>m</t>
    </r>
    <r>
      <rPr>
        <b/>
        <vertAlign val="superscript"/>
        <sz val="12"/>
        <rFont val="Antique Olive"/>
        <family val="2"/>
      </rPr>
      <t>2</t>
    </r>
  </si>
  <si>
    <t>Shell</t>
  </si>
  <si>
    <t>Tube</t>
  </si>
  <si>
    <t>C - 011 After Cooler</t>
  </si>
  <si>
    <t>GHY/CWS</t>
  </si>
  <si>
    <t>BEM</t>
  </si>
  <si>
    <t>C - 013 After Cooler</t>
  </si>
  <si>
    <t>48,3</t>
  </si>
  <si>
    <t>7,5</t>
  </si>
  <si>
    <t>N.G Booster By - Pass Cooler</t>
  </si>
  <si>
    <t>AEM-H</t>
  </si>
  <si>
    <t>Reformer Feed Preheating.C.</t>
  </si>
  <si>
    <t>Proces Gas</t>
  </si>
  <si>
    <t>2nd N.G Feed Preheating C.</t>
  </si>
  <si>
    <t>Waste Heat Boiler Coil</t>
  </si>
  <si>
    <t>Boiler Water &amp; Steam</t>
  </si>
  <si>
    <t>1st N.G Feed Preheating C.</t>
  </si>
  <si>
    <t>Combustion Air Preheating C</t>
  </si>
  <si>
    <t>Waste Heat Boiler</t>
  </si>
  <si>
    <t>FW/STM</t>
  </si>
  <si>
    <t>HORIZONTAL</t>
  </si>
  <si>
    <t>180,5</t>
  </si>
  <si>
    <t>19,5&amp;FV</t>
  </si>
  <si>
    <t>11,5</t>
  </si>
  <si>
    <t>29,3</t>
  </si>
  <si>
    <t>17,3</t>
  </si>
  <si>
    <t>BFW Preheater</t>
  </si>
  <si>
    <t>Proces gas/BFW</t>
  </si>
  <si>
    <t>Air Cooler</t>
  </si>
  <si>
    <t>Reformed gas</t>
  </si>
  <si>
    <t>FORCED</t>
  </si>
  <si>
    <t>Water Cooler</t>
  </si>
  <si>
    <t>Proces gas/CWS</t>
  </si>
  <si>
    <t>Stripper Reboiler</t>
  </si>
  <si>
    <t>MEA Solution/Steam</t>
  </si>
  <si>
    <t>BKT</t>
  </si>
  <si>
    <t>201,1</t>
  </si>
  <si>
    <t>6 &amp; F.V</t>
  </si>
  <si>
    <t>Lean / Rich Solution E.</t>
  </si>
  <si>
    <t>MX25-BFD</t>
  </si>
  <si>
    <t>Alfa Laval KK</t>
  </si>
  <si>
    <t>Stripper Overhead Cond.</t>
  </si>
  <si>
    <t>CO2 Steam/CWS</t>
  </si>
  <si>
    <t>90,1</t>
  </si>
  <si>
    <t>4 &amp; F.V</t>
  </si>
  <si>
    <t>Lean Solution Cooler</t>
  </si>
  <si>
    <t>M10-BFD</t>
  </si>
  <si>
    <t xml:space="preserve">6 &amp; F.V </t>
  </si>
  <si>
    <t>Scrubber Water Cooler</t>
  </si>
  <si>
    <t>CWS/MEA</t>
  </si>
  <si>
    <t>D - 101 Reboiler</t>
  </si>
  <si>
    <t>HWS/PPY</t>
  </si>
  <si>
    <t>V-BEM</t>
  </si>
  <si>
    <t>Beijing Chemical M</t>
  </si>
  <si>
    <t>Propylene Preheciter</t>
  </si>
  <si>
    <t>H-BEM</t>
  </si>
  <si>
    <t xml:space="preserve">R - 102 Purge Cooler </t>
  </si>
  <si>
    <t>NGS/CWS</t>
  </si>
  <si>
    <t>H-AEM</t>
  </si>
  <si>
    <t>E - 115 Trim Cooler</t>
  </si>
  <si>
    <t>OXO GAS/CWS</t>
  </si>
  <si>
    <t>Recycle Oxo Gas C.</t>
  </si>
  <si>
    <t>INDUCED</t>
  </si>
  <si>
    <t>Nouvo Pignone</t>
  </si>
  <si>
    <t>R - 110 Hot Water C.</t>
  </si>
  <si>
    <t>T - 120 Feed Preheater</t>
  </si>
  <si>
    <t>LPS/ALD CAT</t>
  </si>
  <si>
    <t>49,1</t>
  </si>
  <si>
    <t>34,5</t>
  </si>
  <si>
    <t>Middle Press Oxo Gas C.</t>
  </si>
  <si>
    <t>OXO GAS/RWS</t>
  </si>
  <si>
    <t>4,6</t>
  </si>
  <si>
    <t>9,5</t>
  </si>
  <si>
    <t>R - 130 Outlet Cooler</t>
  </si>
  <si>
    <t>ALD/CWS</t>
  </si>
  <si>
    <t>34,7</t>
  </si>
  <si>
    <t>D - 135 Conclenser</t>
  </si>
  <si>
    <t>GOX/RWS</t>
  </si>
  <si>
    <t>6,1</t>
  </si>
  <si>
    <t>2,3</t>
  </si>
  <si>
    <t>T - 140 Feed Preheater</t>
  </si>
  <si>
    <t>ALD/CAT</t>
  </si>
  <si>
    <t>T - 140 Reboiler</t>
  </si>
  <si>
    <t>MPS/CAT</t>
  </si>
  <si>
    <t>TK - 141 Vent Condenser</t>
  </si>
  <si>
    <t>E - 140 Condenser</t>
  </si>
  <si>
    <t>ALD</t>
  </si>
  <si>
    <t>ALD/RWS</t>
  </si>
  <si>
    <t>E - 145 Trim Cooler</t>
  </si>
  <si>
    <t>137,5</t>
  </si>
  <si>
    <t>C - 150 Discharge Cooler</t>
  </si>
  <si>
    <t>ALD, PPA/CWS</t>
  </si>
  <si>
    <t>C - 150 Dischaarge Sub C</t>
  </si>
  <si>
    <t>ALD, PPA/RWS</t>
  </si>
  <si>
    <t>T - 160 Feed Preheater</t>
  </si>
  <si>
    <t>NBD/ALD</t>
  </si>
  <si>
    <t>T - 160 Reboiler</t>
  </si>
  <si>
    <t>LPS/NBD</t>
  </si>
  <si>
    <t>NBD Cooler</t>
  </si>
  <si>
    <t>NBD/CWS</t>
  </si>
  <si>
    <t>TK - 161 Vent Condenser</t>
  </si>
  <si>
    <t>NBD/RWS</t>
  </si>
  <si>
    <t>T - 160 Condenser</t>
  </si>
  <si>
    <t>T - 160 Sub Condenser</t>
  </si>
  <si>
    <t>IBD/CWS</t>
  </si>
  <si>
    <t>34,9</t>
  </si>
  <si>
    <t>TK - 162 Vent Condenser</t>
  </si>
  <si>
    <t>IBD/RWS</t>
  </si>
  <si>
    <t>T - 210 Reboiler</t>
  </si>
  <si>
    <t>5 &amp; F.V</t>
  </si>
  <si>
    <t>T - 210 Condenser</t>
  </si>
  <si>
    <t>TOL/CWS</t>
  </si>
  <si>
    <t>33,7</t>
  </si>
  <si>
    <t>2 &amp; FV</t>
  </si>
  <si>
    <t>T - 210 Sub Condenser</t>
  </si>
  <si>
    <t>TOL/RWS</t>
  </si>
  <si>
    <t>3,9</t>
  </si>
  <si>
    <t>T - 220 Reboiler</t>
  </si>
  <si>
    <t>5.5&amp;FV</t>
  </si>
  <si>
    <t>T - 220 Condenser</t>
  </si>
  <si>
    <t>WWT/CWS</t>
  </si>
  <si>
    <t>T - 220 Sub Condenser</t>
  </si>
  <si>
    <t>WWT/RWS</t>
  </si>
  <si>
    <t>17,7</t>
  </si>
  <si>
    <t>T - 250 Reboiler</t>
  </si>
  <si>
    <t>T - 250 Condenser</t>
  </si>
  <si>
    <t>9,1</t>
  </si>
  <si>
    <t>Recycle NaOH Cooler</t>
  </si>
  <si>
    <t>SHY/CWS</t>
  </si>
  <si>
    <t>84,8</t>
  </si>
  <si>
    <t>R - 310 Condenser</t>
  </si>
  <si>
    <t>9,4</t>
  </si>
  <si>
    <t>T - 320 Reboiler</t>
  </si>
  <si>
    <t>MPS/EPA</t>
  </si>
  <si>
    <t>111,6</t>
  </si>
  <si>
    <t>5 &amp; FV</t>
  </si>
  <si>
    <t>T - 320 Heat Recovery Con.</t>
  </si>
  <si>
    <t>EPA/NBD</t>
  </si>
  <si>
    <t>H-BXM</t>
  </si>
  <si>
    <t>T - 320 Condenser</t>
  </si>
  <si>
    <t>EPA/CWS</t>
  </si>
  <si>
    <t>H-BJM</t>
  </si>
  <si>
    <t>363,5</t>
  </si>
  <si>
    <t xml:space="preserve">R - 410 Feed Preheater </t>
  </si>
  <si>
    <t>16,5</t>
  </si>
  <si>
    <t>67,5</t>
  </si>
  <si>
    <t>C - 412 After Cooler</t>
  </si>
  <si>
    <t>R - 410 Hot Solvent Cooler</t>
  </si>
  <si>
    <t>2EH/CWS</t>
  </si>
  <si>
    <t>R - 410 Solvent Cooler</t>
  </si>
  <si>
    <t>D - 412 Condenser</t>
  </si>
  <si>
    <t>7,8</t>
  </si>
  <si>
    <t>D - 412 Sub Condenser</t>
  </si>
  <si>
    <t>GHY/RWS</t>
  </si>
  <si>
    <t>6,9</t>
  </si>
  <si>
    <r>
      <t>Recycle H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 xml:space="preserve"> Cooler</t>
    </r>
  </si>
  <si>
    <t>E 418 Trim Cooler</t>
  </si>
  <si>
    <t>79,7</t>
  </si>
  <si>
    <t>T - 420 Reboiler</t>
  </si>
  <si>
    <t>MPS/2EH</t>
  </si>
  <si>
    <t>78,2</t>
  </si>
  <si>
    <t>2 &amp; F.V</t>
  </si>
  <si>
    <t>2,5</t>
  </si>
  <si>
    <t>T - 420 Sub Condenser</t>
  </si>
  <si>
    <t>E - 425 Trim Cooler</t>
  </si>
  <si>
    <t>2EH/RWS</t>
  </si>
  <si>
    <t>2,6</t>
  </si>
  <si>
    <t>14,3</t>
  </si>
  <si>
    <t>T 420 Reboiler</t>
  </si>
  <si>
    <t>T - 430 Heat Recovery Cond.</t>
  </si>
  <si>
    <t>2EH/NBD</t>
  </si>
  <si>
    <t>125,6</t>
  </si>
  <si>
    <t>T - 430 Condenser</t>
  </si>
  <si>
    <t>H-BJ21M</t>
  </si>
  <si>
    <t>T - 430 Distillate Cooler</t>
  </si>
  <si>
    <t>T - 440 Reboiler</t>
  </si>
  <si>
    <t>MPS/2EHHE</t>
  </si>
  <si>
    <t>3.</t>
  </si>
  <si>
    <t>T - 440 Condenser</t>
  </si>
  <si>
    <t>2EHHE/CWS</t>
  </si>
  <si>
    <t>28,5</t>
  </si>
  <si>
    <t>T - 450 Reboiler</t>
  </si>
  <si>
    <t>MPS/2EHLE</t>
  </si>
  <si>
    <t>T - 450 Condenser</t>
  </si>
  <si>
    <t>2EHLE/CWS</t>
  </si>
  <si>
    <t>32,6</t>
  </si>
  <si>
    <t>R - 510 Feed Preheater</t>
  </si>
  <si>
    <t>MPS(CWS)/NBD</t>
  </si>
  <si>
    <t>18</t>
  </si>
  <si>
    <t>R - 510 Hot Solvent Cooler</t>
  </si>
  <si>
    <t>NBA/CWS</t>
  </si>
  <si>
    <t>89,5</t>
  </si>
  <si>
    <t>R - 510 Solvent Cooler</t>
  </si>
  <si>
    <t>17,4</t>
  </si>
  <si>
    <t>D - 512 Condenser</t>
  </si>
  <si>
    <t>4,1</t>
  </si>
  <si>
    <t>D - 512 Sub Condenser</t>
  </si>
  <si>
    <t>2,69</t>
  </si>
  <si>
    <t>5,9</t>
  </si>
  <si>
    <t>T - 520 Reboiler</t>
  </si>
  <si>
    <t>LPS/NBA</t>
  </si>
  <si>
    <t>41,9</t>
  </si>
  <si>
    <t>9</t>
  </si>
  <si>
    <t>3</t>
  </si>
  <si>
    <t>T - 520 Condenser</t>
  </si>
  <si>
    <t>T - 520 Sub Condenser</t>
  </si>
  <si>
    <t>NBA/RWS</t>
  </si>
  <si>
    <t>T - 530 Reboiler</t>
  </si>
  <si>
    <t>53,2</t>
  </si>
  <si>
    <t>T - 530 Condenser</t>
  </si>
  <si>
    <t>T - 530 Distillate Cooler</t>
  </si>
  <si>
    <t>43,6</t>
  </si>
  <si>
    <t>T - 540 Reboiler</t>
  </si>
  <si>
    <t>MPS/NBAHE</t>
  </si>
  <si>
    <t>T - 540 Condenser</t>
  </si>
  <si>
    <t>NBAHE/CWS</t>
  </si>
  <si>
    <t>T - 550 Reboiler</t>
  </si>
  <si>
    <t>LPS/NBALE</t>
  </si>
  <si>
    <t>T - 550 Condenser</t>
  </si>
  <si>
    <t>NBALE/CWS</t>
  </si>
  <si>
    <t>25,4</t>
  </si>
  <si>
    <t>R - 610 Feed Preheater</t>
  </si>
  <si>
    <t>MPS/IBD</t>
  </si>
  <si>
    <t>R - 610 Hot Solvent Cooler</t>
  </si>
  <si>
    <t>IBA/CWS</t>
  </si>
  <si>
    <t>48,6</t>
  </si>
  <si>
    <t>10,8</t>
  </si>
  <si>
    <t>R - 61- Solvent Cooler</t>
  </si>
  <si>
    <t>D - 612 Condenser</t>
  </si>
  <si>
    <t>IBA/RWS</t>
  </si>
  <si>
    <t>5,8</t>
  </si>
  <si>
    <t>T - 620 Reboiler</t>
  </si>
  <si>
    <t>LPS/IBA</t>
  </si>
  <si>
    <t>T - 620 Condenser</t>
  </si>
  <si>
    <t>T - 620 Sub Condenser</t>
  </si>
  <si>
    <t>2,7</t>
  </si>
  <si>
    <t>E - 625 Trim Cooler</t>
  </si>
  <si>
    <t>18,1</t>
  </si>
  <si>
    <t>T - 630 Reboiler</t>
  </si>
  <si>
    <t>T - 630 Condenser</t>
  </si>
  <si>
    <t>117,3</t>
  </si>
  <si>
    <t>T - 640 Reboiler</t>
  </si>
  <si>
    <t>MPS/IBAHE</t>
  </si>
  <si>
    <t>T - 640 Condenser</t>
  </si>
  <si>
    <t>IBAHE/CWS</t>
  </si>
  <si>
    <t>19,7</t>
  </si>
  <si>
    <t>Vent Condenser</t>
  </si>
  <si>
    <t>PPY/CWS</t>
  </si>
  <si>
    <t>27,2</t>
  </si>
  <si>
    <t>18,7</t>
  </si>
  <si>
    <t>28,1</t>
  </si>
  <si>
    <t>Raw Waste Water Cooler</t>
  </si>
  <si>
    <t>WASTE WATER/CWS</t>
  </si>
  <si>
    <t>MG/FG</t>
  </si>
  <si>
    <t>1,65</t>
  </si>
  <si>
    <t>4,5</t>
  </si>
  <si>
    <t>Cooler</t>
  </si>
  <si>
    <t>LX-226-NJ-8</t>
  </si>
  <si>
    <t>D - 922 Vent Condenser</t>
  </si>
  <si>
    <t>STEAM CONDENSATE</t>
  </si>
  <si>
    <t>2.38 FV</t>
  </si>
  <si>
    <t>Process Condensate Cooler</t>
  </si>
  <si>
    <t>CONDENSATE/CWS</t>
  </si>
  <si>
    <t>Fuel Oil Cooler</t>
  </si>
  <si>
    <t>FOL/CWS</t>
  </si>
  <si>
    <t>H-BFV</t>
  </si>
  <si>
    <t>44,4</t>
  </si>
  <si>
    <t>5,5</t>
  </si>
  <si>
    <t>8,3</t>
  </si>
  <si>
    <t>T - 980 Feed Preheater</t>
  </si>
  <si>
    <t>WWT/WWT</t>
  </si>
  <si>
    <t>28,3</t>
  </si>
  <si>
    <t>T - 980 Reboiler</t>
  </si>
  <si>
    <t>LPS/WWT</t>
  </si>
  <si>
    <t>BEM-V</t>
  </si>
  <si>
    <t>44,8</t>
  </si>
  <si>
    <t>Waste Water Cooler</t>
  </si>
  <si>
    <t>BEM-H</t>
  </si>
  <si>
    <t>59,1</t>
  </si>
  <si>
    <t>T - 980 Condenser</t>
  </si>
  <si>
    <t>49,4</t>
  </si>
  <si>
    <t>Air Compressor After Cooler</t>
  </si>
  <si>
    <r>
      <t>Liquid N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 xml:space="preserve"> Vaporizer</t>
    </r>
  </si>
  <si>
    <t>Concentrator</t>
  </si>
  <si>
    <t>NaOH Solution/LP Steam</t>
  </si>
  <si>
    <t>17,9</t>
  </si>
  <si>
    <t>Inter Cooler</t>
  </si>
  <si>
    <t>Seo Koatsu Kogyo</t>
  </si>
  <si>
    <t>25,5</t>
  </si>
  <si>
    <t>CO2 liquid</t>
  </si>
  <si>
    <t>E-10300-01</t>
  </si>
  <si>
    <t>Alfa Laval China</t>
  </si>
  <si>
    <t>E-11222-06</t>
  </si>
  <si>
    <t>AO55 MGS-10/2</t>
  </si>
  <si>
    <t>SPX China</t>
  </si>
  <si>
    <t>E-11401-01</t>
  </si>
  <si>
    <t>Absorber Top Cooler</t>
  </si>
  <si>
    <t>QO80E MGS-10/2</t>
  </si>
  <si>
    <t>E-11407-02</t>
  </si>
  <si>
    <t>Mea + water</t>
  </si>
  <si>
    <t>QO55E MGS-10/2</t>
  </si>
  <si>
    <t>E-11406-03</t>
  </si>
  <si>
    <t>E-11520-01</t>
  </si>
  <si>
    <t xml:space="preserve">Gas Cooler </t>
  </si>
  <si>
    <t>C02 gas +water</t>
  </si>
  <si>
    <t>JO60 MGS - 10C/1</t>
  </si>
  <si>
    <t>E-46100-01</t>
  </si>
  <si>
    <t>E-10401-01</t>
  </si>
  <si>
    <t>Mea Preheater</t>
  </si>
  <si>
    <t>Mea</t>
  </si>
  <si>
    <t>Danstoker</t>
  </si>
  <si>
    <t>E-33500-01</t>
  </si>
  <si>
    <t>CO2+NH3</t>
  </si>
  <si>
    <t>Union Engineering</t>
  </si>
  <si>
    <t>E-40111-01</t>
  </si>
  <si>
    <t>Oil Cooler</t>
  </si>
  <si>
    <t>oil</t>
  </si>
  <si>
    <t>HS Cooler</t>
  </si>
  <si>
    <t>E-38100-01</t>
  </si>
  <si>
    <t>Condensor</t>
  </si>
  <si>
    <t>NH3+ CO2</t>
  </si>
  <si>
    <t>E-37300-01</t>
  </si>
  <si>
    <t>NH3+ CO2 gas</t>
  </si>
  <si>
    <t>E-A20101-01</t>
  </si>
  <si>
    <t>CO2 cooler</t>
  </si>
  <si>
    <t>E-A20103-02</t>
  </si>
  <si>
    <t>E-B20101-01</t>
  </si>
  <si>
    <t>E-B20103-02</t>
  </si>
  <si>
    <t>E-10101-01</t>
  </si>
  <si>
    <t>EEB-S</t>
  </si>
  <si>
    <t>E-11204-15</t>
  </si>
  <si>
    <t>Fluegas cooler</t>
  </si>
  <si>
    <t>0050/SN: 509034</t>
  </si>
  <si>
    <t>APV</t>
  </si>
  <si>
    <t>E-11404-18</t>
  </si>
  <si>
    <t>0034/SN:509031</t>
  </si>
  <si>
    <t>E-11403-01</t>
  </si>
  <si>
    <t>0050/SN:509033</t>
  </si>
  <si>
    <t>E-11300-01</t>
  </si>
  <si>
    <t>350-TFE</t>
  </si>
  <si>
    <t>E-11403-02</t>
  </si>
  <si>
    <t>0034/SN:509032</t>
  </si>
  <si>
    <t>0034/SN:509030</t>
  </si>
  <si>
    <t>REAKTOR</t>
  </si>
  <si>
    <t>Sulphur Absurber/ Hydrogenator</t>
  </si>
  <si>
    <t>Jinzhou Heavy M W</t>
  </si>
  <si>
    <t>Propylene Desulphurizer</t>
  </si>
  <si>
    <t>Propylene Partial Hydrogenator</t>
  </si>
  <si>
    <t>PPY + GOX</t>
  </si>
  <si>
    <t>Hitachi Kasado Gyukogyo</t>
  </si>
  <si>
    <t>No. 2 Reactor</t>
  </si>
  <si>
    <t>Primary Condensation Reactor</t>
  </si>
  <si>
    <t>Secondary Condensation Reactor</t>
  </si>
  <si>
    <t>EPA Hydrogenation Reactor</t>
  </si>
  <si>
    <t>NBD Hydrogenation Reactor</t>
  </si>
  <si>
    <t>IBD Hydrogenation Reactor</t>
  </si>
  <si>
    <t>Note   :</t>
  </si>
  <si>
    <t xml:space="preserve">EQUIPMENT LIST </t>
  </si>
  <si>
    <t xml:space="preserve">:  </t>
  </si>
  <si>
    <t>TOWER</t>
  </si>
  <si>
    <t>I.D X Length</t>
  </si>
  <si>
    <r>
      <t>CO</t>
    </r>
    <r>
      <rPr>
        <vertAlign val="subscript"/>
        <sz val="10"/>
        <rFont val="Antique Olive"/>
        <family val="2"/>
      </rPr>
      <t xml:space="preserve">2 </t>
    </r>
    <r>
      <rPr>
        <sz val="10"/>
        <rFont val="Antique Olive"/>
        <family val="2"/>
      </rPr>
      <t xml:space="preserve"> Absorber</t>
    </r>
  </si>
  <si>
    <t>1350 x 27250</t>
  </si>
  <si>
    <t>Jinzhou Heavy MW</t>
  </si>
  <si>
    <t>CO2 Stripper</t>
  </si>
  <si>
    <t>MEA &amp; ACID</t>
  </si>
  <si>
    <t>1300 x 28100</t>
  </si>
  <si>
    <t>Scrubber</t>
  </si>
  <si>
    <r>
      <t>Vol = 5.6 m</t>
    </r>
    <r>
      <rPr>
        <vertAlign val="superscript"/>
        <sz val="10"/>
        <rFont val="Antique Olive"/>
        <family val="2"/>
      </rPr>
      <t>3</t>
    </r>
  </si>
  <si>
    <t>100</t>
  </si>
  <si>
    <t>Propylene Stripper</t>
  </si>
  <si>
    <t>NBA, TOL, PPY</t>
  </si>
  <si>
    <t>1550 x 21950</t>
  </si>
  <si>
    <t>CAT Separation Column</t>
  </si>
  <si>
    <t>NBD, TOL, CAT</t>
  </si>
  <si>
    <t>2250/2850 x 26440</t>
  </si>
  <si>
    <t>2.0</t>
  </si>
  <si>
    <t>3.0</t>
  </si>
  <si>
    <t>ALD Column</t>
  </si>
  <si>
    <t>Tol Column</t>
  </si>
  <si>
    <t>TOL, CAT</t>
  </si>
  <si>
    <t>550 x 9970</t>
  </si>
  <si>
    <t>2 / F.V</t>
  </si>
  <si>
    <t>Oxo Heavy End Column</t>
  </si>
  <si>
    <t>HEAVY END</t>
  </si>
  <si>
    <t>850 x 5650</t>
  </si>
  <si>
    <t>2.0 &amp; F.V</t>
  </si>
  <si>
    <t>IPA Recovery Column</t>
  </si>
  <si>
    <t>IPA H2O</t>
  </si>
  <si>
    <t>152/300 x 6710</t>
  </si>
  <si>
    <t>EPA Column</t>
  </si>
  <si>
    <t>1950 x 8990</t>
  </si>
  <si>
    <t>1600 x 19340</t>
  </si>
  <si>
    <t>2.0 / F.V</t>
  </si>
  <si>
    <t>1980 x 16120</t>
  </si>
  <si>
    <t>750 x 15570</t>
  </si>
  <si>
    <t>2EH, NBA, H2O</t>
  </si>
  <si>
    <t>700 x 13210</t>
  </si>
  <si>
    <t>NBA First Distillate Column</t>
  </si>
  <si>
    <t>800 x 21560</t>
  </si>
  <si>
    <t>NBA Column</t>
  </si>
  <si>
    <t>800 x 15620</t>
  </si>
  <si>
    <t>NBA Heavy End Column</t>
  </si>
  <si>
    <t>350 x 13760</t>
  </si>
  <si>
    <t>NBA Light End Column</t>
  </si>
  <si>
    <t>500 x 12460</t>
  </si>
  <si>
    <t>IBA First Distillate Column</t>
  </si>
  <si>
    <t>1350 x 27390</t>
  </si>
  <si>
    <t>IBA Column</t>
  </si>
  <si>
    <t>900 x 15290</t>
  </si>
  <si>
    <t>2.</t>
  </si>
  <si>
    <t>IBA Heavy End Column</t>
  </si>
  <si>
    <t>300 x 10040</t>
  </si>
  <si>
    <t>Waste Water Stripper</t>
  </si>
  <si>
    <t>750/1200 x 6650</t>
  </si>
  <si>
    <t>Degasifier Tank</t>
  </si>
  <si>
    <r>
      <t>4.70 m</t>
    </r>
    <r>
      <rPr>
        <vertAlign val="superscript"/>
        <sz val="10"/>
        <rFont val="Antique Olive"/>
        <family val="2"/>
      </rPr>
      <t>3</t>
    </r>
  </si>
  <si>
    <t>F.W</t>
  </si>
  <si>
    <t>2380x31450</t>
  </si>
  <si>
    <t>N/A</t>
  </si>
  <si>
    <t>0/75</t>
  </si>
  <si>
    <t>1350x24255</t>
  </si>
  <si>
    <r>
      <t>T&gt;5~48</t>
    </r>
    <r>
      <rPr>
        <sz val="10"/>
        <rFont val="Arial"/>
        <family val="2"/>
      </rPr>
      <t>°</t>
    </r>
    <r>
      <rPr>
        <sz val="10"/>
        <rFont val="Antique Olive"/>
        <family val="2"/>
      </rPr>
      <t>C</t>
    </r>
  </si>
  <si>
    <t>-20/130</t>
  </si>
  <si>
    <t>Flash column</t>
  </si>
  <si>
    <t>750x7820</t>
  </si>
  <si>
    <t>8.2(T&gt;0~48°C)</t>
  </si>
  <si>
    <t>700x7300</t>
  </si>
  <si>
    <t>-1/3</t>
  </si>
  <si>
    <t>4.1(T&gt;5~48°C)</t>
  </si>
  <si>
    <t>2570x9620</t>
  </si>
  <si>
    <t>0.1/-0.3</t>
  </si>
  <si>
    <r>
      <t>0.145(T=0~48</t>
    </r>
    <r>
      <rPr>
        <sz val="10"/>
        <rFont val="Arial"/>
        <family val="2"/>
      </rPr>
      <t>°C</t>
    </r>
    <r>
      <rPr>
        <sz val="10"/>
        <rFont val="Antique Olive"/>
        <family val="2"/>
      </rPr>
      <t>)</t>
    </r>
  </si>
  <si>
    <t>-20/250</t>
  </si>
  <si>
    <t xml:space="preserve">  Note   :</t>
  </si>
  <si>
    <t>DRUM</t>
  </si>
  <si>
    <t>Syn Gas Drain Separator</t>
  </si>
  <si>
    <t>28.0</t>
  </si>
  <si>
    <t>42.0</t>
  </si>
  <si>
    <t>Steam Drum</t>
  </si>
  <si>
    <t>BFW DAN STM</t>
  </si>
  <si>
    <t>23.2</t>
  </si>
  <si>
    <t>18.5 &amp; FV</t>
  </si>
  <si>
    <t>MITSUI</t>
  </si>
  <si>
    <t>Process Condensate Separator</t>
  </si>
  <si>
    <t>CONDENSATE</t>
  </si>
  <si>
    <t>Stripper Overhead Cond. Sep.</t>
  </si>
  <si>
    <t>0,91</t>
  </si>
  <si>
    <t>4 &amp; FV</t>
  </si>
  <si>
    <t>Propylene Vaporizer</t>
  </si>
  <si>
    <t>JINZHOU HEAVY M</t>
  </si>
  <si>
    <t>Chemical Surge Drum</t>
  </si>
  <si>
    <t>TOL + TPP</t>
  </si>
  <si>
    <t>Hot Water Drum</t>
  </si>
  <si>
    <t>TOL NBD</t>
  </si>
  <si>
    <t>TOL, PPA, NBD, H2</t>
  </si>
  <si>
    <t>PPA, NBD, CO</t>
  </si>
  <si>
    <t>0.3</t>
  </si>
  <si>
    <t>PPA, CO</t>
  </si>
  <si>
    <t>0.32</t>
  </si>
  <si>
    <t>IBD, H2O</t>
  </si>
  <si>
    <t>Tol Transfer Drum</t>
  </si>
  <si>
    <t>FW + 200 mm Hg</t>
  </si>
  <si>
    <t>0.66</t>
  </si>
  <si>
    <t>Crystallizer</t>
  </si>
  <si>
    <t>H2O, TPP, IPA</t>
  </si>
  <si>
    <t>IPA Drum</t>
  </si>
  <si>
    <t>IPA Solution Drum</t>
  </si>
  <si>
    <t>0.13</t>
  </si>
  <si>
    <t>Filtrate Drum</t>
  </si>
  <si>
    <t>Chemical Solution Drum</t>
  </si>
  <si>
    <t>Crude EPA Decanter</t>
  </si>
  <si>
    <t>H2O, EPA</t>
  </si>
  <si>
    <t>2EH, H2O, NBA</t>
  </si>
  <si>
    <t>H2O, NBA, Light End</t>
  </si>
  <si>
    <t>4.9</t>
  </si>
  <si>
    <t>NBA, H2O, NBD</t>
  </si>
  <si>
    <t>IBD, IBA</t>
  </si>
  <si>
    <t>H2O, IBA, NPA</t>
  </si>
  <si>
    <t>Propylene Storage Tank</t>
  </si>
  <si>
    <t>PPY LIQUID</t>
  </si>
  <si>
    <t>-10/48</t>
  </si>
  <si>
    <t>CBI INDONESIA</t>
  </si>
  <si>
    <t>Propylene Condensate Drum</t>
  </si>
  <si>
    <t>Air Foam Drum</t>
  </si>
  <si>
    <t>NAOH (8WT%)</t>
  </si>
  <si>
    <t>Deaerator</t>
  </si>
  <si>
    <t>4.0 &amp; F.V</t>
  </si>
  <si>
    <t>Condensate Flash Drum</t>
  </si>
  <si>
    <t>SYNRYO HIGH J</t>
  </si>
  <si>
    <t>Cooling Water Filter</t>
  </si>
  <si>
    <t>CW</t>
  </si>
  <si>
    <t>AMIAD</t>
  </si>
  <si>
    <t>Oxo Blow Down Drum</t>
  </si>
  <si>
    <t>Fuel Gas Drain Separator</t>
  </si>
  <si>
    <t>0.4</t>
  </si>
  <si>
    <t>NG Drain Separator</t>
  </si>
  <si>
    <t>0.82</t>
  </si>
  <si>
    <t>21.0</t>
  </si>
  <si>
    <t>Sample Drum</t>
  </si>
  <si>
    <t>CAT, FOL</t>
  </si>
  <si>
    <t>FW + 0.02</t>
  </si>
  <si>
    <t>FW</t>
  </si>
  <si>
    <t>Plant Air Holder</t>
  </si>
  <si>
    <t>10.0</t>
  </si>
  <si>
    <t>15.0</t>
  </si>
  <si>
    <t>Instrument Air Holder</t>
  </si>
  <si>
    <t>N2 GAS</t>
  </si>
  <si>
    <t>CO2 Liquid</t>
  </si>
  <si>
    <t>Condensate vessel</t>
  </si>
  <si>
    <t>Distillation column PUR D</t>
  </si>
  <si>
    <t>Storage tank</t>
  </si>
  <si>
    <t>Zhangjiagang CIMC</t>
  </si>
  <si>
    <t xml:space="preserve"> Note  :</t>
  </si>
  <si>
    <t>TANK</t>
  </si>
  <si>
    <t>Phosphate Tank</t>
  </si>
  <si>
    <t>Phosphate</t>
  </si>
  <si>
    <t>0,26</t>
  </si>
  <si>
    <t>MEA Storage Tank</t>
  </si>
  <si>
    <t>MHI SEMPEC</t>
  </si>
  <si>
    <t>Antifoam Tank</t>
  </si>
  <si>
    <t>Anti Foam</t>
  </si>
  <si>
    <t>Inhibitor A + B Tank</t>
  </si>
  <si>
    <t>Inhibitor A/B</t>
  </si>
  <si>
    <t>Inhibitor C + Aeration T</t>
  </si>
  <si>
    <t>Inhibitor C</t>
  </si>
  <si>
    <t>0,53</t>
  </si>
  <si>
    <t>MEA Sump Tank</t>
  </si>
  <si>
    <t>3,5</t>
  </si>
  <si>
    <t>Oxo CAT Tank</t>
  </si>
  <si>
    <t>E,S</t>
  </si>
  <si>
    <t>Crude ALD Tank</t>
  </si>
  <si>
    <t>NBD Tank</t>
  </si>
  <si>
    <t>IBD Tank</t>
  </si>
  <si>
    <t>Tol Tank</t>
  </si>
  <si>
    <t>Spent CAT Tank</t>
  </si>
  <si>
    <t>2 EH Solvent Tank</t>
  </si>
  <si>
    <t>NBA Solvent Tank</t>
  </si>
  <si>
    <t>IBA Solvent Tank</t>
  </si>
  <si>
    <t>2 EH Storage Tank</t>
  </si>
  <si>
    <t>NBA Storage Tank</t>
  </si>
  <si>
    <t>IBA Storage Tank</t>
  </si>
  <si>
    <t>Raw Waste Water Tank</t>
  </si>
  <si>
    <t>Raw Waste Water</t>
  </si>
  <si>
    <t>Aeration Tank</t>
  </si>
  <si>
    <t>No. 1 Clarifier</t>
  </si>
  <si>
    <t>Scum Tank</t>
  </si>
  <si>
    <t>Neutralization Tank</t>
  </si>
  <si>
    <t>Treated Water Tank</t>
  </si>
  <si>
    <t>CWF Receiving Tank</t>
  </si>
  <si>
    <t>No. 2 Clarifier</t>
  </si>
  <si>
    <t>Sludge Slurry Tank</t>
  </si>
  <si>
    <t>Filtrate Water Tank</t>
  </si>
  <si>
    <r>
      <t>H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>SO</t>
    </r>
    <r>
      <rPr>
        <vertAlign val="subscript"/>
        <sz val="10"/>
        <rFont val="Antique Olive"/>
        <family val="2"/>
      </rPr>
      <t>4</t>
    </r>
    <r>
      <rPr>
        <sz val="10"/>
        <rFont val="Antique Olive"/>
        <family val="2"/>
      </rPr>
      <t xml:space="preserve"> Tank</t>
    </r>
  </si>
  <si>
    <t>NaOH Tank</t>
  </si>
  <si>
    <t>NAOH</t>
  </si>
  <si>
    <t>Nutrient Dissolving Tank</t>
  </si>
  <si>
    <t>Phosphate Urea</t>
  </si>
  <si>
    <t>No. 1 Polymer Dissolving Tank</t>
  </si>
  <si>
    <t>Polymer</t>
  </si>
  <si>
    <t>No. 2 Polymer Dissolving Tank</t>
  </si>
  <si>
    <t>Head Tank</t>
  </si>
  <si>
    <t>TSUKISIMA KIKAI</t>
  </si>
  <si>
    <t>Smelt Dissolver</t>
  </si>
  <si>
    <t>Process Condensate Tank</t>
  </si>
  <si>
    <r>
      <t>Na</t>
    </r>
    <r>
      <rPr>
        <vertAlign val="subscript"/>
        <sz val="10"/>
        <rFont val="Antique Olive"/>
        <family val="2"/>
      </rPr>
      <t>3</t>
    </r>
    <r>
      <rPr>
        <sz val="10"/>
        <rFont val="Antique Olive"/>
        <family val="2"/>
      </rPr>
      <t>PO</t>
    </r>
    <r>
      <rPr>
        <vertAlign val="subscript"/>
        <sz val="10"/>
        <rFont val="Antique Olive"/>
        <family val="2"/>
      </rPr>
      <t>4</t>
    </r>
    <r>
      <rPr>
        <sz val="10"/>
        <rFont val="Antique Olive"/>
        <family val="2"/>
      </rPr>
      <t xml:space="preserve"> Tank</t>
    </r>
  </si>
  <si>
    <r>
      <t>N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 xml:space="preserve"> H</t>
    </r>
    <r>
      <rPr>
        <vertAlign val="subscript"/>
        <sz val="10"/>
        <rFont val="Antique Olive"/>
        <family val="2"/>
      </rPr>
      <t>4</t>
    </r>
    <r>
      <rPr>
        <sz val="10"/>
        <rFont val="Antique Olive"/>
        <family val="2"/>
      </rPr>
      <t xml:space="preserve"> Tank</t>
    </r>
  </si>
  <si>
    <t>N2H4</t>
  </si>
  <si>
    <t>0,6</t>
  </si>
  <si>
    <t xml:space="preserve">TAIWAN NIKKISO </t>
  </si>
  <si>
    <t>Filtered Water Tank</t>
  </si>
  <si>
    <t>FILTER WATER</t>
  </si>
  <si>
    <t>Demineralized Water Tank</t>
  </si>
  <si>
    <t>Cation Backwash Tank</t>
  </si>
  <si>
    <t>WATER/RESIN</t>
  </si>
  <si>
    <t>DMW Unit</t>
  </si>
  <si>
    <t>Potable Water Storage Tank</t>
  </si>
  <si>
    <r>
      <t>H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>SO</t>
    </r>
    <r>
      <rPr>
        <vertAlign val="subscript"/>
        <sz val="10"/>
        <rFont val="Antique Olive"/>
        <family val="2"/>
      </rPr>
      <t>4</t>
    </r>
    <r>
      <rPr>
        <sz val="10"/>
        <rFont val="Antique Olive"/>
        <family val="2"/>
      </rPr>
      <t xml:space="preserve"> Service Tank</t>
    </r>
  </si>
  <si>
    <t>H2SO4 50%</t>
  </si>
  <si>
    <t>1,5</t>
  </si>
  <si>
    <t>NaOH Service Tank</t>
  </si>
  <si>
    <t>NAOH 48%</t>
  </si>
  <si>
    <t>1,1</t>
  </si>
  <si>
    <t>Neutralization Pit</t>
  </si>
  <si>
    <t>Chilled Water Tank</t>
  </si>
  <si>
    <t>6,6</t>
  </si>
  <si>
    <t>PH Adjust Tank</t>
  </si>
  <si>
    <t>NALCO</t>
  </si>
  <si>
    <t>Corrosian Inhibitor Tank</t>
  </si>
  <si>
    <t>PHOSPHATE</t>
  </si>
  <si>
    <t>Dispersant Chemical Tank</t>
  </si>
  <si>
    <t>DISPERSANT</t>
  </si>
  <si>
    <t>Fuel Oil Tank</t>
  </si>
  <si>
    <t>FUEL OIL</t>
  </si>
  <si>
    <t>200 MM AQ</t>
  </si>
  <si>
    <t>E,C</t>
  </si>
  <si>
    <t>Waste Water Sump</t>
  </si>
  <si>
    <t>T-11604-01</t>
  </si>
  <si>
    <t>Nox Flash Tank</t>
  </si>
  <si>
    <t>Shanghai Yangyuan</t>
  </si>
  <si>
    <t>T-11506-04</t>
  </si>
  <si>
    <t>SEPARATOR</t>
  </si>
  <si>
    <t>Oxo Recycle Drain Separator</t>
  </si>
  <si>
    <t>PPY.PPA H2</t>
  </si>
  <si>
    <t>Oxo Middle Press Drain Separator</t>
  </si>
  <si>
    <t>H2 CO</t>
  </si>
  <si>
    <t>No. 2 Oxo Drain Separator</t>
  </si>
  <si>
    <t>H2. PPA CH4 N2CO</t>
  </si>
  <si>
    <t>0.09</t>
  </si>
  <si>
    <t>H2 GAS + N2H2O</t>
  </si>
  <si>
    <t>PERRY EQUIP CORP</t>
  </si>
  <si>
    <t>297.9 x 1525</t>
  </si>
  <si>
    <t xml:space="preserve">24 </t>
  </si>
  <si>
    <t>SANBO SEIKAN CO</t>
  </si>
  <si>
    <t>400 x 1525</t>
  </si>
  <si>
    <t>800 x 2375</t>
  </si>
  <si>
    <t>3055 x 1525</t>
  </si>
  <si>
    <t>B-10312-05</t>
  </si>
  <si>
    <t>Liquid/ Gas separator</t>
  </si>
  <si>
    <t>liquid +gas</t>
  </si>
  <si>
    <t>Spirax Sacro</t>
  </si>
  <si>
    <t>B-10309-02</t>
  </si>
  <si>
    <t>B-33503-01</t>
  </si>
  <si>
    <t>B-33507-15</t>
  </si>
  <si>
    <t>Amstrong</t>
  </si>
  <si>
    <t>B-40102-01</t>
  </si>
  <si>
    <t xml:space="preserve">Note  : </t>
  </si>
  <si>
    <t>Capacity</t>
  </si>
  <si>
    <r>
      <t>m</t>
    </r>
    <r>
      <rPr>
        <b/>
        <vertAlign val="superscript"/>
        <sz val="12"/>
        <rFont val="Antique Olive"/>
        <family val="2"/>
      </rPr>
      <t>3</t>
    </r>
    <r>
      <rPr>
        <b/>
        <sz val="10"/>
        <rFont val="Antique Olive"/>
        <family val="2"/>
      </rPr>
      <t>/h</t>
    </r>
  </si>
  <si>
    <t>Membrane Unit</t>
  </si>
  <si>
    <t>OXO Gas</t>
  </si>
  <si>
    <t>UOP NV</t>
  </si>
  <si>
    <t>S,C</t>
  </si>
  <si>
    <t>PSA Unit</t>
  </si>
  <si>
    <t>U-851</t>
  </si>
  <si>
    <t>Waste Water</t>
  </si>
  <si>
    <t>500 kg/m</t>
  </si>
  <si>
    <t>90 - 100</t>
  </si>
  <si>
    <t>TSUKISHIMA KIKAI</t>
  </si>
  <si>
    <t>Refrigerator Unit</t>
  </si>
  <si>
    <t>Chilled Water</t>
  </si>
  <si>
    <t>Demineralization Unit</t>
  </si>
  <si>
    <t>SHINRYO HIGH TECH</t>
  </si>
  <si>
    <t>U-931</t>
  </si>
  <si>
    <t xml:space="preserve"> Note   :</t>
  </si>
  <si>
    <t>COMPRESSOR</t>
  </si>
  <si>
    <t>Serial No</t>
  </si>
  <si>
    <t>RPM</t>
  </si>
  <si>
    <t>BHP</t>
  </si>
  <si>
    <r>
      <t>Nm</t>
    </r>
    <r>
      <rPr>
        <b/>
        <vertAlign val="superscript"/>
        <sz val="10"/>
        <rFont val="Antique Olive"/>
        <family val="2"/>
      </rPr>
      <t>3</t>
    </r>
    <r>
      <rPr>
        <b/>
        <sz val="10"/>
        <rFont val="Antique Olive"/>
        <family val="2"/>
      </rPr>
      <t>/h</t>
    </r>
  </si>
  <si>
    <t>KW</t>
  </si>
  <si>
    <t>NG Booster Comp</t>
  </si>
  <si>
    <t>HNL-5290 HFBG2</t>
  </si>
  <si>
    <t>Hydrogen Product Comp</t>
  </si>
  <si>
    <t>C-354</t>
  </si>
  <si>
    <t>C-336</t>
  </si>
  <si>
    <t>Mitsui Engineering</t>
  </si>
  <si>
    <t>2MBS</t>
  </si>
  <si>
    <t>Syn Gas Comp</t>
  </si>
  <si>
    <t>Oxo Gas Recycle Comp</t>
  </si>
  <si>
    <t>Oxo recycle</t>
  </si>
  <si>
    <t>LMC311P-75-17257T6</t>
  </si>
  <si>
    <t>Oxo Waste Gas Comp</t>
  </si>
  <si>
    <t>Waste Oxo</t>
  </si>
  <si>
    <t>M-263</t>
  </si>
  <si>
    <t>2MBL</t>
  </si>
  <si>
    <t>M-261</t>
  </si>
  <si>
    <t>Instrument Air Comp</t>
  </si>
  <si>
    <t>003-9041</t>
  </si>
  <si>
    <t>M-11</t>
  </si>
  <si>
    <t>Air Compressor</t>
  </si>
  <si>
    <t>SA 350 A (II)</t>
  </si>
  <si>
    <t>B6121 367</t>
  </si>
  <si>
    <t>Fu-Sheng China</t>
  </si>
  <si>
    <t>C-40100-01B</t>
  </si>
  <si>
    <t>Oil &amp; NH3</t>
  </si>
  <si>
    <t>HMC2 280M-4</t>
  </si>
  <si>
    <t>SH984762-123</t>
  </si>
  <si>
    <t>C-40100-01A</t>
  </si>
  <si>
    <t>C-40100-01C</t>
  </si>
  <si>
    <t>M-A20100-01</t>
  </si>
  <si>
    <t>CO2 Gas</t>
  </si>
  <si>
    <t>TVZ-900</t>
  </si>
  <si>
    <t>M-B20100-01</t>
  </si>
  <si>
    <t xml:space="preserve">CO2 gas </t>
  </si>
  <si>
    <t>BLOWER</t>
  </si>
  <si>
    <t>Head</t>
  </si>
  <si>
    <t>m</t>
  </si>
  <si>
    <t>Combution air blower</t>
  </si>
  <si>
    <t>1560 AC 3 C</t>
  </si>
  <si>
    <t>C-1230 A</t>
  </si>
  <si>
    <t>Howden Buffalo</t>
  </si>
  <si>
    <t>Flue gas fan</t>
  </si>
  <si>
    <t>1500 AC 6 C</t>
  </si>
  <si>
    <t>C-1280 B</t>
  </si>
  <si>
    <t>Root OH 125</t>
  </si>
  <si>
    <t>zw00784</t>
  </si>
  <si>
    <t>Degasifier fan</t>
  </si>
  <si>
    <t>Centrifugal</t>
  </si>
  <si>
    <t>TLE-200</t>
  </si>
  <si>
    <t>0,4</t>
  </si>
  <si>
    <t>Comefri</t>
  </si>
  <si>
    <t>Neutralization pit blower</t>
  </si>
  <si>
    <t>Root 53 Lobes</t>
  </si>
  <si>
    <t>RS-65</t>
  </si>
  <si>
    <t>4,7</t>
  </si>
  <si>
    <t>Isshin</t>
  </si>
  <si>
    <t>Vent gas fan</t>
  </si>
  <si>
    <t>2 TB C 5</t>
  </si>
  <si>
    <t>TSK. Co. Tld</t>
  </si>
  <si>
    <t>Combustion air blower</t>
  </si>
  <si>
    <t>Vicker Hoskins (M) SDN BHD</t>
  </si>
  <si>
    <t>B-941 A/B</t>
  </si>
  <si>
    <t>Cooling tower fan</t>
  </si>
  <si>
    <t>QVRB 2</t>
  </si>
  <si>
    <t>Hamon (HTI)</t>
  </si>
  <si>
    <t>HN</t>
  </si>
  <si>
    <t xml:space="preserve">800 530  </t>
  </si>
  <si>
    <t>Barker Jorgensen</t>
  </si>
  <si>
    <t>Steam Boiler Venting</t>
  </si>
  <si>
    <t>575 350</t>
  </si>
  <si>
    <t xml:space="preserve">Cooling water </t>
  </si>
  <si>
    <t>25 m3/menit</t>
  </si>
  <si>
    <t>26 m3/menit</t>
  </si>
  <si>
    <t>B-11300-02</t>
  </si>
  <si>
    <t xml:space="preserve"> EQUIPMENT LIST</t>
  </si>
  <si>
    <t>CENTRIFUGAL PUMP</t>
  </si>
  <si>
    <t>Design Capacity</t>
  </si>
  <si>
    <r>
      <t>m</t>
    </r>
    <r>
      <rPr>
        <b/>
        <vertAlign val="superscript"/>
        <sz val="10"/>
        <rFont val="Antique Olive"/>
        <family val="2"/>
      </rPr>
      <t>3</t>
    </r>
    <r>
      <rPr>
        <b/>
        <sz val="10"/>
        <rFont val="Antique Olive"/>
        <family val="2"/>
      </rPr>
      <t>/h</t>
    </r>
  </si>
  <si>
    <t>Main Solution Pump</t>
  </si>
  <si>
    <t>MEA 30%</t>
  </si>
  <si>
    <t>Stripper Reflux Pump</t>
  </si>
  <si>
    <t>Water + CO</t>
  </si>
  <si>
    <t>F41-216 F4M C204TIBI-BV</t>
  </si>
  <si>
    <t>CL-2169-1/-2</t>
  </si>
  <si>
    <t>Teikoku</t>
  </si>
  <si>
    <t>MEA Make Up Pump</t>
  </si>
  <si>
    <t>F41-416 F4M 040 5VIBI-BV</t>
  </si>
  <si>
    <t>CL-2170</t>
  </si>
  <si>
    <t>Inhibitor A + B Pump</t>
  </si>
  <si>
    <t>IHB A+B</t>
  </si>
  <si>
    <t>F41-215F4AM020451-BV</t>
  </si>
  <si>
    <t>CL-2171</t>
  </si>
  <si>
    <t>1,7</t>
  </si>
  <si>
    <t>Filter Pump</t>
  </si>
  <si>
    <t>F41-316F4AM0204TIBI-BV</t>
  </si>
  <si>
    <t>CL-2172</t>
  </si>
  <si>
    <t>5,2</t>
  </si>
  <si>
    <t>Oxo CAT Pump</t>
  </si>
  <si>
    <t>OXO CAT</t>
  </si>
  <si>
    <t>F41-416F4M0506TI-BV</t>
  </si>
  <si>
    <t>CL-2173</t>
  </si>
  <si>
    <t>Hot Water Pump</t>
  </si>
  <si>
    <t>8HP X 19A CENT</t>
  </si>
  <si>
    <t>IDP</t>
  </si>
  <si>
    <t>T - 120 Feed Pump</t>
  </si>
  <si>
    <t>FA43-617J4BM 1012 VIV-FV</t>
  </si>
  <si>
    <t>CL-2174</t>
  </si>
  <si>
    <t>3 X 6 X 17 A CENT</t>
  </si>
  <si>
    <t>6315049/1</t>
  </si>
  <si>
    <t>T - 140 Reflux Pump</t>
  </si>
  <si>
    <t>Crude Ald</t>
  </si>
  <si>
    <t>F41-518C4M0810VI-BV</t>
  </si>
  <si>
    <t>CL-2175</t>
  </si>
  <si>
    <t>T - 160 Feed Pump</t>
  </si>
  <si>
    <t>F41-416F4M0506UI-BV</t>
  </si>
  <si>
    <t>CL-2176</t>
  </si>
  <si>
    <t>8HP X 2 P 3 CENT</t>
  </si>
  <si>
    <t>6315059/1</t>
  </si>
  <si>
    <t>T - 160 Reflux Pump</t>
  </si>
  <si>
    <t>F41-518L4M 081OUI-BV</t>
  </si>
  <si>
    <t>CL-2177</t>
  </si>
  <si>
    <t>NBD Pump</t>
  </si>
  <si>
    <t>F41 416F4M0506UI-BV</t>
  </si>
  <si>
    <t>CL-2178</t>
  </si>
  <si>
    <t>26,8</t>
  </si>
  <si>
    <t>IBD Pump</t>
  </si>
  <si>
    <t>F41 316 F4M 0405UIBI-BV</t>
  </si>
  <si>
    <t>CL-2179</t>
  </si>
  <si>
    <t>2,62</t>
  </si>
  <si>
    <t>T - 210 Bottom Pump</t>
  </si>
  <si>
    <t>Heavy End</t>
  </si>
  <si>
    <t>F41 416 J4BM0608T-BV</t>
  </si>
  <si>
    <t>CL-2180</t>
  </si>
  <si>
    <t>T - 210 Reflux Pump</t>
  </si>
  <si>
    <t>F41-216F4M0204TIBI BM</t>
  </si>
  <si>
    <t>CL-2181</t>
  </si>
  <si>
    <t>Tol Pump</t>
  </si>
  <si>
    <t>F41-217C4M0405 TI-BV</t>
  </si>
  <si>
    <t>CL-2182</t>
  </si>
  <si>
    <t>T - 220 Bottom Pump</t>
  </si>
  <si>
    <t>F41-416J4BM0608 TI-BV</t>
  </si>
  <si>
    <t>CL-2183</t>
  </si>
  <si>
    <t>T - 220 Reflux Pump</t>
  </si>
  <si>
    <t>F41-216F4M0204TIBI-BV</t>
  </si>
  <si>
    <t>CL-2184</t>
  </si>
  <si>
    <t>T - 220 Water Pump</t>
  </si>
  <si>
    <t>F41-215 F4AM 020431-BV</t>
  </si>
  <si>
    <t>CL-2185</t>
  </si>
  <si>
    <t>IPA Pump</t>
  </si>
  <si>
    <t>F41 215F4AM 0204SISI-BV</t>
  </si>
  <si>
    <t>CL-2186</t>
  </si>
  <si>
    <t>Recovered CAT Pump</t>
  </si>
  <si>
    <t>F41-215F4AM 0204 SI-BV</t>
  </si>
  <si>
    <t>CL-2187</t>
  </si>
  <si>
    <t>T - 250 Feed Pump</t>
  </si>
  <si>
    <t>IPA SOLUTION</t>
  </si>
  <si>
    <t>F41-215 F4AM 020451-BV</t>
  </si>
  <si>
    <t>CL-2188</t>
  </si>
  <si>
    <t>1,4</t>
  </si>
  <si>
    <t>T - 250 Bottom Pump</t>
  </si>
  <si>
    <t>SPENT CAT</t>
  </si>
  <si>
    <t>F41-317 J4BM 0506TI-BV</t>
  </si>
  <si>
    <t>CL-2189</t>
  </si>
  <si>
    <t>T - 250 Reflux Pump</t>
  </si>
  <si>
    <t>CL-2190</t>
  </si>
  <si>
    <t>TK - 251 Discharge Pump</t>
  </si>
  <si>
    <t>F41-119F4AM 0204 R1-BV</t>
  </si>
  <si>
    <t>CL-2191</t>
  </si>
  <si>
    <t>NaOH Recycle Pump</t>
  </si>
  <si>
    <t>F41-316 F4AM 0506TI-BV</t>
  </si>
  <si>
    <t>CL-2192</t>
  </si>
  <si>
    <t>22,2</t>
  </si>
  <si>
    <t>T - 320 Feed Pump</t>
  </si>
  <si>
    <t>FA41-216CAM-0506R1-BV</t>
  </si>
  <si>
    <t>CL-2193</t>
  </si>
  <si>
    <t>22,6</t>
  </si>
  <si>
    <t>T - 320 Bottom Pump</t>
  </si>
  <si>
    <t>EPA, HE</t>
  </si>
  <si>
    <t>BA41-728J4BM-1520WI-F</t>
  </si>
  <si>
    <t>CL-2194</t>
  </si>
  <si>
    <t>319,5</t>
  </si>
  <si>
    <t>T - 320 Reflux Pump</t>
  </si>
  <si>
    <t>F41-416F4M 0506V1-BV</t>
  </si>
  <si>
    <t>CL-2195</t>
  </si>
  <si>
    <t>19,82</t>
  </si>
  <si>
    <t>T - 320 Water Pump</t>
  </si>
  <si>
    <t>F41-119F4M 0204 R1-BV</t>
  </si>
  <si>
    <t>CL-2196</t>
  </si>
  <si>
    <t>1,36</t>
  </si>
  <si>
    <t>3 X 10 DA CENT</t>
  </si>
  <si>
    <t>6315079/1</t>
  </si>
  <si>
    <t>2 EH Solvent Pump</t>
  </si>
  <si>
    <t>F41-51814M-0810VI-FV</t>
  </si>
  <si>
    <t>CL-2197</t>
  </si>
  <si>
    <t>T - 420 Bottom Pump</t>
  </si>
  <si>
    <t>F41-516J4BM-0810VI-FV</t>
  </si>
  <si>
    <t>CL-2198</t>
  </si>
  <si>
    <t>66,8</t>
  </si>
  <si>
    <t>T - 420 Reflux Pump</t>
  </si>
  <si>
    <t>F41-215F4AM-0204SI-BV</t>
  </si>
  <si>
    <t>CL-2199</t>
  </si>
  <si>
    <t>5,79</t>
  </si>
  <si>
    <t>T - 420 Water Pum p</t>
  </si>
  <si>
    <t>CL-2200</t>
  </si>
  <si>
    <t>T - 430 Bottom Pump</t>
  </si>
  <si>
    <t>2EH, HE</t>
  </si>
  <si>
    <t>F41-416J4BM0608 VI-BV</t>
  </si>
  <si>
    <t>CL-2201</t>
  </si>
  <si>
    <t>27,7</t>
  </si>
  <si>
    <t>T - 430 Reflux Pump</t>
  </si>
  <si>
    <t>CL-2202</t>
  </si>
  <si>
    <t>T - 440 Bottom Pump</t>
  </si>
  <si>
    <t>BA41-216J4BM-0204-TI-BI-B</t>
  </si>
  <si>
    <t>CL-2203</t>
  </si>
  <si>
    <t>T - 440 Reflux Pump</t>
  </si>
  <si>
    <t>F41-216F4M-0204TIBI-BV</t>
  </si>
  <si>
    <t>CL-2204</t>
  </si>
  <si>
    <t>1,25</t>
  </si>
  <si>
    <t>T - 450 Bottom Pump</t>
  </si>
  <si>
    <t>F41-216J4BM-0204TIBI-B</t>
  </si>
  <si>
    <t>CL-2205</t>
  </si>
  <si>
    <t>T - 450 Reflux Pump</t>
  </si>
  <si>
    <t>CL-2206</t>
  </si>
  <si>
    <t>T - 450 Water Pump</t>
  </si>
  <si>
    <t>CL-2207</t>
  </si>
  <si>
    <t>3 X 8 DA CENT</t>
  </si>
  <si>
    <t>6315089/1</t>
  </si>
  <si>
    <t>NBA Solvent Pump</t>
  </si>
  <si>
    <t>F41-316F4AM0405BI-BV</t>
  </si>
  <si>
    <t>CL-2208</t>
  </si>
  <si>
    <t>7,14</t>
  </si>
  <si>
    <t>T - 520 Bottom Pump</t>
  </si>
  <si>
    <t>CL-2209</t>
  </si>
  <si>
    <t>T - 520 Reflux Pump</t>
  </si>
  <si>
    <t>CL-2210</t>
  </si>
  <si>
    <t>T - 530 Bottom Pump</t>
  </si>
  <si>
    <t>NBA, HE</t>
  </si>
  <si>
    <t>F41-215C4M-0204TIBI-BV</t>
  </si>
  <si>
    <t>CL-2211</t>
  </si>
  <si>
    <t>1,9</t>
  </si>
  <si>
    <t>T - 530 Reflux Pump</t>
  </si>
  <si>
    <t>F41-316C4AM-0405TI-BV</t>
  </si>
  <si>
    <t>CL-2212</t>
  </si>
  <si>
    <t>T - 540 Bottom Pump</t>
  </si>
  <si>
    <t>CL-2213</t>
  </si>
  <si>
    <t>T - 540 Reflux Pump</t>
  </si>
  <si>
    <t>F41-215F4AM-0204TIBI-BV</t>
  </si>
  <si>
    <t>CL-2214</t>
  </si>
  <si>
    <t>2,0</t>
  </si>
  <si>
    <t>T - 550 Bottom Pump</t>
  </si>
  <si>
    <t>CL-2215</t>
  </si>
  <si>
    <t>T - 550 Reflux Pump</t>
  </si>
  <si>
    <t>CL-2216</t>
  </si>
  <si>
    <t>6315099/1</t>
  </si>
  <si>
    <t>IBA Solvent Pump</t>
  </si>
  <si>
    <t>F41-416F4M-0506VI-BV</t>
  </si>
  <si>
    <t>CL-2217</t>
  </si>
  <si>
    <t>19,8</t>
  </si>
  <si>
    <t>T - 620 Bottom Pump</t>
  </si>
  <si>
    <t>F41-416CAM-0506VI-FV</t>
  </si>
  <si>
    <t>T - 620 Reflux Pump</t>
  </si>
  <si>
    <t>F41-316F4AM0405TI-BV</t>
  </si>
  <si>
    <t>CL-2219</t>
  </si>
  <si>
    <t>12,5</t>
  </si>
  <si>
    <t>T - 630 Bottom pump</t>
  </si>
  <si>
    <t>IBA, HE</t>
  </si>
  <si>
    <t>F41-215C4AM-0204SI-BV</t>
  </si>
  <si>
    <t>CL-2220</t>
  </si>
  <si>
    <t>T - 630 Reflux Pump</t>
  </si>
  <si>
    <t>F41-316F4AM-0405TI-BV</t>
  </si>
  <si>
    <t>CL-2221</t>
  </si>
  <si>
    <t>7,9</t>
  </si>
  <si>
    <t>T - 640 Bottom Pump</t>
  </si>
  <si>
    <t>CL-2222</t>
  </si>
  <si>
    <t>1,23</t>
  </si>
  <si>
    <t>T - 640 Reflux Pump</t>
  </si>
  <si>
    <t>CL-2223</t>
  </si>
  <si>
    <t>1,2</t>
  </si>
  <si>
    <t>Propylene Make - Up Pump</t>
  </si>
  <si>
    <t>4WUC-8 + IND</t>
  </si>
  <si>
    <t>W317.883/884</t>
  </si>
  <si>
    <t>Propylene Condensate Pump</t>
  </si>
  <si>
    <t>RW42-316F4M-0305TLIB</t>
  </si>
  <si>
    <t>CL-4109</t>
  </si>
  <si>
    <t>6,2</t>
  </si>
  <si>
    <t>2 EH Loading Pump</t>
  </si>
  <si>
    <t>F41-716J4BM-1012VI-B</t>
  </si>
  <si>
    <t>CL-2224</t>
  </si>
  <si>
    <t>NBA Loading Pump</t>
  </si>
  <si>
    <t>CL-2225</t>
  </si>
  <si>
    <t>IBA Loading Pump</t>
  </si>
  <si>
    <t>CL-2226</t>
  </si>
  <si>
    <t>2 EH Truck Loading Pump</t>
  </si>
  <si>
    <t>F41-416F4M-0208-TI-BV</t>
  </si>
  <si>
    <t>CL-2227</t>
  </si>
  <si>
    <t>NBA Truck Loading Pump</t>
  </si>
  <si>
    <t>F41-F4M-0608-TI-BV</t>
  </si>
  <si>
    <t>CL-2228</t>
  </si>
  <si>
    <t>IBA Truck Loading Pump</t>
  </si>
  <si>
    <t>F41-416F4M-0608-TI-BV</t>
  </si>
  <si>
    <t>CL-2229</t>
  </si>
  <si>
    <t>Fire Water Pump</t>
  </si>
  <si>
    <t>10AEF20</t>
  </si>
  <si>
    <t>Clarke Detroit Diesel</t>
  </si>
  <si>
    <t>MOD8196 MTP</t>
  </si>
  <si>
    <t>Peerles Pump</t>
  </si>
  <si>
    <t>Sludge Return Pump</t>
  </si>
  <si>
    <t>40-25CPX</t>
  </si>
  <si>
    <t>125/0169417</t>
  </si>
  <si>
    <t>Scum Pump</t>
  </si>
  <si>
    <t>SCUMP WATER</t>
  </si>
  <si>
    <t>SUB MERGE</t>
  </si>
  <si>
    <t>Scrubber Water Pump</t>
  </si>
  <si>
    <t>SCRUBBER WATER</t>
  </si>
  <si>
    <t>32-20 CPX</t>
  </si>
  <si>
    <t>200/0169418</t>
  </si>
  <si>
    <t>Treated Water Discharge Pump</t>
  </si>
  <si>
    <t>TREATED WATER</t>
  </si>
  <si>
    <t>S-A13-11019</t>
  </si>
  <si>
    <t>CWF Feed Pump</t>
  </si>
  <si>
    <t>BACKWASH WATER</t>
  </si>
  <si>
    <t>Sludge Discharge Pump</t>
  </si>
  <si>
    <t>SLUDGE WATER</t>
  </si>
  <si>
    <t>32-20 CPX200</t>
  </si>
  <si>
    <t>0,9</t>
  </si>
  <si>
    <t>Sludge Feed Pump</t>
  </si>
  <si>
    <t>KS-SE2</t>
  </si>
  <si>
    <t>BC011459P157</t>
  </si>
  <si>
    <t>Filtrate Water Pump</t>
  </si>
  <si>
    <r>
      <t>H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>SO</t>
    </r>
    <r>
      <rPr>
        <vertAlign val="subscript"/>
        <sz val="10"/>
        <rFont val="Antique Olive"/>
        <family val="2"/>
      </rPr>
      <t>4</t>
    </r>
    <r>
      <rPr>
        <sz val="10"/>
        <rFont val="Antique Olive"/>
        <family val="2"/>
      </rPr>
      <t xml:space="preserve"> Pump</t>
    </r>
  </si>
  <si>
    <t>MEH-0401F02HCA</t>
  </si>
  <si>
    <t>SLF R5</t>
  </si>
  <si>
    <t xml:space="preserve">- </t>
  </si>
  <si>
    <t>Elepon</t>
  </si>
  <si>
    <t>NaOH Pump</t>
  </si>
  <si>
    <t>2FIF-27WMO#27</t>
  </si>
  <si>
    <t>Malhaty Pump Co</t>
  </si>
  <si>
    <t>D1 . 1.5 X 1 LF - 8</t>
  </si>
  <si>
    <t>Dissolver Circulation Pump</t>
  </si>
  <si>
    <t>Venturi Circulation Pump</t>
  </si>
  <si>
    <t>2FIF-FGO#19</t>
  </si>
  <si>
    <t>Cooling Water Pump</t>
  </si>
  <si>
    <t>FIF-FG#27</t>
  </si>
  <si>
    <t>Boiler Feed Water Pump</t>
  </si>
  <si>
    <t>BOILER WATER</t>
  </si>
  <si>
    <t>3 X 6 X 17 A</t>
  </si>
  <si>
    <t>SteamCondensate Pump</t>
  </si>
  <si>
    <t>STEAM COND</t>
  </si>
  <si>
    <t>FA41-516J4BM 0810TI-BV</t>
  </si>
  <si>
    <t>Process Condensate Pump</t>
  </si>
  <si>
    <t>PROCESS COND</t>
  </si>
  <si>
    <t>Filtered Water Transfer Pump</t>
  </si>
  <si>
    <t>Filtered Water Pump</t>
  </si>
  <si>
    <t>POTABLE WATER</t>
  </si>
  <si>
    <t>100-65 CPX200</t>
  </si>
  <si>
    <t>Demineralized Water Pump</t>
  </si>
  <si>
    <t>DEMINERALIZED</t>
  </si>
  <si>
    <t>65-40 CPX200</t>
  </si>
  <si>
    <t>Regeneration Water pump</t>
  </si>
  <si>
    <t>F41-417C4M</t>
  </si>
  <si>
    <t>7,3</t>
  </si>
  <si>
    <t>Degasified Water Pump</t>
  </si>
  <si>
    <t>37F277 X 712</t>
  </si>
  <si>
    <t>Baldore USA</t>
  </si>
  <si>
    <t>BW11038-00813</t>
  </si>
  <si>
    <t>Potable Water Pump</t>
  </si>
  <si>
    <t>F-996</t>
  </si>
  <si>
    <t>350-LNN 575</t>
  </si>
  <si>
    <t>Chilled Water Pump</t>
  </si>
  <si>
    <t>Sump Pump</t>
  </si>
  <si>
    <t>40-25 CPXV125</t>
  </si>
  <si>
    <t>32-20 CPXV160</t>
  </si>
  <si>
    <t>Oil Separator Oil Pump</t>
  </si>
  <si>
    <t>30-20 CPXV160</t>
  </si>
  <si>
    <t>Oil Separator Water Pump</t>
  </si>
  <si>
    <t>40-25 CPXV160</t>
  </si>
  <si>
    <t>T - 980 Bottom Pump</t>
  </si>
  <si>
    <t>F41-317 J4BM 0405TI-BV</t>
  </si>
  <si>
    <t>CL-2233</t>
  </si>
  <si>
    <t>13,9</t>
  </si>
  <si>
    <t>T - 980 Oil Pump</t>
  </si>
  <si>
    <t>CL-2234</t>
  </si>
  <si>
    <t>CR120-10-A-P-I-E-HQQE</t>
  </si>
  <si>
    <t>P-10315-02</t>
  </si>
  <si>
    <t xml:space="preserve">Condensate </t>
  </si>
  <si>
    <t>CRN10-04 F-FGJ-G-E-HQQE</t>
  </si>
  <si>
    <t>0001</t>
  </si>
  <si>
    <t>P-11407-02</t>
  </si>
  <si>
    <t>P-11405-01</t>
  </si>
  <si>
    <t xml:space="preserve">Rich MEA </t>
  </si>
  <si>
    <t>CRN64-2-1 A-F-G-E-HQQE</t>
  </si>
  <si>
    <t>P-11450-03</t>
  </si>
  <si>
    <t>MEA filling</t>
  </si>
  <si>
    <t>CM5-5S-R-I-E-A00EC-A-A-N</t>
  </si>
  <si>
    <t>P-11501-01</t>
  </si>
  <si>
    <t>CRN64-3-1 A-F-G-E-HQQE</t>
  </si>
  <si>
    <t>CRN5-10A-FGJ-G-E-HQQE</t>
  </si>
  <si>
    <t>P-11601-01</t>
  </si>
  <si>
    <t xml:space="preserve">NOx flash </t>
  </si>
  <si>
    <t>P-37320-01</t>
  </si>
  <si>
    <t>CO2 transfer</t>
  </si>
  <si>
    <t>A200-400</t>
  </si>
  <si>
    <t>B200-400</t>
  </si>
  <si>
    <t>NaOH Dosing</t>
  </si>
  <si>
    <t>DDA12-10AR-PP/E/C-F-31I002FG</t>
  </si>
  <si>
    <t>12 l/h</t>
  </si>
  <si>
    <t>Mea circle pump seal water</t>
  </si>
  <si>
    <t>DMH2,2-25B-5S/V15S-X-G1AAF</t>
  </si>
  <si>
    <t>P-10405-01</t>
  </si>
  <si>
    <t>CRN45-10-2F-F-G-E-HQQE</t>
  </si>
  <si>
    <t>P-11214-06</t>
  </si>
  <si>
    <t>Soda Dosing</t>
  </si>
  <si>
    <t xml:space="preserve">Anti Foam </t>
  </si>
  <si>
    <t>DMH2-2-25B-5S/V15S-X-G1AAF</t>
  </si>
  <si>
    <t>CRN45-10-2 F-F-G-E-HRQQE</t>
  </si>
  <si>
    <t xml:space="preserve">Note   : </t>
  </si>
  <si>
    <t>RECIPROCATING PUMP</t>
  </si>
  <si>
    <t>Phosphate Pump</t>
  </si>
  <si>
    <t>Phosphate salt</t>
  </si>
  <si>
    <t>EKM-1</t>
  </si>
  <si>
    <t>CL-6551-1/-2</t>
  </si>
  <si>
    <t>Teikoku - Japan</t>
  </si>
  <si>
    <t>Antifoam Pump</t>
  </si>
  <si>
    <t>1S1AX-0.2-3D1D</t>
  </si>
  <si>
    <t>M56-0603C-1</t>
  </si>
  <si>
    <t>Nikkiso - Japan</t>
  </si>
  <si>
    <t>Oxo Cat Feed Pump</t>
  </si>
  <si>
    <t>Oxo Cat</t>
  </si>
  <si>
    <t>EKMs-1</t>
  </si>
  <si>
    <t>CL-6552</t>
  </si>
  <si>
    <t>TPP</t>
  </si>
  <si>
    <t>IPA Solution Pump</t>
  </si>
  <si>
    <t>IPA Solution</t>
  </si>
  <si>
    <t>CL-6554</t>
  </si>
  <si>
    <t>Nutrient Pump</t>
  </si>
  <si>
    <t>Nutrient</t>
  </si>
  <si>
    <t>CL-6555</t>
  </si>
  <si>
    <t>No. 1 Polymer Pump</t>
  </si>
  <si>
    <t>1S3AZ-0.8-68M1D</t>
  </si>
  <si>
    <t>M56-0603A-1</t>
  </si>
  <si>
    <t>No. 2 Polymer Pump</t>
  </si>
  <si>
    <t>1S1AZ-0.2-7M1D</t>
  </si>
  <si>
    <t>M56-0603B-1</t>
  </si>
  <si>
    <r>
      <t>Na</t>
    </r>
    <r>
      <rPr>
        <vertAlign val="subscript"/>
        <sz val="10"/>
        <rFont val="Antique Olive"/>
        <family val="2"/>
      </rPr>
      <t>3</t>
    </r>
    <r>
      <rPr>
        <sz val="10"/>
        <rFont val="Antique Olive"/>
        <family val="2"/>
      </rPr>
      <t>PO</t>
    </r>
    <r>
      <rPr>
        <vertAlign val="subscript"/>
        <sz val="10"/>
        <rFont val="Antique Olive"/>
        <family val="2"/>
      </rPr>
      <t>4</t>
    </r>
    <r>
      <rPr>
        <sz val="10"/>
        <rFont val="Antique Olive"/>
        <family val="2"/>
      </rPr>
      <t xml:space="preserve"> Injection Pump</t>
    </r>
  </si>
  <si>
    <t>525-S-N3-FA</t>
  </si>
  <si>
    <t>Neptune Proportioning</t>
  </si>
  <si>
    <r>
      <t>N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>H</t>
    </r>
    <r>
      <rPr>
        <vertAlign val="subscript"/>
        <sz val="10"/>
        <rFont val="Antique Olive"/>
        <family val="2"/>
      </rPr>
      <t>4</t>
    </r>
    <r>
      <rPr>
        <sz val="10"/>
        <rFont val="Antique Olive"/>
        <family val="2"/>
      </rPr>
      <t xml:space="preserve"> Injection Pump</t>
    </r>
  </si>
  <si>
    <t>Landsdale T. A</t>
  </si>
  <si>
    <t>PH Adjust Pump</t>
  </si>
  <si>
    <t>NaCL</t>
  </si>
  <si>
    <t>DG PR3</t>
  </si>
  <si>
    <t>Desparo Milton Roy - France</t>
  </si>
  <si>
    <t>Corrosion Inhibitor Pump</t>
  </si>
  <si>
    <t>Dispersant Chemical Pump</t>
  </si>
  <si>
    <t>Dispersant</t>
  </si>
  <si>
    <t>Fuel Oil Transfer Pump</t>
  </si>
  <si>
    <t>32STWS</t>
  </si>
  <si>
    <t>1.6 M3/H</t>
  </si>
  <si>
    <t>Nikuni</t>
  </si>
  <si>
    <t>Agitator</t>
  </si>
  <si>
    <t>Item.No</t>
  </si>
  <si>
    <t xml:space="preserve">Service </t>
  </si>
  <si>
    <t xml:space="preserve">Design Presure </t>
  </si>
  <si>
    <t>Manufature</t>
  </si>
  <si>
    <t>kgf/cm2G</t>
  </si>
  <si>
    <t xml:space="preserve"> °C</t>
  </si>
  <si>
    <t>575-DMR-90</t>
  </si>
  <si>
    <t>Satake Chemical Equipment</t>
  </si>
  <si>
    <t>ST54-G2PR-5.5</t>
  </si>
  <si>
    <t>ST54-G3MR-3.7</t>
  </si>
  <si>
    <t>Mixer</t>
  </si>
  <si>
    <t>570-D5PR-22H</t>
  </si>
  <si>
    <t>Inhibitor A+B Tank</t>
  </si>
  <si>
    <t>ST04-GPR-0.2</t>
  </si>
  <si>
    <t>Inhibitor C+ Aeration</t>
  </si>
  <si>
    <t>ST04-GPR-0.4</t>
  </si>
  <si>
    <t>Phospate Tank</t>
  </si>
  <si>
    <t>No.1 Clarifier Rake</t>
  </si>
  <si>
    <t>Full water</t>
  </si>
  <si>
    <t>No.2 Clarifier Rake</t>
  </si>
  <si>
    <t>Nutrient Dissolving</t>
  </si>
  <si>
    <t>ST14-GPR-1.5</t>
  </si>
  <si>
    <t>ELINS</t>
  </si>
  <si>
    <t>MECHANICAL</t>
  </si>
  <si>
    <t>category</t>
  </si>
  <si>
    <t>AGITATOR</t>
  </si>
  <si>
    <t>Spare Part</t>
  </si>
  <si>
    <t>IK/ SOP</t>
  </si>
  <si>
    <t>PM</t>
  </si>
  <si>
    <t>Man Power</t>
  </si>
  <si>
    <t>item code</t>
  </si>
  <si>
    <t>Stock</t>
  </si>
  <si>
    <t>stock</t>
  </si>
  <si>
    <t>MTL22088</t>
  </si>
  <si>
    <t>MTL22089</t>
  </si>
  <si>
    <t>MTL22090</t>
  </si>
  <si>
    <t>MTL22095</t>
  </si>
  <si>
    <t>GTX30D-AAAADAB- AF1AXA1-R1W1</t>
  </si>
  <si>
    <t>CANNED PUMP</t>
  </si>
  <si>
    <t>OSBL</t>
  </si>
  <si>
    <t>EX20C-HS504T-S4</t>
  </si>
  <si>
    <t>Halla</t>
  </si>
  <si>
    <t>21,9</t>
  </si>
  <si>
    <t>Spare</t>
  </si>
  <si>
    <t>Part</t>
  </si>
  <si>
    <t>Klik</t>
  </si>
  <si>
    <t xml:space="preserve">Intruksi </t>
  </si>
  <si>
    <t>Kerja</t>
  </si>
  <si>
    <t xml:space="preserve">Spare </t>
  </si>
  <si>
    <t xml:space="preserve">Instruksi </t>
  </si>
  <si>
    <t>part</t>
  </si>
  <si>
    <t>GEAR  PUMP</t>
  </si>
  <si>
    <t>LF11-15951-133L70</t>
  </si>
  <si>
    <t>LF11-15959-146L69</t>
  </si>
  <si>
    <t>CRN45-2 A-F-G-E HQQE</t>
  </si>
  <si>
    <t>CR32-3 A-F-A-E HQQE</t>
  </si>
  <si>
    <t>A96122011P1121</t>
  </si>
  <si>
    <t>CRN5-2 F-FGJ-G-E-HQQE</t>
  </si>
  <si>
    <t>A9655053811236</t>
  </si>
  <si>
    <t>CR120-2-1-A-F-G-E-HQQE</t>
  </si>
  <si>
    <t>A95922183P11227</t>
  </si>
  <si>
    <t>B98830369P11508</t>
  </si>
  <si>
    <t>CRN32-3 A-F-G-E-HQQE</t>
  </si>
  <si>
    <t>A96122355P11227</t>
  </si>
  <si>
    <t>CR3-10 A-FGJ-A-E HQQE</t>
  </si>
  <si>
    <t>A98674950P115030001</t>
  </si>
  <si>
    <t>CRN90-2  A-F-G-E-HQQE</t>
  </si>
  <si>
    <t>B96124227P11542</t>
  </si>
  <si>
    <t>A96603111P11542</t>
  </si>
  <si>
    <t>CRN120-2-1 A-F-G-E-HQQE</t>
  </si>
  <si>
    <t>A95922183P11542</t>
  </si>
  <si>
    <t>B96123780P11542</t>
  </si>
  <si>
    <t>A98482181P31505</t>
  </si>
  <si>
    <t>CRN64-2- A-F-G-E-HQQE</t>
  </si>
  <si>
    <t>B96123778P11542</t>
  </si>
  <si>
    <t>B96123777P11542</t>
  </si>
  <si>
    <t>A96559610P31541</t>
  </si>
  <si>
    <t>CM25-2A-R-A-E-AQQE F-A-A-N</t>
  </si>
  <si>
    <t>A97509107P11505</t>
  </si>
  <si>
    <t>A96500365P11505</t>
  </si>
  <si>
    <t>Na2CO3</t>
  </si>
  <si>
    <t>R-NJA 50-260</t>
  </si>
  <si>
    <t>Arena Prima International</t>
  </si>
  <si>
    <t>NS80H MA 2.5</t>
  </si>
  <si>
    <t>FHP36015-13M</t>
  </si>
  <si>
    <t>KAP36250-32M</t>
  </si>
  <si>
    <t>FHP36100-18M</t>
  </si>
  <si>
    <t>NS80H MA 6.3</t>
  </si>
  <si>
    <t>NS80H MA 25</t>
  </si>
  <si>
    <t>NS80H MA 12.5</t>
  </si>
  <si>
    <t>KAP36250-30M</t>
  </si>
  <si>
    <t>KAP36250-25M</t>
  </si>
  <si>
    <t>LAL36400-36M</t>
  </si>
  <si>
    <t xml:space="preserve">LAL36400-33M </t>
  </si>
  <si>
    <t>NS80H MA 50</t>
  </si>
  <si>
    <t>NS80H MA 80</t>
  </si>
  <si>
    <t>KAP36250-26M</t>
  </si>
  <si>
    <t>LAL36400-35M</t>
  </si>
  <si>
    <t>FHP36030-15M</t>
  </si>
  <si>
    <t>FHP36007-12M</t>
  </si>
  <si>
    <t>FHP36100-18M1253 100A</t>
  </si>
  <si>
    <t>KAP36250-25M1253 250A</t>
  </si>
  <si>
    <t>KAP36250-30M 250A</t>
  </si>
  <si>
    <t>PT. Puspetindo</t>
  </si>
  <si>
    <t>Natural gas,steam,CO2</t>
  </si>
  <si>
    <t>Pre Reformer</t>
  </si>
  <si>
    <t>R-NJA 40-130</t>
  </si>
  <si>
    <t>0530814B4</t>
  </si>
  <si>
    <t>R-NJA 40-160</t>
  </si>
  <si>
    <t>Price</t>
  </si>
  <si>
    <t>USD</t>
  </si>
  <si>
    <t>Qty</t>
  </si>
  <si>
    <t>Water tank</t>
  </si>
  <si>
    <t>EJECTOR</t>
  </si>
  <si>
    <t>TAG No.</t>
  </si>
  <si>
    <t>Description</t>
  </si>
  <si>
    <t>TEMA</t>
  </si>
  <si>
    <t xml:space="preserve">Dimension </t>
  </si>
  <si>
    <t>Heat Duty</t>
  </si>
  <si>
    <t>Surface Area</t>
  </si>
  <si>
    <t>Stream Fluid Service</t>
  </si>
  <si>
    <r>
      <t>Pressure (kg/cm</t>
    </r>
    <r>
      <rPr>
        <b/>
        <vertAlign val="superscript"/>
        <sz val="8"/>
        <rFont val="Tahoma"/>
        <family val="2"/>
      </rPr>
      <t>2</t>
    </r>
    <r>
      <rPr>
        <b/>
        <sz val="8"/>
        <rFont val="Tahoma"/>
        <family val="2"/>
      </rPr>
      <t>)</t>
    </r>
  </si>
  <si>
    <r>
      <t>Temperature (</t>
    </r>
    <r>
      <rPr>
        <b/>
        <vertAlign val="superscript"/>
        <sz val="8"/>
        <rFont val="Tahoma"/>
        <family val="2"/>
      </rPr>
      <t>o</t>
    </r>
    <r>
      <rPr>
        <b/>
        <sz val="8"/>
        <rFont val="Tahoma"/>
        <family val="2"/>
      </rPr>
      <t>C)</t>
    </r>
  </si>
  <si>
    <t>(OD x L. mm)</t>
  </si>
  <si>
    <t>(kcal/h)</t>
  </si>
  <si>
    <r>
      <t>(m</t>
    </r>
    <r>
      <rPr>
        <b/>
        <vertAlign val="superscript"/>
        <sz val="8"/>
        <rFont val="Tahoma"/>
        <family val="2"/>
      </rPr>
      <t>2</t>
    </r>
    <r>
      <rPr>
        <b/>
        <sz val="8"/>
        <rFont val="Tahoma"/>
        <family val="2"/>
      </rPr>
      <t>)</t>
    </r>
  </si>
  <si>
    <t>Hot - Shell Side</t>
  </si>
  <si>
    <t>Cold - Tube Side</t>
  </si>
  <si>
    <t>Hot</t>
  </si>
  <si>
    <t>Cold</t>
  </si>
  <si>
    <t xml:space="preserve">Hot </t>
  </si>
  <si>
    <t xml:space="preserve">Tube </t>
  </si>
  <si>
    <t>R</t>
  </si>
  <si>
    <t>Steam + Vapour + Condensate</t>
  </si>
  <si>
    <t>32 - 45</t>
  </si>
  <si>
    <t>STPG370-S</t>
  </si>
  <si>
    <t>SS400</t>
  </si>
  <si>
    <t>10" X 2000</t>
  </si>
  <si>
    <t>STB340-S</t>
  </si>
  <si>
    <t>6" X 3457</t>
  </si>
  <si>
    <t>SST304</t>
  </si>
  <si>
    <t>Design data</t>
  </si>
  <si>
    <t>Material contruction</t>
  </si>
  <si>
    <t>Installation</t>
  </si>
  <si>
    <t>Date</t>
  </si>
  <si>
    <t>Total</t>
  </si>
  <si>
    <t>Package Unit</t>
  </si>
  <si>
    <t>H-851</t>
  </si>
  <si>
    <t>WWT Unit</t>
  </si>
  <si>
    <t>Cooling Tower</t>
  </si>
  <si>
    <t xml:space="preserve">Liquid N2 Holder </t>
  </si>
  <si>
    <t xml:space="preserve">Emergency Diesel Generator </t>
  </si>
  <si>
    <t xml:space="preserve">Chlorination Unit </t>
  </si>
  <si>
    <t xml:space="preserve">Dehydrator </t>
  </si>
  <si>
    <t xml:space="preserve">Deaerator </t>
  </si>
  <si>
    <t xml:space="preserve">Flare Stack </t>
  </si>
  <si>
    <t>Reformer Unit</t>
  </si>
  <si>
    <t>Price USD</t>
  </si>
  <si>
    <t>Disc. press</t>
  </si>
  <si>
    <t>Suct. press</t>
  </si>
  <si>
    <r>
      <t>Kg/cm</t>
    </r>
    <r>
      <rPr>
        <b/>
        <vertAlign val="superscript"/>
        <sz val="10"/>
        <rFont val="Antique Olive"/>
        <family val="2"/>
      </rPr>
      <t>2</t>
    </r>
    <r>
      <rPr>
        <b/>
        <sz val="10"/>
        <rFont val="Antique Olive"/>
        <family val="2"/>
      </rPr>
      <t>G</t>
    </r>
  </si>
  <si>
    <t>Diff. Press</t>
  </si>
  <si>
    <t>Impeller</t>
  </si>
  <si>
    <t>Shaft</t>
  </si>
  <si>
    <t>Material</t>
  </si>
  <si>
    <t>Temp . Pump</t>
  </si>
  <si>
    <t>Motor</t>
  </si>
  <si>
    <t>Pole</t>
  </si>
  <si>
    <t>Volt / Phase</t>
  </si>
  <si>
    <t>Casing</t>
  </si>
  <si>
    <t>Cycle ( HZ )</t>
  </si>
  <si>
    <t>380 / 3</t>
  </si>
  <si>
    <t>Vis. At pump</t>
  </si>
  <si>
    <t>NPSH avail</t>
  </si>
  <si>
    <t>.-0.60</t>
  </si>
  <si>
    <t>.-0.53</t>
  </si>
  <si>
    <t>.-0.04</t>
  </si>
  <si>
    <t>.-0.61</t>
  </si>
  <si>
    <t>.-051</t>
  </si>
  <si>
    <t>.-0.42</t>
  </si>
  <si>
    <t>.-0.06</t>
  </si>
  <si>
    <t>.-0.01</t>
  </si>
  <si>
    <t>Cp</t>
  </si>
  <si>
    <t>26,29</t>
  </si>
  <si>
    <t>.-0.46</t>
  </si>
  <si>
    <t>1..36</t>
  </si>
  <si>
    <t>.-605</t>
  </si>
  <si>
    <t>.-0.349</t>
  </si>
  <si>
    <t>.-076</t>
  </si>
  <si>
    <t>.-057</t>
  </si>
  <si>
    <t>.-0348</t>
  </si>
  <si>
    <t>.-0.26</t>
  </si>
  <si>
    <t>.-0.57</t>
  </si>
  <si>
    <t>.-045</t>
  </si>
  <si>
    <t>.-0.63</t>
  </si>
  <si>
    <t>3..661</t>
  </si>
  <si>
    <t>.-0.47</t>
  </si>
  <si>
    <t>.-0.55</t>
  </si>
  <si>
    <t>.-0.338</t>
  </si>
  <si>
    <t>.-0257</t>
  </si>
  <si>
    <t>.-064</t>
  </si>
  <si>
    <t>.-069</t>
  </si>
  <si>
    <t>CS</t>
  </si>
  <si>
    <t>WW feed pump</t>
  </si>
  <si>
    <t>.0.745</t>
  </si>
  <si>
    <t>.</t>
  </si>
  <si>
    <r>
      <rPr>
        <vertAlign val="superscript"/>
        <sz val="10"/>
        <rFont val="Antique Olive"/>
        <family val="2"/>
      </rPr>
      <t>0</t>
    </r>
    <r>
      <rPr>
        <sz val="10"/>
        <rFont val="Antique Olive"/>
        <family val="2"/>
      </rPr>
      <t>C</t>
    </r>
  </si>
  <si>
    <t xml:space="preserve">Spect </t>
  </si>
  <si>
    <t>Gravity</t>
  </si>
  <si>
    <t>Design Cap</t>
  </si>
  <si>
    <t>Vap pres</t>
  </si>
  <si>
    <r>
      <t>Kg/cm</t>
    </r>
    <r>
      <rPr>
        <b/>
        <vertAlign val="superscript"/>
        <sz val="10"/>
        <rFont val="Antique Olive"/>
        <family val="2"/>
      </rPr>
      <t>2</t>
    </r>
    <r>
      <rPr>
        <b/>
        <sz val="10"/>
        <rFont val="Antique Olive"/>
        <family val="2"/>
      </rPr>
      <t>A</t>
    </r>
  </si>
  <si>
    <t>,-004</t>
  </si>
  <si>
    <t>,-005</t>
  </si>
  <si>
    <t>,-0,03</t>
  </si>
  <si>
    <t>Cast iron</t>
  </si>
  <si>
    <t>Vap.press</t>
  </si>
  <si>
    <t>304L</t>
  </si>
  <si>
    <t>Center drive</t>
  </si>
  <si>
    <t>CS + tar Epoxy</t>
  </si>
  <si>
    <t>Pneumat Test P.</t>
  </si>
  <si>
    <t>Flange</t>
  </si>
  <si>
    <t>Support, leg, lug</t>
  </si>
  <si>
    <t>Allowance</t>
  </si>
  <si>
    <t>Size Reaktor</t>
  </si>
  <si>
    <t>Shell ID ( mm )</t>
  </si>
  <si>
    <t>Length ( mm )</t>
  </si>
  <si>
    <t>Clad</t>
  </si>
  <si>
    <t>Nozzle</t>
  </si>
  <si>
    <t>Radio. test</t>
  </si>
  <si>
    <t>ASME</t>
  </si>
  <si>
    <t>SEC. VIII  DIV.1</t>
  </si>
  <si>
    <t>Size Tower</t>
  </si>
  <si>
    <t>Size Drum</t>
  </si>
  <si>
    <t>Supp, leg, lug</t>
  </si>
  <si>
    <t>R-NJA-40-160</t>
  </si>
  <si>
    <t>Cas Ir</t>
  </si>
  <si>
    <t>Bronze</t>
  </si>
  <si>
    <t>180806 DR 7,2</t>
  </si>
  <si>
    <t>SUS /A743 gr-CF8M</t>
  </si>
  <si>
    <t>cs</t>
  </si>
  <si>
    <t>ex. P-946</t>
  </si>
  <si>
    <t>P-0641</t>
  </si>
  <si>
    <t>P-0642</t>
  </si>
  <si>
    <t>Aquavane 200- 400 /A</t>
  </si>
  <si>
    <t>Aquavane 200- 320 /B</t>
  </si>
  <si>
    <t>049-1207241-002</t>
  </si>
  <si>
    <t>049-1207241-001</t>
  </si>
  <si>
    <t>CI</t>
  </si>
  <si>
    <t>HTS</t>
  </si>
  <si>
    <t>BRZ</t>
  </si>
  <si>
    <t>KSB</t>
  </si>
  <si>
    <t>Filter Water</t>
  </si>
  <si>
    <t>,</t>
  </si>
  <si>
    <t>07/2435/36-DM</t>
  </si>
  <si>
    <t>DURA pump</t>
  </si>
  <si>
    <t>D2 3X2 - 13</t>
  </si>
  <si>
    <t>D -series</t>
  </si>
  <si>
    <t>P-11221-04</t>
  </si>
  <si>
    <t>CR-120 - 2 - 1 - A -F -A- E HQQE</t>
  </si>
  <si>
    <t xml:space="preserve">ASME SEC. VIII  </t>
  </si>
  <si>
    <t>Code standar</t>
  </si>
  <si>
    <t>API 620 &amp; 650</t>
  </si>
  <si>
    <t>Cs</t>
  </si>
  <si>
    <t>Sup, leg, lug</t>
  </si>
  <si>
    <t>Size Tank</t>
  </si>
  <si>
    <t xml:space="preserve"> Asme Sec.VIII</t>
  </si>
  <si>
    <t>Size Exchanger</t>
  </si>
  <si>
    <t xml:space="preserve">Support, </t>
  </si>
  <si>
    <t>leg, lug</t>
  </si>
  <si>
    <t>Shell Side</t>
  </si>
  <si>
    <t>Tube Side</t>
  </si>
  <si>
    <t>Fan-Cooling Tower</t>
  </si>
  <si>
    <t>H-923 PROJECT</t>
  </si>
  <si>
    <t>Boiler feed water</t>
  </si>
  <si>
    <t>H-923</t>
  </si>
  <si>
    <t>Positioner RTK SR1000L, Actuator ST 6160 A6 6G Po, Code PXGGAGGXXXXXXXXXXX</t>
  </si>
  <si>
    <t xml:space="preserve">Installation and Operating instructions pneumatic actuators 6100-8010 Series, Electropneumatic positioner SR 1000 l (RTK) </t>
  </si>
  <si>
    <t>Blowdown TDS</t>
  </si>
  <si>
    <t>Positioner RTK SR1000L, Actuator ST 3165 B6 6G, Code PXDEADOXXXXXXXXXXX</t>
  </si>
  <si>
    <t>Automatic Blowdown valve</t>
  </si>
  <si>
    <t>Solenoid CAMOZZI GZJ 230V 50Hz ED 100%, Actuator RTK Model: ST 6135 B6 1H Po, Code PXDNACNXXXXXXXXXXX</t>
  </si>
  <si>
    <t>Series 3 valves and solenoid valves CAMOZZI,</t>
  </si>
  <si>
    <t>Silencer H-923</t>
  </si>
  <si>
    <t>ACP</t>
  </si>
  <si>
    <t>Globe</t>
  </si>
  <si>
    <t>AZBIL</t>
  </si>
  <si>
    <t>Positioner AVP302-FSD28, Actuator HA4R</t>
  </si>
  <si>
    <t>CM2-AVP300-2001, CM2-AGV200-2001</t>
  </si>
  <si>
    <t>2Y1</t>
  </si>
  <si>
    <t>Burner H-923</t>
  </si>
  <si>
    <t xml:space="preserve">Model 6013 A 6,0, Code 00301072, G1/4,  PN0~1.5Bar, 230V,50Hz, 8W </t>
  </si>
  <si>
    <t>Burkert, type 6013, 2/2 Solenoid valve</t>
  </si>
  <si>
    <t>2Y2</t>
  </si>
  <si>
    <t>42A2</t>
  </si>
  <si>
    <t>Double Gas Valve (Main Gas 1&amp;2)</t>
  </si>
  <si>
    <t>Main Valve NG H-923</t>
  </si>
  <si>
    <t>Valve model VGD 41.125  Electrodiraulic actuator for VGD: SKP 15.000E2</t>
  </si>
  <si>
    <t>Operation Manual and Mounting Instructions for a VGD4/VRD4 double gas valve with 2 SKPx5 actuators</t>
  </si>
  <si>
    <t>42Y4</t>
  </si>
  <si>
    <t>Relive valve NG</t>
  </si>
  <si>
    <t>DUNGS</t>
  </si>
  <si>
    <t>MV 502, DN8 Rp 1/4</t>
  </si>
  <si>
    <t>Dungs MV 502</t>
  </si>
  <si>
    <t>3Y1</t>
  </si>
  <si>
    <t>Oil Valve 1</t>
  </si>
  <si>
    <t>Main Valve FOL</t>
  </si>
  <si>
    <t>SAACKE, Kendrion</t>
  </si>
  <si>
    <t>Saacke Serial no: 4009657, Kendrion No.LHS0900015</t>
  </si>
  <si>
    <t>Safety Shut-off Valve ESVN Operating Instructions</t>
  </si>
  <si>
    <t>3Y2</t>
  </si>
  <si>
    <t>Oil Valve 2</t>
  </si>
  <si>
    <t>6M1</t>
  </si>
  <si>
    <t>FSM Oil Control Valve</t>
  </si>
  <si>
    <t>FSM Ch-1</t>
  </si>
  <si>
    <t>SAACKE</t>
  </si>
  <si>
    <t>se@vis FSM 040AH66, article no. 624230 Rev.2</t>
  </si>
  <si>
    <t>FSM 006 - 100 Servomotors, se@vis</t>
  </si>
  <si>
    <t>6M2</t>
  </si>
  <si>
    <t>FSM Primary air damper</t>
  </si>
  <si>
    <t>FSM Ch-4</t>
  </si>
  <si>
    <t>se@vis FSM 025AH66, article no. 624500 Rev.2</t>
  </si>
  <si>
    <t>6M3</t>
  </si>
  <si>
    <t>FSM Secondary air damper</t>
  </si>
  <si>
    <t>FSM Ch-3</t>
  </si>
  <si>
    <t>se@vis FSM 040BH88, article no. 616890 Rev.2</t>
  </si>
  <si>
    <t>7M2</t>
  </si>
  <si>
    <t>FSM Gas Control valve</t>
  </si>
  <si>
    <t>FSM Ch-2</t>
  </si>
  <si>
    <t>15Y2</t>
  </si>
  <si>
    <t>Solenoid Water Injection B</t>
  </si>
  <si>
    <t>Deminwater</t>
  </si>
  <si>
    <t>Model 6013 A 2.0 FKM M5, G1/8 PN 0~10 bar 230V 50 Hz, 8 watt, SN 00125296</t>
  </si>
  <si>
    <t>15Y3</t>
  </si>
  <si>
    <t>Solenoid Water Injection C</t>
  </si>
  <si>
    <t>15Y4</t>
  </si>
  <si>
    <t>Solenoid Water Injection D</t>
  </si>
  <si>
    <t>GTX30D-AAAADAB-AF1AHA1-R1T1W1</t>
  </si>
  <si>
    <t>Output 4-20 mA to DCS FT-9231</t>
  </si>
  <si>
    <t>GTX60G-AAAADAB-AF1AH1-R1T1W1</t>
  </si>
  <si>
    <t>GTX30D-AAAADAB-AF1ADA1-R1W1</t>
  </si>
  <si>
    <t>C-008 min Flow</t>
  </si>
  <si>
    <t>PNG to FNG header</t>
  </si>
  <si>
    <t>SCI</t>
  </si>
  <si>
    <t>Flow header</t>
  </si>
  <si>
    <t>SCI Station</t>
  </si>
  <si>
    <t>C-018 drain sparator</t>
  </si>
  <si>
    <t>Drain separator interstage C-018</t>
  </si>
  <si>
    <t>Koso, Spirax</t>
  </si>
  <si>
    <t>Pump- MEA inject</t>
  </si>
  <si>
    <t>NORD</t>
  </si>
  <si>
    <t>Total Equipment</t>
  </si>
  <si>
    <t>Document No.</t>
  </si>
  <si>
    <t>Revision</t>
  </si>
  <si>
    <t xml:space="preserve">Date of issue </t>
  </si>
  <si>
    <t>Page</t>
  </si>
  <si>
    <t xml:space="preserve">:    </t>
  </si>
  <si>
    <t>:  1 of 1</t>
  </si>
  <si>
    <t>Location</t>
  </si>
  <si>
    <t>Name</t>
  </si>
  <si>
    <t>Specification</t>
  </si>
  <si>
    <t>Equipment List of JUNCTION BOX</t>
  </si>
  <si>
    <r>
      <t>Equipment list of</t>
    </r>
    <r>
      <rPr>
        <sz val="16"/>
        <rFont val="Arial Black"/>
        <family val="2"/>
      </rPr>
      <t xml:space="preserve"> GROUNDING SYSTEM</t>
    </r>
  </si>
  <si>
    <r>
      <t>Equipment list of</t>
    </r>
    <r>
      <rPr>
        <sz val="16"/>
        <rFont val="Arial Black"/>
        <family val="2"/>
      </rPr>
      <t xml:space="preserve"> CUBICLE</t>
    </r>
  </si>
  <si>
    <r>
      <rPr>
        <b/>
        <sz val="14"/>
        <rFont val="Antique Olive"/>
        <family val="2"/>
      </rPr>
      <t>Equipment list of</t>
    </r>
    <r>
      <rPr>
        <b/>
        <sz val="16"/>
        <rFont val="Arial Black"/>
        <family val="2"/>
      </rPr>
      <t xml:space="preserve"> PLC dan SCADA</t>
    </r>
  </si>
  <si>
    <r>
      <t xml:space="preserve">Equipment List of </t>
    </r>
    <r>
      <rPr>
        <sz val="18"/>
        <rFont val="Arial Black"/>
        <family val="2"/>
      </rPr>
      <t>CATHODIC PROTECTION</t>
    </r>
  </si>
  <si>
    <r>
      <t xml:space="preserve">Equipment List of </t>
    </r>
    <r>
      <rPr>
        <sz val="16"/>
        <rFont val="Arial Black"/>
        <family val="2"/>
      </rPr>
      <t>FASILITAS</t>
    </r>
  </si>
  <si>
    <t>Pest control</t>
  </si>
  <si>
    <r>
      <t>Equipment List of</t>
    </r>
    <r>
      <rPr>
        <sz val="16"/>
        <rFont val="Arial Black"/>
        <family val="2"/>
      </rPr>
      <t xml:space="preserve"> AIR CONDITIONING</t>
    </r>
  </si>
  <si>
    <r>
      <t>Equipment List of</t>
    </r>
    <r>
      <rPr>
        <sz val="16"/>
        <rFont val="Arial Black"/>
        <family val="2"/>
      </rPr>
      <t xml:space="preserve"> RECEIPTACLE</t>
    </r>
  </si>
  <si>
    <r>
      <t>Equipment List of</t>
    </r>
    <r>
      <rPr>
        <sz val="16"/>
        <rFont val="Arial Black"/>
        <family val="2"/>
      </rPr>
      <t xml:space="preserve"> PAGING SYSTEM</t>
    </r>
  </si>
  <si>
    <r>
      <t>Equipment List of</t>
    </r>
    <r>
      <rPr>
        <sz val="16"/>
        <rFont val="Arial Black"/>
        <family val="2"/>
      </rPr>
      <t xml:space="preserve"> PANEL LISTRIK</t>
    </r>
  </si>
  <si>
    <r>
      <t>Equipment List of</t>
    </r>
    <r>
      <rPr>
        <sz val="16"/>
        <rFont val="Arial Black"/>
        <family val="2"/>
      </rPr>
      <t xml:space="preserve"> PANEL INSTRUMENT</t>
    </r>
  </si>
  <si>
    <r>
      <t xml:space="preserve">Equipment list of </t>
    </r>
    <r>
      <rPr>
        <sz val="16"/>
        <rFont val="Arial Black"/>
        <family val="2"/>
      </rPr>
      <t xml:space="preserve">BATTERY </t>
    </r>
  </si>
  <si>
    <t>Equipment List of TRANSFORMER</t>
  </si>
  <si>
    <r>
      <t xml:space="preserve">Equipment List of </t>
    </r>
    <r>
      <rPr>
        <sz val="16"/>
        <rFont val="Arial Black"/>
        <family val="2"/>
      </rPr>
      <t>MOTOR</t>
    </r>
  </si>
  <si>
    <r>
      <t>Equipment List of</t>
    </r>
    <r>
      <rPr>
        <sz val="16"/>
        <rFont val="Arial Black"/>
        <family val="2"/>
      </rPr>
      <t xml:space="preserve"> MISCELLANEOUS</t>
    </r>
  </si>
  <si>
    <r>
      <t xml:space="preserve">Equipment List of </t>
    </r>
    <r>
      <rPr>
        <sz val="16"/>
        <rFont val="Arial Black"/>
        <family val="2"/>
      </rPr>
      <t>ANALYZER</t>
    </r>
  </si>
  <si>
    <r>
      <t>Equipment List of</t>
    </r>
    <r>
      <rPr>
        <sz val="16"/>
        <rFont val="Arial Black"/>
        <family val="2"/>
      </rPr>
      <t xml:space="preserve"> TEMPERATURE GAUGE</t>
    </r>
  </si>
  <si>
    <r>
      <t>Equipment List of</t>
    </r>
    <r>
      <rPr>
        <sz val="16"/>
        <rFont val="Arial Black"/>
        <family val="2"/>
      </rPr>
      <t xml:space="preserve"> TEMPERATURE INSTRUMENTS</t>
    </r>
  </si>
  <si>
    <r>
      <t>Equipment List of</t>
    </r>
    <r>
      <rPr>
        <sz val="16"/>
        <rFont val="Arial Black"/>
        <family val="2"/>
      </rPr>
      <t xml:space="preserve"> PRESSURE GAUGE</t>
    </r>
  </si>
  <si>
    <r>
      <t>Equipment List of</t>
    </r>
    <r>
      <rPr>
        <sz val="16"/>
        <rFont val="Antique Olv (W1)"/>
        <family val="2"/>
      </rPr>
      <t xml:space="preserve"> </t>
    </r>
    <r>
      <rPr>
        <sz val="16"/>
        <rFont val="Arial Black"/>
        <family val="2"/>
      </rPr>
      <t>PRESSURE INSTRUMENTS</t>
    </r>
  </si>
  <si>
    <r>
      <t xml:space="preserve">Equipment List of </t>
    </r>
    <r>
      <rPr>
        <sz val="16"/>
        <rFont val="Antique Olv (W1)"/>
        <family val="2"/>
      </rPr>
      <t xml:space="preserve"> </t>
    </r>
    <r>
      <rPr>
        <sz val="16"/>
        <rFont val="Arial Black"/>
        <family val="2"/>
      </rPr>
      <t>FLOW METER</t>
    </r>
  </si>
  <si>
    <r>
      <t>Equipment List of</t>
    </r>
    <r>
      <rPr>
        <sz val="16"/>
        <rFont val="Arial Black"/>
        <family val="2"/>
      </rPr>
      <t xml:space="preserve"> CONTROL SYSTEM</t>
    </r>
  </si>
  <si>
    <t>Power-01</t>
  </si>
  <si>
    <t>GD &amp; FA</t>
  </si>
  <si>
    <t>Sirine</t>
  </si>
  <si>
    <t>T-01</t>
  </si>
  <si>
    <t>T-02</t>
  </si>
  <si>
    <t>T-03</t>
  </si>
  <si>
    <t>T-04</t>
  </si>
  <si>
    <t>T-05</t>
  </si>
  <si>
    <t>T-06</t>
  </si>
  <si>
    <t>T-07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</si>
  <si>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</si>
  <si>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</si>
  <si>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</si>
  <si>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</si>
  <si>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</si>
  <si>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</si>
  <si>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</si>
  <si>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</si>
  <si>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</si>
  <si>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</si>
  <si>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</si>
  <si>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R-01</t>
  </si>
  <si>
    <t>R-02</t>
  </si>
  <si>
    <t>R-03</t>
  </si>
  <si>
    <t>R-04</t>
  </si>
  <si>
    <t>R-05</t>
  </si>
  <si>
    <t>AI-01</t>
  </si>
  <si>
    <t>AI-02</t>
  </si>
  <si>
    <t>HPM-1</t>
  </si>
  <si>
    <t>HPM-2</t>
  </si>
  <si>
    <t>HPM-3</t>
  </si>
  <si>
    <t>HPM-4</t>
  </si>
  <si>
    <t>HPM-5</t>
  </si>
  <si>
    <t>PSA Cabinet</t>
  </si>
  <si>
    <t>Power-02</t>
  </si>
  <si>
    <t>MCC -5B UNION</t>
  </si>
  <si>
    <t>MCC -5C UNION</t>
  </si>
  <si>
    <t>AI-03</t>
  </si>
  <si>
    <t>AUTOMATION SDV</t>
  </si>
  <si>
    <t>Positioner AVP302-FSD2B, Actuator HA3R</t>
  </si>
  <si>
    <t>Oct. Lt.3 E-125</t>
  </si>
  <si>
    <t>Oct. Lt.3 E-166</t>
  </si>
  <si>
    <t>JDV</t>
  </si>
  <si>
    <t>Solenoid CKD, E3-TP,110VAC, 4F310E-TP, Actuator JDV Model JEV110, Eniso 5211 F07/10 17</t>
  </si>
  <si>
    <t>Oct. Lt.3 E-216</t>
  </si>
  <si>
    <t>Solenoid CKD, E3-TP,110VAC, 4F310E-TP, Actuator JDV Model JEV190 Eniso 5211 F10/14 36</t>
  </si>
  <si>
    <t>Solenoid CKD, E3-TP,110VAC, 4F310E-TP, Actuator JDV Model JEV125 Eniso 5211 F07/10 22</t>
  </si>
  <si>
    <t>Oct. Lt.3 E-148</t>
  </si>
  <si>
    <t>Solenoid CKD, E3-TP,110VAC, 4F310E-TP, Actuator JDV Model JEV240 Eniso 5211 F16 46</t>
  </si>
  <si>
    <t>Oct. Lt.2 E-161</t>
  </si>
  <si>
    <t>Solenoid CKD, E3-TP,110VAC, 4F310E-TP, Actuator JDV Model JEV140, Eniso 5211 F10/12 27</t>
  </si>
  <si>
    <t>Oct. Lt.2 tengah</t>
  </si>
  <si>
    <t>Solenoid CKD, E3-TP,110VAC, 4F310E-TP, Actuator JDV Model JEV125, Eniso 5211 F07/10 22</t>
  </si>
  <si>
    <t>Solenoid CKD, E3-TP,110VAC, 4F310E-TP, Actuator JDV Model JEV083, Eniso 5211 F05/07 17</t>
  </si>
  <si>
    <t>Oct. Lt.3 E-416</t>
  </si>
  <si>
    <t>Oct. Lt.2 E-513</t>
  </si>
  <si>
    <t>Solenoid CKD, E3-TP,110VAC, 4F310E-TP, Actuator JDV Model JEV160, Eniso 5211 F10/12 27</t>
  </si>
  <si>
    <t>Oct. Lt.3 E-516</t>
  </si>
  <si>
    <t>Oct. Lt.3 E-615</t>
  </si>
  <si>
    <t>Solenoid CKD, E3-TP,110VAC, 4F310E-TP, Actuator JDV Model JEV085, Eniso 5211 F05/07 17</t>
  </si>
  <si>
    <t>Oct. Lt.2 E-635</t>
  </si>
  <si>
    <t>Process gas from E-010 (revamping)</t>
  </si>
  <si>
    <t>M-10409-04</t>
  </si>
  <si>
    <t>0.024</t>
  </si>
  <si>
    <t>P-11506-03</t>
  </si>
  <si>
    <t>Product</t>
  </si>
  <si>
    <t>H-923 instrument</t>
  </si>
  <si>
    <t>N2 Generator</t>
  </si>
  <si>
    <t>Plant N2 Generator</t>
  </si>
  <si>
    <t>Positioner Single acting,  Tilgangs tryk 1,4-6 Bar Type 3730-1 Samson</t>
  </si>
  <si>
    <t>Variable area Flowmeter</t>
  </si>
  <si>
    <t>Length</t>
  </si>
  <si>
    <t xml:space="preserve">L </t>
  </si>
  <si>
    <t>P-11503-03</t>
  </si>
  <si>
    <t>P-10305-10</t>
  </si>
  <si>
    <t>P-11402-11</t>
  </si>
  <si>
    <t>P-11404-11</t>
  </si>
  <si>
    <r>
      <t>TEMP.      (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C)</t>
    </r>
  </si>
  <si>
    <t>No.</t>
  </si>
  <si>
    <t>Tag. No</t>
  </si>
  <si>
    <t>Mfg.</t>
  </si>
  <si>
    <r>
      <t>Equipment List of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LEVEL GAUGE</t>
    </r>
  </si>
  <si>
    <t>Shinkawa</t>
  </si>
  <si>
    <t>Metrix</t>
  </si>
  <si>
    <t>L-107-1</t>
  </si>
  <si>
    <t>D-01</t>
  </si>
  <si>
    <t>SMC</t>
  </si>
  <si>
    <t>PF3A703H-10-DS</t>
  </si>
  <si>
    <t>L/min</t>
  </si>
  <si>
    <t>Digital Flow Switch</t>
  </si>
  <si>
    <t>1" Rc</t>
  </si>
  <si>
    <t>1.5Mpa</t>
  </si>
  <si>
    <t>Gemu</t>
  </si>
  <si>
    <t>514 400 51 4</t>
  </si>
  <si>
    <t>Thread</t>
  </si>
  <si>
    <t>T-170</t>
  </si>
  <si>
    <t>Tower T-170</t>
  </si>
  <si>
    <t>514 65D 137 53 2</t>
  </si>
  <si>
    <t>514 50D 137 51 4</t>
  </si>
  <si>
    <t>514 25D 137 51 4</t>
  </si>
  <si>
    <t>1-1/4</t>
  </si>
  <si>
    <t>514 32D 137 53 1</t>
  </si>
  <si>
    <t>2-1/2</t>
  </si>
  <si>
    <t>PF3A706H-14-CS</t>
  </si>
  <si>
    <t>1/2</t>
  </si>
  <si>
    <t>514 15D 137 514</t>
  </si>
  <si>
    <t>1 1/4</t>
  </si>
  <si>
    <t>514 32D 137 51 1</t>
  </si>
  <si>
    <t>514 65D 137 51 2</t>
  </si>
  <si>
    <t>1-1/2</t>
  </si>
  <si>
    <t>514 40D 139 53 1</t>
  </si>
  <si>
    <t>Air Tank</t>
  </si>
  <si>
    <t>Nitrogen Tank</t>
  </si>
  <si>
    <t>D-994</t>
  </si>
  <si>
    <t>N2 Generator 95%</t>
  </si>
  <si>
    <t>N2 Generator 99%</t>
  </si>
  <si>
    <t>DP-102A</t>
  </si>
  <si>
    <t>-0.1</t>
  </si>
  <si>
    <t>Electrochemical gas analyzer</t>
  </si>
  <si>
    <t>ci-ele.com</t>
  </si>
  <si>
    <t>GNL-3100</t>
  </si>
  <si>
    <t>N2 Generator panel</t>
  </si>
  <si>
    <t>H-923 Controller</t>
  </si>
  <si>
    <t>N2 Generator controller</t>
  </si>
  <si>
    <t>PCB Piezotronics</t>
  </si>
  <si>
    <t>Murphy</t>
  </si>
  <si>
    <t>Yamatake H.</t>
  </si>
  <si>
    <t>Atlas copco</t>
  </si>
  <si>
    <t>Load unload</t>
  </si>
  <si>
    <t>Modulating control</t>
  </si>
  <si>
    <t>Osci</t>
  </si>
  <si>
    <t>Water shut off</t>
  </si>
  <si>
    <t>Pressure switch fan</t>
  </si>
  <si>
    <t>Pressure switch</t>
  </si>
  <si>
    <t>Temperature switch</t>
  </si>
  <si>
    <t>Ambient</t>
  </si>
  <si>
    <t>Element outlet</t>
  </si>
  <si>
    <t>Lat Dryer</t>
  </si>
  <si>
    <t>Delivery air</t>
  </si>
  <si>
    <t>DD filter</t>
  </si>
  <si>
    <t>PD Filter</t>
  </si>
  <si>
    <t>cooling water out</t>
  </si>
  <si>
    <t>Delta P Air inlet</t>
  </si>
  <si>
    <t>Delta P oil Filter</t>
  </si>
  <si>
    <t>Delta P oil separator</t>
  </si>
  <si>
    <t>Energy recovery in</t>
  </si>
  <si>
    <t>Energy recovery out</t>
  </si>
  <si>
    <t>R - 510  B Feed Preheater</t>
  </si>
  <si>
    <t xml:space="preserve">R - 410 B Feed Preheater </t>
  </si>
  <si>
    <t>Oil Seal  d85 x 110 x 13</t>
  </si>
  <si>
    <t/>
  </si>
  <si>
    <t>Oil Seal  d225 x d190</t>
  </si>
  <si>
    <t>Oil Seal  d230 x d220</t>
  </si>
  <si>
    <t>Oil Seal d100 x d125</t>
  </si>
  <si>
    <t>Oil Seal d230 x d260 x 2</t>
  </si>
  <si>
    <t>0</t>
  </si>
  <si>
    <t>Mechanical seal type LJE</t>
  </si>
  <si>
    <t>Drive Pin materila SUS 3</t>
  </si>
  <si>
    <t>O-ring materila FKM-70 (</t>
  </si>
  <si>
    <t>Sel ring material Carbon</t>
  </si>
  <si>
    <t>Matting ring ASY materia</t>
  </si>
  <si>
    <t>Compress ring material S</t>
  </si>
  <si>
    <t>Coil Spring material SUS</t>
  </si>
  <si>
    <t>Collar material SUS 304</t>
  </si>
  <si>
    <t>Drive Pin material SUS 3</t>
  </si>
  <si>
    <t>Sleeve material SS 400 (</t>
  </si>
  <si>
    <t>Mechanical seal  Eagle I</t>
  </si>
  <si>
    <t>Oil Seal d110 x d145 x 1</t>
  </si>
  <si>
    <t>5</t>
  </si>
  <si>
    <t>Oil Seal  d65 x d88 x 12</t>
  </si>
  <si>
    <t>mm Mt l NBR D658812 For</t>
  </si>
  <si>
    <t>O Ring - G 115 T3.1 x d1</t>
  </si>
  <si>
    <t>20</t>
  </si>
  <si>
    <t>Ring Gear Houshing For C</t>
  </si>
  <si>
    <t>irclo Drive Model:CVVJM</t>
  </si>
  <si>
    <t>Rig Gear Pin (1set=28pcs</t>
  </si>
  <si>
    <t>) For Circlo Drive Model</t>
  </si>
  <si>
    <t>Ring gear roller (1 set=</t>
  </si>
  <si>
    <t>28 pcs) for Circle drive</t>
  </si>
  <si>
    <t>Cycloid Disc for Circle</t>
  </si>
  <si>
    <t>Drive Model: CVVJM 30 -</t>
  </si>
  <si>
    <t>Eccentric bearing for Ci</t>
  </si>
  <si>
    <t>rcle drive Model: cvvjm</t>
  </si>
  <si>
    <t>Gear no.231 for gear box</t>
  </si>
  <si>
    <t xml:space="preserve"> type ST54-G3MR-3.7 matr</t>
  </si>
  <si>
    <t>Pinion no.229 for gear</t>
  </si>
  <si>
    <t>box type ST54-G3MR-3.7 m</t>
  </si>
  <si>
    <t>OIL SEAL d60 x d80 x T.8</t>
  </si>
  <si>
    <t>1 set = 2 pcs</t>
  </si>
  <si>
    <t>V SEAL d55 x d120 x T.8</t>
  </si>
  <si>
    <t>O-RING d115 x d121 x T.3</t>
  </si>
  <si>
    <t>1 set = 2 pcs Mat l: N</t>
  </si>
  <si>
    <t>V-Belt 5V-630  (1 set =</t>
  </si>
  <si>
    <t>2 pcs) For B-811 A/B Typ</t>
  </si>
  <si>
    <t>Snap Ring d51 x 58 x T.2</t>
  </si>
  <si>
    <t>For B-811 A/B, Type: A</t>
  </si>
  <si>
    <t>Internal Retaining Ring</t>
  </si>
  <si>
    <t>OD. 125 x T. 2mm</t>
  </si>
  <si>
    <t>V-belt XPA 1800</t>
  </si>
  <si>
    <t>V-Belt 13 x 787 (A-31) M</t>
  </si>
  <si>
    <t>odel: TLE 200 Mfg:Degasi</t>
  </si>
  <si>
    <t>V - Belt B-59</t>
  </si>
  <si>
    <t>V-Belt ( 5V-1120 ) 96057</t>
  </si>
  <si>
    <t>3-00 (1 Set= 4 Pcs) For</t>
  </si>
  <si>
    <t>Adapter Nut 13 L HH</t>
  </si>
  <si>
    <t>Lock Washer MB13A For B-</t>
  </si>
  <si>
    <t>951,Type:B-951 Incinerat</t>
  </si>
  <si>
    <t>V-Belt B-41</t>
  </si>
  <si>
    <t>V-Belt A-37</t>
  </si>
  <si>
    <t>V - Belt B-80</t>
  </si>
  <si>
    <t>V-Belt B-37</t>
  </si>
  <si>
    <t>V-Belt B-28</t>
  </si>
  <si>
    <t>V - Belt B-43</t>
  </si>
  <si>
    <t>V-Belt Type SPZ-2030 (3V</t>
  </si>
  <si>
    <t>-300)</t>
  </si>
  <si>
    <t>V-belt C-59</t>
  </si>
  <si>
    <t>V-belt model no. 2-11MS-</t>
  </si>
  <si>
    <t>1550</t>
  </si>
  <si>
    <t>V-belt B-45 for AC</t>
  </si>
  <si>
    <t>Oil Seal TF-95 120 18</t>
  </si>
  <si>
    <t>Oil Seal TC-55 72 12</t>
  </si>
  <si>
    <t>Needle Roller Bearing HK</t>
  </si>
  <si>
    <t>1812 SKF</t>
  </si>
  <si>
    <t>O-Ring Size Dia. 65 x 3m</t>
  </si>
  <si>
    <t>Flex Element Mat l Compo</t>
  </si>
  <si>
    <t>site P/N: 200917-575 For</t>
  </si>
  <si>
    <t>Gasket ( Valve Cover )</t>
  </si>
  <si>
    <t>d183 x d174 x T1.5 ,Asbe</t>
  </si>
  <si>
    <t>Gasket ( Valve Seat )  d</t>
  </si>
  <si>
    <t>153 x d144 x T1.5 ,A1050</t>
  </si>
  <si>
    <t>Gasket ( Suction Valve H</t>
  </si>
  <si>
    <t>older )  d26 x d16.5 x T</t>
  </si>
  <si>
    <t>Gasket ( Discharge Valve</t>
  </si>
  <si>
    <t>Holder ) d46 x d31 x T1</t>
  </si>
  <si>
    <t>Piston Ring d290 x d238</t>
  </si>
  <si>
    <t>x T10, Teflon Mikuni Juk</t>
  </si>
  <si>
    <t>Rider Ring d275 x d255 x</t>
  </si>
  <si>
    <t>T53.5, Teflon Mikuni Ju</t>
  </si>
  <si>
    <t>Gland Packing (Straight</t>
  </si>
  <si>
    <t>cut)(1st. Chamber w/G.sp</t>
  </si>
  <si>
    <t>Gland Packing (Step cut)</t>
  </si>
  <si>
    <t>(1st. Chamber w/G.spring</t>
  </si>
  <si>
    <t>cut)(2nd.Chamber w/G.spr</t>
  </si>
  <si>
    <t>(2nd. Chamber w/G.spring</t>
  </si>
  <si>
    <t>Breaker Ring (W/Garter S</t>
  </si>
  <si>
    <t>pring ) d85 x d55 x T.16</t>
  </si>
  <si>
    <t>Gasket ( Cylinder Cover</t>
  </si>
  <si>
    <t>)  d426 x d296 x T1.5, V</t>
  </si>
  <si>
    <t>Wiper Ring ( W/Garter Sp</t>
  </si>
  <si>
    <t>ring) d75 x d55 x T1.5,</t>
  </si>
  <si>
    <t>valve plate peek</t>
  </si>
  <si>
    <t>P/N:85-433776-pk60</t>
  </si>
  <si>
    <t>Guide ringdia. 37 S=5.0</t>
  </si>
  <si>
    <t>P/N"55-146419</t>
  </si>
  <si>
    <t>Locating pin</t>
  </si>
  <si>
    <t>P/N:60-3x15H100</t>
  </si>
  <si>
    <t>Suction valve assembly f</t>
  </si>
  <si>
    <t xml:space="preserve"> C-009</t>
  </si>
  <si>
    <t>Discharge valve assembly</t>
  </si>
  <si>
    <t>for C-009</t>
  </si>
  <si>
    <t>Oil Scraper Ring With Ga</t>
  </si>
  <si>
    <t>rter Spring d125xd90xT.1</t>
  </si>
  <si>
    <t>Seal ring With Garter Sp</t>
  </si>
  <si>
    <t>ring d90 x 7.1 x 7.1 5G-</t>
  </si>
  <si>
    <t>Valve Plate For 2nd Stag</t>
  </si>
  <si>
    <t>e  Suc &amp; Dis Valve No. 5</t>
  </si>
  <si>
    <t>Stufing Box Inner Ring</t>
  </si>
  <si>
    <t>P   2G-06686, 4G10165, 5</t>
  </si>
  <si>
    <t>TR   d90 x 7.1 x 7.1, Te</t>
  </si>
  <si>
    <t>Seal Ring With Garter Sp</t>
  </si>
  <si>
    <t>ring   WAT  d90 x T15,WA</t>
  </si>
  <si>
    <t>Piston Ring For 1st Stag</t>
  </si>
  <si>
    <t>e d315x8.7, 4G-58048, 5G</t>
  </si>
  <si>
    <t>Piston Ring For 2nd Stag</t>
  </si>
  <si>
    <t>e d220x6.75, 4G-58049, 5</t>
  </si>
  <si>
    <t>Rider Ring For 1st Stage</t>
  </si>
  <si>
    <t>d315 x 73.3, 4G- 58052,</t>
  </si>
  <si>
    <t>Rider Ring For 2nd Stage</t>
  </si>
  <si>
    <t>d220x63.5, 4G-58053,5G-</t>
  </si>
  <si>
    <t>Main Bearing d260 x 185,</t>
  </si>
  <si>
    <t>2G-12525, 5G-04015, mat</t>
  </si>
  <si>
    <t>Guide Bearing d260x225x2</t>
  </si>
  <si>
    <t>30, 2G-12526, 5G-04015,</t>
  </si>
  <si>
    <t>Crankpin Metal Dia.260 x</t>
  </si>
  <si>
    <t>149mm, DWG NO: 5G-03239</t>
  </si>
  <si>
    <t>Crossehead Pin Metal d13</t>
  </si>
  <si>
    <t>5x140, 3G-17647, 5G-0323</t>
  </si>
  <si>
    <t>Bushng Metal 67.3xd135xd</t>
  </si>
  <si>
    <t>160, 3G-17608, 5G-03240,</t>
  </si>
  <si>
    <t>V ring For Crank Shaft d</t>
  </si>
  <si>
    <t>350xd320xT25,  V-325A, 5</t>
  </si>
  <si>
    <t>Plug For Piston Rod d18</t>
  </si>
  <si>
    <t>x d20, C35, 4G-05952, 5G</t>
  </si>
  <si>
    <t>Ring For Piston Rod d115</t>
  </si>
  <si>
    <t>x T.19.5, C35, 4G-05951</t>
  </si>
  <si>
    <t>O-Ring For Stuffing Box</t>
  </si>
  <si>
    <t>d11.1 x d7.54x T 1.78,</t>
  </si>
  <si>
    <t>d130.4 x d2.8,4G-15436,</t>
  </si>
  <si>
    <t>d139.4 x d3.1,JB2401,4D</t>
  </si>
  <si>
    <t>O - Ring For 1st Stage B</t>
  </si>
  <si>
    <t>ottom Cover d359.5xd8.4,</t>
  </si>
  <si>
    <t>ottom Cover d640xd9, JB</t>
  </si>
  <si>
    <t>O - Ring For 1st Stage T</t>
  </si>
  <si>
    <t>op Cover d674.5xd9, type</t>
  </si>
  <si>
    <t>O - Ring For 2nd Stage T</t>
  </si>
  <si>
    <t>op Cover d534.5xd9, 5G-0</t>
  </si>
  <si>
    <t>Suc &amp; Dis Valve Gasket F</t>
  </si>
  <si>
    <t>or 1st Stage d245xd235,</t>
  </si>
  <si>
    <t>or 2nd Stage d175 x d165</t>
  </si>
  <si>
    <t>Gasket For 1st Stage Val</t>
  </si>
  <si>
    <t>ve Cover d260 x d249 x T</t>
  </si>
  <si>
    <t>Gasket For 2nd Stage Val</t>
  </si>
  <si>
    <t>ve Cover d215 x d204 x T</t>
  </si>
  <si>
    <t>Gasket For 2nd Stage Cap</t>
  </si>
  <si>
    <t>Nut d46 x d31, 5G-04017</t>
  </si>
  <si>
    <t>or 1st Stage d280 x d270</t>
  </si>
  <si>
    <t>ve Cover d340 x d329 x T</t>
  </si>
  <si>
    <t>ve Cover d300 x d289 x T</t>
  </si>
  <si>
    <t>Oil Element Filter d102.</t>
  </si>
  <si>
    <t>2 x 250, P-KAS-16-40UW,</t>
  </si>
  <si>
    <t>Gasket C-011 For Inter C</t>
  </si>
  <si>
    <t>ooler d414 x d394 x T.3,</t>
  </si>
  <si>
    <t>ooler d414 x d364 x T3,</t>
  </si>
  <si>
    <t>Valve Plate Peek For 1st</t>
  </si>
  <si>
    <t>&amp; 2nd Stage, Suc &amp; Dis</t>
  </si>
  <si>
    <t>Rearrange.Part For1 st D</t>
  </si>
  <si>
    <t>is Valve (Location Pin)</t>
  </si>
  <si>
    <t>is Valve (Guide Ring) 52</t>
  </si>
  <si>
    <t>JL Nut 60-13 H 410 For C</t>
  </si>
  <si>
    <t>-011/018 Type.C-354, S/N</t>
  </si>
  <si>
    <t>Discharge valve for 2nd</t>
  </si>
  <si>
    <t>stage (complete) 157 CGO</t>
  </si>
  <si>
    <t>Valve Spring Discharge V</t>
  </si>
  <si>
    <t>alve 1st Stage 60-III/6</t>
  </si>
  <si>
    <t>Valve Spring Suction Val</t>
  </si>
  <si>
    <t>ve 2nd Stage 60-IV/3 For</t>
  </si>
  <si>
    <t>alve 2nd Stage 60-IV/6 F</t>
  </si>
  <si>
    <t>ve 1st Stage 60-III/6 Fo</t>
  </si>
  <si>
    <t>alve 1st Stage 60-2824 F</t>
  </si>
  <si>
    <t>ve 2nd Stage 60-2824 For</t>
  </si>
  <si>
    <t>alve 2nd Stage 60-2724 F</t>
  </si>
  <si>
    <t>Valve Plate Suc &amp; Dis 1s</t>
  </si>
  <si>
    <t>t Stage 85-426596-MT.60</t>
  </si>
  <si>
    <t>Valve Plate Suc &amp; Dis Va</t>
  </si>
  <si>
    <t>lve 2nd Stage P/N.85-439</t>
  </si>
  <si>
    <t>Distance Ring 'OLD'</t>
  </si>
  <si>
    <t>P/N. 4G-52550</t>
  </si>
  <si>
    <t>Suction Valve For 1 st S</t>
  </si>
  <si>
    <t>tage C-018</t>
  </si>
  <si>
    <t>Special Nut Rod Connect</t>
  </si>
  <si>
    <t>P/N:2G-03363(Include:Reg</t>
  </si>
  <si>
    <t>Nut P/N:3G-15442,Type:C3</t>
  </si>
  <si>
    <t>54,S/N:C336,Mfg.Mitsui E</t>
  </si>
  <si>
    <t>BS010  O  Ring item no.1</t>
  </si>
  <si>
    <t>1 for Stage I,Modificati</t>
  </si>
  <si>
    <t>Piston Ring;TCS P/N.2356</t>
  </si>
  <si>
    <t>.6207.830;Benaming:Zuige</t>
  </si>
  <si>
    <t>.6207.840;Benaming:Zuige</t>
  </si>
  <si>
    <t>.4807.840;Benaming:Zuige</t>
  </si>
  <si>
    <t>.4807.830;Benaming:Zuige</t>
  </si>
  <si>
    <t>Sealing Ring Item No.12</t>
  </si>
  <si>
    <t>For Stage I P/N: 9713.C0</t>
  </si>
  <si>
    <t>Sealing Ring Item No.13</t>
  </si>
  <si>
    <t>Pressure Breaker Item No</t>
  </si>
  <si>
    <t>.13 P/N:9713.C018.001 Fo</t>
  </si>
  <si>
    <t>Plug Part No. 4G-05949 R</t>
  </si>
  <si>
    <t>eg No. 222A List No. 5G-</t>
  </si>
  <si>
    <t>Locating Pin Dia. 3 x 15</t>
  </si>
  <si>
    <t>60-3x15H100 For C-018 2</t>
  </si>
  <si>
    <t>Washer E7 60-547540 For</t>
  </si>
  <si>
    <t>C-018 1st Stage Suction</t>
  </si>
  <si>
    <t>Retainer Ring 62 x 2 ZS0</t>
  </si>
  <si>
    <t>202 For C-018 1st Stage</t>
  </si>
  <si>
    <t>Spring 58.5 61-549763 Fo</t>
  </si>
  <si>
    <t>r C-018 1st Stage Suctio</t>
  </si>
  <si>
    <t>Spring 53 61-571677 For</t>
  </si>
  <si>
    <t>External Retaining Ring</t>
  </si>
  <si>
    <t>OD:65, ID:56, T:2</t>
  </si>
  <si>
    <t>Gasket (140 OD) Item No.</t>
  </si>
  <si>
    <t>1 (Modification By Thoma</t>
  </si>
  <si>
    <t>O-ring viton 6 x 1.75mm</t>
  </si>
  <si>
    <t>Un-loader P/N. 52-575527</t>
  </si>
  <si>
    <t>-1580 B7/248/128</t>
  </si>
  <si>
    <t>Discharge valve for 1st</t>
  </si>
  <si>
    <t>late 5G-458417-C/254 CNK</t>
  </si>
  <si>
    <t>Locating pin 50-414219</t>
  </si>
  <si>
    <t>Guide Ring 54-431614</t>
  </si>
  <si>
    <t>Locating pin 60-3.8</t>
  </si>
  <si>
    <t>Guide Ring 55-467099</t>
  </si>
  <si>
    <t>Guide Ring 54-456564</t>
  </si>
  <si>
    <t>Guide Ring 56-426869</t>
  </si>
  <si>
    <t>FPP-Valve P/N. 2457.0000</t>
  </si>
  <si>
    <t>050 (C-018)</t>
  </si>
  <si>
    <t>Maetalic Gasket Ring P/N</t>
  </si>
  <si>
    <t xml:space="preserve"> 2428.1593.000 (C-018)</t>
  </si>
  <si>
    <t>Tool, Valve P/N. 2960.44</t>
  </si>
  <si>
    <t>50.000 (C-018)</t>
  </si>
  <si>
    <t>FPP Valve P/N. 2457.0013</t>
  </si>
  <si>
    <t>020  for Piston 1st stag</t>
  </si>
  <si>
    <t>Locking Plate P/N. 2231.</t>
  </si>
  <si>
    <t>1262.000 (C-018)</t>
  </si>
  <si>
    <t>U-packing P/N: UP 165</t>
  </si>
  <si>
    <t>NBR</t>
  </si>
  <si>
    <t>U-packing P/N: UP 135</t>
  </si>
  <si>
    <t>U-packing P/N: UP 16</t>
  </si>
  <si>
    <t>Special nut P/N:2G-03363</t>
  </si>
  <si>
    <t>Plug P/N: 4G-05949 for 1</t>
  </si>
  <si>
    <t>Distance ring P/N:4G-059</t>
  </si>
  <si>
    <t>Adjusting liner P/N:3G-0</t>
  </si>
  <si>
    <t>Crosshead Pin Metal P/N:</t>
  </si>
  <si>
    <t>SG-09065</t>
  </si>
  <si>
    <t>Labyrinth type oil seal,</t>
  </si>
  <si>
    <t>model C-011 &amp; C-018</t>
  </si>
  <si>
    <t>Piston ring without tens</t>
  </si>
  <si>
    <t>model C-011&amp;C-018 2nd st</t>
  </si>
  <si>
    <t>for C-018 1st stage</t>
  </si>
  <si>
    <t>for C-018 2nd st</t>
  </si>
  <si>
    <t>Guide BushE57 50-547537</t>
  </si>
  <si>
    <t>for Suction valve</t>
  </si>
  <si>
    <t>V-cup packing NBR, P/N.</t>
  </si>
  <si>
    <t>UP-135</t>
  </si>
  <si>
    <t>UP-16</t>
  </si>
  <si>
    <t>O-ring for unloader JB</t>
  </si>
  <si>
    <t>2401-40xP16</t>
  </si>
  <si>
    <t>2401-40xP44</t>
  </si>
  <si>
    <t>rter Spring d82 x d55 x</t>
  </si>
  <si>
    <t>ring  d55xd7.1,5G-03839,</t>
  </si>
  <si>
    <t>Valve Plate For 1st Suc</t>
  </si>
  <si>
    <t>&amp; Disc Valve d198xT.2, N</t>
  </si>
  <si>
    <t>Damper Plate For 1st Suc</t>
  </si>
  <si>
    <t>&amp; Dis Valve d198xT.2, N</t>
  </si>
  <si>
    <t>Damper Spring For 1st Su</t>
  </si>
  <si>
    <t>c Valve d7xd9x18, No.60-</t>
  </si>
  <si>
    <t>Valve Plate For 2nd Suc</t>
  </si>
  <si>
    <t>&amp; Dis Valve  d148xT.2, 1</t>
  </si>
  <si>
    <t>TR , d55 x 7.1 x 7.1,2G</t>
  </si>
  <si>
    <t>Crankpin Metal d115x80x7</t>
  </si>
  <si>
    <t>7.5, MBS2G-06-066, 5G-03</t>
  </si>
  <si>
    <t>Plug For Piston Rod d11x</t>
  </si>
  <si>
    <t>T13, MBS, 4G-13850, 5G-0</t>
  </si>
  <si>
    <t>d11.1 x d7.54 x d1.78,4</t>
  </si>
  <si>
    <t>O-Ring For 1st Stage Top</t>
  </si>
  <si>
    <t>Cover d419.5 x d9, JB 2</t>
  </si>
  <si>
    <t>Valve Gasket For 2nd Sta</t>
  </si>
  <si>
    <t>ge d165xd155, GS2428-165</t>
  </si>
  <si>
    <t>Oil Scraper Ring With Bo</t>
  </si>
  <si>
    <t>ster Spring 4G-54770-D55</t>
  </si>
  <si>
    <t>Piston ring for 1st stag</t>
  </si>
  <si>
    <t>e C-012 p/n R0136502T13</t>
  </si>
  <si>
    <t>Rider ring for 1st stage</t>
  </si>
  <si>
    <t>C-012 p/n R5836502T13 m</t>
  </si>
  <si>
    <t>Piston ring for 2nd stag</t>
  </si>
  <si>
    <t>e C-012 p/n R0224504T13</t>
  </si>
  <si>
    <t>Rider ring for 2nd stage</t>
  </si>
  <si>
    <t>C-012 p/n R5824504T13 m</t>
  </si>
  <si>
    <t>Packing Ring Set H-CPA P</t>
  </si>
  <si>
    <t>/N: D3905520M551, Mat ;</t>
  </si>
  <si>
    <t>Main Seal H-CPA P/N: D26</t>
  </si>
  <si>
    <t>05501M551, Mat l: Filled</t>
  </si>
  <si>
    <t>Vent Seal H-CPA P/N:1705</t>
  </si>
  <si>
    <t>503T131, Mat l Filled PT</t>
  </si>
  <si>
    <t>End Gasket H-CPA P/N: G9</t>
  </si>
  <si>
    <t>212000103 Mat l Soft Iro</t>
  </si>
  <si>
    <t>Tie Rod &amp; Nut, Mat l: 30</t>
  </si>
  <si>
    <t>4 SS, Stage 1</t>
  </si>
  <si>
    <t>/N: D3905521M551, Mat l:</t>
  </si>
  <si>
    <t>Pressure Breaker H-CPA P</t>
  </si>
  <si>
    <t>/N: D5605506E111, Mat l:</t>
  </si>
  <si>
    <t>O-Ring Set H-CPA P/N: 09</t>
  </si>
  <si>
    <t>101802R04, Mat l: Viton</t>
  </si>
  <si>
    <t>Spring Pocket 9/C P/N: 8</t>
  </si>
  <si>
    <t>0-4700065 For C-012, Typ</t>
  </si>
  <si>
    <t>Spring Pocket 9/F P/N: 8</t>
  </si>
  <si>
    <t>0-470068 For Discharge V</t>
  </si>
  <si>
    <t>Valve Ring Set 144CF P/N</t>
  </si>
  <si>
    <t>:80-462842-MC60 For 2nd</t>
  </si>
  <si>
    <t>Suction Valve 1 st Stage</t>
  </si>
  <si>
    <t>197CHE (Complete Set) P</t>
  </si>
  <si>
    <t>Ring For Piston Rod dia.</t>
  </si>
  <si>
    <t>83xT.12.5 mat l.NBR dwg.</t>
  </si>
  <si>
    <t>Discharge valve 1st stag</t>
  </si>
  <si>
    <t>e 197 CHE (Complet set)</t>
  </si>
  <si>
    <t>Valve ring set 197 CH</t>
  </si>
  <si>
    <t>p/N: 465403-PC-60</t>
  </si>
  <si>
    <t>Spring saver 9/C</t>
  </si>
  <si>
    <t>P/N:80-470954</t>
  </si>
  <si>
    <t>Spring saver 9/A</t>
  </si>
  <si>
    <t>P/N: 80-470952</t>
  </si>
  <si>
    <t>Valve ring set 144 CF</t>
  </si>
  <si>
    <t>P/N: 462731-PC 60</t>
  </si>
  <si>
    <t>Spring saver 9/F</t>
  </si>
  <si>
    <t>P/N:80-470957</t>
  </si>
  <si>
    <t>Pressure breaker H-CPA</t>
  </si>
  <si>
    <t>P/N:D5605506 E11 mat'l</t>
  </si>
  <si>
    <t>Pulsation Ring</t>
  </si>
  <si>
    <t>P/N: D 17055XXT06</t>
  </si>
  <si>
    <t>Oil scraper ring</t>
  </si>
  <si>
    <t>P/N: E 67055XXM01</t>
  </si>
  <si>
    <t>Suction Valve Gasket 1st</t>
  </si>
  <si>
    <t>stage (190 x 202 x T. 1)</t>
  </si>
  <si>
    <t>Suction Valve Gasket 2nd</t>
  </si>
  <si>
    <t>dia (121.6 x 129 x T.1)</t>
  </si>
  <si>
    <t>Discharge Valve Gasket 1</t>
  </si>
  <si>
    <t>st (188 x 199 x T. 1)mm</t>
  </si>
  <si>
    <t>Discharge Valve Gasket 2</t>
  </si>
  <si>
    <t>nd (110 x 177.6 x T. 1)</t>
  </si>
  <si>
    <t>model C-012/2MBS</t>
  </si>
  <si>
    <t>for C-012 1st stage</t>
  </si>
  <si>
    <t>for C-012 2nd stage</t>
  </si>
  <si>
    <t>WC coateing piston rod,</t>
  </si>
  <si>
    <t>1st stage model C-012</t>
  </si>
  <si>
    <t>2nd model C-012</t>
  </si>
  <si>
    <t>Adjusting liner</t>
  </si>
  <si>
    <t>Crosshead pin P/N:3G-134</t>
  </si>
  <si>
    <t>71 list no. 5G-03838</t>
  </si>
  <si>
    <t>Discharge valve 2nd stag</t>
  </si>
  <si>
    <t>drawing no.5G-03848 P/N.</t>
  </si>
  <si>
    <t>Mechanical Seal ( Gas )</t>
  </si>
  <si>
    <t>d80 x T.23 3559M321-003</t>
  </si>
  <si>
    <t>d95 x T.15 3559M321-0031</t>
  </si>
  <si>
    <t>d95 x T.25 (G.Box) 3559M</t>
  </si>
  <si>
    <t>Seal Ring ( Gas )  d55 x</t>
  </si>
  <si>
    <t>t.10.2 3559M321-00310,D</t>
  </si>
  <si>
    <t>Seal Ring ( Gas )  d60 x</t>
  </si>
  <si>
    <t>t.6.4 3559M321-00310,RJ</t>
  </si>
  <si>
    <t>Seal Ring ( Gas )  51 x</t>
  </si>
  <si>
    <t>t.5.8 3559M321-00310,DF5</t>
  </si>
  <si>
    <t>Slinger Sleeve Ass y  d4</t>
  </si>
  <si>
    <t>5.5 x d64 3559M321-00310</t>
  </si>
  <si>
    <t>Shaft Sleeve  d31.8 x 21</t>
  </si>
  <si>
    <t>.9 3559M321-00310,DF56-0</t>
  </si>
  <si>
    <t>Impeeler Tab Washern L54</t>
  </si>
  <si>
    <t>3559M321-00300,DF56-004</t>
  </si>
  <si>
    <t>Seal Oil (Shaft Seal) d5</t>
  </si>
  <si>
    <t>7 x t.9.5 3559M321-00300</t>
  </si>
  <si>
    <t>Oil Filter  d100 x L.140</t>
  </si>
  <si>
    <t>mm Item No.185 For C-112</t>
  </si>
  <si>
    <t>O - Ring Viton A - 022 N</t>
  </si>
  <si>
    <t>ikasso</t>
  </si>
  <si>
    <t>O - Ring Viton A - 027 N</t>
  </si>
  <si>
    <t>O - Ring Viton A - 144 N</t>
  </si>
  <si>
    <t>O - Ring Viton A - 246 N</t>
  </si>
  <si>
    <t>O - Ring Viton A - 276 F</t>
  </si>
  <si>
    <t>or C-112 (Sundyne Compre</t>
  </si>
  <si>
    <t>O - Ring Viton A - 279 N</t>
  </si>
  <si>
    <t>O - Ring Viton A - 454 N</t>
  </si>
  <si>
    <t>O - Ring Viton ID.31,47</t>
  </si>
  <si>
    <t>x OD.35,03 x 1,78 (O-Rin</t>
  </si>
  <si>
    <t>O - Ring Viton ID.63,17</t>
  </si>
  <si>
    <t>x OD.68,41 x 2,62 (O-Rin</t>
  </si>
  <si>
    <t>Journal Bearing  151A, P</t>
  </si>
  <si>
    <t>/N. BE 20AA0960A for C-1</t>
  </si>
  <si>
    <t>Journal Bearing  151B, P</t>
  </si>
  <si>
    <t>/N. BE 09AA01688 for C-1</t>
  </si>
  <si>
    <t>Thrust Washer 155A, P/N.</t>
  </si>
  <si>
    <t>WA 05AA01262 for C-112</t>
  </si>
  <si>
    <t>Thrust Washer 155B, P/N.</t>
  </si>
  <si>
    <t>WA 05AA01320 for C-112</t>
  </si>
  <si>
    <t>Interconnecting shaft Ge</t>
  </si>
  <si>
    <t>igi Spin Z112 mat l SGM</t>
  </si>
  <si>
    <t>O Ring viton 270 x 3mm F</t>
  </si>
  <si>
    <t>or (C-112) Type LMC 311P</t>
  </si>
  <si>
    <t>Housing Gasket Item No.</t>
  </si>
  <si>
    <t>105, S/N: F56-0004 A-1,</t>
  </si>
  <si>
    <t>Lube Pump Item : 160, Mo</t>
  </si>
  <si>
    <t>d: LMC 311P-75-17257TG,S</t>
  </si>
  <si>
    <t>Spring Pin Mat l.SKS(AIS</t>
  </si>
  <si>
    <t>I W-8) Item:918D,Mod.LMC</t>
  </si>
  <si>
    <t>Spring Pin Mat l.SKS ( A</t>
  </si>
  <si>
    <t>ISI W-8 ) item:918N, Mod</t>
  </si>
  <si>
    <t>Shim Spacer Item no.158</t>
  </si>
  <si>
    <t>for C-112 Sundyne Compre</t>
  </si>
  <si>
    <t>Lube Pump Spring Item:No</t>
  </si>
  <si>
    <t>.23A, for C-112 Sundyne</t>
  </si>
  <si>
    <t>Shaft Spacer Item no.123</t>
  </si>
  <si>
    <t>A For C-112 Sundyne Comp</t>
  </si>
  <si>
    <t>Key Item no.920A For C-1</t>
  </si>
  <si>
    <t>12 Sundyne Compressor Mo</t>
  </si>
  <si>
    <t>O-Ring Packing Item no.9</t>
  </si>
  <si>
    <t>36T For Sundyne Compress</t>
  </si>
  <si>
    <t>Bearing Liner (09-L04-AA</t>
  </si>
  <si>
    <t>01A),(09-L04-AA01B),(09-</t>
  </si>
  <si>
    <t>O-ring Viton (OD. 30 x</t>
  </si>
  <si>
    <t>ID. 20 x T. 5)mm</t>
  </si>
  <si>
    <t>Oil Seal #(ID 15 x OD</t>
  </si>
  <si>
    <t>35 x L 7) TC15357</t>
  </si>
  <si>
    <t>Oil Seal #(ID 38 x OD 35</t>
  </si>
  <si>
    <t>x L 9.5)</t>
  </si>
  <si>
    <t>Impeller P/N: 2-9 JM01AD</t>
  </si>
  <si>
    <t>O-ring item No. 936 P/N:</t>
  </si>
  <si>
    <t>RKRC311PXX</t>
  </si>
  <si>
    <t>O-ring item No. 936 A</t>
  </si>
  <si>
    <t>PN. 14-047XX</t>
  </si>
  <si>
    <t>O-ring item No. 936 B</t>
  </si>
  <si>
    <t>PN. 14-046XX</t>
  </si>
  <si>
    <t>O-ring item No. 936 C</t>
  </si>
  <si>
    <t>pn. 14-043UA</t>
  </si>
  <si>
    <t>O-ring item No. 936 M</t>
  </si>
  <si>
    <t>PN. 14-043UA</t>
  </si>
  <si>
    <t>O-ring item No. 936 N</t>
  </si>
  <si>
    <t>PN. 14-040UA</t>
  </si>
  <si>
    <t>O-ring item No. 936 T</t>
  </si>
  <si>
    <t>Low speed shaft asembly</t>
  </si>
  <si>
    <t>High speed shaft asembly</t>
  </si>
  <si>
    <t>Idler speed shaft assemb</t>
  </si>
  <si>
    <t>Thtrust washer P/N:WA 05</t>
  </si>
  <si>
    <t>rter Spring  d82 x d55 M</t>
  </si>
  <si>
    <t>ring  d55 x T7.2 For (C-</t>
  </si>
  <si>
    <t>&amp; Dis Valve N0. 50-08685</t>
  </si>
  <si>
    <t>&amp; Dis Valve No. 50-0896</t>
  </si>
  <si>
    <t>&amp; Dis Valve No. 50-08685</t>
  </si>
  <si>
    <t>Damper Plate For 2nd Suc</t>
  </si>
  <si>
    <t>Stuffing Box Inner Ring</t>
  </si>
  <si>
    <t>TRK  d55 x T14.36  3G-1</t>
  </si>
  <si>
    <t>STRK  d55 x T10 (Tirus)</t>
  </si>
  <si>
    <t>Piston Ring For 395 Cyli</t>
  </si>
  <si>
    <t>nder 4G-57949, Dia. 395</t>
  </si>
  <si>
    <t>Rider Ring For 395 Cylin</t>
  </si>
  <si>
    <t>der 4G-57950, 5G-03878 M</t>
  </si>
  <si>
    <t>Piston Ring For 262 Cyli</t>
  </si>
  <si>
    <t>nder 4G-57951 Mitsui For</t>
  </si>
  <si>
    <t>Rider Ring For 262 Cylin</t>
  </si>
  <si>
    <t>der 4G-57952 Mitsui</t>
  </si>
  <si>
    <t>d.11,1 x d.7,54 x d1.78</t>
  </si>
  <si>
    <t>op Cover d454.5d9 / JB24</t>
  </si>
  <si>
    <t>O - Ring For 2nd Stage B</t>
  </si>
  <si>
    <t>ottom Cover d274 x d8.4</t>
  </si>
  <si>
    <t>ge d195 x d185 / GS2428-</t>
  </si>
  <si>
    <t>O - Ring 23 For Filter</t>
  </si>
  <si>
    <t>d29.7 x d3.5 / JISB2401-</t>
  </si>
  <si>
    <t>O - Ring +30 For Filter</t>
  </si>
  <si>
    <t>d54.4 x d3.1 / JISB2401</t>
  </si>
  <si>
    <t>STRK / d55 x T.10 mm Ep</t>
  </si>
  <si>
    <t>Valve Gasket For 1st Sta</t>
  </si>
  <si>
    <t>ge Size d222 x 212 x t.1</t>
  </si>
  <si>
    <t>ge Valve Cover Size: d29</t>
  </si>
  <si>
    <t>Lift Washer 51-63H099</t>
  </si>
  <si>
    <t>Lift Washer 53-48H099</t>
  </si>
  <si>
    <t>Lift washer 55-48H099</t>
  </si>
  <si>
    <t>Drive gear (1/2) P/N: 5G</t>
  </si>
  <si>
    <t>no. 3 2G-09789</t>
  </si>
  <si>
    <t>Drive gear (2/2) P/N: 5G</t>
  </si>
  <si>
    <t>no. 4 3G-14035</t>
  </si>
  <si>
    <t>Bushing B material alumi</t>
  </si>
  <si>
    <t>nium Alloy</t>
  </si>
  <si>
    <t>model C-150/2MBS</t>
  </si>
  <si>
    <t>Piston rod assembly list</t>
  </si>
  <si>
    <t>no: 5G-03870</t>
  </si>
  <si>
    <t>no: 5G-03871</t>
  </si>
  <si>
    <t>Bushing (metal) part no</t>
  </si>
  <si>
    <t>3G-13472</t>
  </si>
  <si>
    <t>Suction valve stage 1</t>
  </si>
  <si>
    <t>assembly for C-150</t>
  </si>
  <si>
    <t>Discrarge valve stage 1</t>
  </si>
  <si>
    <t>ssembly for C-150</t>
  </si>
  <si>
    <t>Crosshead Pin  3G-13471</t>
  </si>
  <si>
    <t>Gear A material SCM 435</t>
  </si>
  <si>
    <t>Gear B material 45 C  li</t>
  </si>
  <si>
    <t>rter Spring MBL-4G-53587</t>
  </si>
  <si>
    <t>ring 3G-13011-A-4G-10160</t>
  </si>
  <si>
    <t>Valve Plate For Suc. &amp; D</t>
  </si>
  <si>
    <t>is. Valve No= 50-418041/</t>
  </si>
  <si>
    <t>Damper Plate For Suc. &amp;</t>
  </si>
  <si>
    <t>Dis. Valve No. 50-403997</t>
  </si>
  <si>
    <t>P / 3G-06946 / 4G-10160</t>
  </si>
  <si>
    <t>TR / 2G-04197-A / 4G-10</t>
  </si>
  <si>
    <t>WAT  -60-S Dia. 60 x 14</t>
  </si>
  <si>
    <t>Piston Ring For d313 x 8</t>
  </si>
  <si>
    <t>.8 Cylinder Mat l. Teflo</t>
  </si>
  <si>
    <t>Main Bearing 160 x 130 M</t>
  </si>
  <si>
    <t>BL 2G-12549 Material S10</t>
  </si>
  <si>
    <t>Guide Bearing MBL-4G-582</t>
  </si>
  <si>
    <t>49 d160 x 144 / 150 Mits</t>
  </si>
  <si>
    <t>Crankpin Metal d160 x 10</t>
  </si>
  <si>
    <t>5 / 102.5 MBL 2G-03073 M</t>
  </si>
  <si>
    <t>Crosshead Pin Metal d85</t>
  </si>
  <si>
    <t>x 100 MBL 3G-05719 For C</t>
  </si>
  <si>
    <t>Bushing Metal MBL-3G-170</t>
  </si>
  <si>
    <t>27 Mitsui For (C-412) Di</t>
  </si>
  <si>
    <t>O - Ring For Stuffing Bo</t>
  </si>
  <si>
    <t>x #1 d11 x d 7,54 x 1.78</t>
  </si>
  <si>
    <t>x #2 d 95 x 2,8 / 4G-154</t>
  </si>
  <si>
    <t>x  d104.4 x 3.1 / JB-240</t>
  </si>
  <si>
    <t>O-Ring For Unloader #2 1</t>
  </si>
  <si>
    <t>5.8 x 2.4 Mat l.FPM,5G-0</t>
  </si>
  <si>
    <t>O - Ring For Unloader JB</t>
  </si>
  <si>
    <t>-2401-4D x P12 / 11.8 x</t>
  </si>
  <si>
    <t>O-Ring For Top Cover d39</t>
  </si>
  <si>
    <t>4.5 x T d8.4  Mitsui For</t>
  </si>
  <si>
    <t>Valve Gasket d260 x d250</t>
  </si>
  <si>
    <t>x t.1 / GS2428-260250 5</t>
  </si>
  <si>
    <t>Gasket For Valve Cover d</t>
  </si>
  <si>
    <t>290 x d279 Mat l.Juntets</t>
  </si>
  <si>
    <t>Gasket For Cap Nut d50 x</t>
  </si>
  <si>
    <t>d34 x T.1 Juntetsu 5G-0</t>
  </si>
  <si>
    <t>O - Ring Lube Oil Cooler</t>
  </si>
  <si>
    <t>( N2-8897 ) d144.6 x d6</t>
  </si>
  <si>
    <t>Oil Seal TF 0.625 x 1.12</t>
  </si>
  <si>
    <t>1 x 0.394 For (C-412) Ty</t>
  </si>
  <si>
    <t>Spring For Stuffing Box</t>
  </si>
  <si>
    <t>WAT-60-S For (C-412) Typ</t>
  </si>
  <si>
    <t>4G-10160 For (C-412) Typ</t>
  </si>
  <si>
    <t>Rider Ring Dia. 313 Cyli</t>
  </si>
  <si>
    <t>nder (modifikasi) Materi</t>
  </si>
  <si>
    <t>Piston Ring Dia.313 Cyli</t>
  </si>
  <si>
    <t>nder (modifikasi) , Mate</t>
  </si>
  <si>
    <t>Guide Ring 55-63 H 099 T</t>
  </si>
  <si>
    <t>0.6 For (C-412) Type: 2M</t>
  </si>
  <si>
    <t>Guide Ring 57-63 H 099 T</t>
  </si>
  <si>
    <t>0.4 For (C-412) Type : 2</t>
  </si>
  <si>
    <t>Locating Pin 60-3.8 x 20</t>
  </si>
  <si>
    <t>H 100 For (C-412) Type:</t>
  </si>
  <si>
    <t>Bush 30-084864</t>
  </si>
  <si>
    <t>Drive Gear(1/2) P/N.3G-0</t>
  </si>
  <si>
    <t>8641,Regno.3,List no.5G-</t>
  </si>
  <si>
    <t>Drive Gear(2/2)P/N:3G-16</t>
  </si>
  <si>
    <t>054,Regno.4,List No.5G-0</t>
  </si>
  <si>
    <t>Pin P/N:JB1354M6-8X36-S4</t>
  </si>
  <si>
    <t>5C,Regno.41,List no.5G-0</t>
  </si>
  <si>
    <t>Retaining Ring P/N:JB280</t>
  </si>
  <si>
    <t>4JIkuyou-17,Regno.42,Lis</t>
  </si>
  <si>
    <t>Special Nut P/N: 3G-0570</t>
  </si>
  <si>
    <t>2 Reg No. 221A List No.</t>
  </si>
  <si>
    <t>Distance Ring P/N: 4G-53</t>
  </si>
  <si>
    <t>713 Reg No. 252A List No</t>
  </si>
  <si>
    <t>Oil Seal NBR / 21 NOK 21</t>
  </si>
  <si>
    <t>USH-16 CU 2548 KO</t>
  </si>
  <si>
    <t>Pressure Spring P/N:61-5</t>
  </si>
  <si>
    <t>49763 For 234 LD Suction</t>
  </si>
  <si>
    <t>Bush P/N:85-547539 for s</t>
  </si>
  <si>
    <t>uction valve for C-412,</t>
  </si>
  <si>
    <t>Guide bush P/N:50-547538</t>
  </si>
  <si>
    <t>for suction valve for C</t>
  </si>
  <si>
    <t>Washer P/N: 4G-58144 for</t>
  </si>
  <si>
    <t>C-412 type 2MBL, S/N: M</t>
  </si>
  <si>
    <t>Valve plate (Peek) for s</t>
  </si>
  <si>
    <t>uction &amp; discharge P/N:8</t>
  </si>
  <si>
    <t>Guide ring  for suction</t>
  </si>
  <si>
    <t>&amp; discharge valveS-7.0 P</t>
  </si>
  <si>
    <t>Suct. valve assembly</t>
  </si>
  <si>
    <t>for C-412</t>
  </si>
  <si>
    <t>Labyrinth type oil seal</t>
  </si>
  <si>
    <t>C-412/2MBL</t>
  </si>
  <si>
    <t>Unloader bush E7 51-5475</t>
  </si>
  <si>
    <t>fpr suction valve C-018</t>
  </si>
  <si>
    <t>Element Control Line Fil</t>
  </si>
  <si>
    <t>ter 02250057-279  Petrot</t>
  </si>
  <si>
    <t>Element Air Filter Prima</t>
  </si>
  <si>
    <t>ry P/N:049903 Sullair</t>
  </si>
  <si>
    <t>Element Air Filter Secon</t>
  </si>
  <si>
    <t>dary P/N:049904 Sullair</t>
  </si>
  <si>
    <t>Blow Down Valve For Drye</t>
  </si>
  <si>
    <t>r P/N: 250028-806</t>
  </si>
  <si>
    <t>Solenoid valve Asco EF 8</t>
  </si>
  <si>
    <t>320G184, 110/50 Hz, 1/4</t>
  </si>
  <si>
    <t>Blow Down Valve Repair K</t>
  </si>
  <si>
    <t>it P/N: 02250050-112  Su</t>
  </si>
  <si>
    <t>Supervisor II P/N.022500</t>
  </si>
  <si>
    <t>51-539</t>
  </si>
  <si>
    <t>Kit Pneumatic Valve P/N.</t>
  </si>
  <si>
    <t>022500S3-754</t>
  </si>
  <si>
    <t>Seal Motor ID.74mm ,OD.1</t>
  </si>
  <si>
    <t>05mm</t>
  </si>
  <si>
    <t>Oil Filter Element Nr/No</t>
  </si>
  <si>
    <t>. 1200 P/N: 6.1979.10020</t>
  </si>
  <si>
    <t>Air Filter  Element Nr/N</t>
  </si>
  <si>
    <t>o: 1250 For C-991 A/New</t>
  </si>
  <si>
    <t>Oil Separator Cartridge</t>
  </si>
  <si>
    <t>P/N: 6.2132.0</t>
  </si>
  <si>
    <t>Diaphragm Part No: 51 Fo</t>
  </si>
  <si>
    <t>r Ecodrain 13</t>
  </si>
  <si>
    <t>Pressure Transducer P/N:</t>
  </si>
  <si>
    <t>7.7040.1</t>
  </si>
  <si>
    <t>PT 100 Sensor P/N: 7.703</t>
  </si>
  <si>
    <t>5.1</t>
  </si>
  <si>
    <t>Working Element 80c P/N:</t>
  </si>
  <si>
    <t>7.1975.0</t>
  </si>
  <si>
    <t>Pneumatic Valve P/N:7.48</t>
  </si>
  <si>
    <t>01.2</t>
  </si>
  <si>
    <t>Solenoid Valve P/N: 7.54</t>
  </si>
  <si>
    <t>53.0</t>
  </si>
  <si>
    <t>Piston P/N: 5.2714.2</t>
  </si>
  <si>
    <t>Membrane for ECO drain 2</t>
  </si>
  <si>
    <t>1 plus Kaeser</t>
  </si>
  <si>
    <t>Air cooler P/N:5.6901.1</t>
  </si>
  <si>
    <t>Air Filter Cartridge</t>
  </si>
  <si>
    <t>type 6.4148</t>
  </si>
  <si>
    <t>Oil Filter Cartridge</t>
  </si>
  <si>
    <t>Repair kit minimum press</t>
  </si>
  <si>
    <t>check valve No. 2044</t>
  </si>
  <si>
    <t>Repair Kit Combination</t>
  </si>
  <si>
    <t>Valve No: 2064 "Kaeser"</t>
  </si>
  <si>
    <t>Repair kit combined aux</t>
  </si>
  <si>
    <t>vent valve No: 2104</t>
  </si>
  <si>
    <t>Repair Kit Min Press</t>
  </si>
  <si>
    <t>Check Valve</t>
  </si>
  <si>
    <t>MAintenance Kit Venting</t>
  </si>
  <si>
    <t>Valve No. 2122 "Kaeser"</t>
  </si>
  <si>
    <t>Maintenance kit pneumati</t>
  </si>
  <si>
    <t>Valve No: 2302 "Kaeser"</t>
  </si>
  <si>
    <t>Automatic Drain Eco drai</t>
  </si>
  <si>
    <t>Model 13 Kaeser</t>
  </si>
  <si>
    <t>12007088]</t>
  </si>
  <si>
    <t>Model 21 plus Kaeser</t>
  </si>
  <si>
    <t>Wearing Set Eco drain 13</t>
  </si>
  <si>
    <t>Wearing Set Eco Drain 21</t>
  </si>
  <si>
    <t>Plus Kaeser</t>
  </si>
  <si>
    <t>Low  Pressure Metal</t>
  </si>
  <si>
    <t>Flexible Hose end connec</t>
  </si>
  <si>
    <t>Flexible elemen coupling</t>
  </si>
  <si>
    <t>Omega Rex TM-60</t>
  </si>
  <si>
    <t>Thermometer P/N: 7.7035</t>
  </si>
  <si>
    <t>KAeser</t>
  </si>
  <si>
    <t>Maintenance Kit Combinat</t>
  </si>
  <si>
    <t>ion valve PN. 400877</t>
  </si>
  <si>
    <t>Venting pipe DN 13 x 105</t>
  </si>
  <si>
    <t>0 Kaeser PN. 8.2148.0</t>
  </si>
  <si>
    <t>Vent Valve (selenoid val</t>
  </si>
  <si>
    <t>ve) Kaeser PN. 204250.00</t>
  </si>
  <si>
    <t>Cartridge filter activat</t>
  </si>
  <si>
    <t>Cartridge filter Kaeser</t>
  </si>
  <si>
    <t>Wearing set Eco Drain 31</t>
  </si>
  <si>
    <t>Spare part valve mountin</t>
  </si>
  <si>
    <t>part 8 2455.0 Eco drain</t>
  </si>
  <si>
    <t>Pressure switch 0,9E Nor</t>
  </si>
  <si>
    <t>mally open 660303</t>
  </si>
  <si>
    <t>Magnetic contactor type</t>
  </si>
  <si>
    <t>A110-30 mfg. ABB</t>
  </si>
  <si>
    <t>6.3570.1 level gauge G 4</t>
  </si>
  <si>
    <t>6.1335E0 anti vibration</t>
  </si>
  <si>
    <t>2.8542E10010 dirt trap f</t>
  </si>
  <si>
    <t>203220E00010 purging lin</t>
  </si>
  <si>
    <t>O-ring P/N:5.1444.0 type</t>
  </si>
  <si>
    <t>kompressor DSD 171/10 S/</t>
  </si>
  <si>
    <t>Carbon remover kaeser</t>
  </si>
  <si>
    <t>coolercare type kompress</t>
  </si>
  <si>
    <t>400933.0 control line ki</t>
  </si>
  <si>
    <t>400707.00020 rep kit com</t>
  </si>
  <si>
    <t>7.4801E3 pneumatic valve</t>
  </si>
  <si>
    <t>400877.0 maint kit comb.</t>
  </si>
  <si>
    <t>7.7035E1 resistance ther</t>
  </si>
  <si>
    <t>mometer</t>
  </si>
  <si>
    <t>7.7040E3 pressure trans-</t>
  </si>
  <si>
    <t>ducer</t>
  </si>
  <si>
    <t>Vacuum switch air filter</t>
  </si>
  <si>
    <t>Safety pressure switch (</t>
  </si>
  <si>
    <t>PN. 3730)</t>
  </si>
  <si>
    <t>PTC Termistor sensor 7.2</t>
  </si>
  <si>
    <t>712e10020</t>
  </si>
  <si>
    <t>PT 100 Sensor, f/ Kaeser</t>
  </si>
  <si>
    <t>DSD171</t>
  </si>
  <si>
    <t>Differential pressure</t>
  </si>
  <si>
    <t>switch f/ Kaeser DSD171</t>
  </si>
  <si>
    <t>Filter kit P/N: 29019200</t>
  </si>
  <si>
    <t>Filter mesh P/N: 2902016</t>
  </si>
  <si>
    <t>Oil Separator P/N: 29019</t>
  </si>
  <si>
    <t>Oil Roto Ultra P/N: 1630</t>
  </si>
  <si>
    <t>Preventive Kit 8000H P/N</t>
  </si>
  <si>
    <t>Thermostat tropical P/N:</t>
  </si>
  <si>
    <t>Selenoid P/N: 1089058022</t>
  </si>
  <si>
    <t>Carbon remover for atlas</t>
  </si>
  <si>
    <t>Oil filter 6.4493.0</t>
  </si>
  <si>
    <t>Air filter  6.4139.0</t>
  </si>
  <si>
    <t>Oil separator cartridge</t>
  </si>
  <si>
    <t>Pressure transducer P.N.</t>
  </si>
  <si>
    <t>Piston Ring for cylinder</t>
  </si>
  <si>
    <t>Rider Ring for Cylinder</t>
  </si>
  <si>
    <t>Gland packing (step cut)</t>
  </si>
  <si>
    <t>for 1st chamber</t>
  </si>
  <si>
    <t>Gland packing (straight</t>
  </si>
  <si>
    <t>cut)</t>
  </si>
  <si>
    <t>Pressure breaker ring f/</t>
  </si>
  <si>
    <t>1st chamber</t>
  </si>
  <si>
    <t>Gasket packing case /</t>
  </si>
  <si>
    <t>pressure breaker ring</t>
  </si>
  <si>
    <t>O-ring (Gland stopper)</t>
  </si>
  <si>
    <t>f/ 2nd chamber</t>
  </si>
  <si>
    <t>cut) f/ 2nd chamber</t>
  </si>
  <si>
    <t>Gasket (packing case/</t>
  </si>
  <si>
    <t>gland packing)</t>
  </si>
  <si>
    <t>Gasket (packing box) for</t>
  </si>
  <si>
    <t>2nd chamber</t>
  </si>
  <si>
    <t>O-ring (gland stopper) f</t>
  </si>
  <si>
    <t>Wiper ring no. 1</t>
  </si>
  <si>
    <t>Wiper ring no. 2</t>
  </si>
  <si>
    <t>Wiper ring no. 3 mtrl.</t>
  </si>
  <si>
    <t>PTFE</t>
  </si>
  <si>
    <t>Gasket (Wiper ring box)</t>
  </si>
  <si>
    <t>Oil seal (wiper ring</t>
  </si>
  <si>
    <t>cover) mtrl NBR</t>
  </si>
  <si>
    <t>Gasket (wiper ring cover</t>
  </si>
  <si>
    <t>Gasket (seal plate) mtrl</t>
  </si>
  <si>
    <t>paper</t>
  </si>
  <si>
    <t>Gasket (Plate) mtrl. Pa</t>
  </si>
  <si>
    <t>per</t>
  </si>
  <si>
    <t>Valve plate peek suction</t>
  </si>
  <si>
    <t>Valve plate peek Dischar</t>
  </si>
  <si>
    <t>Valve spring suction</t>
  </si>
  <si>
    <t>Valve spring Discharge</t>
  </si>
  <si>
    <t>Drive gear 1  2G-09789 l</t>
  </si>
  <si>
    <t>Drive gear 2 3G-14035 li</t>
  </si>
  <si>
    <t>Main bearing P/N 2G-1300</t>
  </si>
  <si>
    <t>Guide bearing P/N 2G-058</t>
  </si>
  <si>
    <t>Crankpin metal P/n 2G-06</t>
  </si>
  <si>
    <t>U-packing P/N: UP 100</t>
  </si>
  <si>
    <t>Valve Plate 2nd stage</t>
  </si>
  <si>
    <t>Damper Plate 1st stage</t>
  </si>
  <si>
    <t>Spring plate f 105 RN S=</t>
  </si>
  <si>
    <t>Suction Valve / Valve</t>
  </si>
  <si>
    <t>O-ring</t>
  </si>
  <si>
    <t>P/N. 01073380</t>
  </si>
  <si>
    <t>Pressure spring</t>
  </si>
  <si>
    <t>P/N. 00016051</t>
  </si>
  <si>
    <t>O-Ring</t>
  </si>
  <si>
    <t>P/N. 01073140</t>
  </si>
  <si>
    <t>Membrane P/N 00249003</t>
  </si>
  <si>
    <t>Delivery Valve P/N 03000</t>
  </si>
  <si>
    <t>271</t>
  </si>
  <si>
    <t>Sealing Ring P/N 0107505</t>
  </si>
  <si>
    <t>Pressure spring P/N 0001</t>
  </si>
  <si>
    <t>6017</t>
  </si>
  <si>
    <t>Suction valve P/N 030002</t>
  </si>
  <si>
    <t>30</t>
  </si>
  <si>
    <t>O-Ring P/N. 01073258</t>
  </si>
  <si>
    <t>Delivery valve P/N 03002</t>
  </si>
  <si>
    <t>31</t>
  </si>
  <si>
    <t>O-Ring P/N 01073630</t>
  </si>
  <si>
    <t>O-ring P/N. 01073391</t>
  </si>
  <si>
    <t>Radial Seal Gasket</t>
  </si>
  <si>
    <t>P/N 01077113</t>
  </si>
  <si>
    <t>Radial seal gasket</t>
  </si>
  <si>
    <t>P/N 01077201</t>
  </si>
  <si>
    <t>O-ring P/N 01073430</t>
  </si>
  <si>
    <t>Sealing Ring P/N 0107502</t>
  </si>
  <si>
    <t>6</t>
  </si>
  <si>
    <t>O-ring P/N 01073444</t>
  </si>
  <si>
    <t>O-ring P/N 01073087</t>
  </si>
  <si>
    <t>O-ring P/N 01073615</t>
  </si>
  <si>
    <t>O-ring P/N 01073381</t>
  </si>
  <si>
    <t>4</t>
  </si>
  <si>
    <t>O-ring P/N 01073109</t>
  </si>
  <si>
    <t>2</t>
  </si>
  <si>
    <t>Roller Bearing P/N 01081</t>
  </si>
  <si>
    <t>155</t>
  </si>
  <si>
    <t>Self aligring roller bea</t>
  </si>
  <si>
    <t>ring P/N 01084160</t>
  </si>
  <si>
    <t>O-ring P/N 01073245</t>
  </si>
  <si>
    <t>Oil control ring P/N 002</t>
  </si>
  <si>
    <t>090099</t>
  </si>
  <si>
    <t>090096</t>
  </si>
  <si>
    <t>O-ring P/N 01073400</t>
  </si>
  <si>
    <t>Leak gas gasket P/N 0025</t>
  </si>
  <si>
    <t>9002</t>
  </si>
  <si>
    <t>Gland chamber P/N 002390</t>
  </si>
  <si>
    <t>16</t>
  </si>
  <si>
    <t>Packing (pair) P/N 00210</t>
  </si>
  <si>
    <t>Leak gas gasket P/N 0021</t>
  </si>
  <si>
    <t>0018</t>
  </si>
  <si>
    <t>O-ring P/N 01073246</t>
  </si>
  <si>
    <t>Guide ring P/N 00143067</t>
  </si>
  <si>
    <t>Piston Ring P/N 00142073</t>
  </si>
  <si>
    <t>O-ring P/N 01073182</t>
  </si>
  <si>
    <t>O-ring P/N 01073635</t>
  </si>
  <si>
    <t>O-ring P/N 01073375</t>
  </si>
  <si>
    <t>Guide ring P/N 00143097</t>
  </si>
  <si>
    <t>Piston ring P/N 00142070</t>
  </si>
  <si>
    <t>Piston pin P/N 01095260</t>
  </si>
  <si>
    <t>V-ring P/N 01072045</t>
  </si>
  <si>
    <t>Big end bearings P/N 000</t>
  </si>
  <si>
    <t>28100</t>
  </si>
  <si>
    <t>Piston pin bushing P/N 0</t>
  </si>
  <si>
    <t>1095261</t>
  </si>
  <si>
    <t>Gasket P/N 00007344</t>
  </si>
  <si>
    <t>Gasket P/N 00007400</t>
  </si>
  <si>
    <t>O-ring P/N 01073296</t>
  </si>
  <si>
    <t>O-ring P/N 01073655</t>
  </si>
  <si>
    <t>O-ring P/N 01073157</t>
  </si>
  <si>
    <t>O-ring P/N 01073210</t>
  </si>
  <si>
    <t>O-ring P/N 01073259</t>
  </si>
  <si>
    <t>Sealing ring P/N 0107504</t>
  </si>
  <si>
    <t>Sealing ring P/N 0107505</t>
  </si>
  <si>
    <t>Sealing ring P/N 010750</t>
  </si>
  <si>
    <t>90</t>
  </si>
  <si>
    <t>Sealing ring P/N 0107507</t>
  </si>
  <si>
    <t>1</t>
  </si>
  <si>
    <t>Sealing ring P/N 0107502</t>
  </si>
  <si>
    <t>O-ring P/N 01073218</t>
  </si>
  <si>
    <t>Gasket P/N 00007401</t>
  </si>
  <si>
    <t>O-ring P/N 01073188</t>
  </si>
  <si>
    <t>O-ring P/N 01073450</t>
  </si>
  <si>
    <t>Sealing ring P/n 0107502</t>
  </si>
  <si>
    <t>Unloader fork</t>
  </si>
  <si>
    <t>P/N:00157022 (control un</t>
  </si>
  <si>
    <t>Piston ring 00142096, D</t>
  </si>
  <si>
    <t xml:space="preserve"> 360, replacement for ar</t>
  </si>
  <si>
    <t>Guide ring 00143086, D</t>
  </si>
  <si>
    <t>Guide ring  dia26    S=</t>
  </si>
  <si>
    <t>Elbow CPVC Sch 80 sock</t>
  </si>
  <si>
    <t>size 1"</t>
  </si>
  <si>
    <t>DP Swith, Range 0-5 kg/c</t>
  </si>
  <si>
    <t>m2G (adjustable) Connect</t>
  </si>
  <si>
    <t>Channel Plate Gasket/Gas</t>
  </si>
  <si>
    <t>ket EPDM Clip On Spec 19</t>
  </si>
  <si>
    <t>Channel plate complete</t>
  </si>
  <si>
    <t>gasket P/N:372617-4503</t>
  </si>
  <si>
    <t>Channel plate gasket/gas</t>
  </si>
  <si>
    <t>ket EPDM</t>
  </si>
  <si>
    <t>Gasket HE Plate  Type MX</t>
  </si>
  <si>
    <t>25 MFG</t>
  </si>
  <si>
    <t>Gasket HE Plate  Type MK</t>
  </si>
  <si>
    <t>15 BWFD</t>
  </si>
  <si>
    <t>Gasket material EPDM per</t>
  </si>
  <si>
    <t>easy clip type 0034</t>
  </si>
  <si>
    <t>easy clips</t>
  </si>
  <si>
    <t>MX25B plate material 316</t>
  </si>
  <si>
    <t>article no.3726170583</t>
  </si>
  <si>
    <t>article no.3726170503</t>
  </si>
  <si>
    <t xml:space="preserve"> article no. 3726170516</t>
  </si>
  <si>
    <t>MX25B channel plate gask</t>
  </si>
  <si>
    <t>Channel Plate Gasket / G</t>
  </si>
  <si>
    <t>asket EPDM Clip On 719/</t>
  </si>
  <si>
    <t>Plate Gasket 1100 x 250</t>
  </si>
  <si>
    <t>Normal Plate Gasket mate</t>
  </si>
  <si>
    <t>D- Plate gasket A materi</t>
  </si>
  <si>
    <t>D- Plate gasket  materia</t>
  </si>
  <si>
    <t>D- dist piece gasket mat</t>
  </si>
  <si>
    <t>E- dist piece gasket mat</t>
  </si>
  <si>
    <t>E.Nozzle Gasket material</t>
  </si>
  <si>
    <t>LNBR</t>
  </si>
  <si>
    <t>V-Belt SPB Length 4250 S</t>
  </si>
  <si>
    <t>G 728924174 SH 2/3 Nuovo</t>
  </si>
  <si>
    <t>V-Belt SPB Length 3750 S</t>
  </si>
  <si>
    <t>G 728924174 SH 3/4 &amp; S/6</t>
  </si>
  <si>
    <t>V-Belt SPB Length 3550 S</t>
  </si>
  <si>
    <t>G 728924174 SH 6/7</t>
  </si>
  <si>
    <t>V-Belt SPB Length 5000 S</t>
  </si>
  <si>
    <t>G 728924174 SH8/9</t>
  </si>
  <si>
    <t>V-Belt SPB Length 2800 S</t>
  </si>
  <si>
    <t>G 728924174 SH 9/10</t>
  </si>
  <si>
    <t>V-Belt SPB Length 3000</t>
  </si>
  <si>
    <t>HTD Belt/Hot 14M 11115 L</t>
  </si>
  <si>
    <t>ength 3500 SG 728974 1/4</t>
  </si>
  <si>
    <t>Fan Shaft Bearing /Adapt</t>
  </si>
  <si>
    <t>or sleeve H-2313   ( 560</t>
  </si>
  <si>
    <t>Rubber Coupling (Flexibl</t>
  </si>
  <si>
    <t>e Shaft Coupling) Coupli</t>
  </si>
  <si>
    <t>OD:14, ID:11.5, T:1</t>
  </si>
  <si>
    <t>Rubber coupling Dia.23.5</t>
  </si>
  <si>
    <t>D.40 x T22 (1 set=8pcs)</t>
  </si>
  <si>
    <t>Rubber coupling dia. ID=</t>
  </si>
  <si>
    <t>12.5 x D=29 x T=34 (1set</t>
  </si>
  <si>
    <t>V-belt type: SPC-4000 LW</t>
  </si>
  <si>
    <t>LW (Electric conduction)</t>
  </si>
  <si>
    <t>Driving pulley HTD drive</t>
  </si>
  <si>
    <t>14mm pich pulley and 115</t>
  </si>
  <si>
    <t>V-Belt SPA 2240</t>
  </si>
  <si>
    <t>V-belt SPC 4400 Ld</t>
  </si>
  <si>
    <t>V-belt XPB, lenght 3550</t>
  </si>
  <si>
    <t>Belt SPB 3350</t>
  </si>
  <si>
    <t>Belt SPB Length 2500</t>
  </si>
  <si>
    <t>E- nozzle gasket materia</t>
  </si>
  <si>
    <t>NBR for model : LX 226-N</t>
  </si>
  <si>
    <t>D- Plate gasket B materi</t>
  </si>
  <si>
    <t>NBR   for model : LX 226</t>
  </si>
  <si>
    <t>Rubber Boots set materia</t>
  </si>
  <si>
    <t>NBR nozzle for B side ty</t>
  </si>
  <si>
    <t>NBR nozzle for A side ty</t>
  </si>
  <si>
    <t>V-Belt T1 x 65 x 135L /</t>
  </si>
  <si>
    <t>00300H0066-39 (B-83) Tan</t>
  </si>
  <si>
    <t>Filter Cloth &amp; Wire Net</t>
  </si>
  <si>
    <t>Tanabe Willtec Inc</t>
  </si>
  <si>
    <t>Oil Seal AC 2847 E</t>
  </si>
  <si>
    <t>Filter Elements U010AW30</t>
  </si>
  <si>
    <t>U Filterite Memtec USA</t>
  </si>
  <si>
    <t>Catalyst Tube Without Re</t>
  </si>
  <si>
    <t>ducer,Flange2part ring,D</t>
  </si>
  <si>
    <t>Gasket Spiral Wound Grap</t>
  </si>
  <si>
    <t>hite, Type JIC/T-1804-R-</t>
  </si>
  <si>
    <t>Oil Seal  d24 x d40 x T8</t>
  </si>
  <si>
    <t>E7SE020S221</t>
  </si>
  <si>
    <t>Oil Seal d57 x d80 x T12</t>
  </si>
  <si>
    <t>E7SE020S232</t>
  </si>
  <si>
    <t>Packing  01P-P07-002 x 0</t>
  </si>
  <si>
    <t>3 Size:16.5 x 7 x 26mm m</t>
  </si>
  <si>
    <t>Valve Ass y  For: P-026,</t>
  </si>
  <si>
    <t>Type: DL-1 S/N: M56-060</t>
  </si>
  <si>
    <t>Diaphragm  01P-D02-0001,</t>
  </si>
  <si>
    <t>model M56-0603C-1 Nikis</t>
  </si>
  <si>
    <t>Valve Ass'y 01A-V06-0002</t>
  </si>
  <si>
    <t>model 1S1AX-0:-3DID S/N</t>
  </si>
  <si>
    <t>Pluger drawing No. PO5A</t>
  </si>
  <si>
    <t>Packing drawing No. PO7A</t>
  </si>
  <si>
    <t>Valve Ass'y  drawing No:</t>
  </si>
  <si>
    <t>BV06</t>
  </si>
  <si>
    <t>Oil Relief assembly draw</t>
  </si>
  <si>
    <t>no. VO7A</t>
  </si>
  <si>
    <t>Oil Compasating valve</t>
  </si>
  <si>
    <t>no. VO9A</t>
  </si>
  <si>
    <t>Packing  01P-P07-0002x03</t>
  </si>
  <si>
    <t>Nikiso, Type:1S1 AZ-0.2</t>
  </si>
  <si>
    <t>Ball Valve  7/8 Nikiso F</t>
  </si>
  <si>
    <t>or P-834 S/N: M56-0603A-</t>
  </si>
  <si>
    <t>Valve Seat  01M-S05-0015</t>
  </si>
  <si>
    <t>Nikiso  For P-834 S/N:</t>
  </si>
  <si>
    <t>Packing 01P-P07-0004 x 0</t>
  </si>
  <si>
    <t>1 Nikiso for P-926Type 1</t>
  </si>
  <si>
    <t>Engine Oil Filter 235184</t>
  </si>
  <si>
    <t>81 Peerles pump</t>
  </si>
  <si>
    <t>Lube Oil Filter 23518525</t>
  </si>
  <si>
    <t>Peerles pump</t>
  </si>
  <si>
    <t>Air Cleaner CO 3244 Peer</t>
  </si>
  <si>
    <t>les pump</t>
  </si>
  <si>
    <t>Solenoid model: 2370ES,</t>
  </si>
  <si>
    <t>P/N:SA-3973, S/N:55472,</t>
  </si>
  <si>
    <t>Speed sensor magnetic pi</t>
  </si>
  <si>
    <t>ckup mounting thread 5/8</t>
  </si>
  <si>
    <t>O-Ring for cylinder line</t>
  </si>
  <si>
    <t>Piston ring set P/N.2352</t>
  </si>
  <si>
    <t>4349</t>
  </si>
  <si>
    <t>Packing top set for</t>
  </si>
  <si>
    <t>Detroit Diesel Engine</t>
  </si>
  <si>
    <t>Solenoid valve for high</t>
  </si>
  <si>
    <t>pressure 2/2-way G-1/2</t>
  </si>
  <si>
    <t xml:space="preserve"> Oil control rings type</t>
  </si>
  <si>
    <t>Spiral Wound Gasket 8323</t>
  </si>
  <si>
    <t>9699 AISI-316 L/ Flexite</t>
  </si>
  <si>
    <t>Vit O-RG (DWG Ref: 11) F</t>
  </si>
  <si>
    <t>or P-118 A/B, Seal Type:</t>
  </si>
  <si>
    <t>Vit O-RG (DWG Ref: P) Eq</t>
  </si>
  <si>
    <t>uip Model: 8HPX19A, Equi</t>
  </si>
  <si>
    <t>Vit O-RG (Dwg Ref: 6) Fo</t>
  </si>
  <si>
    <t>r P-118 A/B, Seal Type:</t>
  </si>
  <si>
    <t>Vit O-RG Gland Ring Opti</t>
  </si>
  <si>
    <t>mal Part (Dwg Ref: G) Fo</t>
  </si>
  <si>
    <t>O-Ring Viton dia. 75.79</t>
  </si>
  <si>
    <t>x 82.85 x 3.53mm (For O-</t>
  </si>
  <si>
    <t>O-Ring Viton dia. 145.65</t>
  </si>
  <si>
    <t>x 152.7mm, for P-118 (O</t>
  </si>
  <si>
    <t>O-Ring Viton dia.88.27 x</t>
  </si>
  <si>
    <t>98.93 x 5.33mm (For O-R</t>
  </si>
  <si>
    <t>O-Ring Viton dia. 103.17</t>
  </si>
  <si>
    <t>x 5.33mm, for P-118 (O-</t>
  </si>
  <si>
    <t>No 5 CBN Inst (Carbon In</t>
  </si>
  <si>
    <t>sert) Dwg Ref 2 For P-11</t>
  </si>
  <si>
    <t>Tung Car 62-6 Seal RG (D</t>
  </si>
  <si>
    <t>WG Ref: 3) For P-118 A/B</t>
  </si>
  <si>
    <t>Spring (20 SS SPG No: 1</t>
  </si>
  <si>
    <t>- A DWG Ref C) For P-118</t>
  </si>
  <si>
    <t>Mechanical seal Assy</t>
  </si>
  <si>
    <t>Suc:2.96bar, Dis:8.62bar</t>
  </si>
  <si>
    <t>Element Coupling type</t>
  </si>
  <si>
    <t>TSKS size 180 spc. 180</t>
  </si>
  <si>
    <t>Shaft Sleeve Sus-316</t>
  </si>
  <si>
    <t>shaft size 74.5 mm</t>
  </si>
  <si>
    <t>Gland ring (dwg ref 1)</t>
  </si>
  <si>
    <t>model 8HPX19A</t>
  </si>
  <si>
    <t>no 5 CBN bush (dwg ref B</t>
  </si>
  <si>
    <t>Mech seal K-23506248 For</t>
  </si>
  <si>
    <t>Detroit</t>
  </si>
  <si>
    <t>Oil seal 5117983 For det</t>
  </si>
  <si>
    <t>O-ring viton ID.121 x OD</t>
  </si>
  <si>
    <t>125 x T.3mm</t>
  </si>
  <si>
    <t>O-ring ID.129.5 x OD.139</t>
  </si>
  <si>
    <t>Duraflon V-RG (Dwg Ref :</t>
  </si>
  <si>
    <t>P) For Seal Type:Single</t>
  </si>
  <si>
    <t>Duraflex RG (Dwg. Ref:7)</t>
  </si>
  <si>
    <t>for Seal Type single in</t>
  </si>
  <si>
    <t>Duraflon Coated Vit O-Ri</t>
  </si>
  <si>
    <t>ng Glandring Optional Pa</t>
  </si>
  <si>
    <t>ng (DWG Ref: 11) for Sea</t>
  </si>
  <si>
    <t>No 5 Carbon insert (Dwg</t>
  </si>
  <si>
    <t>Ref:2)Seal type: single</t>
  </si>
  <si>
    <t>No 5 Floating Bush (Dwg</t>
  </si>
  <si>
    <t>Ref: 24) Item Code Y53A3</t>
  </si>
  <si>
    <t>20 SS SPG No 9 (Dwg Ref:</t>
  </si>
  <si>
    <t>24) For P-142 A/B, Seal</t>
  </si>
  <si>
    <t>Casing Wear Ring: SFX No</t>
  </si>
  <si>
    <t>.A , P/N:83080184, 593D6</t>
  </si>
  <si>
    <t>Casing Wear Ring Cover:</t>
  </si>
  <si>
    <t>SFZ No.B P/N: 83080192,</t>
  </si>
  <si>
    <t>Silicone Carbide 1 Seal</t>
  </si>
  <si>
    <t>RG Dwg Ref=3 For P-142 S</t>
  </si>
  <si>
    <t>mechanical seal assy</t>
  </si>
  <si>
    <t>suc:0.44kg/cm2,dis:21.97</t>
  </si>
  <si>
    <t>Element coupling (membra</t>
  </si>
  <si>
    <t>ne coupling) Metastream</t>
  </si>
  <si>
    <t>model 3x6x17A</t>
  </si>
  <si>
    <t>316 SS Compresion unit</t>
  </si>
  <si>
    <t>P/N 4S Mech seal Duramet</t>
  </si>
  <si>
    <t>Duraflon V-RG (DWG Ref:P</t>
  </si>
  <si>
    <t>), For P-162/163, Seal T</t>
  </si>
  <si>
    <t>No.5 CBN Inst (DWG Ref:P</t>
  </si>
  <si>
    <t>Duraflex RG (DWG Ref :7)</t>
  </si>
  <si>
    <t>For P-162/163, Seal Typ</t>
  </si>
  <si>
    <t>ng Gland Ring Optimal Pa</t>
  </si>
  <si>
    <t>ng (Dwg Ref: 11) for P-1</t>
  </si>
  <si>
    <t>Mechanical seal assy</t>
  </si>
  <si>
    <t>Suc:0.39bar,disc:5.59bar</t>
  </si>
  <si>
    <t>Element coupling type</t>
  </si>
  <si>
    <t>TSKS Metastream size 110</t>
  </si>
  <si>
    <t>model 8HPX21B</t>
  </si>
  <si>
    <t>no 5 CBN bush (dwg ref 2</t>
  </si>
  <si>
    <t>Carbon Graphite Statione</t>
  </si>
  <si>
    <t>ry P/N.Y5FQ3500 M33</t>
  </si>
  <si>
    <t>Shaft Sleeve ( Mech. Sea</t>
  </si>
  <si>
    <t>l Spares ) P/N.976315099</t>
  </si>
  <si>
    <t>Rota-ting Face / Rotary</t>
  </si>
  <si>
    <t>Mech. Seal Spares Tungst</t>
  </si>
  <si>
    <t>Carbon Graphite/Stationa</t>
  </si>
  <si>
    <t>ry Mech. Seal Spares P/N</t>
  </si>
  <si>
    <t>O-ring 5 ID x 5-1/4 OD 2</t>
  </si>
  <si>
    <t>0A11CM250 For (P-411, P-</t>
  </si>
  <si>
    <t>O-Ring Viton d60 x 3.5mm</t>
  </si>
  <si>
    <t>, For Shaft Sleeve, P-41</t>
  </si>
  <si>
    <t>O-Ring Viton Dia.76 x 5.</t>
  </si>
  <si>
    <t>32mm, for P-411 Model:3X</t>
  </si>
  <si>
    <t>O-Ring Viton ID.85 x OD.</t>
  </si>
  <si>
    <t>95 x 5.32mm For P-411,51</t>
  </si>
  <si>
    <t>O-Ring Viton d120 x 3.5m</t>
  </si>
  <si>
    <t>m For P-411,511,611, Sea</t>
  </si>
  <si>
    <t>O-Ring Viton d227 x 7mm</t>
  </si>
  <si>
    <t>For(P-411, P-511, P-611)</t>
  </si>
  <si>
    <t>316 SS Comp Unit (Dwg Re</t>
  </si>
  <si>
    <t>f:45);Seal type:single i</t>
  </si>
  <si>
    <t>No 5 CBN Bush (Dwg.Ref:B</t>
  </si>
  <si>
    <t>);Seal type:single insid</t>
  </si>
  <si>
    <t>Coupling Set MFG: Metast</t>
  </si>
  <si>
    <t>ream, Type: TSKS ; Size:</t>
  </si>
  <si>
    <t>suc:3.23kg/cm2, dis:45.1</t>
  </si>
  <si>
    <t>Lock washer bearing/mata</t>
  </si>
  <si>
    <t>hari bearing (ID 51.4 x</t>
  </si>
  <si>
    <t>Roll pin model bar size</t>
  </si>
  <si>
    <t>dia. 4.9 x 38.1 mm SS</t>
  </si>
  <si>
    <t>Socket set screw</t>
  </si>
  <si>
    <t>M4.8 x 9.6mm SS</t>
  </si>
  <si>
    <t>model 3GX10 DA-8</t>
  </si>
  <si>
    <t>model 3X10 DA-8</t>
  </si>
  <si>
    <t>Mech. Seal Carbon Graphi</t>
  </si>
  <si>
    <t>te Insert Y5FH3250333 /</t>
  </si>
  <si>
    <t>O - Ring Viton d66.27 x</t>
  </si>
  <si>
    <t>3.53mm (231)</t>
  </si>
  <si>
    <t>O-Ring Viton d136.12 x 3</t>
  </si>
  <si>
    <t>.53mm (253), for P-921 S</t>
  </si>
  <si>
    <t>O - Ring Viton d81.92 x</t>
  </si>
  <si>
    <t>5.53mm (339)</t>
  </si>
  <si>
    <t>O - Ring Viton d94.62 x</t>
  </si>
  <si>
    <t>5.53mm (343)</t>
  </si>
  <si>
    <t>O-Ring Viton Dia 122 x 3</t>
  </si>
  <si>
    <t>.5mm, for P-921 Seal Typ</t>
  </si>
  <si>
    <t>Case Wear Ring P/N: 6119</t>
  </si>
  <si>
    <t>3272 593D6AX1 Find No.6</t>
  </si>
  <si>
    <t>328018012019593D6BX1 Fin</t>
  </si>
  <si>
    <t>Mechanical seal Assy suc</t>
  </si>
  <si>
    <t>2.4kg/cm2,dis:25.0kg/cm2</t>
  </si>
  <si>
    <t>Tung Car 62-6 Seal RG</t>
  </si>
  <si>
    <t>Rubber coupling SW/RRS-0</t>
  </si>
  <si>
    <t>95  Rathi Coupling</t>
  </si>
  <si>
    <t>Rubber Coupling SW/RRS</t>
  </si>
  <si>
    <t># 190mm 'Rathi Coupling'</t>
  </si>
  <si>
    <t>Mechanical seal Paco</t>
  </si>
  <si>
    <t>159959-146L69 P/N:979145</t>
  </si>
  <si>
    <t>Thrust Bearing Nut Steel</t>
  </si>
  <si>
    <t>J.616 GZ 010</t>
  </si>
  <si>
    <t>O-ring viton 42 x 38 x T</t>
  </si>
  <si>
    <t>.2.5mm For(P-963) Type 4</t>
  </si>
  <si>
    <t>Bearing Sleeve Inter Mat</t>
  </si>
  <si>
    <t>l Flourosint Ref: 3420</t>
  </si>
  <si>
    <t>Bearing Nut Ref item.371</t>
  </si>
  <si>
    <t>2/1,Mat l.BS970=080M40,M</t>
  </si>
  <si>
    <t>Mechanical Seal Megachem</t>
  </si>
  <si>
    <t>CM 32-160</t>
  </si>
  <si>
    <t>Oil Seal PN.421 Megachem</t>
  </si>
  <si>
    <t>CM 320160</t>
  </si>
  <si>
    <t>Rubber Coupling size</t>
  </si>
  <si>
    <t>(dia. 12 x 21 x T. 16)mm</t>
  </si>
  <si>
    <t>Rubber Coupling/</t>
  </si>
  <si>
    <t>Flexible couplingg TYRE</t>
  </si>
  <si>
    <t>Front Thrust Ring  d70 x</t>
  </si>
  <si>
    <t>T8 Seikow Chemical Engi</t>
  </si>
  <si>
    <t>Rear Thurst Ring  d43 x</t>
  </si>
  <si>
    <t>T6 Seikow Chemical Engin</t>
  </si>
  <si>
    <t>Mouth Ring  d76 x T7 Sei</t>
  </si>
  <si>
    <t>kow Chemical Eng</t>
  </si>
  <si>
    <t>Bearing (d. 43 x T. 35)m</t>
  </si>
  <si>
    <t>Ball Bearing 3208 A</t>
  </si>
  <si>
    <t>Roller bearing (NU)208EC</t>
  </si>
  <si>
    <t>(ECP)</t>
  </si>
  <si>
    <t>Mechanical seal assy for</t>
  </si>
  <si>
    <t>KSB Pump</t>
  </si>
  <si>
    <t>Bearing  d35 x T.26, Mat</t>
  </si>
  <si>
    <t>l= Rulow-W, for p-831 M</t>
  </si>
  <si>
    <t>Rear Thurst Bearing d37</t>
  </si>
  <si>
    <t>x T.5 / OLM 038 Mat l.Ce</t>
  </si>
  <si>
    <t>Membrane type Beta 5A042</t>
  </si>
  <si>
    <t>0 TT000UA000000 SN.</t>
  </si>
  <si>
    <t>Outer magnet drawing no</t>
  </si>
  <si>
    <t>057 mtrl Rate Earth</t>
  </si>
  <si>
    <t>Inner magnet drawing no</t>
  </si>
  <si>
    <t xml:space="preserve"> 058 mtrl. Rate Earth</t>
  </si>
  <si>
    <t>Rear casing drawing no:</t>
  </si>
  <si>
    <t>060 mtrl Carbon PVDF</t>
  </si>
  <si>
    <t>Case Wear Ring  L410GG00</t>
  </si>
  <si>
    <t>5 Mat l: BS970GR 416S21</t>
  </si>
  <si>
    <t>Pump Case Gasket H466KS0</t>
  </si>
  <si>
    <t>53 Ingersol Dresser Pump</t>
  </si>
  <si>
    <t>Set Pump O-Ring Mat l. N</t>
  </si>
  <si>
    <t>itrile L451KA065 Ingerso</t>
  </si>
  <si>
    <t>itrile L451KA068 Ingerso</t>
  </si>
  <si>
    <t>Pump Brg V-Ring Seal  DS</t>
  </si>
  <si>
    <t>P/N: L454KA02, Model G</t>
  </si>
  <si>
    <t>Pump Brg V-Ring Seal  PS</t>
  </si>
  <si>
    <t>P/N: L454KA021, Model:</t>
  </si>
  <si>
    <t>Element Coupling (For Co</t>
  </si>
  <si>
    <t>upling Flexible x LS20;</t>
  </si>
  <si>
    <t>Sleeve/Shaft Sleeve Mat</t>
  </si>
  <si>
    <t>l BS970 GR 416S21 Dwg. F</t>
  </si>
  <si>
    <t>Rotating Mechanical Seal</t>
  </si>
  <si>
    <t>Face S-P-711A-M3617A-00</t>
  </si>
  <si>
    <t>Shaft Sleeves S-P-711A-M</t>
  </si>
  <si>
    <t>3617A-002 (026464) Inger</t>
  </si>
  <si>
    <t>O-Ring Viton d OD 110mm</t>
  </si>
  <si>
    <t>/ 010012 Ingersol Dresse</t>
  </si>
  <si>
    <t>O-Ring Viton Dia. 240 /</t>
  </si>
  <si>
    <t>3831 Ingersol Dresser Pu</t>
  </si>
  <si>
    <t>Gasket Cassing 11959</t>
  </si>
  <si>
    <t>(POS Nr: 4121)</t>
  </si>
  <si>
    <t>Gasket ( Vent ) RF d63 x</t>
  </si>
  <si>
    <t>d21 / 056648 Ingersol D</t>
  </si>
  <si>
    <t>Gasket Asbestos RF d443</t>
  </si>
  <si>
    <t>x d423 / 4121 Ingersol D</t>
  </si>
  <si>
    <t>Interstage Sleeve A312 T</t>
  </si>
  <si>
    <t>PY 316 Ingersol Dresser</t>
  </si>
  <si>
    <t>Carbon graphite/stationa</t>
  </si>
  <si>
    <t>ry mech seal49.5x73x23mm</t>
  </si>
  <si>
    <t>O-ring viton ID=45mm x</t>
  </si>
  <si>
    <t>T=3.5mm</t>
  </si>
  <si>
    <t>O-ring viton ID=53mm x</t>
  </si>
  <si>
    <t>T=5.3mm</t>
  </si>
  <si>
    <t>O-ring viton ID=63.5mmx</t>
  </si>
  <si>
    <t>O-ring viton ID=227mm x</t>
  </si>
  <si>
    <t>T=3.8mm</t>
  </si>
  <si>
    <t>Compressionunit mechanic</t>
  </si>
  <si>
    <t>seal SS-316 size 2.125</t>
  </si>
  <si>
    <t>Throttle bush mechanical</t>
  </si>
  <si>
    <t>S/N. W317833/4</t>
  </si>
  <si>
    <t>Gland ring mechanical se</t>
  </si>
  <si>
    <t>al S/N. 31783374</t>
  </si>
  <si>
    <t>casing wear ring mtrl.</t>
  </si>
  <si>
    <t>A276 type 420</t>
  </si>
  <si>
    <t>Oring materlal Viton /</t>
  </si>
  <si>
    <t>FPM pos no 3831</t>
  </si>
  <si>
    <t>FPM pos no 4141</t>
  </si>
  <si>
    <t>Driving shaft material</t>
  </si>
  <si>
    <t>A322 Gr.4140</t>
  </si>
  <si>
    <t>Impeller material  A216</t>
  </si>
  <si>
    <t>Gr. WCB</t>
  </si>
  <si>
    <t>Impeller 1 stage mtrl.</t>
  </si>
  <si>
    <t>A216 Gr. WCB</t>
  </si>
  <si>
    <t>Sleeve pos no. 10</t>
  </si>
  <si>
    <t>mtrl. SUS-316</t>
  </si>
  <si>
    <t>Stage bushing material</t>
  </si>
  <si>
    <t>Carbon Sb. Filled</t>
  </si>
  <si>
    <t>Bearing bushing mtrl.</t>
  </si>
  <si>
    <t>Carbon Sb Filled no. 446</t>
  </si>
  <si>
    <t>Bearing bushing mtrl</t>
  </si>
  <si>
    <t>Carbon Sb Filled no. 498</t>
  </si>
  <si>
    <t>Membran Dosing Pump 305.</t>
  </si>
  <si>
    <t>0581.040N for P-943, P-9</t>
  </si>
  <si>
    <t>Check Valve Assembly typ</t>
  </si>
  <si>
    <t>e.D7.2 PR 305.0876.007;M</t>
  </si>
  <si>
    <t>Ensemble Doseur PVC Vers</t>
  </si>
  <si>
    <t>ion PR PVC Liquid End As</t>
  </si>
  <si>
    <t>Foot Valve Type Of Pump</t>
  </si>
  <si>
    <t>:D6, Pump Code/D6 PR 3,</t>
  </si>
  <si>
    <t>Impeller for pump Ebara</t>
  </si>
  <si>
    <t>50SQPB SS 316</t>
  </si>
  <si>
    <t>Shaft for pump Ebara typ</t>
  </si>
  <si>
    <t>50SQPB mtrl. SS-316</t>
  </si>
  <si>
    <t>Gland Packing  TC-13T /</t>
  </si>
  <si>
    <t>d65 x 45 x T.10 ,P/N: 97</t>
  </si>
  <si>
    <t>Case Gasket  d351 x d33</t>
  </si>
  <si>
    <t>2  x T1.0 Marushichi</t>
  </si>
  <si>
    <t>Shaft Sleeves  d45 x P12</t>
  </si>
  <si>
    <t>6 Material: SUS 420J2 H.</t>
  </si>
  <si>
    <t>Sleeve Gasket  d38 x d30</t>
  </si>
  <si>
    <t>x T0.5 Mat l.T#1100, fo</t>
  </si>
  <si>
    <t>Oil Seal P# 60 A d58 x d</t>
  </si>
  <si>
    <t>40 x 8 Marushichi</t>
  </si>
  <si>
    <t>Oil Seal P# 60 B d52 x d</t>
  </si>
  <si>
    <t>32 x 8 Marushichi</t>
  </si>
  <si>
    <t>Case Wearing Mat l SUS 4</t>
  </si>
  <si>
    <t>20J2 Item No. 16A, Type</t>
  </si>
  <si>
    <t>20J2 Item No.16 B, Type</t>
  </si>
  <si>
    <t>Diaphragm  3A-9065#27/d7</t>
  </si>
  <si>
    <t>6xd0.75 ,For P-011, Type</t>
  </si>
  <si>
    <t>Ball  4Z-4234 #4 d14 Tei</t>
  </si>
  <si>
    <t>koku Electric MFG</t>
  </si>
  <si>
    <t>Valve Seat  4Z-4234 #1 d</t>
  </si>
  <si>
    <t>25 x T9</t>
  </si>
  <si>
    <t>Seal Ring  4Z-4234 #6 d1</t>
  </si>
  <si>
    <t>8 x d25</t>
  </si>
  <si>
    <t>Diaphragm  4L-6969 #1 d9</t>
  </si>
  <si>
    <t>5.5 x T0.75</t>
  </si>
  <si>
    <t>Diaphragm  4L-6969 #2 d9</t>
  </si>
  <si>
    <t>Piston Ring pos no 40</t>
  </si>
  <si>
    <t>Dwg. No. 3E-1004</t>
  </si>
  <si>
    <t>O ring  pos no 53 Dwg.No</t>
  </si>
  <si>
    <t>3E-1004</t>
  </si>
  <si>
    <t>Diaphragm drive pos  no</t>
  </si>
  <si>
    <t>1 Dwg. No 3E-1004</t>
  </si>
  <si>
    <t>Packing ring pos no 42</t>
  </si>
  <si>
    <t>Dwg no. 3E-1004</t>
  </si>
  <si>
    <t>Seal ring pos no 104 Dwg</t>
  </si>
  <si>
    <t xml:space="preserve"> No. 3E-1004</t>
  </si>
  <si>
    <t>Shaft Sleeve M313171 (2)</t>
  </si>
  <si>
    <t>d45 x L112 Sus 304 For</t>
  </si>
  <si>
    <t>Coupling Rubber M49025</t>
  </si>
  <si>
    <t>Oil Seal M313171 (2) TC4</t>
  </si>
  <si>
    <t>5688</t>
  </si>
  <si>
    <t>Oil Seal M313171 (2) TC3</t>
  </si>
  <si>
    <t>5558</t>
  </si>
  <si>
    <t>O-Ring Viton dia 63 x 4m</t>
  </si>
  <si>
    <t>O-Ring Viton dia 45 x 4.</t>
  </si>
  <si>
    <t>5mm</t>
  </si>
  <si>
    <t>O-Ring Teflon ID 44.04 x</t>
  </si>
  <si>
    <t>OD 51.10 x T. 3.53</t>
  </si>
  <si>
    <t>O-Ring Teflon ID 63.09 x</t>
  </si>
  <si>
    <t>OD 70.15 x T. 3.53</t>
  </si>
  <si>
    <t>O-Ring (Item 2 O-Ring Ka</t>
  </si>
  <si>
    <t>lrez P/N:412.1;Itm 5 O-R</t>
  </si>
  <si>
    <t>Oil Seal</t>
  </si>
  <si>
    <t>Oil Seal ID.35</t>
  </si>
  <si>
    <t>Seat Silicone Carbide</t>
  </si>
  <si>
    <t>PN. 0349/F02/277</t>
  </si>
  <si>
    <t>O-ring mtrl. perfluoroel</t>
  </si>
  <si>
    <t>astomer</t>
  </si>
  <si>
    <t>Face mtrl. Silicone Car-</t>
  </si>
  <si>
    <t>bide</t>
  </si>
  <si>
    <t>Anti-extrusion ring</t>
  </si>
  <si>
    <t>Sus-316</t>
  </si>
  <si>
    <t>Drive ring mtrl. Sus-316</t>
  </si>
  <si>
    <t>S.S</t>
  </si>
  <si>
    <t>Spring mtrl. Hastelloy C</t>
  </si>
  <si>
    <t>O-ring mtrl. Perfluoro-</t>
  </si>
  <si>
    <t>elestomer</t>
  </si>
  <si>
    <t>Retainer mtrl. Sus-316 S</t>
  </si>
  <si>
    <t>Gasket PTFE PN. 0349/F06</t>
  </si>
  <si>
    <t>/198</t>
  </si>
  <si>
    <t>Gland Adapter assy</t>
  </si>
  <si>
    <t>Sus-316 SS</t>
  </si>
  <si>
    <t>Sleeve assy mtrl. Sus-31</t>
  </si>
  <si>
    <t>6 S.S</t>
  </si>
  <si>
    <t>O-ring mtrl. Kalrez</t>
  </si>
  <si>
    <t>PN: 2, Rit seal carrit-D</t>
  </si>
  <si>
    <t>O-ring mtrl. PTFE PN. 5</t>
  </si>
  <si>
    <t>, Ritt seal (carrit-D1-0</t>
  </si>
  <si>
    <t>O-ring mtrl. PTFE PN. 7</t>
  </si>
  <si>
    <t>Ritt seal</t>
  </si>
  <si>
    <t>O-ring mtrl. Viton PN 10</t>
  </si>
  <si>
    <t>O-ring mtrl. Viton PN 13</t>
  </si>
  <si>
    <t>O-ring mtrl. Viton PN 15</t>
  </si>
  <si>
    <t>O-ring mtrl. PTFE PN. 22</t>
  </si>
  <si>
    <t>Seal Face mtrl. Silicone</t>
  </si>
  <si>
    <t>carbide PN 1, Ritt seal</t>
  </si>
  <si>
    <t>Stationery seat mtrl. Si</t>
  </si>
  <si>
    <t>licone Carbide PN. 4</t>
  </si>
  <si>
    <t>Seal Face mtrl. Carbon +</t>
  </si>
  <si>
    <t>AISI 316L PN. 9</t>
  </si>
  <si>
    <t>licone carbide PN. 12</t>
  </si>
  <si>
    <t>Gasket mtrl. PTFE PN. 20</t>
  </si>
  <si>
    <t>Coupling Dura-flex 3</t>
  </si>
  <si>
    <t>typical spacer</t>
  </si>
  <si>
    <t>O-ring mat'l perfluoroel</t>
  </si>
  <si>
    <t>P/N. 0290/123/394</t>
  </si>
  <si>
    <t>P/N. 1410/123/394</t>
  </si>
  <si>
    <t>Face mat'l silicone carb</t>
  </si>
  <si>
    <t>P/N. 0349/F01/171</t>
  </si>
  <si>
    <t>Mech seal John Crane,</t>
  </si>
  <si>
    <t>type:5260 double cartrid</t>
  </si>
  <si>
    <t>Shaf sleeve P/N 10 Mech</t>
  </si>
  <si>
    <t>seal Durametalic Equip.</t>
  </si>
  <si>
    <t>Cover Packing M313168 (1</t>
  </si>
  <si>
    <t>) d270 x 3</t>
  </si>
  <si>
    <t>Coupling Rubber Dia. 16</t>
  </si>
  <si>
    <t>x 31 x 18 Material NBR F</t>
  </si>
  <si>
    <t>Oil Seal M313168 (1)  TC</t>
  </si>
  <si>
    <t>40528</t>
  </si>
  <si>
    <t>Side Plate Dia.100 x 260</t>
  </si>
  <si>
    <t>x 26 Material FC 200 DW</t>
  </si>
  <si>
    <t>Impeller Mat l:Sus 304 I</t>
  </si>
  <si>
    <t>tem No.20, Dwg No:M31316</t>
  </si>
  <si>
    <t>Gland Packing Dia. 9.5 x</t>
  </si>
  <si>
    <t>9.5 x 190 Mat l Carbon</t>
  </si>
  <si>
    <t>O-Ring Impeller</t>
  </si>
  <si>
    <t>#(dia. 270 x T. 3)mm</t>
  </si>
  <si>
    <t>Rubber Coupling HRC 90</t>
  </si>
  <si>
    <t>Sleeve M313169 (1) d35 x</t>
  </si>
  <si>
    <t>d87 For P-853 ,Type: 2</t>
  </si>
  <si>
    <t>Cover Packing d190 x d3</t>
  </si>
  <si>
    <t>Mat l:CR Item No.150 Typ</t>
  </si>
  <si>
    <t>Gland Packing Mat l: Car</t>
  </si>
  <si>
    <t>bon Fiber Item No.74 (1s</t>
  </si>
  <si>
    <t>Oil Seal Mat l:NBR TC304</t>
  </si>
  <si>
    <t>28 d30 x d42 x 8 Item No</t>
  </si>
  <si>
    <t>Pin Bush Coupling FCL 14</t>
  </si>
  <si>
    <t>OD Hub Coupling 140 mm</t>
  </si>
  <si>
    <t>Shaft Sleeve  M313170(1)</t>
  </si>
  <si>
    <t>45 x 32 x 98 For: P-854</t>
  </si>
  <si>
    <t>Gland Packing Graphite M</t>
  </si>
  <si>
    <t>313170(1) Size:9.5 x 5P</t>
  </si>
  <si>
    <t>Oil Seal M313170 (1)  TC</t>
  </si>
  <si>
    <t>40528 d40 x d52 x 8 / NO</t>
  </si>
  <si>
    <t>Carbon Seal C218/C328-1</t>
  </si>
  <si>
    <t>Type:C2185 D 25T-5,S/N:3</t>
  </si>
  <si>
    <t>O-Ring Seal</t>
  </si>
  <si>
    <t>15951-133L69 P/N:9785489</t>
  </si>
  <si>
    <t>Carbon Seal S-328E-80-IA</t>
  </si>
  <si>
    <t>(ID.39 x OD.66.8 x T.12</t>
  </si>
  <si>
    <t>O-Ring Seal S-328-80-2-U</t>
  </si>
  <si>
    <t>(ID.38 x OD.40 x T.25)</t>
  </si>
  <si>
    <t>Bushing no. 40B LBC 2 fo</t>
  </si>
  <si>
    <t>r P-961 pump type 32STWS</t>
  </si>
  <si>
    <t>Bushing no. 40A LBC 2 fo</t>
  </si>
  <si>
    <t>Mech.seal sic carbon TR</t>
  </si>
  <si>
    <t>20 EA 103 dia 20 for P-9</t>
  </si>
  <si>
    <t>O ring AN 6230 # 24 vito</t>
  </si>
  <si>
    <t>n (Set) For P-961 (FOL)</t>
  </si>
  <si>
    <t>Impeller Mat l.SUS403 it</t>
  </si>
  <si>
    <t>em no.107A,Type:32STWS,D</t>
  </si>
  <si>
    <t>Impeller Mat l:SUS403 it</t>
  </si>
  <si>
    <t>em no.107B,Type:32STWS,D</t>
  </si>
  <si>
    <t>Bearing Cover Mat l:SPC</t>
  </si>
  <si>
    <t>item no.36B,Type:32STWS,</t>
  </si>
  <si>
    <t>item no. 36A,Type:32STWS</t>
  </si>
  <si>
    <t>Oil Seal Mat l. NBR VC 2</t>
  </si>
  <si>
    <t>0405</t>
  </si>
  <si>
    <t>Valve Ball P/N: 02-1080-</t>
  </si>
  <si>
    <t>55 For AOD Pump  Wilden</t>
  </si>
  <si>
    <t>Valve Seat P/N: 02-1120-</t>
  </si>
  <si>
    <t>20-400 For AOD Pump  Wil</t>
  </si>
  <si>
    <t>Valve Seat O-Ring P/N: 0</t>
  </si>
  <si>
    <t>2-1200-60-400 For AOD Pu</t>
  </si>
  <si>
    <t>Top Retainer P/N: 02/541</t>
  </si>
  <si>
    <t>1-20-400 For AOD Pump  W</t>
  </si>
  <si>
    <t>Top Retainer O-Ring P/N:</t>
  </si>
  <si>
    <t>02-1220 60 For AOD Pump</t>
  </si>
  <si>
    <t>Diaphram P/N.02-1010-55</t>
  </si>
  <si>
    <t>for AOD pump  Wilden  Ty</t>
  </si>
  <si>
    <t>Backup diaphragm P/N.02-</t>
  </si>
  <si>
    <t>1060-51 for AOD pump  Wi</t>
  </si>
  <si>
    <t>Glyd tm ring P/N.02-3210</t>
  </si>
  <si>
    <t>-55-225 for AOD pump  Wi</t>
  </si>
  <si>
    <t>Liquid chamber P/N:02-50</t>
  </si>
  <si>
    <t>01-20-400 For AOD pump</t>
  </si>
  <si>
    <t>Pro-Flow air valve assem</t>
  </si>
  <si>
    <t>bly P/N:01-2010-20 For A</t>
  </si>
  <si>
    <t>Clamp band assembly For</t>
  </si>
  <si>
    <t>AOD pump  Wilden  Type P</t>
  </si>
  <si>
    <t>Manifold tee suction P/N</t>
  </si>
  <si>
    <t>02-5160-20-400(1set=2pc)</t>
  </si>
  <si>
    <t>Manifold Tee Suction</t>
  </si>
  <si>
    <t>P/N : 01-5160-21</t>
  </si>
  <si>
    <t>Valve Ball P/N : 01-1080</t>
  </si>
  <si>
    <t>-55</t>
  </si>
  <si>
    <t>Valve Seat P/N : 01-1120</t>
  </si>
  <si>
    <t>-21-500</t>
  </si>
  <si>
    <t>Valve O-Ring</t>
  </si>
  <si>
    <t>Diaphragm P/N : 01-1010-</t>
  </si>
  <si>
    <t>55</t>
  </si>
  <si>
    <t>Large Clamp band P/N:</t>
  </si>
  <si>
    <t>01-7300-05 "Wilden"</t>
  </si>
  <si>
    <t>Small clamp band, P/N :</t>
  </si>
  <si>
    <t>01-7100-05 "Wilden"</t>
  </si>
  <si>
    <t>Liquid chamber P/N :</t>
  </si>
  <si>
    <t>01-5000-21 "Wilden"</t>
  </si>
  <si>
    <t>Back up Diaphragm PN.</t>
  </si>
  <si>
    <t>01-0160-51 for AOD P</t>
  </si>
  <si>
    <t>Air Valve Assembly mtrl.</t>
  </si>
  <si>
    <t>Brass PN. 01-2000-07</t>
  </si>
  <si>
    <t>Centre sectionglyd</t>
  </si>
  <si>
    <t>PN. 02-3210-55-225</t>
  </si>
  <si>
    <t>Shaft PN. 02-3820-03-07</t>
  </si>
  <si>
    <t>type T2/PPPB/400</t>
  </si>
  <si>
    <t>Center blok glyd TM ring</t>
  </si>
  <si>
    <t>AOD pump PN.01-3220-55</t>
  </si>
  <si>
    <t>Shaft PN:01-3800-03-07 f</t>
  </si>
  <si>
    <t>AOD pump Wilden T1/KPPC-</t>
  </si>
  <si>
    <t>Air valve and cap cover</t>
  </si>
  <si>
    <t>AOD Pump, cap. 2 M3/hr,</t>
  </si>
  <si>
    <t>Press. Disch. 5 kg/cm2</t>
  </si>
  <si>
    <t>mech. Seal P/N:433 For P</t>
  </si>
  <si>
    <t>-911 Type Pump:SRZS 227</t>
  </si>
  <si>
    <t>Stationary Seat P/N: 321</t>
  </si>
  <si>
    <t>For P-911 Type Pump:SRZ</t>
  </si>
  <si>
    <t>Deep Groove Ball Bearing</t>
  </si>
  <si>
    <t>P/N:321 For P-911 Type</t>
  </si>
  <si>
    <t>O-Ring P/N:412.12 For P-</t>
  </si>
  <si>
    <t>911 Type Pump: SRZS 227</t>
  </si>
  <si>
    <t>Bearing Bush P/N:545.1 F</t>
  </si>
  <si>
    <t>or P-911 Type Pump: SRZS</t>
  </si>
  <si>
    <t>Bearing Bush P/N: 545.2</t>
  </si>
  <si>
    <t>For P-911 Type Pump: SRZ</t>
  </si>
  <si>
    <t>O-ring shaft sleeve vito</t>
  </si>
  <si>
    <t>(OD.29 x ID.24 x T.2.5)m</t>
  </si>
  <si>
    <t>O-ring Carbon Viton</t>
  </si>
  <si>
    <t>(OD.35 x ID.28 x T. 3.5)</t>
  </si>
  <si>
    <t>O-ring Tungsten Viton</t>
  </si>
  <si>
    <t>(OD.40 x ID.33 x T.3.5)</t>
  </si>
  <si>
    <t>(dia. 28 x 13 x T. 5)mm</t>
  </si>
  <si>
    <t>O-Ring Rotary</t>
  </si>
  <si>
    <t>#(T. 3.5 x ID. 29)mm</t>
  </si>
  <si>
    <t>O-Ring Stationary</t>
  </si>
  <si>
    <t>#(T. 3.5 x ID. 34)mm</t>
  </si>
  <si>
    <t>Mechanical seal with gla</t>
  </si>
  <si>
    <t>ored, seal code: Q1Q KMG</t>
  </si>
  <si>
    <t>Rubber Coupling</t>
  </si>
  <si>
    <t>UWS 225/90</t>
  </si>
  <si>
    <t>Oil Seal HWS dia. 48x65</t>
  </si>
  <si>
    <t>Oil Seal HWS dia.28x50mm</t>
  </si>
  <si>
    <t>Flexible coupling UWS</t>
  </si>
  <si>
    <t>225/90 (P-021)</t>
  </si>
  <si>
    <t>O-ring mech seal</t>
  </si>
  <si>
    <t>rubber pos no. 2</t>
  </si>
  <si>
    <t>rubber pos no. 5</t>
  </si>
  <si>
    <t>rubber pos no. 7</t>
  </si>
  <si>
    <t>Spring mech seal mtrl</t>
  </si>
  <si>
    <t>silicone carbide</t>
  </si>
  <si>
    <t>Seal face mech seal mtrl</t>
  </si>
  <si>
    <t>Seat mech seal mtrl sili</t>
  </si>
  <si>
    <t>cone carbide rubber pos</t>
  </si>
  <si>
    <t>Shaf sleeve mech seal mt</t>
  </si>
  <si>
    <t>AISI 318 LN</t>
  </si>
  <si>
    <t>Retaining ring mech seal</t>
  </si>
  <si>
    <t>mtrl AISI 316 TI</t>
  </si>
  <si>
    <t>Gasket mech seal mtrl bu</t>
  </si>
  <si>
    <t>ratherm</t>
  </si>
  <si>
    <t>Shaft sleeve PN. 524</t>
  </si>
  <si>
    <t>MEGA</t>
  </si>
  <si>
    <t>Shaft sleeve MEGA</t>
  </si>
  <si>
    <t>CEHM 25-150</t>
  </si>
  <si>
    <t>Mech. Seal Brugman M7N</t>
  </si>
  <si>
    <t>mtrl Carbon vs silcar</t>
  </si>
  <si>
    <t>Shaft Protection sleeve</t>
  </si>
  <si>
    <t>PN:524 KSM pump Mega Che</t>
  </si>
  <si>
    <t>Shaft Sleeve</t>
  </si>
  <si>
    <t>Shaft Sleeve PN 133.1</t>
  </si>
  <si>
    <t>KEW</t>
  </si>
  <si>
    <t>Oil Seal PN 321 KEW</t>
  </si>
  <si>
    <t>type KS SEN 40</t>
  </si>
  <si>
    <t>Rubber coupling size</t>
  </si>
  <si>
    <t>(dia. 16 x 31 x T. 18)mm</t>
  </si>
  <si>
    <t>Rubber coupling siz: OD</t>
  </si>
  <si>
    <t>95 mm X ID 32 mm X T 16m</t>
  </si>
  <si>
    <t>impeller pompa aquavane</t>
  </si>
  <si>
    <t>Shaft sleeve pompa aquav</t>
  </si>
  <si>
    <t>Chamber, top pos no. 3 f</t>
  </si>
  <si>
    <t>Split cone nut pos no. 4</t>
  </si>
  <si>
    <t>Split cone  pos no. 49b</t>
  </si>
  <si>
    <t>Chamber with bearing rin</t>
  </si>
  <si>
    <t>Bearing with diver pos n</t>
  </si>
  <si>
    <t>Gasket  8  600 # Flexite</t>
  </si>
  <si>
    <t>Mat l: 304 SS P/N.B-825</t>
  </si>
  <si>
    <t>Element Gasket Spiral Wo</t>
  </si>
  <si>
    <t>und d390 x d470 SS 16  A</t>
  </si>
  <si>
    <t>Filter  FLR0779 Trane</t>
  </si>
  <si>
    <t>Refrigerant Filter Part</t>
  </si>
  <si>
    <t>ID 00081118878093 (Inclu</t>
  </si>
  <si>
    <t>Temperature Sensor screw</t>
  </si>
  <si>
    <t>Chiller "Midea MHS-AD005</t>
  </si>
  <si>
    <t>Hand Valve Double Flare</t>
  </si>
  <si>
    <t>w/ two nut conn. 1/4" Br</t>
  </si>
  <si>
    <t>Electric Exp. Valve type</t>
  </si>
  <si>
    <t>ETS250 034G2602</t>
  </si>
  <si>
    <t>Pressure Transmitter AKS</t>
  </si>
  <si>
    <t>3000 060G3958</t>
  </si>
  <si>
    <t>Contactor Sirius 3RT5055</t>
  </si>
  <si>
    <t>-6</t>
  </si>
  <si>
    <t>Contactor Sirius ACD620</t>
  </si>
  <si>
    <t>B3.E01. 3RT5045-1A</t>
  </si>
  <si>
    <t>Auxalary Contact NQE603</t>
  </si>
  <si>
    <t>1NO 1NC</t>
  </si>
  <si>
    <t>Thermal Overload Relay</t>
  </si>
  <si>
    <t>3UA59</t>
  </si>
  <si>
    <t>Temperature sensor CGQ-</t>
  </si>
  <si>
    <t>WD/PQ3950-L9000-G8500</t>
  </si>
  <si>
    <t>Driver Electronic Expan-</t>
  </si>
  <si>
    <t>sion EVD0000E20</t>
  </si>
  <si>
    <t>Main Control Board RoHS</t>
  </si>
  <si>
    <t>LSBLGHP1830</t>
  </si>
  <si>
    <t>Motor protection Kriwan</t>
  </si>
  <si>
    <t>Internal Protection</t>
  </si>
  <si>
    <t>Temperature Sensor RoHSC</t>
  </si>
  <si>
    <t>GQ-WD/PQ3977-L6000</t>
  </si>
  <si>
    <t>Heater compressor 3101-</t>
  </si>
  <si>
    <t>1052D</t>
  </si>
  <si>
    <t>Temperature sensor CGQ-W</t>
  </si>
  <si>
    <t>P/N 11201007000254, Mide</t>
  </si>
  <si>
    <t>Seal 8  03892-61</t>
  </si>
  <si>
    <t>Seal 6  03893-61, type R</t>
  </si>
  <si>
    <t>-14 special, size 163x18</t>
  </si>
  <si>
    <t>O - Ring Viton 323639</t>
  </si>
  <si>
    <t>O - Ring Viton P-175 323</t>
  </si>
  <si>
    <t>628, ID 175 x 8.4mm</t>
  </si>
  <si>
    <t>Grease Niple  1/8 PT</t>
  </si>
  <si>
    <t>Gasket J340054 8</t>
  </si>
  <si>
    <t>Gasket 337757 6</t>
  </si>
  <si>
    <t>Potensiometer 2 K Ohm, M</t>
  </si>
  <si>
    <t>odel 534 Spectrol For Te</t>
  </si>
  <si>
    <t>Seal (OD 119 x ID 98 x</t>
  </si>
  <si>
    <t>T 10.5)mm</t>
  </si>
  <si>
    <t>O-ring Viton (OD 170 x</t>
  </si>
  <si>
    <t>ID x 163 x T 4)mm</t>
  </si>
  <si>
    <t>O-ring Viton (OD 130 x</t>
  </si>
  <si>
    <t>ID 112 x T 8.5)mm</t>
  </si>
  <si>
    <t>Joystik 2 arah spring</t>
  </si>
  <si>
    <t>XD4PA22 Schneider Electr</t>
  </si>
  <si>
    <t>Joystik 4 arah spring</t>
  </si>
  <si>
    <t>XD4PA24 Schneider Electr</t>
  </si>
  <si>
    <t>Wiper seal mtrl. Polyure</t>
  </si>
  <si>
    <t>thane #(OD 88 x H1. 4.3</t>
  </si>
  <si>
    <t>O-Ring Viton #(ID 114 x</t>
  </si>
  <si>
    <t>T. 5.3)mm</t>
  </si>
  <si>
    <t>Solid state relay  120v/</t>
  </si>
  <si>
    <t>50/60 Hz 1A  P/N: 022500</t>
  </si>
  <si>
    <t>Diapraghm Valve Venting</t>
  </si>
  <si>
    <t>Element / Cartridge E-B-</t>
  </si>
  <si>
    <t>138 Nr./No.9.4819.0  Kai</t>
  </si>
  <si>
    <t>Element / Cartridge E-E-</t>
  </si>
  <si>
    <t>138 Nr./No.9.4867.0  Kai</t>
  </si>
  <si>
    <t>Element / cartridge E-F-</t>
  </si>
  <si>
    <t>138 Nr./No.9.4879.0  Kai</t>
  </si>
  <si>
    <t>Element / Cartridge E-G-</t>
  </si>
  <si>
    <t>138 Nr./No.9.4891.0  Kai</t>
  </si>
  <si>
    <t>PCB Control P/N: 824840</t>
  </si>
  <si>
    <t>For Eco Drain 13</t>
  </si>
  <si>
    <t>Power Supply Unit P/N: 8</t>
  </si>
  <si>
    <t>24870 For Eco Drain 13</t>
  </si>
  <si>
    <t>Repair part kits series</t>
  </si>
  <si>
    <t>426 Osmonic Aquatic</t>
  </si>
  <si>
    <t>424 Osmonic Aquatic</t>
  </si>
  <si>
    <t>SILENCER P/N: 9304900090</t>
  </si>
  <si>
    <t xml:space="preserve"> Kabel Ties</t>
  </si>
  <si>
    <t>Packing 125 FCIS    -  B</t>
  </si>
  <si>
    <t>A 40    3</t>
  </si>
  <si>
    <t>Cover SUS420F2 15mm / 1/</t>
  </si>
  <si>
    <t>2  Type: P46SR, TLV Stea</t>
  </si>
  <si>
    <t>BI-Metal Dia. 23.7 x 4.7</t>
  </si>
  <si>
    <t>x T.0.6 Type: P46SR, TL</t>
  </si>
  <si>
    <t>Complete ASTM A15 3/4 AN</t>
  </si>
  <si>
    <t>SI 150 BRF</t>
  </si>
  <si>
    <t>TLV Thermodyne Steam Tra</t>
  </si>
  <si>
    <t>p Model: P46SR Size: 3/4</t>
  </si>
  <si>
    <t>Screen SUS304L TLV Steam</t>
  </si>
  <si>
    <t>Trap 1/2-1in (15-25mm)</t>
  </si>
  <si>
    <t>Complete 3/4 Ansi 150 LB</t>
  </si>
  <si>
    <t>RF TLV Steam Trap 1/2-1</t>
  </si>
  <si>
    <t>Steam Trap Complete ASTM</t>
  </si>
  <si>
    <t>A216 WCB 2  ANSI 300 LB</t>
  </si>
  <si>
    <t>TLV thermody steam trap</t>
  </si>
  <si>
    <t>3/4" ansi 150</t>
  </si>
  <si>
    <t>Gasket T-1804-R-GR-EEE</t>
  </si>
  <si>
    <t>(D1 124 x D2 144 x D3 16</t>
  </si>
  <si>
    <t>Gasket T-1804 R-GR-EEO</t>
  </si>
  <si>
    <t>(D2 179 x D3 202 x D4 20</t>
  </si>
  <si>
    <t>D2 119 x D3 132 x D4 145</t>
  </si>
  <si>
    <t>Gasket T-1804 R-GR-EEO #</t>
  </si>
  <si>
    <t>(131 x 159 x T 4)mm Ansi</t>
  </si>
  <si>
    <t>TLV Steam Trap JH model</t>
  </si>
  <si>
    <t>JH 7.5X-16 size 2"</t>
  </si>
  <si>
    <t>TLV Steam Trap model</t>
  </si>
  <si>
    <t>JH 7.5X-16 size 1 1/2"</t>
  </si>
  <si>
    <t>JH 15-21 size 4"</t>
  </si>
  <si>
    <t>JH 7X-16 size 3/4"</t>
  </si>
  <si>
    <t>Push Button B2-BA42 Tele</t>
  </si>
  <si>
    <t>mecanique</t>
  </si>
  <si>
    <t>Push Button B2-BA31 Tele</t>
  </si>
  <si>
    <t>MCB  MCB 2P, 6A NC45N 40</t>
  </si>
  <si>
    <t>0 V / 12071 Merlin Gerin</t>
  </si>
  <si>
    <t>MCB  MCB 2P, 10A NC45N 4</t>
  </si>
  <si>
    <t>00V / 12072 Merlin Gerin</t>
  </si>
  <si>
    <t>MCB  MCB 4P, 6A NC45N 40</t>
  </si>
  <si>
    <t>0V / 12085 Merlin Gerin</t>
  </si>
  <si>
    <t>Aux. Relay 110VDC / Omro</t>
  </si>
  <si>
    <t>n LY4</t>
  </si>
  <si>
    <t>MCB  MCB 2P, 32A NC45N 4</t>
  </si>
  <si>
    <t>15V/21338</t>
  </si>
  <si>
    <t>Estor card  48-125 VDC 9</t>
  </si>
  <si>
    <t>934221 Merlin Gerin</t>
  </si>
  <si>
    <t>ESB card 48-125 VDC 9935</t>
  </si>
  <si>
    <t>155 Merlin Gerin</t>
  </si>
  <si>
    <t>3 U/VO card sepam  48-12</t>
  </si>
  <si>
    <t>5 VDC P/N.9934079 Merlin</t>
  </si>
  <si>
    <t>ECM card  48-125 VDC P/N</t>
  </si>
  <si>
    <t>.9933480 Merlin Gerin</t>
  </si>
  <si>
    <t>CE-40 card 48-125 VDC P/</t>
  </si>
  <si>
    <t>N.9934153 Merlin Gerin</t>
  </si>
  <si>
    <t>Display board sepam  200</t>
  </si>
  <si>
    <t>0 LT S03 P/N. 9938 Merli</t>
  </si>
  <si>
    <t>Sepam  S 25 LT S 03 aux</t>
  </si>
  <si>
    <t>voltage 48-125 VDC P/N.9</t>
  </si>
  <si>
    <t>Potential Tranducer</t>
  </si>
  <si>
    <t>AVT-150E</t>
  </si>
  <si>
    <t>MCB 20A, 2P</t>
  </si>
  <si>
    <t>MCB 2A, 2P</t>
  </si>
  <si>
    <t>Sepam 1000+T40 (transfor</t>
  </si>
  <si>
    <t>mer) 24-250 VAC/DC</t>
  </si>
  <si>
    <t>Module input and output</t>
  </si>
  <si>
    <t>MES114 24-250 VAC/DC</t>
  </si>
  <si>
    <t>Sepam T87 (Differential</t>
  </si>
  <si>
    <t>transformer) 24-250 VAC/</t>
  </si>
  <si>
    <t>MES120 24-250 VAC/DC</t>
  </si>
  <si>
    <t>Push Button  Red Merlin</t>
  </si>
  <si>
    <t>Gerin</t>
  </si>
  <si>
    <t>Push Button  Green Merli</t>
  </si>
  <si>
    <t>n Gerin</t>
  </si>
  <si>
    <t>MCB 1P 10A NC 45H ,230/4</t>
  </si>
  <si>
    <t>00v Merlin Gerin</t>
  </si>
  <si>
    <t>MCB 1P 16A NC 45H ,230/4</t>
  </si>
  <si>
    <t>MCB 1P 25A NC 45H ,230/4</t>
  </si>
  <si>
    <t>MCB 1P 2A NC 45H ,230/40</t>
  </si>
  <si>
    <t>0v Merlin Gerin</t>
  </si>
  <si>
    <t>MCB 20A I Pole</t>
  </si>
  <si>
    <t>MCB 1P 4A Merk. Merlin G</t>
  </si>
  <si>
    <t>erin</t>
  </si>
  <si>
    <t>Push button type flush</t>
  </si>
  <si>
    <t>contc. 1 NO XB4-BA 21</t>
  </si>
  <si>
    <t>Contact 1 NO type ZBE101</t>
  </si>
  <si>
    <t>Telemecanique</t>
  </si>
  <si>
    <t>Contact 1 NC type ZBE102</t>
  </si>
  <si>
    <t>Sepam 1005 type SO5 LX</t>
  </si>
  <si>
    <t>MO1XOA TBN, SN 9643054</t>
  </si>
  <si>
    <t>Sepam 1000+T20 (transfor</t>
  </si>
  <si>
    <t>MCB 3P 40A 400V Schneide</t>
  </si>
  <si>
    <t>Contactor LC1 D1210M7 Te</t>
  </si>
  <si>
    <t>lemecanique</t>
  </si>
  <si>
    <t>MCB ( Type B) 2P 10A  /</t>
  </si>
  <si>
    <t>SK3181-108 Merlin Gerin</t>
  </si>
  <si>
    <t>Bulb DL1 CE 110 V, 2.4W</t>
  </si>
  <si>
    <t>bayonet type lampu neon</t>
  </si>
  <si>
    <t>Bola lampu bayonet type</t>
  </si>
  <si>
    <t>lampu piijar/incandescen</t>
  </si>
  <si>
    <t>MCCB  MA100A 'MG'</t>
  </si>
  <si>
    <t>MCCB  55 KW / KAP3625026</t>
  </si>
  <si>
    <t>M1253 Square</t>
  </si>
  <si>
    <t>MCCB  250KVA / LAL 36400</t>
  </si>
  <si>
    <t>MCCB  100-110KW / LAL364</t>
  </si>
  <si>
    <t>0033M1253 Square</t>
  </si>
  <si>
    <t>MCCB  0.18-0.75KW / NS 8</t>
  </si>
  <si>
    <t>0 H MA Merlin Gerin</t>
  </si>
  <si>
    <t>MCCB  6.6-11KW / NS 80H</t>
  </si>
  <si>
    <t>MA Merlin Gerin</t>
  </si>
  <si>
    <t>MCCB  15-18.5KW /NS 80H</t>
  </si>
  <si>
    <t>MA 50 Merlin Gerin</t>
  </si>
  <si>
    <t>MCCB  1.1-2.2KW / NS 80H</t>
  </si>
  <si>
    <t>MCCB  27- 50KVA /NS 80H</t>
  </si>
  <si>
    <t>Contactor 0.18-0.75KW /L</t>
  </si>
  <si>
    <t>C1 D0910M5 Telemecanique</t>
  </si>
  <si>
    <t>Contactor 1.1 - 1.5KW /</t>
  </si>
  <si>
    <t>LC1 D1810 M5 Telemecaniq</t>
  </si>
  <si>
    <t>Contactor 2.2 KW / LC1 D</t>
  </si>
  <si>
    <t>2510 Telemecanique</t>
  </si>
  <si>
    <t>Contactor 3.7-7.5KW / LC</t>
  </si>
  <si>
    <t>1 D3210 Q5 Telemecanique</t>
  </si>
  <si>
    <t>Contactor 11KW / LC1 D50</t>
  </si>
  <si>
    <t>11 Telemecanique</t>
  </si>
  <si>
    <t>Contactor 37 KW / LC1-D6</t>
  </si>
  <si>
    <t>511M5 Merk: Telemecaniqu</t>
  </si>
  <si>
    <t>Contactor 37KW / LC1-D80</t>
  </si>
  <si>
    <t>M7 Coil 220 VAC Telemeca</t>
  </si>
  <si>
    <t>Contactor 45-55KW / LC1F</t>
  </si>
  <si>
    <t>115 + Coil LX1-FF 220 Te</t>
  </si>
  <si>
    <t>Contactor 110 KW / LC1-F</t>
  </si>
  <si>
    <t>185LX1-FG220  Telemecani</t>
  </si>
  <si>
    <t>Contactor 90KW / LC1 F18</t>
  </si>
  <si>
    <t>5 + coil LXI FG 220 MFG</t>
  </si>
  <si>
    <t>Contactor 100-110KW / LC</t>
  </si>
  <si>
    <t>1 F225 Telemecanique</t>
  </si>
  <si>
    <t>Contactor 125-145KW / LC</t>
  </si>
  <si>
    <t>1 F265 Telemecanique</t>
  </si>
  <si>
    <t>Thermal OL 0.2-0.25 KW /</t>
  </si>
  <si>
    <t>LR 2D104 Telemecanique</t>
  </si>
  <si>
    <t>Thermal OL 0.37 - 0.4KW</t>
  </si>
  <si>
    <t>/ LR2 D1306 Telemecaniqu</t>
  </si>
  <si>
    <t>Thermal Over Load 0.55-0</t>
  </si>
  <si>
    <t>.75KW (LR2D07) Telemecan</t>
  </si>
  <si>
    <t>Thermal Over Load 1.1-1.</t>
  </si>
  <si>
    <t>5KW /LR2D08 (2.5-4.0) Am</t>
  </si>
  <si>
    <t>Thermal Over Load 2.2KW</t>
  </si>
  <si>
    <t>/ LR2D10 (4.0-6.0) Amp T</t>
  </si>
  <si>
    <t>Thermal Over Load 3KW  L</t>
  </si>
  <si>
    <t>R2D12 (5.5-8.0) Amp Tele</t>
  </si>
  <si>
    <t>Thermal Over Load 3.7 Kw</t>
  </si>
  <si>
    <t>/ LR2D14 (7.0-10) Amp T</t>
  </si>
  <si>
    <t>Thermal Over Load 5.5KW</t>
  </si>
  <si>
    <t>/ LR2D16 (9.0-13) Amp Te</t>
  </si>
  <si>
    <t>Thermal OL 6.6 KW / LR2D</t>
  </si>
  <si>
    <t>1321 Atau LRD-21 Setting</t>
  </si>
  <si>
    <t>Thermal Over Load LR2D04</t>
  </si>
  <si>
    <t>0.2 KVA (0.4-063) Amp T</t>
  </si>
  <si>
    <t>Thermal OL 11KW/ LR2D 33</t>
  </si>
  <si>
    <t>22 Telemecanique</t>
  </si>
  <si>
    <t>Thermal OL 15 -18.5 KW /</t>
  </si>
  <si>
    <t>LR2D3355 Telemecanique</t>
  </si>
  <si>
    <t>Thermal OL 22KW / LR2D33</t>
  </si>
  <si>
    <t>57 Telemecanique</t>
  </si>
  <si>
    <t>Thermal OL 26KW/ LR2D335</t>
  </si>
  <si>
    <t>9 Telemecanique</t>
  </si>
  <si>
    <t>Thermal OL 30 KVA / LR2D</t>
  </si>
  <si>
    <t>3361 Telemecanique</t>
  </si>
  <si>
    <t>Thermal OL 45-55KW / LR2</t>
  </si>
  <si>
    <t>F5367 Telemecanique</t>
  </si>
  <si>
    <t>Thermal OL 65-75KW / LR2</t>
  </si>
  <si>
    <t>F5369 Telemecanique</t>
  </si>
  <si>
    <t>Thermal OL 90 KW/ LR9537</t>
  </si>
  <si>
    <t>1 Telemecanique / Settin</t>
  </si>
  <si>
    <t>Thermal OL 100-110KW / L</t>
  </si>
  <si>
    <t>R2 F6373 Telemecanique</t>
  </si>
  <si>
    <t>Thermal OL 125-145KW / L</t>
  </si>
  <si>
    <t>R2F7375 Telemecanique</t>
  </si>
  <si>
    <t>Fuse Carier 1P + N/ 1564</t>
  </si>
  <si>
    <t>6, 32A-500 Merlin Gerin</t>
  </si>
  <si>
    <t>Coil For Contactor LX1FF</t>
  </si>
  <si>
    <t>220 Telemecanique</t>
  </si>
  <si>
    <t>Coil For Contactor LX1FG</t>
  </si>
  <si>
    <t>220 Merlin Gerin</t>
  </si>
  <si>
    <t>Current Transformer  Sar</t>
  </si>
  <si>
    <t>i - Sag</t>
  </si>
  <si>
    <t>Aux. Contact LAI DN 22 T</t>
  </si>
  <si>
    <t>elemecanique</t>
  </si>
  <si>
    <t>Auxiliary contact Model</t>
  </si>
  <si>
    <t>LAD8N11 Telemecanique</t>
  </si>
  <si>
    <t>Pilot lamp DL1-CF 230V-2</t>
  </si>
  <si>
    <t>40V, bayonet type lampu</t>
  </si>
  <si>
    <t>Contactor Telemecanique</t>
  </si>
  <si>
    <t>LC1-D1210 M5</t>
  </si>
  <si>
    <t>LC1-K1610 M7</t>
  </si>
  <si>
    <t>Solid-State Twin Timers</t>
  </si>
  <si>
    <t>Omron H3CR-F8 + Socket S</t>
  </si>
  <si>
    <t>Thermal Over Load LR2D05</t>
  </si>
  <si>
    <t>(0.63-1.0) Amp</t>
  </si>
  <si>
    <t>Thermal Over Load LR2D22</t>
  </si>
  <si>
    <t>(17-25) Amp</t>
  </si>
  <si>
    <t>Thermal Over Load LR2D21</t>
  </si>
  <si>
    <t>(12-18) Amp</t>
  </si>
  <si>
    <t>Contactor LC1 D4011 Tele</t>
  </si>
  <si>
    <t>Thermal Overload LR2F556</t>
  </si>
  <si>
    <t>7 (80-125 A) Telemecaniq</t>
  </si>
  <si>
    <t>Relay + Socket LY4 220 V</t>
  </si>
  <si>
    <t>AC Omron</t>
  </si>
  <si>
    <t>Contactor LC1-D32 M7 220</t>
  </si>
  <si>
    <t>VAC Telemecanique</t>
  </si>
  <si>
    <t>Contactor LC1 F150 Telem</t>
  </si>
  <si>
    <t>ecanique</t>
  </si>
  <si>
    <t>Thermal overload relay L</t>
  </si>
  <si>
    <t>R9-F5371 setting 132-220</t>
  </si>
  <si>
    <t>MCCB NS 250N 3P 250A (20</t>
  </si>
  <si>
    <t>0-250A) 3P Merlin Gerin</t>
  </si>
  <si>
    <t>Contactor LC1-D65F7 coil</t>
  </si>
  <si>
    <t>110 VAC 50/60 Hz</t>
  </si>
  <si>
    <t>Contactor LC1-D25F7 coil</t>
  </si>
  <si>
    <t>110 VA - 50/60 Hz</t>
  </si>
  <si>
    <t>Contactor LC1-D09F7 coil</t>
  </si>
  <si>
    <t>110 VAC - 50/60 Hz</t>
  </si>
  <si>
    <t>Contactor LC1-D95M7 coil</t>
  </si>
  <si>
    <t>220 VAC "Telemecanique"</t>
  </si>
  <si>
    <t>Instantaneous AC Under</t>
  </si>
  <si>
    <t>Voltage</t>
  </si>
  <si>
    <t>Instantaneous AC Over</t>
  </si>
  <si>
    <t>Check synchronizing rela</t>
  </si>
  <si>
    <t>y</t>
  </si>
  <si>
    <t>Thermal overl load LRD32</t>
  </si>
  <si>
    <t>Contactor 18.5 KW LC1D38</t>
  </si>
  <si>
    <t>M7 coil 220 VAC</t>
  </si>
  <si>
    <t>Contactor LC1F265 with c</t>
  </si>
  <si>
    <t>Thermal overload-Electri</t>
  </si>
  <si>
    <t>MCCB, Rated Voltage: 400</t>
  </si>
  <si>
    <t>Current Transformer CT:3</t>
  </si>
  <si>
    <t>Current Transformer CT:1</t>
  </si>
  <si>
    <t>Isolator Busbar Phenolic</t>
  </si>
  <si>
    <t>material Diameter 40mm,</t>
  </si>
  <si>
    <t>PF Control Type AVR 2000</t>
  </si>
  <si>
    <t>C P/N. 961774B001 / YZZ</t>
  </si>
  <si>
    <t>MV Capacitor 145 Kvar ;</t>
  </si>
  <si>
    <t>7200 V, 50 Hz (T-25 degr</t>
  </si>
  <si>
    <t>MV Capacitor 290 Kvar ;</t>
  </si>
  <si>
    <t>7200 V 50 Hz (T-25 degre</t>
  </si>
  <si>
    <t>Tyristor Modul, SKKT 162</t>
  </si>
  <si>
    <t>/08 E</t>
  </si>
  <si>
    <t>Tyristor Modul, SKKT 57/</t>
  </si>
  <si>
    <t>08 E</t>
  </si>
  <si>
    <t>Kipas 65M3/jam IP20-230v</t>
  </si>
  <si>
    <t>-17w, Ref.21300</t>
  </si>
  <si>
    <t>Control Card B N15520239</t>
  </si>
  <si>
    <t>200</t>
  </si>
  <si>
    <t>Static SW Driver card NI</t>
  </si>
  <si>
    <t>F 201060082</t>
  </si>
  <si>
    <t>Syncronization card NIS</t>
  </si>
  <si>
    <t>520239700</t>
  </si>
  <si>
    <t>Capasitor 50 mF/450 VAC</t>
  </si>
  <si>
    <t>50/60 Hz</t>
  </si>
  <si>
    <t>Thyristor I TRMS=250A I</t>
  </si>
  <si>
    <t>TAV=168 VRMS=800V</t>
  </si>
  <si>
    <t>Power supply PCB mount</t>
  </si>
  <si>
    <t>type YAS505E DC output 5</t>
  </si>
  <si>
    <t>A3 110V Multi Alarm Card</t>
  </si>
  <si>
    <t>Assembly</t>
  </si>
  <si>
    <t>A1-1 System Card P/N. 41</t>
  </si>
  <si>
    <t>A1-2 ISODRIVER Card P/N.</t>
  </si>
  <si>
    <t>Lampu TL40W / Model:TLX4</t>
  </si>
  <si>
    <t>0W/33  Philip Ralint</t>
  </si>
  <si>
    <t>FL36W ( Cool White ) TLD</t>
  </si>
  <si>
    <t>Super 36W/84  Philips R</t>
  </si>
  <si>
    <t>HF125 / HPLN 125W  Phili</t>
  </si>
  <si>
    <t>p Ralint</t>
  </si>
  <si>
    <t>HF250 / HPLN 250  Philip</t>
  </si>
  <si>
    <t>Ralint</t>
  </si>
  <si>
    <t>HPLN 400 Watt / E40 Merk</t>
  </si>
  <si>
    <t>: Philip</t>
  </si>
  <si>
    <t>Bulb Lamp 220v / 500w Sp</t>
  </si>
  <si>
    <t>ot Toki</t>
  </si>
  <si>
    <t>HPIT 400w E-40 (mercury)</t>
  </si>
  <si>
    <t>Philips</t>
  </si>
  <si>
    <t>Fiting Gantungan Kawat 2</t>
  </si>
  <si>
    <t>20-240 Volt</t>
  </si>
  <si>
    <t>Lampu TL Kecil Type: F6T</t>
  </si>
  <si>
    <t>5/D</t>
  </si>
  <si>
    <t>Lampu Hallogen 150w/220V</t>
  </si>
  <si>
    <t>AC Merk: Philips</t>
  </si>
  <si>
    <t>Lampu Type C/700W / 230V</t>
  </si>
  <si>
    <t>, Base Type: Mogul Screw</t>
  </si>
  <si>
    <t>Lampu Dop Reflector R63</t>
  </si>
  <si>
    <t>60 Watt 220-230 V Philip</t>
  </si>
  <si>
    <t>Bulb Lamp Esensial 14 W</t>
  </si>
  <si>
    <t>Philips 220 VAC</t>
  </si>
  <si>
    <t>FL 18 WX1 / SLM 18 Phili</t>
  </si>
  <si>
    <t>ps Ralint</t>
  </si>
  <si>
    <t>Indicator Lamp Bayonet 1</t>
  </si>
  <si>
    <t>30V, 2.4 Watt</t>
  </si>
  <si>
    <t>Lampu Dop 5W E27 Warna M</t>
  </si>
  <si>
    <t>erah</t>
  </si>
  <si>
    <t>Lampu neon daylight hita</t>
  </si>
  <si>
    <t>chi 8W, F8 T5 / D</t>
  </si>
  <si>
    <t>Philips Ecofit LED Tube</t>
  </si>
  <si>
    <t>T8 1200mm cool light</t>
  </si>
  <si>
    <t>Fluorescent lampholder</t>
  </si>
  <si>
    <t>for G13 lamps GZ10</t>
  </si>
  <si>
    <t>Phillips led ecofit 600m</t>
  </si>
  <si>
    <t>8w 740 T8 TL LED</t>
  </si>
  <si>
    <t>Ignitor type SI 51 220-</t>
  </si>
  <si>
    <t>240V 50/60Hz Philips</t>
  </si>
  <si>
    <t>On Push Button Switch (</t>
  </si>
  <si>
    <t>Exp) ZGPU-ON-G AH30-FG10</t>
  </si>
  <si>
    <t>Off Push Button Switch (</t>
  </si>
  <si>
    <t>exp)ZGPU-Off-R AH30-VER</t>
  </si>
  <si>
    <t>Emergency push button pu</t>
  </si>
  <si>
    <t>sh lock, turn-reset dia.</t>
  </si>
  <si>
    <t>Selector Switch ( WP)</t>
  </si>
  <si>
    <t>Push button (on) color g</t>
  </si>
  <si>
    <t>reen dia. 30mm contact 1</t>
  </si>
  <si>
    <t>Control Charger Battery</t>
  </si>
  <si>
    <t>Ionization Smoke Detecto</t>
  </si>
  <si>
    <t>r Model: SIH-24F, Contac</t>
  </si>
  <si>
    <t>Rechargeable Battery Sea</t>
  </si>
  <si>
    <t>led Lead Acid Type NP 7-</t>
  </si>
  <si>
    <t>'PATENT' P8-BCB-7</t>
  </si>
  <si>
    <t>Main Control Board</t>
  </si>
  <si>
    <t>Karet Seal manifold Valv</t>
  </si>
  <si>
    <t>e AC HXG 1/4  Repl Hose</t>
  </si>
  <si>
    <t>Nipple pentil AC + Buka-</t>
  </si>
  <si>
    <t>an pentil 1/4</t>
  </si>
  <si>
    <t>Overload compressor AC t</t>
  </si>
  <si>
    <t>ype.99043-9201</t>
  </si>
  <si>
    <t>Filter AC Capilary, Size</t>
  </si>
  <si>
    <t>1 ,Panjang: 95.5mm (Tem</t>
  </si>
  <si>
    <t>Compressor AC Bristol</t>
  </si>
  <si>
    <t>Hermatic H2BG094DBE</t>
  </si>
  <si>
    <t>Union Connector 1/2 , Ma</t>
  </si>
  <si>
    <t>t l: Brass + Nut</t>
  </si>
  <si>
    <t>Capacitor CP25BU28 25uF</t>
  </si>
  <si>
    <t xml:space="preserve"> + 10% 250VAC 50/60Hz Ph</t>
  </si>
  <si>
    <t>Kabel Spiral Telephone W</t>
  </si>
  <si>
    <t>arna Hitam</t>
  </si>
  <si>
    <t>Pressure  Transmitter JT</t>
  </si>
  <si>
    <t>G940-EIG-00000-MAN2-XX(0</t>
  </si>
  <si>
    <t>G960-EIG-00000-MAN2-XX(0</t>
  </si>
  <si>
    <t>DP Transmitter JTD920-E1</t>
  </si>
  <si>
    <t>R-00000-MWAN2-XX (0-1000</t>
  </si>
  <si>
    <t>DP Transmitter JTD930-E1</t>
  </si>
  <si>
    <t>R-00000-MWAN2-XX (0-7000</t>
  </si>
  <si>
    <t>Pressure transmitter 1/2</t>
  </si>
  <si>
    <t>NPT internal thread sid</t>
  </si>
  <si>
    <t>Micro Switch,Model BZ-RD</t>
  </si>
  <si>
    <t>722-A2 Freeporill USA</t>
  </si>
  <si>
    <t>Diff. Press. Transmitter</t>
  </si>
  <si>
    <t>Model:EJA110 Style:S2,</t>
  </si>
  <si>
    <t>Differential pressure in</t>
  </si>
  <si>
    <t>dicator range 0-1.4 t/h</t>
  </si>
  <si>
    <t>DP Transmitter JTD910-</t>
  </si>
  <si>
    <t>1E1G2-A2AX1 Yamatake</t>
  </si>
  <si>
    <t>Field type Pressure Indi</t>
  </si>
  <si>
    <t>cation Controller</t>
  </si>
  <si>
    <t>Pneumatic Differential</t>
  </si>
  <si>
    <t>Press. KDP22Z-222B1-7</t>
  </si>
  <si>
    <t>Temperature transmitter</t>
  </si>
  <si>
    <t>model YTA110-DAND/FU1</t>
  </si>
  <si>
    <t>Electronic Differential</t>
  </si>
  <si>
    <t>Pressure Transmitter</t>
  </si>
  <si>
    <t>Sitrans P220 7MF1567-9AA</t>
  </si>
  <si>
    <t>Sitrans P220 7MF1567</t>
  </si>
  <si>
    <t>Temperature Transmitter</t>
  </si>
  <si>
    <t>Sitrans TH100</t>
  </si>
  <si>
    <t>Pressure Gauge range (0-</t>
  </si>
  <si>
    <t>6) bar bottom connect.</t>
  </si>
  <si>
    <t>Press. Gauge range (0-10</t>
  </si>
  <si>
    <t>) bar bottom connect 1/2</t>
  </si>
  <si>
    <t>Press. Gauge range (0-6)</t>
  </si>
  <si>
    <t>bar Bottom Back connect</t>
  </si>
  <si>
    <t>Digital Thermometer PN.</t>
  </si>
  <si>
    <t>990301009223150 range :</t>
  </si>
  <si>
    <t>Proximity Sensor</t>
  </si>
  <si>
    <t>'Shinkawa'</t>
  </si>
  <si>
    <t>Pressure Gauge</t>
  </si>
  <si>
    <t>Range 0-12 kg/cm2G</t>
  </si>
  <si>
    <t>Pressure transmitter 0-2</t>
  </si>
  <si>
    <t>bar, sitrans P220 1/2"-1</t>
  </si>
  <si>
    <t>Pressure switch explotio</t>
  </si>
  <si>
    <t>Differential press. Tran</t>
  </si>
  <si>
    <t>smitter Sitrans P320</t>
  </si>
  <si>
    <t>Press. Transmitter</t>
  </si>
  <si>
    <t>Pressure gauge Range -10</t>
  </si>
  <si>
    <t>I / P Converter, input s</t>
  </si>
  <si>
    <t>Battery For LCD Counter</t>
  </si>
  <si>
    <t>Mass Flow Meter Type 449</t>
  </si>
  <si>
    <t>Pneumatic diff. Press. T</t>
  </si>
  <si>
    <t>ransmitter Model 5240248</t>
  </si>
  <si>
    <t>Amplifier Board A&amp;B Turb</t>
  </si>
  <si>
    <t>ine Meter model. TX1050-</t>
  </si>
  <si>
    <t>Rotor Set Model: LUS39-C</t>
  </si>
  <si>
    <t>19-7310, S/N: UG938-1530</t>
  </si>
  <si>
    <t>Preamplifier With Indica</t>
  </si>
  <si>
    <t>tor (300B) For Vortex Fl</t>
  </si>
  <si>
    <t>Rotor shaft f/ positif d</t>
  </si>
  <si>
    <t>Rotor shaft</t>
  </si>
  <si>
    <t>Internal reg. assy sym</t>
  </si>
  <si>
    <t>no 400 LUS56C11-7402</t>
  </si>
  <si>
    <t>Battery pack for Vortex</t>
  </si>
  <si>
    <t>Flowmeter VXW-1025-N51G</t>
  </si>
  <si>
    <t>Remote flow transmitter</t>
  </si>
  <si>
    <t>type RFT9739-3M11</t>
  </si>
  <si>
    <t>Preamplifier with Indica</t>
  </si>
  <si>
    <t>tor PA25 f/ Vortex Flowm</t>
  </si>
  <si>
    <t>Pressure Regulator</t>
  </si>
  <si>
    <t>4-20 mA tranducer (press</t>
  </si>
  <si>
    <t xml:space="preserve"> tight Ex-proof)</t>
  </si>
  <si>
    <t>Flowmeter type rotameter</t>
  </si>
  <si>
    <t>range 0-100 kg/h normal</t>
  </si>
  <si>
    <t>Vortex flowmeter ,</t>
  </si>
  <si>
    <t>Process Data : Fluida H2</t>
  </si>
  <si>
    <t>Process Data : MPS, Opr.</t>
  </si>
  <si>
    <t>Gage Glass  V-16757-7(Re</t>
  </si>
  <si>
    <t>flex) Jerguson</t>
  </si>
  <si>
    <t>Level switch order code</t>
  </si>
  <si>
    <t>NTD2-011E29A00 Type MPC-</t>
  </si>
  <si>
    <t>Level A/D converter</t>
  </si>
  <si>
    <t>O ring for drum houshing</t>
  </si>
  <si>
    <t>(Tef. PTFE) 017853-5020</t>
  </si>
  <si>
    <t>Differential pressure tr</t>
  </si>
  <si>
    <t>ansmitter Model STD 920</t>
  </si>
  <si>
    <t>ansmitter Model STE 929</t>
  </si>
  <si>
    <t>Turbo Disc Motor Stepper</t>
  </si>
  <si>
    <t>P-520-254004.60 Portesc</t>
  </si>
  <si>
    <t>Wire Sus 316 Diameter: 0</t>
  </si>
  <si>
    <t>.2mm (Piano Wire)</t>
  </si>
  <si>
    <t>NWS300 field type smart</t>
  </si>
  <si>
    <t>meter assembly</t>
  </si>
  <si>
    <t>Level switch Sitrans LVL</t>
  </si>
  <si>
    <t>100.XXSGATPV</t>
  </si>
  <si>
    <t>Pressure switch WS21 typ</t>
  </si>
  <si>
    <t>e, Weatherproof and Flam</t>
  </si>
  <si>
    <t>Pressure Gauge PBX100XA</t>
  </si>
  <si>
    <t>(0-2.5K)</t>
  </si>
  <si>
    <t>Pressure Gauge Tube Dial</t>
  </si>
  <si>
    <t>100mm, Connection 1/2</t>
  </si>
  <si>
    <t>Pressure Gauge PCX100XA</t>
  </si>
  <si>
    <t>(0-40Kg/cm2 /600 PSI)</t>
  </si>
  <si>
    <t>Pressure Gauge (Bottom C</t>
  </si>
  <si>
    <t>onnection) Dial 100mm, R</t>
  </si>
  <si>
    <t>RTD Pt 100 Single L=550,</t>
  </si>
  <si>
    <t>I=400 Okazaki</t>
  </si>
  <si>
    <t>Temperature Gauge Dial D</t>
  </si>
  <si>
    <t>ia 100mm, Range.0-100 C,</t>
  </si>
  <si>
    <t>RTD Ansi 150 1  RF, Type</t>
  </si>
  <si>
    <t>PT 100 OHM, L=450mm, I=</t>
  </si>
  <si>
    <t>Thermo Copel A- 600 1  R</t>
  </si>
  <si>
    <t>F, Type K,L=785mm, I1=63</t>
  </si>
  <si>
    <t>Thermo Copel A- 600 1 RF</t>
  </si>
  <si>
    <t>,Type K,L=1270mm, I1=112</t>
  </si>
  <si>
    <t>RTD type pt 100ohm class</t>
  </si>
  <si>
    <t>A; L=540mm; l=440mm,IP56</t>
  </si>
  <si>
    <t>RTD type pt100 ohm,class</t>
  </si>
  <si>
    <t>A;L=390mm ;l=290mm,IP54</t>
  </si>
  <si>
    <t>Pressure Gauge Diaphragm</t>
  </si>
  <si>
    <t>, bolt connect 1/2  NPT</t>
  </si>
  <si>
    <t>Bourdon Pressure Gauge ,</t>
  </si>
  <si>
    <t>Range(-600 - 0mmH2O) Dia</t>
  </si>
  <si>
    <t>RTD. PT 100, Class A (IE</t>
  </si>
  <si>
    <t>C 751-83), Sheath. OD 6.</t>
  </si>
  <si>
    <t>, Connection: 1/2  NPT,</t>
  </si>
  <si>
    <t>Pressure Gauge Dial 100m</t>
  </si>
  <si>
    <t>m, Connection: 1/2  NPT</t>
  </si>
  <si>
    <t>Temperature Gauge (adjus</t>
  </si>
  <si>
    <t>table Union) Merk:Nuova</t>
  </si>
  <si>
    <t>onnection): 1/2  MNPT Ra</t>
  </si>
  <si>
    <t>Temperature Gauge Dial:</t>
  </si>
  <si>
    <t>100mm, Range: 0-100C, L:</t>
  </si>
  <si>
    <t>RTD Pt 100 Class A (IEC</t>
  </si>
  <si>
    <t>751-83), Sheath: OD 6.4m</t>
  </si>
  <si>
    <t>Moore Industries Program</t>
  </si>
  <si>
    <t>SPA2/TPRG/2PRG/24DC</t>
  </si>
  <si>
    <t>Pressure Gauge Dia: 100m</t>
  </si>
  <si>
    <t>m, Connection: 1/2  MNPT</t>
  </si>
  <si>
    <t>Pressure Gauge Bottom Co</t>
  </si>
  <si>
    <t>nnection Dial Size: 100m</t>
  </si>
  <si>
    <t>RTD Pt100 Range 0-500C M</t>
  </si>
  <si>
    <t>ount.1/2 NPT Pipe Thread</t>
  </si>
  <si>
    <t>Diaphragm Pressure Gauge</t>
  </si>
  <si>
    <t>Accuracy Class 1.6 Dia.</t>
  </si>
  <si>
    <t>nnection Range 0-0.1 kg/</t>
  </si>
  <si>
    <t>Resistant Thermometer Se</t>
  </si>
  <si>
    <t>nsor Element:PT100Ohm at</t>
  </si>
  <si>
    <t>Thermocouple Element Typ</t>
  </si>
  <si>
    <t>e K,Conn:JPI150LB 1 1/2</t>
  </si>
  <si>
    <t>Mineral Insulated Thermo</t>
  </si>
  <si>
    <t>couple Element K Type,Cl</t>
  </si>
  <si>
    <t>Pressure Gauge Range 0-1</t>
  </si>
  <si>
    <t>0 kg/cm2 Dial 40mm Conne</t>
  </si>
  <si>
    <t>Pressure GAuge RAnge 0-6</t>
  </si>
  <si>
    <t>kg/cm2 Bottom Connectio</t>
  </si>
  <si>
    <t>Pressure Gauge Range 0-2</t>
  </si>
  <si>
    <t>5 kg/cm2 Bottom Connecti</t>
  </si>
  <si>
    <t>Pressure Gauge Range 0-3</t>
  </si>
  <si>
    <t>couple Element:K Dia:1.0</t>
  </si>
  <si>
    <t>RTD Pt100 Ohm L=550mm, l</t>
  </si>
  <si>
    <t>=400mm, Range 0-150C Sin</t>
  </si>
  <si>
    <t>Pressure Gauge Range 0 -</t>
  </si>
  <si>
    <t>2 kg/cm2 G Dial Size 40</t>
  </si>
  <si>
    <t>400 psi (0-10000 kpa) Di</t>
  </si>
  <si>
    <t>Pressure Gauge Range 0-4</t>
  </si>
  <si>
    <t>000 psi (0-30000 kpa) Di</t>
  </si>
  <si>
    <t>nnection: 1/4  BSP Male</t>
  </si>
  <si>
    <t>Pressure Gauge Range 0-6</t>
  </si>
  <si>
    <t>0 kg/cm2G, Bottom Con. 1</t>
  </si>
  <si>
    <t>Temperature Gauge dial</t>
  </si>
  <si>
    <t>100mm range (0 - 100) C</t>
  </si>
  <si>
    <t>range -50-200 mm H2O</t>
  </si>
  <si>
    <t>Pressure Gauge dial 100</t>
  </si>
  <si>
    <t>conn. 1/2" MNPT, acc 1.6</t>
  </si>
  <si>
    <t>Press. Gauge Bourdon Tub</t>
  </si>
  <si>
    <t>Con. 1/2" MNPT dial 100m</t>
  </si>
  <si>
    <t>TG Every Angle dia 100mm</t>
  </si>
  <si>
    <t>stem 6mm L. 510mm</t>
  </si>
  <si>
    <t>Press. Gauge bottom conn</t>
  </si>
  <si>
    <t>1/2" MNPT (0-50) kg/cm2G</t>
  </si>
  <si>
    <t>Hoskin 2300 JIS C 1605-9</t>
  </si>
  <si>
    <t>mineral insulated thermo</t>
  </si>
  <si>
    <t>0-3 kg/cm2 1/2" NPT male</t>
  </si>
  <si>
    <t>Press Gauge bottom conne</t>
  </si>
  <si>
    <t>ct 0-70 kg/cm2G 1/2" NPT</t>
  </si>
  <si>
    <t>Remote Mounting 1/2"</t>
  </si>
  <si>
    <t>3/2 function solenoid</t>
  </si>
  <si>
    <t>3/2 function pilot solen</t>
  </si>
  <si>
    <t>noid valve w/ CNOMO</t>
  </si>
  <si>
    <t>4-20 Vibration sensing</t>
  </si>
  <si>
    <t>Transmitters</t>
  </si>
  <si>
    <t>200) kPa</t>
  </si>
  <si>
    <t>Regulator type AR2002</t>
  </si>
  <si>
    <t>port 1/4" NPT</t>
  </si>
  <si>
    <t>Industrial Press. Gauge</t>
  </si>
  <si>
    <t>100mm, 1/2" NPT, 0-0.5 k</t>
  </si>
  <si>
    <t>100mm, 1/2"NPT male,</t>
  </si>
  <si>
    <t>RTD Pt 100 ohm class A</t>
  </si>
  <si>
    <t>L=1240 l=1090</t>
  </si>
  <si>
    <t>L=650 l=500 (IEC 751-83)</t>
  </si>
  <si>
    <t>L=400 l=250 JISC 1606</t>
  </si>
  <si>
    <t>Temperature Gauge range</t>
  </si>
  <si>
    <t>0-100mm, 1/2" NPTM</t>
  </si>
  <si>
    <t>Mineral insulated Themoc</t>
  </si>
  <si>
    <t>Temperature gauge range</t>
  </si>
  <si>
    <t>Pressure gauge range 0-0</t>
  </si>
  <si>
    <t>RTD Pt 100 Class A JIS C</t>
  </si>
  <si>
    <t>Pressure transmitter typ</t>
  </si>
  <si>
    <t>transmitter type 1151 DP</t>
  </si>
  <si>
    <t>Pressure gauge range</t>
  </si>
  <si>
    <t>(0-145)psi dial 50mm</t>
  </si>
  <si>
    <t>Pressure gauge bottom co</t>
  </si>
  <si>
    <t>Pressure gauge range 0-1</t>
  </si>
  <si>
    <t>Pressure gauge range 0-6</t>
  </si>
  <si>
    <t>Pressure gauge panel mou</t>
  </si>
  <si>
    <t>Pressure gauge bottom  c</t>
  </si>
  <si>
    <t>Pressure Gauge type</t>
  </si>
  <si>
    <t>Capsule for local mounti</t>
  </si>
  <si>
    <t>PH Meter ( Glass Electro</t>
  </si>
  <si>
    <t>de ) K9142TN Yokogawa</t>
  </si>
  <si>
    <t>Gas Detection Sytem elem</t>
  </si>
  <si>
    <t>ent Unit KD-2A(CH) for C</t>
  </si>
  <si>
    <t>ent Unit KD-3A(CH) for H</t>
  </si>
  <si>
    <t>Gas Detection System ele</t>
  </si>
  <si>
    <t>ment Unit KD-2A(CH) for</t>
  </si>
  <si>
    <t>CO Analyzer ( Chopper Mo</t>
  </si>
  <si>
    <t>tor ) E-910 Horiba Ltd</t>
  </si>
  <si>
    <t>Sample Valve GCRV-GBBRSC</t>
  </si>
  <si>
    <t>2N 5101 For 1102 Yokogaw</t>
  </si>
  <si>
    <t>Column Switching Valve G</t>
  </si>
  <si>
    <t>CRV-GBCRSCNN 1500 Yokoga</t>
  </si>
  <si>
    <t>T.C Detector K9192QA Yok</t>
  </si>
  <si>
    <t>ogawa</t>
  </si>
  <si>
    <t>Flame Ionization Detecto</t>
  </si>
  <si>
    <t>r Model K9194XA For KGC-</t>
  </si>
  <si>
    <t>Control Monitoring Unit</t>
  </si>
  <si>
    <t>For CO Model VD-1 (140-0</t>
  </si>
  <si>
    <t>O-Ring AI-1101, AI-0102</t>
  </si>
  <si>
    <t>,AI-0201 020 (FPM) ,F020</t>
  </si>
  <si>
    <t>Coper Motor AI-0201 E-90</t>
  </si>
  <si>
    <t>5 (5 Hz) ,F020098500</t>
  </si>
  <si>
    <t>Filter Element AI-0102 ,</t>
  </si>
  <si>
    <t>AI-0201 SS-4TF4-2</t>
  </si>
  <si>
    <t>Filter AI-0201 ,AI-1101</t>
  </si>
  <si>
    <t>L 9862 AG</t>
  </si>
  <si>
    <t>Power Unit Model K 9400</t>
  </si>
  <si>
    <t>UD</t>
  </si>
  <si>
    <t>CPU Board Model K 9403 B</t>
  </si>
  <si>
    <t>DI/O Conv. Temp Card Mod</t>
  </si>
  <si>
    <t>el K 9404 AS</t>
  </si>
  <si>
    <t>I PC O Card Assy Model K</t>
  </si>
  <si>
    <t>9403 ZF</t>
  </si>
  <si>
    <t>IP Serial Model K 9403 C</t>
  </si>
  <si>
    <t>V</t>
  </si>
  <si>
    <t>VME AO Card Model K 9404</t>
  </si>
  <si>
    <t>Valve Sheet Assy SMP#1 (</t>
  </si>
  <si>
    <t>Vol: 3000 ml) K9034DP Fo</t>
  </si>
  <si>
    <t>Valve Sheet Assy CWS#1 K</t>
  </si>
  <si>
    <t>9034DN</t>
  </si>
  <si>
    <t>Valve sheet Assy SMP#1 K</t>
  </si>
  <si>
    <t>9034DS (Vol: 1 ml)Model:</t>
  </si>
  <si>
    <t>Vol: 120 ml) K9034DP</t>
  </si>
  <si>
    <t>Air Operative Valve Sili</t>
  </si>
  <si>
    <t>cone Model K9192WQ</t>
  </si>
  <si>
    <t>CH4 Solid Filter 16 O P/</t>
  </si>
  <si>
    <t>N. U800432200 Merk. Hori</t>
  </si>
  <si>
    <t>CO2 Solid Filter 16 D P/</t>
  </si>
  <si>
    <t>N. U800432500 Merk. Hori</t>
  </si>
  <si>
    <t>CO Solid Filter 16 AIA-2</t>
  </si>
  <si>
    <t>1, 23 P/N. U800432700 Me</t>
  </si>
  <si>
    <t>Filter Assy P/N.K9292DE</t>
  </si>
  <si>
    <t>Cell Assembly P/N.E7042U</t>
  </si>
  <si>
    <t>Bellows Model: L 9819 AC</t>
  </si>
  <si>
    <t>, Merk:Yokogawa</t>
  </si>
  <si>
    <t>Detector CO2 No 5-3 P/N:</t>
  </si>
  <si>
    <t>V800180500 Horiba</t>
  </si>
  <si>
    <t>Solenoid Valve 3/2 Way C</t>
  </si>
  <si>
    <t>at No:JF3-8320G201, Sol</t>
  </si>
  <si>
    <t>Solenoid Valve 2 Way Cat</t>
  </si>
  <si>
    <t>No: JE4X8262A211, Sol C</t>
  </si>
  <si>
    <t>Diaphragm P/N: K9192 WL</t>
  </si>
  <si>
    <t>Spring P/N: K9035 AW</t>
  </si>
  <si>
    <t>PIN P/N: K9192 WK</t>
  </si>
  <si>
    <t>Solenoid valve ASCO</t>
  </si>
  <si>
    <t>cat no.JE4X8262A211</t>
  </si>
  <si>
    <t>Press. Gauge 0-700 kpa</t>
  </si>
  <si>
    <t>dial 40mm</t>
  </si>
  <si>
    <t>Pressure Gauge 0-200 kpa</t>
  </si>
  <si>
    <t>dial 60mm</t>
  </si>
  <si>
    <t>Control monitoring unit</t>
  </si>
  <si>
    <t>type VH-1(-141-0100-0)</t>
  </si>
  <si>
    <t>Mass Flow cont model</t>
  </si>
  <si>
    <t>L9855CE f/ flowmeter</t>
  </si>
  <si>
    <t>Pneumatic valve model</t>
  </si>
  <si>
    <t>L9860AX for KGC-4633</t>
  </si>
  <si>
    <t>Pressure Regulator model</t>
  </si>
  <si>
    <t>K9850CF for KGC-4633</t>
  </si>
  <si>
    <t>Tapper Tube model</t>
  </si>
  <si>
    <t>K9193GM for KGC-4633</t>
  </si>
  <si>
    <t>K9193GL f/ KGC-4633</t>
  </si>
  <si>
    <t>Power supply 350W, 90 -</t>
  </si>
  <si>
    <t>264 VAC, single phase</t>
  </si>
  <si>
    <t>Detection head unit for</t>
  </si>
  <si>
    <t>monitoring type KS-2D (g</t>
  </si>
  <si>
    <t>Sensor element CO for</t>
  </si>
  <si>
    <t>KS-2D</t>
  </si>
  <si>
    <t>Sensor Element for H2 C2</t>
  </si>
  <si>
    <t>E/P Positioner,Model: EP</t>
  </si>
  <si>
    <t>B-811  Koso</t>
  </si>
  <si>
    <t>I/P Positioner  EPA 814-</t>
  </si>
  <si>
    <t>L4 Koso</t>
  </si>
  <si>
    <t>Solenoid Valve  JE3HB832</t>
  </si>
  <si>
    <t>0G176MB ASCO Co Ltd</t>
  </si>
  <si>
    <t>Air set PRF 404  Koso</t>
  </si>
  <si>
    <t>Pressure Gauge (Air set)</t>
  </si>
  <si>
    <t>(0-4 kg/cm)  PRF 404  K</t>
  </si>
  <si>
    <t>Gland Packing 520T(3/4 )</t>
  </si>
  <si>
    <t>10mm (P4525) Koso 1 set</t>
  </si>
  <si>
    <t>Gland Packing 501G(3 ) 1</t>
  </si>
  <si>
    <t>4mm (P4525) Koso 1 set=8</t>
  </si>
  <si>
    <t>Gland Packing 501G(6 ) 2</t>
  </si>
  <si>
    <t>5mm (P4525) Koso 1 set=8</t>
  </si>
  <si>
    <t>Gasket 501T(2 ) (T1890-3</t>
  </si>
  <si>
    <t>16) Koso / Eq. Serrated</t>
  </si>
  <si>
    <t>Gasket 501G(2 )(T1806GR)</t>
  </si>
  <si>
    <t>For Seat Koso</t>
  </si>
  <si>
    <t>For Bonnet Koso</t>
  </si>
  <si>
    <t>Gasket 501G(3 )(T1806GR)</t>
  </si>
  <si>
    <t>Gasket 501G(4 )(T1806GR)</t>
  </si>
  <si>
    <t>Gasket 501G(6 )(T1806GR)</t>
  </si>
  <si>
    <t>For Press balance Koso</t>
  </si>
  <si>
    <t>For Bonnet Koso / Spira</t>
  </si>
  <si>
    <t>Gasket 501G(8 )(T1806GR)</t>
  </si>
  <si>
    <t>Gasket 501G8 )(T1806GR)</t>
  </si>
  <si>
    <t>Gasket 501D(4 )(T1806GR)</t>
  </si>
  <si>
    <t>Gasket 501D(8 )(T1806GR)</t>
  </si>
  <si>
    <t>Gasket 500S(1/2 )(SUS316</t>
  </si>
  <si>
    <t>) Koso</t>
  </si>
  <si>
    <t>Diapragm Valve,Ukuran D=</t>
  </si>
  <si>
    <t>365mm, T=1mm</t>
  </si>
  <si>
    <t>Pilot Valve, Spare Part</t>
  </si>
  <si>
    <t>Koso E/P Positioner, Mod</t>
  </si>
  <si>
    <t>Cleaner (Orifice Cleanin</t>
  </si>
  <si>
    <t>g Plunger), Spare Part K</t>
  </si>
  <si>
    <t>Diaphragm PCV-1151, S/N.</t>
  </si>
  <si>
    <t>J113863, Size Type: 1-1</t>
  </si>
  <si>
    <t>Spring No.18892527022</t>
  </si>
  <si>
    <t>Filter Spareparts for Ko</t>
  </si>
  <si>
    <t>so Air Set Model PRF-404</t>
  </si>
  <si>
    <t>Port Spare parts for Kos</t>
  </si>
  <si>
    <t>o Air Set Model PRF-404</t>
  </si>
  <si>
    <t>Repair Kit, Consists Of</t>
  </si>
  <si>
    <t>O-Ring, GAsket, Diaphrag</t>
  </si>
  <si>
    <t>Balance Seal Spare Parts</t>
  </si>
  <si>
    <t>For 8  x 6  Ansi 300 RF</t>
  </si>
  <si>
    <t>Wiper Spare Part For 8</t>
  </si>
  <si>
    <t>x 6  Ansi 300#RF Cage Gu</t>
  </si>
  <si>
    <t>Actuator O-Ring Set Spar</t>
  </si>
  <si>
    <t>e Part PV-0125</t>
  </si>
  <si>
    <t>Seat Ring Spare Part PV-</t>
  </si>
  <si>
    <t>Gland Packing (Mat l R T</t>
  </si>
  <si>
    <t>eflon V-Ring0 5  Ansi 30</t>
  </si>
  <si>
    <t>Gland Packing (Material</t>
  </si>
  <si>
    <t>R-Teflon V-Ring) 1.5  An</t>
  </si>
  <si>
    <t>R-Teflon V-Ring) 4  Ansi</t>
  </si>
  <si>
    <t>R Teflon V-Ring) 4  Ansi</t>
  </si>
  <si>
    <t>R Teflon V-Ring) 2.5  An</t>
  </si>
  <si>
    <t>High Temperature Valve P</t>
  </si>
  <si>
    <t>acking Tombo No. 2920 Si</t>
  </si>
  <si>
    <t>E/P Positioner</t>
  </si>
  <si>
    <t>Model: EPA814-L10 Koso</t>
  </si>
  <si>
    <t>Modular Positioning Syst</t>
  </si>
  <si>
    <t>APEX 5000</t>
  </si>
  <si>
    <t>Diaphragm Valve MV310NC</t>
  </si>
  <si>
    <t>PN10 size  DN 15</t>
  </si>
  <si>
    <t>Diaphragm Valve MV310 NC</t>
  </si>
  <si>
    <t>PN10 size DN 20</t>
  </si>
  <si>
    <t>PN10 size DN 50</t>
  </si>
  <si>
    <t>Diaphragm Valve 2/2 ways</t>
  </si>
  <si>
    <t>MV310NC PN10 size DN 50</t>
  </si>
  <si>
    <t>Diaphragm valve 2/2 ways</t>
  </si>
  <si>
    <t>MV310 PN10 size DN 32</t>
  </si>
  <si>
    <t>MV310 PC PN10 size DN 40</t>
  </si>
  <si>
    <t>Positioner P/P model PPA</t>
  </si>
  <si>
    <t>801-L4 Koso</t>
  </si>
  <si>
    <t>Spare part set of seal</t>
  </si>
  <si>
    <t>Id no. 624021K mtrl. NBR</t>
  </si>
  <si>
    <t>Seat Ring Sus-316</t>
  </si>
  <si>
    <t>code 520F S/N: V26C45-21</t>
  </si>
  <si>
    <t>Gland Packing Pilafon</t>
  </si>
  <si>
    <t>Fiber (P4525S)</t>
  </si>
  <si>
    <t>Gasket mtrl. Reinforced</t>
  </si>
  <si>
    <t>Teflon (VAL.7020)</t>
  </si>
  <si>
    <t>Control valve Saacke</t>
  </si>
  <si>
    <t>Seavis FSM 02000 L34</t>
  </si>
  <si>
    <t>Diagphram assembly part</t>
  </si>
  <si>
    <t>no 5 for self actuator</t>
  </si>
  <si>
    <t>Diagphram  part no. 5</t>
  </si>
  <si>
    <t>for regulator Y690</t>
  </si>
  <si>
    <t>for reg. Y690 dia. 1'</t>
  </si>
  <si>
    <t>Diagphram  part no. A7</t>
  </si>
  <si>
    <t>for Reg. 1190 dia. 1"</t>
  </si>
  <si>
    <t>Smart valve positioner</t>
  </si>
  <si>
    <t>AVP300-PSD2B-1DYN-X</t>
  </si>
  <si>
    <t>Regulator model KZ03-2B-</t>
  </si>
  <si>
    <t>-XX Azbil</t>
  </si>
  <si>
    <t>KOSO E/P Positioner</t>
  </si>
  <si>
    <t>O-ring Viton dia.120mm x</t>
  </si>
  <si>
    <t>T. 5mm</t>
  </si>
  <si>
    <t>Membran Diaphram, Mtl.</t>
  </si>
  <si>
    <t>NBR Teflon, OD 36 x 1 mm</t>
  </si>
  <si>
    <t>NBR Fabric, OD 360 x 1mm</t>
  </si>
  <si>
    <t>NBR Fabric, OD 220 x 1mm</t>
  </si>
  <si>
    <t>Actuator repair kit for</t>
  </si>
  <si>
    <t>actuator type 330SR</t>
  </si>
  <si>
    <t>actuator type KPM 200 Mf</t>
  </si>
  <si>
    <t>actuator type KPM 370 Mf</t>
  </si>
  <si>
    <t>"Koso" E/P Positioner</t>
  </si>
  <si>
    <t>model EPB814-L4   signal</t>
  </si>
  <si>
    <t>Needle valve handle blac</t>
  </si>
  <si>
    <t>k phenollic knop siz</t>
  </si>
  <si>
    <t>Manual Reset Solenoid</t>
  </si>
  <si>
    <t>Valve 3/2 way ASCO pipe</t>
  </si>
  <si>
    <t>Solenoid Valve ASCO 3/2</t>
  </si>
  <si>
    <t>Way Cat No.HB8320B175MB</t>
  </si>
  <si>
    <t>Acc y For Actuator Limit</t>
  </si>
  <si>
    <t>Switch ILX 7001-JK Yamat</t>
  </si>
  <si>
    <t>Filter Air Regulator AW3</t>
  </si>
  <si>
    <t>000-N02-X585 SMC, Port 1</t>
  </si>
  <si>
    <t>Gear For Positive Displa</t>
  </si>
  <si>
    <t>cement LUS. 5231-7402 (s</t>
  </si>
  <si>
    <t>cement LUS 55 C 11-7402</t>
  </si>
  <si>
    <t>cement LUS 53 C 11-7402</t>
  </si>
  <si>
    <t>Filter Regulator  AW 200</t>
  </si>
  <si>
    <t>0, Port 1/4  FNPT, Inclu</t>
  </si>
  <si>
    <t>Set-Press 0.05-0.85 Mpa</t>
  </si>
  <si>
    <t>,Model AW 4000-04, Air S</t>
  </si>
  <si>
    <t>Filter Air Regulator SMC</t>
  </si>
  <si>
    <t>AW 3000 Port 1/4  FNPT</t>
  </si>
  <si>
    <t>Filter Regulator Type AW</t>
  </si>
  <si>
    <t>3000-02 + Auto Drain, C</t>
  </si>
  <si>
    <t>Gland Packing E0105-62.1</t>
  </si>
  <si>
    <t>T (2 ) TEF</t>
  </si>
  <si>
    <t>valve 4/2 way Asco</t>
  </si>
  <si>
    <t>Limit switch model 1LS-J</t>
  </si>
  <si>
    <t>501K w/ LS251C</t>
  </si>
  <si>
    <t>Filter element for AW300</t>
  </si>
  <si>
    <t>Filter element for AW400</t>
  </si>
  <si>
    <t>Filter Air Regulator</t>
  </si>
  <si>
    <t>AR30-N02BG</t>
  </si>
  <si>
    <t>Plug pattern type C to</t>
  </si>
  <si>
    <t>Air Pilot valve model</t>
  </si>
  <si>
    <t>250A-48W</t>
  </si>
  <si>
    <t>375A-3W</t>
  </si>
  <si>
    <t>Repair kit actuator KTM</t>
  </si>
  <si>
    <t>model AW17SN</t>
  </si>
  <si>
    <t>model AW20SN</t>
  </si>
  <si>
    <t>model AK12SN</t>
  </si>
  <si>
    <t>model AW13SN</t>
  </si>
  <si>
    <t>model AK09SN</t>
  </si>
  <si>
    <t>model AK15SN</t>
  </si>
  <si>
    <t>AO Processor 80363969-10</t>
  </si>
  <si>
    <t>0 Yamatake</t>
  </si>
  <si>
    <t>AO FTA For Red 80366177-</t>
  </si>
  <si>
    <t>100 Yamatake</t>
  </si>
  <si>
    <t>LLAI MUX-T/C FTA 5140149</t>
  </si>
  <si>
    <t>1-100 Yamatake</t>
  </si>
  <si>
    <t>SPC Board For HM 5140105</t>
  </si>
  <si>
    <t>2-100 Rev:H, HDW:H, FW:G</t>
  </si>
  <si>
    <t>HPM Comm/Control 5140163</t>
  </si>
  <si>
    <t>5-150 Yamatake</t>
  </si>
  <si>
    <t>HPM I/O Link 51401642-15</t>
  </si>
  <si>
    <t>High level analog input</t>
  </si>
  <si>
    <t>P/N:51304754-150 HDW R E</t>
  </si>
  <si>
    <t>Digital In Put Modul Ass</t>
  </si>
  <si>
    <t>y No.51304485-100 , HDW:</t>
  </si>
  <si>
    <t>Digital Out Put Processo</t>
  </si>
  <si>
    <t>r 51304487-100 HDW:L, FW</t>
  </si>
  <si>
    <t>LLAI Multiplexer Process</t>
  </si>
  <si>
    <t>or 51304362-100 Yamatake</t>
  </si>
  <si>
    <t>/STI input MU-TAIH02, P/</t>
  </si>
  <si>
    <t>HLAI FTA For Red 5130433</t>
  </si>
  <si>
    <t>7-100 Yamatake</t>
  </si>
  <si>
    <t>T/C Coversion Module</t>
  </si>
  <si>
    <t>J-STC90X-K2-0  Yamatake</t>
  </si>
  <si>
    <t>RTD Conversion Module J-</t>
  </si>
  <si>
    <t>SCV80-020 Yamatake</t>
  </si>
  <si>
    <t>MU TAMR 03 Low Level Ana</t>
  </si>
  <si>
    <t>log MUX-RTD-FTA 51309218</t>
  </si>
  <si>
    <t>Dual Node Power Supply N</t>
  </si>
  <si>
    <t>IM/AM 51196655-100</t>
  </si>
  <si>
    <t>Power Supply USX P/N. 51</t>
  </si>
  <si>
    <t>196653-100 Rev. Level D</t>
  </si>
  <si>
    <t>Digital Out Put Module 2</t>
  </si>
  <si>
    <t>4 VDC 32 Input 621-3580</t>
  </si>
  <si>
    <t>Serial Link Module 621-9</t>
  </si>
  <si>
    <t>939 C</t>
  </si>
  <si>
    <t>4 VDC 16 Input 621-6550</t>
  </si>
  <si>
    <t xml:space="preserve"> Barrier Type. MTL 5516C</t>
  </si>
  <si>
    <t>Barrier type MTL5544 Rep</t>
  </si>
  <si>
    <t>Barrier Type MTL7756AC S</t>
  </si>
  <si>
    <t>Barrier  Type MTL 7728+</t>
  </si>
  <si>
    <t>Barier Type MTL 7060ac A</t>
  </si>
  <si>
    <t>nalog Input (57)</t>
  </si>
  <si>
    <t>Barrier Model: MTL 5042</t>
  </si>
  <si>
    <t>Repeater Power Supply 4/</t>
  </si>
  <si>
    <t>Power Supply For HPM Mod</t>
  </si>
  <si>
    <t>:ACX631,Rev-E,S/N:1096-2</t>
  </si>
  <si>
    <t>led Lead Acid type NP 12</t>
  </si>
  <si>
    <t>TL-2300-  3.6V Tadiran T</t>
  </si>
  <si>
    <t>M Lithium Battery Size D</t>
  </si>
  <si>
    <t>Serial Interface Modul A</t>
  </si>
  <si>
    <t>ssy No: 51304362-300</t>
  </si>
  <si>
    <t>Smart Interface Module A</t>
  </si>
  <si>
    <t>ssy No: 51304516-200 HDW</t>
  </si>
  <si>
    <t>IOP to FTA cable P=15m,</t>
  </si>
  <si>
    <t>P/N: 51201420-015 rev D</t>
  </si>
  <si>
    <t>Serial link selector mo</t>
  </si>
  <si>
    <t>dule number 621-9928R Ho</t>
  </si>
  <si>
    <t>LCNE2 Module</t>
  </si>
  <si>
    <t>Power Supply DC 24V</t>
  </si>
  <si>
    <t>Integrated Programable</t>
  </si>
  <si>
    <t>MCB CP30-BA AC/DC 3A Mit</t>
  </si>
  <si>
    <t>subishi</t>
  </si>
  <si>
    <t>MCB CP30-BA AC/DC Mitsub</t>
  </si>
  <si>
    <t>ishi</t>
  </si>
  <si>
    <t>Battery saft lithium 3.6</t>
  </si>
  <si>
    <t>V 21.AH</t>
  </si>
  <si>
    <t>FTA D/I 24VDC CC p/n. 51</t>
  </si>
  <si>
    <t>304441-175 Honeywell</t>
  </si>
  <si>
    <t>FTA D/O 24VDC NI p/n. 51</t>
  </si>
  <si>
    <t>304446-150 Honeywell</t>
  </si>
  <si>
    <t>Axial fan NMB-MAT/ Mineb</t>
  </si>
  <si>
    <t>Axial fan Delta electron</t>
  </si>
  <si>
    <t>Axial fan Sanyo Denki 9G</t>
  </si>
  <si>
    <t>Battery cmos HPM, Part N</t>
  </si>
  <si>
    <t>Power adapter ASSY 51309</t>
  </si>
  <si>
    <t>Honeywell 51304465-100 C</t>
  </si>
  <si>
    <t>Honeywell 51304465-200 C</t>
  </si>
  <si>
    <t>Serial Interface FTA - M</t>
  </si>
  <si>
    <t>Pneumatic Valve 3/2 WAY</t>
  </si>
  <si>
    <t>P/N.B53003PS, Merk  Park</t>
  </si>
  <si>
    <t>Cylinder Blocking Valve</t>
  </si>
  <si>
    <t>- Legris 7883 0813</t>
  </si>
  <si>
    <t>5/2 Air Spring Valve-Atl</t>
  </si>
  <si>
    <t>as Automation VG25-A-5-6</t>
  </si>
  <si>
    <t>Air Cylinder B 100, S-32</t>
  </si>
  <si>
    <t>0, Model: PRA/8100/0320,</t>
  </si>
  <si>
    <t>Push Connector 4mm Tube</t>
  </si>
  <si>
    <t>x 3/8  Male, Merk. Festo</t>
  </si>
  <si>
    <t>Tee Push On 4mm Merk.Fes</t>
  </si>
  <si>
    <t>to</t>
  </si>
  <si>
    <t>Male Connector Tube 1/8</t>
  </si>
  <si>
    <t>BSP x 4mm Push In Fittin</t>
  </si>
  <si>
    <t>Tee Connector Tube 8 x 4</t>
  </si>
  <si>
    <t>mm Push In Fittings, Mer</t>
  </si>
  <si>
    <t>EL Union Tube 8mm Push I</t>
  </si>
  <si>
    <t>n Fittings, Merk. Festo</t>
  </si>
  <si>
    <t>Vinyl Tube OD.4mm Warna</t>
  </si>
  <si>
    <t>Putih</t>
  </si>
  <si>
    <t>O-Ring Viton ID=20mm, OD</t>
  </si>
  <si>
    <t>=23mm, Tebal=3mm</t>
  </si>
  <si>
    <t>O-Ring Viton ID=13mm, OD</t>
  </si>
  <si>
    <t>=17mm, Tebal=3mm</t>
  </si>
  <si>
    <t>2/2 Way Air Operated Val</t>
  </si>
  <si>
    <t>ve Port 1/4  NPTF Nomall</t>
  </si>
  <si>
    <t>Quarter Turn Electric Ac</t>
  </si>
  <si>
    <t>tuator Model: UNIC 10/15</t>
  </si>
  <si>
    <t>Pressure Actuated, Sprin</t>
  </si>
  <si>
    <t>g Return Model Number 03</t>
  </si>
  <si>
    <t>Positioner P/P PMV Valve</t>
  </si>
  <si>
    <t>Control System Model PP</t>
  </si>
  <si>
    <t>Limit Swith Model: 83849</t>
  </si>
  <si>
    <t>7, Merk :Crozet</t>
  </si>
  <si>
    <t>Air Regulator Model: KZ0</t>
  </si>
  <si>
    <t>3-IB Connection:1/4 FNPT</t>
  </si>
  <si>
    <t>Push In/Threaded Fitting</t>
  </si>
  <si>
    <t>Festo Type QS-1/4 BSP (</t>
  </si>
  <si>
    <t>Push In / Threaded L Fit</t>
  </si>
  <si>
    <t>ting 360 Rotatable Type</t>
  </si>
  <si>
    <t>Push In / Threaded Fitti</t>
  </si>
  <si>
    <t>ng Festo Type QS-1/8 BSP</t>
  </si>
  <si>
    <t>Push In / Threded L Fitt</t>
  </si>
  <si>
    <t>ing With Internal And Ex</t>
  </si>
  <si>
    <t>Push In/T Connector Type</t>
  </si>
  <si>
    <t>QST 4mm Festo</t>
  </si>
  <si>
    <t>Solenoid vavle Norgren</t>
  </si>
  <si>
    <t>Silencer Solenoid vavle</t>
  </si>
  <si>
    <t>Push in straight union</t>
  </si>
  <si>
    <t>tube OD 6mm Festo</t>
  </si>
  <si>
    <t>tube OD 8 mm Festo</t>
  </si>
  <si>
    <t>Norgren V60A4D7A-XA090 1</t>
  </si>
  <si>
    <t>Solenoid valve 3/2 way N</t>
  </si>
  <si>
    <t>Contactor tripol 115 san</t>
  </si>
  <si>
    <t>s bobine, LC1-F115 LX1-F</t>
  </si>
  <si>
    <t>Flow Switch Brand Johnso</t>
  </si>
  <si>
    <t>n Controls, Type F 61TB-</t>
  </si>
  <si>
    <t>contactor TeSys D-3P</t>
  </si>
  <si>
    <t>(3 NO) - AC-3 440 VAC 80</t>
  </si>
  <si>
    <t>Relay elektromagnetic, 1</t>
  </si>
  <si>
    <t>Gas  Sprayer  301742-00</t>
  </si>
  <si>
    <t>Nippon Valqua Ind</t>
  </si>
  <si>
    <t>Ignition Plug 3011541-00</t>
  </si>
  <si>
    <t>Spray Nozzle 35590312-10</t>
  </si>
  <si>
    <t>24 / d49 x T59 Nippon Va</t>
  </si>
  <si>
    <t>3-Way Solenoid Valves AS</t>
  </si>
  <si>
    <t>CO Catalog No. 9320A107</t>
  </si>
  <si>
    <t>Dynamic Self Check Ampli</t>
  </si>
  <si>
    <t>fier R7247C 1001 Honeywe</t>
  </si>
  <si>
    <t>Solenoid Valve 5/2, 110</t>
  </si>
  <si>
    <t>VAC Process Conn. 1/4  F</t>
  </si>
  <si>
    <t>Tutup spark plug for NGK</t>
  </si>
  <si>
    <t>4712 C6HA</t>
  </si>
  <si>
    <t>Check valve suction for</t>
  </si>
  <si>
    <t>dosing pump  merk:Promin</t>
  </si>
  <si>
    <t>Check valve discharge fo</t>
  </si>
  <si>
    <t>r dosing pump, merk:Prom</t>
  </si>
  <si>
    <t>Membrane for dosing pump</t>
  </si>
  <si>
    <t>merk:prominent, type:Be</t>
  </si>
  <si>
    <t>Spare part Kits GALA 042</t>
  </si>
  <si>
    <t>0 part 1023113</t>
  </si>
  <si>
    <t>Spare part kits BT4B0708</t>
  </si>
  <si>
    <t>PVT part 1023111</t>
  </si>
  <si>
    <t>Gasket Packing For Drums</t>
  </si>
  <si>
    <t>Man Holes VHM 80010-E00</t>
  </si>
  <si>
    <t>Level Switch For Drum Le</t>
  </si>
  <si>
    <t>vel / Damper Micro VHM 8</t>
  </si>
  <si>
    <t>Flame Detector ( UV. Cel</t>
  </si>
  <si>
    <t>l )  SAK SO61001001  Vic</t>
  </si>
  <si>
    <t>Flame Detector ( IR. Cel</t>
  </si>
  <si>
    <t>l )  SAK SO61020001  Vic</t>
  </si>
  <si>
    <t>Actuator Seal Kit SP 045</t>
  </si>
  <si>
    <t>Vickers Hoskin</t>
  </si>
  <si>
    <t>Join Washer Set MK 2 Gun</t>
  </si>
  <si>
    <t>/ YJ1802</t>
  </si>
  <si>
    <t>Slamshut Valve Repair Ki</t>
  </si>
  <si>
    <t>t 202VS011</t>
  </si>
  <si>
    <t>Gas Governor Repair Kit</t>
  </si>
  <si>
    <t>202AS012</t>
  </si>
  <si>
    <t>3 way solenoid valve, Mo</t>
  </si>
  <si>
    <t>del: 116B-120CC, Merk: M</t>
  </si>
  <si>
    <t>Relay 220 v S030001002 /</t>
  </si>
  <si>
    <t>Relay Finder Type 60.13</t>
  </si>
  <si>
    <t>Motor fuse link Type 96</t>
  </si>
  <si>
    <t>40 ka 350 v DC</t>
  </si>
  <si>
    <t>Actuator Seal Kit SP054</t>
  </si>
  <si>
    <t>(set)</t>
  </si>
  <si>
    <t>Flame Amplifier Ultra Vi</t>
  </si>
  <si>
    <t>olet SO61005002, Merk: L</t>
  </si>
  <si>
    <t>Gas Vent Valve (solenoid</t>
  </si>
  <si>
    <t>valve) SO 19004002</t>
  </si>
  <si>
    <t>Gas Control Valve Servo</t>
  </si>
  <si>
    <t>Motor SO48017001</t>
  </si>
  <si>
    <t>1 st Leak Pressure Switc</t>
  </si>
  <si>
    <t>h AOR 13126</t>
  </si>
  <si>
    <t>FD Motor Contactor (Z 00</t>
  </si>
  <si>
    <t>1013) AOR 13184</t>
  </si>
  <si>
    <t>Danfos RT pressure switc</t>
  </si>
  <si>
    <t>h  rating contact  4A, 4</t>
  </si>
  <si>
    <t>Oxygen Probe P/N.S041026</t>
  </si>
  <si>
    <t>002 S/Parts for Saacke E</t>
  </si>
  <si>
    <t>Signal Isolator / Conver</t>
  </si>
  <si>
    <t>ter Input=0-10 VDC, Outp</t>
  </si>
  <si>
    <t>Selector switch NC+NO XB</t>
  </si>
  <si>
    <t>3-BD25</t>
  </si>
  <si>
    <t>Solenoid valve 2-Way ASC</t>
  </si>
  <si>
    <t>O Catalogde No. E222D2 S</t>
  </si>
  <si>
    <t>Solenoid valve 2/2 Way B</t>
  </si>
  <si>
    <t>rass Body Model. 322H750</t>
  </si>
  <si>
    <t>Solenoid valve 2-Way Luc</t>
  </si>
  <si>
    <t>ifer, Honeywell Lucifer</t>
  </si>
  <si>
    <t>O2 probe filter P/N.LA 2</t>
  </si>
  <si>
    <t>2623</t>
  </si>
  <si>
    <t>Solid State Relay P/N. C</t>
  </si>
  <si>
    <t>XE240A5, Input. 18-36 VA</t>
  </si>
  <si>
    <t>Solid State Relay  Crydo</t>
  </si>
  <si>
    <t>m  P/N. A2425E, Input.18</t>
  </si>
  <si>
    <t>CPU PS4-201-MMI</t>
  </si>
  <si>
    <t>"Klockner Moeller"</t>
  </si>
  <si>
    <t>DDCC (Digital Direct Com</t>
  </si>
  <si>
    <t>bustion Control) ETC-300</t>
  </si>
  <si>
    <t>Slam Valve Repair Kit P/</t>
  </si>
  <si>
    <t>N. Z000464</t>
  </si>
  <si>
    <t>Relief Valve Repair Kit</t>
  </si>
  <si>
    <t>P/N.20 1 WS (set)</t>
  </si>
  <si>
    <t>Solid State Relay. Max L</t>
  </si>
  <si>
    <t>oad Rating: 25A, 3-32 Vd</t>
  </si>
  <si>
    <t>1-Turn Potentiometer Loe</t>
  </si>
  <si>
    <t>-Cst, Plastic Housing Wi</t>
  </si>
  <si>
    <t>I-Turn Potentioner (I Tu</t>
  </si>
  <si>
    <t>rn Conductivi Plastic)Mo</t>
  </si>
  <si>
    <t>Three Element Controller</t>
  </si>
  <si>
    <t>Yokogawa Programable Co</t>
  </si>
  <si>
    <t>Seat Iten 4 Part Valve T</t>
  </si>
  <si>
    <t>type R1LA40AJJK Neles Ja</t>
  </si>
  <si>
    <t>Lock Spring Item 5 Part</t>
  </si>
  <si>
    <t>Valve Type R1LA40JJK Nel</t>
  </si>
  <si>
    <t>Relay Omron G2R-2-SND 24</t>
  </si>
  <si>
    <t>VDC</t>
  </si>
  <si>
    <t>Relay Omron MK2P-I 24 VD</t>
  </si>
  <si>
    <t>Socket Relay Omron P2RF-</t>
  </si>
  <si>
    <t>08-E</t>
  </si>
  <si>
    <t>Flame Signal Amplifiers</t>
  </si>
  <si>
    <t>Type R7849A1015</t>
  </si>
  <si>
    <t>Minipeeper Ultraviolet F</t>
  </si>
  <si>
    <t>lame Detectors Type C704</t>
  </si>
  <si>
    <t>Switching Power Supply O</t>
  </si>
  <si>
    <t>utput Capacity 100W, Inp</t>
  </si>
  <si>
    <t>Pressure Switch For Air</t>
  </si>
  <si>
    <t>/ Gas Krom Schroder Germ</t>
  </si>
  <si>
    <t>Distributor Power Supply</t>
  </si>
  <si>
    <t>Model SDBT, Suffix:-210</t>
  </si>
  <si>
    <t>Isolator Model:SISD, Suf</t>
  </si>
  <si>
    <t>fix:-100A/A2ER, Supply I</t>
  </si>
  <si>
    <t>O-Ring Uk. Tebal: 2.8mm,</t>
  </si>
  <si>
    <t>Dout: 19.56mm Viton</t>
  </si>
  <si>
    <t>ETC 3000/3900 Keyboard /</t>
  </si>
  <si>
    <t>Facia Saacke</t>
  </si>
  <si>
    <t>Basic Drive Card f/ DDCC</t>
  </si>
  <si>
    <t>ETC 3900 Saacke</t>
  </si>
  <si>
    <t>PLC, PS3-DC-EE (compact</t>
  </si>
  <si>
    <t>PLC, 16DI, 16DO, 4AI, 1A</t>
  </si>
  <si>
    <t>Auto check infrared</t>
  </si>
  <si>
    <t>amplifier type 72DIR1T</t>
  </si>
  <si>
    <t>Basic Switch Actuator</t>
  </si>
  <si>
    <t>short hinger  roller lev</t>
  </si>
  <si>
    <t>Battery size N / 1.5V</t>
  </si>
  <si>
    <t>Alkaline Battery</t>
  </si>
  <si>
    <t>Inorganic Lithium Batter</t>
  </si>
  <si>
    <t>y size 1/2 AA - 3.6V</t>
  </si>
  <si>
    <t>Programmable Indicating</t>
  </si>
  <si>
    <t>controller</t>
  </si>
  <si>
    <t>Pressure Transmitter ,</t>
  </si>
  <si>
    <t>Press. Transmitter S10.</t>
  </si>
  <si>
    <t>4 ~ 20mA, 0 ~40bar,</t>
  </si>
  <si>
    <t>Limit switch Type E73</t>
  </si>
  <si>
    <t>operating point 125 VAC</t>
  </si>
  <si>
    <t>Pressure switch type DG5</t>
  </si>
  <si>
    <t>Power card for FC102/75K</t>
  </si>
  <si>
    <t>W S/N. 060212G154 Danfos</t>
  </si>
  <si>
    <t>Rectifier 250A/ 1600V f/</t>
  </si>
  <si>
    <t>FC102/75KW</t>
  </si>
  <si>
    <t>Current Transducer Card</t>
  </si>
  <si>
    <t>500V f/ FC102/75KW</t>
  </si>
  <si>
    <t>IGBT Dual 1200V, 300A f/</t>
  </si>
  <si>
    <t>Control Card for FC102/</t>
  </si>
  <si>
    <t>75KW</t>
  </si>
  <si>
    <t>Danfoss Inventer FC102 S</t>
  </si>
  <si>
    <t>Power 75KW</t>
  </si>
  <si>
    <t>Piston Seal Pneumatic,</t>
  </si>
  <si>
    <t>mtrl. Viton</t>
  </si>
  <si>
    <t>Solenoid valve 2/2 type</t>
  </si>
  <si>
    <t>0285A 12.0 FKM</t>
  </si>
  <si>
    <t>Solenoid valve 3/2 direc</t>
  </si>
  <si>
    <t>control valveelectromagn</t>
  </si>
  <si>
    <t>Flame monitor part for</t>
  </si>
  <si>
    <t>intermitten operation</t>
  </si>
  <si>
    <t>Spark trasnformer for</t>
  </si>
  <si>
    <t>types ZAO, supply</t>
  </si>
  <si>
    <t>Flame relay, 90~110VDC</t>
  </si>
  <si>
    <t>with 2 volt free SPDT</t>
  </si>
  <si>
    <t>Flame detector F200K / 2</t>
  </si>
  <si>
    <t>UV-2/ 50Hz 4-20mA</t>
  </si>
  <si>
    <t>O2 probe Lambda sonde LS</t>
  </si>
  <si>
    <t>-2, Id,Nr. 650 R 1000</t>
  </si>
  <si>
    <t>Pneumatic Valve type MH5</t>
  </si>
  <si>
    <t>10801, compled with MA22</t>
  </si>
  <si>
    <t>Pressure transmitter</t>
  </si>
  <si>
    <t>WIKA for pressure steam</t>
  </si>
  <si>
    <t>Pressure switch Type DWR</t>
  </si>
  <si>
    <t>6-031 range 0,5-6 bar</t>
  </si>
  <si>
    <t>16-301 range 3-16 bar</t>
  </si>
  <si>
    <t>OFF Delay timer, rated</t>
  </si>
  <si>
    <t>supply votange 100-125</t>
  </si>
  <si>
    <t>Set of seals, Viton for</t>
  </si>
  <si>
    <t>ASV valve type N</t>
  </si>
  <si>
    <t>Control piston for ASV</t>
  </si>
  <si>
    <t>valve type N pos no 7</t>
  </si>
  <si>
    <t>Simatic S7-300, Analog</t>
  </si>
  <si>
    <t>Input SM 331</t>
  </si>
  <si>
    <t>Gun Sprayer position</t>
  </si>
  <si>
    <t>limit switch typpe</t>
  </si>
  <si>
    <t>Anybus Communicator seri</t>
  </si>
  <si>
    <t>Gataway Provibus - DP</t>
  </si>
  <si>
    <t>Safety relay SR3D Zander</t>
  </si>
  <si>
    <t>aachem</t>
  </si>
  <si>
    <t>Fault Auxiliary contact</t>
  </si>
  <si>
    <t>GVAD0110 "Schneider"</t>
  </si>
  <si>
    <t>GVAD1001 "Schneider"</t>
  </si>
  <si>
    <t>Gas fired ignitor ZA0-17</t>
  </si>
  <si>
    <t>SIMATIC HMI, KTP1200</t>
  </si>
  <si>
    <t>Basic DP, Basic Panel</t>
  </si>
  <si>
    <t>SIMATIC WinCC Comfort</t>
  </si>
  <si>
    <t>V16</t>
  </si>
  <si>
    <t>8 GB Industrial SDHC SD</t>
  </si>
  <si>
    <t>Card Class 10</t>
  </si>
  <si>
    <t>Seavis HMI 10e p/n. 6373</t>
  </si>
  <si>
    <t>08, S/N 00486018 Saacke</t>
  </si>
  <si>
    <t>Oxygen measuring system</t>
  </si>
  <si>
    <t>LT2, 657R102</t>
  </si>
  <si>
    <t>Display HMI 10i p/n.</t>
  </si>
  <si>
    <t>636159</t>
  </si>
  <si>
    <t>RJ45 SS-74810-002 connec</t>
  </si>
  <si>
    <t>Atomizer Nozzle YS8.34/2</t>
  </si>
  <si>
    <t>RSE-P II controller, sup</t>
  </si>
  <si>
    <t>Repair kit pressure redu</t>
  </si>
  <si>
    <t>DC/DC conventer in 18-36</t>
  </si>
  <si>
    <t>VDC out 5VDC/600mA  TEL</t>
  </si>
  <si>
    <t>Power supply module base</t>
  </si>
  <si>
    <t>unit for 24VDC Seavis IO</t>
  </si>
  <si>
    <t>CANOpen Module Seavis IO</t>
  </si>
  <si>
    <t xml:space="preserve"> CANO-A  P/N. 605328, Sa</t>
  </si>
  <si>
    <t>Module with 2 inputs for</t>
  </si>
  <si>
    <t>safety limiters live Sea</t>
  </si>
  <si>
    <t>Module with 4 digital in</t>
  </si>
  <si>
    <t>put s 24VDC Seavis IO 4D</t>
  </si>
  <si>
    <t>Module with 4 relay outp</t>
  </si>
  <si>
    <t>uts breaking capacity 25</t>
  </si>
  <si>
    <t>Seavis compact modul uni</t>
  </si>
  <si>
    <t>versal modul base 8 s/n.</t>
  </si>
  <si>
    <t>Seavis FSC-IO 4DI/1AI</t>
  </si>
  <si>
    <t xml:space="preserve"> P/N. 605322, Saacke</t>
  </si>
  <si>
    <t>Seavis 12AI/ 4AO  P/N.</t>
  </si>
  <si>
    <t>637908, Saacke</t>
  </si>
  <si>
    <t>Auxiliary Contact Block</t>
  </si>
  <si>
    <t>CAL19-11, Product ID. 1S</t>
  </si>
  <si>
    <t>Auxiliary contact block</t>
  </si>
  <si>
    <t>- 2 NO + 2 NC, Model LAD</t>
  </si>
  <si>
    <t>Contactor 11KW/400V,</t>
  </si>
  <si>
    <t>coil 230V LC1D25P7 Schne</t>
  </si>
  <si>
    <t>Seavis Eco FSC burner</t>
  </si>
  <si>
    <t>Controller, Type: AKC-60</t>
  </si>
  <si>
    <t>Seavis V2.00 FSC burner</t>
  </si>
  <si>
    <t xml:space="preserve"> Controller, Type: FSC-0</t>
  </si>
  <si>
    <t>Stabilized power supply</t>
  </si>
  <si>
    <t>for SIMATIC S7-1500 inpu</t>
  </si>
  <si>
    <t>Central processing unit</t>
  </si>
  <si>
    <t>with working memory 150</t>
  </si>
  <si>
    <t>Communications processor</t>
  </si>
  <si>
    <t>CP 1542-5 for connection</t>
  </si>
  <si>
    <t>SIMATIC S7-1500, digital</t>
  </si>
  <si>
    <t xml:space="preserve"> input module DI 32x24 V</t>
  </si>
  <si>
    <t>SIMATIC S7-1500 analog</t>
  </si>
  <si>
    <t>input module AI 8xU/I/RT</t>
  </si>
  <si>
    <t>SIMATIC S7-1500, analog</t>
  </si>
  <si>
    <t>output module AQ8xU/I HS</t>
  </si>
  <si>
    <t>output module DQ 32x24 V</t>
  </si>
  <si>
    <t>Solenoid valve Burkert 6</t>
  </si>
  <si>
    <t>Local Control Panel Disp</t>
  </si>
  <si>
    <t>Capacitor 3700uF/450V fo</t>
  </si>
  <si>
    <t>Electromagnetic Valve ty</t>
  </si>
  <si>
    <t>Single-phase Rectifier w</t>
  </si>
  <si>
    <t>"Relay, 2 contacts, RCIK</t>
  </si>
  <si>
    <t>Contactor LC1 D150 and c</t>
  </si>
  <si>
    <t>Electro Pneumatic Positi</t>
  </si>
  <si>
    <t>oner Type. NE726/XA  Nel</t>
  </si>
  <si>
    <t>Seat insert MK1,3  TN2.6</t>
  </si>
  <si>
    <t>2 CL 150/600, 316SS P/N.</t>
  </si>
  <si>
    <t>Seat ring Gasket TFE. 3.</t>
  </si>
  <si>
    <t>75 x 3.35 x 0.12 Thick,</t>
  </si>
  <si>
    <t>Bonnet Gasket 4.62 x 4.2</t>
  </si>
  <si>
    <t>5 x 0.15 Thick, Virgin T</t>
  </si>
  <si>
    <t>Soft Seat Insert 2 .TN 1</t>
  </si>
  <si>
    <t>.62, CL 150/600 P/N. 001</t>
  </si>
  <si>
    <t>Seat Ring Gasket TFE . 2</t>
  </si>
  <si>
    <t>.50 x 2.12 x 0.12 Thick,</t>
  </si>
  <si>
    <t>Bonnet Guide Linear</t>
  </si>
  <si>
    <t>001703.925.000</t>
  </si>
  <si>
    <t>Seat ring 002505.825 Val</t>
  </si>
  <si>
    <t>tek</t>
  </si>
  <si>
    <t>Bonnet Gasket 2.50 x 2.1</t>
  </si>
  <si>
    <t>2 x 0.15 Thick,Virgin Te</t>
  </si>
  <si>
    <t>Adjusting Screw Gasket 0</t>
  </si>
  <si>
    <t>01425.655</t>
  </si>
  <si>
    <t>Piston O-ring 001182.650</t>
  </si>
  <si>
    <t>Yoke O-ring 001184.650</t>
  </si>
  <si>
    <t>Actuator stem O-ring 001</t>
  </si>
  <si>
    <t>181.650</t>
  </si>
  <si>
    <t>Actuator Stem O-Ring 001</t>
  </si>
  <si>
    <t>oner, Model IP 2103-1  V</t>
  </si>
  <si>
    <t>4-Way Solenoid Valve Com</t>
  </si>
  <si>
    <t>plete NFB344A074O.Type S</t>
  </si>
  <si>
    <t>Solenoid Complete NFB 32</t>
  </si>
  <si>
    <t>7001.24V DC</t>
  </si>
  <si>
    <t>Electronic TT Transmitte</t>
  </si>
  <si>
    <t>r  3144D1/1F5 Rosemount</t>
  </si>
  <si>
    <t>Signal Isolator A/O KFD2</t>
  </si>
  <si>
    <t>-CD-EX1.32</t>
  </si>
  <si>
    <t>CPU 512 K1 XMB+ ,Reff No</t>
  </si>
  <si>
    <t>. 140CPU11303</t>
  </si>
  <si>
    <t>Power Supply 110V AC/24D</t>
  </si>
  <si>
    <t>C 140 CPS 21400, 10A</t>
  </si>
  <si>
    <t>AN OUT 4CH CURR, Reff No</t>
  </si>
  <si>
    <t>.140AC002000</t>
  </si>
  <si>
    <t>DC IN 10-60V 2 x 8 SINK,</t>
  </si>
  <si>
    <t>Reff No. 140DD184100</t>
  </si>
  <si>
    <t>DC Out 10-60v 2 x 8 Sour</t>
  </si>
  <si>
    <t>ce, Reff No. 140DDO84300</t>
  </si>
  <si>
    <t>Power Supply  24 VDC 140</t>
  </si>
  <si>
    <t>CPS . 11100</t>
  </si>
  <si>
    <t>Coalescing Element, P/N:</t>
  </si>
  <si>
    <t>90-5-102  Waterco</t>
  </si>
  <si>
    <t>Seal Ring MK1 Soft 2  TN</t>
  </si>
  <si>
    <t>: 1.62 CL 150/600,316SS</t>
  </si>
  <si>
    <t>Guide Liner 0.55 Stem TF</t>
  </si>
  <si>
    <t>E P/N: 057359.927.000</t>
  </si>
  <si>
    <t>Seat Ring MK1 Soft 3  TN</t>
  </si>
  <si>
    <t>: 2.62 CL 150/600, P/N:</t>
  </si>
  <si>
    <t>Packing Set Twin 1.12 St</t>
  </si>
  <si>
    <t>em, TFE Plastic Teflon G</t>
  </si>
  <si>
    <t>Seat Ring MK1 1.0  TN 1.</t>
  </si>
  <si>
    <t>62, CL 150/600 Stellite</t>
  </si>
  <si>
    <t>Packing Set, Standart Su</t>
  </si>
  <si>
    <t>ragard, 0.56 Stem, Combi</t>
  </si>
  <si>
    <t>CPU Card For PLC MB + He</t>
  </si>
  <si>
    <t>ad 1 CH, 140 non 21100</t>
  </si>
  <si>
    <t>Soft Seat Ret MK1.3  TN2</t>
  </si>
  <si>
    <t>.62 CL 150/600 316SS P/N</t>
  </si>
  <si>
    <t>Spare part kit, actuator</t>
  </si>
  <si>
    <t>size 50 lin 2.00/2.62 s</t>
  </si>
  <si>
    <t>Seat Ret MK1.3  CL 150/6</t>
  </si>
  <si>
    <t>00, ECO 13147, 316SS P/N</t>
  </si>
  <si>
    <t>Bonnet MK1. 3  2.62 spud</t>
  </si>
  <si>
    <t>CL 150/600 BD4.19L P/N.</t>
  </si>
  <si>
    <t>Spare part kit actuator</t>
  </si>
  <si>
    <t>size 25 lin 2.00 spud 1.</t>
  </si>
  <si>
    <t>Seat ret MK1. 1.50/2 , C</t>
  </si>
  <si>
    <t>L 150/600 ECO 13147 316</t>
  </si>
  <si>
    <t>Bonnet MK1.1  2.00 spud</t>
  </si>
  <si>
    <t>CL 150/600 BD, 4.19L P/N</t>
  </si>
  <si>
    <t>Plug MK1.1.0  =% TN 1.62</t>
  </si>
  <si>
    <t>CL 150/600 Stellite #6</t>
  </si>
  <si>
    <t>Plug MK1.2  =% TN 1.62 C</t>
  </si>
  <si>
    <t>L 150/600 316 SS P/N. 00</t>
  </si>
  <si>
    <t>Bonnet MK1. 1.5/2  2.00</t>
  </si>
  <si>
    <t>spud CL 150/600 BD4.19L</t>
  </si>
  <si>
    <t>Seat ring MK1. 2  TN 1.6</t>
  </si>
  <si>
    <t>2 CL 150/600 Stellite 6#</t>
  </si>
  <si>
    <t>C 140 CPS 21400, 8A</t>
  </si>
  <si>
    <t>Membrane cartridge 10  t</t>
  </si>
  <si>
    <t>ype U1XL (For 1st Stage)</t>
  </si>
  <si>
    <t>O-ring Viton P/N.A-1783-</t>
  </si>
  <si>
    <t>1 ID. 208 x t. 6.99mm, H</t>
  </si>
  <si>
    <t>Actuator Spare Kit Item</t>
  </si>
  <si>
    <t>: SP Set BC6 ID Code : 2</t>
  </si>
  <si>
    <t>Repair Kit Seal Solenoid</t>
  </si>
  <si>
    <t>Valve, Cat No. NF B344A</t>
  </si>
  <si>
    <t>Seal Kit ID.14mm, OD:28m</t>
  </si>
  <si>
    <t>m, T:10mm For Solenoid T</t>
  </si>
  <si>
    <t>Seal Kit ID:32mm, OD.45m</t>
  </si>
  <si>
    <t>m, T.6mm, For Solenoid T</t>
  </si>
  <si>
    <t>Seal Kit ID.46mm, OD.47m</t>
  </si>
  <si>
    <t>m, T.2mm For Solenoid Ty</t>
  </si>
  <si>
    <t>Seal Kit ID.27mm, OD.32m</t>
  </si>
  <si>
    <t>m, T.3mm, For Solenoid T</t>
  </si>
  <si>
    <t>Seal Kit ID.34mm, OD.36m</t>
  </si>
  <si>
    <t>m, T.2,5mm For Solenoid</t>
  </si>
  <si>
    <t>Seal Kit ID.7mm, OD.10mm</t>
  </si>
  <si>
    <t>, T.1,5mm For Solenoid T</t>
  </si>
  <si>
    <t>SMC Silencer AN 200-02</t>
  </si>
  <si>
    <t>SMC Silencer AN 400-04</t>
  </si>
  <si>
    <t>Service Kit Actuator BJ</t>
  </si>
  <si>
    <t>8 P/N.250511, Merk:Neles</t>
  </si>
  <si>
    <t>10 P/N.250513, Merk:Nele</t>
  </si>
  <si>
    <t>12 P/N.250515, Merk:Nele</t>
  </si>
  <si>
    <t>Pneumatic Actuator Type</t>
  </si>
  <si>
    <t>BIJU8/35E Bare Actuator</t>
  </si>
  <si>
    <t>Rebuilt Kit For Solenoid</t>
  </si>
  <si>
    <t>ASCO (Without Coil), Vo</t>
  </si>
  <si>
    <t>Quick Exhaust Valve AQ30</t>
  </si>
  <si>
    <t>00-03</t>
  </si>
  <si>
    <t>Automatic Drain, Model 3</t>
  </si>
  <si>
    <t>000-97</t>
  </si>
  <si>
    <t>oner Type. NE 724S/XSIA</t>
  </si>
  <si>
    <t>Spare Part Set NE 700 Ni</t>
  </si>
  <si>
    <t>trile ID Code 251921</t>
  </si>
  <si>
    <t>O-Ring Viton 33 x 2.5mm</t>
  </si>
  <si>
    <t>Spool Valve Assembly 6,</t>
  </si>
  <si>
    <t>NR700 ID Code 7013300, P</t>
  </si>
  <si>
    <t>NR700 ID Code 7013200, P</t>
  </si>
  <si>
    <t>Power Supply Barier, Mod</t>
  </si>
  <si>
    <t>el: KFD2-EB2, Merk: Pepp</t>
  </si>
  <si>
    <t>Analog Input Model: KFD-</t>
  </si>
  <si>
    <t>2, CR-EX1.30-200, Merk:</t>
  </si>
  <si>
    <t>Membrane Cartridge 10  T</t>
  </si>
  <si>
    <t>ype: U1RL (2nd Stage)</t>
  </si>
  <si>
    <t>Repair Kit RKW 352 TT, P</t>
  </si>
  <si>
    <t>roduct: 080-885-11-2741T</t>
  </si>
  <si>
    <t>Repair Kit ID Code RKW 3</t>
  </si>
  <si>
    <t>53 TT, Related Product 1</t>
  </si>
  <si>
    <t>Valtex Control Valve,</t>
  </si>
  <si>
    <t>Mark One 10497-13-01</t>
  </si>
  <si>
    <t>Valtek Control Valve</t>
  </si>
  <si>
    <t>SN. 10497-12-05</t>
  </si>
  <si>
    <t>Butterfly Control Valve-</t>
  </si>
  <si>
    <t>080805 11 2741TT</t>
  </si>
  <si>
    <t>100805 11 2741TT</t>
  </si>
  <si>
    <t>Seat f/ Butterfly Contro</t>
  </si>
  <si>
    <t>l valve serail: 17723</t>
  </si>
  <si>
    <t>Seat for butterfly contr</t>
  </si>
  <si>
    <t>ol valve</t>
  </si>
  <si>
    <t>Seat f Butterfly Control</t>
  </si>
  <si>
    <t>valve size 150mm/6"</t>
  </si>
  <si>
    <t>Valve #200mm (8")</t>
  </si>
  <si>
    <t>Cylinder retaining ring</t>
  </si>
  <si>
    <t>no 256 actuator 50 sq in</t>
  </si>
  <si>
    <t>no. 256 actuator size 25</t>
  </si>
  <si>
    <t>Pressure Gauge range</t>
  </si>
  <si>
    <t>0-30 psidial 40mm 1/8" N</t>
  </si>
  <si>
    <t>Current loop supply W5DY</t>
  </si>
  <si>
    <t>-AAR (4 - 20)mA DC</t>
  </si>
  <si>
    <t>Signal Transmitter model</t>
  </si>
  <si>
    <t>B3VS/2-AA/UL dual channe</t>
  </si>
  <si>
    <t>Set of gasket</t>
  </si>
  <si>
    <t>PN. MSG09184P20</t>
  </si>
  <si>
    <t>PN. MSG07159P20</t>
  </si>
  <si>
    <t>Plug 3" 600# TN 2.62 = %</t>
  </si>
  <si>
    <t>100 : 1, PN: 066569.150.</t>
  </si>
  <si>
    <t>Guide RET 1.125" Stem</t>
  </si>
  <si>
    <t>TFE PN. 066569.150.000</t>
  </si>
  <si>
    <t>Packing set Twin VEE</t>
  </si>
  <si>
    <t>1.12" Stem</t>
  </si>
  <si>
    <t>Grease Molykote 55 M</t>
  </si>
  <si>
    <t>100 gram</t>
  </si>
  <si>
    <t>Guide RET 0.875" TFE</t>
  </si>
  <si>
    <t>P/N. 066568.150.000</t>
  </si>
  <si>
    <t>0.88" Stem P/N 020750.92</t>
  </si>
  <si>
    <t>Grease Molykote 111 100</t>
  </si>
  <si>
    <t>gram</t>
  </si>
  <si>
    <t>Inconel seal 154LEMSL082</t>
  </si>
  <si>
    <t>50BKb</t>
  </si>
  <si>
    <t>Seal gasket 154LEMSG0825</t>
  </si>
  <si>
    <t>9JFd</t>
  </si>
  <si>
    <t>Battery type CR2 / 3A /</t>
  </si>
  <si>
    <t>3V Lithium Battery</t>
  </si>
  <si>
    <t>Quantum HSBY Processor</t>
  </si>
  <si>
    <t>Unity 2048/7168K</t>
  </si>
  <si>
    <t>5098 RIO Head, dual cabl</t>
  </si>
  <si>
    <t>two F-type coaxial</t>
  </si>
  <si>
    <t>Quantum remote I/O drop</t>
  </si>
  <si>
    <t>adapter 5908 RIO</t>
  </si>
  <si>
    <t>3M Ethernet Fiber Optic</t>
  </si>
  <si>
    <t>Repair kit RKW 354 TT, P</t>
  </si>
  <si>
    <t>Butterfly control valve</t>
  </si>
  <si>
    <t>Spare Part kit for SEVER</t>
  </si>
  <si>
    <t>Asco Solenoid Valve mode</t>
  </si>
  <si>
    <t>Positioner model no. YT-</t>
  </si>
  <si>
    <t>PH sensor for PH Transmi</t>
  </si>
  <si>
    <t>tter compact 8205 4-20mA</t>
  </si>
  <si>
    <t>Compact Solenoid Valve 3</t>
  </si>
  <si>
    <t>/2 Way 1/4 NC / 052425 K</t>
  </si>
  <si>
    <t>Solenoid Valve  Burket</t>
  </si>
  <si>
    <t>ID No. 017024 H Type : 0</t>
  </si>
  <si>
    <t>Bulb For Status Indicato</t>
  </si>
  <si>
    <t>r 24 VDC/2.8 Watt Type B</t>
  </si>
  <si>
    <t>Back Up Battery  A6 BAT</t>
  </si>
  <si>
    <t>Elbow Connector Plastic</t>
  </si>
  <si>
    <t>1/4  x 6mm</t>
  </si>
  <si>
    <t>Tee Connector Vinyl Push</t>
  </si>
  <si>
    <t>Type 6mm</t>
  </si>
  <si>
    <t>Male Connector 1/4 x OD</t>
  </si>
  <si>
    <t>tube 6mm push in/threade</t>
  </si>
  <si>
    <t>Male Connector Tube 1/4</t>
  </si>
  <si>
    <t>x 8mm Push In Fittings</t>
  </si>
  <si>
    <t>1/4  x 8mm</t>
  </si>
  <si>
    <t>Male Connector 1/8 x OD</t>
  </si>
  <si>
    <t>1/8  x 6mm</t>
  </si>
  <si>
    <t>Positioner Double Acting</t>
  </si>
  <si>
    <t>actuator 24 VDC type. 1</t>
  </si>
  <si>
    <t>Power supply 220v-24VDC</t>
  </si>
  <si>
    <t>4.5A P/N.S82J-6024  Omro</t>
  </si>
  <si>
    <t>Diaphragm EPDM P/N.42692</t>
  </si>
  <si>
    <t>Type MV310 With Manual</t>
  </si>
  <si>
    <t>Connector Tube 6 mm, Mer</t>
  </si>
  <si>
    <t>k. Festo</t>
  </si>
  <si>
    <t>Male Elbow Connector 1/4</t>
  </si>
  <si>
    <t>x OD Tube 6mm push in/</t>
  </si>
  <si>
    <t>Ball Valve With Push In</t>
  </si>
  <si>
    <t>Connection Type QH-Q.S D</t>
  </si>
  <si>
    <t>male Elbow Connector 1/8</t>
  </si>
  <si>
    <t>X OD Tube 6MM Push-in/T</t>
  </si>
  <si>
    <t>Diaphragm EPDM, P/N.9405</t>
  </si>
  <si>
    <t>8, DN.32  MV310PC # 6508</t>
  </si>
  <si>
    <t>9, DN.50</t>
  </si>
  <si>
    <t>7, DN.20</t>
  </si>
  <si>
    <t>Sensor K=0.01 Order No:</t>
  </si>
  <si>
    <t>633367 For Compact Versi</t>
  </si>
  <si>
    <t>Transparent Cap P/N: 673</t>
  </si>
  <si>
    <t>16 MV310NC #67324 ASV St</t>
  </si>
  <si>
    <t>O-Ring NBR P/N: 94744 MV</t>
  </si>
  <si>
    <t>310NC # 67324 ASV Stubbe</t>
  </si>
  <si>
    <t>O-Ring NBR P/N: 92751 MV</t>
  </si>
  <si>
    <t>310NC #67324 ASV Stubbe</t>
  </si>
  <si>
    <t>O-Ring NBR P/N: 94749 MV</t>
  </si>
  <si>
    <t>Transparent Cap P/N: 651</t>
  </si>
  <si>
    <t>22 MV310PC #65088 ASV St</t>
  </si>
  <si>
    <t>Flow Transmitter 8025 Co</t>
  </si>
  <si>
    <t>mpact Version Standard T</t>
  </si>
  <si>
    <t>Male Connector Brass 1/8</t>
  </si>
  <si>
    <t>NPT x 8mm Push On</t>
  </si>
  <si>
    <t>Air regulator SMC AW 300</t>
  </si>
  <si>
    <t>0 + AL 3000 with bracket</t>
  </si>
  <si>
    <t>Side control positioner</t>
  </si>
  <si>
    <t>Digital conductivity</t>
  </si>
  <si>
    <t>Transmitter type 8225</t>
  </si>
  <si>
    <t>Temperature controller</t>
  </si>
  <si>
    <t>Signal Transmitter K-uni</t>
  </si>
  <si>
    <t>Model KVS-AA-H</t>
  </si>
  <si>
    <t>Ebilon Gasket Tombo</t>
  </si>
  <si>
    <t>no. T-9013 EP EPDM 80 A</t>
  </si>
  <si>
    <t>Ebilon gasket Tombo no.</t>
  </si>
  <si>
    <t>T-9013 EP EPDM 100 A</t>
  </si>
  <si>
    <t>Rotameter Fluida Raw</t>
  </si>
  <si>
    <t>Water, max flow 35 m3/hr</t>
  </si>
  <si>
    <t>Rotameter Fluida Demin</t>
  </si>
  <si>
    <t>Water max flow 22 m3/hr</t>
  </si>
  <si>
    <t>Rotameter fluida demin</t>
  </si>
  <si>
    <t>water, max flow 2.5 m3/h</t>
  </si>
  <si>
    <t>Rotameter fluida air max</t>
  </si>
  <si>
    <t>flow 78 m3/hr</t>
  </si>
  <si>
    <t>Diaphragm valve model :</t>
  </si>
  <si>
    <t>MV310-PCH-PC manual oper</t>
  </si>
  <si>
    <t>MV310 manual operated, D</t>
  </si>
  <si>
    <t>MV310 manual operated ,</t>
  </si>
  <si>
    <t>CAL9900 Temperature cont</t>
  </si>
  <si>
    <t>Universal Pressure trans</t>
  </si>
  <si>
    <t>Conductive meter Art.nr.</t>
  </si>
  <si>
    <t>Solenoid valve 3/4 way 1</t>
  </si>
  <si>
    <t>Solenoid valve 3/2 way 1</t>
  </si>
  <si>
    <t>Push in/thread T fitting</t>
  </si>
  <si>
    <t>Thermocouple Type K Shea</t>
  </si>
  <si>
    <t>th OD:3.3mm, Mat l Incon</t>
  </si>
  <si>
    <t>Temperature Controller P</t>
  </si>
  <si>
    <t>YZ4TAY2-OY Fuji Electric</t>
  </si>
  <si>
    <t>Mechanical Seal ; model</t>
  </si>
  <si>
    <t>Solid state control p/n.</t>
  </si>
  <si>
    <t>Solid state flasher  p/n</t>
  </si>
  <si>
    <t>Diaphragm for pitch cont</t>
  </si>
  <si>
    <t>rol (6 Lubang)</t>
  </si>
  <si>
    <t>Seal Viton Pneumatic uk.</t>
  </si>
  <si>
    <t>OD.19 x ID.11.7 x T.2,5</t>
  </si>
  <si>
    <t>Seal Viton Pneumatic  uk</t>
  </si>
  <si>
    <t>. OD.29 x ID.20 x T.2,5m</t>
  </si>
  <si>
    <t>O-Ring Viton Uk. 227.97</t>
  </si>
  <si>
    <t>x 241.95 x 7mm</t>
  </si>
  <si>
    <t>Teflon Uk. 240 x 244 x 8</t>
  </si>
  <si>
    <t>O-Ring Viton Kotak Uk. 2</t>
  </si>
  <si>
    <t>3 x 28 x 2mm</t>
  </si>
  <si>
    <t>Male Connector 1/8  NPT</t>
  </si>
  <si>
    <t>x 6mm Tube Mat l Brass</t>
  </si>
  <si>
    <t>Elbow Male Connector 1/8</t>
  </si>
  <si>
    <t>ISO Tapered Thread (RT</t>
  </si>
  <si>
    <t>Diaphragm For Pitch Cont</t>
  </si>
  <si>
    <t>rol ( 5 Lubang )</t>
  </si>
  <si>
    <t>Filter reg. SMCAR4000</t>
  </si>
  <si>
    <t>with PG 0-10 kg/cm2G</t>
  </si>
  <si>
    <t>Vibration control switch</t>
  </si>
  <si>
    <t>VS2EX 2 SPTD 5A 480 VA</t>
  </si>
  <si>
    <t>Scalance switch</t>
  </si>
  <si>
    <t>Power supply PLC PS 307</t>
  </si>
  <si>
    <t>Power supply 24 VDC/ 240</t>
  </si>
  <si>
    <t>W Mean Well</t>
  </si>
  <si>
    <t>Power supply 24 VDC/ 120</t>
  </si>
  <si>
    <t xml:space="preserve"> W Mean Well</t>
  </si>
  <si>
    <t>ET-200S Interface module</t>
  </si>
  <si>
    <t>IM 151-3 PN ST, Siemens</t>
  </si>
  <si>
    <t>Thermistor relay reset</t>
  </si>
  <si>
    <t>Nivotester FTW325-C2B1A</t>
  </si>
  <si>
    <t>conductor sensor 2-point</t>
  </si>
  <si>
    <t>Sensor probe model 3900V</t>
  </si>
  <si>
    <t>P-02.10 for pH meter</t>
  </si>
  <si>
    <t>Pressure switch model Ex</t>
  </si>
  <si>
    <t>-DWR6 range 0-6 bar</t>
  </si>
  <si>
    <t>Pressure switch model W5</t>
  </si>
  <si>
    <t>212XCGO4AHA10HEC</t>
  </si>
  <si>
    <t>Temperature switch model</t>
  </si>
  <si>
    <t>Ex-TAM-490 range (40 -</t>
  </si>
  <si>
    <t>TeSys U screw clamp base</t>
  </si>
  <si>
    <t>12A</t>
  </si>
  <si>
    <t>TeSys U screw control ba</t>
  </si>
  <si>
    <t>se</t>
  </si>
  <si>
    <t>Advance control unit cla</t>
  </si>
  <si>
    <t xml:space="preserve"> 10 TeSys</t>
  </si>
  <si>
    <t>Multi function control</t>
  </si>
  <si>
    <t>unit TeSys U 3-12A</t>
  </si>
  <si>
    <t>Instaneous auxilliary</t>
  </si>
  <si>
    <t>Contact and fault switch</t>
  </si>
  <si>
    <t>Limit switch 10A 500V</t>
  </si>
  <si>
    <t>ICO</t>
  </si>
  <si>
    <t>Zelio relay RXM 4AB1BD</t>
  </si>
  <si>
    <t>24 VDC 4C/O</t>
  </si>
  <si>
    <t>Zelio Relay 4AB1D7 230VD</t>
  </si>
  <si>
    <t>C 4C/O</t>
  </si>
  <si>
    <t>Sepam series 40 type T40</t>
  </si>
  <si>
    <t>Power Supply PASEO In:</t>
  </si>
  <si>
    <t>110-220 VDC</t>
  </si>
  <si>
    <t>MCB 2P C60H 4A</t>
  </si>
  <si>
    <t>Level Transmitter type</t>
  </si>
  <si>
    <t>AKS4100 cable version</t>
  </si>
  <si>
    <t>Pressure Gauge range (0</t>
  </si>
  <si>
    <t>- 25)bar bottom connect.</t>
  </si>
  <si>
    <t>(0 - 100)deg C bottom co</t>
  </si>
  <si>
    <t>Sitrans PDS III f/ level</t>
  </si>
  <si>
    <t>model 7MF4433-1DY02</t>
  </si>
  <si>
    <t>MCB C60N 1P + N 1A</t>
  </si>
  <si>
    <t>CB GV2-RT (6 - 10)A</t>
  </si>
  <si>
    <t>Aux contact TeSys 3NO +</t>
  </si>
  <si>
    <t>1NC</t>
  </si>
  <si>
    <t>Aux Contact GVAE11</t>
  </si>
  <si>
    <t>Contactor TeSys LC1D-3P-</t>
  </si>
  <si>
    <t>AC3</t>
  </si>
  <si>
    <t>CB GV3-L (30-40)A 3P</t>
  </si>
  <si>
    <t>CB GV2-P (9-14)A</t>
  </si>
  <si>
    <t>type GV2P16</t>
  </si>
  <si>
    <t>AC3 440V 12A</t>
  </si>
  <si>
    <t>Aux Contact 1 OC type</t>
  </si>
  <si>
    <t>29450</t>
  </si>
  <si>
    <t>Contactor 330A type LC1F</t>
  </si>
  <si>
    <t>330C</t>
  </si>
  <si>
    <t>Coil Contact 220V</t>
  </si>
  <si>
    <t>LC1F265/330</t>
  </si>
  <si>
    <t>MCB NG 125N 2 Pole 25A</t>
  </si>
  <si>
    <t>class C SE18624</t>
  </si>
  <si>
    <t>Aux. Contact 2 OC type</t>
  </si>
  <si>
    <t>SE19071</t>
  </si>
  <si>
    <t>Breaker DPN VIGI 1P+N</t>
  </si>
  <si>
    <t>30MA 10A</t>
  </si>
  <si>
    <t>Preventa safety module</t>
  </si>
  <si>
    <t>24VDC 3NO</t>
  </si>
  <si>
    <t>MCB C60N 1P 2A</t>
  </si>
  <si>
    <t>Shaft seal kit (9625458)</t>
  </si>
  <si>
    <t>for Grundfos CRN</t>
  </si>
  <si>
    <t>Chamber stack kit (96416</t>
  </si>
  <si>
    <t>243) Grundfos CRN 45-2</t>
  </si>
  <si>
    <t>Shaft seal kit (96455086</t>
  </si>
  <si>
    <t>f/ Grundfos CRN 1-6 HQQ</t>
  </si>
  <si>
    <t>Miniature relay w/ low</t>
  </si>
  <si>
    <t>level contact w/ LED RXM</t>
  </si>
  <si>
    <t>level, w/ LED, RXM4GB2P7</t>
  </si>
  <si>
    <t>On delay timing relay</t>
  </si>
  <si>
    <t>range 0.1s-100h 230AC</t>
  </si>
  <si>
    <t>Compact limit switches</t>
  </si>
  <si>
    <t>type Ti2-SU1Z Hw</t>
  </si>
  <si>
    <t>Reversible synchronous</t>
  </si>
  <si>
    <t>motor RSM 42/6 NG</t>
  </si>
  <si>
    <t>Gasket EPDMP/EPDMAL Clin</t>
  </si>
  <si>
    <t>On Alfa Vap 350-TFE</t>
  </si>
  <si>
    <t>Gasket NBR Per (FDA) Eas</t>
  </si>
  <si>
    <t>y clip, MGS-10E/3 1701 K</t>
  </si>
  <si>
    <t>Gasket EPDM Per easy cli</t>
  </si>
  <si>
    <t>p type 0050 MGS-10C/2 13</t>
  </si>
  <si>
    <t>p type 0034 MGS-10E</t>
  </si>
  <si>
    <t>p type 0034 Dura Flow</t>
  </si>
  <si>
    <t>p type 0034 MGS-10E/1 AP</t>
  </si>
  <si>
    <t>NEXUZ Filter Bag</t>
  </si>
  <si>
    <t>Simatic S7-300 CPU 315-2</t>
  </si>
  <si>
    <t>PN/DP 384 KB work memory</t>
  </si>
  <si>
    <t>Simatic S7-300 digital</t>
  </si>
  <si>
    <t>output SM 322</t>
  </si>
  <si>
    <t>input SM 321</t>
  </si>
  <si>
    <t>Simatic S7-300 front</t>
  </si>
  <si>
    <t>connector 40 pin</t>
  </si>
  <si>
    <t>Simatic S7, micro memory</t>
  </si>
  <si>
    <t>card</t>
  </si>
  <si>
    <t>Cartridge membrane BW30-</t>
  </si>
  <si>
    <t>Pyro-tube 6000 side arm</t>
  </si>
  <si>
    <t>Ferrule Teflon 1/4" @pac</t>
  </si>
  <si>
    <t>Membrane Drier (part no.</t>
  </si>
  <si>
    <t>Scrubber (part no.71137-</t>
  </si>
  <si>
    <t>UV Lamp discharge, Sulfu</t>
  </si>
  <si>
    <t>GO Pressure Regulator (p</t>
  </si>
  <si>
    <t>WIKA Gauge, range 0 - 2.</t>
  </si>
  <si>
    <t>O-Ring .989 Idx.070 S70</t>
  </si>
  <si>
    <t>O-Ring .799 Idx.103 S70</t>
  </si>
  <si>
    <t>O-Ring .864 Idx.070 S70</t>
  </si>
  <si>
    <t>Filter 254 Nm R1020 P/N</t>
  </si>
  <si>
    <t>71278</t>
  </si>
  <si>
    <t>Driyer Filling Material</t>
  </si>
  <si>
    <t>PN. 71028</t>
  </si>
  <si>
    <t>End plate II gasket type</t>
  </si>
  <si>
    <t>Channel plate gasket  ty</t>
  </si>
  <si>
    <t>End plate I gasket type:</t>
  </si>
  <si>
    <t>Field gasket MK15- BW  N</t>
  </si>
  <si>
    <t>Ring gasket medium MK15</t>
  </si>
  <si>
    <t>Field gasket M15- BW  NB</t>
  </si>
  <si>
    <t>Ring gasket MK15BW-NBRP/</t>
  </si>
  <si>
    <t>Distance ring MK15BW-316</t>
  </si>
  <si>
    <t>P/N. 3233067011</t>
  </si>
  <si>
    <t>P/N. 3233067012</t>
  </si>
  <si>
    <t>APO cell (Oxygen and ine</t>
  </si>
  <si>
    <t>rt gas)</t>
  </si>
  <si>
    <t>Filter element completed</t>
  </si>
  <si>
    <t>pos no: 500</t>
  </si>
  <si>
    <t>Tappet switch for oil</t>
  </si>
  <si>
    <t>stop valve</t>
  </si>
  <si>
    <t>Mass flowtube, Model :</t>
  </si>
  <si>
    <t>CFS10-20SDFAA</t>
  </si>
  <si>
    <t>Chamber stack CRN 45-10-</t>
  </si>
  <si>
    <t>2 model B item No: 14097</t>
  </si>
  <si>
    <t>O-ring kit For CRN 45-10</t>
  </si>
  <si>
    <t>Bush for CRN pumps item</t>
  </si>
  <si>
    <t>Base kit for CRN 45-10</t>
  </si>
  <si>
    <t>Connection pipe for CRN</t>
  </si>
  <si>
    <t>5/2 Namur solenoide valv</t>
  </si>
  <si>
    <t>coil 24VDC, 1.6 watt Id</t>
  </si>
  <si>
    <t>Shaft sleeve P/N:32 matr</t>
  </si>
  <si>
    <t>Bronze, model A200-400</t>
  </si>
  <si>
    <t>Drive gear "Smith pump"</t>
  </si>
  <si>
    <t>type pompa MC-3H,</t>
  </si>
  <si>
    <t>Idler gear with bushing</t>
  </si>
  <si>
    <t>'Smith Pump' MC-3H</t>
  </si>
  <si>
    <t>Connecting rod complete</t>
  </si>
  <si>
    <t>Roller bearing C3</t>
  </si>
  <si>
    <t>Slef aligning roller bea</t>
  </si>
  <si>
    <t>ring</t>
  </si>
  <si>
    <t>Safety valve F/HS85 dia.</t>
  </si>
  <si>
    <t>Suction filter F OS(A) 8</t>
  </si>
  <si>
    <t>Set of gasket HSN8591</t>
  </si>
  <si>
    <t>Bearing set complete</t>
  </si>
  <si>
    <t>Seat valve dia.105</t>
  </si>
  <si>
    <t>Discharge shut off valve</t>
  </si>
  <si>
    <t>Economizer connection w/</t>
  </si>
  <si>
    <t>valve for OSNA</t>
  </si>
  <si>
    <t>Shutoff valve for oil OS</t>
  </si>
  <si>
    <t>A85</t>
  </si>
  <si>
    <t>Piston rod complete OSN8</t>
  </si>
  <si>
    <t>Coil</t>
  </si>
  <si>
    <t>Field gasket MX25-M</t>
  </si>
  <si>
    <t>Flow meter MAG3100P-DN80</t>
  </si>
  <si>
    <t>Flow transmitter-Signal</t>
  </si>
  <si>
    <t>Flow transmitter-wall</t>
  </si>
  <si>
    <t>mounting kit</t>
  </si>
  <si>
    <t>Pressure transmitter-sit</t>
  </si>
  <si>
    <t>Pressure switch KP 1A</t>
  </si>
  <si>
    <t>IP55 enclosure for KP si</t>
  </si>
  <si>
    <t>Pressure switch KP7ABS</t>
  </si>
  <si>
    <t>IP55 enclosure for KP du</t>
  </si>
  <si>
    <t>Oil level control</t>
  </si>
  <si>
    <t>Switch for oil stop valv</t>
  </si>
  <si>
    <t>Oil level pressure switc</t>
  </si>
  <si>
    <t>Pressure switch KPI35</t>
  </si>
  <si>
    <t>Pressure transmitter DSI</t>
  </si>
  <si>
    <t>Pressure transmitter DN1</t>
  </si>
  <si>
    <t>Level transmitter coaxia</t>
  </si>
  <si>
    <t>Level transmitter</t>
  </si>
  <si>
    <t>Module electrode LP20, L</t>
  </si>
  <si>
    <t>High electrode LP30, L:1</t>
  </si>
  <si>
    <t>Level transmitter LG250</t>
  </si>
  <si>
    <t>Sitrans P Diff pressure</t>
  </si>
  <si>
    <t>Diaphragm seal flanged</t>
  </si>
  <si>
    <t>PDT 500 mbar for remote</t>
  </si>
  <si>
    <t>Remote seal 3" 150lbs 1x</t>
  </si>
  <si>
    <t>Pressure differential tr</t>
  </si>
  <si>
    <t>Remote seal 2" 150 lbs 1</t>
  </si>
  <si>
    <t>Level switch E+H FTL50 r</t>
  </si>
  <si>
    <t>Mehrer TZV900 MEM kit 4</t>
  </si>
  <si>
    <t>Discharge valve Plate</t>
  </si>
  <si>
    <t>1st stage 174R</t>
  </si>
  <si>
    <t>Suction valve Plate 1st</t>
  </si>
  <si>
    <t>stage 174R</t>
  </si>
  <si>
    <t>Discharge valve Plate 2n</t>
  </si>
  <si>
    <t>d stage 105R</t>
  </si>
  <si>
    <t>Suction valve Plate 2nd</t>
  </si>
  <si>
    <t>stage 105R</t>
  </si>
  <si>
    <t>1st 174R</t>
  </si>
  <si>
    <t>2nd stage 105R</t>
  </si>
  <si>
    <t>Pressure switch mount su</t>
  </si>
  <si>
    <t xml:space="preserve"> model CQ21-1M3 range 0-</t>
  </si>
  <si>
    <t xml:space="preserve"> model CL10-1M3 range 0.</t>
  </si>
  <si>
    <t>Temperature sensor RTD</t>
  </si>
  <si>
    <t>PT100 type W06</t>
  </si>
  <si>
    <t>Gasket HE plate type</t>
  </si>
  <si>
    <t>A-055 MGS 10/2 (APV)</t>
  </si>
  <si>
    <t>J-060 MGS-10/1 (APV)</t>
  </si>
  <si>
    <t>Gasket material EPDM</t>
  </si>
  <si>
    <t>per easy clip type:0-050</t>
  </si>
  <si>
    <t>"GUIDE RING 26DIA P/N.</t>
  </si>
  <si>
    <t>1527020</t>
  </si>
  <si>
    <t xml:space="preserve"> 147218</t>
  </si>
  <si>
    <t>" GUIDE RING 37DIA P/N.</t>
  </si>
  <si>
    <t>22794</t>
  </si>
  <si>
    <t>LOCATING PIN 1.8X16 P/N.</t>
  </si>
  <si>
    <t>21523</t>
  </si>
  <si>
    <t>LOCATING PIN 2.3X11 P/n</t>
  </si>
  <si>
    <t xml:space="preserve"> 21611</t>
  </si>
  <si>
    <t>LOCATING PIN 2.3X16 P/n</t>
  </si>
  <si>
    <t xml:space="preserve"> 21581</t>
  </si>
  <si>
    <t>LOCATING PIN 3.8X16 P/n</t>
  </si>
  <si>
    <t xml:space="preserve"> 22111</t>
  </si>
  <si>
    <t>LOCATING PIN 3X12  P/n</t>
  </si>
  <si>
    <t xml:space="preserve"> 22689</t>
  </si>
  <si>
    <t>LOCATING PIN 3X12 P/n</t>
  </si>
  <si>
    <t>21181</t>
  </si>
  <si>
    <t>VALVE PLATE 105CRK 13544</t>
  </si>
  <si>
    <t>80</t>
  </si>
  <si>
    <t>VALVE PLATE 174CRK  P/N</t>
  </si>
  <si>
    <t xml:space="preserve"> 22289</t>
  </si>
  <si>
    <t>Unloader P/N:52-575527-1</t>
  </si>
  <si>
    <t>580</t>
  </si>
  <si>
    <t>Themperature transmitter</t>
  </si>
  <si>
    <t>model 7MC7511-1CA01-9CA1</t>
  </si>
  <si>
    <t>Model 7MC7511-1CA04-9CA1</t>
  </si>
  <si>
    <t>CB GV2-P04 0,4?0,63A Typ</t>
  </si>
  <si>
    <t>CB GV2-P05 0,63?1A Type</t>
  </si>
  <si>
    <t>CB GV2-P06 1?1,6A Type G</t>
  </si>
  <si>
    <t>CB GV2-P07 1,6?2,5A Type</t>
  </si>
  <si>
    <t>CB GV2-P08 2,5?4A Type G</t>
  </si>
  <si>
    <t>CB GV2-L08 4A Type GV2-L</t>
  </si>
  <si>
    <t>CB GV2-P14 6?10A Type GV</t>
  </si>
  <si>
    <t>CB GV2-P20 13?18A Type G</t>
  </si>
  <si>
    <t>CB GV2-P22 20?25A Type G</t>
  </si>
  <si>
    <t>CB GV2-P32 24?32A Type G</t>
  </si>
  <si>
    <t>CB GV2-L14 10A Type GV2-</t>
  </si>
  <si>
    <t>CB GV2-L22 25A Type GV2-</t>
  </si>
  <si>
    <t>CB GV2-L07 2,5A Type GV2</t>
  </si>
  <si>
    <t>Adapter contactor GV2-LC</t>
  </si>
  <si>
    <t>YU delay SACE ABB</t>
  </si>
  <si>
    <t>Under and Over voltage r</t>
  </si>
  <si>
    <t>FUSE bottle type D02 63A</t>
  </si>
  <si>
    <t>MCCB T4S320 PR221-I In:</t>
  </si>
  <si>
    <t>MCCB XT3 3S250MA In: 160</t>
  </si>
  <si>
    <t>Contactor A210 coil 220V</t>
  </si>
  <si>
    <t>Contactor A110 coil 220V</t>
  </si>
  <si>
    <t>TOR EF370-380, range 115</t>
  </si>
  <si>
    <t>TOR TA110DU-110, range 8</t>
  </si>
  <si>
    <t>Aux Contact CAL 18-11 (1</t>
  </si>
  <si>
    <t>Aux Contact CA5-22 (2NO</t>
  </si>
  <si>
    <t>LC1D40AM7 TeSys D contac</t>
  </si>
  <si>
    <t>LAD4RC3U D40A to D65A RC</t>
  </si>
  <si>
    <t>LA4FRCP TeSys F - suppre</t>
  </si>
  <si>
    <t>LR9D5369 TeSys LRD therm</t>
  </si>
  <si>
    <t>LA4DA2U TeSys D - suppre</t>
  </si>
  <si>
    <t>RXM040W diode - 6..250 V</t>
  </si>
  <si>
    <t>Dewpoint transmitter DMT</t>
  </si>
  <si>
    <t>Simatic DP, Interface</t>
  </si>
  <si>
    <t>module IM 151-3 PN ST</t>
  </si>
  <si>
    <t>Analog Input 4AI STD I-2</t>
  </si>
  <si>
    <t>wire</t>
  </si>
  <si>
    <t>Terminal Module TM-E15C2</t>
  </si>
  <si>
    <t>Interface Module IM 151-</t>
  </si>
  <si>
    <t>Power Module PM-E, DC 24</t>
  </si>
  <si>
    <t>Control Unit ZCU-11, S/N</t>
  </si>
  <si>
    <t xml:space="preserve"> B1490292VS</t>
  </si>
  <si>
    <t>Control Panel ACS-AP-I M</t>
  </si>
  <si>
    <t>Memory Unit ZMU-01, S/N</t>
  </si>
  <si>
    <t>Flow switch adjustable p</t>
  </si>
  <si>
    <t>PMT (Photomultiplier tub</t>
  </si>
  <si>
    <t>e)</t>
  </si>
  <si>
    <t>PXR-4 Fuji</t>
  </si>
  <si>
    <t xml:space="preserve"> featuring fuzzy logic p</t>
  </si>
  <si>
    <t>Furnace p/n. 86016 Antek</t>
  </si>
  <si>
    <t>Burner (H2/He) 40 H2/60</t>
  </si>
  <si>
    <t>Filter element sample p/</t>
  </si>
  <si>
    <t>Glow plug p/n. 410341-1</t>
  </si>
  <si>
    <t>Rod probe 1375Z-RXY9AA2,</t>
  </si>
  <si>
    <t>Differential Pressure</t>
  </si>
  <si>
    <t>Electronic Transmitter</t>
  </si>
  <si>
    <t>Upper Chamber complete</t>
  </si>
  <si>
    <t>pos no 3</t>
  </si>
  <si>
    <t>Kit, internal Chamber</t>
  </si>
  <si>
    <t>with bearing</t>
  </si>
  <si>
    <t>internal Chamber complet</t>
  </si>
  <si>
    <t>pos no 4</t>
  </si>
  <si>
    <t>Split coneWearing Pos. 4</t>
  </si>
  <si>
    <t>Wearing Pos. 49 C pump C</t>
  </si>
  <si>
    <t>Impeller Pos. 49 pump</t>
  </si>
  <si>
    <t>CRN64-3-1</t>
  </si>
  <si>
    <t>Bearing Ring,rotating  P</t>
  </si>
  <si>
    <t>Shaft seal assembly</t>
  </si>
  <si>
    <t>'Smith Pump'</t>
  </si>
  <si>
    <t>SIKA Digital Thermometer</t>
  </si>
  <si>
    <t>DiTemp DT3-30 type 990</t>
  </si>
  <si>
    <t>Servo drive D 025 Poti</t>
  </si>
  <si>
    <t>300 Ohm article no.62065</t>
  </si>
  <si>
    <t>Pressure transmitter Mod</t>
  </si>
  <si>
    <t>7MF1566-9AA00-1AD1, Rang</t>
  </si>
  <si>
    <t>Inlet part complete pos.</t>
  </si>
  <si>
    <t>44 pump CRN64-3-1</t>
  </si>
  <si>
    <t>44 pump CRN120-2-1</t>
  </si>
  <si>
    <t>chamber with bearing</t>
  </si>
  <si>
    <t>ring pos. 4a CRN120-2-1</t>
  </si>
  <si>
    <t>chamber complete pos.4</t>
  </si>
  <si>
    <t>pump CRN120-2-1</t>
  </si>
  <si>
    <t>Impeller pos.49e   pump</t>
  </si>
  <si>
    <t>Chamber stack CRN 64-3</t>
  </si>
  <si>
    <t>PN : 96416333</t>
  </si>
  <si>
    <t>Channel plate complete w</t>
  </si>
  <si>
    <t>gasket P/N:395039703 for</t>
  </si>
  <si>
    <t>Ring gasket EPDM P/N:390</t>
  </si>
  <si>
    <t>Rubber coupling size :</t>
  </si>
  <si>
    <t>OD. 30 x ID.16  x  t.18</t>
  </si>
  <si>
    <t>Guide ring segment de</t>
  </si>
  <si>
    <t>guidage 00143097</t>
  </si>
  <si>
    <t>Piston ring segment de</t>
  </si>
  <si>
    <t xml:space="preserve"> pistoon 00142103</t>
  </si>
  <si>
    <t>piston 00142096</t>
  </si>
  <si>
    <t>Segmental ring 00210024</t>
  </si>
  <si>
    <t>Oil scraper ring 0020909</t>
  </si>
  <si>
    <t>Segmental ring 00210023</t>
  </si>
  <si>
    <t>Spring washer 03065125</t>
  </si>
  <si>
    <t>O-ring 01073430 size :</t>
  </si>
  <si>
    <t>248 x 236 T. 6mm</t>
  </si>
  <si>
    <t>O-ring 01073380 size :</t>
  </si>
  <si>
    <t>OD. 204 x 192 x T. 6mm</t>
  </si>
  <si>
    <t>O-ring 01073400 size :</t>
  </si>
  <si>
    <t>OD.226 x 216 x T.5mm / O</t>
  </si>
  <si>
    <t>O-ring 01073450 size :</t>
  </si>
  <si>
    <t>OD.268 x 258 x T5mm</t>
  </si>
  <si>
    <t>O-ring 01073258 size :</t>
  </si>
  <si>
    <t>OD 132 x 122 x T5mm</t>
  </si>
  <si>
    <t>O-ring 01073246 size :</t>
  </si>
  <si>
    <t>OD 114 x 108 x T 3mm</t>
  </si>
  <si>
    <t>O-ring 01073157 size:</t>
  </si>
  <si>
    <t>OD 80 x 60 x T 6mm</t>
  </si>
  <si>
    <t>O-ring 01073444 size :</t>
  </si>
  <si>
    <t>OD 260 x 248 x T 6mm</t>
  </si>
  <si>
    <t>O-ring 01073655 size :</t>
  </si>
  <si>
    <t>OD 466 x 454 x T 6mm</t>
  </si>
  <si>
    <t>O-ring 01073210 size :</t>
  </si>
  <si>
    <t>OD 106 x 94 x T6mm / OD</t>
  </si>
  <si>
    <t>O-ring 01073296 size:</t>
  </si>
  <si>
    <t>OD 146 x 134 x T 6mm</t>
  </si>
  <si>
    <t>O-ring 01073182 size :</t>
  </si>
  <si>
    <t>OD 84 x 77 x T 3.5</t>
  </si>
  <si>
    <t>O-ring 01073140 size :</t>
  </si>
  <si>
    <t>OD 60 x 56 x T 2mm</t>
  </si>
  <si>
    <t>O-ring 01073109 size :</t>
  </si>
  <si>
    <t>OD 50 x 44 x T 3mm</t>
  </si>
  <si>
    <t>O-ring 01073091 size :</t>
  </si>
  <si>
    <t>41 x 35 x T 3mm</t>
  </si>
  <si>
    <t>V-ring 01072045</t>
  </si>
  <si>
    <t>Slotted ring</t>
  </si>
  <si>
    <t>gudage 00143096</t>
  </si>
  <si>
    <t>Diaphragm membrane</t>
  </si>
  <si>
    <t xml:space="preserve"> 00249003 OD.83.5 x PCD</t>
  </si>
  <si>
    <t>Actuator double acting</t>
  </si>
  <si>
    <t>PRA002-01XXOPM00</t>
  </si>
  <si>
    <t>Actuator PRA004-03080PM0</t>
  </si>
  <si>
    <t>Premiair 43263011</t>
  </si>
  <si>
    <t>PRESSURE TRANSMITTER,</t>
  </si>
  <si>
    <t>0~6 bar</t>
  </si>
  <si>
    <t>PRESSURE TRANSMITTER</t>
  </si>
  <si>
    <t>0~25 bar</t>
  </si>
  <si>
    <t>0~1.6 bar</t>
  </si>
  <si>
    <t xml:space="preserve"> -1 ~ 5 bar</t>
  </si>
  <si>
    <t>Analog input module  AI8</t>
  </si>
  <si>
    <t>*13BIT</t>
  </si>
  <si>
    <t>Actuator PRA037-03080PM0</t>
  </si>
  <si>
    <t>Premeir 43263015</t>
  </si>
  <si>
    <t>Contactor 4KW/400V, coil</t>
  </si>
  <si>
    <t>230 V LC1DO9P7</t>
  </si>
  <si>
    <t>Motor Circuit Breaker</t>
  </si>
  <si>
    <t>1.6-2.5A GV2P7Schneider</t>
  </si>
  <si>
    <t>Reversing Amplifier Type</t>
  </si>
  <si>
    <t>3710 Samson</t>
  </si>
  <si>
    <t>Magnetic Circuit Breaker</t>
  </si>
  <si>
    <t>4A GV2L08 Schneider</t>
  </si>
  <si>
    <t>0.4-0.63A GV2P04 Schnder</t>
  </si>
  <si>
    <t>Control Relay 24VDC CAD5</t>
  </si>
  <si>
    <t>0BD Schneider</t>
  </si>
  <si>
    <t>0.4 - 1.2 Bar G1/2" Male</t>
  </si>
  <si>
    <t>PRESSURE TRANSMITTER .</t>
  </si>
  <si>
    <t>0.4 - 1/2" Male type 7MF</t>
  </si>
  <si>
    <t>Analog outpu module,</t>
  </si>
  <si>
    <t>2 OA /ST 6ES7135</t>
  </si>
  <si>
    <t>Analog input module,</t>
  </si>
  <si>
    <t>4 AI I 2 Wire 6ES7134-4G</t>
  </si>
  <si>
    <t>Digital output module, 4</t>
  </si>
  <si>
    <t xml:space="preserve"> DO ST DC24V/2A 6ES7132-</t>
  </si>
  <si>
    <t>CB 4A SCHNEIDER, 1 Pole</t>
  </si>
  <si>
    <t>C60N 230/240VAC Ref. 243</t>
  </si>
  <si>
    <t>Terminal Module, TM-E15C</t>
  </si>
  <si>
    <t>26-A1 6ES7193-4CA50-0AA0</t>
  </si>
  <si>
    <t>Digital input module, 4</t>
  </si>
  <si>
    <t>DI ST DC24V 6ES7131-4BD0</t>
  </si>
  <si>
    <t>Barrier ord. no. 2966016</t>
  </si>
  <si>
    <t xml:space="preserve"> PLC-BSC-24dc/21, Phoeni</t>
  </si>
  <si>
    <t>CB 6A SCHNEIDER, 1 Pole</t>
  </si>
  <si>
    <t xml:space="preserve"> C60N 230/240VAC Ref. 24</t>
  </si>
  <si>
    <t>Terminal Module Power,</t>
  </si>
  <si>
    <t xml:space="preserve"> TM-P15C23-A0 6ES7193-4C</t>
  </si>
  <si>
    <t>Temperature transmitter,</t>
  </si>
  <si>
    <t>-50-400øC Indst.l?ngde=5</t>
  </si>
  <si>
    <t xml:space="preserve"> -50-400øCs Insert lengt</t>
  </si>
  <si>
    <t>Air fitting, elbow</t>
  </si>
  <si>
    <t>6/4-1/4"  Brass/CR 53830</t>
  </si>
  <si>
    <t>Air fitting, Male connec</t>
  </si>
  <si>
    <t>Brass / CR 53830644</t>
  </si>
  <si>
    <t>Air Fitting, Tee 6/4</t>
  </si>
  <si>
    <t>Brass  CR 53831203</t>
  </si>
  <si>
    <t>Fitting 161M-6/4-1/4</t>
  </si>
  <si>
    <t>Brass 53831592</t>
  </si>
  <si>
    <t>Solenoide valve P/N. 828</t>
  </si>
  <si>
    <t>8400-9651</t>
  </si>
  <si>
    <t>Power module PM-EDC24VST</t>
  </si>
  <si>
    <t>Level switch E+H FTL50</t>
  </si>
  <si>
    <t>realy 1"NP, Liquiphant M</t>
  </si>
  <si>
    <t>realy R1"NP, Liquiphant</t>
  </si>
  <si>
    <t>Temperature indicator</t>
  </si>
  <si>
    <t>dia 100 0~100 degC L=200</t>
  </si>
  <si>
    <t>Pressure indicator 0~6</t>
  </si>
  <si>
    <t>dia 100, back connection</t>
  </si>
  <si>
    <t>Pressure indicator LBM -</t>
  </si>
  <si>
    <t>-1~24 bar, dia 100, back</t>
  </si>
  <si>
    <t>Pressure indicator -1 ~</t>
  </si>
  <si>
    <t>16 bar, dia 100, back co</t>
  </si>
  <si>
    <t>Pressure indicator -1~12</t>
  </si>
  <si>
    <t>bar, dia 100, buttom con</t>
  </si>
  <si>
    <t>Pressure indicator 0~10</t>
  </si>
  <si>
    <t>Pressure Indicator 0-6 b</t>
  </si>
  <si>
    <t>barG Ø100 G½ back connec</t>
  </si>
  <si>
    <t>Pressure indicator 0~25</t>
  </si>
  <si>
    <t>Siemens P210 0.5-2bar 7M</t>
  </si>
  <si>
    <t>Pressure transmitter 0~6</t>
  </si>
  <si>
    <t>bar, sitrans P220 1/2"BS</t>
  </si>
  <si>
    <t>Pressure transmitter 0~2</t>
  </si>
  <si>
    <t>Pressure transmitter -1~</t>
  </si>
  <si>
    <t>9 bar, sitrans P220 1/2"</t>
  </si>
  <si>
    <t>Level Switch E+H FTL260</t>
  </si>
  <si>
    <t>R1" Endress Hauser 51084</t>
  </si>
  <si>
    <t>Solenoid coil Danfoss 24</t>
  </si>
  <si>
    <t>VDC 32120053</t>
  </si>
  <si>
    <t>Level switch without</t>
  </si>
  <si>
    <t>probe, Relay, nivotester</t>
  </si>
  <si>
    <t>Siemens LG250 Electronic</t>
  </si>
  <si>
    <t>insert s/n. 30033229 513</t>
  </si>
  <si>
    <t>-50-400øC Insert length=</t>
  </si>
  <si>
    <t>Kit valve &amp; diaphragm fo</t>
  </si>
  <si>
    <t>r NaOH reclaimer pump Gr</t>
  </si>
  <si>
    <t>Pressuere transmiter</t>
  </si>
  <si>
    <t>DSIII-1-2.5 bar Sistrans</t>
  </si>
  <si>
    <t>Actuator ICAD 600</t>
  </si>
  <si>
    <t>(MOV type) Danfos</t>
  </si>
  <si>
    <t>Gasket for house DN 100</t>
  </si>
  <si>
    <t>SPIRAX, GASKET KIT</t>
  </si>
  <si>
    <t>Gasket for house DN 150</t>
  </si>
  <si>
    <t>SPIRAX, ENS JOINT</t>
  </si>
  <si>
    <t>Membrane T/PN9100 Actuat</t>
  </si>
  <si>
    <t>or, KIT Membrane 513047</t>
  </si>
  <si>
    <t>Spare part kit incl. mem</t>
  </si>
  <si>
    <t>brane, Granzow 47120027</t>
  </si>
  <si>
    <t>Membrane T/PN9200 Actuat</t>
  </si>
  <si>
    <t>or KIT Membrane 513147</t>
  </si>
  <si>
    <t>(Refrigerant Compressor)</t>
  </si>
  <si>
    <t>dial 63 L. 160mm</t>
  </si>
  <si>
    <t>dia. 63 L. 200mm</t>
  </si>
  <si>
    <t>dial 63 L. 200mm 0-200 C</t>
  </si>
  <si>
    <t>Level sensor E+H 11375Z</t>
  </si>
  <si>
    <t>conductivity 510843</t>
  </si>
  <si>
    <t>Needle valve DN8, Male,</t>
  </si>
  <si>
    <t>Brass 44320209</t>
  </si>
  <si>
    <t>Stem valve PCV-11506-05</t>
  </si>
  <si>
    <t>Legrand 555158 Surface M</t>
  </si>
  <si>
    <t>Spirax Sarco PN9100</t>
  </si>
  <si>
    <t>Diaphragm Kit</t>
  </si>
  <si>
    <t>Spirax Sarco SP400000000</t>
  </si>
  <si>
    <t>Smart Positioner without</t>
  </si>
  <si>
    <t>Oil flow monitoring,</t>
  </si>
  <si>
    <t>part no. 34750106 Bitzer</t>
  </si>
  <si>
    <t>ECO port, part no.</t>
  </si>
  <si>
    <t>36133013 Bitzer (NH3 com</t>
  </si>
  <si>
    <t>pressure switch, part no</t>
  </si>
  <si>
    <t>34795201 Bitzer (NH3 com</t>
  </si>
  <si>
    <t>34795101 Bitzer (NH3 com</t>
  </si>
  <si>
    <t>Chamber complete  pos no</t>
  </si>
  <si>
    <t>Chamber with bearing</t>
  </si>
  <si>
    <t>ring pos no 4a</t>
  </si>
  <si>
    <t>Bearing with driver pos</t>
  </si>
  <si>
    <t>no. 47a</t>
  </si>
  <si>
    <t>Split Cone nut pos no.</t>
  </si>
  <si>
    <t>48</t>
  </si>
  <si>
    <t>Impeller pos no. 49  for</t>
  </si>
  <si>
    <t>Split cone  pos no. 49 b</t>
  </si>
  <si>
    <t>no 47a</t>
  </si>
  <si>
    <t>Split Cone nut pos no. 4</t>
  </si>
  <si>
    <t>Secondary gear housing</t>
  </si>
  <si>
    <t>pompa: MC-3H, P/N.MS-5H</t>
  </si>
  <si>
    <t>Contactor 7,5KW/400V, co</t>
  </si>
  <si>
    <t>Bearing with dryver pos</t>
  </si>
  <si>
    <t>Vane - laminate ref no.</t>
  </si>
  <si>
    <t>14</t>
  </si>
  <si>
    <t>Bearing  ref no. 24 Part</t>
  </si>
  <si>
    <t>O-ring flange ref no. 42</t>
  </si>
  <si>
    <t>O-ring head ref no. 72 &amp;</t>
  </si>
  <si>
    <t>Grease seal ref no. 104</t>
  </si>
  <si>
    <t>O-ring - gear box ref no</t>
  </si>
  <si>
    <t>Mechanical seal assembly</t>
  </si>
  <si>
    <t>Sit bushing BC5030F35 (2</t>
  </si>
  <si>
    <t>Kit-Maintenance #898905,</t>
  </si>
  <si>
    <t>Repair kit PremiAir,</t>
  </si>
  <si>
    <t>PRA01403080PM00</t>
  </si>
  <si>
    <t>PRA07003080PM00</t>
  </si>
  <si>
    <t>PRA03703080PM00</t>
  </si>
  <si>
    <t>PRA00201XX0PM00</t>
  </si>
  <si>
    <t>PRA00403080PM00</t>
  </si>
  <si>
    <t>Bag filter IT BFP, type:</t>
  </si>
  <si>
    <t>ITBFP-05-#2, siz 5 micro</t>
  </si>
  <si>
    <t>Cartridge filter IT SSP</t>
  </si>
  <si>
    <t>01-40 SIZE: 1 micron, le</t>
  </si>
  <si>
    <t>05-40 SIZE: 5 micron, le</t>
  </si>
  <si>
    <t>Direct-acting 3/2 way</t>
  </si>
  <si>
    <t>pivoted armature valve</t>
  </si>
  <si>
    <t>Gasket HE Plate (APV),</t>
  </si>
  <si>
    <t>Tag ID: E-11404-18 (CO2</t>
  </si>
  <si>
    <t>Gasket material NBR per</t>
  </si>
  <si>
    <t>(FDA) easy clip</t>
  </si>
  <si>
    <t>Gasket HE Plate  Type</t>
  </si>
  <si>
    <t>Q055E MGS- 10/2 (APV) pr</t>
  </si>
  <si>
    <t>Rubber coupling</t>
  </si>
  <si>
    <t>size: 55mm x 33mm x leng</t>
  </si>
  <si>
    <t>SIMATIC HMI TP1200 Comfo</t>
  </si>
  <si>
    <t xml:space="preserve"> rt, Comfort Panel, touc</t>
  </si>
  <si>
    <t>Gasket set P/N: 37282303</t>
  </si>
  <si>
    <t>Lip seal P/N: 382 500 01</t>
  </si>
  <si>
    <t>Check valve complete P/N</t>
  </si>
  <si>
    <t>Piston ring size: dia. 6</t>
  </si>
  <si>
    <t>Piston ring size: dia. 7</t>
  </si>
  <si>
    <t>Pressure relieve valve P</t>
  </si>
  <si>
    <t>Sliding ring P/N: 325000</t>
  </si>
  <si>
    <t>Shaft seal P/N: 37402204</t>
  </si>
  <si>
    <t>IMV- Portable Vibro mete</t>
  </si>
  <si>
    <t>Shaft sleeve mat'l SUS 3</t>
  </si>
  <si>
    <t>Piston ring P/N 0014213</t>
  </si>
  <si>
    <t>O-ring cylinder head P/N</t>
  </si>
  <si>
    <t>cover P/N 0067157  for</t>
  </si>
  <si>
    <t>Hexagonal socket P/N 010</t>
  </si>
  <si>
    <t>Lock plate P/N 01056008</t>
  </si>
  <si>
    <t>Hexagon Nut P/N 01025515</t>
  </si>
  <si>
    <t>Valve cage P/N 0037013</t>
  </si>
  <si>
    <t>Control unit drawing No:</t>
  </si>
  <si>
    <t>Guide ring P/N 00142096</t>
  </si>
  <si>
    <t>Piston ring P/N 00143086</t>
  </si>
  <si>
    <t>O-ring P/N 01073296  (Cy</t>
  </si>
  <si>
    <t>O-ring P/N 01073655 (Cyl</t>
  </si>
  <si>
    <t>O-ring P/N 010733157 (Cy</t>
  </si>
  <si>
    <t>O-ring P/N 01073210 (Cyl</t>
  </si>
  <si>
    <t>O-ring P/N 01073259  (Cy</t>
  </si>
  <si>
    <t>Gasket HE Plate  Type Q0</t>
  </si>
  <si>
    <t>SENSORPROM 2kb Memory Un</t>
  </si>
  <si>
    <t>Magnetic FlowmeterMAG 50</t>
  </si>
  <si>
    <t>Rubber Coupling Type H</t>
  </si>
  <si>
    <t>size:  38 mm X Length to</t>
  </si>
  <si>
    <t>O-ring material EPDM</t>
  </si>
  <si>
    <t xml:space="preserve"> size:OD. 145 mm X T.3 m</t>
  </si>
  <si>
    <t>Seal driver pos no. 61</t>
  </si>
  <si>
    <t>for grundfos CRN 10-04F-</t>
  </si>
  <si>
    <t>Chamber, top pos no. 3</t>
  </si>
  <si>
    <t xml:space="preserve"> for grundfos CRN 10-04F</t>
  </si>
  <si>
    <t>Spacing pipe pos no. 64</t>
  </si>
  <si>
    <t>grundfos CRN 10-04F-FGJ-</t>
  </si>
  <si>
    <t>Chamber Completed pos no</t>
  </si>
  <si>
    <t xml:space="preserve"> 4   for grundfos CRN 10</t>
  </si>
  <si>
    <t>ring pos no. 4 a  for gr</t>
  </si>
  <si>
    <t>Inlet part upper pos no.</t>
  </si>
  <si>
    <t xml:space="preserve"> 44 a  for grundfos CRN</t>
  </si>
  <si>
    <t>Chamber completed pos no</t>
  </si>
  <si>
    <t>4  for grundfos CRN5-2 F</t>
  </si>
  <si>
    <t xml:space="preserve"> grundfos CRN5-2 F-FGJ-G</t>
  </si>
  <si>
    <t>Bearing with diver pos</t>
  </si>
  <si>
    <t>no. 47 a  for grundfos C</t>
  </si>
  <si>
    <t>Spacing pipe  pos no. 64</t>
  </si>
  <si>
    <t>for grundfos CRN5-2 F-FG</t>
  </si>
  <si>
    <t xml:space="preserve"> 5a  for grundfos CRN5-2</t>
  </si>
  <si>
    <t>Universal transmitter 41</t>
  </si>
  <si>
    <t>Field Gasket material NB</t>
  </si>
  <si>
    <t>Kit Maintenance #898905</t>
  </si>
  <si>
    <t>O-ring  crank shaft Item</t>
  </si>
  <si>
    <t>Distance bushing Item :</t>
  </si>
  <si>
    <t>Selft aligring roller be</t>
  </si>
  <si>
    <t>Roller bearing item no:</t>
  </si>
  <si>
    <t>Flender Rubber NEUPEX si</t>
  </si>
  <si>
    <t>Chamber stack CRN45-10-2</t>
  </si>
  <si>
    <t>Rubber Coupling type Nup</t>
  </si>
  <si>
    <t>Solenoid valve 0286 A 6.</t>
  </si>
  <si>
    <t>Double Solenoid Valve DM</t>
  </si>
  <si>
    <t>Flow Meter Z-4007 range</t>
  </si>
  <si>
    <t>30 - 110 GPM</t>
  </si>
  <si>
    <t>UV Stabalised PVC 2 way</t>
  </si>
  <si>
    <t>true union ball valve</t>
  </si>
  <si>
    <t>True union ball valve</t>
  </si>
  <si>
    <t>CPVC size 2" solvent wel</t>
  </si>
  <si>
    <t>Water mur CPVC size 2"</t>
  </si>
  <si>
    <t>Level switch Liquid</t>
  </si>
  <si>
    <t>plant order code: FTL50-</t>
  </si>
  <si>
    <t>Pressure Gauge level</t>
  </si>
  <si>
    <t xml:space="preserve"> indicator for local mou</t>
  </si>
  <si>
    <t>Rubber NEUPEX H- 225</t>
  </si>
  <si>
    <t xml:space="preserve"> ( 1 set 8 pcs ) Flender</t>
  </si>
  <si>
    <t>Bearing  d58 x d80 x L39</t>
  </si>
  <si>
    <t>Carbon Graphite For P-</t>
  </si>
  <si>
    <t>Bearing  d58 x d80 x L43</t>
  </si>
  <si>
    <t>Bearing A d24 x d46 x L4</t>
  </si>
  <si>
    <t>5 Mat l Carbon Graphite</t>
  </si>
  <si>
    <t>Bearing A d28 x d48 x L5</t>
  </si>
  <si>
    <t>0  Carbon Graphite</t>
  </si>
  <si>
    <t>0  mat l.SIC type:BA41-2</t>
  </si>
  <si>
    <t>Bearing A d32 x d60 x L6</t>
  </si>
  <si>
    <t>0  Mat l Carbon Graphite</t>
  </si>
  <si>
    <t>0  Mat l: SIC For P-517</t>
  </si>
  <si>
    <t>Bearing A d38 x d70 x L7</t>
  </si>
  <si>
    <t>0  Carbon Graphite S/N:C</t>
  </si>
  <si>
    <t>0  SIC</t>
  </si>
  <si>
    <t>Bearing A d46 x d90 x L7</t>
  </si>
  <si>
    <t>9  Mat l Carbon Graphite</t>
  </si>
  <si>
    <t>9  Mat l: SIC</t>
  </si>
  <si>
    <t>Bearing A/A d58 x d104 x</t>
  </si>
  <si>
    <t>L114 Carbon Graphyte fo</t>
  </si>
  <si>
    <t>Bearing A/A d90 x d148 x</t>
  </si>
  <si>
    <t>L130 Mat l Carbon Graph</t>
  </si>
  <si>
    <t>Bearing B d24 x d46 x L4</t>
  </si>
  <si>
    <t>5 Mat l Carbon Graphyte</t>
  </si>
  <si>
    <t>Bearing B d28 x d48 x L5</t>
  </si>
  <si>
    <t>0  Mat l.SIC type:BA41-2</t>
  </si>
  <si>
    <t>Bearing B d32 x d60 x L6</t>
  </si>
  <si>
    <t>0  Mat l: SIC for Canned</t>
  </si>
  <si>
    <t>Bearing B d38 x d70 x L7</t>
  </si>
  <si>
    <t>Bearing B d.46 x d90 x L</t>
  </si>
  <si>
    <t>79  Mat l: Carbon Graphi</t>
  </si>
  <si>
    <t>Bearing B d46 x d90 x L7</t>
  </si>
  <si>
    <t>Shaft Sleeve d17 x d24 x</t>
  </si>
  <si>
    <t>L50mm  Mat l Sus 316+St</t>
  </si>
  <si>
    <t>Shaft Sleeve d20 x d28 x</t>
  </si>
  <si>
    <t>L55  Sus 316+Stellite</t>
  </si>
  <si>
    <t>L55  Sus 316+Tan Carbid</t>
  </si>
  <si>
    <t>Shaft Sleeve d24 x d32 x</t>
  </si>
  <si>
    <t>L70mm  Mat l Sus 316+St</t>
  </si>
  <si>
    <t>L70  Mat l: Sus 316+Tan</t>
  </si>
  <si>
    <t>Shaft Sleeve d28 x d38 x</t>
  </si>
  <si>
    <t>L76  Sus 316+Stellite</t>
  </si>
  <si>
    <t>L76  Sus 316+Tan Carbid</t>
  </si>
  <si>
    <t>Shaft Sleeve d36 x d46 x</t>
  </si>
  <si>
    <t>L85mm Mat l Sus 316+Ste</t>
  </si>
  <si>
    <t>L85  Sus 316+Tan Carbid</t>
  </si>
  <si>
    <t>Shaft Sleeve d48 x d58 x</t>
  </si>
  <si>
    <t>L118  Sus 316+Stellite</t>
  </si>
  <si>
    <t>Shaft Sleeve d48 x d 58</t>
  </si>
  <si>
    <t>x L54  Sus 316+Stellite</t>
  </si>
  <si>
    <t>Shaft Sleeve d75 x d90 x</t>
  </si>
  <si>
    <t>L140mm Mat l Sus 316+St</t>
  </si>
  <si>
    <t>Thrust Collar d17 x d48</t>
  </si>
  <si>
    <t>x T.7  Mat l.SUS 316+Ste</t>
  </si>
  <si>
    <t>Thrust Collar d20 x d53</t>
  </si>
  <si>
    <t>x T.7  Sus 316+Tan Carbi</t>
  </si>
  <si>
    <t>Thrust Collar d24 x d63</t>
  </si>
  <si>
    <t>x T.8  Sus 316+Stellite</t>
  </si>
  <si>
    <t>x T.8mm  Mat l: Sus 316+</t>
  </si>
  <si>
    <t>Thrust Collar d28 x d73</t>
  </si>
  <si>
    <t>x T.10  Sus 316+Stellite</t>
  </si>
  <si>
    <t>x T.10  Sus 316+Tan Carb</t>
  </si>
  <si>
    <t>Thrust Collar d36 x d94</t>
  </si>
  <si>
    <t>x T.10  Mat l: Sus 316+T</t>
  </si>
  <si>
    <t>Thrust Collar d48 x d108</t>
  </si>
  <si>
    <t>x T.12  Sus 316 For P-1</t>
  </si>
  <si>
    <t>Thrust Collar d75 x d152</t>
  </si>
  <si>
    <t>x T.15mm Mat l Sus 316+</t>
  </si>
  <si>
    <t>Lock Washer d21 x d32 x</t>
  </si>
  <si>
    <t>1.5 Sus 316 L for Canned</t>
  </si>
  <si>
    <t>Lock Washer &amp; Washer d20</t>
  </si>
  <si>
    <t>x d85 x 3 Sus 316 L for</t>
  </si>
  <si>
    <t>Lock Washer &amp; Washer d12</t>
  </si>
  <si>
    <t>x d26 x T.8 Mat l.316L#</t>
  </si>
  <si>
    <t>Lock Washer &amp; Washer d14</t>
  </si>
  <si>
    <t>.5 x d26 x T.1.5 Mat l.S</t>
  </si>
  <si>
    <t>Lock Washer &amp; Washer d16</t>
  </si>
  <si>
    <t>x d65 xT.3</t>
  </si>
  <si>
    <t>x d85 x T.3 Mat l Sus 3</t>
  </si>
  <si>
    <t>Lock Washer &amp; Washer d21</t>
  </si>
  <si>
    <t>x d57 x T.10.5</t>
  </si>
  <si>
    <t>Gasket T#9007-LC, Size :</t>
  </si>
  <si>
    <t>d90 x d107 x T.1.5</t>
  </si>
  <si>
    <t>O- Ring d354.5 x T8.4 Fo</t>
  </si>
  <si>
    <t>r P-021 A/B Type:F43-716</t>
  </si>
  <si>
    <t>Barbon Bearing CG11 P/B0</t>
  </si>
  <si>
    <t>12, S/N: EK56-1264A</t>
  </si>
  <si>
    <t>Shaft Sleeve SUS 316/HCR</t>
  </si>
  <si>
    <t>P/#S30, S/N: EK56-1264A</t>
  </si>
  <si>
    <t>Thrust Washer SUS 316/HC</t>
  </si>
  <si>
    <t>R P/#W05 S/N: EK56-1264A</t>
  </si>
  <si>
    <t>Washer Ass y SUS 316/L P</t>
  </si>
  <si>
    <t>/#W072 S/N: EK56-1264A</t>
  </si>
  <si>
    <t>Tongued Washer SUS 316/L</t>
  </si>
  <si>
    <t>P/# W072 S/N: EK56-12L4</t>
  </si>
  <si>
    <t>Bearing A &amp; A Silicone C</t>
  </si>
  <si>
    <t>arbide Dia. 58 x 104 x 1</t>
  </si>
  <si>
    <t>Thrust cooler  matrl 316</t>
  </si>
  <si>
    <t>+HCr</t>
  </si>
  <si>
    <t>Shaft sleeve  matrl 316+</t>
  </si>
  <si>
    <t>HCR</t>
  </si>
  <si>
    <t>Mech seal assy  matrl 31</t>
  </si>
  <si>
    <t>6+TC</t>
  </si>
  <si>
    <t>Bearing matrl. carbon fo</t>
  </si>
  <si>
    <t>r canned pump</t>
  </si>
  <si>
    <t>Bearing matrl. carbon</t>
  </si>
  <si>
    <t>for canned pump</t>
  </si>
  <si>
    <t>HCr</t>
  </si>
  <si>
    <t>Washer  matrl 316+HCr fo</t>
  </si>
  <si>
    <t>canned pump</t>
  </si>
  <si>
    <t>Ball Bearing 6001 2Z-C3</t>
  </si>
  <si>
    <t>SKF</t>
  </si>
  <si>
    <t>Ball Bearing 6004 ZZC3</t>
  </si>
  <si>
    <t>Ball Bearing 6005 2ZC3</t>
  </si>
  <si>
    <t>Ball Bearing 6007 P6   N</t>
  </si>
  <si>
    <t>SK</t>
  </si>
  <si>
    <t>Ball Bearing 6008 ZZE</t>
  </si>
  <si>
    <t>NACHI</t>
  </si>
  <si>
    <t>Ball Bearing 6201 ZZ C3</t>
  </si>
  <si>
    <t>KOYO</t>
  </si>
  <si>
    <t>Ball Bearing 6201 ZZ   S</t>
  </si>
  <si>
    <t>KF</t>
  </si>
  <si>
    <t>Ball Bearing 6202 ZZ   S</t>
  </si>
  <si>
    <t>Ball Bearing 6202    SKF</t>
  </si>
  <si>
    <t>Ball Bearing 6202 ZZ CMA</t>
  </si>
  <si>
    <t>V2S   NSK</t>
  </si>
  <si>
    <t>Ball Bearing 6203 2Z</t>
  </si>
  <si>
    <t>Ball Bearing 6204 2Z</t>
  </si>
  <si>
    <t>Ball Bearing 6204 2RSI C</t>
  </si>
  <si>
    <t>3 SKF / VV C3 FAG</t>
  </si>
  <si>
    <t>Ball Bearing 6205 2RS1 S</t>
  </si>
  <si>
    <t>KF / VV Koyo</t>
  </si>
  <si>
    <t>Ball Bearing 6205 2ZC3</t>
  </si>
  <si>
    <t>Ball Bearing 6205 ZZ</t>
  </si>
  <si>
    <t>Ball Bearing 6206 ZZ SKF</t>
  </si>
  <si>
    <t>Ball Bearing 6206 2Z C3</t>
  </si>
  <si>
    <t>Ball Bearing 6206 2RS1</t>
  </si>
  <si>
    <t>Ball Bearing 6207 2Z   S</t>
  </si>
  <si>
    <t>Ball Bearing 6207 C3   N</t>
  </si>
  <si>
    <t>Ball Bearing 6208 2Z   S</t>
  </si>
  <si>
    <t>Ball Bearing 6208 2Z C3</t>
  </si>
  <si>
    <t>Ball Bearing 6209 2ZC3</t>
  </si>
  <si>
    <t>Ball Bearing 6211 C3   N</t>
  </si>
  <si>
    <t>TN,SKF</t>
  </si>
  <si>
    <t>Ball Bearing 6211 ZZC3</t>
  </si>
  <si>
    <t>NSK</t>
  </si>
  <si>
    <t>Ball Bearing 6212  2Z C3</t>
  </si>
  <si>
    <t>Ball Bearing 6213 C3   S</t>
  </si>
  <si>
    <t>Ball Bearing 6214 C3   N</t>
  </si>
  <si>
    <t>Ball Bearing 6215 C3   N</t>
  </si>
  <si>
    <t>Ball Bearing 6216 C3   N</t>
  </si>
  <si>
    <t>Ball Bearing 6217 C3   S</t>
  </si>
  <si>
    <t>Ball Bearing 6220   NSK</t>
  </si>
  <si>
    <t>Ball Bearing 6221 ZZ AV2</t>
  </si>
  <si>
    <t>S   NSK</t>
  </si>
  <si>
    <t>Ball Bearing 6222 C3   N</t>
  </si>
  <si>
    <t>Ball Bearing 6303 ZZC3</t>
  </si>
  <si>
    <t>Ball Bearing 6304    KOY</t>
  </si>
  <si>
    <t>O</t>
  </si>
  <si>
    <t>Ball Bearing 6304 ZZ C3</t>
  </si>
  <si>
    <t>Ball Bearing 6305 Z   FK</t>
  </si>
  <si>
    <t>T/KOYO</t>
  </si>
  <si>
    <t>Ball Bearing 6306  C3</t>
  </si>
  <si>
    <t>Ball Bearing 6306 2Z   S</t>
  </si>
  <si>
    <t>Ball Bearing 6307 ZZ   S</t>
  </si>
  <si>
    <t>Ball Bearing 6307 2Z C3</t>
  </si>
  <si>
    <t>Ball Bearing 6308   KOYO</t>
  </si>
  <si>
    <t>Ball Bearing 6308 C3 (12</t>
  </si>
  <si>
    <t>5A,C,D) P/N:21-008 NTN</t>
  </si>
  <si>
    <t>Ball Bearing 6308 2Z</t>
  </si>
  <si>
    <t>Ball Bearing 6308 2ZC3</t>
  </si>
  <si>
    <t>Ball Bearing 6309 2Z</t>
  </si>
  <si>
    <t>Ball Bearing 6309 ZZ C3</t>
  </si>
  <si>
    <t>Ball Bearing 6309 C3E</t>
  </si>
  <si>
    <t>Ball Bearing 6310 2ZC3</t>
  </si>
  <si>
    <t>Ball Bearing 6311 ZZ C3</t>
  </si>
  <si>
    <t>E   SKF</t>
  </si>
  <si>
    <t>Ball Bearing 6311 2Z</t>
  </si>
  <si>
    <t>Ball Bearing 6312 C3   S</t>
  </si>
  <si>
    <t>Ball Bearing 6313   SKF</t>
  </si>
  <si>
    <t>Ball Bearing 6313 C3   S</t>
  </si>
  <si>
    <t>Ball Bearing 6313 2Z   S</t>
  </si>
  <si>
    <t>Ball Bearing 6315 C3   S</t>
  </si>
  <si>
    <t>KF,NTN</t>
  </si>
  <si>
    <t>Ball Bearing 6316 C3   S</t>
  </si>
  <si>
    <t>Ball Bearing 6319 C3   S</t>
  </si>
  <si>
    <t>Ball Bearing SKF 6320 M</t>
  </si>
  <si>
    <t>C3 VL0241</t>
  </si>
  <si>
    <t>Ball Bearing 6407   NSK</t>
  </si>
  <si>
    <t>Ball Bearing 6409   NSK</t>
  </si>
  <si>
    <t>Ball Bearing 7307 BWDB</t>
  </si>
  <si>
    <t>Ball Bearing 7308 BWDB</t>
  </si>
  <si>
    <t>Ball Bearing 7309 BEP</t>
  </si>
  <si>
    <t>Ball Bearing 7309 BECBM</t>
  </si>
  <si>
    <t>Ball Bearing 7313 BECBJ</t>
  </si>
  <si>
    <t>Ball Bearing 7316 BECBJ</t>
  </si>
  <si>
    <t>Ball Bearing 3306 C3 SKF</t>
  </si>
  <si>
    <t>Ball Bearing 308 TN 9 /</t>
  </si>
  <si>
    <t>C3</t>
  </si>
  <si>
    <t>Roller Bearing NU 222 EC</t>
  </si>
  <si>
    <t>P/C3   SKF</t>
  </si>
  <si>
    <t>Roller Bearing NU 215 EC</t>
  </si>
  <si>
    <t>P   SKF</t>
  </si>
  <si>
    <t>Roller Bearing NU 308 W</t>
  </si>
  <si>
    <t>Roller Bearing N 308 W</t>
  </si>
  <si>
    <t>Roller Bearing NJ209ECP</t>
  </si>
  <si>
    <t>Roller Bearing NJ205ECP</t>
  </si>
  <si>
    <t>Roller Bearing 22313 EK</t>
  </si>
  <si>
    <t>Roller Bearing  22218 H</t>
  </si>
  <si>
    <t>Roller Bearing  30215 J</t>
  </si>
  <si>
    <t>Eccentric Bearing  65UZS</t>
  </si>
  <si>
    <t>418T2X-SX  For:A-311, S/</t>
  </si>
  <si>
    <t>Bearing 6318 C3</t>
  </si>
  <si>
    <t>Bearing HR 32040 x JDB (</t>
  </si>
  <si>
    <t>1set=2pcs)</t>
  </si>
  <si>
    <t>Ball Bearing 6315 ZZ C3</t>
  </si>
  <si>
    <t>SKF / ZZ CM Koyo</t>
  </si>
  <si>
    <t>Ball Bearing 22222 K/C3</t>
  </si>
  <si>
    <t>Bearing 608 2 RS</t>
  </si>
  <si>
    <t>Ball Bearing SKF YAR 204</t>
  </si>
  <si>
    <t>-2S</t>
  </si>
  <si>
    <t>Bearing 6220 CM (end) SK</t>
  </si>
  <si>
    <t>Bearing NSK 608 Z</t>
  </si>
  <si>
    <t>Bearing SKF 61901</t>
  </si>
  <si>
    <t>Bearing SKF 61802</t>
  </si>
  <si>
    <t>Roller Bearing SKF 32311</t>
  </si>
  <si>
    <t>J2</t>
  </si>
  <si>
    <t>Roller Bearing SKF 32316</t>
  </si>
  <si>
    <t>Roller Bearing SKF 30219</t>
  </si>
  <si>
    <t>Roller Bearing SKF 32312</t>
  </si>
  <si>
    <t>Ball Bearing 6000 RD</t>
  </si>
  <si>
    <t>Ball Bearings 6217 NR SK</t>
  </si>
  <si>
    <t>Ball Bearing 6318 CM</t>
  </si>
  <si>
    <t>Ball Bearing 6200 V</t>
  </si>
  <si>
    <t>Ball Bearing 6310 C3</t>
  </si>
  <si>
    <t>Ball Bearings 6004 SKF</t>
  </si>
  <si>
    <t>Ball Bearing 6310 ZZ</t>
  </si>
  <si>
    <t>Ball Bearing 6304 LU</t>
  </si>
  <si>
    <t>Ball Bearing 6001 C3</t>
  </si>
  <si>
    <t>Ball Bearing 6004 Z C3</t>
  </si>
  <si>
    <t>Ball Bearing 6202 ZZC3</t>
  </si>
  <si>
    <t>Ball Bearing 6203 ZZ C3</t>
  </si>
  <si>
    <t>Ball Bearing 6204 UU C3</t>
  </si>
  <si>
    <t>Ball Bearing 6226 CM</t>
  </si>
  <si>
    <t>Ball Bearing 6202 UU C3</t>
  </si>
  <si>
    <t>Ball Bearing 6203 UU C3</t>
  </si>
  <si>
    <t>Roller Bearing NU 318 CM</t>
  </si>
  <si>
    <t>Ball Bearing 6306 Z</t>
  </si>
  <si>
    <t>Ball Bearing 626 Z NSK</t>
  </si>
  <si>
    <t>Ball Bearing 6202 Z NSK</t>
  </si>
  <si>
    <t>Ball Bearing 6201 Nachi</t>
  </si>
  <si>
    <t>Roller Bearing NU 322 CM</t>
  </si>
  <si>
    <t>Ball Bearing 618/5</t>
  </si>
  <si>
    <t>Ball Bearing 618/6</t>
  </si>
  <si>
    <t>Ball Bearing 629 ZZ SKF</t>
  </si>
  <si>
    <t>Ball Bearing 61802 - 2Z</t>
  </si>
  <si>
    <t>Ball Bearing 6206 ZZ NR</t>
  </si>
  <si>
    <t>Ball Bearing 6303 ZZ NR</t>
  </si>
  <si>
    <t>Ball Bearing 6005 ZZ NR</t>
  </si>
  <si>
    <t>Ball Bearing 6202 ZZ NR</t>
  </si>
  <si>
    <t>Bearing SKF 2222 KM</t>
  </si>
  <si>
    <t>Bearing 6311 WIZZ-NAC</t>
  </si>
  <si>
    <t>Ball bearing 6311</t>
  </si>
  <si>
    <t>Ball Bearing 6212 Z C3</t>
  </si>
  <si>
    <t>Ball Bearing 6312 ZZ C3</t>
  </si>
  <si>
    <t>Ball Bearing 6317 C3</t>
  </si>
  <si>
    <t>Bearing FY 60 TF</t>
  </si>
  <si>
    <t>Bearing FY 65 TF SKF</t>
  </si>
  <si>
    <t>Ball Bearing 61902 ZZ/C3</t>
  </si>
  <si>
    <t>Ball Bearing 61901 ZZ/C3</t>
  </si>
  <si>
    <t>Ball Bearing 6904 ZZ/C3</t>
  </si>
  <si>
    <t>Ball bearing 6306 ZZ C3</t>
  </si>
  <si>
    <t>Ball bearing 3310A</t>
  </si>
  <si>
    <t>Ball Bearing 2204</t>
  </si>
  <si>
    <t>Ball Bearing 5306 SKF</t>
  </si>
  <si>
    <t>Roller Bearing NU 311</t>
  </si>
  <si>
    <t>Ball Bearing 7311 BEC</t>
  </si>
  <si>
    <t>Ball Bearing 6405</t>
  </si>
  <si>
    <t>Ball Bearing 6006Z</t>
  </si>
  <si>
    <t>Ball Bearing 6213 Z</t>
  </si>
  <si>
    <t>Ball Bearing 6317 ZZ</t>
  </si>
  <si>
    <t>Ball Bearing 6317 Z</t>
  </si>
  <si>
    <t>Ball Bearing 6217 Z</t>
  </si>
  <si>
    <t>Thrust Bearing 51117</t>
  </si>
  <si>
    <t>Ball Bearing 6309 C4</t>
  </si>
  <si>
    <t>Roller Bearing NU320</t>
  </si>
  <si>
    <t>Ball Bearing 9312BP</t>
  </si>
  <si>
    <t>Ball Bearing 7309BE</t>
  </si>
  <si>
    <t>Ball Bearing MC30241</t>
  </si>
  <si>
    <t>Ball Bearing 97308BE2CS</t>
  </si>
  <si>
    <t>Ball Bearing 97306BE2CS</t>
  </si>
  <si>
    <t>Ball Bearing 5307</t>
  </si>
  <si>
    <t>Ball Bearing 2307</t>
  </si>
  <si>
    <t>Adapter bearing 2204 K</t>
  </si>
  <si>
    <t>mtrl SS H304</t>
  </si>
  <si>
    <t>Ball bearing 5309</t>
  </si>
  <si>
    <t>Ball bearing 22312 E</t>
  </si>
  <si>
    <t>Ball bearing NJ312 E</t>
  </si>
  <si>
    <t>Ball bearing 61905</t>
  </si>
  <si>
    <t>Ball bearing 6303</t>
  </si>
  <si>
    <t>Ball bearing 16008</t>
  </si>
  <si>
    <t>Ball bearing 6007 ZZ</t>
  </si>
  <si>
    <t>Ball bearing 3209 RS</t>
  </si>
  <si>
    <t>Ball bearing 6309</t>
  </si>
  <si>
    <t>Ball bearing 6317</t>
  </si>
  <si>
    <t>Roller bearing SKF 315 E</t>
  </si>
  <si>
    <t>Roller bearing SKF 312 E</t>
  </si>
  <si>
    <t>Ball bearing SKF 7315 BE</t>
  </si>
  <si>
    <t>Ball bearing SKF 7308 BE</t>
  </si>
  <si>
    <t>Needle roller bearing</t>
  </si>
  <si>
    <t>INA E-919231</t>
  </si>
  <si>
    <t>Ball bearing FAG 544873</t>
  </si>
  <si>
    <t>Ball bearing 6206 2ZNR</t>
  </si>
  <si>
    <t>Ball bearing 6309 Z C4</t>
  </si>
  <si>
    <t>Roller Bearing 306E</t>
  </si>
  <si>
    <t>Ball bearing 6314 C3 SKF</t>
  </si>
  <si>
    <t>Bearing NU312 ECP</t>
  </si>
  <si>
    <t>Roll bearing 2307 NJ</t>
  </si>
  <si>
    <t>Ball Bearing NMB 627 S</t>
  </si>
  <si>
    <t>Ball bearing 6322</t>
  </si>
  <si>
    <t>Ball bearing 6305ZZ C3</t>
  </si>
  <si>
    <t>BAll bearing 6316M C3 VL</t>
  </si>
  <si>
    <t>Ball bearing 6317ZZC3 SK</t>
  </si>
  <si>
    <t>Ball beraing 6307 DU NSK</t>
  </si>
  <si>
    <t>Gasket d588 x d550  PTFE</t>
  </si>
  <si>
    <t>Gasket d715 x d612  PTFE</t>
  </si>
  <si>
    <t>Gasket d825 x d720  PTFE</t>
  </si>
  <si>
    <t>Gasket d892 x d854  PTFE</t>
  </si>
  <si>
    <t>Gasket  V-6501 d380 x d3</t>
  </si>
  <si>
    <t>25 or eq.T#1995 d380xd32</t>
  </si>
  <si>
    <t>Gasket  T#1995 d420 x d3</t>
  </si>
  <si>
    <t>84 x T.3mm (HE 5)</t>
  </si>
  <si>
    <t>Gasket  T#1997 d420 x d3</t>
  </si>
  <si>
    <t>84 x T.3mm (HE 15)</t>
  </si>
  <si>
    <t>86 x T.3mm (HE 15)</t>
  </si>
  <si>
    <t>86 x T.3mm (HE 5)</t>
  </si>
  <si>
    <t>Gasket  V-6501 d470 x d4</t>
  </si>
  <si>
    <t>30 (HE 1)</t>
  </si>
  <si>
    <t>Gasket  T#1995 d470 x d4</t>
  </si>
  <si>
    <t>30 (HE 5)</t>
  </si>
  <si>
    <t>30 x T.3mm (HE 15)</t>
  </si>
  <si>
    <t>Gasket Tombo T#1804 GR</t>
  </si>
  <si>
    <t>dia.572 x d536 x T.3.5mm</t>
  </si>
  <si>
    <t>Gasket  V-6501 d570 x d5</t>
  </si>
  <si>
    <t>50 (HE 2) or eq.T#1995 d</t>
  </si>
  <si>
    <t>Gasket  V-6501 d575 x d5</t>
  </si>
  <si>
    <t>00 (HE 1)or eq.T#1995 d5</t>
  </si>
  <si>
    <t>Gasket T-1995 dia. 1/2</t>
  </si>
  <si>
    <t>ansi 150 FF</t>
  </si>
  <si>
    <t>Gasket T-1995 dia. 3/4</t>
  </si>
  <si>
    <t>Gasket T-1995 dia. 1  an</t>
  </si>
  <si>
    <t>si 150 FF</t>
  </si>
  <si>
    <t>Gasket T-1995 dia. 1 1/2</t>
  </si>
  <si>
    <t>Gasket T-1995 dia.2  ans</t>
  </si>
  <si>
    <t>i 150 FF</t>
  </si>
  <si>
    <t>Gasket T-1995 dia. 2 1/2</t>
  </si>
  <si>
    <t>Gasket T-1995 dia. 3  an</t>
  </si>
  <si>
    <t>Gasket T-1995 dia. 4  an</t>
  </si>
  <si>
    <t>Gasket T-1995 dia. 5  an</t>
  </si>
  <si>
    <t>Gasket V-1500-AC or eq a</t>
  </si>
  <si>
    <t>nsi 150 3.0 T Flat R 3/4</t>
  </si>
  <si>
    <t>nsi 150 3.0 T Flat R 1-1</t>
  </si>
  <si>
    <t>T/1100 or eq ansi 150 3.</t>
  </si>
  <si>
    <t>0 T Flat R 2</t>
  </si>
  <si>
    <t>V-1500-AC or eq ansi 150</t>
  </si>
  <si>
    <t>3.0 T Flat R 21/2</t>
  </si>
  <si>
    <t>Gasket T-1100 or eq ansi</t>
  </si>
  <si>
    <t>150 3.0 T Flat R 3</t>
  </si>
  <si>
    <t>0 T Flat R 4</t>
  </si>
  <si>
    <t>3.0 T Flat R 6</t>
  </si>
  <si>
    <t>0 T Flat R 8</t>
  </si>
  <si>
    <t>3.0 T Flat R 10</t>
  </si>
  <si>
    <t>Gasket T-1100 RF # 150 D</t>
  </si>
  <si>
    <t>ia.12</t>
  </si>
  <si>
    <t>Gasket T-1100 RF #150 Di</t>
  </si>
  <si>
    <t>a.14</t>
  </si>
  <si>
    <t>0 T Flat R 20</t>
  </si>
  <si>
    <t>Gasket T#1995 d750 x d72</t>
  </si>
  <si>
    <t>0 x T.3mm</t>
  </si>
  <si>
    <t>Gasket  T 1995 d391 x d3</t>
  </si>
  <si>
    <t>52 (HE 10)</t>
  </si>
  <si>
    <t>Gasket  T/# 1995 d500 x</t>
  </si>
  <si>
    <t>d462 (HE 4)</t>
  </si>
  <si>
    <t>d462 (HE 10)</t>
  </si>
  <si>
    <t>Gasket  V-8602 d545 x d5</t>
  </si>
  <si>
    <t>10 (HE 1)or eq.T#1995 d5</t>
  </si>
  <si>
    <t>10 (HE 2)or eq.T#1995 d5</t>
  </si>
  <si>
    <t>Gasket  V-8602 d570 x d5</t>
  </si>
  <si>
    <t>35 (HE 15)or eq.T#1995 d</t>
  </si>
  <si>
    <t>Gasket  T#1995 d610 x d5</t>
  </si>
  <si>
    <t>78 (HE 4)</t>
  </si>
  <si>
    <t>Gasket  T#1995 dia.610 x</t>
  </si>
  <si>
    <t>d.578 (HE 10)</t>
  </si>
  <si>
    <t>Gasket  V-8602 d995 x d9</t>
  </si>
  <si>
    <t>69 (HE 1)</t>
  </si>
  <si>
    <t>Gasket  T#1995 d.995 x d</t>
  </si>
  <si>
    <t>.965 x T.3mm(HE 2)</t>
  </si>
  <si>
    <t>Gasket T# 1995 (HE 1) d2</t>
  </si>
  <si>
    <t>64 x d232 x T.3mm (HE 1)</t>
  </si>
  <si>
    <t>Gasket T/# 1995 - NA d72</t>
  </si>
  <si>
    <t>0 x d694 x T.3 (HE 20)</t>
  </si>
  <si>
    <t>Gasket T/# 1995 - d720 x</t>
  </si>
  <si>
    <t>d694 x T.3 (HE 6)</t>
  </si>
  <si>
    <t>Gasket T-1995 #(390 x</t>
  </si>
  <si>
    <t>352 x T. 3mm) R</t>
  </si>
  <si>
    <t>Metal Jacket Gasket T#18</t>
  </si>
  <si>
    <t>41-GR-E d685 x d659mm x</t>
  </si>
  <si>
    <t>Gasket T#1840 d690 x d66</t>
  </si>
  <si>
    <t>4 x T.3mm (HE 1)</t>
  </si>
  <si>
    <t>Gasket V 523 or T# 1840</t>
  </si>
  <si>
    <t>E  d1035 x d1003 1(HE 6)</t>
  </si>
  <si>
    <t>Gasket V-596 GR.304+Asbe</t>
  </si>
  <si>
    <t>stos I-R SUS 304 or eq A</t>
  </si>
  <si>
    <t>Gasket Dia 1/2  ANSI 300</t>
  </si>
  <si>
    <t>T-1834-R-GR-E-E-S</t>
  </si>
  <si>
    <t>Gasket T# 1834 R GR EES</t>
  </si>
  <si>
    <t>Dia 3/4  Ansi 300</t>
  </si>
  <si>
    <t>Gasket Dia 3/4  ANSI 300</t>
  </si>
  <si>
    <t>T1834-R-GR-E-E-S</t>
  </si>
  <si>
    <t>Gasket 1  SP-WD GR 304 +</t>
  </si>
  <si>
    <t>Asbestos I-Ring Sus 304</t>
  </si>
  <si>
    <t>Gasket Dia 1  ANSI 300 T</t>
  </si>
  <si>
    <t>-1834-R-GR-E-E-S</t>
  </si>
  <si>
    <t>Gasket Spiral Wound Dia.</t>
  </si>
  <si>
    <t>1 1/2  T 1834-R-GR-EES A</t>
  </si>
  <si>
    <t>Gasket Dia.1 1/2  ANSI 3</t>
  </si>
  <si>
    <t>00 T1834 R-GR-E-E-S t. 4</t>
  </si>
  <si>
    <t>Gasket T# 1834 R-GR-EES</t>
  </si>
  <si>
    <t>Dia. 2  Ansi 300</t>
  </si>
  <si>
    <t>Gasket T# 1834 RGR EES 2</t>
  </si>
  <si>
    <t>1/2  Ansi 300</t>
  </si>
  <si>
    <t>Dia. 3  Ansi 300</t>
  </si>
  <si>
    <t>Dia. 4  Ansi 300</t>
  </si>
  <si>
    <t>Gasket Spiral Wound T# 1</t>
  </si>
  <si>
    <t>834 R-GR-EES A-300 (4.5T</t>
  </si>
  <si>
    <t>8  T-1834-R-GR-EES Ansi</t>
  </si>
  <si>
    <t>stos  or eq A-300 (4.5T)</t>
  </si>
  <si>
    <t>Gasket Spiral Wound Dia</t>
  </si>
  <si>
    <t>10  T 1834 GR-E-O-S Ansi</t>
  </si>
  <si>
    <t>Gasket Dia. 10  Ansi 300</t>
  </si>
  <si>
    <t>T 1834 R-GR-EES</t>
  </si>
  <si>
    <t>12  T-1834-R-GR-EES Ansi</t>
  </si>
  <si>
    <t>Gasket Spiral Wound T#18</t>
  </si>
  <si>
    <t>34 R-GR-EEE Ansi 600  1/</t>
  </si>
  <si>
    <t>stos  or eq A-600 (4.5T)</t>
  </si>
  <si>
    <t>Gasket 3/4  Tombo No.183</t>
  </si>
  <si>
    <t>4-R-GR-EEE Ansi 600</t>
  </si>
  <si>
    <t>Gasket 1  T1834-R-GR-EES</t>
  </si>
  <si>
    <t>Ansi 600</t>
  </si>
  <si>
    <t>Gasket Spiral Wound 1 1/</t>
  </si>
  <si>
    <t>2  T-1834-R-GR-EEE Ansi</t>
  </si>
  <si>
    <t>Gasket T-1834-R-GR-EES a</t>
  </si>
  <si>
    <t>nsi 600 dia. 2</t>
  </si>
  <si>
    <t>Gasket T 1834-R-GR-EES A</t>
  </si>
  <si>
    <t>nsi 600 Dia 2 1/2    Tom</t>
  </si>
  <si>
    <t>3  T-1834-R-GR-E-EE Ans</t>
  </si>
  <si>
    <t>4  T-1834-R-GR-E-EE Ans</t>
  </si>
  <si>
    <t>Gasket T-1834 R-GR-EES a</t>
  </si>
  <si>
    <t>nsi  600 dia. 5</t>
  </si>
  <si>
    <t>6  T-1834-R-GR-E-EE Ans</t>
  </si>
  <si>
    <t>Gasket T#1834 R-GR E-E-S</t>
  </si>
  <si>
    <t>12  ansi 600</t>
  </si>
  <si>
    <t>Gasket T 1834-R-GR-E-E-S</t>
  </si>
  <si>
    <t>Ansi 600 T. 4.5 Dia 20</t>
  </si>
  <si>
    <t>Gasket V-569 Ansi 600 (N</t>
  </si>
  <si>
    <t>ot I-R)SUS 304 3/4</t>
  </si>
  <si>
    <t>Gasket d317 x d267  S/W</t>
  </si>
  <si>
    <t>SUS 304 Inner</t>
  </si>
  <si>
    <t>Gasket d422 x d320  S/W</t>
  </si>
  <si>
    <t>Gasket d682 x d514  S/W</t>
  </si>
  <si>
    <t>Gasket d180 x d127 / 5</t>
  </si>
  <si>
    <t>S/W SUS 304 Not Inner</t>
  </si>
  <si>
    <t>Gasket d655 x d528 / 20</t>
  </si>
  <si>
    <t>Gasket T 1836-R,GR 316 S</t>
  </si>
  <si>
    <t>US Dia. 24  Ansi 300</t>
  </si>
  <si>
    <t>Gasket 3   S/W A-600 Not</t>
  </si>
  <si>
    <t>Inner Graphite</t>
  </si>
  <si>
    <t>Gasket T-1836 GR-304 x 6</t>
  </si>
  <si>
    <t>00 LB 3/4   S/W A-600 No</t>
  </si>
  <si>
    <t>Gasket  T#1995 size d470</t>
  </si>
  <si>
    <t>x d430 x T.3mm(HE 18)</t>
  </si>
  <si>
    <t>Gasket Spiral Wound T-18</t>
  </si>
  <si>
    <t>34-R-GR-EES 2 1/2   Ansi</t>
  </si>
  <si>
    <t>Gasket T-1834-R-GR-EES 2</t>
  </si>
  <si>
    <t>0  SS Ansi 300</t>
  </si>
  <si>
    <t>Gasket V-523 / T-1840 d7</t>
  </si>
  <si>
    <t>30 x d704 (HE 1) sus</t>
  </si>
  <si>
    <t>Gasket T#-1995 d1000 x d</t>
  </si>
  <si>
    <t>968 x T.3 (HE-6)</t>
  </si>
  <si>
    <t>Gasket T#1995 Dia. 264 x</t>
  </si>
  <si>
    <t>232 x t. 3mm (HE 2)</t>
  </si>
  <si>
    <t>Gasket T.1834-R-GR-E-E d</t>
  </si>
  <si>
    <t>ia 18  # 300, Inner Ring</t>
  </si>
  <si>
    <t>Gasket T#1995 ID 536 x O</t>
  </si>
  <si>
    <t>D 570 x T.3 (HE-5) P=113</t>
  </si>
  <si>
    <t>D 570 x T.3 (HE-16) P=11</t>
  </si>
  <si>
    <t>Gasket T# 1995 Dia. 309</t>
  </si>
  <si>
    <t>x 277 x T.3mm (HE 1)</t>
  </si>
  <si>
    <t>x 277 x T.3mm (HE 2)</t>
  </si>
  <si>
    <t>Gasket For 1 st Stage Va</t>
  </si>
  <si>
    <t>lve Cover Dia. 290 x 279</t>
  </si>
  <si>
    <t>Nut d.41 x d.28 x T.1,</t>
  </si>
  <si>
    <t>Pump Case Gasket H455KN1</t>
  </si>
  <si>
    <t>25 40-25 CPX, S/N 016941</t>
  </si>
  <si>
    <t>27 / 100-65 CPX 200</t>
  </si>
  <si>
    <t>26 / 40-32 CPX 160</t>
  </si>
  <si>
    <t>Gasket For 1st Stage Gas</t>
  </si>
  <si>
    <t>ket For 1st Stage Cap Nu</t>
  </si>
  <si>
    <t>Gasket For 2nd Stage val</t>
  </si>
  <si>
    <t>ve Cover d.260 x d.249 x</t>
  </si>
  <si>
    <t>ge d.222 x d.212 x t.1,G</t>
  </si>
  <si>
    <t>Gasket For Cooler N2 889</t>
  </si>
  <si>
    <t>7-17, Dia 221 x 170 (HE-</t>
  </si>
  <si>
    <t>Gasket D1=307, D2=327, D</t>
  </si>
  <si>
    <t>3=364  T1804-R-GR-E-E-O</t>
  </si>
  <si>
    <t>Gasket Dia. 270 x 220 x</t>
  </si>
  <si>
    <t>t. 1.5mm, Mat l:T-9010-A</t>
  </si>
  <si>
    <t>34-GR-E-O-S ansi 900 dia</t>
  </si>
  <si>
    <t>Spiral Wound Gasket Tomb</t>
  </si>
  <si>
    <t>o T1806 GR Din:290mm, Do</t>
  </si>
  <si>
    <t>o T1806 GR Din:215mm, Do</t>
  </si>
  <si>
    <t>o T1806 GR Din:170mm, Do</t>
  </si>
  <si>
    <t>o T1806 GR Din:220mm, Do</t>
  </si>
  <si>
    <t>Graseal Vortex Gasket T</t>
  </si>
  <si>
    <t>1804-GR. Dia. Inner:75mm</t>
  </si>
  <si>
    <t>34-R-GR-EEE Ansi 300 6</t>
  </si>
  <si>
    <t>34-R-GR-EEE Ansi 300 Dia</t>
  </si>
  <si>
    <t>34-R-GR-EE Ansi 300 Dia.</t>
  </si>
  <si>
    <t>34-R-GR EEE Ansi 300 Dia</t>
  </si>
  <si>
    <t>Gasket T-1834 R-GR-EEE A</t>
  </si>
  <si>
    <t>nsi 300 2</t>
  </si>
  <si>
    <t>Gasket Dia. 3  T-1834-R-</t>
  </si>
  <si>
    <t>GR-EEE ansi 300</t>
  </si>
  <si>
    <t>Gasket T-1834-R-GR-EEE a</t>
  </si>
  <si>
    <t>nsi 150 dia. 1</t>
  </si>
  <si>
    <t>nsi 150 dia.12</t>
  </si>
  <si>
    <t>nsi 150 dia.8</t>
  </si>
  <si>
    <t>nsi 150 dia.2</t>
  </si>
  <si>
    <t>nsi 150 dia.1/2</t>
  </si>
  <si>
    <t>nsi 600 dia. 12</t>
  </si>
  <si>
    <t>34 R-GR-EES 5"  ANSI 150</t>
  </si>
  <si>
    <t>Gasket T-1834 R-GR-EEE 1</t>
  </si>
  <si>
    <t>0  ansi 600</t>
  </si>
  <si>
    <t>Gasket T-1834-R-R-EEE an</t>
  </si>
  <si>
    <t>si 150 dia. 1 1/2</t>
  </si>
  <si>
    <t>nsi 150 dia. 2</t>
  </si>
  <si>
    <t>Gasket spiral wound dia.</t>
  </si>
  <si>
    <t>3/4  ansi 600 T-1834-R-</t>
  </si>
  <si>
    <t>nsi 150 dia. 4</t>
  </si>
  <si>
    <t>nsi 150 dia. 6</t>
  </si>
  <si>
    <t>Gasket spiral wound T-18</t>
  </si>
  <si>
    <t>34-R-GR-EEE 2  ansi 600</t>
  </si>
  <si>
    <t>34-R-GR-EEE 1  ansi 600</t>
  </si>
  <si>
    <t>34-R-GR-EEE 6  ansi 600</t>
  </si>
  <si>
    <t>34-R-GR-EEE 8  ansi 600</t>
  </si>
  <si>
    <t>nsi 150 dia. 12</t>
  </si>
  <si>
    <t>nsi 150 dia. 10</t>
  </si>
  <si>
    <t>Gasket JIC-3834-R-304-30</t>
  </si>
  <si>
    <t>4-GR ansi 300 dia.20</t>
  </si>
  <si>
    <t>Gasket 1/2" A-600</t>
  </si>
  <si>
    <t>Gasket 3/4" A-600</t>
  </si>
  <si>
    <t>Gasket 3" A-150</t>
  </si>
  <si>
    <t>Gasket T-1834 R-GR-EEE</t>
  </si>
  <si>
    <t>Ansi-150</t>
  </si>
  <si>
    <t>gasket dia. 2 1/2" spWD</t>
  </si>
  <si>
    <t>T-1834-R-GR-EEE ansi 300</t>
  </si>
  <si>
    <t>Gasket dia. 3/4" sP-WD</t>
  </si>
  <si>
    <t>Gasket dia.3" SP-WD</t>
  </si>
  <si>
    <t>Gasket 4" SP-WD T-1834</t>
  </si>
  <si>
    <t>R-GR-EEE ansi 600</t>
  </si>
  <si>
    <t>Gasket spiral Wound</t>
  </si>
  <si>
    <t>T-1834-R-GR-EES Ansi 150</t>
  </si>
  <si>
    <t>Gasket Spiral Wound 3"</t>
  </si>
  <si>
    <t>T-1834-R-GR-EEE Ansi 600</t>
  </si>
  <si>
    <t>SWG T-1834-R-GR-EEE 5"</t>
  </si>
  <si>
    <t>Gasket SWG T-1834-R-GR-E</t>
  </si>
  <si>
    <t>EE 1 1/2" Ansi 600</t>
  </si>
  <si>
    <t>SWG Gasket T-1834-R-GR-E</t>
  </si>
  <si>
    <t>EE 2 1/2" Ansi 600</t>
  </si>
  <si>
    <t>SWG T-1834-R-GR-EEE</t>
  </si>
  <si>
    <t>3" Ansi 600</t>
  </si>
  <si>
    <t>Gasket SWG Ansi-150</t>
  </si>
  <si>
    <t>T-1834-R-GR-EEE 24"</t>
  </si>
  <si>
    <t>T-1834-R-GR-EEE 4"</t>
  </si>
  <si>
    <t>Gasket T-1834-R-GR-EEE</t>
  </si>
  <si>
    <t>dia. 24" Ansi-300</t>
  </si>
  <si>
    <t>Gasket SWG Ansi-600 16"</t>
  </si>
  <si>
    <t>T-1834-R-GR-EEE</t>
  </si>
  <si>
    <t>ES Ansi 150 1/2"</t>
  </si>
  <si>
    <t>EE Ansi-150 dia. 3/4"</t>
  </si>
  <si>
    <t>ES Ansi-150 dia. 8"</t>
  </si>
  <si>
    <t>ES Ansi-150 dia. 14"</t>
  </si>
  <si>
    <t>Gasket T-1995 #(390 x 35</t>
  </si>
  <si>
    <t>2 x T. 3)mm (HE-10)</t>
  </si>
  <si>
    <t>Gasket T-1995 #(380 x 34</t>
  </si>
  <si>
    <t>Gasket T-1995 (820 x 792</t>
  </si>
  <si>
    <t>x 3)mm (HE-1)</t>
  </si>
  <si>
    <t>Gasket Metal T-1841</t>
  </si>
  <si>
    <t>(590 x 435 x 3)mm</t>
  </si>
  <si>
    <t>(1035 x 1003 x 3)mm</t>
  </si>
  <si>
    <t>(1060 x 1332 x 3)mm</t>
  </si>
  <si>
    <t>(680 x 654 x 3)mm</t>
  </si>
  <si>
    <t>Gasket T-1995 (390 x 352</t>
  </si>
  <si>
    <t>x 3)mm (HE-15)</t>
  </si>
  <si>
    <t>Gasket T-1995 (520 x 484</t>
  </si>
  <si>
    <t>x 3)mm (HE-10)</t>
  </si>
  <si>
    <t>Gasket T-1995 (460 x 418</t>
  </si>
  <si>
    <t>x 3)mm (HE-5)</t>
  </si>
  <si>
    <t>(685 x 659 x 3)mm</t>
  </si>
  <si>
    <t>(530 x 510 x 3)mm</t>
  </si>
  <si>
    <t>Gasket metal T-1120</t>
  </si>
  <si>
    <t>size (1035 x 1003 x T. 3</t>
  </si>
  <si>
    <t>Gasket metal T-1841-F1</t>
  </si>
  <si>
    <t>size (1200 x 1000 x T. 3</t>
  </si>
  <si>
    <t>Gasket Spiral Wound</t>
  </si>
  <si>
    <t>2 1/2" T-1834-R-GR-EES #</t>
  </si>
  <si>
    <t>Spiral Wound Gasket 14"</t>
  </si>
  <si>
    <t>T-1834-R-GR-EEE Ansi-300</t>
  </si>
  <si>
    <t>Gasket Spiral wound T-18</t>
  </si>
  <si>
    <t>Gasket Spiral Wound 18"</t>
  </si>
  <si>
    <t>Adapter sleeve H 320 For</t>
  </si>
  <si>
    <t>Bearing Type 22220 EK,</t>
  </si>
  <si>
    <t>Adapter sleeve H 322 For</t>
  </si>
  <si>
    <t>B-011 Type:1560 AC 3C,</t>
  </si>
  <si>
    <t>Bearing ball 0.90.2220 K</t>
  </si>
  <si>
    <t>Bearing Seal Set TSNA 52</t>
  </si>
  <si>
    <t>2 C For B-011, Type. 156</t>
  </si>
  <si>
    <t>0 A For B-012 Type. 1500</t>
  </si>
  <si>
    <t>Bearing housing plummer</t>
  </si>
  <si>
    <t>block housing SNH 520-61</t>
  </si>
  <si>
    <t>Blind rivet dia 4mm x 11</t>
  </si>
  <si>
    <t>Blind rivet dia 3.2mm x</t>
  </si>
  <si>
    <t>7mm</t>
  </si>
  <si>
    <t>Clamp hose 1/2  Sus</t>
  </si>
  <si>
    <t>End connector hose 1/4</t>
  </si>
  <si>
    <t>Gland Packing  T-9077-L</t>
  </si>
  <si>
    <t>9.5mm (3/8 ) x 3.6m</t>
  </si>
  <si>
    <t>Gland Packing  T-9038-L</t>
  </si>
  <si>
    <t>9.5mm (3/8 ) x 3m</t>
  </si>
  <si>
    <t>Gasket / tali asbes JIC</t>
  </si>
  <si>
    <t>100T 1/8 x 2  x 30m</t>
  </si>
  <si>
    <t>Grease nipple 1/8  NPT</t>
  </si>
  <si>
    <t>Locating ring FRB 13.5/2</t>
  </si>
  <si>
    <t>00 P For B-011, Type. 15</t>
  </si>
  <si>
    <t>Locating ring FRB 12/180</t>
  </si>
  <si>
    <t>P SKF, For B-012, Type.</t>
  </si>
  <si>
    <t>Nipple grease M6 (sus)</t>
  </si>
  <si>
    <t>Oil seal TC 65 x 90 x 10</t>
  </si>
  <si>
    <t>O-ring viton d12.42 x d1</t>
  </si>
  <si>
    <t>5.98 x 1.78mm</t>
  </si>
  <si>
    <t>O-ring viton d25.12 x d2</t>
  </si>
  <si>
    <t>8.68mm</t>
  </si>
  <si>
    <t>O-ring viton d31.47 x d3</t>
  </si>
  <si>
    <t>5.05mm</t>
  </si>
  <si>
    <t>O-ring viton d33.05 x d3</t>
  </si>
  <si>
    <t>6.61mm</t>
  </si>
  <si>
    <t>O-ring viton d63.17 x d6</t>
  </si>
  <si>
    <t>8.41mm</t>
  </si>
  <si>
    <t>O-ring viton d113.89 x d</t>
  </si>
  <si>
    <t>120.95mm</t>
  </si>
  <si>
    <t>O-ring viton d278.99 x d</t>
  </si>
  <si>
    <t>286.05 x 3.53mm</t>
  </si>
  <si>
    <t>Rubber fenaflex coupling</t>
  </si>
  <si>
    <t>F-160 F/F For B-012, Ty</t>
  </si>
  <si>
    <t>Snap ring S-62 (ID. 58 x</t>
  </si>
  <si>
    <t>2.15mm)</t>
  </si>
  <si>
    <t>Tee PVC 3/4  Type AW</t>
  </si>
  <si>
    <t>Gasket roll insultex Rop</t>
  </si>
  <si>
    <t>e type T-8402 dia 22.2mm</t>
  </si>
  <si>
    <t>Nipple B-PT 1/4</t>
  </si>
  <si>
    <t>Snap Ring ID 14mm x T.1.</t>
  </si>
  <si>
    <t>3mm</t>
  </si>
  <si>
    <t>End Connector Hose 3/8</t>
  </si>
  <si>
    <t>Adapter Sleeve H222 For</t>
  </si>
  <si>
    <t>B-011, Type. 1560 AC 3C,</t>
  </si>
  <si>
    <t>Locating Ring FR 200/21</t>
  </si>
  <si>
    <t>Spin Roll Pin M04 x 50</t>
  </si>
  <si>
    <t>Roll Pin 6mm x L80mm</t>
  </si>
  <si>
    <t>Plain Bearing SKF SKAB 1</t>
  </si>
  <si>
    <t>0F N</t>
  </si>
  <si>
    <t>TSNA 312G (2 Double-Lip</t>
  </si>
  <si>
    <t>Seals)</t>
  </si>
  <si>
    <t>Nipple Grease 3/8</t>
  </si>
  <si>
    <t>Graseal Gasket Tape Type</t>
  </si>
  <si>
    <t>Tombo No:1220 Size: Wid</t>
  </si>
  <si>
    <t>Oil Seal SC 35 x 47 x 7</t>
  </si>
  <si>
    <t>Gland Packing T.9077 L I</t>
  </si>
  <si>
    <t>nterlocking Brand Size:</t>
  </si>
  <si>
    <t>Gland Packing T-9077-L 1</t>
  </si>
  <si>
    <t>5.9mm (5/8 ) x 12.8m</t>
  </si>
  <si>
    <t>Split pin dia. 6 x 75 mm</t>
  </si>
  <si>
    <t>O-Ring &amp; Back up ring</t>
  </si>
  <si>
    <t>P/N: 3G-08621</t>
  </si>
  <si>
    <t>P/NN: 3G-08622</t>
  </si>
  <si>
    <t>Tapper bush Pulley dia.</t>
  </si>
  <si>
    <t>170mm CastIron</t>
  </si>
  <si>
    <t>Driving Pulley include</t>
  </si>
  <si>
    <t>taper-lock, HTD drive 14</t>
  </si>
  <si>
    <t>Contact tip for torch mi</t>
  </si>
  <si>
    <t>Gas diffuser with spring</t>
  </si>
  <si>
    <t>Nozzle for torch mig tor</t>
  </si>
  <si>
    <t>Assembly Sprinkler Head</t>
  </si>
  <si>
    <t>Male connector SUS 316 3</t>
  </si>
  <si>
    <t>/8  NPT x 6 mm</t>
  </si>
  <si>
    <t>Male Connector SUS 316 1</t>
  </si>
  <si>
    <t>/2  NPT x 12 mm OD Tube</t>
  </si>
  <si>
    <t>Male connector SUS 316 1</t>
  </si>
  <si>
    <t>/4  NPT x 12 mm</t>
  </si>
  <si>
    <t>Union connector Brass 6</t>
  </si>
  <si>
    <t>mm x 6 mm</t>
  </si>
  <si>
    <t>Male connector 10mm ODT</t>
  </si>
  <si>
    <t>x 1/4 NPT, Brass</t>
  </si>
  <si>
    <t>Male connector 1/4 NPT x</t>
  </si>
  <si>
    <t>6mm tube SS</t>
  </si>
  <si>
    <t>Male connector Brass 1/8</t>
  </si>
  <si>
    <t>NPT x 6 mm Tube Swagelo</t>
  </si>
  <si>
    <t>Union connector SUS 316</t>
  </si>
  <si>
    <t>6 mm</t>
  </si>
  <si>
    <t>Union Connector SUS 316</t>
  </si>
  <si>
    <t>OD.12 mm Tube</t>
  </si>
  <si>
    <t>3/8  Tube</t>
  </si>
  <si>
    <t>1/2 mm</t>
  </si>
  <si>
    <t>Union connector Brass 8</t>
  </si>
  <si>
    <t>Union connector 8mm ODT,</t>
  </si>
  <si>
    <t>SS 316 P/N. SS-6MO-6</t>
  </si>
  <si>
    <t>Tee connector SUS 316 6</t>
  </si>
  <si>
    <t>Tee connector SUS 316 12</t>
  </si>
  <si>
    <t>mm Tube</t>
  </si>
  <si>
    <t>Tee connector Brass 6 x</t>
  </si>
  <si>
    <t>Female connector 3/4 NPT</t>
  </si>
  <si>
    <t>x 12mm tube sus 316</t>
  </si>
  <si>
    <t>Female Connector SUS 316</t>
  </si>
  <si>
    <t>OD 12mm tube x 1/2  NPT</t>
  </si>
  <si>
    <t>Female connector 1/4 NPT</t>
  </si>
  <si>
    <t>x 6 mm Brass</t>
  </si>
  <si>
    <t>x 8 mm Brass</t>
  </si>
  <si>
    <t>Female connector 1/8 NPT</t>
  </si>
  <si>
    <t>Female connector Brass 1</t>
  </si>
  <si>
    <t>/2  x 8 mm</t>
  </si>
  <si>
    <t>Ferrule set SUS 316 12 m</t>
  </si>
  <si>
    <t>Ferrule set SUS 316 8 mm</t>
  </si>
  <si>
    <t>Ferrule set SUS 316 6 mm</t>
  </si>
  <si>
    <t>Ferrule set  8mm ODT, Br</t>
  </si>
  <si>
    <t>ass</t>
  </si>
  <si>
    <t>Ferrule set 6mm ODT, Bra</t>
  </si>
  <si>
    <t>ss</t>
  </si>
  <si>
    <t>Cap SUS 316 6 mm</t>
  </si>
  <si>
    <t>Drain plug male SUS 316</t>
  </si>
  <si>
    <t>1/2  NPT mm</t>
  </si>
  <si>
    <t>Fuse kaca 2A x 2cm 250v</t>
  </si>
  <si>
    <t>Fuse kaca 4A x 2cm</t>
  </si>
  <si>
    <t>Fuse kaca 1.2A x 3.2A 25</t>
  </si>
  <si>
    <t>0v</t>
  </si>
  <si>
    <t>Oil seal for motor Vs -</t>
  </si>
  <si>
    <t>ID 90</t>
  </si>
  <si>
    <t>Oil seal for motor Vs-75</t>
  </si>
  <si>
    <t>Oil seal for motor Vs-85</t>
  </si>
  <si>
    <t>Oil seal for motor Vs-70</t>
  </si>
  <si>
    <t>Oil seal for motor Vs-45</t>
  </si>
  <si>
    <t>Oil seal for motor Vs-35</t>
  </si>
  <si>
    <t>Oil seal for motor Vs-60</t>
  </si>
  <si>
    <t>ID 65</t>
  </si>
  <si>
    <t>ID 80</t>
  </si>
  <si>
    <t>ID 95</t>
  </si>
  <si>
    <t>ID 100</t>
  </si>
  <si>
    <t>ID 30</t>
  </si>
  <si>
    <t>ID 40</t>
  </si>
  <si>
    <t>O-ring P5 TCC</t>
  </si>
  <si>
    <t>Tubing for seamless tubi</t>
  </si>
  <si>
    <t>ng ASTM A269, OD Tube 12</t>
  </si>
  <si>
    <t>Neeple grease for motor</t>
  </si>
  <si>
    <t>(Modifikai) M6</t>
  </si>
  <si>
    <t>Flexible Hose Teflon, Pa</t>
  </si>
  <si>
    <t>njang: 500mm, Connection</t>
  </si>
  <si>
    <t>Relay tanpa socket 110/2</t>
  </si>
  <si>
    <t>20 VAC MY4N  Omron</t>
  </si>
  <si>
    <t>Relay + socket 24 VAC ,2</t>
  </si>
  <si>
    <t>NO 2NC  Omron</t>
  </si>
  <si>
    <t>Carbon brush (bostel) CB</t>
  </si>
  <si>
    <t>-100  Makita  / uk.11 x</t>
  </si>
  <si>
    <t>-50  Makita  / uk. 5 x 8</t>
  </si>
  <si>
    <t>Partisi F</t>
  </si>
  <si>
    <t>Connector cable for batt</t>
  </si>
  <si>
    <t>ery</t>
  </si>
  <si>
    <t>Elbow conduit EMT 3/4</t>
  </si>
  <si>
    <t>Timer (Power of delay) H</t>
  </si>
  <si>
    <t>3CR-H8L (omron) 220v</t>
  </si>
  <si>
    <t>Switch lampu  15 A, 300</t>
  </si>
  <si>
    <t>VAC  National  Inbow</t>
  </si>
  <si>
    <t>Starter lampu neon S10 4</t>
  </si>
  <si>
    <t>-65w 220-240 VAC</t>
  </si>
  <si>
    <t>Push on multi purpose ho</t>
  </si>
  <si>
    <t>se 1/4  hose ID P/N.PB-4</t>
  </si>
  <si>
    <t>End conection of push on</t>
  </si>
  <si>
    <t>hose 1/4  hose ID 6mm t</t>
  </si>
  <si>
    <t>Ring pir M10</t>
  </si>
  <si>
    <t>Steker Arde Besar (Male</t>
  </si>
  <si>
    <t>Stop Contact) 220v / 6A</t>
  </si>
  <si>
    <t>-150  Makita  / uk. 7 x</t>
  </si>
  <si>
    <t>Ziton Z.620.582 ROR &amp; fi</t>
  </si>
  <si>
    <t>xer temp. heat detector</t>
  </si>
  <si>
    <t>Saklar tunggal on/off</t>
  </si>
  <si>
    <t>Male Connector 1/2 NPT x</t>
  </si>
  <si>
    <t>6mm Tube,Sus 316</t>
  </si>
  <si>
    <t>Male Connector 1/4  NPT</t>
  </si>
  <si>
    <t>x 8mm Tube Brass  Swagel</t>
  </si>
  <si>
    <t>Male Elbow 1/4  NPT(M) x</t>
  </si>
  <si>
    <t>10mm tube brass P/N. B-</t>
  </si>
  <si>
    <t>Male Connector 1/2  NPT(</t>
  </si>
  <si>
    <t>M) x 10mm tube brass P/N</t>
  </si>
  <si>
    <t>Fuse kaca 1A X 2 cm</t>
  </si>
  <si>
    <t>Connector 1/8  BSP Male</t>
  </si>
  <si>
    <t>x 8 mm tube</t>
  </si>
  <si>
    <t>Battery Nickel Cadmium 1</t>
  </si>
  <si>
    <t>150 mAH, 7.5V Duty Cycle</t>
  </si>
  <si>
    <t>Battery Radio Motorola G</t>
  </si>
  <si>
    <t>P 68, 7.5V (NI-CD) PMNN</t>
  </si>
  <si>
    <t>Trafo 40 W (Untuk Lampu</t>
  </si>
  <si>
    <t>TL) 220V / 50Hz Merk: Ph</t>
  </si>
  <si>
    <t>Tee Connector 3/8  Tube</t>
  </si>
  <si>
    <t>SUS 316</t>
  </si>
  <si>
    <t>Ferrule 3/8  SUS 316</t>
  </si>
  <si>
    <t>Nylon Tube 4mm Merk.SMC</t>
  </si>
  <si>
    <t>Rebuilt Kits For Solenoi</t>
  </si>
  <si>
    <t>d ASCO (Without Coil), T</t>
  </si>
  <si>
    <t>d ASCO (Without Coil), V</t>
  </si>
  <si>
    <t>Repair Kit For 322H7506,</t>
  </si>
  <si>
    <t>P/N.481203081 (Boiler)</t>
  </si>
  <si>
    <t>Repair Kit For 322G8512,</t>
  </si>
  <si>
    <t>P/N.7K834, Merk.Parker</t>
  </si>
  <si>
    <t>Kabel Connector Telephon</t>
  </si>
  <si>
    <t>e</t>
  </si>
  <si>
    <t>Clam Hose 1/4  Sus 316</t>
  </si>
  <si>
    <t>Male Connector 1/2  NPT</t>
  </si>
  <si>
    <t>x 6mm Tube Brass</t>
  </si>
  <si>
    <t>Relay Omron My 2 Source</t>
  </si>
  <si>
    <t>12 VDC</t>
  </si>
  <si>
    <t>Hose Connector 1/8  MNPT</t>
  </si>
  <si>
    <t>x 1/4  Hose ID Swagelok</t>
  </si>
  <si>
    <t>Male Connector Brass 1/2</t>
  </si>
  <si>
    <t>NPT x 8mm Tube  Swagelo</t>
  </si>
  <si>
    <t>Male Connector 3/8  NPT</t>
  </si>
  <si>
    <t>x 1/4  Tube Mat l SUS 31</t>
  </si>
  <si>
    <t>x 1/4  Tube Mat l SS</t>
  </si>
  <si>
    <t>V Seal V110</t>
  </si>
  <si>
    <t>Tubing Kapiler AC 0.70</t>
  </si>
  <si>
    <t>x 8mm Tube SUS 316</t>
  </si>
  <si>
    <t>Female Connector 1/2  NP</t>
  </si>
  <si>
    <t>T x 8mm Tube SUS 316</t>
  </si>
  <si>
    <t>Timer Omron H3CR-A8 24 V</t>
  </si>
  <si>
    <t>DC</t>
  </si>
  <si>
    <t>Connector Telephone Male</t>
  </si>
  <si>
    <t>Gland Pcking Graphite Te</t>
  </si>
  <si>
    <t>bal. 3.2mm, Service Temp</t>
  </si>
  <si>
    <t>Relay MY2 Contact 5A 240</t>
  </si>
  <si>
    <t>VAC 5A 28 VDC, Coil: 20</t>
  </si>
  <si>
    <t>Fuse P450 71 5.0 Amp</t>
  </si>
  <si>
    <t>Fuse P420 5X 2.0 Amp</t>
  </si>
  <si>
    <t>Fuse P413 6Z 1.3 Amp</t>
  </si>
  <si>
    <t>T x 6mm Tube Brass</t>
  </si>
  <si>
    <t>Hex Plug 1/4  NPTM Sus 3</t>
  </si>
  <si>
    <t>TF x OD Tube 6mm SUS316</t>
  </si>
  <si>
    <t>Polyurethane Tubing OD 8</t>
  </si>
  <si>
    <t>mm warna hitam</t>
  </si>
  <si>
    <t>(28 GAP) x 6mm OD Tube S</t>
  </si>
  <si>
    <t>Needle Valve End Connect</t>
  </si>
  <si>
    <t>ion 12mm OD tube handle</t>
  </si>
  <si>
    <t>Nok Seal TC 80 x 110 x 1</t>
  </si>
  <si>
    <t>0mm</t>
  </si>
  <si>
    <t>Nok Seal Din 45 Dout 60</t>
  </si>
  <si>
    <t>Tebal 8mm</t>
  </si>
  <si>
    <t>O-Ring Viton ID=35mm, Te</t>
  </si>
  <si>
    <t>bal=3mm</t>
  </si>
  <si>
    <t>O-Ring Viton ID=23mm, Te</t>
  </si>
  <si>
    <t>bal=2.5mm</t>
  </si>
  <si>
    <t>O-Ring Viton ID=19mm, Te</t>
  </si>
  <si>
    <t>O-Ring Viton ID=11.5mm,</t>
  </si>
  <si>
    <t>Tebal=3mm</t>
  </si>
  <si>
    <t>bal=2.8mm</t>
  </si>
  <si>
    <t>O-Ring Viton ID=14mm, Te</t>
  </si>
  <si>
    <t>Oil Seal SC 65 x 50 x 10</t>
  </si>
  <si>
    <t>Heater (Element  Winning</t>
  </si>
  <si>
    <t>W51) Untuk Hot Jet Typ</t>
  </si>
  <si>
    <t>Relay MY4 24 VDC Omron</t>
  </si>
  <si>
    <t>V Seal for motor VA - 75</t>
  </si>
  <si>
    <t>V Seal for motor VA - 65</t>
  </si>
  <si>
    <t>Relay Input Voltage Coil</t>
  </si>
  <si>
    <t>: 24 VAC/DC Maximum Swit</t>
  </si>
  <si>
    <t>Impact Transmitter IT681</t>
  </si>
  <si>
    <t>0 P/N: IT 6810-001 Brand</t>
  </si>
  <si>
    <t>Mating Connector P/N: 89</t>
  </si>
  <si>
    <t>78-111-0100 IOM Cable Br</t>
  </si>
  <si>
    <t>Switch For Receptacles</t>
  </si>
  <si>
    <t>Catalog No. JBR6034-150</t>
  </si>
  <si>
    <t>Kaca Bening / Polos Uk.</t>
  </si>
  <si>
    <t>140 x 130mm T=3mm</t>
  </si>
  <si>
    <t>4/2 Way Solenoid Valve V</t>
  </si>
  <si>
    <t>olt/Hz, 120/60, 110/50,</t>
  </si>
  <si>
    <t>Limit Switch Dimention:</t>
  </si>
  <si>
    <t>31.5 x 26.0 x 10mm, 6A,</t>
  </si>
  <si>
    <t>Diaphragm Material NBR F</t>
  </si>
  <si>
    <t>or Deluge System With Ny</t>
  </si>
  <si>
    <t>Fuse Kaca 5A Dia. 5 x 20</t>
  </si>
  <si>
    <t>O-Ring Viton Din:21mm Te</t>
  </si>
  <si>
    <t>bal: 2.7mm</t>
  </si>
  <si>
    <t>Nipple For Grease Uk. Di</t>
  </si>
  <si>
    <t>a=10mm, P=85mm</t>
  </si>
  <si>
    <t>Oil Seal TC 55 x 72 x 10</t>
  </si>
  <si>
    <t>Ferrule 3/8  Brass</t>
  </si>
  <si>
    <t>Carbon Brush (Bostel) De</t>
  </si>
  <si>
    <t>walt Tebal:6mm, Tinggi:8</t>
  </si>
  <si>
    <t>Carbon Brush (Bostel) CB</t>
  </si>
  <si>
    <t>411A, P/N: 6434251  Mak</t>
  </si>
  <si>
    <t>203A P/N: 6432089  Maki</t>
  </si>
  <si>
    <t>Ferrule set 1/4  OD tube</t>
  </si>
  <si>
    <t>sus 316</t>
  </si>
  <si>
    <t>Bostel mesin bor metabo</t>
  </si>
  <si>
    <t>(180) carbon brush</t>
  </si>
  <si>
    <t>3 Valve maifold conn. 1/</t>
  </si>
  <si>
    <t>2  FNPT sus 316</t>
  </si>
  <si>
    <t>Female connector 1/2  NP</t>
  </si>
  <si>
    <t>T x 12mm tube sus 316</t>
  </si>
  <si>
    <t>Male connector 1/2  NPT</t>
  </si>
  <si>
    <t>x 8mm tube sus 316</t>
  </si>
  <si>
    <t>Fuse keramik size: dia.</t>
  </si>
  <si>
    <t>10mm x 38mm, 400 VAC, 4A</t>
  </si>
  <si>
    <t>Thermoodynamic steam tra</t>
  </si>
  <si>
    <t>p connection size: 1/4</t>
  </si>
  <si>
    <t>Tee connector 8mm tube b</t>
  </si>
  <si>
    <t>rass</t>
  </si>
  <si>
    <t>Female connector 3/4  NP</t>
  </si>
  <si>
    <t>T x 8mm OD tube sus 316</t>
  </si>
  <si>
    <t>Relay LY2N coil 110 VAC</t>
  </si>
  <si>
    <t>LY2N coil 110 VAC Omron</t>
  </si>
  <si>
    <t>Diaphragm deluge system</t>
  </si>
  <si>
    <t>ID=158,OD=210mm NBR</t>
  </si>
  <si>
    <t>Male Connector 1/2" NPT</t>
  </si>
  <si>
    <t>Ferrule 1/2" SUS 316 OD</t>
  </si>
  <si>
    <t>Ceramic Fuse 11A 1000</t>
  </si>
  <si>
    <t>VAC/DC (#10 x 38)mm</t>
  </si>
  <si>
    <t>Ceramic Fuse 0.44A 1000</t>
  </si>
  <si>
    <t>VAC/DC (#10 x 34)mm</t>
  </si>
  <si>
    <t>Oil Seal NBR,</t>
  </si>
  <si>
    <t>TC (20 x 30 x 7)mm</t>
  </si>
  <si>
    <t>Female Connector Sus-316</t>
  </si>
  <si>
    <t>(1/8" BSP x 8mm)</t>
  </si>
  <si>
    <t>Nipple Grease 1/8" BSP</t>
  </si>
  <si>
    <t>Female connector Sus-316</t>
  </si>
  <si>
    <t>(1/8" BSP x 3/8" tube)</t>
  </si>
  <si>
    <t>Male connector Sus-316</t>
  </si>
  <si>
    <t>(1/8" BSP x 3/8" Tube)</t>
  </si>
  <si>
    <t>Miniature Circuit Breake</t>
  </si>
  <si>
    <t>r 20A Westinghouse Quick</t>
  </si>
  <si>
    <t>Snap Ring (ID 12 x T. 1</t>
  </si>
  <si>
    <t>mm)</t>
  </si>
  <si>
    <t>Snap Ring (OD 22 x T. 1</t>
  </si>
  <si>
    <t>Subminiature fuse f/ PCB</t>
  </si>
  <si>
    <t>Mounting size dia. 6mm</t>
  </si>
  <si>
    <t>Fuse keramik 2A 230 VAC</t>
  </si>
  <si>
    <t>(dia 10 x 38mm)</t>
  </si>
  <si>
    <t>Fuse link type NS2A 2A</t>
  </si>
  <si>
    <t>Fuse Link type NS4 4A</t>
  </si>
  <si>
    <t>Fuse Link type NS25 25A</t>
  </si>
  <si>
    <t>Fuse Link type HS10 10A</t>
  </si>
  <si>
    <t>TC (60 x 75 x 8)mm</t>
  </si>
  <si>
    <t>Carbon Brush CB-311</t>
  </si>
  <si>
    <t>9015A,</t>
  </si>
  <si>
    <t>Oil Seal TC(17x25x4)mm</t>
  </si>
  <si>
    <t>Oil seal TC 80 x 100 x</t>
  </si>
  <si>
    <t>10 mm</t>
  </si>
  <si>
    <t>Snap ring ID=80, t=3mm</t>
  </si>
  <si>
    <t>MASTER LEDtube  T8 1200m</t>
  </si>
  <si>
    <t>16W Starter EMP</t>
  </si>
  <si>
    <t>Oil seal size: OD.80mm x</t>
  </si>
  <si>
    <t>ID. 65mm x T. 10mm</t>
  </si>
  <si>
    <t>Pressure Switch</t>
  </si>
  <si>
    <t>Type DSF158F001</t>
  </si>
  <si>
    <t>Male connector brass 3/8</t>
  </si>
  <si>
    <t>"NPT x 10mm ODT</t>
  </si>
  <si>
    <t>Battery tadiran SL2770</t>
  </si>
  <si>
    <t>lithium thionyl chlorida</t>
  </si>
  <si>
    <t>Pressure switch type DWR</t>
  </si>
  <si>
    <t>25-301 range (4 - 25)bar</t>
  </si>
  <si>
    <t>Motor Starter</t>
  </si>
  <si>
    <t>Digital thermometer mode</t>
  </si>
  <si>
    <t>l 990-20-100-9-0-2-1-1-3</t>
  </si>
  <si>
    <t>Oil seal CF W2 BAU 3x2 I</t>
  </si>
  <si>
    <t>Male connector 1/2" NPT</t>
  </si>
  <si>
    <t>x 3/8"</t>
  </si>
  <si>
    <t>Male connector 3/8" NPT</t>
  </si>
  <si>
    <t>Male connector 1/4" NPT</t>
  </si>
  <si>
    <t>x 8mm</t>
  </si>
  <si>
    <t>Union Connector / Nepel</t>
  </si>
  <si>
    <t>Brass dia. 3/8"</t>
  </si>
  <si>
    <t>Union Connector Brass</t>
  </si>
  <si>
    <t>#(OD 8mm Tube)</t>
  </si>
  <si>
    <t>Oil Seal 35x47x7 mm</t>
  </si>
  <si>
    <t>Oil Seal 45x60x8 mm</t>
  </si>
  <si>
    <t>Fuse kaca 10A 230V 10mmx</t>
  </si>
  <si>
    <t>Oil Seal 40x52x8 mm</t>
  </si>
  <si>
    <t>Oil Seal 50x65x10 mm</t>
  </si>
  <si>
    <t>Oil Seal VA-25</t>
  </si>
  <si>
    <t>Oil seal TC45x65x8mm</t>
  </si>
  <si>
    <t>Oil seal ID=50mm OD=83mm</t>
  </si>
  <si>
    <t>Oil Seal 85x110x12</t>
  </si>
  <si>
    <t>single lip</t>
  </si>
  <si>
    <t>Fuse keramik 15A, 5 x 30</t>
  </si>
  <si>
    <t>Time on delay LADS2 Schn</t>
  </si>
  <si>
    <t>Male connector SUS 316</t>
  </si>
  <si>
    <t>size 1/8" NPT x 8mm ODT</t>
  </si>
  <si>
    <t>Plug tube 12mm SS</t>
  </si>
  <si>
    <t>Relay SR3D Safety emerge</t>
  </si>
  <si>
    <t>Pilot lamp LED 220VAC si</t>
  </si>
  <si>
    <t>Quick coupler connector</t>
  </si>
  <si>
    <t>Tee dia.1/4" female NPT</t>
  </si>
  <si>
    <t>Double nipple dia.1/4" s</t>
  </si>
  <si>
    <t>Needle valve end connect</t>
  </si>
  <si>
    <t>Power supply LED Lamp 44</t>
  </si>
  <si>
    <t>Carbon Brush (Bostel) HM</t>
  </si>
  <si>
    <t>Element Filter NGGC-336</t>
  </si>
  <si>
    <t>PL01D6 "PECO"</t>
  </si>
  <si>
    <t>Element Filter Dia. 200</t>
  </si>
  <si>
    <t>x 82.2, P-COS-08-40UW, C</t>
  </si>
  <si>
    <t>Lever Shaft Packing Dia</t>
  </si>
  <si>
    <t>22.5 x 28 x 19</t>
  </si>
  <si>
    <t>Packing Dia 115 x 103 x</t>
  </si>
  <si>
    <t>T.3, NBR</t>
  </si>
  <si>
    <t>Packing Dia 78 x 59 x T.</t>
  </si>
  <si>
    <t>2, NBR</t>
  </si>
  <si>
    <t>Packing Dia 76 x 44 x T.</t>
  </si>
  <si>
    <t>1,5 , CGO38-01-0-GW, V#6</t>
  </si>
  <si>
    <t>Joint Washer / Pump Oil</t>
  </si>
  <si>
    <t>Seal Q081 HZ013</t>
  </si>
  <si>
    <t>Lipseal-Soleplate PR2393</t>
  </si>
  <si>
    <t>44</t>
  </si>
  <si>
    <t>Seal Ring 4Z-4234#6 Dia</t>
  </si>
  <si>
    <t>18 x 25</t>
  </si>
  <si>
    <t>Spring 10580-032 Filteri</t>
  </si>
  <si>
    <t>te Memtec USA</t>
  </si>
  <si>
    <t>Internal Part: Tube &amp; Sp</t>
  </si>
  <si>
    <t>ring (10574-040)/ 20  Fi</t>
  </si>
  <si>
    <t>O-Ring For Unloader Dia</t>
  </si>
  <si>
    <t>43.7 x 3.5, JB2401, 4D x</t>
  </si>
  <si>
    <t>15.8 x 2.4, JB2401,4D x</t>
  </si>
  <si>
    <t>O-Ring Dia 79.4 x 3.1, J</t>
  </si>
  <si>
    <t>IS B2401-1A-G-80, NBR Ko</t>
  </si>
  <si>
    <t>O-Ring Dia 49.7 x 3.5, J</t>
  </si>
  <si>
    <t>IS B2401-1A-P-50, NBR Ko</t>
  </si>
  <si>
    <t>O-Ring For 2nd Stage Top</t>
  </si>
  <si>
    <t>Cover Dia 299.5 x 8.4,</t>
  </si>
  <si>
    <t>O-Ring Dia 69.4 x T. 3.1</t>
  </si>
  <si>
    <t>, 036-12011, G70, NBR Si</t>
  </si>
  <si>
    <t>O-Ring Dia 39.4 x T. 3.1</t>
  </si>
  <si>
    <t>, 036-12004, G40, NBR Si</t>
  </si>
  <si>
    <t>O-Ring 83254425NM-87</t>
  </si>
  <si>
    <t>O-Ring 83180463</t>
  </si>
  <si>
    <t>Set Of Pump O-Ring L451J</t>
  </si>
  <si>
    <t>G071</t>
  </si>
  <si>
    <t>Set Pump O-Ring L45JG073</t>
  </si>
  <si>
    <t>Cap O-Ring Dia. 44.4 x 3</t>
  </si>
  <si>
    <t>.1</t>
  </si>
  <si>
    <t>Cap O-Ring Dia. 29.4 x 3</t>
  </si>
  <si>
    <t>Dia 95.4 x 2.8, 4G-15435</t>
  </si>
  <si>
    <t>Dia 104.4 x 3.1 ,JB2401,</t>
  </si>
  <si>
    <t>O-Ring For Filter Dia 29</t>
  </si>
  <si>
    <t>.7 x 3.5, JISB2401-1A-P3</t>
  </si>
  <si>
    <t>O-Ring For Filter Dia 54</t>
  </si>
  <si>
    <t>.4 x 3.1 , JIS B2401-1A-</t>
  </si>
  <si>
    <t>O-Ring For Cooler Dia 14</t>
  </si>
  <si>
    <t>4.6 x 6.7,N2-8897-27,P-4</t>
  </si>
  <si>
    <t>Bearing Sleeve Inter mat</t>
  </si>
  <si>
    <t>l.304.S11 P/N.N101 / 32</t>
  </si>
  <si>
    <t>Bearing Bush Pump End E2</t>
  </si>
  <si>
    <t>59 JU042 Material Flouro</t>
  </si>
  <si>
    <t>Bushing Metal Dia. 65 x</t>
  </si>
  <si>
    <t>73 x p.34, MBSG-13472  M</t>
  </si>
  <si>
    <t>Coupling Rubber Dia 16 x</t>
  </si>
  <si>
    <t>31 x 18</t>
  </si>
  <si>
    <t>Diaphragm 01p-d02-0002</t>
  </si>
  <si>
    <t>Nikiso</t>
  </si>
  <si>
    <t>Diaphragm I 4L-6969 #1,D</t>
  </si>
  <si>
    <t>ia 95.5 x T. 0.75 Mat l</t>
  </si>
  <si>
    <t>Diaphragm II 4L-6969 , D</t>
  </si>
  <si>
    <t>ia. 95.5 x T. 0.75 Mat l</t>
  </si>
  <si>
    <t>Imp. Wear Ring 1125D4C x</t>
  </si>
  <si>
    <t>12119  Ingersoll Dresse</t>
  </si>
  <si>
    <t>Shaft Sleeve N101GJ307</t>
  </si>
  <si>
    <t>Ball 4Z-4234#4  Teikoku</t>
  </si>
  <si>
    <t>Electric MFG</t>
  </si>
  <si>
    <t>Bottom &amp; Center Diffuser</t>
  </si>
  <si>
    <t>Type C1 + C2</t>
  </si>
  <si>
    <t>Low Level Alarm Pump Uni</t>
  </si>
  <si>
    <t>t Assy y For Lubricator</t>
  </si>
  <si>
    <t>Model B 3/16  Pump Unit</t>
  </si>
  <si>
    <t>Ass y For Lubricator Cod</t>
  </si>
  <si>
    <t>DE 35 D129-THK3  Nuovo P</t>
  </si>
  <si>
    <t>ignone</t>
  </si>
  <si>
    <t>Bearing Bush Inter Mat l</t>
  </si>
  <si>
    <t>.Fluorosint P/N.E260JU03</t>
  </si>
  <si>
    <t>Crosshead Pin Metal Dia.</t>
  </si>
  <si>
    <t>65 x 72,MBS3G-09266,5G-</t>
  </si>
  <si>
    <t>Fey Ring (Grease Retaine</t>
  </si>
  <si>
    <t>r)L58051001</t>
  </si>
  <si>
    <t>Guide Bearing Dia115 x P</t>
  </si>
  <si>
    <t>100 x 97.5,MBS-2G-05892,</t>
  </si>
  <si>
    <t>Main Bearing Dia115 x p9</t>
  </si>
  <si>
    <t>0,MBS-2G-05891,5G-03831</t>
  </si>
  <si>
    <t>Plug For Piston Rod Dia</t>
  </si>
  <si>
    <t>11 x T13,MBS,4G-13850,5G</t>
  </si>
  <si>
    <t>Ring For Piston Rod Dia.</t>
  </si>
  <si>
    <t>83 x T.12.5,MBS-4G-1385</t>
  </si>
  <si>
    <t>V-Ring Crank Shaft Dia.1</t>
  </si>
  <si>
    <t>49 x Dia. 135 x T.12.8,V</t>
  </si>
  <si>
    <t>Crankpin Metal 80 x 77.5</t>
  </si>
  <si>
    <t>x 115 MBS-2G-06066</t>
  </si>
  <si>
    <t>Disc Dia. 45 x 29</t>
  </si>
  <si>
    <t>Disc Dia. 113 x 71</t>
  </si>
  <si>
    <t>Disc Dia. 150 x 89</t>
  </si>
  <si>
    <t>Disc Dia. 68 x 42</t>
  </si>
  <si>
    <t>Disc Dia. 101 x 55</t>
  </si>
  <si>
    <t>Disc Dia. 55 x 34</t>
  </si>
  <si>
    <t>Disc Dia.113 x 93</t>
  </si>
  <si>
    <t>Disc &amp; Bellows Dia. 101</t>
  </si>
  <si>
    <t>x 129 x 117</t>
  </si>
  <si>
    <t>Disc &amp; Bellows Dia 45 x</t>
  </si>
  <si>
    <t>77 x 75</t>
  </si>
  <si>
    <t>Set Screw Gasket Dia. 19</t>
  </si>
  <si>
    <t>x 12 x 1.5</t>
  </si>
  <si>
    <t>Set Screw Gasket Dia. 24</t>
  </si>
  <si>
    <t>x 16 x 1.5</t>
  </si>
  <si>
    <t>Set Screw Gasket Dia. 30</t>
  </si>
  <si>
    <t>x 20</t>
  </si>
  <si>
    <t>Spring Plate Dia. 58 x 2</t>
  </si>
  <si>
    <t>8 x 16</t>
  </si>
  <si>
    <t>Spring Plate Dia. 58 x 3</t>
  </si>
  <si>
    <t>5 x 16</t>
  </si>
  <si>
    <t>3 x 16</t>
  </si>
  <si>
    <t>Spring Plate Dia. 78 x 5</t>
  </si>
  <si>
    <t>3 x 18</t>
  </si>
  <si>
    <t>Spring Plate Dia. 99 x 5</t>
  </si>
  <si>
    <t>4 x 26</t>
  </si>
  <si>
    <t>Spring Plate Dia. 119 x</t>
  </si>
  <si>
    <t>62 x 30</t>
  </si>
  <si>
    <t>Spring Plate Dia. 33.5 x</t>
  </si>
  <si>
    <t>58 x 16</t>
  </si>
  <si>
    <t>Spring Plate Dia. 49 x 2</t>
  </si>
  <si>
    <t>5.5 x 12</t>
  </si>
  <si>
    <t>Spring Plate Dia. 78 x 4</t>
  </si>
  <si>
    <t>9 x 20</t>
  </si>
  <si>
    <t>Spring Plate Dia. 41 x 2</t>
  </si>
  <si>
    <t>6 x 12</t>
  </si>
  <si>
    <t>3 x 12</t>
  </si>
  <si>
    <t>spring Plate Dia. 41 x 2</t>
  </si>
  <si>
    <t>1 x 12</t>
  </si>
  <si>
    <t>Spring Plate Dia. 165 x</t>
  </si>
  <si>
    <t>113 x 51</t>
  </si>
  <si>
    <t>9.5 x 16</t>
  </si>
  <si>
    <t>4 x 20</t>
  </si>
  <si>
    <t>Spring Plate Dia. 139 x</t>
  </si>
  <si>
    <t>95 x 36</t>
  </si>
  <si>
    <t>Spring Plate Dia. 99 x 6</t>
  </si>
  <si>
    <t>Spring Plate Dia. 129 x</t>
  </si>
  <si>
    <t>86 x 32</t>
  </si>
  <si>
    <t>6 x 20</t>
  </si>
  <si>
    <t>4 x 16</t>
  </si>
  <si>
    <t>Spring Plate Dia. 32 x 1</t>
  </si>
  <si>
    <t>9 x 10</t>
  </si>
  <si>
    <t>Spring Plate Dia. 53 x 9</t>
  </si>
  <si>
    <t>4 x 24</t>
  </si>
  <si>
    <t>Spring Plate Dia. 49 x 3</t>
  </si>
  <si>
    <t>4 x 12</t>
  </si>
  <si>
    <t>Spring Plate Dia. 41 xz</t>
  </si>
  <si>
    <t>28.5 x 12</t>
  </si>
  <si>
    <t>Spring Plate Dia. 24.5 x</t>
  </si>
  <si>
    <t>41 x 12</t>
  </si>
  <si>
    <t>7.5 x 26</t>
  </si>
  <si>
    <t>8.8 x 12</t>
  </si>
  <si>
    <t>Spring Plate Dia. 73 x 3</t>
  </si>
  <si>
    <t>7</t>
  </si>
  <si>
    <t>1 x 16</t>
  </si>
  <si>
    <t>Spring Plate Dia. 94 x 5</t>
  </si>
  <si>
    <t>2 x 24</t>
  </si>
  <si>
    <t>Spring valve comp.</t>
  </si>
  <si>
    <t>60-I/3 white</t>
  </si>
  <si>
    <t>Spring for valve comp.</t>
  </si>
  <si>
    <t>60-I/4 Green</t>
  </si>
  <si>
    <t>Spring for valvr comp.</t>
  </si>
  <si>
    <t>60-I/5 Yellow</t>
  </si>
  <si>
    <t>60-I/7 Blue</t>
  </si>
  <si>
    <t>60-II/4 Green</t>
  </si>
  <si>
    <t>60-II/5 Yellow</t>
  </si>
  <si>
    <t>60-II/6 yellow</t>
  </si>
  <si>
    <t>60-III/2 Blue</t>
  </si>
  <si>
    <t>60-III/5 Yellow</t>
  </si>
  <si>
    <t>60-1613 white</t>
  </si>
  <si>
    <t>60-1711 blue</t>
  </si>
  <si>
    <t>60-1713 Red</t>
  </si>
  <si>
    <t>60-1714 Yellow</t>
  </si>
  <si>
    <t>60-2321 Red</t>
  </si>
  <si>
    <t>60-2822 Blue</t>
  </si>
  <si>
    <t>60-423631 red</t>
  </si>
  <si>
    <t>'Rathi Coupling #110mm</t>
  </si>
  <si>
    <t>100% Control Fuse 1A / 6</t>
  </si>
  <si>
    <t>0120001 Socomec</t>
  </si>
  <si>
    <t>Operating HeatYellow / Z</t>
  </si>
  <si>
    <t>B2-BV05  Telemecanique</t>
  </si>
  <si>
    <t>Pilot Lamp Bulb Led Gree</t>
  </si>
  <si>
    <t>n</t>
  </si>
  <si>
    <t>Pilot Pamp Bulb Led Red</t>
  </si>
  <si>
    <t>Aica aibon glue @ 1 kg</t>
  </si>
  <si>
    <t>Battery Alkaline duracel</t>
  </si>
  <si>
    <t>1.5v size N</t>
  </si>
  <si>
    <t>Battery Besar 1.5v</t>
  </si>
  <si>
    <t>Battery kecil 1.5v AA</t>
  </si>
  <si>
    <t>Battery ABC  Kotak 9v</t>
  </si>
  <si>
    <t>Belt dressing &amp; conditio</t>
  </si>
  <si>
    <t>ner permatex</t>
  </si>
  <si>
    <t>Betel capital 5/8 x 4 1/</t>
  </si>
  <si>
    <t>Bumer tip No.1</t>
  </si>
  <si>
    <t>Bumer tip No.2</t>
  </si>
  <si>
    <t>Bumer tip No.3</t>
  </si>
  <si>
    <t>Cap brush 3</t>
  </si>
  <si>
    <t>Nozzle cutting plasma</t>
  </si>
  <si>
    <t>P-80</t>
  </si>
  <si>
    <t>Cutting wheel 12</t>
  </si>
  <si>
    <t>Cutting wheel 4   Resibo</t>
  </si>
  <si>
    <t>Cutting wheel 5   Resibo</t>
  </si>
  <si>
    <t>Cutting wheel 7</t>
  </si>
  <si>
    <t>Developer magnaflug SKD-</t>
  </si>
  <si>
    <t>S2 @(400 ml)</t>
  </si>
  <si>
    <t>Draton 260 auto ignition</t>
  </si>
  <si>
    <t>spray</t>
  </si>
  <si>
    <t>Draton 290.03-Anti-Seize</t>
  </si>
  <si>
    <t>-CU</t>
  </si>
  <si>
    <t>Gasket remover (permatex</t>
  </si>
  <si>
    <t>)</t>
  </si>
  <si>
    <t>Gergaji sandflex  HSS BI</t>
  </si>
  <si>
    <t>-Metal mm350-25-1.25</t>
  </si>
  <si>
    <t>Gergaji sandflex 12  12</t>
  </si>
  <si>
    <t>TPI</t>
  </si>
  <si>
    <t>Glue belzona super metal</t>
  </si>
  <si>
    <t>1 x 1kg (base+solidifie</t>
  </si>
  <si>
    <t>Glue super / alteco</t>
  </si>
  <si>
    <t>Grease PTFE   Tombo   T-</t>
  </si>
  <si>
    <t>Grinding paste chemico N</t>
  </si>
  <si>
    <t>o. 200 &amp; 300</t>
  </si>
  <si>
    <t>Grinding wheel 4   Resib</t>
  </si>
  <si>
    <t>on</t>
  </si>
  <si>
    <t>Grinding wheel 5   Resib</t>
  </si>
  <si>
    <t>Grinding wheel 7</t>
  </si>
  <si>
    <t>Ink sheet for video copi</t>
  </si>
  <si>
    <t>er</t>
  </si>
  <si>
    <t>Isolasi bening 2</t>
  </si>
  <si>
    <t>Isolasi kertas 2</t>
  </si>
  <si>
    <t>Isolasi tubing AC  Nasua</t>
  </si>
  <si>
    <t>Jarum las argon tungsten</t>
  </si>
  <si>
    <t>Kaca las bening</t>
  </si>
  <si>
    <t>Kaca las hitam No.11</t>
  </si>
  <si>
    <t>Kain majun</t>
  </si>
  <si>
    <t>Kawat las Brass 2.6mm</t>
  </si>
  <si>
    <t>Kawat las CIN 2-2.6mm</t>
  </si>
  <si>
    <t>Kawat las LB 52U-2.6mm</t>
  </si>
  <si>
    <t>Kawat las LB 52-2.6mm</t>
  </si>
  <si>
    <t>Kawat las LB 52-3.2mm AW</t>
  </si>
  <si>
    <t>S A5.1 E7016</t>
  </si>
  <si>
    <t>Kawat las LB 52-4.0mm</t>
  </si>
  <si>
    <t>Kawat las PVC 2.5mm</t>
  </si>
  <si>
    <t>Kawat las PVC 5mm</t>
  </si>
  <si>
    <t>Kawat las RB 26-3.2mm</t>
  </si>
  <si>
    <t>Kawat las tubing AC SAE</t>
  </si>
  <si>
    <t>KI-O / silver</t>
  </si>
  <si>
    <t>Kawat las TGS 308 - 1.6m</t>
  </si>
  <si>
    <t>Kawat las TGS 309 - 2.4m</t>
  </si>
  <si>
    <t>Kawat las TGS 50 CS - 2.</t>
  </si>
  <si>
    <t>4mm</t>
  </si>
  <si>
    <t>Kawat las TIG 308 -2.4mm</t>
  </si>
  <si>
    <t>/ stainless</t>
  </si>
  <si>
    <t>Kertas gosok  No. 1000 c</t>
  </si>
  <si>
    <t>w</t>
  </si>
  <si>
    <t>Kertas gosok  No. 1500 c</t>
  </si>
  <si>
    <t>Kertas gosok  No. 240 cw</t>
  </si>
  <si>
    <t>Kertas gosok  No. 360 /</t>
  </si>
  <si>
    <t>320 cw</t>
  </si>
  <si>
    <t>Kertas gosok  No.1</t>
  </si>
  <si>
    <t>Kertas gosok  No.2</t>
  </si>
  <si>
    <t>Kertas gosok  No.3</t>
  </si>
  <si>
    <t>Kertas gosok  No.500</t>
  </si>
  <si>
    <t>Kuas 1 1/2</t>
  </si>
  <si>
    <t>Kuas 1</t>
  </si>
  <si>
    <t>Kuas 2</t>
  </si>
  <si>
    <t>Kuas 3</t>
  </si>
  <si>
    <t>Kuas 4</t>
  </si>
  <si>
    <t>Lak ban silver 2</t>
  </si>
  <si>
    <t>Loctite 272</t>
  </si>
  <si>
    <t>Loctite 640</t>
  </si>
  <si>
    <t>Loctite quick metal</t>
  </si>
  <si>
    <t>Loctite RC / 680</t>
  </si>
  <si>
    <t>Long cap weld crap</t>
  </si>
  <si>
    <t>Metal Marker white</t>
  </si>
  <si>
    <t>Metal Marker yellow</t>
  </si>
  <si>
    <t>Molykote 1000</t>
  </si>
  <si>
    <t>Monted wheel / Mata bor</t>
  </si>
  <si>
    <t>ujung bulat A 12 (18 x 3</t>
  </si>
  <si>
    <t>ujung bulat B 52 (10 x 1</t>
  </si>
  <si>
    <t>Nozzle tip No. 1A</t>
  </si>
  <si>
    <t>Nozzle tip No. 2A</t>
  </si>
  <si>
    <t>Nozzle tip No. 3A</t>
  </si>
  <si>
    <t>Nozzle weld crap ceramic</t>
  </si>
  <si>
    <t>No.5</t>
  </si>
  <si>
    <t>No.6</t>
  </si>
  <si>
    <t>No.7</t>
  </si>
  <si>
    <t>Oli SH Dromus BS /</t>
  </si>
  <si>
    <t>'Mobilcut 100'</t>
  </si>
  <si>
    <t>Paper roll compartement</t>
  </si>
  <si>
    <t>Penetran magnaflug SKL-S</t>
  </si>
  <si>
    <t>P 400ml</t>
  </si>
  <si>
    <t>Penetrating oil WD 40</t>
  </si>
  <si>
    <t>333ml</t>
  </si>
  <si>
    <t>Pisau bubut  Widia  B 12</t>
  </si>
  <si>
    <t>/3 ,A12,B12</t>
  </si>
  <si>
    <t>Printer head</t>
  </si>
  <si>
    <t>Sarung Tangan Karet Tipi</t>
  </si>
  <si>
    <t>s @ (Pasang)</t>
  </si>
  <si>
    <t>PVC glue  Isarplash  45</t>
  </si>
  <si>
    <t>gr</t>
  </si>
  <si>
    <t>Remover magnaflug SKC-S</t>
  </si>
  <si>
    <t>400 ml</t>
  </si>
  <si>
    <t>Rust remover PRPS Lube S</t>
  </si>
  <si>
    <t>ynthcaerosol</t>
  </si>
  <si>
    <t>Sarung tangan welding ar</t>
  </si>
  <si>
    <t>gon GTAW</t>
  </si>
  <si>
    <t>Sarung tangan welding le</t>
  </si>
  <si>
    <t>ather SMAW</t>
  </si>
  <si>
    <t>Scotch 3M 23 rubber tape</t>
  </si>
  <si>
    <t>Scotch 3M super 33 vInyl</t>
  </si>
  <si>
    <t>tape</t>
  </si>
  <si>
    <t>Seal tape</t>
  </si>
  <si>
    <t>Semen Glue GC-8</t>
  </si>
  <si>
    <t>Seyton 1030 4 way auto i</t>
  </si>
  <si>
    <t>gnition 1030</t>
  </si>
  <si>
    <t>Contact cleaner</t>
  </si>
  <si>
    <t>Paint Remover</t>
  </si>
  <si>
    <t>Sheel diala B</t>
  </si>
  <si>
    <t>Short cap weld crap</t>
  </si>
  <si>
    <t>High Temperature RTV Sil</t>
  </si>
  <si>
    <t>icone Merk: Permatex</t>
  </si>
  <si>
    <t>Silicone Sealant 280 ml</t>
  </si>
  <si>
    <t>Three bond 1102 glue</t>
  </si>
  <si>
    <t>100gr</t>
  </si>
  <si>
    <t>Three bond 1104 glue 100</t>
  </si>
  <si>
    <t>Three bond 1211 glue 100</t>
  </si>
  <si>
    <t>Timah solder pancing</t>
  </si>
  <si>
    <t>Tombo Corrosion paste T-</t>
  </si>
  <si>
    <t>9120</t>
  </si>
  <si>
    <t>Wire brush steel / Sikat</t>
  </si>
  <si>
    <t>besi</t>
  </si>
  <si>
    <t>Wire wheel 4</t>
  </si>
  <si>
    <t>Battery lithium duracel</t>
  </si>
  <si>
    <t>DL2/3A, 3volt for pack a</t>
  </si>
  <si>
    <t>Single spiral double ste</t>
  </si>
  <si>
    <t>am brass 1 1/4</t>
  </si>
  <si>
    <t>am brass 1/2</t>
  </si>
  <si>
    <t>am brass 1/4</t>
  </si>
  <si>
    <t>am brass 3/4</t>
  </si>
  <si>
    <t>am brass 3/8</t>
  </si>
  <si>
    <t>am brass 5/8</t>
  </si>
  <si>
    <t>am sus 1/4</t>
  </si>
  <si>
    <t>am sus 3/6</t>
  </si>
  <si>
    <t>am sus 3/8</t>
  </si>
  <si>
    <t>Clear insulating varnish</t>
  </si>
  <si>
    <t>draton 170 C</t>
  </si>
  <si>
    <t>Welding electrode gougin</t>
  </si>
  <si>
    <t>g NSG dia 3.2mm</t>
  </si>
  <si>
    <t>Oli compressor AC 4 GS</t>
  </si>
  <si>
    <t>Suneso</t>
  </si>
  <si>
    <t>Plastik Bening &amp; Tebal U</t>
  </si>
  <si>
    <t>kuran 30 kg</t>
  </si>
  <si>
    <t>kuran 15 kg</t>
  </si>
  <si>
    <t>Plastik kantong 1 kg</t>
  </si>
  <si>
    <t>Battery Lithium</t>
  </si>
  <si>
    <t>Mounted Stone Size 25 x</t>
  </si>
  <si>
    <t>25 x 6mm</t>
  </si>
  <si>
    <t>Betel Capital 3/8  x 4</t>
  </si>
  <si>
    <t>(KW1)</t>
  </si>
  <si>
    <t>Nozzle (Body Weld Crap)</t>
  </si>
  <si>
    <t>Kawat Las UTP 2133 dia 3</t>
  </si>
  <si>
    <t>.2 x 350mm</t>
  </si>
  <si>
    <t>Tac Insert SNMM 190612-6</t>
  </si>
  <si>
    <t>5 A=19.05, T=6.35, D=7.9</t>
  </si>
  <si>
    <t>Gun Silicone Sealant</t>
  </si>
  <si>
    <t>Autosol</t>
  </si>
  <si>
    <t>Betel Capital 3/8  x 5</t>
  </si>
  <si>
    <t>Plastik bening &amp; Tebal U</t>
  </si>
  <si>
    <t>kuran 2 kg</t>
  </si>
  <si>
    <t>Silika Gel @100 gr</t>
  </si>
  <si>
    <t>Silika Gel @ 250 gr</t>
  </si>
  <si>
    <t>kuran 1 kg</t>
  </si>
  <si>
    <t>Battery Size AAA, 1.5V</t>
  </si>
  <si>
    <t>Refrigerant Oil 3 GSD 1</t>
  </si>
  <si>
    <t>gln=4 liter</t>
  </si>
  <si>
    <t>Cutting Wheel 7  (Size:</t>
  </si>
  <si>
    <t>178 x 2.5 x 22.2) For St</t>
  </si>
  <si>
    <t>Sikat Stainless Steel</t>
  </si>
  <si>
    <t>Cutting Wheel 4  For Sta</t>
  </si>
  <si>
    <t>inless Steel</t>
  </si>
  <si>
    <t>Oil Esso Spartan EP 320</t>
  </si>
  <si>
    <t>Oil Sigma Lubricant S-46</t>
  </si>
  <si>
    <t>0 P/N. 9.5409.00020 (1 G</t>
  </si>
  <si>
    <t>Kawat las TGS 50 CS - 1.</t>
  </si>
  <si>
    <t>Kawat Las Electrode 308</t>
  </si>
  <si>
    <t>Sus - 2.6mm</t>
  </si>
  <si>
    <t>Kawat Las Electrode 309</t>
  </si>
  <si>
    <t>kawat electrode Sus-309</t>
  </si>
  <si>
    <t xml:space="preserve"> dia. 3.2mm</t>
  </si>
  <si>
    <t>Kawat Las Filler Rood TG</t>
  </si>
  <si>
    <t>S 309 Sus - 1.6mm</t>
  </si>
  <si>
    <t>Kawat Las Filler TGS 308</t>
  </si>
  <si>
    <t>L Sus - 2.4mm</t>
  </si>
  <si>
    <t>Lem Besi Dextone (40 gr)</t>
  </si>
  <si>
    <t>Ingi  Super Seal  PTFE J</t>
  </si>
  <si>
    <t>oint Sealant Tape Dimens</t>
  </si>
  <si>
    <t>Brass Wire Brush Halus G</t>
  </si>
  <si>
    <t>agang Kayu</t>
  </si>
  <si>
    <t>Cutting Wheel 5  For Sta</t>
  </si>
  <si>
    <t>Kawat Las TGS 316L Dia.</t>
  </si>
  <si>
    <t>2.4 x 1000mm, AWS A5.9 E</t>
  </si>
  <si>
    <t>Welding Electrode Dia. 2</t>
  </si>
  <si>
    <t>.6mm AWS A54 E-308L-16L</t>
  </si>
  <si>
    <t>Welding Electrode Dia. 3</t>
  </si>
  <si>
    <t>.2mm AWS A54 E-308L-16L</t>
  </si>
  <si>
    <t>Mounted Flap Wheel Size:</t>
  </si>
  <si>
    <t>2  x 1 1/4  For Coated</t>
  </si>
  <si>
    <t>3  x 2  For Coated Abra</t>
  </si>
  <si>
    <t>Grease Exxon Mobil Type</t>
  </si>
  <si>
    <t>Mobil Grease XHP 222</t>
  </si>
  <si>
    <t>Collet (Weld crap) dia.</t>
  </si>
  <si>
    <t>2.4mm</t>
  </si>
  <si>
    <t>Kawat las filler rod TGS</t>
  </si>
  <si>
    <t>308L-2mm AWS ER 308L SF</t>
  </si>
  <si>
    <t>Oil mobil gear XP 68</t>
  </si>
  <si>
    <t>Idemitsu Daphne Super Ge</t>
  </si>
  <si>
    <t>ar 150</t>
  </si>
  <si>
    <t>Oil mobil gear XP 220</t>
  </si>
  <si>
    <t>Oil mobil gear XP 320</t>
  </si>
  <si>
    <t>Daphne Turbine oil 32</t>
  </si>
  <si>
    <t>Oil mobil DTE heavy medi</t>
  </si>
  <si>
    <t>um</t>
  </si>
  <si>
    <t>Oil mobil DTE heavy</t>
  </si>
  <si>
    <t>Idemitsu Daphne Mechanic</t>
  </si>
  <si>
    <t>oil 150</t>
  </si>
  <si>
    <t>Oil mobil ATF 220</t>
  </si>
  <si>
    <t>Oil mobilux EP2</t>
  </si>
  <si>
    <t>Oil mobil Daphne Apollo</t>
  </si>
  <si>
    <t>Multi Runner 15W-40</t>
  </si>
  <si>
    <t>Oil mobil gear XP 460</t>
  </si>
  <si>
    <t>Kawat las filler rod TGX</t>
  </si>
  <si>
    <t>50 308-2.4mm AWS ER 308</t>
  </si>
  <si>
    <t>Kaca las hitam no.10</t>
  </si>
  <si>
    <t>Kapur tulis besi</t>
  </si>
  <si>
    <t>Grinding wheel 4  for SS</t>
  </si>
  <si>
    <t>Grinding wheel 5  for SS</t>
  </si>
  <si>
    <t>Grinding wheel 7  for SS</t>
  </si>
  <si>
    <t>Oli energol HP 10 /</t>
  </si>
  <si>
    <t>Equivalen</t>
  </si>
  <si>
    <t>Oli CPI 220</t>
  </si>
  <si>
    <t>Trayless roller (1 x 4)"</t>
  </si>
  <si>
    <t>Revill roll painting 4"</t>
  </si>
  <si>
    <t>Oil Turbo 46 Shell</t>
  </si>
  <si>
    <t>Grease Daphne Eponex SR2</t>
  </si>
  <si>
    <t>Welding Electrode</t>
  </si>
  <si>
    <t>dia. 2.5mm Gold 210</t>
  </si>
  <si>
    <t>dia. 3.2mm Gold 210</t>
  </si>
  <si>
    <t>dia. 2.5mm Gold 601</t>
  </si>
  <si>
    <t>dia. 3.2mm Gold 601</t>
  </si>
  <si>
    <t>dia. 2.5mm Gold 420</t>
  </si>
  <si>
    <t>dia. 2.5mm Gold 610</t>
  </si>
  <si>
    <t>Daphne Eponex Grease SR2</t>
  </si>
  <si>
    <t>Pisau Bubut 'Widia' type</t>
  </si>
  <si>
    <t>A/B size (25 x 14 x 8 x</t>
  </si>
  <si>
    <t>Kertas gosok roll</t>
  </si>
  <si>
    <t>no. 240 cw (1" x 2000)mm</t>
  </si>
  <si>
    <t>no 360 cw (1" x 2000mm)</t>
  </si>
  <si>
    <t>TGS 316L</t>
  </si>
  <si>
    <t>(dia. 1.6 x 1000mm)</t>
  </si>
  <si>
    <t>(dia. 2 x 1000)mm</t>
  </si>
  <si>
    <t>Mobil Gargoyle arctic</t>
  </si>
  <si>
    <t>SHC TM226E</t>
  </si>
  <si>
    <t>Kawat las / Filler rod T</t>
  </si>
  <si>
    <t>Kabel ties 150mm</t>
  </si>
  <si>
    <t>Kabel ties 250mm UV resi</t>
  </si>
  <si>
    <t>Kabel ties 300mm UV resi</t>
  </si>
  <si>
    <t>Schoen Cable Type U</t>
  </si>
  <si>
    <t>Insulated Terminal Din.</t>
  </si>
  <si>
    <t>Schoen Cable Type O With</t>
  </si>
  <si>
    <t>Schoen Cable Type I With</t>
  </si>
  <si>
    <t>Mounted wheel model</t>
  </si>
  <si>
    <t>Cylinder - batu gerinda</t>
  </si>
  <si>
    <t>tabung - batu gerinda</t>
  </si>
  <si>
    <t>Grease Multemp SRL KYODO</t>
  </si>
  <si>
    <t>Yushi Co Ltd</t>
  </si>
  <si>
    <t>Sarung tangan pipe fitte</t>
  </si>
  <si>
    <t>1.7mm</t>
  </si>
  <si>
    <t>Mobil grease FM101</t>
  </si>
  <si>
    <t>Battery lithium BR 1/2AA</t>
  </si>
  <si>
    <t>Flux Core wire AWS 71T-1</t>
  </si>
  <si>
    <t>CT-501 NB pickling Gel (</t>
  </si>
  <si>
    <t>Tripple S Floor Maintena</t>
  </si>
  <si>
    <t>Kemet liquid Diamond typ</t>
  </si>
  <si>
    <t>Kemet Diamond compound t</t>
  </si>
  <si>
    <t>Pasta nozzle las mig Nab</t>
  </si>
  <si>
    <t>Ear Muff, Merk: Peltor,</t>
  </si>
  <si>
    <t>Model: H.74</t>
  </si>
  <si>
    <t>Ear Plug, Merk: Ultrafit</t>
  </si>
  <si>
    <t>, Model: 4000c</t>
  </si>
  <si>
    <t>Apron / Pelindung Panas</t>
  </si>
  <si>
    <t>Leather Thermal Safety G</t>
  </si>
  <si>
    <t>loves, Merk: Corsador Ed</t>
  </si>
  <si>
    <t>Rubber Elctric Safety Gl</t>
  </si>
  <si>
    <t>oves, Merk:Bata, Model:</t>
  </si>
  <si>
    <t>Rubber Safety Gloves, Me</t>
  </si>
  <si>
    <t>rk:MAPA, Model: Technic</t>
  </si>
  <si>
    <t>Rubber Electric Safety S</t>
  </si>
  <si>
    <t>hoes, Merk: BATA, Model:</t>
  </si>
  <si>
    <t>Respirator / Masker Dust</t>
  </si>
  <si>
    <t>Must</t>
  </si>
  <si>
    <t>Safety Shoes No.6</t>
  </si>
  <si>
    <t>Safety Shoes No.7</t>
  </si>
  <si>
    <t>Safety Helmet</t>
  </si>
  <si>
    <t>Single-phase Rectifier</t>
  </si>
  <si>
    <t xml:space="preserve"> with over-excitation, P</t>
  </si>
  <si>
    <t>TCD Cell for TCD 201-400</t>
  </si>
  <si>
    <t>34-10</t>
  </si>
  <si>
    <t>Valve 6 Port 201-35011-0</t>
  </si>
  <si>
    <t>Fid Nozzle assyP/N. 221-</t>
  </si>
  <si>
    <t>37304-03 Shimatsu</t>
  </si>
  <si>
    <t>PPY from JETTY</t>
  </si>
  <si>
    <t>Head transmitter: 5700R12ADAAZZZZAZZAMVPL, Tube sensing: CMFHC2M452N4GAEZZZ</t>
  </si>
  <si>
    <t>Rencana ganti dari Vortex ke Magnetic</t>
  </si>
  <si>
    <t>Moved to CO2 gas</t>
  </si>
  <si>
    <t>Move to CO2 Gas</t>
  </si>
  <si>
    <t>close</t>
  </si>
  <si>
    <t>TZID-C, Type 18345-2010410001</t>
  </si>
  <si>
    <t>Sunyeh</t>
  </si>
  <si>
    <t>OM-A-M dg valve I2FC150</t>
  </si>
  <si>
    <t>Spiraxsarco</t>
  </si>
  <si>
    <t>H-923 Drum</t>
  </si>
  <si>
    <t>Igema</t>
  </si>
  <si>
    <t>Igema EL030, SMLC1</t>
  </si>
  <si>
    <t>Igema EL040, SMHC1</t>
  </si>
  <si>
    <t>N2 Generator Plant</t>
  </si>
  <si>
    <t>c</t>
  </si>
  <si>
    <t>TFM</t>
  </si>
  <si>
    <t>P-11204-03</t>
  </si>
  <si>
    <t>P-11558-14</t>
  </si>
  <si>
    <t>P-11505-02</t>
  </si>
  <si>
    <t>SAFETY VALVE</t>
  </si>
  <si>
    <t>NO. SV</t>
  </si>
  <si>
    <t>NO. ALAT</t>
  </si>
  <si>
    <t>SET POINT</t>
  </si>
  <si>
    <t>UKURAN</t>
  </si>
  <si>
    <t>I.</t>
  </si>
  <si>
    <t>OCTANOL PLANT</t>
  </si>
  <si>
    <t>SV-1051</t>
  </si>
  <si>
    <t>4" - Ppy 1002</t>
  </si>
  <si>
    <t>1.5" x 2.5"</t>
  </si>
  <si>
    <t>300x150</t>
  </si>
  <si>
    <t>SV-1052</t>
  </si>
  <si>
    <t>R-102</t>
  </si>
  <si>
    <t>28 kg/cm2G</t>
  </si>
  <si>
    <t>SV-1053</t>
  </si>
  <si>
    <t>D-101`</t>
  </si>
  <si>
    <t>SV-1054</t>
  </si>
  <si>
    <t>4" - Ppy 1001</t>
  </si>
  <si>
    <t>300x300</t>
  </si>
  <si>
    <t>SV-1151</t>
  </si>
  <si>
    <t>S 115</t>
  </si>
  <si>
    <t>1.5" x 2"</t>
  </si>
  <si>
    <t>SV-1152</t>
  </si>
  <si>
    <t>4" x 6"</t>
  </si>
  <si>
    <t>150x150</t>
  </si>
  <si>
    <t>SV-1351</t>
  </si>
  <si>
    <t>23 kg/cm2G</t>
  </si>
  <si>
    <t>SV-1251</t>
  </si>
  <si>
    <t>6" - P-1203</t>
  </si>
  <si>
    <t>SV-1252</t>
  </si>
  <si>
    <t>SV-1451</t>
  </si>
  <si>
    <t>6" - P-1412</t>
  </si>
  <si>
    <t>SV-1551</t>
  </si>
  <si>
    <t>6" - P-1501</t>
  </si>
  <si>
    <t>1.5" x 3"</t>
  </si>
  <si>
    <t>SV-1651</t>
  </si>
  <si>
    <t>8" - P-1622</t>
  </si>
  <si>
    <t>SV-2151</t>
  </si>
  <si>
    <t>3" - P-2103</t>
  </si>
  <si>
    <t>SV-2251</t>
  </si>
  <si>
    <t>3" - P-2221</t>
  </si>
  <si>
    <t>3" x 4"</t>
  </si>
  <si>
    <t>SV-2252</t>
  </si>
  <si>
    <t>3" - P-2203</t>
  </si>
  <si>
    <t>SV-2351</t>
  </si>
  <si>
    <t>1" x 2"</t>
  </si>
  <si>
    <t>SV-2551</t>
  </si>
  <si>
    <t>2" - P-2505</t>
  </si>
  <si>
    <t>SV-4151</t>
  </si>
  <si>
    <t>8" - GHY-4116</t>
  </si>
  <si>
    <t>600x150</t>
  </si>
  <si>
    <t>SV-4152</t>
  </si>
  <si>
    <t>6.3 kg/cm2G</t>
  </si>
  <si>
    <t>6" x 8"</t>
  </si>
  <si>
    <t>SV-4153</t>
  </si>
  <si>
    <t>2" - P-4122</t>
  </si>
  <si>
    <t>SV-5151</t>
  </si>
  <si>
    <t>11/2" - GHY-5109</t>
  </si>
  <si>
    <t>SV-5152</t>
  </si>
  <si>
    <t>SV-5153</t>
  </si>
  <si>
    <t>11/2" - P-5114</t>
  </si>
  <si>
    <t>4.6 kg/cm2G</t>
  </si>
  <si>
    <t>SV-6151</t>
  </si>
  <si>
    <t>11/2" - GHY-6109</t>
  </si>
  <si>
    <t>SV-6152</t>
  </si>
  <si>
    <t>SV-9651</t>
  </si>
  <si>
    <t>5" - FGS-9619</t>
  </si>
  <si>
    <t>SV-9951</t>
  </si>
  <si>
    <t>3" - NGB-9970</t>
  </si>
  <si>
    <t>1,5"x3"</t>
  </si>
  <si>
    <t>SV-9611</t>
  </si>
  <si>
    <t xml:space="preserve">P 961 </t>
  </si>
  <si>
    <t>26 kg/cm2G</t>
  </si>
  <si>
    <t>3/4" x 1"</t>
  </si>
  <si>
    <t>II.</t>
  </si>
  <si>
    <t>SV-108</t>
  </si>
  <si>
    <t>SV-124</t>
  </si>
  <si>
    <t>10" FGS</t>
  </si>
  <si>
    <t>SV-125</t>
  </si>
  <si>
    <t>14" - P-0107</t>
  </si>
  <si>
    <t>11 kg/cm2G</t>
  </si>
  <si>
    <t>SV-126 - 1</t>
  </si>
  <si>
    <t>D-011 / WHB</t>
  </si>
  <si>
    <t>18.5 kg/cm2G</t>
  </si>
  <si>
    <t>SV-126 - 2</t>
  </si>
  <si>
    <t>SV-106</t>
  </si>
  <si>
    <t>4 kg/cm2G</t>
  </si>
  <si>
    <t>SV-107</t>
  </si>
  <si>
    <t>4" - MCS-0205</t>
  </si>
  <si>
    <t>6 kg/cm2G</t>
  </si>
  <si>
    <t>SV-110</t>
  </si>
  <si>
    <t>2" x 3"</t>
  </si>
  <si>
    <t>SV-130</t>
  </si>
  <si>
    <t>1 1/2" - PHS-0192</t>
  </si>
  <si>
    <t>29 kg/cm2G</t>
  </si>
  <si>
    <t>SV-131</t>
  </si>
  <si>
    <t>3/4"x1"</t>
  </si>
  <si>
    <t>SV-134</t>
  </si>
  <si>
    <t>10" - P-0202</t>
  </si>
  <si>
    <t>SV-135</t>
  </si>
  <si>
    <t>F-022</t>
  </si>
  <si>
    <t>1" x 3"</t>
  </si>
  <si>
    <t>SV-116</t>
  </si>
  <si>
    <t>6" - GHY</t>
  </si>
  <si>
    <t>SV 02-1082</t>
  </si>
  <si>
    <t>CO Guardbed</t>
  </si>
  <si>
    <t>SV 0031</t>
  </si>
  <si>
    <t>III.</t>
  </si>
  <si>
    <t>SV-920</t>
  </si>
  <si>
    <t>6" - LPS-9260</t>
  </si>
  <si>
    <t>SV-922</t>
  </si>
  <si>
    <t>2 kg/cm2G</t>
  </si>
  <si>
    <t>SV-921</t>
  </si>
  <si>
    <t>SV-993</t>
  </si>
  <si>
    <t>1 1/2" - GNS-9951</t>
  </si>
  <si>
    <t>1,5" x 2,5"</t>
  </si>
  <si>
    <t>SV-962</t>
  </si>
  <si>
    <t>4" - FNG-9602</t>
  </si>
  <si>
    <t>5.3 kg/cm2G</t>
  </si>
  <si>
    <t>1,5"x 3 "</t>
  </si>
  <si>
    <t>IV.</t>
  </si>
  <si>
    <t>OFFSITE</t>
  </si>
  <si>
    <t>SV-715</t>
  </si>
  <si>
    <t>3" - PGH-9513</t>
  </si>
  <si>
    <t>18.7 kg/cm2G</t>
  </si>
  <si>
    <t>SV-701</t>
  </si>
  <si>
    <t>10" - Ppy-7101</t>
  </si>
  <si>
    <t>SV-721</t>
  </si>
  <si>
    <t>6" - 2EH-7204</t>
  </si>
  <si>
    <t>12 kg/cm2G</t>
  </si>
  <si>
    <t>SV-724</t>
  </si>
  <si>
    <t>3" - 2EH-7202</t>
  </si>
  <si>
    <t>8 kg/cm2G</t>
  </si>
  <si>
    <t>SV-722</t>
  </si>
  <si>
    <t>6" - NBA-7224</t>
  </si>
  <si>
    <t>SV-725</t>
  </si>
  <si>
    <t>3" - NBA-7227</t>
  </si>
  <si>
    <t>SV-723</t>
  </si>
  <si>
    <t>6" - IBA-7234</t>
  </si>
  <si>
    <t>SV-726</t>
  </si>
  <si>
    <t>3" - IBA-7237</t>
  </si>
  <si>
    <t>SV-727</t>
  </si>
  <si>
    <t>V.</t>
  </si>
  <si>
    <t>PERALATAN (PAKET)</t>
  </si>
  <si>
    <t>18.69 kg/cm2G</t>
  </si>
  <si>
    <t>SV-0180</t>
  </si>
  <si>
    <t>23.8 kg/cm2G</t>
  </si>
  <si>
    <t>SV-117</t>
  </si>
  <si>
    <t>45 kg/cm2G</t>
  </si>
  <si>
    <t>SV-0182</t>
  </si>
  <si>
    <t>16.2 kg/cm2G</t>
  </si>
  <si>
    <t>SV-132</t>
  </si>
  <si>
    <t>26.5 kg/cm2G</t>
  </si>
  <si>
    <t>SV-0184</t>
  </si>
  <si>
    <t>7.5 kg/cm2G</t>
  </si>
  <si>
    <t>SV-112</t>
  </si>
  <si>
    <t>17 kg/cm2G</t>
  </si>
  <si>
    <t>SV-1580</t>
  </si>
  <si>
    <t>3.9 kg/cm2G</t>
  </si>
  <si>
    <t>SV-1552</t>
  </si>
  <si>
    <t>7.8 kg/cm2G</t>
  </si>
  <si>
    <t>SV-4156</t>
  </si>
  <si>
    <t>SV-009</t>
  </si>
  <si>
    <t>SV-008</t>
  </si>
  <si>
    <t>SV-451</t>
  </si>
  <si>
    <t>SV-452</t>
  </si>
  <si>
    <t>SV-453</t>
  </si>
  <si>
    <t>SV-454</t>
  </si>
  <si>
    <t>SV-455</t>
  </si>
  <si>
    <t>SV-456</t>
  </si>
  <si>
    <t>SV-0351</t>
  </si>
  <si>
    <t>Inlet  membran</t>
  </si>
  <si>
    <t>2.5" x 3"</t>
  </si>
  <si>
    <t>SV-113</t>
  </si>
  <si>
    <t>17.5 kg/cm2G</t>
  </si>
  <si>
    <t>SV-208</t>
  </si>
  <si>
    <t>24 kg/cm2G</t>
  </si>
  <si>
    <t>SV-0766345-(1)</t>
  </si>
  <si>
    <t>H- EMO</t>
  </si>
  <si>
    <t>10 Barg</t>
  </si>
  <si>
    <t>SV-0766345-(2)</t>
  </si>
  <si>
    <t>H. EMO</t>
  </si>
  <si>
    <t>SV-12-663-585(1)</t>
  </si>
  <si>
    <t>H.922</t>
  </si>
  <si>
    <t>22 Barg</t>
  </si>
  <si>
    <t>SV-12-663-585(2)</t>
  </si>
  <si>
    <t>SV-12-663-585(3)</t>
  </si>
  <si>
    <t>22 Psig</t>
  </si>
  <si>
    <t>1" x 1.5"</t>
  </si>
  <si>
    <t>SV- 17-663-585 (P)</t>
  </si>
  <si>
    <t>H.923</t>
  </si>
  <si>
    <t>21.5 Barg</t>
  </si>
  <si>
    <t>SV- 17-663-585 (R)</t>
  </si>
  <si>
    <t>20.5 Barg</t>
  </si>
  <si>
    <t>SV- 17-663-22.5</t>
  </si>
  <si>
    <t>VI.</t>
  </si>
  <si>
    <t>CO2 PLANT GAS</t>
  </si>
  <si>
    <t>PSV -11502-01</t>
  </si>
  <si>
    <t>1.3 kg/cm2G</t>
  </si>
  <si>
    <t>PSV -12302-04</t>
  </si>
  <si>
    <t>3/4" x 1.25"</t>
  </si>
  <si>
    <t>PSV -10303-11</t>
  </si>
  <si>
    <t>3" x 5"</t>
  </si>
  <si>
    <t>PSV -11501-03</t>
  </si>
  <si>
    <t>Inlet Stripper</t>
  </si>
  <si>
    <t>PSV -10402-04</t>
  </si>
  <si>
    <t>PSV -67900-03</t>
  </si>
  <si>
    <t>Instrument Air</t>
  </si>
  <si>
    <t>7 kg/cm2G</t>
  </si>
  <si>
    <t>PSV -A20100-19</t>
  </si>
  <si>
    <t>C-012 B</t>
  </si>
  <si>
    <t>5 kg/cm2G</t>
  </si>
  <si>
    <t>PSV -A20102-19</t>
  </si>
  <si>
    <t>20 kg/cm2G</t>
  </si>
  <si>
    <t>VII.</t>
  </si>
  <si>
    <t>CO2 PLANT LIQUID</t>
  </si>
  <si>
    <t>PSV -YA-1A</t>
  </si>
  <si>
    <t>CO2 Tank 1</t>
  </si>
  <si>
    <t>2.3 Mpa</t>
  </si>
  <si>
    <t>1,5 " x 2 "</t>
  </si>
  <si>
    <t>Gasket ring</t>
  </si>
  <si>
    <t>PSV - YA-1B</t>
  </si>
  <si>
    <t>PSV - RK-1</t>
  </si>
  <si>
    <t>27.6 kg/cm2G</t>
  </si>
  <si>
    <t>3/8</t>
  </si>
  <si>
    <t>PSV - RK-2</t>
  </si>
  <si>
    <t>CO2 Tank 2</t>
  </si>
  <si>
    <t>CO2 Tank 3</t>
  </si>
  <si>
    <t>PSV - 38106-10</t>
  </si>
  <si>
    <t>1" x 1,5"</t>
  </si>
  <si>
    <t>PSV - 38110-02A</t>
  </si>
  <si>
    <t>6" x 3/4"</t>
  </si>
  <si>
    <t>PSV - 38110-02B</t>
  </si>
  <si>
    <t>PSV - 38101-05</t>
  </si>
  <si>
    <t>PSV - B36102-02A</t>
  </si>
  <si>
    <t>Dehydrator</t>
  </si>
  <si>
    <t>PSV - 11605-02</t>
  </si>
  <si>
    <t>NOX Flash</t>
  </si>
  <si>
    <t>- 0.05 kg/cm2G</t>
  </si>
  <si>
    <t>PSV - 11419-01</t>
  </si>
  <si>
    <t>4" x 1/2"</t>
  </si>
  <si>
    <t>PSV - 37148-03</t>
  </si>
  <si>
    <t>CO2 Destillation Columm</t>
  </si>
  <si>
    <t>PSV - 47106 -05A</t>
  </si>
  <si>
    <t>Open Flash Tank</t>
  </si>
  <si>
    <t>1" x 1"</t>
  </si>
  <si>
    <t>PSV - B36102-02B</t>
  </si>
  <si>
    <t>PSV - 11605-01</t>
  </si>
  <si>
    <t>PSV - 33505-11</t>
  </si>
  <si>
    <t>1/2" x 3/4"</t>
  </si>
  <si>
    <t>PSV - 40106-03</t>
  </si>
  <si>
    <t>NH3 Compressor Separator</t>
  </si>
  <si>
    <t>22 kg/cm2G</t>
  </si>
  <si>
    <t>1" x 1/2"</t>
  </si>
  <si>
    <t>PSV - 33505-12</t>
  </si>
  <si>
    <t>PSV - 10404-05</t>
  </si>
  <si>
    <t>PSV - 11502-01</t>
  </si>
  <si>
    <t>1.4 kg/cm2G</t>
  </si>
  <si>
    <t>PSV - 11502-02</t>
  </si>
  <si>
    <t>- 0.1 kg/cm2G</t>
  </si>
  <si>
    <t>PSV - 11502-04</t>
  </si>
  <si>
    <t>PSV - 101301-12</t>
  </si>
  <si>
    <t xml:space="preserve">PSV - 10401-07 </t>
  </si>
  <si>
    <t>MEA Pre Heater</t>
  </si>
  <si>
    <t>PSV - 11224-03</t>
  </si>
  <si>
    <t>Flue Gas Water Cooler</t>
  </si>
  <si>
    <t>8" x 1/2"</t>
  </si>
  <si>
    <t xml:space="preserve">PSV - 11416-01 </t>
  </si>
  <si>
    <t>MEA Lean Cooler</t>
  </si>
  <si>
    <t>PSV - 11523-02</t>
  </si>
  <si>
    <t>PSV - 11412-01</t>
  </si>
  <si>
    <t>PSV - 11510-01</t>
  </si>
  <si>
    <t>MEA Lean Rich Cooler</t>
  </si>
  <si>
    <t>PSV - 37120-04</t>
  </si>
  <si>
    <t>CO2 Liquid To Tank</t>
  </si>
  <si>
    <t>25 kg/cm2G</t>
  </si>
  <si>
    <t>PSV - 38104-05</t>
  </si>
  <si>
    <t>PSV - 46104-01</t>
  </si>
  <si>
    <t>NH3 Condenser</t>
  </si>
  <si>
    <t>PSV - 46101-09B</t>
  </si>
  <si>
    <t>3" x 3/4"</t>
  </si>
  <si>
    <t>PSV - 46101-09A</t>
  </si>
  <si>
    <t>PSV - B20105-03</t>
  </si>
  <si>
    <t>Inlet Compressor</t>
  </si>
  <si>
    <t>PSV - A20105-03</t>
  </si>
  <si>
    <t>PSV - 33503-17</t>
  </si>
  <si>
    <t>PSV - A20102-01</t>
  </si>
  <si>
    <t>CO2 Compressor U201A</t>
  </si>
  <si>
    <t>PSV - B20104-02</t>
  </si>
  <si>
    <t>Ring</t>
  </si>
  <si>
    <t>PSV - B20102-01</t>
  </si>
  <si>
    <t xml:space="preserve">PSV - A20104-02 </t>
  </si>
  <si>
    <t>PSV - 40106-02</t>
  </si>
  <si>
    <t>PSV - 40112-06</t>
  </si>
  <si>
    <t>PSV - 40102-01C</t>
  </si>
  <si>
    <t>NH3 Compressor C</t>
  </si>
  <si>
    <t>PSV - 40102-01B</t>
  </si>
  <si>
    <t>NH3 Compressor B</t>
  </si>
  <si>
    <t>PSV - 40102-01A</t>
  </si>
  <si>
    <t>NH3 Compressor A</t>
  </si>
  <si>
    <t>PSV - 37320-07</t>
  </si>
  <si>
    <t>CO2 Liquid to Tank</t>
  </si>
  <si>
    <t>PSV - 11502-03</t>
  </si>
  <si>
    <t>PSV - 12302-03</t>
  </si>
  <si>
    <t xml:space="preserve">PSV - 47106-05B </t>
  </si>
  <si>
    <t>PSV - 10107-01</t>
  </si>
  <si>
    <t>3" x 1 1/2"</t>
  </si>
  <si>
    <t>ok</t>
  </si>
  <si>
    <t>U02</t>
  </si>
  <si>
    <t>U04</t>
  </si>
  <si>
    <t>BREATHER VALVE</t>
  </si>
  <si>
    <t>BR-142</t>
  </si>
  <si>
    <t>BR-1051</t>
  </si>
  <si>
    <t>BR-1451</t>
  </si>
  <si>
    <t>BR-1651</t>
  </si>
  <si>
    <t>BR-2451</t>
  </si>
  <si>
    <t>BR-1151</t>
  </si>
  <si>
    <t>BR-1452B</t>
  </si>
  <si>
    <t>BR-1652B</t>
  </si>
  <si>
    <t>BR-1653B</t>
  </si>
  <si>
    <t>BR-1452A</t>
  </si>
  <si>
    <t>BR-1652A</t>
  </si>
  <si>
    <t>BR-1653A</t>
  </si>
  <si>
    <t>BR-2151</t>
  </si>
  <si>
    <t>BR-2551</t>
  </si>
  <si>
    <t>BR-9651A</t>
  </si>
  <si>
    <t>BR-9651B</t>
  </si>
  <si>
    <t>TK-9651A</t>
  </si>
  <si>
    <t>TK-9651B</t>
  </si>
  <si>
    <t>BR-4151</t>
  </si>
  <si>
    <t>BR-5151</t>
  </si>
  <si>
    <t>BR-6151</t>
  </si>
  <si>
    <t>BR-721A</t>
  </si>
  <si>
    <t>BR-721B</t>
  </si>
  <si>
    <t>OP-001</t>
  </si>
  <si>
    <t>STEAM TRAP</t>
  </si>
  <si>
    <t>STRAINER</t>
  </si>
  <si>
    <t>ST-922</t>
  </si>
  <si>
    <t>BS-104</t>
  </si>
  <si>
    <t>Mesh</t>
  </si>
  <si>
    <t>STATIC MIXER</t>
  </si>
  <si>
    <t>LM-102</t>
  </si>
  <si>
    <t>BS-101</t>
  </si>
  <si>
    <t>25-1</t>
  </si>
  <si>
    <t>BR-723</t>
  </si>
  <si>
    <t>BR-724</t>
  </si>
  <si>
    <t>BR-725</t>
  </si>
  <si>
    <t>BR-726</t>
  </si>
  <si>
    <t>P&amp;ID No.</t>
  </si>
  <si>
    <t>U05</t>
  </si>
  <si>
    <t>P-758</t>
  </si>
  <si>
    <t>P-757</t>
  </si>
  <si>
    <t>U06</t>
  </si>
  <si>
    <t>U07</t>
  </si>
  <si>
    <t>U08</t>
  </si>
  <si>
    <t>S1</t>
  </si>
  <si>
    <t>BS-103</t>
  </si>
  <si>
    <t>OP-002</t>
  </si>
  <si>
    <t>BS-102</t>
  </si>
  <si>
    <t>YS-102</t>
  </si>
  <si>
    <t>S2</t>
  </si>
  <si>
    <t>TS-112</t>
  </si>
  <si>
    <t>BR-831</t>
  </si>
  <si>
    <t>TK-821</t>
  </si>
  <si>
    <t>U09</t>
  </si>
  <si>
    <t>FA-831</t>
  </si>
  <si>
    <t>TK-831</t>
  </si>
  <si>
    <t>U13</t>
  </si>
  <si>
    <t>P-831</t>
  </si>
  <si>
    <t>YS-852A</t>
  </si>
  <si>
    <t>YS-852B</t>
  </si>
  <si>
    <t>S-853</t>
  </si>
  <si>
    <t>S-852</t>
  </si>
  <si>
    <t>BS-8501</t>
  </si>
  <si>
    <t>YS-110</t>
  </si>
  <si>
    <t>S3</t>
  </si>
  <si>
    <t>TS-121A</t>
  </si>
  <si>
    <t>TS-121B</t>
  </si>
  <si>
    <t>TS-118A</t>
  </si>
  <si>
    <t>TK-850</t>
  </si>
  <si>
    <t>U14</t>
  </si>
  <si>
    <t>U19</t>
  </si>
  <si>
    <t>F-012B</t>
  </si>
  <si>
    <t>F-012A</t>
  </si>
  <si>
    <t>U15</t>
  </si>
  <si>
    <t>LM-118</t>
  </si>
  <si>
    <t>S4</t>
  </si>
  <si>
    <t>U16</t>
  </si>
  <si>
    <t>OP-003</t>
  </si>
  <si>
    <t>S5</t>
  </si>
  <si>
    <t>S7</t>
  </si>
  <si>
    <t>S8</t>
  </si>
  <si>
    <t>YS-021A</t>
  </si>
  <si>
    <t>YS-021B</t>
  </si>
  <si>
    <t>S6</t>
  </si>
  <si>
    <t>S6, S8</t>
  </si>
  <si>
    <t>S13</t>
  </si>
  <si>
    <t>S14</t>
  </si>
  <si>
    <t>S15</t>
  </si>
  <si>
    <t>water pond</t>
  </si>
  <si>
    <t>U17</t>
  </si>
  <si>
    <t xml:space="preserve">Artesian well </t>
  </si>
  <si>
    <t>OP-004</t>
  </si>
  <si>
    <t>S9</t>
  </si>
  <si>
    <t>ST-121</t>
  </si>
  <si>
    <t>U18</t>
  </si>
  <si>
    <t>TK-832B</t>
  </si>
  <si>
    <t>S10</t>
  </si>
  <si>
    <t>S11</t>
  </si>
  <si>
    <t>S11 ( 3 TG dalam satu P&amp;ID)</t>
  </si>
  <si>
    <t>U051-D1B</t>
  </si>
  <si>
    <t>U051-D2</t>
  </si>
  <si>
    <t>S9&amp;S11</t>
  </si>
  <si>
    <t>S16</t>
  </si>
  <si>
    <t>U21</t>
  </si>
  <si>
    <t>U-941B</t>
  </si>
  <si>
    <t>U-941B CW RETURN</t>
  </si>
  <si>
    <t>U22</t>
  </si>
  <si>
    <t>D-968</t>
  </si>
  <si>
    <t>CNG flowmeter</t>
  </si>
  <si>
    <t>U23</t>
  </si>
  <si>
    <t>U24</t>
  </si>
  <si>
    <t>U26</t>
  </si>
  <si>
    <t>Jetty</t>
  </si>
  <si>
    <t>U31</t>
  </si>
  <si>
    <t>Z-711</t>
  </si>
  <si>
    <t>Z-712</t>
  </si>
  <si>
    <t>OP-005</t>
  </si>
  <si>
    <t>TS-142A</t>
  </si>
  <si>
    <t>TS-142B</t>
  </si>
  <si>
    <t>D-716</t>
  </si>
  <si>
    <t>U32</t>
  </si>
  <si>
    <t>Incoming 20KV</t>
  </si>
  <si>
    <t>Outgoing 20KV</t>
  </si>
  <si>
    <t>Incoming 6KV</t>
  </si>
  <si>
    <t>PT Unit</t>
  </si>
  <si>
    <t>Capacitor 6.3 KV</t>
  </si>
  <si>
    <t>P-411 A</t>
  </si>
  <si>
    <t>P-411 B</t>
  </si>
  <si>
    <t>P-751 A</t>
  </si>
  <si>
    <t>P-941 A</t>
  </si>
  <si>
    <t>P-941 B</t>
  </si>
  <si>
    <t>Incoming PLN 20KV</t>
  </si>
  <si>
    <t>Incoming 6.3 KV</t>
  </si>
  <si>
    <t>Voltage Transformer 6.3KV/100V</t>
  </si>
  <si>
    <t>Power Capacitor Feeder</t>
  </si>
  <si>
    <t xml:space="preserve">2 MVA Transformer Feeder </t>
  </si>
  <si>
    <t xml:space="preserve">1 MVA Transformer Feeder </t>
  </si>
  <si>
    <t>2050 KW IM Feeder</t>
  </si>
  <si>
    <t>260 KV Combustion Air Blower</t>
  </si>
  <si>
    <t>260 KW Flue Gas Fan</t>
  </si>
  <si>
    <t>165 KW R-410 Feed pump</t>
  </si>
  <si>
    <t>570 KW H2 Gas Recycle Compressor</t>
  </si>
  <si>
    <t>260 KW Fire Water Pump</t>
  </si>
  <si>
    <t>285 KW Cooling Water Pump</t>
  </si>
  <si>
    <t>480 KW Natural Gas Booster Compressor</t>
  </si>
  <si>
    <t>Model</t>
  </si>
  <si>
    <t>Relay Protection</t>
  </si>
  <si>
    <t>SWITCHGEAR 20KV &amp; 6.3 KV</t>
  </si>
  <si>
    <t>SV-711 A</t>
  </si>
  <si>
    <t>SV-711 B</t>
  </si>
  <si>
    <t>SV-712 A</t>
  </si>
  <si>
    <t>SV-712 B</t>
  </si>
  <si>
    <t>SV-713 A</t>
  </si>
  <si>
    <t>SV-713 B</t>
  </si>
  <si>
    <t>SV-714 A</t>
  </si>
  <si>
    <t>SV-714 B</t>
  </si>
  <si>
    <t>U33</t>
  </si>
  <si>
    <t>BR-722A</t>
  </si>
  <si>
    <t>BR-722B</t>
  </si>
  <si>
    <t>FA-721A</t>
  </si>
  <si>
    <t>FA-721B</t>
  </si>
  <si>
    <t>FA-722A</t>
  </si>
  <si>
    <t>FA-722B</t>
  </si>
  <si>
    <t>FA-731</t>
  </si>
  <si>
    <t>Merlin Gerin SI</t>
  </si>
  <si>
    <t>Fluarc 100 FG3</t>
  </si>
  <si>
    <t>Nominal Current</t>
  </si>
  <si>
    <t>Outgoing 20KV Switchgear TRM</t>
  </si>
  <si>
    <t>Incoming GTG</t>
  </si>
  <si>
    <t>6,3 KV Incoming from GTG</t>
  </si>
  <si>
    <t>Fluarc 100 FG2</t>
  </si>
  <si>
    <t>SEPAM 2025 S25 LT</t>
  </si>
  <si>
    <t>SEPAM 2035 S35 CR &amp; SEPAM 2025 S25 LT</t>
  </si>
  <si>
    <t>BBPTS</t>
  </si>
  <si>
    <t>SEPAM 2025 S25 LX</t>
  </si>
  <si>
    <t>SEPAM 1005 S05 LX T01</t>
  </si>
  <si>
    <t>SEPAM T40</t>
  </si>
  <si>
    <t>SEPAM 100 LD S01 LD XS1 X01</t>
  </si>
  <si>
    <t>Rolarc 400</t>
  </si>
  <si>
    <t>Schneider Indonesia</t>
  </si>
  <si>
    <t>MCSet 1</t>
  </si>
  <si>
    <t xml:space="preserve">SEPAM 1000 S05 LX M01 </t>
  </si>
  <si>
    <r>
      <t>Equipment List of</t>
    </r>
    <r>
      <rPr>
        <sz val="16"/>
        <rFont val="Arial Black"/>
        <family val="2"/>
      </rPr>
      <t xml:space="preserve"> SWITCHGEAR 20KV, 6.3KV &amp; 400V</t>
    </r>
  </si>
  <si>
    <t>MCC-1</t>
  </si>
  <si>
    <t>BUSTIE</t>
  </si>
  <si>
    <t>Incoming EDG</t>
  </si>
  <si>
    <t>MCC-5A</t>
  </si>
  <si>
    <t>MCC-5B</t>
  </si>
  <si>
    <t>MCC-5C</t>
  </si>
  <si>
    <t>ACB Incoming TR-1</t>
  </si>
  <si>
    <t>ACB Bustie MCC-1A &amp; MCC-1B</t>
  </si>
  <si>
    <t>ACB Incoming from EDG</t>
  </si>
  <si>
    <t>ACB Incoming TR-2</t>
  </si>
  <si>
    <t>ACB Incoming TR-3</t>
  </si>
  <si>
    <t>ACB Incoming TR-6</t>
  </si>
  <si>
    <t>ACB Incoming TR-7</t>
  </si>
  <si>
    <t>ACB Incoming Panel MCC 5 Schneider</t>
  </si>
  <si>
    <t>ACB Incoming Panel MCC CO2-001</t>
  </si>
  <si>
    <t>ACB Incoming Panel MCC CO2-002</t>
  </si>
  <si>
    <t>Loading Ibal</t>
  </si>
  <si>
    <t>IBAL TO TRUCK</t>
  </si>
  <si>
    <t>U34</t>
  </si>
  <si>
    <t>FA-723</t>
  </si>
  <si>
    <t>FA-724</t>
  </si>
  <si>
    <t>U35</t>
  </si>
  <si>
    <t>FA-725</t>
  </si>
  <si>
    <t>FA-726</t>
  </si>
  <si>
    <t>Waruteknikatama</t>
  </si>
  <si>
    <t>Grand Kartech</t>
  </si>
  <si>
    <t>Blackmare</t>
  </si>
  <si>
    <t>CRL2</t>
  </si>
  <si>
    <t>B-922</t>
  </si>
  <si>
    <t>B-923 A/B</t>
  </si>
  <si>
    <t>C-993</t>
  </si>
  <si>
    <t>U-031-E1</t>
  </si>
  <si>
    <t>U-031-E2</t>
  </si>
  <si>
    <r>
      <t>N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 xml:space="preserve"> Holder High purity</t>
    </r>
  </si>
  <si>
    <t>Z-994A</t>
  </si>
  <si>
    <t>gas</t>
  </si>
  <si>
    <t>N2 high purity</t>
  </si>
  <si>
    <t>Z-994B</t>
  </si>
  <si>
    <t>N2 Generator High purity</t>
  </si>
  <si>
    <t>N2 Generator Low purity</t>
  </si>
  <si>
    <t>Advance Capital</t>
  </si>
  <si>
    <t>U40</t>
  </si>
  <si>
    <t>Jetty Pelindo</t>
  </si>
  <si>
    <t>OP19</t>
  </si>
  <si>
    <t>S17</t>
  </si>
  <si>
    <t>S18</t>
  </si>
  <si>
    <t>S19</t>
  </si>
  <si>
    <t>S20</t>
  </si>
  <si>
    <t>S22</t>
  </si>
  <si>
    <t>S23</t>
  </si>
  <si>
    <t>S24</t>
  </si>
  <si>
    <t xml:space="preserve">CO2 </t>
  </si>
  <si>
    <t>TS-145A</t>
  </si>
  <si>
    <t>TS-145B</t>
  </si>
  <si>
    <t>ST-142</t>
  </si>
  <si>
    <t>OP-006</t>
  </si>
  <si>
    <t>OP-007</t>
  </si>
  <si>
    <t>OP20</t>
  </si>
  <si>
    <t>OP21</t>
  </si>
  <si>
    <t>TS-162A</t>
  </si>
  <si>
    <t>TS-162B</t>
  </si>
  <si>
    <t>TS-163</t>
  </si>
  <si>
    <t>TS-165A</t>
  </si>
  <si>
    <t>TS-165B</t>
  </si>
  <si>
    <t>g. Bolier H 923</t>
  </si>
  <si>
    <t>f. Bolier H 922</t>
  </si>
  <si>
    <t>d. Boiler H 921</t>
  </si>
  <si>
    <t>c. PSA</t>
  </si>
  <si>
    <t>b. Compressor</t>
  </si>
  <si>
    <t>a. Spherical Tank</t>
  </si>
  <si>
    <t>Total equipment</t>
  </si>
  <si>
    <t>OP22</t>
  </si>
  <si>
    <t>E-166</t>
  </si>
  <si>
    <t>OP-008</t>
  </si>
  <si>
    <t>OP23</t>
  </si>
  <si>
    <t>ST-212</t>
  </si>
  <si>
    <t>CO(222066)</t>
  </si>
  <si>
    <t>CO(222082)</t>
  </si>
  <si>
    <t>CO(009610)</t>
  </si>
  <si>
    <t>TS-212</t>
  </si>
  <si>
    <t>TS-215</t>
  </si>
  <si>
    <t>D-556</t>
  </si>
  <si>
    <t>OP-009</t>
  </si>
  <si>
    <t>ST-222</t>
  </si>
  <si>
    <t>TS-222</t>
  </si>
  <si>
    <t>TS-225</t>
  </si>
  <si>
    <t>OP24</t>
  </si>
  <si>
    <t>TS-226</t>
  </si>
  <si>
    <t>YS-225A</t>
  </si>
  <si>
    <t>YS-225B</t>
  </si>
  <si>
    <t>OP25</t>
  </si>
  <si>
    <t>OP-010</t>
  </si>
  <si>
    <t>TS-237</t>
  </si>
  <si>
    <t>LM-232</t>
  </si>
  <si>
    <t>YS-233</t>
  </si>
  <si>
    <t>YS-231</t>
  </si>
  <si>
    <t>TS-243</t>
  </si>
  <si>
    <t>OP26</t>
  </si>
  <si>
    <t>OP27</t>
  </si>
  <si>
    <t>OP28</t>
  </si>
  <si>
    <t>FA-1151</t>
  </si>
  <si>
    <t>FA-1452B</t>
  </si>
  <si>
    <t>FA-1452A</t>
  </si>
  <si>
    <t>FA-1652A</t>
  </si>
  <si>
    <t>FA-1652B</t>
  </si>
  <si>
    <t>FA-1653A</t>
  </si>
  <si>
    <t>FA-1653B</t>
  </si>
  <si>
    <t>Total progress terecord</t>
  </si>
  <si>
    <t>CO(009611)</t>
  </si>
  <si>
    <t>C0(009611)</t>
  </si>
  <si>
    <t>F-10409-06</t>
  </si>
  <si>
    <t>A36</t>
  </si>
  <si>
    <t>A106 Gr B</t>
  </si>
  <si>
    <t>A105</t>
  </si>
  <si>
    <t xml:space="preserve">ASME SEC. VIII DIV.1  </t>
  </si>
  <si>
    <t>DANCOMAIR Engineering</t>
  </si>
  <si>
    <t>21V500 0012</t>
  </si>
  <si>
    <t>21V010K 0004</t>
  </si>
  <si>
    <t>21AJB234</t>
  </si>
  <si>
    <t>21AHB370</t>
  </si>
  <si>
    <t>ASME SEC. VIII DIV.1</t>
  </si>
  <si>
    <t>PT. TRIMEKA HUTAMA</t>
  </si>
  <si>
    <t>TMH-5005-21</t>
  </si>
  <si>
    <t>CO(105281)</t>
  </si>
  <si>
    <t>CO(133565)</t>
  </si>
  <si>
    <t>TS-251</t>
  </si>
  <si>
    <t>TS-252</t>
  </si>
  <si>
    <t>OP29</t>
  </si>
  <si>
    <t>FA-2151</t>
  </si>
  <si>
    <t>FA-2551</t>
  </si>
  <si>
    <t>FA-9651A</t>
  </si>
  <si>
    <t>FA-9651B</t>
  </si>
  <si>
    <t>OP30</t>
  </si>
  <si>
    <t>FA-4151</t>
  </si>
  <si>
    <t>FA-5151</t>
  </si>
  <si>
    <t>FA-6151</t>
  </si>
  <si>
    <t>D-952</t>
  </si>
  <si>
    <t>OP31</t>
  </si>
  <si>
    <t>CO(133566)</t>
  </si>
  <si>
    <t>CO(133567)</t>
  </si>
  <si>
    <t>C0(133567)</t>
  </si>
  <si>
    <t>OP32</t>
  </si>
  <si>
    <t>OP33</t>
  </si>
  <si>
    <t>ST-252</t>
  </si>
  <si>
    <t>TS-255</t>
  </si>
  <si>
    <t>OP-011</t>
  </si>
  <si>
    <t>FeSO4 Tank</t>
  </si>
  <si>
    <t>Slurry Tank</t>
  </si>
  <si>
    <t>OP34</t>
  </si>
  <si>
    <t>FeSO4 Pump</t>
  </si>
  <si>
    <t>Slurry Pump</t>
  </si>
  <si>
    <t>Floculation Tank</t>
  </si>
  <si>
    <t>D-964</t>
  </si>
  <si>
    <t>Corrugated Plate Interception</t>
  </si>
  <si>
    <t>F-966</t>
  </si>
  <si>
    <t>TS-312A</t>
  </si>
  <si>
    <t>TS-312B</t>
  </si>
  <si>
    <t>TS-321A</t>
  </si>
  <si>
    <t>TS-321B</t>
  </si>
  <si>
    <t>ST-311</t>
  </si>
  <si>
    <t>OP35</t>
  </si>
  <si>
    <t>S-851</t>
  </si>
  <si>
    <t>OP-012</t>
  </si>
  <si>
    <t>OP17</t>
  </si>
  <si>
    <t>TS-322A</t>
  </si>
  <si>
    <t>TS-322B</t>
  </si>
  <si>
    <t>ST-322</t>
  </si>
  <si>
    <t>TS-326A</t>
  </si>
  <si>
    <t>TS-326B</t>
  </si>
  <si>
    <t>TS-325A</t>
  </si>
  <si>
    <t>TS-325B</t>
  </si>
  <si>
    <t>J-325</t>
  </si>
  <si>
    <t>OP-013</t>
  </si>
  <si>
    <t>LM-411</t>
  </si>
  <si>
    <t>A-10400-01</t>
  </si>
  <si>
    <t>Z-661</t>
  </si>
  <si>
    <t>S-24</t>
  </si>
  <si>
    <t>OP15</t>
  </si>
  <si>
    <t>S015</t>
  </si>
  <si>
    <t>OP16</t>
  </si>
  <si>
    <t>H-923 controller</t>
  </si>
  <si>
    <t>Incinerator</t>
  </si>
  <si>
    <t>Incinerator unit</t>
  </si>
  <si>
    <t>Incinerator Controller</t>
  </si>
  <si>
    <t>OP-041</t>
  </si>
  <si>
    <t>TS-411A</t>
  </si>
  <si>
    <t>TS-411B</t>
  </si>
  <si>
    <t>GHY to R-01</t>
  </si>
  <si>
    <t>P-411A/B to E-01</t>
  </si>
  <si>
    <t>MPC to sewer</t>
  </si>
  <si>
    <t>D-01 / D-02</t>
  </si>
  <si>
    <t>BS-410</t>
  </si>
  <si>
    <t>OP-014</t>
  </si>
  <si>
    <t>S24/OP-041</t>
  </si>
  <si>
    <t>R-01 Pilot plant</t>
  </si>
  <si>
    <t>MPS&amp;EPA</t>
  </si>
  <si>
    <t>Pilot Plant</t>
  </si>
  <si>
    <t>F-11404-08</t>
  </si>
  <si>
    <t>F-11402-08</t>
  </si>
  <si>
    <t>F-11503-10</t>
  </si>
  <si>
    <t>F-11409-25</t>
  </si>
  <si>
    <t>F-11409-04A</t>
  </si>
  <si>
    <t>F-11409-04B</t>
  </si>
  <si>
    <t>F-10303-12</t>
  </si>
  <si>
    <t>F-10403-15</t>
  </si>
  <si>
    <t>F-36100-06A</t>
  </si>
  <si>
    <t>F-36100-06B</t>
  </si>
  <si>
    <t>F-36100-05A</t>
  </si>
  <si>
    <t>F-36100-05B</t>
  </si>
  <si>
    <t>F-11204-02</t>
  </si>
  <si>
    <t>F-11409-08</t>
  </si>
  <si>
    <t>F-11409-43</t>
  </si>
  <si>
    <t>F-11409-41</t>
  </si>
  <si>
    <t>T-11203-03</t>
  </si>
  <si>
    <t>OP-019</t>
  </si>
  <si>
    <t>OP-029</t>
  </si>
  <si>
    <t>LM-511</t>
  </si>
  <si>
    <t>OP-015</t>
  </si>
  <si>
    <t>B-011B</t>
  </si>
  <si>
    <t>S12</t>
  </si>
  <si>
    <t>U-041-D2</t>
  </si>
  <si>
    <t>U-041-D4</t>
  </si>
  <si>
    <t>U-041-D1A</t>
  </si>
  <si>
    <t>U-041-D1B</t>
  </si>
  <si>
    <t>U-041-D1C</t>
  </si>
  <si>
    <t>U-041-D1D</t>
  </si>
  <si>
    <t>P-911A</t>
  </si>
  <si>
    <t>P-911B</t>
  </si>
  <si>
    <t>TS-422A</t>
  </si>
  <si>
    <t>TS-422B</t>
  </si>
  <si>
    <t>ST-422</t>
  </si>
  <si>
    <t>TS-426A</t>
  </si>
  <si>
    <t>TS-426B</t>
  </si>
  <si>
    <t>TS-425A</t>
  </si>
  <si>
    <t>TS-425B</t>
  </si>
  <si>
    <t>OP-016</t>
  </si>
  <si>
    <t>TS-432</t>
  </si>
  <si>
    <t>TS-435A</t>
  </si>
  <si>
    <t>TS-435B</t>
  </si>
  <si>
    <t>ST-432</t>
  </si>
  <si>
    <t>BS-437</t>
  </si>
  <si>
    <t>OP-018</t>
  </si>
  <si>
    <t>OP-017</t>
  </si>
  <si>
    <t>OP-025</t>
  </si>
  <si>
    <t>25-2</t>
  </si>
  <si>
    <t>History</t>
  </si>
  <si>
    <t>P&amp;ID</t>
  </si>
  <si>
    <t>MBP Demin water</t>
  </si>
  <si>
    <t>MBP demin Controller</t>
  </si>
  <si>
    <t>C-011/018-P2</t>
  </si>
  <si>
    <t>C-011/018-Z1</t>
  </si>
  <si>
    <t>C-991-F1</t>
  </si>
  <si>
    <t>C-991-F2</t>
  </si>
  <si>
    <t>E-145E</t>
  </si>
  <si>
    <t>E-145F</t>
  </si>
  <si>
    <t>E-625A</t>
  </si>
  <si>
    <t>P-217A</t>
  </si>
  <si>
    <t>P-217B</t>
  </si>
  <si>
    <t>P-813B</t>
  </si>
  <si>
    <t>P-831C</t>
  </si>
  <si>
    <t>P-832C</t>
  </si>
  <si>
    <t>P-833B</t>
  </si>
  <si>
    <t>P-851A</t>
  </si>
  <si>
    <t>P-851B</t>
  </si>
  <si>
    <t>P-930A</t>
  </si>
  <si>
    <t>P-930B</t>
  </si>
  <si>
    <t>P-931C</t>
  </si>
  <si>
    <t>P-935C</t>
  </si>
  <si>
    <t>P-941A</t>
  </si>
  <si>
    <t>P-941B</t>
  </si>
  <si>
    <t>P-943A</t>
  </si>
  <si>
    <t>P-943B</t>
  </si>
  <si>
    <t>P-944A</t>
  </si>
  <si>
    <t>P-944B</t>
  </si>
  <si>
    <t>P-945A</t>
  </si>
  <si>
    <t>P-945B</t>
  </si>
  <si>
    <t>P-831D</t>
  </si>
  <si>
    <t>U-941A</t>
  </si>
  <si>
    <t>U-941C</t>
  </si>
  <si>
    <t>P-902B</t>
  </si>
  <si>
    <t>C-412 P3</t>
  </si>
  <si>
    <t>M-10305-11</t>
  </si>
  <si>
    <t>M-10403-02</t>
  </si>
  <si>
    <t>M-10404-08</t>
  </si>
  <si>
    <t>M-11203-02</t>
  </si>
  <si>
    <t>M-11204-03</t>
  </si>
  <si>
    <t>M-11300-02</t>
  </si>
  <si>
    <t>M-11404-11</t>
  </si>
  <si>
    <t>M-11402-11</t>
  </si>
  <si>
    <t>M-11407-04</t>
  </si>
  <si>
    <t>M-11503-03</t>
  </si>
  <si>
    <t>M-11558-13</t>
  </si>
  <si>
    <t>M-A20100-02</t>
  </si>
  <si>
    <t>M-A20100-25</t>
  </si>
  <si>
    <t>M-A20103-05</t>
  </si>
  <si>
    <t>P-0643</t>
  </si>
  <si>
    <t>P-0644</t>
  </si>
  <si>
    <t>P-0645</t>
  </si>
  <si>
    <t>P-0646</t>
  </si>
  <si>
    <t>B-0621</t>
  </si>
  <si>
    <t>P-0621</t>
  </si>
  <si>
    <t>P-0622</t>
  </si>
  <si>
    <t>C-991C</t>
  </si>
  <si>
    <t>C-991D</t>
  </si>
  <si>
    <t>C-991C-F1</t>
  </si>
  <si>
    <t>C-991D-F2</t>
  </si>
  <si>
    <t>P-965</t>
  </si>
  <si>
    <t>P-966</t>
  </si>
  <si>
    <t>P &amp; ID</t>
  </si>
  <si>
    <t>Replace bearing DE/NDE, Replace fan</t>
  </si>
  <si>
    <t>Replace bearing DE/NDE</t>
  </si>
  <si>
    <t>Replace bearing DE/NDE, repair rumah bearing sisi front</t>
  </si>
  <si>
    <t>Replace Motor</t>
  </si>
  <si>
    <t>Install baru</t>
  </si>
  <si>
    <t>Replace motor ex P-0642, winding short</t>
  </si>
  <si>
    <t>Replace motor</t>
  </si>
  <si>
    <t>C-008-P2</t>
  </si>
  <si>
    <t>Replace Motor short</t>
  </si>
  <si>
    <t>Rewinding</t>
  </si>
  <si>
    <t>Rewinding + Replace bearing</t>
  </si>
  <si>
    <t>Ganti motor baru</t>
  </si>
  <si>
    <t>Repair Bearing Housing</t>
  </si>
  <si>
    <t>Rewinding (short)</t>
  </si>
  <si>
    <t>Replace pump &amp; motor</t>
  </si>
  <si>
    <t>Upgrade new motor 132KW</t>
  </si>
  <si>
    <t>P-931D</t>
  </si>
  <si>
    <t>Replace Fan</t>
  </si>
  <si>
    <t>Start Plant</t>
  </si>
  <si>
    <t>Repair housing bearing, balancing &amp; replace bearing</t>
  </si>
  <si>
    <t>Replace Motor, winding short</t>
  </si>
  <si>
    <t>Replace Motor menjadi 18,5KW</t>
  </si>
  <si>
    <t>CO(00792)</t>
  </si>
  <si>
    <t>Fire Water sphere tank</t>
  </si>
  <si>
    <t>ST-411</t>
  </si>
  <si>
    <t>ST-511</t>
  </si>
  <si>
    <t>ST-611</t>
  </si>
  <si>
    <t>Replace bearing A &amp; B</t>
  </si>
  <si>
    <t>Canned pump</t>
  </si>
  <si>
    <t>Replace bearing A &amp; B, replace shaft sleeve, ex P-025 B</t>
  </si>
  <si>
    <t>Replace HE By new one , replace gasket 3" #150,#600 ( 1pcs )</t>
  </si>
  <si>
    <t>Replace HE By new one</t>
  </si>
  <si>
    <t>Replace bearing DE &amp; NDE</t>
  </si>
  <si>
    <t>Cleaning by prod</t>
  </si>
  <si>
    <t xml:space="preserve">Cleaning by prod, Rekondisi cover HE krn luka ( by cokro ), Replace gasket HE &amp; 12" ansi 150 </t>
  </si>
  <si>
    <t>Install by new one</t>
  </si>
  <si>
    <t>Replace V-belt SPB 3000 LW ( 3 pcs )</t>
  </si>
  <si>
    <t>Replace V-belt SPA 2240  ( 2 pcs )</t>
  </si>
  <si>
    <t>Replace gasket V-8602 size: 995 X 965 ( HE2 )</t>
  </si>
  <si>
    <t>Replace gasket PHE ( 44 pcs )</t>
  </si>
  <si>
    <t>Pompa new 2010 Mod=HN220-BL</t>
  </si>
  <si>
    <t>New unit running with bearing A &amp; B</t>
  </si>
  <si>
    <t>Change pump new 2017</t>
  </si>
  <si>
    <t>Replace bearing DE SKF 6307 ZZ &amp; NDE SKF 6307 ZZ, replace rubber coupling 12-Jun-14</t>
  </si>
  <si>
    <t>Replace bearing DE SKF 6307 ZZ &amp; NDE SKF 6307 ZZ</t>
  </si>
  <si>
    <t>Replace bearing DE &amp; NDE, replace shaft sleeve</t>
  </si>
  <si>
    <t>Replace bearing DE &amp; NDE, replace rubber coupling</t>
  </si>
  <si>
    <t>New 30/07/2010 KEW  Model: SEN-40, Replace bearing DE &amp; NDE</t>
  </si>
  <si>
    <t>aktifitas passivasi by prod</t>
  </si>
  <si>
    <t>Replace HTD belt 3500</t>
  </si>
  <si>
    <t>Replace HTD belt 3500 ,replace pulley motor</t>
  </si>
  <si>
    <t>Replace V-belt SPB 5000</t>
  </si>
  <si>
    <t>Replace V-belt SPB 3550 LW ( 5pcs )</t>
  </si>
  <si>
    <t>Replace bearing top &amp; bottom ,22313 EK ( 2pcs ), Replace HTD belt 3500 ( 5pcs )</t>
  </si>
  <si>
    <t>Replace bearing top &amp; bottom ,22313 EK ( 2pcs ),  replace bearing adapter H-2313 ( 1Pcs )</t>
  </si>
  <si>
    <t>Replace bearing top &amp; bottom ,22313 EK , replace bearing adapter H-2313, Replace HTD belt 3500</t>
  </si>
  <si>
    <t>Replace bearing top &amp; bottom ,22313 EK, replace bearing adapter H-2313</t>
  </si>
  <si>
    <t>Replace bearing top &amp; bottom ,22313 EK, replace bearing adapter H-2313,  replace pulley motor</t>
  </si>
  <si>
    <t>Replace bearing DE &amp; NDE, replace shaft sleeve (13-Jun-02)</t>
  </si>
  <si>
    <t>Replace bearing DE &amp; NDE, replace rubber coupling (13-Oct-19)</t>
  </si>
  <si>
    <t>Change pump new 15 April 2010, Replace bearing DE &amp; NDE, replace rubber coupling, replace shaft sleeve (7-Dec-09)</t>
  </si>
  <si>
    <t>Replace bearing DE &amp; NDE, replace mech seal</t>
  </si>
  <si>
    <t>Replace membrane</t>
  </si>
  <si>
    <t>Replace mech seal, replace shaft sleeve (16-Apr-05), replace rubber coupling (28-Jun-12), replace O-ring set (1-Jun-01)</t>
  </si>
  <si>
    <t>New 16/10/2019 RZ  Type: RNJA 50-260</t>
  </si>
  <si>
    <t>New 18/02/2019 RZ  Type: RNJA 50-260</t>
  </si>
  <si>
    <t>EX  P-946, Replace bearing DE &amp; NDE, replace rubber coupling snap wrap sw-110-1</t>
  </si>
  <si>
    <t>Cleaning S/D Juli 2022</t>
  </si>
  <si>
    <t xml:space="preserve">Cleaning </t>
  </si>
  <si>
    <t>Cleaning</t>
  </si>
  <si>
    <t>Replace Gasket</t>
  </si>
  <si>
    <t>Repair plate + castable</t>
  </si>
  <si>
    <t>Replace bearing DE &amp; NDE, replace oil seal OD: 40 x ID:24</t>
  </si>
  <si>
    <t>Change pump New  (P-946D)  15/03/2013, Replace bearing DE &amp; NDE</t>
  </si>
  <si>
    <t>Change pump New (P-946C)  14/03/2013, Replace bearing DE &amp; NDE, replace Oil Seal ID : 45</t>
  </si>
  <si>
    <t>Replace gasket cover head</t>
  </si>
  <si>
    <t xml:space="preserve">Replace V-belt SPB 3550 LW ( 5pcs ), check deflexi </t>
  </si>
  <si>
    <t xml:space="preserve">Check deflexi sebelum nya 10 deg, setelah inspect 17 deg </t>
  </si>
  <si>
    <t>Replace bearing DE &amp; NDE, replace V-Belt, replace shaft</t>
  </si>
  <si>
    <t>Replace bearing DE &amp; NDE, replace oil seal</t>
  </si>
  <si>
    <t>Replace bearing DE &amp; NDE, replace V-Belt</t>
  </si>
  <si>
    <t>Replace bearing DE &amp; NDE, balancing impeller</t>
  </si>
  <si>
    <t>Bearing never replaced</t>
  </si>
  <si>
    <t>Replace bearing housing top &amp; bottom FY65 TF ( 2pcs ), Replace V-belt SPB 3550 LW ( 5pcs )</t>
  </si>
  <si>
    <t>Replce v-belt 2800 ( 2pcs )</t>
  </si>
  <si>
    <t>Replace Unit</t>
  </si>
  <si>
    <t>Replace pulley motor ,Replace V belt 2800 ( 5pcs )</t>
  </si>
  <si>
    <t>Replace gasket 8602 dia 545 X 510 HE1 dan HE2</t>
  </si>
  <si>
    <t>Replace gasket PHE  ( 4 pcs )</t>
  </si>
  <si>
    <t>Replace heat exchanger by new one</t>
  </si>
  <si>
    <t>Repair tube , plug tube 59 tube dari 445</t>
  </si>
  <si>
    <t>Check Demister + reposition distributor</t>
  </si>
  <si>
    <t>Check inside Tower</t>
  </si>
  <si>
    <t>Inspect Distributor + modification distributor sprayer</t>
  </si>
  <si>
    <t>Replace MC Pack</t>
  </si>
  <si>
    <t>Change gasket globe valve</t>
  </si>
  <si>
    <t xml:space="preserve">Cleaning inside </t>
  </si>
  <si>
    <t>Cleaning castable</t>
  </si>
  <si>
    <t>Replace Gasket tower</t>
  </si>
  <si>
    <t>Replace V-belt SPB 3750 LW ( 3 pcs )</t>
  </si>
  <si>
    <t>Cleaning by prod, replace gasket T-1995 size: 470 x 430 T. 3mm HE 1</t>
  </si>
  <si>
    <t>Never opened</t>
  </si>
  <si>
    <t>Cleaning by prod, replace gasket cover HE 2 pcs, gasket 20" #150 1 pcs &amp; 4" #150 1 pcs</t>
  </si>
  <si>
    <t>Repair leakage at flange, replace gasket cover Size:960 X 928 X t.3 mm 1 pcs</t>
  </si>
  <si>
    <t>Replace gasket SPWD 3/4" #300 2 pcs, gasket SPWD d62 x d34 x t4.5 #300 2 pcs</t>
  </si>
  <si>
    <t>Cleaning, repair leak replace valve outlet 3/4" #150 1 pcs (05-03-11)</t>
  </si>
  <si>
    <t>Replace HE By new one ( karena bocor pada sisi shell )</t>
  </si>
  <si>
    <t>Cleaning by prod, replace gasket V-523 size: 380 x 360 T. 3mm HE 1</t>
  </si>
  <si>
    <t xml:space="preserve">Replace HE By new one </t>
  </si>
  <si>
    <t>Replace bearing top &amp; bottom ,22313 EK , replace bearing adapter H-2313, Replace Rubber coupling ( 12.5x33x29 )</t>
  </si>
  <si>
    <t>Replace bearing top &amp; bottom ,22313 EK , replace bearing adapter H-2313, Replace sanp ring ID. 12.5</t>
  </si>
  <si>
    <t>Cleaning, replace gasket T-1995 Size: 570 X 536 X t.3 mm</t>
  </si>
  <si>
    <t>Leak test OK</t>
  </si>
  <si>
    <t>replce gland packing valve</t>
  </si>
  <si>
    <t>loading TPP</t>
  </si>
  <si>
    <t>repair welding</t>
  </si>
  <si>
    <t>replace gland packing valve</t>
  </si>
  <si>
    <t>inspection</t>
  </si>
  <si>
    <t>cleaning</t>
  </si>
  <si>
    <t>cleaning demister</t>
  </si>
  <si>
    <t>Replace gasket Manhole</t>
  </si>
  <si>
    <t>Replace bearing top &amp; bottom Roller Bearing 22313 EK (2 pcs), Fan Shaft Bearing /Adaptor sleeve H-2313 ( 560 3373803) (2 pcs), replace Rubber Coupling (flexible Shaft Coupling)</t>
  </si>
  <si>
    <t>Replace bearing top &amp; bottom Roller Bearing 22313 EK (2 pcs), Fan Shaft Bearing /Adaptor sleeve H-2313 ( 560 3373803) (2 pcs), Snap ring S-62 (ID 58 x 2.15mm)</t>
  </si>
  <si>
    <t>Inspect blade inclination, bearing top &amp; bottom, tightening bolt</t>
  </si>
  <si>
    <t>Cleaning inside tube &amp; change gasket Size:780 X 754 X t.3 mm V 523 / T- 1841</t>
  </si>
  <si>
    <t>31-Mei-05</t>
  </si>
  <si>
    <t>Replace bearing top &amp; bottom Roller Bearing 22313 EK (2 pcs), Adaptor sleeve H-2313 ( 560 3373803) (2 pcs), inspect shaft &amp; blade</t>
  </si>
  <si>
    <t>Inspect blade inclination 21 deg, bearing top &amp; bottom, tightening bolt</t>
  </si>
  <si>
    <t>ST-542</t>
  </si>
  <si>
    <t>OP-022</t>
  </si>
  <si>
    <t>Replace steam trap 3/4" #300</t>
  </si>
  <si>
    <t>Cleaning inside tube &amp; change gasket top cover Size: 430 X 410 X t.3 mm V 523 / T- 1841 (1 pcs), change gasket spool bottom 2" #150 (1 pcs), change gasket line PGL 1-1/2" #150 (1 pcs), change gasket spool top 4" #150 (1 pcs)</t>
  </si>
  <si>
    <t>Cleaning, change gasket cover head Size: 470 X 430 X t.3 mm ( HE 2 ) V 6501 / T- 1995 (2 pcs)</t>
  </si>
  <si>
    <t>Check vibration</t>
  </si>
  <si>
    <t>Cleaning, change gasket cover head Size:670 X 642 X t.3 mm ( HE 2 ) V 6501 / T- 1995 (2 pcs)</t>
  </si>
  <si>
    <t>New 26/06/2012 Griswold</t>
  </si>
  <si>
    <t>Change L/O</t>
  </si>
  <si>
    <t>Replace new magnet pump cap. 16.7 l/min. , head 20 m</t>
  </si>
  <si>
    <t>D-537</t>
  </si>
  <si>
    <t>repair fire proof column</t>
  </si>
  <si>
    <t>ganti bolt &amp; nut + install valve</t>
  </si>
  <si>
    <t>Cleaning distributor</t>
  </si>
  <si>
    <t>Replace resin</t>
  </si>
  <si>
    <t>Cleaning demister</t>
  </si>
  <si>
    <t>Replace bearing DE &amp; NDE,Repair Housing Bearing</t>
  </si>
  <si>
    <t>Check Lube Oil Filter</t>
  </si>
  <si>
    <t>Wuxi Suyang Chemical Equipment Co., Ltd.</t>
  </si>
  <si>
    <t>OP-020</t>
  </si>
  <si>
    <t>U-31</t>
  </si>
  <si>
    <t>U-13</t>
  </si>
  <si>
    <t>U-26</t>
  </si>
  <si>
    <t>Masterpack M32 H1</t>
  </si>
  <si>
    <t>STR 38S</t>
  </si>
  <si>
    <t>Masterpack NW32 H1</t>
  </si>
  <si>
    <t>Micrologic 2.0E</t>
  </si>
  <si>
    <t>Masterpack M16 H2</t>
  </si>
  <si>
    <t>U-051-D2</t>
  </si>
  <si>
    <t>U051 D1A</t>
  </si>
  <si>
    <t>U051 D1B</t>
  </si>
  <si>
    <t>U-031-D1</t>
  </si>
  <si>
    <t>U-041-D3</t>
  </si>
  <si>
    <t>20/12/2007 Replace canned pump to DURA Centrifugal Pump, Replace bearing DE &amp; NDE (FAG 3310 &amp; FAG 6310), Replace mechanical seal John Crane - 1 set, Replace shaft pump (wear) by tjokro - 1 set, Replace oil seal ø 48 X 65 X T9 - 1 pc, Replace oil seal ø 40 X 52 X T8 - 1 pc, Adjust clearance bearing housing, Clearance impeller rear 6.5, Clearance impeller front 4.2</t>
  </si>
  <si>
    <t>Replace gasket</t>
  </si>
  <si>
    <t>New equipment of N2G</t>
  </si>
  <si>
    <t>New equipment of TFM</t>
  </si>
  <si>
    <t>Inspect Catalyst of tube reformer (creep and replica)</t>
  </si>
  <si>
    <t>Asset sold</t>
  </si>
  <si>
    <t>Replace bundle E-418AB E-425AB, E-625AB</t>
  </si>
  <si>
    <t>Replace bundle E-418AB E-425AB, E-625AB, Revitalitation  pitch control E-625</t>
  </si>
  <si>
    <t>Replace mechanical assy</t>
  </si>
  <si>
    <t>Replace demister D-416</t>
  </si>
  <si>
    <t>Cleaning / Replace demister D-416</t>
  </si>
  <si>
    <t>Replace bearing DE &amp; NDE side B-011</t>
  </si>
  <si>
    <t>Replace bearing DE &amp; NDE side B-012</t>
  </si>
  <si>
    <t>Replace bearing motor DE &amp; NDE side B-922</t>
  </si>
  <si>
    <t xml:space="preserve">Replace sprayer 98 pieces </t>
  </si>
  <si>
    <t>Replace bearing DE and NDE</t>
  </si>
  <si>
    <t>Replace pully motor + pully Blower, Replace V-Belt</t>
  </si>
  <si>
    <t>Replace pully motor + pully Blower, replace bearing DE &amp; NDE</t>
  </si>
  <si>
    <t>Inspect shaft sleeve</t>
  </si>
  <si>
    <t>Replace bearing DE and NDE P-941 AB</t>
  </si>
  <si>
    <t>Cleaning economizer and inter tube H-922</t>
  </si>
  <si>
    <t>Replace valve suction and discharge C-009, Cleaning strainer suction stage 1st and 2nd C-012</t>
  </si>
  <si>
    <t>HEAT EXCHANGER (STHE, PHE)</t>
  </si>
  <si>
    <t>HEAT EXCHANGER (AIR FIN COOLER)</t>
  </si>
  <si>
    <t>Replace stuffing box assy stage 1st dan 2nd C-018, Cleaning strainer suction stage 1st and 2nd C-011/ 018</t>
  </si>
  <si>
    <t>Cleaning strainer suction stage 1st and 2nd C-011/ 018</t>
  </si>
  <si>
    <t>Cleaning strainer suction stage 1st and 2nd C-012</t>
  </si>
  <si>
    <t>Replace liner 1st stage  C-150, Replace piston ring, rider ring, part stuffing box stage 1st  C-150, Replace valve suction and discharge stage 1st and 2nd, Cleaning strainer suction stage 1st and 2nd C-150</t>
  </si>
  <si>
    <t>Replace valve suction and discharge stage 1st and 2nd</t>
  </si>
  <si>
    <t>Replace gearbox assy and modification coupling C-112</t>
  </si>
  <si>
    <t>Catalyst Replacement R-410</t>
  </si>
  <si>
    <t>New equipment of R-410 B</t>
  </si>
  <si>
    <t>Catalyst Replacement R-510</t>
  </si>
  <si>
    <t>Catalyst Replacement R-610</t>
  </si>
  <si>
    <t>Replace bearing pump and motor P-142 A</t>
  </si>
  <si>
    <t>Replace Oil</t>
  </si>
  <si>
    <t>Plan replace spring SV next recertification in 2027</t>
  </si>
  <si>
    <t>Plan replace new SV next recertification in 2027</t>
  </si>
  <si>
    <t>Recertification safety valve</t>
  </si>
  <si>
    <t>Recertification safety valve setiap 5 tahun</t>
  </si>
  <si>
    <t>No safety valve</t>
  </si>
  <si>
    <t>New safety valve</t>
  </si>
  <si>
    <t>Masterpack M12 H1</t>
  </si>
  <si>
    <t>Masterpack NT08 H2</t>
  </si>
  <si>
    <t>Micrologic 2.0A</t>
  </si>
  <si>
    <t>Emax</t>
  </si>
  <si>
    <t>Parts</t>
  </si>
  <si>
    <t>PM change L/O KAESER 3 pail, change filter oil separator KAESER 619792 1 pcs, cleaning air filter, cleaning internal &amp; external, cleaning HE/cooler oil</t>
  </si>
  <si>
    <t>PM change filter oil separator KAESER 63465.0 1 pcs, cleaning air filter, cleaning prefilter</t>
  </si>
  <si>
    <t>Replace valve CE stg 1 discharge ex repair, inspect valve discharge stg 1</t>
  </si>
  <si>
    <t>PM Cleaning area compressor, add Lube Oil 30 lt</t>
  </si>
  <si>
    <t>Replace bearing NU 2309 CEP (2 pcs), NU 312 E (1 pcs), NU 2312 ECP (1 pcs), SKF 73112 (2 pcs), check gap scew big 0.03, screw small 0.04, piston rod torsion 150 Nm, change filter oil (1 pcs), mech seal-shaft distance 97.2 mm, replace mech seal (1 pcs), check vibration OK</t>
  </si>
  <si>
    <t>PM Replace bearing NU 2309 CEP (2 pcs), NU 312 E (1 pcs), NU 2312 ECP (1 pcs), SKF 73112 (2 pcs), change gasket set, replace lip seal, replace check valve, replace piston ring, replace PRV, change oil filter, shaft seal, sliding ring</t>
  </si>
  <si>
    <t>Inspect bolt coupling fly wheel to hub OK, repair membrane unloader valve suction stg 2 HE, change membrane, repair leakage line CWS &amp; separator, check clearance piston, replace valve stg 2 suction HE &amp; discharge CE, setting gap unloader 0.7</t>
  </si>
  <si>
    <t>Line discharge broken, bolt ball valve dia. 2 line discharge stg 2 broken and pipe bended, inspect compressor clearance OK, bolt ball valve line disc. Corroded</t>
  </si>
  <si>
    <t>Check internal compressor, check deflection, front side add 0.4 mm from 3.2 to 3.6 mm, rear side substract 0.2 mm from 3.2 to 3.0 mm</t>
  </si>
  <si>
    <t>PM 6 month, make up grease, check blade, check gear box</t>
  </si>
  <si>
    <t>Noise, replace bearing top 6204 ZZ, replace bearing bottom 6008 ZZ, start amp 0.7 set 1</t>
  </si>
  <si>
    <t>PM 6 month, make up grease, check blade, check external</t>
  </si>
  <si>
    <t>PM 6 month, check external, check blade</t>
  </si>
  <si>
    <t>PM 6 month, check lub oil level, check gear box, check external</t>
  </si>
  <si>
    <t>Mech seal leak, overhaul, replace mech seal dia. 140 x 165 seal ring carbon-mating ring assy tungsten carbide (2 set), replace o-ring carbon H139.5 x OD146.5 x t3.5 (2 pcs), replace o-ring shaft sleeve H84.5 x t3.5 (2 pcs), replace o-ring tungsten H104.5 x t5 (2 pcs), replace o-ring gland H155.5 x OD163 x t9.5 (2 pcs), replace oil seal H100 x OD125 (1 pcs)</t>
  </si>
  <si>
    <t>PM, replace bearing 6221 ZZ (1 pcs), bearing 22218 (1 pcs), replace oil seal dia. 135 X 105 X 14, oil seal dia. 145 X 110 X 15, replace gland packing 7 pcs, change oil gear XP 150 (2 pail)</t>
  </si>
  <si>
    <t>PM 6 month, check lub oil level, make up grease, check bolt</t>
  </si>
  <si>
    <t>PM 6 month, check blade, check bolt &amp; nut, cleaning external</t>
  </si>
  <si>
    <t>PM 6 month, make up grease, check external, check bolt</t>
  </si>
  <si>
    <t>Not operated</t>
  </si>
  <si>
    <t>Stop operated</t>
  </si>
  <si>
    <t>New equipment of H-923</t>
  </si>
  <si>
    <t>Jammed, replace bearing 6207 ZZ, replace bearing 6306 ZZ, replace oil seal, replace o-ring, change oil XP-220, replace v-belt B-59 (2 pcs)</t>
  </si>
  <si>
    <t>PM 6 month, check external, cleaning prefilter</t>
  </si>
  <si>
    <t>Noise, V-Belt looseness, Ampere down, replace V-Belt XPA-1800 (3 pcs), cleaning filter suction, running Amp:22.8 Set:36, greasing</t>
  </si>
  <si>
    <t>Noise, V-Belt looseness, replace V-Belt XPA-1800 (3 pcs), cleaning filter suction, running Amp:22.7 Set:30, greasing</t>
  </si>
  <si>
    <t>Mech seal leakage, replace mech seal DE &amp; NDE SIC-Carbon TP-20, replace bearing DE &amp; NDE 6304ZZ (2 pcs), replace oil seal VC26405 (1 pcs), running Amp:8.9 setting:24 dish press.:18.2 kg/cm2</t>
  </si>
  <si>
    <t>Mech seal leakage, replace mech seal DE &amp; NDE Nikuni SIC-Carbon TP-20, replace bearing DE &amp; NDE 6304ZZ (2 pcs), replace oil seal VC26405 (1 pcs), clearance:0.04</t>
  </si>
  <si>
    <t>Mech seal leakage, replace new shaft, replace oil seal DE NDE, replace bushing UD-40A LBCC (1 pcs), bushing UD-40B LBCC (1 pcs), replace mech seal DE NDE, replace bearing DE NDE, clearance impeller DE:0.05 NDE:0.05</t>
  </si>
  <si>
    <t>Replace bearing DE &amp; NDE (2 pcs), change oil adjuster, change L/O T-32, running OK</t>
  </si>
  <si>
    <t>Change L/O T-32</t>
  </si>
  <si>
    <t>Replace bearing Rb &amp;Fb (2 pcs), replace trust collar (2 pcs), replace shaft sleeve (2 pcs), replace valve discharge, replace valve minimum flow</t>
  </si>
  <si>
    <t>PM 6 month, cleaning external, check all bolt &amp; greasing</t>
  </si>
  <si>
    <t>PM 6 month, check leakage</t>
  </si>
  <si>
    <t>WASTE WATER + EXCESS SLUDGE</t>
  </si>
  <si>
    <t>U</t>
  </si>
  <si>
    <t>S-916</t>
  </si>
  <si>
    <t>Start loading LPG</t>
  </si>
  <si>
    <t>Leakage, replace spool pipe line outlet TK-021 (MDEA dia. 4"-MES-021-ACTC)</t>
  </si>
  <si>
    <t>Not operated, Project CPI FOL Treatment, move TK-023 to area TK-971, TK-023 is used for CPI and change tag no. to TK-965</t>
  </si>
  <si>
    <t>Replace bolt and rubber coupling</t>
  </si>
  <si>
    <t>Replace gasket asbestos Carbon OD 79 X ID 65 X 7.3 (1 pcs), replace gasket asbestos dia. 3" #150</t>
  </si>
  <si>
    <t>Cleaning body tank</t>
  </si>
  <si>
    <t>Welding leakage of pipe line / LPS at inner</t>
  </si>
  <si>
    <t>Replace ball valve dia. 3/4" PVC double union Asahi (1 pcs)</t>
  </si>
  <si>
    <t>Open manhole bottom for cleaning inside tank (condition is dirty/muddy), change blind plate flange dia. 1-1/2" at B/V drain to blind flange, install block valve dia. 6" #150</t>
  </si>
  <si>
    <t>Add nozzle pipe dia. 6" for sampling facility at top manhole</t>
  </si>
  <si>
    <t>Cleaning, open &amp; close manhole for cleaning due to too much sludge inside</t>
  </si>
  <si>
    <t>Line TK-814 to TK-815 is porous, replace spool line</t>
  </si>
  <si>
    <t>Leakage, replace spool pipe dia. 3", coating spool with resin</t>
  </si>
  <si>
    <t>Make up oil level sealing TK-831 (5 lt)</t>
  </si>
  <si>
    <t>Not operated, Project CPI FOL Treatment, move TK-834 to area TK-971, TK-834 is used for CPI and change tag no. to TK-965</t>
  </si>
  <si>
    <t>Not operated, Project CPI FOL Treatment, move TK-835 A/B to area TK-971, TK-835 A/B is used for CPI and change tag no. to TK-964</t>
  </si>
  <si>
    <t>PM, cleaning, recoating fiber inner tank with material resin-catalyst</t>
  </si>
  <si>
    <t>Modification, add line overflow TK-961 B to TK-961 A</t>
  </si>
  <si>
    <t>Additional TK-932 B</t>
  </si>
  <si>
    <t>Repair deflector by welding PVC</t>
  </si>
  <si>
    <t>Change new tank drum</t>
  </si>
  <si>
    <t>Tank leakage, open manhole for repair, coating inner vessel</t>
  </si>
  <si>
    <t>Repair line inner tank at elbow PVC dia. 3" and tee PVC dia. 3"</t>
  </si>
  <si>
    <t>Corrosion inside, coating with rust converter and resin</t>
  </si>
  <si>
    <t>PM, cleaning tank, repair tank wall material: sand, brick, cement</t>
  </si>
  <si>
    <t>New equipment of T-170</t>
  </si>
  <si>
    <t>New equipment of R-510 B</t>
  </si>
  <si>
    <t>New equipment T-170</t>
  </si>
  <si>
    <t>New equipment</t>
  </si>
  <si>
    <t>Recertification (Repair &amp; Resetting)</t>
  </si>
  <si>
    <t>Replace gasket 4" V592-SE2 asbestos (1 pcs), stud bolt &amp; nut M14 X 75 &amp; 85 (2 pcs), gasket SPWD dia. 1" #300 (7 pcs), gasket dia. 4" #300 (9 pcs), gate valve dia. 3/4" (4 pcs), gasket dia.1 " #300 (4 pcs), gasket dia. 3/4" #300 (2 pcs), stud bolt &amp; nut M16 X 20 (10 pcs)</t>
  </si>
  <si>
    <t>Catalyst replacement, Replace wire mesh #4 X 1600 (3 pcs), #14 X 1500 (3 pcs), replace gasket M/H dia. 10" #300 (3 pcs), replace gasket M/H dia. 8" #300 (7 pcs)</t>
  </si>
  <si>
    <t>Leakage, crack detected on top head, repair by welding top head</t>
  </si>
  <si>
    <t>Tube hot water system leakage at inside R-110 and vortex breaker defect, repair leakage by welding, reposition vortex breaker and add support</t>
  </si>
  <si>
    <t>Differential pressure high, remove element filter NGGC-336 P/N 855 12 &amp; 90 PL01D6, cleaning element filter, replace gasket dia. 16" #300 (1 pcs)</t>
  </si>
  <si>
    <t>Repair no flow, replace o-ring relief valve, change oil, running test pressure 17 kg/cm2 OK</t>
  </si>
  <si>
    <t>PM 6 month, change L/O, check external, check membrane</t>
  </si>
  <si>
    <t>No flow, replace relief valve V07A, replace oil compensating valve V09A, replace packing plunger P07A, replace plunger/piston</t>
  </si>
  <si>
    <t>PM 6 month, change L/O, check external, cleaning valve</t>
  </si>
  <si>
    <t>New replacement brand Prominent Germany model HYDRO/2 type HP2aH 025060 SST0100L1000R1</t>
  </si>
  <si>
    <t>No flow, change L/O piston &amp; membrane side, cleaning hydraulic dual valve, cleaning check valve</t>
  </si>
  <si>
    <t>New replacement brand Prominent Germany type MTMA 10173 PPET 0205000 RI</t>
  </si>
  <si>
    <t>Never replace bearing</t>
  </si>
  <si>
    <t>Noise, Replace bearing DE &amp; NDE, replace rubber coupling, replace shaft sleeve</t>
  </si>
  <si>
    <t>Noise, Replace bearing DE &amp; NDE, replace rubber coupling, replace gland packing, change L/O</t>
  </si>
  <si>
    <t>PM 6 month, change L/O, check membrane, cleaning external</t>
  </si>
  <si>
    <t>PM, change L/O, cleaning strainer, cleaning check valve suct &amp; disch</t>
  </si>
  <si>
    <t>PM, change L/O, cleaning strainer</t>
  </si>
  <si>
    <t>PM, change L/O, check external, check membrane, cleaning check valve suct &amp; disch</t>
  </si>
  <si>
    <t>PM 6 month, cleaning external pump, check visual</t>
  </si>
  <si>
    <t>PM 6 month, change L/O, check external, check membrane, cleaning check valve suct &amp; disch</t>
  </si>
  <si>
    <t>Differential pressure high 0.5 kg/cm2, Replace cartridge filter U010 AW300 (3 pcs)</t>
  </si>
  <si>
    <t>Differential pressure high, open hand hole bottom (2 pcs), open cover top side, replace gasket dia. 1-1/2" #150 (1 pcs) gasket dia. 2" #150 (1 pcs), replace carbon active by Prod.</t>
  </si>
  <si>
    <t>Noise, replace bearing motor, replace bearing top and bottom 6208 ZZ/C3 (2 pcs), replace V-Belt B83 (3 pcs)</t>
  </si>
  <si>
    <t>Cleaning, open cover cleaning cartridge filter</t>
  </si>
  <si>
    <t>Pressure drop, replace cartridge filter metallic cartridge P5515D-20GE-D0 (18 pcs)</t>
  </si>
  <si>
    <t>Additional piping for filter</t>
  </si>
  <si>
    <t>Revamping, operated using ex-J-435</t>
  </si>
  <si>
    <t>Modified line pipe to J-435</t>
  </si>
  <si>
    <t>Not operated, change tag no. to P-027 service BFW recycle T-023 to E-026 B</t>
  </si>
  <si>
    <t>PM, check external, retightening bolt</t>
  </si>
  <si>
    <t>PM, check internal ID bearing FB:80 RB:80, OD shaft sleeve FB:79.8 RB:79.8, gap I: 6.5 II: 4.8 endplay: 1.7</t>
  </si>
  <si>
    <t>PM, check internal ID bearing FB:80.1 RB:80.1, OD shaft sleeve FB:79.9 RB:79.9, gap I: 6.4 II: 4.1 endplay: 2.3</t>
  </si>
  <si>
    <t>PM, check internal ID bearing FB:80.2 RB:80.2, OD shaft sleeve FB:80.0 RB:80.0, gap I: 6.3 II: 3.5 endplay: 2.8</t>
  </si>
  <si>
    <t>PM, check internal ID bearing FB:80.1 RB:80.1, OD shaft sleeve FB:79.9 RB:79.9, gap I: 6.5 II: 4.6 endplay: 1.9</t>
  </si>
  <si>
    <t>PM, check internal ID bearing FB:38.1 RB:38.1, OD shaft sleeve FB:37.9 RB:37.9, gap I: 4.6 II: 2.8 endplay: 1.8</t>
  </si>
  <si>
    <t>PM, check internal ID bearing FB:38.1 RB:38.1, OD shaft sleeve FB:37.9 RB:37.9, gap I: 4.5 II: 2.7 endplay: 1.8</t>
  </si>
  <si>
    <t>PM, check internal ID bearing FB:38.1 RB:38.1, OD shaft sleeve FB:37.4 RB:37.4, gap I: 4.6 II: 3.3 endplay: 1.3</t>
  </si>
  <si>
    <t>PM, check internal ID bearing FB:38.1 RB:38.1, OD shaft sleeve FB:37.9 RB:37.9, gap I: 4.5 II: 3.2 endplay: 1.3</t>
  </si>
  <si>
    <t>PM, check internal ID bearing FB:38.2 RB:38.2, OD shaft sleeve FB:37.9 RB:37.9, gap I: 4.4 II: 2.9 endplay: 1.5</t>
  </si>
  <si>
    <t>PM, check internal ID bearing FB:38.2 RB:38.2, OD shaft sleeve FB:37.9 RB:37.9, gap I: 4.5 II: 2.9 endplay: 1.6</t>
  </si>
  <si>
    <t>ex. P- 021 4-Oct-16, Damage replace bearing FB &amp; RB (2 pcs), replace trust collar FB &amp; RB (2 pcs), replace shaft sleeve (2 pcs)</t>
  </si>
  <si>
    <t>Additional, start up guard bed</t>
  </si>
  <si>
    <t>Swivel damage, attach swivel loading arm at jetty pelindo for new swivel</t>
  </si>
  <si>
    <t>Replace insulating bolt (6 pcs)</t>
  </si>
  <si>
    <t>PM, open cover separator check demister condition OK, gasket cover not replaced</t>
  </si>
  <si>
    <t>Z-722</t>
  </si>
  <si>
    <t>NBA Loading Arm</t>
  </si>
  <si>
    <t>Z-723</t>
  </si>
  <si>
    <t>IBA Loading Arm</t>
  </si>
  <si>
    <t>Z-751</t>
  </si>
  <si>
    <t>Foam System Fire Fighting Safety</t>
  </si>
  <si>
    <t>Water Hydrant System</t>
  </si>
  <si>
    <t>Z-752</t>
  </si>
  <si>
    <t>Z-753</t>
  </si>
  <si>
    <t>Dry Chemical System</t>
  </si>
  <si>
    <t>Z-754</t>
  </si>
  <si>
    <t>Fire Detection System</t>
  </si>
  <si>
    <t>Z-755</t>
  </si>
  <si>
    <t>Gas Detection System</t>
  </si>
  <si>
    <t>Z-756</t>
  </si>
  <si>
    <t>Safety Tool</t>
  </si>
  <si>
    <t>Z-757</t>
  </si>
  <si>
    <t>Fire Truck</t>
  </si>
  <si>
    <t>Z-816</t>
  </si>
  <si>
    <t>Flow Meter Utility</t>
  </si>
  <si>
    <t>PM 6 month, check external, check lube oil level, cleaning air filter</t>
  </si>
  <si>
    <t>No flow, Cleaning valve suction and discharge pump</t>
  </si>
  <si>
    <t>Replace gasket asbestos dia. 8" #150 (2 pcs), gasket asbestos dia. 20" #150 (1 pcs)</t>
  </si>
  <si>
    <t>Pressure drop 6 kg/cm2, cleaning cartridge filter air dryer Z-991 no. 1 -2 (PKG)  and no. 1-2 (DCS) too much dust</t>
  </si>
  <si>
    <t>Corrosion, repainting Z-992</t>
  </si>
  <si>
    <t>Extend cooling tower basin connecting to new basin of Z-941 C</t>
  </si>
  <si>
    <t>Gas Purification System</t>
  </si>
  <si>
    <t>New equipment H-923</t>
  </si>
  <si>
    <t>Noise, high vibration, replace motor (08/10/2021), replace bearing motor, replace shaft rotor fabricated by tjokro</t>
  </si>
  <si>
    <t>Inspect</t>
  </si>
  <si>
    <t>New 26/08/2008 EBARA Model: 50 SQPB, Replace bearing DE &amp; NDE, replace rubber coupling</t>
  </si>
  <si>
    <t>Damage, replace magnet pump brand Elepon SCF/RS (1 set)</t>
  </si>
  <si>
    <t>New unit RZ Pumpen type: R-NJA.40-160 S/N: 0810915B-1 P:3 kW RPM:2950</t>
  </si>
  <si>
    <t>Noise, replace bearing DE &amp; NDE, replace shaft sleeve, replace gland packing, change oil T-46</t>
  </si>
  <si>
    <t>Replace bearing DE &amp; NDE, replace gland packing (2 pcs), change oil T-68</t>
  </si>
  <si>
    <t>PM, replace bearing DE &amp; NDE, replace gland packing, change lube oil T-68</t>
  </si>
  <si>
    <t>PM, check internal ID bearing FB:38.1 RB:38.1, OD shaft sleeve FB:37.9 RB:37.9, gap I: 4.3 II: 2.9 endplay: 1.4</t>
  </si>
  <si>
    <t>High vibration, Replace bearing DE (2 pcs) &amp; NDE (1 pcs), alignment coupling top:0 bottom:+4 right:-3 left:+9</t>
  </si>
  <si>
    <t>Leakage at mech seal, Replace bearing DE (2 pcs) &amp; NDE (1 pcs), replace mech seal assy: replace carbon graphite (1 pcs), replace tungsten (1 pcs), replace O-Ring Viton, change lube oil T-46, alignment coupling top:0 bottom:-1 right:+1 left:-5</t>
  </si>
  <si>
    <t>PM, check external, check tightening bolt, check mech seal</t>
  </si>
  <si>
    <t>No flow, mech seal leakage, replace mech seal, replace bolt lock nut L, replace o-ring seal</t>
  </si>
  <si>
    <t>Noise, replace bearing motor</t>
  </si>
  <si>
    <t>Noise at top bearing, replace ball bearing, replace nut lock bearing top side (fabricated), make up grease 20x</t>
  </si>
  <si>
    <t>Noise, flow decrease, replace ball bearing, replace bearing bushing, replace shaft sleeve, replace rubber coupling, gap impeller 0.5</t>
  </si>
  <si>
    <t>Leak &amp; noise, replace rubber coupling (4 pcs), adjust gland packing, add container for gland packing drops</t>
  </si>
  <si>
    <t>Repair, replace bearing 6306C3 (2pcs), repair bearing housing condition: wear fabricated tjokro, replace gland packing, replace rubber coupling (4 pcs), make up L/O T-68</t>
  </si>
  <si>
    <t>No flow, rubber coupling broken and disassembled, replace rubber coupling TYRE FLEX T4, running ampere:3.9 set:6.5 press:2.8 kg/cm2</t>
  </si>
  <si>
    <t>TRG High, replace bearing A &amp; B material changed to SIC (2 pcs), replace shaft sleeve SUS 316+tan carbide (2 pcs), replace trust collar SUS316+tan carbide(2 pcs), running TRG:0.35 gap I:4.1 gap II:2.8 endplay:1.3</t>
  </si>
  <si>
    <t>PM 6 month, check external, drain cooling jacket, cleaning body</t>
  </si>
  <si>
    <t>PM 6 month, pump stand by</t>
  </si>
  <si>
    <t>Project LPG, install pump assy at octanol area</t>
  </si>
  <si>
    <t>10/01/2019 Project LPG install pump assy at octanol area, leak at mech seal, replace mech seal stationary P/N 475 (1 pcs), o-ring ID 33 X t 3.5 X OD 40 (1 pcs), rotary P/N 433 (1 pcs), o-ring ID 27.5 X t 3.5 X OD 34.5 (1 pcs), bearing 6304-2RSH (1 pcs)</t>
  </si>
  <si>
    <t>TBM</t>
  </si>
  <si>
    <t>2027 Replace bearing</t>
  </si>
  <si>
    <t>Action</t>
  </si>
  <si>
    <t>TBM (Time base maintenance)</t>
  </si>
  <si>
    <t>replace bearing bottom 6204 ZZ (1 pcs), running OK Amp:0.9 Set:1.0</t>
  </si>
  <si>
    <t>Cleanning separator</t>
  </si>
  <si>
    <t>TK-172</t>
  </si>
  <si>
    <t>TK Intermediate TK-172</t>
  </si>
  <si>
    <t>R-410B</t>
  </si>
  <si>
    <t>Reactor R-410B</t>
  </si>
  <si>
    <t>Temperature TC R-410B &amp; R-510B</t>
  </si>
  <si>
    <t>Reactor R-510B</t>
  </si>
  <si>
    <t>R-510B</t>
  </si>
  <si>
    <t xml:space="preserve">Replace new one </t>
  </si>
  <si>
    <t>Replace pipe</t>
  </si>
  <si>
    <t>79930 (kg/h)</t>
  </si>
  <si>
    <t>85000 (kg/h)</t>
  </si>
  <si>
    <t>Air Blower</t>
  </si>
  <si>
    <t>Anlet Co.Ltd</t>
  </si>
  <si>
    <t>B-11300-01</t>
  </si>
  <si>
    <t>B-11310-04</t>
  </si>
  <si>
    <t>Pressure (kg/cm2G)</t>
  </si>
  <si>
    <r>
      <t>Nm</t>
    </r>
    <r>
      <rPr>
        <b/>
        <vertAlign val="superscript"/>
        <sz val="10"/>
        <rFont val="Antique Olive"/>
        <family val="2"/>
        <charset val="238"/>
      </rPr>
      <t>3</t>
    </r>
    <r>
      <rPr>
        <b/>
        <sz val="10"/>
        <rFont val="Antique Olive"/>
        <family val="2"/>
        <charset val="238"/>
      </rPr>
      <t>/h</t>
    </r>
  </si>
  <si>
    <r>
      <t>CO</t>
    </r>
    <r>
      <rPr>
        <vertAlign val="subscript"/>
        <sz val="10"/>
        <rFont val="Antique Olive"/>
        <family val="2"/>
        <charset val="238"/>
      </rPr>
      <t>2</t>
    </r>
    <r>
      <rPr>
        <sz val="10"/>
        <rFont val="Antique Olive"/>
        <family val="2"/>
        <charset val="238"/>
      </rPr>
      <t xml:space="preserve"> Recycle Comp</t>
    </r>
  </si>
  <si>
    <r>
      <t>CO</t>
    </r>
    <r>
      <rPr>
        <vertAlign val="subscript"/>
        <sz val="10"/>
        <rFont val="Antique Olive"/>
        <family val="2"/>
        <charset val="238"/>
      </rPr>
      <t>2</t>
    </r>
  </si>
  <si>
    <t>F56-0004A-1</t>
  </si>
  <si>
    <r>
      <t>H</t>
    </r>
    <r>
      <rPr>
        <vertAlign val="subscript"/>
        <sz val="10"/>
        <rFont val="Antique Olive"/>
        <family val="2"/>
        <charset val="238"/>
      </rPr>
      <t>2</t>
    </r>
    <r>
      <rPr>
        <sz val="10"/>
        <rFont val="Antique Olive"/>
        <family val="2"/>
        <charset val="238"/>
      </rPr>
      <t xml:space="preserve"> Gas Recycle Comp</t>
    </r>
  </si>
  <si>
    <r>
      <t>H</t>
    </r>
    <r>
      <rPr>
        <vertAlign val="subscript"/>
        <sz val="10"/>
        <rFont val="Antique Olive"/>
        <family val="2"/>
        <charset val="238"/>
      </rPr>
      <t>2</t>
    </r>
  </si>
  <si>
    <t>DS-13-110HH DSD- 171</t>
  </si>
  <si>
    <t>Atm</t>
  </si>
  <si>
    <t>DS-13-110HH DSD- 172</t>
  </si>
  <si>
    <t>BSD75/8,5</t>
  </si>
  <si>
    <t>BSD75</t>
  </si>
  <si>
    <r>
      <t>366 (m</t>
    </r>
    <r>
      <rPr>
        <vertAlign val="superscript"/>
        <sz val="10"/>
        <rFont val="Antique Olive"/>
        <family val="2"/>
        <charset val="238"/>
      </rPr>
      <t>3</t>
    </r>
    <r>
      <rPr>
        <sz val="10"/>
        <rFont val="Antique Olive"/>
        <family val="2"/>
        <charset val="238"/>
      </rPr>
      <t>/h)</t>
    </r>
  </si>
  <si>
    <t>Mehrer</t>
  </si>
  <si>
    <t>Corrosion</t>
  </si>
  <si>
    <t>67.5</t>
  </si>
  <si>
    <t>A 106 Gr. B</t>
  </si>
  <si>
    <t>A 516 Gr. 70</t>
  </si>
  <si>
    <t>LEEWON INDUSTRIAL</t>
  </si>
  <si>
    <t>SA515 Gr.60</t>
  </si>
  <si>
    <t>SA516 Gr.70</t>
  </si>
  <si>
    <t>SA240-304</t>
  </si>
  <si>
    <t>Adsorber</t>
  </si>
  <si>
    <t>Hydrogen Gas</t>
  </si>
  <si>
    <t>SA516 Gr.70N</t>
  </si>
  <si>
    <t>PT. Meco Inoxprima</t>
  </si>
  <si>
    <t>Mixing Drum</t>
  </si>
  <si>
    <t>SA516 Gr.60</t>
  </si>
  <si>
    <t>CO Guard Bead Adsorber</t>
  </si>
  <si>
    <t>PT. Aweco Indosteel Perkasa</t>
  </si>
  <si>
    <t>16MnR</t>
  </si>
  <si>
    <t>Berkah Mekatek Jaya</t>
  </si>
  <si>
    <t>JIS 63115 SPV490Q</t>
  </si>
  <si>
    <t>FOAM</t>
  </si>
  <si>
    <t>1100 gal</t>
  </si>
  <si>
    <t>C.S</t>
  </si>
  <si>
    <t>Guardfire Singapore, ltd</t>
  </si>
  <si>
    <t>Waste Water Drum</t>
  </si>
  <si>
    <t>CS &amp; 304</t>
  </si>
  <si>
    <t>SA283 Gr.C</t>
  </si>
  <si>
    <t>09Mn2VDR</t>
  </si>
  <si>
    <t>A285 Gr.C</t>
  </si>
  <si>
    <t>ADVANCED CAPITAL ENG.</t>
  </si>
  <si>
    <t>800 X 21560</t>
  </si>
  <si>
    <t>A240-304</t>
  </si>
  <si>
    <t>16 MnR</t>
  </si>
  <si>
    <t>SPV 355</t>
  </si>
  <si>
    <t>SA240 TP.304</t>
  </si>
  <si>
    <t>SA505 Gr.70</t>
  </si>
  <si>
    <t>Wuxi Suyang Chem. Eq.</t>
  </si>
  <si>
    <t>A515 Gr.60</t>
  </si>
  <si>
    <t>A179</t>
  </si>
  <si>
    <t>A516 Gr.70</t>
  </si>
  <si>
    <t>Flue Gas</t>
  </si>
  <si>
    <t>WHS</t>
  </si>
  <si>
    <t>A312 TP321H</t>
  </si>
  <si>
    <t>A335 P22</t>
  </si>
  <si>
    <t>A106 Gr.B</t>
  </si>
  <si>
    <t>OCAP</t>
  </si>
  <si>
    <t>Reformed Gas</t>
  </si>
  <si>
    <t>A516 Gr.60</t>
  </si>
  <si>
    <t>Process Gas</t>
  </si>
  <si>
    <t>LP. Steam</t>
  </si>
  <si>
    <t>A213 TP.304</t>
  </si>
  <si>
    <t>A213 TP.304L</t>
  </si>
  <si>
    <t>Double tube</t>
  </si>
  <si>
    <t>ALD. CAT</t>
  </si>
  <si>
    <t>TP.304</t>
  </si>
  <si>
    <t>T - 170 Reboiler</t>
  </si>
  <si>
    <t>Aweco Indosteel Perkasa</t>
  </si>
  <si>
    <t>IBD Prod Cooler</t>
  </si>
  <si>
    <t>5.25</t>
  </si>
  <si>
    <t>254.46</t>
  </si>
  <si>
    <t>A312-304</t>
  </si>
  <si>
    <t>T - 170 Sub Condenser</t>
  </si>
  <si>
    <t>TEMA-R</t>
  </si>
  <si>
    <t>Leewon Industrial</t>
  </si>
  <si>
    <t>TK - 172 Vent Condenser</t>
  </si>
  <si>
    <t>R - 410 B Hot Solvent Cooler</t>
  </si>
  <si>
    <t>D - 412 B Condenser</t>
  </si>
  <si>
    <t>D - 412 B Sub Condenser</t>
  </si>
  <si>
    <t>2EHLE</t>
  </si>
  <si>
    <t>MPS/CWS</t>
  </si>
  <si>
    <t>R - 510 B Hot Solvent Cooler</t>
  </si>
  <si>
    <t>D - 512 B Condenser</t>
  </si>
  <si>
    <t>D - 512 B Sub Condenser</t>
  </si>
  <si>
    <t>NBAHE</t>
  </si>
  <si>
    <t>NBALE</t>
  </si>
  <si>
    <t>IBAHE</t>
  </si>
  <si>
    <t>PPY Vent Gas</t>
  </si>
  <si>
    <t>8% wt NaOH Solution</t>
  </si>
  <si>
    <t>Process Condensate</t>
  </si>
  <si>
    <t>F60-3215N4BL-0204TF1-BV</t>
  </si>
  <si>
    <r>
      <t>m</t>
    </r>
    <r>
      <rPr>
        <b/>
        <vertAlign val="superscript"/>
        <sz val="12"/>
        <rFont val="Antique Olive"/>
        <family val="2"/>
        <charset val="238"/>
      </rPr>
      <t>2</t>
    </r>
  </si>
  <si>
    <t>T - 170 Air Fin Cooler</t>
  </si>
  <si>
    <t>Note:</t>
  </si>
  <si>
    <t>Criteria= C : Critical; S : Safety; E : Environment</t>
  </si>
  <si>
    <t>Criteria Level= *: 1 criteria, **: 2 Criteria, ***: 3 Criteria</t>
  </si>
  <si>
    <t>Criteria Point= 5: *, 25: **, 125: ***</t>
  </si>
  <si>
    <t>PGH &amp; PGL</t>
  </si>
  <si>
    <t>E, S</t>
  </si>
  <si>
    <t>Nippon National Air Oil burner</t>
  </si>
  <si>
    <t>52100 Nm3/h</t>
  </si>
  <si>
    <t>R-NJA 32-200</t>
  </si>
  <si>
    <t>New P-938B Potable Water</t>
  </si>
  <si>
    <t>180806DR1.10</t>
  </si>
  <si>
    <t>RZ Pumpen</t>
  </si>
  <si>
    <t>Impeller dia. 180 mm</t>
  </si>
  <si>
    <t>ASTM420</t>
  </si>
  <si>
    <t>DUPLEX SS</t>
  </si>
  <si>
    <t>EN-8</t>
  </si>
  <si>
    <t>Flowserve India Controls PVT LTD</t>
  </si>
  <si>
    <t>1K65-40-160A-RV/MK 3</t>
  </si>
  <si>
    <t>EX13181156</t>
  </si>
  <si>
    <t>New unit Flowserve India</t>
  </si>
  <si>
    <t>GRI-811-PMP*20312285</t>
  </si>
  <si>
    <t>0040227447</t>
  </si>
  <si>
    <t>Griswold Pump Co.</t>
  </si>
  <si>
    <t>Price Bare Pump Only</t>
  </si>
  <si>
    <t>Ductile Iron</t>
  </si>
  <si>
    <t>DUPLEX CD4MCu</t>
  </si>
  <si>
    <t>New unit Griswold</t>
  </si>
  <si>
    <t>NS</t>
  </si>
  <si>
    <t>IEC-60076</t>
  </si>
  <si>
    <t>LPG Pump</t>
  </si>
  <si>
    <t>P-941C</t>
  </si>
  <si>
    <t>B-941C</t>
  </si>
  <si>
    <t>upgade to 52KW (Peb 2023)</t>
  </si>
  <si>
    <t>Tidak dipakai (DCS point delete)</t>
  </si>
  <si>
    <r>
      <t>Temperature (</t>
    </r>
    <r>
      <rPr>
        <b/>
        <sz val="10"/>
        <rFont val="Calibri"/>
        <family val="2"/>
      </rPr>
      <t>°</t>
    </r>
    <r>
      <rPr>
        <b/>
        <sz val="10"/>
        <rFont val="Antique Olive"/>
        <family val="2"/>
        <charset val="238"/>
      </rPr>
      <t>C)</t>
    </r>
  </si>
  <si>
    <t>Disch</t>
  </si>
  <si>
    <t>Suct</t>
  </si>
  <si>
    <t>Cylinder</t>
  </si>
  <si>
    <t>Arragement</t>
  </si>
  <si>
    <t>Stage</t>
  </si>
  <si>
    <t>Acting</t>
  </si>
  <si>
    <t>1st stage</t>
  </si>
  <si>
    <t>2nd Stage</t>
  </si>
  <si>
    <t>Diameter Bore (mm)</t>
  </si>
  <si>
    <t>Cylinder Stroke (mm)</t>
  </si>
  <si>
    <t>400/3</t>
  </si>
  <si>
    <t>OPN83-34FB3G2</t>
  </si>
  <si>
    <t>Horizontal</t>
  </si>
  <si>
    <t>Double</t>
  </si>
  <si>
    <t>Des. Capacity</t>
  </si>
  <si>
    <t>Mikuni Jukogyo</t>
  </si>
  <si>
    <t>Replace new centrifugal pump P-832A, brand KSB</t>
  </si>
  <si>
    <t>MCPK040-025-160 EC</t>
  </si>
  <si>
    <t>501461456/1000/01</t>
  </si>
  <si>
    <t>SS A743 GR CF8M</t>
  </si>
  <si>
    <t>Steel IS 5517 45C8</t>
  </si>
  <si>
    <t>19MH0400014</t>
  </si>
  <si>
    <t>Elektrim Techtop</t>
  </si>
  <si>
    <t>Texel</t>
  </si>
  <si>
    <t>CMP</t>
  </si>
  <si>
    <t>Blasting &amp; Recoating Internal Tank</t>
  </si>
  <si>
    <t>Panel PLTS</t>
  </si>
  <si>
    <t>PLTS</t>
  </si>
  <si>
    <t>HC900</t>
  </si>
  <si>
    <t>EPKS Server</t>
  </si>
  <si>
    <t>Server</t>
  </si>
  <si>
    <t>TFM Instrument Air Comp</t>
  </si>
  <si>
    <t>B &amp; D Transformer</t>
  </si>
  <si>
    <t>PCB-TR-8</t>
  </si>
  <si>
    <t>PCB-TR-9</t>
  </si>
  <si>
    <t>PCB-TR-7</t>
  </si>
  <si>
    <t>UTL/SWWT</t>
  </si>
  <si>
    <t>Bag Filter 100 micron</t>
  </si>
  <si>
    <t>PT. Tirta Semesta Engineering</t>
  </si>
  <si>
    <t>Cartridge filter 10 micron</t>
  </si>
  <si>
    <t>SUS 304</t>
  </si>
  <si>
    <t>ASME.VIII.DIV.1</t>
  </si>
  <si>
    <t>Filter Chemical cleaning</t>
  </si>
  <si>
    <t>Leewon</t>
  </si>
  <si>
    <t>PT. Tokki Engineering</t>
  </si>
  <si>
    <t>PT. Aweco</t>
  </si>
  <si>
    <t>Sand filter SWWT</t>
  </si>
  <si>
    <t>CS + coated</t>
  </si>
  <si>
    <t>SA36</t>
  </si>
  <si>
    <t>Water pond SWWT</t>
  </si>
  <si>
    <t>Intermediate Water tank</t>
  </si>
  <si>
    <t>Tanki product</t>
  </si>
  <si>
    <t>Tanki Chemical cleaning</t>
  </si>
  <si>
    <t xml:space="preserve"> Asme Sec.VIII DIV.1 ED.2019</t>
  </si>
  <si>
    <t>Pompa intake water pump</t>
  </si>
  <si>
    <t>LF-1507-133RJ9</t>
  </si>
  <si>
    <t>AISI 1045</t>
  </si>
  <si>
    <t>Pompa intermediate tank</t>
  </si>
  <si>
    <t>P-873</t>
  </si>
  <si>
    <t>High pressure pump</t>
  </si>
  <si>
    <t>CR 20-12</t>
  </si>
  <si>
    <t>HQQE</t>
  </si>
  <si>
    <t>Pompa product</t>
  </si>
  <si>
    <t>Torishima</t>
  </si>
  <si>
    <t>Pompa chemical cleaning</t>
  </si>
  <si>
    <t>CR 20-3</t>
  </si>
  <si>
    <t>Jesco</t>
  </si>
  <si>
    <t>Dosing pump 1</t>
  </si>
  <si>
    <t>LB 6</t>
  </si>
  <si>
    <t>Dosing pump 2</t>
  </si>
  <si>
    <t>Dosing pump 3</t>
  </si>
  <si>
    <t>Uitility</t>
  </si>
  <si>
    <t>0.02 - 0.8</t>
  </si>
  <si>
    <t>Penggantian 2023</t>
  </si>
  <si>
    <t>BB3</t>
  </si>
  <si>
    <t>KLD+K15-80X8</t>
  </si>
  <si>
    <t>Hammon thermal</t>
  </si>
  <si>
    <t>PONOWS-01</t>
  </si>
  <si>
    <t>PONOWS-02</t>
  </si>
  <si>
    <t>PONEWS-01</t>
  </si>
  <si>
    <t>Engineering</t>
  </si>
  <si>
    <t>All area</t>
  </si>
  <si>
    <t>PONOWS-03</t>
  </si>
  <si>
    <t>PONOWS-04</t>
  </si>
  <si>
    <t>PONOWS-05</t>
  </si>
  <si>
    <t>PONOWS-06</t>
  </si>
  <si>
    <t>Syn gas</t>
  </si>
  <si>
    <t xml:space="preserve">Dell  </t>
  </si>
  <si>
    <t>TFM Client PC</t>
  </si>
  <si>
    <t>TFM Core PC</t>
  </si>
  <si>
    <t xml:space="preserve">HP  </t>
  </si>
  <si>
    <t>PONPHDSVR</t>
  </si>
  <si>
    <t>PHD</t>
  </si>
  <si>
    <t>PONEBRSVR</t>
  </si>
  <si>
    <t>EBR Server</t>
  </si>
  <si>
    <t>DELL</t>
  </si>
  <si>
    <t>PONDCSVR</t>
  </si>
  <si>
    <t>Domain controller</t>
  </si>
  <si>
    <t>PONDCSSVR01A</t>
  </si>
  <si>
    <t>EPKS R511.5</t>
  </si>
  <si>
    <t>Server A</t>
  </si>
  <si>
    <t>PONDCSSVR01B</t>
  </si>
  <si>
    <t>Server B</t>
  </si>
  <si>
    <t>KVM</t>
  </si>
  <si>
    <t>TP-KVMCB2-100</t>
  </si>
  <si>
    <t>Monitoring</t>
  </si>
  <si>
    <t>GPS</t>
  </si>
  <si>
    <t>All</t>
  </si>
  <si>
    <t>GPS LANTIME</t>
  </si>
  <si>
    <t>Change pompa ( rusak )</t>
  </si>
  <si>
    <t>Replace new unit</t>
  </si>
  <si>
    <t>KW / "HP"</t>
  </si>
  <si>
    <t>P-10403-07</t>
  </si>
  <si>
    <t>New Unit for R-510 B</t>
  </si>
  <si>
    <t>N2 High Pressure</t>
  </si>
  <si>
    <t>N2 LIQUID</t>
  </si>
  <si>
    <t>New N2 High Pressure Pump</t>
  </si>
  <si>
    <t>GA75+</t>
  </si>
  <si>
    <t>API634003</t>
  </si>
  <si>
    <t>API633997</t>
  </si>
  <si>
    <t>: 2023</t>
  </si>
  <si>
    <t>: 0</t>
  </si>
  <si>
    <t>: MNTC-ME</t>
  </si>
  <si>
    <t>: 1 of 1</t>
  </si>
  <si>
    <t>: 1  of 1</t>
  </si>
  <si>
    <t>A182 F321H</t>
  </si>
  <si>
    <t>Coil : API RP 530, Manifold : ASME B31.3</t>
  </si>
  <si>
    <t>ASME SEC. I</t>
  </si>
  <si>
    <t>6" 830W-1122HBXZ - B1JU12</t>
  </si>
  <si>
    <t>6" 830W-1122HBXZ - B1JAU10 - ND9103HX</t>
  </si>
  <si>
    <t>3" 830W-1122HBXZ - B1JU8/35 - ND9103HX</t>
  </si>
  <si>
    <t>3" 830W-1122HBXZ - B1JU8/35 - QN45A05HDM-PL4</t>
  </si>
  <si>
    <t>4" 830W-1122HBXZ - B1JU10/35 - ND9103HX</t>
  </si>
  <si>
    <t>TDE-200</t>
  </si>
  <si>
    <t>MHP-12E</t>
  </si>
  <si>
    <t>PC-02</t>
  </si>
  <si>
    <t>US EPA EST</t>
  </si>
  <si>
    <t>P-994</t>
  </si>
  <si>
    <t>YE2-132M-4</t>
  </si>
  <si>
    <t>Chongqing Chengxie</t>
  </si>
  <si>
    <t>JBF-F 2</t>
  </si>
  <si>
    <t>AGVB</t>
  </si>
  <si>
    <t>HSC</t>
  </si>
  <si>
    <t>HLC</t>
  </si>
  <si>
    <t>AMT</t>
  </si>
  <si>
    <t>E0108N-313131NHC</t>
  </si>
  <si>
    <t>P-411C MIN FLOW</t>
  </si>
  <si>
    <t>R-410B FEED</t>
  </si>
  <si>
    <t>R-410B #2 FEED GH</t>
  </si>
  <si>
    <t>R-410B TO D-412</t>
  </si>
  <si>
    <t>R-410B #3 FEED GH</t>
  </si>
  <si>
    <t>R-410B #4 FEED GH</t>
  </si>
  <si>
    <t>R-410B FEED GHY</t>
  </si>
  <si>
    <t>Lt1 R-410B</t>
  </si>
  <si>
    <t>Lt2 D-411B</t>
  </si>
  <si>
    <t>R-410B TOP FEED GHY</t>
  </si>
  <si>
    <t>R-410B GPA</t>
  </si>
  <si>
    <t>Lt4 R-410B</t>
  </si>
  <si>
    <t>Lt1 P-411C</t>
  </si>
  <si>
    <t>Lt1 P-312C</t>
  </si>
  <si>
    <t>GTX31D-AAAADAC-AF1AHA1-R1T1W1</t>
  </si>
  <si>
    <t>KFPA15Z-03821B1T-M7</t>
  </si>
  <si>
    <t>DG 96-1X3</t>
  </si>
  <si>
    <t>AM71LW-01/AR2-8/DU</t>
  </si>
  <si>
    <t>Jenis</t>
  </si>
  <si>
    <t>M3AA 250 SMB2 IMB35 IM2001</t>
  </si>
  <si>
    <t>318R300L</t>
  </si>
  <si>
    <t xml:space="preserve"> 315R300L</t>
  </si>
  <si>
    <t>MII-SF-08-06-T-0.718-580-266-49,213-WF-MS</t>
  </si>
  <si>
    <t>Magnetic</t>
  </si>
  <si>
    <t>MII-SF-08-06-T-0,833-555-104-49,213-WF-MS</t>
  </si>
  <si>
    <t>GTX31D-AAAADAB-AF1AHA1-R1T1W1</t>
  </si>
  <si>
    <t>AGVB CV3000 Alpha Plus</t>
  </si>
  <si>
    <t>R-410B BOTTOM</t>
  </si>
  <si>
    <t>GTX35R-AAAA1EAGAA5-AF1AHA6-R1T1W1</t>
  </si>
  <si>
    <t>GTX35R-AAAA3EAGAA5-AF1AHA6-R1T1W1</t>
  </si>
  <si>
    <t>D-411B</t>
  </si>
  <si>
    <t>P-411C</t>
  </si>
  <si>
    <t xml:space="preserve">E-411B SHELL </t>
  </si>
  <si>
    <t>R-410B NGS</t>
  </si>
  <si>
    <t>D-412B</t>
  </si>
  <si>
    <t xml:space="preserve"> 232.50.100</t>
  </si>
  <si>
    <t>D- 411B TO FGS</t>
  </si>
  <si>
    <t>R 410B FEED GHY</t>
  </si>
  <si>
    <t>GTX60G-AAAADAB-AF1AHA1-R1T1W1</t>
  </si>
  <si>
    <t>GTX71G-AAAADAC-AF1AHA1-R1T1W1</t>
  </si>
  <si>
    <t>Pump-Aux. Lube oil for C-008</t>
  </si>
  <si>
    <t>Yaskawa</t>
  </si>
  <si>
    <t>HEA-FO</t>
  </si>
  <si>
    <t>S/N</t>
  </si>
  <si>
    <t>T04270101</t>
  </si>
  <si>
    <t>FEQ-FO</t>
  </si>
  <si>
    <t>OKO3071</t>
  </si>
  <si>
    <t>Nidec</t>
  </si>
  <si>
    <t>E-413B CW RETURN</t>
  </si>
  <si>
    <t>E-415B OUT</t>
  </si>
  <si>
    <t>E-416B TO FGS</t>
  </si>
  <si>
    <t xml:space="preserve"> THI-100-A + AMX</t>
  </si>
  <si>
    <t>RUEGER</t>
  </si>
  <si>
    <t>Lt3 R-410B</t>
  </si>
  <si>
    <t>Lt2 R-410B</t>
  </si>
  <si>
    <t>Lt1 D-412B</t>
  </si>
  <si>
    <t>Lt2 E-413B</t>
  </si>
  <si>
    <t>Lt1 D-416B</t>
  </si>
  <si>
    <t>R-410B = 1 UPPER</t>
  </si>
  <si>
    <t>R-410B SD</t>
  </si>
  <si>
    <t>E-413B OUT</t>
  </si>
  <si>
    <t>D-416B OUT</t>
  </si>
  <si>
    <t>Lt3 E-411B</t>
  </si>
  <si>
    <t>N2 Gen. Control panel</t>
  </si>
  <si>
    <t>N2 Gen. Canopy</t>
  </si>
  <si>
    <t xml:space="preserve">CO2 Liq </t>
  </si>
  <si>
    <t>CO2 Liq RIO-101</t>
  </si>
  <si>
    <t>CO2 Liq RIO-104</t>
  </si>
  <si>
    <t>CO2 Liq RIO114-2</t>
  </si>
  <si>
    <t>CO2 Liq RIO114-3</t>
  </si>
  <si>
    <t>CO2 Liq RIO-103</t>
  </si>
  <si>
    <t>CO2 Liq RIO-361</t>
  </si>
  <si>
    <t>CO2 Liq RIO-381</t>
  </si>
  <si>
    <t>CO2 Liq RIO-401</t>
  </si>
  <si>
    <t>CO2 Liq RIO-112</t>
  </si>
  <si>
    <t>CO2 Liq RIO-201A</t>
  </si>
  <si>
    <t>CO2 Liq RIO-201B</t>
  </si>
  <si>
    <t xml:space="preserve">CO2 gas Exhauster </t>
  </si>
  <si>
    <t xml:space="preserve">CO2 gas CO2 comp. </t>
  </si>
  <si>
    <t xml:space="preserve">CO2 gas MEA reboiler </t>
  </si>
  <si>
    <t xml:space="preserve">CO2 gas Reclaimer </t>
  </si>
  <si>
    <t>CO2 gas Reclaimer</t>
  </si>
  <si>
    <t>CO2 gas Flue gas scrubber</t>
  </si>
  <si>
    <t>CO2 gas Flue gas cooler</t>
  </si>
  <si>
    <t>CO2 gas Absorber top</t>
  </si>
  <si>
    <t>CO2 gas MEA Filter</t>
  </si>
  <si>
    <t>CO2 gas MEA FILTER</t>
  </si>
  <si>
    <t>CO2 gas Absorber cooler</t>
  </si>
  <si>
    <t xml:space="preserve">CO2 gas Stripper </t>
  </si>
  <si>
    <t>CO2 gas MEA filter</t>
  </si>
  <si>
    <t>CO2 gas Gas cooler</t>
  </si>
  <si>
    <t>CO2 gas Cooling water in</t>
  </si>
  <si>
    <t>CO2 gas Cooling water out</t>
  </si>
  <si>
    <t>CO2 gas CO2 Compr 1st.</t>
  </si>
  <si>
    <t>V26C45-111</t>
  </si>
  <si>
    <t>V26C45-176</t>
  </si>
  <si>
    <t>V26C45-112</t>
  </si>
  <si>
    <t>V26C45-115</t>
  </si>
  <si>
    <t>V26C45-208</t>
  </si>
  <si>
    <t>V26C45-220</t>
  </si>
  <si>
    <t>V26C45-209</t>
  </si>
  <si>
    <t>V26C45-221</t>
  </si>
  <si>
    <t>521F</t>
  </si>
  <si>
    <t>V26C45-113</t>
  </si>
  <si>
    <t>V26C45-177</t>
  </si>
  <si>
    <t>V26C45-151</t>
  </si>
  <si>
    <t>R-510B TO PGH</t>
  </si>
  <si>
    <t>R-510B FEED</t>
  </si>
  <si>
    <t>R-510B TO D-512</t>
  </si>
  <si>
    <t>R-510B FEEF GHY</t>
  </si>
  <si>
    <t>P-511C MIN FLOW</t>
  </si>
  <si>
    <t>Lt1 R-510B</t>
  </si>
  <si>
    <t>Lt1 P-511C</t>
  </si>
  <si>
    <t>D-511B NBD FEED</t>
  </si>
  <si>
    <t>Lt2 D-511B</t>
  </si>
  <si>
    <t>D-511B TO FGS</t>
  </si>
  <si>
    <t>TK-511 TO D- 511B</t>
  </si>
  <si>
    <t>E-511B MPS</t>
  </si>
  <si>
    <t>Lt3 E-511B</t>
  </si>
  <si>
    <t>Lt3 E-516B</t>
  </si>
  <si>
    <t>E-513B IN</t>
  </si>
  <si>
    <t>E-513B TO D-511B</t>
  </si>
  <si>
    <t>Lt2 E-513B</t>
  </si>
  <si>
    <t>D-512B TO E-515B</t>
  </si>
  <si>
    <t>10127386-1</t>
  </si>
  <si>
    <t>10127384-1</t>
  </si>
  <si>
    <t>Lt1 D-512B</t>
  </si>
  <si>
    <t>D-511B</t>
  </si>
  <si>
    <t>GTX35R-AAAA1EAAAA5-AF1AHA6-R1T1W1</t>
  </si>
  <si>
    <t>GTX35R-AAAA3EAAAA5-AF1AHA6-R1T1W1</t>
  </si>
  <si>
    <t xml:space="preserve">THI-100-A + AMX </t>
  </si>
  <si>
    <t>Lt4 R-510B</t>
  </si>
  <si>
    <t>Lt3 R-510B</t>
  </si>
  <si>
    <t>Lt2 R-510B</t>
  </si>
  <si>
    <t>E-513B OUT</t>
  </si>
  <si>
    <t>D-512B</t>
  </si>
  <si>
    <t>R-510B SD</t>
  </si>
  <si>
    <t>R-510B =1 UPPER</t>
  </si>
  <si>
    <t>GTX71G-AAAADAB-AF1AHA1-R1T1W1</t>
  </si>
  <si>
    <t>R -510B FEED GHY</t>
  </si>
  <si>
    <t>D- 511B TO FGS</t>
  </si>
  <si>
    <t>E- 515B OUT</t>
  </si>
  <si>
    <t>R-510B BOTTOM</t>
  </si>
  <si>
    <t>215R300L</t>
  </si>
  <si>
    <t>MII-SF-08-06-T-0.72-569-223-1250mm-FL-MS-X1</t>
  </si>
  <si>
    <t>315R300L</t>
  </si>
  <si>
    <t>R-510 BBOTTOM</t>
  </si>
  <si>
    <t>P-511C</t>
  </si>
  <si>
    <t>E-511B SHELL</t>
  </si>
  <si>
    <t>NGS TO R-510B</t>
  </si>
  <si>
    <t>GPA TO R-510B</t>
  </si>
  <si>
    <t>E-516B TO FGS</t>
  </si>
  <si>
    <t>232.50.100</t>
  </si>
  <si>
    <t>Endress Hauser</t>
  </si>
  <si>
    <t>Endress hauser</t>
  </si>
  <si>
    <t>TM131-8JADBAA2AX1DADB3AH4EA1SBTGZ1</t>
  </si>
  <si>
    <t>T804D69748A</t>
  </si>
  <si>
    <t>T804D79748A</t>
  </si>
  <si>
    <t>T804D89748A</t>
  </si>
  <si>
    <t>T804D99748A</t>
  </si>
  <si>
    <t>T804DA9748A</t>
  </si>
  <si>
    <t>T804DB9748A</t>
  </si>
  <si>
    <t>T804DC9748A</t>
  </si>
  <si>
    <t>T804DD9748A</t>
  </si>
  <si>
    <t>PMP71-BBC1S11RHABAZ1</t>
  </si>
  <si>
    <t>T804272109C</t>
  </si>
  <si>
    <t>T804282109C</t>
  </si>
  <si>
    <t>T804292109C</t>
  </si>
  <si>
    <t>T8042A2109C</t>
  </si>
  <si>
    <t>D-711 top</t>
  </si>
  <si>
    <t>D-712 top</t>
  </si>
  <si>
    <t>D-713 top</t>
  </si>
  <si>
    <t>D-714 top</t>
  </si>
  <si>
    <t>D-711 bottom</t>
  </si>
  <si>
    <t>D-712 bottom</t>
  </si>
  <si>
    <t>D-713 bottom</t>
  </si>
  <si>
    <t>D-714 bottom</t>
  </si>
  <si>
    <t>T8042B2109C</t>
  </si>
  <si>
    <t>T8042C2109C</t>
  </si>
  <si>
    <t>T8042D2109C</t>
  </si>
  <si>
    <t>T8042E2109C</t>
  </si>
  <si>
    <t>Flowmasonic</t>
  </si>
  <si>
    <t>WMAG 21</t>
  </si>
  <si>
    <t>MTL23047</t>
  </si>
  <si>
    <t>MTL22575</t>
  </si>
  <si>
    <t>MTL22576</t>
  </si>
  <si>
    <t>MTL22578</t>
  </si>
  <si>
    <t>MTL22577</t>
  </si>
  <si>
    <t>MTL22573</t>
  </si>
  <si>
    <t>MTL22574</t>
  </si>
  <si>
    <t>MTL22831</t>
  </si>
  <si>
    <t>E-516B TO PGS</t>
  </si>
  <si>
    <t>E-511B OUT MPS</t>
  </si>
  <si>
    <t>R-510B FEED GHY</t>
  </si>
  <si>
    <t>GPA TO R--510B</t>
  </si>
  <si>
    <t>TK-511 TO D-511B</t>
  </si>
  <si>
    <t>AM71LW-01A2R-8/Du</t>
  </si>
  <si>
    <t>MFG No. M010-73593</t>
  </si>
  <si>
    <t>MFG No. M010-73594</t>
  </si>
  <si>
    <t>VXW025-LOCA1-140-211AHC-0 ,</t>
  </si>
  <si>
    <t xml:space="preserve">VXW015-LOCA1-140-211AHC-0 </t>
  </si>
  <si>
    <t>MFG No. M010-74786</t>
  </si>
  <si>
    <t>VXW015-G1CA6-14F-211AHC-0</t>
  </si>
  <si>
    <t>MFG No. M010-74795</t>
  </si>
  <si>
    <t>VXW015-G1CA1-14F-211AHC-0</t>
  </si>
  <si>
    <t>MTL22572</t>
  </si>
  <si>
    <t>KDP22Y-2222B1-7</t>
  </si>
  <si>
    <t>VXW025-L1CA1-140-211AHC-0</t>
  </si>
  <si>
    <t>MTL22767</t>
  </si>
  <si>
    <r>
      <t>28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</si>
  <si>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23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</si>
  <si>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4.8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</si>
  <si>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6.3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</si>
  <si>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2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</si>
  <si>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2.0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</si>
  <si>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5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</si>
  <si>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25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</si>
  <si>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45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</si>
  <si>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t>SV-4151 B</t>
  </si>
  <si>
    <t>SV-4152 B</t>
  </si>
  <si>
    <t>D-412 B</t>
  </si>
  <si>
    <r>
      <t>4.6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</si>
  <si>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t>SV-4153 B</t>
  </si>
  <si>
    <t>SV-5151 B</t>
  </si>
  <si>
    <r>
      <t>45.5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</si>
  <si>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t>SV-5152 B</t>
  </si>
  <si>
    <t>D-512 B</t>
  </si>
  <si>
    <t>SV-5153 B</t>
  </si>
  <si>
    <t>4.5 kg/cm2G</t>
  </si>
  <si>
    <r>
      <t>3.8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</si>
  <si>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1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</si>
  <si>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21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</si>
  <si>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3.5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</si>
  <si>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4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</si>
  <si>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11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</si>
  <si>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15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</si>
  <si>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12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</si>
  <si>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10.6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</si>
  <si>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14.1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</si>
  <si>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6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</si>
  <si>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r>
      <t>19 kg/cm</t>
    </r>
    <r>
      <rPr>
        <vertAlign val="superscript"/>
        <sz val="9"/>
        <color indexed="8"/>
        <rFont val="Antique Olive"/>
        <family val="2"/>
        <charset val="238"/>
      </rPr>
      <t>2</t>
    </r>
    <r>
      <rPr>
        <sz val="9"/>
        <color indexed="8"/>
        <rFont val="Antique Olive"/>
        <family val="2"/>
        <charset val="238"/>
      </rPr>
      <t>G</t>
    </r>
  </si>
  <si>
    <t>Inter Condenser : 10" x 2200, After Condenser : 6" x 1400</t>
  </si>
  <si>
    <t>Inter Cond : 7.8, After Cond : 1.7</t>
  </si>
  <si>
    <t>SUS304</t>
  </si>
  <si>
    <t>GEA, Leewon</t>
  </si>
  <si>
    <t>Install new unit of T-170</t>
  </si>
  <si>
    <t>CS Coated</t>
  </si>
  <si>
    <t>MECS Elessent China</t>
  </si>
  <si>
    <t>A387-11 Cl.2</t>
  </si>
  <si>
    <t>A213-T11 S</t>
  </si>
  <si>
    <t>A182-F11 Cl.2</t>
  </si>
  <si>
    <t>ASME SEC. VIII Div 1</t>
  </si>
  <si>
    <t>Install new unit of R-410 B</t>
  </si>
  <si>
    <t>Install new unit of R-510 B</t>
  </si>
  <si>
    <t>Retubing tube material A-179</t>
  </si>
  <si>
    <t>PT BERKAH MEKATEK JAYA</t>
  </si>
  <si>
    <t>WUXI SUYANG</t>
  </si>
  <si>
    <t>PT TIRTA SEMESTA ENGINEERING</t>
  </si>
  <si>
    <t>New unit of RO/SWWT</t>
  </si>
  <si>
    <t>AIR RECEIVER TANK (N2G)</t>
  </si>
  <si>
    <r>
      <t>N</t>
    </r>
    <r>
      <rPr>
        <vertAlign val="subscript"/>
        <sz val="10"/>
        <rFont val="Antique Olive"/>
        <family val="2"/>
      </rPr>
      <t>2</t>
    </r>
    <r>
      <rPr>
        <sz val="10"/>
        <rFont val="Antique Olive"/>
        <family val="2"/>
      </rPr>
      <t xml:space="preserve"> Holder Low purity (N2G)</t>
    </r>
  </si>
  <si>
    <t>AIR RECEIVER TANK (TFM)</t>
  </si>
  <si>
    <t>RETURN TANK (N2G)</t>
  </si>
  <si>
    <t>: 1 of 3</t>
  </si>
  <si>
    <t>Membrane Unit Bank C</t>
  </si>
  <si>
    <t>Sommer &amp; Strassburger</t>
  </si>
  <si>
    <t>Additional membrane Evonik Bank C</t>
  </si>
  <si>
    <t>Additional cooling tower Z-941 C</t>
  </si>
  <si>
    <t>PIC : Safety</t>
  </si>
  <si>
    <t>N2G Air Comp</t>
  </si>
  <si>
    <t>Screw</t>
  </si>
  <si>
    <t>B-941 C</t>
  </si>
  <si>
    <t>SFRC045R2GS-RRFB-7.14</t>
  </si>
  <si>
    <t>New unit of Z-941 C</t>
  </si>
  <si>
    <t>New Unit for R-410 B</t>
  </si>
  <si>
    <t>OMEGA 350-510 A SC</t>
  </si>
  <si>
    <t>049-P2206094-001</t>
  </si>
  <si>
    <t>049-P2206094-002</t>
  </si>
  <si>
    <t>Additional new unit of Z-941 C</t>
  </si>
  <si>
    <t>Pump-R-410B Feed</t>
  </si>
  <si>
    <t>1MB0063-2DA0</t>
  </si>
  <si>
    <t>P-179</t>
  </si>
  <si>
    <t>P-172</t>
  </si>
  <si>
    <t>R41-215F4DM</t>
  </si>
  <si>
    <t>P-174</t>
  </si>
  <si>
    <t>R41-216F4BM</t>
  </si>
  <si>
    <t>PROD. No. FP-1687A</t>
  </si>
  <si>
    <t>PROD. No. FP-1686A</t>
  </si>
  <si>
    <t>Pump IBD</t>
  </si>
  <si>
    <t>P-175</t>
  </si>
  <si>
    <t>D-175</t>
  </si>
  <si>
    <t>LENGTH (l)</t>
  </si>
  <si>
    <t>MTL22672</t>
  </si>
  <si>
    <t>R4-92197</t>
  </si>
  <si>
    <t>MTL22534</t>
  </si>
  <si>
    <t>Lt1 T-170</t>
  </si>
  <si>
    <t>Lt4 T-170</t>
  </si>
  <si>
    <t>Lt2 D-175</t>
  </si>
  <si>
    <t>Lt4 E-175</t>
  </si>
  <si>
    <t>T-170 BOTTOM</t>
  </si>
  <si>
    <t>T-170 TOP</t>
  </si>
  <si>
    <t>E-175 TO E-526</t>
  </si>
  <si>
    <t>Lt2 T-170</t>
  </si>
  <si>
    <t xml:space="preserve">T-170 </t>
  </si>
  <si>
    <t xml:space="preserve">T-170 #2 </t>
  </si>
  <si>
    <t>E-175</t>
  </si>
  <si>
    <t xml:space="preserve">E-175  </t>
  </si>
  <si>
    <t>Lt1 TK-172</t>
  </si>
  <si>
    <t>TK- 172</t>
  </si>
  <si>
    <t>MTL22797</t>
  </si>
  <si>
    <t>PG-1751</t>
  </si>
  <si>
    <t>PG-1752</t>
  </si>
  <si>
    <t>PG-1761</t>
  </si>
  <si>
    <t>PG-01</t>
  </si>
  <si>
    <t>PG-02</t>
  </si>
  <si>
    <t>PG-03</t>
  </si>
  <si>
    <t>PG-0011</t>
  </si>
  <si>
    <t>PG-0072</t>
  </si>
  <si>
    <t>PG-0073</t>
  </si>
  <si>
    <t>PG-0151</t>
  </si>
  <si>
    <t>PG-0152</t>
  </si>
  <si>
    <t>PG-0153</t>
  </si>
  <si>
    <t>PG-0155</t>
  </si>
  <si>
    <t>PG-0156</t>
  </si>
  <si>
    <t>PG-0157</t>
  </si>
  <si>
    <t>PG-0160</t>
  </si>
  <si>
    <t>PG-0161</t>
  </si>
  <si>
    <t>PG-0162</t>
  </si>
  <si>
    <t>PG-0163</t>
  </si>
  <si>
    <t>PG-0164</t>
  </si>
  <si>
    <t>PG-0165</t>
  </si>
  <si>
    <t>PG-0167</t>
  </si>
  <si>
    <t>PG-0168</t>
  </si>
  <si>
    <t>PG-0169</t>
  </si>
  <si>
    <t>PG-0170</t>
  </si>
  <si>
    <t>PG-0173</t>
  </si>
  <si>
    <t>PG-0175</t>
  </si>
  <si>
    <t>PG-0177</t>
  </si>
  <si>
    <t>PG-0178</t>
  </si>
  <si>
    <t>PG-0179</t>
  </si>
  <si>
    <t>PG-0182</t>
  </si>
  <si>
    <t>PG-0183</t>
  </si>
  <si>
    <t>PG-0184</t>
  </si>
  <si>
    <t>PG-0186</t>
  </si>
  <si>
    <t>PG-0187</t>
  </si>
  <si>
    <t>PG-0188</t>
  </si>
  <si>
    <t>PG-0189</t>
  </si>
  <si>
    <t>PG-0252</t>
  </si>
  <si>
    <t>PG-0253</t>
  </si>
  <si>
    <t>PG-0255</t>
  </si>
  <si>
    <t>PG-0256</t>
  </si>
  <si>
    <t>PG-0258</t>
  </si>
  <si>
    <t>PG-0261</t>
  </si>
  <si>
    <t>PG-0263</t>
  </si>
  <si>
    <t>PG-0266</t>
  </si>
  <si>
    <t>PG-0268</t>
  </si>
  <si>
    <t>PG-0269</t>
  </si>
  <si>
    <t>PG-0270</t>
  </si>
  <si>
    <t>PG-0271</t>
  </si>
  <si>
    <t>PG-0272</t>
  </si>
  <si>
    <t>PG-0273</t>
  </si>
  <si>
    <t>PG-0274</t>
  </si>
  <si>
    <t>PG-0275</t>
  </si>
  <si>
    <t>PG-0280</t>
  </si>
  <si>
    <t>PDI-0282</t>
  </si>
  <si>
    <t>PDI-0284</t>
  </si>
  <si>
    <t>PDI-0286</t>
  </si>
  <si>
    <t>PG-0287</t>
  </si>
  <si>
    <t>PG-0288</t>
  </si>
  <si>
    <t>PG-0290</t>
  </si>
  <si>
    <t>PG-0291</t>
  </si>
  <si>
    <t>PG-0293</t>
  </si>
  <si>
    <t>PG-0294</t>
  </si>
  <si>
    <t>PG-0295</t>
  </si>
  <si>
    <t>PDI-0296</t>
  </si>
  <si>
    <t>PG-0297</t>
  </si>
  <si>
    <t>PG-0298</t>
  </si>
  <si>
    <t>PG-0299</t>
  </si>
  <si>
    <t>PG-0351</t>
  </si>
  <si>
    <t>PG-0352</t>
  </si>
  <si>
    <t>PG-0357</t>
  </si>
  <si>
    <t>PG-0361</t>
  </si>
  <si>
    <t>PG-0362</t>
  </si>
  <si>
    <t>PG-0363</t>
  </si>
  <si>
    <t>PG-0373</t>
  </si>
  <si>
    <t>PG-0511</t>
  </si>
  <si>
    <t>PG-0513</t>
  </si>
  <si>
    <t>PG-0514</t>
  </si>
  <si>
    <t>PG-0515</t>
  </si>
  <si>
    <t>PG-0518</t>
  </si>
  <si>
    <t>PG-1051</t>
  </si>
  <si>
    <t>PG-1052</t>
  </si>
  <si>
    <t>PG-1053</t>
  </si>
  <si>
    <t>PG-1056</t>
  </si>
  <si>
    <t>PG-1057</t>
  </si>
  <si>
    <t>PG-1058</t>
  </si>
  <si>
    <t>PG-1059</t>
  </si>
  <si>
    <t>PG-1060</t>
  </si>
  <si>
    <t>PG-1152</t>
  </si>
  <si>
    <t>PG-1153</t>
  </si>
  <si>
    <t>PG-1154</t>
  </si>
  <si>
    <t>PG-1158</t>
  </si>
  <si>
    <t>PG-1159</t>
  </si>
  <si>
    <t>PG-1167</t>
  </si>
  <si>
    <t>PG-1168</t>
  </si>
  <si>
    <t>PG-1252</t>
  </si>
  <si>
    <t>PG-1253</t>
  </si>
  <si>
    <t>PG-1255</t>
  </si>
  <si>
    <t>PG-1256</t>
  </si>
  <si>
    <t>PG-1257</t>
  </si>
  <si>
    <t>PG-1351</t>
  </si>
  <si>
    <t>PG-1352</t>
  </si>
  <si>
    <t>PG-1452</t>
  </si>
  <si>
    <t>PG-1453</t>
  </si>
  <si>
    <t>PG-1454</t>
  </si>
  <si>
    <t>PG-1458</t>
  </si>
  <si>
    <t>PG-1551</t>
  </si>
  <si>
    <t>PG-1552</t>
  </si>
  <si>
    <t>PDI-1572</t>
  </si>
  <si>
    <t>PG-1652</t>
  </si>
  <si>
    <t>PG-1653</t>
  </si>
  <si>
    <t>PG-1656</t>
  </si>
  <si>
    <t>PG-1657</t>
  </si>
  <si>
    <t>PG-1659</t>
  </si>
  <si>
    <t>PG-1661</t>
  </si>
  <si>
    <t>PG-2152</t>
  </si>
  <si>
    <t>PG-2153</t>
  </si>
  <si>
    <t>PG-2154</t>
  </si>
  <si>
    <t>PG-2155</t>
  </si>
  <si>
    <t>PG-2156</t>
  </si>
  <si>
    <t>PG-2158</t>
  </si>
  <si>
    <t>PG-2159</t>
  </si>
  <si>
    <t>PG-2251</t>
  </si>
  <si>
    <t>PG-2252</t>
  </si>
  <si>
    <t>PG-2253</t>
  </si>
  <si>
    <t>PG-2254</t>
  </si>
  <si>
    <t>PG-2255</t>
  </si>
  <si>
    <t>PG-2256</t>
  </si>
  <si>
    <t>PG-2351</t>
  </si>
  <si>
    <t>PG-2352</t>
  </si>
  <si>
    <t>PG-2353</t>
  </si>
  <si>
    <t>PG-2354</t>
  </si>
  <si>
    <t>PG-2451</t>
  </si>
  <si>
    <t>PG-2452</t>
  </si>
  <si>
    <t>PG-2552</t>
  </si>
  <si>
    <t>PG-2553</t>
  </si>
  <si>
    <t>PG-2554</t>
  </si>
  <si>
    <t>PG-2555</t>
  </si>
  <si>
    <t>PG-2556</t>
  </si>
  <si>
    <t>PG-2557</t>
  </si>
  <si>
    <t>PG-2559</t>
  </si>
  <si>
    <t>PG-2560</t>
  </si>
  <si>
    <t>PG-3154</t>
  </si>
  <si>
    <t>PG-3251</t>
  </si>
  <si>
    <t>PG-3252</t>
  </si>
  <si>
    <t>PG-3253</t>
  </si>
  <si>
    <t>PG-4151</t>
  </si>
  <si>
    <t>PG-4153</t>
  </si>
  <si>
    <t>PG-4154</t>
  </si>
  <si>
    <t>PG-4155</t>
  </si>
  <si>
    <t>PG-4156</t>
  </si>
  <si>
    <t>PG-4157</t>
  </si>
  <si>
    <t>PG-4158</t>
  </si>
  <si>
    <t>PG-4159</t>
  </si>
  <si>
    <t>PG-4160</t>
  </si>
  <si>
    <t>PDI-4161</t>
  </si>
  <si>
    <t>PG-4162</t>
  </si>
  <si>
    <t>PG-4164</t>
  </si>
  <si>
    <t>PG-4165</t>
  </si>
  <si>
    <t>PG-4171</t>
  </si>
  <si>
    <t>PDI-4182</t>
  </si>
  <si>
    <t>PG-4251</t>
  </si>
  <si>
    <t>PG-4252</t>
  </si>
  <si>
    <t>PG-4351</t>
  </si>
  <si>
    <t>PG-4352</t>
  </si>
  <si>
    <t>PG-4354</t>
  </si>
  <si>
    <t>PG-4451</t>
  </si>
  <si>
    <t>PG-4452</t>
  </si>
  <si>
    <t>PG-4454</t>
  </si>
  <si>
    <t>PG-4551</t>
  </si>
  <si>
    <t>PG-4552</t>
  </si>
  <si>
    <t>PG-4554</t>
  </si>
  <si>
    <t>PG-4555</t>
  </si>
  <si>
    <t>PG-5151</t>
  </si>
  <si>
    <t>PG-5153</t>
  </si>
  <si>
    <t>PG-5155</t>
  </si>
  <si>
    <t>PG-5156</t>
  </si>
  <si>
    <t>PG-5157</t>
  </si>
  <si>
    <t>PG-5158</t>
  </si>
  <si>
    <t>PG-5160</t>
  </si>
  <si>
    <t>PG-5162</t>
  </si>
  <si>
    <t>PG-5164</t>
  </si>
  <si>
    <t>PG-5251</t>
  </si>
  <si>
    <t>PG-5252</t>
  </si>
  <si>
    <t>PG-5351</t>
  </si>
  <si>
    <t>PG-5352</t>
  </si>
  <si>
    <t>PG-5354</t>
  </si>
  <si>
    <t>PG-5451</t>
  </si>
  <si>
    <t>PG-5452</t>
  </si>
  <si>
    <t>PG-5454</t>
  </si>
  <si>
    <t>PG-5551</t>
  </si>
  <si>
    <t>PG-5552</t>
  </si>
  <si>
    <t>PG-5554</t>
  </si>
  <si>
    <t>PG-6152</t>
  </si>
  <si>
    <t>PG-6154</t>
  </si>
  <si>
    <t>PG-6155</t>
  </si>
  <si>
    <t>PG-6156</t>
  </si>
  <si>
    <t>PG-6157</t>
  </si>
  <si>
    <t>PG-6159</t>
  </si>
  <si>
    <t>PG-6160</t>
  </si>
  <si>
    <t>PG-6161</t>
  </si>
  <si>
    <t>PG-6163</t>
  </si>
  <si>
    <t>PG-6251</t>
  </si>
  <si>
    <t>PG-6252</t>
  </si>
  <si>
    <t>PG-6351</t>
  </si>
  <si>
    <t>PG-6352</t>
  </si>
  <si>
    <t>PG-6451</t>
  </si>
  <si>
    <t>PG-6452</t>
  </si>
  <si>
    <t>PG-7151</t>
  </si>
  <si>
    <t>PG-7152</t>
  </si>
  <si>
    <t>PG-7153</t>
  </si>
  <si>
    <t>PG-7154</t>
  </si>
  <si>
    <t>PG-7155</t>
  </si>
  <si>
    <t>PG-7156</t>
  </si>
  <si>
    <t>PG-7158</t>
  </si>
  <si>
    <t>PG-7159</t>
  </si>
  <si>
    <t>PG-7160</t>
  </si>
  <si>
    <t>PG-7162</t>
  </si>
  <si>
    <t>PG-7254</t>
  </si>
  <si>
    <t>PG-7258</t>
  </si>
  <si>
    <t>PG-7262</t>
  </si>
  <si>
    <t>PG-7552</t>
  </si>
  <si>
    <t>PG-8151</t>
  </si>
  <si>
    <t>PG-8152</t>
  </si>
  <si>
    <t>PG-8153</t>
  </si>
  <si>
    <t>PG-8154</t>
  </si>
  <si>
    <t>PG-8251</t>
  </si>
  <si>
    <t>PG-8252</t>
  </si>
  <si>
    <t>PG-8253</t>
  </si>
  <si>
    <t>PG-8351</t>
  </si>
  <si>
    <t>PG-8352</t>
  </si>
  <si>
    <t>PG-8355</t>
  </si>
  <si>
    <t>PG-8551</t>
  </si>
  <si>
    <t>PDI-8551</t>
  </si>
  <si>
    <t>PG-8552</t>
  </si>
  <si>
    <t>PDI-8552</t>
  </si>
  <si>
    <t>PG-8553</t>
  </si>
  <si>
    <t>PDI-8553</t>
  </si>
  <si>
    <t>PG-8554</t>
  </si>
  <si>
    <t>PG-8555</t>
  </si>
  <si>
    <t>PG-8556</t>
  </si>
  <si>
    <t>PG-8557</t>
  </si>
  <si>
    <t>PG-8558</t>
  </si>
  <si>
    <t>PG-8559</t>
  </si>
  <si>
    <t>PG-8560</t>
  </si>
  <si>
    <t>PG-8561</t>
  </si>
  <si>
    <t>PG-8562</t>
  </si>
  <si>
    <t>PG-8563</t>
  </si>
  <si>
    <t>PG-8564</t>
  </si>
  <si>
    <t>PG-8565</t>
  </si>
  <si>
    <t>PG-8566</t>
  </si>
  <si>
    <t>PG-8567</t>
  </si>
  <si>
    <t>PG-8568</t>
  </si>
  <si>
    <t>PG-8591</t>
  </si>
  <si>
    <t>PG-9111</t>
  </si>
  <si>
    <t>PG-9161</t>
  </si>
  <si>
    <t>PG-9162</t>
  </si>
  <si>
    <t>PG-9163</t>
  </si>
  <si>
    <t>PG-9251</t>
  </si>
  <si>
    <t>PG-9253</t>
  </si>
  <si>
    <t>PG-9254</t>
  </si>
  <si>
    <t>PG-9352</t>
  </si>
  <si>
    <t>PG-9551</t>
  </si>
  <si>
    <t>PG-9651</t>
  </si>
  <si>
    <t>PG-9656</t>
  </si>
  <si>
    <t>PG-9657</t>
  </si>
  <si>
    <t>PG-9658</t>
  </si>
  <si>
    <t>PG-9659</t>
  </si>
  <si>
    <t>PG-9661</t>
  </si>
  <si>
    <t>PG-9751</t>
  </si>
  <si>
    <t>PG-9851</t>
  </si>
  <si>
    <t>PG-9852</t>
  </si>
  <si>
    <t>PG-9853</t>
  </si>
  <si>
    <t>PG-9854</t>
  </si>
  <si>
    <t>PG-9951</t>
  </si>
  <si>
    <t>PG-9952</t>
  </si>
  <si>
    <t>PG-9953</t>
  </si>
  <si>
    <t>PG-9954</t>
  </si>
  <si>
    <t>PG-9955</t>
  </si>
  <si>
    <t>PG-9956</t>
  </si>
  <si>
    <t>PG-0171-1</t>
  </si>
  <si>
    <t>PG-0171-2</t>
  </si>
  <si>
    <t>PG-0171-3</t>
  </si>
  <si>
    <t>PG-0171-4</t>
  </si>
  <si>
    <t>PG-0172-1</t>
  </si>
  <si>
    <t>PG-0172-2</t>
  </si>
  <si>
    <t>PG-0172-3</t>
  </si>
  <si>
    <t>PG-0172-4</t>
  </si>
  <si>
    <t>PG-0185</t>
  </si>
  <si>
    <t>PG-0180</t>
  </si>
  <si>
    <t>PG-0181</t>
  </si>
  <si>
    <t>PG-0315</t>
  </si>
  <si>
    <t>PG-0261B</t>
  </si>
  <si>
    <t>PG-0263B</t>
  </si>
  <si>
    <t>PG-0281-1</t>
  </si>
  <si>
    <t>PG-0281-2</t>
  </si>
  <si>
    <t>PG-0281-3</t>
  </si>
  <si>
    <t>PG-0281-4</t>
  </si>
  <si>
    <t>PG-0281-5</t>
  </si>
  <si>
    <t>PG-0281-6</t>
  </si>
  <si>
    <t>PG-0281-7</t>
  </si>
  <si>
    <t>PG-0281-8</t>
  </si>
  <si>
    <t>PG-0281-9</t>
  </si>
  <si>
    <t>PG-0281-10</t>
  </si>
  <si>
    <t>PG-0281-11</t>
  </si>
  <si>
    <t>PG-0281-12</t>
  </si>
  <si>
    <t>PG-0281-13</t>
  </si>
  <si>
    <t>PG-0281-14</t>
  </si>
  <si>
    <t>PG-0281-15</t>
  </si>
  <si>
    <t>PG-0281-16</t>
  </si>
  <si>
    <t>PG-0283-1</t>
  </si>
  <si>
    <t>PG-0283-2</t>
  </si>
  <si>
    <t>PG-0283-3</t>
  </si>
  <si>
    <t>PG-0283-4</t>
  </si>
  <si>
    <t>PG-0283-5</t>
  </si>
  <si>
    <t>PG-0283-6</t>
  </si>
  <si>
    <t>PG-0283-7</t>
  </si>
  <si>
    <t>PG-0283-8</t>
  </si>
  <si>
    <t>PG-0283-9</t>
  </si>
  <si>
    <t>PG-0283-10</t>
  </si>
  <si>
    <t>PG-1157A</t>
  </si>
  <si>
    <t>PG-1157B</t>
  </si>
  <si>
    <t>PG-1181-1</t>
  </si>
  <si>
    <t>PG-1251A</t>
  </si>
  <si>
    <t>PG-1251B</t>
  </si>
  <si>
    <t>PG-1455A</t>
  </si>
  <si>
    <t>PG-1455B</t>
  </si>
  <si>
    <t>PG-1456A</t>
  </si>
  <si>
    <t>PG-1456B</t>
  </si>
  <si>
    <t>PG-1459A</t>
  </si>
  <si>
    <t>PG-1459B</t>
  </si>
  <si>
    <t>PG-1571-1</t>
  </si>
  <si>
    <t>PG-1571-2</t>
  </si>
  <si>
    <t>PG-1571-3</t>
  </si>
  <si>
    <t>PG-1571-4</t>
  </si>
  <si>
    <t>PG-1571-5</t>
  </si>
  <si>
    <t>PG-1571-6</t>
  </si>
  <si>
    <t>PG-1571-7</t>
  </si>
  <si>
    <t>PG-1571-8</t>
  </si>
  <si>
    <t>PG-1571-9</t>
  </si>
  <si>
    <t>PG-1571-10</t>
  </si>
  <si>
    <t>PG-1654A</t>
  </si>
  <si>
    <t>PG-1654B</t>
  </si>
  <si>
    <t>PG-1655A</t>
  </si>
  <si>
    <t>PG-1655B</t>
  </si>
  <si>
    <t>PG-1660A</t>
  </si>
  <si>
    <t>PG-1660B</t>
  </si>
  <si>
    <t>PG-1662A</t>
  </si>
  <si>
    <t>PG-1662B</t>
  </si>
  <si>
    <t>PG-2257-1</t>
  </si>
  <si>
    <t>PG-2257-2</t>
  </si>
  <si>
    <t>PG-2258-1</t>
  </si>
  <si>
    <t>PG-2258-2</t>
  </si>
  <si>
    <t>PG-31510</t>
  </si>
  <si>
    <t>PG-31511</t>
  </si>
  <si>
    <t>PG-3152A</t>
  </si>
  <si>
    <t>PG-3152B</t>
  </si>
  <si>
    <t>PG-3153A</t>
  </si>
  <si>
    <t>PG-3153B</t>
  </si>
  <si>
    <t>PG-3254A</t>
  </si>
  <si>
    <t>PG-3254B</t>
  </si>
  <si>
    <t>PG-XX</t>
  </si>
  <si>
    <t>PG-YY</t>
  </si>
  <si>
    <t>PG-ZZ</t>
  </si>
  <si>
    <t>PG-WW</t>
  </si>
  <si>
    <t>PG-3255A</t>
  </si>
  <si>
    <t>PG-3255B</t>
  </si>
  <si>
    <t>PG-3256A</t>
  </si>
  <si>
    <t>PG-3256B</t>
  </si>
  <si>
    <t>PG-4152A</t>
  </si>
  <si>
    <t>PG-4152B</t>
  </si>
  <si>
    <t>PG-4172A</t>
  </si>
  <si>
    <t>PG-4172B</t>
  </si>
  <si>
    <t>PG-4181-1</t>
  </si>
  <si>
    <t>PG-4181-2</t>
  </si>
  <si>
    <t>PG-4181-3</t>
  </si>
  <si>
    <t>PG-4181-4</t>
  </si>
  <si>
    <t>PG-4181-5</t>
  </si>
  <si>
    <t>PG-4181-6</t>
  </si>
  <si>
    <t>PG-4181-7</t>
  </si>
  <si>
    <t>PG-4181-8</t>
  </si>
  <si>
    <t>PG-4253A</t>
  </si>
  <si>
    <t>PG-4253B</t>
  </si>
  <si>
    <t>PG-4254A</t>
  </si>
  <si>
    <t>PG-4254B</t>
  </si>
  <si>
    <t>PG-4255A</t>
  </si>
  <si>
    <t>PG-4255B</t>
  </si>
  <si>
    <t>PG-4353A</t>
  </si>
  <si>
    <t>PG-4353B</t>
  </si>
  <si>
    <t>PG-4355-1</t>
  </si>
  <si>
    <t>PG-4355-2</t>
  </si>
  <si>
    <t>PG-4356-1</t>
  </si>
  <si>
    <t>PG-4356-2</t>
  </si>
  <si>
    <t>PG-4453A</t>
  </si>
  <si>
    <t>PG-4453B</t>
  </si>
  <si>
    <t>PG-4553A</t>
  </si>
  <si>
    <t>PG-4553B</t>
  </si>
  <si>
    <t>PG-5152A</t>
  </si>
  <si>
    <t>PG-5152B</t>
  </si>
  <si>
    <t>PG-5165A</t>
  </si>
  <si>
    <t>PG-5165B</t>
  </si>
  <si>
    <t>PG-5253A</t>
  </si>
  <si>
    <t>PG-5253B</t>
  </si>
  <si>
    <t>PG-5255A</t>
  </si>
  <si>
    <t>PG-5255B</t>
  </si>
  <si>
    <t>PG-5353A</t>
  </si>
  <si>
    <t>PG-5353B</t>
  </si>
  <si>
    <t>PG-5453A</t>
  </si>
  <si>
    <t>PG-5453B</t>
  </si>
  <si>
    <t>PG-5553A</t>
  </si>
  <si>
    <t>PG-5553B</t>
  </si>
  <si>
    <t>PG-6601</t>
  </si>
  <si>
    <t>PG-6602</t>
  </si>
  <si>
    <t>PG-6153A</t>
  </si>
  <si>
    <t>PG-6153B</t>
  </si>
  <si>
    <t>PG-6164A</t>
  </si>
  <si>
    <t>PG-6164B</t>
  </si>
  <si>
    <t>PG-6253A</t>
  </si>
  <si>
    <t>PG-6253B</t>
  </si>
  <si>
    <t>PG-6255A</t>
  </si>
  <si>
    <t>PG-6255B</t>
  </si>
  <si>
    <t>PG-6353A</t>
  </si>
  <si>
    <t>PG-6353B</t>
  </si>
  <si>
    <t>PG-6354A</t>
  </si>
  <si>
    <t>PG-6354B</t>
  </si>
  <si>
    <t>PG-6453A</t>
  </si>
  <si>
    <t>PG-6453B</t>
  </si>
  <si>
    <t>PG-6454A</t>
  </si>
  <si>
    <t>PG-6454B</t>
  </si>
  <si>
    <t>PG-7000</t>
  </si>
  <si>
    <t>PG-7001</t>
  </si>
  <si>
    <t>PG-7002</t>
  </si>
  <si>
    <t>PG-7157A</t>
  </si>
  <si>
    <t>PG-7157B</t>
  </si>
  <si>
    <t>PG-7157</t>
  </si>
  <si>
    <t>PG-7161</t>
  </si>
  <si>
    <t>PG-7251A</t>
  </si>
  <si>
    <t>PG-7251B</t>
  </si>
  <si>
    <t>PG-7252A</t>
  </si>
  <si>
    <t>PG-7252B</t>
  </si>
  <si>
    <t>PG-7253A</t>
  </si>
  <si>
    <t>PG-7253B</t>
  </si>
  <si>
    <t>PG-7255A</t>
  </si>
  <si>
    <t>PG-7255B</t>
  </si>
  <si>
    <t>PG-7256A</t>
  </si>
  <si>
    <t>PG-7256B</t>
  </si>
  <si>
    <t>PG-7257A</t>
  </si>
  <si>
    <t>PG-7257B</t>
  </si>
  <si>
    <t>PG-7259A</t>
  </si>
  <si>
    <t>PG-7259B</t>
  </si>
  <si>
    <t>PG-7260A</t>
  </si>
  <si>
    <t>PG-7260B</t>
  </si>
  <si>
    <t>PG-7261A</t>
  </si>
  <si>
    <t>PG-7261B</t>
  </si>
  <si>
    <t>PG-7551A</t>
  </si>
  <si>
    <t>PG-7551B</t>
  </si>
  <si>
    <t>PG-7551C</t>
  </si>
  <si>
    <t>PG-7553A</t>
  </si>
  <si>
    <t>PG-7553B</t>
  </si>
  <si>
    <t>PG-7553C</t>
  </si>
  <si>
    <t>PG-8353A</t>
  </si>
  <si>
    <t>PG-8353B</t>
  </si>
  <si>
    <t>PG-8354A</t>
  </si>
  <si>
    <t>PG-8354B</t>
  </si>
  <si>
    <t>PG-8356A</t>
  </si>
  <si>
    <t>PG-8356B</t>
  </si>
  <si>
    <t>PG-9112A</t>
  </si>
  <si>
    <t>PG-9112B</t>
  </si>
  <si>
    <t>PG-9113A</t>
  </si>
  <si>
    <t>PG-9113B</t>
  </si>
  <si>
    <t>PG-9171A</t>
  </si>
  <si>
    <t>PG-9171B</t>
  </si>
  <si>
    <t>PG-9252A</t>
  </si>
  <si>
    <t>PG-9252B</t>
  </si>
  <si>
    <t>PG-9255A</t>
  </si>
  <si>
    <t>PG-9255B</t>
  </si>
  <si>
    <t>PG-9351A</t>
  </si>
  <si>
    <t>PG-9351B</t>
  </si>
  <si>
    <t>PG-9353A</t>
  </si>
  <si>
    <t>PG-9353B</t>
  </si>
  <si>
    <t>PG-9354A</t>
  </si>
  <si>
    <t>PG-9354B</t>
  </si>
  <si>
    <t>PG-9355A</t>
  </si>
  <si>
    <t>PG-9355B</t>
  </si>
  <si>
    <t>PG-9356A</t>
  </si>
  <si>
    <t>PG-9356B</t>
  </si>
  <si>
    <t>PG-9381-1</t>
  </si>
  <si>
    <t>PG-9381-2</t>
  </si>
  <si>
    <t>PG-9381-3</t>
  </si>
  <si>
    <t>PG-9381-4</t>
  </si>
  <si>
    <t>PG-9381-5</t>
  </si>
  <si>
    <t>PG-9381-6</t>
  </si>
  <si>
    <t>PG-9381-7</t>
  </si>
  <si>
    <t>PG-9381-8</t>
  </si>
  <si>
    <t>PG-9381-9</t>
  </si>
  <si>
    <t>PG-9381-10</t>
  </si>
  <si>
    <t>PG-9381-11</t>
  </si>
  <si>
    <t>PG-9381-12</t>
  </si>
  <si>
    <t>PG-9381-13</t>
  </si>
  <si>
    <t>PG-9381-14</t>
  </si>
  <si>
    <t>PG-9381-15</t>
  </si>
  <si>
    <t>PG-9451A</t>
  </si>
  <si>
    <t>PG-9451B</t>
  </si>
  <si>
    <t>PG-9452A</t>
  </si>
  <si>
    <t>PG-9452B</t>
  </si>
  <si>
    <t>PG-9653A</t>
  </si>
  <si>
    <t>PG-9653B</t>
  </si>
  <si>
    <t>PG-9654A</t>
  </si>
  <si>
    <t>PG-9654B</t>
  </si>
  <si>
    <t>PG-9655A</t>
  </si>
  <si>
    <t>PG-9655B</t>
  </si>
  <si>
    <t>PG-9660-1</t>
  </si>
  <si>
    <t>PG-9660-2</t>
  </si>
  <si>
    <t>PG-9660-3</t>
  </si>
  <si>
    <t>PG-9660-4</t>
  </si>
  <si>
    <t>PG-9660-5</t>
  </si>
  <si>
    <t>PG-9685A</t>
  </si>
  <si>
    <t>PDI-9231B</t>
  </si>
  <si>
    <t>PG-9605</t>
  </si>
  <si>
    <t>PG-9606</t>
  </si>
  <si>
    <t>PG-9014</t>
  </si>
  <si>
    <t>PG-9752A</t>
  </si>
  <si>
    <t>PG-9752B</t>
  </si>
  <si>
    <t>PG-9855A</t>
  </si>
  <si>
    <t>PG-9855B</t>
  </si>
  <si>
    <t>PG-0190</t>
  </si>
  <si>
    <t>PG-0276</t>
  </si>
  <si>
    <t>PG-0212</t>
  </si>
  <si>
    <t>PG-9015</t>
  </si>
  <si>
    <t>PG-9013</t>
  </si>
  <si>
    <t>PG-9689</t>
  </si>
  <si>
    <t>PG-9688</t>
  </si>
  <si>
    <t>PG-9901</t>
  </si>
  <si>
    <t>PG-9909</t>
  </si>
  <si>
    <t>PG-9900</t>
  </si>
  <si>
    <t>PG-10305-16</t>
  </si>
  <si>
    <t>PG-10404-16</t>
  </si>
  <si>
    <t>PG-11203-15</t>
  </si>
  <si>
    <t>PG-11204-09</t>
  </si>
  <si>
    <t>PG-11402-13</t>
  </si>
  <si>
    <t>PG-11403-10</t>
  </si>
  <si>
    <t>PG-11403-21</t>
  </si>
  <si>
    <t>PG-11407-12</t>
  </si>
  <si>
    <t>PG-11409-11</t>
  </si>
  <si>
    <t>PG-11409-16</t>
  </si>
  <si>
    <t>PG-11409-22</t>
  </si>
  <si>
    <t>PG-11409-30</t>
  </si>
  <si>
    <t>PG-11500-15</t>
  </si>
  <si>
    <t>PG-11503-04</t>
  </si>
  <si>
    <t>PG-11558-19</t>
  </si>
  <si>
    <t>PG-12303-03</t>
  </si>
  <si>
    <t>PG-50302-01</t>
  </si>
  <si>
    <t>PG-67900-04</t>
  </si>
  <si>
    <t>PG-10404-25</t>
  </si>
  <si>
    <t>PG-11404-13</t>
  </si>
  <si>
    <t>PG-Top Drum</t>
  </si>
  <si>
    <t>PG-Inlet gas regulator</t>
  </si>
  <si>
    <t xml:space="preserve">PG -Outlet regulator </t>
  </si>
  <si>
    <t>PG-Outlet Main gas valve 2</t>
  </si>
  <si>
    <t>PG-Relief gas</t>
  </si>
  <si>
    <t>PG-Ignition</t>
  </si>
  <si>
    <t>PG-Inlet FOL</t>
  </si>
  <si>
    <t>PG-outlet Main Valve</t>
  </si>
  <si>
    <t>PG-Inlet atomizing</t>
  </si>
  <si>
    <t>PG-Outlet atomizing valve</t>
  </si>
  <si>
    <t>PG-Damper</t>
  </si>
  <si>
    <t>PI-10311-02</t>
  </si>
  <si>
    <t>PI-10308-02</t>
  </si>
  <si>
    <t>PI-11222-05</t>
  </si>
  <si>
    <t>PI-11408-02</t>
  </si>
  <si>
    <t>PI-11406-01</t>
  </si>
  <si>
    <t>PI-11430-03</t>
  </si>
  <si>
    <t>PI-11412-04</t>
  </si>
  <si>
    <t>PI-11412-05</t>
  </si>
  <si>
    <t>PI-11411-06</t>
  </si>
  <si>
    <t>PI-11450-37</t>
  </si>
  <si>
    <t>PI-11503-01</t>
  </si>
  <si>
    <t>PI-11506-02</t>
  </si>
  <si>
    <t>PI-11603-05</t>
  </si>
  <si>
    <t>PI-33502-01</t>
  </si>
  <si>
    <t>PI-38106-05</t>
  </si>
  <si>
    <t>PI-38110-03</t>
  </si>
  <si>
    <t>PI-47103-01</t>
  </si>
  <si>
    <t>PI-40100-01B</t>
  </si>
  <si>
    <t>PI-40100-02B</t>
  </si>
  <si>
    <t>PI-40100-01A</t>
  </si>
  <si>
    <t>PI-40100-02A</t>
  </si>
  <si>
    <t>PI-40100-01C</t>
  </si>
  <si>
    <t>PI-40100-02C</t>
  </si>
  <si>
    <t>PI-50101-01</t>
  </si>
  <si>
    <t>PI-10403-16</t>
  </si>
  <si>
    <t>PI-10403-25</t>
  </si>
  <si>
    <t>PI-10402-17</t>
  </si>
  <si>
    <t>PI-A20100-01</t>
  </si>
  <si>
    <t>PI-A20102-03</t>
  </si>
  <si>
    <t>PI-A20104-04</t>
  </si>
  <si>
    <t>PI-A20112-02</t>
  </si>
  <si>
    <t>PI-B20100-01</t>
  </si>
  <si>
    <t>PI-B20102-03</t>
  </si>
  <si>
    <t>PI-B20104-04</t>
  </si>
  <si>
    <t>PI-B20112-02</t>
  </si>
  <si>
    <t>PI-7701</t>
  </si>
  <si>
    <t>PI-7702</t>
  </si>
  <si>
    <t>PI-7703</t>
  </si>
  <si>
    <t>PG-9301</t>
  </si>
  <si>
    <t>PG-9302</t>
  </si>
  <si>
    <t>PG-9304</t>
  </si>
  <si>
    <t>PG-9305</t>
  </si>
  <si>
    <t>PG-9306</t>
  </si>
  <si>
    <t>PI-018</t>
  </si>
  <si>
    <t>PI-019</t>
  </si>
  <si>
    <t>PI-035</t>
  </si>
  <si>
    <t>PG-101</t>
  </si>
  <si>
    <t>PG-102</t>
  </si>
  <si>
    <t>PG-103</t>
  </si>
  <si>
    <t>PG-9966</t>
  </si>
  <si>
    <t>PG-4151B</t>
  </si>
  <si>
    <t>PG-4153B</t>
  </si>
  <si>
    <t>PG-4154B</t>
  </si>
  <si>
    <t>PG-4155B</t>
  </si>
  <si>
    <t>PG-4156B</t>
  </si>
  <si>
    <t>PG-4157B</t>
  </si>
  <si>
    <t>PG-4158B</t>
  </si>
  <si>
    <t>PG-4160B</t>
  </si>
  <si>
    <t>PG-4162B</t>
  </si>
  <si>
    <t>PG-4165B</t>
  </si>
  <si>
    <t>PG-4152C</t>
  </si>
  <si>
    <t>PG-5151B</t>
  </si>
  <si>
    <t>PG-5153B</t>
  </si>
  <si>
    <t>PG-5155B</t>
  </si>
  <si>
    <t>PG-5156B</t>
  </si>
  <si>
    <t>PG-5157B</t>
  </si>
  <si>
    <t>PG-5158B</t>
  </si>
  <si>
    <t>PG-5160B</t>
  </si>
  <si>
    <t>Item Code</t>
  </si>
  <si>
    <t>632.50.100</t>
  </si>
  <si>
    <t>TIC-01</t>
  </si>
  <si>
    <t>TS-01</t>
  </si>
  <si>
    <t>TI-02</t>
  </si>
  <si>
    <t>TI-03</t>
  </si>
  <si>
    <t>TI-04</t>
  </si>
  <si>
    <t>TI-0102</t>
  </si>
  <si>
    <t>TI-0103</t>
  </si>
  <si>
    <t>TI-0104</t>
  </si>
  <si>
    <t>TI-0105</t>
  </si>
  <si>
    <t>TI-0106</t>
  </si>
  <si>
    <t>TI-0107</t>
  </si>
  <si>
    <t>TC-0108</t>
  </si>
  <si>
    <t>TC-0109</t>
  </si>
  <si>
    <t>TI-0110</t>
  </si>
  <si>
    <t>TI-0111</t>
  </si>
  <si>
    <t>TI-0112</t>
  </si>
  <si>
    <t>TI-0113</t>
  </si>
  <si>
    <t>TI-0114</t>
  </si>
  <si>
    <t>TI-0115</t>
  </si>
  <si>
    <t>TI-0116</t>
  </si>
  <si>
    <t>TI-0117</t>
  </si>
  <si>
    <t>TI-0118</t>
  </si>
  <si>
    <t>TI-0119</t>
  </si>
  <si>
    <t>TI-0120</t>
  </si>
  <si>
    <t>TI-0121</t>
  </si>
  <si>
    <t>TI-0122</t>
  </si>
  <si>
    <t>TI-0123</t>
  </si>
  <si>
    <t>TI-0124</t>
  </si>
  <si>
    <t>TI-0125</t>
  </si>
  <si>
    <t>TI-0126</t>
  </si>
  <si>
    <t>TI-0127</t>
  </si>
  <si>
    <t>TI-0129</t>
  </si>
  <si>
    <t>TI-0130</t>
  </si>
  <si>
    <t>TI-0131</t>
  </si>
  <si>
    <t>TI-0202</t>
  </si>
  <si>
    <t>TI-0203</t>
  </si>
  <si>
    <t>TI-0204</t>
  </si>
  <si>
    <t>TI-0205</t>
  </si>
  <si>
    <t>TI-0206</t>
  </si>
  <si>
    <t>TI-0207</t>
  </si>
  <si>
    <t>TI-0208</t>
  </si>
  <si>
    <t>TI-0209</t>
  </si>
  <si>
    <t>TI-0210</t>
  </si>
  <si>
    <t>TI-0211</t>
  </si>
  <si>
    <t>TI-0212</t>
  </si>
  <si>
    <t>TI-0213</t>
  </si>
  <si>
    <t>TI-0214</t>
  </si>
  <si>
    <t>TI-0215</t>
  </si>
  <si>
    <t>TI-0216</t>
  </si>
  <si>
    <t>TI-0217</t>
  </si>
  <si>
    <t>TI-0218</t>
  </si>
  <si>
    <t>TI-0219</t>
  </si>
  <si>
    <t>TI-0221</t>
  </si>
  <si>
    <t>TI-0222</t>
  </si>
  <si>
    <t>TS-0223</t>
  </si>
  <si>
    <t>TI-0224</t>
  </si>
  <si>
    <t>TI-0225</t>
  </si>
  <si>
    <t>TS-0226</t>
  </si>
  <si>
    <t>TI-0227</t>
  </si>
  <si>
    <t>TI-0228</t>
  </si>
  <si>
    <t>TS-0229</t>
  </si>
  <si>
    <t>TI-0230</t>
  </si>
  <si>
    <t>TI-0231</t>
  </si>
  <si>
    <t>TS-0232</t>
  </si>
  <si>
    <t>TI-0233</t>
  </si>
  <si>
    <t>TI-0234</t>
  </si>
  <si>
    <t>TI-0235</t>
  </si>
  <si>
    <t>TI-0236</t>
  </si>
  <si>
    <t>TI-0237</t>
  </si>
  <si>
    <t>TI-0238</t>
  </si>
  <si>
    <t>TI-0239</t>
  </si>
  <si>
    <t>TI-0240</t>
  </si>
  <si>
    <t>TI-0241</t>
  </si>
  <si>
    <t>TI-0242</t>
  </si>
  <si>
    <t>TI-0243</t>
  </si>
  <si>
    <t>TI-0244</t>
  </si>
  <si>
    <t>TS-0245</t>
  </si>
  <si>
    <t>TI-0246</t>
  </si>
  <si>
    <t>TI-0247</t>
  </si>
  <si>
    <t>TS-0248</t>
  </si>
  <si>
    <t>TI-0249</t>
  </si>
  <si>
    <t>TI-0250</t>
  </si>
  <si>
    <t>TI-0303</t>
  </si>
  <si>
    <t>TI-0304</t>
  </si>
  <si>
    <t>TI-0321</t>
  </si>
  <si>
    <t>TT-0322</t>
  </si>
  <si>
    <t>TT-0323</t>
  </si>
  <si>
    <t>TT-0324</t>
  </si>
  <si>
    <t>TI-1001</t>
  </si>
  <si>
    <t>TI-1002</t>
  </si>
  <si>
    <t>TI-1003</t>
  </si>
  <si>
    <t>TI-1004</t>
  </si>
  <si>
    <t>TC-1005</t>
  </si>
  <si>
    <t>TI-1006</t>
  </si>
  <si>
    <t>TI-1007</t>
  </si>
  <si>
    <t>TI-1008</t>
  </si>
  <si>
    <t>TI-1009</t>
  </si>
  <si>
    <t>TI-1010</t>
  </si>
  <si>
    <t>TC-1101</t>
  </si>
  <si>
    <t>TI-1101 A</t>
  </si>
  <si>
    <t>TI-1101 B</t>
  </si>
  <si>
    <t>TI-1102 A</t>
  </si>
  <si>
    <t>TI-1102 B</t>
  </si>
  <si>
    <t>TI-1102 C</t>
  </si>
  <si>
    <t>TI-1103</t>
  </si>
  <si>
    <t>TI-1104</t>
  </si>
  <si>
    <t>TC-1105</t>
  </si>
  <si>
    <t>TS-1106</t>
  </si>
  <si>
    <t>TI-1109</t>
  </si>
  <si>
    <t>TI-1110</t>
  </si>
  <si>
    <t>TI-1111</t>
  </si>
  <si>
    <t>TI-1112 A</t>
  </si>
  <si>
    <t>TI-1112 B</t>
  </si>
  <si>
    <t>TI-1112 C</t>
  </si>
  <si>
    <t>TI-1113</t>
  </si>
  <si>
    <t>TI-1121</t>
  </si>
  <si>
    <t>TC-1201</t>
  </si>
  <si>
    <t>TI-1202</t>
  </si>
  <si>
    <t>TI-1203</t>
  </si>
  <si>
    <t>TI-1204</t>
  </si>
  <si>
    <t>TI-1205</t>
  </si>
  <si>
    <t>TI-1206</t>
  </si>
  <si>
    <t>TI-1301</t>
  </si>
  <si>
    <t>TC-1302</t>
  </si>
  <si>
    <t>TC-1303</t>
  </si>
  <si>
    <t>TC-1304</t>
  </si>
  <si>
    <t>TC-1305</t>
  </si>
  <si>
    <t>TI-1307</t>
  </si>
  <si>
    <t>TI-1308</t>
  </si>
  <si>
    <t>TI-1313</t>
  </si>
  <si>
    <t>TI-1314</t>
  </si>
  <si>
    <t>TI-1315</t>
  </si>
  <si>
    <t>TI-1316</t>
  </si>
  <si>
    <t>TI-1317</t>
  </si>
  <si>
    <t>TI-1318</t>
  </si>
  <si>
    <t>TI-1401</t>
  </si>
  <si>
    <t>TI-1402</t>
  </si>
  <si>
    <t>TI-1403</t>
  </si>
  <si>
    <t>TC-1404</t>
  </si>
  <si>
    <t>TI-1405</t>
  </si>
  <si>
    <t>TI-1406</t>
  </si>
  <si>
    <t>TC-1407</t>
  </si>
  <si>
    <t>TI-1408</t>
  </si>
  <si>
    <t>TI-1409</t>
  </si>
  <si>
    <t>TC-1410</t>
  </si>
  <si>
    <t>TI-1501</t>
  </si>
  <si>
    <t>TI-1521</t>
  </si>
  <si>
    <t>TI-1522</t>
  </si>
  <si>
    <t>TS-1523</t>
  </si>
  <si>
    <t>TI-1524</t>
  </si>
  <si>
    <t>TS-1525</t>
  </si>
  <si>
    <t>TI-1526</t>
  </si>
  <si>
    <t>TI-1527</t>
  </si>
  <si>
    <t>TI-1601</t>
  </si>
  <si>
    <t>TI-1602</t>
  </si>
  <si>
    <t>TC-1603</t>
  </si>
  <si>
    <t>TI-1604</t>
  </si>
  <si>
    <t>TI-1605</t>
  </si>
  <si>
    <t>TI-1606</t>
  </si>
  <si>
    <t>TI-1607</t>
  </si>
  <si>
    <t>TI-1608</t>
  </si>
  <si>
    <t>TI-1609</t>
  </si>
  <si>
    <t>TI-1610</t>
  </si>
  <si>
    <t>TI-1611</t>
  </si>
  <si>
    <t>TI-1612</t>
  </si>
  <si>
    <t>TC-1613</t>
  </si>
  <si>
    <t>TI-2101</t>
  </si>
  <si>
    <t>TI-2102</t>
  </si>
  <si>
    <t>TI-2103</t>
  </si>
  <si>
    <t>TI-2104</t>
  </si>
  <si>
    <t>TI-2201</t>
  </si>
  <si>
    <t>TI-2202</t>
  </si>
  <si>
    <t>TI-2203</t>
  </si>
  <si>
    <t>TI-2301</t>
  </si>
  <si>
    <t>TI-2302</t>
  </si>
  <si>
    <t>TI-2501</t>
  </si>
  <si>
    <t>TI-2502</t>
  </si>
  <si>
    <t>TI-2504</t>
  </si>
  <si>
    <t>TI-2505</t>
  </si>
  <si>
    <t>TC-3102</t>
  </si>
  <si>
    <t>TS-3103</t>
  </si>
  <si>
    <t>TC-3104</t>
  </si>
  <si>
    <t>TS-3105</t>
  </si>
  <si>
    <t>TI-3201</t>
  </si>
  <si>
    <t>TI-3202</t>
  </si>
  <si>
    <t>TI-3203</t>
  </si>
  <si>
    <t>TI-3204</t>
  </si>
  <si>
    <t>TI-4101</t>
  </si>
  <si>
    <t>TC-4102</t>
  </si>
  <si>
    <t>TI-4103</t>
  </si>
  <si>
    <t>TI-4105</t>
  </si>
  <si>
    <t>TI-4106</t>
  </si>
  <si>
    <t>TI-4107</t>
  </si>
  <si>
    <t>TI-4108</t>
  </si>
  <si>
    <t>TI-4109</t>
  </si>
  <si>
    <t>TI-4110</t>
  </si>
  <si>
    <t>TI-4111</t>
  </si>
  <si>
    <t>TI-4112</t>
  </si>
  <si>
    <t>TS-4113</t>
  </si>
  <si>
    <t>TI-4114</t>
  </si>
  <si>
    <t>TC-4115</t>
  </si>
  <si>
    <t>TI-4116</t>
  </si>
  <si>
    <t>TI-4121</t>
  </si>
  <si>
    <t>TI-4122</t>
  </si>
  <si>
    <t>TS-4123</t>
  </si>
  <si>
    <t>TI-4124</t>
  </si>
  <si>
    <t>TS-4125</t>
  </si>
  <si>
    <t>TI-4126</t>
  </si>
  <si>
    <t>TI-4127</t>
  </si>
  <si>
    <t>TI-4201</t>
  </si>
  <si>
    <t>TI-4202</t>
  </si>
  <si>
    <t>TI-4203</t>
  </si>
  <si>
    <t>TI-4204</t>
  </si>
  <si>
    <t>TC-4205</t>
  </si>
  <si>
    <t>TI-4301</t>
  </si>
  <si>
    <t>TI-4302</t>
  </si>
  <si>
    <t>TI-4303</t>
  </si>
  <si>
    <t>TI-4304</t>
  </si>
  <si>
    <t>TI-4401</t>
  </si>
  <si>
    <t>TI-4402</t>
  </si>
  <si>
    <t>TI-4403</t>
  </si>
  <si>
    <t>TI-4501</t>
  </si>
  <si>
    <t>TI-4502</t>
  </si>
  <si>
    <t>TI-4503</t>
  </si>
  <si>
    <t>TI-5101</t>
  </si>
  <si>
    <t>TC-5102</t>
  </si>
  <si>
    <t>TI-5105</t>
  </si>
  <si>
    <t>TI-5106</t>
  </si>
  <si>
    <t>TI-5107</t>
  </si>
  <si>
    <t>TI-5108</t>
  </si>
  <si>
    <t>TI-5109</t>
  </si>
  <si>
    <t>TI-5110</t>
  </si>
  <si>
    <t>TI-5111</t>
  </si>
  <si>
    <t>TI-5112</t>
  </si>
  <si>
    <t>TS-5113</t>
  </si>
  <si>
    <t>TI-5114</t>
  </si>
  <si>
    <t>TC-5115</t>
  </si>
  <si>
    <t>TI-5201</t>
  </si>
  <si>
    <t>TI-5202</t>
  </si>
  <si>
    <t>TI-5203</t>
  </si>
  <si>
    <t>TI-5204</t>
  </si>
  <si>
    <t>TC-5205</t>
  </si>
  <si>
    <t>TI-5301</t>
  </si>
  <si>
    <t>TI-5302</t>
  </si>
  <si>
    <t>TI-5303</t>
  </si>
  <si>
    <t>TI-5304</t>
  </si>
  <si>
    <t>TC-5305</t>
  </si>
  <si>
    <t>TI-5401</t>
  </si>
  <si>
    <t>TI-5402</t>
  </si>
  <si>
    <t>TI-5501</t>
  </si>
  <si>
    <t>TI-5502</t>
  </si>
  <si>
    <t>TI-6101</t>
  </si>
  <si>
    <t>TC-6103</t>
  </si>
  <si>
    <t>TI-6104</t>
  </si>
  <si>
    <t>TI-6105</t>
  </si>
  <si>
    <t>TI-6106</t>
  </si>
  <si>
    <t>TI-6107</t>
  </si>
  <si>
    <t>TI-6108</t>
  </si>
  <si>
    <t>TI-6109</t>
  </si>
  <si>
    <t>TI-6110</t>
  </si>
  <si>
    <t>TI-6111</t>
  </si>
  <si>
    <t>TS-6112</t>
  </si>
  <si>
    <t>TI-6113</t>
  </si>
  <si>
    <t>TC-6114</t>
  </si>
  <si>
    <t>TI-6201</t>
  </si>
  <si>
    <t>TI-6202</t>
  </si>
  <si>
    <t>TI-6203</t>
  </si>
  <si>
    <t>TI-6204</t>
  </si>
  <si>
    <t>TI-6205</t>
  </si>
  <si>
    <t>TC-6206</t>
  </si>
  <si>
    <t>TI-6301</t>
  </si>
  <si>
    <t>TI-6302</t>
  </si>
  <si>
    <t>TI-6303</t>
  </si>
  <si>
    <t>TI-6304</t>
  </si>
  <si>
    <t>TI-6401</t>
  </si>
  <si>
    <t>TI-6402</t>
  </si>
  <si>
    <t>TI-7101</t>
  </si>
  <si>
    <t>TI-7102</t>
  </si>
  <si>
    <t>TI-7103</t>
  </si>
  <si>
    <t>TI-7104</t>
  </si>
  <si>
    <t>TI-7105</t>
  </si>
  <si>
    <t>TI-7106</t>
  </si>
  <si>
    <t>TI-7107</t>
  </si>
  <si>
    <t>TI-7108</t>
  </si>
  <si>
    <t>TI-7110</t>
  </si>
  <si>
    <t>TS-7161</t>
  </si>
  <si>
    <t>TI-7201</t>
  </si>
  <si>
    <t>TI-7202</t>
  </si>
  <si>
    <t>TI-7203</t>
  </si>
  <si>
    <t>TI-7204</t>
  </si>
  <si>
    <t>TI-7205</t>
  </si>
  <si>
    <t>TI-7206</t>
  </si>
  <si>
    <t>TI-7207</t>
  </si>
  <si>
    <t>TI-7208</t>
  </si>
  <si>
    <t>TI-7209</t>
  </si>
  <si>
    <t>TE-8501</t>
  </si>
  <si>
    <t>TI-8513</t>
  </si>
  <si>
    <t>TE-8502</t>
  </si>
  <si>
    <t>TE-8503</t>
  </si>
  <si>
    <t>TE-8504</t>
  </si>
  <si>
    <t>TE-8505</t>
  </si>
  <si>
    <t>TE-8506</t>
  </si>
  <si>
    <t>TE-8507</t>
  </si>
  <si>
    <t>TI-9201</t>
  </si>
  <si>
    <t>TI-9202</t>
  </si>
  <si>
    <t>TI-9203</t>
  </si>
  <si>
    <t>TI-9204</t>
  </si>
  <si>
    <t>TI-9205</t>
  </si>
  <si>
    <t>TI-9331</t>
  </si>
  <si>
    <t>TI-9401</t>
  </si>
  <si>
    <t>TI-9402</t>
  </si>
  <si>
    <t>TI-9407</t>
  </si>
  <si>
    <t>TI-9408</t>
  </si>
  <si>
    <t>TE-9421</t>
  </si>
  <si>
    <t>TI-9601</t>
  </si>
  <si>
    <t>TI-9603</t>
  </si>
  <si>
    <t>TI-9604</t>
  </si>
  <si>
    <t>TS-9611</t>
  </si>
  <si>
    <t>TI-9612</t>
  </si>
  <si>
    <t>TI-9613</t>
  </si>
  <si>
    <t>TI-9682</t>
  </si>
  <si>
    <t>TI-9686</t>
  </si>
  <si>
    <t>TI-9801</t>
  </si>
  <si>
    <t>TI-9802</t>
  </si>
  <si>
    <t>TI-0011A</t>
  </si>
  <si>
    <t>TI-0011C</t>
  </si>
  <si>
    <t>TI-0142</t>
  </si>
  <si>
    <t>TI-0143</t>
  </si>
  <si>
    <t>TI-0144</t>
  </si>
  <si>
    <t>TI-0145</t>
  </si>
  <si>
    <t>TI-0146</t>
  </si>
  <si>
    <t>TI-0147</t>
  </si>
  <si>
    <t>TT-0148</t>
  </si>
  <si>
    <t>TI-0149</t>
  </si>
  <si>
    <t>TI-0150</t>
  </si>
  <si>
    <t>TI-0209B</t>
  </si>
  <si>
    <t>TI-7109</t>
  </si>
  <si>
    <t>TI-9162</t>
  </si>
  <si>
    <t>TI-0151</t>
  </si>
  <si>
    <t>TS-11300-10</t>
  </si>
  <si>
    <t>TS-A20102-22</t>
  </si>
  <si>
    <t>TS-A20104-08</t>
  </si>
  <si>
    <t>TT-10302-04</t>
  </si>
  <si>
    <t>TT-10303-02</t>
  </si>
  <si>
    <t>TT-10401-14</t>
  </si>
  <si>
    <t>TT-10403-17</t>
  </si>
  <si>
    <t>TT-10403-19</t>
  </si>
  <si>
    <t>TT-10410-16</t>
  </si>
  <si>
    <t>TT-11201-05</t>
  </si>
  <si>
    <t>TT-11202-01</t>
  </si>
  <si>
    <t>TT-11204-16</t>
  </si>
  <si>
    <t>TT-11302-06</t>
  </si>
  <si>
    <t>TT-11400-15</t>
  </si>
  <si>
    <t>TT-11402-24</t>
  </si>
  <si>
    <t>TT-11403-06</t>
  </si>
  <si>
    <t>TT-11403-20</t>
  </si>
  <si>
    <t>TT-11405-01</t>
  </si>
  <si>
    <t>TT-11500-12</t>
  </si>
  <si>
    <t>TT-11500-22</t>
  </si>
  <si>
    <t>TT-11501-04</t>
  </si>
  <si>
    <t>TT-11503-11</t>
  </si>
  <si>
    <t>TT-12301-05</t>
  </si>
  <si>
    <t>TT-50302-02</t>
  </si>
  <si>
    <t>TT-50302-03</t>
  </si>
  <si>
    <t>TS-A20104-07</t>
  </si>
  <si>
    <t>TI-9222</t>
  </si>
  <si>
    <t>M-11310-04</t>
  </si>
  <si>
    <t>M-40100-01A</t>
  </si>
  <si>
    <t>M-40100-01B</t>
  </si>
  <si>
    <t>M-40100-01C</t>
  </si>
  <si>
    <t>Skid 114-2</t>
  </si>
  <si>
    <t>Skid 114-3</t>
  </si>
  <si>
    <t>Skid 401-2</t>
  </si>
  <si>
    <t>P-10401-03</t>
  </si>
  <si>
    <t>M-11505-02</t>
  </si>
  <si>
    <t>P-A20100-24</t>
  </si>
  <si>
    <t>P-A20105-01</t>
  </si>
  <si>
    <t>P-B20100-24</t>
  </si>
  <si>
    <t>P-B20105-01</t>
  </si>
  <si>
    <t>55TT655TT6</t>
  </si>
  <si>
    <t>55TT755TT7</t>
  </si>
  <si>
    <t>55TT855TT8</t>
  </si>
  <si>
    <t>56TT256TT2</t>
  </si>
  <si>
    <t>TT-10101-01</t>
  </si>
  <si>
    <t>TT-10102-02</t>
  </si>
  <si>
    <t>TT-10402-17</t>
  </si>
  <si>
    <t>TT-10402-19</t>
  </si>
  <si>
    <t>TT-10408-16</t>
  </si>
  <si>
    <t>TT-10417-14</t>
  </si>
  <si>
    <t>TT-11209-01</t>
  </si>
  <si>
    <t>TT-11302-05</t>
  </si>
  <si>
    <t>TT-11409-02</t>
  </si>
  <si>
    <t>TT-11430-02</t>
  </si>
  <si>
    <t>TT-11431-01</t>
  </si>
  <si>
    <t>TT-11433-03</t>
  </si>
  <si>
    <t>TT-11500-11</t>
  </si>
  <si>
    <t>TT-11500-13</t>
  </si>
  <si>
    <t>TT-11510-01</t>
  </si>
  <si>
    <t>TT-11522-01</t>
  </si>
  <si>
    <t>TT-11615-01</t>
  </si>
  <si>
    <t>TT-12302-02</t>
  </si>
  <si>
    <t>TT-33502-02</t>
  </si>
  <si>
    <t>TT-33503-20</t>
  </si>
  <si>
    <t>TT-36100-09A</t>
  </si>
  <si>
    <t>TT-36100-09B</t>
  </si>
  <si>
    <t>TT-36104-06</t>
  </si>
  <si>
    <t>TT-36128-04</t>
  </si>
  <si>
    <t>TI-36104-02</t>
  </si>
  <si>
    <t>TS-36104-03</t>
  </si>
  <si>
    <t>TT-37320-03</t>
  </si>
  <si>
    <t>TT-40101-01</t>
  </si>
  <si>
    <t>TT-40102-02A</t>
  </si>
  <si>
    <t>TT-40102-02B</t>
  </si>
  <si>
    <t>TT-40102-02C</t>
  </si>
  <si>
    <t>TT-40113-03</t>
  </si>
  <si>
    <t>TT-50101-02</t>
  </si>
  <si>
    <t>TT-50102-02</t>
  </si>
  <si>
    <t>TT-A20102-02</t>
  </si>
  <si>
    <t>TT-A20104-01</t>
  </si>
  <si>
    <t>TT-B20102-02</t>
  </si>
  <si>
    <t>TT-B20104-01</t>
  </si>
  <si>
    <t>TS-11310-05</t>
  </si>
  <si>
    <t>TS-40100-01A</t>
  </si>
  <si>
    <t>TS-40100-01B</t>
  </si>
  <si>
    <t>TS-40100-01C</t>
  </si>
  <si>
    <t>TS-40102-02</t>
  </si>
  <si>
    <t>TE-11300-03</t>
  </si>
  <si>
    <t>TE-A20108-01</t>
  </si>
  <si>
    <t>TE-A20108-02</t>
  </si>
  <si>
    <t>TE-B20108-01</t>
  </si>
  <si>
    <t>TE-B20108-02</t>
  </si>
  <si>
    <t>TI-10302-11</t>
  </si>
  <si>
    <t>TI-9232</t>
  </si>
  <si>
    <t>TSHH-11</t>
  </si>
  <si>
    <t>TT-01</t>
  </si>
  <si>
    <t>TT-11</t>
  </si>
  <si>
    <t>TT-90</t>
  </si>
  <si>
    <t>TT-51</t>
  </si>
  <si>
    <t>TT-52</t>
  </si>
  <si>
    <t>TT-53</t>
  </si>
  <si>
    <t>TT-54</t>
  </si>
  <si>
    <t>TI-4101B</t>
  </si>
  <si>
    <t>TC-4102B</t>
  </si>
  <si>
    <t>TI-4105B</t>
  </si>
  <si>
    <t>TI-4106B</t>
  </si>
  <si>
    <t>TI-4107B</t>
  </si>
  <si>
    <t>TI-4108B</t>
  </si>
  <si>
    <t>TI-4109B</t>
  </si>
  <si>
    <t>TI-4110B</t>
  </si>
  <si>
    <t>TI-4111B</t>
  </si>
  <si>
    <t>TI-4112B</t>
  </si>
  <si>
    <t>TS-4113B</t>
  </si>
  <si>
    <t>TI-4114B</t>
  </si>
  <si>
    <t>TC-4115B</t>
  </si>
  <si>
    <t>TI-4116B</t>
  </si>
  <si>
    <t>TI-5101B</t>
  </si>
  <si>
    <t>TC-5102B</t>
  </si>
  <si>
    <t>TI-5105B</t>
  </si>
  <si>
    <t>TI-5106B</t>
  </si>
  <si>
    <t>TI-5107B</t>
  </si>
  <si>
    <t>TI-5108B</t>
  </si>
  <si>
    <t>TI-5109B</t>
  </si>
  <si>
    <t>TI-5110B</t>
  </si>
  <si>
    <t>TI-5111B</t>
  </si>
  <si>
    <t>TI-5112B</t>
  </si>
  <si>
    <t>TS-5113B</t>
  </si>
  <si>
    <t>TI-5114B</t>
  </si>
  <si>
    <t>TC-5115B</t>
  </si>
  <si>
    <t>TI-1701</t>
  </si>
  <si>
    <t>TI-1702</t>
  </si>
  <si>
    <t>TI-1703</t>
  </si>
  <si>
    <t>TI-1704</t>
  </si>
  <si>
    <t>TI-1705</t>
  </si>
  <si>
    <t>TI-1706</t>
  </si>
  <si>
    <t>TI-1710</t>
  </si>
  <si>
    <t>E-172</t>
  </si>
  <si>
    <t>E-172 SHELL</t>
  </si>
  <si>
    <t>NBA,IBD</t>
  </si>
  <si>
    <t>PG-1753</t>
  </si>
  <si>
    <t>PG-1755</t>
  </si>
  <si>
    <t>PG-1754</t>
  </si>
  <si>
    <t>TK-172 NGB</t>
  </si>
  <si>
    <t>PG-1762</t>
  </si>
  <si>
    <t>TG-0151</t>
  </si>
  <si>
    <t>TG-0152</t>
  </si>
  <si>
    <t>TG-0153</t>
  </si>
  <si>
    <t>TG-0154</t>
  </si>
  <si>
    <t>TG-0252</t>
  </si>
  <si>
    <t>TG-0253</t>
  </si>
  <si>
    <t>TG-0255</t>
  </si>
  <si>
    <t>TG-0256</t>
  </si>
  <si>
    <t>TG-0256B</t>
  </si>
  <si>
    <t>TG-0257</t>
  </si>
  <si>
    <t>TG-0258</t>
  </si>
  <si>
    <t>TG-0259</t>
  </si>
  <si>
    <t>TG-0260</t>
  </si>
  <si>
    <t>TG-0261</t>
  </si>
  <si>
    <t>TG-0262</t>
  </si>
  <si>
    <t>TG-0263</t>
  </si>
  <si>
    <t>TG-0264</t>
  </si>
  <si>
    <t>TG-0265</t>
  </si>
  <si>
    <t>TG-0266</t>
  </si>
  <si>
    <t>TG-0267</t>
  </si>
  <si>
    <t>TG-0268</t>
  </si>
  <si>
    <t>TG-0281-1</t>
  </si>
  <si>
    <t>TG-0281-2</t>
  </si>
  <si>
    <t>TG-0281-3</t>
  </si>
  <si>
    <t>TG-0281-4</t>
  </si>
  <si>
    <t>TG-0281-5</t>
  </si>
  <si>
    <t>TG-0281-6</t>
  </si>
  <si>
    <t>TG-0281-7</t>
  </si>
  <si>
    <t>TG-0283-1</t>
  </si>
  <si>
    <t>TG-0283-2</t>
  </si>
  <si>
    <t>TG-0283-3</t>
  </si>
  <si>
    <t>TG-0283-4</t>
  </si>
  <si>
    <t>TG-0283-5</t>
  </si>
  <si>
    <t>TG-0371</t>
  </si>
  <si>
    <t>TG-0478</t>
  </si>
  <si>
    <t>TG-0480</t>
  </si>
  <si>
    <t>TG-1051</t>
  </si>
  <si>
    <t>TG-1052</t>
  </si>
  <si>
    <t>TG-1151</t>
  </si>
  <si>
    <t>TG-1152</t>
  </si>
  <si>
    <t>TG-1153</t>
  </si>
  <si>
    <t>TG-1154</t>
  </si>
  <si>
    <t>TG-1171-1</t>
  </si>
  <si>
    <t>TG-1171-2</t>
  </si>
  <si>
    <t>TG-1251</t>
  </si>
  <si>
    <t>TG-1351</t>
  </si>
  <si>
    <t>TG-1352</t>
  </si>
  <si>
    <t>TG-1451</t>
  </si>
  <si>
    <t>TG-1452</t>
  </si>
  <si>
    <t>TG-1457</t>
  </si>
  <si>
    <t>TG-1551</t>
  </si>
  <si>
    <t>TG-1554</t>
  </si>
  <si>
    <t>TG-1555</t>
  </si>
  <si>
    <t>TG-1571-1</t>
  </si>
  <si>
    <t>TG-1571-2</t>
  </si>
  <si>
    <t>TG-1571-3</t>
  </si>
  <si>
    <t>TG-1571-4</t>
  </si>
  <si>
    <t>TG-1571-5</t>
  </si>
  <si>
    <t>TG-1652</t>
  </si>
  <si>
    <t>TG-2152</t>
  </si>
  <si>
    <t>TG-2157</t>
  </si>
  <si>
    <t>TG-2158</t>
  </si>
  <si>
    <t>TG-2251</t>
  </si>
  <si>
    <t>TG-2252</t>
  </si>
  <si>
    <t>TG-2254</t>
  </si>
  <si>
    <t>TG-2256</t>
  </si>
  <si>
    <t>TG-2258</t>
  </si>
  <si>
    <t>TG-2351</t>
  </si>
  <si>
    <t>TG-2451</t>
  </si>
  <si>
    <t>TG-2452</t>
  </si>
  <si>
    <t>TG-2553</t>
  </si>
  <si>
    <t>TG-3151</t>
  </si>
  <si>
    <t>TG-3152</t>
  </si>
  <si>
    <t>TG-3154</t>
  </si>
  <si>
    <t>TG-3251</t>
  </si>
  <si>
    <t>TG-3252</t>
  </si>
  <si>
    <t>TG-4151</t>
  </si>
  <si>
    <t>TG-4152</t>
  </si>
  <si>
    <t>TG-4156</t>
  </si>
  <si>
    <t>TG-4157</t>
  </si>
  <si>
    <t>TG-4160</t>
  </si>
  <si>
    <t>TG-4161</t>
  </si>
  <si>
    <t>TG-4163</t>
  </si>
  <si>
    <t>TG-4164</t>
  </si>
  <si>
    <t>TG-4181-1</t>
  </si>
  <si>
    <t>TG-4181-2</t>
  </si>
  <si>
    <t>TG-4251</t>
  </si>
  <si>
    <t>TG-4351</t>
  </si>
  <si>
    <t>TG-4352</t>
  </si>
  <si>
    <t>TG-4354</t>
  </si>
  <si>
    <t>TG-4451</t>
  </si>
  <si>
    <t>TG-4455</t>
  </si>
  <si>
    <t>TG-4551</t>
  </si>
  <si>
    <t>TG-5155</t>
  </si>
  <si>
    <t>TG-5157</t>
  </si>
  <si>
    <t>TG-5161</t>
  </si>
  <si>
    <t>TG-5251</t>
  </si>
  <si>
    <t>TG-5252</t>
  </si>
  <si>
    <t>TG-5351</t>
  </si>
  <si>
    <t>TG-5354</t>
  </si>
  <si>
    <t>TG-5451</t>
  </si>
  <si>
    <t>TG-5454</t>
  </si>
  <si>
    <t>TG-5551</t>
  </si>
  <si>
    <t>TG-5555</t>
  </si>
  <si>
    <t>TG-5556</t>
  </si>
  <si>
    <t>TG-6151</t>
  </si>
  <si>
    <t>TG-6152</t>
  </si>
  <si>
    <t>TG-6154</t>
  </si>
  <si>
    <t>TG-6251</t>
  </si>
  <si>
    <t>TG-6252</t>
  </si>
  <si>
    <t>TG-6351</t>
  </si>
  <si>
    <t>TG-6353</t>
  </si>
  <si>
    <t>TG-6451</t>
  </si>
  <si>
    <t>TG-6454</t>
  </si>
  <si>
    <t>TG-7151</t>
  </si>
  <si>
    <t>TG-7152</t>
  </si>
  <si>
    <t>TG-7154</t>
  </si>
  <si>
    <t>TG-7153</t>
  </si>
  <si>
    <t>TG-8151</t>
  </si>
  <si>
    <t>TG-8551</t>
  </si>
  <si>
    <t>TG-8552</t>
  </si>
  <si>
    <t>TG-8553</t>
  </si>
  <si>
    <t>TG-8554</t>
  </si>
  <si>
    <t>TG-9251</t>
  </si>
  <si>
    <t>TG-9252</t>
  </si>
  <si>
    <t>TG-9381</t>
  </si>
  <si>
    <t>TG-9451</t>
  </si>
  <si>
    <t>TG-9452</t>
  </si>
  <si>
    <t>TG-9454</t>
  </si>
  <si>
    <t>TG-9456</t>
  </si>
  <si>
    <t>TG-9462</t>
  </si>
  <si>
    <t>TG-9462B</t>
  </si>
  <si>
    <t>TG-9652A</t>
  </si>
  <si>
    <t>TG-9652B</t>
  </si>
  <si>
    <t>TG-9660</t>
  </si>
  <si>
    <t>TG-9660-1</t>
  </si>
  <si>
    <t>TG-9660-2</t>
  </si>
  <si>
    <t>TG-9851</t>
  </si>
  <si>
    <t>TG-9852</t>
  </si>
  <si>
    <t>TG-9853</t>
  </si>
  <si>
    <t>TG-0513</t>
  </si>
  <si>
    <t>TG-0514</t>
  </si>
  <si>
    <t>TG-0516</t>
  </si>
  <si>
    <t>TG-E719</t>
  </si>
  <si>
    <t>TG-0262B</t>
  </si>
  <si>
    <t>TG-9113</t>
  </si>
  <si>
    <t>TG-9171A</t>
  </si>
  <si>
    <t>TG-9171B</t>
  </si>
  <si>
    <t>TG-11204-14</t>
  </si>
  <si>
    <t>TG-11216-03</t>
  </si>
  <si>
    <t>TG-11404-16</t>
  </si>
  <si>
    <t>TG-11416-05</t>
  </si>
  <si>
    <t>TG-11418-04</t>
  </si>
  <si>
    <t>TG-11512-03</t>
  </si>
  <si>
    <t>TG-12303-08</t>
  </si>
  <si>
    <t>TI-Water inlet</t>
  </si>
  <si>
    <t>TI-Water outlet</t>
  </si>
  <si>
    <t xml:space="preserve">TI-Fluegas inlet </t>
  </si>
  <si>
    <t>TI-Fluegas outlet</t>
  </si>
  <si>
    <t>TI-Atomizing inlet</t>
  </si>
  <si>
    <t xml:space="preserve">TI-Steam </t>
  </si>
  <si>
    <t>TI-FOL</t>
  </si>
  <si>
    <t>TI-11225-03</t>
  </si>
  <si>
    <t>TI-11223-01</t>
  </si>
  <si>
    <t>TI-11419-03</t>
  </si>
  <si>
    <t>TI-11408-01</t>
  </si>
  <si>
    <t>TI-11416-01</t>
  </si>
  <si>
    <t>TI-11523-01</t>
  </si>
  <si>
    <t>TI-12303-04</t>
  </si>
  <si>
    <t>TI-37302-01</t>
  </si>
  <si>
    <t>TI-46104-29</t>
  </si>
  <si>
    <t>TI-40112-01</t>
  </si>
  <si>
    <t>TG-4151B</t>
  </si>
  <si>
    <t>TG-4152B</t>
  </si>
  <si>
    <t>TG-4156B</t>
  </si>
  <si>
    <t>TG-4160B</t>
  </si>
  <si>
    <t>TG-5155B</t>
  </si>
  <si>
    <t>TG-1751</t>
  </si>
  <si>
    <t>TG-1752</t>
  </si>
  <si>
    <t>TG-1741</t>
  </si>
  <si>
    <t>D-174</t>
  </si>
  <si>
    <t>MTL22673</t>
  </si>
  <si>
    <t>T-170 #24</t>
  </si>
  <si>
    <t>TG54.100</t>
  </si>
  <si>
    <t>T-170 #10</t>
  </si>
  <si>
    <t>LG-1751</t>
  </si>
  <si>
    <t>LG-1752</t>
  </si>
  <si>
    <t xml:space="preserve">D-175 </t>
  </si>
  <si>
    <t>LG-1753</t>
  </si>
  <si>
    <t>D-175 INTERFACE</t>
  </si>
  <si>
    <t>LG-1754</t>
  </si>
  <si>
    <t>LG-01</t>
  </si>
  <si>
    <t>LG-0151-1</t>
  </si>
  <si>
    <t>LG-0151-2</t>
  </si>
  <si>
    <t>LG-0152</t>
  </si>
  <si>
    <t>LG-0153</t>
  </si>
  <si>
    <t>LG-0154</t>
  </si>
  <si>
    <t>LG-0251</t>
  </si>
  <si>
    <t>LG-0252-1</t>
  </si>
  <si>
    <t>LG-0252-2</t>
  </si>
  <si>
    <t>LG-0253</t>
  </si>
  <si>
    <t>LG-0254</t>
  </si>
  <si>
    <t>LG-0255</t>
  </si>
  <si>
    <t>LG-0256</t>
  </si>
  <si>
    <t>LG-0257</t>
  </si>
  <si>
    <t>LG-0258</t>
  </si>
  <si>
    <t>LG-0260</t>
  </si>
  <si>
    <t>LG-0261</t>
  </si>
  <si>
    <t>LG-0262</t>
  </si>
  <si>
    <t>LG-0281-1</t>
  </si>
  <si>
    <t>LG-0281-2</t>
  </si>
  <si>
    <t>LG-0281-3</t>
  </si>
  <si>
    <t>LG-0281-4</t>
  </si>
  <si>
    <t>LG-0281-5</t>
  </si>
  <si>
    <t>LG-0283-1</t>
  </si>
  <si>
    <t>LG-0283-2</t>
  </si>
  <si>
    <t>LG-0283-3</t>
  </si>
  <si>
    <t>LG-0283-4</t>
  </si>
  <si>
    <t>LG-0283-5</t>
  </si>
  <si>
    <t>LG-1051-1</t>
  </si>
  <si>
    <t>LG-1051-2</t>
  </si>
  <si>
    <t>LG-1051-3</t>
  </si>
  <si>
    <t>LG-1052</t>
  </si>
  <si>
    <t>LG-1151-1</t>
  </si>
  <si>
    <t>LG-1151-2</t>
  </si>
  <si>
    <t>LG-1151-3</t>
  </si>
  <si>
    <t>LG-1151-4</t>
  </si>
  <si>
    <t>LG-1152</t>
  </si>
  <si>
    <t>LG-1153</t>
  </si>
  <si>
    <t>LG-1251</t>
  </si>
  <si>
    <t>LG-1252-1</t>
  </si>
  <si>
    <t>LG-1252-2</t>
  </si>
  <si>
    <t>LG-1252-3</t>
  </si>
  <si>
    <t>LG-1252-4</t>
  </si>
  <si>
    <t>LG-1253</t>
  </si>
  <si>
    <t>LG-1351-1</t>
  </si>
  <si>
    <t>LG-1351-2</t>
  </si>
  <si>
    <t>LG-1352</t>
  </si>
  <si>
    <t>LG-1451</t>
  </si>
  <si>
    <t>LG-1452</t>
  </si>
  <si>
    <t>LG-1551</t>
  </si>
  <si>
    <t>LG-1552</t>
  </si>
  <si>
    <t>LG-1571-1</t>
  </si>
  <si>
    <t>LG-1571-2</t>
  </si>
  <si>
    <t>LG-1571-3</t>
  </si>
  <si>
    <t>LG-1651-1</t>
  </si>
  <si>
    <t>LG-1651-2</t>
  </si>
  <si>
    <t>LG-1652-1</t>
  </si>
  <si>
    <t>LG-1652-2</t>
  </si>
  <si>
    <t>LG-1653</t>
  </si>
  <si>
    <t>LG-1654</t>
  </si>
  <si>
    <t>LG-2151</t>
  </si>
  <si>
    <t>LG-2152</t>
  </si>
  <si>
    <t>LG-2153-1</t>
  </si>
  <si>
    <t>LG-2153-2</t>
  </si>
  <si>
    <t>LG-2251</t>
  </si>
  <si>
    <t>LG-2252</t>
  </si>
  <si>
    <t>LG-2253</t>
  </si>
  <si>
    <t>LG-2351</t>
  </si>
  <si>
    <t>LG-2352</t>
  </si>
  <si>
    <t>LG-2451</t>
  </si>
  <si>
    <t>LG-2452</t>
  </si>
  <si>
    <t>LG-2551</t>
  </si>
  <si>
    <t>LG-2552</t>
  </si>
  <si>
    <t>LG-2553</t>
  </si>
  <si>
    <t>LG-3152</t>
  </si>
  <si>
    <t>LG-3153</t>
  </si>
  <si>
    <t>LG-3251</t>
  </si>
  <si>
    <t>LG-3252</t>
  </si>
  <si>
    <t>LG-3253</t>
  </si>
  <si>
    <t>LG-4151</t>
  </si>
  <si>
    <t>LG-4152</t>
  </si>
  <si>
    <t>LG-4153-1</t>
  </si>
  <si>
    <t>LG-4153-2</t>
  </si>
  <si>
    <t>LG-4153-3</t>
  </si>
  <si>
    <t>LG-4154</t>
  </si>
  <si>
    <t>LG-4157</t>
  </si>
  <si>
    <t>LG-4158</t>
  </si>
  <si>
    <t>LG-4159</t>
  </si>
  <si>
    <t>LG-4181-1</t>
  </si>
  <si>
    <t>LG-4181-2</t>
  </si>
  <si>
    <t>LG-4181-3</t>
  </si>
  <si>
    <t>LG-4251-1</t>
  </si>
  <si>
    <t>LG-4251-2</t>
  </si>
  <si>
    <t>LG-4252</t>
  </si>
  <si>
    <t>LG-4253</t>
  </si>
  <si>
    <t>LG-4351-1</t>
  </si>
  <si>
    <t>LG-4351-2</t>
  </si>
  <si>
    <t>LG-4352</t>
  </si>
  <si>
    <t>LG-4451</t>
  </si>
  <si>
    <t>LG-4452</t>
  </si>
  <si>
    <t>LG-4551</t>
  </si>
  <si>
    <t>LG-4552</t>
  </si>
  <si>
    <t>LG-4553</t>
  </si>
  <si>
    <t>LG-5151</t>
  </si>
  <si>
    <t>LG-5152</t>
  </si>
  <si>
    <t>LG-5153-1</t>
  </si>
  <si>
    <t>LG-5153-2</t>
  </si>
  <si>
    <t>LG-5251</t>
  </si>
  <si>
    <t>LG-5252</t>
  </si>
  <si>
    <t>LG-5351</t>
  </si>
  <si>
    <t>LG-5352</t>
  </si>
  <si>
    <t>LG-5451</t>
  </si>
  <si>
    <t>LG-5452</t>
  </si>
  <si>
    <t>LG-5551</t>
  </si>
  <si>
    <t>LG-5552</t>
  </si>
  <si>
    <t>LG-5553</t>
  </si>
  <si>
    <t>LG-5554</t>
  </si>
  <si>
    <t>LG-6151</t>
  </si>
  <si>
    <t>LG-6152</t>
  </si>
  <si>
    <t>LG-6153-1</t>
  </si>
  <si>
    <t>LG-6153-2</t>
  </si>
  <si>
    <t>LG-6251-1</t>
  </si>
  <si>
    <t>LG-6251-2</t>
  </si>
  <si>
    <t>LG-6252</t>
  </si>
  <si>
    <t>LG-6253</t>
  </si>
  <si>
    <t>LG-6351</t>
  </si>
  <si>
    <t>LG-6352</t>
  </si>
  <si>
    <t>LG-6451</t>
  </si>
  <si>
    <t>LG-6452</t>
  </si>
  <si>
    <t>LG-7105</t>
  </si>
  <si>
    <t>LG-7151</t>
  </si>
  <si>
    <t>LG-8351</t>
  </si>
  <si>
    <t>LG-8352A</t>
  </si>
  <si>
    <t>LG-8352B</t>
  </si>
  <si>
    <t>LG-8353</t>
  </si>
  <si>
    <t>LG-8551</t>
  </si>
  <si>
    <t>LG-8591</t>
  </si>
  <si>
    <t>LG-8592</t>
  </si>
  <si>
    <t>LG-9251</t>
  </si>
  <si>
    <t>LG-9253</t>
  </si>
  <si>
    <t>LG-9381</t>
  </si>
  <si>
    <t>LG-9551</t>
  </si>
  <si>
    <t>LG-9611</t>
  </si>
  <si>
    <t>LG-9612</t>
  </si>
  <si>
    <t>LG-9651</t>
  </si>
  <si>
    <t>LG-9552</t>
  </si>
  <si>
    <t>LG-9653A</t>
  </si>
  <si>
    <t>LG-9653B</t>
  </si>
  <si>
    <t>LG-9654</t>
  </si>
  <si>
    <t>LG-9684</t>
  </si>
  <si>
    <t>LG-9851</t>
  </si>
  <si>
    <t>LG-9852</t>
  </si>
  <si>
    <t>LG-9853</t>
  </si>
  <si>
    <t>LG-7701</t>
  </si>
  <si>
    <t>LG-7702</t>
  </si>
  <si>
    <t>LG-7703</t>
  </si>
  <si>
    <t>LG-4151B</t>
  </si>
  <si>
    <t>LG-4152B</t>
  </si>
  <si>
    <t>LG-4153-1B</t>
  </si>
  <si>
    <t>LG-4153-2B</t>
  </si>
  <si>
    <t>LG-4153-3B</t>
  </si>
  <si>
    <t>LG-4154B</t>
  </si>
  <si>
    <t>LG-5151B</t>
  </si>
  <si>
    <t>LG-5152B</t>
  </si>
  <si>
    <t>LG-5153-1B</t>
  </si>
  <si>
    <t>LG-5153-2B</t>
  </si>
  <si>
    <t>Transparent</t>
  </si>
  <si>
    <t>Jerguson Gage</t>
  </si>
  <si>
    <t>MTL22733</t>
  </si>
  <si>
    <t>315T300L</t>
  </si>
  <si>
    <t>318T300L</t>
  </si>
  <si>
    <t>MTL22728</t>
  </si>
  <si>
    <t>MTL22727</t>
  </si>
  <si>
    <t xml:space="preserve"> 213T300L</t>
  </si>
  <si>
    <t>FI-01</t>
  </si>
  <si>
    <t>FI-02</t>
  </si>
  <si>
    <t>FC-0101</t>
  </si>
  <si>
    <t>FI-0102</t>
  </si>
  <si>
    <t>FI-0103</t>
  </si>
  <si>
    <t>FC-0104</t>
  </si>
  <si>
    <t>FC-0105</t>
  </si>
  <si>
    <t>FI-0106</t>
  </si>
  <si>
    <t>FC-0107</t>
  </si>
  <si>
    <t>FC-0108</t>
  </si>
  <si>
    <t>FQI-0109</t>
  </si>
  <si>
    <t>FC-0110</t>
  </si>
  <si>
    <t>FI-0111</t>
  </si>
  <si>
    <t>FQI-0112</t>
  </si>
  <si>
    <t>FC-0113</t>
  </si>
  <si>
    <t>FQC-0114</t>
  </si>
  <si>
    <t>FI-0116</t>
  </si>
  <si>
    <t>FC-0117</t>
  </si>
  <si>
    <t>FQI-0118</t>
  </si>
  <si>
    <t>FC-0119</t>
  </si>
  <si>
    <t>FI-0120</t>
  </si>
  <si>
    <t>FI-0151</t>
  </si>
  <si>
    <t>FC-0127</t>
  </si>
  <si>
    <t>FI-0152</t>
  </si>
  <si>
    <t>FQI-0123</t>
  </si>
  <si>
    <t>FQI-0124</t>
  </si>
  <si>
    <t>FQI-0125</t>
  </si>
  <si>
    <t>FC-0201</t>
  </si>
  <si>
    <t>FC-0202</t>
  </si>
  <si>
    <t>FI-0203</t>
  </si>
  <si>
    <t>FC-0204</t>
  </si>
  <si>
    <t>FI-0205</t>
  </si>
  <si>
    <t>FI-0251</t>
  </si>
  <si>
    <t>FI-0252</t>
  </si>
  <si>
    <t>FI-0253</t>
  </si>
  <si>
    <t>FI-0256</t>
  </si>
  <si>
    <t>FI-0257</t>
  </si>
  <si>
    <t>FI-0258</t>
  </si>
  <si>
    <t>FI-0259</t>
  </si>
  <si>
    <t>FI-0260</t>
  </si>
  <si>
    <t>FI-0261</t>
  </si>
  <si>
    <t>FI-0262</t>
  </si>
  <si>
    <t>FC-0321</t>
  </si>
  <si>
    <t>FC-0322</t>
  </si>
  <si>
    <t>FC-0323</t>
  </si>
  <si>
    <t>FC-0324</t>
  </si>
  <si>
    <t>FI-0325</t>
  </si>
  <si>
    <t>FI-0515</t>
  </si>
  <si>
    <t>FI-0517</t>
  </si>
  <si>
    <t>FCQ-1001</t>
  </si>
  <si>
    <t>FQI-1002</t>
  </si>
  <si>
    <t>FQI-1002B</t>
  </si>
  <si>
    <t>FQI-1003</t>
  </si>
  <si>
    <t>FC-1004</t>
  </si>
  <si>
    <t>FQI-1006</t>
  </si>
  <si>
    <t>FC-1006-1</t>
  </si>
  <si>
    <t>FC-1006-2</t>
  </si>
  <si>
    <t>FI-1051</t>
  </si>
  <si>
    <t>FC-1101</t>
  </si>
  <si>
    <t>FC-1102</t>
  </si>
  <si>
    <t>FC-1103</t>
  </si>
  <si>
    <t>FC-1104</t>
  </si>
  <si>
    <t>FC-1106</t>
  </si>
  <si>
    <t>FC-1107</t>
  </si>
  <si>
    <t>FC-1109</t>
  </si>
  <si>
    <t>FC-1201</t>
  </si>
  <si>
    <t>FC-1202</t>
  </si>
  <si>
    <t>FI-1203</t>
  </si>
  <si>
    <t>FI-1204</t>
  </si>
  <si>
    <t>FC-1301</t>
  </si>
  <si>
    <t>FC-1302</t>
  </si>
  <si>
    <t>FC-1303</t>
  </si>
  <si>
    <t>FC-1304</t>
  </si>
  <si>
    <t>FC-1305</t>
  </si>
  <si>
    <t>FC-1306</t>
  </si>
  <si>
    <t>FC-1307</t>
  </si>
  <si>
    <t>FI-1308</t>
  </si>
  <si>
    <t>FC-1309</t>
  </si>
  <si>
    <t>FC-1401</t>
  </si>
  <si>
    <t>FC-1402</t>
  </si>
  <si>
    <t>FC-1403</t>
  </si>
  <si>
    <t>FI-1404</t>
  </si>
  <si>
    <t>FC-1405A</t>
  </si>
  <si>
    <t>FC-1405B</t>
  </si>
  <si>
    <t>FC-1406</t>
  </si>
  <si>
    <t>FC-1407</t>
  </si>
  <si>
    <t>FI-1501</t>
  </si>
  <si>
    <t>FC-1601</t>
  </si>
  <si>
    <t>FC-1602</t>
  </si>
  <si>
    <t>FC-1603</t>
  </si>
  <si>
    <t>FC-1604</t>
  </si>
  <si>
    <t>FC-1605</t>
  </si>
  <si>
    <t>FI-1606</t>
  </si>
  <si>
    <t>FI-1607</t>
  </si>
  <si>
    <t>FC-2101</t>
  </si>
  <si>
    <t>FC-2102</t>
  </si>
  <si>
    <t>FC-2103</t>
  </si>
  <si>
    <t>FI-2104</t>
  </si>
  <si>
    <t>FC-2105</t>
  </si>
  <si>
    <t>FQI-2106</t>
  </si>
  <si>
    <t>FC-2201</t>
  </si>
  <si>
    <t>FC-2202</t>
  </si>
  <si>
    <t>FC-2203</t>
  </si>
  <si>
    <t>FI-2204</t>
  </si>
  <si>
    <t>FI-2301</t>
  </si>
  <si>
    <t>FC-2302</t>
  </si>
  <si>
    <t>FI-2303</t>
  </si>
  <si>
    <t>FI-2304</t>
  </si>
  <si>
    <t>FC-2401</t>
  </si>
  <si>
    <t>FI-2451</t>
  </si>
  <si>
    <t>FC-2501</t>
  </si>
  <si>
    <t>FC-2502</t>
  </si>
  <si>
    <t>FC-2503</t>
  </si>
  <si>
    <t>FC-2504</t>
  </si>
  <si>
    <t>FC-2505</t>
  </si>
  <si>
    <t>FC-2506</t>
  </si>
  <si>
    <t>FC-3101</t>
  </si>
  <si>
    <t>FC-3102</t>
  </si>
  <si>
    <t>FC-3103</t>
  </si>
  <si>
    <t>FI-3104</t>
  </si>
  <si>
    <t>FC-3105</t>
  </si>
  <si>
    <t>FC-3201</t>
  </si>
  <si>
    <t>FC-3202</t>
  </si>
  <si>
    <t>FC-3203</t>
  </si>
  <si>
    <t>FC-3205</t>
  </si>
  <si>
    <t>FC-4101</t>
  </si>
  <si>
    <t>FI-4102</t>
  </si>
  <si>
    <t>FC-4103</t>
  </si>
  <si>
    <t>FC-4105A</t>
  </si>
  <si>
    <t>FC-4105B</t>
  </si>
  <si>
    <t>FC-4106</t>
  </si>
  <si>
    <t>FQI-4107</t>
  </si>
  <si>
    <t>FI-4108</t>
  </si>
  <si>
    <t>FI-4109</t>
  </si>
  <si>
    <t>FC-4110</t>
  </si>
  <si>
    <t>FC-4111</t>
  </si>
  <si>
    <t>FC-4112</t>
  </si>
  <si>
    <t>FI-4113</t>
  </si>
  <si>
    <t>FI-4151</t>
  </si>
  <si>
    <t>FI-4152</t>
  </si>
  <si>
    <t>FC-4201</t>
  </si>
  <si>
    <t>FC-4202</t>
  </si>
  <si>
    <t>FC-4203</t>
  </si>
  <si>
    <t>FC-4301</t>
  </si>
  <si>
    <t>FC-4302</t>
  </si>
  <si>
    <t>FC-4303</t>
  </si>
  <si>
    <t>FC-4304</t>
  </si>
  <si>
    <t>FC-4305</t>
  </si>
  <si>
    <t>FQI-4306</t>
  </si>
  <si>
    <t>FC-4401</t>
  </si>
  <si>
    <t>FC-4402</t>
  </si>
  <si>
    <t>FC-4403</t>
  </si>
  <si>
    <t>FC-4404</t>
  </si>
  <si>
    <t>FC-4501</t>
  </si>
  <si>
    <t>FC-4502</t>
  </si>
  <si>
    <t>FC-4503</t>
  </si>
  <si>
    <t>FC-4504</t>
  </si>
  <si>
    <t>FC-5101</t>
  </si>
  <si>
    <t>FI-5102</t>
  </si>
  <si>
    <t>FC-5103</t>
  </si>
  <si>
    <t>FC-5105A</t>
  </si>
  <si>
    <t>FC-5105B</t>
  </si>
  <si>
    <t>FC-5106</t>
  </si>
  <si>
    <t>FI-5107</t>
  </si>
  <si>
    <t>FI-5108</t>
  </si>
  <si>
    <t>FI-5109</t>
  </si>
  <si>
    <t>FI-5151</t>
  </si>
  <si>
    <t>FI-5152</t>
  </si>
  <si>
    <t>FC-5201</t>
  </si>
  <si>
    <t>FC-5202</t>
  </si>
  <si>
    <t>FC-5203</t>
  </si>
  <si>
    <t>FC-5301</t>
  </si>
  <si>
    <t>FC-5302</t>
  </si>
  <si>
    <t>FC-5303</t>
  </si>
  <si>
    <t>FC-5304</t>
  </si>
  <si>
    <t>FQI-5305</t>
  </si>
  <si>
    <t>FC-5306</t>
  </si>
  <si>
    <t>FC-5401</t>
  </si>
  <si>
    <t>FC-5402</t>
  </si>
  <si>
    <t>FC-5403</t>
  </si>
  <si>
    <t>FC-5404</t>
  </si>
  <si>
    <t>FC-5501</t>
  </si>
  <si>
    <t>FC-5502</t>
  </si>
  <si>
    <t>FC-5503</t>
  </si>
  <si>
    <t>FC-5504</t>
  </si>
  <si>
    <t>FC-6101</t>
  </si>
  <si>
    <t>FI-6102</t>
  </si>
  <si>
    <t>FC-6103A</t>
  </si>
  <si>
    <t>FC-6103B</t>
  </si>
  <si>
    <t>FC-6105</t>
  </si>
  <si>
    <t>FI-6106</t>
  </si>
  <si>
    <t>FI-6108</t>
  </si>
  <si>
    <t>FI-6151</t>
  </si>
  <si>
    <t>FI-6152</t>
  </si>
  <si>
    <t>FC-6201</t>
  </si>
  <si>
    <t>FC-6203</t>
  </si>
  <si>
    <t>FC-6204</t>
  </si>
  <si>
    <t>FC-6205</t>
  </si>
  <si>
    <t>FI-6206</t>
  </si>
  <si>
    <t>FC-6301</t>
  </si>
  <si>
    <t>FC-6302</t>
  </si>
  <si>
    <t>FC-6303</t>
  </si>
  <si>
    <t>FC-6304</t>
  </si>
  <si>
    <t>FQI-6305</t>
  </si>
  <si>
    <t>FC-6401</t>
  </si>
  <si>
    <t>FC-6402</t>
  </si>
  <si>
    <t>FC-6403</t>
  </si>
  <si>
    <t>FC-6404</t>
  </si>
  <si>
    <t>FQI-7101B</t>
  </si>
  <si>
    <t>FQI-7102</t>
  </si>
  <si>
    <t>FQI-7201</t>
  </si>
  <si>
    <t>FQI-7202</t>
  </si>
  <si>
    <t>FQI-7203</t>
  </si>
  <si>
    <t>FQI-7204</t>
  </si>
  <si>
    <t>FQI-7205</t>
  </si>
  <si>
    <t>FQI-7206</t>
  </si>
  <si>
    <t>FQI-7207</t>
  </si>
  <si>
    <t>FI-7501</t>
  </si>
  <si>
    <t>FC-8101</t>
  </si>
  <si>
    <t>FC-8102</t>
  </si>
  <si>
    <t>FQI-8103</t>
  </si>
  <si>
    <t>FI-8151</t>
  </si>
  <si>
    <t>FI-8152</t>
  </si>
  <si>
    <t>FI-8201</t>
  </si>
  <si>
    <t>FI-8202</t>
  </si>
  <si>
    <t>FI-8251</t>
  </si>
  <si>
    <t>FI-8252</t>
  </si>
  <si>
    <t>FC-8501</t>
  </si>
  <si>
    <t>FC-8502</t>
  </si>
  <si>
    <t>FC-8503</t>
  </si>
  <si>
    <t>FC-8504</t>
  </si>
  <si>
    <t>FC-8505</t>
  </si>
  <si>
    <t>FI-8506</t>
  </si>
  <si>
    <t>FC-8507</t>
  </si>
  <si>
    <t>FC-8508</t>
  </si>
  <si>
    <t>FI-8511</t>
  </si>
  <si>
    <t>FC-8512</t>
  </si>
  <si>
    <t>FQI-9011</t>
  </si>
  <si>
    <t>FC-9011</t>
  </si>
  <si>
    <t>FQI-9010</t>
  </si>
  <si>
    <t>FC-9118</t>
  </si>
  <si>
    <t>FI-9119</t>
  </si>
  <si>
    <t>FQI-9201</t>
  </si>
  <si>
    <t>FQI-9202</t>
  </si>
  <si>
    <t>FQI-9203</t>
  </si>
  <si>
    <t>FQI-9204</t>
  </si>
  <si>
    <t>FC-9204</t>
  </si>
  <si>
    <t>FQI-9205</t>
  </si>
  <si>
    <t>FI-9206</t>
  </si>
  <si>
    <t>FC-9207</t>
  </si>
  <si>
    <t>FQI-9301</t>
  </si>
  <si>
    <t>FIQA-9302</t>
  </si>
  <si>
    <t>FQI-9351</t>
  </si>
  <si>
    <t>FI-9381-1</t>
  </si>
  <si>
    <t>FI-9381-2</t>
  </si>
  <si>
    <t>FI-9381-3</t>
  </si>
  <si>
    <t>FI-9381-4</t>
  </si>
  <si>
    <t>FI-9381-5</t>
  </si>
  <si>
    <t>FI-9381-6</t>
  </si>
  <si>
    <t>FI-9381-7</t>
  </si>
  <si>
    <t>FI-9381-8</t>
  </si>
  <si>
    <t>FQI-9401</t>
  </si>
  <si>
    <t>FQI-9402</t>
  </si>
  <si>
    <t>FQI-9403</t>
  </si>
  <si>
    <t>FQI-9404</t>
  </si>
  <si>
    <t>FQI-9405</t>
  </si>
  <si>
    <t>FS-9421</t>
  </si>
  <si>
    <t>FS-9422</t>
  </si>
  <si>
    <t>FS-9421B</t>
  </si>
  <si>
    <t>FS-9422B</t>
  </si>
  <si>
    <t>FQI-9601</t>
  </si>
  <si>
    <t>FC-9602</t>
  </si>
  <si>
    <t>FC-9801</t>
  </si>
  <si>
    <t>FI-9802</t>
  </si>
  <si>
    <t>FC-9803</t>
  </si>
  <si>
    <t>FQI-9901</t>
  </si>
  <si>
    <t>FQI-9902</t>
  </si>
  <si>
    <t>FQI-9903</t>
  </si>
  <si>
    <t>FQI-9904</t>
  </si>
  <si>
    <t>FQI-9905</t>
  </si>
  <si>
    <t>FQI-9908</t>
  </si>
  <si>
    <t>FC-9941</t>
  </si>
  <si>
    <t>FC-9942</t>
  </si>
  <si>
    <t>FI-9951</t>
  </si>
  <si>
    <t>FI-9952</t>
  </si>
  <si>
    <t>FI-9953</t>
  </si>
  <si>
    <t>FI-9954</t>
  </si>
  <si>
    <t>FI-9221</t>
  </si>
  <si>
    <t>FT-9603</t>
  </si>
  <si>
    <t>PDT-11302-04</t>
  </si>
  <si>
    <t>FIS-11506-07</t>
  </si>
  <si>
    <t>FS-40113-01A</t>
  </si>
  <si>
    <t>FS-40113-01B</t>
  </si>
  <si>
    <t>FS-40113-01C</t>
  </si>
  <si>
    <t>FT-10104-01</t>
  </si>
  <si>
    <t>FT-10313-01</t>
  </si>
  <si>
    <t>FT-10409-01</t>
  </si>
  <si>
    <t>FT-10410-02</t>
  </si>
  <si>
    <t>FT-11222-05</t>
  </si>
  <si>
    <t>FT-11406-01</t>
  </si>
  <si>
    <t>FT-11409-03</t>
  </si>
  <si>
    <t>FT-11411-03</t>
  </si>
  <si>
    <t>FT-11430-02</t>
  </si>
  <si>
    <t>FT-12303-06</t>
  </si>
  <si>
    <t>FT-0721</t>
  </si>
  <si>
    <t>FI-36103-01</t>
  </si>
  <si>
    <t>FT-7701A</t>
  </si>
  <si>
    <t>FT-7701B</t>
  </si>
  <si>
    <t>FI-9231</t>
  </si>
  <si>
    <t>FT-6A</t>
  </si>
  <si>
    <t>FT-6B</t>
  </si>
  <si>
    <t>FC-4101B</t>
  </si>
  <si>
    <t>FI-4102B</t>
  </si>
  <si>
    <t>FC-4103B</t>
  </si>
  <si>
    <t>FC-4105C</t>
  </si>
  <si>
    <t>FC-4106B</t>
  </si>
  <si>
    <t>FQI-4107B</t>
  </si>
  <si>
    <t>FI-4108B</t>
  </si>
  <si>
    <t>FI-4109B</t>
  </si>
  <si>
    <t>FC-4110B</t>
  </si>
  <si>
    <t>FC-4111B</t>
  </si>
  <si>
    <t>FC-4112B</t>
  </si>
  <si>
    <t>FI-4113B</t>
  </si>
  <si>
    <t>FI-4151B</t>
  </si>
  <si>
    <t>FI-4152B</t>
  </si>
  <si>
    <t>FC-4201B</t>
  </si>
  <si>
    <t>FC-5101B</t>
  </si>
  <si>
    <t>FI-5102B</t>
  </si>
  <si>
    <t>FC-5103B</t>
  </si>
  <si>
    <t>FC-5105C</t>
  </si>
  <si>
    <t>FC-5106B</t>
  </si>
  <si>
    <t>FI-5107B</t>
  </si>
  <si>
    <t>FI-5108B</t>
  </si>
  <si>
    <t>FI-5151B</t>
  </si>
  <si>
    <t>FI-5152B</t>
  </si>
  <si>
    <t>FC-5201B</t>
  </si>
  <si>
    <t>FT-1701</t>
  </si>
  <si>
    <t>T-170 Feed</t>
  </si>
  <si>
    <t>FT-1702</t>
  </si>
  <si>
    <t>FT-1703</t>
  </si>
  <si>
    <t>FT-1704</t>
  </si>
  <si>
    <t>FT-1705</t>
  </si>
  <si>
    <t>FT-1706</t>
  </si>
  <si>
    <t>2200 kg/h</t>
  </si>
  <si>
    <t>4000 kg/h</t>
  </si>
  <si>
    <t>Variabel area</t>
  </si>
  <si>
    <t>1980 kg/h</t>
  </si>
  <si>
    <t>MTL22693</t>
  </si>
  <si>
    <t xml:space="preserve">VXW025-L1CA1-140-211AHC-0 </t>
  </si>
  <si>
    <t>MTL22694</t>
  </si>
  <si>
    <t>MTL22695</t>
  </si>
  <si>
    <t>GTX31D-AAAADAB-AFIAHA1-R1T1W1</t>
  </si>
  <si>
    <t>MTL22697</t>
  </si>
  <si>
    <t>NLZ1111-A2RF2-1NB1/E2/E1/GH</t>
  </si>
  <si>
    <t>NLZ1111-A2RF3-3CA1/E2/EI/GH</t>
  </si>
  <si>
    <t>MTL22696</t>
  </si>
  <si>
    <t>Tokyo Keiso</t>
  </si>
  <si>
    <t>PS-01</t>
  </si>
  <si>
    <t>PI-01</t>
  </si>
  <si>
    <t>PT-0101</t>
  </si>
  <si>
    <t>PI-0102</t>
  </si>
  <si>
    <t>PI-0103</t>
  </si>
  <si>
    <t>PT-0104</t>
  </si>
  <si>
    <t>PI-0105</t>
  </si>
  <si>
    <t>PI-0106</t>
  </si>
  <si>
    <t>PT-0107</t>
  </si>
  <si>
    <t>PI-0108</t>
  </si>
  <si>
    <t>PI-0109</t>
  </si>
  <si>
    <t>PI-0110</t>
  </si>
  <si>
    <t>PT-0111</t>
  </si>
  <si>
    <t>PT-0113</t>
  </si>
  <si>
    <t>PT-0114</t>
  </si>
  <si>
    <t>PI-0115</t>
  </si>
  <si>
    <t>PI-0117</t>
  </si>
  <si>
    <t>PI-0118</t>
  </si>
  <si>
    <t>PI-0119</t>
  </si>
  <si>
    <t>PDI-0120</t>
  </si>
  <si>
    <t>PT-0121</t>
  </si>
  <si>
    <t>PI-0122</t>
  </si>
  <si>
    <t>PT-0124</t>
  </si>
  <si>
    <t>PT-0125</t>
  </si>
  <si>
    <t>PDI-0140</t>
  </si>
  <si>
    <t>PI-0202</t>
  </si>
  <si>
    <t>PDI-0203</t>
  </si>
  <si>
    <t>PI-0204</t>
  </si>
  <si>
    <t>PT-0205</t>
  </si>
  <si>
    <t>PI-0207</t>
  </si>
  <si>
    <t>PI-0208</t>
  </si>
  <si>
    <t>PDI-0209</t>
  </si>
  <si>
    <t>PI-0210</t>
  </si>
  <si>
    <t>PI-0212</t>
  </si>
  <si>
    <t>PDA-0231</t>
  </si>
  <si>
    <t>PS-0232</t>
  </si>
  <si>
    <t>PS-0233</t>
  </si>
  <si>
    <t>PS-0234</t>
  </si>
  <si>
    <t>PDA-0241</t>
  </si>
  <si>
    <t>PS-0242</t>
  </si>
  <si>
    <t>PS-0243</t>
  </si>
  <si>
    <t>PS-0244</t>
  </si>
  <si>
    <t>PT-0301</t>
  </si>
  <si>
    <t>PI-0308</t>
  </si>
  <si>
    <t>PT-0311</t>
  </si>
  <si>
    <t>PT-0321</t>
  </si>
  <si>
    <t>PT-0322</t>
  </si>
  <si>
    <t>PT-0323</t>
  </si>
  <si>
    <t>PT-0324</t>
  </si>
  <si>
    <t>PT-0325</t>
  </si>
  <si>
    <t>PT-0326</t>
  </si>
  <si>
    <t>PT-0327</t>
  </si>
  <si>
    <t>PT-0328</t>
  </si>
  <si>
    <t>PI-1001</t>
  </si>
  <si>
    <t>PT-1003</t>
  </si>
  <si>
    <t>PI-1004</t>
  </si>
  <si>
    <t>PI-1101</t>
  </si>
  <si>
    <t>PI-1102</t>
  </si>
  <si>
    <t>PT-1103</t>
  </si>
  <si>
    <t>PS-1107</t>
  </si>
  <si>
    <t>PS-1108</t>
  </si>
  <si>
    <t>PS-1121</t>
  </si>
  <si>
    <t>PS-1122</t>
  </si>
  <si>
    <t>PS-1123</t>
  </si>
  <si>
    <t>PS-1124</t>
  </si>
  <si>
    <t>PT-1201</t>
  </si>
  <si>
    <t>PT-1202</t>
  </si>
  <si>
    <t>PT-1301</t>
  </si>
  <si>
    <t>PS-1402</t>
  </si>
  <si>
    <t>PT-1501</t>
  </si>
  <si>
    <t>PS-1502</t>
  </si>
  <si>
    <t>PT-1503</t>
  </si>
  <si>
    <t>PDA-1521</t>
  </si>
  <si>
    <t>PS-1522</t>
  </si>
  <si>
    <t>PS-1523</t>
  </si>
  <si>
    <t>PT-1601</t>
  </si>
  <si>
    <t>PS-1602</t>
  </si>
  <si>
    <t>PS-1603</t>
  </si>
  <si>
    <t>PI-1604</t>
  </si>
  <si>
    <t>PT-2101</t>
  </si>
  <si>
    <t>PI-2201</t>
  </si>
  <si>
    <t>PT-2301</t>
  </si>
  <si>
    <t>PS-2302</t>
  </si>
  <si>
    <t>PS-2401</t>
  </si>
  <si>
    <t>PS-2501</t>
  </si>
  <si>
    <t>PT-3201</t>
  </si>
  <si>
    <t>PT-4101</t>
  </si>
  <si>
    <t>PI-4102</t>
  </si>
  <si>
    <t>PT-4103</t>
  </si>
  <si>
    <t>PT-4104</t>
  </si>
  <si>
    <t>PI-4105</t>
  </si>
  <si>
    <t>PDA-4121</t>
  </si>
  <si>
    <t>PS-4122</t>
  </si>
  <si>
    <t>PS-4123</t>
  </si>
  <si>
    <t>PS-4124</t>
  </si>
  <si>
    <t>PT-4201</t>
  </si>
  <si>
    <t>PT-4301</t>
  </si>
  <si>
    <t>PI-4401</t>
  </si>
  <si>
    <t>PT-5101</t>
  </si>
  <si>
    <t>PT-5102</t>
  </si>
  <si>
    <t>PT-5104</t>
  </si>
  <si>
    <t>PI-5105</t>
  </si>
  <si>
    <t>PT-6101</t>
  </si>
  <si>
    <t>PT-6102</t>
  </si>
  <si>
    <t>PI-6103</t>
  </si>
  <si>
    <t>PI-7101</t>
  </si>
  <si>
    <t>PI-7102</t>
  </si>
  <si>
    <t>PI-7103</t>
  </si>
  <si>
    <t>PI-7104</t>
  </si>
  <si>
    <t>PI-7101A</t>
  </si>
  <si>
    <t>PI-7102A</t>
  </si>
  <si>
    <t>PI-7103A</t>
  </si>
  <si>
    <t>PI-7104A</t>
  </si>
  <si>
    <t>PI-7101B</t>
  </si>
  <si>
    <t>PI-7102B</t>
  </si>
  <si>
    <t>PI-7103B</t>
  </si>
  <si>
    <t>PI-7104B</t>
  </si>
  <si>
    <t>PT-7105</t>
  </si>
  <si>
    <t>PS-7161</t>
  </si>
  <si>
    <t>PS-7162</t>
  </si>
  <si>
    <t>PS-7511</t>
  </si>
  <si>
    <t>PS-7512</t>
  </si>
  <si>
    <t>PS-7513</t>
  </si>
  <si>
    <t>PS-7514</t>
  </si>
  <si>
    <t>PS-8501</t>
  </si>
  <si>
    <t>PS-8502</t>
  </si>
  <si>
    <t>PS-8503</t>
  </si>
  <si>
    <t>PI-9012</t>
  </si>
  <si>
    <t>PI-9161</t>
  </si>
  <si>
    <t>PI-9201</t>
  </si>
  <si>
    <t>PI-9202</t>
  </si>
  <si>
    <t>PT-9203</t>
  </si>
  <si>
    <t>PI-9205</t>
  </si>
  <si>
    <t>PI-9206</t>
  </si>
  <si>
    <t>PT-9207</t>
  </si>
  <si>
    <t>PI-9401</t>
  </si>
  <si>
    <t>PI-9402</t>
  </si>
  <si>
    <t>PDA-9411</t>
  </si>
  <si>
    <t>PT-9503</t>
  </si>
  <si>
    <t>PT-9601</t>
  </si>
  <si>
    <t>PI-9603</t>
  </si>
  <si>
    <t>PT-9604</t>
  </si>
  <si>
    <t>PC-9608</t>
  </si>
  <si>
    <t>PS-9611</t>
  </si>
  <si>
    <t>PT-9611</t>
  </si>
  <si>
    <t>PS-9612</t>
  </si>
  <si>
    <t>PS-9613</t>
  </si>
  <si>
    <t>PDA-9614</t>
  </si>
  <si>
    <t>PI-9681</t>
  </si>
  <si>
    <t>PI-9683</t>
  </si>
  <si>
    <t>PC-9684</t>
  </si>
  <si>
    <t>PI-9901</t>
  </si>
  <si>
    <t>PT-9902</t>
  </si>
  <si>
    <t>PI-9903</t>
  </si>
  <si>
    <t>PS-9904</t>
  </si>
  <si>
    <t>PI-9905</t>
  </si>
  <si>
    <t>PT-9906</t>
  </si>
  <si>
    <t>PI-9907</t>
  </si>
  <si>
    <t>PC-9943</t>
  </si>
  <si>
    <t>PI-0205B</t>
  </si>
  <si>
    <t>PT-0206 -1</t>
  </si>
  <si>
    <t>PT-0206 -2</t>
  </si>
  <si>
    <t>PI-0207B</t>
  </si>
  <si>
    <t>PT-0211 -1</t>
  </si>
  <si>
    <t>PT-0211-2</t>
  </si>
  <si>
    <t>PA-0243B</t>
  </si>
  <si>
    <t>PT-0307-1</t>
  </si>
  <si>
    <t>PT-0307-2</t>
  </si>
  <si>
    <t>PT-0421A</t>
  </si>
  <si>
    <t>PT-0421B</t>
  </si>
  <si>
    <t>PT-0421C</t>
  </si>
  <si>
    <t>PT-0421D</t>
  </si>
  <si>
    <t>PT-1002A</t>
  </si>
  <si>
    <t>PT-1002B</t>
  </si>
  <si>
    <t>PS-7501 A</t>
  </si>
  <si>
    <t>PS-7501 B</t>
  </si>
  <si>
    <t>PS-7501 C</t>
  </si>
  <si>
    <t>PI-7511D</t>
  </si>
  <si>
    <t>PT-9204-1</t>
  </si>
  <si>
    <t>PT-9204-2</t>
  </si>
  <si>
    <t>PC-9601-2</t>
  </si>
  <si>
    <t>PS-9602 A</t>
  </si>
  <si>
    <t>PS-9602 B</t>
  </si>
  <si>
    <t>PS-A20100-03</t>
  </si>
  <si>
    <t>PS-A20101-03</t>
  </si>
  <si>
    <t>PT-10302-02</t>
  </si>
  <si>
    <t>PT-10303-10</t>
  </si>
  <si>
    <t>PT-10402-01</t>
  </si>
  <si>
    <t>PT-10403-11</t>
  </si>
  <si>
    <t>PT-10403-16</t>
  </si>
  <si>
    <t>PT-10404-22</t>
  </si>
  <si>
    <t>PT-10409-10</t>
  </si>
  <si>
    <t>PT-11201-06</t>
  </si>
  <si>
    <t>PT-11202-03</t>
  </si>
  <si>
    <t>PT-11302-05</t>
  </si>
  <si>
    <t>PT-11303-15</t>
  </si>
  <si>
    <t>PT-11404-06</t>
  </si>
  <si>
    <t>PT-11500-13</t>
  </si>
  <si>
    <t>PT-11521-01</t>
  </si>
  <si>
    <t>PT-20101-04</t>
  </si>
  <si>
    <t>PT-67900-02</t>
  </si>
  <si>
    <t>PT-A20102-07</t>
  </si>
  <si>
    <t>PS-0192</t>
  </si>
  <si>
    <t>PS-0193</t>
  </si>
  <si>
    <t>PI-67900-06</t>
  </si>
  <si>
    <t>PT-9204-3</t>
  </si>
  <si>
    <t>PI-9221</t>
  </si>
  <si>
    <t>PI-9222</t>
  </si>
  <si>
    <t>PS-10119-01</t>
  </si>
  <si>
    <t>PS-40100-01A</t>
  </si>
  <si>
    <t>PS-40100-01B</t>
  </si>
  <si>
    <t>PS-40100-01C</t>
  </si>
  <si>
    <t>PS-40100-02A</t>
  </si>
  <si>
    <t>PS-40100-02B</t>
  </si>
  <si>
    <t>PS-40100-02C</t>
  </si>
  <si>
    <t>PS-40100-03A</t>
  </si>
  <si>
    <t>PS-40100-03B</t>
  </si>
  <si>
    <t>PS-40100-03C</t>
  </si>
  <si>
    <t>PS-40113-07A</t>
  </si>
  <si>
    <t>PS-40113-07B</t>
  </si>
  <si>
    <t>PS-40113-07C</t>
  </si>
  <si>
    <t>PS-A20100-01</t>
  </si>
  <si>
    <t>PS-B20100-01</t>
  </si>
  <si>
    <t>PDS-40113-01A</t>
  </si>
  <si>
    <t>PDS-40113-01B</t>
  </si>
  <si>
    <t>PDS-40113-01C</t>
  </si>
  <si>
    <t>PDS-A20100-22</t>
  </si>
  <si>
    <t>PDS-B20100-22</t>
  </si>
  <si>
    <t>PT-10101-02</t>
  </si>
  <si>
    <t>PT-10102-03</t>
  </si>
  <si>
    <t>PT-10119-01</t>
  </si>
  <si>
    <t>PT-10302-09</t>
  </si>
  <si>
    <t>PT-10308-12</t>
  </si>
  <si>
    <t>PT-10312-01</t>
  </si>
  <si>
    <t>PT-10401-10</t>
  </si>
  <si>
    <t>PT-10402-11</t>
  </si>
  <si>
    <t>PT-10404-01</t>
  </si>
  <si>
    <t>PT-10405-16</t>
  </si>
  <si>
    <t>PT-10406-22</t>
  </si>
  <si>
    <t>PI-10404-16</t>
  </si>
  <si>
    <t>PI-10402-01</t>
  </si>
  <si>
    <t>PT-10404-25</t>
  </si>
  <si>
    <t>PI-10403-23</t>
  </si>
  <si>
    <t>PT-11209-03</t>
  </si>
  <si>
    <t>PT-11302-03</t>
  </si>
  <si>
    <t>PT-11407-01</t>
  </si>
  <si>
    <t>PT-11500-12</t>
  </si>
  <si>
    <t>PT-11521-03</t>
  </si>
  <si>
    <t>PT-11603-02</t>
  </si>
  <si>
    <t>PT-11605-01</t>
  </si>
  <si>
    <t>PT-12302-05</t>
  </si>
  <si>
    <t>PT-33502-02</t>
  </si>
  <si>
    <t>PT-36102-16A</t>
  </si>
  <si>
    <t>PT-36102-16B</t>
  </si>
  <si>
    <t>PI-36102-01A</t>
  </si>
  <si>
    <t>PI-36102-01B</t>
  </si>
  <si>
    <t>PT-37120-08</t>
  </si>
  <si>
    <t>PT-37302-03</t>
  </si>
  <si>
    <t>PT-37320-02</t>
  </si>
  <si>
    <t>PT-38106-09</t>
  </si>
  <si>
    <t>PT-40101-33</t>
  </si>
  <si>
    <t>PT-46101-05</t>
  </si>
  <si>
    <t>PT-47103-30</t>
  </si>
  <si>
    <t>PT-50102-03</t>
  </si>
  <si>
    <t>PT-A20101-01</t>
  </si>
  <si>
    <t>PT-A20102-02</t>
  </si>
  <si>
    <t>PT-A20104-03</t>
  </si>
  <si>
    <t>PT-B20101-01</t>
  </si>
  <si>
    <t>PT-B20102-02</t>
  </si>
  <si>
    <t>PT-B20104-03</t>
  </si>
  <si>
    <t>PS-Suction low</t>
  </si>
  <si>
    <t>PS-028</t>
  </si>
  <si>
    <t>PS-029</t>
  </si>
  <si>
    <t>PI-9906</t>
  </si>
  <si>
    <t>PT-9204-5</t>
  </si>
  <si>
    <t>PI-9232</t>
  </si>
  <si>
    <t>PT-6</t>
  </si>
  <si>
    <t>PS-7</t>
  </si>
  <si>
    <t>PSHH-90</t>
  </si>
  <si>
    <t>PSR-90</t>
  </si>
  <si>
    <t>PT-20</t>
  </si>
  <si>
    <t>PDS-11</t>
  </si>
  <si>
    <t>PDS-12</t>
  </si>
  <si>
    <t>PDT-01</t>
  </si>
  <si>
    <t>PDT-02</t>
  </si>
  <si>
    <t>PDT-03</t>
  </si>
  <si>
    <t>PT-4101B</t>
  </si>
  <si>
    <t>PT-4103B</t>
  </si>
  <si>
    <t>PT-4104B</t>
  </si>
  <si>
    <t>PI-4105B</t>
  </si>
  <si>
    <t>PT-5102B</t>
  </si>
  <si>
    <t>PT-5104B</t>
  </si>
  <si>
    <t>PT-5101B</t>
  </si>
  <si>
    <t>N2 Gen. Panel</t>
  </si>
  <si>
    <t>N2 Gen Panel</t>
  </si>
  <si>
    <t>N2 Gen Dryer</t>
  </si>
  <si>
    <t>N2 Gen Canopy</t>
  </si>
  <si>
    <t>PS-1703</t>
  </si>
  <si>
    <t>AS212XCG04HA10AEC</t>
  </si>
  <si>
    <t>513206/1*1</t>
  </si>
  <si>
    <t>Delta mobrey</t>
  </si>
  <si>
    <t>LI-01</t>
  </si>
  <si>
    <t>LICA-9331-1</t>
  </si>
  <si>
    <t>LT-9603 A</t>
  </si>
  <si>
    <t>LS-8553</t>
  </si>
  <si>
    <t>LS-7109</t>
  </si>
  <si>
    <t>LA-7109</t>
  </si>
  <si>
    <t>LI-9354</t>
  </si>
  <si>
    <t>LI-0291</t>
  </si>
  <si>
    <t>LA-FOL</t>
  </si>
  <si>
    <t>LS-10402-12</t>
  </si>
  <si>
    <t>LS-11400-30</t>
  </si>
  <si>
    <t>LS-A20100-12</t>
  </si>
  <si>
    <t>LS-A20102-12</t>
  </si>
  <si>
    <t>LT-10310-02</t>
  </si>
  <si>
    <t>PDT-11200-20</t>
  </si>
  <si>
    <t>PDT-11400-18</t>
  </si>
  <si>
    <t>PDT-11500-18</t>
  </si>
  <si>
    <t>PDT-12300-04</t>
  </si>
  <si>
    <t>LI-0641</t>
  </si>
  <si>
    <t>LI-0642</t>
  </si>
  <si>
    <t>PDT-11400-01</t>
  </si>
  <si>
    <t>PDT-11500-01</t>
  </si>
  <si>
    <t>PDT-11604-01</t>
  </si>
  <si>
    <t>PDT-12308-03</t>
  </si>
  <si>
    <t>LT-10108-04</t>
  </si>
  <si>
    <t>LT-10306-02</t>
  </si>
  <si>
    <t>LT-37148-02</t>
  </si>
  <si>
    <t>LT-38109-02</t>
  </si>
  <si>
    <t>LT-46102-02</t>
  </si>
  <si>
    <t>LT-47104-14</t>
  </si>
  <si>
    <t>LS-10108-01</t>
  </si>
  <si>
    <t>LS-10108-02</t>
  </si>
  <si>
    <t>LS-10108-03</t>
  </si>
  <si>
    <t>LS-10306-07</t>
  </si>
  <si>
    <t>LS-10306-08</t>
  </si>
  <si>
    <t>LS-10400-12</t>
  </si>
  <si>
    <t>LS-11400-02</t>
  </si>
  <si>
    <t>LS-11500-02</t>
  </si>
  <si>
    <t>LS-11604-03</t>
  </si>
  <si>
    <t>LS-12300-09</t>
  </si>
  <si>
    <t>LS-33503-12</t>
  </si>
  <si>
    <t>LS-37100-04</t>
  </si>
  <si>
    <t>LS-38109-01</t>
  </si>
  <si>
    <t>LS-40102-01</t>
  </si>
  <si>
    <t>LS-A20102-01</t>
  </si>
  <si>
    <t>LS-A20104-02</t>
  </si>
  <si>
    <t>LS-A20111-03</t>
  </si>
  <si>
    <t>LS-B20102-01</t>
  </si>
  <si>
    <t>LS-B20104-02</t>
  </si>
  <si>
    <t>LS-B20111-03</t>
  </si>
  <si>
    <t>LI-7701</t>
  </si>
  <si>
    <t>LI-7702</t>
  </si>
  <si>
    <t>LI-7703</t>
  </si>
  <si>
    <t>LS-101</t>
  </si>
  <si>
    <t>LS-102</t>
  </si>
  <si>
    <t>LT-101</t>
  </si>
  <si>
    <t>LT-4101B</t>
  </si>
  <si>
    <t>LT-4102B</t>
  </si>
  <si>
    <t>LT-4103B</t>
  </si>
  <si>
    <t>LT-5101B</t>
  </si>
  <si>
    <t>LT-5102B</t>
  </si>
  <si>
    <t>LT-5103B</t>
  </si>
  <si>
    <t>LT-1701</t>
  </si>
  <si>
    <t>LT-1702</t>
  </si>
  <si>
    <t>LT-1703</t>
  </si>
  <si>
    <t>LT-1704</t>
  </si>
  <si>
    <t xml:space="preserve">SLX120-10812EA3121H-6 </t>
  </si>
  <si>
    <t>MTL22729</t>
  </si>
  <si>
    <t>LI-1706</t>
  </si>
  <si>
    <t>LI-1752</t>
  </si>
  <si>
    <t>PBX-160-XC</t>
  </si>
  <si>
    <t>GTX41D-AAAADAB-AF1AHA1-R1T1W1</t>
  </si>
  <si>
    <t>UT &amp; PT</t>
  </si>
  <si>
    <t>Width ( mm )</t>
  </si>
  <si>
    <t>Size Bundle</t>
  </si>
  <si>
    <t>New Tube Bundle E-418 A</t>
  </si>
  <si>
    <t>New Tube Bundle E-425 A</t>
  </si>
  <si>
    <t>New Tube Bundle E-425 B</t>
  </si>
  <si>
    <t>Header</t>
  </si>
  <si>
    <t>Fin</t>
  </si>
  <si>
    <t>A240 TP304</t>
  </si>
  <si>
    <t>A249 TP304</t>
  </si>
  <si>
    <t>A182 F316</t>
  </si>
  <si>
    <t>Al SB214 6060</t>
  </si>
  <si>
    <t>ASME VIII DIV 1</t>
  </si>
  <si>
    <t>Pneu. Test P.</t>
  </si>
  <si>
    <t>Replace tube bundle only</t>
  </si>
  <si>
    <t>New motor &amp; pulley belt, bundle use existing</t>
  </si>
  <si>
    <t>PCV-0283-1</t>
  </si>
  <si>
    <t>PCV-0283-2</t>
  </si>
  <si>
    <t>PCV-4181-1</t>
  </si>
  <si>
    <t>HV-0103A</t>
  </si>
  <si>
    <t>HV-0103B</t>
  </si>
  <si>
    <t>FV-0202</t>
  </si>
  <si>
    <t>PV-0206B-2</t>
  </si>
  <si>
    <t>PV-1002A</t>
  </si>
  <si>
    <t>FV-2103</t>
  </si>
  <si>
    <t>FV-4301</t>
  </si>
  <si>
    <t>FV-4403</t>
  </si>
  <si>
    <t>FV-6403</t>
  </si>
  <si>
    <t>FV-8501</t>
  </si>
  <si>
    <t>FV-8502</t>
  </si>
  <si>
    <t>LV-9803</t>
  </si>
  <si>
    <t>HV-9301</t>
  </si>
  <si>
    <t>LV-9331</t>
  </si>
  <si>
    <t>TV-9331</t>
  </si>
  <si>
    <t>PCV-0247</t>
  </si>
  <si>
    <t>PCV-1051</t>
  </si>
  <si>
    <t>PCV-1151</t>
  </si>
  <si>
    <t>PCV-1451</t>
  </si>
  <si>
    <t>PCV-1651</t>
  </si>
  <si>
    <t>PCV-1652</t>
  </si>
  <si>
    <t>PCV-2151</t>
  </si>
  <si>
    <t>PCV-2551</t>
  </si>
  <si>
    <t>PCV-4173</t>
  </si>
  <si>
    <t>PCV-5151</t>
  </si>
  <si>
    <t>PCV-6151</t>
  </si>
  <si>
    <t>PCV-7251A</t>
  </si>
  <si>
    <t>PCV-7251B</t>
  </si>
  <si>
    <t>PCV-7252A</t>
  </si>
  <si>
    <t>PCV-7252B</t>
  </si>
  <si>
    <t>PCV-7253A</t>
  </si>
  <si>
    <t>PCV-7253B</t>
  </si>
  <si>
    <t>PCV-9651A</t>
  </si>
  <si>
    <t>PCV-9651B</t>
  </si>
  <si>
    <t>PCV-9951</t>
  </si>
  <si>
    <t>PCV-8551</t>
  </si>
  <si>
    <t>PCV-8552</t>
  </si>
  <si>
    <t>PCV-8553</t>
  </si>
  <si>
    <t>PCV-8554</t>
  </si>
  <si>
    <t>PCV-8555</t>
  </si>
  <si>
    <t>PV-0307-1</t>
  </si>
  <si>
    <t>PV-0307-2</t>
  </si>
  <si>
    <t>FV-0101</t>
  </si>
  <si>
    <t>PV-0101</t>
  </si>
  <si>
    <t>FV-0104</t>
  </si>
  <si>
    <t>FV-0105</t>
  </si>
  <si>
    <t>LV-0106</t>
  </si>
  <si>
    <t>FV-0107</t>
  </si>
  <si>
    <t>FV-0108</t>
  </si>
  <si>
    <t>TV-0108</t>
  </si>
  <si>
    <t>FV-0110</t>
  </si>
  <si>
    <t>HV-0110</t>
  </si>
  <si>
    <t>HV-0111</t>
  </si>
  <si>
    <t>FV-0113</t>
  </si>
  <si>
    <t>PV-0114</t>
  </si>
  <si>
    <t>FV-0115</t>
  </si>
  <si>
    <t>FV-0117</t>
  </si>
  <si>
    <t>FV-0119</t>
  </si>
  <si>
    <t>PV-0121</t>
  </si>
  <si>
    <t>PV-0124</t>
  </si>
  <si>
    <t>PV-0125</t>
  </si>
  <si>
    <t>FV-0201</t>
  </si>
  <si>
    <t>HV-0201</t>
  </si>
  <si>
    <t>FV-0204</t>
  </si>
  <si>
    <t>LV-0204</t>
  </si>
  <si>
    <t>LV-0205</t>
  </si>
  <si>
    <t>PV-0205</t>
  </si>
  <si>
    <t>PV-0206-1</t>
  </si>
  <si>
    <t>PV-0206-2</t>
  </si>
  <si>
    <t>LV-0208</t>
  </si>
  <si>
    <t>LV-0211</t>
  </si>
  <si>
    <t>PV-0211-1</t>
  </si>
  <si>
    <t>PV-0211-2</t>
  </si>
  <si>
    <t>LV-0215</t>
  </si>
  <si>
    <t>LV-0221</t>
  </si>
  <si>
    <t>PV-0301</t>
  </si>
  <si>
    <t>PV-0311</t>
  </si>
  <si>
    <t>FV-0325</t>
  </si>
  <si>
    <t>LV-1002</t>
  </si>
  <si>
    <t>PV-1002B</t>
  </si>
  <si>
    <t>PV-1003</t>
  </si>
  <si>
    <t>FV-1004</t>
  </si>
  <si>
    <t>TV-1005</t>
  </si>
  <si>
    <t>FV-1006</t>
  </si>
  <si>
    <t>FV-1101</t>
  </si>
  <si>
    <t>FV-1102</t>
  </si>
  <si>
    <t>FV-1103</t>
  </si>
  <si>
    <t>PV-1103A</t>
  </si>
  <si>
    <t>PV-1103B</t>
  </si>
  <si>
    <t>FV-1104</t>
  </si>
  <si>
    <t>LV-1104</t>
  </si>
  <si>
    <t>TV-1105</t>
  </si>
  <si>
    <t>FV-1106</t>
  </si>
  <si>
    <t>FV-1107</t>
  </si>
  <si>
    <t>FV-1109</t>
  </si>
  <si>
    <t>FV-1201</t>
  </si>
  <si>
    <t>HV-1201</t>
  </si>
  <si>
    <t>LV-1201</t>
  </si>
  <si>
    <t>PV-1201</t>
  </si>
  <si>
    <t>TV-1201</t>
  </si>
  <si>
    <t>FV-1202</t>
  </si>
  <si>
    <t>PV-1202</t>
  </si>
  <si>
    <t>FV-1301</t>
  </si>
  <si>
    <t>PV-1301</t>
  </si>
  <si>
    <t>FV-1302</t>
  </si>
  <si>
    <t>FV-1303</t>
  </si>
  <si>
    <t>FV-1304</t>
  </si>
  <si>
    <t>FV-1305</t>
  </si>
  <si>
    <t>FV-1306</t>
  </si>
  <si>
    <t>FV-1307</t>
  </si>
  <si>
    <t>FV-1309</t>
  </si>
  <si>
    <t>FV-1401</t>
  </si>
  <si>
    <t>HV-1401</t>
  </si>
  <si>
    <t>LV-1401B</t>
  </si>
  <si>
    <t>FV-1402</t>
  </si>
  <si>
    <t>LV-1402</t>
  </si>
  <si>
    <t>FV-1403</t>
  </si>
  <si>
    <t>FV-1405A</t>
  </si>
  <si>
    <t>FV-1405B</t>
  </si>
  <si>
    <t>FV-1406</t>
  </si>
  <si>
    <t>FV-1407</t>
  </si>
  <si>
    <t>TV-1407</t>
  </si>
  <si>
    <t>PV-1501</t>
  </si>
  <si>
    <t>LV-1502</t>
  </si>
  <si>
    <t>PV-1503</t>
  </si>
  <si>
    <t>FV-1601</t>
  </si>
  <si>
    <t>PV-1601</t>
  </si>
  <si>
    <t>FV-1602</t>
  </si>
  <si>
    <t>FV-1603</t>
  </si>
  <si>
    <t>LV-1603</t>
  </si>
  <si>
    <t>FV-1604</t>
  </si>
  <si>
    <t>FV-1605</t>
  </si>
  <si>
    <t>LV-1607</t>
  </si>
  <si>
    <t>FV-2101</t>
  </si>
  <si>
    <t>LV-2101</t>
  </si>
  <si>
    <t>PV-2101</t>
  </si>
  <si>
    <t>FV-2102</t>
  </si>
  <si>
    <t>LV-2102</t>
  </si>
  <si>
    <t>FV-2105</t>
  </si>
  <si>
    <t>FV-2201</t>
  </si>
  <si>
    <t>LV-2201</t>
  </si>
  <si>
    <t>FV-2202</t>
  </si>
  <si>
    <t>LV-2202</t>
  </si>
  <si>
    <t>FV-2203</t>
  </si>
  <si>
    <t>LV-2203</t>
  </si>
  <si>
    <t>PV-2301A</t>
  </si>
  <si>
    <t>PV-2301B</t>
  </si>
  <si>
    <t>FV-2302</t>
  </si>
  <si>
    <t>LV-2302</t>
  </si>
  <si>
    <t>FV-2401</t>
  </si>
  <si>
    <t>FV-2501</t>
  </si>
  <si>
    <t>FV-2502</t>
  </si>
  <si>
    <t>FV-2503</t>
  </si>
  <si>
    <t>FV-2504</t>
  </si>
  <si>
    <t>FV-2505</t>
  </si>
  <si>
    <t>FV-2506</t>
  </si>
  <si>
    <t>FV-3101</t>
  </si>
  <si>
    <t>FV-3102</t>
  </si>
  <si>
    <t>TV-3102</t>
  </si>
  <si>
    <t>FV-3103</t>
  </si>
  <si>
    <t>LV-3103</t>
  </si>
  <si>
    <t>TV-3104</t>
  </si>
  <si>
    <t>FV-3201</t>
  </si>
  <si>
    <t>PV-3201A</t>
  </si>
  <si>
    <t>PV-3201B</t>
  </si>
  <si>
    <t>FV-3202</t>
  </si>
  <si>
    <t>FV-3203</t>
  </si>
  <si>
    <t>LV-3203</t>
  </si>
  <si>
    <t>FV-3205</t>
  </si>
  <si>
    <t>FV-4101</t>
  </si>
  <si>
    <t>HV-4101</t>
  </si>
  <si>
    <t>LV-4101</t>
  </si>
  <si>
    <t>PV-4101</t>
  </si>
  <si>
    <t>LV-4102</t>
  </si>
  <si>
    <t>TV-4102</t>
  </si>
  <si>
    <t>FV-4103</t>
  </si>
  <si>
    <t>PV-4103</t>
  </si>
  <si>
    <t>PV-4104</t>
  </si>
  <si>
    <t>LV-4105</t>
  </si>
  <si>
    <t>FV-4105A</t>
  </si>
  <si>
    <t>FV-4105B</t>
  </si>
  <si>
    <t>FV-4106</t>
  </si>
  <si>
    <t>FV-4110</t>
  </si>
  <si>
    <t>FV-4111</t>
  </si>
  <si>
    <t>FV-4112</t>
  </si>
  <si>
    <t>TV-4115</t>
  </si>
  <si>
    <t>FV-4201</t>
  </si>
  <si>
    <t>PV-4201</t>
  </si>
  <si>
    <t>FV-4202</t>
  </si>
  <si>
    <t>FV-4203</t>
  </si>
  <si>
    <t>LV-4203</t>
  </si>
  <si>
    <t>PV-4301A</t>
  </si>
  <si>
    <t>PV-4301B</t>
  </si>
  <si>
    <t>FV-4302</t>
  </si>
  <si>
    <t>FV-4303</t>
  </si>
  <si>
    <t>FV-4304</t>
  </si>
  <si>
    <t>FV-4305</t>
  </si>
  <si>
    <t>FV-4401</t>
  </si>
  <si>
    <t>FV-4402</t>
  </si>
  <si>
    <t>LV-4402</t>
  </si>
  <si>
    <t>FV-4404</t>
  </si>
  <si>
    <t>FV-4501</t>
  </si>
  <si>
    <t>LV-4501</t>
  </si>
  <si>
    <t>FV-4502</t>
  </si>
  <si>
    <t>FV-4503</t>
  </si>
  <si>
    <t>LV-4503</t>
  </si>
  <si>
    <t>FV-4504</t>
  </si>
  <si>
    <t>FV-5101</t>
  </si>
  <si>
    <t>HV-5101</t>
  </si>
  <si>
    <t>LV-5101</t>
  </si>
  <si>
    <t>PV-5101</t>
  </si>
  <si>
    <t>LV-5102</t>
  </si>
  <si>
    <t>PV-5102</t>
  </si>
  <si>
    <t>TV-5102</t>
  </si>
  <si>
    <t>FV-5103</t>
  </si>
  <si>
    <t>PV-5104</t>
  </si>
  <si>
    <t>FV-5105A</t>
  </si>
  <si>
    <t>FV-5105B</t>
  </si>
  <si>
    <t>FV-5106</t>
  </si>
  <si>
    <t>TV-5115</t>
  </si>
  <si>
    <t>FV-5201</t>
  </si>
  <si>
    <t>FV-5202</t>
  </si>
  <si>
    <t>FV-5203</t>
  </si>
  <si>
    <t>FV-5301</t>
  </si>
  <si>
    <t>FV-5302</t>
  </si>
  <si>
    <t>FV-5303</t>
  </si>
  <si>
    <t>FV-5304</t>
  </si>
  <si>
    <t>FV-5306</t>
  </si>
  <si>
    <t>FV-5401</t>
  </si>
  <si>
    <t>FV-5402</t>
  </si>
  <si>
    <t>LV-5402</t>
  </si>
  <si>
    <t>FV-5403</t>
  </si>
  <si>
    <t>FV-5404</t>
  </si>
  <si>
    <t>FV-5501</t>
  </si>
  <si>
    <t>LV-5501</t>
  </si>
  <si>
    <t>FV-5502</t>
  </si>
  <si>
    <t>FV-5503</t>
  </si>
  <si>
    <t>FV-5504</t>
  </si>
  <si>
    <t>FV-6101</t>
  </si>
  <si>
    <t>HV-6101</t>
  </si>
  <si>
    <t>LV-6101</t>
  </si>
  <si>
    <t>PV-6101</t>
  </si>
  <si>
    <t>LV-6102</t>
  </si>
  <si>
    <t>PV-6102</t>
  </si>
  <si>
    <t>TV-6103</t>
  </si>
  <si>
    <t>FV-6103A</t>
  </si>
  <si>
    <t>FV-6103B</t>
  </si>
  <si>
    <t>FV-6105</t>
  </si>
  <si>
    <t>TV-6114</t>
  </si>
  <si>
    <t>FV-6201</t>
  </si>
  <si>
    <t>LV-6201</t>
  </si>
  <si>
    <t>FV-6203</t>
  </si>
  <si>
    <t>LV-6203</t>
  </si>
  <si>
    <t>FV-6204</t>
  </si>
  <si>
    <t>FV-6205</t>
  </si>
  <si>
    <t>FV-6301</t>
  </si>
  <si>
    <t>LV-6301</t>
  </si>
  <si>
    <t>FV-6302</t>
  </si>
  <si>
    <t>FV-6303</t>
  </si>
  <si>
    <t>FV-6304</t>
  </si>
  <si>
    <t>FV-6401</t>
  </si>
  <si>
    <t>FV-6402</t>
  </si>
  <si>
    <t>LV-6402</t>
  </si>
  <si>
    <t>FV-6404</t>
  </si>
  <si>
    <t>LV-7105</t>
  </si>
  <si>
    <t>PV-7105A</t>
  </si>
  <si>
    <t>PV-7105B</t>
  </si>
  <si>
    <t>FV-8101</t>
  </si>
  <si>
    <t>FV-8102</t>
  </si>
  <si>
    <t>AV-8102A</t>
  </si>
  <si>
    <t>AV-8102B</t>
  </si>
  <si>
    <t>FV-8512</t>
  </si>
  <si>
    <t>LV-9201</t>
  </si>
  <si>
    <t>LV-9202</t>
  </si>
  <si>
    <t>LV-9203</t>
  </si>
  <si>
    <t>PV-9203</t>
  </si>
  <si>
    <t>TV-9203</t>
  </si>
  <si>
    <t>PV-9204-2</t>
  </si>
  <si>
    <t>FV-9207</t>
  </si>
  <si>
    <t>PV-9207</t>
  </si>
  <si>
    <t>LV-9401</t>
  </si>
  <si>
    <t>HV-9501</t>
  </si>
  <si>
    <t>LV-9503</t>
  </si>
  <si>
    <t>PV-9503</t>
  </si>
  <si>
    <t>PV-9601</t>
  </si>
  <si>
    <t>LV-9603A</t>
  </si>
  <si>
    <t>LV-9603B</t>
  </si>
  <si>
    <t>PV-9604</t>
  </si>
  <si>
    <t>FV-9801</t>
  </si>
  <si>
    <t>LV-9801</t>
  </si>
  <si>
    <t>LV-9802</t>
  </si>
  <si>
    <t>FV-9803</t>
  </si>
  <si>
    <t>PV-9902</t>
  </si>
  <si>
    <t>PV-9906</t>
  </si>
  <si>
    <t>FV-9941</t>
  </si>
  <si>
    <t>FV-9942</t>
  </si>
  <si>
    <t>XV-0104</t>
  </si>
  <si>
    <t>XV-0105</t>
  </si>
  <si>
    <t>XV-0111</t>
  </si>
  <si>
    <t>XV-0112</t>
  </si>
  <si>
    <t>XV-0113</t>
  </si>
  <si>
    <t>XV-0115</t>
  </si>
  <si>
    <t>XV-0203</t>
  </si>
  <si>
    <t>FV-1001</t>
  </si>
  <si>
    <t>XV-1001</t>
  </si>
  <si>
    <t>XV-1101</t>
  </si>
  <si>
    <t>XV-1102</t>
  </si>
  <si>
    <t>XV-1103</t>
  </si>
  <si>
    <t>KV-1301</t>
  </si>
  <si>
    <t>KV-2401</t>
  </si>
  <si>
    <t>KV-2402</t>
  </si>
  <si>
    <t>KV-2403</t>
  </si>
  <si>
    <t>KV-2404</t>
  </si>
  <si>
    <t>KV-3101</t>
  </si>
  <si>
    <t>XV-3101</t>
  </si>
  <si>
    <t>XV-4101</t>
  </si>
  <si>
    <t>XV-5101</t>
  </si>
  <si>
    <t>XV-6101</t>
  </si>
  <si>
    <t>XV-7101</t>
  </si>
  <si>
    <t>XV-7102</t>
  </si>
  <si>
    <t>XV-7103</t>
  </si>
  <si>
    <t>XV-7104</t>
  </si>
  <si>
    <t>XV-7105</t>
  </si>
  <si>
    <t>XV-7106</t>
  </si>
  <si>
    <t>XV-7107</t>
  </si>
  <si>
    <t>XV-7108</t>
  </si>
  <si>
    <t>XV-7201</t>
  </si>
  <si>
    <t>XV-7202</t>
  </si>
  <si>
    <t>XV-7203</t>
  </si>
  <si>
    <t>XV-7204</t>
  </si>
  <si>
    <t>XV-7205</t>
  </si>
  <si>
    <t>XV-7206</t>
  </si>
  <si>
    <t>LV-8501</t>
  </si>
  <si>
    <t>XV-8501</t>
  </si>
  <si>
    <t>XV-8502</t>
  </si>
  <si>
    <t>XV-8503</t>
  </si>
  <si>
    <t>XV-8504</t>
  </si>
  <si>
    <t>XV-8505</t>
  </si>
  <si>
    <t>XV-8506</t>
  </si>
  <si>
    <t>XV-8508</t>
  </si>
  <si>
    <t>XV-8509</t>
  </si>
  <si>
    <t>XV-9301</t>
  </si>
  <si>
    <t>XV-9901</t>
  </si>
  <si>
    <t>PV-0104</t>
  </si>
  <si>
    <t>XV-0121</t>
  </si>
  <si>
    <t>XV-0122</t>
  </si>
  <si>
    <t>XV-0123</t>
  </si>
  <si>
    <t>TV-0142</t>
  </si>
  <si>
    <t>TV-0149</t>
  </si>
  <si>
    <t>LV-0281-1</t>
  </si>
  <si>
    <t>PV-0328-1</t>
  </si>
  <si>
    <t>KV-0421A</t>
  </si>
  <si>
    <t>KV-0421B</t>
  </si>
  <si>
    <t>KV-0421C</t>
  </si>
  <si>
    <t>KV-0421D</t>
  </si>
  <si>
    <t>KV-0424A</t>
  </si>
  <si>
    <t>KV-0424B</t>
  </si>
  <si>
    <t>KV-0424C</t>
  </si>
  <si>
    <t>KV-0424D</t>
  </si>
  <si>
    <t>HC-0126</t>
  </si>
  <si>
    <t>HC-0127</t>
  </si>
  <si>
    <t>TV-0321</t>
  </si>
  <si>
    <t>XV-0321</t>
  </si>
  <si>
    <t>PV-0323</t>
  </si>
  <si>
    <t>PV-0325-2</t>
  </si>
  <si>
    <t>PV-0326</t>
  </si>
  <si>
    <t>PV-0327</t>
  </si>
  <si>
    <t>PV-7107</t>
  </si>
  <si>
    <t>FV-8503</t>
  </si>
  <si>
    <t>PV-0328-2</t>
  </si>
  <si>
    <t>KV-0422A</t>
  </si>
  <si>
    <t>KV-0422B</t>
  </si>
  <si>
    <t>KV-0422C</t>
  </si>
  <si>
    <t>KV-0422D</t>
  </si>
  <si>
    <t>KV-0423A</t>
  </si>
  <si>
    <t>KV-0423B</t>
  </si>
  <si>
    <t>KV-0423C</t>
  </si>
  <si>
    <t>KV-0423D</t>
  </si>
  <si>
    <t>LV-0321</t>
  </si>
  <si>
    <t>LV-0322</t>
  </si>
  <si>
    <t>PV-0324</t>
  </si>
  <si>
    <t>TV-01</t>
  </si>
  <si>
    <t>XV-01</t>
  </si>
  <si>
    <t>XV-02</t>
  </si>
  <si>
    <t>PV-0107</t>
  </si>
  <si>
    <t>PV-0111</t>
  </si>
  <si>
    <t>PCV-0281-1</t>
  </si>
  <si>
    <t>PCV-0281-2</t>
  </si>
  <si>
    <t>LV-0283-1</t>
  </si>
  <si>
    <t>PCV-0518</t>
  </si>
  <si>
    <t>XV-0191</t>
  </si>
  <si>
    <t>XV-0192</t>
  </si>
  <si>
    <t>XV-0193</t>
  </si>
  <si>
    <t>PCV-0831</t>
  </si>
  <si>
    <t>PCV-1571-1</t>
  </si>
  <si>
    <t>PCV-1571-2</t>
  </si>
  <si>
    <t>LV-2501</t>
  </si>
  <si>
    <t>PCV-6611</t>
  </si>
  <si>
    <t>PCV-6612</t>
  </si>
  <si>
    <t>PV-7109</t>
  </si>
  <si>
    <t>PV-9601-2</t>
  </si>
  <si>
    <t>PV-9605</t>
  </si>
  <si>
    <t>PCV-9909</t>
  </si>
  <si>
    <t>PCV-9900</t>
  </si>
  <si>
    <t>FCV-10303-06</t>
  </si>
  <si>
    <t>FCV-10401-05</t>
  </si>
  <si>
    <t>FCV-10404-04</t>
  </si>
  <si>
    <t>LCV-11403-15</t>
  </si>
  <si>
    <t>LCV-11558-25</t>
  </si>
  <si>
    <t>PCV-11521-02</t>
  </si>
  <si>
    <t>PCV-S20202-23</t>
  </si>
  <si>
    <t>POV-10404-02</t>
  </si>
  <si>
    <t>POV-10404-18</t>
  </si>
  <si>
    <t>POV-10407-01</t>
  </si>
  <si>
    <t>POV-10407-23</t>
  </si>
  <si>
    <t>POV-10405-09</t>
  </si>
  <si>
    <t>PCV-67900-05</t>
  </si>
  <si>
    <t>POV-12303-09</t>
  </si>
  <si>
    <t>POV-A20103-02</t>
  </si>
  <si>
    <t>SOV-11203-13</t>
  </si>
  <si>
    <t>SOV-A20100-06</t>
  </si>
  <si>
    <t>TCV-11216-04</t>
  </si>
  <si>
    <t>TCV-11416-01</t>
  </si>
  <si>
    <t>TCV-11418-01</t>
  </si>
  <si>
    <t>TCV-A20104-13</t>
  </si>
  <si>
    <t>PV-9204-3</t>
  </si>
  <si>
    <t>MOV-10115-06</t>
  </si>
  <si>
    <t>MOV-33502-01</t>
  </si>
  <si>
    <t>MOV-37320-05</t>
  </si>
  <si>
    <t>MOV-38104-16</t>
  </si>
  <si>
    <t>MOV-47101-04</t>
  </si>
  <si>
    <t>PCV-10308-04</t>
  </si>
  <si>
    <t>PCV-10309-01</t>
  </si>
  <si>
    <t>PCV-10310-02</t>
  </si>
  <si>
    <t>PCV-10313-03</t>
  </si>
  <si>
    <t>PCV-10409-05</t>
  </si>
  <si>
    <t>PCV-10410-04</t>
  </si>
  <si>
    <t>PCV-11416-02</t>
  </si>
  <si>
    <t>PCV-11419-02</t>
  </si>
  <si>
    <t>PCV-11430-02</t>
  </si>
  <si>
    <t>PCV-11506-05</t>
  </si>
  <si>
    <t>PCV-11510-01</t>
  </si>
  <si>
    <t>PCV-11521-01</t>
  </si>
  <si>
    <t>PCV-11603-02</t>
  </si>
  <si>
    <t>PCV-11605-01</t>
  </si>
  <si>
    <t>PCV-12303-03</t>
  </si>
  <si>
    <t>POV-10114-01</t>
  </si>
  <si>
    <t>POV-10403-18</t>
  </si>
  <si>
    <t xml:space="preserve">POV-10410-02 </t>
  </si>
  <si>
    <t>POV-10412-01</t>
  </si>
  <si>
    <t>POV-11607-04</t>
  </si>
  <si>
    <t>POV-36101-01A</t>
  </si>
  <si>
    <t>POV-36101-01B</t>
  </si>
  <si>
    <t>POV-36102-03A</t>
  </si>
  <si>
    <t>POV-36102-03B</t>
  </si>
  <si>
    <t>POV-36104-01A</t>
  </si>
  <si>
    <t>POV-36104-01B</t>
  </si>
  <si>
    <t>POV-47102-04</t>
  </si>
  <si>
    <t>POV-A20105-01</t>
  </si>
  <si>
    <t>POV-B20105-01</t>
  </si>
  <si>
    <t>SOV-10313-03</t>
  </si>
  <si>
    <t>SOV-11214-02</t>
  </si>
  <si>
    <t>SOV-33501-03</t>
  </si>
  <si>
    <t>SOV-36103-02</t>
  </si>
  <si>
    <t>SOV-36104-20</t>
  </si>
  <si>
    <t>PCV-36103-05</t>
  </si>
  <si>
    <t>SOV-36103-07</t>
  </si>
  <si>
    <t>SOV-40100-02A</t>
  </si>
  <si>
    <t>SOV-40100-02B</t>
  </si>
  <si>
    <t>SOV-40100-02C</t>
  </si>
  <si>
    <t>SOV-40100-03A</t>
  </si>
  <si>
    <t xml:space="preserve">SOV-40100-03B </t>
  </si>
  <si>
    <t>SOV-40100-03C</t>
  </si>
  <si>
    <t>SOV-40100-04A</t>
  </si>
  <si>
    <t>SOV-40100-04B</t>
  </si>
  <si>
    <t>SOV-40100-04C</t>
  </si>
  <si>
    <t>SOV-40100-05A</t>
  </si>
  <si>
    <t>SOV-40100-05B</t>
  </si>
  <si>
    <t>SOV-40100-05C</t>
  </si>
  <si>
    <t>SOV-40101-04</t>
  </si>
  <si>
    <t>SOV-40103-02A</t>
  </si>
  <si>
    <t>SOV-40103-02B</t>
  </si>
  <si>
    <t>SOV-40103-02C</t>
  </si>
  <si>
    <t>SOV-40109-01</t>
  </si>
  <si>
    <t>SOV-A20112-01</t>
  </si>
  <si>
    <t>SOV-A20112-02</t>
  </si>
  <si>
    <t>SOV-B20112-01</t>
  </si>
  <si>
    <t>SOV-B20112-02</t>
  </si>
  <si>
    <t>PV-0711</t>
  </si>
  <si>
    <t>LCV-FW-101</t>
  </si>
  <si>
    <t>LCV-BD-101</t>
  </si>
  <si>
    <t>BD-BD-101</t>
  </si>
  <si>
    <t>PV-9204-5</t>
  </si>
  <si>
    <t>PV-9684</t>
  </si>
  <si>
    <t>PV-9608</t>
  </si>
  <si>
    <t>FV-9011</t>
  </si>
  <si>
    <t>LV-0281</t>
  </si>
  <si>
    <t>HC-0108</t>
  </si>
  <si>
    <t>HC-0109</t>
  </si>
  <si>
    <t>HC-0140</t>
  </si>
  <si>
    <t>HC-1404</t>
  </si>
  <si>
    <t>HC-1604</t>
  </si>
  <si>
    <t>XV-0107</t>
  </si>
  <si>
    <t>XV-1202</t>
  </si>
  <si>
    <t>XV-1203</t>
  </si>
  <si>
    <t>XV-1302</t>
  </si>
  <si>
    <t>XV-1303</t>
  </si>
  <si>
    <t>XV-1401</t>
  </si>
  <si>
    <t>XV-1402</t>
  </si>
  <si>
    <t>XV-1405</t>
  </si>
  <si>
    <t>XV-1601</t>
  </si>
  <si>
    <t>XV-1602</t>
  </si>
  <si>
    <t>XV-1603</t>
  </si>
  <si>
    <t>XV-1604</t>
  </si>
  <si>
    <t>XV-1605</t>
  </si>
  <si>
    <t>XV-4102</t>
  </si>
  <si>
    <t>XV-4103</t>
  </si>
  <si>
    <t>XV-4301</t>
  </si>
  <si>
    <t>XV-4302</t>
  </si>
  <si>
    <t>XV-5102</t>
  </si>
  <si>
    <t>XV-5103</t>
  </si>
  <si>
    <t>XV-6102</t>
  </si>
  <si>
    <t>XV-6103</t>
  </si>
  <si>
    <t>XV-6301</t>
  </si>
  <si>
    <t>XV-6302</t>
  </si>
  <si>
    <t>AV-5</t>
  </si>
  <si>
    <t>AV-1A-1</t>
  </si>
  <si>
    <t>AV-1B-1</t>
  </si>
  <si>
    <t>AV-1A-2</t>
  </si>
  <si>
    <t>AV-1B-2</t>
  </si>
  <si>
    <t>AV-2A-1</t>
  </si>
  <si>
    <t>AV-2B-1</t>
  </si>
  <si>
    <t>AV-2A-2</t>
  </si>
  <si>
    <t>AV-2B-2</t>
  </si>
  <si>
    <t>AV-3</t>
  </si>
  <si>
    <t>AV-3A</t>
  </si>
  <si>
    <t>AV-3B</t>
  </si>
  <si>
    <t>AV-4-A</t>
  </si>
  <si>
    <t>AV-4-B</t>
  </si>
  <si>
    <t>AV-5A-1</t>
  </si>
  <si>
    <t>AV-5B-1</t>
  </si>
  <si>
    <t>AV-5A-2</t>
  </si>
  <si>
    <t>AV-5B-2</t>
  </si>
  <si>
    <t>AV-6A-1</t>
  </si>
  <si>
    <t>AV-6B-1</t>
  </si>
  <si>
    <t>AV-6A-2</t>
  </si>
  <si>
    <t>AV-6B-2</t>
  </si>
  <si>
    <t>Y-1</t>
  </si>
  <si>
    <t>Y-2</t>
  </si>
  <si>
    <t>Y-5</t>
  </si>
  <si>
    <t>Y-51</t>
  </si>
  <si>
    <t>FV-4101B</t>
  </si>
  <si>
    <t>HV-4101B</t>
  </si>
  <si>
    <t>LV-4101B</t>
  </si>
  <si>
    <t>PV-4101B</t>
  </si>
  <si>
    <t>LV-4102B</t>
  </si>
  <si>
    <t>TV-4102B</t>
  </si>
  <si>
    <t>FV-4103B</t>
  </si>
  <si>
    <t>PV-4103B</t>
  </si>
  <si>
    <t>PV-4104B</t>
  </si>
  <si>
    <t>LV-4105B</t>
  </si>
  <si>
    <t>FV-4105C</t>
  </si>
  <si>
    <t>FV-4106B</t>
  </si>
  <si>
    <t>FV-4110B</t>
  </si>
  <si>
    <t>FV-4111B</t>
  </si>
  <si>
    <t>FV-4112B</t>
  </si>
  <si>
    <t>TV-4115B</t>
  </si>
  <si>
    <t>FV-4201B</t>
  </si>
  <si>
    <t>XV-4101B</t>
  </si>
  <si>
    <t>XV-4102B</t>
  </si>
  <si>
    <t>XV-4103B</t>
  </si>
  <si>
    <t>FV-5101B</t>
  </si>
  <si>
    <t>HV-5101B</t>
  </si>
  <si>
    <t>LV-5101B</t>
  </si>
  <si>
    <t>PV-5101B</t>
  </si>
  <si>
    <t>XV-5101B</t>
  </si>
  <si>
    <t>LV-5102B</t>
  </si>
  <si>
    <t>PV-5102B</t>
  </si>
  <si>
    <t>TV-5102B</t>
  </si>
  <si>
    <t>FV-5103B</t>
  </si>
  <si>
    <t>PV-5104B</t>
  </si>
  <si>
    <t>FV-5105C</t>
  </si>
  <si>
    <t>FV-5106B</t>
  </si>
  <si>
    <t>TV-5115B</t>
  </si>
  <si>
    <t>FV-5201B</t>
  </si>
  <si>
    <t>FV-1701</t>
  </si>
  <si>
    <t>FV-1702</t>
  </si>
  <si>
    <t>FV-1703</t>
  </si>
  <si>
    <t>FV-1704</t>
  </si>
  <si>
    <t>FV-1705</t>
  </si>
  <si>
    <t>FV-1706</t>
  </si>
  <si>
    <t>LV-1703</t>
  </si>
  <si>
    <t>PCV-1752</t>
  </si>
  <si>
    <t>2200 kg/H</t>
  </si>
  <si>
    <t>753 Kg/m3</t>
  </si>
  <si>
    <t>4000 kg/H</t>
  </si>
  <si>
    <t>1216 kg/H</t>
  </si>
  <si>
    <t>50 kg/H</t>
  </si>
  <si>
    <t>33 kg/H</t>
  </si>
  <si>
    <t>1980 kg/H</t>
  </si>
  <si>
    <t>54 kg/H</t>
  </si>
  <si>
    <t>MTL22686</t>
  </si>
  <si>
    <t>MTL22692</t>
  </si>
  <si>
    <t>MTL22687</t>
  </si>
  <si>
    <t>MTL22688</t>
  </si>
  <si>
    <t>MTL22689</t>
  </si>
  <si>
    <t>MTL22690</t>
  </si>
  <si>
    <t>MTL22691</t>
  </si>
  <si>
    <t>Y693</t>
  </si>
  <si>
    <t>T-170 FEED</t>
  </si>
  <si>
    <t>T-170 REFLUX</t>
  </si>
  <si>
    <t>E-172 LPS</t>
  </si>
  <si>
    <t>P-172 to TK-141</t>
  </si>
  <si>
    <t>P-174 to E-174</t>
  </si>
  <si>
    <t>D-175 to TK-971</t>
  </si>
  <si>
    <r>
      <t xml:space="preserve"> Equipment List of </t>
    </r>
    <r>
      <rPr>
        <sz val="16"/>
        <rFont val="Arial Black"/>
        <family val="2"/>
      </rPr>
      <t xml:space="preserve"> Control Valve</t>
    </r>
  </si>
  <si>
    <t>AI-0101</t>
  </si>
  <si>
    <t>AI-0102</t>
  </si>
  <si>
    <t>AI-0201</t>
  </si>
  <si>
    <t>AI-0302</t>
  </si>
  <si>
    <t>AI-1101</t>
  </si>
  <si>
    <t>AC-8101</t>
  </si>
  <si>
    <t>AC-8102</t>
  </si>
  <si>
    <t>AC-8103</t>
  </si>
  <si>
    <t>AI-9201</t>
  </si>
  <si>
    <t>AI-9202</t>
  </si>
  <si>
    <t>AIRA-9333</t>
  </si>
  <si>
    <t>AIRA-9302</t>
  </si>
  <si>
    <t>AIRA-9301</t>
  </si>
  <si>
    <t>AIRA-9339</t>
  </si>
  <si>
    <t>AI-8201</t>
  </si>
  <si>
    <t>AI-0501</t>
  </si>
  <si>
    <t>QT-11202-07</t>
  </si>
  <si>
    <t>QT-10115-01</t>
  </si>
  <si>
    <t>QT-11221-07</t>
  </si>
  <si>
    <t>MT-36102-14</t>
  </si>
  <si>
    <t>MI-021</t>
  </si>
  <si>
    <t>AT-6</t>
  </si>
  <si>
    <t>UPS</t>
  </si>
  <si>
    <t>CO2 gas Plant Controller</t>
  </si>
  <si>
    <t>CO2 liquid Plant Controller</t>
  </si>
  <si>
    <t>GC8000 KGC-16312</t>
  </si>
  <si>
    <t>Z-941C</t>
  </si>
  <si>
    <t>Z-941C VIBRATION</t>
  </si>
  <si>
    <t>9401C</t>
  </si>
  <si>
    <t>BR-1753A</t>
  </si>
  <si>
    <t>BR-1753B</t>
  </si>
  <si>
    <t>E-179</t>
  </si>
  <si>
    <t>FA-1753A</t>
  </si>
  <si>
    <t>FA-1753B</t>
  </si>
  <si>
    <t>TK-179</t>
  </si>
  <si>
    <t>Truck Scale</t>
  </si>
  <si>
    <t>Avery</t>
  </si>
  <si>
    <t>T302X</t>
  </si>
  <si>
    <t>7MB2111-1DP61-6AA1-Z E74</t>
  </si>
  <si>
    <t>7MB2111-1CE61-6AA1-Z E74</t>
  </si>
  <si>
    <t>Plant unit</t>
  </si>
  <si>
    <t>PV-0155</t>
  </si>
  <si>
    <t>FV-8508</t>
  </si>
  <si>
    <t>FS-8508</t>
  </si>
  <si>
    <t>Evonik</t>
  </si>
  <si>
    <t>TG-0479</t>
  </si>
  <si>
    <t>TG-0477</t>
  </si>
  <si>
    <t>FT-01</t>
  </si>
  <si>
    <t>FT-03</t>
  </si>
  <si>
    <t>FT-04</t>
  </si>
  <si>
    <t>FT-05</t>
  </si>
  <si>
    <t xml:space="preserve">Vortex </t>
  </si>
  <si>
    <t>7R2CRD-BCDCCADDBAED2SKA1+</t>
  </si>
  <si>
    <t>R72DAE19000</t>
  </si>
  <si>
    <t>7R2CRJ-BCDCCADDBAED2SKA1+</t>
  </si>
  <si>
    <t>R7328A19000</t>
  </si>
  <si>
    <t>R7328919000</t>
  </si>
  <si>
    <t>17R20</t>
  </si>
  <si>
    <t>S-001B</t>
  </si>
  <si>
    <t>WINTERS</t>
  </si>
  <si>
    <t>PDD-60-S-S-D-4NF</t>
  </si>
  <si>
    <t>PG-9811</t>
  </si>
  <si>
    <t>Suction Pressure</t>
  </si>
  <si>
    <t>ALF54G (DU1/2-100)</t>
  </si>
  <si>
    <t>Nesstech</t>
  </si>
  <si>
    <t>PG-9812</t>
  </si>
  <si>
    <t>Discharge Pressure</t>
  </si>
  <si>
    <t>PG-9813</t>
  </si>
  <si>
    <t>PG-9814</t>
  </si>
  <si>
    <t>Lub Oil Pressure</t>
  </si>
  <si>
    <t>Lube oil</t>
  </si>
  <si>
    <t>2~4</t>
  </si>
  <si>
    <t>PG-9817</t>
  </si>
  <si>
    <t>PG-9815</t>
  </si>
  <si>
    <t>PG-9819</t>
  </si>
  <si>
    <t>PG-9816</t>
  </si>
  <si>
    <t>Distance piece 2nd Chamber</t>
  </si>
  <si>
    <t>Distance piece 1st Chamber</t>
  </si>
  <si>
    <t>PG-9818</t>
  </si>
  <si>
    <t>Discharge pressure</t>
  </si>
  <si>
    <t>PS-9812</t>
  </si>
  <si>
    <t>Lube oil press LL</t>
  </si>
  <si>
    <t>Saginomiya</t>
  </si>
  <si>
    <t>SGS-C106NM07Q</t>
  </si>
  <si>
    <t>MpaG</t>
  </si>
  <si>
    <t>PS-9813</t>
  </si>
  <si>
    <t>Lube oil press L</t>
  </si>
  <si>
    <t>TG-9819</t>
  </si>
  <si>
    <t>After cooler outlet</t>
  </si>
  <si>
    <t>SU-AD-2-S</t>
  </si>
  <si>
    <t>TG-9815</t>
  </si>
  <si>
    <t>Cooling water outlet</t>
  </si>
  <si>
    <t>TG-9818</t>
  </si>
  <si>
    <t>TG-9816</t>
  </si>
  <si>
    <t>Lube Oil Cooler inlet</t>
  </si>
  <si>
    <t>Lub oil</t>
  </si>
  <si>
    <t>TG-9817</t>
  </si>
  <si>
    <t>Lube Oil Cooler outlet</t>
  </si>
  <si>
    <t>TI-9811</t>
  </si>
  <si>
    <t>Suction temperature</t>
  </si>
  <si>
    <t>RMPB-ML100SX01</t>
  </si>
  <si>
    <t>TI-9812</t>
  </si>
  <si>
    <t>TI-9813</t>
  </si>
  <si>
    <t>Discharge temperature</t>
  </si>
  <si>
    <t>TGS-9813</t>
  </si>
  <si>
    <t>TGS-9814</t>
  </si>
  <si>
    <t>Discharge temperature HH</t>
  </si>
  <si>
    <t>TE02-ME-S</t>
  </si>
  <si>
    <t>SW</t>
  </si>
  <si>
    <t>DPTS-9814</t>
  </si>
  <si>
    <t>Lube oil Filter</t>
  </si>
  <si>
    <t>DA40UO</t>
  </si>
  <si>
    <t>FT-9687</t>
  </si>
  <si>
    <t>3200 Nm3/hr</t>
  </si>
  <si>
    <t>1791 Nm3/hr</t>
  </si>
  <si>
    <t>C-008 discharge</t>
  </si>
  <si>
    <t>Breather Valve &amp; flame arester</t>
  </si>
  <si>
    <t>Mfg</t>
  </si>
  <si>
    <t>Automation S/D valve</t>
  </si>
  <si>
    <t>MTL22745</t>
  </si>
  <si>
    <t>MTL22752</t>
  </si>
  <si>
    <t>MTL22753</t>
  </si>
  <si>
    <t>MTL22756</t>
  </si>
  <si>
    <t>MTL22754</t>
  </si>
  <si>
    <t>MTL22759</t>
  </si>
  <si>
    <t>MTL22746</t>
  </si>
  <si>
    <t>MTL22757</t>
  </si>
  <si>
    <t>MTL22758</t>
  </si>
  <si>
    <t>MTL22755</t>
  </si>
  <si>
    <t>MTL22747</t>
  </si>
  <si>
    <t>MTL22748</t>
  </si>
  <si>
    <t>MTL22749</t>
  </si>
  <si>
    <t>MTL22750</t>
  </si>
  <si>
    <t>MTL22751</t>
  </si>
  <si>
    <t>MTL22760</t>
  </si>
  <si>
    <t>MTL22762</t>
  </si>
  <si>
    <t>MTL23026</t>
  </si>
  <si>
    <t>MTL22549</t>
  </si>
  <si>
    <t>MTL22560</t>
  </si>
  <si>
    <t>MTL22550</t>
  </si>
  <si>
    <t>MTL22829</t>
  </si>
  <si>
    <t>MTL22557</t>
  </si>
  <si>
    <t>MTL22559</t>
  </si>
  <si>
    <t>MTL22553</t>
  </si>
  <si>
    <t>MTL22554</t>
  </si>
  <si>
    <t>MTL22551</t>
  </si>
  <si>
    <t>MTL22555</t>
  </si>
  <si>
    <t>MTL22558</t>
  </si>
  <si>
    <t>MTL22552</t>
  </si>
  <si>
    <t>MTL22556</t>
  </si>
  <si>
    <t>MTL22830</t>
  </si>
  <si>
    <t>MTL22795</t>
  </si>
  <si>
    <t>MTL22255</t>
  </si>
  <si>
    <t>MTL22254</t>
  </si>
  <si>
    <t>MTL22247</t>
  </si>
  <si>
    <t>MTL22256</t>
  </si>
  <si>
    <t>MTL22248</t>
  </si>
  <si>
    <t>MTL22242</t>
  </si>
  <si>
    <t>MTL22246</t>
  </si>
  <si>
    <t>MTL22251</t>
  </si>
  <si>
    <t>MTL22245</t>
  </si>
  <si>
    <t>MTL22241</t>
  </si>
  <si>
    <t>MTL22243</t>
  </si>
  <si>
    <t>MTL22244</t>
  </si>
  <si>
    <t>MTL22252</t>
  </si>
  <si>
    <t>MTL22253</t>
  </si>
  <si>
    <t>MTL22250</t>
  </si>
  <si>
    <t>MTL22249</t>
  </si>
  <si>
    <t>MTL14346</t>
  </si>
  <si>
    <t>MTL14345</t>
  </si>
  <si>
    <t>Price (IDR)</t>
  </si>
  <si>
    <t>V26C45-001</t>
  </si>
  <si>
    <t>V26C45-002</t>
  </si>
  <si>
    <t>V26C45-003</t>
  </si>
  <si>
    <t>V26C45-004</t>
  </si>
  <si>
    <t>V26C45-005</t>
  </si>
  <si>
    <t>V26C45-006</t>
  </si>
  <si>
    <t>V26C45-008</t>
  </si>
  <si>
    <t>V26C45-007</t>
  </si>
  <si>
    <t>V26C45-009</t>
  </si>
  <si>
    <t>V26C45-010</t>
  </si>
  <si>
    <t>V26C45-011</t>
  </si>
  <si>
    <t>V26C45-012</t>
  </si>
  <si>
    <t>V26C45-014</t>
  </si>
  <si>
    <t>V26C45-013</t>
  </si>
  <si>
    <t>V26C45-015</t>
  </si>
  <si>
    <t>V26C45-016</t>
  </si>
  <si>
    <t>V26C45-017</t>
  </si>
  <si>
    <t>V26C45-018</t>
  </si>
  <si>
    <t>V26C45-019</t>
  </si>
  <si>
    <t>V26C45-020</t>
  </si>
  <si>
    <t>V26C45-021</t>
  </si>
  <si>
    <t>V26C45-022</t>
  </si>
  <si>
    <t>V26C45-023</t>
  </si>
  <si>
    <t>V26C45-026</t>
  </si>
  <si>
    <t>V26C45-027</t>
  </si>
  <si>
    <t>V26C45-028</t>
  </si>
  <si>
    <t>V26C45-029</t>
  </si>
  <si>
    <t>V26C45-030</t>
  </si>
  <si>
    <t>SWWT</t>
  </si>
  <si>
    <t>H-922 Steam Valve motor</t>
  </si>
  <si>
    <t>H-922 Soot Blower motor 1</t>
  </si>
  <si>
    <t>H-922 Soot Blower motor 2</t>
  </si>
  <si>
    <t>H-922 Soot Blower motor 3</t>
  </si>
  <si>
    <t>H-922 Soot Blower motor 4</t>
  </si>
  <si>
    <t>H-922 Pump-Fuel Oil transfer</t>
  </si>
  <si>
    <t>RO Feed Pump</t>
  </si>
  <si>
    <t>RO Main pump</t>
  </si>
  <si>
    <t>N2 Compressor-Air</t>
  </si>
  <si>
    <t>N2 Fan-for compressor C-991C</t>
  </si>
  <si>
    <t>N2 Fan-for compressor C-991D</t>
  </si>
  <si>
    <t>TFM Compressor-Air</t>
  </si>
  <si>
    <t>CO2 Liq Condensate pump</t>
  </si>
  <si>
    <t>CO2 Liq NaOH dosing pump</t>
  </si>
  <si>
    <t>CO2 Liq MEA circ. pump seal water</t>
  </si>
  <si>
    <t>CO2 Liq Reclaimer pump</t>
  </si>
  <si>
    <t>CO2 Liq Soda agitator</t>
  </si>
  <si>
    <t>CO2 Liq Fluegas scrubber pump</t>
  </si>
  <si>
    <t>CO2 Liq Exhauster</t>
  </si>
  <si>
    <t>CO2 Liq Vent. exhauster</t>
  </si>
  <si>
    <t>CO2 Liq Rich MEA pump</t>
  </si>
  <si>
    <t>CO2 Liq Absorber top cooler pump</t>
  </si>
  <si>
    <t>CO2 Liq MEA filler pump</t>
  </si>
  <si>
    <t>CO2 Liq Lean MEA pump</t>
  </si>
  <si>
    <t>CO2 Liq Water scrubber pump</t>
  </si>
  <si>
    <t xml:space="preserve">CO2 Liq NOx flash pump </t>
  </si>
  <si>
    <t>CO2 Liq CO2 comp. A</t>
  </si>
  <si>
    <t>CO2 Liq CO2 comp. A oil pump</t>
  </si>
  <si>
    <t>CO2 Liq CO2 comp. A CW. pump</t>
  </si>
  <si>
    <t>CO2 Liq CO2 comp. B</t>
  </si>
  <si>
    <t>CO2 Liq CO2 comp. B oil pump</t>
  </si>
  <si>
    <t>CO2 Liq CO2 comp. B CW. Pump</t>
  </si>
  <si>
    <t>CO2 Liq CO2 transfer pump</t>
  </si>
  <si>
    <t>CO2 Liq Ref. comp. A</t>
  </si>
  <si>
    <t>CO2 Liq Ref. comp. B</t>
  </si>
  <si>
    <t>CO2 Liq Ref. comp. C</t>
  </si>
  <si>
    <t xml:space="preserve">CO2 Liq Z-0741A Cooling tower Pump </t>
  </si>
  <si>
    <t xml:space="preserve">CO2 Liq Z-0741B Cooling tower Pump </t>
  </si>
  <si>
    <t xml:space="preserve">CO2 Liq Z-0741A Cooling tower Blower </t>
  </si>
  <si>
    <t xml:space="preserve">CO2 Liq Z-0741B Cooling tower Blower </t>
  </si>
  <si>
    <t>CO2 Liq Product pump</t>
  </si>
  <si>
    <t>CO2 Liq N2 High Pressure</t>
  </si>
  <si>
    <t>CO2 gas Condensate pump</t>
  </si>
  <si>
    <t>CO2 gas CRN reclaimer pump</t>
  </si>
  <si>
    <t>CO2 gas DMH demin water dosing pump</t>
  </si>
  <si>
    <t>CO2 gas DDA NaOH dosing pump</t>
  </si>
  <si>
    <t>CO2 gas Soda agitator</t>
  </si>
  <si>
    <t>CO2 gas Fluegas scrubber pump</t>
  </si>
  <si>
    <t>CO2 gas Exhauster</t>
  </si>
  <si>
    <t>CO2 gas Absorber top cooler pump</t>
  </si>
  <si>
    <t>CO2 gas Rich MEA pump</t>
  </si>
  <si>
    <t>CO2 gas MEA supply pump</t>
  </si>
  <si>
    <t>CO2 gas Lean MEA pump</t>
  </si>
  <si>
    <t>CO2 gas Water scrubber pump</t>
  </si>
  <si>
    <t>CO2 gas CO2 comp. A</t>
  </si>
  <si>
    <t>CO2 gas CO2 comp. A oil pump</t>
  </si>
  <si>
    <t>CO2 gas CO2 comp. A CW pump</t>
  </si>
  <si>
    <t>CO2 gas Cooling water</t>
  </si>
  <si>
    <t>CO2 gas Chemical Injection Cooling water Pump</t>
  </si>
  <si>
    <t xml:space="preserve">CO2 gas Blower Boiler </t>
  </si>
  <si>
    <t>CO2 gas Boiler Feed water Pump</t>
  </si>
  <si>
    <t>S3G1P212100002</t>
  </si>
  <si>
    <t>Prod. 3GAA251912-VDG</t>
  </si>
  <si>
    <t>LMH-2103/800024343365/002</t>
  </si>
  <si>
    <t>LMH-2103/800024343365/003</t>
  </si>
  <si>
    <t>SWWT Raw water pump</t>
  </si>
  <si>
    <t>SWWT Feed water pump</t>
  </si>
  <si>
    <t>112M 1LE0102-1BA2</t>
  </si>
  <si>
    <t>100L 1LE0102-1AA4</t>
  </si>
  <si>
    <t>LMH-2108/800025655800/012</t>
  </si>
  <si>
    <t>SWWT High pressure pump</t>
  </si>
  <si>
    <t>MG160MD2-42FF300-H3</t>
  </si>
  <si>
    <t>85U17526</t>
  </si>
  <si>
    <t>SWWT RO cleaning pump</t>
  </si>
  <si>
    <t>MG112MC2-28FT130-H3</t>
  </si>
  <si>
    <t>85U0541310005879</t>
  </si>
  <si>
    <t>SWWT Product RO pump</t>
  </si>
  <si>
    <t>132S 1LE0022-1CB0</t>
  </si>
  <si>
    <t>LMH-2201/800026888531/001</t>
  </si>
  <si>
    <t>SWWT PH Dosing pump</t>
  </si>
  <si>
    <t>DP</t>
  </si>
  <si>
    <t>1002M0025628</t>
  </si>
  <si>
    <t>1002M0025627</t>
  </si>
  <si>
    <t>1002M0025635</t>
  </si>
  <si>
    <t>SWWT Biocide Dosing pump</t>
  </si>
  <si>
    <t>SWWT Antiscalant Dosing pump</t>
  </si>
  <si>
    <t>N2 Gen. VT-101</t>
  </si>
  <si>
    <t>N2 Gen. VT-102</t>
  </si>
  <si>
    <t>N2 Gen. VT-103</t>
  </si>
  <si>
    <t>N2 Gen. D-994</t>
  </si>
  <si>
    <t>R/O D-9301</t>
  </si>
  <si>
    <t>R/O D-9302</t>
  </si>
  <si>
    <t>R/O F-9301A/B</t>
  </si>
  <si>
    <t>R/O P-9301</t>
  </si>
  <si>
    <t>CO2 Liq. 103</t>
  </si>
  <si>
    <t>CO2 Liq. 112-2</t>
  </si>
  <si>
    <t>CO2 Liq. 114-2</t>
  </si>
  <si>
    <t>CO2 Liq. 114-3</t>
  </si>
  <si>
    <t>CO2 Liq. 115-2</t>
  </si>
  <si>
    <t>CO2 Liq. 116-1</t>
  </si>
  <si>
    <t>CO2 Liq. 335</t>
  </si>
  <si>
    <t>CO2 Liq. 401</t>
  </si>
  <si>
    <t>CO2 Liq. 104</t>
  </si>
  <si>
    <t>CO2 Liq. A201</t>
  </si>
  <si>
    <t>CO2 Liq. B201</t>
  </si>
  <si>
    <t>CO2 Liq. D-771</t>
  </si>
  <si>
    <t>CO2 Liq. D-772</t>
  </si>
  <si>
    <t>CO2 Liq. D-773</t>
  </si>
  <si>
    <t>H-922 Top Drum</t>
  </si>
  <si>
    <t>H-922 Gas station</t>
  </si>
  <si>
    <t>H-922 Burner ignition</t>
  </si>
  <si>
    <t>H-922 FOL station</t>
  </si>
  <si>
    <t>CO gas MEA Reboiler</t>
  </si>
  <si>
    <t>CO gas Reclaimer</t>
  </si>
  <si>
    <t>CO gas Dosing Pump</t>
  </si>
  <si>
    <t>CO gas Flue gas cooler</t>
  </si>
  <si>
    <t>CO gas MEA Filter</t>
  </si>
  <si>
    <t>CO gas Stripper</t>
  </si>
  <si>
    <t>CO gas Gas cooler</t>
  </si>
  <si>
    <t>CO gas Flue gas scrubber</t>
  </si>
  <si>
    <t>CO gas Water Scrubber</t>
  </si>
  <si>
    <t>CO gas CO2 Compressor</t>
  </si>
  <si>
    <t>PI-001A</t>
  </si>
  <si>
    <t>Raw water pressure</t>
  </si>
  <si>
    <t>Australia</t>
  </si>
  <si>
    <t>PI-001B</t>
  </si>
  <si>
    <t>PS-001</t>
  </si>
  <si>
    <t>Raw water pump suction</t>
  </si>
  <si>
    <t>P-001A/B</t>
  </si>
  <si>
    <t>KCC</t>
  </si>
  <si>
    <t>HS-210</t>
  </si>
  <si>
    <t>PS-002</t>
  </si>
  <si>
    <t>Raw water pump discharge</t>
  </si>
  <si>
    <t>FQ-001</t>
  </si>
  <si>
    <t xml:space="preserve"> Raw water</t>
  </si>
  <si>
    <t>P-001</t>
  </si>
  <si>
    <t>LZS-65</t>
  </si>
  <si>
    <t>Plastic tube</t>
  </si>
  <si>
    <t>F-001A</t>
  </si>
  <si>
    <t>F-001B</t>
  </si>
  <si>
    <t>PI-003A</t>
  </si>
  <si>
    <t>PI-003B</t>
  </si>
  <si>
    <t>OMEGA FXF 250-450 BS</t>
  </si>
  <si>
    <t>Replace new unit OMEGA FXF 250-450 BS</t>
  </si>
  <si>
    <t>New unit S-001 B with Element Filter NGGC-336 PL23 "PECO"</t>
  </si>
  <si>
    <t>SBP200-600/165</t>
  </si>
  <si>
    <t>Waste Water Pump</t>
  </si>
  <si>
    <t>Jockey Pump</t>
  </si>
  <si>
    <t>API 650</t>
  </si>
  <si>
    <t>New Tube Bundle E-625 A</t>
  </si>
  <si>
    <t>New Tube Bundle E-625 B</t>
  </si>
  <si>
    <t>Shanghai Neworld Fluid Machinery Co.</t>
  </si>
  <si>
    <t>WBC 100-70*8</t>
  </si>
  <si>
    <t>SS316L</t>
  </si>
  <si>
    <t>WEIHAI GUXIN MACHINERY CO.,LTD</t>
  </si>
  <si>
    <t>G25X-KSGH-FHC8</t>
  </si>
  <si>
    <t>A-230 Pressure Unit</t>
  </si>
  <si>
    <t>OXO Reactor</t>
  </si>
  <si>
    <t>New pump P-110 Hydracell</t>
  </si>
  <si>
    <t>New pump P-230 Halla EX10C-HB403GA6-S4</t>
  </si>
  <si>
    <t>A-110 Pressure Unit</t>
  </si>
  <si>
    <t>Hydra-Cell</t>
  </si>
  <si>
    <t>SUS316</t>
  </si>
  <si>
    <t>CF-8M 316SS</t>
  </si>
  <si>
    <t>New pump P-110 A Teikoku</t>
  </si>
  <si>
    <t>Gearbox Sundyne : LMC-311P, S/N: F56-0004A-1CONV2021</t>
  </si>
  <si>
    <t>Sundyne</t>
  </si>
  <si>
    <t>Module 1-4 : 2 stage, Module 5: 1 stage</t>
  </si>
  <si>
    <t>Alloy Steel</t>
  </si>
  <si>
    <t>Cast Iron</t>
  </si>
  <si>
    <t>FRP</t>
  </si>
  <si>
    <t>PI-005</t>
  </si>
  <si>
    <t>PI-006</t>
  </si>
  <si>
    <t>SWWT P-001A</t>
  </si>
  <si>
    <t>SWWT P-001B</t>
  </si>
  <si>
    <t>SWWT F-001A</t>
  </si>
  <si>
    <t>SWWT F-001B</t>
  </si>
  <si>
    <t>PI-007</t>
  </si>
  <si>
    <t>PI-008</t>
  </si>
  <si>
    <t>P-871A</t>
  </si>
  <si>
    <t>P-871B</t>
  </si>
  <si>
    <t>P-872</t>
  </si>
  <si>
    <t>P-875</t>
  </si>
  <si>
    <t>P-874</t>
  </si>
  <si>
    <t>P-876</t>
  </si>
  <si>
    <t>P-877</t>
  </si>
  <si>
    <t>P-878</t>
  </si>
  <si>
    <t>D-872</t>
  </si>
  <si>
    <t>D-873</t>
  </si>
  <si>
    <t>SWWT D-872</t>
  </si>
  <si>
    <t>SWWT D-873</t>
  </si>
  <si>
    <t xml:space="preserve"> T5820XL</t>
  </si>
  <si>
    <t xml:space="preserve">Epson </t>
  </si>
  <si>
    <t>LQ2109</t>
  </si>
  <si>
    <t xml:space="preserve">HP </t>
  </si>
  <si>
    <t>Laser jet Pro 400</t>
  </si>
  <si>
    <t xml:space="preserve">DELL </t>
  </si>
  <si>
    <t>T340XL</t>
  </si>
  <si>
    <t>FT-10303-03</t>
  </si>
  <si>
    <t>FT-10401-02</t>
  </si>
  <si>
    <t>FT-10404-03</t>
  </si>
  <si>
    <t>FT-11202-02</t>
  </si>
  <si>
    <t>FT-11204-13</t>
  </si>
  <si>
    <t>FT-11402-26</t>
  </si>
  <si>
    <t>FT-11403-05</t>
  </si>
  <si>
    <t>FT-11405-02</t>
  </si>
  <si>
    <t>FT-11409-02</t>
  </si>
  <si>
    <t>FT-11558-12</t>
  </si>
  <si>
    <t>FT-11558-31</t>
  </si>
  <si>
    <t>FT-12303-11</t>
  </si>
  <si>
    <t>FT-50302-05</t>
  </si>
  <si>
    <t>GTX60G-AAAADAB-AF2ABA3-R1</t>
  </si>
  <si>
    <t>MTL21551</t>
  </si>
  <si>
    <t>MTL21552</t>
  </si>
  <si>
    <t>MTL21553</t>
  </si>
  <si>
    <t>GTX30D-AHAADAB-AF2ABA3-R1W1</t>
  </si>
  <si>
    <t xml:space="preserve">  TSP121.A1.S2.A2.F08.A3.W2.W5.S1.P2.B2.B2.Y1</t>
  </si>
  <si>
    <t>MTL21556</t>
  </si>
  <si>
    <t>Price IDR</t>
  </si>
  <si>
    <t>MTL21576</t>
  </si>
  <si>
    <t>C-008 Syngas</t>
  </si>
  <si>
    <t>TI-9814</t>
  </si>
  <si>
    <t>R3/4</t>
  </si>
  <si>
    <t>Barata Indonesia</t>
  </si>
  <si>
    <t>A234 WPB</t>
  </si>
  <si>
    <t>ASME SEC. VIII Div. 1</t>
  </si>
  <si>
    <t>R-BEM</t>
  </si>
  <si>
    <t>Inspect tube APRIS and cleaning</t>
  </si>
  <si>
    <t>RZ Pumpen,Arena Prima International</t>
  </si>
  <si>
    <t>Diganti Teikoku</t>
  </si>
  <si>
    <t>Winston</t>
  </si>
  <si>
    <t>for H-923</t>
  </si>
  <si>
    <t>SUS317</t>
  </si>
  <si>
    <t>Installed 2022</t>
  </si>
  <si>
    <t>Remove from P-230</t>
  </si>
  <si>
    <t>PT.PON</t>
  </si>
  <si>
    <t>Omega FXF 250-450 BS</t>
  </si>
  <si>
    <t>Boiler H-923</t>
  </si>
  <si>
    <t>Panel Surya</t>
  </si>
  <si>
    <t>CP-1</t>
  </si>
  <si>
    <t>CP-2</t>
  </si>
  <si>
    <t>CP-3</t>
  </si>
  <si>
    <t>CP-4</t>
  </si>
  <si>
    <t>CP-5</t>
  </si>
  <si>
    <t>CP-6</t>
  </si>
  <si>
    <t>CP-7</t>
  </si>
  <si>
    <t>CP-8</t>
  </si>
  <si>
    <t>CP-9</t>
  </si>
  <si>
    <t>CP-10</t>
  </si>
  <si>
    <t>CP-11</t>
  </si>
  <si>
    <t>CP-12</t>
  </si>
  <si>
    <t>CP-13</t>
  </si>
  <si>
    <t>CP-14</t>
  </si>
  <si>
    <t>Pos 5 PT.PON</t>
  </si>
  <si>
    <t>TPS arah Pelabuhan</t>
  </si>
  <si>
    <t xml:space="preserve">Taman </t>
  </si>
  <si>
    <t>Balai Keling</t>
  </si>
  <si>
    <t>Pos Jasa Tama</t>
  </si>
  <si>
    <t>Batu Bara Jasa Tama</t>
  </si>
  <si>
    <t>Satpol Air</t>
  </si>
  <si>
    <t>Depan Mega Surya</t>
  </si>
  <si>
    <t>Tikungan PT. ALTUS</t>
  </si>
  <si>
    <t>Pintu Masuk PT.Altus</t>
  </si>
  <si>
    <t>Pertigaan PT. ALTUS</t>
  </si>
  <si>
    <t>Dermaga Barang</t>
  </si>
  <si>
    <t>Dermaga Batu Bara</t>
  </si>
  <si>
    <t>Loading Truk</t>
  </si>
  <si>
    <t>Kantin</t>
  </si>
  <si>
    <t>Belakang Workshop</t>
  </si>
  <si>
    <t>Depan Syngas</t>
  </si>
  <si>
    <t>Pipe line PGN</t>
  </si>
  <si>
    <t>CP-100</t>
  </si>
  <si>
    <t>CP-101</t>
  </si>
  <si>
    <t>CP-102</t>
  </si>
  <si>
    <t>CP-103</t>
  </si>
  <si>
    <t>CP-104</t>
  </si>
  <si>
    <t>Pipe Line Jetty PELINDO</t>
  </si>
  <si>
    <t>TR- 1</t>
  </si>
  <si>
    <t>TR- 2</t>
  </si>
  <si>
    <t>TR- 3</t>
  </si>
  <si>
    <t>TR- 4</t>
  </si>
  <si>
    <t>TR- 5</t>
  </si>
  <si>
    <t>TR- 6</t>
  </si>
  <si>
    <t>TR- 7</t>
  </si>
  <si>
    <t>TR- 8</t>
  </si>
  <si>
    <t>TR- 9</t>
  </si>
  <si>
    <t>Ph meter</t>
  </si>
  <si>
    <t>CO2 gas pH value of Flue gas cooler</t>
  </si>
  <si>
    <t>H-922 Conductifity</t>
  </si>
  <si>
    <t>H-922 O2 measurement</t>
  </si>
  <si>
    <t>CO2 Liq Total Sulfure analyzer</t>
  </si>
  <si>
    <t>CO2 Liq Total Hydrocarbon analyzer</t>
  </si>
  <si>
    <t>CO2 Liq Moisture analyzer</t>
  </si>
  <si>
    <t>CO2 Liq Total Aromatics Hydrocarbons analyzer</t>
  </si>
  <si>
    <t>CO2 Liq Conductifity meter</t>
  </si>
  <si>
    <t>CO2 Liq pH value of Flue gas cooler</t>
  </si>
  <si>
    <t>N2 Generator Analyzer</t>
  </si>
  <si>
    <t>H-923 Conductifity</t>
  </si>
  <si>
    <t>H-923 O2 measurement</t>
  </si>
  <si>
    <t>C-008 PNG to FNG header</t>
  </si>
  <si>
    <t>23A2T63AN000-1</t>
  </si>
  <si>
    <t>YB3-3551-2</t>
  </si>
  <si>
    <t>Wolong Electric</t>
  </si>
  <si>
    <t>C-993-F1</t>
  </si>
  <si>
    <t>TFM Compressor-Air fan</t>
  </si>
  <si>
    <t>Diaphragm</t>
  </si>
  <si>
    <t>Refrigerant</t>
  </si>
  <si>
    <t>R22</t>
  </si>
  <si>
    <t>Lab Office</t>
  </si>
  <si>
    <t xml:space="preserve">R50BV1 </t>
  </si>
  <si>
    <t>R32</t>
  </si>
  <si>
    <t>RC50NV14</t>
  </si>
  <si>
    <t>Lab-GC</t>
  </si>
  <si>
    <t>R410A</t>
  </si>
  <si>
    <t>FT35NV14</t>
  </si>
  <si>
    <t>RC60NV14</t>
  </si>
  <si>
    <t>RC35NV14</t>
  </si>
  <si>
    <t>RR125DXY1A4</t>
  </si>
  <si>
    <t>RCN100HY14</t>
  </si>
  <si>
    <t>RUR15NY14</t>
  </si>
  <si>
    <t>RN80HY14</t>
  </si>
  <si>
    <t>RE35KV14</t>
  </si>
  <si>
    <t>Process Engineer</t>
  </si>
  <si>
    <t>RNE35MV14</t>
  </si>
  <si>
    <t>RNE50MV14</t>
  </si>
  <si>
    <t>Maintenance SPTD</t>
  </si>
  <si>
    <t>R35KV14</t>
  </si>
  <si>
    <t>Document control</t>
  </si>
  <si>
    <t>RNE60MV14</t>
  </si>
  <si>
    <t>GI-1 PLN</t>
  </si>
  <si>
    <t>GI-2 PLN</t>
  </si>
  <si>
    <t>RC25NV14</t>
  </si>
  <si>
    <t>Rack room Admin site</t>
  </si>
  <si>
    <t>Rack room Jetty Site</t>
  </si>
  <si>
    <t>Rackroom</t>
  </si>
  <si>
    <t>RN35MV14</t>
  </si>
  <si>
    <t>RR125DGXY1A4</t>
  </si>
  <si>
    <t>LB-CU1</t>
  </si>
  <si>
    <t>LB-CU2</t>
  </si>
  <si>
    <t>LB-CU4</t>
  </si>
  <si>
    <t>LB-CU5</t>
  </si>
  <si>
    <t>LB-CU6</t>
  </si>
  <si>
    <t>LB-CU7</t>
  </si>
  <si>
    <t>LB-CU8</t>
  </si>
  <si>
    <t>LB-CU9</t>
  </si>
  <si>
    <t>LB-CU10</t>
  </si>
  <si>
    <t>LB-CU11</t>
  </si>
  <si>
    <t>LB-CU12-1</t>
  </si>
  <si>
    <t>LB-CU12-2</t>
  </si>
  <si>
    <t>LB-CU14</t>
  </si>
  <si>
    <t>LB-CU15</t>
  </si>
  <si>
    <t>LS-CU1</t>
  </si>
  <si>
    <t>LS-CU2</t>
  </si>
  <si>
    <t>MC-CU1</t>
  </si>
  <si>
    <t>MC-CU2</t>
  </si>
  <si>
    <t>MC-CU3</t>
  </si>
  <si>
    <t>MC-CU4</t>
  </si>
  <si>
    <t>MC-CU5</t>
  </si>
  <si>
    <t>MC-CU6</t>
  </si>
  <si>
    <t>MC-CU7</t>
  </si>
  <si>
    <t>MC-CU8</t>
  </si>
  <si>
    <t>MC-CU10</t>
  </si>
  <si>
    <t>MC-CU12</t>
  </si>
  <si>
    <t>MC-CU13</t>
  </si>
  <si>
    <t>MS-CU1</t>
  </si>
  <si>
    <t>MS-CU2</t>
  </si>
  <si>
    <t>MS-CU3</t>
  </si>
  <si>
    <t>MS-CU4</t>
  </si>
  <si>
    <t>MS-CU5</t>
  </si>
  <si>
    <t>MS-CU6</t>
  </si>
  <si>
    <t>MS-CU7</t>
  </si>
  <si>
    <t>MS-CU8</t>
  </si>
  <si>
    <t>MS-CU9</t>
  </si>
  <si>
    <t>MS-CU10</t>
  </si>
  <si>
    <t>MS-CU11</t>
  </si>
  <si>
    <t>MS-CU12</t>
  </si>
  <si>
    <t>MS-CU13</t>
  </si>
  <si>
    <t>MS-CU14</t>
  </si>
  <si>
    <t>MS-CU15</t>
  </si>
  <si>
    <t>MS-CU16</t>
  </si>
  <si>
    <t>RR-CU1</t>
  </si>
  <si>
    <t>RR-CU3</t>
  </si>
  <si>
    <t>RR-CU4</t>
  </si>
  <si>
    <t>SF-CU1</t>
  </si>
  <si>
    <t>SF-CU2</t>
  </si>
  <si>
    <t>NS-CU1</t>
  </si>
  <si>
    <t>NS-CU2</t>
  </si>
  <si>
    <t>NS-CU3</t>
  </si>
  <si>
    <t>New Substation</t>
  </si>
  <si>
    <t>Analyzer CO2 Liquid</t>
  </si>
  <si>
    <t>MCC New substation</t>
  </si>
  <si>
    <t>RZUR500PY14</t>
  </si>
  <si>
    <t>15PK</t>
  </si>
  <si>
    <t>Halla Industrial Co Ltd</t>
  </si>
  <si>
    <t>Mfg. No. 3D0051</t>
  </si>
  <si>
    <t>M-262</t>
  </si>
  <si>
    <t>Z-991C</t>
  </si>
  <si>
    <t>Z-991D</t>
  </si>
  <si>
    <t>Friulair</t>
  </si>
  <si>
    <t>ACT180T/AC</t>
  </si>
  <si>
    <t>Z-991E</t>
  </si>
  <si>
    <t>J113861</t>
  </si>
  <si>
    <t>Y690</t>
  </si>
  <si>
    <t>Nippon Fisher</t>
  </si>
  <si>
    <t>J113862</t>
  </si>
  <si>
    <t>J113863</t>
  </si>
  <si>
    <t>J113864</t>
  </si>
  <si>
    <t>J113865</t>
  </si>
  <si>
    <t>J113866</t>
  </si>
  <si>
    <t>J113867</t>
  </si>
  <si>
    <t>J113868</t>
  </si>
  <si>
    <t>J113869</t>
  </si>
  <si>
    <t>J113870</t>
  </si>
  <si>
    <t>J113871</t>
  </si>
  <si>
    <t>J113872</t>
  </si>
  <si>
    <t>J113873</t>
  </si>
  <si>
    <t>J113874</t>
  </si>
  <si>
    <t>J113875</t>
  </si>
  <si>
    <t>J113876</t>
  </si>
  <si>
    <t>J113877</t>
  </si>
  <si>
    <t>J113878</t>
  </si>
  <si>
    <t>J113879</t>
  </si>
  <si>
    <t>J113880</t>
  </si>
  <si>
    <t>98H</t>
  </si>
  <si>
    <t>T211A3101-2</t>
  </si>
  <si>
    <t>82-21125</t>
  </si>
  <si>
    <t xml:space="preserve">Mark One </t>
  </si>
  <si>
    <t>S/N. 743935.003</t>
  </si>
  <si>
    <t>S/N. 743935.001-1</t>
  </si>
  <si>
    <t>S/N. 743935.001-2</t>
  </si>
  <si>
    <t>S/N. 743935.001-3</t>
  </si>
  <si>
    <t>S/N. 743935.001-4</t>
  </si>
  <si>
    <t>S/N. 743935.002-1</t>
  </si>
  <si>
    <t>S/N. 743935.002-2</t>
  </si>
  <si>
    <t>S/N. 743935.002-3</t>
  </si>
  <si>
    <t>S/N. 743935.002-4</t>
  </si>
  <si>
    <t>S/N. 743935.004</t>
  </si>
  <si>
    <t>V26C45-254</t>
  </si>
  <si>
    <t>V26C45-034</t>
  </si>
  <si>
    <t>V26C45-035</t>
  </si>
  <si>
    <t>V26C45-036</t>
  </si>
  <si>
    <t>V26C45-037</t>
  </si>
  <si>
    <t>V26C45-038</t>
  </si>
  <si>
    <t>V26C45-039</t>
  </si>
  <si>
    <t>V26C45-040</t>
  </si>
  <si>
    <t>V26C45-041</t>
  </si>
  <si>
    <t>V26C45-042</t>
  </si>
  <si>
    <t>V26C45-043</t>
  </si>
  <si>
    <t>V26C45-044</t>
  </si>
  <si>
    <t>V26C45-045</t>
  </si>
  <si>
    <t>V26C45-046</t>
  </si>
  <si>
    <t>V26C45-047</t>
  </si>
  <si>
    <t>V26C45-048</t>
  </si>
  <si>
    <t>V26C45-049</t>
  </si>
  <si>
    <t>V26C45-050</t>
  </si>
  <si>
    <t>V26C45-051</t>
  </si>
  <si>
    <t>V26C45-052</t>
  </si>
  <si>
    <t>V26C45-053</t>
  </si>
  <si>
    <t>V26C45-054</t>
  </si>
  <si>
    <t>V26C45-055</t>
  </si>
  <si>
    <t>V26C45-056</t>
  </si>
  <si>
    <t>V26C45-057</t>
  </si>
  <si>
    <t>V26C45-058</t>
  </si>
  <si>
    <t>V26C45-059</t>
  </si>
  <si>
    <t>V26C45-060</t>
  </si>
  <si>
    <t>V26C45-061</t>
  </si>
  <si>
    <t>V26C45-062</t>
  </si>
  <si>
    <t>V26C45-063</t>
  </si>
  <si>
    <t>V26C45-064</t>
  </si>
  <si>
    <t>V26C45-065</t>
  </si>
  <si>
    <t>V26C45-066</t>
  </si>
  <si>
    <t>V26C45-068</t>
  </si>
  <si>
    <t>V26C45-069</t>
  </si>
  <si>
    <t>V26C45-070</t>
  </si>
  <si>
    <t>V26C45-071</t>
  </si>
  <si>
    <t>V26C45-072</t>
  </si>
  <si>
    <t>V26C45-073</t>
  </si>
  <si>
    <t>V26C45-074</t>
  </si>
  <si>
    <t>V26C45-075</t>
  </si>
  <si>
    <t>V26C45-076</t>
  </si>
  <si>
    <t>V26C45-077</t>
  </si>
  <si>
    <t>V26C45-078</t>
  </si>
  <si>
    <t>V26C45-079</t>
  </si>
  <si>
    <t>V26C45-080</t>
  </si>
  <si>
    <t>V26C45-081</t>
  </si>
  <si>
    <t>V26C45-082</t>
  </si>
  <si>
    <t>V26C45-083</t>
  </si>
  <si>
    <t>V26C45-084</t>
  </si>
  <si>
    <t>V26C45-085</t>
  </si>
  <si>
    <t>V26C45-086</t>
  </si>
  <si>
    <t>V26C45-087</t>
  </si>
  <si>
    <t>V26C45-088</t>
  </si>
  <si>
    <t>V26C45-089</t>
  </si>
  <si>
    <t>V26C45-090</t>
  </si>
  <si>
    <t>V26C45-091</t>
  </si>
  <si>
    <t>V26C45-092</t>
  </si>
  <si>
    <t>V26C45-093</t>
  </si>
  <si>
    <t>V26C45-094</t>
  </si>
  <si>
    <t>V26C45-095</t>
  </si>
  <si>
    <t>V26C45-096</t>
  </si>
  <si>
    <t>V26C45-097</t>
  </si>
  <si>
    <t>V26C45-099</t>
  </si>
  <si>
    <t>V26C45-100</t>
  </si>
  <si>
    <t>V26C45-101</t>
  </si>
  <si>
    <t>V26C45-102</t>
  </si>
  <si>
    <t>Gai-Tronic</t>
  </si>
  <si>
    <t>No. of</t>
  </si>
  <si>
    <t>Spare part no. 018F6857</t>
  </si>
  <si>
    <t>Syngas Lt1</t>
  </si>
  <si>
    <t>Syngas Lt1 PSA Unit</t>
  </si>
  <si>
    <t>C-011/ 018</t>
  </si>
  <si>
    <t>Octanol Lt-1 R-130</t>
  </si>
  <si>
    <t>Octanol Lt1 P-922</t>
  </si>
  <si>
    <t>Octanol Lt1 T-320</t>
  </si>
  <si>
    <t>Octanol Lt1 T-620</t>
  </si>
  <si>
    <t>P-722A/B</t>
  </si>
  <si>
    <t>Octanol Lt3 D-118</t>
  </si>
  <si>
    <t>Octanol Lt2 D-525</t>
  </si>
  <si>
    <t>Octanol Lt2 R-110</t>
  </si>
  <si>
    <t>Octanol Lt3 E-511</t>
  </si>
  <si>
    <t>Octanol Lt4 A-310</t>
  </si>
  <si>
    <t>P205-50100</t>
  </si>
  <si>
    <t>P205-01500</t>
  </si>
  <si>
    <t>P205-02100</t>
  </si>
  <si>
    <t>P205-02300</t>
  </si>
  <si>
    <t>M354-00160</t>
  </si>
  <si>
    <t>P205-02200</t>
  </si>
  <si>
    <t>P205-60200</t>
  </si>
  <si>
    <t>P205-02500</t>
  </si>
  <si>
    <t>M354-00162</t>
  </si>
  <si>
    <t>P206-91100</t>
  </si>
  <si>
    <t>P205-10100</t>
  </si>
  <si>
    <t>P205-10400</t>
  </si>
  <si>
    <t>P205-10200</t>
  </si>
  <si>
    <t>P205-10300</t>
  </si>
  <si>
    <t>P205-10500</t>
  </si>
  <si>
    <t>P205-70100</t>
  </si>
  <si>
    <t>P205-10600</t>
  </si>
  <si>
    <t>P205-10700</t>
  </si>
  <si>
    <t>P205-20100</t>
  </si>
  <si>
    <t>P205-70200</t>
  </si>
  <si>
    <t>P205-20200</t>
  </si>
  <si>
    <t>P205-20300</t>
  </si>
  <si>
    <t>P205-30100</t>
  </si>
  <si>
    <t>P205-40100</t>
  </si>
  <si>
    <t>P205-70300</t>
  </si>
  <si>
    <t>P205-40500</t>
  </si>
  <si>
    <t>P206-92100</t>
  </si>
  <si>
    <t>P205-50300</t>
  </si>
  <si>
    <t>P205-50500</t>
  </si>
  <si>
    <t>P205-60100</t>
  </si>
  <si>
    <t>P206-85100</t>
  </si>
  <si>
    <t>P205-02600</t>
  </si>
  <si>
    <t>P205-50400</t>
  </si>
  <si>
    <t>P206-92200</t>
  </si>
  <si>
    <t>P206-92400</t>
  </si>
  <si>
    <t>P206-93200</t>
  </si>
  <si>
    <t>P205-60300</t>
  </si>
  <si>
    <t>P205-02400</t>
  </si>
  <si>
    <t>P206-01500</t>
  </si>
  <si>
    <t>P205-70800</t>
  </si>
  <si>
    <t>P206-95100</t>
  </si>
  <si>
    <t>P206-99200</t>
  </si>
  <si>
    <t>P205-71200</t>
  </si>
  <si>
    <t>P205-50200</t>
  </si>
  <si>
    <t>P205-01100</t>
  </si>
  <si>
    <t>CO2 LIQ</t>
  </si>
  <si>
    <t>P205-01200</t>
  </si>
  <si>
    <t>P205-01300</t>
  </si>
  <si>
    <t>P205-72200</t>
  </si>
  <si>
    <t>P206-96100</t>
  </si>
  <si>
    <t>M323-20160</t>
  </si>
  <si>
    <t>P205-30200</t>
  </si>
  <si>
    <t>P206-99100</t>
  </si>
  <si>
    <t>P205-72300</t>
  </si>
  <si>
    <t>P206-80100</t>
  </si>
  <si>
    <t>P205-60400</t>
  </si>
  <si>
    <t>P205-71100</t>
  </si>
  <si>
    <t>P205-72100</t>
  </si>
  <si>
    <t>P205-70900-1</t>
  </si>
  <si>
    <t>P205-01400</t>
  </si>
  <si>
    <t>P206-01400</t>
  </si>
  <si>
    <t>P205-40400</t>
  </si>
  <si>
    <t>P206-75100</t>
  </si>
  <si>
    <t>P206-80200</t>
  </si>
  <si>
    <t>P206-93100</t>
  </si>
  <si>
    <t>P206-10100</t>
  </si>
  <si>
    <t>P206-10200</t>
  </si>
  <si>
    <t>P206-10300</t>
  </si>
  <si>
    <t>P206-94200</t>
  </si>
  <si>
    <t>P206-10400</t>
  </si>
  <si>
    <t>M323-50160</t>
  </si>
  <si>
    <t>P &amp; ID No</t>
  </si>
  <si>
    <t>P206-01100</t>
  </si>
  <si>
    <t>P206-80300</t>
  </si>
  <si>
    <t>P205-70500</t>
  </si>
  <si>
    <t>M354-00161</t>
  </si>
  <si>
    <t>M323-10160</t>
  </si>
  <si>
    <t>P205-70600</t>
  </si>
  <si>
    <t>P205-70700</t>
  </si>
  <si>
    <t>P206-01200</t>
  </si>
  <si>
    <t>P205-40300</t>
  </si>
  <si>
    <t>P205-70400</t>
  </si>
  <si>
    <t>AI-1102A</t>
  </si>
  <si>
    <t>GOX to T-120</t>
  </si>
  <si>
    <t>AI-1102B</t>
  </si>
  <si>
    <t>R-110 Recycle Gas</t>
  </si>
  <si>
    <t>H2,CO2,CO,C3H6,CH4,PPY,PPA</t>
  </si>
  <si>
    <t>AI-1102C</t>
  </si>
  <si>
    <t>T-120 O.H.</t>
  </si>
  <si>
    <t>AI-1102D</t>
  </si>
  <si>
    <t>S-135 Purge gas</t>
  </si>
  <si>
    <t>AI-1102E</t>
  </si>
  <si>
    <t>PPY to R-110</t>
  </si>
  <si>
    <t>PPY,PPA</t>
  </si>
  <si>
    <t>AI-1103A</t>
  </si>
  <si>
    <t>Crud Ald.</t>
  </si>
  <si>
    <t>IBD,NBD</t>
  </si>
  <si>
    <t>AI-1103B</t>
  </si>
  <si>
    <t>T-160 Bottom</t>
  </si>
  <si>
    <t>IBD,NBD, TOL</t>
  </si>
  <si>
    <t>V26C45-103</t>
  </si>
  <si>
    <t>V26C45-104</t>
  </si>
  <si>
    <t>V26C45-106</t>
  </si>
  <si>
    <t>V26C45-107</t>
  </si>
  <si>
    <t>V26C45-108</t>
  </si>
  <si>
    <t>V26C45-109</t>
  </si>
  <si>
    <t>V26C45-110</t>
  </si>
  <si>
    <t>V26C45-114</t>
  </si>
  <si>
    <t>V26C45-116</t>
  </si>
  <si>
    <t>V26C45-117</t>
  </si>
  <si>
    <t>V26C45-118</t>
  </si>
  <si>
    <t>V26C45-119</t>
  </si>
  <si>
    <t>V26C45-120</t>
  </si>
  <si>
    <t>V26C45-121</t>
  </si>
  <si>
    <t>V26C45-122</t>
  </si>
  <si>
    <t>V26C45-123</t>
  </si>
  <si>
    <t>V26C45-124</t>
  </si>
  <si>
    <t>V26C45-125</t>
  </si>
  <si>
    <t>V26C45-126</t>
  </si>
  <si>
    <t>V26C45-127</t>
  </si>
  <si>
    <t>V26C45-128</t>
  </si>
  <si>
    <t>V26C45-129</t>
  </si>
  <si>
    <t>V26C45-130</t>
  </si>
  <si>
    <t>V26C45-131</t>
  </si>
  <si>
    <t>V26C45-132</t>
  </si>
  <si>
    <t>V26C45-133</t>
  </si>
  <si>
    <t>V26C45-134</t>
  </si>
  <si>
    <t>V26C45-135</t>
  </si>
  <si>
    <t>V26C45-136</t>
  </si>
  <si>
    <t>V26C45-137</t>
  </si>
  <si>
    <t>V26C45-138</t>
  </si>
  <si>
    <t>V26C45-139</t>
  </si>
  <si>
    <t>V26C45-140</t>
  </si>
  <si>
    <t>V26C45-141</t>
  </si>
  <si>
    <t>V26C45-142</t>
  </si>
  <si>
    <t>V26C45-143</t>
  </si>
  <si>
    <t>V26C45-144</t>
  </si>
  <si>
    <t>V26C45-145</t>
  </si>
  <si>
    <t>V26C45-147</t>
  </si>
  <si>
    <t>V26C45-148</t>
  </si>
  <si>
    <t>V26C45-149</t>
  </si>
  <si>
    <t>V26C45-150</t>
  </si>
  <si>
    <t>V26C45-224</t>
  </si>
  <si>
    <t>V26C45-225</t>
  </si>
  <si>
    <t>V26C45-226</t>
  </si>
  <si>
    <t>V26C45-227</t>
  </si>
  <si>
    <t>V26C45-228</t>
  </si>
  <si>
    <t>V26C45-229</t>
  </si>
  <si>
    <t>V26C45-159</t>
  </si>
  <si>
    <t>V26C45-152</t>
  </si>
  <si>
    <t>V26C45-252</t>
  </si>
  <si>
    <t>V26C45-263</t>
  </si>
  <si>
    <t>V26C45-153</t>
  </si>
  <si>
    <t>V26C45-154</t>
  </si>
  <si>
    <t>V26C45-155</t>
  </si>
  <si>
    <t>V26C45-156</t>
  </si>
  <si>
    <t>V26C45-157</t>
  </si>
  <si>
    <t>V26C45-158</t>
  </si>
  <si>
    <t>V26C45-160</t>
  </si>
  <si>
    <t>V26C45-161</t>
  </si>
  <si>
    <t>V26C45-162</t>
  </si>
  <si>
    <t>V26C45-163</t>
  </si>
  <si>
    <t>V26C45-164</t>
  </si>
  <si>
    <t>V26C45-165</t>
  </si>
  <si>
    <t>V26C45-166</t>
  </si>
  <si>
    <t>V26C45-167</t>
  </si>
  <si>
    <t>V26C45-168</t>
  </si>
  <si>
    <t>V26C45-169</t>
  </si>
  <si>
    <t>V26C45-170</t>
  </si>
  <si>
    <t>V26C45-171</t>
  </si>
  <si>
    <t>V26C45-172</t>
  </si>
  <si>
    <t>V26C45-173</t>
  </si>
  <si>
    <t>V26C45-174</t>
  </si>
  <si>
    <t>V26C45-175</t>
  </si>
  <si>
    <t>V26C45-178</t>
  </si>
  <si>
    <t>V26C45-179</t>
  </si>
  <si>
    <t>V26C45-180</t>
  </si>
  <si>
    <t>V26C45-181</t>
  </si>
  <si>
    <t>V26C45-182</t>
  </si>
  <si>
    <t>V26C45-183</t>
  </si>
  <si>
    <t>V26C45-184</t>
  </si>
  <si>
    <t>V26C45-185</t>
  </si>
  <si>
    <t>V26C45-187</t>
  </si>
  <si>
    <t>V26C45-188</t>
  </si>
  <si>
    <t>V26C45-189</t>
  </si>
  <si>
    <t>V26C45-190</t>
  </si>
  <si>
    <t>V26C45-230</t>
  </si>
  <si>
    <t>V26C45-231</t>
  </si>
  <si>
    <t>V26C45-232</t>
  </si>
  <si>
    <t>V26C45-233</t>
  </si>
  <si>
    <t>V26C45-234</t>
  </si>
  <si>
    <t>V26C45-235</t>
  </si>
  <si>
    <t>V26C45-236</t>
  </si>
  <si>
    <t>V26C45-237</t>
  </si>
  <si>
    <t>V26C45-238</t>
  </si>
  <si>
    <t>V26C45-261</t>
  </si>
  <si>
    <t>V26C45-256</t>
  </si>
  <si>
    <t>V26C45-031</t>
  </si>
  <si>
    <t>V26C45-032</t>
  </si>
  <si>
    <t>V26C45-257</t>
  </si>
  <si>
    <t>V26C45-258</t>
  </si>
  <si>
    <t>V26C45-259</t>
  </si>
  <si>
    <t>V26C45-260</t>
  </si>
  <si>
    <t>V26C45-262</t>
  </si>
  <si>
    <t>V26C45-191</t>
  </si>
  <si>
    <t>V26C45-192</t>
  </si>
  <si>
    <t>V26C45-193</t>
  </si>
  <si>
    <t>V26C45-194</t>
  </si>
  <si>
    <t>V26C45-195</t>
  </si>
  <si>
    <t>V26C45-196</t>
  </si>
  <si>
    <t>V26C45-197</t>
  </si>
  <si>
    <t>V26C45-198</t>
  </si>
  <si>
    <t>V26C45-199</t>
  </si>
  <si>
    <t>V26C45-200</t>
  </si>
  <si>
    <t>V26C45-201</t>
  </si>
  <si>
    <t>V26C45-202</t>
  </si>
  <si>
    <t>V26C45-203</t>
  </si>
  <si>
    <t>V26C45-204</t>
  </si>
  <si>
    <t>V26C45-205</t>
  </si>
  <si>
    <t>V26C45-206</t>
  </si>
  <si>
    <t>V26C45-207</t>
  </si>
  <si>
    <t>V26C45-210</t>
  </si>
  <si>
    <t>V26C45-211</t>
  </si>
  <si>
    <t>V26C45-240</t>
  </si>
  <si>
    <t>V26C45-241</t>
  </si>
  <si>
    <t>V26C45-242</t>
  </si>
  <si>
    <t>V26C45-243</t>
  </si>
  <si>
    <t>V26C45-244</t>
  </si>
  <si>
    <t>V26C45-245</t>
  </si>
  <si>
    <t>V26C45-246</t>
  </si>
  <si>
    <t>V26C45-247</t>
  </si>
  <si>
    <t>V26C45-248</t>
  </si>
  <si>
    <t>V26C45-253</t>
  </si>
  <si>
    <t>V26C45-033</t>
  </si>
  <si>
    <t>V26C45-212</t>
  </si>
  <si>
    <t>V26C45-213</t>
  </si>
  <si>
    <t>V26C45-214</t>
  </si>
  <si>
    <t>V26C45-215</t>
  </si>
  <si>
    <t>V26C45-216</t>
  </si>
  <si>
    <t>V26C45-217</t>
  </si>
  <si>
    <t>V26C45-218</t>
  </si>
  <si>
    <t>V26C45-219</t>
  </si>
  <si>
    <t>V26C45-222</t>
  </si>
  <si>
    <t>V26C45-223</t>
  </si>
  <si>
    <t>V26C45-249</t>
  </si>
  <si>
    <t>V26C45-251</t>
  </si>
  <si>
    <t>CO2 gas MEA reboiler steam flow control</t>
  </si>
  <si>
    <t>CO2 gas Reclaimer inlet flow control</t>
  </si>
  <si>
    <t>CO2 gas Reclaimer denim water flow control</t>
  </si>
  <si>
    <t>CO2 gas Stripper rich MEA inlet flow control</t>
  </si>
  <si>
    <t>CO2 gas Stripper level control</t>
  </si>
  <si>
    <t>CO2 gas Water scrubber level control</t>
  </si>
  <si>
    <t>CO2 gas Gas cooler press. control</t>
  </si>
  <si>
    <t>CO2 gas Water scrubber vent. control</t>
  </si>
  <si>
    <t>CO2 gas Reclaimer demin water flow</t>
  </si>
  <si>
    <t>CO2 gas Reclaimer spray inlet</t>
  </si>
  <si>
    <t>CO2 gas Reclaimer drain valve</t>
  </si>
  <si>
    <t>CO2 gas Instrument air</t>
  </si>
  <si>
    <t>CO2 gas Water scrubber demin water inlet</t>
  </si>
  <si>
    <t>CO2 gas Soda dosing air supply</t>
  </si>
  <si>
    <t>CO2 gas Flue gas outlet temp. control</t>
  </si>
  <si>
    <t>CO2 gas Absorber circ. inlet temp. control</t>
  </si>
  <si>
    <t>CO2 gas Absorber lean MEA inlet temp. control</t>
  </si>
  <si>
    <t>CO2 liquid TDS blow down Steam boiler</t>
  </si>
  <si>
    <t xml:space="preserve">CO2 liquid Humidifier outlet </t>
  </si>
  <si>
    <t>CO2 liquid product</t>
  </si>
  <si>
    <t>CO2 liquid Condenser liquefaction</t>
  </si>
  <si>
    <t>CO2 liquid Amonia buffer tank</t>
  </si>
  <si>
    <t>CO2 liquid Condensate reboiler to PON</t>
  </si>
  <si>
    <t>CO2 liquid Condensate reboiler to steam boiler</t>
  </si>
  <si>
    <t>CO2 liquid Steam from steam boiler</t>
  </si>
  <si>
    <t>CO2 liquid Steam from plant</t>
  </si>
  <si>
    <t>CO2 liquid MEA Reclaimer</t>
  </si>
  <si>
    <t>CO2 liquid MEA Cooler water</t>
  </si>
  <si>
    <t>CO2 liquid Absorber top cooler</t>
  </si>
  <si>
    <t>CO2 liquid MEA to Absorber</t>
  </si>
  <si>
    <t>CO2 liquid Water scrubber to absorber</t>
  </si>
  <si>
    <t>CO2 liquid MEA to NOx</t>
  </si>
  <si>
    <t>CO2 liquid Stripper to gas cooler</t>
  </si>
  <si>
    <t>CO2 liquid MEA to stripper</t>
  </si>
  <si>
    <t>CO2 liquid NOx flash to absorber</t>
  </si>
  <si>
    <t>CO2 liquid Water scrubber venting</t>
  </si>
  <si>
    <t>CO2 liquid water scrubber sprayer</t>
  </si>
  <si>
    <t>CO2 liquid Steam boiler blow down</t>
  </si>
  <si>
    <t>CO2 liquid Reclaimer spray</t>
  </si>
  <si>
    <t>CO2 liquid Demin water to reclaimer</t>
  </si>
  <si>
    <t>CO2 liquid MEA to sump</t>
  </si>
  <si>
    <t>CO2 liquid to Nox</t>
  </si>
  <si>
    <t>CO2 liquid Dehydrator A bottom</t>
  </si>
  <si>
    <t>CO2 liquid Dehydrator B bottom</t>
  </si>
  <si>
    <t>CO2 liquid Dehydrator A top</t>
  </si>
  <si>
    <t>CO2 liquid Dehydartor B top</t>
  </si>
  <si>
    <t>CO2 liquid Dehydrator venting A</t>
  </si>
  <si>
    <t>CO2 liquid Dehydrator venting B</t>
  </si>
  <si>
    <t>CO2 liquid Amoniak to condenser</t>
  </si>
  <si>
    <t>CO2 liquid comp A oil cooler</t>
  </si>
  <si>
    <t>CO2 liquid comp B oil cooler</t>
  </si>
  <si>
    <t>CO2 liquid Steam valve air supply</t>
  </si>
  <si>
    <t>CO2 liquid NaOH dosing pump</t>
  </si>
  <si>
    <t>CO2 liquid Amoniak to humidifier</t>
  </si>
  <si>
    <t>CO2 liquid Dehydrator regeneration</t>
  </si>
  <si>
    <t>CO2 liquid Condenser venting</t>
  </si>
  <si>
    <t xml:space="preserve">CO2 liquid </t>
  </si>
  <si>
    <t>CO2 liquid Ref. A load comp 25%</t>
  </si>
  <si>
    <t>CO2 liquid Ref. B load comp 25%</t>
  </si>
  <si>
    <t>CO2 liquid Ref. C load comp 25%</t>
  </si>
  <si>
    <t>CO2 liquid Ref. A load comp 50%</t>
  </si>
  <si>
    <t>CO2 liquid Ref. B load comp 50%</t>
  </si>
  <si>
    <t>CO2 liquid Ref. C load comp 50%</t>
  </si>
  <si>
    <t>CO2 liquid Ref. A load comp 75%</t>
  </si>
  <si>
    <t>CO2 liquid Ref. B load comp 75%</t>
  </si>
  <si>
    <t>CO2 liquid Ref. C load comp 75%</t>
  </si>
  <si>
    <t>CO2 liquid Ref. A load comp 100%</t>
  </si>
  <si>
    <t>CO2 liquid Ref. B load comp 100%</t>
  </si>
  <si>
    <t>CO2 liquid Ref. C load comp 100%</t>
  </si>
  <si>
    <t>CO2 liquid Amonia bypass to separator</t>
  </si>
  <si>
    <t>CO2 liquid Open flash gas to ref. comp.</t>
  </si>
  <si>
    <t>CO2 liquid Bypass oil from 2nd separator</t>
  </si>
  <si>
    <t>CO2 liquid comp A load 50%</t>
  </si>
  <si>
    <t>CO2 liquid comp A load 100%</t>
  </si>
  <si>
    <t>CO2 liquid comp B load 50%</t>
  </si>
  <si>
    <t>CO2 liquid comp B load 100%</t>
  </si>
  <si>
    <t>CO2 liquid Inlet feed gas CO2 100TPD damper</t>
  </si>
  <si>
    <t>CO2 gas comp. A kick back control</t>
  </si>
  <si>
    <t xml:space="preserve">CO2 gas comp. A cooling water </t>
  </si>
  <si>
    <t xml:space="preserve">CO2 gas comp. A 100 % load </t>
  </si>
  <si>
    <t>CO2 gas Comp. CW</t>
  </si>
  <si>
    <t>060</t>
  </si>
  <si>
    <t>R0211141010</t>
  </si>
  <si>
    <t>R0169141091</t>
  </si>
  <si>
    <t>R0169141092</t>
  </si>
  <si>
    <t>R0169141093</t>
  </si>
  <si>
    <t>R0169141094</t>
  </si>
  <si>
    <t>R0169141095</t>
  </si>
  <si>
    <t>R0169141096</t>
  </si>
  <si>
    <t>R0169141097</t>
  </si>
  <si>
    <t>R0169141098</t>
  </si>
  <si>
    <t>R0169141099</t>
  </si>
  <si>
    <t>R0169141101</t>
  </si>
  <si>
    <t>R0169141102</t>
  </si>
  <si>
    <t>R0169141105</t>
  </si>
  <si>
    <t>R0169141103</t>
  </si>
  <si>
    <t>R0169141104</t>
  </si>
  <si>
    <t>R0169141106</t>
  </si>
  <si>
    <t>R0169141107</t>
  </si>
  <si>
    <t>R0169141108</t>
  </si>
  <si>
    <t>R0169141109</t>
  </si>
  <si>
    <t>R0169141111</t>
  </si>
  <si>
    <t>R0169141112</t>
  </si>
  <si>
    <t>R0169141113</t>
  </si>
  <si>
    <t>R0169141011</t>
  </si>
  <si>
    <t>R0169141012</t>
  </si>
  <si>
    <t>R0169141013</t>
  </si>
  <si>
    <t>R0169141028</t>
  </si>
  <si>
    <t>R0211141031</t>
  </si>
  <si>
    <t>R0211141032</t>
  </si>
  <si>
    <t>R0169141014</t>
  </si>
  <si>
    <t>R0169141015</t>
  </si>
  <si>
    <t>R0169141016</t>
  </si>
  <si>
    <t>R0169141017</t>
  </si>
  <si>
    <t>R0169141018</t>
  </si>
  <si>
    <t>R0169141019</t>
  </si>
  <si>
    <t>R0169141022</t>
  </si>
  <si>
    <t>R0169141023</t>
  </si>
  <si>
    <t>R0169141024</t>
  </si>
  <si>
    <t>R0169141025</t>
  </si>
  <si>
    <t>R0169141026</t>
  </si>
  <si>
    <t>R0169141027</t>
  </si>
  <si>
    <t>R0169141029</t>
  </si>
  <si>
    <t>R0169141033</t>
  </si>
  <si>
    <t>R0169141035</t>
  </si>
  <si>
    <t>R0169141036</t>
  </si>
  <si>
    <t>R0169141039</t>
  </si>
  <si>
    <t>R0169141041</t>
  </si>
  <si>
    <t>R0169141042</t>
  </si>
  <si>
    <t>R0169141043</t>
  </si>
  <si>
    <t>R0169141044</t>
  </si>
  <si>
    <t>R0169141045</t>
  </si>
  <si>
    <t>R0169141046</t>
  </si>
  <si>
    <t>R0169141048</t>
  </si>
  <si>
    <t>R0169141051</t>
  </si>
  <si>
    <t>R0169141052</t>
  </si>
  <si>
    <t>R0169141053</t>
  </si>
  <si>
    <t>R0169141054</t>
  </si>
  <si>
    <t>R0169141055</t>
  </si>
  <si>
    <t>R0169141056</t>
  </si>
  <si>
    <t>R0169141057</t>
  </si>
  <si>
    <t>R0169141058</t>
  </si>
  <si>
    <t>R0169141059</t>
  </si>
  <si>
    <t>R0169141060</t>
  </si>
  <si>
    <t>R0169141062</t>
  </si>
  <si>
    <t>R0169141063</t>
  </si>
  <si>
    <t>R0169141064</t>
  </si>
  <si>
    <t>R0169141065</t>
  </si>
  <si>
    <t>R0169141066</t>
  </si>
  <si>
    <t>R0169141067</t>
  </si>
  <si>
    <t>R0169141068</t>
  </si>
  <si>
    <t>R0169141069</t>
  </si>
  <si>
    <t>R0169141071</t>
  </si>
  <si>
    <t>R0169141072</t>
  </si>
  <si>
    <t>R0169141073</t>
  </si>
  <si>
    <t>R0169141074</t>
  </si>
  <si>
    <t>R0169141075</t>
  </si>
  <si>
    <t>R0169141076</t>
  </si>
  <si>
    <t>R0169141077</t>
  </si>
  <si>
    <t>R0169141078</t>
  </si>
  <si>
    <t>R0169141082</t>
  </si>
  <si>
    <t>R0169141081</t>
  </si>
  <si>
    <t>R0169141083</t>
  </si>
  <si>
    <t>R0169141121</t>
  </si>
  <si>
    <t>R0169141122</t>
  </si>
  <si>
    <t>R0169141124</t>
  </si>
  <si>
    <t>R0169141125</t>
  </si>
  <si>
    <t>R0169141126</t>
  </si>
  <si>
    <t>R0169141127</t>
  </si>
  <si>
    <t>R0169141128</t>
  </si>
  <si>
    <t>R0169141129</t>
  </si>
  <si>
    <t>R0169141131</t>
  </si>
  <si>
    <t>R0169141132</t>
  </si>
  <si>
    <t>R0169141133</t>
  </si>
  <si>
    <t>R0169141134</t>
  </si>
  <si>
    <t>R0169141135</t>
  </si>
  <si>
    <t>R0169141136</t>
  </si>
  <si>
    <t>R0169141137</t>
  </si>
  <si>
    <t>R0169141171</t>
  </si>
  <si>
    <t>R0169141172</t>
  </si>
  <si>
    <t>R0169141173</t>
  </si>
  <si>
    <t>R0169141141</t>
  </si>
  <si>
    <t>R0169141142</t>
  </si>
  <si>
    <t>R0169141143</t>
  </si>
  <si>
    <t>R0169141144</t>
  </si>
  <si>
    <t>R0169141146</t>
  </si>
  <si>
    <t>R0169141147</t>
  </si>
  <si>
    <t>R0169141148</t>
  </si>
  <si>
    <t>R0169141149</t>
  </si>
  <si>
    <t>R0169141151</t>
  </si>
  <si>
    <t>R0169141152</t>
  </si>
  <si>
    <t>R0169141153</t>
  </si>
  <si>
    <t>R0169141154</t>
  </si>
  <si>
    <t>R0169141155</t>
  </si>
  <si>
    <t>R0169141156</t>
  </si>
  <si>
    <t>R0169141157</t>
  </si>
  <si>
    <t>R0169141158</t>
  </si>
  <si>
    <t>R0169141159</t>
  </si>
  <si>
    <t>R0169141161</t>
  </si>
  <si>
    <t>R0169141162</t>
  </si>
  <si>
    <t>R0169141163</t>
  </si>
  <si>
    <t>R0169141164</t>
  </si>
  <si>
    <t>R0169141165</t>
  </si>
  <si>
    <t>R0169141166</t>
  </si>
  <si>
    <t>R0169141168</t>
  </si>
  <si>
    <t>R0169141167</t>
  </si>
  <si>
    <t>R0169141207</t>
  </si>
  <si>
    <t>R0169141247</t>
  </si>
  <si>
    <t>R0169141297</t>
  </si>
  <si>
    <t>R0169141169</t>
  </si>
  <si>
    <t>R0169141201</t>
  </si>
  <si>
    <t>R0169141202</t>
  </si>
  <si>
    <t>R0169141203</t>
  </si>
  <si>
    <t>R0169141204</t>
  </si>
  <si>
    <t>R0169141205</t>
  </si>
  <si>
    <t>R0169141206</t>
  </si>
  <si>
    <t>R0169141208</t>
  </si>
  <si>
    <t>R0169141209</t>
  </si>
  <si>
    <t>R0169141221</t>
  </si>
  <si>
    <t>R0169141211</t>
  </si>
  <si>
    <t>R0169141212</t>
  </si>
  <si>
    <t>R0169141215</t>
  </si>
  <si>
    <t>R0169141216</t>
  </si>
  <si>
    <t>R0169141145</t>
  </si>
  <si>
    <t>R0169141213</t>
  </si>
  <si>
    <t>R0169141214</t>
  </si>
  <si>
    <t>R016914185</t>
  </si>
  <si>
    <t>R016914186</t>
  </si>
  <si>
    <t>R016914187</t>
  </si>
  <si>
    <t>R016914188</t>
  </si>
  <si>
    <t>R016914189</t>
  </si>
  <si>
    <t>R016914191</t>
  </si>
  <si>
    <t>R016914192</t>
  </si>
  <si>
    <t>R0169141291</t>
  </si>
  <si>
    <t>R0169141292</t>
  </si>
  <si>
    <t>R0169141293</t>
  </si>
  <si>
    <t>R0169141294</t>
  </si>
  <si>
    <t>R0169141295</t>
  </si>
  <si>
    <t>R0169141296</t>
  </si>
  <si>
    <t>R0169141298</t>
  </si>
  <si>
    <t>R0169141299</t>
  </si>
  <si>
    <t>R0169141301</t>
  </si>
  <si>
    <t>R0169141302</t>
  </si>
  <si>
    <t>R0169141361</t>
  </si>
  <si>
    <t>R0169141321</t>
  </si>
  <si>
    <t>R0169141323</t>
  </si>
  <si>
    <t>R0169141324</t>
  </si>
  <si>
    <t>R0169141325</t>
  </si>
  <si>
    <t>R0169141331</t>
  </si>
  <si>
    <t>R0169141332</t>
  </si>
  <si>
    <t>R0169141333</t>
  </si>
  <si>
    <t>R0169141334</t>
  </si>
  <si>
    <t>R0169141222</t>
  </si>
  <si>
    <t>R0169141223</t>
  </si>
  <si>
    <t>R0169141311</t>
  </si>
  <si>
    <t>R0169141312</t>
  </si>
  <si>
    <t>R0169141251</t>
  </si>
  <si>
    <t>R0169141252</t>
  </si>
  <si>
    <t>R0169141271</t>
  </si>
  <si>
    <t>R0169141272</t>
  </si>
  <si>
    <t>R0169141241</t>
  </si>
  <si>
    <t>R0169141242</t>
  </si>
  <si>
    <t>R0169141243</t>
  </si>
  <si>
    <t>R0169141244</t>
  </si>
  <si>
    <t>R0169141245</t>
  </si>
  <si>
    <t>R0169141246</t>
  </si>
  <si>
    <t>R0169141231</t>
  </si>
  <si>
    <t>R0169141281</t>
  </si>
  <si>
    <t>R0169141261</t>
  </si>
  <si>
    <t>Unit</t>
  </si>
  <si>
    <t>010</t>
  </si>
  <si>
    <t>020</t>
  </si>
  <si>
    <t>030</t>
  </si>
  <si>
    <t>040</t>
  </si>
  <si>
    <t>--- -</t>
  </si>
  <si>
    <t>0-500 mm</t>
  </si>
  <si>
    <t>0-1000 mm</t>
  </si>
  <si>
    <t>0-800 mm</t>
  </si>
  <si>
    <t>0-1400 mm</t>
  </si>
  <si>
    <t>0-1500 mm</t>
  </si>
  <si>
    <t>0-4000 mm</t>
  </si>
  <si>
    <t>- mm</t>
  </si>
  <si>
    <t>S11,S16</t>
  </si>
  <si>
    <t>LG-Drum1</t>
  </si>
  <si>
    <t>LG-Drum2</t>
  </si>
  <si>
    <t>0-1080 mm</t>
  </si>
  <si>
    <t>0-3500 mm</t>
  </si>
  <si>
    <t>0-1380 mm</t>
  </si>
  <si>
    <t>0-1680 mm</t>
  </si>
  <si>
    <t>0-1750 mm</t>
  </si>
  <si>
    <t>0-2750 mm</t>
  </si>
  <si>
    <t>0-750 mm</t>
  </si>
  <si>
    <t>0-2000 mm</t>
  </si>
  <si>
    <t>0-2500 mm</t>
  </si>
  <si>
    <t>0-1250 mm</t>
  </si>
  <si>
    <t>0-4000 mmWC</t>
  </si>
  <si>
    <t>050</t>
  </si>
  <si>
    <t>HC-0104</t>
  </si>
  <si>
    <t>VI-0741A</t>
  </si>
  <si>
    <t>VI-0741B</t>
  </si>
  <si>
    <t xml:space="preserve">VS2EX </t>
  </si>
  <si>
    <t>EP 646B72</t>
  </si>
  <si>
    <t>VM-51</t>
  </si>
  <si>
    <t>KUX113Z-XH11BA-G7N</t>
  </si>
  <si>
    <t>R-01693-41-011</t>
  </si>
  <si>
    <t>R-01693-41-012</t>
  </si>
  <si>
    <t>R-01693-41-013</t>
  </si>
  <si>
    <t>R-01693-41-014</t>
  </si>
  <si>
    <t>R-01693-41-015</t>
  </si>
  <si>
    <t>R-01693-41-016</t>
  </si>
  <si>
    <t>R-01693-41-018</t>
  </si>
  <si>
    <t>R-01693-41-019</t>
  </si>
  <si>
    <t>IT 6810</t>
  </si>
  <si>
    <t>U13, p&amp;id CUMA p-851</t>
  </si>
  <si>
    <t>OP-002, OP-005</t>
  </si>
  <si>
    <t>Trafindo</t>
  </si>
  <si>
    <t>B&amp;D</t>
  </si>
  <si>
    <t>Year</t>
  </si>
  <si>
    <t>22F001246</t>
  </si>
  <si>
    <t>Modicon M580 ePACs</t>
  </si>
  <si>
    <t>R04CPU</t>
  </si>
  <si>
    <t>GX Developer 8</t>
  </si>
  <si>
    <t>Simatic S7</t>
  </si>
  <si>
    <t>Simatic S7-1500</t>
  </si>
  <si>
    <t>Simatic S7-200</t>
  </si>
  <si>
    <t>PLC-1</t>
  </si>
  <si>
    <t>PLC-2</t>
  </si>
  <si>
    <t>PLC-3</t>
  </si>
  <si>
    <t>PLC-4</t>
  </si>
  <si>
    <t>PLC-5</t>
  </si>
  <si>
    <t>PLC-6</t>
  </si>
  <si>
    <t>PLC-7</t>
  </si>
  <si>
    <t>PLC-8</t>
  </si>
  <si>
    <t>PLC-9</t>
  </si>
  <si>
    <t>FA-963A</t>
  </si>
  <si>
    <t>FA-963B</t>
  </si>
  <si>
    <t>VS-9401C</t>
  </si>
  <si>
    <t>49B6-1</t>
  </si>
  <si>
    <t>46B6-2</t>
  </si>
  <si>
    <t>PDT-10400-03-G</t>
  </si>
  <si>
    <t>PDT-10400-03-L</t>
  </si>
  <si>
    <t>TG-7152A</t>
  </si>
  <si>
    <t>TT-10400-05-G</t>
  </si>
  <si>
    <t>TT-10400-05-L</t>
  </si>
  <si>
    <t>PG-5152C</t>
  </si>
  <si>
    <t>PG-7701</t>
  </si>
  <si>
    <t>PG-7702</t>
  </si>
  <si>
    <t>PG-7703</t>
  </si>
  <si>
    <t>PG-9655C</t>
  </si>
  <si>
    <t>PI-7511E</t>
  </si>
  <si>
    <t>PCV-12302-01-G</t>
  </si>
  <si>
    <t>PCV-12302-01-L</t>
  </si>
  <si>
    <t>Lightning Rod for Reformer</t>
  </si>
  <si>
    <t>Lightning Rod for T-160</t>
  </si>
  <si>
    <t>Lightning Rod for Flare Stack</t>
  </si>
  <si>
    <t>Lightning Rod for DCS</t>
  </si>
  <si>
    <t>EE-01</t>
  </si>
  <si>
    <t>EE-02</t>
  </si>
  <si>
    <t>EE-03</t>
  </si>
  <si>
    <t>EE-04</t>
  </si>
  <si>
    <t>EE-05</t>
  </si>
  <si>
    <t>EE-06</t>
  </si>
  <si>
    <t>EE-07</t>
  </si>
  <si>
    <t>EE-08</t>
  </si>
  <si>
    <t>EE-09</t>
  </si>
  <si>
    <t>EE-10</t>
  </si>
  <si>
    <t>EE-11</t>
  </si>
  <si>
    <t>EE-12</t>
  </si>
  <si>
    <t>EE-13</t>
  </si>
  <si>
    <t>EE-14</t>
  </si>
  <si>
    <t>EE-15</t>
  </si>
  <si>
    <t>EE-16</t>
  </si>
  <si>
    <t>EE-17</t>
  </si>
  <si>
    <t>EE-18</t>
  </si>
  <si>
    <t>EE-19</t>
  </si>
  <si>
    <t>EE-20</t>
  </si>
  <si>
    <t>EE-21</t>
  </si>
  <si>
    <t>EE-22</t>
  </si>
  <si>
    <t>EE-23</t>
  </si>
  <si>
    <t>EE-24</t>
  </si>
  <si>
    <t>EE-25</t>
  </si>
  <si>
    <t>EE-26</t>
  </si>
  <si>
    <t>EE-27</t>
  </si>
  <si>
    <t>EE-28</t>
  </si>
  <si>
    <t>EE-29</t>
  </si>
  <si>
    <t>EE-30</t>
  </si>
  <si>
    <t>EE-31</t>
  </si>
  <si>
    <t>EE-32</t>
  </si>
  <si>
    <t>EE-33</t>
  </si>
  <si>
    <t>EE-34</t>
  </si>
  <si>
    <t>EI01</t>
  </si>
  <si>
    <t>EI02</t>
  </si>
  <si>
    <t>EI03</t>
  </si>
  <si>
    <t>EI04</t>
  </si>
  <si>
    <t>EI05</t>
  </si>
  <si>
    <t>EI06</t>
  </si>
  <si>
    <t>EL-02</t>
  </si>
  <si>
    <t>EL-03</t>
  </si>
  <si>
    <t>EL-04</t>
  </si>
  <si>
    <t>EL-05</t>
  </si>
  <si>
    <t>EL-06</t>
  </si>
  <si>
    <t>EL-07</t>
  </si>
  <si>
    <t>EL-08</t>
  </si>
  <si>
    <t>EL-09</t>
  </si>
  <si>
    <t>EN-01</t>
  </si>
  <si>
    <t>EN-02</t>
  </si>
  <si>
    <t>EN-03</t>
  </si>
  <si>
    <t>EN-04</t>
  </si>
  <si>
    <t>EN-05</t>
  </si>
  <si>
    <t>EN-06</t>
  </si>
  <si>
    <t>EN-07</t>
  </si>
  <si>
    <t>EE-36</t>
  </si>
  <si>
    <t>EE-37</t>
  </si>
  <si>
    <t>EE-38</t>
  </si>
  <si>
    <t>EL-11</t>
  </si>
  <si>
    <t>EL-12</t>
  </si>
  <si>
    <t>EI-7</t>
  </si>
  <si>
    <t>EE-40</t>
  </si>
  <si>
    <t>EE-41</t>
  </si>
  <si>
    <t>EE-42</t>
  </si>
  <si>
    <t>EE-43</t>
  </si>
  <si>
    <t>EE-44</t>
  </si>
  <si>
    <t>EE-45</t>
  </si>
  <si>
    <t>EE-46</t>
  </si>
  <si>
    <t>EE-47</t>
  </si>
  <si>
    <t>LR-1</t>
  </si>
  <si>
    <t>LR-2</t>
  </si>
  <si>
    <t>LR-3</t>
  </si>
  <si>
    <t>LR-4</t>
  </si>
  <si>
    <t>25-3</t>
  </si>
  <si>
    <t>PERALATAN LABORAT</t>
  </si>
  <si>
    <r>
      <rPr>
        <b/>
        <sz val="14"/>
        <rFont val="Antique Olive"/>
        <family val="2"/>
      </rPr>
      <t>Equipment list of</t>
    </r>
    <r>
      <rPr>
        <b/>
        <sz val="16"/>
        <rFont val="Arial Black"/>
        <family val="2"/>
      </rPr>
      <t xml:space="preserve"> PERALATAN LABORAT</t>
    </r>
  </si>
  <si>
    <t>FURNACE</t>
  </si>
  <si>
    <t>OVEN</t>
  </si>
  <si>
    <t>OVEN-1</t>
  </si>
  <si>
    <t>OVEN-2</t>
  </si>
  <si>
    <t>AAS</t>
  </si>
  <si>
    <t>Water Cooler (COD)</t>
  </si>
  <si>
    <t>Moisturemeter-1</t>
  </si>
  <si>
    <t>Moisturemeter-2</t>
  </si>
  <si>
    <t>Moisturemeter-3</t>
  </si>
  <si>
    <t>Moisturemeter-4</t>
  </si>
  <si>
    <t xml:space="preserve">Mantle Extraxion </t>
  </si>
  <si>
    <t>OVEN-3</t>
  </si>
  <si>
    <t>GC Room</t>
  </si>
  <si>
    <t>LAB III</t>
  </si>
  <si>
    <t>LAB II &amp; III</t>
  </si>
  <si>
    <t>LAB I</t>
  </si>
  <si>
    <t>LAB-2</t>
  </si>
  <si>
    <t>GC-14BPFSC</t>
  </si>
  <si>
    <t>GC-2014C</t>
  </si>
  <si>
    <t>GC-8APT</t>
  </si>
  <si>
    <t>Trace 1310</t>
  </si>
  <si>
    <t>KL-280</t>
  </si>
  <si>
    <t>FC-410</t>
  </si>
  <si>
    <t>FC-610</t>
  </si>
  <si>
    <t>AA-6701</t>
  </si>
  <si>
    <t>LCW-3000</t>
  </si>
  <si>
    <t>CA-310</t>
  </si>
  <si>
    <t>6 hole</t>
  </si>
  <si>
    <t>Shimadzu</t>
  </si>
  <si>
    <t>Thermo Scientifc Trace</t>
  </si>
  <si>
    <t>Advantec</t>
  </si>
  <si>
    <t>Loma</t>
  </si>
  <si>
    <t>TCD</t>
  </si>
  <si>
    <t>FPD</t>
  </si>
  <si>
    <t xml:space="preserve">GC-1 </t>
  </si>
  <si>
    <t>GC-2</t>
  </si>
  <si>
    <t>GC-3</t>
  </si>
  <si>
    <t>GC-4</t>
  </si>
  <si>
    <t>GC-5</t>
  </si>
  <si>
    <t>GC-6</t>
  </si>
  <si>
    <t>GC-7</t>
  </si>
  <si>
    <t>GC-8</t>
  </si>
  <si>
    <t>GC-9</t>
  </si>
  <si>
    <t>GC-10</t>
  </si>
  <si>
    <t>GC-11</t>
  </si>
  <si>
    <t>MOIST-1</t>
  </si>
  <si>
    <t>MOIST-2</t>
  </si>
  <si>
    <t>MOIST-3</t>
  </si>
  <si>
    <t>MOIST-4</t>
  </si>
  <si>
    <t>ME-1</t>
  </si>
  <si>
    <t>WO-1</t>
  </si>
  <si>
    <t>AAS-1</t>
  </si>
  <si>
    <t>L-101B01-1</t>
  </si>
  <si>
    <t>L-101B01-2</t>
  </si>
  <si>
    <t>L-101B02-1</t>
  </si>
  <si>
    <t>L-101B02-2</t>
  </si>
  <si>
    <t>L-101B02-3</t>
  </si>
  <si>
    <t>L-201A101-1</t>
  </si>
  <si>
    <t>L-201A101-2</t>
  </si>
  <si>
    <t>L-201A102-1</t>
  </si>
  <si>
    <t>L-201A102-2</t>
  </si>
  <si>
    <t>L-201A103-1</t>
  </si>
  <si>
    <t>L-201A103-2</t>
  </si>
  <si>
    <t>L-201A103-3</t>
  </si>
  <si>
    <t>L-201A104-1</t>
  </si>
  <si>
    <t>L-201A104-2</t>
  </si>
  <si>
    <t>L-201A104-3</t>
  </si>
  <si>
    <t>L-201A104-4</t>
  </si>
  <si>
    <t>L-201A105-1</t>
  </si>
  <si>
    <t>L-201A105-2</t>
  </si>
  <si>
    <t>L-201A105-3</t>
  </si>
  <si>
    <t>L-201A105-4</t>
  </si>
  <si>
    <t>L-201A105-5</t>
  </si>
  <si>
    <t>L-201A105-6</t>
  </si>
  <si>
    <t>L-201A106-1</t>
  </si>
  <si>
    <t>L-201A106-2</t>
  </si>
  <si>
    <t>L-201A106-3</t>
  </si>
  <si>
    <t>L-201A106-4</t>
  </si>
  <si>
    <t>L-201A107-1</t>
  </si>
  <si>
    <t>L-201A107-2</t>
  </si>
  <si>
    <t>L-201A107-3</t>
  </si>
  <si>
    <t>L-201A108-1</t>
  </si>
  <si>
    <t>L-201A108-2</t>
  </si>
  <si>
    <t>L-201A108-3</t>
  </si>
  <si>
    <t>L-201A109-1</t>
  </si>
  <si>
    <t>L-201A109-2</t>
  </si>
  <si>
    <t>L-201A109-3</t>
  </si>
  <si>
    <t>L-201A109-4</t>
  </si>
  <si>
    <t>L-201A109-5</t>
  </si>
  <si>
    <t>L-201A111-1</t>
  </si>
  <si>
    <t>L-201A111-2</t>
  </si>
  <si>
    <t>L-201B101-1</t>
  </si>
  <si>
    <t>L-201B101-2</t>
  </si>
  <si>
    <t>L-201B102-1</t>
  </si>
  <si>
    <t>L-201B102-2</t>
  </si>
  <si>
    <t>L-201B102-3</t>
  </si>
  <si>
    <t>L-201B103-1</t>
  </si>
  <si>
    <t>L-201B103-2</t>
  </si>
  <si>
    <t>L-201B104-1</t>
  </si>
  <si>
    <t>L-201B104-2</t>
  </si>
  <si>
    <t>L-201B104-3</t>
  </si>
  <si>
    <t>L-201B105-1</t>
  </si>
  <si>
    <t>L-201B105-2</t>
  </si>
  <si>
    <t>L-201B105-3</t>
  </si>
  <si>
    <t>L-201B107-1</t>
  </si>
  <si>
    <t>L-201B107-2</t>
  </si>
  <si>
    <t>L-201B108-1</t>
  </si>
  <si>
    <t>L-201B108-2</t>
  </si>
  <si>
    <t>L-202101-1</t>
  </si>
  <si>
    <t>L-202101-2</t>
  </si>
  <si>
    <t>L-202103-1</t>
  </si>
  <si>
    <t>L-202103-2</t>
  </si>
  <si>
    <t>L-202103-3</t>
  </si>
  <si>
    <t>L-202104-1</t>
  </si>
  <si>
    <t>L-202104-2</t>
  </si>
  <si>
    <t>L-202105-1</t>
  </si>
  <si>
    <t>L-202105-2</t>
  </si>
  <si>
    <t>L-202106-1</t>
  </si>
  <si>
    <t>L-202106-2</t>
  </si>
  <si>
    <t>L-202106-3</t>
  </si>
  <si>
    <t>L-202106-4</t>
  </si>
  <si>
    <t>L-202106-5</t>
  </si>
  <si>
    <t>L-202106-6</t>
  </si>
  <si>
    <t>L-203101-1</t>
  </si>
  <si>
    <t>L-203101-2</t>
  </si>
  <si>
    <t>L-204102-1</t>
  </si>
  <si>
    <t>L-204102-2</t>
  </si>
  <si>
    <t>L-204102-3</t>
  </si>
  <si>
    <t>L-204103-1</t>
  </si>
  <si>
    <t>L-204103-2</t>
  </si>
  <si>
    <t>L-204103-3</t>
  </si>
  <si>
    <t>L-204106-1</t>
  </si>
  <si>
    <t>L-204106-2</t>
  </si>
  <si>
    <t>L-210B103-1</t>
  </si>
  <si>
    <t>L-210B103-2</t>
  </si>
  <si>
    <t>L-210B103-3</t>
  </si>
  <si>
    <t>L-210B106-1</t>
  </si>
  <si>
    <t>L-210B106-2</t>
  </si>
  <si>
    <t>25-4</t>
  </si>
  <si>
    <t>25-5</t>
  </si>
  <si>
    <t>25-6</t>
  </si>
  <si>
    <t>ROAD LIGHTING</t>
  </si>
  <si>
    <t>POS-1</t>
  </si>
  <si>
    <t>POS-2 &amp; MNTC</t>
  </si>
  <si>
    <t>Parkir</t>
  </si>
  <si>
    <t>Syn gas &amp; Oct.</t>
  </si>
  <si>
    <t>Tank yard</t>
  </si>
  <si>
    <t>CO2 Storage Tank</t>
  </si>
  <si>
    <t>Z-0741</t>
  </si>
  <si>
    <t>RL-001</t>
  </si>
  <si>
    <t>RL-002</t>
  </si>
  <si>
    <t>RL-003</t>
  </si>
  <si>
    <t>RL-004</t>
  </si>
  <si>
    <t>RL-005</t>
  </si>
  <si>
    <t>RL-006</t>
  </si>
  <si>
    <t>RL-007</t>
  </si>
  <si>
    <t>RL-008</t>
  </si>
  <si>
    <t>RL-009</t>
  </si>
  <si>
    <t>RL-010</t>
  </si>
  <si>
    <t>RL-011</t>
  </si>
  <si>
    <t>RL-012</t>
  </si>
  <si>
    <t>RL-013</t>
  </si>
  <si>
    <t>RL-014</t>
  </si>
  <si>
    <t>RL-015</t>
  </si>
  <si>
    <t>RL-016</t>
  </si>
  <si>
    <t>RL-017</t>
  </si>
  <si>
    <t>RL-018</t>
  </si>
  <si>
    <t>RL-021</t>
  </si>
  <si>
    <t>RL-022</t>
  </si>
  <si>
    <t>RL-023</t>
  </si>
  <si>
    <t>RL-024</t>
  </si>
  <si>
    <t>RL-025</t>
  </si>
  <si>
    <t>RL-026</t>
  </si>
  <si>
    <t>RL-027</t>
  </si>
  <si>
    <t>RL-028</t>
  </si>
  <si>
    <t>RL-029</t>
  </si>
  <si>
    <t>RL-030</t>
  </si>
  <si>
    <t>RL-031</t>
  </si>
  <si>
    <t>RL-032</t>
  </si>
  <si>
    <t>RL-033</t>
  </si>
  <si>
    <t>RL-034</t>
  </si>
  <si>
    <t>RL-035</t>
  </si>
  <si>
    <t>RL-036</t>
  </si>
  <si>
    <t>RL-037</t>
  </si>
  <si>
    <t>RL-038</t>
  </si>
  <si>
    <t>RL-039</t>
  </si>
  <si>
    <t>RL-040</t>
  </si>
  <si>
    <t>RL-041</t>
  </si>
  <si>
    <t>RL-042</t>
  </si>
  <si>
    <t>RL-043</t>
  </si>
  <si>
    <t>RL-044</t>
  </si>
  <si>
    <t>RL-045</t>
  </si>
  <si>
    <t>RL-046</t>
  </si>
  <si>
    <t>RL-047</t>
  </si>
  <si>
    <t>RL-048</t>
  </si>
  <si>
    <t>RL-049</t>
  </si>
  <si>
    <t>RL-050</t>
  </si>
  <si>
    <t>RL-051</t>
  </si>
  <si>
    <t>RL-052</t>
  </si>
  <si>
    <t>RL-053</t>
  </si>
  <si>
    <t>RL-054</t>
  </si>
  <si>
    <t>RL-055</t>
  </si>
  <si>
    <t>RL-056</t>
  </si>
  <si>
    <t>RL-057</t>
  </si>
  <si>
    <t>RL-058</t>
  </si>
  <si>
    <t>RL-059</t>
  </si>
  <si>
    <t>RL-060</t>
  </si>
  <si>
    <t>RL-061</t>
  </si>
  <si>
    <t>RL-062</t>
  </si>
  <si>
    <t>RL-063</t>
  </si>
  <si>
    <t>RL-064</t>
  </si>
  <si>
    <t>RL-065</t>
  </si>
  <si>
    <t>RL-066</t>
  </si>
  <si>
    <t>RL-067</t>
  </si>
  <si>
    <t>RL-068</t>
  </si>
  <si>
    <t>RL-069</t>
  </si>
  <si>
    <t>RL-070</t>
  </si>
  <si>
    <t>RL-071</t>
  </si>
  <si>
    <t>RL-072</t>
  </si>
  <si>
    <t>RL-073</t>
  </si>
  <si>
    <t>RL-074</t>
  </si>
  <si>
    <t>RL-075</t>
  </si>
  <si>
    <t>RL-076</t>
  </si>
  <si>
    <t>RL-077</t>
  </si>
  <si>
    <t>RL-078</t>
  </si>
  <si>
    <t>RL-079</t>
  </si>
  <si>
    <t>RL-080</t>
  </si>
  <si>
    <t>RL-081</t>
  </si>
  <si>
    <t>RL-082</t>
  </si>
  <si>
    <t>RL-083</t>
  </si>
  <si>
    <t>RL-084</t>
  </si>
  <si>
    <t>RL-085</t>
  </si>
  <si>
    <t>RL-086</t>
  </si>
  <si>
    <t>RL-087</t>
  </si>
  <si>
    <t>RL-088</t>
  </si>
  <si>
    <t>RL-089</t>
  </si>
  <si>
    <t>RL-090</t>
  </si>
  <si>
    <t>RL-091</t>
  </si>
  <si>
    <t>RL-092</t>
  </si>
  <si>
    <t>RL-093</t>
  </si>
  <si>
    <t>RL-094</t>
  </si>
  <si>
    <t>RL-095</t>
  </si>
  <si>
    <t>RL-096</t>
  </si>
  <si>
    <t>RL-097</t>
  </si>
  <si>
    <t>RL-098</t>
  </si>
  <si>
    <t>RL-099</t>
  </si>
  <si>
    <r>
      <rPr>
        <b/>
        <sz val="14"/>
        <rFont val="Antique Olive"/>
        <family val="2"/>
      </rPr>
      <t>Equipment list of</t>
    </r>
    <r>
      <rPr>
        <b/>
        <sz val="16"/>
        <rFont val="Arial Black"/>
        <family val="2"/>
      </rPr>
      <t xml:space="preserve"> ROAD LIGHTING</t>
    </r>
  </si>
  <si>
    <t>Capacitor Bank MCC-1</t>
  </si>
  <si>
    <t>CBK-1</t>
  </si>
  <si>
    <t>CBK-2</t>
  </si>
  <si>
    <t>CBK-3</t>
  </si>
  <si>
    <t>CBK-4</t>
  </si>
  <si>
    <t>Capacitor Bank MCC-2</t>
  </si>
  <si>
    <t>Capacitor Bank MCC-3</t>
  </si>
  <si>
    <t>Capacitor Bank MCC-5</t>
  </si>
  <si>
    <t>ALAT UKUR</t>
  </si>
  <si>
    <t>JB-A</t>
  </si>
  <si>
    <t>JB-B</t>
  </si>
  <si>
    <t>JB-C011-1</t>
  </si>
  <si>
    <t>JB-C011-2</t>
  </si>
  <si>
    <t>JB-C012-1</t>
  </si>
  <si>
    <t>JB-C012-2</t>
  </si>
  <si>
    <t>JB-C012-3</t>
  </si>
  <si>
    <t>JB-C011/013-1</t>
  </si>
  <si>
    <t>JB-C011/013-2</t>
  </si>
  <si>
    <t>JB-C013-1</t>
  </si>
  <si>
    <t>JB-C013-2</t>
  </si>
  <si>
    <t>JB-303S</t>
  </si>
  <si>
    <t>JB-307T</t>
  </si>
  <si>
    <t>JB-301S</t>
  </si>
  <si>
    <t>JB-306T</t>
  </si>
  <si>
    <t>JB-309T</t>
  </si>
  <si>
    <t>JB-302S</t>
  </si>
  <si>
    <t>JB-304S</t>
  </si>
  <si>
    <t>JB-305S</t>
  </si>
  <si>
    <t>JB-308T</t>
  </si>
  <si>
    <t>JB-310C</t>
  </si>
  <si>
    <t>JB-311P</t>
  </si>
  <si>
    <t>JB-A0321</t>
  </si>
  <si>
    <t>JB-A0322</t>
  </si>
  <si>
    <t>JB-V0321</t>
  </si>
  <si>
    <t>JB-A0421</t>
  </si>
  <si>
    <t>JB-A0422</t>
  </si>
  <si>
    <t>JB-V0421</t>
  </si>
  <si>
    <t>JB-C150-1</t>
  </si>
  <si>
    <t>JB-C150-2</t>
  </si>
  <si>
    <t>JB-C150-3</t>
  </si>
  <si>
    <t>JB-C412-1</t>
  </si>
  <si>
    <t>JB-C412-2</t>
  </si>
  <si>
    <t>JB-C412-3</t>
  </si>
  <si>
    <t>JB-017S</t>
  </si>
  <si>
    <t>JB-029T</t>
  </si>
  <si>
    <t>JB-041C</t>
  </si>
  <si>
    <t>JB-046P</t>
  </si>
  <si>
    <t>JB-018S</t>
  </si>
  <si>
    <t>JB-030T</t>
  </si>
  <si>
    <t>JB-019S</t>
  </si>
  <si>
    <t>JB-035T</t>
  </si>
  <si>
    <t>JB-004S</t>
  </si>
  <si>
    <t>JB-020S</t>
  </si>
  <si>
    <t>JB-021S</t>
  </si>
  <si>
    <t>JB-042C</t>
  </si>
  <si>
    <t>JB-031T</t>
  </si>
  <si>
    <t>JB-032T</t>
  </si>
  <si>
    <t>JB-043C</t>
  </si>
  <si>
    <t>JB-003S</t>
  </si>
  <si>
    <t>JB-040C</t>
  </si>
  <si>
    <t>JB-045P</t>
  </si>
  <si>
    <t>JB-024T</t>
  </si>
  <si>
    <t>JB-007S</t>
  </si>
  <si>
    <t>JB-002S</t>
  </si>
  <si>
    <t>JB-008S</t>
  </si>
  <si>
    <t>JB-001S</t>
  </si>
  <si>
    <t>JB-022T</t>
  </si>
  <si>
    <t>JB-038C</t>
  </si>
  <si>
    <t>JB-011S</t>
  </si>
  <si>
    <t>JB-033C</t>
  </si>
  <si>
    <t>JB-012S</t>
  </si>
  <si>
    <t>JB-026T</t>
  </si>
  <si>
    <t>JB-037S</t>
  </si>
  <si>
    <t>JB-013S</t>
  </si>
  <si>
    <t>JB-028T</t>
  </si>
  <si>
    <t>JB-034T</t>
  </si>
  <si>
    <t>JB-044P</t>
  </si>
  <si>
    <t>JB-027T</t>
  </si>
  <si>
    <t>JB-005S</t>
  </si>
  <si>
    <t>JB-039C</t>
  </si>
  <si>
    <t>JB-006S</t>
  </si>
  <si>
    <t>JB-014S</t>
  </si>
  <si>
    <t>JB-015S</t>
  </si>
  <si>
    <t>JB-502S</t>
  </si>
  <si>
    <t>JB-504T</t>
  </si>
  <si>
    <t>JB-507C</t>
  </si>
  <si>
    <t>JB-508P</t>
  </si>
  <si>
    <t>JB-506S</t>
  </si>
  <si>
    <t>JB-501S</t>
  </si>
  <si>
    <t>JB-503T</t>
  </si>
  <si>
    <t>JB-509C</t>
  </si>
  <si>
    <t>JB-510P</t>
  </si>
  <si>
    <t>JB-601S</t>
  </si>
  <si>
    <t>JB-602P</t>
  </si>
  <si>
    <t>JB-407S</t>
  </si>
  <si>
    <t>JB-408T</t>
  </si>
  <si>
    <t>JB-009S</t>
  </si>
  <si>
    <t>JB-010S</t>
  </si>
  <si>
    <t>JB-025T</t>
  </si>
  <si>
    <t>JB-401S</t>
  </si>
  <si>
    <t>JB-402T</t>
  </si>
  <si>
    <t>JB-403C</t>
  </si>
  <si>
    <t>JB-404P</t>
  </si>
  <si>
    <t>JB-016S</t>
  </si>
  <si>
    <t>JB-023T</t>
  </si>
  <si>
    <t>JB--406C</t>
  </si>
  <si>
    <t>JB-505S</t>
  </si>
  <si>
    <t>JB-511T</t>
  </si>
  <si>
    <t>JB-409S</t>
  </si>
  <si>
    <t>JB-405S</t>
  </si>
  <si>
    <t>JB-314</t>
  </si>
  <si>
    <t>JB-C008</t>
  </si>
  <si>
    <t>JB-315</t>
  </si>
  <si>
    <t>JB-316</t>
  </si>
  <si>
    <t>JB-317</t>
  </si>
  <si>
    <t>JB-318</t>
  </si>
  <si>
    <t>JB-319</t>
  </si>
  <si>
    <t>JB-320</t>
  </si>
  <si>
    <t>JB-321</t>
  </si>
  <si>
    <t>JB-322</t>
  </si>
  <si>
    <t>JB-323</t>
  </si>
  <si>
    <t>JB-327</t>
  </si>
  <si>
    <t>JB-328</t>
  </si>
  <si>
    <t>JB-329</t>
  </si>
  <si>
    <t>JB-330</t>
  </si>
  <si>
    <t>JB-331</t>
  </si>
  <si>
    <t>JB-332</t>
  </si>
  <si>
    <t>JB-333</t>
  </si>
  <si>
    <t>JB-334T</t>
  </si>
  <si>
    <t>PSA/Membrane</t>
  </si>
  <si>
    <t>T-170 Air Fin Cooler</t>
  </si>
  <si>
    <t>E-175A</t>
  </si>
  <si>
    <t>E-175B</t>
  </si>
  <si>
    <t>M3KP 100LA 4</t>
  </si>
  <si>
    <t xml:space="preserve">Rekomendasi  S/D 2023 </t>
  </si>
  <si>
    <t xml:space="preserve">Breaker Type  </t>
  </si>
  <si>
    <t>TI-0101</t>
  </si>
  <si>
    <t>Hydrogenator/ Sulphur absorber R-011</t>
  </si>
  <si>
    <t>R4-92199</t>
  </si>
  <si>
    <t>T4-93766</t>
  </si>
  <si>
    <t>T4-93768</t>
  </si>
  <si>
    <t>T4-93770</t>
  </si>
  <si>
    <t>T4-93774</t>
  </si>
  <si>
    <t>T3-62390</t>
  </si>
  <si>
    <t xml:space="preserve"> T4-93772</t>
  </si>
  <si>
    <t>T4-93772</t>
  </si>
  <si>
    <t>Nuova Fima</t>
  </si>
  <si>
    <t>TB125-896+B92</t>
  </si>
  <si>
    <t>Feed Heater U-031-E1</t>
  </si>
  <si>
    <t>Hydrocarbon Gas</t>
  </si>
  <si>
    <t>TG-0372</t>
  </si>
  <si>
    <t>TG-0373</t>
  </si>
  <si>
    <t>Membrane permeate/ U-031-E2</t>
  </si>
  <si>
    <t>Gas/ Membrane Unit</t>
  </si>
  <si>
    <t>TG-0376</t>
  </si>
  <si>
    <t>PTS-9007</t>
  </si>
  <si>
    <t>PTS-9008</t>
  </si>
  <si>
    <t>PTS-9009</t>
  </si>
  <si>
    <t>PTS-9010</t>
  </si>
  <si>
    <t>PTS-9011</t>
  </si>
  <si>
    <t>PTS-9012</t>
  </si>
  <si>
    <t>PTS-9013</t>
  </si>
  <si>
    <t>PTS-9014</t>
  </si>
  <si>
    <t>PTS-9015</t>
  </si>
  <si>
    <t>PTS-9016</t>
  </si>
  <si>
    <t>PTS-9017</t>
  </si>
  <si>
    <t>PTS-9018</t>
  </si>
  <si>
    <t>PTS-9020</t>
  </si>
  <si>
    <t>PTS-9021</t>
  </si>
  <si>
    <t>PTS-9022</t>
  </si>
  <si>
    <t>AHU LSS</t>
  </si>
  <si>
    <t>AHU MSS</t>
  </si>
  <si>
    <t>MIS</t>
  </si>
  <si>
    <t>GI PLN</t>
  </si>
  <si>
    <t>HMI-1</t>
  </si>
  <si>
    <t>HMI-2</t>
  </si>
  <si>
    <t>HMI-3</t>
  </si>
  <si>
    <t>Wonderware</t>
  </si>
  <si>
    <t>Intouch</t>
  </si>
  <si>
    <t>WinCC</t>
  </si>
  <si>
    <t>FV-9118</t>
  </si>
  <si>
    <t>LV-9119</t>
  </si>
  <si>
    <t>PV-0611</t>
  </si>
  <si>
    <t>PV-0612</t>
  </si>
  <si>
    <t>LG-0371</t>
  </si>
  <si>
    <t>LG-0372</t>
  </si>
  <si>
    <t>Filter U-031-D1</t>
  </si>
  <si>
    <t>K.O. Drum U-041-D4</t>
  </si>
  <si>
    <t>25 barG</t>
  </si>
  <si>
    <t>PG-0471A</t>
  </si>
  <si>
    <t>PG-0471B</t>
  </si>
  <si>
    <t>PG-0471C</t>
  </si>
  <si>
    <t>PG-0471D</t>
  </si>
  <si>
    <t>Gauge Pressure</t>
  </si>
  <si>
    <t>min 15 max 85</t>
  </si>
  <si>
    <t>min 0.4 max 12</t>
  </si>
  <si>
    <t>PG-0375</t>
  </si>
  <si>
    <t>PG-0372</t>
  </si>
  <si>
    <t>PG-0476</t>
  </si>
  <si>
    <t>PG-0477</t>
  </si>
  <si>
    <t>PG-0478</t>
  </si>
  <si>
    <t>PG-0479</t>
  </si>
  <si>
    <t>PG-0480</t>
  </si>
  <si>
    <t>PG-0371</t>
  </si>
  <si>
    <t>Feed Gas</t>
  </si>
  <si>
    <t>732.50</t>
  </si>
  <si>
    <t>SLX110-10312EA2121H-6CD</t>
  </si>
  <si>
    <t>P-217C</t>
  </si>
  <si>
    <t>p-255</t>
  </si>
  <si>
    <t>Ex P-021 to P-922B</t>
  </si>
  <si>
    <t>P-815A</t>
  </si>
  <si>
    <t>P-815B</t>
  </si>
  <si>
    <t>P-816A</t>
  </si>
  <si>
    <t>P-853B</t>
  </si>
  <si>
    <t>P-855A</t>
  </si>
  <si>
    <t>P-855B</t>
  </si>
  <si>
    <t>P-902A</t>
  </si>
  <si>
    <t>P-931C/D</t>
  </si>
  <si>
    <t>P-771C</t>
  </si>
  <si>
    <t>TK-022</t>
  </si>
  <si>
    <t>TK-025</t>
  </si>
  <si>
    <t>TK-397</t>
  </si>
  <si>
    <t>TK-814</t>
  </si>
  <si>
    <t>TK-815</t>
  </si>
  <si>
    <t>TK-818</t>
  </si>
  <si>
    <t>TK-819</t>
  </si>
  <si>
    <t>TK-820</t>
  </si>
  <si>
    <t>TK-822</t>
  </si>
  <si>
    <t>TK-823</t>
  </si>
  <si>
    <t>TK-851</t>
  </si>
  <si>
    <t>TK-852</t>
  </si>
  <si>
    <t>TK-853</t>
  </si>
  <si>
    <t>TK-871</t>
  </si>
  <si>
    <t>TK-872</t>
  </si>
  <si>
    <t>TK-873</t>
  </si>
  <si>
    <t>TK-874</t>
  </si>
  <si>
    <t>TK-902</t>
  </si>
  <si>
    <t>TK-924</t>
  </si>
  <si>
    <t>TK-934</t>
  </si>
  <si>
    <t>TK-935</t>
  </si>
  <si>
    <t>TK-937</t>
  </si>
  <si>
    <t>TK-938</t>
  </si>
  <si>
    <t>TK-939</t>
  </si>
  <si>
    <t>TK-943</t>
  </si>
  <si>
    <t>TK-944</t>
  </si>
  <si>
    <t>TK-945</t>
  </si>
  <si>
    <t>TK-963</t>
  </si>
  <si>
    <t>TK-965</t>
  </si>
  <si>
    <t>TK-966</t>
  </si>
  <si>
    <t>TK-971</t>
  </si>
  <si>
    <t>B-10310-01</t>
  </si>
  <si>
    <t>P-010</t>
  </si>
  <si>
    <t>Reject Pump</t>
  </si>
  <si>
    <t xml:space="preserve">A-311 </t>
  </si>
  <si>
    <t>Antifoam Solution</t>
  </si>
  <si>
    <t>DT4503X</t>
  </si>
  <si>
    <t>Taiwan Nikkiso</t>
  </si>
  <si>
    <t>A-832</t>
  </si>
  <si>
    <t>KTM33A-300-0.2 / DT4505X</t>
  </si>
  <si>
    <t>A-835 A</t>
  </si>
  <si>
    <t>A-835 B</t>
  </si>
  <si>
    <t xml:space="preserve">A-921 </t>
  </si>
  <si>
    <t>NONACTIVE</t>
  </si>
  <si>
    <t>P-961 A</t>
  </si>
  <si>
    <t>P-961 B</t>
  </si>
  <si>
    <t>P-961 C</t>
  </si>
  <si>
    <t>Rekomendasi S/D 2027</t>
  </si>
  <si>
    <t>SynGas</t>
  </si>
  <si>
    <t>D-230 Feed Pump</t>
  </si>
  <si>
    <t>HYDRO/2</t>
  </si>
  <si>
    <t>HP2aH 025060 SST0100L1000R1</t>
  </si>
  <si>
    <t>Prominent Germany</t>
  </si>
  <si>
    <t>P-833A</t>
  </si>
  <si>
    <t>MTMA 10173 PPET 0205000 RI</t>
  </si>
  <si>
    <t>CO2Liq</t>
  </si>
  <si>
    <t>CO2Gas</t>
  </si>
  <si>
    <t>P-10403-02</t>
  </si>
  <si>
    <t>P-10409-04</t>
  </si>
  <si>
    <t>T-140 Bottom Pump</t>
  </si>
  <si>
    <t>R-110 Recycle NBD Pump</t>
  </si>
  <si>
    <t>T-160 Bottom Pump</t>
  </si>
  <si>
    <t>R-410 Feed Pump</t>
  </si>
  <si>
    <t>R-510 Feed Pump</t>
  </si>
  <si>
    <t>R-510  Feed Pump</t>
  </si>
  <si>
    <t>R-610 Feed Pump</t>
  </si>
  <si>
    <t>SEN-40</t>
  </si>
  <si>
    <t>Griswold</t>
  </si>
  <si>
    <t>WW2 Feed Pump</t>
  </si>
  <si>
    <t>0810915B-1</t>
  </si>
  <si>
    <t>RO-MAINPUMP</t>
  </si>
  <si>
    <t>RO-FEEDPUMP</t>
  </si>
  <si>
    <t>B-935A/B</t>
  </si>
  <si>
    <t>Workshop</t>
  </si>
  <si>
    <t>Ammonia NH3</t>
  </si>
  <si>
    <t>070</t>
  </si>
  <si>
    <t>U-031C</t>
  </si>
  <si>
    <t>Name : H-851</t>
  </si>
  <si>
    <t>RO Membrane</t>
  </si>
  <si>
    <t>RO Water</t>
  </si>
  <si>
    <t>Incineration Unit</t>
  </si>
  <si>
    <t>No asset</t>
  </si>
  <si>
    <t>Move to Category : Drum</t>
  </si>
  <si>
    <t>U-051</t>
  </si>
  <si>
    <t>CO Guard Bed</t>
  </si>
  <si>
    <t>Name : U-051</t>
  </si>
  <si>
    <t>CO Guard Bed Filter</t>
  </si>
  <si>
    <t>Z-991A</t>
  </si>
  <si>
    <t>Air Dryer</t>
  </si>
  <si>
    <t>Air Dryer N2 Generator</t>
  </si>
  <si>
    <t>Air Dryer TFM</t>
  </si>
  <si>
    <t>Loading Arm Propylene</t>
  </si>
  <si>
    <t>Loading Arm 2EH</t>
  </si>
  <si>
    <t>SCE 50000</t>
  </si>
  <si>
    <t>Reformer Stack</t>
  </si>
  <si>
    <t>S-001A</t>
  </si>
  <si>
    <t>C-011 Oil Mist Separator</t>
  </si>
  <si>
    <t>C-412 Oil Mist Separator</t>
  </si>
  <si>
    <t>C-011-S1</t>
  </si>
  <si>
    <t>C-011 Inter Stage Separator</t>
  </si>
  <si>
    <t>C-012-S1</t>
  </si>
  <si>
    <t>C-012 Inter Stage Separator</t>
  </si>
  <si>
    <t>C-013-S1</t>
  </si>
  <si>
    <t>C-013 Inter Stage Separator</t>
  </si>
  <si>
    <t>C-012-S2</t>
  </si>
  <si>
    <t>C-012 After Separator</t>
  </si>
  <si>
    <t>E-851 Separator</t>
  </si>
  <si>
    <t>Blowdown Pit Tank</t>
  </si>
  <si>
    <t>TK-933A</t>
  </si>
  <si>
    <t>Non Oxidation Biocide</t>
  </si>
  <si>
    <t>TK-933B</t>
  </si>
  <si>
    <t>Anti Scalant</t>
  </si>
  <si>
    <t>T-10409-01</t>
  </si>
  <si>
    <t>Dosing Vessel</t>
  </si>
  <si>
    <t>U-031-D1A-D</t>
  </si>
  <si>
    <t>U-051-D1A-B</t>
  </si>
  <si>
    <t>T-120 Effluent Separator</t>
  </si>
  <si>
    <t>T-130 Effluent Separator</t>
  </si>
  <si>
    <t>T-140 RefluxDrum</t>
  </si>
  <si>
    <t>C-150 Suction Drum</t>
  </si>
  <si>
    <t>C-150 Discharge Drum</t>
  </si>
  <si>
    <t>T-160 Reflux Drum</t>
  </si>
  <si>
    <t>T-170 Reflux Drum</t>
  </si>
  <si>
    <t>T-210 Reflux Drum</t>
  </si>
  <si>
    <t>T-220 Reflux Drum</t>
  </si>
  <si>
    <t xml:space="preserve">T-250 Reflux Drum </t>
  </si>
  <si>
    <t>T-320 Reflux Drum</t>
  </si>
  <si>
    <t>R-410 Feed Drum</t>
  </si>
  <si>
    <t>R-410 B Feed Drum</t>
  </si>
  <si>
    <t>R-410 Degasser</t>
  </si>
  <si>
    <t>C-412 Suction Drum</t>
  </si>
  <si>
    <t>D-417</t>
  </si>
  <si>
    <t>T-420 Reflux Drum</t>
  </si>
  <si>
    <t>T-430 Reflux Drum</t>
  </si>
  <si>
    <t>T-440 Reflux Drum</t>
  </si>
  <si>
    <t>T-450 Reflux Drum</t>
  </si>
  <si>
    <t>R-510 Feed Drum</t>
  </si>
  <si>
    <t>R-510 B Feed Drum</t>
  </si>
  <si>
    <t>R-510 Degasser</t>
  </si>
  <si>
    <t>T-520 Reflux Drum</t>
  </si>
  <si>
    <t>T-530 Reflux Drum</t>
  </si>
  <si>
    <t>T-540 Reflux Drum</t>
  </si>
  <si>
    <t>T-550 Reflux Drum</t>
  </si>
  <si>
    <t>R-610 Feed Drum</t>
  </si>
  <si>
    <t>R-610 Degasser</t>
  </si>
  <si>
    <t>T-620 Reflux Drum</t>
  </si>
  <si>
    <t>T-630 Reflux Drum</t>
  </si>
  <si>
    <t>T-640 Reflux Drum</t>
  </si>
  <si>
    <t>D-751</t>
  </si>
  <si>
    <t>Carbon filter SWWT</t>
  </si>
  <si>
    <t>D-931</t>
  </si>
  <si>
    <t>D-932</t>
  </si>
  <si>
    <t>D-933</t>
  </si>
  <si>
    <t>D-934</t>
  </si>
  <si>
    <t>D-963A</t>
  </si>
  <si>
    <t>D-963B</t>
  </si>
  <si>
    <t>T-980 Decanter</t>
  </si>
  <si>
    <t>D-991C</t>
  </si>
  <si>
    <t>A-37100-01</t>
  </si>
  <si>
    <t>A-11411-01</t>
  </si>
  <si>
    <t>D-995</t>
  </si>
  <si>
    <t>RETURNTANK-P-101</t>
  </si>
  <si>
    <t>RETURNTANK-P-102</t>
  </si>
  <si>
    <t>NG Drain Separator C-008</t>
  </si>
  <si>
    <t>NG Drain Separator C-009</t>
  </si>
  <si>
    <t>D-555 Holder</t>
  </si>
  <si>
    <t>PGL Holder</t>
  </si>
  <si>
    <t>T-140</t>
  </si>
  <si>
    <t>T-210</t>
  </si>
  <si>
    <t>T-220</t>
  </si>
  <si>
    <t>T-250</t>
  </si>
  <si>
    <t>T-420</t>
  </si>
  <si>
    <t>2EH First Distillate Column</t>
  </si>
  <si>
    <t>T-430</t>
  </si>
  <si>
    <t>2EH Column</t>
  </si>
  <si>
    <t>2EH Heavy End Column</t>
  </si>
  <si>
    <t>T-450</t>
  </si>
  <si>
    <t>2EH Light End Collumn</t>
  </si>
  <si>
    <t>T-620</t>
  </si>
  <si>
    <t>T-630</t>
  </si>
  <si>
    <t>T-640</t>
  </si>
  <si>
    <t>T-980</t>
  </si>
  <si>
    <t>T-935</t>
  </si>
  <si>
    <t>A-11400-02</t>
  </si>
  <si>
    <t>A-11500-02</t>
  </si>
  <si>
    <t>A-11600-01</t>
  </si>
  <si>
    <t>A-12300-01</t>
  </si>
  <si>
    <t>A-11200-01</t>
  </si>
  <si>
    <t>A-11500-01</t>
  </si>
  <si>
    <t>A-11400-01</t>
  </si>
  <si>
    <t>A-12300-11</t>
  </si>
  <si>
    <t>A-11200-11</t>
  </si>
  <si>
    <t>R-310</t>
  </si>
  <si>
    <t>E-001</t>
  </si>
  <si>
    <t>E-003</t>
  </si>
  <si>
    <t>E-008</t>
  </si>
  <si>
    <t>E-009</t>
  </si>
  <si>
    <t>E-009B</t>
  </si>
  <si>
    <t>E-012</t>
  </si>
  <si>
    <t>E-013</t>
  </si>
  <si>
    <t>E-014</t>
  </si>
  <si>
    <t>E-017A</t>
  </si>
  <si>
    <t>E-017B</t>
  </si>
  <si>
    <t>E-022A</t>
  </si>
  <si>
    <t>E-022B</t>
  </si>
  <si>
    <t>E-024A</t>
  </si>
  <si>
    <t>E-024B</t>
  </si>
  <si>
    <t>E-024C</t>
  </si>
  <si>
    <t>E-026A</t>
  </si>
  <si>
    <t>E-026B</t>
  </si>
  <si>
    <t>E-101</t>
  </si>
  <si>
    <t>E-102</t>
  </si>
  <si>
    <t>E-103</t>
  </si>
  <si>
    <t>E-114</t>
  </si>
  <si>
    <t>E-121</t>
  </si>
  <si>
    <t>E-125</t>
  </si>
  <si>
    <t>E-135</t>
  </si>
  <si>
    <t>E-136</t>
  </si>
  <si>
    <t>E-141</t>
  </si>
  <si>
    <t>E-142</t>
  </si>
  <si>
    <t>E-147</t>
  </si>
  <si>
    <t>E-148</t>
  </si>
  <si>
    <t>E-152</t>
  </si>
  <si>
    <t>E-153</t>
  </si>
  <si>
    <t>E-162</t>
  </si>
  <si>
    <t>E-163</t>
  </si>
  <si>
    <t>E-164</t>
  </si>
  <si>
    <t>E-169</t>
  </si>
  <si>
    <t>E-174</t>
  </si>
  <si>
    <t>E-176</t>
  </si>
  <si>
    <t>E-212</t>
  </si>
  <si>
    <t>E-215</t>
  </si>
  <si>
    <t>E-216</t>
  </si>
  <si>
    <t>E-222</t>
  </si>
  <si>
    <t>E-225</t>
  </si>
  <si>
    <t>E-226</t>
  </si>
  <si>
    <t>E-252</t>
  </si>
  <si>
    <t>E-255</t>
  </si>
  <si>
    <t>E-313</t>
  </si>
  <si>
    <t>E-315</t>
  </si>
  <si>
    <t>E-322</t>
  </si>
  <si>
    <t>E-324</t>
  </si>
  <si>
    <t>E-325</t>
  </si>
  <si>
    <t>E-411A</t>
  </si>
  <si>
    <t>E-411B</t>
  </si>
  <si>
    <t>E-413</t>
  </si>
  <si>
    <t>E-413B</t>
  </si>
  <si>
    <t>E-415</t>
  </si>
  <si>
    <t>E-415B</t>
  </si>
  <si>
    <t>E-416</t>
  </si>
  <si>
    <t>E-416B</t>
  </si>
  <si>
    <t>E-419</t>
  </si>
  <si>
    <t>E-422</t>
  </si>
  <si>
    <t>E-426</t>
  </si>
  <si>
    <t>E-428</t>
  </si>
  <si>
    <t>E-432</t>
  </si>
  <si>
    <t>E-434</t>
  </si>
  <si>
    <t>E-435</t>
  </si>
  <si>
    <t>E-438</t>
  </si>
  <si>
    <t>E-442</t>
  </si>
  <si>
    <t>E-445</t>
  </si>
  <si>
    <t>E-452</t>
  </si>
  <si>
    <t>E-455</t>
  </si>
  <si>
    <t>E-511</t>
  </si>
  <si>
    <t>E-511B</t>
  </si>
  <si>
    <t>E-513</t>
  </si>
  <si>
    <t>E-513B</t>
  </si>
  <si>
    <t>E-514</t>
  </si>
  <si>
    <t>E-515</t>
  </si>
  <si>
    <t>E-515B</t>
  </si>
  <si>
    <t>E-516</t>
  </si>
  <si>
    <t>E-516B</t>
  </si>
  <si>
    <t>E-522</t>
  </si>
  <si>
    <t>E-526</t>
  </si>
  <si>
    <t>E-532</t>
  </si>
  <si>
    <t>E-537</t>
  </si>
  <si>
    <t>E-542</t>
  </si>
  <si>
    <t>E-545</t>
  </si>
  <si>
    <t>E-552</t>
  </si>
  <si>
    <t>E-555</t>
  </si>
  <si>
    <t>E-611</t>
  </si>
  <si>
    <t>E-613</t>
  </si>
  <si>
    <t>E-614</t>
  </si>
  <si>
    <t>E-615</t>
  </si>
  <si>
    <t>E-622</t>
  </si>
  <si>
    <t>E-626</t>
  </si>
  <si>
    <t>E-628</t>
  </si>
  <si>
    <t>E-632</t>
  </si>
  <si>
    <t>E-635</t>
  </si>
  <si>
    <t>E-642</t>
  </si>
  <si>
    <t>E-645</t>
  </si>
  <si>
    <t>E-661</t>
  </si>
  <si>
    <t>E-711</t>
  </si>
  <si>
    <t>E -718(ex E-419)</t>
  </si>
  <si>
    <t>E-811</t>
  </si>
  <si>
    <t>E-852</t>
  </si>
  <si>
    <t>E-923</t>
  </si>
  <si>
    <t>E-961</t>
  </si>
  <si>
    <t>E-981</t>
  </si>
  <si>
    <t>E-982</t>
  </si>
  <si>
    <t>E-983</t>
  </si>
  <si>
    <t>E-985</t>
  </si>
  <si>
    <t>E-991A/B</t>
  </si>
  <si>
    <t>E-992A/B</t>
  </si>
  <si>
    <t>E-993A/B</t>
  </si>
  <si>
    <t>E-994A/B</t>
  </si>
  <si>
    <t>C-011-E1</t>
  </si>
  <si>
    <t>C-012-E1</t>
  </si>
  <si>
    <t>C-013-E1</t>
  </si>
  <si>
    <t>F-412A</t>
  </si>
  <si>
    <t>F-512</t>
  </si>
  <si>
    <t>F-612</t>
  </si>
  <si>
    <t>F-871A</t>
  </si>
  <si>
    <t>F-871B</t>
  </si>
  <si>
    <t>F-872A</t>
  </si>
  <si>
    <t>F-872B</t>
  </si>
  <si>
    <t>F-873</t>
  </si>
  <si>
    <t>F-412A ADDITIONAL</t>
  </si>
  <si>
    <t>J-225</t>
  </si>
  <si>
    <t>J-335</t>
  </si>
  <si>
    <t>J-435</t>
  </si>
  <si>
    <t>J-425</t>
  </si>
  <si>
    <t>ST-101</t>
  </si>
  <si>
    <t xml:space="preserve">TLV free float steam trap </t>
  </si>
  <si>
    <t>JH8X-4</t>
  </si>
  <si>
    <t>TLV Co.LTD</t>
  </si>
  <si>
    <t>ST-102</t>
  </si>
  <si>
    <t>JH5X</t>
  </si>
  <si>
    <t>JH15-21</t>
  </si>
  <si>
    <t>JH3X</t>
  </si>
  <si>
    <t>JH7X, 5</t>
  </si>
  <si>
    <t>ST-442</t>
  </si>
  <si>
    <t>JH7X</t>
  </si>
  <si>
    <t>ST-452</t>
  </si>
  <si>
    <t>ST-522</t>
  </si>
  <si>
    <t>ST-532</t>
  </si>
  <si>
    <t>ST-552</t>
  </si>
  <si>
    <t>ST-622</t>
  </si>
  <si>
    <t>JH7X,5X-5</t>
  </si>
  <si>
    <t>ST-632</t>
  </si>
  <si>
    <t>ST-642</t>
  </si>
  <si>
    <t>ST-851</t>
  </si>
  <si>
    <t>ST-921</t>
  </si>
  <si>
    <t>P46SR</t>
  </si>
  <si>
    <t>ST-982</t>
  </si>
  <si>
    <t>Max pres kg/Cm2G</t>
  </si>
  <si>
    <t>Hydrotest press Kg/Cm2G</t>
  </si>
  <si>
    <r>
      <t xml:space="preserve">Temp </t>
    </r>
    <r>
      <rPr>
        <vertAlign val="superscript"/>
        <sz val="9"/>
        <rFont val="Tahoma"/>
        <family val="2"/>
      </rPr>
      <t>0</t>
    </r>
    <r>
      <rPr>
        <sz val="9"/>
        <rFont val="Tahoma"/>
        <family val="2"/>
      </rPr>
      <t>C</t>
    </r>
  </si>
  <si>
    <t>Design condition</t>
  </si>
  <si>
    <t>Flow rate (M3/h )</t>
  </si>
  <si>
    <t>Density (kg/M3 )</t>
  </si>
  <si>
    <t>Design. Pres ( Kg./Cm3G )</t>
  </si>
  <si>
    <r>
      <t xml:space="preserve">Design. Temp ( </t>
    </r>
    <r>
      <rPr>
        <vertAlign val="superscript"/>
        <sz val="9"/>
        <rFont val="Tahoma"/>
        <family val="2"/>
      </rPr>
      <t>0</t>
    </r>
    <r>
      <rPr>
        <sz val="9"/>
        <rFont val="Tahoma"/>
        <family val="2"/>
      </rPr>
      <t>C )</t>
    </r>
  </si>
  <si>
    <t>Class</t>
  </si>
  <si>
    <t>Catalyst</t>
  </si>
  <si>
    <t>Oxo gas</t>
  </si>
  <si>
    <t>P ( EPA )</t>
  </si>
  <si>
    <t>.-</t>
  </si>
  <si>
    <t>Mea Solution</t>
  </si>
  <si>
    <t>Hot Water</t>
  </si>
  <si>
    <t>AS1NB</t>
  </si>
  <si>
    <t>visco ( cP )</t>
  </si>
  <si>
    <t>velocity ( cm/Sec</t>
  </si>
  <si>
    <t>LM-024</t>
  </si>
  <si>
    <t>1-N10-332-2</t>
  </si>
  <si>
    <t>Z-820</t>
  </si>
  <si>
    <t>Back wash</t>
  </si>
  <si>
    <t>11/2"-N10-331-2</t>
  </si>
  <si>
    <t>Z-822</t>
  </si>
  <si>
    <t>Sludge water</t>
  </si>
  <si>
    <t>1"-N10-331-2</t>
  </si>
  <si>
    <t>SME-M250-2 ( 300 LB )</t>
  </si>
  <si>
    <t>C38-6-2 ( 3/4)</t>
  </si>
  <si>
    <t>6-N10-331-2</t>
  </si>
  <si>
    <t>3-N10-331-2</t>
  </si>
  <si>
    <t>LM-611</t>
  </si>
  <si>
    <t>21/2"-N10-331-2</t>
  </si>
  <si>
    <t>4-N10-331-2 ( 300 LB )</t>
  </si>
  <si>
    <t>E-115A</t>
  </si>
  <si>
    <t>E-115B</t>
  </si>
  <si>
    <t>Y-27900</t>
  </si>
  <si>
    <t>T4B39898</t>
  </si>
  <si>
    <t>FC-1405C</t>
  </si>
  <si>
    <t>P-142C MIN FLOW</t>
  </si>
  <si>
    <t>FV-1405C</t>
  </si>
  <si>
    <t>Lt1</t>
  </si>
  <si>
    <t>MTL23052</t>
  </si>
  <si>
    <t>MTL23051</t>
  </si>
  <si>
    <t>PG-1455C</t>
  </si>
  <si>
    <t>P-142C</t>
  </si>
  <si>
    <t>Artesian Well</t>
  </si>
  <si>
    <t>P-901A</t>
  </si>
  <si>
    <t>P-901B</t>
  </si>
  <si>
    <t>Artesian well Admin Side</t>
  </si>
  <si>
    <t>Artesian well PKG Side</t>
  </si>
  <si>
    <t>SP17-16 MS600</t>
  </si>
  <si>
    <t>submersible</t>
  </si>
  <si>
    <t>KV-9331-401</t>
  </si>
  <si>
    <t>KV-9331-408</t>
  </si>
  <si>
    <t>KV-9331-402</t>
  </si>
  <si>
    <t>KV-9331-303</t>
  </si>
  <si>
    <t>KV-9331-302</t>
  </si>
  <si>
    <t>KV-9331-301</t>
  </si>
  <si>
    <t>KV-9331-103</t>
  </si>
  <si>
    <t>KV-9331-102</t>
  </si>
  <si>
    <t>KV-9331-101</t>
  </si>
  <si>
    <t>KV-9331-002</t>
  </si>
  <si>
    <t>KV-9331-001</t>
  </si>
  <si>
    <t>KV-9331-704</t>
  </si>
  <si>
    <t>KV-9331-601</t>
  </si>
  <si>
    <t>KV-9331-602</t>
  </si>
  <si>
    <t>KV-9331-603</t>
  </si>
  <si>
    <t>KV-9331-605</t>
  </si>
  <si>
    <t>KV-9331-606</t>
  </si>
  <si>
    <t>KV-9331-608</t>
  </si>
  <si>
    <t>KV-9331-701</t>
  </si>
  <si>
    <t>KV-9331-702</t>
  </si>
  <si>
    <t>KV-9331-705</t>
  </si>
  <si>
    <t>KV-9331-903</t>
  </si>
  <si>
    <t>KV-9331-904</t>
  </si>
  <si>
    <t>KV-9331-609</t>
  </si>
  <si>
    <t>KV-9331-706</t>
  </si>
  <si>
    <t>KV-9331-406</t>
  </si>
  <si>
    <t>KV-9331-411</t>
  </si>
  <si>
    <t>KV-9331-105</t>
  </si>
  <si>
    <t>KV-9331-005</t>
  </si>
  <si>
    <t>KV-9331-305</t>
  </si>
  <si>
    <t>KV-9331-403</t>
  </si>
  <si>
    <t>KV-9331-404</t>
  </si>
  <si>
    <t>KV-9331-405</t>
  </si>
  <si>
    <t>KV-9331-407</t>
  </si>
  <si>
    <t>KV-9331-410</t>
  </si>
  <si>
    <t>KV-9331-607</t>
  </si>
  <si>
    <t>KV-9331-003</t>
  </si>
  <si>
    <t>KV-9331-004</t>
  </si>
  <si>
    <t>KV-9331-104</t>
  </si>
  <si>
    <t>KV-9331-304</t>
  </si>
  <si>
    <t>ASV stubbe</t>
  </si>
  <si>
    <t xml:space="preserve"> MV310 NC PN10</t>
  </si>
  <si>
    <t>No.1 Skid</t>
  </si>
  <si>
    <t>LV-9931</t>
  </si>
  <si>
    <t>No.2 Skid</t>
  </si>
  <si>
    <t>KV-9331-501</t>
  </si>
  <si>
    <t>NC</t>
  </si>
  <si>
    <t>TK-937-T1</t>
  </si>
  <si>
    <t>GPI to TK-937-T1</t>
  </si>
  <si>
    <t>H2SO4 from P-831A/B to TK-937-T1</t>
  </si>
  <si>
    <t>DMW from P-934A/B</t>
  </si>
  <si>
    <t>KV-9331-604</t>
  </si>
  <si>
    <t>H2SO4 TK-937-T1 to TK-937</t>
  </si>
  <si>
    <t xml:space="preserve">TK-937 </t>
  </si>
  <si>
    <t>H2SO4 to D-934</t>
  </si>
  <si>
    <t>DMW to D-934</t>
  </si>
  <si>
    <t>KV-9331-801</t>
  </si>
  <si>
    <t>H2SO4 TK-937 to TK-939</t>
  </si>
  <si>
    <t>TK-939 to compress. Air MBP</t>
  </si>
  <si>
    <t>NaOH TK-938 to TK-939</t>
  </si>
  <si>
    <t>KV-9331-902</t>
  </si>
  <si>
    <t>TK-939 to TK-811</t>
  </si>
  <si>
    <t>KV-9331-901</t>
  </si>
  <si>
    <t>NaOH to TK-938</t>
  </si>
  <si>
    <t>KV-9331-703</t>
  </si>
  <si>
    <t>TK-938 to D-934</t>
  </si>
  <si>
    <t>D-934 to TK-939</t>
  </si>
  <si>
    <t>D-931 to TK-939</t>
  </si>
  <si>
    <t>Tidak dipakai sejak thn 2021 (non active)</t>
  </si>
  <si>
    <t>Air flow to TFM</t>
  </si>
  <si>
    <t>PI-9915</t>
  </si>
  <si>
    <t>Pressure D-995</t>
  </si>
  <si>
    <t>GTX60G-AAAADAB-AF1AHA1-R1T1W1,</t>
  </si>
  <si>
    <t>Nm/H</t>
  </si>
  <si>
    <t>PK200-A33/X1/CS1/SS</t>
  </si>
  <si>
    <t>FQI-9905B</t>
  </si>
  <si>
    <t>FT-6109A</t>
  </si>
  <si>
    <t>FT-6109B</t>
  </si>
  <si>
    <t>Raw water pump feed (Activated carbon filterinlet) Flow</t>
  </si>
  <si>
    <t>Dilution water for cation exchanger</t>
  </si>
  <si>
    <t>Goemaa Ltd (ASV)</t>
  </si>
  <si>
    <t>Degasified water pump  feed ( annion exchanger inlet) flow</t>
  </si>
  <si>
    <t>max 35.3</t>
  </si>
  <si>
    <t>max 28.2</t>
  </si>
  <si>
    <t>Mixed bed polisher mixing air feed flow</t>
  </si>
  <si>
    <t>H2SO4 dillution water for cation exchanger</t>
  </si>
  <si>
    <t>max 9.99</t>
  </si>
  <si>
    <t>H2SO4 dillution water for mixed bed polisher</t>
  </si>
  <si>
    <t>max 2.5</t>
  </si>
  <si>
    <t>NaOH dillution water for anion exchanger</t>
  </si>
  <si>
    <t>max 22</t>
  </si>
  <si>
    <t>NaOH dillution water for mixed bed polisher</t>
  </si>
  <si>
    <t>max 2.22</t>
  </si>
  <si>
    <t>Product demin water (mixed bed polisher outlet) flow</t>
  </si>
  <si>
    <t>SOV inlet Service</t>
  </si>
  <si>
    <t>SOV oulet Service</t>
  </si>
  <si>
    <t>SOV outlet regenerasi</t>
  </si>
  <si>
    <t>SOV Backwash</t>
  </si>
  <si>
    <t>SOV inlet regenerasi</t>
  </si>
  <si>
    <t>KV-9331-106</t>
  </si>
  <si>
    <t>PN10</t>
  </si>
  <si>
    <t>SOV steam</t>
  </si>
  <si>
    <t>AP1A</t>
  </si>
  <si>
    <t>U311-00165</t>
  </si>
  <si>
    <t>Raw Water</t>
  </si>
  <si>
    <t>U311-00166</t>
  </si>
  <si>
    <t>Lokal tidak ada</t>
  </si>
  <si>
    <t>U311-00167</t>
  </si>
  <si>
    <t>Positioner burket 1067</t>
  </si>
  <si>
    <t>Positioner PremiAir 004</t>
  </si>
  <si>
    <t>252311 - 030</t>
  </si>
  <si>
    <t>Spears</t>
  </si>
  <si>
    <t>Aquamatic</t>
  </si>
  <si>
    <t>Aeration air</t>
  </si>
  <si>
    <t>4426IB10</t>
  </si>
  <si>
    <t>Installation date</t>
  </si>
  <si>
    <t>GC8000 KGC-16313</t>
  </si>
  <si>
    <t>GC8000 KGC-16314</t>
  </si>
  <si>
    <t>Installed</t>
  </si>
  <si>
    <t>LSA-9331-1</t>
  </si>
  <si>
    <t>Vega Bar</t>
  </si>
  <si>
    <t>T-935 Level</t>
  </si>
  <si>
    <t xml:space="preserve">LS </t>
  </si>
  <si>
    <t>Steam gas</t>
  </si>
  <si>
    <t>NPTF</t>
  </si>
  <si>
    <t xml:space="preserve"> 1 1/2</t>
  </si>
  <si>
    <t>EQ%</t>
  </si>
  <si>
    <t>Product Demin Water</t>
  </si>
  <si>
    <t>150FF</t>
  </si>
  <si>
    <t>DFM 350 Ident No: 221789</t>
  </si>
  <si>
    <t>DFM 350 Ident No. 221655</t>
  </si>
  <si>
    <t>DFM 350 Ident no: 221189</t>
  </si>
  <si>
    <t>DFM 350 Ident No: 221025</t>
  </si>
  <si>
    <t>8205 No. 418762</t>
  </si>
  <si>
    <t>order code PP-223 5MK 223</t>
  </si>
  <si>
    <t>Intalled</t>
  </si>
  <si>
    <t>Simatic S7-300</t>
  </si>
  <si>
    <t>90021002, 90021076, 90021075, 90021079</t>
  </si>
  <si>
    <t>P-11405-01B</t>
  </si>
  <si>
    <t>2401/ 9127488-002-001</t>
  </si>
  <si>
    <t>1Cv3164A 1LE16031DA434AB4-Z</t>
  </si>
  <si>
    <t>Installation Date</t>
  </si>
  <si>
    <t>P-11601-01B</t>
  </si>
  <si>
    <t>2401/ 9127488-001-001</t>
  </si>
  <si>
    <t>BA41-216J4BM-0204T1B1-B</t>
  </si>
  <si>
    <t>PROD No. FT-1577A</t>
  </si>
  <si>
    <t>Prod No. FT-1629A</t>
  </si>
  <si>
    <t>P-222B</t>
  </si>
  <si>
    <t>F41-416J4BM</t>
  </si>
  <si>
    <t>P-11501-01B</t>
  </si>
  <si>
    <t>1BA2 160L-2</t>
  </si>
  <si>
    <t>RWWT</t>
  </si>
  <si>
    <t>2" Thread</t>
  </si>
  <si>
    <t>FI-001</t>
  </si>
  <si>
    <t>Flow</t>
  </si>
  <si>
    <t>2" 150RF</t>
  </si>
  <si>
    <t>P-0741C</t>
  </si>
  <si>
    <t xml:space="preserve">CO2 Liq Z-0741C Cooling tower Pump </t>
  </si>
  <si>
    <t>1CV3312B 1LE16033AB234AB4-Z</t>
  </si>
  <si>
    <t>2401/351099001</t>
  </si>
  <si>
    <t>JTE929A-121N21H2-A1BXX-T1U2</t>
  </si>
  <si>
    <t>Replaced to Azbil 2020</t>
  </si>
  <si>
    <t>AGVM CV300</t>
  </si>
  <si>
    <t>Installed Date</t>
  </si>
  <si>
    <t>MTL23083</t>
  </si>
  <si>
    <t>Unit-31</t>
  </si>
  <si>
    <t>BOSH</t>
  </si>
  <si>
    <t>Unit-32</t>
  </si>
  <si>
    <t>Unit-33</t>
  </si>
  <si>
    <t>TY-1410</t>
  </si>
  <si>
    <t>TY-1613</t>
  </si>
  <si>
    <t>TY-4205</t>
  </si>
  <si>
    <t>TY-5205</t>
  </si>
  <si>
    <t>TY-5305</t>
  </si>
  <si>
    <t>TY-6206</t>
  </si>
  <si>
    <t>BC3150</t>
  </si>
  <si>
    <t>PN9200</t>
  </si>
  <si>
    <t>PN9100</t>
  </si>
  <si>
    <t>Contactor</t>
  </si>
  <si>
    <t>Overload</t>
  </si>
  <si>
    <t>LC1D09P7</t>
  </si>
  <si>
    <t>GV2P08</t>
  </si>
  <si>
    <t>Aux</t>
  </si>
  <si>
    <t>GVAE11</t>
  </si>
  <si>
    <t>GV2L08</t>
  </si>
  <si>
    <t>GV2P04</t>
  </si>
  <si>
    <t>LC1D80P7</t>
  </si>
  <si>
    <t>LV429003</t>
  </si>
  <si>
    <t>LV429170</t>
  </si>
  <si>
    <t>GV2P07</t>
  </si>
  <si>
    <t>GV3P40</t>
  </si>
  <si>
    <t>LC1D50P7</t>
  </si>
  <si>
    <t>LV432413</t>
  </si>
  <si>
    <t>LV432069</t>
  </si>
  <si>
    <t>ABB inventer</t>
  </si>
  <si>
    <t>LV430403</t>
  </si>
  <si>
    <t>LV430500</t>
  </si>
  <si>
    <t>ATV71HD45N4</t>
  </si>
  <si>
    <t>LC1D18P7</t>
  </si>
  <si>
    <t>GV2P16</t>
  </si>
  <si>
    <t>GV2P32</t>
  </si>
  <si>
    <t>LC1D38P7</t>
  </si>
  <si>
    <t>GV2L14</t>
  </si>
  <si>
    <t>GV2P20</t>
  </si>
  <si>
    <t xml:space="preserve">    </t>
  </si>
  <si>
    <t>MG80B 1*220-240-2 B-C</t>
  </si>
  <si>
    <t>7MF4433-1EY02-1AB1-Z, Flange 3 inch 150 remote seal 6 meter</t>
  </si>
  <si>
    <t>7MF4433-1EY02-1AB1-Z, Flange 3 inch 150 remote seal 4 meter</t>
  </si>
  <si>
    <t>7MF4433-1EY02-2AB1-Z, Flange 3 inch 150 remote seal 3 meter</t>
  </si>
  <si>
    <t>Flange 2 inch 150 remote seal 2 meter</t>
  </si>
  <si>
    <t>Cappilary  6m, Flange 3 inch 150</t>
  </si>
  <si>
    <t>Cappilary  2m, Flange DN80 PN25/40.</t>
  </si>
  <si>
    <t>Cappilary  2m, Flange 3 inch 150</t>
  </si>
  <si>
    <t>DVC</t>
  </si>
  <si>
    <t>TPRA/802080/M/400</t>
  </si>
  <si>
    <t>MTL14985</t>
  </si>
  <si>
    <t>order no. FTL50 - 1675/0</t>
  </si>
  <si>
    <t>K105DB01026</t>
  </si>
  <si>
    <t>JC043701026</t>
  </si>
  <si>
    <t>JC043601026</t>
  </si>
  <si>
    <t>order no. FTL50 -14A2/0</t>
  </si>
  <si>
    <t>JC043801026</t>
  </si>
  <si>
    <t>PV-9905</t>
  </si>
  <si>
    <t>PV-9606</t>
  </si>
  <si>
    <t>PT-9606</t>
  </si>
  <si>
    <t>N2 from PKG</t>
  </si>
  <si>
    <t>H-923 Pressure FOL</t>
  </si>
  <si>
    <t>PT-9605</t>
  </si>
  <si>
    <t>Pressure FOL</t>
  </si>
  <si>
    <t>Áug 2024</t>
  </si>
  <si>
    <t>2014</t>
  </si>
  <si>
    <t>2012</t>
  </si>
  <si>
    <t>1997</t>
  </si>
  <si>
    <t>Pressure FOL FROM TK-961A/B</t>
  </si>
  <si>
    <t>Ex. KV-0423</t>
  </si>
  <si>
    <t>Ex Local control</t>
  </si>
  <si>
    <t>P-961 D</t>
  </si>
  <si>
    <t>50STWS</t>
  </si>
  <si>
    <t>L2-FGD-990</t>
  </si>
  <si>
    <t>Bronkhorst</t>
  </si>
  <si>
    <t>2018</t>
  </si>
  <si>
    <t>M5200198B</t>
  </si>
  <si>
    <t>M5200198A</t>
  </si>
  <si>
    <t>F11M1-HGD-99-V</t>
  </si>
  <si>
    <t>12mm tube</t>
  </si>
  <si>
    <t>Massflowmeter</t>
  </si>
  <si>
    <t>Liquid flowmeter</t>
  </si>
  <si>
    <t>Swagelok</t>
  </si>
  <si>
    <t>Main Air damper CO2 plant</t>
  </si>
  <si>
    <t>Air damper CO2 Gas</t>
  </si>
  <si>
    <t>Samkwang</t>
  </si>
  <si>
    <t>CAGE</t>
  </si>
  <si>
    <t>R-9S3HE-41-011</t>
  </si>
  <si>
    <t>MTL21927</t>
  </si>
  <si>
    <t>USD 19000</t>
  </si>
  <si>
    <t>ASV/N</t>
  </si>
  <si>
    <t>Sett H=40 m3/h L= 20m3/h LL=5m3/h</t>
  </si>
  <si>
    <t>MAG 5000 7ME6340-3FC13-2AA1-Z N02 + 7ME6910-1AA30-1AA0</t>
  </si>
  <si>
    <t>N1R3290103</t>
  </si>
  <si>
    <t>MAG 5000 7ME69101AA301AA0 + YME63403FC132AA1-Z N02</t>
  </si>
  <si>
    <t>MAG 5000 7ME6910-1AA30-1AA0 + 7ME6340-3FC13-2AA1-Z N02</t>
  </si>
  <si>
    <t>N1J8310078</t>
  </si>
  <si>
    <t>2023</t>
  </si>
  <si>
    <t>CAD600A 027H9075</t>
  </si>
  <si>
    <t>BG024DS</t>
  </si>
  <si>
    <t>FSM02000 L34</t>
  </si>
  <si>
    <t>FSM06000 L50</t>
  </si>
  <si>
    <t>FSM100A H60</t>
  </si>
  <si>
    <t>FSM012A H50</t>
  </si>
  <si>
    <t>valve id. No, 9601440</t>
  </si>
  <si>
    <t>B4102</t>
  </si>
  <si>
    <t>Spirax Sarco</t>
  </si>
  <si>
    <t>Motorized Sauter AVF234SF232</t>
  </si>
  <si>
    <t>K002 / V030</t>
  </si>
  <si>
    <t>K015 / V022</t>
  </si>
  <si>
    <t>K014 / V023</t>
  </si>
  <si>
    <t>K003 / V031</t>
  </si>
  <si>
    <t>FD0040 M1A00A</t>
  </si>
  <si>
    <t>SPX Malaysia</t>
  </si>
  <si>
    <t>P-11405-01 B</t>
  </si>
  <si>
    <t>MCPK080-050-160 CC</t>
  </si>
  <si>
    <t>049-P2311184-01</t>
  </si>
  <si>
    <t>P-11501-01 B</t>
  </si>
  <si>
    <t>2196 MTO</t>
  </si>
  <si>
    <t>Summit / Arena</t>
  </si>
  <si>
    <t>P-11601-01 B</t>
  </si>
  <si>
    <t>MCPK080-050-200 CC</t>
  </si>
  <si>
    <t>049-P2311184-02</t>
  </si>
  <si>
    <t>Neles Jamesbury</t>
  </si>
  <si>
    <t>Ball</t>
  </si>
  <si>
    <t>GLT</t>
  </si>
  <si>
    <t>Rotork Gears</t>
  </si>
  <si>
    <t>1LG/D 1500</t>
  </si>
  <si>
    <t>ESD-01</t>
  </si>
  <si>
    <t>ESD-02</t>
  </si>
  <si>
    <t>ESD-03</t>
  </si>
  <si>
    <t>2EH to Ship Jetty Pelindo</t>
  </si>
  <si>
    <t>IBA to Ship Jetty Pelindo</t>
  </si>
  <si>
    <t>PPY from Ship Jetty Pelindo</t>
  </si>
  <si>
    <t>G300 SG 71 2200MV 5 08</t>
  </si>
  <si>
    <t>MTL20917</t>
  </si>
  <si>
    <t>USD 3713.60</t>
  </si>
  <si>
    <t>MTL21869</t>
  </si>
  <si>
    <t>USD 3418.75</t>
  </si>
  <si>
    <t>Ebro Armaturen</t>
  </si>
  <si>
    <t>Z011-A</t>
  </si>
  <si>
    <t>P1310028</t>
  </si>
  <si>
    <t>FIG No. TA1F3</t>
  </si>
  <si>
    <t>M2BAX 112MB 2 IMB3/IM1001</t>
  </si>
  <si>
    <t>3G1C2410000074000</t>
  </si>
  <si>
    <t>DBA2 132S1 2</t>
  </si>
  <si>
    <t>GMXA0424PVT20000UA01300ENRI</t>
  </si>
  <si>
    <t>ProMinent</t>
  </si>
  <si>
    <t>4110036227/011-01</t>
  </si>
  <si>
    <t>CNF 50-200</t>
  </si>
  <si>
    <t>AEEBKB04</t>
  </si>
  <si>
    <t>Micro Motion</t>
  </si>
  <si>
    <t>MTL23169</t>
  </si>
  <si>
    <t>MTL23170</t>
  </si>
  <si>
    <t>CMFS150M342NRAZEKZZ/ 1700E12AEFEZZZPK</t>
  </si>
  <si>
    <t>CMF200M419NRAZEZZZ/ 1700C12AEFEZZZPK</t>
  </si>
  <si>
    <t>Marine</t>
  </si>
  <si>
    <t>P-962</t>
  </si>
  <si>
    <t>Feed Pump</t>
  </si>
  <si>
    <t>YB3-90S-2-H</t>
  </si>
  <si>
    <t>M-962</t>
  </si>
  <si>
    <t>Motor FOL Separator</t>
  </si>
  <si>
    <t>YBX3-112M-2</t>
  </si>
  <si>
    <t>002384</t>
  </si>
  <si>
    <t>FOL Separator</t>
  </si>
  <si>
    <t>PG-9621</t>
  </si>
  <si>
    <t>Feed pump inlet Pressure</t>
  </si>
  <si>
    <t>psi</t>
  </si>
  <si>
    <t>BLD</t>
  </si>
  <si>
    <t>PG-9622</t>
  </si>
  <si>
    <t>Feed pump oil pressure</t>
  </si>
  <si>
    <t>MIT</t>
  </si>
  <si>
    <t>PG-9623</t>
  </si>
  <si>
    <t>Seal water pressure</t>
  </si>
  <si>
    <t>PG-9624</t>
  </si>
  <si>
    <t>Compressor air inlet pressure</t>
  </si>
  <si>
    <t>PG-9625</t>
  </si>
  <si>
    <t>FOL separator pressure</t>
  </si>
  <si>
    <t>XV-9621</t>
  </si>
  <si>
    <t>Threeway valve</t>
  </si>
  <si>
    <t>XKL-B-1121</t>
  </si>
  <si>
    <t>China</t>
  </si>
  <si>
    <t>XV-9622</t>
  </si>
  <si>
    <t>Solenoid water valve 1</t>
  </si>
  <si>
    <t>XV-9623</t>
  </si>
  <si>
    <t>Solenoid water valve 2</t>
  </si>
  <si>
    <t>XV-9624</t>
  </si>
  <si>
    <t>Solenoid water valve 3</t>
  </si>
  <si>
    <t>B407</t>
  </si>
  <si>
    <t>TI-9621</t>
  </si>
  <si>
    <t>Nanjing Hangjia</t>
  </si>
  <si>
    <t>Fol Separator</t>
  </si>
  <si>
    <t>Temperature sensor</t>
  </si>
  <si>
    <t>HTM128</t>
  </si>
  <si>
    <t>PI-9621</t>
  </si>
  <si>
    <t>Pressure indicator</t>
  </si>
  <si>
    <t>10" X 2200</t>
  </si>
  <si>
    <t>GEA</t>
  </si>
  <si>
    <t>HBS 50-220BX5</t>
  </si>
  <si>
    <t>MTL23217</t>
  </si>
  <si>
    <t>AGVM</t>
  </si>
  <si>
    <t>INS00381</t>
  </si>
  <si>
    <t>INS00382</t>
  </si>
  <si>
    <t>INS00380</t>
  </si>
  <si>
    <t>INS00398</t>
  </si>
  <si>
    <t>INS00420</t>
  </si>
  <si>
    <t>MTL21546</t>
  </si>
  <si>
    <t>HCB</t>
  </si>
  <si>
    <t>HLS</t>
  </si>
  <si>
    <t>PCV-H-922-320</t>
  </si>
  <si>
    <t>Fuel NG to H-922 burner</t>
  </si>
  <si>
    <t>NORVAL 375TR</t>
  </si>
  <si>
    <t>set press 2,2 bar, PN16 / DN80, copleted with SAV Type INTR07</t>
  </si>
  <si>
    <t>514-50D-137-51-4</t>
  </si>
  <si>
    <t>514-65D-137-53-2</t>
  </si>
  <si>
    <t>514-40D-137-53-1</t>
  </si>
  <si>
    <t>514-25D-137-51-4</t>
  </si>
  <si>
    <t>514-15D-137-51-4</t>
  </si>
  <si>
    <t>514-32D-137-53-1</t>
  </si>
  <si>
    <t>p/n. 34794901</t>
  </si>
  <si>
    <t>2-83CS7-6</t>
  </si>
  <si>
    <t>T211A3101-1</t>
  </si>
  <si>
    <t>R-F2152-41-020</t>
  </si>
  <si>
    <t>R-F2152-41-030</t>
  </si>
  <si>
    <t>1MB0063-2DA0 3-3AA4-Z 280S IMB3</t>
  </si>
  <si>
    <t>PI-1405AC</t>
  </si>
  <si>
    <t>FeeJoy</t>
  </si>
  <si>
    <t>PL300-(0~6KPa)HDOSOSP6C5CI</t>
  </si>
  <si>
    <t>FCN202311238962001</t>
  </si>
  <si>
    <t>Kpa</t>
  </si>
  <si>
    <t>PI-1405BC</t>
  </si>
  <si>
    <t>FCN202311238962002</t>
  </si>
  <si>
    <t>LI-1405AC</t>
  </si>
  <si>
    <t>LI-1405BC</t>
  </si>
  <si>
    <t>PI200-G(0~1MPa)HY6Y3CA5CI</t>
  </si>
  <si>
    <t>FCN202311238962003</t>
  </si>
  <si>
    <t>FCN202311238962004</t>
  </si>
  <si>
    <t xml:space="preserve">MPa </t>
  </si>
  <si>
    <t>TG-1405C</t>
  </si>
  <si>
    <t>800032359511/001</t>
  </si>
  <si>
    <t>Nitrogen</t>
  </si>
  <si>
    <t>FCV-11601-06</t>
  </si>
  <si>
    <t>SPL-2014</t>
  </si>
  <si>
    <t>Serial No.</t>
  </si>
  <si>
    <t>C12015501640 5A</t>
  </si>
  <si>
    <t>C12255980913</t>
  </si>
  <si>
    <t>GC-2030AF</t>
  </si>
  <si>
    <t>C12256181539</t>
  </si>
  <si>
    <t>C11053401629</t>
  </si>
  <si>
    <t>C1225578007</t>
  </si>
  <si>
    <t>C11885932572</t>
  </si>
  <si>
    <t>C11885932514</t>
  </si>
  <si>
    <t>C11886132721</t>
  </si>
  <si>
    <t>C11885933265</t>
  </si>
  <si>
    <t>GC-2030</t>
  </si>
  <si>
    <t>C12256080977</t>
  </si>
  <si>
    <t>U-961</t>
  </si>
  <si>
    <t>Disc Separator</t>
  </si>
  <si>
    <t>Nanjing Kingreat</t>
  </si>
  <si>
    <t>New FOL Separator</t>
  </si>
  <si>
    <t>Fuel Oil Feed Pump</t>
  </si>
  <si>
    <t>380  / 3</t>
  </si>
  <si>
    <t>New FOL Separator Unit</t>
  </si>
  <si>
    <t>Local control (MCC-3)</t>
  </si>
  <si>
    <t>P-946C</t>
  </si>
  <si>
    <t>AESV1S020030FMN D180M</t>
  </si>
  <si>
    <t>P62395599036</t>
  </si>
  <si>
    <t>New P-938A Potable Water</t>
  </si>
  <si>
    <t>Penggantian 2024</t>
  </si>
  <si>
    <t>P-831E</t>
  </si>
  <si>
    <t>New P-142C</t>
  </si>
  <si>
    <t>MNTC Pipe Bridge</t>
  </si>
  <si>
    <t xml:space="preserve">  </t>
  </si>
  <si>
    <t>F200S418CCAZEZ1ZZ/ 1700I11ABFEZZZ</t>
  </si>
  <si>
    <t>USD 11600</t>
  </si>
  <si>
    <t>MTL21549</t>
  </si>
  <si>
    <t>Lt2 D-511B+D662:D677A1D662:D675D66D662:D675</t>
  </si>
  <si>
    <t>FMD72-12PT3/0 FMD72-BC24ABD1S1SGDDCGCRLJRLJA1+AAPA</t>
  </si>
  <si>
    <t>Installed dare</t>
  </si>
  <si>
    <t>Lean Mea Cooler</t>
  </si>
  <si>
    <t>Rich Mea/ Lean Mea cooler</t>
  </si>
  <si>
    <t>P-0743</t>
  </si>
  <si>
    <t>LMI</t>
  </si>
  <si>
    <t>P063-368TI</t>
  </si>
  <si>
    <t>15064004758-64</t>
  </si>
  <si>
    <t>Dosing</t>
  </si>
  <si>
    <t>FTL260-0220</t>
  </si>
  <si>
    <t>K20EA801095</t>
  </si>
  <si>
    <t>K1026F01095</t>
  </si>
  <si>
    <t>2700R11BBFEZZZ + F200S342CCAZEZ1ZZ</t>
  </si>
  <si>
    <t>MTL22561</t>
  </si>
  <si>
    <t>D-933 B</t>
  </si>
  <si>
    <t>Removed</t>
  </si>
  <si>
    <t>: 2025</t>
  </si>
  <si>
    <t xml:space="preserve">New Pump </t>
  </si>
  <si>
    <t>P-771 A</t>
  </si>
  <si>
    <t>15,0</t>
  </si>
  <si>
    <t>JL1040</t>
  </si>
  <si>
    <t xml:space="preserve">Hermetic </t>
  </si>
  <si>
    <t>F41-416J4BM0810 TI-FV</t>
  </si>
  <si>
    <t>R-CPC 65-200</t>
  </si>
  <si>
    <t>CPK 250-400 EC</t>
  </si>
  <si>
    <t>9975359545/100</t>
  </si>
  <si>
    <t>Product Loading</t>
  </si>
  <si>
    <t>Product Transfer</t>
  </si>
  <si>
    <t>CAMR 2/3</t>
  </si>
  <si>
    <t>4,2</t>
  </si>
  <si>
    <t>Change pompa sebelumnya rusak (smith gear pump)</t>
  </si>
  <si>
    <t>Meinecke</t>
  </si>
  <si>
    <t>FQI-9352</t>
  </si>
  <si>
    <t>Water flowmeter NPG</t>
  </si>
  <si>
    <t>Pipe bridge new substation</t>
  </si>
  <si>
    <t>L250</t>
  </si>
  <si>
    <t>Sensus</t>
  </si>
  <si>
    <t>PN16 DN100</t>
  </si>
  <si>
    <t>00792.381.381.01</t>
  </si>
  <si>
    <t>H4154314 089</t>
  </si>
  <si>
    <t>AEVBKB-FMYFJ F20SC</t>
  </si>
  <si>
    <t>1371029840-2</t>
  </si>
  <si>
    <t>1371029840-1</t>
  </si>
  <si>
    <t>HMC2 355M2-6</t>
  </si>
  <si>
    <t>SH583910-001</t>
  </si>
  <si>
    <t>SH583910-002</t>
  </si>
  <si>
    <t>3D2 315M-2 B3</t>
  </si>
  <si>
    <t>1125260001306H</t>
  </si>
  <si>
    <t>K21R 80 G4 / 2292</t>
  </si>
  <si>
    <t>13030458L</t>
  </si>
  <si>
    <t>MG90SB2-24FT115-H3</t>
  </si>
  <si>
    <t>85U06906</t>
  </si>
  <si>
    <t>1LF7063-4AJ99-ZX30</t>
  </si>
  <si>
    <t>1CV3205A / 1PC30062AA534CB0</t>
  </si>
  <si>
    <t>UD1502/1692645-005-001</t>
  </si>
  <si>
    <t>1CV3164A / 1LE16031DA434AB4-Z</t>
  </si>
  <si>
    <t>MG160LB2-42FF300-H3</t>
  </si>
  <si>
    <t>MG132SB2-38FF265-H3</t>
  </si>
  <si>
    <t>85U185522</t>
  </si>
  <si>
    <t>MG80A2-19FT100-H3</t>
  </si>
  <si>
    <t>85U061042314460078</t>
  </si>
  <si>
    <t>MG160MB2-42FF300-H3</t>
  </si>
  <si>
    <t>FCA 71B-4</t>
  </si>
  <si>
    <t>5HM05N07T5RVBE</t>
  </si>
  <si>
    <t>40-142</t>
  </si>
  <si>
    <t>20141111-02351</t>
  </si>
  <si>
    <t>20141111-02348</t>
  </si>
  <si>
    <t>Y2E2-315M-2</t>
  </si>
  <si>
    <t>SH706825-003</t>
  </si>
  <si>
    <t>3D2 225M-2</t>
  </si>
  <si>
    <t>SH706825-002</t>
  </si>
  <si>
    <t>DMH 251</t>
  </si>
  <si>
    <t>00000013</t>
  </si>
  <si>
    <t>MG100LB 230/400-2 D2-F</t>
  </si>
  <si>
    <t>POV-11521-05</t>
  </si>
  <si>
    <t>Barang titipan ASCO 551 &amp; Ball vale (A9)</t>
  </si>
  <si>
    <t>FI-5102A</t>
  </si>
  <si>
    <t>FI-5102A2</t>
  </si>
  <si>
    <t>VXW015-L0CA1-140-211AHC-0</t>
  </si>
  <si>
    <t>JC043901026</t>
  </si>
  <si>
    <t>EM 280M-4 B3</t>
  </si>
  <si>
    <t>AGX3.0</t>
  </si>
  <si>
    <t>4110035663/011-01</t>
  </si>
  <si>
    <t xml:space="preserve">Process </t>
  </si>
  <si>
    <t>connection</t>
  </si>
  <si>
    <t>R1</t>
  </si>
  <si>
    <t>TCV-A20108-01</t>
  </si>
  <si>
    <t>TCV-B20108-01</t>
  </si>
  <si>
    <t>CO2 liquid water Cooler compressor </t>
  </si>
  <si>
    <t>AVTA25</t>
  </si>
  <si>
    <t>003N0109</t>
  </si>
  <si>
    <t>ICM20-A</t>
  </si>
  <si>
    <t>TCV-40112-03</t>
  </si>
  <si>
    <t>WVTS</t>
  </si>
  <si>
    <t>Thermostatic</t>
  </si>
  <si>
    <t>00792.101.101.01</t>
  </si>
  <si>
    <t>POSITIONER SP400 actuator type PN9126E</t>
  </si>
  <si>
    <t>Replace with new safety valve (setting &amp;test pressure)</t>
  </si>
  <si>
    <t>(leak at 20kg/cm2G after popping)</t>
  </si>
  <si>
    <t>Recertification (Repair &amp; Resetting++made sealing face using teflon for modification)</t>
  </si>
  <si>
    <t xml:space="preserve">MEA Pre-heater </t>
  </si>
  <si>
    <t>NH3 condenser</t>
  </si>
  <si>
    <t>NH3+water</t>
  </si>
  <si>
    <t xml:space="preserve">MK15-BWFD </t>
  </si>
  <si>
    <t>80 pcs gasket 30116-80-037</t>
  </si>
  <si>
    <t xml:space="preserve">Lean MEA H.E 2nd </t>
  </si>
  <si>
    <t xml:space="preserve">Line Rich MEA </t>
  </si>
  <si>
    <t>Q080E MGS- 10/1</t>
  </si>
  <si>
    <t>MX 25 MFG</t>
  </si>
  <si>
    <t>material gasket EPDM</t>
  </si>
  <si>
    <t>remote seal 1m</t>
  </si>
  <si>
    <t>FVA 250 CF-S 7ME5864-2CD30-0AC1</t>
  </si>
  <si>
    <t>2015-363078/001 001</t>
  </si>
  <si>
    <t>F4038101-1</t>
  </si>
  <si>
    <t>N1ED5741</t>
  </si>
  <si>
    <t>Sitrans TS500/ 7MC7511-1CA01-9BA1-Z T10+</t>
  </si>
  <si>
    <t>Sitran TS100/ 7MC7111-6DB11-Z</t>
  </si>
  <si>
    <t>N1F39331</t>
  </si>
  <si>
    <t>N1F39332</t>
  </si>
  <si>
    <t>N1F39333</t>
  </si>
  <si>
    <t>N1F39334</t>
  </si>
  <si>
    <t>N1EO7724</t>
  </si>
  <si>
    <t>N1ED6180</t>
  </si>
  <si>
    <t>Sitrans TS500/ 7MC7511-1CA04-9BA1-Z C20+ T20+</t>
  </si>
  <si>
    <t>N1F16354</t>
  </si>
  <si>
    <t>N1F16353</t>
  </si>
  <si>
    <t>Sitrans TS500/ 7MC7511-1CA04-9CC1-Z  T10+</t>
  </si>
  <si>
    <t>N1ED6183</t>
  </si>
  <si>
    <t>Sitrans TS500/ 7MC7511-1CA01-9BA1-Z  T10+</t>
  </si>
  <si>
    <t>N1ED5744</t>
  </si>
  <si>
    <t>N1ED6184</t>
  </si>
  <si>
    <t>N1ED6177</t>
  </si>
  <si>
    <t>N1ED6178</t>
  </si>
  <si>
    <t>N1ED6176</t>
  </si>
  <si>
    <t>N1ED6175</t>
  </si>
  <si>
    <t>Sitrans TS500/ 7MC7511-1CA04-9BA1-Z  T10+</t>
  </si>
  <si>
    <t>N1E16312</t>
  </si>
  <si>
    <t>Sitrans TS500/ 7MC7511-1JA01-9BA1-Z  T10+</t>
  </si>
  <si>
    <t>N1ED6169</t>
  </si>
  <si>
    <t>N1ED6168</t>
  </si>
  <si>
    <t>Sitrans P220/ 7MF1567-3CD00-1AA1</t>
  </si>
  <si>
    <t>Sitrans P220/ 7MF1567-3BG00-1AA1</t>
  </si>
  <si>
    <t>Sitrans P220/ 7MF1567-9AA00-1AA1</t>
  </si>
  <si>
    <t>LKK-F119-171-01-0001</t>
  </si>
  <si>
    <t>LKK-F119-171-03-0002</t>
  </si>
  <si>
    <t>LKK-F119-171-01-0005</t>
  </si>
  <si>
    <t>LKK-E618-796-01-0005</t>
  </si>
  <si>
    <t>LKK-E009-677-01-0001</t>
  </si>
  <si>
    <t>LKK-E205-261-01-0003</t>
  </si>
  <si>
    <t>LKK-F119-171-01-0004</t>
  </si>
  <si>
    <t>LKK-F119-171-01-0002</t>
  </si>
  <si>
    <t>LKK-E213-799-06-0001</t>
  </si>
  <si>
    <t>Sitrans P220/ 7MF1565-3CD00-1AA1</t>
  </si>
  <si>
    <t>Sitrans P220/ 7MF1565-3CA00-1AA1</t>
  </si>
  <si>
    <t>LKK-F119-171-04-0001</t>
  </si>
  <si>
    <t>Sitrans P220/ 7MF1567-9AA00-1AD1</t>
  </si>
  <si>
    <t>LKK-F026-069-01-0002</t>
  </si>
  <si>
    <t>Sitrans P220/ 7MF1566-9AA00-1AD1</t>
  </si>
  <si>
    <t>Sitrans P220/ 7MF1567-9AA00-1GA1</t>
  </si>
  <si>
    <t>LKK-F112-019-02-0001</t>
  </si>
  <si>
    <t>LKK-F202-236-01-0002</t>
  </si>
  <si>
    <t>LKK-E714-355-01-0001</t>
  </si>
  <si>
    <t>LKK-E818-092-01-0004</t>
  </si>
  <si>
    <t>PRA00401XX0PM00</t>
  </si>
  <si>
    <t>Actuator 505 SIZE 52</t>
  </si>
  <si>
    <t>DVC 1211</t>
  </si>
  <si>
    <t>91N431634</t>
  </si>
  <si>
    <t>91J434469</t>
  </si>
  <si>
    <t>R-01692-41-083</t>
  </si>
  <si>
    <t>N1-F112-9120000</t>
  </si>
  <si>
    <t>Sitrans P/ 7MF4433-1DY02-1AB1-Z</t>
  </si>
  <si>
    <t>Sitrans P/ 7MF4433-1EY02-2AB1</t>
  </si>
  <si>
    <t>N1-C009-9070142</t>
  </si>
  <si>
    <t>Sitrans P/ 7MF4433-1EY02-1AB1Z</t>
  </si>
  <si>
    <t>N1-D19-9120045</t>
  </si>
  <si>
    <t>MAG 5000/ 7ME69101AA301AA0</t>
  </si>
  <si>
    <t>N1ED080180</t>
  </si>
  <si>
    <t>59 010 70 202</t>
  </si>
  <si>
    <t>id. Nr. 9602210</t>
  </si>
  <si>
    <t>D. code B4474</t>
  </si>
  <si>
    <t>material gasket EPDM per easy clip DURA MGS-10E</t>
  </si>
  <si>
    <t>PI-11503-04</t>
  </si>
  <si>
    <t>3241-1</t>
  </si>
  <si>
    <t>Sitrans P220/ 7MF1567-3C000-1GA1</t>
  </si>
  <si>
    <t>LKK-F112-019-01-0002</t>
  </si>
  <si>
    <t>FVA 250 CF-S/ 7ME5861-2AD12-0AF1</t>
  </si>
  <si>
    <t>2014-360317/001 001</t>
  </si>
  <si>
    <t>FVA 250 CF-S/ 7ME5862-2AD20-0AF1/Y01</t>
  </si>
  <si>
    <t>2023-392096001</t>
  </si>
  <si>
    <t>N1EO8175</t>
  </si>
  <si>
    <t>Keystone</t>
  </si>
  <si>
    <t>Fig 38</t>
  </si>
  <si>
    <t>FVA 250 CF-S/ 7ME5863-2CJ27-0AF1</t>
  </si>
  <si>
    <t>2015-363078/002 001</t>
  </si>
  <si>
    <t>1" ANSI150</t>
  </si>
  <si>
    <t>LSS (bawah)</t>
  </si>
  <si>
    <t>PTS-9004A</t>
  </si>
  <si>
    <t>PTS-9004B</t>
  </si>
  <si>
    <t>LSS (atas)</t>
  </si>
  <si>
    <t>Rack Room (bawah)</t>
  </si>
  <si>
    <t>PTS-9008A</t>
  </si>
  <si>
    <t>PTS-9010A</t>
  </si>
  <si>
    <t>Rack Room (atas)</t>
  </si>
  <si>
    <t>MSS (bawah)</t>
  </si>
  <si>
    <t>PTS-9013A</t>
  </si>
  <si>
    <t>MSS (atas)</t>
  </si>
  <si>
    <t>Admin (atas)</t>
  </si>
  <si>
    <t>PTS-9023</t>
  </si>
  <si>
    <t>Safety Fire truck</t>
  </si>
  <si>
    <t>Safety Shelter</t>
  </si>
  <si>
    <t>cleaning by PT. LNS</t>
  </si>
  <si>
    <t xml:space="preserve">dilakukan perbaikan saat shutdown CO2 liquid </t>
  </si>
  <si>
    <t>x`</t>
  </si>
  <si>
    <t>PTM 3x10</t>
  </si>
  <si>
    <t>Rotos</t>
  </si>
  <si>
    <t>SiC</t>
  </si>
  <si>
    <t>PVDF</t>
  </si>
  <si>
    <t>PG-7151-1</t>
  </si>
  <si>
    <t>D-711 Calibration chamber</t>
  </si>
  <si>
    <t>PG-7152-2</t>
  </si>
  <si>
    <t>D-712 Calibration chamber</t>
  </si>
  <si>
    <t>PG-7153-3</t>
  </si>
  <si>
    <t>D-713 Calibration chamber</t>
  </si>
  <si>
    <t>PG-7154-4</t>
  </si>
  <si>
    <t>D-714 Calibration chamber</t>
  </si>
  <si>
    <t>NMS81-MKW8/0</t>
  </si>
  <si>
    <t>PG-1160</t>
  </si>
  <si>
    <t>D-119</t>
  </si>
  <si>
    <t>D-119 Nitrit</t>
  </si>
  <si>
    <t>Nitrit</t>
  </si>
  <si>
    <t>LG-1159</t>
  </si>
  <si>
    <t>3/4"-17-R-20</t>
  </si>
  <si>
    <t>Installed date</t>
  </si>
  <si>
    <t>MTL23259</t>
  </si>
  <si>
    <t>PG-7552-1</t>
  </si>
  <si>
    <t>PS-7501</t>
  </si>
  <si>
    <t>PS-9301C</t>
  </si>
  <si>
    <t>FEMA, Honeywell</t>
  </si>
  <si>
    <t>PG-0362B</t>
  </si>
  <si>
    <t>grundfos</t>
  </si>
  <si>
    <t>Yuasa</t>
  </si>
  <si>
    <t>NP 7-12 12V 7AH</t>
  </si>
  <si>
    <t>Trojan</t>
  </si>
  <si>
    <t>6V - 225 AH</t>
  </si>
  <si>
    <t>230AH 12V</t>
  </si>
  <si>
    <t>G-Force</t>
  </si>
  <si>
    <t>LC-P1228NA 12V 28Ah</t>
  </si>
  <si>
    <t>BY-4A CR-1</t>
  </si>
  <si>
    <t>BY-4B CR-1</t>
  </si>
  <si>
    <t>BY-4A CR-2</t>
  </si>
  <si>
    <t>BY-4B CR-2</t>
  </si>
  <si>
    <t>BY-5A CR-1</t>
  </si>
  <si>
    <t>BY-5B CR-1</t>
  </si>
  <si>
    <t>BY-5A CR-2</t>
  </si>
  <si>
    <t>BY-5B CR-2</t>
  </si>
  <si>
    <t>BY-6A CR-1</t>
  </si>
  <si>
    <t>BY-6B CR-1</t>
  </si>
  <si>
    <t>BY-6A CR-2</t>
  </si>
  <si>
    <t>BY-6B CR-2</t>
  </si>
  <si>
    <t>Battery EDG Crank-1</t>
  </si>
  <si>
    <t>Battery EDG Crank-2</t>
  </si>
  <si>
    <t>Battery P751B Crank-1</t>
  </si>
  <si>
    <t>Battery P751B Crank-2</t>
  </si>
  <si>
    <t>Battery P751C Crank-1</t>
  </si>
  <si>
    <t>Battery P751C Crank-2</t>
  </si>
  <si>
    <t>BY-8A</t>
  </si>
  <si>
    <t>BY-8B</t>
  </si>
  <si>
    <t>BY-9A</t>
  </si>
  <si>
    <t>BY-9B</t>
  </si>
  <si>
    <t>BY-10A</t>
  </si>
  <si>
    <t>BY-10B</t>
  </si>
  <si>
    <t>BY-11A</t>
  </si>
  <si>
    <t>BY-11B</t>
  </si>
  <si>
    <t>BY-12A</t>
  </si>
  <si>
    <t>BY-12B</t>
  </si>
  <si>
    <t>BY-13A</t>
  </si>
  <si>
    <t>BY-13B</t>
  </si>
  <si>
    <t>BY-3A</t>
  </si>
  <si>
    <t>BY-3B</t>
  </si>
  <si>
    <t>BY-3C</t>
  </si>
  <si>
    <t>Panel Surya SWWT</t>
  </si>
  <si>
    <t>Solana</t>
  </si>
  <si>
    <t>Kijo</t>
  </si>
  <si>
    <t>JM12-150</t>
  </si>
  <si>
    <t>Panel Surya RL-2</t>
  </si>
  <si>
    <t>Panel Surya RL-3</t>
  </si>
  <si>
    <t>RL-4</t>
  </si>
  <si>
    <t>Panel Surya RL-4</t>
  </si>
  <si>
    <t>RL-5</t>
  </si>
  <si>
    <t>Panel Surya RL-5</t>
  </si>
  <si>
    <t>RL-6</t>
  </si>
  <si>
    <t>Panel Surya RL-6</t>
  </si>
  <si>
    <t>RL-7</t>
  </si>
  <si>
    <t>Panel Surya RL-7</t>
  </si>
  <si>
    <t>RL-8</t>
  </si>
  <si>
    <t>Panel Surya RL-8</t>
  </si>
  <si>
    <t>RL-9</t>
  </si>
  <si>
    <t>Panel Surya RL-9</t>
  </si>
  <si>
    <t>RL-10</t>
  </si>
  <si>
    <t>Panel Surya RL-10</t>
  </si>
  <si>
    <t>RL-11</t>
  </si>
  <si>
    <t>Panel Surya RL-11</t>
  </si>
  <si>
    <t>RL-12</t>
  </si>
  <si>
    <t>Panel Surya RL-12</t>
  </si>
  <si>
    <t>RL-13</t>
  </si>
  <si>
    <t>Panel Surya RL-13</t>
  </si>
  <si>
    <t>RL-14</t>
  </si>
  <si>
    <t>Panel Surya RL-14</t>
  </si>
  <si>
    <t>RL-15</t>
  </si>
  <si>
    <t>Panel Surya RL-15</t>
  </si>
  <si>
    <t>RL-16</t>
  </si>
  <si>
    <t>Panel Surya RL-16</t>
  </si>
  <si>
    <t>RL-17</t>
  </si>
  <si>
    <t>Panel Surya RL-17</t>
  </si>
  <si>
    <t>RL-18</t>
  </si>
  <si>
    <t>Panel Surya RL-18</t>
  </si>
  <si>
    <t>RL-21</t>
  </si>
  <si>
    <t>Panel Surya RL-21</t>
  </si>
  <si>
    <t>RL-22</t>
  </si>
  <si>
    <t>Panel Surya RL-22</t>
  </si>
  <si>
    <t>RL-23</t>
  </si>
  <si>
    <t>Panel Surya RL-23</t>
  </si>
  <si>
    <t>RL-24</t>
  </si>
  <si>
    <t>Panel Surya RL-24</t>
  </si>
  <si>
    <t>RL-25</t>
  </si>
  <si>
    <t>Panel Surya RL-25</t>
  </si>
  <si>
    <t>RL-26</t>
  </si>
  <si>
    <t>Panel Surya RL-26</t>
  </si>
  <si>
    <t>RL-27</t>
  </si>
  <si>
    <t>Panel Surya RL-27</t>
  </si>
  <si>
    <t>RL-28</t>
  </si>
  <si>
    <t>Panel Surya RL-28</t>
  </si>
  <si>
    <t>RL-29</t>
  </si>
  <si>
    <t>Panel Surya RL-29</t>
  </si>
  <si>
    <t>RL-30</t>
  </si>
  <si>
    <t>Panel Surya RL-30</t>
  </si>
  <si>
    <t>JM12-151</t>
  </si>
  <si>
    <t>RL-31</t>
  </si>
  <si>
    <t>Panel Surya RL-31</t>
  </si>
  <si>
    <t>JM12-152</t>
  </si>
  <si>
    <t>RL-32</t>
  </si>
  <si>
    <t>Panel Surya RL-32</t>
  </si>
  <si>
    <t>JM12-153</t>
  </si>
  <si>
    <t>Panel Surya Admin</t>
  </si>
  <si>
    <t>2.8 M3/H</t>
  </si>
  <si>
    <t>C-150-P1</t>
  </si>
  <si>
    <t>Main L/O Pump for C-150</t>
  </si>
  <si>
    <t>Lube Oil</t>
  </si>
  <si>
    <t>NF30S-112</t>
  </si>
  <si>
    <t>SC30M-112M</t>
  </si>
  <si>
    <t>1H7345</t>
  </si>
  <si>
    <t>FC250</t>
  </si>
  <si>
    <t>C-011/018 P1</t>
  </si>
  <si>
    <t>Aux L/O Pump for C-150</t>
  </si>
  <si>
    <t>Main L/O Pump for C-011/C-018</t>
  </si>
  <si>
    <t>Aux L/O Pump for C-011/C-018</t>
  </si>
  <si>
    <t>C-011/018 P2</t>
  </si>
  <si>
    <t>NF160S-112</t>
  </si>
  <si>
    <t>1H7328</t>
  </si>
  <si>
    <t>Shimadzu Mectem</t>
  </si>
  <si>
    <t>SC-160M-112M</t>
  </si>
  <si>
    <t>1H7343</t>
  </si>
  <si>
    <t>48-150</t>
  </si>
  <si>
    <t>380/3</t>
  </si>
  <si>
    <t>LG-0262B</t>
  </si>
  <si>
    <t>PDI-0263</t>
  </si>
  <si>
    <t>Supersafe/ Enersys</t>
  </si>
  <si>
    <t>2T400/2 2V 400AH</t>
  </si>
  <si>
    <t>Main L/O Pump for C-012</t>
  </si>
  <si>
    <t>Aux L/O Pump for C-012</t>
  </si>
  <si>
    <t>1H7329</t>
  </si>
  <si>
    <t>1H7344</t>
  </si>
  <si>
    <t>55-10</t>
  </si>
  <si>
    <t>48-750</t>
  </si>
  <si>
    <t>C-012 P1</t>
  </si>
  <si>
    <t>C-012 P2</t>
  </si>
  <si>
    <t>EnerRocket</t>
  </si>
  <si>
    <t>ESC100-12FR 12V 100AH</t>
  </si>
  <si>
    <t>SOF12-100 12V 100AH</t>
  </si>
  <si>
    <t>VH-1-1 KD-2A</t>
  </si>
  <si>
    <t>VC-1-1 KD-3A</t>
  </si>
  <si>
    <t>VC-1-1 KD-2A</t>
  </si>
  <si>
    <t>VD-1-1 KS-2D</t>
  </si>
  <si>
    <t>Main L/O Pump for C-412</t>
  </si>
  <si>
    <t>Aux L/O Pump for C-412</t>
  </si>
  <si>
    <t>1H7327</t>
  </si>
  <si>
    <t>C-412-P1</t>
  </si>
  <si>
    <t>1H73342</t>
  </si>
  <si>
    <t>service condition</t>
  </si>
  <si>
    <t>E0108</t>
  </si>
  <si>
    <t>E0802</t>
  </si>
  <si>
    <t>E0822</t>
  </si>
  <si>
    <t>E0105</t>
  </si>
  <si>
    <t>E0804</t>
  </si>
  <si>
    <t>E0801</t>
  </si>
  <si>
    <t>E3202T</t>
  </si>
  <si>
    <t>E0106</t>
  </si>
  <si>
    <t>E3901L</t>
  </si>
  <si>
    <t>EB22GE</t>
  </si>
  <si>
    <t>EB12GE</t>
  </si>
  <si>
    <t>E0801S</t>
  </si>
  <si>
    <t>C99472/07</t>
  </si>
  <si>
    <t>C99473/07</t>
  </si>
  <si>
    <t>C99474/07</t>
  </si>
  <si>
    <t>C99471/07</t>
  </si>
  <si>
    <t>AG09S</t>
  </si>
  <si>
    <t>AW17S E0105-31</t>
  </si>
  <si>
    <t>AK07S  E0105-62</t>
  </si>
  <si>
    <t>AK07S  E0105-31</t>
  </si>
  <si>
    <t>AG13S E0105-31</t>
  </si>
  <si>
    <t>AW17S 302Y-3T</t>
  </si>
  <si>
    <t xml:space="preserve">Tidak dipakai  </t>
  </si>
  <si>
    <t>FP-1454A</t>
  </si>
  <si>
    <t>FP-1687A</t>
  </si>
  <si>
    <t>FP-1688A</t>
  </si>
  <si>
    <t>FP-1686A</t>
  </si>
  <si>
    <t>F41-616C4BM-0810V1-BV</t>
  </si>
  <si>
    <t>FP-2039A</t>
  </si>
  <si>
    <t>R41-215F4DM-0204S1-B</t>
  </si>
  <si>
    <t>R41-216F4BM-0204T1B1-B</t>
  </si>
  <si>
    <t>EX10C-HB403GA6-S4</t>
  </si>
  <si>
    <t>SCS313</t>
  </si>
  <si>
    <t>CL-4190</t>
  </si>
  <si>
    <t xml:space="preserve">CI </t>
  </si>
  <si>
    <t>CIFC200</t>
  </si>
  <si>
    <t>SUS420J2</t>
  </si>
  <si>
    <t>CEN 50 x 40 – 315.1</t>
  </si>
  <si>
    <t>pH Chemical Dosing</t>
  </si>
  <si>
    <t>Biocide Chemical Dosing</t>
  </si>
  <si>
    <t xml:space="preserve">Antiscalant Chemical Dosing </t>
  </si>
  <si>
    <t>TX0010321</t>
  </si>
  <si>
    <t>PN-SN-A-96500516-10000289</t>
  </si>
  <si>
    <t>I9W6PC10214-003F</t>
  </si>
  <si>
    <t>19WGPC10255-003T</t>
  </si>
  <si>
    <t>100X80FSJA</t>
  </si>
  <si>
    <t>A743</t>
  </si>
  <si>
    <t>A216</t>
  </si>
  <si>
    <t>A276</t>
  </si>
  <si>
    <t>CNF50-200</t>
  </si>
  <si>
    <t>411036227/011-01</t>
  </si>
  <si>
    <t xml:space="preserve">replaced using canned pump </t>
  </si>
  <si>
    <t>A536</t>
  </si>
  <si>
    <t>HSS</t>
  </si>
  <si>
    <t>BY-1000</t>
  </si>
  <si>
    <t>BY-1001</t>
  </si>
  <si>
    <t>BY-1002</t>
  </si>
  <si>
    <t>BY-1003</t>
  </si>
  <si>
    <t>BY-1004</t>
  </si>
  <si>
    <t>BY-1005</t>
  </si>
  <si>
    <t>BY-1006</t>
  </si>
  <si>
    <t>BY-1007</t>
  </si>
  <si>
    <t>BY-1008</t>
  </si>
  <si>
    <t>BY-1009</t>
  </si>
  <si>
    <t>BY-1010</t>
  </si>
  <si>
    <t>BY-1011</t>
  </si>
  <si>
    <t>BY-1012</t>
  </si>
  <si>
    <t>BY-1013</t>
  </si>
  <si>
    <t>BY-1014</t>
  </si>
  <si>
    <t>BY-1015</t>
  </si>
  <si>
    <t>BY-1016</t>
  </si>
  <si>
    <t>BY-1017</t>
  </si>
  <si>
    <t>BY-1018</t>
  </si>
  <si>
    <t>BY-1019</t>
  </si>
  <si>
    <t>BY-1020</t>
  </si>
  <si>
    <t>BY-1021</t>
  </si>
  <si>
    <t>BY-1022</t>
  </si>
  <si>
    <t>BY-1023</t>
  </si>
  <si>
    <t>BY-1024</t>
  </si>
  <si>
    <t>BY-1025</t>
  </si>
  <si>
    <t>BY-1026</t>
  </si>
  <si>
    <t>BY-1027</t>
  </si>
  <si>
    <t>BY-1028</t>
  </si>
  <si>
    <t>BY-1029</t>
  </si>
  <si>
    <t>BY-1030</t>
  </si>
  <si>
    <t>BY-1031</t>
  </si>
  <si>
    <t>BY-1032</t>
  </si>
  <si>
    <t>BY-1033</t>
  </si>
  <si>
    <t>BY-1034</t>
  </si>
  <si>
    <t>BY-1035</t>
  </si>
  <si>
    <t>BY-1036</t>
  </si>
  <si>
    <t>BY-1037</t>
  </si>
  <si>
    <t>BY-1038</t>
  </si>
  <si>
    <t>BY-1039</t>
  </si>
  <si>
    <t>BY-1040</t>
  </si>
  <si>
    <t>BY-1041</t>
  </si>
  <si>
    <t>BY-1042</t>
  </si>
  <si>
    <t>BY-1043</t>
  </si>
  <si>
    <t>BY-1044</t>
  </si>
  <si>
    <t>BY-1045</t>
  </si>
  <si>
    <t>BY-1046</t>
  </si>
  <si>
    <t>BY-1047</t>
  </si>
  <si>
    <t>BY-1048</t>
  </si>
  <si>
    <t>BY-1049</t>
  </si>
  <si>
    <t>BY-1050</t>
  </si>
  <si>
    <t>BY-1051</t>
  </si>
  <si>
    <t>BY-1052</t>
  </si>
  <si>
    <t>BY-1053</t>
  </si>
  <si>
    <t>BY-1054</t>
  </si>
  <si>
    <t>BY-1055</t>
  </si>
  <si>
    <t>BY-1056</t>
  </si>
  <si>
    <t>BY-1057</t>
  </si>
  <si>
    <t>BY-1058</t>
  </si>
  <si>
    <t>BY-1059</t>
  </si>
  <si>
    <t>BY-1060</t>
  </si>
  <si>
    <t>BY-1061</t>
  </si>
  <si>
    <t>BY-1062</t>
  </si>
  <si>
    <t>BY-1063</t>
  </si>
  <si>
    <t>BY-1064</t>
  </si>
  <si>
    <t>BY-1065</t>
  </si>
  <si>
    <t>BY-1066</t>
  </si>
  <si>
    <t>BY-1067</t>
  </si>
  <si>
    <t>BY-1068</t>
  </si>
  <si>
    <t>BY-1069</t>
  </si>
  <si>
    <t>BY-1070</t>
  </si>
  <si>
    <t>BY-1071</t>
  </si>
  <si>
    <t>BY-1072</t>
  </si>
  <si>
    <t>BY-1073</t>
  </si>
  <si>
    <t>BY-1074</t>
  </si>
  <si>
    <t>BY-1075</t>
  </si>
  <si>
    <t>BY-1076</t>
  </si>
  <si>
    <t>BY-1077</t>
  </si>
  <si>
    <t>BY-1078</t>
  </si>
  <si>
    <t>BY-1079</t>
  </si>
  <si>
    <t>BY-1080</t>
  </si>
  <si>
    <t>BY-1081</t>
  </si>
  <si>
    <t>BY-1082</t>
  </si>
  <si>
    <t>BY-1083</t>
  </si>
  <si>
    <t>BY-1084</t>
  </si>
  <si>
    <t>BY-1085</t>
  </si>
  <si>
    <t>BY-1086</t>
  </si>
  <si>
    <t>BY-1087</t>
  </si>
  <si>
    <t>BY-1088</t>
  </si>
  <si>
    <t>BY-1089</t>
  </si>
  <si>
    <t>BY-1090</t>
  </si>
  <si>
    <t>BY-1091</t>
  </si>
  <si>
    <t>BY-1092</t>
  </si>
  <si>
    <t>BY-1093</t>
  </si>
  <si>
    <t>BY-1094</t>
  </si>
  <si>
    <t>BY-1095</t>
  </si>
  <si>
    <t>BY-1096</t>
  </si>
  <si>
    <t>BY-1097</t>
  </si>
  <si>
    <t>BY-1098</t>
  </si>
  <si>
    <t>BY-1099</t>
  </si>
  <si>
    <t>BY-1100</t>
  </si>
  <si>
    <t>BY-1101</t>
  </si>
  <si>
    <t>BY-1102</t>
  </si>
  <si>
    <t>BY-1103</t>
  </si>
  <si>
    <t>BY-2000</t>
  </si>
  <si>
    <t>BY-2001</t>
  </si>
  <si>
    <t>BY-2002</t>
  </si>
  <si>
    <t>BY-2003</t>
  </si>
  <si>
    <t>BY-2004</t>
  </si>
  <si>
    <t>BY-2005</t>
  </si>
  <si>
    <t>BY-2006</t>
  </si>
  <si>
    <t>BY-2007</t>
  </si>
  <si>
    <t>BY-2008</t>
  </si>
  <si>
    <t>BY-2009</t>
  </si>
  <si>
    <t>BY-3000</t>
  </si>
  <si>
    <t>BY-3001</t>
  </si>
  <si>
    <t>BY-3002</t>
  </si>
  <si>
    <t>BY-3003</t>
  </si>
  <si>
    <t>BY-3004</t>
  </si>
  <si>
    <t>BY-3005</t>
  </si>
  <si>
    <t>BY-3006</t>
  </si>
  <si>
    <t>BY-3007</t>
  </si>
  <si>
    <t>BY-3008</t>
  </si>
  <si>
    <t>BY-3009</t>
  </si>
  <si>
    <t>BY-3010</t>
  </si>
  <si>
    <t>BY-3011</t>
  </si>
  <si>
    <t>BY-3012</t>
  </si>
  <si>
    <t>BY-3013</t>
  </si>
  <si>
    <t>BY-3014</t>
  </si>
  <si>
    <t>BY-3015</t>
  </si>
  <si>
    <t>BY-3016</t>
  </si>
  <si>
    <t>BY-3017</t>
  </si>
  <si>
    <t>BY-3018</t>
  </si>
  <si>
    <t>BY-3019</t>
  </si>
  <si>
    <t>BY-3020</t>
  </si>
  <si>
    <t>BY-3021</t>
  </si>
  <si>
    <t>BY-3022</t>
  </si>
  <si>
    <t>BY-3023</t>
  </si>
  <si>
    <t>BY-3024</t>
  </si>
  <si>
    <t>BY-3025</t>
  </si>
  <si>
    <t>BY-3026</t>
  </si>
  <si>
    <t>BY-3027</t>
  </si>
  <si>
    <t>BY-3028</t>
  </si>
  <si>
    <t>BY-3029</t>
  </si>
  <si>
    <t>BY-3030</t>
  </si>
  <si>
    <t>BY-3031</t>
  </si>
  <si>
    <t>BY-3032</t>
  </si>
  <si>
    <t>BY-3033</t>
  </si>
  <si>
    <t>BY-3034</t>
  </si>
  <si>
    <t>BY-3035</t>
  </si>
  <si>
    <t>BY-3036</t>
  </si>
  <si>
    <t>BY-3037</t>
  </si>
  <si>
    <t>BY-3038</t>
  </si>
  <si>
    <t>BY-3039</t>
  </si>
  <si>
    <t>BY-3040</t>
  </si>
  <si>
    <t>BY-3041</t>
  </si>
  <si>
    <t>BY-3042</t>
  </si>
  <si>
    <t>BY-3043</t>
  </si>
  <si>
    <t>BY-3044</t>
  </si>
  <si>
    <t>BY-3045</t>
  </si>
  <si>
    <t>BY-3046</t>
  </si>
  <si>
    <t>BY-3047</t>
  </si>
  <si>
    <t>BY-3048</t>
  </si>
  <si>
    <t>BY-3049</t>
  </si>
  <si>
    <t>BY-3050</t>
  </si>
  <si>
    <t>BY-3051</t>
  </si>
  <si>
    <t>BY-3052</t>
  </si>
  <si>
    <t>BY-3053</t>
  </si>
  <si>
    <t>BY-3054</t>
  </si>
  <si>
    <t>BY-3055</t>
  </si>
  <si>
    <t>BY-3056</t>
  </si>
  <si>
    <t>BY-3057</t>
  </si>
  <si>
    <t>BY-3058</t>
  </si>
  <si>
    <t>BY-3059</t>
  </si>
  <si>
    <t>BY-3060</t>
  </si>
  <si>
    <t>BY-3061</t>
  </si>
  <si>
    <t>BY-3062</t>
  </si>
  <si>
    <t>BY-3063</t>
  </si>
  <si>
    <t>BY-3064</t>
  </si>
  <si>
    <t>BY-3065</t>
  </si>
  <si>
    <t>BY-3066</t>
  </si>
  <si>
    <t>BY-3067</t>
  </si>
  <si>
    <t>BY-3068</t>
  </si>
  <si>
    <t>BY-3069</t>
  </si>
  <si>
    <t>BY-3070</t>
  </si>
  <si>
    <t>BY-3071</t>
  </si>
  <si>
    <t>BY-3072</t>
  </si>
  <si>
    <t>BY-3073</t>
  </si>
  <si>
    <t>BY-3074</t>
  </si>
  <si>
    <t>BY-3075</t>
  </si>
  <si>
    <t>BY-3076</t>
  </si>
  <si>
    <t>BY-3077</t>
  </si>
  <si>
    <t>BY-3078</t>
  </si>
  <si>
    <t>BY-3079</t>
  </si>
  <si>
    <t>BY-3080</t>
  </si>
  <si>
    <t>BY-3081</t>
  </si>
  <si>
    <t>BY-3082</t>
  </si>
  <si>
    <t>BY-3083</t>
  </si>
  <si>
    <t>BY-3084</t>
  </si>
  <si>
    <t>BY-3085</t>
  </si>
  <si>
    <t>BY-3086</t>
  </si>
  <si>
    <t>BY-3087</t>
  </si>
  <si>
    <t>BY-4000</t>
  </si>
  <si>
    <t>BY-4001</t>
  </si>
  <si>
    <t>BY-4002</t>
  </si>
  <si>
    <t>BY-4003</t>
  </si>
  <si>
    <t>BY-5002</t>
  </si>
  <si>
    <t>BY-5003</t>
  </si>
  <si>
    <t>BY-5004</t>
  </si>
  <si>
    <t>BY-5005</t>
  </si>
  <si>
    <t>BY-5006</t>
  </si>
  <si>
    <t>BY-5007</t>
  </si>
  <si>
    <t>BY-5008</t>
  </si>
  <si>
    <t>BY-5009</t>
  </si>
  <si>
    <t>BY-5010</t>
  </si>
  <si>
    <t>BY-5011</t>
  </si>
  <si>
    <t>BY-5012</t>
  </si>
  <si>
    <t>BY-5013</t>
  </si>
  <si>
    <t>BY-5014</t>
  </si>
  <si>
    <t>BY-5015</t>
  </si>
  <si>
    <t>BY-5016</t>
  </si>
  <si>
    <t>BY-5017</t>
  </si>
  <si>
    <t>BY-5018</t>
  </si>
  <si>
    <t>BY-5021</t>
  </si>
  <si>
    <t>BY-5022</t>
  </si>
  <si>
    <t>BY-5023</t>
  </si>
  <si>
    <t>BY-5024</t>
  </si>
  <si>
    <t>BY-5025</t>
  </si>
  <si>
    <t>BY-5026</t>
  </si>
  <si>
    <t>BY-5027</t>
  </si>
  <si>
    <t>BY-5028</t>
  </si>
  <si>
    <t>BY-5029</t>
  </si>
  <si>
    <t>BY-5030</t>
  </si>
  <si>
    <t>BY-5031</t>
  </si>
  <si>
    <t>BY-5032</t>
  </si>
  <si>
    <t>BY-9000</t>
  </si>
  <si>
    <t>BY-9001</t>
  </si>
  <si>
    <t>Timbangan</t>
  </si>
  <si>
    <t>UPS Timbangan</t>
  </si>
  <si>
    <t>HR1234W F2 12V 9Ah</t>
  </si>
  <si>
    <t>CSB</t>
  </si>
  <si>
    <t>Battery FA-1 Rack room</t>
  </si>
  <si>
    <t>Battery FA-2 MCR</t>
  </si>
  <si>
    <t>Battery FA-3 LAB</t>
  </si>
  <si>
    <t>Battery FA-4 MNTC</t>
  </si>
  <si>
    <t>Battery FA-5 POS-1</t>
  </si>
  <si>
    <t>Battery Snoklifl Maintenance</t>
  </si>
  <si>
    <t>UPS CO2 100TPD MCC-5</t>
  </si>
  <si>
    <t>e. Boiler 0621</t>
  </si>
  <si>
    <t>1 1/4 " x 2 "</t>
  </si>
  <si>
    <t>3" - PGH - 5150</t>
  </si>
  <si>
    <t>B-922 Combustion Air Fan</t>
  </si>
  <si>
    <t>3/4” X 1”</t>
  </si>
  <si>
    <t>1” X 1-1/2”</t>
  </si>
  <si>
    <t>3/4” X 3/4”</t>
  </si>
  <si>
    <t>1-1/2”</t>
  </si>
  <si>
    <t>3/4” X 3/4"</t>
  </si>
  <si>
    <t>1-1/4” X 2”</t>
  </si>
  <si>
    <t>2" X 3"</t>
  </si>
  <si>
    <t xml:space="preserve">1-1/2” </t>
  </si>
  <si>
    <t>3” X 5"</t>
  </si>
  <si>
    <t xml:space="preserve"> 3/4" X 1"</t>
  </si>
  <si>
    <t>1/2” X 3/4"</t>
  </si>
  <si>
    <t>3/4” X 1/2"</t>
  </si>
  <si>
    <t>1/2” X 1”</t>
  </si>
  <si>
    <t xml:space="preserve">Cooling Water </t>
  </si>
  <si>
    <t>ISBL</t>
  </si>
  <si>
    <t>P-902C</t>
  </si>
  <si>
    <t>CEN 65X50-250</t>
  </si>
  <si>
    <t>TX0289122 S</t>
  </si>
  <si>
    <t xml:space="preserve">SS </t>
  </si>
  <si>
    <t>PDAM</t>
  </si>
  <si>
    <t>New unit Torishima</t>
  </si>
  <si>
    <t>]</t>
  </si>
  <si>
    <t>P1111023</t>
  </si>
  <si>
    <t>PO</t>
  </si>
  <si>
    <t>P1804090</t>
  </si>
  <si>
    <t>AESV2S020025FM7S-</t>
  </si>
  <si>
    <t>V6253214 007</t>
  </si>
  <si>
    <t>3050 x 46918</t>
  </si>
  <si>
    <t>MIDEA</t>
  </si>
  <si>
    <t>TRANE</t>
  </si>
  <si>
    <t>Install new chiller</t>
  </si>
  <si>
    <t>MHS-AD115S/CN3</t>
  </si>
  <si>
    <t>84kW</t>
  </si>
  <si>
    <t>LF056011501</t>
  </si>
  <si>
    <t>RP/G865/DPE</t>
  </si>
  <si>
    <t>Diesel Fuel</t>
  </si>
  <si>
    <t>634 KW</t>
  </si>
  <si>
    <t>DALE POWER SYSTEM</t>
  </si>
  <si>
    <t>F41-215F4AM-0204S1-BV</t>
  </si>
  <si>
    <t>CL-4108</t>
  </si>
  <si>
    <t>PROD. No. FP-2039A</t>
  </si>
  <si>
    <t>F60-3215N4BL</t>
  </si>
  <si>
    <t>PROD. No. FP-1688A</t>
  </si>
  <si>
    <t xml:space="preserve">eAMS  </t>
  </si>
  <si>
    <t>update</t>
  </si>
  <si>
    <t>OK</t>
  </si>
  <si>
    <t>Update</t>
  </si>
  <si>
    <t xml:space="preserve">eAMS </t>
  </si>
  <si>
    <t>Motor DWG</t>
  </si>
  <si>
    <t>DBA2 13281 2 upgade to 5.5KW (th 2023)</t>
  </si>
  <si>
    <t>CO2 liquid  Oil cooler E-40111-01</t>
  </si>
  <si>
    <t>EaMS update</t>
  </si>
  <si>
    <t>SA106B</t>
  </si>
  <si>
    <t>SA234WPB</t>
  </si>
  <si>
    <t>37,37</t>
  </si>
  <si>
    <t>PT.WARU TEKNIKATAMA</t>
  </si>
  <si>
    <t>TK-932 B</t>
  </si>
  <si>
    <t>TK-932 A</t>
  </si>
  <si>
    <t>EaMS Update</t>
  </si>
  <si>
    <t>1,6</t>
  </si>
  <si>
    <t>0,806</t>
  </si>
  <si>
    <t>3/4X3/8</t>
  </si>
  <si>
    <t>PVC</t>
  </si>
  <si>
    <t>Update Eams</t>
  </si>
  <si>
    <t>EaMS</t>
  </si>
  <si>
    <t>Pompa tidak ada</t>
  </si>
  <si>
    <t>P-027A</t>
  </si>
  <si>
    <t>Dari P-025B</t>
  </si>
  <si>
    <t>P-027 A (EXP-025B)</t>
  </si>
  <si>
    <t>P-027 B</t>
  </si>
  <si>
    <t>P-027B</t>
  </si>
  <si>
    <t>WEG</t>
  </si>
  <si>
    <t>100L-08</t>
  </si>
  <si>
    <t>P2509018</t>
  </si>
  <si>
    <t>FQI-9303B</t>
  </si>
  <si>
    <t>Artesian well to TK-931</t>
  </si>
  <si>
    <t>PDAM to TK-931</t>
  </si>
  <si>
    <t>FQI-9303</t>
  </si>
  <si>
    <t>AT9000 GTX30D-AAAADAB-AF1AH1-R1T1W1</t>
  </si>
  <si>
    <t>REQJLQ-41-011-001</t>
  </si>
  <si>
    <t>name plate</t>
  </si>
  <si>
    <t>Ex. P-946</t>
  </si>
  <si>
    <t>Foto</t>
  </si>
  <si>
    <t>IR400</t>
  </si>
  <si>
    <t>Name plate</t>
  </si>
  <si>
    <t>F-512B</t>
  </si>
  <si>
    <t>F-412B</t>
  </si>
  <si>
    <t>Universal Filtration</t>
  </si>
  <si>
    <t>Additional 2025</t>
  </si>
  <si>
    <t>EM3710T-58</t>
  </si>
  <si>
    <t>37A001S060G1</t>
  </si>
  <si>
    <t>Baldor</t>
  </si>
  <si>
    <t>H-923 Combustion Air Fan-1</t>
  </si>
  <si>
    <t>H-923 Combustion Air Fan-2</t>
  </si>
  <si>
    <t>Saacke</t>
  </si>
  <si>
    <t>4M1-H923</t>
  </si>
  <si>
    <t>4M2-H923</t>
  </si>
  <si>
    <t>4M3-H923</t>
  </si>
  <si>
    <t>H-923 Rotary Cup atomizer-1</t>
  </si>
  <si>
    <t>H-923 Rotary Cup atomizer-2</t>
  </si>
  <si>
    <t>H-923 Steam Valve Motor</t>
  </si>
  <si>
    <t>H-923 Soot Blower motor-1</t>
  </si>
  <si>
    <t>H-923 Soot Blower motor-2</t>
  </si>
  <si>
    <t>3M1-H923</t>
  </si>
  <si>
    <t>H-923 Water Injection Pump-1</t>
  </si>
  <si>
    <t>2M2-H923</t>
  </si>
  <si>
    <t>2M1-H923</t>
  </si>
  <si>
    <t>dipindah ke H-923</t>
  </si>
  <si>
    <t>5M1-H923</t>
  </si>
  <si>
    <t>1TZ9001-1CA13-4AA5-Z</t>
  </si>
  <si>
    <t>3M2-H923</t>
  </si>
  <si>
    <t>19/354101/1</t>
  </si>
  <si>
    <t>19/354101/2</t>
  </si>
  <si>
    <t>85U05906</t>
  </si>
  <si>
    <t>E-145E VIBRATION</t>
  </si>
  <si>
    <t>E-145F VIBRATION</t>
  </si>
  <si>
    <t>Name Plate</t>
  </si>
  <si>
    <t>Ven Spec DWG</t>
  </si>
  <si>
    <t>Item diambil</t>
  </si>
  <si>
    <t>CO2 Liq pH Adjust Pump</t>
  </si>
  <si>
    <t>FS 315M</t>
  </si>
  <si>
    <t>FQI-0722</t>
  </si>
  <si>
    <t>CO2 Liquid vapour tank</t>
  </si>
  <si>
    <t>Ex FI-2304</t>
  </si>
  <si>
    <t>FMD72-BC24ABD1S1SGDDCGCRLJRLJA1+AAPA</t>
  </si>
  <si>
    <t>CABLE</t>
  </si>
  <si>
    <t>CABLE SCHEDULE</t>
  </si>
  <si>
    <t>CABLE NO</t>
  </si>
  <si>
    <t>FROM</t>
  </si>
  <si>
    <t>TO</t>
  </si>
  <si>
    <t>CABLE SPEC</t>
  </si>
  <si>
    <t>kW/kVA</t>
  </si>
  <si>
    <t>CABLE LENGTH</t>
  </si>
  <si>
    <t>GLAND HUB SIZE</t>
  </si>
  <si>
    <t>GLAND TYPE</t>
  </si>
  <si>
    <t>CONDUIT SIZE</t>
  </si>
  <si>
    <t>REMARKS</t>
  </si>
  <si>
    <t>B-011-P</t>
  </si>
  <si>
    <t>MV-SWGR</t>
  </si>
  <si>
    <t>3.6/6KV CESWAZE 3c-16sq</t>
  </si>
  <si>
    <t>D (Ex)</t>
  </si>
  <si>
    <t>SYN</t>
  </si>
  <si>
    <t>B-011-C1</t>
  </si>
  <si>
    <t>A (Ex)</t>
  </si>
  <si>
    <t>B-011-C2</t>
  </si>
  <si>
    <t>I/F</t>
  </si>
  <si>
    <t>0.6/1KV EESWAZE 9c-2.5sq</t>
  </si>
  <si>
    <t>—</t>
  </si>
  <si>
    <t>B</t>
  </si>
  <si>
    <t>IN S/S</t>
  </si>
  <si>
    <t>B-011-H</t>
  </si>
  <si>
    <t>0.6/1KV EESWAZE 2c-4sq</t>
  </si>
  <si>
    <t>3.6/6KV CESWAZE 3c-I85sq</t>
  </si>
  <si>
    <t>F (Ex)</t>
  </si>
  <si>
    <t>0.6/1 KV EESWAZE 5c-2.5sq</t>
  </si>
  <si>
    <t>B-012-P</t>
  </si>
  <si>
    <t>3.6/6KV CESWAZE 3c-IBsq</t>
  </si>
  <si>
    <t>B-012-C1</t>
  </si>
  <si>
    <t>B-012-C2</t>
  </si>
  <si>
    <t>_</t>
  </si>
  <si>
    <t>B-012-H</t>
  </si>
  <si>
    <t>C-012-P</t>
  </si>
  <si>
    <t>C-012-C1</t>
  </si>
  <si>
    <t>C-012-C2</t>
  </si>
  <si>
    <t>C-012-H</t>
  </si>
  <si>
    <t>P-411A-P</t>
  </si>
  <si>
    <t>P-411A-C1</t>
  </si>
  <si>
    <t>P-411A-C2</t>
  </si>
  <si>
    <t>P-411A-H</t>
  </si>
  <si>
    <t>P-411B-P</t>
  </si>
  <si>
    <t>P-411B-C1</t>
  </si>
  <si>
    <t>P-411B-C2</t>
  </si>
  <si>
    <t>P-411B-H</t>
  </si>
  <si>
    <t>C-412-P</t>
  </si>
  <si>
    <t>3.6/6KV CESWAZE 3c-25sq</t>
  </si>
  <si>
    <t>C-412-C1</t>
  </si>
  <si>
    <t>0.6/1 KV EESWAZE 7c-2.5sq</t>
  </si>
  <si>
    <t>C-412-C2</t>
  </si>
  <si>
    <t>C-412-H</t>
  </si>
  <si>
    <t>P-751A-P1</t>
  </si>
  <si>
    <t>LOCAL S.P</t>
  </si>
  <si>
    <t>C2</t>
  </si>
  <si>
    <t>3 '</t>
  </si>
  <si>
    <t>OFF SITE</t>
  </si>
  <si>
    <t>P-751A-H</t>
  </si>
  <si>
    <t>P-751A-P2</t>
  </si>
  <si>
    <t>P-941A-P</t>
  </si>
  <si>
    <t>1 1/2</t>
  </si>
  <si>
    <t>P-941A-C1</t>
  </si>
  <si>
    <t>P-941A-C2</t>
  </si>
  <si>
    <t>P-941A-H</t>
  </si>
  <si>
    <t>P-941B-P</t>
  </si>
  <si>
    <t>P-941B-C1</t>
  </si>
  <si>
    <t>P-941B-C2</t>
  </si>
  <si>
    <t>P-941B-H</t>
  </si>
  <si>
    <t>20kV INCOM-P1</t>
  </si>
  <si>
    <t>TIE IN PNL</t>
  </si>
  <si>
    <t>HV-SWGR</t>
  </si>
  <si>
    <t>12/20KV CESWAZE 3c-I50sq</t>
  </si>
  <si>
    <t>11.5 MVA</t>
  </si>
  <si>
    <t>3 1/2</t>
  </si>
  <si>
    <t>SPECIAL</t>
  </si>
  <si>
    <t>M.SUB</t>
  </si>
  <si>
    <t>20kV INC0M-P2</t>
  </si>
  <si>
    <t>12/2QKV CESWAZE 3c-I50sq</t>
  </si>
  <si>
    <t>TR-M-P1</t>
  </si>
  <si>
    <t>12/20KV CESWAZE 3c-150sq</t>
  </si>
  <si>
    <t>TR-M-P2</t>
  </si>
  <si>
    <t>12/20KV CESWAZE 3c-l50sq</t>
  </si>
  <si>
    <t>TR-M-C1</t>
  </si>
  <si>
    <t>0.6/1KV EESWAZE 5c-2.5sq</t>
  </si>
  <si>
    <t>TR-M-C2</t>
  </si>
  <si>
    <t>0.6/1KV EESWAZE 12c-2.5sq</t>
  </si>
  <si>
    <t>TR-M-C3</t>
  </si>
  <si>
    <t>I/F (DCS)</t>
  </si>
  <si>
    <t>NGR-P</t>
  </si>
  <si>
    <t>NGR</t>
  </si>
  <si>
    <t>100A</t>
  </si>
  <si>
    <t>NGR-C1</t>
  </si>
  <si>
    <t>(51G)</t>
  </si>
  <si>
    <t>HV-SWGR-TD1</t>
  </si>
  <si>
    <t>(A)</t>
  </si>
  <si>
    <t>HV-SWGR-TD2</t>
  </si>
  <si>
    <t>(W)</t>
  </si>
  <si>
    <t>HV-SWGR-TD3</t>
  </si>
  <si>
    <t>(V)</t>
  </si>
  <si>
    <t>TR-l-P</t>
  </si>
  <si>
    <t>3.6/6KV CE5WAZE 3c-l20sq</t>
  </si>
  <si>
    <t>2000kVA</t>
  </si>
  <si>
    <t>2 1/2</t>
  </si>
  <si>
    <t>TR-1-C1</t>
  </si>
  <si>
    <t>TR-2-P</t>
  </si>
  <si>
    <t>3.6/6KV CESWAZE 3c-120sq</t>
  </si>
  <si>
    <t>L.SUB</t>
  </si>
  <si>
    <t>TR-2-C1</t>
  </si>
  <si>
    <t>TR-3-P</t>
  </si>
  <si>
    <t>3.6/6KV CESWAZE 3c-I20sd</t>
  </si>
  <si>
    <t>TR-3-C1</t>
  </si>
  <si>
    <t>TR-6-P</t>
  </si>
  <si>
    <t>3.6/6KV CESWAZE 3c-70mm</t>
  </si>
  <si>
    <t>lOOOkVA</t>
  </si>
  <si>
    <t>TR-6-C1</t>
  </si>
  <si>
    <t>PC-l-P</t>
  </si>
  <si>
    <t>PC-1</t>
  </si>
  <si>
    <t>3.6/6KV CESWAZE 3c-l20sq</t>
  </si>
  <si>
    <t>2100kVar</t>
  </si>
  <si>
    <t>PC-2-P</t>
  </si>
  <si>
    <t>PC-2</t>
  </si>
  <si>
    <t>3.6/6KV CESWAZE 3e-120sq</t>
  </si>
  <si>
    <t>PC-3-P</t>
  </si>
  <si>
    <t>PC-3</t>
  </si>
  <si>
    <t>PC-l-C</t>
  </si>
  <si>
    <t>PC-2-C</t>
  </si>
  <si>
    <t>PC-3-C</t>
  </si>
  <si>
    <t>MV-SWGR-C1</t>
  </si>
  <si>
    <t>MV-SWGR-TD1</t>
  </si>
  <si>
    <t>50 x 16</t>
  </si>
  <si>
    <t>P-752-P</t>
  </si>
  <si>
    <t>P-752 CONT. PANEL</t>
  </si>
  <si>
    <t>0.6/1KV EESWAZE 3c-16sq</t>
  </si>
  <si>
    <t>B-811A-P</t>
  </si>
  <si>
    <t>W/WATER</t>
  </si>
  <si>
    <t>B-811A-C1</t>
  </si>
  <si>
    <t>B-811A-C2</t>
  </si>
  <si>
    <t>B-811B-P</t>
  </si>
  <si>
    <t>B-811B-C1</t>
  </si>
  <si>
    <t>B-811B-C2</t>
  </si>
  <si>
    <t>P-811-P</t>
  </si>
  <si>
    <t>0.6/1KV EESWAZE 3c-4sq</t>
  </si>
  <si>
    <t>P-811-C1</t>
  </si>
  <si>
    <t>P-811-C2</t>
  </si>
  <si>
    <t>A-815-P</t>
  </si>
  <si>
    <t>A-815-C1</t>
  </si>
  <si>
    <t>A-815-C2</t>
  </si>
  <si>
    <t>P-816-P</t>
  </si>
  <si>
    <t>P-816-C1</t>
  </si>
  <si>
    <t>P-816-C2</t>
  </si>
  <si>
    <t>0.6/1KV EESWAZE 7c-2.5sq</t>
  </si>
  <si>
    <t>P-817-P</t>
  </si>
  <si>
    <t>P-817-C1</t>
  </si>
  <si>
    <t>P-817-C2</t>
  </si>
  <si>
    <t>P-819-P</t>
  </si>
  <si>
    <t>0.6/1KV EESWAZE 3c-6sq</t>
  </si>
  <si>
    <t>P-819-C1</t>
  </si>
  <si>
    <t>P-819-C2</t>
  </si>
  <si>
    <t>P-820-P</t>
  </si>
  <si>
    <t>P-820-C1</t>
  </si>
  <si>
    <t>P-820-C2</t>
  </si>
  <si>
    <t>A-821-P</t>
  </si>
  <si>
    <t>A-821-C1</t>
  </si>
  <si>
    <t>A-821-C2</t>
  </si>
  <si>
    <t>P-821-P</t>
  </si>
  <si>
    <t>P-821-Cl</t>
  </si>
  <si>
    <t>P-821-C2</t>
  </si>
  <si>
    <t>P-822-P</t>
  </si>
  <si>
    <t>P-822-C1</t>
  </si>
  <si>
    <t>P-822-C2</t>
  </si>
  <si>
    <t>P-823-P</t>
  </si>
  <si>
    <t>P-823-C1</t>
  </si>
  <si>
    <t>P-823-C2</t>
  </si>
  <si>
    <t>P-831A-P</t>
  </si>
  <si>
    <t>P-831A-C1</t>
  </si>
  <si>
    <t>P-831A-C2</t>
  </si>
  <si>
    <t>P-831B-P</t>
  </si>
  <si>
    <t>P-831B-C1</t>
  </si>
  <si>
    <t>P-831B-C2</t>
  </si>
  <si>
    <t>S-831-P</t>
  </si>
  <si>
    <t>S-831-C1</t>
  </si>
  <si>
    <t>S-831-C2</t>
  </si>
  <si>
    <t>S-831-C3</t>
  </si>
  <si>
    <t>MOTION DETECTOR</t>
  </si>
  <si>
    <t>0.6/1KV EESWAZE 3c-2.5sq</t>
  </si>
  <si>
    <t>P-832A-P</t>
  </si>
  <si>
    <t>P-832A-C1</t>
  </si>
  <si>
    <t>P-832A-C2</t>
  </si>
  <si>
    <t>P-832B-P</t>
  </si>
  <si>
    <t>P-832 B-Cl</t>
  </si>
  <si>
    <t>P-832B-C2</t>
  </si>
  <si>
    <t>A-833-P</t>
  </si>
  <si>
    <t>A-833-C1</t>
  </si>
  <si>
    <t>A-833-C2</t>
  </si>
  <si>
    <t>P-833-P</t>
  </si>
  <si>
    <t>P-833-C1</t>
  </si>
  <si>
    <t>P-833-C2</t>
  </si>
  <si>
    <t>A-834-P</t>
  </si>
  <si>
    <t>A-834-C1</t>
  </si>
  <si>
    <t>A-834-C2</t>
  </si>
  <si>
    <t>P-834-P</t>
  </si>
  <si>
    <t>P-834-C1</t>
  </si>
  <si>
    <t>P-834-C2</t>
  </si>
  <si>
    <t>A-835A-P</t>
  </si>
  <si>
    <t>A-835A-C1</t>
  </si>
  <si>
    <t>A-835A-C2</t>
  </si>
  <si>
    <t>A-835B-P</t>
  </si>
  <si>
    <t>A-835B-C1</t>
  </si>
  <si>
    <t>A-835B-C2</t>
  </si>
  <si>
    <t>P-835-P</t>
  </si>
  <si>
    <t>P-835-C1</t>
  </si>
  <si>
    <t>P-835-C2</t>
  </si>
  <si>
    <t>0.6/1KV EESWAZE 3c-l0sq</t>
  </si>
  <si>
    <t>P-852A-P</t>
  </si>
  <si>
    <t>P-852A-C1</t>
  </si>
  <si>
    <t>P-852A-C2</t>
  </si>
  <si>
    <t>P-852A-C3</t>
  </si>
  <si>
    <t>I/F (LCP)</t>
  </si>
  <si>
    <t>P-852A/B-C4</t>
  </si>
  <si>
    <t>MCC-1B-3M</t>
  </si>
  <si>
    <t>MCC-1B-30</t>
  </si>
  <si>
    <t>P-852B-P</t>
  </si>
  <si>
    <t>P-852B-C1</t>
  </si>
  <si>
    <t>P-852B-C2</t>
  </si>
  <si>
    <t>P-852B-C3</t>
  </si>
  <si>
    <t>P-854A-P</t>
  </si>
  <si>
    <t>P-854A-C1</t>
  </si>
  <si>
    <t>P-854A-C2</t>
  </si>
  <si>
    <t>P-854A-C3</t>
  </si>
  <si>
    <t>P-854A-C4</t>
  </si>
  <si>
    <t>MCC-1B-4A</t>
  </si>
  <si>
    <t>MCC-1B-4C</t>
  </si>
  <si>
    <t>P-854B-P</t>
  </si>
  <si>
    <t>P-854 B-Cl</t>
  </si>
  <si>
    <t>P-854 B-C2</t>
  </si>
  <si>
    <t>P-854B-C3</t>
  </si>
  <si>
    <t>0.6/1KV EESWAZE 3c-95sq</t>
  </si>
  <si>
    <t>P-921A-1P</t>
  </si>
  <si>
    <t>P-921A-2P</t>
  </si>
  <si>
    <t>P-921A-C1</t>
  </si>
  <si>
    <t>P-921A-C2</t>
  </si>
  <si>
    <t>P-921B-2P</t>
  </si>
  <si>
    <t>P-921B-C1</t>
  </si>
  <si>
    <t>P-921B-C2</t>
  </si>
  <si>
    <t>E-922A-P</t>
  </si>
  <si>
    <t>0.6/1KV EESWAZE 3c-10sq</t>
  </si>
  <si>
    <t>E-922A-C1</t>
  </si>
  <si>
    <t>E-922A-C2</t>
  </si>
  <si>
    <t>E-922B-P</t>
  </si>
  <si>
    <t>E-922B-C1</t>
  </si>
  <si>
    <t>E-922B-C2</t>
  </si>
  <si>
    <t>P-922A-P</t>
  </si>
  <si>
    <t>P-922A-C1</t>
  </si>
  <si>
    <t>P-922A-C2</t>
  </si>
  <si>
    <t>P-922A-TH</t>
  </si>
  <si>
    <t>LOCAL P.B</t>
  </si>
  <si>
    <t>P-922B-P</t>
  </si>
  <si>
    <t>P-922B-C1</t>
  </si>
  <si>
    <t>P-922B-C2</t>
  </si>
  <si>
    <t>P-922B-TH</t>
  </si>
  <si>
    <t>P-923-P</t>
  </si>
  <si>
    <t>0.6/1KV EESWAZE 3c-25sq</t>
  </si>
  <si>
    <t>P-923-C1</t>
  </si>
  <si>
    <t>P-923-C2</t>
  </si>
  <si>
    <t>P-923-C3</t>
  </si>
  <si>
    <t>P-923-C4</t>
  </si>
  <si>
    <t>P-925A-P</t>
  </si>
  <si>
    <t>P-925A-C1</t>
  </si>
  <si>
    <t>P-925A-C2</t>
  </si>
  <si>
    <t>P-925B-P</t>
  </si>
  <si>
    <t>P-925B-C1</t>
  </si>
  <si>
    <t>P-925B-C2</t>
  </si>
  <si>
    <t>P-926A-P</t>
  </si>
  <si>
    <t>P-926A-C1</t>
  </si>
  <si>
    <t>P-926A-C2</t>
  </si>
  <si>
    <t>P-926B-P</t>
  </si>
  <si>
    <t>P-926B-C1</t>
  </si>
  <si>
    <t>P-926B-C2</t>
  </si>
  <si>
    <t>P-931A-P</t>
  </si>
  <si>
    <t>0.6/1KV EESWAZE 3c-50sq</t>
  </si>
  <si>
    <t>P-931A-C1</t>
  </si>
  <si>
    <t>P-931A-C2</t>
  </si>
  <si>
    <t>P-931B-P</t>
  </si>
  <si>
    <t>P-931B-C1</t>
  </si>
  <si>
    <t>P-931B-C2</t>
  </si>
  <si>
    <t>P-932A-P</t>
  </si>
  <si>
    <t>P-932A-C1</t>
  </si>
  <si>
    <t>P-932A-C2</t>
  </si>
  <si>
    <t>P-932B-P</t>
  </si>
  <si>
    <t>P-932 B-Cl</t>
  </si>
  <si>
    <t>P-932B-C2</t>
  </si>
  <si>
    <t>P-934A-P</t>
  </si>
  <si>
    <t>P-934A-Cl</t>
  </si>
  <si>
    <t>P-934A-C2</t>
  </si>
  <si>
    <t>P-934A-C3</t>
  </si>
  <si>
    <t>P-934A-C4</t>
  </si>
  <si>
    <t>P-934B-P</t>
  </si>
  <si>
    <t>P-934 B-Cl</t>
  </si>
  <si>
    <t>P-934 B-C2</t>
  </si>
  <si>
    <t>P-934 B-C3</t>
  </si>
  <si>
    <t>P-934B-C4</t>
  </si>
  <si>
    <t>B-935A-P</t>
  </si>
  <si>
    <t>B-935A-C1</t>
  </si>
  <si>
    <t>B-935A-C2</t>
  </si>
  <si>
    <t>B-935A-C3</t>
  </si>
  <si>
    <t>B-935A-C4</t>
  </si>
  <si>
    <t>B-935B-P</t>
  </si>
  <si>
    <t>B-935B-C1</t>
  </si>
  <si>
    <t>B-935B-C2</t>
  </si>
  <si>
    <t>B-935B-C3</t>
  </si>
  <si>
    <t>B-935B-C4</t>
  </si>
  <si>
    <t>P-935A-P</t>
  </si>
  <si>
    <t>P-935A-C1</t>
  </si>
  <si>
    <t>P-935A-C2</t>
  </si>
  <si>
    <t>P-935A-C3</t>
  </si>
  <si>
    <t>P-935A-C4</t>
  </si>
  <si>
    <t>P-935B-P</t>
  </si>
  <si>
    <t>P-935B-C1</t>
  </si>
  <si>
    <t>P-935B-C2</t>
  </si>
  <si>
    <t>P-935B-C3</t>
  </si>
  <si>
    <t>P-935B-C4</t>
  </si>
  <si>
    <t>P-938A-P</t>
  </si>
  <si>
    <t>0.6/ 1KV EESWAZE 3c-4sq</t>
  </si>
  <si>
    <t>P-938A-C1</t>
  </si>
  <si>
    <t>P-938A-C2</t>
  </si>
  <si>
    <t>P-938B-P</t>
  </si>
  <si>
    <t>P-938B-C1</t>
  </si>
  <si>
    <t>P-938B-C2</t>
  </si>
  <si>
    <t>B-939-P</t>
  </si>
  <si>
    <t>B-939-C1</t>
  </si>
  <si>
    <t>B-939-C2</t>
  </si>
  <si>
    <t>B-939-C3</t>
  </si>
  <si>
    <t>B-939-C4</t>
  </si>
  <si>
    <t>P-939A-P</t>
  </si>
  <si>
    <t>P-939A-C1</t>
  </si>
  <si>
    <t>P-939A-C2</t>
  </si>
  <si>
    <t>P-939A-C3</t>
  </si>
  <si>
    <t>P-939A-C4</t>
  </si>
  <si>
    <t>P-939B-P</t>
  </si>
  <si>
    <t>P-939B-C1</t>
  </si>
  <si>
    <t>P-939B-C2</t>
  </si>
  <si>
    <t>P-939B-C3</t>
  </si>
  <si>
    <t>P-939B-C4</t>
  </si>
  <si>
    <t>B-941A-P</t>
  </si>
  <si>
    <t>B-941A-C1</t>
  </si>
  <si>
    <t>B-941A-C2</t>
  </si>
  <si>
    <t>B-941B-P</t>
  </si>
  <si>
    <t>B-941B-C1</t>
  </si>
  <si>
    <t>B-941B-C2</t>
  </si>
  <si>
    <t>D-941-P</t>
  </si>
  <si>
    <t>U-941-1P</t>
  </si>
  <si>
    <t>U-941-2P</t>
  </si>
  <si>
    <t>P-943/944 CONT.-P</t>
  </si>
  <si>
    <t>P-943/944 CONT. PNL</t>
  </si>
  <si>
    <t>DEMI. CONT.-C1</t>
  </si>
  <si>
    <t>I / F (LCP)</t>
  </si>
  <si>
    <t>DEMI. LCP</t>
  </si>
  <si>
    <t>0.6/1KV EESWAZE 30c-2.5sq</t>
  </si>
  <si>
    <t>DEMI. CONT.-C2</t>
  </si>
  <si>
    <t>P-945 CONT.-P</t>
  </si>
  <si>
    <t>P-945 CONT. PNL</t>
  </si>
  <si>
    <t>P-946A-P</t>
  </si>
  <si>
    <t>P-946A-C1</t>
  </si>
  <si>
    <t>P-946A-C2</t>
  </si>
  <si>
    <t>P-946B-P</t>
  </si>
  <si>
    <t>P-946B-C1</t>
  </si>
  <si>
    <t>P-946B-C2</t>
  </si>
  <si>
    <t>B-951-P</t>
  </si>
  <si>
    <t>B-951-C1</t>
  </si>
  <si>
    <t>B-951-C2</t>
  </si>
  <si>
    <t>P-961A-P</t>
  </si>
  <si>
    <t>P-961A-C1</t>
  </si>
  <si>
    <t>P-961A-C2</t>
  </si>
  <si>
    <t>P-961B-P</t>
  </si>
  <si>
    <t>P-961B-C2</t>
  </si>
  <si>
    <t>P-963A-P</t>
  </si>
  <si>
    <t>P-963A-C1</t>
  </si>
  <si>
    <t>P-963A-C2</t>
  </si>
  <si>
    <t>P-963B-P</t>
  </si>
  <si>
    <t>P-963 B-Cl</t>
  </si>
  <si>
    <t>P-963B-C2</t>
  </si>
  <si>
    <t>P-973-P</t>
  </si>
  <si>
    <t>P-973-C1</t>
  </si>
  <si>
    <t>P-973-C2</t>
  </si>
  <si>
    <t>P-974A-P</t>
  </si>
  <si>
    <t>P-974A-Cl</t>
  </si>
  <si>
    <t>P-974A-C2</t>
  </si>
  <si>
    <t>P-974B-P</t>
  </si>
  <si>
    <t>P-974B-C1</t>
  </si>
  <si>
    <t>P-974 B-C2</t>
  </si>
  <si>
    <t>P-982A-P</t>
  </si>
  <si>
    <t>P-982A-C1</t>
  </si>
  <si>
    <t>P-982A-C2</t>
  </si>
  <si>
    <t>P-982A-TH</t>
  </si>
  <si>
    <t>P-982B-P</t>
  </si>
  <si>
    <t>P-982 B-Cl</t>
  </si>
  <si>
    <t>P-982B-C2</t>
  </si>
  <si>
    <t>P-982B-TH</t>
  </si>
  <si>
    <t>P-985-P</t>
  </si>
  <si>
    <t>P-985-C1</t>
  </si>
  <si>
    <t>P-985-C2</t>
  </si>
  <si>
    <t>C-991A-1P</t>
  </si>
  <si>
    <t>C-991A-2P</t>
  </si>
  <si>
    <t>C-991B-1P</t>
  </si>
  <si>
    <t>0.6/1 KV EESWAZE 3c-95sq</t>
  </si>
  <si>
    <t>C-991B-2P</t>
  </si>
  <si>
    <t>EDG-P1</t>
  </si>
  <si>
    <t>EDG CONT. PNL</t>
  </si>
  <si>
    <t>0.6/1KV EESWAZE 4c-185sq</t>
  </si>
  <si>
    <t>750kVA</t>
  </si>
  <si>
    <t>EDG-P2</t>
  </si>
  <si>
    <t>EDG-P3</t>
  </si>
  <si>
    <t>EDG-P4</t>
  </si>
  <si>
    <t>EM INCOM-P1</t>
  </si>
  <si>
    <t>EM INCOM-P2</t>
  </si>
  <si>
    <t>EM INCOM-P3</t>
  </si>
  <si>
    <t>EM INCOM-P4</t>
  </si>
  <si>
    <t>EDG CONT-C1</t>
  </si>
  <si>
    <t>EDG CONT-C2</t>
  </si>
  <si>
    <t>EDG CONT-C3</t>
  </si>
  <si>
    <t>EDG CONT-C4</t>
  </si>
  <si>
    <t>EDG CONT-P</t>
  </si>
  <si>
    <t>0.6/1KV EESWAZE 2c-10sq</t>
  </si>
  <si>
    <t>EDG CONT-C5</t>
  </si>
  <si>
    <t>EDG CONT-C6</t>
  </si>
  <si>
    <t>EDG CONT-C7</t>
  </si>
  <si>
    <t>EDG CONT-C8</t>
  </si>
  <si>
    <t>EDG CONT-C9</t>
  </si>
  <si>
    <t>FUEL SERVICE TANK</t>
  </si>
  <si>
    <t>EDG CONT-CIO</t>
  </si>
  <si>
    <t>EDG CONT-C11</t>
  </si>
  <si>
    <t>EDG CONT-C12</t>
  </si>
  <si>
    <t>LV-SWGR-1B</t>
  </si>
  <si>
    <t>EDG CONT-H1</t>
  </si>
  <si>
    <t>EDG CONT-H2</t>
  </si>
  <si>
    <t>UPS-1A-P</t>
  </si>
  <si>
    <t>0.6/1KV EESWAZE 3c-35sq</t>
  </si>
  <si>
    <t>45kVA</t>
  </si>
  <si>
    <t>UPS-1B-P</t>
  </si>
  <si>
    <t>UPS-IB</t>
  </si>
  <si>
    <t>DC-l-P</t>
  </si>
  <si>
    <t>DC-1</t>
  </si>
  <si>
    <t>HVAC-l-P</t>
  </si>
  <si>
    <t>HVAC-1</t>
  </si>
  <si>
    <t>TR-5-P</t>
  </si>
  <si>
    <t>TR-5</t>
  </si>
  <si>
    <t>50kVA</t>
  </si>
  <si>
    <t>EM-LTG1-P</t>
  </si>
  <si>
    <t>EM-LTG1</t>
  </si>
  <si>
    <t>EM-LTG2-P</t>
  </si>
  <si>
    <t>EM-LTG2</t>
  </si>
  <si>
    <t>30kVA</t>
  </si>
  <si>
    <t>PABX-P</t>
  </si>
  <si>
    <t>PABX (ADMI.)</t>
  </si>
  <si>
    <t>5kVA</t>
  </si>
  <si>
    <t>Z-991-P</t>
  </si>
  <si>
    <t>AIR DRYER</t>
  </si>
  <si>
    <t>Z-951-P</t>
  </si>
  <si>
    <t>FLARE STACK</t>
  </si>
  <si>
    <t>0.3kVA</t>
  </si>
  <si>
    <t>P-751B-P</t>
  </si>
  <si>
    <t>FIRE W.P. CONT. PNLI</t>
  </si>
  <si>
    <t>P-751C-P</t>
  </si>
  <si>
    <t>HVAC-2-P</t>
  </si>
  <si>
    <t>HVAC-2</t>
  </si>
  <si>
    <t>HVAC-3-P</t>
  </si>
  <si>
    <t>HVAC-4-P</t>
  </si>
  <si>
    <t>HVAC-5-P</t>
  </si>
  <si>
    <t>R-101A-1-P</t>
  </si>
  <si>
    <t>R-101A-1 CB)</t>
  </si>
  <si>
    <t>0.6/1KV EESWAZE 4c-25sq</t>
  </si>
  <si>
    <t>R-101A-2-P</t>
  </si>
  <si>
    <t>R-101A-1 OB)</t>
  </si>
  <si>
    <t>R-101B-P</t>
  </si>
  <si>
    <t>R-101B-1 GB)</t>
  </si>
  <si>
    <t>R-102-1-P</t>
  </si>
  <si>
    <t>R-102-1 GB)</t>
  </si>
  <si>
    <t>R-102-2-P</t>
  </si>
  <si>
    <t>SH-H-P</t>
  </si>
  <si>
    <t>0.7kVA</t>
  </si>
  <si>
    <t>SH-M-P</t>
  </si>
  <si>
    <t>lOkVA</t>
  </si>
  <si>
    <t>SH-BD-M-P</t>
  </si>
  <si>
    <t>BUS DUCT</t>
  </si>
  <si>
    <t>3kVA</t>
  </si>
  <si>
    <t>SH-L1-P</t>
  </si>
  <si>
    <t>1.2kVA</t>
  </si>
  <si>
    <t>SH-L2-P</t>
  </si>
  <si>
    <t>SH-L3-P</t>
  </si>
  <si>
    <t>SH-L4-P</t>
  </si>
  <si>
    <t>PF-l-P</t>
  </si>
  <si>
    <t>PF-1 (MAINT.)</t>
  </si>
  <si>
    <t>lOOkVA</t>
  </si>
  <si>
    <t>TR-4-P</t>
  </si>
  <si>
    <t>TR-4</t>
  </si>
  <si>
    <t>40kVA</t>
  </si>
  <si>
    <t>PF-2-P</t>
  </si>
  <si>
    <t>PF-2 (LABO)</t>
  </si>
  <si>
    <t>PDP-1-P1</t>
  </si>
  <si>
    <t>250kVA</t>
  </si>
  <si>
    <t>PDP-1-P2</t>
  </si>
  <si>
    <t>ROAD/FENCE LTG 1</t>
  </si>
  <si>
    <t>0.6/1KV EESWAZE 4c-16sq</t>
  </si>
  <si>
    <t>ROAD/FENCE LTG 2</t>
  </si>
  <si>
    <t>D.W.CONT.-P</t>
  </si>
  <si>
    <t>D.W.CONT. PNL</t>
  </si>
  <si>
    <t>1.5kVA</t>
  </si>
  <si>
    <t>G.H</t>
  </si>
  <si>
    <t>Z-931 CONT.-P</t>
  </si>
  <si>
    <t>Z-931 CONT.PNL</t>
  </si>
  <si>
    <t>l.OkVA</t>
  </si>
  <si>
    <t>REFRIG. CONT.PNL</t>
  </si>
  <si>
    <t>2kVA</t>
  </si>
  <si>
    <t>CP-l-P</t>
  </si>
  <si>
    <t>CATHODIC PRO. PNL</t>
  </si>
  <si>
    <t>ACWL-1P1</t>
  </si>
  <si>
    <t>ACWL PNL-1</t>
  </si>
  <si>
    <t>ACWL-1P2</t>
  </si>
  <si>
    <t>ACWL FIXTURE</t>
  </si>
  <si>
    <t>ACWL-2P1</t>
  </si>
  <si>
    <t>0.6/1KV EESWAZE 2c-25sq</t>
  </si>
  <si>
    <t>F. STACK</t>
  </si>
  <si>
    <t>ACWL-2P2</t>
  </si>
  <si>
    <t>ACWL JB</t>
  </si>
  <si>
    <t>ACWL-2P3</t>
  </si>
  <si>
    <t>SH-CP-P</t>
  </si>
  <si>
    <t>CAPACITOR PANEL</t>
  </si>
  <si>
    <t>M. S/S</t>
  </si>
  <si>
    <t>A-102-P</t>
  </si>
  <si>
    <t>A-102-C1</t>
  </si>
  <si>
    <t>A-102-C2</t>
  </si>
  <si>
    <t>P-102-P</t>
  </si>
  <si>
    <t>P-102-C1</t>
  </si>
  <si>
    <t>P-102-C2</t>
  </si>
  <si>
    <t>A-110-P</t>
  </si>
  <si>
    <t>0.6/1KV EESWAZE 3c-120sq</t>
  </si>
  <si>
    <t>A-110-C1</t>
  </si>
  <si>
    <t>A-110-C2</t>
  </si>
  <si>
    <t>P-110A-P</t>
  </si>
  <si>
    <t>P-110A-C1</t>
  </si>
  <si>
    <t>P-110A-C2</t>
  </si>
  <si>
    <t>P-110B-P</t>
  </si>
  <si>
    <t>P-110B-C1</t>
  </si>
  <si>
    <t>P-110B-C2</t>
  </si>
  <si>
    <t>C-112-P</t>
  </si>
  <si>
    <t>C-112-C1</t>
  </si>
  <si>
    <t>C-112-C2</t>
  </si>
  <si>
    <t>C-112-X-P</t>
  </si>
  <si>
    <t>C-112-X-C1</t>
  </si>
  <si>
    <t>C-112-X-C2</t>
  </si>
  <si>
    <t>E-115/143A-P</t>
  </si>
  <si>
    <t>C (Ex)</t>
  </si>
  <si>
    <t>E-115/143A-C1</t>
  </si>
  <si>
    <t>E-115/143A-C2</t>
  </si>
  <si>
    <t>E-115/143B-P</t>
  </si>
  <si>
    <t>E-115/143B-C1</t>
  </si>
  <si>
    <t>E-115/143B-C2</t>
  </si>
  <si>
    <t>P-117-P</t>
  </si>
  <si>
    <t>B (Ex)</t>
  </si>
  <si>
    <t>P-117-C1</t>
  </si>
  <si>
    <t>P-117-C2</t>
  </si>
  <si>
    <t>E-118A-P</t>
  </si>
  <si>
    <t>E-118A-C1</t>
  </si>
  <si>
    <t>E-118A-C2</t>
  </si>
  <si>
    <t>E-118B-P</t>
  </si>
  <si>
    <t>E-118B-C1</t>
  </si>
  <si>
    <t>E-118B-C2</t>
  </si>
  <si>
    <t>E-118C-P</t>
  </si>
  <si>
    <t>E-118C-C1</t>
  </si>
  <si>
    <t>E-118C-C2</t>
  </si>
  <si>
    <t>E-118D-P</t>
  </si>
  <si>
    <t>E-118D-C1</t>
  </si>
  <si>
    <t>E-118D-C2</t>
  </si>
  <si>
    <t>P-118A-1P</t>
  </si>
  <si>
    <t>P-118A-2P</t>
  </si>
  <si>
    <t>P-118A-C1</t>
  </si>
  <si>
    <t>P-118A-C2</t>
  </si>
  <si>
    <t>P-118B-1P</t>
  </si>
  <si>
    <t>P-118B-2P</t>
  </si>
  <si>
    <t>P-118B-C1</t>
  </si>
  <si>
    <t>P-118B-C2</t>
  </si>
  <si>
    <t>P-121A-P</t>
  </si>
  <si>
    <t>C2 (Ex)</t>
  </si>
  <si>
    <t>P-121A-C1</t>
  </si>
  <si>
    <t>A. TS</t>
  </si>
  <si>
    <t>P-121A-C2</t>
  </si>
  <si>
    <t>P-121A-TH</t>
  </si>
  <si>
    <t>0 (Ex)</t>
  </si>
  <si>
    <t>P-121B-P</t>
  </si>
  <si>
    <t>P-121B-C1</t>
  </si>
  <si>
    <t>P-121B-C2</t>
  </si>
  <si>
    <t>P-121B-TH</t>
  </si>
  <si>
    <t>P-142A-1P</t>
  </si>
  <si>
    <t>P-142A-2P</t>
  </si>
  <si>
    <t>P-142A-C1</t>
  </si>
  <si>
    <t>P-142A-C2</t>
  </si>
  <si>
    <t>P-142B-1P</t>
  </si>
  <si>
    <t>P-142B-2P</t>
  </si>
  <si>
    <t>P-142B-C1</t>
  </si>
  <si>
    <t>P-142B-C2</t>
  </si>
  <si>
    <t>E-145A-P</t>
  </si>
  <si>
    <t>E-145A-C1</t>
  </si>
  <si>
    <t>E-145A-C2</t>
  </si>
  <si>
    <t>E-145B-P</t>
  </si>
  <si>
    <t>E-145B-C1</t>
  </si>
  <si>
    <t>E-145B-C2</t>
  </si>
  <si>
    <t>E-145C-P</t>
  </si>
  <si>
    <t>E-145C-C1</t>
  </si>
  <si>
    <t>E-145C-C2</t>
  </si>
  <si>
    <t>E-145D-P</t>
  </si>
  <si>
    <t>E-145D-C1</t>
  </si>
  <si>
    <t>E-145D-C2</t>
  </si>
  <si>
    <t>P-145A-P</t>
  </si>
  <si>
    <t>P-145A-C1</t>
  </si>
  <si>
    <t>P-145A-C2</t>
  </si>
  <si>
    <t>P-145B-P</t>
  </si>
  <si>
    <t>P-145B-C1</t>
  </si>
  <si>
    <t>P-145B-C2</t>
  </si>
  <si>
    <t>P-147A-P</t>
  </si>
  <si>
    <t>P-147A-C1</t>
  </si>
  <si>
    <t>P-147A-C2</t>
  </si>
  <si>
    <t>P-147B-P</t>
  </si>
  <si>
    <t>P-147B-C1</t>
  </si>
  <si>
    <t>P-147B-C2</t>
  </si>
  <si>
    <t>C-150-1P</t>
  </si>
  <si>
    <t>C-150-2P</t>
  </si>
  <si>
    <t>C-150-C1</t>
  </si>
  <si>
    <t>C-150-C2</t>
  </si>
  <si>
    <t>C-150-P2-P</t>
  </si>
  <si>
    <t>C-150-P2-C1</t>
  </si>
  <si>
    <t>C-150-P2-C2</t>
  </si>
  <si>
    <t>P-162 A-IP</t>
  </si>
  <si>
    <t>P-162A-2P</t>
  </si>
  <si>
    <t>P-162A-C1</t>
  </si>
  <si>
    <t>P-162A-C2</t>
  </si>
  <si>
    <t>P-162B-1P</t>
  </si>
  <si>
    <t>0.6/1 KV EESWAZE 3c-70sq</t>
  </si>
  <si>
    <t>P-162B-2P</t>
  </si>
  <si>
    <t>P-162B-C1</t>
  </si>
  <si>
    <t>P-162B-C2</t>
  </si>
  <si>
    <t>P-163-1P</t>
  </si>
  <si>
    <t>P-163-2P</t>
  </si>
  <si>
    <t>no</t>
  </si>
  <si>
    <t>P-163-C1</t>
  </si>
  <si>
    <t>P-163-C2</t>
  </si>
  <si>
    <t>E-165A-P</t>
  </si>
  <si>
    <t>E-165A-C1</t>
  </si>
  <si>
    <t>E-165A-C2</t>
  </si>
  <si>
    <t>E-165B-P</t>
  </si>
  <si>
    <t>E-165B-C1</t>
  </si>
  <si>
    <t>E-165B-C2</t>
  </si>
  <si>
    <t>E-165C-P</t>
  </si>
  <si>
    <t>E-165C-C1</t>
  </si>
  <si>
    <t>E-165C-C2</t>
  </si>
  <si>
    <t>E-165D-P</t>
  </si>
  <si>
    <t>E-165D-C1</t>
  </si>
  <si>
    <t>E-165D-C2</t>
  </si>
  <si>
    <t>E-165E-P</t>
  </si>
  <si>
    <t>E-165E-C1</t>
  </si>
  <si>
    <t>E-165E-C2</t>
  </si>
  <si>
    <t>E-165F-P</t>
  </si>
  <si>
    <t>E-165F-C1</t>
  </si>
  <si>
    <t>E-165F-C2</t>
  </si>
  <si>
    <t>E-165G-P</t>
  </si>
  <si>
    <t>E-165G-C1</t>
  </si>
  <si>
    <t>E-165G-C2</t>
  </si>
  <si>
    <t>E-165H-P</t>
  </si>
  <si>
    <t>E-165H-C1</t>
  </si>
  <si>
    <t>E-165H-C2</t>
  </si>
  <si>
    <t>P-165A-P</t>
  </si>
  <si>
    <t>P-165A-C1</t>
  </si>
  <si>
    <t>P-165A-C2</t>
  </si>
  <si>
    <t>P-165B-P</t>
  </si>
  <si>
    <t>P-165B-C1</t>
  </si>
  <si>
    <t>P-165B-C2</t>
  </si>
  <si>
    <t>P-167A-P</t>
  </si>
  <si>
    <t>P-167A-C1</t>
  </si>
  <si>
    <t>P-167A-C2</t>
  </si>
  <si>
    <t>P-167B-P</t>
  </si>
  <si>
    <t>P-167B-C1</t>
  </si>
  <si>
    <t>P-167B-C2</t>
  </si>
  <si>
    <t>P-169A-P</t>
  </si>
  <si>
    <t>P-169A-C1</t>
  </si>
  <si>
    <t>P-169A-C2</t>
  </si>
  <si>
    <t>P-169B-P</t>
  </si>
  <si>
    <t>P-169B-C1</t>
  </si>
  <si>
    <t>P-169B-C2</t>
  </si>
  <si>
    <t>P-212-P</t>
  </si>
  <si>
    <t>P-212-C1</t>
  </si>
  <si>
    <t>P-212-C2</t>
  </si>
  <si>
    <t>P-212-TH</t>
  </si>
  <si>
    <t>P-215-P</t>
  </si>
  <si>
    <t>P-215-C1</t>
  </si>
  <si>
    <t>P-215-C2</t>
  </si>
  <si>
    <t>P-222-P</t>
  </si>
  <si>
    <t>P-222-C1</t>
  </si>
  <si>
    <t>P-222-C2</t>
  </si>
  <si>
    <t>P-222-TH</t>
  </si>
  <si>
    <t>P-225-P</t>
  </si>
  <si>
    <t>P-225-C1</t>
  </si>
  <si>
    <t>P-225-C2</t>
  </si>
  <si>
    <t>P-226-P</t>
  </si>
  <si>
    <t>P-226-C1</t>
  </si>
  <si>
    <t>P-226-C2</t>
  </si>
  <si>
    <t>A-230-P</t>
  </si>
  <si>
    <t>A-230-C1</t>
  </si>
  <si>
    <t>A-230-C2</t>
  </si>
  <si>
    <t>P-230A-P</t>
  </si>
  <si>
    <t>P-230A-C1</t>
  </si>
  <si>
    <t>P-230A-C2</t>
  </si>
  <si>
    <t>P-230B-P</t>
  </si>
  <si>
    <t>P-230B-C1</t>
  </si>
  <si>
    <t>P-230B-C2</t>
  </si>
  <si>
    <t>P-231-P</t>
  </si>
  <si>
    <t>P-231-C1</t>
  </si>
  <si>
    <t>P-231-C2</t>
  </si>
  <si>
    <t>P-233-P</t>
  </si>
  <si>
    <t>P-233-C1</t>
  </si>
  <si>
    <t>P-233-C2</t>
  </si>
  <si>
    <t>P-237-P</t>
  </si>
  <si>
    <t>P-237-C1</t>
  </si>
  <si>
    <t>P-237-C2</t>
  </si>
  <si>
    <t>F-240-P</t>
  </si>
  <si>
    <t>F-240-C1</t>
  </si>
  <si>
    <t>F-240-C2</t>
  </si>
  <si>
    <t>P-243-P</t>
  </si>
  <si>
    <t>P-243-C1</t>
  </si>
  <si>
    <t>P-243-C2</t>
  </si>
  <si>
    <t>P-251-P</t>
  </si>
  <si>
    <t>P-251-C1</t>
  </si>
  <si>
    <t>P-251-C2</t>
  </si>
  <si>
    <t>P-252-P</t>
  </si>
  <si>
    <t>P-252-C1</t>
  </si>
  <si>
    <t>P-252-C2</t>
  </si>
  <si>
    <t>P-252-TH</t>
  </si>
  <si>
    <t>P-255-P</t>
  </si>
  <si>
    <t>P-255-C1</t>
  </si>
  <si>
    <t>P-255-C2</t>
  </si>
  <si>
    <t>P-257-P</t>
  </si>
  <si>
    <t>P-257-C1</t>
  </si>
  <si>
    <t>P-257-C2</t>
  </si>
  <si>
    <t>A-310-P</t>
  </si>
  <si>
    <t>A-310-C1</t>
  </si>
  <si>
    <t>A-310-C2</t>
  </si>
  <si>
    <t>A-311-P</t>
  </si>
  <si>
    <t>A-311-C1</t>
  </si>
  <si>
    <t>A-311-C2</t>
  </si>
  <si>
    <t>P-312A-P</t>
  </si>
  <si>
    <t>P-312A-C1</t>
  </si>
  <si>
    <t>P-312A-C2</t>
  </si>
  <si>
    <t>P-312B-P</t>
  </si>
  <si>
    <t>P-312B-C1</t>
  </si>
  <si>
    <t>P-312B-C2</t>
  </si>
  <si>
    <t>P-321A-P</t>
  </si>
  <si>
    <t>P-321A-C1</t>
  </si>
  <si>
    <t>P-321A-C2</t>
  </si>
  <si>
    <t>P-321B-P</t>
  </si>
  <si>
    <t>P-321B-C1</t>
  </si>
  <si>
    <t>P-321B-C2</t>
  </si>
  <si>
    <t>P-322A-P</t>
  </si>
  <si>
    <t>P-322A-C1</t>
  </si>
  <si>
    <t>P-322A-C2</t>
  </si>
  <si>
    <t>P-322A-TH</t>
  </si>
  <si>
    <t>P-322B-P</t>
  </si>
  <si>
    <t>P-322B-C1</t>
  </si>
  <si>
    <t>P-322B-C2</t>
  </si>
  <si>
    <t>P-322B-TH</t>
  </si>
  <si>
    <t>P-325A-P</t>
  </si>
  <si>
    <t>P-325A-C1</t>
  </si>
  <si>
    <t>P-325A-C2</t>
  </si>
  <si>
    <t>P-325B-P</t>
  </si>
  <si>
    <t>P-325B-C1</t>
  </si>
  <si>
    <t>P-325B-C2</t>
  </si>
  <si>
    <t>P-326A-P</t>
  </si>
  <si>
    <t>P-326A-C1</t>
  </si>
  <si>
    <t>P-326A-C2</t>
  </si>
  <si>
    <t>0.6/lKV EESWAZE 5c-2.5sq</t>
  </si>
  <si>
    <t>P-326B-P</t>
  </si>
  <si>
    <t>P-326B-C1</t>
  </si>
  <si>
    <t>P-326B-C2</t>
  </si>
  <si>
    <t>C-412-P2-P</t>
  </si>
  <si>
    <t>Affix)</t>
  </si>
  <si>
    <t>C-412-P2-C1</t>
  </si>
  <si>
    <t>C-412-P2-C2</t>
  </si>
  <si>
    <t>E-414A-P</t>
  </si>
  <si>
    <t>E-414A-C1</t>
  </si>
  <si>
    <t>E-414A-C2</t>
  </si>
  <si>
    <t>E-414B-P</t>
  </si>
  <si>
    <t>l 1/4</t>
  </si>
  <si>
    <t>E-414B-C1</t>
  </si>
  <si>
    <t>E-414B-C2</t>
  </si>
  <si>
    <t>P-417A-P</t>
  </si>
  <si>
    <t>P-417A-C1</t>
  </si>
  <si>
    <t>P-417A-C2</t>
  </si>
  <si>
    <t>P-417B-P</t>
  </si>
  <si>
    <t>P-417 B-Cl</t>
  </si>
  <si>
    <t>P-417B-C2</t>
  </si>
  <si>
    <t>E-418A-P</t>
  </si>
  <si>
    <t>E-418A-C1</t>
  </si>
  <si>
    <t>E-418A-C2</t>
  </si>
  <si>
    <t>E-418B-P</t>
  </si>
  <si>
    <t>E-418B-C1</t>
  </si>
  <si>
    <t>E-418B-C2</t>
  </si>
  <si>
    <t>P-422A-P</t>
  </si>
  <si>
    <t>P-422A-C1</t>
  </si>
  <si>
    <t>P-422A-C2</t>
  </si>
  <si>
    <t>P-422A-TH</t>
  </si>
  <si>
    <t>P-422B-P</t>
  </si>
  <si>
    <t>P-422B-C1</t>
  </si>
  <si>
    <t>P-422B-C2</t>
  </si>
  <si>
    <t>P-422B-TH</t>
  </si>
  <si>
    <t>E-425A-P</t>
  </si>
  <si>
    <t>E-425A-C1</t>
  </si>
  <si>
    <t>E-425A-C2</t>
  </si>
  <si>
    <t>E-425B-P</t>
  </si>
  <si>
    <t>E-425B-C1</t>
  </si>
  <si>
    <t>E-425B-C2</t>
  </si>
  <si>
    <t>P-425A-P</t>
  </si>
  <si>
    <t>P-425A-C1</t>
  </si>
  <si>
    <t>P-425A-C2</t>
  </si>
  <si>
    <t>P-425B-P</t>
  </si>
  <si>
    <t>P-425B-C1</t>
  </si>
  <si>
    <t>P-425B-C2</t>
  </si>
  <si>
    <t>P-426A-P</t>
  </si>
  <si>
    <t>P-426A-C1</t>
  </si>
  <si>
    <t>P-426A-C2</t>
  </si>
  <si>
    <t>P-426B-P</t>
  </si>
  <si>
    <t>P-426B-C1</t>
  </si>
  <si>
    <t>P-426B-C2</t>
  </si>
  <si>
    <t>P-432-P</t>
  </si>
  <si>
    <t>P-432-C1</t>
  </si>
  <si>
    <t>P-432-C2</t>
  </si>
  <si>
    <t>P-432-TH</t>
  </si>
  <si>
    <t>P-435A-P</t>
  </si>
  <si>
    <t>P-435A-C1</t>
  </si>
  <si>
    <t>P-435A-C2</t>
  </si>
  <si>
    <t>P-435A-TH</t>
  </si>
  <si>
    <t>P-435B-P</t>
  </si>
  <si>
    <t>P-435B-C1</t>
  </si>
  <si>
    <t>P-435B-C2</t>
  </si>
  <si>
    <t>P-435B-TH</t>
  </si>
  <si>
    <t>E-437A-P</t>
  </si>
  <si>
    <t>E-437A-C1</t>
  </si>
  <si>
    <t>E-437A-C2</t>
  </si>
  <si>
    <t>E-437B-P</t>
  </si>
  <si>
    <t>E-437B-C1</t>
  </si>
  <si>
    <t>E-437B-C2</t>
  </si>
  <si>
    <t>E-437C-P</t>
  </si>
  <si>
    <t>E-437C-C1</t>
  </si>
  <si>
    <t>E-437C-C2</t>
  </si>
  <si>
    <t>P-442A-P</t>
  </si>
  <si>
    <t>P-442A-C1</t>
  </si>
  <si>
    <t>P-442A-C2</t>
  </si>
  <si>
    <t>P-442A-TH</t>
  </si>
  <si>
    <t>P-442B-P</t>
  </si>
  <si>
    <t>P-442B-C1</t>
  </si>
  <si>
    <t>P-442B-C2</t>
  </si>
  <si>
    <t>P-442B-TH</t>
  </si>
  <si>
    <t>P-445-P</t>
  </si>
  <si>
    <t>P-445-C1</t>
  </si>
  <si>
    <t>P-445-C2</t>
  </si>
  <si>
    <t>P-452-P</t>
  </si>
  <si>
    <t>P-452-C1</t>
  </si>
  <si>
    <t>P-452-C2</t>
  </si>
  <si>
    <t>P-452-TH</t>
  </si>
  <si>
    <t>P-455A-P</t>
  </si>
  <si>
    <t>P-455A-C1</t>
  </si>
  <si>
    <t>P-455A-C2</t>
  </si>
  <si>
    <t>P-455B-P</t>
  </si>
  <si>
    <t>P-455B-C1</t>
  </si>
  <si>
    <t>P-455B-C2</t>
  </si>
  <si>
    <t>P-456-P</t>
  </si>
  <si>
    <t>P-456-C1</t>
  </si>
  <si>
    <t>P-456-C2</t>
  </si>
  <si>
    <t>P-511A-P</t>
  </si>
  <si>
    <t>P-511A-C1</t>
  </si>
  <si>
    <t>P-511A-C2</t>
  </si>
  <si>
    <t>P-511B-P</t>
  </si>
  <si>
    <t>P-511B-C1</t>
  </si>
  <si>
    <t>P-511B-C2</t>
  </si>
  <si>
    <t>P-517A-P</t>
  </si>
  <si>
    <t>P-517A-C1</t>
  </si>
  <si>
    <t>P-517A-C2</t>
  </si>
  <si>
    <t>P-517B-P</t>
  </si>
  <si>
    <t>P-517B-C1</t>
  </si>
  <si>
    <t>P-517B-C2</t>
  </si>
  <si>
    <t>P-522A-P</t>
  </si>
  <si>
    <t>P-522A-C1</t>
  </si>
  <si>
    <t>P-522A-C2</t>
  </si>
  <si>
    <t>P-522A-TH</t>
  </si>
  <si>
    <t>P-522B-P</t>
  </si>
  <si>
    <t>P-522 B-Cl</t>
  </si>
  <si>
    <t>P-522B-C2</t>
  </si>
  <si>
    <t>P-522B-TH</t>
  </si>
  <si>
    <t>E-525A-P</t>
  </si>
  <si>
    <t>E-525A-C1</t>
  </si>
  <si>
    <t>E-525A-C2</t>
  </si>
  <si>
    <t>E-525B-P</t>
  </si>
  <si>
    <t>E-525B-C1</t>
  </si>
  <si>
    <t>E-525B-C2</t>
  </si>
  <si>
    <t>E-525C-P</t>
  </si>
  <si>
    <t>E-525C-C1</t>
  </si>
  <si>
    <t>E-525C-C2</t>
  </si>
  <si>
    <t>P-525A-P</t>
  </si>
  <si>
    <t>P-525A-C1</t>
  </si>
  <si>
    <t>P-525A-C2</t>
  </si>
  <si>
    <t>P-525B-P</t>
  </si>
  <si>
    <t>P-525B-C1</t>
  </si>
  <si>
    <t>P-525B-C2</t>
  </si>
  <si>
    <t>P-532-P</t>
  </si>
  <si>
    <t>P-532-C1</t>
  </si>
  <si>
    <t>P-532-C2</t>
  </si>
  <si>
    <t>E-535A-P</t>
  </si>
  <si>
    <t>E-535A-C1</t>
  </si>
  <si>
    <t>E-535A-C2</t>
  </si>
  <si>
    <t>E-535B-P</t>
  </si>
  <si>
    <t>E-535B-C1</t>
  </si>
  <si>
    <t>E-535B-C2</t>
  </si>
  <si>
    <t>E-535C-P</t>
  </si>
  <si>
    <t>E-535C-C1</t>
  </si>
  <si>
    <t>E-535C-C2</t>
  </si>
  <si>
    <t>P-535A-P</t>
  </si>
  <si>
    <t>P-535A-C1</t>
  </si>
  <si>
    <t>P-535A-C2</t>
  </si>
  <si>
    <t>P-535B-P</t>
  </si>
  <si>
    <t>P-535 B-Cl</t>
  </si>
  <si>
    <t>P-535B-C2</t>
  </si>
  <si>
    <t>P-542A-P</t>
  </si>
  <si>
    <t>P-542A-C1</t>
  </si>
  <si>
    <t>P-542A-C2</t>
  </si>
  <si>
    <t>P-542A-TH</t>
  </si>
  <si>
    <t>P-542B-P</t>
  </si>
  <si>
    <t>P-542B-C1</t>
  </si>
  <si>
    <t>P-542B-C2</t>
  </si>
  <si>
    <t>P-542B-TH</t>
  </si>
  <si>
    <t>P-545-P</t>
  </si>
  <si>
    <t>P-545-C1</t>
  </si>
  <si>
    <t>P-545-C2</t>
  </si>
  <si>
    <t>P-552-P</t>
  </si>
  <si>
    <t>P-552-C1</t>
  </si>
  <si>
    <t>P-552-C2</t>
  </si>
  <si>
    <t>P-555A-P</t>
  </si>
  <si>
    <t>P-555A-C1</t>
  </si>
  <si>
    <t>P-555A-C2</t>
  </si>
  <si>
    <t>P-555B-P</t>
  </si>
  <si>
    <t>P-555 B-Cl</t>
  </si>
  <si>
    <t>P-555B-C2</t>
  </si>
  <si>
    <t>P-611A-P</t>
  </si>
  <si>
    <t>P-611A-C1</t>
  </si>
  <si>
    <t>P-611A-C2</t>
  </si>
  <si>
    <t>P-611B-P</t>
  </si>
  <si>
    <t>P-611 B-Cl</t>
  </si>
  <si>
    <t>P-611B-C2</t>
  </si>
  <si>
    <t>P-617A-P</t>
  </si>
  <si>
    <t>P-617A-C1</t>
  </si>
  <si>
    <t>P-617A-C2</t>
  </si>
  <si>
    <t>P-617B-P</t>
  </si>
  <si>
    <t>P-617B-C1</t>
  </si>
  <si>
    <t>P-617B-C2</t>
  </si>
  <si>
    <t>P-622A-P</t>
  </si>
  <si>
    <t>P-622A-Cl</t>
  </si>
  <si>
    <t>P-622A-C2</t>
  </si>
  <si>
    <t>P-622B-P</t>
  </si>
  <si>
    <t>P-622B-C1</t>
  </si>
  <si>
    <t>P-622B-C2</t>
  </si>
  <si>
    <t>E-625A-P</t>
  </si>
  <si>
    <t>E-625A-C1</t>
  </si>
  <si>
    <t>E-625A-C2</t>
  </si>
  <si>
    <t>E-625B-P</t>
  </si>
  <si>
    <t>E-625B-C1</t>
  </si>
  <si>
    <t>E-625B-C2</t>
  </si>
  <si>
    <t>P-625A-P</t>
  </si>
  <si>
    <t>P-625A-C1</t>
  </si>
  <si>
    <t>P-625A-C2</t>
  </si>
  <si>
    <t>P-625B-P</t>
  </si>
  <si>
    <t>P-625B-C1</t>
  </si>
  <si>
    <t>P-625B-C2</t>
  </si>
  <si>
    <t>P-632A-P</t>
  </si>
  <si>
    <t>P-632A-C1</t>
  </si>
  <si>
    <t>P-632A-C2</t>
  </si>
  <si>
    <t>P-632B-P</t>
  </si>
  <si>
    <t>P-632B-C1</t>
  </si>
  <si>
    <t>P-632B-C2</t>
  </si>
  <si>
    <t>P-635A-P</t>
  </si>
  <si>
    <t>P-635A-C1</t>
  </si>
  <si>
    <t>P-635A-C2</t>
  </si>
  <si>
    <t>P-635B-P</t>
  </si>
  <si>
    <t>P-635B-C1</t>
  </si>
  <si>
    <t>P-635B-C2</t>
  </si>
  <si>
    <t>P-642A-P</t>
  </si>
  <si>
    <t>P-642A-C1</t>
  </si>
  <si>
    <t>P-642A-C2</t>
  </si>
  <si>
    <t>P-642B-P</t>
  </si>
  <si>
    <t>P-642B-C1</t>
  </si>
  <si>
    <t>P-642B-C2</t>
  </si>
  <si>
    <t>P-645A-P</t>
  </si>
  <si>
    <t>P-645A-C1</t>
  </si>
  <si>
    <t>P-645A-C2</t>
  </si>
  <si>
    <t>P-645B-P</t>
  </si>
  <si>
    <t>P-645B-C1</t>
  </si>
  <si>
    <t>P-645B-C2</t>
  </si>
  <si>
    <t>P-711A-P</t>
  </si>
  <si>
    <t>T/YARD</t>
  </si>
  <si>
    <t>P-711A-C1</t>
  </si>
  <si>
    <t>P-711A-C2</t>
  </si>
  <si>
    <t>P-711B-P</t>
  </si>
  <si>
    <t>P-711 B-Cl</t>
  </si>
  <si>
    <t>P-711B-C2</t>
  </si>
  <si>
    <t>P-712-P</t>
  </si>
  <si>
    <t>P-712-C1</t>
  </si>
  <si>
    <t>P-712-C2</t>
  </si>
  <si>
    <t>P-721A-P</t>
  </si>
  <si>
    <t>P-721A-C1</t>
  </si>
  <si>
    <t>P-721A-C2</t>
  </si>
  <si>
    <t>P-721A-TH</t>
  </si>
  <si>
    <t>P-721B-P</t>
  </si>
  <si>
    <t>P-72IB</t>
  </si>
  <si>
    <t>P-721B-C1</t>
  </si>
  <si>
    <t>P-721B-C2</t>
  </si>
  <si>
    <t>P-721B-TH</t>
  </si>
  <si>
    <t>P-722A-P</t>
  </si>
  <si>
    <t>P-722A-C1</t>
  </si>
  <si>
    <t>P-722A-C2</t>
  </si>
  <si>
    <t>P-722A-TH</t>
  </si>
  <si>
    <t>P-722B-P</t>
  </si>
  <si>
    <t>P-722B-C1</t>
  </si>
  <si>
    <t>P-722B-C2</t>
  </si>
  <si>
    <t>P-722B-TH</t>
  </si>
  <si>
    <t>P-723A-P</t>
  </si>
  <si>
    <t>P-723A-C1</t>
  </si>
  <si>
    <t>P-723A-C2</t>
  </si>
  <si>
    <t>P-723A-TH</t>
  </si>
  <si>
    <t>P-723B-P</t>
  </si>
  <si>
    <t>P-723B-C1</t>
  </si>
  <si>
    <t>P-723B-C2</t>
  </si>
  <si>
    <t>P-723B-TH</t>
  </si>
  <si>
    <t>P-724A-P</t>
  </si>
  <si>
    <t>P-724A-C1</t>
  </si>
  <si>
    <t>P-724A-C2</t>
  </si>
  <si>
    <t>P-724B-P</t>
  </si>
  <si>
    <t>P-724B-C1</t>
  </si>
  <si>
    <t>P-724B-C2</t>
  </si>
  <si>
    <t>P-725A-P</t>
  </si>
  <si>
    <t>P-725A-C1</t>
  </si>
  <si>
    <t>P-725A-C2</t>
  </si>
  <si>
    <t>P-725B-P</t>
  </si>
  <si>
    <t>P-725B-C1</t>
  </si>
  <si>
    <t>P-725B-C2</t>
  </si>
  <si>
    <t>P-726A-P</t>
  </si>
  <si>
    <t>P-726A-C1</t>
  </si>
  <si>
    <t>P-726A-C2</t>
  </si>
  <si>
    <t>P-726B-P</t>
  </si>
  <si>
    <t>P-726B-C1</t>
  </si>
  <si>
    <t>P-726B-C2</t>
  </si>
  <si>
    <t>R-201A-1-P</t>
  </si>
  <si>
    <t>R-201A-1 OB)</t>
  </si>
  <si>
    <t>0.6/ 1KV EESWAZE 4c-25sq</t>
  </si>
  <si>
    <t>PRO.1FL</t>
  </si>
  <si>
    <t>R-201A-2-P</t>
  </si>
  <si>
    <t>R-201B-1-P</t>
  </si>
  <si>
    <t>R-201B-1 GB)</t>
  </si>
  <si>
    <t>PRO. 2FL</t>
  </si>
  <si>
    <t>R-201B-2-P</t>
  </si>
  <si>
    <t>R-202-1-P</t>
  </si>
  <si>
    <t>R-202-1 GB)</t>
  </si>
  <si>
    <t>PRO. 3FL</t>
  </si>
  <si>
    <t>R-202-2-P</t>
  </si>
  <si>
    <t>PRO. 4FL</t>
  </si>
  <si>
    <t>R-203-1-P</t>
  </si>
  <si>
    <t>R-203-1 GB)</t>
  </si>
  <si>
    <t>R-203-2-P</t>
  </si>
  <si>
    <t>R-204-1-P</t>
  </si>
  <si>
    <t>R-204-1 GB)</t>
  </si>
  <si>
    <t>0.6/1KV EESWAZE 4c-35sq</t>
  </si>
  <si>
    <t>TANK PRO</t>
  </si>
  <si>
    <t>R-204-2-P</t>
  </si>
  <si>
    <t>HVAC-6-P</t>
  </si>
  <si>
    <t>HVAC-6</t>
  </si>
  <si>
    <t>HVAC-7-P</t>
  </si>
  <si>
    <t>HVAC-7</t>
  </si>
  <si>
    <t>RACK R</t>
  </si>
  <si>
    <t>PDP-2-P1</t>
  </si>
  <si>
    <t>180kVA</t>
  </si>
  <si>
    <t>PDP-2-P2</t>
  </si>
  <si>
    <t>ROAD/FENCE LTG-3</t>
  </si>
  <si>
    <t>ON/OFF S</t>
  </si>
  <si>
    <t>C-009-PA</t>
  </si>
  <si>
    <t>0.6/1KV EESWAZE 3c-150sq</t>
  </si>
  <si>
    <t>E (Ex)</t>
  </si>
  <si>
    <t>C-009-PB</t>
  </si>
  <si>
    <t>C-009-C1</t>
  </si>
  <si>
    <t>C-009-C2</t>
  </si>
  <si>
    <t>C-009-P2-P</t>
  </si>
  <si>
    <t>C-009-P2-C1</t>
  </si>
  <si>
    <t>C-009-P2-C2</t>
  </si>
  <si>
    <t>A-011-C1</t>
  </si>
  <si>
    <t>A-011-C2</t>
  </si>
  <si>
    <t>P-011A-P</t>
  </si>
  <si>
    <t>P-011A-C1</t>
  </si>
  <si>
    <t>P-011A-C2</t>
  </si>
  <si>
    <t>P-011B-P</t>
  </si>
  <si>
    <t>P-011B-C1</t>
  </si>
  <si>
    <t>P-011B-C2</t>
  </si>
  <si>
    <t>C-012-P2-P</t>
  </si>
  <si>
    <t>C-012-P2-C1</t>
  </si>
  <si>
    <t>C-012-P2-C2</t>
  </si>
  <si>
    <t>E-018A-P</t>
  </si>
  <si>
    <t>E-018A-C1</t>
  </si>
  <si>
    <t>E-018A-C2</t>
  </si>
  <si>
    <t>E-018B-P</t>
  </si>
  <si>
    <t>E-018B-C1</t>
  </si>
  <si>
    <t>E-018B-C2</t>
  </si>
  <si>
    <t>P-021A-P</t>
  </si>
  <si>
    <t>P-021A-C1</t>
  </si>
  <si>
    <t>P-021A-C2</t>
  </si>
  <si>
    <t>P-021A-TH</t>
  </si>
  <si>
    <t>P-021B-P</t>
  </si>
  <si>
    <t>P-02IB</t>
  </si>
  <si>
    <t>P-021B-C2</t>
  </si>
  <si>
    <t>P-021B-TH</t>
  </si>
  <si>
    <t>A-022-P</t>
  </si>
  <si>
    <t>A-022-C1</t>
  </si>
  <si>
    <t>A-022-C2</t>
  </si>
  <si>
    <t>P-022A-P</t>
  </si>
  <si>
    <t>P-022A-C1</t>
  </si>
  <si>
    <t>P-022A-C2</t>
  </si>
  <si>
    <t>P-022B-P</t>
  </si>
  <si>
    <t>P-022B-C1</t>
  </si>
  <si>
    <t>P-022B-C2</t>
  </si>
  <si>
    <t>A-023-P</t>
  </si>
  <si>
    <t>A-023-C1</t>
  </si>
  <si>
    <t>A-023-C2</t>
  </si>
  <si>
    <t>P-023-P</t>
  </si>
  <si>
    <t>P-023-C1</t>
  </si>
  <si>
    <t>P-023-C2</t>
  </si>
  <si>
    <t>A-024-P</t>
  </si>
  <si>
    <t>A-024-C1</t>
  </si>
  <si>
    <t>A-024-C2</t>
  </si>
  <si>
    <t>P-C24-P</t>
  </si>
  <si>
    <t>P-024-Ci</t>
  </si>
  <si>
    <t>P-024-C2</t>
  </si>
  <si>
    <t>P-025A-P</t>
  </si>
  <si>
    <t>P-025A-C1</t>
  </si>
  <si>
    <t>P-025A-C2</t>
  </si>
  <si>
    <t>P-025B-P</t>
  </si>
  <si>
    <t>P-025B-C1</t>
  </si>
  <si>
    <t>P-025B-C2</t>
  </si>
  <si>
    <t>P-026-P</t>
  </si>
  <si>
    <t>P-026-C1</t>
  </si>
  <si>
    <t>P-026-C2</t>
  </si>
  <si>
    <t>20kV SWGR-DCP</t>
  </si>
  <si>
    <t>DC PANEL</t>
  </si>
  <si>
    <t>20kV SWGR</t>
  </si>
  <si>
    <t>MAIN S/S</t>
  </si>
  <si>
    <t>6kV SWGR-DCP</t>
  </si>
  <si>
    <t>6kV SWGR</t>
  </si>
  <si>
    <t>0.4kV SWGR1-DCP</t>
  </si>
  <si>
    <t>0.4kV SWGR1</t>
  </si>
  <si>
    <t>0.4kV SWGR2-DCP</t>
  </si>
  <si>
    <t>0.4kV SWGR2</t>
  </si>
  <si>
    <t>LOCAL S/S</t>
  </si>
  <si>
    <t>0.4kV SWGR3-DCP</t>
  </si>
  <si>
    <t>0.4kV SWGR3</t>
  </si>
  <si>
    <t>0.4kV SWGR4-DCP</t>
  </si>
  <si>
    <t>0.4kV SWGR4</t>
  </si>
  <si>
    <t>DC-BT-P</t>
  </si>
  <si>
    <t>DC BATTERY</t>
  </si>
  <si>
    <t>PH-DC-P</t>
  </si>
  <si>
    <t>DCBT-TH-C</t>
  </si>
  <si>
    <t>DC-AL-C</t>
  </si>
  <si>
    <t>I/F PANEL</t>
  </si>
  <si>
    <t>SHOWER-1</t>
  </si>
  <si>
    <t>SHOWER (UTILITY)</t>
  </si>
  <si>
    <t>SHOWER-2</t>
  </si>
  <si>
    <t>SHOWER (PROCESS)</t>
  </si>
  <si>
    <t>PROCESS</t>
  </si>
  <si>
    <t>SHOWER-3</t>
  </si>
  <si>
    <t>SHOWER (SYN GAS)</t>
  </si>
  <si>
    <t>UPS-DCS-P1</t>
  </si>
  <si>
    <t>UPS PANEL</t>
  </si>
  <si>
    <t>DCS LOCAL R/R</t>
  </si>
  <si>
    <t>0.6/1KV EEWAZE 2c-120sq</t>
  </si>
  <si>
    <t>26kVA</t>
  </si>
  <si>
    <t>UPS-DCS-P2</t>
  </si>
  <si>
    <t>UPS-DCS-P3</t>
  </si>
  <si>
    <t>UPS-DCS-P4</t>
  </si>
  <si>
    <t>DCS MCR</t>
  </si>
  <si>
    <t>9kVA</t>
  </si>
  <si>
    <t>UPS-PSA-P</t>
  </si>
  <si>
    <t>PSA PANEL</t>
  </si>
  <si>
    <t>RACK RM</t>
  </si>
  <si>
    <t>UPS-INC1NE PNL-P</t>
  </si>
  <si>
    <t>INCINE PANEL</t>
  </si>
  <si>
    <t>l.lkVA</t>
  </si>
  <si>
    <t>UPS-BT-P</t>
  </si>
  <si>
    <t>UPS BATTERY</t>
  </si>
  <si>
    <t>UPSBT-TH-C</t>
  </si>
  <si>
    <t>UPS-AL-C</t>
  </si>
  <si>
    <t>PAGI-P</t>
  </si>
  <si>
    <t>PAG. MARGE PANEL</t>
  </si>
  <si>
    <t>5KVA</t>
  </si>
  <si>
    <t>IGNITION-P</t>
  </si>
  <si>
    <t>IGNITION BOX</t>
  </si>
  <si>
    <t>F/A HVAC1-C</t>
  </si>
  <si>
    <t>F/A HVAC2-C</t>
  </si>
  <si>
    <t>F/A HVAC6-C</t>
  </si>
  <si>
    <t>F/A HVAC7-C</t>
  </si>
  <si>
    <t>L-101A1-P</t>
  </si>
  <si>
    <t>L-101A2-P</t>
  </si>
  <si>
    <t>L-101B1-P</t>
  </si>
  <si>
    <t>L-101B2-P</t>
  </si>
  <si>
    <t>L-102-1-P</t>
  </si>
  <si>
    <t>L-102-2-P</t>
  </si>
  <si>
    <t>L-103-P</t>
  </si>
  <si>
    <t>L-104-P</t>
  </si>
  <si>
    <t>L-105-P</t>
  </si>
  <si>
    <t>LOCKER</t>
  </si>
  <si>
    <t>L-106-P</t>
  </si>
  <si>
    <t>MAINT.</t>
  </si>
  <si>
    <t>L-107-P</t>
  </si>
  <si>
    <t>LABO.</t>
  </si>
  <si>
    <t>L-108-P</t>
  </si>
  <si>
    <t>L-109-P</t>
  </si>
  <si>
    <t>DRIVER S</t>
  </si>
  <si>
    <t>L-110-P</t>
  </si>
  <si>
    <t>FIRE ENG.</t>
  </si>
  <si>
    <t>GUARD</t>
  </si>
  <si>
    <t>PH-101-P</t>
  </si>
  <si>
    <t>PHOTO-CELL SW</t>
  </si>
  <si>
    <t>PH-102-P</t>
  </si>
  <si>
    <t>PH-103-P</t>
  </si>
  <si>
    <t>L-101A-EP</t>
  </si>
  <si>
    <t>L-101B-EP</t>
  </si>
  <si>
    <t>L-102-EP</t>
  </si>
  <si>
    <t>L-103-EP</t>
  </si>
  <si>
    <t>L-104-EP</t>
  </si>
  <si>
    <t>L-105-EP</t>
  </si>
  <si>
    <t>L-106-EP</t>
  </si>
  <si>
    <t>L-107-EP</t>
  </si>
  <si>
    <t>L-108-EP</t>
  </si>
  <si>
    <t>L-109-EP</t>
  </si>
  <si>
    <t>L-110-EP</t>
  </si>
  <si>
    <t>F/A-EP</t>
  </si>
  <si>
    <t>F/A PANEL</t>
  </si>
  <si>
    <t>L-201A1-P</t>
  </si>
  <si>
    <t>L-201A-1</t>
  </si>
  <si>
    <t>L-201A2-P</t>
  </si>
  <si>
    <t>L-201A-2</t>
  </si>
  <si>
    <t>L-201B1-P</t>
  </si>
  <si>
    <t>L-201B2-P</t>
  </si>
  <si>
    <t>L-202-1-P</t>
  </si>
  <si>
    <t>L-202-2-P</t>
  </si>
  <si>
    <t>L-203-1-P</t>
  </si>
  <si>
    <t>TANK IN.</t>
  </si>
  <si>
    <t>L-203-2-P</t>
  </si>
  <si>
    <t>L-204-1-P</t>
  </si>
  <si>
    <t>TANK PR</t>
  </si>
  <si>
    <t>L-204-2-P</t>
  </si>
  <si>
    <t>L-205-P</t>
  </si>
  <si>
    <t>L-206-P</t>
  </si>
  <si>
    <t>LOCAL R/R</t>
  </si>
  <si>
    <t>PH-201-P</t>
  </si>
  <si>
    <t>PH-202-P</t>
  </si>
  <si>
    <t>PH-203-P</t>
  </si>
  <si>
    <t>LE-201A-EP</t>
  </si>
  <si>
    <t>LE-201B-EP</t>
  </si>
  <si>
    <t>LE-202-EP</t>
  </si>
  <si>
    <t>LE-203-EP</t>
  </si>
  <si>
    <t>LE-204-EP</t>
  </si>
  <si>
    <t>L-205-EP</t>
  </si>
  <si>
    <t>L-206-EP</t>
  </si>
  <si>
    <t>CABLES FOR MAINTENANCE EQUIPMENTS</t>
  </si>
  <si>
    <t>M-l-P</t>
  </si>
  <si>
    <t>M-l</t>
  </si>
  <si>
    <t>M-4-P</t>
  </si>
  <si>
    <t>M-4</t>
  </si>
  <si>
    <t>M-5-P</t>
  </si>
  <si>
    <t>M-5</t>
  </si>
  <si>
    <t>M-6-P</t>
  </si>
  <si>
    <t>M-6</t>
  </si>
  <si>
    <t>M-9A-P</t>
  </si>
  <si>
    <t>M-9A</t>
  </si>
  <si>
    <t>25kVA</t>
  </si>
  <si>
    <t>M-9B-P</t>
  </si>
  <si>
    <t>M-9B</t>
  </si>
  <si>
    <t>M-10-P</t>
  </si>
  <si>
    <t>M-10</t>
  </si>
  <si>
    <t>33kVA</t>
  </si>
  <si>
    <t>M-ll-P</t>
  </si>
  <si>
    <t>M-ll</t>
  </si>
  <si>
    <t>M-12A-P</t>
  </si>
  <si>
    <t>M-12A</t>
  </si>
  <si>
    <t>M12B-P</t>
  </si>
  <si>
    <t>M-12B</t>
  </si>
  <si>
    <t>M-14-P</t>
  </si>
  <si>
    <t>M-14</t>
  </si>
  <si>
    <t>M-15-P</t>
  </si>
  <si>
    <t>M-15</t>
  </si>
  <si>
    <t>M-21A-P</t>
  </si>
  <si>
    <t>M-21A</t>
  </si>
  <si>
    <t>M-21B-P</t>
  </si>
  <si>
    <t>M-21B</t>
  </si>
  <si>
    <t>M-RECEP(E)-P</t>
  </si>
  <si>
    <t>M-RECEP(E)</t>
  </si>
  <si>
    <t>M-RECEP(W1)-P</t>
  </si>
  <si>
    <t>M-RECEP(W1)</t>
  </si>
  <si>
    <t>M-RECEP(W2)-P</t>
  </si>
  <si>
    <t>M-RECEP(W2)</t>
  </si>
  <si>
    <t>CABLES FOR LABORATORY EQUIPMENTS</t>
  </si>
  <si>
    <t>LABO. EQU1P.-P1</t>
  </si>
  <si>
    <t>PF-2 (110V)</t>
  </si>
  <si>
    <t>POWER SUPPLY</t>
  </si>
  <si>
    <t>LABO. EQUIP.-P2</t>
  </si>
  <si>
    <t>PF-2 (220V)</t>
  </si>
  <si>
    <t>CABLES FOR PAGING SYSTEM</t>
  </si>
  <si>
    <t>Paging handset cable</t>
  </si>
  <si>
    <t>Twisted and shielded pair cable</t>
  </si>
  <si>
    <t>Paging main cable</t>
  </si>
  <si>
    <t>Speaker cable</t>
  </si>
  <si>
    <t>HANDSET</t>
  </si>
  <si>
    <t>SPEAKER</t>
  </si>
  <si>
    <t>CABLES FOR TELEPHONE FACILITY</t>
  </si>
  <si>
    <t>Telephone main cable</t>
  </si>
  <si>
    <t>Jelly filled wire armoured cable</t>
  </si>
  <si>
    <t>STEL-K-007 5P-0.6mm</t>
  </si>
  <si>
    <t>STEL-K-007 10P-0.6mm</t>
  </si>
  <si>
    <t>STEL-K-007 30P-0.6mm</t>
  </si>
  <si>
    <t>Telephone indoor cabl</t>
  </si>
  <si>
    <t>TERMINAL BOX</t>
  </si>
  <si>
    <t>TELEPHONE OUTLET</t>
  </si>
  <si>
    <t>STEL-K-011 2P-0.6-R-W</t>
  </si>
  <si>
    <t>CABLES FOR FIRE ALARM SYSTEM</t>
  </si>
  <si>
    <t>FAP-l-C</t>
  </si>
  <si>
    <t>FAP-M</t>
  </si>
  <si>
    <t>FAP-1</t>
  </si>
  <si>
    <t>FAP-2-C</t>
  </si>
  <si>
    <t>FAP-2</t>
  </si>
  <si>
    <t>FAP-3-C</t>
  </si>
  <si>
    <t>FAP-R</t>
  </si>
  <si>
    <t>FAP-3</t>
  </si>
  <si>
    <t>FAP-4-C</t>
  </si>
  <si>
    <t>FAP-4</t>
  </si>
  <si>
    <t>FAP-5-C</t>
  </si>
  <si>
    <t>FAP-5</t>
  </si>
  <si>
    <t>FAP-R-C1</t>
  </si>
  <si>
    <t>FAP-R-C2</t>
  </si>
  <si>
    <t>0.6/1KV EEWAZE 12c-2.5sq</t>
  </si>
  <si>
    <t>JB-FA01-C1</t>
  </si>
  <si>
    <t>JB-FA01</t>
  </si>
  <si>
    <t>JB-FA01-C2</t>
  </si>
  <si>
    <t>JB-FA02-C</t>
  </si>
  <si>
    <t>JB-FA02</t>
  </si>
  <si>
    <t>.IB-FA03-C</t>
  </si>
  <si>
    <t>.IB-FA03</t>
  </si>
  <si>
    <t>JB-FA04-C</t>
  </si>
  <si>
    <t>JB-FA04</t>
  </si>
  <si>
    <t>MCP-UTL1-C</t>
  </si>
  <si>
    <t>MCP-UTL1</t>
  </si>
  <si>
    <t>MCP-UTL2-C</t>
  </si>
  <si>
    <t>MCP-UTL2</t>
  </si>
  <si>
    <t>MCP-PS1-C</t>
  </si>
  <si>
    <t>MCP-PS1</t>
  </si>
  <si>
    <t>MCP-PS2-C</t>
  </si>
  <si>
    <t>MCP-PS2</t>
  </si>
  <si>
    <t>MCP-PN1-C</t>
  </si>
  <si>
    <t>JB-FA03</t>
  </si>
  <si>
    <t>MCP-PN1</t>
  </si>
  <si>
    <t>MCP-PN2-C</t>
  </si>
  <si>
    <t>MCP-PN2</t>
  </si>
  <si>
    <t>MCP-PN3-C</t>
  </si>
  <si>
    <t>MCP-PN3</t>
  </si>
  <si>
    <t>JB-ST21/22-C</t>
  </si>
  <si>
    <t>JB-ST21/22</t>
  </si>
  <si>
    <t>JB-ST31/32-C</t>
  </si>
  <si>
    <t>JB-ST31/32</t>
  </si>
  <si>
    <t>JB-ST41/42-C</t>
  </si>
  <si>
    <t>.JB-FA03</t>
  </si>
  <si>
    <t>JB-ST41/42</t>
  </si>
  <si>
    <t>MCP-ST21-C</t>
  </si>
  <si>
    <t>JB-ST21</t>
  </si>
  <si>
    <t>MCP-ST21</t>
  </si>
  <si>
    <t>MCP-ST22-C</t>
  </si>
  <si>
    <t>MCP-ST22</t>
  </si>
  <si>
    <t>MCP-ST31-C</t>
  </si>
  <si>
    <t>JB-ST31</t>
  </si>
  <si>
    <t>MCP-ST31</t>
  </si>
  <si>
    <t>MCP-ST32-C</t>
  </si>
  <si>
    <t>MCP-ST32</t>
  </si>
  <si>
    <t>MCP-ST41-C</t>
  </si>
  <si>
    <t>.JB-ST41</t>
  </si>
  <si>
    <t>MCP-ST41</t>
  </si>
  <si>
    <t>MCP-ST42-C</t>
  </si>
  <si>
    <t>JB-ST41</t>
  </si>
  <si>
    <t>MCP-ST42</t>
  </si>
  <si>
    <t>MCP-TK1-C</t>
  </si>
  <si>
    <t>MCP-TK1</t>
  </si>
  <si>
    <t>MCP-TK2-C</t>
  </si>
  <si>
    <t>MCP-TK2</t>
  </si>
  <si>
    <t>MCP-TK3-C</t>
  </si>
  <si>
    <t>MCP-TK3</t>
  </si>
  <si>
    <t>Fire alarm indoor cabl</t>
  </si>
  <si>
    <t>Heat resistant non armoured cable</t>
  </si>
  <si>
    <t>XLPE/PVC 2C-0.9mm-F</t>
  </si>
  <si>
    <t>CABLES FOR INTERFACE OF CONTROL</t>
  </si>
  <si>
    <t>INTERFACE-C1</t>
  </si>
  <si>
    <t>I/F (M.S/S)</t>
  </si>
  <si>
    <t>I/F (RACK R’M)</t>
  </si>
  <si>
    <t>INTERFACE-C2</t>
  </si>
  <si>
    <t>INTERFACE-C3</t>
  </si>
  <si>
    <t>INTERFACE-C4</t>
  </si>
  <si>
    <t>INTERFACE-C5</t>
  </si>
  <si>
    <t>INTERFACE-C6</t>
  </si>
  <si>
    <t>INTERFACE-C7</t>
  </si>
  <si>
    <t>INTERFACE-C8</t>
  </si>
  <si>
    <t>INTERFACE-C9</t>
  </si>
  <si>
    <t>INTERFACE-C10</t>
  </si>
  <si>
    <t>INTERFACE-C11</t>
  </si>
  <si>
    <t>INTERFACE-C12</t>
  </si>
  <si>
    <t>INTERFACE-C13</t>
  </si>
  <si>
    <t>INCINE-C</t>
  </si>
  <si>
    <t>INCINE. PANEL</t>
  </si>
  <si>
    <t>CABLES FOR HVAC CONTROL</t>
  </si>
  <si>
    <t>AD-CU1-P</t>
  </si>
  <si>
    <t>HVAC-3PNL</t>
  </si>
  <si>
    <t>CU1</t>
  </si>
  <si>
    <t>AD-CU2-P</t>
  </si>
  <si>
    <t>CU2</t>
  </si>
  <si>
    <t>AD-CU3-P</t>
  </si>
  <si>
    <t>HVAC-3 PNL</t>
  </si>
  <si>
    <t>CU3</t>
  </si>
  <si>
    <t>AD-CU4-P</t>
  </si>
  <si>
    <t>CU4</t>
  </si>
  <si>
    <t>AD-CU5-P</t>
  </si>
  <si>
    <t>CU5</t>
  </si>
  <si>
    <t>AD-CU6-P</t>
  </si>
  <si>
    <t>CU6</t>
  </si>
  <si>
    <t>AD-CU7-P</t>
  </si>
  <si>
    <t>CU7</t>
  </si>
  <si>
    <t>AD-CU8-P</t>
  </si>
  <si>
    <t>CU8</t>
  </si>
  <si>
    <t>AD-CU9-P</t>
  </si>
  <si>
    <t>CU9</t>
  </si>
  <si>
    <t>AD-CU10-P</t>
  </si>
  <si>
    <t>CU10</t>
  </si>
  <si>
    <t>0.6/ 1KV EEWAZE 3c-4sq</t>
  </si>
  <si>
    <t>AD-CU11-P</t>
  </si>
  <si>
    <t>CU11</t>
  </si>
  <si>
    <t>AD-CU12-P</t>
  </si>
  <si>
    <t>CU12</t>
  </si>
  <si>
    <t>AD-CU13-P</t>
  </si>
  <si>
    <t>CU13</t>
  </si>
  <si>
    <t>AD-CU14-P</t>
  </si>
  <si>
    <t>CU14</t>
  </si>
  <si>
    <t>AD-CU15-P</t>
  </si>
  <si>
    <t>CU15</t>
  </si>
  <si>
    <t>AD-CU16-P</t>
  </si>
  <si>
    <t>CU16</t>
  </si>
  <si>
    <t>AD-CU17-P</t>
  </si>
  <si>
    <t>CU17</t>
  </si>
  <si>
    <t>AD-CU18-P</t>
  </si>
  <si>
    <t>CU18</t>
  </si>
  <si>
    <t>AD-CU19-P</t>
  </si>
  <si>
    <t>CU19</t>
  </si>
  <si>
    <t>LB-CU1-P</t>
  </si>
  <si>
    <t>HVAC-4PNL</t>
  </si>
  <si>
    <t>LB-CU2-P</t>
  </si>
  <si>
    <t>HVAC-4 PNL</t>
  </si>
  <si>
    <t>LB-CU3-P</t>
  </si>
  <si>
    <t>LB-CU4-P</t>
  </si>
  <si>
    <t>LB-CU5-P</t>
  </si>
  <si>
    <t>LB-CU6-P</t>
  </si>
  <si>
    <t>LB-CU7-P</t>
  </si>
  <si>
    <t>LB-CU8-P</t>
  </si>
  <si>
    <t>LB-CU9-P</t>
  </si>
  <si>
    <t>LB-CU10-P</t>
  </si>
  <si>
    <t>LB-CU11-P</t>
  </si>
  <si>
    <t>LB-CU12-P</t>
  </si>
  <si>
    <t>MS-CU1-P</t>
  </si>
  <si>
    <t>HVAC-5PNL</t>
  </si>
  <si>
    <t>MAIM.</t>
  </si>
  <si>
    <t>MS-CU2-P</t>
  </si>
  <si>
    <t>HVAC-5 PNL</t>
  </si>
  <si>
    <t>MS-CU3-P</t>
  </si>
  <si>
    <t>MS-CU4-P</t>
  </si>
  <si>
    <t>MS-CU5-P</t>
  </si>
  <si>
    <t>MS-CU6-P</t>
  </si>
  <si>
    <t>MS-CU7-P</t>
  </si>
  <si>
    <t>Line No.</t>
  </si>
  <si>
    <t>PAGE NO.</t>
  </si>
  <si>
    <t>A001</t>
  </si>
  <si>
    <t>2"-BBD-0155-BG4A-H25</t>
  </si>
  <si>
    <t>A002</t>
  </si>
  <si>
    <t>2"-BBD-0156-BG4A-H25</t>
  </si>
  <si>
    <t>A003</t>
  </si>
  <si>
    <t>2"-BBD-0156-AG1B-H25</t>
  </si>
  <si>
    <t>A004</t>
  </si>
  <si>
    <t>2"-BBD-0157-BG4A-H25</t>
  </si>
  <si>
    <t>A005</t>
  </si>
  <si>
    <t>2"-BBD-0157-BG4A</t>
  </si>
  <si>
    <t>A006</t>
  </si>
  <si>
    <t>10"-BBD-0157-BG4A</t>
  </si>
  <si>
    <t>A007</t>
  </si>
  <si>
    <t>A008</t>
  </si>
  <si>
    <t>A011</t>
  </si>
  <si>
    <t>4"-BFW-0173-BG4A-H25</t>
  </si>
  <si>
    <t>A012</t>
  </si>
  <si>
    <t>4"-BFW-0182-BG4A-H30</t>
  </si>
  <si>
    <t>A013</t>
  </si>
  <si>
    <t>A014</t>
  </si>
  <si>
    <t>A015</t>
  </si>
  <si>
    <t>A016</t>
  </si>
  <si>
    <t>A021</t>
  </si>
  <si>
    <t>6"-CWR-0274-AG1A</t>
  </si>
  <si>
    <t>A022</t>
  </si>
  <si>
    <t>6"-CWR-0175-AG1A</t>
  </si>
  <si>
    <t>A023</t>
  </si>
  <si>
    <t>6"-CWR-0276-AG1A</t>
  </si>
  <si>
    <t>A024</t>
  </si>
  <si>
    <t>2"-CWR-0278-AG1A</t>
  </si>
  <si>
    <t>A025</t>
  </si>
  <si>
    <t>3"-CWR-0372-AG1A</t>
  </si>
  <si>
    <t>A026</t>
  </si>
  <si>
    <t>14"-CWR-9465-AG1A</t>
  </si>
  <si>
    <t>A027</t>
  </si>
  <si>
    <t>2"-CWR-0072-AG1A</t>
  </si>
  <si>
    <t>A028</t>
  </si>
  <si>
    <t>A029</t>
  </si>
  <si>
    <t>A030</t>
  </si>
  <si>
    <t>3"-CWR-0185-AG1A</t>
  </si>
  <si>
    <t>A031</t>
  </si>
  <si>
    <t>3"-CWR-0078-AG1A</t>
  </si>
  <si>
    <t>A032</t>
  </si>
  <si>
    <t>8"-CWR-9465-AG1A (1/2) (2/2)</t>
  </si>
  <si>
    <t>A033</t>
  </si>
  <si>
    <t>4"-CWR-0174-AG1A</t>
  </si>
  <si>
    <t>A034</t>
  </si>
  <si>
    <t>6"-CWR-0176-AG1A</t>
  </si>
  <si>
    <t>A035</t>
  </si>
  <si>
    <t>3"-CWR-0181-AG1A</t>
  </si>
  <si>
    <t>A036</t>
  </si>
  <si>
    <t>2"-CWR-0183-AG1A</t>
  </si>
  <si>
    <t>A037</t>
  </si>
  <si>
    <t>4"-CWR-0076-AG1A</t>
  </si>
  <si>
    <t>A061</t>
  </si>
  <si>
    <t>6"-CWS-0273-AG1A</t>
  </si>
  <si>
    <t>A062</t>
  </si>
  <si>
    <t>6"-CWS-0275-AG1A</t>
  </si>
  <si>
    <t>A063</t>
  </si>
  <si>
    <t>2"-CWS-0277-AG1A</t>
  </si>
  <si>
    <t>A064</t>
  </si>
  <si>
    <t>6"-CWS-0174-AG1A</t>
  </si>
  <si>
    <t>A065</t>
  </si>
  <si>
    <t>3"-CWS-0371-AG1A</t>
  </si>
  <si>
    <t>A066</t>
  </si>
  <si>
    <t>14"-CWS-9455-AG1A</t>
  </si>
  <si>
    <t>A067</t>
  </si>
  <si>
    <t>2"-CWS-0071-AG1A</t>
  </si>
  <si>
    <t>A068</t>
  </si>
  <si>
    <t>A069</t>
  </si>
  <si>
    <t>A070</t>
  </si>
  <si>
    <t>3"-CWS-0077-AG1A</t>
  </si>
  <si>
    <t>A071</t>
  </si>
  <si>
    <t>8"-CWS-9455-AG1A</t>
  </si>
  <si>
    <t>A073</t>
  </si>
  <si>
    <t>4"-CWS-0075-AG1A</t>
  </si>
  <si>
    <t>A074</t>
  </si>
  <si>
    <t>3"-CWS-0173-AG1A</t>
  </si>
  <si>
    <t>A075</t>
  </si>
  <si>
    <t>6"-CWS-0175-AG1A</t>
  </si>
  <si>
    <t>A076</t>
  </si>
  <si>
    <t>3"-CWS-0180-AG1A</t>
  </si>
  <si>
    <t>A077</t>
  </si>
  <si>
    <t>2"-CWS-0182-AG1A</t>
  </si>
  <si>
    <t>A078</t>
  </si>
  <si>
    <t>3"-CWS-0184-AG1A</t>
  </si>
  <si>
    <t>A131</t>
  </si>
  <si>
    <t>6"-FGS-0360-AG1C</t>
  </si>
  <si>
    <t>A132</t>
  </si>
  <si>
    <t>6"-FGS-0362-AG1C</t>
  </si>
  <si>
    <t>A133</t>
  </si>
  <si>
    <t>6"-FGS-0361-AG1C</t>
  </si>
  <si>
    <t>A134</t>
  </si>
  <si>
    <t>10"-FGS-0360-AG1C</t>
  </si>
  <si>
    <t>A135</t>
  </si>
  <si>
    <t>12"-FGS-0182-AG1C</t>
  </si>
  <si>
    <t>A136</t>
  </si>
  <si>
    <t>A137</t>
  </si>
  <si>
    <t>A138</t>
  </si>
  <si>
    <t>A139</t>
  </si>
  <si>
    <t>A140</t>
  </si>
  <si>
    <t>4"-FGS-0361-AG1A</t>
  </si>
  <si>
    <t>A141</t>
  </si>
  <si>
    <t>4"-FNG-9602-AG1C</t>
  </si>
  <si>
    <t>A142</t>
  </si>
  <si>
    <t>1-1/2"-FNG-9602-AG1C</t>
  </si>
  <si>
    <t>A143</t>
  </si>
  <si>
    <t>6"-FNG-0112-AG1C</t>
  </si>
  <si>
    <t>A144</t>
  </si>
  <si>
    <t>A145</t>
  </si>
  <si>
    <t>A146</t>
  </si>
  <si>
    <t>A147</t>
  </si>
  <si>
    <t>A151</t>
  </si>
  <si>
    <t>6"-FWS-9301-AG1A</t>
  </si>
  <si>
    <t>A152</t>
  </si>
  <si>
    <t>A153</t>
  </si>
  <si>
    <t>2"-FWS-9305-AG1A</t>
  </si>
  <si>
    <t>A154</t>
  </si>
  <si>
    <t>A155</t>
  </si>
  <si>
    <t>A161</t>
  </si>
  <si>
    <t>4"-GHY-0358-BG3A</t>
  </si>
  <si>
    <t>A162</t>
  </si>
  <si>
    <t>6"-GHY-0301-AG1C</t>
  </si>
  <si>
    <t>A163</t>
  </si>
  <si>
    <t>3"-GHY-0303-DG3A</t>
  </si>
  <si>
    <t>A165</t>
  </si>
  <si>
    <t>2"-GHY-0306-DG3A</t>
  </si>
  <si>
    <t>A166</t>
  </si>
  <si>
    <t>3"-GHY-0307-AG1C</t>
  </si>
  <si>
    <t>A167</t>
  </si>
  <si>
    <t>6"-GHY-0301-AG1C (1/2) (2/2)</t>
  </si>
  <si>
    <t>A168</t>
  </si>
  <si>
    <t>3"-GHY-0302-DG3A-H25</t>
  </si>
  <si>
    <t>A169</t>
  </si>
  <si>
    <t>3"-GHY-0303-DG3A (1/2) (2/2)</t>
  </si>
  <si>
    <t>A170</t>
  </si>
  <si>
    <t>3"-GHY-0304-DG3A</t>
  </si>
  <si>
    <t>A171</t>
  </si>
  <si>
    <t>2"-GHY-0305-AG1C</t>
  </si>
  <si>
    <t>A172</t>
  </si>
  <si>
    <t>A181</t>
  </si>
  <si>
    <t>6"-GOX-0301-BG3A</t>
  </si>
  <si>
    <t>A182</t>
  </si>
  <si>
    <t>A183</t>
  </si>
  <si>
    <t>A191</t>
  </si>
  <si>
    <t>2"-GPA-9954-AG1A</t>
  </si>
  <si>
    <t>A192</t>
  </si>
  <si>
    <t>A211</t>
  </si>
  <si>
    <t>2"-GPI-0342-AG2A</t>
  </si>
  <si>
    <t>CIVIL</t>
  </si>
  <si>
    <t>BUILDING</t>
  </si>
  <si>
    <t>SHELTER</t>
  </si>
  <si>
    <t>A212</t>
  </si>
  <si>
    <t>2"-GPI-0341-AG2A</t>
  </si>
  <si>
    <t>A213</t>
  </si>
  <si>
    <t>2"-GPI-9908-AG2A</t>
  </si>
  <si>
    <t>A214</t>
  </si>
  <si>
    <t>A221</t>
  </si>
  <si>
    <t>4"-LPC-0254-AG1B-H25</t>
  </si>
  <si>
    <t>A222</t>
  </si>
  <si>
    <t>3"-LPC-0254-AG1C</t>
  </si>
  <si>
    <t>A223</t>
  </si>
  <si>
    <t>A224</t>
  </si>
  <si>
    <t>A231</t>
  </si>
  <si>
    <t>10"-LPS-0253-AG1B-H30 (1/2) (2/2)</t>
  </si>
  <si>
    <t>A232</t>
  </si>
  <si>
    <t>3"-LPS-0351-AG1B-H25</t>
  </si>
  <si>
    <t>A233</t>
  </si>
  <si>
    <t>10"-LPS-0253-AG1B-H30</t>
  </si>
  <si>
    <t>A234</t>
  </si>
  <si>
    <t>4"-LPS-0253-AG1B-H30</t>
  </si>
  <si>
    <t>A235</t>
  </si>
  <si>
    <t>A236</t>
  </si>
  <si>
    <t>10"-LPS-9262-AG1B-H30</t>
  </si>
  <si>
    <t>A237</t>
  </si>
  <si>
    <t>16"-LPS-9260-AG1B-H40</t>
  </si>
  <si>
    <t>A238</t>
  </si>
  <si>
    <t>A239</t>
  </si>
  <si>
    <t>4"-LPS-9262-AG1B-H30</t>
  </si>
  <si>
    <t>A251</t>
  </si>
  <si>
    <t>12"-MES-0201-AG1C-H25</t>
  </si>
  <si>
    <t>A252</t>
  </si>
  <si>
    <t>8"-MES-0202-AG1C-H25</t>
  </si>
  <si>
    <t>A253</t>
  </si>
  <si>
    <t>8"-MES-0203-AG1C-H25</t>
  </si>
  <si>
    <t>A254</t>
  </si>
  <si>
    <t>2"-MES-0204-AG1C-H25</t>
  </si>
  <si>
    <t>A255</t>
  </si>
  <si>
    <t>A256</t>
  </si>
  <si>
    <t>2"-MES-0204-AG1C-H25 (1/2) (2/2)</t>
  </si>
  <si>
    <t>A257</t>
  </si>
  <si>
    <t>4"-MES-0205-AS1A-H25</t>
  </si>
  <si>
    <t>A258</t>
  </si>
  <si>
    <t>A259</t>
  </si>
  <si>
    <t>4"-MES-0206-AG1C-H25</t>
  </si>
  <si>
    <t>A260</t>
  </si>
  <si>
    <t>6"-MES-0206-AG1C-H25</t>
  </si>
  <si>
    <t>A261</t>
  </si>
  <si>
    <t>A262</t>
  </si>
  <si>
    <t>6"-MES-0207-AG1C-H25 (1/2) (2/2)</t>
  </si>
  <si>
    <t>A263</t>
  </si>
  <si>
    <t>4"-MES-0209-BG3A-H25</t>
  </si>
  <si>
    <t>A264</t>
  </si>
  <si>
    <t>A265</t>
  </si>
  <si>
    <t>A266</t>
  </si>
  <si>
    <t>6"-MES-0212-AS1A-H25</t>
  </si>
  <si>
    <t>A267</t>
  </si>
  <si>
    <t>A268</t>
  </si>
  <si>
    <t>A269</t>
  </si>
  <si>
    <t>A270</t>
  </si>
  <si>
    <t>2"-MES-0223-AG1C</t>
  </si>
  <si>
    <t>A271</t>
  </si>
  <si>
    <t>2"-MES-0241-AG1C</t>
  </si>
  <si>
    <t>A272</t>
  </si>
  <si>
    <t>2"-MES-0242-AG1C</t>
  </si>
  <si>
    <t>A273</t>
  </si>
  <si>
    <t>4"-MES-0208-AG1C-H25</t>
  </si>
  <si>
    <t>A274</t>
  </si>
  <si>
    <t>4"-MES-0210-AG1C</t>
  </si>
  <si>
    <t>A275</t>
  </si>
  <si>
    <t>A277</t>
  </si>
  <si>
    <t>4"-MES-0211-AG1C</t>
  </si>
  <si>
    <t>A278</t>
  </si>
  <si>
    <t>A279</t>
  </si>
  <si>
    <t>2"-MES-0214-AG1C</t>
  </si>
  <si>
    <t>A280</t>
  </si>
  <si>
    <t>4"-MES-0208-BG3A-H25</t>
  </si>
  <si>
    <t>A281</t>
  </si>
  <si>
    <t>4"-MES-0208-BG3A-H25 (1/2) (2/2)</t>
  </si>
  <si>
    <t>A282</t>
  </si>
  <si>
    <t>A283</t>
  </si>
  <si>
    <t>2"-MES-0213-AG1C-H25</t>
  </si>
  <si>
    <t>A284</t>
  </si>
  <si>
    <t>A285</t>
  </si>
  <si>
    <t>A286</t>
  </si>
  <si>
    <t>3"-MES-0215-AG1C</t>
  </si>
  <si>
    <t>A287</t>
  </si>
  <si>
    <t>3"-MES-0216-AG1C</t>
  </si>
  <si>
    <t>A288</t>
  </si>
  <si>
    <t>A289</t>
  </si>
  <si>
    <t>A290</t>
  </si>
  <si>
    <t>4"-MES-0228-AG1C</t>
  </si>
  <si>
    <t>A291</t>
  </si>
  <si>
    <t>2"-MES-0229-AG1C</t>
  </si>
  <si>
    <t>A292</t>
  </si>
  <si>
    <t>A293</t>
  </si>
  <si>
    <t>2"-MES-0243-AG1C</t>
  </si>
  <si>
    <t>A294</t>
  </si>
  <si>
    <t>4"-MES-0237-AG1C</t>
  </si>
  <si>
    <t>A295</t>
  </si>
  <si>
    <t>2"-MES-0244-AG1C</t>
  </si>
  <si>
    <t>A351</t>
  </si>
  <si>
    <t>4"-MPC-0151-BG4A-H65</t>
  </si>
  <si>
    <t>A352</t>
  </si>
  <si>
    <t>8"-MPC-0152-BG4A-H65</t>
  </si>
  <si>
    <t>A353</t>
  </si>
  <si>
    <t>8"-MPC-0153-BG4A-H65</t>
  </si>
  <si>
    <t>A361</t>
  </si>
  <si>
    <t>2"-MPS-0251-BG4A-H40 (1/2) (2/2)</t>
  </si>
  <si>
    <t>A362</t>
  </si>
  <si>
    <t>1"-MPS-0151-BG4A-H40</t>
  </si>
  <si>
    <t>A363</t>
  </si>
  <si>
    <t>8"-MPS-0152-BG4A-H40</t>
  </si>
  <si>
    <t>A364</t>
  </si>
  <si>
    <t>8"-MPS-0152-AG1B-H40</t>
  </si>
  <si>
    <t>A365</t>
  </si>
  <si>
    <t>8"-MPS-0153-BG4A-H40</t>
  </si>
  <si>
    <t>A366</t>
  </si>
  <si>
    <t>A367</t>
  </si>
  <si>
    <t>14"-MPS-0154-BG4A-H40</t>
  </si>
  <si>
    <t>A368</t>
  </si>
  <si>
    <t>2"-MPS-0151-BG4A-H40</t>
  </si>
  <si>
    <t>A369</t>
  </si>
  <si>
    <t>4"-MPS-0153-BG4A-H40</t>
  </si>
  <si>
    <t>A370</t>
  </si>
  <si>
    <t>2"-MPS-0154-BG4A-H40</t>
  </si>
  <si>
    <t>A371</t>
  </si>
  <si>
    <t>A372</t>
  </si>
  <si>
    <t>14"-MPS-0156-BG4A-H65</t>
  </si>
  <si>
    <t>A373</t>
  </si>
  <si>
    <t>4"-MPS-0159-BG4A-H30</t>
  </si>
  <si>
    <t>A374</t>
  </si>
  <si>
    <t>4"-MPS-0160-BG4A-H30</t>
  </si>
  <si>
    <t>A375</t>
  </si>
  <si>
    <t>14"-MPS-0151-BG4A-H40</t>
  </si>
  <si>
    <t>A376</t>
  </si>
  <si>
    <t>A377</t>
  </si>
  <si>
    <t>A378</t>
  </si>
  <si>
    <t>3"-MPS-0162-BG4A</t>
  </si>
  <si>
    <t>A379</t>
  </si>
  <si>
    <t>12"-MPS-0151-BG3A-H40</t>
  </si>
  <si>
    <t>A380</t>
  </si>
  <si>
    <t>A381</t>
  </si>
  <si>
    <t>8"-MPS-0151-BG3A-H40</t>
  </si>
  <si>
    <t>A382</t>
  </si>
  <si>
    <t>8"-MPS-0153-BG4A-H40 (1/2) (2/2)</t>
  </si>
  <si>
    <t>A383</t>
  </si>
  <si>
    <t>8"-MPS-0151-BG4A-H40</t>
  </si>
  <si>
    <t>A384</t>
  </si>
  <si>
    <t>12"-MPS-0151-BG4A-H40</t>
  </si>
  <si>
    <t>A385</t>
  </si>
  <si>
    <t>A386</t>
  </si>
  <si>
    <t>10"-MPS-9212-BG4A-H40</t>
  </si>
  <si>
    <t>A387</t>
  </si>
  <si>
    <t>10"-MPS-9211-BG4A-H40</t>
  </si>
  <si>
    <t>A389</t>
  </si>
  <si>
    <t>10"-MPS-0157-BG4A-H65</t>
  </si>
  <si>
    <t>A390</t>
  </si>
  <si>
    <t>10"-MPS-0158-BG4A-H65</t>
  </si>
  <si>
    <t>A391</t>
  </si>
  <si>
    <t>2"-NGB-0281-AG1C</t>
  </si>
  <si>
    <t>A392</t>
  </si>
  <si>
    <t>A393</t>
  </si>
  <si>
    <t>2"-NGB-0280-AG1C</t>
  </si>
  <si>
    <t>A394</t>
  </si>
  <si>
    <t>2"-MPS-0163-BG4A-H40</t>
  </si>
  <si>
    <t>A401</t>
  </si>
  <si>
    <t>2"-NGS-0171-AG1A</t>
  </si>
  <si>
    <t>A402</t>
  </si>
  <si>
    <t>A403</t>
  </si>
  <si>
    <t>A404</t>
  </si>
  <si>
    <t>A405</t>
  </si>
  <si>
    <t>3"-NGS-9904-AG1A</t>
  </si>
  <si>
    <t>A406</t>
  </si>
  <si>
    <t>A407</t>
  </si>
  <si>
    <t>A408</t>
  </si>
  <si>
    <t>A421</t>
  </si>
  <si>
    <t>10"-P-0206-AS1A</t>
  </si>
  <si>
    <t>A422</t>
  </si>
  <si>
    <t>A423</t>
  </si>
  <si>
    <t>4"-P-0211-AS1A (1/2) (2/2)</t>
  </si>
  <si>
    <t>A424</t>
  </si>
  <si>
    <t>12"-P-0108-AG1C</t>
  </si>
  <si>
    <t>A425</t>
  </si>
  <si>
    <t>12"-P-0109-AS1A</t>
  </si>
  <si>
    <t>A426</t>
  </si>
  <si>
    <t>12"-P-0110-AS1A</t>
  </si>
  <si>
    <t>A427</t>
  </si>
  <si>
    <t>10"-P-0111-AS1A</t>
  </si>
  <si>
    <t>A428</t>
  </si>
  <si>
    <t>10"-P-0111-AS1A (1/2) (2/2)</t>
  </si>
  <si>
    <t>A429</t>
  </si>
  <si>
    <t>A430</t>
  </si>
  <si>
    <t>6"-P-0121-AS1A (1/2) (2/2)</t>
  </si>
  <si>
    <t>A431</t>
  </si>
  <si>
    <t>10"-P-0201-AG1C</t>
  </si>
  <si>
    <t>Insulation</t>
  </si>
  <si>
    <t>PIPING LIST SYN GAS</t>
  </si>
  <si>
    <t>PIPING LIST OCTANOL</t>
  </si>
  <si>
    <t>PIPING LIST UTILITY</t>
  </si>
  <si>
    <t>Size</t>
  </si>
  <si>
    <t>A432</t>
  </si>
  <si>
    <t>10"- P -0202-AG1C</t>
  </si>
  <si>
    <t>A433</t>
  </si>
  <si>
    <t>8"- P -0208-AS1A</t>
  </si>
  <si>
    <t>A434</t>
  </si>
  <si>
    <t>A435</t>
  </si>
  <si>
    <t>10"- P -0105-BG3A-H40</t>
  </si>
  <si>
    <t>A436</t>
  </si>
  <si>
    <t>A437</t>
  </si>
  <si>
    <t>14"- P -0107-AG1C-H65</t>
  </si>
  <si>
    <t>A438</t>
  </si>
  <si>
    <t>A439</t>
  </si>
  <si>
    <t>12"- P -0108-AG1C-P</t>
  </si>
  <si>
    <t>A440</t>
  </si>
  <si>
    <t>8"- P -0203-BG3A</t>
  </si>
  <si>
    <t>A441</t>
  </si>
  <si>
    <t>A442</t>
  </si>
  <si>
    <t>A443</t>
  </si>
  <si>
    <t>8"- P -0207-ASIA</t>
  </si>
  <si>
    <t>A444</t>
  </si>
  <si>
    <t>8"- P -0207-AS1A</t>
  </si>
  <si>
    <t>A445</t>
  </si>
  <si>
    <t>3"- P -0210-BS1A-H25 (1/2) (2/2)</t>
  </si>
  <si>
    <t>A446</t>
  </si>
  <si>
    <t>6"-P-0216-BG3A (1/2) (2/2)</t>
  </si>
  <si>
    <t>A448</t>
  </si>
  <si>
    <t>10"-P-0202-AG 1C</t>
  </si>
  <si>
    <t>A449</t>
  </si>
  <si>
    <t>3"-P-0210-BS1A-H25</t>
  </si>
  <si>
    <t>A450</t>
  </si>
  <si>
    <t>8"-P-0208-AS1A</t>
  </si>
  <si>
    <t>A451</t>
  </si>
  <si>
    <t>A452</t>
  </si>
  <si>
    <t>4"-P-0209-AS1A</t>
  </si>
  <si>
    <t>A453</t>
  </si>
  <si>
    <t>A454</t>
  </si>
  <si>
    <t>2"-P-0212-BS1A-H25</t>
  </si>
  <si>
    <t>A455</t>
  </si>
  <si>
    <t>A456</t>
  </si>
  <si>
    <t>8"-P-0230-AG1C</t>
  </si>
  <si>
    <t>A457</t>
  </si>
  <si>
    <t>A458</t>
  </si>
  <si>
    <t>8"-P-0203-BG3A</t>
  </si>
  <si>
    <t>A459</t>
  </si>
  <si>
    <t>6"-P-0204-BG3A</t>
  </si>
  <si>
    <t>A460</t>
  </si>
  <si>
    <t>8"-P-0208-AS1A (1/2) (2/2)</t>
  </si>
  <si>
    <t>A461</t>
  </si>
  <si>
    <t>3"-P-0210-BS 1A-H25</t>
  </si>
  <si>
    <t>A462</t>
  </si>
  <si>
    <t>8"-P-0213-BG3A-P25</t>
  </si>
  <si>
    <t>A463</t>
  </si>
  <si>
    <t>8"-P-0214-BG3A</t>
  </si>
  <si>
    <t>A464</t>
  </si>
  <si>
    <t>3"-P-0217-BS1A-H25</t>
  </si>
  <si>
    <t>A465</t>
  </si>
  <si>
    <t>3"-PG L-017 3-AG1C</t>
  </si>
  <si>
    <t>A466</t>
  </si>
  <si>
    <t>3"-PGL-017 4-AG1C</t>
  </si>
  <si>
    <t>A471</t>
  </si>
  <si>
    <t>2"-PC -0116-AS1A</t>
  </si>
  <si>
    <t>A472</t>
  </si>
  <si>
    <t>A473</t>
  </si>
  <si>
    <t>A474</t>
  </si>
  <si>
    <t>A475</t>
  </si>
  <si>
    <t>2"-PC -0236-AS1A</t>
  </si>
  <si>
    <t>A476</t>
  </si>
  <si>
    <t>1-1/2"-PC-0240-AS1A</t>
  </si>
  <si>
    <t>A477</t>
  </si>
  <si>
    <t>2"-PC-0116-AS1A</t>
  </si>
  <si>
    <t>A478</t>
  </si>
  <si>
    <t>A479</t>
  </si>
  <si>
    <t>A491</t>
  </si>
  <si>
    <t>4"-PGH-9535-BG3A/ AG1C</t>
  </si>
  <si>
    <t>A492</t>
  </si>
  <si>
    <t>6"-PGH-9536-AG1 C</t>
  </si>
  <si>
    <t>A493</t>
  </si>
  <si>
    <t>6"-PGH-9537-AG1C</t>
  </si>
  <si>
    <t>A494</t>
  </si>
  <si>
    <t>10"-PGH-9537-AG1C</t>
  </si>
  <si>
    <t>A495</t>
  </si>
  <si>
    <t>12"-PGH-9538-AG 1C</t>
  </si>
  <si>
    <t>A496</t>
  </si>
  <si>
    <t>6"-PGH-0371-AG 1C</t>
  </si>
  <si>
    <t>A497</t>
  </si>
  <si>
    <t>8"-PGH-9531 -AG 1C-H75</t>
  </si>
  <si>
    <t>A498</t>
  </si>
  <si>
    <t>4"-PGH-0471 -AG 1C</t>
  </si>
  <si>
    <t>A499</t>
  </si>
  <si>
    <t>2"-PGH-9532-AG 1C</t>
  </si>
  <si>
    <t>A500</t>
  </si>
  <si>
    <t>3"-PGH-9533-AG 1C</t>
  </si>
  <si>
    <t>A501</t>
  </si>
  <si>
    <t>10"-PGH-9542-AG1 C</t>
  </si>
  <si>
    <t>A502</t>
  </si>
  <si>
    <t>3"-PGH-0071 -AG 1C</t>
  </si>
  <si>
    <t>A503</t>
  </si>
  <si>
    <t>3"-PGH-0071-AG 1C</t>
  </si>
  <si>
    <t>A504</t>
  </si>
  <si>
    <t>18"-PGH-9530-AG 1C</t>
  </si>
  <si>
    <t>A505</t>
  </si>
  <si>
    <t>6"-PGH-9539-AG1 C</t>
  </si>
  <si>
    <t>A506</t>
  </si>
  <si>
    <t>12"-PGH-9540-AG 1C</t>
  </si>
  <si>
    <t>A507</t>
  </si>
  <si>
    <t>A508</t>
  </si>
  <si>
    <t>2-1/2"-PGH-9543-AG1C</t>
  </si>
  <si>
    <t>A509</t>
  </si>
  <si>
    <t>2"-PGH-0172-AG1C</t>
  </si>
  <si>
    <t>A510</t>
  </si>
  <si>
    <t>4"-PGH-0171 -AG 1C</t>
  </si>
  <si>
    <t>A512</t>
  </si>
  <si>
    <t>A513</t>
  </si>
  <si>
    <t>A514</t>
  </si>
  <si>
    <t>6"-PGH-9541-AG1C</t>
  </si>
  <si>
    <t>A515</t>
  </si>
  <si>
    <t>6"-PGH-9536-AG 1C</t>
  </si>
  <si>
    <t>A531</t>
  </si>
  <si>
    <t>6"-PNG-0103-BG3A-H75</t>
  </si>
  <si>
    <t>A532</t>
  </si>
  <si>
    <t>6"-PNG-0104-BG3A-H75</t>
  </si>
  <si>
    <t>A533</t>
  </si>
  <si>
    <t>A534</t>
  </si>
  <si>
    <t>4"-PNG-0119-BG3A-H75</t>
  </si>
  <si>
    <t>A535</t>
  </si>
  <si>
    <t>A537</t>
  </si>
  <si>
    <t>3"-PNG-0104-BG3A-H75</t>
  </si>
  <si>
    <t>A538</t>
  </si>
  <si>
    <t>6"-PNG-0103-BG3A- H75</t>
  </si>
  <si>
    <t>A539</t>
  </si>
  <si>
    <t>6"-PNG-0101-BG3A</t>
  </si>
  <si>
    <t>A540</t>
  </si>
  <si>
    <t>6"-PNG-0113-BG3A</t>
  </si>
  <si>
    <t>A541</t>
  </si>
  <si>
    <t>A542</t>
  </si>
  <si>
    <t>A543</t>
  </si>
  <si>
    <t>A544</t>
  </si>
  <si>
    <t>6"-PNG-0101-BG3A (1/2) (2/2)</t>
  </si>
  <si>
    <t>B011</t>
  </si>
  <si>
    <t>1-1/2"-BFW-0279-BG4A-H25</t>
  </si>
  <si>
    <t>B012</t>
  </si>
  <si>
    <t>1-1/2"-BFW-0280-BG4A-H25</t>
  </si>
  <si>
    <t>B013</t>
  </si>
  <si>
    <t>1/2"-BFW-0173-BG4A-H25</t>
  </si>
  <si>
    <t>B014</t>
  </si>
  <si>
    <t>3/4"-BFW-9204-BG4A-H25</t>
  </si>
  <si>
    <t>B021</t>
  </si>
  <si>
    <t>1-1/2"-CWR-0072-AG1A</t>
  </si>
  <si>
    <t>B022</t>
  </si>
  <si>
    <t>1"-CWR-0074-AG1A</t>
  </si>
  <si>
    <t>B023</t>
  </si>
  <si>
    <t>1-1/2"-CWR-0177-AG1A</t>
  </si>
  <si>
    <t>B024</t>
  </si>
  <si>
    <t>1"-CWR-0187-AG1A</t>
  </si>
  <si>
    <t>B025</t>
  </si>
  <si>
    <t>1"-CWR-0272-AG1A</t>
  </si>
  <si>
    <t>B061</t>
  </si>
  <si>
    <t>1"-CWS-0073-AG1A</t>
  </si>
  <si>
    <t>B062</t>
  </si>
  <si>
    <t>1-1/2"-CWS-0071-AG1A</t>
  </si>
  <si>
    <t>B063</t>
  </si>
  <si>
    <t>1-1/2"-CWS-0176-AG1A</t>
  </si>
  <si>
    <t>B064</t>
  </si>
  <si>
    <t>3/4"-CWS-0071-AG1A</t>
  </si>
  <si>
    <t>B065</t>
  </si>
  <si>
    <t>1"-CWS-0186-AG1A</t>
  </si>
  <si>
    <t>B066</t>
  </si>
  <si>
    <t>3/4"-CWS-9455-AG1A</t>
  </si>
  <si>
    <t>B067</t>
  </si>
  <si>
    <t>B068</t>
  </si>
  <si>
    <t>B069</t>
  </si>
  <si>
    <t>B070</t>
  </si>
  <si>
    <t>1"-CWS-0271-AG1A</t>
  </si>
  <si>
    <t>B071</t>
  </si>
  <si>
    <t>B072</t>
  </si>
  <si>
    <t>B101</t>
  </si>
  <si>
    <t>1-1/2"-DMW-0271-AS1A</t>
  </si>
  <si>
    <t>B102</t>
  </si>
  <si>
    <t>1-1/2"-DMW-0280-AS1A</t>
  </si>
  <si>
    <t>B103</t>
  </si>
  <si>
    <t>1-1/2"-DMW-0281-AS1A</t>
  </si>
  <si>
    <t>B104</t>
  </si>
  <si>
    <t>1-1/2"-DMW-0282-AS1A</t>
  </si>
  <si>
    <t>B105</t>
  </si>
  <si>
    <t>1/2"-DMW-0172-AS1A</t>
  </si>
  <si>
    <t>B106</t>
  </si>
  <si>
    <t>B107</t>
  </si>
  <si>
    <t>1-1/2"-DMW-0283-AS1A</t>
  </si>
  <si>
    <t>B108</t>
  </si>
  <si>
    <t>B109</t>
  </si>
  <si>
    <t>3/4"-D M W-0284-AS1A</t>
  </si>
  <si>
    <t>B112</t>
  </si>
  <si>
    <t>1-1/2"-DMW-0172- AS1A</t>
  </si>
  <si>
    <t>B113</t>
  </si>
  <si>
    <t>B114</t>
  </si>
  <si>
    <t>B115</t>
  </si>
  <si>
    <t>3/4"-D MW-0286-AS1A</t>
  </si>
  <si>
    <t>B131</t>
  </si>
  <si>
    <t>1 /2"-FGS-0361 -AG1C</t>
  </si>
  <si>
    <t>B132</t>
  </si>
  <si>
    <t>1 /2"-FGS-0360-AG 1C *</t>
  </si>
  <si>
    <t>B133</t>
  </si>
  <si>
    <t>1 /2"-FGS-0361 -AG 1C</t>
  </si>
  <si>
    <t>B151</t>
  </si>
  <si>
    <t>3/4"-FWS-HS001- AG1A</t>
  </si>
  <si>
    <t>B152</t>
  </si>
  <si>
    <t>3/4"-FWS-HS002- AG1A</t>
  </si>
  <si>
    <t>B153</t>
  </si>
  <si>
    <t>B154</t>
  </si>
  <si>
    <t>3/4"-FWS'HS003~ AG1A</t>
  </si>
  <si>
    <t>B155</t>
  </si>
  <si>
    <t>3/4"-FWS-HS021- AG1A</t>
  </si>
  <si>
    <t>B156</t>
  </si>
  <si>
    <t>3/4"-FWS-HS004- AG1A</t>
  </si>
  <si>
    <t>B161</t>
  </si>
  <si>
    <t>B162</t>
  </si>
  <si>
    <t>1-1/2"-GHY-0381-BG3A</t>
  </si>
  <si>
    <t>B163</t>
  </si>
  <si>
    <t>1-1/2"-GHY-0381- DG3A</t>
  </si>
  <si>
    <t>B164</t>
  </si>
  <si>
    <t>B165</t>
  </si>
  <si>
    <t>B166</t>
  </si>
  <si>
    <t>1 "-GH Y -0305-DG3A</t>
  </si>
  <si>
    <t>B167</t>
  </si>
  <si>
    <t>1 "-GHY-0305-DG3A</t>
  </si>
  <si>
    <t>B181</t>
  </si>
  <si>
    <t>3/4"-GOX-0302-BG3A</t>
  </si>
  <si>
    <t>B182</t>
  </si>
  <si>
    <t>B191</t>
  </si>
  <si>
    <t>1-1 /2"-GPA-0285-AG 1A</t>
  </si>
  <si>
    <t>B192</t>
  </si>
  <si>
    <t>1 -1/2"-GPA-0286-AG 1A</t>
  </si>
  <si>
    <t>B193</t>
  </si>
  <si>
    <t>3/4"-GPA-HS001-AG1A</t>
  </si>
  <si>
    <t>B194</t>
  </si>
  <si>
    <t>3/4"-GPA-HS001 -AG 1A</t>
  </si>
  <si>
    <t>3/4"-GPA-HS002-AG 1A</t>
  </si>
  <si>
    <t>3/4"-GPA-HS02:1 -AG 1A</t>
  </si>
  <si>
    <t>3/4"-GPA-HS604-AG 1A</t>
  </si>
  <si>
    <t>3/4"-GPI-9908-AG2A</t>
  </si>
  <si>
    <t>B214</t>
  </si>
  <si>
    <t>1 "-GPI-9908-AG2A</t>
  </si>
  <si>
    <t>B221</t>
  </si>
  <si>
    <t>1-1/2"-LPC-0255-AG1B-H25 (1/2) (2/2)</t>
  </si>
  <si>
    <t>B222</t>
  </si>
  <si>
    <t>1-1/2"-LPC -0352-AG1B-H25</t>
  </si>
  <si>
    <t>B223</t>
  </si>
  <si>
    <t>1-1/2"-LPC-0255- AG1B-H25</t>
  </si>
  <si>
    <t>B231</t>
  </si>
  <si>
    <t>1 "-LPS-0253-AG18-H25</t>
  </si>
  <si>
    <t>B232</t>
  </si>
  <si>
    <t>3/4"-LPS-HS002-AG1 B-H25</t>
  </si>
  <si>
    <t>B233</t>
  </si>
  <si>
    <t>3/4"-LPS-0253-AG 1B-H25</t>
  </si>
  <si>
    <t>B234</t>
  </si>
  <si>
    <t>B235</t>
  </si>
  <si>
    <t>1 "-LPS-0253-AG1B-H25</t>
  </si>
  <si>
    <t>B236</t>
  </si>
  <si>
    <t>3/4"-LPS-HS001 -AG 1B-H25</t>
  </si>
  <si>
    <t>B237</t>
  </si>
  <si>
    <t>3/4"-LPS-0253-AG1B- H25</t>
  </si>
  <si>
    <t>B239</t>
  </si>
  <si>
    <t>3/4"-LPS-HS003-AG 1B-H25</t>
  </si>
  <si>
    <t>B240</t>
  </si>
  <si>
    <t>3/4"-LPS-HS021 -AG 1B-H25</t>
  </si>
  <si>
    <t>B241</t>
  </si>
  <si>
    <t>B242</t>
  </si>
  <si>
    <t>B251</t>
  </si>
  <si>
    <t>B252</t>
  </si>
  <si>
    <t>B253</t>
  </si>
  <si>
    <t>1 -1 /2"- M ES-0224-AG1C</t>
  </si>
  <si>
    <t>B254</t>
  </si>
  <si>
    <t>1 -1 /2"-M ES-0230-AG1C</t>
  </si>
  <si>
    <t>B255</t>
  </si>
  <si>
    <t>1 -1/2"-MES-0219-AG1C</t>
  </si>
  <si>
    <t>B256</t>
  </si>
  <si>
    <t>1-1/2"-MES-0219- AG1C</t>
  </si>
  <si>
    <t>1-1/2"-DMW-0172-ASIA</t>
  </si>
  <si>
    <t>B110</t>
  </si>
  <si>
    <t>B111</t>
  </si>
  <si>
    <t>B195</t>
  </si>
  <si>
    <t>B196</t>
  </si>
  <si>
    <t>B197</t>
  </si>
  <si>
    <t>B198</t>
  </si>
  <si>
    <t>B211</t>
  </si>
  <si>
    <t>B212</t>
  </si>
  <si>
    <t>B213</t>
  </si>
  <si>
    <t>B238</t>
  </si>
  <si>
    <r>
      <rPr>
        <sz val="8"/>
        <rFont val="Arial"/>
        <family val="2"/>
      </rPr>
      <t>B257</t>
    </r>
  </si>
  <si>
    <r>
      <rPr>
        <sz val="8"/>
        <rFont val="Arial"/>
        <family val="2"/>
      </rPr>
      <t>B258</t>
    </r>
  </si>
  <si>
    <r>
      <rPr>
        <sz val="8"/>
        <rFont val="Arial"/>
        <family val="2"/>
      </rPr>
      <t>1~1/2"-MES-0224- AG1C</t>
    </r>
  </si>
  <si>
    <r>
      <rPr>
        <sz val="8"/>
        <rFont val="Arial"/>
        <family val="2"/>
      </rPr>
      <t>B259</t>
    </r>
  </si>
  <si>
    <r>
      <rPr>
        <sz val="8"/>
        <rFont val="Arial"/>
        <family val="2"/>
      </rPr>
      <t>1-1/2"-MES-0225- AG1C</t>
    </r>
  </si>
  <si>
    <r>
      <rPr>
        <sz val="8"/>
        <rFont val="Arial"/>
        <family val="2"/>
      </rPr>
      <t>B260</t>
    </r>
  </si>
  <si>
    <r>
      <rPr>
        <sz val="8"/>
        <rFont val="Arial"/>
        <family val="2"/>
      </rPr>
      <t>B261</t>
    </r>
  </si>
  <si>
    <r>
      <rPr>
        <sz val="8"/>
        <rFont val="Arial"/>
        <family val="2"/>
      </rPr>
      <t>1-1/2"-MES -0226-AG1C</t>
    </r>
  </si>
  <si>
    <r>
      <rPr>
        <sz val="8"/>
        <rFont val="Arial"/>
        <family val="2"/>
      </rPr>
      <t>B262</t>
    </r>
  </si>
  <si>
    <r>
      <rPr>
        <sz val="8"/>
        <rFont val="Arial"/>
        <family val="2"/>
      </rPr>
      <t>B263</t>
    </r>
  </si>
  <si>
    <r>
      <rPr>
        <sz val="8"/>
        <rFont val="Arial"/>
        <family val="2"/>
      </rPr>
      <t>B264</t>
    </r>
  </si>
  <si>
    <r>
      <rPr>
        <sz val="8"/>
        <rFont val="Arial"/>
        <family val="2"/>
      </rPr>
      <t>B285</t>
    </r>
  </si>
  <si>
    <r>
      <rPr>
        <sz val="8"/>
        <rFont val="Arial"/>
        <family val="2"/>
      </rPr>
      <t>1"-MES -0236-AG1C</t>
    </r>
  </si>
  <si>
    <r>
      <rPr>
        <sz val="8"/>
        <rFont val="Arial"/>
        <family val="2"/>
      </rPr>
      <t>B266</t>
    </r>
  </si>
  <si>
    <r>
      <rPr>
        <sz val="8"/>
        <rFont val="Arial"/>
        <family val="2"/>
      </rPr>
      <t>B267</t>
    </r>
  </si>
  <si>
    <r>
      <rPr>
        <sz val="8"/>
        <rFont val="Arial"/>
        <family val="2"/>
      </rPr>
      <t>1-1/2"-MES-0234- AG1C</t>
    </r>
  </si>
  <si>
    <r>
      <rPr>
        <sz val="8"/>
        <rFont val="Arial"/>
        <family val="2"/>
      </rPr>
      <t>B268</t>
    </r>
  </si>
  <si>
    <r>
      <rPr>
        <sz val="8"/>
        <rFont val="Arial"/>
        <family val="2"/>
      </rPr>
      <t>1 /2"-M ES-0222-AG1C</t>
    </r>
  </si>
  <si>
    <r>
      <rPr>
        <sz val="8"/>
        <rFont val="Arial"/>
        <family val="2"/>
      </rPr>
      <t>B269</t>
    </r>
  </si>
  <si>
    <r>
      <rPr>
        <sz val="8"/>
        <rFont val="Arial"/>
        <family val="2"/>
      </rPr>
      <t>1 /2"-M ES-0201 -AG 1C</t>
    </r>
  </si>
  <si>
    <r>
      <rPr>
        <sz val="8"/>
        <rFont val="Arial"/>
        <family val="2"/>
      </rPr>
      <t>B270</t>
    </r>
  </si>
  <si>
    <r>
      <rPr>
        <sz val="8"/>
        <rFont val="Arial"/>
        <family val="2"/>
      </rPr>
      <t>1/2"-T-021-AG1C</t>
    </r>
  </si>
  <si>
    <r>
      <rPr>
        <sz val="8"/>
        <rFont val="Arial"/>
        <family val="2"/>
      </rPr>
      <t>B272</t>
    </r>
  </si>
  <si>
    <r>
      <rPr>
        <sz val="8"/>
        <rFont val="Arial"/>
        <family val="2"/>
      </rPr>
      <t>B273</t>
    </r>
  </si>
  <si>
    <r>
      <rPr>
        <sz val="8"/>
        <rFont val="Arial"/>
        <family val="2"/>
      </rPr>
      <t>B274</t>
    </r>
  </si>
  <si>
    <r>
      <rPr>
        <sz val="8"/>
        <rFont val="Arial"/>
        <family val="2"/>
      </rPr>
      <t>B275</t>
    </r>
  </si>
  <si>
    <r>
      <rPr>
        <sz val="8"/>
        <rFont val="Arial"/>
        <family val="2"/>
      </rPr>
      <t>1 /2"-MES-0205-AS1 A</t>
    </r>
  </si>
  <si>
    <r>
      <rPr>
        <sz val="8"/>
        <rFont val="Arial"/>
        <family val="2"/>
      </rPr>
      <t>B276</t>
    </r>
  </si>
  <si>
    <r>
      <rPr>
        <sz val="8"/>
        <rFont val="Arial"/>
        <family val="2"/>
      </rPr>
      <t>B351</t>
    </r>
  </si>
  <si>
    <r>
      <rPr>
        <sz val="8"/>
        <rFont val="Arial"/>
        <family val="2"/>
      </rPr>
      <t>1-1/2"-MPC -0252-AG1B-H25</t>
    </r>
  </si>
  <si>
    <r>
      <rPr>
        <sz val="8"/>
        <rFont val="Arial"/>
        <family val="2"/>
      </rPr>
      <t>B353</t>
    </r>
  </si>
  <si>
    <r>
      <rPr>
        <sz val="8"/>
        <rFont val="Arial"/>
        <family val="2"/>
      </rPr>
      <t>B354</t>
    </r>
  </si>
  <si>
    <r>
      <rPr>
        <sz val="8"/>
        <rFont val="Arial"/>
        <family val="2"/>
      </rPr>
      <t>1-1/2"-MPC-0252- AG1B-H25</t>
    </r>
  </si>
  <si>
    <r>
      <rPr>
        <sz val="8"/>
        <rFont val="Arial"/>
        <family val="2"/>
      </rPr>
      <t>B361</t>
    </r>
  </si>
  <si>
    <r>
      <rPr>
        <sz val="8"/>
        <rFont val="Arial"/>
        <family val="2"/>
      </rPr>
      <t>3/4"-MPS-0151-BG4A-H25</t>
    </r>
  </si>
  <si>
    <r>
      <rPr>
        <sz val="8"/>
        <rFont val="Arial"/>
        <family val="2"/>
      </rPr>
      <t>B362</t>
    </r>
  </si>
  <si>
    <r>
      <rPr>
        <sz val="8"/>
        <rFont val="Arial"/>
        <family val="2"/>
      </rPr>
      <t>3/4"-MPS-0151-BG4A- H25</t>
    </r>
  </si>
  <si>
    <r>
      <rPr>
        <sz val="8"/>
        <rFont val="Arial"/>
        <family val="2"/>
      </rPr>
      <t>B363</t>
    </r>
  </si>
  <si>
    <r>
      <rPr>
        <sz val="8"/>
        <rFont val="Arial"/>
        <family val="2"/>
      </rPr>
      <t>3/4"-M PS-0152-BG4A-H25</t>
    </r>
  </si>
  <si>
    <r>
      <rPr>
        <sz val="8"/>
        <rFont val="Arial"/>
        <family val="2"/>
      </rPr>
      <t>B364</t>
    </r>
  </si>
  <si>
    <r>
      <rPr>
        <sz val="8"/>
        <rFont val="Arial"/>
        <family val="2"/>
      </rPr>
      <t>3/4"-M PS-0153-BG4A-H25</t>
    </r>
  </si>
  <si>
    <r>
      <rPr>
        <sz val="8"/>
        <rFont val="Arial"/>
        <family val="2"/>
      </rPr>
      <t>B365</t>
    </r>
  </si>
  <si>
    <r>
      <rPr>
        <sz val="8"/>
        <rFont val="Arial"/>
        <family val="2"/>
      </rPr>
      <t>3/4"-MPS-0153-BG4A- H25</t>
    </r>
  </si>
  <si>
    <t>1-1/2"-MES-0220-AG 1C (1/2) (2/2)</t>
  </si>
  <si>
    <t>1-1/2"-MES -0225-AG1C</t>
  </si>
  <si>
    <t>1-1/2"-MES -0227-AG1C</t>
  </si>
  <si>
    <t>1-1/2"-MES -0235-AG1C</t>
  </si>
  <si>
    <t>B271</t>
  </si>
  <si>
    <t xml:space="preserve">B352 </t>
  </si>
  <si>
    <r>
      <rPr>
        <sz val="8"/>
        <rFont val="Arial"/>
        <family val="2"/>
      </rPr>
      <t>B366</t>
    </r>
  </si>
  <si>
    <r>
      <rPr>
        <sz val="8"/>
        <rFont val="Arial"/>
        <family val="2"/>
      </rPr>
      <t>3/4"-M PS-0154-BG4A-H25</t>
    </r>
  </si>
  <si>
    <r>
      <rPr>
        <sz val="8"/>
        <rFont val="Arial"/>
        <family val="2"/>
      </rPr>
      <t>B367</t>
    </r>
  </si>
  <si>
    <r>
      <rPr>
        <sz val="8"/>
        <rFont val="Arial"/>
        <family val="2"/>
      </rPr>
      <t>1 -1 /2"-MPS-0161-BG4A</t>
    </r>
  </si>
  <si>
    <r>
      <rPr>
        <sz val="8"/>
        <rFont val="Arial"/>
        <family val="2"/>
      </rPr>
      <t>B368</t>
    </r>
  </si>
  <si>
    <r>
      <rPr>
        <sz val="8"/>
        <rFont val="Arial"/>
        <family val="2"/>
      </rPr>
      <t>B369</t>
    </r>
  </si>
  <si>
    <r>
      <rPr>
        <sz val="8"/>
        <rFont val="Arial"/>
        <family val="2"/>
      </rPr>
      <t>B370</t>
    </r>
  </si>
  <si>
    <r>
      <rPr>
        <sz val="8"/>
        <rFont val="Arial"/>
        <family val="2"/>
      </rPr>
      <t>1-1/2"-M PS-0164- ‘ BG4A-H30</t>
    </r>
  </si>
  <si>
    <r>
      <rPr>
        <sz val="8"/>
        <rFont val="Arial"/>
        <family val="2"/>
      </rPr>
      <t>B391</t>
    </r>
  </si>
  <si>
    <r>
      <rPr>
        <sz val="8"/>
        <rFont val="Arial"/>
        <family val="2"/>
      </rPr>
      <t>1-1/2"-NGB-0280-AG1A</t>
    </r>
  </si>
  <si>
    <r>
      <rPr>
        <sz val="8"/>
        <rFont val="Arial"/>
        <family val="2"/>
      </rPr>
      <t>B392</t>
    </r>
  </si>
  <si>
    <r>
      <rPr>
        <sz val="8"/>
        <rFont val="Arial"/>
        <family val="2"/>
      </rPr>
      <t>B393</t>
    </r>
  </si>
  <si>
    <r>
      <rPr>
        <sz val="8"/>
        <rFont val="Arial"/>
        <family val="2"/>
      </rPr>
      <t>B401</t>
    </r>
  </si>
  <si>
    <r>
      <rPr>
        <sz val="8"/>
        <rFont val="Arial"/>
        <family val="2"/>
      </rPr>
      <t>3/4"-NGS-HS002-AG 1A</t>
    </r>
  </si>
  <si>
    <r>
      <rPr>
        <sz val="8"/>
        <rFont val="Arial"/>
        <family val="2"/>
      </rPr>
      <t>B402</t>
    </r>
  </si>
  <si>
    <r>
      <rPr>
        <sz val="8"/>
        <rFont val="Arial"/>
        <family val="2"/>
      </rPr>
      <t>1 "-NGS-0071 -AG 1A</t>
    </r>
  </si>
  <si>
    <r>
      <rPr>
        <sz val="8"/>
        <rFont val="Arial"/>
        <family val="2"/>
      </rPr>
      <t>B403</t>
    </r>
  </si>
  <si>
    <r>
      <rPr>
        <sz val="8"/>
        <rFont val="Arial"/>
        <family val="2"/>
      </rPr>
      <t>3/4"-NGS-HS001 -AG 1A</t>
    </r>
  </si>
  <si>
    <r>
      <rPr>
        <sz val="8"/>
        <rFont val="Arial"/>
        <family val="2"/>
      </rPr>
      <t>B404</t>
    </r>
  </si>
  <si>
    <r>
      <rPr>
        <sz val="8"/>
        <rFont val="Arial"/>
        <family val="2"/>
      </rPr>
      <t>1-1 /2"-NGS-0071-AG 1A</t>
    </r>
  </si>
  <si>
    <r>
      <rPr>
        <sz val="8"/>
        <rFont val="Arial"/>
        <family val="2"/>
      </rPr>
      <t>B405</t>
    </r>
  </si>
  <si>
    <r>
      <rPr>
        <sz val="8"/>
        <rFont val="Arial"/>
        <family val="2"/>
      </rPr>
      <t>1 /2"-NGS-0171 -AG 1A</t>
    </r>
  </si>
  <si>
    <r>
      <rPr>
        <sz val="8"/>
        <rFont val="Arial"/>
        <family val="2"/>
      </rPr>
      <t>B406</t>
    </r>
  </si>
  <si>
    <r>
      <rPr>
        <sz val="8"/>
        <rFont val="Arial"/>
        <family val="2"/>
      </rPr>
      <t>3/4"-NGS-HS003-AG 1A</t>
    </r>
  </si>
  <si>
    <r>
      <rPr>
        <sz val="8"/>
        <rFont val="Arial"/>
        <family val="2"/>
      </rPr>
      <t>B407</t>
    </r>
  </si>
  <si>
    <r>
      <rPr>
        <sz val="8"/>
        <rFont val="Arial"/>
        <family val="2"/>
      </rPr>
      <t>3/4"-NGS-HS021 -AG 1A</t>
    </r>
  </si>
  <si>
    <r>
      <rPr>
        <sz val="8"/>
        <rFont val="Arial"/>
        <family val="2"/>
      </rPr>
      <t>B408</t>
    </r>
  </si>
  <si>
    <r>
      <rPr>
        <sz val="8"/>
        <rFont val="Arial"/>
        <family val="2"/>
      </rPr>
      <t>3/4"-NGS-017 8-AG1A</t>
    </r>
  </si>
  <si>
    <r>
      <rPr>
        <sz val="8"/>
        <rFont val="Arial"/>
        <family val="2"/>
      </rPr>
      <t>B409</t>
    </r>
  </si>
  <si>
    <r>
      <rPr>
        <sz val="8"/>
        <rFont val="Arial"/>
        <family val="2"/>
      </rPr>
      <t>3/4"-NGS-017 9-AG1A</t>
    </r>
  </si>
  <si>
    <r>
      <rPr>
        <sz val="8"/>
        <rFont val="Arial"/>
        <family val="2"/>
      </rPr>
      <t>B410</t>
    </r>
  </si>
  <si>
    <r>
      <rPr>
        <sz val="8"/>
        <rFont val="Arial"/>
        <family val="2"/>
      </rPr>
      <t>B421</t>
    </r>
  </si>
  <si>
    <r>
      <rPr>
        <sz val="8"/>
        <rFont val="Arial"/>
        <family val="2"/>
      </rPr>
      <t>1-1/2"- P -0205-BG3A</t>
    </r>
  </si>
  <si>
    <r>
      <rPr>
        <sz val="8"/>
        <rFont val="Arial"/>
        <family val="2"/>
      </rPr>
      <t>B422</t>
    </r>
  </si>
  <si>
    <r>
      <rPr>
        <sz val="8"/>
        <rFont val="Arial"/>
        <family val="2"/>
      </rPr>
      <t>1-1/2"-P-0205-BG3A</t>
    </r>
  </si>
  <si>
    <r>
      <rPr>
        <sz val="8"/>
        <rFont val="Arial"/>
        <family val="2"/>
      </rPr>
      <t>B423</t>
    </r>
  </si>
  <si>
    <r>
      <rPr>
        <sz val="8"/>
        <rFont val="Arial"/>
        <family val="2"/>
      </rPr>
      <t>B424</t>
    </r>
  </si>
  <si>
    <r>
      <rPr>
        <sz val="8"/>
        <rFont val="Arial"/>
        <family val="2"/>
      </rPr>
      <t>B425</t>
    </r>
  </si>
  <si>
    <r>
      <rPr>
        <sz val="8"/>
        <rFont val="Arial"/>
        <family val="2"/>
      </rPr>
      <t>1 -1/2"-P-0205-BG3A</t>
    </r>
  </si>
  <si>
    <r>
      <rPr>
        <sz val="8"/>
        <rFont val="Arial"/>
        <family val="2"/>
      </rPr>
      <t>B426</t>
    </r>
  </si>
  <si>
    <r>
      <rPr>
        <sz val="8"/>
        <rFont val="Arial"/>
        <family val="2"/>
      </rPr>
      <t>3/4"-P-0107-AG 1C-H25</t>
    </r>
  </si>
  <si>
    <r>
      <rPr>
        <sz val="8"/>
        <rFont val="Arial"/>
        <family val="2"/>
      </rPr>
      <t>B427</t>
    </r>
  </si>
  <si>
    <r>
      <rPr>
        <sz val="8"/>
        <rFont val="Arial"/>
        <family val="2"/>
      </rPr>
      <t>1 /2"-P-0107-AG1C-H25</t>
    </r>
  </si>
  <si>
    <r>
      <rPr>
        <sz val="8"/>
        <rFont val="Arial"/>
        <family val="2"/>
      </rPr>
      <t>B428</t>
    </r>
  </si>
  <si>
    <r>
      <rPr>
        <sz val="8"/>
        <rFont val="Arial"/>
        <family val="2"/>
      </rPr>
      <t>1 /2"-M PS-0151-BG4A-H25</t>
    </r>
  </si>
  <si>
    <r>
      <rPr>
        <sz val="8"/>
        <rFont val="Arial"/>
        <family val="2"/>
      </rPr>
      <t>B429</t>
    </r>
  </si>
  <si>
    <r>
      <rPr>
        <sz val="8"/>
        <rFont val="Arial"/>
        <family val="2"/>
      </rPr>
      <t>B471</t>
    </r>
  </si>
  <si>
    <r>
      <rPr>
        <sz val="8"/>
        <rFont val="Arial"/>
        <family val="2"/>
      </rPr>
      <t>1-1 /2"-PC-0238-AS 1A (1/2) (2/2)</t>
    </r>
  </si>
  <si>
    <r>
      <rPr>
        <sz val="8"/>
        <rFont val="Arial"/>
        <family val="2"/>
      </rPr>
      <t>B472</t>
    </r>
  </si>
  <si>
    <t>1 "-MPS-0163-BG4A-H25</t>
  </si>
  <si>
    <t>1 -1/2"-NGB-0280-AG 1A (1/2) (2/2)</t>
  </si>
  <si>
    <t>1-1/2"-NGB-0280-AG .1A</t>
  </si>
  <si>
    <t>Shelter Chemical</t>
  </si>
  <si>
    <t>Safety</t>
  </si>
  <si>
    <t>Laboratory</t>
  </si>
  <si>
    <t>Main Subtation</t>
  </si>
  <si>
    <t>Office produksi</t>
  </si>
  <si>
    <t>Gate 2</t>
  </si>
  <si>
    <t>MCC Room</t>
  </si>
  <si>
    <t>A/C Room</t>
  </si>
  <si>
    <r>
      <rPr>
        <sz val="8"/>
        <rFont val="Arial"/>
        <family val="2"/>
      </rPr>
      <t>B475</t>
    </r>
  </si>
  <si>
    <r>
      <rPr>
        <sz val="8"/>
        <rFont val="Arial"/>
        <family val="2"/>
      </rPr>
      <t>1 - i /2" - PC-0239-AS1A</t>
    </r>
  </si>
  <si>
    <r>
      <rPr>
        <sz val="8"/>
        <rFont val="Arial"/>
        <family val="2"/>
      </rPr>
      <t>B478</t>
    </r>
  </si>
  <si>
    <r>
      <rPr>
        <sz val="8"/>
        <rFont val="Arial"/>
        <family val="2"/>
      </rPr>
      <t>1-1/2"-PC -0241-AS1A</t>
    </r>
  </si>
  <si>
    <r>
      <rPr>
        <sz val="8"/>
        <rFont val="Arial"/>
        <family val="2"/>
      </rPr>
      <t>1-1 /2"-PC-0240-AG 1B *</t>
    </r>
  </si>
  <si>
    <r>
      <rPr>
        <sz val="8"/>
        <rFont val="Arial"/>
        <family val="2"/>
      </rPr>
      <t>B480</t>
    </r>
  </si>
  <si>
    <r>
      <rPr>
        <sz val="8"/>
        <rFont val="Arial"/>
        <family val="2"/>
      </rPr>
      <t>1-1/2"-PC -0238-AS1A</t>
    </r>
  </si>
  <si>
    <r>
      <rPr>
        <sz val="8"/>
        <rFont val="Arial"/>
        <family val="2"/>
      </rPr>
      <t>77/2"-PGH-9534-AG1 C</t>
    </r>
  </si>
  <si>
    <r>
      <rPr>
        <sz val="8"/>
        <rFont val="Arial"/>
        <family val="2"/>
      </rPr>
      <t>B492</t>
    </r>
  </si>
  <si>
    <r>
      <rPr>
        <sz val="8"/>
        <rFont val="Arial"/>
        <family val="2"/>
      </rPr>
      <t>B493</t>
    </r>
  </si>
  <si>
    <r>
      <rPr>
        <sz val="8"/>
        <rFont val="Arial"/>
        <family val="2"/>
      </rPr>
      <t>1 "-PGH-0173-AG1C</t>
    </r>
  </si>
  <si>
    <r>
      <rPr>
        <sz val="8"/>
        <rFont val="Arial"/>
        <family val="2"/>
      </rPr>
      <t>B521</t>
    </r>
  </si>
  <si>
    <r>
      <rPr>
        <sz val="8"/>
        <rFont val="Arial"/>
        <family val="2"/>
      </rPr>
      <t>1-1/2"-PHS -0192-BS1A</t>
    </r>
  </si>
  <si>
    <r>
      <rPr>
        <sz val="8"/>
        <rFont val="Arial"/>
        <family val="2"/>
      </rPr>
      <t>B522</t>
    </r>
  </si>
  <si>
    <r>
      <rPr>
        <sz val="8"/>
        <rFont val="Arial"/>
        <family val="2"/>
      </rPr>
      <t>1"-PHS -0193-AS1A</t>
    </r>
  </si>
  <si>
    <r>
      <rPr>
        <sz val="8"/>
        <rFont val="Arial"/>
        <family val="2"/>
      </rPr>
      <t>B523</t>
    </r>
  </si>
  <si>
    <r>
      <rPr>
        <sz val="8"/>
        <rFont val="Arial"/>
        <family val="2"/>
      </rPr>
      <t>1"-PHS- 0191-AS1A</t>
    </r>
  </si>
  <si>
    <r>
      <rPr>
        <sz val="8"/>
        <rFont val="Arial"/>
        <family val="2"/>
      </rPr>
      <t>B531</t>
    </r>
  </si>
  <si>
    <r>
      <rPr>
        <sz val="8"/>
        <rFont val="Arial"/>
        <family val="2"/>
      </rPr>
      <t>B532</t>
    </r>
  </si>
  <si>
    <r>
      <rPr>
        <sz val="8"/>
        <rFont val="Arial"/>
        <family val="2"/>
      </rPr>
      <t>B533</t>
    </r>
  </si>
  <si>
    <r>
      <rPr>
        <sz val="8"/>
        <rFont val="Arial"/>
        <family val="2"/>
      </rPr>
      <t>1 /2"-PNG-0104-BG3A-H25</t>
    </r>
  </si>
  <si>
    <r>
      <rPr>
        <sz val="8"/>
        <rFont val="Arial"/>
        <family val="2"/>
      </rPr>
      <t>B534</t>
    </r>
  </si>
  <si>
    <r>
      <rPr>
        <sz val="8"/>
        <rFont val="Arial"/>
        <family val="2"/>
      </rPr>
      <t>1 /2"-R-011-BG3A-H25</t>
    </r>
  </si>
  <si>
    <r>
      <rPr>
        <sz val="8"/>
        <rFont val="Arial"/>
        <family val="2"/>
      </rPr>
      <t>B535</t>
    </r>
  </si>
  <si>
    <r>
      <rPr>
        <sz val="8"/>
        <rFont val="Arial"/>
        <family val="2"/>
      </rPr>
      <t>1/2"-R-011-BG3A-H25</t>
    </r>
  </si>
  <si>
    <r>
      <rPr>
        <sz val="8"/>
        <rFont val="Arial"/>
        <family val="2"/>
      </rPr>
      <t>B551</t>
    </r>
  </si>
  <si>
    <r>
      <rPr>
        <sz val="8"/>
        <rFont val="Arial"/>
        <family val="2"/>
      </rPr>
      <t>B552</t>
    </r>
  </si>
  <si>
    <r>
      <rPr>
        <sz val="8"/>
        <rFont val="Arial"/>
        <family val="2"/>
      </rPr>
      <t>1 -1 /2"-TK-024-AG 1C</t>
    </r>
  </si>
  <si>
    <r>
      <rPr>
        <sz val="8"/>
        <rFont val="Arial"/>
        <family val="2"/>
      </rPr>
      <t>B553</t>
    </r>
  </si>
  <si>
    <r>
      <rPr>
        <sz val="8"/>
        <rFont val="Arial"/>
        <family val="2"/>
      </rPr>
      <t>1-1 /2"-TK-024-AG 1C</t>
    </r>
  </si>
  <si>
    <r>
      <rPr>
        <sz val="8"/>
        <rFont val="Arial"/>
        <family val="2"/>
      </rPr>
      <t>B554</t>
    </r>
  </si>
  <si>
    <r>
      <rPr>
        <sz val="8"/>
        <rFont val="Arial"/>
        <family val="2"/>
      </rPr>
      <t>1"- U - 041-AG1A</t>
    </r>
  </si>
  <si>
    <r>
      <rPr>
        <sz val="8"/>
        <rFont val="Arial"/>
        <family val="2"/>
      </rPr>
      <t>B555</t>
    </r>
  </si>
  <si>
    <r>
      <rPr>
        <sz val="8"/>
        <rFont val="Arial"/>
        <family val="2"/>
      </rPr>
      <t>1-1/2"-D-011-BG4A</t>
    </r>
  </si>
  <si>
    <r>
      <rPr>
        <sz val="8"/>
        <rFont val="Arial"/>
        <family val="2"/>
      </rPr>
      <t>B556</t>
    </r>
  </si>
  <si>
    <r>
      <rPr>
        <sz val="8"/>
        <rFont val="Arial"/>
        <family val="2"/>
      </rPr>
      <t>B557</t>
    </r>
  </si>
  <si>
    <r>
      <rPr>
        <sz val="8"/>
        <rFont val="Arial"/>
        <family val="2"/>
      </rPr>
      <t>B558</t>
    </r>
  </si>
  <si>
    <r>
      <rPr>
        <sz val="8"/>
        <rFont val="Arial"/>
        <family val="2"/>
      </rPr>
      <t>B559</t>
    </r>
  </si>
  <si>
    <r>
      <rPr>
        <sz val="8"/>
        <rFont val="Arial"/>
        <family val="2"/>
      </rPr>
      <t>B560</t>
    </r>
  </si>
  <si>
    <r>
      <rPr>
        <sz val="8"/>
        <rFont val="Arial"/>
        <family val="2"/>
      </rPr>
      <t>1-1/2"-D-021-AS1A</t>
    </r>
  </si>
  <si>
    <r>
      <rPr>
        <sz val="8"/>
        <rFont val="Arial"/>
        <family val="2"/>
      </rPr>
      <t>B561</t>
    </r>
  </si>
  <si>
    <r>
      <rPr>
        <sz val="8"/>
        <rFont val="Arial"/>
        <family val="2"/>
      </rPr>
      <t>1-1/2"- D - 021-AS1A</t>
    </r>
  </si>
  <si>
    <r>
      <rPr>
        <sz val="8"/>
        <rFont val="Arial"/>
        <family val="2"/>
      </rPr>
      <t>B562</t>
    </r>
  </si>
  <si>
    <t xml:space="preserve">B473 </t>
  </si>
  <si>
    <t xml:space="preserve">1-1/2"-PC-0240-AG1B (1/2) (2/2) </t>
  </si>
  <si>
    <t>1-1/2"-PC -0242-AG1B</t>
  </si>
  <si>
    <t>8"-P-0203-BG3A (1/2) (212)</t>
  </si>
  <si>
    <t>2"- PC-0236-AS1A</t>
  </si>
  <si>
    <t>3"-PGH-9541-BG3A</t>
  </si>
  <si>
    <t>3/4"3 M W-0284-AS1A</t>
  </si>
  <si>
    <t>1-1/2"-DMW-0272- AS1A</t>
  </si>
  <si>
    <t>1-1/2"-MES-0221- AG1C</t>
  </si>
  <si>
    <t>1 /2"-M ES-0206-AG1C</t>
  </si>
  <si>
    <t>1-1/2"-MPC -0252-AG1B-H25</t>
  </si>
  <si>
    <t>3/4"-P-0215-BG3A</t>
  </si>
  <si>
    <t>1"-PG 76072-AG1</t>
  </si>
  <si>
    <t>1-1/2"-PNG-0118-BG3A-H75 -</t>
  </si>
  <si>
    <t>1-1/2"- E-025-AS1A</t>
  </si>
  <si>
    <t>3/4"-GPA-Hs663-AG1A</t>
  </si>
  <si>
    <t>1" PT-9908-AG2 A</t>
  </si>
  <si>
    <t>3/4"-FWS-HS001 -AG1A</t>
  </si>
  <si>
    <r>
      <rPr>
        <sz val="8"/>
        <rFont val="Arial"/>
        <family val="2"/>
      </rPr>
      <t>B563</t>
    </r>
  </si>
  <si>
    <r>
      <rPr>
        <sz val="8"/>
        <rFont val="Arial"/>
        <family val="2"/>
      </rPr>
      <t>B564</t>
    </r>
  </si>
  <si>
    <r>
      <rPr>
        <sz val="8"/>
        <rFont val="Arial"/>
        <family val="2"/>
      </rPr>
      <t>1-1/2"- T-022-AG1C</t>
    </r>
  </si>
  <si>
    <r>
      <rPr>
        <sz val="8"/>
        <rFont val="Arial"/>
        <family val="2"/>
      </rPr>
      <t>B565</t>
    </r>
  </si>
  <si>
    <r>
      <rPr>
        <sz val="8"/>
        <rFont val="Arial"/>
        <family val="2"/>
      </rPr>
      <t>1-1/2"-T-022-AG 1C</t>
    </r>
  </si>
  <si>
    <r>
      <rPr>
        <sz val="8"/>
        <rFont val="Arial"/>
        <family val="2"/>
      </rPr>
      <t>B566</t>
    </r>
  </si>
  <si>
    <r>
      <rPr>
        <sz val="8"/>
        <rFont val="Arial"/>
        <family val="2"/>
      </rPr>
      <t>1-1/2"- T - 022-AS1A</t>
    </r>
  </si>
  <si>
    <r>
      <rPr>
        <sz val="8"/>
        <rFont val="Arial"/>
        <family val="2"/>
      </rPr>
      <t>B567</t>
    </r>
  </si>
  <si>
    <r>
      <rPr>
        <sz val="8"/>
        <rFont val="Arial"/>
        <family val="2"/>
      </rPr>
      <t>1 -1/2"- f - 022-AS1A</t>
    </r>
  </si>
  <si>
    <r>
      <rPr>
        <sz val="8"/>
        <rFont val="Arial"/>
        <family val="2"/>
      </rPr>
      <t>B570</t>
    </r>
  </si>
  <si>
    <r>
      <rPr>
        <sz val="8"/>
        <rFont val="Arial"/>
        <family val="2"/>
      </rPr>
      <t>B572</t>
    </r>
  </si>
  <si>
    <r>
      <rPr>
        <sz val="8"/>
        <rFont val="Arial"/>
        <family val="2"/>
      </rPr>
      <t>B573</t>
    </r>
  </si>
  <si>
    <r>
      <rPr>
        <sz val="8"/>
        <rFont val="Arial"/>
        <family val="2"/>
      </rPr>
      <t>B574</t>
    </r>
  </si>
  <si>
    <r>
      <rPr>
        <sz val="8"/>
        <rFont val="Arial"/>
        <family val="2"/>
      </rPr>
      <t>B575</t>
    </r>
  </si>
  <si>
    <r>
      <rPr>
        <sz val="8"/>
        <rFont val="Arial"/>
        <family val="2"/>
      </rPr>
      <t>B576</t>
    </r>
  </si>
  <si>
    <r>
      <rPr>
        <sz val="8"/>
        <rFont val="Arial"/>
        <family val="2"/>
      </rPr>
      <t>1-1 /2"-T-023-AG 1C</t>
    </r>
  </si>
  <si>
    <r>
      <rPr>
        <sz val="8"/>
        <rFont val="Arial"/>
        <family val="2"/>
      </rPr>
      <t>B577</t>
    </r>
  </si>
  <si>
    <r>
      <rPr>
        <sz val="8"/>
        <rFont val="Arial"/>
        <family val="2"/>
      </rPr>
      <t>1-1 /2"-T-023-AG1C</t>
    </r>
  </si>
  <si>
    <r>
      <rPr>
        <sz val="8"/>
        <rFont val="Arial"/>
        <family val="2"/>
      </rPr>
      <t>B578</t>
    </r>
  </si>
  <si>
    <r>
      <rPr>
        <sz val="8"/>
        <rFont val="Arial"/>
        <family val="2"/>
      </rPr>
      <t>1 -1 /2"-T-023-AG 1C</t>
    </r>
  </si>
  <si>
    <r>
      <rPr>
        <sz val="8"/>
        <rFont val="Arial"/>
        <family val="2"/>
      </rPr>
      <t>B579</t>
    </r>
  </si>
  <si>
    <r>
      <rPr>
        <sz val="8"/>
        <rFont val="Arial"/>
        <family val="2"/>
      </rPr>
      <t>1-1 /2"-D-012-AS1A</t>
    </r>
  </si>
  <si>
    <r>
      <rPr>
        <sz val="8"/>
        <rFont val="Arial"/>
        <family val="2"/>
      </rPr>
      <t>B580</t>
    </r>
  </si>
  <si>
    <r>
      <rPr>
        <sz val="8"/>
        <rFont val="Arial"/>
        <family val="2"/>
      </rPr>
      <t>1-1/2"-D-012-AS1A</t>
    </r>
  </si>
  <si>
    <r>
      <rPr>
        <sz val="8"/>
        <rFont val="Arial"/>
        <family val="2"/>
      </rPr>
      <t>B581</t>
    </r>
  </si>
  <si>
    <r>
      <rPr>
        <sz val="8"/>
        <rFont val="Arial"/>
        <family val="2"/>
      </rPr>
      <t>1 -1 /2"-R-011-BG3A ‘</t>
    </r>
  </si>
  <si>
    <r>
      <rPr>
        <sz val="8"/>
        <rFont val="Arial"/>
        <family val="2"/>
      </rPr>
      <t>B582</t>
    </r>
  </si>
  <si>
    <r>
      <rPr>
        <sz val="8"/>
        <rFont val="Arial"/>
        <family val="2"/>
      </rPr>
      <t>1-1/2"-R-011-BG3A</t>
    </r>
  </si>
  <si>
    <r>
      <rPr>
        <sz val="8"/>
        <rFont val="Arial"/>
        <family val="2"/>
      </rPr>
      <t>B583</t>
    </r>
  </si>
  <si>
    <r>
      <rPr>
        <sz val="8"/>
        <rFont val="Arial"/>
        <family val="2"/>
      </rPr>
      <t>1"-C-009-AG1C</t>
    </r>
  </si>
  <si>
    <r>
      <rPr>
        <sz val="8"/>
        <rFont val="Arial"/>
        <family val="2"/>
      </rPr>
      <t>B584</t>
    </r>
  </si>
  <si>
    <r>
      <rPr>
        <sz val="8"/>
        <rFont val="Arial"/>
        <family val="2"/>
      </rPr>
      <t>3/4"-D-962-BG3A</t>
    </r>
  </si>
  <si>
    <r>
      <rPr>
        <sz val="8"/>
        <rFont val="Arial"/>
        <family val="2"/>
      </rPr>
      <t>B585</t>
    </r>
  </si>
  <si>
    <r>
      <rPr>
        <sz val="8"/>
        <rFont val="Arial"/>
        <family val="2"/>
      </rPr>
      <t>1-1 /2"-E-021 -AG 1C</t>
    </r>
  </si>
  <si>
    <r>
      <rPr>
        <sz val="8"/>
        <rFont val="Arial"/>
        <family val="2"/>
      </rPr>
      <t>B586</t>
    </r>
  </si>
  <si>
    <r>
      <rPr>
        <sz val="8"/>
        <rFont val="Arial"/>
        <family val="2"/>
      </rPr>
      <t>B587</t>
    </r>
  </si>
  <si>
    <r>
      <rPr>
        <sz val="8"/>
        <rFont val="Arial"/>
        <family val="2"/>
      </rPr>
      <t>B588</t>
    </r>
  </si>
  <si>
    <r>
      <rPr>
        <sz val="8"/>
        <rFont val="Arial"/>
        <family val="2"/>
      </rPr>
      <t>B589</t>
    </r>
  </si>
  <si>
    <r>
      <rPr>
        <sz val="8"/>
        <rFont val="Arial"/>
        <family val="2"/>
      </rPr>
      <t>1/2"-P-0107-AG1C-H25</t>
    </r>
  </si>
  <si>
    <r>
      <rPr>
        <sz val="8"/>
        <rFont val="Arial"/>
        <family val="2"/>
      </rPr>
      <t>B590</t>
    </r>
  </si>
  <si>
    <r>
      <rPr>
        <sz val="8"/>
        <rFont val="Arial"/>
        <family val="2"/>
      </rPr>
      <t>B591</t>
    </r>
  </si>
  <si>
    <t>1-1/2"-T-022-AG1C</t>
  </si>
  <si>
    <r>
      <rPr>
        <sz val="8"/>
        <rFont val="Arial"/>
        <family val="2"/>
      </rPr>
      <t>B568</t>
    </r>
    <r>
      <rPr>
        <sz val="11"/>
        <color theme="1"/>
        <rFont val="Calibri"/>
        <family val="2"/>
      </rPr>
      <t/>
    </r>
  </si>
  <si>
    <r>
      <rPr>
        <sz val="8"/>
        <rFont val="Arial"/>
        <family val="2"/>
      </rPr>
      <t>B569</t>
    </r>
    <r>
      <rPr>
        <sz val="11"/>
        <color theme="1"/>
        <rFont val="Calibri"/>
        <family val="2"/>
      </rPr>
      <t/>
    </r>
  </si>
  <si>
    <r>
      <rPr>
        <sz val="8"/>
        <rFont val="Arial"/>
        <family val="2"/>
      </rPr>
      <t>B474</t>
    </r>
    <r>
      <rPr>
        <sz val="11"/>
        <color theme="1"/>
        <rFont val="Calibri"/>
        <family val="2"/>
      </rPr>
      <t/>
    </r>
  </si>
  <si>
    <t>B479</t>
  </si>
  <si>
    <t>B491</t>
  </si>
  <si>
    <t>1-1/2"-PNG-0101-BG3A</t>
  </si>
  <si>
    <t>1-1/2"-TK-024-AG1C</t>
  </si>
  <si>
    <t>1-1/2"-TK-023-AG1C</t>
  </si>
  <si>
    <t>3/4"-DMW-0285-AS1A</t>
  </si>
  <si>
    <t>3/4"-LPS-HS004-AG1B</t>
  </si>
  <si>
    <t>1/2"-T-021-AG1C</t>
  </si>
  <si>
    <t>3/4"-MPS-0151-BG4A-H25</t>
  </si>
  <si>
    <r>
      <t>1 -1/2"-TK-011 -AS 1</t>
    </r>
    <r>
      <rPr>
        <i/>
        <sz val="7"/>
        <rFont val="Trebuchet MS"/>
        <family val="2"/>
      </rPr>
      <t>A</t>
    </r>
  </si>
  <si>
    <t>1-1 /2"-T-021 -AG1C</t>
  </si>
  <si>
    <t>1 - 1/2"-T-021 -AG1C</t>
  </si>
  <si>
    <t>1-1/2"-T-021 -AG1C</t>
  </si>
  <si>
    <t>1 -1 /2"-T-021 -AG1C</t>
  </si>
  <si>
    <t>1/2"-R-011-BG3A</t>
  </si>
  <si>
    <t>1/2"-MPS-0151-BG4A</t>
  </si>
  <si>
    <r>
      <t>1/</t>
    </r>
    <r>
      <rPr>
        <i/>
        <sz val="7"/>
        <rFont val="Trebuchet MS"/>
        <family val="2"/>
      </rPr>
      <t>2</t>
    </r>
    <r>
      <rPr>
        <sz val="8"/>
        <rFont val="Arial"/>
        <family val="2"/>
      </rPr>
      <t>"-MES-0211-AG1C</t>
    </r>
  </si>
  <si>
    <t>B592</t>
  </si>
  <si>
    <t>1/2"-T-022-AS1A</t>
  </si>
  <si>
    <t>B593</t>
  </si>
  <si>
    <t>B594</t>
  </si>
  <si>
    <t>1"-U-031-AG1A</t>
  </si>
  <si>
    <t>B595</t>
  </si>
  <si>
    <t>1"-PGL-0171-AG1C</t>
  </si>
  <si>
    <t>B596</t>
  </si>
  <si>
    <t>1"-C-011-AG1C</t>
  </si>
  <si>
    <t>B597</t>
  </si>
  <si>
    <t>1"-C-012-AG1C</t>
  </si>
  <si>
    <t>B598</t>
  </si>
  <si>
    <t>B599</t>
  </si>
  <si>
    <t>1"-PGL-0172-AG1C</t>
  </si>
  <si>
    <t>B601</t>
  </si>
  <si>
    <t>B602</t>
  </si>
  <si>
    <t>1"-C-013-AG1C</t>
  </si>
  <si>
    <t>B603</t>
  </si>
  <si>
    <t>1-1/2"-D-003-BG3A</t>
  </si>
  <si>
    <t>B604</t>
  </si>
  <si>
    <t>2"- PC -0237-AS1A (1/2) (212)</t>
  </si>
  <si>
    <t>1"-GPI-9908-AG2A</t>
  </si>
  <si>
    <t>1/2"-MES-0211-AG1C</t>
  </si>
  <si>
    <t>3/4"-NGS-HS004-AG1A</t>
  </si>
  <si>
    <t xml:space="preserve"> SHELTER</t>
  </si>
  <si>
    <t>BUILDING / GEDUNG</t>
  </si>
  <si>
    <t xml:space="preserve"> Building / Gedung</t>
  </si>
  <si>
    <t>Shelter RO</t>
  </si>
  <si>
    <t>Shelter Maintenance</t>
  </si>
  <si>
    <t>Waste Shelter ( B3 )</t>
  </si>
  <si>
    <t>Foam trailer shelter</t>
  </si>
  <si>
    <t>Shelter RO SWWT</t>
  </si>
  <si>
    <t>Shelter H-923</t>
  </si>
  <si>
    <t>Shelter H-922</t>
  </si>
  <si>
    <t>Shelter N2 Generator</t>
  </si>
  <si>
    <t>Shelter Chiller &amp; comp udara</t>
  </si>
  <si>
    <t>Shelter Inject Chemical cooling tower</t>
  </si>
  <si>
    <t>Shelter C-412, C-150</t>
  </si>
  <si>
    <t>Shelter D-102</t>
  </si>
  <si>
    <t>Analyzer room CO2 Liquid</t>
  </si>
  <si>
    <t>Analyzer room Octanol</t>
  </si>
  <si>
    <t>POS-4 Shelter</t>
  </si>
  <si>
    <t>POS-5 Shelter</t>
  </si>
  <si>
    <t>POS-6 Shelter</t>
  </si>
  <si>
    <t>Shelter C-012, C-011/018</t>
  </si>
  <si>
    <t>Shelter C-009</t>
  </si>
  <si>
    <t>Shelter CO2 gas</t>
  </si>
  <si>
    <t>Shelter Boiler C-993</t>
  </si>
  <si>
    <t>Shelter Boiler NPG</t>
  </si>
  <si>
    <t>Shelter CO2 liquid</t>
  </si>
  <si>
    <t>Shelter pompa loading CO2 liquid</t>
  </si>
  <si>
    <t>Shelter Boiler EMO</t>
  </si>
  <si>
    <t>NPG</t>
  </si>
  <si>
    <t>POS 3 Shelter</t>
  </si>
  <si>
    <t>Shelter Reformer</t>
  </si>
  <si>
    <t>0.6/1KV EEWAZE 2c-16sq</t>
  </si>
  <si>
    <t>0.6/1KV EEWAZE 2c-25sq</t>
  </si>
  <si>
    <t>0.6/1KV EEWAZE 2c-4sq</t>
  </si>
  <si>
    <t>0.6/1KV EEWAZE 2c-35sq</t>
  </si>
  <si>
    <t>0.6/1KV EESWAZE 4c-95sq</t>
  </si>
  <si>
    <t>0.6/1KV EEWAZE 2c-6sq</t>
  </si>
  <si>
    <t>0.6/1KV EEWAZE 2c-10sq</t>
  </si>
  <si>
    <t>0.6/1KV EEWAZE 2c-70sq</t>
  </si>
  <si>
    <t>6KV CEZE lc-50sq</t>
  </si>
  <si>
    <t>(IP-1.0 sq)</t>
  </si>
  <si>
    <t>(IP-1.0 sq) x 16</t>
  </si>
  <si>
    <t>0.6/1KV EESWAZE 3c-70sq</t>
  </si>
  <si>
    <t>0.6/1KV EESWAZE-S 2P-2.5sq</t>
  </si>
  <si>
    <t>0.6/1KV EESWAZE 2c-6sq</t>
  </si>
  <si>
    <t>0.6/lKV EESWAZE 3c-4sq</t>
  </si>
  <si>
    <t>0.6/lKV EESWAZE 3c-16sq</t>
  </si>
  <si>
    <t>0.6/lKV EESWAZE 3c-70sq</t>
  </si>
  <si>
    <t>0.6/lKV EESWAZE 3c-2.5sq</t>
  </si>
  <si>
    <t>0.6/1KV EEWAZE 3c-2.5sq</t>
  </si>
  <si>
    <t>0.6/1KV EEWAZE 4c-16sq</t>
  </si>
  <si>
    <t>0.6/1KV EEWAZE 4c-35sq</t>
  </si>
  <si>
    <t>0.6/1KV EEWAZE 4c-25sq</t>
  </si>
  <si>
    <t>0.6/1KV EEWAZE 4c-95sq</t>
  </si>
  <si>
    <t>0.6/1KV EEWAZE 4c-70sq</t>
  </si>
  <si>
    <t>0.6/1KV EEWAZE 4c-2.5sq</t>
  </si>
  <si>
    <t>0.6/1KV EEWAZE 3c-16sq</t>
  </si>
  <si>
    <t>0.6/1KV EEWAZE 3c-25sq</t>
  </si>
  <si>
    <t>0.6/1KV EEWAZE 3c-35sq</t>
  </si>
  <si>
    <t>0.6/1KV EEWAZE 3c-95sq</t>
  </si>
  <si>
    <t>0.6/1KV EEWAZE 3c-4sq</t>
  </si>
  <si>
    <t>0.6/1KV EEWAZE 4c-6sq</t>
  </si>
  <si>
    <t>0.6/1KV EEWAZE 3c-6sq</t>
  </si>
  <si>
    <t>0.6/1KV EEWAZE-S 8P-2.5sq</t>
  </si>
  <si>
    <t>0.6/1KV EEWAZE-S 20P-2.5sq</t>
  </si>
  <si>
    <t>0.6/1KV EEWAZE-S 30P-2.5sq</t>
  </si>
  <si>
    <t>0.6/1KV EEWAZE 9c-2.5sq</t>
  </si>
  <si>
    <t>0.6/1KV EEWAZE 5c-2.5sq</t>
  </si>
  <si>
    <t>0.6/1KV EEWAZE 30c-2.5sq</t>
  </si>
  <si>
    <t>0.6/1KV EESWAZE 4c-50sa</t>
  </si>
  <si>
    <t>0.6/1 KV EESWAZE 3c-25sq</t>
  </si>
  <si>
    <t>0.6/1KV EESWAZE 2c-95sq</t>
  </si>
  <si>
    <t>0.6/1KV EESWAZE 4c-50sq</t>
  </si>
  <si>
    <t>0.6/1KV EESWAZE 2c-16sq</t>
  </si>
  <si>
    <t>0.6/1KV EESWAZE 4c-150sq .</t>
  </si>
  <si>
    <t>0.6/1KV EESWAZE 4c-120sq</t>
  </si>
  <si>
    <t>ADMIN</t>
  </si>
  <si>
    <t>UTL</t>
  </si>
  <si>
    <t>MSUB</t>
  </si>
  <si>
    <t>LABOR</t>
  </si>
  <si>
    <t>MAINT</t>
  </si>
  <si>
    <t>TRUCK L</t>
  </si>
  <si>
    <t>L-111-P</t>
  </si>
  <si>
    <t>L-111-EP</t>
  </si>
  <si>
    <t>SIZE</t>
  </si>
  <si>
    <t>Drawing</t>
  </si>
  <si>
    <t>Water &amp; Steam</t>
  </si>
  <si>
    <t>Boiler Feed Water</t>
  </si>
  <si>
    <t xml:space="preserve">Water  </t>
  </si>
  <si>
    <t>Fuel Gas</t>
  </si>
  <si>
    <t>Filtered Water</t>
  </si>
  <si>
    <t>Oxo Gas (H2 + CO2)</t>
  </si>
  <si>
    <t>Plant Air</t>
  </si>
  <si>
    <t>Low Pressure Steam</t>
  </si>
  <si>
    <t>A-312-TP-304</t>
  </si>
  <si>
    <t>Medium Pressure Steam</t>
  </si>
  <si>
    <t>Nitrogen Gas</t>
  </si>
  <si>
    <t>Purge Gas To Flare</t>
  </si>
  <si>
    <t>Hidrogen</t>
  </si>
  <si>
    <t>Phospate Solution</t>
  </si>
  <si>
    <t>Chemical Solution</t>
  </si>
  <si>
    <t>C-011/018-P</t>
  </si>
  <si>
    <t>C-011/018-C1</t>
  </si>
  <si>
    <t>C-011/018-C2</t>
  </si>
  <si>
    <t>C-011/018-H</t>
  </si>
  <si>
    <t>C-011/018-CT</t>
  </si>
  <si>
    <t>A-011-P</t>
  </si>
  <si>
    <t>P-021B-Cl</t>
  </si>
  <si>
    <t>P-217A-P</t>
  </si>
  <si>
    <t>P-217A-C1</t>
  </si>
  <si>
    <t>P-217A-C2</t>
  </si>
  <si>
    <t>P-815A-P</t>
  </si>
  <si>
    <t>P-815A-C1</t>
  </si>
  <si>
    <t>P-815A-C2</t>
  </si>
  <si>
    <t>P-851A-P</t>
  </si>
  <si>
    <t>P-851A-C1</t>
  </si>
  <si>
    <t>P-851A-C2</t>
  </si>
  <si>
    <t>P-853A-P</t>
  </si>
  <si>
    <t>P-853A-C1</t>
  </si>
  <si>
    <t>P-853A-C2</t>
  </si>
  <si>
    <t>U-941A CONT-P</t>
  </si>
  <si>
    <t xml:space="preserve">cek kabel </t>
  </si>
  <si>
    <t>P-92IB-1P</t>
  </si>
  <si>
    <t>C-011/018-P2-P</t>
  </si>
  <si>
    <t>C-011/018-P2-C1</t>
  </si>
  <si>
    <t>C-011/018-P2-C2</t>
  </si>
  <si>
    <t>C-011/018-Z1-P</t>
  </si>
  <si>
    <t>C-011/018-Z1-C1</t>
  </si>
  <si>
    <t>C-011/018-Z1-C2</t>
  </si>
  <si>
    <t>F60 3215N4BI-0204I-F1 BV</t>
  </si>
  <si>
    <t>E-018C-P</t>
  </si>
  <si>
    <t>E-018C-C1</t>
  </si>
  <si>
    <t>E-018C-C2</t>
  </si>
  <si>
    <t>E-018D-P</t>
  </si>
  <si>
    <t>E-018D-C1</t>
  </si>
  <si>
    <t>E-018D-C2</t>
  </si>
  <si>
    <t>E-165I-P</t>
  </si>
  <si>
    <t>E-165I-C1</t>
  </si>
  <si>
    <t>E-165I-C2</t>
  </si>
  <si>
    <t>E-165J-P</t>
  </si>
  <si>
    <t>E-165J-C1</t>
  </si>
  <si>
    <t>E-165J-C2</t>
  </si>
  <si>
    <t>E-145E-P</t>
  </si>
  <si>
    <t>E-145E-C1</t>
  </si>
  <si>
    <t>E-145E-C2</t>
  </si>
  <si>
    <t>E-145F-P</t>
  </si>
  <si>
    <t>E-145F-C1</t>
  </si>
  <si>
    <t>E-145F-C2</t>
  </si>
  <si>
    <t>A-110-P2-C1</t>
  </si>
  <si>
    <t>A-110-P2-C2</t>
  </si>
  <si>
    <t>B-011B-P</t>
  </si>
  <si>
    <t>B-011B-C1</t>
  </si>
  <si>
    <t>B-011B-C2</t>
  </si>
  <si>
    <t>B-941C-P</t>
  </si>
  <si>
    <t>B-941C-C1</t>
  </si>
  <si>
    <t>B-941C-C2</t>
  </si>
  <si>
    <t>C-008-C1</t>
  </si>
  <si>
    <t>C-008-C2</t>
  </si>
  <si>
    <t>C-008-P2-P</t>
  </si>
  <si>
    <t>C-008-P2-C1</t>
  </si>
  <si>
    <t>C-008-P2-C2</t>
  </si>
  <si>
    <t>P-027A-P</t>
  </si>
  <si>
    <t>P-027A-C1</t>
  </si>
  <si>
    <t>P-027A-C2</t>
  </si>
  <si>
    <t>P-027B-P</t>
  </si>
  <si>
    <t>P-027B-C1</t>
  </si>
  <si>
    <t>P-027B-C2</t>
  </si>
  <si>
    <t>P-142C-1P</t>
  </si>
  <si>
    <t>P-142C-2P</t>
  </si>
  <si>
    <t>P-142C-C1</t>
  </si>
  <si>
    <t>P-142C-C2</t>
  </si>
  <si>
    <t>47-1</t>
  </si>
  <si>
    <t>PIPING LIST CO2 GAS</t>
  </si>
  <si>
    <t>PIPING LIST CO2 LIQUID</t>
  </si>
  <si>
    <t>VALVE LIST SYN GAS</t>
  </si>
  <si>
    <t>VALVE LIST CO2 GAS</t>
  </si>
  <si>
    <t>VALVE LIST CO2 LIQUID</t>
  </si>
  <si>
    <t>48-1</t>
  </si>
  <si>
    <t>VALVE LIST OCTANOL</t>
  </si>
  <si>
    <t>49-1</t>
  </si>
  <si>
    <t>VALVE LIST UTILITY</t>
  </si>
  <si>
    <t>50-1</t>
  </si>
  <si>
    <t>51-1</t>
  </si>
  <si>
    <t>Boiler Blow Down</t>
  </si>
  <si>
    <t>Line Number piping + accecories</t>
  </si>
  <si>
    <t>Diameter</t>
  </si>
  <si>
    <t>SCH</t>
  </si>
  <si>
    <t>Valve</t>
  </si>
  <si>
    <t xml:space="preserve">Material </t>
  </si>
  <si>
    <t>GV 1,2,3,4</t>
  </si>
  <si>
    <t>Carbon steel</t>
  </si>
  <si>
    <t>GV1,2</t>
  </si>
  <si>
    <t>1 1/2"</t>
  </si>
  <si>
    <t>GV1,2,3,4</t>
  </si>
  <si>
    <t>GV1</t>
  </si>
  <si>
    <t>3/4"</t>
  </si>
  <si>
    <t>1/2"</t>
  </si>
  <si>
    <t>Check valve</t>
  </si>
  <si>
    <t>6"</t>
  </si>
  <si>
    <t>CV 1</t>
  </si>
  <si>
    <t>GV 1</t>
  </si>
  <si>
    <t>Non return check valve</t>
  </si>
  <si>
    <t>10"</t>
  </si>
  <si>
    <t>NR CV 1</t>
  </si>
  <si>
    <t>GV 1,2,3,4,5,6</t>
  </si>
  <si>
    <t>GV 1, 2</t>
  </si>
  <si>
    <t>GV 1,2</t>
  </si>
  <si>
    <t>GV 1,2,3,4,5</t>
  </si>
  <si>
    <t>3"</t>
  </si>
  <si>
    <t>2"</t>
  </si>
  <si>
    <t>GV 2</t>
  </si>
  <si>
    <t>GV 1,2,3</t>
  </si>
  <si>
    <t>Non Retuern Check valve</t>
  </si>
  <si>
    <t xml:space="preserve">3/4" </t>
  </si>
  <si>
    <t xml:space="preserve">1/2" </t>
  </si>
  <si>
    <t>4"</t>
  </si>
  <si>
    <t>GV1,2,3,4,5,6,7,8,9,10,11</t>
  </si>
  <si>
    <t>GV1,2,3</t>
  </si>
  <si>
    <t>GV1,2,3,4,5,6</t>
  </si>
  <si>
    <t>Gas trap</t>
  </si>
  <si>
    <t>GT 1</t>
  </si>
  <si>
    <t>1 "</t>
  </si>
  <si>
    <t>GV3</t>
  </si>
  <si>
    <t>GV 4</t>
  </si>
  <si>
    <t>GV 5</t>
  </si>
  <si>
    <t>4"-PNG-0104B-BG3A-H75</t>
  </si>
  <si>
    <t>2 /2"-PNG-0104B-BG3A-H75</t>
  </si>
  <si>
    <t>2 1/2"</t>
  </si>
  <si>
    <t>GV 5.6</t>
  </si>
  <si>
    <t>GV1,2,3,4,5</t>
  </si>
  <si>
    <t>CV1</t>
  </si>
  <si>
    <t>Drain trap</t>
  </si>
  <si>
    <t>DP 1</t>
  </si>
  <si>
    <t>B257</t>
  </si>
  <si>
    <t>B258</t>
  </si>
  <si>
    <t>1~1/2"-MES-0224- AG1C</t>
  </si>
  <si>
    <t>B259</t>
  </si>
  <si>
    <t>1-1/2"-MES-0225- AG1C</t>
  </si>
  <si>
    <t>B260</t>
  </si>
  <si>
    <t>B261</t>
  </si>
  <si>
    <t>1-1/2"-MES -0226-AG1C</t>
  </si>
  <si>
    <t>B262</t>
  </si>
  <si>
    <t>B263</t>
  </si>
  <si>
    <t>B264</t>
  </si>
  <si>
    <t>1"-MES -0236-AG1C</t>
  </si>
  <si>
    <t>B266</t>
  </si>
  <si>
    <t>B267</t>
  </si>
  <si>
    <t>1-1/2"-MES-0234- AG1C</t>
  </si>
  <si>
    <t>B268</t>
  </si>
  <si>
    <t>1 /2"-M ES-0222-AG1C</t>
  </si>
  <si>
    <t>B269</t>
  </si>
  <si>
    <t>1 /2"-M ES-0201 -AG 1C</t>
  </si>
  <si>
    <t>B270</t>
  </si>
  <si>
    <t>B272</t>
  </si>
  <si>
    <t>B273</t>
  </si>
  <si>
    <t>B274</t>
  </si>
  <si>
    <t>B275</t>
  </si>
  <si>
    <t>1 /2"-MES-0205-AS1 A</t>
  </si>
  <si>
    <t>B276</t>
  </si>
  <si>
    <t>B351</t>
  </si>
  <si>
    <t>B353</t>
  </si>
  <si>
    <t>B354</t>
  </si>
  <si>
    <t>1-1/2"-MPC-0252- AG1B-H25</t>
  </si>
  <si>
    <t>B361</t>
  </si>
  <si>
    <t>B362</t>
  </si>
  <si>
    <t>3/4"-MPS-0151-BG4A- H25</t>
  </si>
  <si>
    <t>B363</t>
  </si>
  <si>
    <t>3/4"-M PS-0152-BG4A-H25</t>
  </si>
  <si>
    <t>B364</t>
  </si>
  <si>
    <t>3/4"-M PS-0153-BG4A-H25</t>
  </si>
  <si>
    <t>B365</t>
  </si>
  <si>
    <t>3/4"-MPS-0153-BG4A- H25</t>
  </si>
  <si>
    <t>B366</t>
  </si>
  <si>
    <t>3/4"-M PS-0154-BG4A-H25</t>
  </si>
  <si>
    <t>B367</t>
  </si>
  <si>
    <t>1 -1 /2"-MPS-0161-BG4A</t>
  </si>
  <si>
    <t>B368</t>
  </si>
  <si>
    <t>B369</t>
  </si>
  <si>
    <t>B370</t>
  </si>
  <si>
    <t>1-1/2"-M PS-0164- ‘ BG4A-H30</t>
  </si>
  <si>
    <t>B391</t>
  </si>
  <si>
    <t>1-1/2"-NGB-0280-AG1A</t>
  </si>
  <si>
    <t>B392</t>
  </si>
  <si>
    <t>B393</t>
  </si>
  <si>
    <t>B401</t>
  </si>
  <si>
    <t>3/4"-NGS-HS002-AG 1A</t>
  </si>
  <si>
    <t>B402</t>
  </si>
  <si>
    <t>1 "-NGS-0071 -AG 1A</t>
  </si>
  <si>
    <t>B403</t>
  </si>
  <si>
    <t>3/4"-NGS-HS001 -AG 1A</t>
  </si>
  <si>
    <t>B404</t>
  </si>
  <si>
    <t>1-1 /2"-NGS-0071-AG 1A</t>
  </si>
  <si>
    <t>B405</t>
  </si>
  <si>
    <t>1 /2"-NGS-0171 -AG 1A</t>
  </si>
  <si>
    <t>B406</t>
  </si>
  <si>
    <t>3/4"-NGS-HS003-AG 1A</t>
  </si>
  <si>
    <t>3/4"-NGS-HS021 -AG 1A</t>
  </si>
  <si>
    <t>B408</t>
  </si>
  <si>
    <t>3/4"-NGS-017 8-AG1A</t>
  </si>
  <si>
    <t>B409</t>
  </si>
  <si>
    <t>3/4"-NGS-017 9-AG1A</t>
  </si>
  <si>
    <t>B410</t>
  </si>
  <si>
    <t>B421</t>
  </si>
  <si>
    <t>1-1/2"- P -0205-BG3A</t>
  </si>
  <si>
    <t>B422</t>
  </si>
  <si>
    <t>1-1/2"-P-0205-BG3A</t>
  </si>
  <si>
    <t>B423</t>
  </si>
  <si>
    <t>B424</t>
  </si>
  <si>
    <t>B425</t>
  </si>
  <si>
    <t>1 -1/2"-P-0205-BG3A</t>
  </si>
  <si>
    <t>B426</t>
  </si>
  <si>
    <t>3/4"-P-0107-AG 1C-H25</t>
  </si>
  <si>
    <t>B427</t>
  </si>
  <si>
    <t>1 /2"-P-0107-AG1C-H25</t>
  </si>
  <si>
    <t>B428</t>
  </si>
  <si>
    <t>1 /2"-M PS-0151-BG4A-H25</t>
  </si>
  <si>
    <t>B429</t>
  </si>
  <si>
    <t>B471</t>
  </si>
  <si>
    <t>1-1 /2"-PC-0238-AS 1A (1/2) (2/2)</t>
  </si>
  <si>
    <t>GV 1, 2 ,3</t>
  </si>
  <si>
    <t>B472</t>
  </si>
  <si>
    <r>
      <t>B474</t>
    </r>
    <r>
      <rPr>
        <sz val="11"/>
        <color theme="1"/>
        <rFont val="Calibri"/>
        <family val="2"/>
      </rPr>
      <t/>
    </r>
  </si>
  <si>
    <t>B475</t>
  </si>
  <si>
    <t>1 - i /2" - PC-0239-AS1A</t>
  </si>
  <si>
    <t>B478</t>
  </si>
  <si>
    <t>1-1/2"-PC -0241-AS1A</t>
  </si>
  <si>
    <t>1-1 /2"-PC-0240-AG 1B *</t>
  </si>
  <si>
    <t>B480</t>
  </si>
  <si>
    <t>1-1/2"-PC -0238-AS1A</t>
  </si>
  <si>
    <t>1 1/2"-PGH-9534-AG1 C</t>
  </si>
  <si>
    <t>B492</t>
  </si>
  <si>
    <t>B493</t>
  </si>
  <si>
    <t>1 "-PGH-0173-AG1C</t>
  </si>
  <si>
    <t>B521</t>
  </si>
  <si>
    <t>1-1/2"-PHS -0192-BS1A</t>
  </si>
  <si>
    <t>Y- strainer ( mesh 40 ) P-011 AB</t>
  </si>
  <si>
    <t>1 -1/2"</t>
  </si>
  <si>
    <t>YS 1,2</t>
  </si>
  <si>
    <t>B522</t>
  </si>
  <si>
    <t>1"-PHS -0193-AS1A</t>
  </si>
  <si>
    <t>B523</t>
  </si>
  <si>
    <t>1"-PHS- 0191-AS1A</t>
  </si>
  <si>
    <t>1"-PHS- 0194-BS1A</t>
  </si>
  <si>
    <t>B531</t>
  </si>
  <si>
    <t>Triway valve</t>
  </si>
  <si>
    <t>TWV 1</t>
  </si>
  <si>
    <t>B532</t>
  </si>
  <si>
    <t>B533</t>
  </si>
  <si>
    <t>1 /2"-PNG-0104-BG3A-H25</t>
  </si>
  <si>
    <t>B534</t>
  </si>
  <si>
    <t>1 /2"-R-011-BG3A-H25</t>
  </si>
  <si>
    <t>B535</t>
  </si>
  <si>
    <t>1/2"-R-011-BG3A-H25</t>
  </si>
  <si>
    <t>B551</t>
  </si>
  <si>
    <t>B552</t>
  </si>
  <si>
    <t>1 -1 /2"-TK-024-AG 1C</t>
  </si>
  <si>
    <t>B553</t>
  </si>
  <si>
    <t>1-1 /2"-TK-024-AG 1C</t>
  </si>
  <si>
    <t>B554</t>
  </si>
  <si>
    <t>1"- U - 041-AG1A</t>
  </si>
  <si>
    <t>B555</t>
  </si>
  <si>
    <t>1-1/2"-D-011-BG4A</t>
  </si>
  <si>
    <t>B556</t>
  </si>
  <si>
    <t>B557</t>
  </si>
  <si>
    <t>B558</t>
  </si>
  <si>
    <t>B559</t>
  </si>
  <si>
    <t>B560</t>
  </si>
  <si>
    <t>1-1/2"-D-021-AS1A</t>
  </si>
  <si>
    <t>B561</t>
  </si>
  <si>
    <t>1-1/2"- D - 021-AS1A</t>
  </si>
  <si>
    <t>B562</t>
  </si>
  <si>
    <t>B563</t>
  </si>
  <si>
    <t>B564</t>
  </si>
  <si>
    <t>1-1/2"- T-022-AG1C</t>
  </si>
  <si>
    <t>B565</t>
  </si>
  <si>
    <t>1-1/2"-T-022-AG 1C</t>
  </si>
  <si>
    <t>B566</t>
  </si>
  <si>
    <t>1-1/2"- T - 022-AS1A</t>
  </si>
  <si>
    <t>B567</t>
  </si>
  <si>
    <t>1 -1/2"- f - 022-AS1A</t>
  </si>
  <si>
    <r>
      <t>B568</t>
    </r>
    <r>
      <rPr>
        <sz val="11"/>
        <color theme="1"/>
        <rFont val="Calibri"/>
        <family val="2"/>
      </rPr>
      <t/>
    </r>
  </si>
  <si>
    <r>
      <t>B569</t>
    </r>
    <r>
      <rPr>
        <sz val="11"/>
        <color theme="1"/>
        <rFont val="Calibri"/>
        <family val="2"/>
      </rPr>
      <t/>
    </r>
  </si>
  <si>
    <r>
      <t>1 -1/2"-TK-011 -AS 1</t>
    </r>
    <r>
      <rPr>
        <i/>
        <sz val="14"/>
        <rFont val="Calibri"/>
        <family val="2"/>
        <scheme val="minor"/>
      </rPr>
      <t>A</t>
    </r>
  </si>
  <si>
    <t>B570</t>
  </si>
  <si>
    <t>B572</t>
  </si>
  <si>
    <t>B573</t>
  </si>
  <si>
    <t>B574</t>
  </si>
  <si>
    <t>B575</t>
  </si>
  <si>
    <t>B576</t>
  </si>
  <si>
    <t>1-1 /2"-T-023-AG 1C</t>
  </si>
  <si>
    <t>B577</t>
  </si>
  <si>
    <t>1-1 /2"-T-023-AG1C</t>
  </si>
  <si>
    <t>B578</t>
  </si>
  <si>
    <t>1 -1 /2"-T-023-AG 1C</t>
  </si>
  <si>
    <t>B579</t>
  </si>
  <si>
    <t>1-1 /2"-D-012-AS1A</t>
  </si>
  <si>
    <t>B580</t>
  </si>
  <si>
    <t>1-1/2"-D-012-AS1A</t>
  </si>
  <si>
    <t>B581</t>
  </si>
  <si>
    <t>1 -1 /2"-R-011-BG3A ‘</t>
  </si>
  <si>
    <t>B582</t>
  </si>
  <si>
    <t>1-1/2"-R-011-BG3A</t>
  </si>
  <si>
    <t>B583</t>
  </si>
  <si>
    <t>1"-C-009-AG1C</t>
  </si>
  <si>
    <t>B584</t>
  </si>
  <si>
    <t>3/4"-D-962-BG3A</t>
  </si>
  <si>
    <t>B585</t>
  </si>
  <si>
    <t>1-1 /2"-E-021 -AG 1C</t>
  </si>
  <si>
    <t>B586</t>
  </si>
  <si>
    <t>B587</t>
  </si>
  <si>
    <t>B588</t>
  </si>
  <si>
    <t>B589</t>
  </si>
  <si>
    <t>1/2"-P-0107-AG1C-H25</t>
  </si>
  <si>
    <t>B590</t>
  </si>
  <si>
    <t>B591</t>
  </si>
  <si>
    <r>
      <t>1/</t>
    </r>
    <r>
      <rPr>
        <i/>
        <sz val="14"/>
        <rFont val="Calibri"/>
        <family val="2"/>
        <scheme val="minor"/>
      </rPr>
      <t>2</t>
    </r>
    <r>
      <rPr>
        <sz val="14"/>
        <rFont val="Calibri"/>
        <family val="2"/>
        <scheme val="minor"/>
      </rPr>
      <t>"-MES-0211-AG1C</t>
    </r>
  </si>
  <si>
    <t>3"-CO2-9943 AG1A- H25</t>
  </si>
  <si>
    <t>3/4"-GHY-9119 BG3A</t>
  </si>
  <si>
    <t>10"-P-0106-DR2A-H150</t>
  </si>
  <si>
    <t>GB 1</t>
  </si>
  <si>
    <t>10"-P-0106-DR2A-H40</t>
  </si>
  <si>
    <t>10"-P-0106-10-H175</t>
  </si>
  <si>
    <t>10"-PNG-0102-BG3A-H40</t>
  </si>
  <si>
    <t>10"-P-0108-DR3A-H40</t>
  </si>
  <si>
    <t>6"-PGH-9532-AG1C</t>
  </si>
  <si>
    <t>Needgle valve</t>
  </si>
  <si>
    <t>ND 1</t>
  </si>
  <si>
    <t>2 1/2"-P-01048-BG3A-H40</t>
  </si>
  <si>
    <t>CV 1,2</t>
  </si>
  <si>
    <t>2 "</t>
  </si>
  <si>
    <t>4"-MPS-0162B-BG4A</t>
  </si>
  <si>
    <t>3"-RCO2-0001-B6BA-H25</t>
  </si>
  <si>
    <t xml:space="preserve">3" </t>
  </si>
  <si>
    <t xml:space="preserve">2" </t>
  </si>
  <si>
    <t xml:space="preserve">4"-P-0121-AG1C </t>
  </si>
  <si>
    <t>10"-FGS-0162-AG1C</t>
  </si>
  <si>
    <t>8"</t>
  </si>
  <si>
    <t>Butterfky valve</t>
  </si>
  <si>
    <t>BV 1,2,3,4</t>
  </si>
  <si>
    <t>GV 1,2,3,4,5,6,7,8</t>
  </si>
  <si>
    <t>2"-PC -0206-AS1A</t>
  </si>
  <si>
    <t>3"-MES-0211-AG1C</t>
  </si>
  <si>
    <t>6"-P-0208-AS1A</t>
  </si>
  <si>
    <t>CV 1, 2</t>
  </si>
  <si>
    <t>H25</t>
  </si>
  <si>
    <t>COOLING WATER RETURN TO REACTOR</t>
  </si>
  <si>
    <t>2" - HWR-1123 - AG1B</t>
  </si>
  <si>
    <t>F001</t>
  </si>
  <si>
    <t>PURGE GAS TO FLARE (HIGH PRESSURE)</t>
  </si>
  <si>
    <t>8" - PGH-1510 - AG1C</t>
  </si>
  <si>
    <t>D997</t>
  </si>
  <si>
    <t>6" - PGH-4150 - AG1C</t>
  </si>
  <si>
    <t>D994</t>
  </si>
  <si>
    <t>8" - PGH-4113-2 - AG1C</t>
  </si>
  <si>
    <t>D993</t>
  </si>
  <si>
    <t>6" - PGH-1128 - AG1C</t>
  </si>
  <si>
    <t>D992</t>
  </si>
  <si>
    <t>6" - PGH-1126 - AG1C</t>
  </si>
  <si>
    <t>D991</t>
  </si>
  <si>
    <t>3" - PGH-5129-2 - AG1C</t>
  </si>
  <si>
    <t>D989</t>
  </si>
  <si>
    <t>3" - PGH-6121-2 - AG1C</t>
  </si>
  <si>
    <t>D988</t>
  </si>
  <si>
    <t>6" - PGH-4118-2 - AG1C</t>
  </si>
  <si>
    <t>D987</t>
  </si>
  <si>
    <t>4" - PGH-1018 - AG1C</t>
  </si>
  <si>
    <t>D986</t>
  </si>
  <si>
    <t>D985</t>
  </si>
  <si>
    <t>8" - PGH-1633 - AG1C</t>
  </si>
  <si>
    <t>D984</t>
  </si>
  <si>
    <t>16"</t>
  </si>
  <si>
    <t>16" - PGH-9505-3 - AG1C</t>
  </si>
  <si>
    <t>D983</t>
  </si>
  <si>
    <t>A312-TP304</t>
  </si>
  <si>
    <t>8" - PGH-9504-3 - ASIA</t>
  </si>
  <si>
    <t>D982</t>
  </si>
  <si>
    <t>4" - PGH-9621 - AG1C</t>
  </si>
  <si>
    <t>D980</t>
  </si>
  <si>
    <t>18"</t>
  </si>
  <si>
    <t>18" - PGH-9506 - AG1C</t>
  </si>
  <si>
    <t>D978</t>
  </si>
  <si>
    <t>3" - PGH-6123 - AG1C</t>
  </si>
  <si>
    <t>D971</t>
  </si>
  <si>
    <t>8" - PGH-6122 - AG1C</t>
  </si>
  <si>
    <t>D970</t>
  </si>
  <si>
    <t>3" - PGH-6121-1 - AG1C</t>
  </si>
  <si>
    <t>D969</t>
  </si>
  <si>
    <t>3" - PGH-5129-1 - AG1C</t>
  </si>
  <si>
    <t>D967</t>
  </si>
  <si>
    <t>6" - PGH-5116 - AG1C</t>
  </si>
  <si>
    <t>D966</t>
  </si>
  <si>
    <t>3" - PGH-5110 - AG1C</t>
  </si>
  <si>
    <t>D965</t>
  </si>
  <si>
    <t>2" - PGH-4151 - AG1C</t>
  </si>
  <si>
    <t>D964</t>
  </si>
  <si>
    <t>3" - PGH-4138 - DG3A</t>
  </si>
  <si>
    <t>D962</t>
  </si>
  <si>
    <t>2" - PGH-4124 - AG1C</t>
  </si>
  <si>
    <t>D961</t>
  </si>
  <si>
    <t>12"</t>
  </si>
  <si>
    <t>12" - PGH-4119 - AG1C</t>
  </si>
  <si>
    <t>D960</t>
  </si>
  <si>
    <t>6" - PGH-4118-1 - AG1C</t>
  </si>
  <si>
    <t>D959</t>
  </si>
  <si>
    <t>2" - PGH-4113-1 - DG3A</t>
  </si>
  <si>
    <t>D958</t>
  </si>
  <si>
    <t>4" - PGH-2309 - AG1C</t>
  </si>
  <si>
    <t>D957</t>
  </si>
  <si>
    <t>6" - PGH-2227 - AG1C</t>
  </si>
  <si>
    <t>D956</t>
  </si>
  <si>
    <t>4" - PGH-1633 - AS1A</t>
  </si>
  <si>
    <t>D955</t>
  </si>
  <si>
    <t>3" - PGH-1511 - AG1C</t>
  </si>
  <si>
    <t>D954</t>
  </si>
  <si>
    <t>D953</t>
  </si>
  <si>
    <t>4" - PGH-1509 - AG1C</t>
  </si>
  <si>
    <t>D952</t>
  </si>
  <si>
    <t>8" - PGH-1424 - AG1C</t>
  </si>
  <si>
    <t>D951</t>
  </si>
  <si>
    <t>8" - PGH-1312 - AG1C</t>
  </si>
  <si>
    <t>D950</t>
  </si>
  <si>
    <t>6" - PGH-1311 - AG1C</t>
  </si>
  <si>
    <t>D949</t>
  </si>
  <si>
    <t>4" - PGH-1219 - AG1C</t>
  </si>
  <si>
    <t>D948</t>
  </si>
  <si>
    <t>3" - PGH-1218 - BS1A</t>
  </si>
  <si>
    <t>D947</t>
  </si>
  <si>
    <t>8" - PGH-1213 - AG1C</t>
  </si>
  <si>
    <t>D946</t>
  </si>
  <si>
    <t>4" - PGH-1212 - AG1C</t>
  </si>
  <si>
    <t>D945</t>
  </si>
  <si>
    <t>3" - PGH-1128 - BS1A</t>
  </si>
  <si>
    <t>D944</t>
  </si>
  <si>
    <t>8" - PGH-1127 - AG1C</t>
  </si>
  <si>
    <t>D943</t>
  </si>
  <si>
    <t>6" - PGH-1126 - BS1A</t>
  </si>
  <si>
    <t>D942</t>
  </si>
  <si>
    <t>D941</t>
  </si>
  <si>
    <t>2" - PGH-1017 - BG3A</t>
  </si>
  <si>
    <t>D940</t>
  </si>
  <si>
    <t>3" - PGH-1016 - AG 1C</t>
  </si>
  <si>
    <t>D939</t>
  </si>
  <si>
    <t>2" - PGH-1014 - AS1A</t>
  </si>
  <si>
    <t>D937</t>
  </si>
  <si>
    <t>2" - PGH-1012 - AS1A</t>
  </si>
  <si>
    <t>D935</t>
  </si>
  <si>
    <t>4" - PGH-1011 - AS1A</t>
  </si>
  <si>
    <t>D934</t>
  </si>
  <si>
    <t>2" - PC-9206 - AG1B</t>
  </si>
  <si>
    <t>D922</t>
  </si>
  <si>
    <t>2" - PC-9205 - AG1B</t>
  </si>
  <si>
    <t>D921</t>
  </si>
  <si>
    <t>4" - PC-9204 - AG1B</t>
  </si>
  <si>
    <t>D920</t>
  </si>
  <si>
    <t>6" - PC-9203 - AG1B</t>
  </si>
  <si>
    <t>D919</t>
  </si>
  <si>
    <t>3" - PC-9202 - AG1B</t>
  </si>
  <si>
    <t>D918</t>
  </si>
  <si>
    <t>3" - PC-9201 - AG1B</t>
  </si>
  <si>
    <t>D917</t>
  </si>
  <si>
    <t>2" - PC-0116 - AS1A</t>
  </si>
  <si>
    <t>D916</t>
  </si>
  <si>
    <t>P25</t>
  </si>
  <si>
    <t>2" - P-4308-3 - AG1D</t>
  </si>
  <si>
    <t>D915</t>
  </si>
  <si>
    <t>2" - P-4308-2 - AG1D</t>
  </si>
  <si>
    <t>D914</t>
  </si>
  <si>
    <t>4" - P-4102-6 - DS1A</t>
  </si>
  <si>
    <t>D911</t>
  </si>
  <si>
    <t>4" - P-4102-5 - DS1A</t>
  </si>
  <si>
    <t>D910</t>
  </si>
  <si>
    <t>4" - P-4102-4 - DS1A</t>
  </si>
  <si>
    <t>D909</t>
  </si>
  <si>
    <t>4" - P-4102-3 - DS1A</t>
  </si>
  <si>
    <t>D908</t>
  </si>
  <si>
    <t>4" - P-4102-2 - DS1A</t>
  </si>
  <si>
    <t>D907</t>
  </si>
  <si>
    <t>2" - P-4103-4 - AS1A</t>
  </si>
  <si>
    <t>D906</t>
  </si>
  <si>
    <t>2" - P-4103-3 - AS1A</t>
  </si>
  <si>
    <t>D905</t>
  </si>
  <si>
    <t>2" - P-4103-2 - AS1A</t>
  </si>
  <si>
    <t>D904</t>
  </si>
  <si>
    <t>2" - P-1308 - BS1A</t>
  </si>
  <si>
    <t>D903</t>
  </si>
  <si>
    <t>3" - P-4311-3 - AS1A</t>
  </si>
  <si>
    <t>D902</t>
  </si>
  <si>
    <t>3" - P-4311-2 - AS1B</t>
  </si>
  <si>
    <t>D901</t>
  </si>
  <si>
    <t>2" - P-4204-2 - AS1B</t>
  </si>
  <si>
    <t>D900</t>
  </si>
  <si>
    <t>14"</t>
  </si>
  <si>
    <t>14" - P-4206-2 - AS1B</t>
  </si>
  <si>
    <t>D899</t>
  </si>
  <si>
    <t>4" - P-4202-2 - AS1B</t>
  </si>
  <si>
    <t>D898</t>
  </si>
  <si>
    <t>5"</t>
  </si>
  <si>
    <t>5" - P-4302-2 - AS1B</t>
  </si>
  <si>
    <t>D897</t>
  </si>
  <si>
    <t>2" - P-4120-2 - AS1A</t>
  </si>
  <si>
    <t>D896</t>
  </si>
  <si>
    <t>2 1/2" - P-6313-2 - AS1A</t>
  </si>
  <si>
    <t>D895</t>
  </si>
  <si>
    <t>2 1/2" - P-4305-4 - AS1A</t>
  </si>
  <si>
    <t>D893</t>
  </si>
  <si>
    <t>2 1/2" - P-4305-3 - AS1A</t>
  </si>
  <si>
    <t>D892</t>
  </si>
  <si>
    <t>2 1/2" - P-4305-2 - AS1A</t>
  </si>
  <si>
    <t>D891</t>
  </si>
  <si>
    <t>3" - P-6214-2 - AS1A</t>
  </si>
  <si>
    <t>D890</t>
  </si>
  <si>
    <t>2" - P-9701-1 - AG1C</t>
  </si>
  <si>
    <t>D889</t>
  </si>
  <si>
    <t>2" - P-9701 - AG1C</t>
  </si>
  <si>
    <t>D888</t>
  </si>
  <si>
    <t>4" - P-4104-2 - DS1A</t>
  </si>
  <si>
    <t>D885</t>
  </si>
  <si>
    <t>2" - P-3320-1 - AS1B</t>
  </si>
  <si>
    <t>D883</t>
  </si>
  <si>
    <t>4" - P-3205-2 - AS1B</t>
  </si>
  <si>
    <t>D882</t>
  </si>
  <si>
    <t>8" - P-4220-2 - AS1B</t>
  </si>
  <si>
    <t>D881</t>
  </si>
  <si>
    <t>2 1/2" - P-9813 - AG1C</t>
  </si>
  <si>
    <t>D880</t>
  </si>
  <si>
    <t>2" - P-3220-3 - AS1A</t>
  </si>
  <si>
    <t>D879</t>
  </si>
  <si>
    <t>2" - P-3220 - AS1A</t>
  </si>
  <si>
    <t>D878</t>
  </si>
  <si>
    <t>3" - P-3219 - AS1A</t>
  </si>
  <si>
    <t>D877</t>
  </si>
  <si>
    <t>6" - P-1631 - AS1A</t>
  </si>
  <si>
    <t>D876</t>
  </si>
  <si>
    <t>10" - P-1612 - AS1A</t>
  </si>
  <si>
    <t>D875</t>
  </si>
  <si>
    <t>8" - P-1622 - AS1A</t>
  </si>
  <si>
    <t>D874</t>
  </si>
  <si>
    <t>HT25</t>
  </si>
  <si>
    <t>4" - P-1106 - BS1A</t>
  </si>
  <si>
    <t>D873</t>
  </si>
  <si>
    <t>2 1/2" - P-1109 - BS1A</t>
  </si>
  <si>
    <t>D872</t>
  </si>
  <si>
    <t>2" - P-9604 - AG1C</t>
  </si>
  <si>
    <t>D870</t>
  </si>
  <si>
    <t>2" - P-6203 - AS1A</t>
  </si>
  <si>
    <t>D867</t>
  </si>
  <si>
    <t>2 1/2" - P-6114-2 - AS1A</t>
  </si>
  <si>
    <t>D865</t>
  </si>
  <si>
    <t>H30</t>
  </si>
  <si>
    <t>6" - P-3202 - AS1B</t>
  </si>
  <si>
    <t>D864</t>
  </si>
  <si>
    <t>D863</t>
  </si>
  <si>
    <t>6" - P-4203 - AS1B</t>
  </si>
  <si>
    <t>D862</t>
  </si>
  <si>
    <t>3" - P-4203-4 - AS1B</t>
  </si>
  <si>
    <t>D861</t>
  </si>
  <si>
    <t>3" - P-4203-3 - AS1A</t>
  </si>
  <si>
    <t>D860</t>
  </si>
  <si>
    <t>3" - P-4203-2 - AS1A</t>
  </si>
  <si>
    <t>D859</t>
  </si>
  <si>
    <t>2 1/2" - P-6102-4 - AS1A</t>
  </si>
  <si>
    <t>D858</t>
  </si>
  <si>
    <t>2 1/2" - P-6102-3 - DS1A</t>
  </si>
  <si>
    <t>D857</t>
  </si>
  <si>
    <t>2 1/2" - P-6102-2 - DS1A</t>
  </si>
  <si>
    <t>D856</t>
  </si>
  <si>
    <t>3" - P-6101 - AS1A</t>
  </si>
  <si>
    <t>D855</t>
  </si>
  <si>
    <t>2" - P-6215-6 - AS1A</t>
  </si>
  <si>
    <t>D854</t>
  </si>
  <si>
    <t>2" - P-6215-5 - AS1A</t>
  </si>
  <si>
    <t>D853</t>
  </si>
  <si>
    <t>2" - P-6215-4 - AS1A</t>
  </si>
  <si>
    <t>D852</t>
  </si>
  <si>
    <t>2" - P-6215-3 - AS1A</t>
  </si>
  <si>
    <t>D851</t>
  </si>
  <si>
    <t>2" - P-6215 - AS1A</t>
  </si>
  <si>
    <t>D850</t>
  </si>
  <si>
    <t>2" - P-5124 - AG1C</t>
  </si>
  <si>
    <t>D848</t>
  </si>
  <si>
    <t>2" - P-2521 - AS1A</t>
  </si>
  <si>
    <t>D847</t>
  </si>
  <si>
    <t>2" - P-6116 - AG1C</t>
  </si>
  <si>
    <t>D846</t>
  </si>
  <si>
    <t>4" - P-4131 - AG1C</t>
  </si>
  <si>
    <t>D845</t>
  </si>
  <si>
    <t>3" - P-2125 - AS1A</t>
  </si>
  <si>
    <t>D844</t>
  </si>
  <si>
    <t>3" - P-9605 - AG1C</t>
  </si>
  <si>
    <t>D843</t>
  </si>
  <si>
    <t>3" - P-1132 - AS1A</t>
  </si>
  <si>
    <t>D842</t>
  </si>
  <si>
    <t>2 1/2" - P-6205-3  - AS1A</t>
  </si>
  <si>
    <t>D841</t>
  </si>
  <si>
    <t>4" - P-4133 - AG1C</t>
  </si>
  <si>
    <t>D839</t>
  </si>
  <si>
    <t>2" - P-1608 - AS1A</t>
  </si>
  <si>
    <t>D837</t>
  </si>
  <si>
    <t>2 1/2" - P-1601 - AS1A</t>
  </si>
  <si>
    <t>D835</t>
  </si>
  <si>
    <t>2 1/2" - P-1405 - AS1A</t>
  </si>
  <si>
    <t>D833</t>
  </si>
  <si>
    <t>3" - P-9618 - AG1C</t>
  </si>
  <si>
    <t>D832</t>
  </si>
  <si>
    <t>3" - P-3213 - AS1A</t>
  </si>
  <si>
    <t>D830</t>
  </si>
  <si>
    <t>2" - P-4312-4 - AS1B</t>
  </si>
  <si>
    <t>D829</t>
  </si>
  <si>
    <t>2" - P-4312 - AS1B</t>
  </si>
  <si>
    <t>D828</t>
  </si>
  <si>
    <t>D827</t>
  </si>
  <si>
    <t>5" - P-4129 - AS1A</t>
  </si>
  <si>
    <t>D826</t>
  </si>
  <si>
    <t>5" - P-4126-2 - AS1A</t>
  </si>
  <si>
    <t>D825</t>
  </si>
  <si>
    <t>4" - P-3210 - AS1B</t>
  </si>
  <si>
    <t>D824</t>
  </si>
  <si>
    <t>4" - P-3208-4 - AS1B</t>
  </si>
  <si>
    <t>D822</t>
  </si>
  <si>
    <t>3" - P-3208 - AS1B</t>
  </si>
  <si>
    <t>D821</t>
  </si>
  <si>
    <t>3" - P-6202 - AS1A</t>
  </si>
  <si>
    <t>D820</t>
  </si>
  <si>
    <t>2" - P-5212-2 - AS1A</t>
  </si>
  <si>
    <t>D819</t>
  </si>
  <si>
    <t>2" - P-5117-2 - AS1A</t>
  </si>
  <si>
    <t>D818</t>
  </si>
  <si>
    <t>4" - P-3109 - AS1A</t>
  </si>
  <si>
    <t>D817</t>
  </si>
  <si>
    <t>3" - P-3103 - AS1A</t>
  </si>
  <si>
    <t>D815</t>
  </si>
  <si>
    <t>D814</t>
  </si>
  <si>
    <t>D813</t>
  </si>
  <si>
    <t>3" - P-3102 - AS1A</t>
  </si>
  <si>
    <t>D812</t>
  </si>
  <si>
    <t>D811</t>
  </si>
  <si>
    <t>20"</t>
  </si>
  <si>
    <t>20" - P-1402 - AS1A</t>
  </si>
  <si>
    <t>D810</t>
  </si>
  <si>
    <t>D809</t>
  </si>
  <si>
    <t>20" - P-1423 - AS1A</t>
  </si>
  <si>
    <t>D808</t>
  </si>
  <si>
    <t>2" - P-4510 - AS1B</t>
  </si>
  <si>
    <t>D806</t>
  </si>
  <si>
    <t>2" - P-4410 - AS1B</t>
  </si>
  <si>
    <t>D805</t>
  </si>
  <si>
    <t>4" - P-4310 - AS1B</t>
  </si>
  <si>
    <t>D804</t>
  </si>
  <si>
    <t>2" - P-4212 - AS1B</t>
  </si>
  <si>
    <t>D803</t>
  </si>
  <si>
    <t>D802</t>
  </si>
  <si>
    <t>4" - P-3101 - AS1A</t>
  </si>
  <si>
    <t>D801</t>
  </si>
  <si>
    <t>2 1/2" - P-1638 - AS1A</t>
  </si>
  <si>
    <t>D799</t>
  </si>
  <si>
    <t>D798</t>
  </si>
  <si>
    <t>D797</t>
  </si>
  <si>
    <t>4" - P-1626 - AS1A</t>
  </si>
  <si>
    <t>D794</t>
  </si>
  <si>
    <t>D793</t>
  </si>
  <si>
    <t>6" - P-1625 - AS1A</t>
  </si>
  <si>
    <t>D792</t>
  </si>
  <si>
    <t>6" - P-1621 - AS1A</t>
  </si>
  <si>
    <t>D791</t>
  </si>
  <si>
    <t>8" - P-1616 - AS1A</t>
  </si>
  <si>
    <t>20" - P-1620 - AS1A</t>
  </si>
  <si>
    <t>D788</t>
  </si>
  <si>
    <t>D787</t>
  </si>
  <si>
    <t>D786</t>
  </si>
  <si>
    <t>D785</t>
  </si>
  <si>
    <t>14" - P-1615 - AS1A</t>
  </si>
  <si>
    <t>D784</t>
  </si>
  <si>
    <t>2 1/2" - P-1406 - AS1A</t>
  </si>
  <si>
    <t>D782</t>
  </si>
  <si>
    <t>3" - P-1406 - AS1A</t>
  </si>
  <si>
    <t>D779</t>
  </si>
  <si>
    <t>2 1/2" - P-1602 - AS1A</t>
  </si>
  <si>
    <t>D775</t>
  </si>
  <si>
    <t>3" - P-2202-2 - AS1B</t>
  </si>
  <si>
    <t>D772</t>
  </si>
  <si>
    <t>6" - P-4101-2 - AS1A</t>
  </si>
  <si>
    <t>D771</t>
  </si>
  <si>
    <t>D769</t>
  </si>
  <si>
    <t>D768</t>
  </si>
  <si>
    <t>6" - P-1401-2 - AS1A</t>
  </si>
  <si>
    <t>D767</t>
  </si>
  <si>
    <t>3" - P-9815 - AS1A</t>
  </si>
  <si>
    <t>D765</t>
  </si>
  <si>
    <t>4" - P-9814 - AS1A</t>
  </si>
  <si>
    <t>D764</t>
  </si>
  <si>
    <t>D763</t>
  </si>
  <si>
    <t>8" - P-9804 - AS1A</t>
  </si>
  <si>
    <t>D761</t>
  </si>
  <si>
    <t>2" - P-9801 - AS1A</t>
  </si>
  <si>
    <t>D760</t>
  </si>
  <si>
    <t>2 1/2" - P-9706 - AG1C</t>
  </si>
  <si>
    <t>D759</t>
  </si>
  <si>
    <t>D758</t>
  </si>
  <si>
    <t>2" - P-9612 - AG1C</t>
  </si>
  <si>
    <t>D755</t>
  </si>
  <si>
    <t>2" - P-9606 - AG1C</t>
  </si>
  <si>
    <t>D753</t>
  </si>
  <si>
    <t>2" - P-9604 - AS1C</t>
  </si>
  <si>
    <t>D752</t>
  </si>
  <si>
    <t>4" - P-6406 - AS1A</t>
  </si>
  <si>
    <t>D748</t>
  </si>
  <si>
    <t>2" - P-6401 - AS1A</t>
  </si>
  <si>
    <t>D747</t>
  </si>
  <si>
    <t>2 1/2" - P-6313-1 - AS1A</t>
  </si>
  <si>
    <t>D745</t>
  </si>
  <si>
    <t>3" - P-6310 - AS1A</t>
  </si>
  <si>
    <t>D744</t>
  </si>
  <si>
    <t>10" - P-6307 - AS1A</t>
  </si>
  <si>
    <t>D743</t>
  </si>
  <si>
    <t>3" - P-6301 - AS1A</t>
  </si>
  <si>
    <t>D741</t>
  </si>
  <si>
    <t>6" - P-6219 - AS1A</t>
  </si>
  <si>
    <t>D740</t>
  </si>
  <si>
    <t>2" - P-6215-1 - AS1A</t>
  </si>
  <si>
    <t>D739</t>
  </si>
  <si>
    <t>3" - P-6214-1 - AS1A</t>
  </si>
  <si>
    <t>D738</t>
  </si>
  <si>
    <t>3" - P-6211 - AS1A</t>
  </si>
  <si>
    <t>D737</t>
  </si>
  <si>
    <t>14" - P-6208 - AS1A</t>
  </si>
  <si>
    <t>D735</t>
  </si>
  <si>
    <t>2 1/2" - P-6206 - AS1A</t>
  </si>
  <si>
    <t>D734</t>
  </si>
  <si>
    <t>2 1/2" - P-6205 - AS1A</t>
  </si>
  <si>
    <t>D733</t>
  </si>
  <si>
    <t>D731</t>
  </si>
  <si>
    <t>4" - P-6201 - AS1A</t>
  </si>
  <si>
    <t>D730</t>
  </si>
  <si>
    <t>2 1/2" - P-6120 - AG1C</t>
  </si>
  <si>
    <t>D729</t>
  </si>
  <si>
    <t>3" - P-6117 - AG1.C</t>
  </si>
  <si>
    <t>D726</t>
  </si>
  <si>
    <t>5" - P-6114 - AS1A</t>
  </si>
  <si>
    <t>D725</t>
  </si>
  <si>
    <t>8" - P-6112  - AG1B</t>
  </si>
  <si>
    <t>D724</t>
  </si>
  <si>
    <t>3" - P-6111-1 - AS1A</t>
  </si>
  <si>
    <t>D723</t>
  </si>
  <si>
    <t>3" - P-6108-1 - DS1A</t>
  </si>
  <si>
    <t>D722</t>
  </si>
  <si>
    <t>2 1/2" - P-6102-1 - DS1A</t>
  </si>
  <si>
    <t>D720</t>
  </si>
  <si>
    <t>D719</t>
  </si>
  <si>
    <t>4" - P-5505 - AS1A</t>
  </si>
  <si>
    <t>D718</t>
  </si>
  <si>
    <t>3" - P-5501 - AS1A</t>
  </si>
  <si>
    <t>D717</t>
  </si>
  <si>
    <t>4" - P-5405 - AS1A</t>
  </si>
  <si>
    <t>D716</t>
  </si>
  <si>
    <t>2" - P-5401 - AS1A</t>
  </si>
  <si>
    <t>D715</t>
  </si>
  <si>
    <t>2 1/2" - P-5312-1 - AS1A</t>
  </si>
  <si>
    <t>D714</t>
  </si>
  <si>
    <t>2 1/2" - P-5310 - AS1A</t>
  </si>
  <si>
    <t>D713</t>
  </si>
  <si>
    <t>10" - P-5308 - AS1A</t>
  </si>
  <si>
    <t>D712</t>
  </si>
  <si>
    <t>4" - P-5301 - AS1A</t>
  </si>
  <si>
    <t>D711</t>
  </si>
  <si>
    <t>2" - P-5212 - AS1A</t>
  </si>
  <si>
    <t>D710</t>
  </si>
  <si>
    <t>2 1/2" - P-5209-1 - AS1A</t>
  </si>
  <si>
    <t>D709</t>
  </si>
  <si>
    <t>8" - P-5206 - AS1A</t>
  </si>
  <si>
    <t>D707</t>
  </si>
  <si>
    <t>2" - P-5202 - AS1A</t>
  </si>
  <si>
    <t>D706</t>
  </si>
  <si>
    <t>4" - P-5201 - AS1A</t>
  </si>
  <si>
    <t>D705</t>
  </si>
  <si>
    <t>2" - P-5125 - AG1C</t>
  </si>
  <si>
    <t>D704</t>
  </si>
  <si>
    <t>3" - P-5121-1 - AS1A</t>
  </si>
  <si>
    <t>D702</t>
  </si>
  <si>
    <t>3" - P-5118-1 - AS1A</t>
  </si>
  <si>
    <t>D701</t>
  </si>
  <si>
    <t>2" - P-5117 - AS1A</t>
  </si>
  <si>
    <t>D700</t>
  </si>
  <si>
    <t>8" - P-5112 - AG1B</t>
  </si>
  <si>
    <t>D699</t>
  </si>
  <si>
    <t>2 1/2" - P-5111-1 - ASIA</t>
  </si>
  <si>
    <t>D698</t>
  </si>
  <si>
    <t>3" - P-5108-1 - DS1A</t>
  </si>
  <si>
    <t>D697</t>
  </si>
  <si>
    <t>3" - P-5102-1 - DS1A</t>
  </si>
  <si>
    <t>D696</t>
  </si>
  <si>
    <t>4" - P-5101-1 - AS1A</t>
  </si>
  <si>
    <t>D695</t>
  </si>
  <si>
    <t>8" - P-4505 - AS1B</t>
  </si>
  <si>
    <t>D694</t>
  </si>
  <si>
    <t>3" - P-4501 - AS1B</t>
  </si>
  <si>
    <t>D692</t>
  </si>
  <si>
    <t>D691</t>
  </si>
  <si>
    <t>2 1/2" - P-4406-1 - AS1B</t>
  </si>
  <si>
    <t>D690</t>
  </si>
  <si>
    <t>10" - P-4405 - AS1B</t>
  </si>
  <si>
    <t>D689</t>
  </si>
  <si>
    <t>3" - P-4401 - AS1B</t>
  </si>
  <si>
    <t>D688</t>
  </si>
  <si>
    <t>3" - P-4315 - AS1A</t>
  </si>
  <si>
    <t>D687</t>
  </si>
  <si>
    <t>D684</t>
  </si>
  <si>
    <t>3" - P-4311-3 - AS1B</t>
  </si>
  <si>
    <t>D683</t>
  </si>
  <si>
    <t>D682</t>
  </si>
  <si>
    <t>2" - P-4308-1 - AG1D</t>
  </si>
  <si>
    <t>D681</t>
  </si>
  <si>
    <t>5" - P-4307 - AS1B</t>
  </si>
  <si>
    <t>D680</t>
  </si>
  <si>
    <t>24"</t>
  </si>
  <si>
    <t>24" - P-4306 - AS1B</t>
  </si>
  <si>
    <t>D679</t>
  </si>
  <si>
    <t>2 1/2" - P-4305-1 - AS1B</t>
  </si>
  <si>
    <t>D678</t>
  </si>
  <si>
    <t>5" - P-4302-1 - AS1B</t>
  </si>
  <si>
    <t>D676</t>
  </si>
  <si>
    <t>6" - P-4301 - AS1B</t>
  </si>
  <si>
    <t>D675</t>
  </si>
  <si>
    <t>8" - P-4220-1 - AS1B</t>
  </si>
  <si>
    <t>D674</t>
  </si>
  <si>
    <t>2" - P-4212-1 - AS1B</t>
  </si>
  <si>
    <t>D673</t>
  </si>
  <si>
    <t>2 1/2" - P-4209 - AG1D</t>
  </si>
  <si>
    <t>D672</t>
  </si>
  <si>
    <t>3" - P-4208 - AS1B</t>
  </si>
  <si>
    <t>D671</t>
  </si>
  <si>
    <t>2 1/2" - P-4207 - AS1B</t>
  </si>
  <si>
    <t>D670</t>
  </si>
  <si>
    <t>14" - P-4206-1 - AS1B</t>
  </si>
  <si>
    <t>D669</t>
  </si>
  <si>
    <t>2" - P-4204-1 - AS1B</t>
  </si>
  <si>
    <t>D668</t>
  </si>
  <si>
    <t>3" - P-4203-1 - AS1B</t>
  </si>
  <si>
    <t>D667</t>
  </si>
  <si>
    <t>6" - P-4202-1 - AS1B</t>
  </si>
  <si>
    <t>D666</t>
  </si>
  <si>
    <t>2" - P-4137 - AS1A</t>
  </si>
  <si>
    <t>D664</t>
  </si>
  <si>
    <t>5" - P-4136 - AS1A</t>
  </si>
  <si>
    <t>D663</t>
  </si>
  <si>
    <t>4" - P-4134 - AG1C</t>
  </si>
  <si>
    <t>D661</t>
  </si>
  <si>
    <t>3" - P-4133 - AG1C</t>
  </si>
  <si>
    <t>D660</t>
  </si>
  <si>
    <t>5" - P-4132 - AG1C</t>
  </si>
  <si>
    <t>D659</t>
  </si>
  <si>
    <t>D657</t>
  </si>
  <si>
    <t>5" - P-4127 - AS1A</t>
  </si>
  <si>
    <t>D656</t>
  </si>
  <si>
    <t>5" - P-4126 - AS1A</t>
  </si>
  <si>
    <t>D655</t>
  </si>
  <si>
    <t>4" - P-4125-1 - AS1B</t>
  </si>
  <si>
    <t>D654</t>
  </si>
  <si>
    <t>2" - P-4122 - AS1A</t>
  </si>
  <si>
    <t>D653</t>
  </si>
  <si>
    <t>2" - P-4120-1 - AS1A</t>
  </si>
  <si>
    <t>D652</t>
  </si>
  <si>
    <t>10" - P-4108-1 - AG1B</t>
  </si>
  <si>
    <t>D650</t>
  </si>
  <si>
    <t>6" - P-4107-1 - AS1A</t>
  </si>
  <si>
    <t>D649</t>
  </si>
  <si>
    <t>4" - P-4104-1 - DS1A</t>
  </si>
  <si>
    <t>D648</t>
  </si>
  <si>
    <t>2" - P-4103-1 - DS1A</t>
  </si>
  <si>
    <t>D647</t>
  </si>
  <si>
    <t>4" - P-4102-1 - DS1A</t>
  </si>
  <si>
    <t>D646</t>
  </si>
  <si>
    <t>6" - P-4101-1 - AS1A</t>
  </si>
  <si>
    <t>D645</t>
  </si>
  <si>
    <t>D643</t>
  </si>
  <si>
    <t>D642</t>
  </si>
  <si>
    <t>3" - P-3213 - AS1B</t>
  </si>
  <si>
    <t>D641</t>
  </si>
  <si>
    <t>4" - P-3208 - AS1B</t>
  </si>
  <si>
    <t>D638</t>
  </si>
  <si>
    <t>24" - P-3207 - AS1B</t>
  </si>
  <si>
    <t>D637</t>
  </si>
  <si>
    <t>4" - P-3205-1 - AS1B</t>
  </si>
  <si>
    <t>D636</t>
  </si>
  <si>
    <t>6" - P-3203 - AS1B</t>
  </si>
  <si>
    <t>D634</t>
  </si>
  <si>
    <t>6" - P-3202-1 - AS1B</t>
  </si>
  <si>
    <t>D633</t>
  </si>
  <si>
    <t>2" - P-3115 - AS1A</t>
  </si>
  <si>
    <t>D630</t>
  </si>
  <si>
    <t>6" - P-3114 - AS1A</t>
  </si>
  <si>
    <t>D629</t>
  </si>
  <si>
    <t>6" - P-3113 - AS1A</t>
  </si>
  <si>
    <t>D628</t>
  </si>
  <si>
    <t>3" - P-3110 - AS1A</t>
  </si>
  <si>
    <t>D627</t>
  </si>
  <si>
    <t>3" - P-3109 - AS1A</t>
  </si>
  <si>
    <t>D626</t>
  </si>
  <si>
    <t>3" - P-3105 - AS1A</t>
  </si>
  <si>
    <t>D623</t>
  </si>
  <si>
    <t>D622</t>
  </si>
  <si>
    <t>D621</t>
  </si>
  <si>
    <t>D620</t>
  </si>
  <si>
    <t>3" - P-2508 - AS1A</t>
  </si>
  <si>
    <t>D618</t>
  </si>
  <si>
    <t>2" - P-2506 - AS1A</t>
  </si>
  <si>
    <t>D617</t>
  </si>
  <si>
    <t>2" - P-2505 - AS1A</t>
  </si>
  <si>
    <t>D616</t>
  </si>
  <si>
    <t>2" - P-2504 - AS1A</t>
  </si>
  <si>
    <t>D615</t>
  </si>
  <si>
    <t>3" - P-2407 - AS1A</t>
  </si>
  <si>
    <t>D613</t>
  </si>
  <si>
    <t>3" - P-2402 - AS1A</t>
  </si>
  <si>
    <t>D612</t>
  </si>
  <si>
    <t>3" - P-2221-1 - AG1D</t>
  </si>
  <si>
    <t>D611</t>
  </si>
  <si>
    <t>6" - P-2211 - AS1B</t>
  </si>
  <si>
    <t>D610</t>
  </si>
  <si>
    <t>16" - P-2209 - AS1B</t>
  </si>
  <si>
    <t>D608</t>
  </si>
  <si>
    <t>3" - P-2207 - AS1B</t>
  </si>
  <si>
    <t>D607</t>
  </si>
  <si>
    <t>3" - P-2203 - AS1B</t>
  </si>
  <si>
    <t>D606</t>
  </si>
  <si>
    <t>3" - P-2202-1 - AS1B</t>
  </si>
  <si>
    <t>D605</t>
  </si>
  <si>
    <t>5" - P-2201 - AS1B</t>
  </si>
  <si>
    <t>D604</t>
  </si>
  <si>
    <t>2" - P-2132 - AS1A</t>
  </si>
  <si>
    <t>D603</t>
  </si>
  <si>
    <t>2" - P-2131 - AS1A</t>
  </si>
  <si>
    <t>D602</t>
  </si>
  <si>
    <t>2 1/2" - P-2120 - AS1A</t>
  </si>
  <si>
    <t>D599</t>
  </si>
  <si>
    <t>2" - P-2111 - AS1B</t>
  </si>
  <si>
    <t>D598</t>
  </si>
  <si>
    <t>4" - P-2108 - AS1B</t>
  </si>
  <si>
    <t>D596</t>
  </si>
  <si>
    <t>3" - P-2103 - AS1B</t>
  </si>
  <si>
    <t>D595</t>
  </si>
  <si>
    <t>3" - P-2102 - AS1B</t>
  </si>
  <si>
    <t>D594</t>
  </si>
  <si>
    <t>6" - P-2101 - AS1B</t>
  </si>
  <si>
    <t>D593</t>
  </si>
  <si>
    <t>2" - P-1646 - AS1A</t>
  </si>
  <si>
    <t>D592</t>
  </si>
  <si>
    <t>2 1/2" - P-1643 - AS1A</t>
  </si>
  <si>
    <t>D591</t>
  </si>
  <si>
    <t>2" - P-1640 - AS1A</t>
  </si>
  <si>
    <t>D590</t>
  </si>
  <si>
    <t>D588</t>
  </si>
  <si>
    <t>3" - P-1636 - AS1A</t>
  </si>
  <si>
    <t>D587</t>
  </si>
  <si>
    <t>2 1/2" - P-1633 - AS1A</t>
  </si>
  <si>
    <t>D586</t>
  </si>
  <si>
    <t>D585</t>
  </si>
  <si>
    <t>2" - P-1629 - AS1A</t>
  </si>
  <si>
    <t>D584</t>
  </si>
  <si>
    <t>D583-2</t>
  </si>
  <si>
    <t>D583-1</t>
  </si>
  <si>
    <t>D582</t>
  </si>
  <si>
    <t>D581</t>
  </si>
  <si>
    <t>D580</t>
  </si>
  <si>
    <t>D579</t>
  </si>
  <si>
    <t>2" - P-1619 - AS1A</t>
  </si>
  <si>
    <t>D578</t>
  </si>
  <si>
    <t>4" - P-1618 - AS1A</t>
  </si>
  <si>
    <t>D577</t>
  </si>
  <si>
    <t>8" - P-1617-1 - AS1A</t>
  </si>
  <si>
    <t>D576</t>
  </si>
  <si>
    <t>D575</t>
  </si>
  <si>
    <t>D574</t>
  </si>
  <si>
    <t>5" - P-1614-1 - AS1A</t>
  </si>
  <si>
    <t>D573</t>
  </si>
  <si>
    <t>5" - P-1613-1 - AS1A</t>
  </si>
  <si>
    <t>D572</t>
  </si>
  <si>
    <t>6" - P-1612 - AS1A</t>
  </si>
  <si>
    <t>D571</t>
  </si>
  <si>
    <t>2" - P-1610 - AS1A</t>
  </si>
  <si>
    <t>D569</t>
  </si>
  <si>
    <t>2" - P-1607 - AS1A</t>
  </si>
  <si>
    <t>D568</t>
  </si>
  <si>
    <t>2" - P-1606 - AS1A</t>
  </si>
  <si>
    <t>D567</t>
  </si>
  <si>
    <t>16" - P-1605 - AS1A</t>
  </si>
  <si>
    <t>D566</t>
  </si>
  <si>
    <t>24" - P-1603 - AS1A</t>
  </si>
  <si>
    <t>D564</t>
  </si>
  <si>
    <t>D562</t>
  </si>
  <si>
    <t>2 1/2" - P-1507 - AS1A</t>
  </si>
  <si>
    <t>D559</t>
  </si>
  <si>
    <t>3" - P-1503 - AS1A</t>
  </si>
  <si>
    <t>D557</t>
  </si>
  <si>
    <t>6" - P-1501 - AS1A</t>
  </si>
  <si>
    <t>D555</t>
  </si>
  <si>
    <t>2 1/2" - P-1428 - AS1A</t>
  </si>
  <si>
    <t>D553</t>
  </si>
  <si>
    <t>3" - P-1426 - AS1A</t>
  </si>
  <si>
    <t>D551</t>
  </si>
  <si>
    <t>4" - P-1420 - BS1A</t>
  </si>
  <si>
    <t>D549</t>
  </si>
  <si>
    <t>6" - P-1418-1 - BS1A</t>
  </si>
  <si>
    <t>D547</t>
  </si>
  <si>
    <t>2 1/2" - P-1415 - AS1A</t>
  </si>
  <si>
    <t>D546</t>
  </si>
  <si>
    <t>2 1/2" - P-1414 - AS1A</t>
  </si>
  <si>
    <t>D545</t>
  </si>
  <si>
    <t>6" - P-1412-1 - AS1A</t>
  </si>
  <si>
    <t>D544</t>
  </si>
  <si>
    <t>12" - P-1411 - AS1A</t>
  </si>
  <si>
    <t>D543</t>
  </si>
  <si>
    <t>2" - P-1410 - AS1A</t>
  </si>
  <si>
    <t>D542</t>
  </si>
  <si>
    <t>3" - P-1409 - AS1A</t>
  </si>
  <si>
    <t>D541</t>
  </si>
  <si>
    <t>8" - P-1408 - AS1A</t>
  </si>
  <si>
    <t>D540</t>
  </si>
  <si>
    <t>2 1/2" - P-1407 - AS1A</t>
  </si>
  <si>
    <t>D539</t>
  </si>
  <si>
    <t>2 1/2" - P-1406-1 - AS1A</t>
  </si>
  <si>
    <t>D538</t>
  </si>
  <si>
    <t>D537</t>
  </si>
  <si>
    <t>4" - P-1404 - AS1A</t>
  </si>
  <si>
    <t>D536</t>
  </si>
  <si>
    <t>6" - P-1403 - AS1A</t>
  </si>
  <si>
    <t>D535</t>
  </si>
  <si>
    <t>D534</t>
  </si>
  <si>
    <t>8" - P-1401-1 - AS1A</t>
  </si>
  <si>
    <t>D533</t>
  </si>
  <si>
    <t>2" - P-1303 - AS1A</t>
  </si>
  <si>
    <t>D530</t>
  </si>
  <si>
    <t>6" - P-1302 - BS1A</t>
  </si>
  <si>
    <t>D529</t>
  </si>
  <si>
    <t>6" - P-1301 - BS1A</t>
  </si>
  <si>
    <t>D528</t>
  </si>
  <si>
    <t>6" - P-1203 - BS1A</t>
  </si>
  <si>
    <t>D526</t>
  </si>
  <si>
    <t>4" - P-1202 - BS1A</t>
  </si>
  <si>
    <t>D525</t>
  </si>
  <si>
    <t>2 1/2" - P-1130 - AS1A</t>
  </si>
  <si>
    <t>D522</t>
  </si>
  <si>
    <t>8" - P-1112 - BS1A</t>
  </si>
  <si>
    <t>D521</t>
  </si>
  <si>
    <t>4" - P-1111 - BS1A</t>
  </si>
  <si>
    <t>D520</t>
  </si>
  <si>
    <t>D519</t>
  </si>
  <si>
    <t>4" - P-1108 - BS1A</t>
  </si>
  <si>
    <t>D518</t>
  </si>
  <si>
    <t>4" - P-1107 - BS1A</t>
  </si>
  <si>
    <t>D517</t>
  </si>
  <si>
    <t>D516</t>
  </si>
  <si>
    <t>2" - P-1105 - BS1A</t>
  </si>
  <si>
    <t>D515</t>
  </si>
  <si>
    <t>6" - P-1104 - BS1A</t>
  </si>
  <si>
    <t>D514</t>
  </si>
  <si>
    <t>6" - P-1103 - BS1A</t>
  </si>
  <si>
    <t>D513</t>
  </si>
  <si>
    <t>5" - P-1102 - BS1A</t>
  </si>
  <si>
    <t>D512</t>
  </si>
  <si>
    <t>8" - P-1101 - BS1A</t>
  </si>
  <si>
    <t>D511</t>
  </si>
  <si>
    <t>NITROGEN GAS</t>
  </si>
  <si>
    <t>2" - NGS-9961 - AG1A</t>
  </si>
  <si>
    <t>D499</t>
  </si>
  <si>
    <t>3" - NGB-9970 - AG1A</t>
  </si>
  <si>
    <t>D486</t>
  </si>
  <si>
    <t>D485</t>
  </si>
  <si>
    <t>D483</t>
  </si>
  <si>
    <t>2" - NGB-1435 - ASIA</t>
  </si>
  <si>
    <t>D481</t>
  </si>
  <si>
    <t>MEDIUM PRESSURE STEAM</t>
  </si>
  <si>
    <t>2" - MPS-5154-2 - BG4A</t>
  </si>
  <si>
    <t>D466</t>
  </si>
  <si>
    <t>2" - MPS-4451-2 - BG4A</t>
  </si>
  <si>
    <t>D465</t>
  </si>
  <si>
    <t>2 1/2" - MPS-4551-2 - BG4A</t>
  </si>
  <si>
    <t>D464</t>
  </si>
  <si>
    <t>5" - MPS-4153-2 - BG4A</t>
  </si>
  <si>
    <t>D463</t>
  </si>
  <si>
    <t>4" - MPS-4251-2 - BG4A</t>
  </si>
  <si>
    <t>D462</t>
  </si>
  <si>
    <t>5" - MPS-4351-2 - BG4A</t>
  </si>
  <si>
    <t>D461</t>
  </si>
  <si>
    <t>5" - MPS-3251-1 - BG4A</t>
  </si>
  <si>
    <t>D460</t>
  </si>
  <si>
    <t>2" - MPS-9215 - BG4A</t>
  </si>
  <si>
    <t>D458</t>
  </si>
  <si>
    <t>6" - MPS-9213 - BG4A</t>
  </si>
  <si>
    <t>D456</t>
  </si>
  <si>
    <t>2" - MPS-6156 - BG4A</t>
  </si>
  <si>
    <t>D452</t>
  </si>
  <si>
    <t>3" - MPS-6155 - BG4A</t>
  </si>
  <si>
    <t>D451</t>
  </si>
  <si>
    <t>2" - MPS-5154-1 - BG4A</t>
  </si>
  <si>
    <t>p450</t>
  </si>
  <si>
    <t>3" - MPS-5153 - BG4A</t>
  </si>
  <si>
    <t>D449</t>
  </si>
  <si>
    <t>2 1/2" - MPS-4551-1 - BG4A</t>
  </si>
  <si>
    <t>D447</t>
  </si>
  <si>
    <t>2" - MPS-4451-1 - BG4A</t>
  </si>
  <si>
    <t>D446</t>
  </si>
  <si>
    <t>5" - MPS-4351-1 - BG4A</t>
  </si>
  <si>
    <t>D445</t>
  </si>
  <si>
    <t>4" - MPS-4251-1 - BG4A</t>
  </si>
  <si>
    <t>D444</t>
  </si>
  <si>
    <t>3" - MPS-4154 - BG4A</t>
  </si>
  <si>
    <t>D443</t>
  </si>
  <si>
    <t>5" - MPC-4153-1 - BG4A</t>
  </si>
  <si>
    <t>D442</t>
  </si>
  <si>
    <t>5" - MPS-3251-2 - BG4A</t>
  </si>
  <si>
    <t>D441</t>
  </si>
  <si>
    <t>8" - MPS-1430 - BG4A</t>
  </si>
  <si>
    <t>D440</t>
  </si>
  <si>
    <t>4" - MPS-1152 - BG4A</t>
  </si>
  <si>
    <t>D439</t>
  </si>
  <si>
    <t>2 1/2" - MPC-4252-2 - AG1B</t>
  </si>
  <si>
    <t>D426</t>
  </si>
  <si>
    <t>3" - MPC-4352-2 - AG1B</t>
  </si>
  <si>
    <t>D425</t>
  </si>
  <si>
    <t>3" - MPC-3252-2 - AG1B</t>
  </si>
  <si>
    <t>D424</t>
  </si>
  <si>
    <t>4" - MPC-9223 - AG1B</t>
  </si>
  <si>
    <t>D422</t>
  </si>
  <si>
    <t>H40</t>
  </si>
  <si>
    <t>10" - MPC-9220 - AG1B</t>
  </si>
  <si>
    <t>D419</t>
  </si>
  <si>
    <t>2" - MPC-4352-1 - BG4A</t>
  </si>
  <si>
    <t>D416</t>
  </si>
  <si>
    <t>1 1/2" - MPC-4252-1 - AG1B</t>
  </si>
  <si>
    <t>D415</t>
  </si>
  <si>
    <t>2 1/2" - MPC-4155 - BG4A</t>
  </si>
  <si>
    <t>D414</t>
  </si>
  <si>
    <t>2" - MPC-3252-1 - BG4A</t>
  </si>
  <si>
    <t>D413</t>
  </si>
  <si>
    <t>5" - MPC-1431 - AG1B</t>
  </si>
  <si>
    <t>D412</t>
  </si>
  <si>
    <t>LOW PRESSURE STEAM</t>
  </si>
  <si>
    <t>5" - LPS-6351-2 - AG1B</t>
  </si>
  <si>
    <t>D401</t>
  </si>
  <si>
    <t>5" - LPS-9851-2 - AG1B</t>
  </si>
  <si>
    <t>D400</t>
  </si>
  <si>
    <t>2" - LPS-3158 - AG1B</t>
  </si>
  <si>
    <t>D399</t>
  </si>
  <si>
    <t>10" - LPS-1656 - AG1B</t>
  </si>
  <si>
    <t>D398</t>
  </si>
  <si>
    <t>4" - LPS-5351 - AG1B</t>
  </si>
  <si>
    <t>D397</t>
  </si>
  <si>
    <t>4" - LPS-5251 - AG1B</t>
  </si>
  <si>
    <t>D396</t>
  </si>
  <si>
    <t>2 1/2" - LPS-5551-2 - AG1B</t>
  </si>
  <si>
    <t>D395</t>
  </si>
  <si>
    <t>6" - LPS-6251 - AG1B</t>
  </si>
  <si>
    <t>D394</t>
  </si>
  <si>
    <t>4" - LPS-1216 - AG1B</t>
  </si>
  <si>
    <t>D392</t>
  </si>
  <si>
    <t>3" - LPS-2253-2 - AG1B</t>
  </si>
  <si>
    <t>D391</t>
  </si>
  <si>
    <t>5" - LPS-9851-1 - AG1B</t>
  </si>
  <si>
    <t>D390</t>
  </si>
  <si>
    <t>2" - LPS-9263 - AG1B</t>
  </si>
  <si>
    <t>D389</t>
  </si>
  <si>
    <t>4" - LPS-9203 - AG1B</t>
  </si>
  <si>
    <t>D385</t>
  </si>
  <si>
    <t>5" - LPS-6351-1 - AG1B</t>
  </si>
  <si>
    <t>D384</t>
  </si>
  <si>
    <t>D383</t>
  </si>
  <si>
    <t>2 1/2" - LPS-5551 - AG1B</t>
  </si>
  <si>
    <t>D382</t>
  </si>
  <si>
    <t>D381</t>
  </si>
  <si>
    <t>D380</t>
  </si>
  <si>
    <t>D379</t>
  </si>
  <si>
    <t>2" - LPS-2555 - AG1B</t>
  </si>
  <si>
    <t>D378</t>
  </si>
  <si>
    <t>3" - LPS-2253-1 - AS1A</t>
  </si>
  <si>
    <t>D377</t>
  </si>
  <si>
    <t>D374</t>
  </si>
  <si>
    <t>4" - LPS-1216-1 - AG1B</t>
  </si>
  <si>
    <t>D373</t>
  </si>
  <si>
    <t>5" - LPC-1657 - AG1B</t>
  </si>
  <si>
    <t>D364</t>
  </si>
  <si>
    <t>2 1/2" - LPC-6352-2 - AG1B</t>
  </si>
  <si>
    <t>D363</t>
  </si>
  <si>
    <t>2" - LPC-9852-2 - AG1B</t>
  </si>
  <si>
    <t>D362</t>
  </si>
  <si>
    <t>2" - LPC-5352 - AG1B</t>
  </si>
  <si>
    <t>D361</t>
  </si>
  <si>
    <t>2" - LPC-5252 - AG1B</t>
  </si>
  <si>
    <t>D360</t>
  </si>
  <si>
    <t>3" - LPC-6252 - AG1B</t>
  </si>
  <si>
    <t>D359</t>
  </si>
  <si>
    <t>2 1/2" - LPC-1217 - AG1B</t>
  </si>
  <si>
    <t>D358</t>
  </si>
  <si>
    <t>2" - LPC-9852-1 - AG1B</t>
  </si>
  <si>
    <t>D357</t>
  </si>
  <si>
    <t>8" - LPC-9270 - AG1B</t>
  </si>
  <si>
    <t>D354</t>
  </si>
  <si>
    <t>6" - LPC-9202 - AG1B</t>
  </si>
  <si>
    <t>D353</t>
  </si>
  <si>
    <t>6" - LPC-9201 - AG1B</t>
  </si>
  <si>
    <t>D352</t>
  </si>
  <si>
    <t>2 1/2" - LPC-6352-1 - AG1B</t>
  </si>
  <si>
    <t>D351</t>
  </si>
  <si>
    <t>2" - LPC-6252 - AG1B</t>
  </si>
  <si>
    <t>D350</t>
  </si>
  <si>
    <t>D349</t>
  </si>
  <si>
    <t>D348</t>
  </si>
  <si>
    <t>D346</t>
  </si>
  <si>
    <t>D345</t>
  </si>
  <si>
    <t>COOLING WATER SUPPLY TO REACTOR</t>
  </si>
  <si>
    <t>8" - HWS-1116 - AG1B</t>
  </si>
  <si>
    <t>D340</t>
  </si>
  <si>
    <t>8" - HWS-1117 - AG1B</t>
  </si>
  <si>
    <t>D338</t>
  </si>
  <si>
    <t>D337</t>
  </si>
  <si>
    <t>2" - HWS-1119 - AG1B</t>
  </si>
  <si>
    <t>D336</t>
  </si>
  <si>
    <t>4" - HWS-1130 - AG1B</t>
  </si>
  <si>
    <t>D335</t>
  </si>
  <si>
    <t>12" - HWS-1114 - AG1B</t>
  </si>
  <si>
    <t>D334</t>
  </si>
  <si>
    <t>8" - HWS-1115 - AG1B</t>
  </si>
  <si>
    <t>D333</t>
  </si>
  <si>
    <t>2 1/2" - HWS-1120 - AG1B</t>
  </si>
  <si>
    <t>D331</t>
  </si>
  <si>
    <t>D330</t>
  </si>
  <si>
    <t>2 1/2" - HWS-1133 - AG1B</t>
  </si>
  <si>
    <t>D329</t>
  </si>
  <si>
    <t>D328</t>
  </si>
  <si>
    <t>2 1/2" - HWS-1132 - AG1B</t>
  </si>
  <si>
    <t>D327 .</t>
  </si>
  <si>
    <t>D326</t>
  </si>
  <si>
    <t>2 1/2" - HWS-1131 - AG1B</t>
  </si>
  <si>
    <t>D325</t>
  </si>
  <si>
    <t>D324</t>
  </si>
  <si>
    <t>D322</t>
  </si>
  <si>
    <t>D321</t>
  </si>
  <si>
    <t>D320</t>
  </si>
  <si>
    <t>D319</t>
  </si>
  <si>
    <t>D318</t>
  </si>
  <si>
    <t>2" - HWS-1119-1 - BG4A</t>
  </si>
  <si>
    <t>D317</t>
  </si>
  <si>
    <t>5" - HWS-1118 - AG1B</t>
  </si>
  <si>
    <t>D316</t>
  </si>
  <si>
    <t>D315</t>
  </si>
  <si>
    <t>D314</t>
  </si>
  <si>
    <t>10" - HWS-1115 - AG1B</t>
  </si>
  <si>
    <t>D313</t>
  </si>
  <si>
    <t>D312</t>
  </si>
  <si>
    <t>8" - HWR-1121 - AG1B</t>
  </si>
  <si>
    <t>D301</t>
  </si>
  <si>
    <t>D300</t>
  </si>
  <si>
    <t>4" - HWR-1124 - AG1B</t>
  </si>
  <si>
    <t>D299</t>
  </si>
  <si>
    <t>5" - HWR-1122 - AG1B</t>
  </si>
  <si>
    <t>D298</t>
  </si>
  <si>
    <t>2" - HWR-1125 - AG1B</t>
  </si>
  <si>
    <t>D297</t>
  </si>
  <si>
    <t>3" - HWR-1138 - AG1B</t>
  </si>
  <si>
    <t>D296</t>
  </si>
  <si>
    <t>3" - HWR-1137 - AG1B</t>
  </si>
  <si>
    <t>D295</t>
  </si>
  <si>
    <t>3" - HWR-1136 - AG1B</t>
  </si>
  <si>
    <t>D294</t>
  </si>
  <si>
    <t>D291</t>
  </si>
  <si>
    <t>D290</t>
  </si>
  <si>
    <t>2" - LPS-STH11 - AG1B</t>
  </si>
  <si>
    <t>D289-6</t>
  </si>
  <si>
    <t>2" - HWR-1123-1 - BG4A</t>
  </si>
  <si>
    <t>D289</t>
  </si>
  <si>
    <t>D288</t>
  </si>
  <si>
    <t>D287</t>
  </si>
  <si>
    <t>INSTRUMENT AIR</t>
  </si>
  <si>
    <t>2" - GPI-9916 - AG2A</t>
  </si>
  <si>
    <t>D275</t>
  </si>
  <si>
    <t>PLANT AIR</t>
  </si>
  <si>
    <t>3" - GPA-4156-4 - AG1A</t>
  </si>
  <si>
    <t>D262</t>
  </si>
  <si>
    <t>3" - GPA-4156-2 - AG1A</t>
  </si>
  <si>
    <t>D261</t>
  </si>
  <si>
    <t>D260</t>
  </si>
  <si>
    <t>3" - GPA-6153 - AG1A</t>
  </si>
  <si>
    <t>D259</t>
  </si>
  <si>
    <t>3" - GPA-5156 - AG1A</t>
  </si>
  <si>
    <t>D258</t>
  </si>
  <si>
    <t>D257</t>
  </si>
  <si>
    <t>2" - GPA-9958 9983 - AG1A</t>
  </si>
  <si>
    <t>D255</t>
  </si>
  <si>
    <t>3" - GPA-6153-1 - AG1A</t>
  </si>
  <si>
    <t>D250</t>
  </si>
  <si>
    <t>3" - GPA-5156 - DS1A</t>
  </si>
  <si>
    <t>D249</t>
  </si>
  <si>
    <t>3" - GPA-4156-1 - AG1A</t>
  </si>
  <si>
    <t>D248</t>
  </si>
  <si>
    <t>OXO GAS (CO + H2 GAS)</t>
  </si>
  <si>
    <t>5" - GOX-1209 - BG3A</t>
  </si>
  <si>
    <t>D243</t>
  </si>
  <si>
    <t>D242</t>
  </si>
  <si>
    <t>HYDROGEN</t>
  </si>
  <si>
    <t>10" - GHY-4116 - DG3A</t>
  </si>
  <si>
    <t>D239</t>
  </si>
  <si>
    <t>8" - GHY-4116-2 - DG3A</t>
  </si>
  <si>
    <t>D238</t>
  </si>
  <si>
    <t>10" - GHY-4146 - DG3A</t>
  </si>
  <si>
    <t>D224</t>
  </si>
  <si>
    <t>4" - GHY-4142 - DG3A</t>
  </si>
  <si>
    <t>D237</t>
  </si>
  <si>
    <t>10" - GHY-4112 - DG3A</t>
  </si>
  <si>
    <t>D236</t>
  </si>
  <si>
    <t>6" - GHY-4140-2 - DG3A</t>
  </si>
  <si>
    <t>D235</t>
  </si>
  <si>
    <t>4" - GHY-4141-3 - DG3A</t>
  </si>
  <si>
    <t>D234</t>
  </si>
  <si>
    <t>4" - GHY-4141-2 - DG3A</t>
  </si>
  <si>
    <t>D233</t>
  </si>
  <si>
    <t>3" - GHY-4137-3 - DG3A</t>
  </si>
  <si>
    <t>D232</t>
  </si>
  <si>
    <t>3" - GHY-4137-2 - DG3A</t>
  </si>
  <si>
    <t>D231</t>
  </si>
  <si>
    <t>10" - GHY-4109-2 - DG3A</t>
  </si>
  <si>
    <t>D229</t>
  </si>
  <si>
    <t>12" - GHY-4113-2 - DG3A</t>
  </si>
  <si>
    <t>D228</t>
  </si>
  <si>
    <t>8" - GHY-4139-2 - DG3A</t>
  </si>
  <si>
    <t>D227</t>
  </si>
  <si>
    <t>4" - GHY-4141-1 - DG3A</t>
  </si>
  <si>
    <t>D223</t>
  </si>
  <si>
    <t>6" - GHY-4140-1 - DG3A</t>
  </si>
  <si>
    <t>D222</t>
  </si>
  <si>
    <t>6" - GHY-4139-1 - DG3A</t>
  </si>
  <si>
    <t>D221</t>
  </si>
  <si>
    <t>3" - GHY-4137-1 - DG3A</t>
  </si>
  <si>
    <t>D220</t>
  </si>
  <si>
    <t>8" - GHY-4116-1 - DG3A</t>
  </si>
  <si>
    <t>D219</t>
  </si>
  <si>
    <t>8" - GHY-4115 - DG3A</t>
  </si>
  <si>
    <t>D218</t>
  </si>
  <si>
    <t>10" - GHY-4114 - DG3A</t>
  </si>
  <si>
    <t>D217</t>
  </si>
  <si>
    <t>12" - P-4123-1 - DG3A</t>
  </si>
  <si>
    <t>D216</t>
  </si>
  <si>
    <t>10" - GHY-4112-1 - DG3A</t>
  </si>
  <si>
    <t>D215</t>
  </si>
  <si>
    <t>10" - GHY-4110 - DG3A</t>
  </si>
  <si>
    <t>D214</t>
  </si>
  <si>
    <t>10" - P-4109-1 - DG3A</t>
  </si>
  <si>
    <t>D213</t>
  </si>
  <si>
    <t>FILTERED WATER</t>
  </si>
  <si>
    <t>4" - FWS-9310 - AG1A</t>
  </si>
  <si>
    <t>D204</t>
  </si>
  <si>
    <t>3" - FGS-1512 - AG1C</t>
  </si>
  <si>
    <t>D186</t>
  </si>
  <si>
    <t>2" - FGS-4123-2 - AG1C</t>
  </si>
  <si>
    <t>D185</t>
  </si>
  <si>
    <t>5" - FGS-9619-1 - AG1C</t>
  </si>
  <si>
    <t>D182</t>
  </si>
  <si>
    <t>2" - FGS-4123-1 - AG1C</t>
  </si>
  <si>
    <t>D179</t>
  </si>
  <si>
    <t>2 1/2" - FGS-1512 - AG1C</t>
  </si>
  <si>
    <t>D178</t>
  </si>
  <si>
    <t>4" - FGS-1310 - AG1C</t>
  </si>
  <si>
    <t>D177</t>
  </si>
  <si>
    <t>2" - FGS-1211 - AG1C</t>
  </si>
  <si>
    <t>D176</t>
  </si>
  <si>
    <t>4" - FGS-1138 - AG1C</t>
  </si>
  <si>
    <t>D175</t>
  </si>
  <si>
    <t>DEMINERALIZED WATER</t>
  </si>
  <si>
    <t>3" - DMW-9306 - AS1A</t>
  </si>
  <si>
    <t>D166</t>
  </si>
  <si>
    <t>2" - DMW-3160 - AS1A</t>
  </si>
  <si>
    <t>D165</t>
  </si>
  <si>
    <t>D162</t>
  </si>
  <si>
    <t>2" - DMW-1153 - AS1A</t>
  </si>
  <si>
    <t>D161</t>
  </si>
  <si>
    <t>COOLING WATER SUPPLY</t>
  </si>
  <si>
    <t>2 1/2" - CWS-3152 - AG1A</t>
  </si>
  <si>
    <t>D142</t>
  </si>
  <si>
    <t>3" - CWS-9459 - AG1A</t>
  </si>
  <si>
    <t>D141</t>
  </si>
  <si>
    <t>2" - CWS-4253 - AG1A</t>
  </si>
  <si>
    <t>D140</t>
  </si>
  <si>
    <t>4" - CWS-9855 - AG1A</t>
  </si>
  <si>
    <t>D139</t>
  </si>
  <si>
    <t>5" - CWS-9853 - AG1A</t>
  </si>
  <si>
    <t>D138</t>
  </si>
  <si>
    <t>2 1/2" - CWS-9651 - AG1A</t>
  </si>
  <si>
    <t>D137</t>
  </si>
  <si>
    <t>16" - CWS-9458 - AG1A</t>
  </si>
  <si>
    <t>D135</t>
  </si>
  <si>
    <t>5" - CWS-9457 - AG1A</t>
  </si>
  <si>
    <t>D134</t>
  </si>
  <si>
    <t>20" - CWS-9451 - AG1A</t>
  </si>
  <si>
    <t>D129</t>
  </si>
  <si>
    <t>4" - CWS-9411 - AG1A</t>
  </si>
  <si>
    <t>D128</t>
  </si>
  <si>
    <t>2" - CWS-6453 - AG1A</t>
  </si>
  <si>
    <t>D127</t>
  </si>
  <si>
    <t>6" - CWS-6355 - AG1A</t>
  </si>
  <si>
    <t>D126</t>
  </si>
  <si>
    <t>5" - CWS-6535 - AG1A</t>
  </si>
  <si>
    <t>D125</t>
  </si>
  <si>
    <t>2" - CWS-6253 - AG1A</t>
  </si>
  <si>
    <t>D124</t>
  </si>
  <si>
    <t>3" - CWS-6153 - AG1A</t>
  </si>
  <si>
    <t>D123</t>
  </si>
  <si>
    <t>3" - CWS-5553 - AG1A</t>
  </si>
  <si>
    <t>D122</t>
  </si>
  <si>
    <t>2 1/2" - CWS-5453 - AG1A</t>
  </si>
  <si>
    <t>D121</t>
  </si>
  <si>
    <t>2" - CWS-5355 - AG1A</t>
  </si>
  <si>
    <t>D119</t>
  </si>
  <si>
    <t>5" - CWS-5160 - AG1A</t>
  </si>
  <si>
    <t>D118</t>
  </si>
  <si>
    <t>2 1/2" - CWS-4553 - AG1A</t>
  </si>
  <si>
    <t>D117</t>
  </si>
  <si>
    <t>3" - CWS-4453 - AG1A</t>
  </si>
  <si>
    <t>D116</t>
  </si>
  <si>
    <t>2 1/2" - CWS-4358 - AG1A</t>
  </si>
  <si>
    <t>D114</t>
  </si>
  <si>
    <t>8" - CWS-4353 - AG1A</t>
  </si>
  <si>
    <t>D112</t>
  </si>
  <si>
    <t xml:space="preserve">6" - CWS-4162 - AG1A </t>
  </si>
  <si>
    <t>D109</t>
  </si>
  <si>
    <t>4" - CWS-4158 - AG1A</t>
  </si>
  <si>
    <t>D108</t>
  </si>
  <si>
    <t>2" - CWS-3154 - AG1A</t>
  </si>
  <si>
    <t>D106</t>
  </si>
  <si>
    <t>D105</t>
  </si>
  <si>
    <t>5-"</t>
  </si>
  <si>
    <t>5-" - CWS-3150 - AG1A</t>
  </si>
  <si>
    <t>D104</t>
  </si>
  <si>
    <t>2" - CWS-2551 - AG1A</t>
  </si>
  <si>
    <t>D103</t>
  </si>
  <si>
    <t>2" - CWS-2242 - AG1A</t>
  </si>
  <si>
    <t>D101</t>
  </si>
  <si>
    <t>5" - CWS-2240 - AG1A</t>
  </si>
  <si>
    <t>2" - CWS-1653 - AG1A</t>
  </si>
  <si>
    <t>D098</t>
  </si>
  <si>
    <t>2 1/2" - CWS-1651 - AG1A</t>
  </si>
  <si>
    <t>D097</t>
  </si>
  <si>
    <t>2" - CWS-1520 - AG1A</t>
  </si>
  <si>
    <t>D096</t>
  </si>
  <si>
    <t>4" - CWS-1426 - AG1A</t>
  </si>
  <si>
    <t>D095</t>
  </si>
  <si>
    <t>4" - CWS-1333 - AG1A</t>
  </si>
  <si>
    <t>D094</t>
  </si>
  <si>
    <t>3" - CWS-1143 - AG1A</t>
  </si>
  <si>
    <t>D093</t>
  </si>
  <si>
    <t>COOLING WATER RETURN</t>
  </si>
  <si>
    <t>2 1/2" - CWR-9652 - AG1A</t>
  </si>
  <si>
    <t>D075</t>
  </si>
  <si>
    <t>3" - CWR-9496 - AG1A</t>
  </si>
  <si>
    <t>D074</t>
  </si>
  <si>
    <t>2" - CWR-4253 - AG1A</t>
  </si>
  <si>
    <t>D073</t>
  </si>
  <si>
    <t>4" - CWR-9856 - AG1A</t>
  </si>
  <si>
    <t>D072</t>
  </si>
  <si>
    <t>5" - CWR-9854 - AG1A</t>
  </si>
  <si>
    <t>D071</t>
  </si>
  <si>
    <t>16" - CWR-9468 - AG1A</t>
  </si>
  <si>
    <t>D069</t>
  </si>
  <si>
    <t>20" - CWR-9461 - AG1A</t>
  </si>
  <si>
    <t>D063</t>
  </si>
  <si>
    <t>4" - CWR-9411 - AG1A</t>
  </si>
  <si>
    <t>D060</t>
  </si>
  <si>
    <t>2" - CWR-6454 - AG1A</t>
  </si>
  <si>
    <t>D059</t>
  </si>
  <si>
    <t>6" - CWR-6356 - AG1A</t>
  </si>
  <si>
    <t>D058</t>
  </si>
  <si>
    <t>5" - CWR-6354 - AG1A</t>
  </si>
  <si>
    <t>D057</t>
  </si>
  <si>
    <t>2" - CWR-6254 - AG1A</t>
  </si>
  <si>
    <t>D056</t>
  </si>
  <si>
    <t>3" - CWR-6154 - AG1A</t>
  </si>
  <si>
    <t>D055</t>
  </si>
  <si>
    <t>3" - CWR-5554 - AG1A</t>
  </si>
  <si>
    <t>D054</t>
  </si>
  <si>
    <t>2 1/2" - CWR-5454 - AG1A</t>
  </si>
  <si>
    <t>D053</t>
  </si>
  <si>
    <t>2" - CWR-5356 - AG1A</t>
  </si>
  <si>
    <t>D052</t>
  </si>
  <si>
    <t>5" - CWR-5161 - AG1A</t>
  </si>
  <si>
    <t>D051</t>
  </si>
  <si>
    <t>2 1/2" - CWR-4554 - AG1A</t>
  </si>
  <si>
    <t>D050</t>
  </si>
  <si>
    <t>3" - CWR-4455 - AG1A</t>
  </si>
  <si>
    <t>D049</t>
  </si>
  <si>
    <t>2 1/2" - CWR-4360 - AG1A</t>
  </si>
  <si>
    <t>D048</t>
  </si>
  <si>
    <t>8" - CWR-4354 - AG1A</t>
  </si>
  <si>
    <t>D047</t>
  </si>
  <si>
    <t>4" - CWR-4165 - AG1A</t>
  </si>
  <si>
    <t>D045</t>
  </si>
  <si>
    <t>6" - CWR-4163 - AG1A</t>
  </si>
  <si>
    <t>D044</t>
  </si>
  <si>
    <t>4" - CWR-4159 - AG1A</t>
  </si>
  <si>
    <t>D043</t>
  </si>
  <si>
    <t>8" - CWR-3254 - AG1A</t>
  </si>
  <si>
    <t>D042</t>
  </si>
  <si>
    <t>2" - CWR-3155 - AG1A</t>
  </si>
  <si>
    <t>D041</t>
  </si>
  <si>
    <t>2 1/2" - CWR-3153 - AG1A</t>
  </si>
  <si>
    <t>D040</t>
  </si>
  <si>
    <t>5" - CWR-3151 - AG1A</t>
  </si>
  <si>
    <t>D039</t>
  </si>
  <si>
    <t>2" - CWR-2552 - AG1A</t>
  </si>
  <si>
    <t>D038</t>
  </si>
  <si>
    <t>2" - CWR-2243 - AG1A</t>
  </si>
  <si>
    <t>D035</t>
  </si>
  <si>
    <t>5" - CWR-2241 - AG1A</t>
  </si>
  <si>
    <t>D034</t>
  </si>
  <si>
    <t>2 1/2" - CWR-2132 - AG1A</t>
  </si>
  <si>
    <t>D033</t>
  </si>
  <si>
    <t>2" - CWR-1654 - AG1A</t>
  </si>
  <si>
    <t>D032</t>
  </si>
  <si>
    <t>2 1/2" - CWR-1652 - AG1A</t>
  </si>
  <si>
    <t>D031</t>
  </si>
  <si>
    <t>2" - CWR-1521 - AG1C</t>
  </si>
  <si>
    <t>D030</t>
  </si>
  <si>
    <t>4" - CWR-1427 - AG1A</t>
  </si>
  <si>
    <t>D029</t>
  </si>
  <si>
    <t>4" - CWR-1334 - AG1A</t>
  </si>
  <si>
    <t>3" - CWR-1142 - AG1A</t>
  </si>
  <si>
    <t>WATER &amp; STEAM</t>
  </si>
  <si>
    <t>BOILER BLOW DOWN</t>
  </si>
  <si>
    <t>2" - BBD-9201 - AG1B</t>
  </si>
  <si>
    <t>D009</t>
  </si>
  <si>
    <t>2" - BBD-0156 - AG1B</t>
  </si>
  <si>
    <t>D008</t>
  </si>
  <si>
    <t>CHEMICAL SOLUTION</t>
  </si>
  <si>
    <t>2-ETHYLHEXANOL</t>
  </si>
  <si>
    <t>3" - 2EH-4314-5 - AS1A</t>
  </si>
  <si>
    <t>D005</t>
  </si>
  <si>
    <t>3" - 2EH-4314-3 - AS1A</t>
  </si>
  <si>
    <t>D004</t>
  </si>
  <si>
    <t>3" - 2EH-4314-2 - AS1A</t>
  </si>
  <si>
    <t>D003</t>
  </si>
  <si>
    <t>3" - 2EH-4314-1 - AS1A</t>
  </si>
  <si>
    <t>D001</t>
  </si>
  <si>
    <t>3/4" - NGS-9551 - AS1A</t>
  </si>
  <si>
    <t>Z750</t>
  </si>
  <si>
    <t>1" - P-3106 - AS1A</t>
  </si>
  <si>
    <t>Z706</t>
  </si>
  <si>
    <t>1 1/2" - P-6415 - AS1A</t>
  </si>
  <si>
    <t>Z705</t>
  </si>
  <si>
    <t>3/4" - PSM-PE-530 - AS1A</t>
  </si>
  <si>
    <t>Z704</t>
  </si>
  <si>
    <t>3/4" - P-4219 - AS1B</t>
  </si>
  <si>
    <t>Z703</t>
  </si>
  <si>
    <t>3/4" - P-4218 - AS1B</t>
  </si>
  <si>
    <t>Z702</t>
  </si>
  <si>
    <t>1 1/2" - P-4216 - AS1B</t>
  </si>
  <si>
    <t>Z701</t>
  </si>
  <si>
    <t>3/4" - P-4211 - AS1B</t>
  </si>
  <si>
    <t>Z700</t>
  </si>
  <si>
    <t>3/4" - CWS-3270 - AG1A</t>
  </si>
  <si>
    <t>Z661</t>
  </si>
  <si>
    <t>3/4" - PSM-PE-250 - AS1A</t>
  </si>
  <si>
    <t>Z660 .</t>
  </si>
  <si>
    <t>3/4" - GOX-SMP-B-121 - BG3A</t>
  </si>
  <si>
    <t>Z659</t>
  </si>
  <si>
    <t>3/4" - GOX-0302 - BG3A</t>
  </si>
  <si>
    <t>Z658</t>
  </si>
  <si>
    <t>1 1/2" - S-9204 - AG1B</t>
  </si>
  <si>
    <t>Z657</t>
  </si>
  <si>
    <t>1 1/2" - PWS-9310 - AG2A</t>
  </si>
  <si>
    <t>Z656</t>
  </si>
  <si>
    <t>3/4" - CWR-1153 - AG1A</t>
  </si>
  <si>
    <t>Z655</t>
  </si>
  <si>
    <t>3/4" - CWS-1152 - AG1A</t>
  </si>
  <si>
    <t>Z654.</t>
  </si>
  <si>
    <t>1/2" - NGS-2373 - AG1A</t>
  </si>
  <si>
    <t>Z653</t>
  </si>
  <si>
    <t>L25</t>
  </si>
  <si>
    <t>REFRIGRATED WATER RETURN</t>
  </si>
  <si>
    <t>1 1/2" - RWR-1336 - AG1A</t>
  </si>
  <si>
    <t>Z651</t>
  </si>
  <si>
    <t>3/4" - RWR-2352 - AG1A</t>
  </si>
  <si>
    <t>Z650</t>
  </si>
  <si>
    <t>1/2" - NGS-2573 - AG1A</t>
  </si>
  <si>
    <t>Z649</t>
  </si>
  <si>
    <t>SODIUM HYDROXIDE</t>
  </si>
  <si>
    <t>3/4" - SHY-3116 - AS1A</t>
  </si>
  <si>
    <t>Z647</t>
  </si>
  <si>
    <t>3/4" - GPA-HS141 - AG1A</t>
  </si>
  <si>
    <t>Z645</t>
  </si>
  <si>
    <t>1 1/2" - P-5123 - AG1C</t>
  </si>
  <si>
    <t>Z644</t>
  </si>
  <si>
    <t>3/4" - NGS-9962 - AG1A</t>
  </si>
  <si>
    <t>Z643</t>
  </si>
  <si>
    <t>1/2" - NGS-A110 - AG1A</t>
  </si>
  <si>
    <t>Z642</t>
  </si>
  <si>
    <t>3/4" - CWR-1161 - AG1A</t>
  </si>
  <si>
    <t>Z641</t>
  </si>
  <si>
    <t>3/4" - CWS-1160 - AG1A</t>
  </si>
  <si>
    <t>Z640</t>
  </si>
  <si>
    <t>3/4" - P-2220 - AS1B</t>
  </si>
  <si>
    <t>Z638</t>
  </si>
  <si>
    <t>3/4" - P-2217 - AS1B</t>
  </si>
  <si>
    <t>Z637</t>
  </si>
  <si>
    <t>3/4" - P-2215 - AS1B</t>
  </si>
  <si>
    <t>Z636</t>
  </si>
  <si>
    <t>3/4" - NGS-9655 - AG1A</t>
  </si>
  <si>
    <t>Z635</t>
  </si>
  <si>
    <t>1 1/2" - NGB-9971 - AG1A</t>
  </si>
  <si>
    <t>Z634</t>
  </si>
  <si>
    <t>3/4" - CWR-SMP-D-100 - AG1A</t>
  </si>
  <si>
    <t>Z633</t>
  </si>
  <si>
    <t>3/4" - CWR-2425 - AG1A</t>
  </si>
  <si>
    <t>Z632</t>
  </si>
  <si>
    <t>1/2" - CWR-2152 - AG1A</t>
  </si>
  <si>
    <t>Z631</t>
  </si>
  <si>
    <t>3/4" - CWR-1042 - AG1A</t>
  </si>
  <si>
    <t>Z630</t>
  </si>
  <si>
    <t>PURGE GAS TO FLARE (LOW PRESSURE)</t>
  </si>
  <si>
    <t>1" - PGL-2301 - AG1C</t>
  </si>
  <si>
    <t>Z629</t>
  </si>
  <si>
    <t>1 1/2" - MPC-0252 - AG1B</t>
  </si>
  <si>
    <t>Z627</t>
  </si>
  <si>
    <t>1" - NGS-1220 - BG3A</t>
  </si>
  <si>
    <t>Z626</t>
  </si>
  <si>
    <t>1 1/2" - NGB-0280 - AG1A</t>
  </si>
  <si>
    <t>Z625</t>
  </si>
  <si>
    <t>3/4" - P-2502 - AS1A</t>
  </si>
  <si>
    <t>Z623</t>
  </si>
  <si>
    <t>3/4" - GHY-1020 - BG3A</t>
  </si>
  <si>
    <t>Z622</t>
  </si>
  <si>
    <t>LIQUID</t>
  </si>
  <si>
    <t>ISO PROPANOL</t>
  </si>
  <si>
    <t>3/4" - IPA-2303 - AS1A</t>
  </si>
  <si>
    <t>Z619</t>
  </si>
  <si>
    <t>1 1/2" - P-5126 - AG1C</t>
  </si>
  <si>
    <t>Z618</t>
  </si>
  <si>
    <t>3/4" - CWS-1041 - AG1A</t>
  </si>
  <si>
    <t>Z617</t>
  </si>
  <si>
    <t>3/4" - P-2116 - AS1A</t>
  </si>
  <si>
    <t>Z616</t>
  </si>
  <si>
    <t>1" - P-9611 - BG3A</t>
  </si>
  <si>
    <t>Z615</t>
  </si>
  <si>
    <t>1" - P-1421 - AS1A</t>
  </si>
  <si>
    <t>Z614</t>
  </si>
  <si>
    <t>3/4" - P-2516 - AS1A</t>
  </si>
  <si>
    <t>Z613</t>
  </si>
  <si>
    <t>3/4" - P-2404 - AS1A</t>
  </si>
  <si>
    <t>Z612</t>
  </si>
  <si>
    <t>3/4" - P-2307 - BS1A</t>
  </si>
  <si>
    <t>Z610</t>
  </si>
  <si>
    <t>1 1/2" - P-2110 - AS1B</t>
  </si>
  <si>
    <t>Z609</t>
  </si>
  <si>
    <t>3/4" - P-2115 - AS1B</t>
  </si>
  <si>
    <t>Z606</t>
  </si>
  <si>
    <t>3/4" - P-2104 - AS1B</t>
  </si>
  <si>
    <t>Z605</t>
  </si>
  <si>
    <t>3/4" - MPS-1043 - BG4A</t>
  </si>
  <si>
    <t>Z604</t>
  </si>
  <si>
    <t>3/4" - P-1110 - BS1A</t>
  </si>
  <si>
    <t>Z603</t>
  </si>
  <si>
    <t>1 1/2" - P-1314 - BG3A</t>
  </si>
  <si>
    <t>Z601</t>
  </si>
  <si>
    <t>PROPYLENE</t>
  </si>
  <si>
    <t>3/4" - PPY-SMP-B-101 - BG3A</t>
  </si>
  <si>
    <t>Z600</t>
  </si>
  <si>
    <t>1/2" - NGS-SMP-D-981 - AG1A</t>
  </si>
  <si>
    <t>Z562</t>
  </si>
  <si>
    <t>3/4" - CWR-SMP-D-981 - AG1A</t>
  </si>
  <si>
    <t>Z560</t>
  </si>
  <si>
    <t>3/4" - NGS-100 - AG1A</t>
  </si>
  <si>
    <t>Z558</t>
  </si>
  <si>
    <t>3/4" - SMP-D-511 - AS1A</t>
  </si>
  <si>
    <t>Z557</t>
  </si>
  <si>
    <t>3/4" - SMP-D-980 - AS1A</t>
  </si>
  <si>
    <t>Z555</t>
  </si>
  <si>
    <t>3/4" - SMP-D-540 - AS1A</t>
  </si>
  <si>
    <t>Z554</t>
  </si>
  <si>
    <t>3/4" - SMP-D-530 - AS1A</t>
  </si>
  <si>
    <t>Z553</t>
  </si>
  <si>
    <t>3/4" - SMP-D-510 - AS1A</t>
  </si>
  <si>
    <t>Z551</t>
  </si>
  <si>
    <t>3/4" - SMP-E-520 - AS1A</t>
  </si>
  <si>
    <t>Z550</t>
  </si>
  <si>
    <t>3/4" - SMP-E-550 - AS1A</t>
  </si>
  <si>
    <t>Z549</t>
  </si>
  <si>
    <t>3/4" - SMP-D-640 - AS1A</t>
  </si>
  <si>
    <t>Z548</t>
  </si>
  <si>
    <t>3/4" - PSM-PD-610 - AS1A</t>
  </si>
  <si>
    <t>Z547</t>
  </si>
  <si>
    <t>3/4" - P-140 - BS1A</t>
  </si>
  <si>
    <t>Z546</t>
  </si>
  <si>
    <t>3/4" - P-220 - AS1B</t>
  </si>
  <si>
    <t>Z545</t>
  </si>
  <si>
    <t>Z544</t>
  </si>
  <si>
    <t>3/4" - P-140 - AS1A</t>
  </si>
  <si>
    <t>Z543</t>
  </si>
  <si>
    <t>3/4" - PSM-PE-630 - AS1A</t>
  </si>
  <si>
    <t>Z542</t>
  </si>
  <si>
    <t>3/4" - PSM-PE-620 - AS1A</t>
  </si>
  <si>
    <t>Z541</t>
  </si>
  <si>
    <t>3/4" - PSM-PD-410 - AS1A</t>
  </si>
  <si>
    <t>Z540</t>
  </si>
  <si>
    <t>3/4" - PSM-PE-420 - AS1B</t>
  </si>
  <si>
    <t>Z539</t>
  </si>
  <si>
    <t>3/4" - PSM-PE-450 - AS1B</t>
  </si>
  <si>
    <t>Z538</t>
  </si>
  <si>
    <t>3/4" - PSM-PE-430 - AS1B</t>
  </si>
  <si>
    <t>Z537</t>
  </si>
  <si>
    <t>3/4" - CWS-240 - AG1A</t>
  </si>
  <si>
    <t>Z536</t>
  </si>
  <si>
    <t>3/4" - CWR-240 - AG1A</t>
  </si>
  <si>
    <t>Z535</t>
  </si>
  <si>
    <t>3/4" - P-211 - AS1B</t>
  </si>
  <si>
    <t>Z534</t>
  </si>
  <si>
    <t>3/4" - PSM-PE-150 - AS1A</t>
  </si>
  <si>
    <t>Z533</t>
  </si>
  <si>
    <t>1/2" - NGS-SMP-E-450 - AG1A</t>
  </si>
  <si>
    <t>Z531</t>
  </si>
  <si>
    <t>Z530</t>
  </si>
  <si>
    <t>3/4" - P-210 - AS1B</t>
  </si>
  <si>
    <t>Z529</t>
  </si>
  <si>
    <t>Z528</t>
  </si>
  <si>
    <t>3/4" - PSM-PD-411 - AS1A</t>
  </si>
  <si>
    <t>Z527</t>
  </si>
  <si>
    <t>3/4" - PSM-PD-320 - AS1B</t>
  </si>
  <si>
    <t>Z526</t>
  </si>
  <si>
    <t>3/4" - PSM-PE-241 - AS1A</t>
  </si>
  <si>
    <t>Z525</t>
  </si>
  <si>
    <t>3/4" - P-160 - AS1A</t>
  </si>
  <si>
    <t>Z524</t>
  </si>
  <si>
    <t>3/4" - P-250 - AS1A</t>
  </si>
  <si>
    <t>Z521</t>
  </si>
  <si>
    <t>3/4" - P-240 - AS1A</t>
  </si>
  <si>
    <t>Z520</t>
  </si>
  <si>
    <t>COOLING WATER FOR REACTOR</t>
  </si>
  <si>
    <t>3/4" - HWS-110 - AG1B</t>
  </si>
  <si>
    <t>Z519</t>
  </si>
  <si>
    <t>3/4" - CWR-110 - AG1A</t>
  </si>
  <si>
    <t>Z518</t>
  </si>
  <si>
    <t>3/4" - CWS-1151 - AG1A</t>
  </si>
  <si>
    <t>Z517</t>
  </si>
  <si>
    <t>1/2" - HWS-110 - AG1B</t>
  </si>
  <si>
    <t>Z516</t>
  </si>
  <si>
    <t>1/2" - NGS-960 - AG1A</t>
  </si>
  <si>
    <t>Z515</t>
  </si>
  <si>
    <t>3/4" - P-610 - AG1C</t>
  </si>
  <si>
    <t>Z513</t>
  </si>
  <si>
    <t>1/2" - NGS-251 - AG1A</t>
  </si>
  <si>
    <t>Z512</t>
  </si>
  <si>
    <t>3/4" - CWR-251 - AG1A</t>
  </si>
  <si>
    <t>Z511</t>
  </si>
  <si>
    <t>3/4" - CWS-251 - AG1A</t>
  </si>
  <si>
    <t>Z510</t>
  </si>
  <si>
    <t>3/4" - P-410 - AG1C</t>
  </si>
  <si>
    <t>Z509</t>
  </si>
  <si>
    <t>3/4" - PSM-PE-160 - AS1A</t>
  </si>
  <si>
    <t>Z508</t>
  </si>
  <si>
    <t>3/4" - P-960 - BG3A</t>
  </si>
  <si>
    <t>Z507</t>
  </si>
  <si>
    <t>3/4" - P-510 - AG 1C</t>
  </si>
  <si>
    <t>Z506</t>
  </si>
  <si>
    <t>1" - CWS-251 - AG1A</t>
  </si>
  <si>
    <t>Z505</t>
  </si>
  <si>
    <t>1" - CWR-SMP-D-251 - AG1A</t>
  </si>
  <si>
    <t>Z504</t>
  </si>
  <si>
    <t>3/4" - P-320 - AS1A</t>
  </si>
  <si>
    <t>Z503</t>
  </si>
  <si>
    <t>3/4" - P-310 - AS1A</t>
  </si>
  <si>
    <t>Z502</t>
  </si>
  <si>
    <t>3/4" - P-230 - AS1A</t>
  </si>
  <si>
    <t>Z501</t>
  </si>
  <si>
    <t>1/2" - NGS-2575 - AG1A</t>
  </si>
  <si>
    <t>Z500</t>
  </si>
  <si>
    <t>1" - DRAIN</t>
  </si>
  <si>
    <t>Z497</t>
  </si>
  <si>
    <t>1 1/2" - VENT-HOLD - AG1A</t>
  </si>
  <si>
    <t>Z496</t>
  </si>
  <si>
    <t>3/4" - CWS-1251 - AG1A</t>
  </si>
  <si>
    <t>Z495</t>
  </si>
  <si>
    <t>1/2" - CWS-1253 - AG1A</t>
  </si>
  <si>
    <t>FZ494</t>
  </si>
  <si>
    <t>3/4" - CWS-6172 - AG1A</t>
  </si>
  <si>
    <t>Z493</t>
  </si>
  <si>
    <t>3/4" - CWS-2553 - AG1A</t>
  </si>
  <si>
    <t>Z492</t>
  </si>
  <si>
    <t>3/4" - CWS-6470 - AG1A</t>
  </si>
  <si>
    <t>Z491</t>
  </si>
  <si>
    <t>3/4" - CWS-5172 - AG1A</t>
  </si>
  <si>
    <t>Z490</t>
  </si>
  <si>
    <t>3/4" - CWS-1162 - AG1A</t>
  </si>
  <si>
    <t>Z489</t>
  </si>
  <si>
    <t>3/4" - CWS-9858-1 - AG1A</t>
  </si>
  <si>
    <t>Z486</t>
  </si>
  <si>
    <t>3/4" - CWS-9857-2 - AG1A</t>
  </si>
  <si>
    <t>Z485</t>
  </si>
  <si>
    <t>3/4" - CWS-9857-1 - AG1A</t>
  </si>
  <si>
    <t>Z484</t>
  </si>
  <si>
    <t>3/4" - CWS-5470 - AG1A</t>
  </si>
  <si>
    <t>Z483</t>
  </si>
  <si>
    <t>3/4" - CWS-5170 - AG1A</t>
  </si>
  <si>
    <t>Z482</t>
  </si>
  <si>
    <t>3/4" - CWS-9872 - AG1A</t>
  </si>
  <si>
    <t>Z481</t>
  </si>
  <si>
    <t>3/4" - CWS-5370 - AG1A</t>
  </si>
  <si>
    <t>Z480</t>
  </si>
  <si>
    <t>1/2" - CWS-4456 - AG1A</t>
  </si>
  <si>
    <t>Z479</t>
  </si>
  <si>
    <t>1/2" - CWS-4458 - AG1A</t>
  </si>
  <si>
    <t>Z478</t>
  </si>
  <si>
    <t>1/2" - CWS-4555 - AG1A</t>
  </si>
  <si>
    <t>Z477</t>
  </si>
  <si>
    <t>1/2" - CWS-2351 - AG1A</t>
  </si>
  <si>
    <t>Z476</t>
  </si>
  <si>
    <t>1/2" - CWS-2151 - AG1A</t>
  </si>
  <si>
    <t>Z475</t>
  </si>
  <si>
    <t>3/4" - CWS-6170 - AG1A</t>
  </si>
  <si>
    <t>Z474</t>
  </si>
  <si>
    <t>1/2" - CWS-2251 - AG1A</t>
  </si>
  <si>
    <t>Z473</t>
  </si>
  <si>
    <t>1/2" - CWS-5457 - AG1A</t>
  </si>
  <si>
    <t>Z472</t>
  </si>
  <si>
    <t>1/2" - CWS-5253 - AG1A</t>
  </si>
  <si>
    <t>Z471</t>
  </si>
  <si>
    <t>1/2" - CWS-5252 - AG1A</t>
  </si>
  <si>
    <t>Z470</t>
  </si>
  <si>
    <t>1/2" - CWS-5455 - AG1A</t>
  </si>
  <si>
    <t>Z469</t>
  </si>
  <si>
    <t>1" - CWS-3255 - AG1A</t>
  </si>
  <si>
    <t>Z468</t>
  </si>
  <si>
    <t>3/4" - CWS-1524 - AG1A</t>
  </si>
  <si>
    <t>Z467</t>
  </si>
  <si>
    <t>1/2" - CWS-4363 - AG1A</t>
  </si>
  <si>
    <t>Z466</t>
  </si>
  <si>
    <t>1/2" - CWS-4256 - AG1A</t>
  </si>
  <si>
    <t>Z465</t>
  </si>
  <si>
    <t>1/2" - CWS-4361-2 - AG1A</t>
  </si>
  <si>
    <t>Z464</t>
  </si>
  <si>
    <t>1/2" - CWR-S432 - AG1A</t>
  </si>
  <si>
    <t>Z463</t>
  </si>
  <si>
    <t>1/2" - CWR-P-432 - AG1A</t>
  </si>
  <si>
    <t>Z462</t>
  </si>
  <si>
    <t>1/2" - CWR-4457 - AG1A</t>
  </si>
  <si>
    <t>Z461</t>
  </si>
  <si>
    <t>1/2" - CWR-4459 - AG1A</t>
  </si>
  <si>
    <t>Z460</t>
  </si>
  <si>
    <t>1/2" - CWR-1254 - AG1A</t>
  </si>
  <si>
    <t>Z458</t>
  </si>
  <si>
    <t>3/4" - CWR-6173 - AG1A</t>
  </si>
  <si>
    <t>Z457</t>
  </si>
  <si>
    <t>3/4" - CWR-2554 - AG1A</t>
  </si>
  <si>
    <t>Z456</t>
  </si>
  <si>
    <t>3/4" - CWR-9858-2 - AG1A</t>
  </si>
  <si>
    <t>Z455</t>
  </si>
  <si>
    <t>3/4" - CWR-5173 - AG1A</t>
  </si>
  <si>
    <t>Z453</t>
  </si>
  <si>
    <t>3/4" - CWR-1163 - AG1A</t>
  </si>
  <si>
    <t>Z452</t>
  </si>
  <si>
    <t>3/4" - CWR-9871 - AG1A</t>
  </si>
  <si>
    <t>Z451</t>
  </si>
  <si>
    <t>3/4" - CWR-5371 - AG1A</t>
  </si>
  <si>
    <t>Z450</t>
  </si>
  <si>
    <t>3/4" - CWR-5171 - AG1A</t>
  </si>
  <si>
    <t>Z449</t>
  </si>
  <si>
    <t>3/4" - CWR-5471 - AG1A</t>
  </si>
  <si>
    <t>Z448</t>
  </si>
  <si>
    <t>1/2" - CWR-2352 - AG1A</t>
  </si>
  <si>
    <t>Z447</t>
  </si>
  <si>
    <t>Z446</t>
  </si>
  <si>
    <t>3/4" - CWR-6171 - AG1A</t>
  </si>
  <si>
    <t>Z445</t>
  </si>
  <si>
    <t>1/2" - CWR-2252 - AG1A</t>
  </si>
  <si>
    <t>Z444</t>
  </si>
  <si>
    <t>1/2" - CWR-4456 - AG1A</t>
  </si>
  <si>
    <t>Z443-2</t>
  </si>
  <si>
    <t>1/2" - CWR-5456 - AG1A</t>
  </si>
  <si>
    <t>Z443-1</t>
  </si>
  <si>
    <t>1/2" - CWR-5458 - AG1A</t>
  </si>
  <si>
    <t>Z442</t>
  </si>
  <si>
    <t>1/2" - CWR-5252 - AG1A</t>
  </si>
  <si>
    <t>Z441</t>
  </si>
  <si>
    <t>1/2" - CWR-5254 - AG1A</t>
  </si>
  <si>
    <t>Z440</t>
  </si>
  <si>
    <t>3/4" - CWR-3171 - AG1A</t>
  </si>
  <si>
    <t>Z439</t>
  </si>
  <si>
    <t>3/4" - CWR-1525 - AG1A</t>
  </si>
  <si>
    <t>Z438</t>
  </si>
  <si>
    <t>1/2" - CWR-4364 - AG1A</t>
  </si>
  <si>
    <t>Z437</t>
  </si>
  <si>
    <t>3/4" - CWR-4172 - AG1A</t>
  </si>
  <si>
    <t>Z436</t>
  </si>
  <si>
    <t>1/2" - CWR-4362-1 - AG1A</t>
  </si>
  <si>
    <t>Z435</t>
  </si>
  <si>
    <t>1/2" - CWR-4258 - AG1A</t>
  </si>
  <si>
    <t>Z434</t>
  </si>
  <si>
    <t>1/2" - CWR-4256-2 - AG1A</t>
  </si>
  <si>
    <t>Z433</t>
  </si>
  <si>
    <t>3/4" - CWR-4362-2 - AG1A</t>
  </si>
  <si>
    <t>Z432</t>
  </si>
  <si>
    <t>1 1/2" - CWS-4256-1 - AG1A</t>
  </si>
  <si>
    <t>Z430</t>
  </si>
  <si>
    <t>1 1/2" - CWS-4255-1 - AG1A</t>
  </si>
  <si>
    <t>Z429</t>
  </si>
  <si>
    <t>3/4" - WWT-9831 - AS1A</t>
  </si>
  <si>
    <t>Z414</t>
  </si>
  <si>
    <t>3/4" - WWT-8501 -1 - AS1A</t>
  </si>
  <si>
    <t>Z412</t>
  </si>
  <si>
    <t>1/2" - NGS-6271 - AG1A</t>
  </si>
  <si>
    <t>Z377</t>
  </si>
  <si>
    <t>1/2" - NGS-6176 - AG1A</t>
  </si>
  <si>
    <t>Z376</t>
  </si>
  <si>
    <t>1/2" - NGS-6473 - AG1A</t>
  </si>
  <si>
    <t>Z375</t>
  </si>
  <si>
    <t>1/2" - NGS-5176 - AG1A</t>
  </si>
  <si>
    <t>Z374</t>
  </si>
  <si>
    <t>1/2" - NGS-9873 - AG1A</t>
  </si>
  <si>
    <t>Z373</t>
  </si>
  <si>
    <t>1/2" - NGS-5373 - AG1A</t>
  </si>
  <si>
    <t>Z372</t>
  </si>
  <si>
    <t>1/2" - NGS-5473 - AG1A</t>
  </si>
  <si>
    <t>Z371</t>
  </si>
  <si>
    <t>1/2" - NGS-5273 - AG1A</t>
  </si>
  <si>
    <t>Z370</t>
  </si>
  <si>
    <t>1/2" - NGS-5573 - AG1A</t>
  </si>
  <si>
    <t>Z369</t>
  </si>
  <si>
    <t>1/2" - NGS-5175 - AG1A</t>
  </si>
  <si>
    <t>Z368</t>
  </si>
  <si>
    <t>3/4" - NGS-1149 - AG1A</t>
  </si>
  <si>
    <t>Z367</t>
  </si>
  <si>
    <t>1/2" - NGS-6175 - AG1A</t>
  </si>
  <si>
    <t>Z366</t>
  </si>
  <si>
    <t>1/2" - NGS-6373 - AG1A</t>
  </si>
  <si>
    <t>Z365</t>
  </si>
  <si>
    <t>1/2" - NGS-2471 - AG1A</t>
  </si>
  <si>
    <t>Z364</t>
  </si>
  <si>
    <t>1/2" - NGS-2171 - AG1A</t>
  </si>
  <si>
    <t>Z363</t>
  </si>
  <si>
    <t>1" - PGH-4143 - AG1C</t>
  </si>
  <si>
    <t>Z343</t>
  </si>
  <si>
    <t>1" - LPC-9854 - AG1B</t>
  </si>
  <si>
    <t>Z330</t>
  </si>
  <si>
    <t>1" - P-2312 - BS1A</t>
  </si>
  <si>
    <t>Z324</t>
  </si>
  <si>
    <t>Z323</t>
  </si>
  <si>
    <t>1 1/2" - P-3223 - AS1B</t>
  </si>
  <si>
    <t>Z318</t>
  </si>
  <si>
    <t>1/2" - NGS-HOLD - AG1A</t>
  </si>
  <si>
    <t>Z317</t>
  </si>
  <si>
    <t>1/2" - NGS-4473 - AG1A</t>
  </si>
  <si>
    <t>Z314</t>
  </si>
  <si>
    <t>1/2" - NGS-5374 - AG1A</t>
  </si>
  <si>
    <t>Z313</t>
  </si>
  <si>
    <t>REFRIGRATED WATER SUPPLY</t>
  </si>
  <si>
    <t>1 1/2" - RWS-2355 - AG1A</t>
  </si>
  <si>
    <t>Z306</t>
  </si>
  <si>
    <t>1" - P-1506 - AS1A</t>
  </si>
  <si>
    <t>Z301</t>
  </si>
  <si>
    <t>3/4" - GPI-HOLD - AG2A</t>
  </si>
  <si>
    <t>Z300</t>
  </si>
  <si>
    <t>1 1/2" - P-9820 - AS1A</t>
  </si>
  <si>
    <t>Z298</t>
  </si>
  <si>
    <t>1" - P-9819 - AS1A</t>
  </si>
  <si>
    <t>Z297</t>
  </si>
  <si>
    <t>3/4" - P-4409 - AG1D</t>
  </si>
  <si>
    <t>Z294</t>
  </si>
  <si>
    <t>3/4" - NGS-HS139-1 - AG1A</t>
  </si>
  <si>
    <t>Z293</t>
  </si>
  <si>
    <t>3/4" - NGS-HS139-2 - AG1A</t>
  </si>
  <si>
    <t>Z292</t>
  </si>
  <si>
    <t>1" - P-1627 - AS1A</t>
  </si>
  <si>
    <t>Z291</t>
  </si>
  <si>
    <t>1 1/2" - P-1304 - BS1A</t>
  </si>
  <si>
    <t>Z290</t>
  </si>
  <si>
    <t>3/4" - LPC-9018 - AG1B</t>
  </si>
  <si>
    <t>Z289-5</t>
  </si>
  <si>
    <t>3/4" - MPC-9017 - BG4A</t>
  </si>
  <si>
    <t>Z289-4</t>
  </si>
  <si>
    <t>3/4" - MPC-9018 - BG4A</t>
  </si>
  <si>
    <t>Z289-3</t>
  </si>
  <si>
    <t>1 1/2" - P-9807-2 - AS1A</t>
  </si>
  <si>
    <t>Z288</t>
  </si>
  <si>
    <t>1" - P-9703-3 - AS1A</t>
  </si>
  <si>
    <t>Z287</t>
  </si>
  <si>
    <t>Z286</t>
  </si>
  <si>
    <t>1" - DRAIN* - *</t>
  </si>
  <si>
    <t>Z285</t>
  </si>
  <si>
    <t>1/2" - NGS-1674 - AG1A</t>
  </si>
  <si>
    <t>Z284</t>
  </si>
  <si>
    <t>1 1/2" - P-5402-2 - AS1A</t>
  </si>
  <si>
    <t>Z283</t>
  </si>
  <si>
    <t>1 1/2" - P-6115-4 - AG1C</t>
  </si>
  <si>
    <t>Z282</t>
  </si>
  <si>
    <t>1 1/2" - P-5126-1 - AG1C</t>
  </si>
  <si>
    <t>Z281</t>
  </si>
  <si>
    <t>1 1/2" - P-5123-1 - AG1C</t>
  </si>
  <si>
    <t>Z280</t>
  </si>
  <si>
    <t>3/4" - P-2501 - AS1A</t>
  </si>
  <si>
    <t>Z278</t>
  </si>
  <si>
    <t>1 1/2" - P-2121 - AS1A</t>
  </si>
  <si>
    <t>Z277</t>
  </si>
  <si>
    <t>1" - P-2518 - AS1A</t>
  </si>
  <si>
    <t>Z276</t>
  </si>
  <si>
    <t>3/4" - NGS-HS135-2 - AG1A</t>
  </si>
  <si>
    <t>Z275</t>
  </si>
  <si>
    <t>1 1/2" - P-2118 - AG1D</t>
  </si>
  <si>
    <t>Z273</t>
  </si>
  <si>
    <t>1 1/2" - P-1634 - AS1A</t>
  </si>
  <si>
    <t>Z272</t>
  </si>
  <si>
    <t>1 1/2" - P-1436 - AS1A</t>
  </si>
  <si>
    <t>Z271</t>
  </si>
  <si>
    <t>1" - P-9614 - AS1A</t>
  </si>
  <si>
    <t>Z270</t>
  </si>
  <si>
    <t>1 1/2" - P-1644-2 - AS1A</t>
  </si>
  <si>
    <t>Z268</t>
  </si>
  <si>
    <t>1" - P-4511-4 - AS1B</t>
  </si>
  <si>
    <t>Z267</t>
  </si>
  <si>
    <t>1" - P-4511-3 - AS1B</t>
  </si>
  <si>
    <t>Z266</t>
  </si>
  <si>
    <t>1" - P-4511-2 - AS1B</t>
  </si>
  <si>
    <t>Z265</t>
  </si>
  <si>
    <t>3/4" - P-5403-3 - AS1A</t>
  </si>
  <si>
    <t>Z264</t>
  </si>
  <si>
    <t>3/4" - P-5403-2 - AS1A</t>
  </si>
  <si>
    <t>Z263</t>
  </si>
  <si>
    <t>3/4" - P-5412-3 - AS1A</t>
  </si>
  <si>
    <t>Z262</t>
  </si>
  <si>
    <t>3/4" - P-5412-2 - AS1A</t>
  </si>
  <si>
    <t>Z261</t>
  </si>
  <si>
    <t>3/4" - P-5411-4 - AS1A</t>
  </si>
  <si>
    <t>Z260</t>
  </si>
  <si>
    <t>3/4" - P-5411-3 - AS1A</t>
  </si>
  <si>
    <t>Z259</t>
  </si>
  <si>
    <t>3/4" - P-5411-2 - AS1A</t>
  </si>
  <si>
    <t>Z258</t>
  </si>
  <si>
    <t>3/4" - GPA-HS135-2 - AG1A</t>
  </si>
  <si>
    <t>Z257</t>
  </si>
  <si>
    <t>1 1/2" - P-9603 - AG1C</t>
  </si>
  <si>
    <t>Z256</t>
  </si>
  <si>
    <t>1 1/2" - P-1415 - AS1A</t>
  </si>
  <si>
    <t>Z255</t>
  </si>
  <si>
    <t>1 1/2" - P-1415 - BS1A</t>
  </si>
  <si>
    <t>Z254</t>
  </si>
  <si>
    <t>1 1/2" - P-3211-5 - AS1B</t>
  </si>
  <si>
    <t>Z253</t>
  </si>
  <si>
    <t>1 1/2" - P-3211-4 - AS1B</t>
  </si>
  <si>
    <t>Z252</t>
  </si>
  <si>
    <t>3/4" - P-2507 - AS1A</t>
  </si>
  <si>
    <t>Z250</t>
  </si>
  <si>
    <t>1" - P-5414-4 - AS1A</t>
  </si>
  <si>
    <t>Z249</t>
  </si>
  <si>
    <t>1" - P-5414-3 - AS1A</t>
  </si>
  <si>
    <t>Z248</t>
  </si>
  <si>
    <t>1" - P-5414-2 - AS1A</t>
  </si>
  <si>
    <t>Z247</t>
  </si>
  <si>
    <t>1 1/2" - P-5503-4 - AS1A</t>
  </si>
  <si>
    <t>Z246</t>
  </si>
  <si>
    <t>3/4" - P-5503-3 - AS1A</t>
  </si>
  <si>
    <t>Z245</t>
  </si>
  <si>
    <t>3/4" - P-5503-2 - AS1A</t>
  </si>
  <si>
    <t>Z244</t>
  </si>
  <si>
    <t>3/4" - P-5512-4 - AS1A</t>
  </si>
  <si>
    <t>Z243</t>
  </si>
  <si>
    <t>3/4" - P-5512-3 - AS1A</t>
  </si>
  <si>
    <t>Z242</t>
  </si>
  <si>
    <t>1" - P-5512-2 - AS1A</t>
  </si>
  <si>
    <t>Z241</t>
  </si>
  <si>
    <t>3/4" - P-5511-3 - AS1A</t>
  </si>
  <si>
    <t>Z240</t>
  </si>
  <si>
    <t>3/4" - P-5511-2 - AS1A</t>
  </si>
  <si>
    <t>Z239</t>
  </si>
  <si>
    <t>1" - P-5307-2 - AS1A</t>
  </si>
  <si>
    <t>Z238</t>
  </si>
  <si>
    <t>1 1/2" - P-4407-2 - AG1D</t>
  </si>
  <si>
    <t>Z237</t>
  </si>
  <si>
    <t>1 1/2" - P-5103-2 - AS1A</t>
  </si>
  <si>
    <t>Z236</t>
  </si>
  <si>
    <t>3/4" - P-5413-2 - AS1A</t>
  </si>
  <si>
    <t>Z235</t>
  </si>
  <si>
    <t>1 1/2" - P-5510-2 - AS1A</t>
  </si>
  <si>
    <t>Z234</t>
  </si>
  <si>
    <t>1 1/2" - P-2517 - AS1A</t>
  </si>
  <si>
    <t>Z233</t>
  </si>
  <si>
    <t>1" - P-9608 - AG1C</t>
  </si>
  <si>
    <t>Z232</t>
  </si>
  <si>
    <t>1 1/2" - P-5410-2 - AS1A</t>
  </si>
  <si>
    <t>Z231</t>
  </si>
  <si>
    <t>1" - P-5313-3 - AS1A</t>
  </si>
  <si>
    <t>Z230</t>
  </si>
  <si>
    <t>1 1/2" - P-2122 - AS1A</t>
  </si>
  <si>
    <t>Z229</t>
  </si>
  <si>
    <t>1" - P-5313-2 - AS1A</t>
  </si>
  <si>
    <t>1 1/2" - P-5314-3 - AS1A</t>
  </si>
  <si>
    <t>Z228</t>
  </si>
  <si>
    <t>1 1/2" - P-5314-2 - AS1A</t>
  </si>
  <si>
    <t>Z227</t>
  </si>
  <si>
    <t>1 1/2" - P-6316-2 - AS1A</t>
  </si>
  <si>
    <t>Z226</t>
  </si>
  <si>
    <t>1 1/2" - P-6316-3 - AS1A</t>
  </si>
  <si>
    <t>Z225</t>
  </si>
  <si>
    <t>1" - P-9811-2 - AG1C</t>
  </si>
  <si>
    <t>Z224</t>
  </si>
  <si>
    <t>1 1/2" - P-6314-4 - AS1A</t>
  </si>
  <si>
    <t>Z223</t>
  </si>
  <si>
    <t>1 1/2" - P-6314-3 - AS1A</t>
  </si>
  <si>
    <t>Z222</t>
  </si>
  <si>
    <t>1 1/2" - P-6314-2 - AS1A</t>
  </si>
  <si>
    <t>Z221</t>
  </si>
  <si>
    <t>1" - P-6119-2 - AG1C</t>
  </si>
  <si>
    <t>Z220</t>
  </si>
  <si>
    <t>1" - P-6119-1 - AS1C</t>
  </si>
  <si>
    <t>Z219</t>
  </si>
  <si>
    <t>3/4" - P-6403-3 - AS1A</t>
  </si>
  <si>
    <t>Z218</t>
  </si>
  <si>
    <t>3/4" - P-6403-2 - AS1A</t>
  </si>
  <si>
    <t>Z217</t>
  </si>
  <si>
    <t>Z216</t>
  </si>
  <si>
    <t>1" - P-6302-3 - AS1A</t>
  </si>
  <si>
    <t>1" - P-6302-2 - AS1A</t>
  </si>
  <si>
    <t>Z215</t>
  </si>
  <si>
    <t>3/4" - P-6306-3 - AS1A</t>
  </si>
  <si>
    <t>Z214</t>
  </si>
  <si>
    <t>3/4" - P-6306-2 - AS1A</t>
  </si>
  <si>
    <t>Z213</t>
  </si>
  <si>
    <t>3/4" - P-4503-4 - AS1B</t>
  </si>
  <si>
    <t>Z211</t>
  </si>
  <si>
    <t>1" - P-4503-3 - AS1B</t>
  </si>
  <si>
    <t>Z210</t>
  </si>
  <si>
    <t>1" - P-4503 - AS1B</t>
  </si>
  <si>
    <t>Z209</t>
  </si>
  <si>
    <t>3/4" - P-4503-1 - AS1B</t>
  </si>
  <si>
    <t>Z208</t>
  </si>
  <si>
    <t>1" - P-5127-3 - AG1C</t>
  </si>
  <si>
    <t>Z207</t>
  </si>
  <si>
    <t>3/4" - P-5303-3 - AS1A</t>
  </si>
  <si>
    <t>Z206</t>
  </si>
  <si>
    <t>3/4" - P-5303-2 - AS1A</t>
  </si>
  <si>
    <t>Z205</t>
  </si>
  <si>
    <t>1 1/2" - P-5114-2 - AS1A</t>
  </si>
  <si>
    <t>Z204</t>
  </si>
  <si>
    <t>3/4" - P-5216-2 - AS1A</t>
  </si>
  <si>
    <t>Z203</t>
  </si>
  <si>
    <t>3/4" - P-4411-7 - AS1B</t>
  </si>
  <si>
    <t>Z202</t>
  </si>
  <si>
    <t>3/4" - P-4411-6 - AS1B</t>
  </si>
  <si>
    <t>Z201</t>
  </si>
  <si>
    <t>3/4" - P-4411-5 - AS1B</t>
  </si>
  <si>
    <t>Z200</t>
  </si>
  <si>
    <t>1 1/2" - P-5117-6 - AS1A</t>
  </si>
  <si>
    <t>Z193</t>
  </si>
  <si>
    <t>1 1/2" - P-5117-5 - AS1A</t>
  </si>
  <si>
    <t>Z192</t>
  </si>
  <si>
    <t>1 1/2" - P-5117-4 - AS1A</t>
  </si>
  <si>
    <t>Z191</t>
  </si>
  <si>
    <t>1 1/2" - P-5117-3 - AS1A</t>
  </si>
  <si>
    <t>Z190</t>
  </si>
  <si>
    <t>1 1/2" - P-2639-2 - AS1A</t>
  </si>
  <si>
    <t>Z187</t>
  </si>
  <si>
    <t>1" - P-4111-3 - AS1A</t>
  </si>
  <si>
    <t>Z185</t>
  </si>
  <si>
    <t>1 1/2" - P-4111-2 - AS1A</t>
  </si>
  <si>
    <t>Z184</t>
  </si>
  <si>
    <t>LJ25</t>
  </si>
  <si>
    <t>1 1/2" - P-2123 - AS1A</t>
  </si>
  <si>
    <t>Z183</t>
  </si>
  <si>
    <t>1 1/2" - P-3211 - AS1B</t>
  </si>
  <si>
    <t>Z180</t>
  </si>
  <si>
    <t>Z179</t>
  </si>
  <si>
    <t>1" - P-3212 - AS1B</t>
  </si>
  <si>
    <t>Z178</t>
  </si>
  <si>
    <t>1 1/2" - P-3214 - AS1B</t>
  </si>
  <si>
    <t>Z177</t>
  </si>
  <si>
    <t>3/4" - P-3216 - AS1B</t>
  </si>
  <si>
    <t>Z176</t>
  </si>
  <si>
    <t>1" - P-6303-1 - AS1A</t>
  </si>
  <si>
    <t>Z174</t>
  </si>
  <si>
    <t>1 1/2" - P-3218-2 - AG1D</t>
  </si>
  <si>
    <t>Z173</t>
  </si>
  <si>
    <t>Z172</t>
  </si>
  <si>
    <t>3/4" - P-3215 - AS1B</t>
  </si>
  <si>
    <t>Z171</t>
  </si>
  <si>
    <t>3/4" - P-3217 - AS1A</t>
  </si>
  <si>
    <t>Z170</t>
  </si>
  <si>
    <t>Z169</t>
  </si>
  <si>
    <t>1 1/2" - P-1639-1 - AS1A</t>
  </si>
  <si>
    <t>Z167</t>
  </si>
  <si>
    <t>1 1/2" - P-6314-1 - AS1A</t>
  </si>
  <si>
    <t>Z166</t>
  </si>
  <si>
    <t>3/4" - P-6217-2 - AS1A</t>
  </si>
  <si>
    <t>Z165</t>
  </si>
  <si>
    <t>3/4" - P-2514 - AS1A</t>
  </si>
  <si>
    <t>Z163</t>
  </si>
  <si>
    <t>3/4" - P-4404-2 - AS1B</t>
  </si>
  <si>
    <t>3/4" - P-4403-3 - AS1A</t>
  </si>
  <si>
    <t>Z161</t>
  </si>
  <si>
    <t>3/4" - P-4403-2 - AS1A</t>
  </si>
  <si>
    <t>Z160</t>
  </si>
  <si>
    <t>1 1/2" - P-5215-4 - AS1A</t>
  </si>
  <si>
    <t>Z159</t>
  </si>
  <si>
    <t>1 1/2" - P-5215-3 - AS1A</t>
  </si>
  <si>
    <t>Z158</t>
  </si>
  <si>
    <t>1 1/2" - P-5215-2 - AS1A</t>
  </si>
  <si>
    <t>Z157</t>
  </si>
  <si>
    <t>1 1/2" - P-5214-2 - AS1A</t>
  </si>
  <si>
    <t>Z156</t>
  </si>
  <si>
    <t>1" - P-5306-3 - AS1A</t>
  </si>
  <si>
    <t>Z155</t>
  </si>
  <si>
    <t>1" - P-5306-2 - AS1A</t>
  </si>
  <si>
    <t>Z154</t>
  </si>
  <si>
    <t>1 1/2" - P-5203-3 - AS1A</t>
  </si>
  <si>
    <t>Z153</t>
  </si>
  <si>
    <t>1" - P-5203-2 - AS1A</t>
  </si>
  <si>
    <t>Z152</t>
  </si>
  <si>
    <t>1 1/2" - P-4502 - AS1B</t>
  </si>
  <si>
    <t>Z151</t>
  </si>
  <si>
    <t>1 1/2" - P-5207 - AS1A</t>
  </si>
  <si>
    <t>Z150</t>
  </si>
  <si>
    <t>1 1/2" - P-4214-5 - AS1B</t>
  </si>
  <si>
    <t>Z147</t>
  </si>
  <si>
    <t>1 1/2" - P-4214-4 - AS1B</t>
  </si>
  <si>
    <t>Z146</t>
  </si>
  <si>
    <t>1 1/2" - P-4214-3 - AS1B</t>
  </si>
  <si>
    <t>Z145</t>
  </si>
  <si>
    <t>1 1/2" - P-4508-2 - AG1D</t>
  </si>
  <si>
    <t>Z143</t>
  </si>
  <si>
    <t>1" - P-4319-3 - AG1D</t>
  </si>
  <si>
    <t>Z142</t>
  </si>
  <si>
    <t>1" - P-4320-3 - AG1D</t>
  </si>
  <si>
    <t>Z141</t>
  </si>
  <si>
    <t>1 1/2" - P-4313-3 - AS1B</t>
  </si>
  <si>
    <t>Z139</t>
  </si>
  <si>
    <t>1 1/2" - P-4313-2 - AS1A</t>
  </si>
  <si>
    <t>Z138</t>
  </si>
  <si>
    <t>1 1/2" - P-4313-1 - AS1A</t>
  </si>
  <si>
    <t>Z137</t>
  </si>
  <si>
    <t>3/4" - P-4121-2 - AS1A</t>
  </si>
  <si>
    <t>Z136</t>
  </si>
  <si>
    <t>1 1/2" - P-9810 - AG1C</t>
  </si>
  <si>
    <t>Z135</t>
  </si>
  <si>
    <t>1 1/2" - P-16412-2 - AS1A</t>
  </si>
  <si>
    <t>Z134</t>
  </si>
  <si>
    <t>1 1/2" - P-4304-2 - AS1B</t>
  </si>
  <si>
    <t>Z133</t>
  </si>
  <si>
    <t>1 1/2" - P-6113-2 - AS1A</t>
  </si>
  <si>
    <t>Z132</t>
  </si>
  <si>
    <t>3/4" - P-6414 - AS1A</t>
  </si>
  <si>
    <t>Z131</t>
  </si>
  <si>
    <t>Z130</t>
  </si>
  <si>
    <t>Z129</t>
  </si>
  <si>
    <t>1" - P-6414 - AS1A</t>
  </si>
  <si>
    <t>Z128</t>
  </si>
  <si>
    <t>1" - P-4503-1 - AS1A</t>
  </si>
  <si>
    <t>Z126</t>
  </si>
  <si>
    <t>1" - P-4503-3 - AS1A</t>
  </si>
  <si>
    <t>Z125</t>
  </si>
  <si>
    <t>1" - P-4503-2 - AS1A</t>
  </si>
  <si>
    <t>Z124</t>
  </si>
  <si>
    <t>1 1/2" - P-4503-1 - AS1A</t>
  </si>
  <si>
    <t>Z123</t>
  </si>
  <si>
    <t>3/4" - P-9616-2 - AG1C</t>
  </si>
  <si>
    <t>Z122</t>
  </si>
  <si>
    <t>1" - P-2226-2 - AG1D</t>
  </si>
  <si>
    <t>Z119</t>
  </si>
  <si>
    <t>1" - P-2225-2 - AG1D</t>
  </si>
  <si>
    <t>Z118</t>
  </si>
  <si>
    <t>3/4" - P-4213-2 - AS1B</t>
  </si>
  <si>
    <t>Z117</t>
  </si>
  <si>
    <t>3/4" - P-9812-2 - AG1C</t>
  </si>
  <si>
    <t>Z115-A</t>
  </si>
  <si>
    <t>3/4" - P-6218-3 - AS1A</t>
  </si>
  <si>
    <t>Z115</t>
  </si>
  <si>
    <t>3/4" - P-6218 - AS1A</t>
  </si>
  <si>
    <t>Z114</t>
  </si>
  <si>
    <t>1" - P-3221 - AS1A</t>
  </si>
  <si>
    <t>Z113</t>
  </si>
  <si>
    <t>1 1/2" - P-1422 - BS1A</t>
  </si>
  <si>
    <t>Z112</t>
  </si>
  <si>
    <t>3" - P-4303-3 - AS1B</t>
  </si>
  <si>
    <t>Z111</t>
  </si>
  <si>
    <t>1" - P-4303-2 - AS1B</t>
  </si>
  <si>
    <t>Z110</t>
  </si>
  <si>
    <t>1 1/2" - P-4402-2 - AS1B</t>
  </si>
  <si>
    <t>Z109</t>
  </si>
  <si>
    <t>Z107</t>
  </si>
  <si>
    <t>Z103</t>
  </si>
  <si>
    <t>TOLUENE</t>
  </si>
  <si>
    <t>1 1/2" - TOL-2126 - AS1A</t>
  </si>
  <si>
    <t>Z102</t>
  </si>
  <si>
    <t>Z101</t>
  </si>
  <si>
    <t>Z099</t>
  </si>
  <si>
    <t>Z098</t>
  </si>
  <si>
    <t>Z097</t>
  </si>
  <si>
    <t>3/4" - RWS-6151 - AG1A</t>
  </si>
  <si>
    <t>Z096</t>
  </si>
  <si>
    <t>1" - RWS-4151 - AG1A</t>
  </si>
  <si>
    <t>Z095</t>
  </si>
  <si>
    <t>3/4" - RWS-5255 - AG1A</t>
  </si>
  <si>
    <t>Z094</t>
  </si>
  <si>
    <t>3/4" - RWS-5151 - AG1A</t>
  </si>
  <si>
    <t>Z093</t>
  </si>
  <si>
    <t>1" - RWS-4255 - AG1A</t>
  </si>
  <si>
    <t>Z092</t>
  </si>
  <si>
    <t>3/4" - RWS-6255 - AG1A</t>
  </si>
  <si>
    <t>Z091</t>
  </si>
  <si>
    <t>1" - RWS-1661 - AG1A</t>
  </si>
  <si>
    <t>Z090</t>
  </si>
  <si>
    <t>1" - RWS-1659 - AG1A</t>
  </si>
  <si>
    <t>Z089</t>
  </si>
  <si>
    <t>3/4" - RWS-2455 - AG1A</t>
  </si>
  <si>
    <t>Z088</t>
  </si>
  <si>
    <t>3/4" - RWS-2453 - AG1A</t>
  </si>
  <si>
    <t>Z087</t>
  </si>
  <si>
    <t>3/4" - RWS-2451 - AG1A</t>
  </si>
  <si>
    <t>Z086</t>
  </si>
  <si>
    <t>3/4" - RWS-2351 - AG1A</t>
  </si>
  <si>
    <t>Z085</t>
  </si>
  <si>
    <t>1" - RWS-2133 - AG1A</t>
  </si>
  <si>
    <t>Z084</t>
  </si>
  <si>
    <t>1" - RWS-2247 - AG1A</t>
  </si>
  <si>
    <t>Z082</t>
  </si>
  <si>
    <t>1 1/2" - RWS-1522 - AG1A</t>
  </si>
  <si>
    <t>Z081</t>
  </si>
  <si>
    <t>1" - RWS-1432 - AG1A</t>
  </si>
  <si>
    <t>Z080</t>
  </si>
  <si>
    <t>1 1/2" - RWS-1335 - AG1A</t>
  </si>
  <si>
    <t>Z079</t>
  </si>
  <si>
    <t>1 1/2" - RWS-1214 - AG1A</t>
  </si>
  <si>
    <t>Z078</t>
  </si>
  <si>
    <t>1" - RWS-1146 - AG1A</t>
  </si>
  <si>
    <t>Z077</t>
  </si>
  <si>
    <t>1" - RWR-1145 - AG1A</t>
  </si>
  <si>
    <t>Z076</t>
  </si>
  <si>
    <t>1" - RWR-1660 - AG1A</t>
  </si>
  <si>
    <t>Z061</t>
  </si>
  <si>
    <t>3/4" - RWR-6256 - AG1A</t>
  </si>
  <si>
    <t>Z060</t>
  </si>
  <si>
    <t>3/4" - RWR-6152 - AG1A</t>
  </si>
  <si>
    <t>Z059</t>
  </si>
  <si>
    <t>3/4" - P-5256 - AG1A</t>
  </si>
  <si>
    <t>Z058</t>
  </si>
  <si>
    <t>3/4" - RWR-5152 - AG1A</t>
  </si>
  <si>
    <t>Z057</t>
  </si>
  <si>
    <t>1" - RWR-4156 - AG1A</t>
  </si>
  <si>
    <t>Z056</t>
  </si>
  <si>
    <t>1" - RWR-4152 - AG1A</t>
  </si>
  <si>
    <t>Z054</t>
  </si>
  <si>
    <t>3/4" - RWR-2456 - AG1A</t>
  </si>
  <si>
    <t>Z053</t>
  </si>
  <si>
    <t>3/4" - RWR-2454 - AG1A .</t>
  </si>
  <si>
    <t>Z052</t>
  </si>
  <si>
    <t>3/4" - RWR-2452 - AG1A</t>
  </si>
  <si>
    <t>Z051</t>
  </si>
  <si>
    <t>1 1/2" - RWR-2356 - AG1A</t>
  </si>
  <si>
    <t>Z050</t>
  </si>
  <si>
    <t>3/4" - RWR-254 - AG1A</t>
  </si>
  <si>
    <t>Z049</t>
  </si>
  <si>
    <t>1" - RWR-2248 - AG1A</t>
  </si>
  <si>
    <t>Z046</t>
  </si>
  <si>
    <t>1" - RWR-2134 - AG1A</t>
  </si>
  <si>
    <t>Z045</t>
  </si>
  <si>
    <t>1" - RWR-1662 - AG1A</t>
  </si>
  <si>
    <t>Z044</t>
  </si>
  <si>
    <t>1 1/2" - RWR-1523 - AG1A</t>
  </si>
  <si>
    <t>Z043</t>
  </si>
  <si>
    <t>1" - RWR-1433 - AG1A</t>
  </si>
  <si>
    <t>Z041</t>
  </si>
  <si>
    <t>1 1/2" - RWR-1215 - AG1A</t>
  </si>
  <si>
    <t>Z039</t>
  </si>
  <si>
    <t>1" - RWR-1148 - AG1A</t>
  </si>
  <si>
    <t>Z038</t>
  </si>
  <si>
    <t>1" - RWR-1147 - AG1A</t>
  </si>
  <si>
    <t>Z037</t>
  </si>
  <si>
    <t>3/4" - PPY-1011 - BG3A</t>
  </si>
  <si>
    <t>Z026</t>
  </si>
  <si>
    <t>3/4" - PPY-1010 - BG3A</t>
  </si>
  <si>
    <t>Z025</t>
  </si>
  <si>
    <t>3/4" - PPY-1006 - BG3A</t>
  </si>
  <si>
    <t>Z024</t>
  </si>
  <si>
    <t>Z023</t>
  </si>
  <si>
    <t>Z021</t>
  </si>
  <si>
    <t>1 1/2" - PGL-3157-2 - AG1C</t>
  </si>
  <si>
    <t>Z011</t>
  </si>
  <si>
    <t>1 1/2" - PGL-9806 - AG1C</t>
  </si>
  <si>
    <t>Z010</t>
  </si>
  <si>
    <t>1 1/2" - PGL-6408 - AG1C</t>
  </si>
  <si>
    <t>Z009</t>
  </si>
  <si>
    <t>1 1/2" - PGL-6309 - AG1C</t>
  </si>
  <si>
    <t>Z008</t>
  </si>
  <si>
    <t>1 1/2" - PGL-6210 - AG1C</t>
  </si>
  <si>
    <t>Z007</t>
  </si>
  <si>
    <t>1 1/2" - PGL-5309 - AG1C</t>
  </si>
  <si>
    <t>Z004</t>
  </si>
  <si>
    <t>1 1/2" - PGL-3157-1 - AG1C</t>
  </si>
  <si>
    <t>Z003</t>
  </si>
  <si>
    <t>1 1/2" - PGL-2511 - AG1C</t>
  </si>
  <si>
    <t>Z002</t>
  </si>
  <si>
    <t>1 1/2" - PGL-2510 - AG1C</t>
  </si>
  <si>
    <t>Z001</t>
  </si>
  <si>
    <t>T140</t>
  </si>
  <si>
    <t>T139</t>
  </si>
  <si>
    <t>T138</t>
  </si>
  <si>
    <t>T137</t>
  </si>
  <si>
    <t>T136</t>
  </si>
  <si>
    <t>3/4" - T-980 - AS1A</t>
  </si>
  <si>
    <t>T127</t>
  </si>
  <si>
    <t>3/4" - T-640 - AS1A</t>
  </si>
  <si>
    <t>T126</t>
  </si>
  <si>
    <t>3/4" - T-630 - AS1A</t>
  </si>
  <si>
    <t>T125</t>
  </si>
  <si>
    <t>3/4" - T-620 - AS1A</t>
  </si>
  <si>
    <t>T124</t>
  </si>
  <si>
    <t>3/4" - T-550 - AS1A</t>
  </si>
  <si>
    <t>T123</t>
  </si>
  <si>
    <t>H35</t>
  </si>
  <si>
    <t>3/4" - T-540 - AS1A</t>
  </si>
  <si>
    <t>T122</t>
  </si>
  <si>
    <t>3/4" - T-530 - AS1A</t>
  </si>
  <si>
    <t>T121</t>
  </si>
  <si>
    <t>3/4" - T-520 - AS1A</t>
  </si>
  <si>
    <t>T120</t>
  </si>
  <si>
    <t>3/4" - T-440 - AS1B</t>
  </si>
  <si>
    <t>T118</t>
  </si>
  <si>
    <t>3/4" - T-430 - AS1B</t>
  </si>
  <si>
    <t>T117</t>
  </si>
  <si>
    <t>H130</t>
  </si>
  <si>
    <t>3/4" - T-420 - AS1B</t>
  </si>
  <si>
    <t>T116</t>
  </si>
  <si>
    <t>T114</t>
  </si>
  <si>
    <t>T113</t>
  </si>
  <si>
    <t>T112</t>
  </si>
  <si>
    <t>T111</t>
  </si>
  <si>
    <t>T110</t>
  </si>
  <si>
    <t>T109</t>
  </si>
  <si>
    <t>T107</t>
  </si>
  <si>
    <t>T106</t>
  </si>
  <si>
    <t>T105</t>
  </si>
  <si>
    <t>T099</t>
  </si>
  <si>
    <t>T098</t>
  </si>
  <si>
    <t>T097</t>
  </si>
  <si>
    <t>1" - E-851 - ASIA</t>
  </si>
  <si>
    <t>T087</t>
  </si>
  <si>
    <t>3/4" - E-642 - BG4A</t>
  </si>
  <si>
    <t>T086</t>
  </si>
  <si>
    <t>3/4" - E-632 - AG1B</t>
  </si>
  <si>
    <t>T085</t>
  </si>
  <si>
    <t>3/4" - E-611 - DS1A</t>
  </si>
  <si>
    <t>T083</t>
  </si>
  <si>
    <t>3/4" - E-552 - AG1B</t>
  </si>
  <si>
    <t>T082</t>
  </si>
  <si>
    <t>3/4" - E-542 - BG4A</t>
  </si>
  <si>
    <t>T081</t>
  </si>
  <si>
    <t>3/4" - E-532 - AG1B</t>
  </si>
  <si>
    <t>T080</t>
  </si>
  <si>
    <t>T079 .</t>
  </si>
  <si>
    <t>3/4" - E-511 - BG4A</t>
  </si>
  <si>
    <t>T078</t>
  </si>
  <si>
    <t>3/4" - E-452 - BG4A</t>
  </si>
  <si>
    <t>T077</t>
  </si>
  <si>
    <t>3/4" - E-442 - BG4A</t>
  </si>
  <si>
    <t>T076</t>
  </si>
  <si>
    <t>3/4" - E-435 - AS1B</t>
  </si>
  <si>
    <t>T075</t>
  </si>
  <si>
    <t>3/4" - E-432 - BG4A</t>
  </si>
  <si>
    <t>T073</t>
  </si>
  <si>
    <t>3/4" - E-422 - BG4A</t>
  </si>
  <si>
    <t>T072</t>
  </si>
  <si>
    <t>3/4" - E-411 - DS1A</t>
  </si>
  <si>
    <t>T070</t>
  </si>
  <si>
    <t>3/4" - E-322 - AS1B</t>
  </si>
  <si>
    <t>T068</t>
  </si>
  <si>
    <t>T067</t>
  </si>
  <si>
    <t>T066</t>
  </si>
  <si>
    <t>T064</t>
  </si>
  <si>
    <t>T063A</t>
  </si>
  <si>
    <t>3/4" - E-622 - AG1B</t>
  </si>
  <si>
    <t>T063</t>
  </si>
  <si>
    <t>T062</t>
  </si>
  <si>
    <t>T061</t>
  </si>
  <si>
    <t>T060</t>
  </si>
  <si>
    <t>T059</t>
  </si>
  <si>
    <t>T058</t>
  </si>
  <si>
    <t>T057</t>
  </si>
  <si>
    <t>T056</t>
  </si>
  <si>
    <t>T049</t>
  </si>
  <si>
    <t>T047</t>
  </si>
  <si>
    <t>3/4" - D-851 - AS1A</t>
  </si>
  <si>
    <t>T045</t>
  </si>
  <si>
    <t xml:space="preserve">T043 </t>
  </si>
  <si>
    <t>T041</t>
  </si>
  <si>
    <t>T040</t>
  </si>
  <si>
    <t>3/4" - D-435 - AS1B</t>
  </si>
  <si>
    <t>T026</t>
  </si>
  <si>
    <t>T021</t>
  </si>
  <si>
    <t>T019</t>
  </si>
  <si>
    <t>T016</t>
  </si>
  <si>
    <t>T015</t>
  </si>
  <si>
    <t>T013</t>
  </si>
  <si>
    <t>T012</t>
  </si>
  <si>
    <t>T011</t>
  </si>
  <si>
    <t>T010</t>
  </si>
  <si>
    <t>T009</t>
  </si>
  <si>
    <t>T008</t>
  </si>
  <si>
    <t>T007</t>
  </si>
  <si>
    <t>T005</t>
  </si>
  <si>
    <t>3/4" - PGH-SMP-B-101 - AG1C</t>
  </si>
  <si>
    <t>F425</t>
  </si>
  <si>
    <t>3/4" - PSM-PB-130 - AS1A</t>
  </si>
  <si>
    <t>F424</t>
  </si>
  <si>
    <t>3/4" - PGH-SMP-B-130 - AG1C</t>
  </si>
  <si>
    <t>F421</t>
  </si>
  <si>
    <t>F222</t>
  </si>
  <si>
    <t>F221</t>
  </si>
  <si>
    <t>3/4" - WWT-8501-2 - AS1A</t>
  </si>
  <si>
    <t>F220-A</t>
  </si>
  <si>
    <t>3/4" - WWT-8301 - AG1C</t>
  </si>
  <si>
    <t>F220</t>
  </si>
  <si>
    <t>1 1/2" - PC-0240 - AS1A</t>
  </si>
  <si>
    <t>F212</t>
  </si>
  <si>
    <t>1" - CWS-2572 - AG1A</t>
  </si>
  <si>
    <t>F204</t>
  </si>
  <si>
    <t>F202</t>
  </si>
  <si>
    <t>1 1/2" - PWS-9305 - AG2A</t>
  </si>
  <si>
    <t>F201</t>
  </si>
  <si>
    <t>F200</t>
  </si>
  <si>
    <t>3/4" - P-2106 - AS1A</t>
  </si>
  <si>
    <t>F199</t>
  </si>
  <si>
    <t>F198</t>
  </si>
  <si>
    <t>1" - P-9613 - AS1A</t>
  </si>
  <si>
    <t>F196</t>
  </si>
  <si>
    <t>3/4" - P-1416 - AS1A</t>
  </si>
  <si>
    <t>F194</t>
  </si>
  <si>
    <t>1 1/2" - P-1644 - AS1A</t>
  </si>
  <si>
    <t>F189</t>
  </si>
  <si>
    <t>1 1/2" - P-6115 - AG1C</t>
  </si>
  <si>
    <t>F188</t>
  </si>
  <si>
    <t>F187</t>
  </si>
  <si>
    <t>1" - CWR-2573 - AG1A</t>
  </si>
  <si>
    <t>F181</t>
  </si>
  <si>
    <t>F176</t>
  </si>
  <si>
    <t>1 1/2" - NGS-9551-2 - AG1A</t>
  </si>
  <si>
    <t>F161</t>
  </si>
  <si>
    <t>F160</t>
  </si>
  <si>
    <t>1" - P-4320 - AG1D</t>
  </si>
  <si>
    <t>F153</t>
  </si>
  <si>
    <t>1" - P-4319 - AG1D</t>
  </si>
  <si>
    <t>F152</t>
  </si>
  <si>
    <t>F150</t>
  </si>
  <si>
    <t>NATURAL GAS FOR FUEL</t>
  </si>
  <si>
    <t>3/4" - FNG-9604 - AG1C</t>
  </si>
  <si>
    <t>F147</t>
  </si>
  <si>
    <t>1 1/2" - GHY-6109 - DG3A</t>
  </si>
  <si>
    <t>F142</t>
  </si>
  <si>
    <t>1 1/2" - P-4514 - AS1B</t>
  </si>
  <si>
    <t>F138</t>
  </si>
  <si>
    <t>3/4" - P-9707 - AG1C</t>
  </si>
  <si>
    <t>F118</t>
  </si>
  <si>
    <t>1" - P-9703 - AS1A</t>
  </si>
  <si>
    <t>F117</t>
  </si>
  <si>
    <t>F115</t>
  </si>
  <si>
    <t>F114</t>
  </si>
  <si>
    <t>F111</t>
  </si>
  <si>
    <t>1 1/2" - P-9602 - AS1A</t>
  </si>
  <si>
    <t>F110</t>
  </si>
  <si>
    <t>1 1/2" - P-9601 - AS1A</t>
  </si>
  <si>
    <t>F109</t>
  </si>
  <si>
    <t>3/4" - P-6218 - AG1C</t>
  </si>
  <si>
    <t>F107</t>
  </si>
  <si>
    <t>1" - P-6119 - AG1C</t>
  </si>
  <si>
    <t>F105</t>
  </si>
  <si>
    <t>F104</t>
  </si>
  <si>
    <t>F102</t>
  </si>
  <si>
    <t>1 1/2" - P-2513 - AG1C</t>
  </si>
  <si>
    <t>F101</t>
  </si>
  <si>
    <t>3/4" - P-4517 - AS1B</t>
  </si>
  <si>
    <t>F100</t>
  </si>
  <si>
    <t>3/4" - P-4516 - AS1B</t>
  </si>
  <si>
    <t>F090</t>
  </si>
  <si>
    <t>3/4" - P-4515 - AS1B</t>
  </si>
  <si>
    <t>F089</t>
  </si>
  <si>
    <t>3/4" - P-4213 - AS1B</t>
  </si>
  <si>
    <t>F088</t>
  </si>
  <si>
    <t>F084</t>
  </si>
  <si>
    <t>F082</t>
  </si>
  <si>
    <t>3/4" - P-2205 - AS1A</t>
  </si>
  <si>
    <t>F077</t>
  </si>
  <si>
    <t>F076</t>
  </si>
  <si>
    <t>F075</t>
  </si>
  <si>
    <t>F074</t>
  </si>
  <si>
    <t>F073</t>
  </si>
  <si>
    <t>1 1/2" - P-1639 - AS1A</t>
  </si>
  <si>
    <t>F072</t>
  </si>
  <si>
    <t>F070</t>
  </si>
  <si>
    <t>F062</t>
  </si>
  <si>
    <t>F060</t>
  </si>
  <si>
    <t>NORMAL BUTANOL</t>
  </si>
  <si>
    <t>3/4" - NBA-5316 - AG1E</t>
  </si>
  <si>
    <t>F049</t>
  </si>
  <si>
    <t>ISO BUTANOL</t>
  </si>
  <si>
    <t>1" - IBA-6316-2 - AG1E</t>
  </si>
  <si>
    <t>F030</t>
  </si>
  <si>
    <t>1 1/2" - GHY-5109 - DG3A</t>
  </si>
  <si>
    <t>F026</t>
  </si>
  <si>
    <t>FLUID INCLUDING CATALYST</t>
  </si>
  <si>
    <t>3/4" - CAT-1113 - BS1A</t>
  </si>
  <si>
    <t>F009</t>
  </si>
  <si>
    <t>1 1/2" - NGB-9972 - AG1A</t>
  </si>
  <si>
    <t>F004</t>
  </si>
  <si>
    <t>1 1/2" - PGL-2409 - AG1C</t>
  </si>
  <si>
    <t>E999</t>
  </si>
  <si>
    <t>1 1/2" - PGL-2406 - AG1C</t>
  </si>
  <si>
    <t>E998</t>
  </si>
  <si>
    <t>1 1/2" - PGL-2305 - AG1C</t>
  </si>
  <si>
    <t>E997</t>
  </si>
  <si>
    <t>E996</t>
  </si>
  <si>
    <t>1 1/2" - PGL-2228 - AG1C</t>
  </si>
  <si>
    <t>E995</t>
  </si>
  <si>
    <t>1 1/2" - GPH-61096 - AG1C</t>
  </si>
  <si>
    <t>E978</t>
  </si>
  <si>
    <t>1 1/2" - PGH-5106 - AG1C</t>
  </si>
  <si>
    <t>E977</t>
  </si>
  <si>
    <t>3/4" - PGH-2310 - AG1C</t>
  </si>
  <si>
    <t>E976</t>
  </si>
  <si>
    <t>3/4" - PGH-1129 - AG1C</t>
  </si>
  <si>
    <t>E975</t>
  </si>
  <si>
    <t>1 1/2" - PGH-1019 - BG3A</t>
  </si>
  <si>
    <t>E973</t>
  </si>
  <si>
    <t>E961</t>
  </si>
  <si>
    <t>1 1/2" - P-6203-2 - AS1A</t>
  </si>
  <si>
    <t>E960</t>
  </si>
  <si>
    <t>1 1/2" - P-6203-1 - AS1A</t>
  </si>
  <si>
    <t>E959</t>
  </si>
  <si>
    <t>1 1/2" - P-6103 - AS1A</t>
  </si>
  <si>
    <t>E958</t>
  </si>
  <si>
    <t>1 1/2" - P-4514-3 - AS1B</t>
  </si>
  <si>
    <t>E952</t>
  </si>
  <si>
    <t>3/4" - P-4215 - AS1B</t>
  </si>
  <si>
    <t>E950</t>
  </si>
  <si>
    <t>E947</t>
  </si>
  <si>
    <t>E945</t>
  </si>
  <si>
    <t>E944</t>
  </si>
  <si>
    <t>E943</t>
  </si>
  <si>
    <t>1" - P-6118 - AG1C</t>
  </si>
  <si>
    <t>E942</t>
  </si>
  <si>
    <t>1 1/2" - P-4135 - AG1C</t>
  </si>
  <si>
    <t>E940</t>
  </si>
  <si>
    <t>E938</t>
  </si>
  <si>
    <t>1" - P-1427 - AS1A</t>
  </si>
  <si>
    <t>E936</t>
  </si>
  <si>
    <t>1" - P-1131 - AS1A</t>
  </si>
  <si>
    <t>E935</t>
  </si>
  <si>
    <t>1 1/2" - P-1641 - AS1A</t>
  </si>
  <si>
    <t>E934</t>
  </si>
  <si>
    <t>3/4" - P-3206 - AS1A</t>
  </si>
  <si>
    <t>E933</t>
  </si>
  <si>
    <t>E932</t>
  </si>
  <si>
    <t>3/4" - P-3208 - AS1B</t>
  </si>
  <si>
    <t>E931</t>
  </si>
  <si>
    <t>1" - P-3108 - AS1A</t>
  </si>
  <si>
    <t>E930</t>
  </si>
  <si>
    <t>E929</t>
  </si>
  <si>
    <t>E928</t>
  </si>
  <si>
    <t>E927</t>
  </si>
  <si>
    <t>3/4" - P-4517-4 - AS1B</t>
  </si>
  <si>
    <t>E926</t>
  </si>
  <si>
    <t>3/4" - P-4517-2 - AS1B</t>
  </si>
  <si>
    <t>E924</t>
  </si>
  <si>
    <t>3/4" - P-4516 - AS1A</t>
  </si>
  <si>
    <t>E920</t>
  </si>
  <si>
    <t>3/4" - P-4515 - AS1A</t>
  </si>
  <si>
    <t>E918</t>
  </si>
  <si>
    <t>E917</t>
  </si>
  <si>
    <t>E915</t>
  </si>
  <si>
    <t>E914</t>
  </si>
  <si>
    <t>E913</t>
  </si>
  <si>
    <t>3/4" - P-4512 - AS1A</t>
  </si>
  <si>
    <t>E912</t>
  </si>
  <si>
    <t>E911</t>
  </si>
  <si>
    <t>1" - P-4412 - AS1A</t>
  </si>
  <si>
    <t>E910</t>
  </si>
  <si>
    <t>E909</t>
  </si>
  <si>
    <t>3/4" - P-1630 - AS1A</t>
  </si>
  <si>
    <t>E908</t>
  </si>
  <si>
    <t>E907</t>
  </si>
  <si>
    <t>3/4" - P-4413 - AS1B</t>
  </si>
  <si>
    <t>E906</t>
  </si>
  <si>
    <t>E905</t>
  </si>
  <si>
    <t>E904</t>
  </si>
  <si>
    <t>3/4" - P-4513 - AS1B</t>
  </si>
  <si>
    <t>E903</t>
  </si>
  <si>
    <t>3/4" - P-4411 - AS1B</t>
  </si>
  <si>
    <t>E902</t>
  </si>
  <si>
    <t>1 1/2" - P-4411-3 - AS1A</t>
  </si>
  <si>
    <t>E901-2</t>
  </si>
  <si>
    <t>1 1/2" - P-4412-1 - AS1A</t>
  </si>
  <si>
    <t>E901-1</t>
  </si>
  <si>
    <t>1" - P-4411 - AS1B</t>
  </si>
  <si>
    <t>E900</t>
  </si>
  <si>
    <t>3/4" - P-2513 - AS1A</t>
  </si>
  <si>
    <t>E899</t>
  </si>
  <si>
    <t>1" - P-4303-1 - AS1B</t>
  </si>
  <si>
    <t>E898</t>
  </si>
  <si>
    <t>3/4" - P-2105 - AS1A</t>
  </si>
  <si>
    <t>E896</t>
  </si>
  <si>
    <t>E895</t>
  </si>
  <si>
    <t>3/4" - P-2308 - BS1A</t>
  </si>
  <si>
    <t>E894</t>
  </si>
  <si>
    <t>E893</t>
  </si>
  <si>
    <t>1 1/2" - P-2214 - AS1B</t>
  </si>
  <si>
    <t>E892</t>
  </si>
  <si>
    <t>E891</t>
  </si>
  <si>
    <t>E886</t>
  </si>
  <si>
    <t>E885</t>
  </si>
  <si>
    <t>3/4" - P-2515 - AS1A</t>
  </si>
  <si>
    <t>E883</t>
  </si>
  <si>
    <t>E881</t>
  </si>
  <si>
    <t>E880</t>
  </si>
  <si>
    <t>1" - P-1306 - BS1A</t>
  </si>
  <si>
    <t>E879</t>
  </si>
  <si>
    <t>3/4" - P-2110 - AS1B</t>
  </si>
  <si>
    <t>E875</t>
  </si>
  <si>
    <t>3/4" - P-2219 - AS1A</t>
  </si>
  <si>
    <t>E873</t>
  </si>
  <si>
    <t>3/4" - P-2216 - AS1A</t>
  </si>
  <si>
    <t>E870</t>
  </si>
  <si>
    <t>3/4" - P-2204 - AS1A</t>
  </si>
  <si>
    <t>E868</t>
  </si>
  <si>
    <t>1 1/2" - P-2210 - AS1B</t>
  </si>
  <si>
    <t>E864</t>
  </si>
  <si>
    <t>1 1/2" - P-2114 - AS1B</t>
  </si>
  <si>
    <t>E863</t>
  </si>
  <si>
    <t>E862</t>
  </si>
  <si>
    <t>3/4" - P-9817 - AS1A</t>
  </si>
  <si>
    <t>E861</t>
  </si>
  <si>
    <t>3/4" - P-9812-1 - AG1C</t>
  </si>
  <si>
    <t>E860</t>
  </si>
  <si>
    <t>1" - P-9811 - AG1C</t>
  </si>
  <si>
    <t>E859</t>
  </si>
  <si>
    <t>1 1/2" - P-9809 - AG1C</t>
  </si>
  <si>
    <t>E858</t>
  </si>
  <si>
    <t>3/4" - P-9808 - AS1A</t>
  </si>
  <si>
    <t>E857</t>
  </si>
  <si>
    <t>1 1/2" - P-9807-1 - AS1A</t>
  </si>
  <si>
    <t>E856</t>
  </si>
  <si>
    <t>1 1/2" - P-9805 - AS1C</t>
  </si>
  <si>
    <t>E855</t>
  </si>
  <si>
    <t>E854</t>
  </si>
  <si>
    <t>1" - P-9705 - AS1A</t>
  </si>
  <si>
    <t>E853</t>
  </si>
  <si>
    <t>3/4" - P-9704 - AS1A</t>
  </si>
  <si>
    <t>E852</t>
  </si>
  <si>
    <t>E851</t>
  </si>
  <si>
    <t>3/4" - P-9702 - AG1C</t>
  </si>
  <si>
    <t>E850</t>
  </si>
  <si>
    <t>3/4" - P-9620 - AG1C</t>
  </si>
  <si>
    <t>E849</t>
  </si>
  <si>
    <t>1" - P-9617 - AS1A</t>
  </si>
  <si>
    <t>E848</t>
  </si>
  <si>
    <t>3/4" - P-9616 - AG1C</t>
  </si>
  <si>
    <t>E847</t>
  </si>
  <si>
    <t>1" - P-9615 - AS1A</t>
  </si>
  <si>
    <t>E846</t>
  </si>
  <si>
    <t>E845</t>
  </si>
  <si>
    <t>3/4" - P-9610 - AG1C</t>
  </si>
  <si>
    <t>E844</t>
  </si>
  <si>
    <t>3/4" - P-9609 - AG1C</t>
  </si>
  <si>
    <t>E843</t>
  </si>
  <si>
    <t>E842</t>
  </si>
  <si>
    <t>1" - P-9607 - AG1C</t>
  </si>
  <si>
    <t>E841</t>
  </si>
  <si>
    <t>E840</t>
  </si>
  <si>
    <t>E838</t>
  </si>
  <si>
    <t>3/4" - P-6415 - AS1A</t>
  </si>
  <si>
    <t>E834</t>
  </si>
  <si>
    <t>1" - P-6414-1 - AS1A</t>
  </si>
  <si>
    <t>E833</t>
  </si>
  <si>
    <t>3/4" - P-6413 - AS1A</t>
  </si>
  <si>
    <t>E832</t>
  </si>
  <si>
    <t>1 1/2" - P-6411 - AG1C</t>
  </si>
  <si>
    <t>E830</t>
  </si>
  <si>
    <t>3/4" - P-6410 - AS1A</t>
  </si>
  <si>
    <t>E829</t>
  </si>
  <si>
    <t>1 1/2" - P-6409 - AS1A</t>
  </si>
  <si>
    <t>E828</t>
  </si>
  <si>
    <t>1 1/2" - P-6407 - AG1C</t>
  </si>
  <si>
    <t>E826</t>
  </si>
  <si>
    <t>3/4" - P-6404 - AS1A</t>
  </si>
  <si>
    <t>E825</t>
  </si>
  <si>
    <t>3/4" - P-6403-1 - AS1A</t>
  </si>
  <si>
    <t>E824</t>
  </si>
  <si>
    <t>1 1/2" - P-6402 - AS1A</t>
  </si>
  <si>
    <t>E823</t>
  </si>
  <si>
    <t>1" - P-6316 - AS1A</t>
  </si>
  <si>
    <t>E822</t>
  </si>
  <si>
    <t>3/4" - P-6315 - AS1A</t>
  </si>
  <si>
    <t>E821</t>
  </si>
  <si>
    <t>1 1/2" - P-6312 - AG1C</t>
  </si>
  <si>
    <t>E820</t>
  </si>
  <si>
    <t>1 1/2" - P-6308 - AS1A</t>
  </si>
  <si>
    <t>E818</t>
  </si>
  <si>
    <t>3/4" - P-6306-1 - AS1A</t>
  </si>
  <si>
    <t>E817</t>
  </si>
  <si>
    <t>3/4" - P-6305 - AS1A</t>
  </si>
  <si>
    <t>E816</t>
  </si>
  <si>
    <t>1 1/2" - P-6302 - AS1A</t>
  </si>
  <si>
    <t>E815</t>
  </si>
  <si>
    <t>3/4" - P-6218 - AS1A/AG1C</t>
  </si>
  <si>
    <t>E812</t>
  </si>
  <si>
    <t>3/4" - P-6217-1 - AS1A</t>
  </si>
  <si>
    <t>E811</t>
  </si>
  <si>
    <t>3/4" - P-6216 - AS1A</t>
  </si>
  <si>
    <t>E810</t>
  </si>
  <si>
    <t>1 1/2" - P-6213 - AS1A</t>
  </si>
  <si>
    <t>E809</t>
  </si>
  <si>
    <t>3/4" - P-6212 - AS1A</t>
  </si>
  <si>
    <t>E808</t>
  </si>
  <si>
    <t>1 1/2" - P-6209 - AS1A</t>
  </si>
  <si>
    <t>E807</t>
  </si>
  <si>
    <t>1 1/2" - P-6207 - AS1A</t>
  </si>
  <si>
    <t>E806</t>
  </si>
  <si>
    <t>1" - P-6204 - AS1A</t>
  </si>
  <si>
    <t>E805</t>
  </si>
  <si>
    <t>E803</t>
  </si>
  <si>
    <t>1 1/2" - P-6113-1 - AS1A</t>
  </si>
  <si>
    <t>E802</t>
  </si>
  <si>
    <t>3/4" - P-6107 - AS1A</t>
  </si>
  <si>
    <t>E801</t>
  </si>
  <si>
    <t>1 1/2" - P-6104 - AS1A</t>
  </si>
  <si>
    <t>E800</t>
  </si>
  <si>
    <t>1 1/2" - P-6103-1 - AS1A</t>
  </si>
  <si>
    <t>E799</t>
  </si>
  <si>
    <t>3/4" - P-5513 - AS1A</t>
  </si>
  <si>
    <t>E797</t>
  </si>
  <si>
    <t>1" - P-5512-1 - AS1A</t>
  </si>
  <si>
    <t>E796</t>
  </si>
  <si>
    <t>3/4" - P-5511-1 - AS1A</t>
  </si>
  <si>
    <t>E795</t>
  </si>
  <si>
    <t>1 1/2" - P-5510-1 - AS1A</t>
  </si>
  <si>
    <t>E794</t>
  </si>
  <si>
    <t>1 1/2" - P-5509 - AG1C</t>
  </si>
  <si>
    <t>E793</t>
  </si>
  <si>
    <t>3/4" - P-5508 - AG1C</t>
  </si>
  <si>
    <t>E792</t>
  </si>
  <si>
    <t>1 1/2" - P-5507 - AS1A</t>
  </si>
  <si>
    <t>E791</t>
  </si>
  <si>
    <t>1 1/2" - P-5506 - AG1C</t>
  </si>
  <si>
    <t>E790</t>
  </si>
  <si>
    <t>3/4" - P-5504 - AS1A</t>
  </si>
  <si>
    <t>E789</t>
  </si>
  <si>
    <t>3/4" - P-5503-1 - AS1A</t>
  </si>
  <si>
    <t>E788</t>
  </si>
  <si>
    <t>1 1/2" - P-5502 - AS1A</t>
  </si>
  <si>
    <t>E787</t>
  </si>
  <si>
    <t>1" - P-5415 - AS1A</t>
  </si>
  <si>
    <t>E786</t>
  </si>
  <si>
    <t>1" - P-5414-1 - AS1A</t>
  </si>
  <si>
    <t>E785</t>
  </si>
  <si>
    <t>1" - P-5412-1 - AS1A</t>
  </si>
  <si>
    <t>E783</t>
  </si>
  <si>
    <t>3/4" - P-5411-1 - AS1A</t>
  </si>
  <si>
    <t>E782</t>
  </si>
  <si>
    <t>1 1/2" - P-5410-1 - AS1A</t>
  </si>
  <si>
    <t>E781</t>
  </si>
  <si>
    <t>1 1/2" - P-5409 - AG1C</t>
  </si>
  <si>
    <t>E780</t>
  </si>
  <si>
    <t>3/4" - P-5408 - AG1C</t>
  </si>
  <si>
    <t>E779</t>
  </si>
  <si>
    <t>1 1/2" - P-5407 - AS1A</t>
  </si>
  <si>
    <t>E778</t>
  </si>
  <si>
    <t>1 1/2" - P-5406 - AG1C</t>
  </si>
  <si>
    <t>E777</t>
  </si>
  <si>
    <t>H</t>
  </si>
  <si>
    <t>3/4" - P-5404 - AS1A</t>
  </si>
  <si>
    <t>E776</t>
  </si>
  <si>
    <t>3/4" - P-5403-1 - AS1A</t>
  </si>
  <si>
    <t>E775</t>
  </si>
  <si>
    <t>1 1/2" - P-5402-1 - AS1A</t>
  </si>
  <si>
    <t>E774</t>
  </si>
  <si>
    <t>1 1/2" - P-5317 - AS1A</t>
  </si>
  <si>
    <t>E773</t>
  </si>
  <si>
    <t>3/4" - P-5315 - AS1A</t>
  </si>
  <si>
    <t>E772</t>
  </si>
  <si>
    <t>1 1/2" - P-5314-1 - AS1A</t>
  </si>
  <si>
    <t>E771</t>
  </si>
  <si>
    <t>1" - P-5313-1 - AS1A</t>
  </si>
  <si>
    <t>E770</t>
  </si>
  <si>
    <t>1 1/2" - P-5311-1 - AG1C</t>
  </si>
  <si>
    <t>E769</t>
  </si>
  <si>
    <t>1" - P-5307-1 - AS1A</t>
  </si>
  <si>
    <t>E767</t>
  </si>
  <si>
    <t>1" - P-5306-1 - AS1A</t>
  </si>
  <si>
    <t>E766</t>
  </si>
  <si>
    <t>3/4" - P-5304 - AS1A</t>
  </si>
  <si>
    <t>E765</t>
  </si>
  <si>
    <t>3/4" - P-5303-1 - AS1A</t>
  </si>
  <si>
    <t>E764</t>
  </si>
  <si>
    <t>1 1/2" - P-5302-1 - AS1A</t>
  </si>
  <si>
    <t>E763</t>
  </si>
  <si>
    <t>3/4" - P-5216-1 - AS1A</t>
  </si>
  <si>
    <t>E762</t>
  </si>
  <si>
    <t>1 1/2" - P-5215-1 - AS1A</t>
  </si>
  <si>
    <t>E761</t>
  </si>
  <si>
    <t>1 1/2" - P-5214-1 - AS1A</t>
  </si>
  <si>
    <t>E760</t>
  </si>
  <si>
    <t>3/4" - P-5213 - AS1A</t>
  </si>
  <si>
    <t>E759</t>
  </si>
  <si>
    <t>3/4" - P-5211 - AS1A</t>
  </si>
  <si>
    <t>E758</t>
  </si>
  <si>
    <t>1 1/2" - P-5210 - AS1A</t>
  </si>
  <si>
    <t>E757</t>
  </si>
  <si>
    <t>1 1/2" - P-5208 - AG1C</t>
  </si>
  <si>
    <t>E756</t>
  </si>
  <si>
    <t>1" - P-5205 - AS1A</t>
  </si>
  <si>
    <t>E755</t>
  </si>
  <si>
    <t>3/4" - P-5204 - AS1A</t>
  </si>
  <si>
    <t>E754</t>
  </si>
  <si>
    <t>1" - P-5203-1 - AS1A</t>
  </si>
  <si>
    <t>E753</t>
  </si>
  <si>
    <t>1" - P-5128 - AG1C</t>
  </si>
  <si>
    <t>E752</t>
  </si>
  <si>
    <t>1" - P-5107-2 - AS1A</t>
  </si>
  <si>
    <t>E751</t>
  </si>
  <si>
    <t>3/4" - P-5120 - AS1A</t>
  </si>
  <si>
    <t>E749</t>
  </si>
  <si>
    <t>3/4" - P-5115 - AS1A</t>
  </si>
  <si>
    <t>E748</t>
  </si>
  <si>
    <t>1 1/2" - P-5114-1 - AS1A</t>
  </si>
  <si>
    <t>E747</t>
  </si>
  <si>
    <t>1 1/2" - P-5113 - AS1A</t>
  </si>
  <si>
    <t>E746</t>
  </si>
  <si>
    <t>3/4" - P-5107 - AS1A</t>
  </si>
  <si>
    <t>E745</t>
  </si>
  <si>
    <t>1 1/2" - P-5104 - AS1A</t>
  </si>
  <si>
    <t>E744</t>
  </si>
  <si>
    <t>1 1/2" - P-5103-1 - AS1A</t>
  </si>
  <si>
    <t>E743</t>
  </si>
  <si>
    <t>E741</t>
  </si>
  <si>
    <t>E740</t>
  </si>
  <si>
    <t>E739</t>
  </si>
  <si>
    <t>1 1/2" - P-4514-1 - AS1B</t>
  </si>
  <si>
    <t>E738</t>
  </si>
  <si>
    <t>E737</t>
  </si>
  <si>
    <t>E736</t>
  </si>
  <si>
    <t>1" - P-4511 - AS1B</t>
  </si>
  <si>
    <t>E735</t>
  </si>
  <si>
    <t>1 1/2" - P-4510 - AS1B</t>
  </si>
  <si>
    <t>E734</t>
  </si>
  <si>
    <t>1 1/2" - P-4508-1 - AG1D</t>
  </si>
  <si>
    <t>E733</t>
  </si>
  <si>
    <t>1 1/2" - P-4507 - AG1B</t>
  </si>
  <si>
    <t>E732</t>
  </si>
  <si>
    <t>1 1/2" - P-4506 - AS1B</t>
  </si>
  <si>
    <t>E731</t>
  </si>
  <si>
    <t>3/4" - P-4504 - AS1B</t>
  </si>
  <si>
    <t>E730</t>
  </si>
  <si>
    <t>1 1/2" - P-4502-1 - AS1B</t>
  </si>
  <si>
    <t>E729</t>
  </si>
  <si>
    <t>E728</t>
  </si>
  <si>
    <t>1 1/2" - P-4411 - AS1B</t>
  </si>
  <si>
    <t>E726</t>
  </si>
  <si>
    <t>1 1/2" - P-4408 - AG1D</t>
  </si>
  <si>
    <t xml:space="preserve">E725 </t>
  </si>
  <si>
    <t>1 1/2" - P-4407-1 - AG1D</t>
  </si>
  <si>
    <t>E724</t>
  </si>
  <si>
    <t>3/4" - P-4404-1 - AS1B</t>
  </si>
  <si>
    <t>E723</t>
  </si>
  <si>
    <t>3/4" - P-4403-1 - AS1A</t>
  </si>
  <si>
    <t>E722</t>
  </si>
  <si>
    <t>1 1/2" - P-4402 - AS1B</t>
  </si>
  <si>
    <t>E721</t>
  </si>
  <si>
    <t>E720</t>
  </si>
  <si>
    <t>E719</t>
  </si>
  <si>
    <t>1" - P-4318 - AG1D</t>
  </si>
  <si>
    <t>E718</t>
  </si>
  <si>
    <t>1 1/2" - P-4309 - AG1D</t>
  </si>
  <si>
    <t>E717</t>
  </si>
  <si>
    <t>1 1/2" - P-4304-1 - AS1B</t>
  </si>
  <si>
    <t>E716</t>
  </si>
  <si>
    <t>3/4" - P-4217 - AS1B</t>
  </si>
  <si>
    <t>E713</t>
  </si>
  <si>
    <t>E712</t>
  </si>
  <si>
    <t>E711</t>
  </si>
  <si>
    <t>1 1/2" - P-4214-1 - AS1B</t>
  </si>
  <si>
    <t>E710</t>
  </si>
  <si>
    <t>3/4" - P-4213-1 - AS1B</t>
  </si>
  <si>
    <t>E709</t>
  </si>
  <si>
    <t>1 1/2" - P-4210 - AS1B</t>
  </si>
  <si>
    <t>E707</t>
  </si>
  <si>
    <t>1" - P-4205 - AS1A</t>
  </si>
  <si>
    <t>E706</t>
  </si>
  <si>
    <t>1 1/2" - P-4149 - AG1C</t>
  </si>
  <si>
    <t>E705</t>
  </si>
  <si>
    <t>1 1/2" - P-4139 - AG1C</t>
  </si>
  <si>
    <t>E704</t>
  </si>
  <si>
    <t>3/4" - P-4138 - AG1C</t>
  </si>
  <si>
    <t>E703</t>
  </si>
  <si>
    <t>3/4" - P-4128 - AS1A</t>
  </si>
  <si>
    <t>E702</t>
  </si>
  <si>
    <t>3/4" - P-4121-1 - AS1A</t>
  </si>
  <si>
    <t>IE701</t>
  </si>
  <si>
    <t>1 1/2" - P-4111-1 - AS1A</t>
  </si>
  <si>
    <t>E700</t>
  </si>
  <si>
    <t>3/4" - P-4106 - AS1A</t>
  </si>
  <si>
    <t>E699</t>
  </si>
  <si>
    <t>1 1/2" - P-4104 - AS1A</t>
  </si>
  <si>
    <t>E698</t>
  </si>
  <si>
    <t>E696</t>
  </si>
  <si>
    <t>1 1/2" - P-3218 - AG1D</t>
  </si>
  <si>
    <t>E695</t>
  </si>
  <si>
    <t>3/4" - P-3217 - AS1B</t>
  </si>
  <si>
    <t>E694</t>
  </si>
  <si>
    <t>E693</t>
  </si>
  <si>
    <t>E691</t>
  </si>
  <si>
    <t>E690</t>
  </si>
  <si>
    <t>1 1/2" - P-3209 - AG1D</t>
  </si>
  <si>
    <t>E689 .</t>
  </si>
  <si>
    <t>4-472"</t>
  </si>
  <si>
    <t>4-472" - P-3299 - AG1B</t>
  </si>
  <si>
    <t>E689</t>
  </si>
  <si>
    <t>E688</t>
  </si>
  <si>
    <t>1" - P-3112 - AS1A</t>
  </si>
  <si>
    <t>E686</t>
  </si>
  <si>
    <t>1 1/2" - P-3111 - AS1A</t>
  </si>
  <si>
    <t>E685</t>
  </si>
  <si>
    <t>1" - P-2520 - AS1A</t>
  </si>
  <si>
    <t>E684</t>
  </si>
  <si>
    <t>3/4" - P-2519 - AS1A</t>
  </si>
  <si>
    <t>E683</t>
  </si>
  <si>
    <t>E682</t>
  </si>
  <si>
    <t>1" - P-2515 - AS1A</t>
  </si>
  <si>
    <t>E680</t>
  </si>
  <si>
    <t>E679</t>
  </si>
  <si>
    <t>E678</t>
  </si>
  <si>
    <t>1 1/2" - P-2512 - AS1A</t>
  </si>
  <si>
    <t>E677</t>
  </si>
  <si>
    <t>3/4" - P-2509 - AS1A</t>
  </si>
  <si>
    <t>E676</t>
  </si>
  <si>
    <t>E675</t>
  </si>
  <si>
    <t>1 1/2" - P-2408 - AS1A</t>
  </si>
  <si>
    <t>E672</t>
  </si>
  <si>
    <t>3/4" - P-2405 - AS1A</t>
  </si>
  <si>
    <t>E671</t>
  </si>
  <si>
    <t>E670</t>
  </si>
  <si>
    <t>1 1/2" - P-2403 - AS1A</t>
  </si>
  <si>
    <t>E669</t>
  </si>
  <si>
    <t>E667</t>
  </si>
  <si>
    <t>3/4" - P-2306 - AS1A</t>
  </si>
  <si>
    <t>E665</t>
  </si>
  <si>
    <t>3/4" - P-2303 - AS1A</t>
  </si>
  <si>
    <t>E664</t>
  </si>
  <si>
    <t>1" - P-2226-1 - AG1D</t>
  </si>
  <si>
    <t>E662</t>
  </si>
  <si>
    <t>1" - P-2225-1 - AG1D</t>
  </si>
  <si>
    <t>E661</t>
  </si>
  <si>
    <t>1 1/2" - P-2118 - AS1B</t>
  </si>
  <si>
    <t>E658</t>
  </si>
  <si>
    <t>E654</t>
  </si>
  <si>
    <t>1 1/2" - P-2213 - AS1B</t>
  </si>
  <si>
    <t>E653</t>
  </si>
  <si>
    <t>E651</t>
  </si>
  <si>
    <t>E650</t>
  </si>
  <si>
    <t>3/4" - P-2134 - AS1A</t>
  </si>
  <si>
    <t>E647</t>
  </si>
  <si>
    <t>3/4" - P-2133 - AS1A</t>
  </si>
  <si>
    <t>E646</t>
  </si>
  <si>
    <t>1 1/2" - P-2130 - AS1A</t>
  </si>
  <si>
    <t>E645</t>
  </si>
  <si>
    <t>1" - P-2127 - AS1A</t>
  </si>
  <si>
    <t>E644</t>
  </si>
  <si>
    <t>E643</t>
  </si>
  <si>
    <t>E642</t>
  </si>
  <si>
    <t>3/4" - P-2117 - AS1B</t>
  </si>
  <si>
    <t>E640</t>
  </si>
  <si>
    <t>E637</t>
  </si>
  <si>
    <t>1 1/2" - P-2113 - AS1B</t>
  </si>
  <si>
    <t>E636</t>
  </si>
  <si>
    <t>3/4" - P-2112 - AS1B</t>
  </si>
  <si>
    <t>E635</t>
  </si>
  <si>
    <t>E633</t>
  </si>
  <si>
    <t>1 1/2" - P-1648 - AS1A</t>
  </si>
  <si>
    <t>E630</t>
  </si>
  <si>
    <t>1" - P-1647 - AS1A</t>
  </si>
  <si>
    <t>E629</t>
  </si>
  <si>
    <t>1" - P-1645 - AS1A</t>
  </si>
  <si>
    <t>E628</t>
  </si>
  <si>
    <t>E627</t>
  </si>
  <si>
    <t>3/4" - P-1642 - AS1A</t>
  </si>
  <si>
    <t>E626</t>
  </si>
  <si>
    <t>1" - P-1637 - AS1A</t>
  </si>
  <si>
    <t>E625</t>
  </si>
  <si>
    <t>3/4" - P-1635 - AS1A</t>
  </si>
  <si>
    <t>E624</t>
  </si>
  <si>
    <t>E623</t>
  </si>
  <si>
    <t>1" - P-1628 - AS1A</t>
  </si>
  <si>
    <t>E622</t>
  </si>
  <si>
    <t>E621</t>
  </si>
  <si>
    <t>1 1/2" - P-1624 - AS1A</t>
  </si>
  <si>
    <t>E620</t>
  </si>
  <si>
    <t>1" - P-1623 - AS1A</t>
  </si>
  <si>
    <t>E619</t>
  </si>
  <si>
    <t>1" - P-1514 - AS1A</t>
  </si>
  <si>
    <t>E618</t>
  </si>
  <si>
    <t>E617</t>
  </si>
  <si>
    <t>3/4" - P-1429 - AS1A</t>
  </si>
  <si>
    <t>E616</t>
  </si>
  <si>
    <t>E615</t>
  </si>
  <si>
    <t>E613</t>
  </si>
  <si>
    <t>1 1/2" - P-1413 - AS1A</t>
  </si>
  <si>
    <t>E612</t>
  </si>
  <si>
    <t>3/4" - P-1307 - BS1A</t>
  </si>
  <si>
    <t>E610</t>
  </si>
  <si>
    <t>E609</t>
  </si>
  <si>
    <t>1 1/2" - P-1305 - BS1A</t>
  </si>
  <si>
    <t>E608</t>
  </si>
  <si>
    <t>E607</t>
  </si>
  <si>
    <t>1 1/2" - P-1211 - AG1C</t>
  </si>
  <si>
    <t>E604</t>
  </si>
  <si>
    <t>3/4" - P-1208 - AS1A</t>
  </si>
  <si>
    <t>E603</t>
  </si>
  <si>
    <t>3/4" - P-1207 - AS1A</t>
  </si>
  <si>
    <t>E602</t>
  </si>
  <si>
    <t>1 1/2" - P-1206 - AS1A</t>
  </si>
  <si>
    <t>E601</t>
  </si>
  <si>
    <t>3/4" - NGS-HS162 - AG1A</t>
  </si>
  <si>
    <t>E596</t>
  </si>
  <si>
    <t>3/4" - NGS-HS155-2 - AG1A</t>
  </si>
  <si>
    <t>E595</t>
  </si>
  <si>
    <t>3/4" - NGS-HS154-2 - AG1A</t>
  </si>
  <si>
    <t>E594</t>
  </si>
  <si>
    <t>3/4" - NGS-HS153 - AG1A</t>
  </si>
  <si>
    <t>E593</t>
  </si>
  <si>
    <t>3/4" - NGS-HS152 - AG1A</t>
  </si>
  <si>
    <t>E592</t>
  </si>
  <si>
    <t>3/4" - NGS-HS151 - AG1A</t>
  </si>
  <si>
    <t>E591</t>
  </si>
  <si>
    <t>3/4" - NGS-HS145 - AG1A</t>
  </si>
  <si>
    <t>E590</t>
  </si>
  <si>
    <t>3/4" - NGS-HS144-2 - AG1A</t>
  </si>
  <si>
    <t>E589</t>
  </si>
  <si>
    <t>3/4" - NGS-HS143 - AG1A</t>
  </si>
  <si>
    <t>E588</t>
  </si>
  <si>
    <t>3/4" - NGS-HS142 - AG1A</t>
  </si>
  <si>
    <t>E587</t>
  </si>
  <si>
    <t>3/4" - NGS-HS141 - AG1A</t>
  </si>
  <si>
    <t>E586</t>
  </si>
  <si>
    <t>3/4" - NGS-HS139 - AG1A</t>
  </si>
  <si>
    <t>E585</t>
  </si>
  <si>
    <t>3/4" - NGS-HS138 - AG1A</t>
  </si>
  <si>
    <t>E584</t>
  </si>
  <si>
    <t>3/4" - NGS-HS137 - AG1A</t>
  </si>
  <si>
    <t>E583</t>
  </si>
  <si>
    <t>3/4" - NGS-HS136 - AG1A</t>
  </si>
  <si>
    <t>E582</t>
  </si>
  <si>
    <t>3/4" - NGS-HS135 - AG1A</t>
  </si>
  <si>
    <t>E581</t>
  </si>
  <si>
    <t>3/4" - NGS-HS134 - AG1A</t>
  </si>
  <si>
    <t>E580</t>
  </si>
  <si>
    <t>3/4" - NGS-HS133 - AG1A</t>
  </si>
  <si>
    <t>E579</t>
  </si>
  <si>
    <t>3/4" - NGS-HS132 - AG1A</t>
  </si>
  <si>
    <t>E578</t>
  </si>
  <si>
    <t>3/4" - NGS-HS131 - AG1A</t>
  </si>
  <si>
    <t>E577</t>
  </si>
  <si>
    <t>3/4" - NGS-HS124 - AG1A</t>
  </si>
  <si>
    <t>E576</t>
  </si>
  <si>
    <t>3/4" - NGS-HS123 - AG1A</t>
  </si>
  <si>
    <t>E575</t>
  </si>
  <si>
    <t>3/4" - NGS-HS122 - AG1A</t>
  </si>
  <si>
    <t>E574</t>
  </si>
  <si>
    <t>3/4" - NGS-HS121 - AG1A</t>
  </si>
  <si>
    <t>E573</t>
  </si>
  <si>
    <t>3/4" - NGS-HS111 - AG1A</t>
  </si>
  <si>
    <t>E572</t>
  </si>
  <si>
    <t>3/4" - NGS-HS110 - AG1A</t>
  </si>
  <si>
    <t>E571</t>
  </si>
  <si>
    <t>3/4" - NGS-HS109 - AG1A</t>
  </si>
  <si>
    <t>E570</t>
  </si>
  <si>
    <t>3/4" - NGS-HS108 - AG1A</t>
  </si>
  <si>
    <t>E569</t>
  </si>
  <si>
    <t>3/4" - NGS-HS107 - AG1A</t>
  </si>
  <si>
    <t>E568</t>
  </si>
  <si>
    <t>3/4" - NGS-HS106 - AG1A</t>
  </si>
  <si>
    <t>E567</t>
  </si>
  <si>
    <t>3/4" - NGS-HS105 - AG1A</t>
  </si>
  <si>
    <t>E566</t>
  </si>
  <si>
    <t>3/4" - NGS-HS104 - AG1A</t>
  </si>
  <si>
    <t>E565</t>
  </si>
  <si>
    <t>3/4" - NGS-HS103 - AG1A</t>
  </si>
  <si>
    <t>E564</t>
  </si>
  <si>
    <t>3/4" - NGS-HS102 - AG1A</t>
  </si>
  <si>
    <t>E563</t>
  </si>
  <si>
    <t>3/4" - NGS-HS101 - AG1A</t>
  </si>
  <si>
    <t>E562</t>
  </si>
  <si>
    <t>1" - NGS-HS155-1 - AG1A</t>
  </si>
  <si>
    <t>E556</t>
  </si>
  <si>
    <t>1/2" - NGS-1571 - AG1A</t>
  </si>
  <si>
    <t>E555</t>
  </si>
  <si>
    <t>1/2" - NGS-2273 - AG1A</t>
  </si>
  <si>
    <t>E554</t>
  </si>
  <si>
    <t>1/2" - NGS-2173 - AG1A</t>
  </si>
  <si>
    <t>E553</t>
  </si>
  <si>
    <t>1/2" - NGS-1473 - AG1A</t>
  </si>
  <si>
    <t>E552</t>
  </si>
  <si>
    <t>1/2" - NGS-4373 - AG1A</t>
  </si>
  <si>
    <t>E551</t>
  </si>
  <si>
    <t>1" - NGS-HS144-1 - AG1A</t>
  </si>
  <si>
    <t>E550</t>
  </si>
  <si>
    <t>1/2" - NGS-4175 - AG1A</t>
  </si>
  <si>
    <t>E549</t>
  </si>
  <si>
    <t>1/2" - NGS-4176 - AG1A</t>
  </si>
  <si>
    <t>E548</t>
  </si>
  <si>
    <t>1/2" - NGS-2574 - AG1A</t>
  </si>
  <si>
    <t>E546</t>
  </si>
  <si>
    <t>1/2" - NGS-1673 - AG1A</t>
  </si>
  <si>
    <t>K545</t>
  </si>
  <si>
    <t>1/2" - NGS-4177 - AG1A</t>
  </si>
  <si>
    <t>E544</t>
  </si>
  <si>
    <t>1/2" - NGS-6177 - AG1A</t>
  </si>
  <si>
    <t>E543</t>
  </si>
  <si>
    <t>1/2" - NGS-5177 - AG1A</t>
  </si>
  <si>
    <t>E542</t>
  </si>
  <si>
    <t>1/2" - NGS-3173 - AG1A</t>
  </si>
  <si>
    <t>E540</t>
  </si>
  <si>
    <t>1/2" - NGS-4273 - AG1A</t>
  </si>
  <si>
    <t>E539</t>
  </si>
  <si>
    <t>1/2" - NGS-3274 - AG1A</t>
  </si>
  <si>
    <t>E538</t>
  </si>
  <si>
    <t>1" - NGS-4166 - AG1A</t>
  </si>
  <si>
    <t>E537</t>
  </si>
  <si>
    <t>1" - NGS-9973 - AG1A</t>
  </si>
  <si>
    <t>E535</t>
  </si>
  <si>
    <t>E534</t>
  </si>
  <si>
    <t>3/4" - NGS-9656 - AG1A</t>
  </si>
  <si>
    <t>E533</t>
  </si>
  <si>
    <t>1" - NGS-4157-3 - AG1A</t>
  </si>
  <si>
    <t>E532</t>
  </si>
  <si>
    <t>1" - NGS-4157-2 - AG1A</t>
  </si>
  <si>
    <t>E531</t>
  </si>
  <si>
    <t>1" - NGS-5157 - AG1A</t>
  </si>
  <si>
    <t>E529</t>
  </si>
  <si>
    <t>1" - NGS-6159 - AG1A</t>
  </si>
  <si>
    <t>E528</t>
  </si>
  <si>
    <t>1 1/2" - NGS-9952 - AG1A</t>
  </si>
  <si>
    <t>E527</t>
  </si>
  <si>
    <t>E526</t>
  </si>
  <si>
    <t>1" - NGS-4162 - AG1A</t>
  </si>
  <si>
    <t>E521</t>
  </si>
  <si>
    <t>1" - NGS-4157-1 - AG1A</t>
  </si>
  <si>
    <t>E520</t>
  </si>
  <si>
    <t>1" - NGS-1524 - AG1A</t>
  </si>
  <si>
    <t>E514</t>
  </si>
  <si>
    <t>1" - NGS-1150 - AG1B</t>
  </si>
  <si>
    <t>E512</t>
  </si>
  <si>
    <t>E511</t>
  </si>
  <si>
    <t>1 1/2" - NGS-1040 - AG1A</t>
  </si>
  <si>
    <t>E509</t>
  </si>
  <si>
    <t>3/4" - NGB-4361-2 - AG1D</t>
  </si>
  <si>
    <t>E493</t>
  </si>
  <si>
    <t>3/4" - NGB-4357-2 - AG1D</t>
  </si>
  <si>
    <t>E492</t>
  </si>
  <si>
    <t>3/4" - NGB-3156-2 - AG1A</t>
  </si>
  <si>
    <t>E491</t>
  </si>
  <si>
    <t>1 1/2" - NGB-9654 - AG1C</t>
  </si>
  <si>
    <t>E489</t>
  </si>
  <si>
    <t>1 1/2" - NGB-9653 - AG1C</t>
  </si>
  <si>
    <t>E488</t>
  </si>
  <si>
    <t>1 1/2" - NGB-4162 - AG1A</t>
  </si>
  <si>
    <t>E487</t>
  </si>
  <si>
    <t>1 1/2" - NGB-4162 - AG1C</t>
  </si>
  <si>
    <t>E486</t>
  </si>
  <si>
    <t>1 1/2" - NGB-1156 - AG1A</t>
  </si>
  <si>
    <t>E484</t>
  </si>
  <si>
    <t>1 1/2" - NGB-9975 - AG1A</t>
  </si>
  <si>
    <t>E483</t>
  </si>
  <si>
    <t>3/4" - NGB-9855 - AG1A</t>
  </si>
  <si>
    <t>E480</t>
  </si>
  <si>
    <t>E478</t>
  </si>
  <si>
    <t>E477</t>
  </si>
  <si>
    <t>3/4" - NGB-6357 - AG1A</t>
  </si>
  <si>
    <t>E476</t>
  </si>
  <si>
    <t>1" - NGB-6160 - AG1A</t>
  </si>
  <si>
    <t>E475</t>
  </si>
  <si>
    <t>3/4" - NGB-5357 - AG1C</t>
  </si>
  <si>
    <t>E474</t>
  </si>
  <si>
    <t>3/4" - NGB-5166 - AG1A</t>
  </si>
  <si>
    <t>E472</t>
  </si>
  <si>
    <t>3/4" - P-4361-1 - AG1A</t>
  </si>
  <si>
    <t>E471</t>
  </si>
  <si>
    <t>3/4" - NGB-4357-1 - AG1A</t>
  </si>
  <si>
    <t>E470</t>
  </si>
  <si>
    <t>3/4" - NGB-3156-4 - AG1A</t>
  </si>
  <si>
    <t>E468</t>
  </si>
  <si>
    <t>3/4" - NGB-2554 - AG1A</t>
  </si>
  <si>
    <t>E467</t>
  </si>
  <si>
    <t>3/4" - NGB-2553 - AG1A</t>
  </si>
  <si>
    <t>E466</t>
  </si>
  <si>
    <t>3/4" - NGB-2458 - AG1A</t>
  </si>
  <si>
    <t>E465</t>
  </si>
  <si>
    <t>3/4" - NGB-2457 - AG1A</t>
  </si>
  <si>
    <t>E464</t>
  </si>
  <si>
    <t>3/4" - NGB-2360 - AG1A</t>
  </si>
  <si>
    <t>E463</t>
  </si>
  <si>
    <t>1 1/2" - NGB-2140 - AS1A</t>
  </si>
  <si>
    <t>E462</t>
  </si>
  <si>
    <t>3/4" - NGB-2130-1 - AG1A</t>
  </si>
  <si>
    <t>E461</t>
  </si>
  <si>
    <t>1 1/2" - NGB-1663 - AS2A</t>
  </si>
  <si>
    <t>E460</t>
  </si>
  <si>
    <t>1 1/2" - NGB-1658 - AS1A</t>
  </si>
  <si>
    <t>E459</t>
  </si>
  <si>
    <t>3/4" - NGB-1655 - AG1A</t>
  </si>
  <si>
    <t>E458</t>
  </si>
  <si>
    <t>3/4" - NGB-1437 - AG1A</t>
  </si>
  <si>
    <t>E457</t>
  </si>
  <si>
    <t>3/4" - NGB-1151 - AG1A</t>
  </si>
  <si>
    <t>E456</t>
  </si>
  <si>
    <t>1 1/2" - NBA-5316-4 - AS1A</t>
  </si>
  <si>
    <t>E446</t>
  </si>
  <si>
    <t>1 1/2" - NBA-5316-3 - AS1A</t>
  </si>
  <si>
    <t>E445</t>
  </si>
  <si>
    <t>1 1/2" - NBA-5316-2 - AS1A</t>
  </si>
  <si>
    <t>E444</t>
  </si>
  <si>
    <t>1 1/2" - NBA-5316-1 - AS1A</t>
  </si>
  <si>
    <t>E443</t>
  </si>
  <si>
    <t>3/4" - MPS-* - BG4A</t>
  </si>
  <si>
    <t>E425</t>
  </si>
  <si>
    <t>1 1/2" - MPS-6451-2 - BG4A</t>
  </si>
  <si>
    <t>E424</t>
  </si>
  <si>
    <t>1 1/2" - MPS-5451-2 - BG4A</t>
  </si>
  <si>
    <t>E423</t>
  </si>
  <si>
    <t>1 1/2" - MPS-6451-1 - BG4A</t>
  </si>
  <si>
    <t>E422</t>
  </si>
  <si>
    <t>1 1/2" - MPS-5451 - BG4A</t>
  </si>
  <si>
    <t>E421</t>
  </si>
  <si>
    <t>1" - MPS-4556 - BG4A</t>
  </si>
  <si>
    <t>E419</t>
  </si>
  <si>
    <t>3/4" - P-4555 - BG4A</t>
  </si>
  <si>
    <t>E418</t>
  </si>
  <si>
    <t>1 1/2" - MPS-2254 - AG4A</t>
  </si>
  <si>
    <t>E417</t>
  </si>
  <si>
    <t>3/4" - MPS-2252 - BG4A</t>
  </si>
  <si>
    <t>E416</t>
  </si>
  <si>
    <t>1 1/2" - MPS-2251 - AG4A</t>
  </si>
  <si>
    <t>E415</t>
  </si>
  <si>
    <t>3/4" - MPS-2250 - BG4A</t>
  </si>
  <si>
    <t>E414</t>
  </si>
  <si>
    <t>1 1/2" - MPS-2136 - BG4A</t>
  </si>
  <si>
    <t>E413</t>
  </si>
  <si>
    <t>3/4" - MPC-6452-2 - AG1B</t>
  </si>
  <si>
    <t>E393</t>
  </si>
  <si>
    <t>1 1/2" - MPC-6157 - AG1B</t>
  </si>
  <si>
    <t>E392</t>
  </si>
  <si>
    <t>1 1/2" - MPC-5452-2 - BG4A</t>
  </si>
  <si>
    <t>E391</t>
  </si>
  <si>
    <t>1 1/2" - MPC-4552-2 - AG1B</t>
  </si>
  <si>
    <t>E390</t>
  </si>
  <si>
    <t>1 1/2" - MPC-4452 - AG1B</t>
  </si>
  <si>
    <t>E389</t>
  </si>
  <si>
    <t>3/4" - MPC-5155-1 - AG1B</t>
  </si>
  <si>
    <t>E388</t>
  </si>
  <si>
    <t>3/4" - MPC-6452-1 - BG4A</t>
  </si>
  <si>
    <t>E385</t>
  </si>
  <si>
    <t>1 1/2" - MPC-5452-1 - BG4A</t>
  </si>
  <si>
    <t>E384</t>
  </si>
  <si>
    <t>1 1/2" - MPC-4552-1 - AG1B</t>
  </si>
  <si>
    <t>E383</t>
  </si>
  <si>
    <t>E382</t>
  </si>
  <si>
    <t>1" - MPC-2555 - AG1B</t>
  </si>
  <si>
    <t>E381</t>
  </si>
  <si>
    <t>3/4" - MPC-2252 - BG4A</t>
  </si>
  <si>
    <t>E380</t>
  </si>
  <si>
    <t>3/4" - MPC-2137 - BG4A</t>
  </si>
  <si>
    <t>E379</t>
  </si>
  <si>
    <t>3/4" - MPC-1144 - AG1B</t>
  </si>
  <si>
    <t>E378</t>
  </si>
  <si>
    <t>3/4" - LPS-HS162 - AG1A</t>
  </si>
  <si>
    <t>E371</t>
  </si>
  <si>
    <t>3/4" - LPS-HS155-2 - AG1B</t>
  </si>
  <si>
    <t>E370</t>
  </si>
  <si>
    <t>3/4" - LPS-HS154-2 - AG1B</t>
  </si>
  <si>
    <t>E369</t>
  </si>
  <si>
    <t>3/4" - LPS-HS153 - AG1B</t>
  </si>
  <si>
    <t>E368</t>
  </si>
  <si>
    <t>3/4" - LPS-HS152 - AG1B</t>
  </si>
  <si>
    <t>E367</t>
  </si>
  <si>
    <t>3/4" - LPS-HS151 - AG1B</t>
  </si>
  <si>
    <t>E366</t>
  </si>
  <si>
    <t>3/4" - LPS-HS145 - AG1B</t>
  </si>
  <si>
    <t>E365</t>
  </si>
  <si>
    <t>3/4" - LPS-HS144-2 - AG1B</t>
  </si>
  <si>
    <t>E364</t>
  </si>
  <si>
    <t>3/4" - LPS-HS143 - AG1B</t>
  </si>
  <si>
    <t>E363</t>
  </si>
  <si>
    <t>3/4" - LPS-HS142 - AG1B</t>
  </si>
  <si>
    <t>E362</t>
  </si>
  <si>
    <t>3/4" - LPS-HS141 - AG1B</t>
  </si>
  <si>
    <t>E361</t>
  </si>
  <si>
    <t>3/4" - LPS-HS124 - AG1B</t>
  </si>
  <si>
    <t>E360</t>
  </si>
  <si>
    <t>3/4" - LPS-HS123 - AG1B</t>
  </si>
  <si>
    <t>E359</t>
  </si>
  <si>
    <t>3/4" - LPS-HS122 - AG1B</t>
  </si>
  <si>
    <t>E358</t>
  </si>
  <si>
    <t>3/4" - LPS-HS121 - AG1B</t>
  </si>
  <si>
    <t>E357</t>
  </si>
  <si>
    <t>3/4" - LPS-HS111 - AG1B</t>
  </si>
  <si>
    <t>E356</t>
  </si>
  <si>
    <t>3/4" - LPS-HS110 - AG1B</t>
  </si>
  <si>
    <t>E355</t>
  </si>
  <si>
    <t>3/4" - LPS-HS109 - AG1B</t>
  </si>
  <si>
    <t>E354</t>
  </si>
  <si>
    <t>3/4" - LPS-HS108 - AG1B</t>
  </si>
  <si>
    <t>E353</t>
  </si>
  <si>
    <t>3/4" - LPS-HS107 - AG1B</t>
  </si>
  <si>
    <t>E352</t>
  </si>
  <si>
    <t>3/4" - LPS-HS106 - AG1B</t>
  </si>
  <si>
    <t>E351</t>
  </si>
  <si>
    <t>3/4" - LPS-HS105 - AG1B</t>
  </si>
  <si>
    <t>E350</t>
  </si>
  <si>
    <t>3/4" - LPS-HS104 - AG1B</t>
  </si>
  <si>
    <t>E349</t>
  </si>
  <si>
    <t>3/4" - LPS-HS103 - AG1A</t>
  </si>
  <si>
    <t>E348</t>
  </si>
  <si>
    <t>3/4" - LPS-HS102 - AG1B</t>
  </si>
  <si>
    <t>E347</t>
  </si>
  <si>
    <t>3/4" - LPS-HS101 - AG1B</t>
  </si>
  <si>
    <t>E346</t>
  </si>
  <si>
    <t>1" - LPS-HS155-1 - AG1B</t>
  </si>
  <si>
    <t>E316</t>
  </si>
  <si>
    <t>1" - LPS-HS144-1 - AG1B</t>
  </si>
  <si>
    <t>E315</t>
  </si>
  <si>
    <t>1" - LPS-9283 - AG1B</t>
  </si>
  <si>
    <t>E312</t>
  </si>
  <si>
    <t>3/4" - LPC-HOLD - AG1B</t>
  </si>
  <si>
    <t>E292</t>
  </si>
  <si>
    <t>1 1/2" - LPC-3159 - AG1B</t>
  </si>
  <si>
    <t>E291</t>
  </si>
  <si>
    <t>3/4" - LPC-2556 - AG1B</t>
  </si>
  <si>
    <t>E290</t>
  </si>
  <si>
    <t>1 1/2" - LPC-9203 - AG1B</t>
  </si>
  <si>
    <t>E288</t>
  </si>
  <si>
    <t>1 1/2" - LPC-5552-1 - AG1B</t>
  </si>
  <si>
    <t>E287</t>
  </si>
  <si>
    <t>3/4" - LPC-3159 - AG1B</t>
  </si>
  <si>
    <t>E286</t>
  </si>
  <si>
    <t>E276</t>
  </si>
  <si>
    <t>3/4" - IPA-2304 - AS1A</t>
  </si>
  <si>
    <t>E275</t>
  </si>
  <si>
    <t>1 1/2" - IPA-2302 - AS1A</t>
  </si>
  <si>
    <t>E273</t>
  </si>
  <si>
    <t>1" - IBA-6316 - AG1E</t>
  </si>
  <si>
    <t>E267</t>
  </si>
  <si>
    <t>3/4" - GPA-HS162 - AG1A</t>
  </si>
  <si>
    <t>E261</t>
  </si>
  <si>
    <t>3/4" - GPA-HS155-2 - AG1A</t>
  </si>
  <si>
    <t>E260</t>
  </si>
  <si>
    <t>3/4" - GPA-HS154-2 - AG1A</t>
  </si>
  <si>
    <t>E259</t>
  </si>
  <si>
    <t>3/4" - GPA-HS153 - AG1A</t>
  </si>
  <si>
    <t>E258</t>
  </si>
  <si>
    <t>3/4" - GPA-HS152 - AG1A</t>
  </si>
  <si>
    <t>E257</t>
  </si>
  <si>
    <t>3/4" - GPA-HS151 - AG1A</t>
  </si>
  <si>
    <t>E256</t>
  </si>
  <si>
    <t>3/4" - GPA-HS145 - AG1A</t>
  </si>
  <si>
    <t>E255</t>
  </si>
  <si>
    <t>3/4" - GPA-HS144-2 - AG1A</t>
  </si>
  <si>
    <t>E254</t>
  </si>
  <si>
    <t>3/4" - GPA-HS143 - AG1A</t>
  </si>
  <si>
    <t>E253</t>
  </si>
  <si>
    <t>3/4" - GPA-HS142 - AG1A</t>
  </si>
  <si>
    <t>E252</t>
  </si>
  <si>
    <t>3/4" - GPA-HS139-2 - AG1A</t>
  </si>
  <si>
    <t>E250</t>
  </si>
  <si>
    <t>3/4" - GPA-HS138 - AG1A</t>
  </si>
  <si>
    <t>E249</t>
  </si>
  <si>
    <t>3/4" - GPA-HS137 - AG1A</t>
  </si>
  <si>
    <t>E248</t>
  </si>
  <si>
    <t>3/4" - GPA-HS136 - AG1A</t>
  </si>
  <si>
    <t>E247</t>
  </si>
  <si>
    <t>3/4" - GPA-HS135-1 - AG1A</t>
  </si>
  <si>
    <t>E246</t>
  </si>
  <si>
    <t>3/4" - GPA-HS134 - AG1A</t>
  </si>
  <si>
    <t>E245</t>
  </si>
  <si>
    <t>3/4" - GPA-HS133 - AG1A</t>
  </si>
  <si>
    <t>E244</t>
  </si>
  <si>
    <t>3/4" - GPA-HS132 - AG1A</t>
  </si>
  <si>
    <t>E243</t>
  </si>
  <si>
    <t>3/4" - GPA-HS131 - AG1A</t>
  </si>
  <si>
    <t>E242</t>
  </si>
  <si>
    <t>3/4" - GPA-HS124 - AG1A</t>
  </si>
  <si>
    <t>E241</t>
  </si>
  <si>
    <t>3/4" - GPA-HS123 - AG1A</t>
  </si>
  <si>
    <t>E240</t>
  </si>
  <si>
    <t>3/4" - GPA-HS122 - AG1A</t>
  </si>
  <si>
    <t>E239</t>
  </si>
  <si>
    <t>3/4" - GPA-HS121 - AG1A</t>
  </si>
  <si>
    <t>E238</t>
  </si>
  <si>
    <t>3/4" - GPA-HS111 - AG1A</t>
  </si>
  <si>
    <t>E237</t>
  </si>
  <si>
    <t>3/4" - GPA-HS110 - AG1A</t>
  </si>
  <si>
    <t>E236</t>
  </si>
  <si>
    <t>3/4" - GPA-HS109 - AG1A</t>
  </si>
  <si>
    <t>E235</t>
  </si>
  <si>
    <t>3/4" - GPA-HS108 - AG1A</t>
  </si>
  <si>
    <t>E234</t>
  </si>
  <si>
    <t>3/4" - GPA-HS107 - AG1A</t>
  </si>
  <si>
    <t>E233</t>
  </si>
  <si>
    <t>3/4" - GPA-HS106 - AG1A</t>
  </si>
  <si>
    <t>E232</t>
  </si>
  <si>
    <t>3/4" - GPA-HS105 - AG1A</t>
  </si>
  <si>
    <t>E231</t>
  </si>
  <si>
    <t>3/4" - GPA-HS104 - AG1A</t>
  </si>
  <si>
    <t>E230</t>
  </si>
  <si>
    <t>3/4" - GPA-HS103 - AG1A</t>
  </si>
  <si>
    <t>E229</t>
  </si>
  <si>
    <t>3/4" - GPA-HS102 - AG1A</t>
  </si>
  <si>
    <t>E228</t>
  </si>
  <si>
    <t>3/4" - GPA-HS101 - AG1A</t>
  </si>
  <si>
    <t>E227</t>
  </si>
  <si>
    <t>1" - GPI-9917 - AG2A</t>
  </si>
  <si>
    <t>E221</t>
  </si>
  <si>
    <t>E220</t>
  </si>
  <si>
    <t>1" - GPA-HS155-1 - AG1A</t>
  </si>
  <si>
    <t>E218</t>
  </si>
  <si>
    <t>3/4" - GPA-HS144-1 - AG1A</t>
  </si>
  <si>
    <t>E217</t>
  </si>
  <si>
    <t>1" - GPA-9984 - AG1A</t>
  </si>
  <si>
    <t>E213</t>
  </si>
  <si>
    <t>1 1/2" - GOX-1309 - BG3A</t>
  </si>
  <si>
    <t>E203</t>
  </si>
  <si>
    <t>1 1/2" - GOX-1309 - BS1A</t>
  </si>
  <si>
    <t>E202</t>
  </si>
  <si>
    <t>3/4" - GHY-2311 - BS1A</t>
  </si>
  <si>
    <t>E189</t>
  </si>
  <si>
    <t>1" - GHY-1210 - DG3A</t>
  </si>
  <si>
    <t>E188</t>
  </si>
  <si>
    <t>1 1/2" - GHY-5109-2 - DG3A</t>
  </si>
  <si>
    <t>E186</t>
  </si>
  <si>
    <t>E185</t>
  </si>
  <si>
    <t>1 1/2" - GHY-5109-1 - DG3A</t>
  </si>
  <si>
    <t>E184</t>
  </si>
  <si>
    <t>1 1/2" - GHY-6109-3 - DG3A</t>
  </si>
  <si>
    <t>E183</t>
  </si>
  <si>
    <t>1 1/2" - GHY-6109-2 - DG3A</t>
  </si>
  <si>
    <t>E182</t>
  </si>
  <si>
    <t>1 1/2" - GHY-6109-1 - DG3A</t>
  </si>
  <si>
    <t>E181</t>
  </si>
  <si>
    <t>3/4" - GHY-2311 - DG3A</t>
  </si>
  <si>
    <t>E179</t>
  </si>
  <si>
    <t>1" - GHY-1210 - BG3A</t>
  </si>
  <si>
    <t>E178</t>
  </si>
  <si>
    <t>3/4" - GHY-1010 - DG3A</t>
  </si>
  <si>
    <t>E176</t>
  </si>
  <si>
    <t>3/4" - FWS-HS162 - AG1A</t>
  </si>
  <si>
    <t>E152</t>
  </si>
  <si>
    <t>3/4" - FWS-HS155-2 - AG1A</t>
  </si>
  <si>
    <t>E151</t>
  </si>
  <si>
    <t>3/4" - FWS-HS154-2 - AG1A</t>
  </si>
  <si>
    <t>E150</t>
  </si>
  <si>
    <t>3/4" - FWS-HS153 - AG1A</t>
  </si>
  <si>
    <t>E149</t>
  </si>
  <si>
    <t>3/4" - FWS-HS152 - AG1A</t>
  </si>
  <si>
    <t>E148</t>
  </si>
  <si>
    <t>3/4" - FWS-HS151 - AG1A</t>
  </si>
  <si>
    <t>E147</t>
  </si>
  <si>
    <t>3/4" - FWS-HS145 - AG1A</t>
  </si>
  <si>
    <t>E146</t>
  </si>
  <si>
    <t>3/4" - FWS-HS144-2 - AG1A</t>
  </si>
  <si>
    <t>E145</t>
  </si>
  <si>
    <t>3/4" - FWS-HS143 - AG1A</t>
  </si>
  <si>
    <t>E144</t>
  </si>
  <si>
    <t>3/4" - FWS-HS142 - AG1A</t>
  </si>
  <si>
    <t>E143</t>
  </si>
  <si>
    <t>3/4" - FWS-HS141 - AG1A</t>
  </si>
  <si>
    <t>E142</t>
  </si>
  <si>
    <t>3/4" - FWS-HS124 - AG1A</t>
  </si>
  <si>
    <t>E141</t>
  </si>
  <si>
    <t>3/4" - FWS-HS123 - AG1A</t>
  </si>
  <si>
    <t>E140</t>
  </si>
  <si>
    <t>3/4" - FWS-HS122 - AG1A</t>
  </si>
  <si>
    <t>E139</t>
  </si>
  <si>
    <t>3/4" - FWS-HS121 - AG1A</t>
  </si>
  <si>
    <t>E138</t>
  </si>
  <si>
    <t>3/4" - FWS-HS111 - AG1A</t>
  </si>
  <si>
    <t>E137</t>
  </si>
  <si>
    <t>3/4" - FWS-HS110 - AG1A</t>
  </si>
  <si>
    <t>E136</t>
  </si>
  <si>
    <t>3/4" - FWS-HS109 - AG1A</t>
  </si>
  <si>
    <t>E135</t>
  </si>
  <si>
    <t>3/4" - FWS-HS108 - AG1A</t>
  </si>
  <si>
    <t>E134</t>
  </si>
  <si>
    <t>3/4" - FWS-HS107 - AG1A</t>
  </si>
  <si>
    <t>E133</t>
  </si>
  <si>
    <t>3/4" - FWS-HS106 - AG1A</t>
  </si>
  <si>
    <t>E132</t>
  </si>
  <si>
    <t>3/4" - FWS-HS105 - AG1A</t>
  </si>
  <si>
    <t>E131</t>
  </si>
  <si>
    <t>3/4" - FWS-HS104 - AG1A</t>
  </si>
  <si>
    <t>E130</t>
  </si>
  <si>
    <t>3/4" - FWS-HS103 - AG1A</t>
  </si>
  <si>
    <t>E129</t>
  </si>
  <si>
    <t>3/4" - FWS-HS102 - AG1A</t>
  </si>
  <si>
    <t>E128</t>
  </si>
  <si>
    <t>3/4" - FWS-HS101 - AG1A</t>
  </si>
  <si>
    <t>E127</t>
  </si>
  <si>
    <t>1" - FWS-HS155-1 - AG1A</t>
  </si>
  <si>
    <t>E110</t>
  </si>
  <si>
    <t>1" - FWS-HS144-1 - AG1A</t>
  </si>
  <si>
    <t>E109</t>
  </si>
  <si>
    <t>1" - FWS-9384 - AG1A</t>
  </si>
  <si>
    <t>E106</t>
  </si>
  <si>
    <t>1 1/2" - FWS-9383 - AG1A</t>
  </si>
  <si>
    <t>E104</t>
  </si>
  <si>
    <t>1 1/2" - FGS-6105-2 - AG1C</t>
  </si>
  <si>
    <t>E093</t>
  </si>
  <si>
    <t>1 1/2" - FGS-5105-2 - AG1A</t>
  </si>
  <si>
    <t>E092</t>
  </si>
  <si>
    <t>1 1/2" - FGS-5105 - AG1C</t>
  </si>
  <si>
    <t>E091</t>
  </si>
  <si>
    <t>3/4" - FGS-9621 - AG1C</t>
  </si>
  <si>
    <t>E090</t>
  </si>
  <si>
    <t>1 1/2" - FGS-6105-1 - AG1C</t>
  </si>
  <si>
    <t>E089</t>
  </si>
  <si>
    <t>3/4" - DMW-HS162 - AS1A</t>
  </si>
  <si>
    <t>E068</t>
  </si>
  <si>
    <t>3/4" - DMW-HS152 - AS1A</t>
  </si>
  <si>
    <t>E067</t>
  </si>
  <si>
    <t>3/4" - DMW-HS142 - AS1A</t>
  </si>
  <si>
    <t>E066</t>
  </si>
  <si>
    <t>3/4" - DMW-HS124 - AS1A</t>
  </si>
  <si>
    <t>E065</t>
  </si>
  <si>
    <t>PIPING LIST UTILITY &amp; TANK YARD</t>
  </si>
  <si>
    <t>G011</t>
  </si>
  <si>
    <t>2"-BBD-9201 -AG 1B-H25</t>
  </si>
  <si>
    <t>G021</t>
  </si>
  <si>
    <t>2"-BFW-8507-AG 1B-P</t>
  </si>
  <si>
    <t>G022</t>
  </si>
  <si>
    <t>2"-BFW-8505-AG 1B-P (1/2) (2/2)</t>
  </si>
  <si>
    <t>G023</t>
  </si>
  <si>
    <t>3"-BFW-8503-AG 1 B-P</t>
  </si>
  <si>
    <t>G024</t>
  </si>
  <si>
    <t>2-1/2"-BFW-8508- AG1B-P</t>
  </si>
  <si>
    <t>G025</t>
  </si>
  <si>
    <t>8"-BFW-9201 -AG 1B-H25</t>
  </si>
  <si>
    <t>G026</t>
  </si>
  <si>
    <t>8"-BFW-9201-AG 1B-H25</t>
  </si>
  <si>
    <t>G027</t>
  </si>
  <si>
    <t>G028</t>
  </si>
  <si>
    <t>4"-BFW-9202-BG4A- H25</t>
  </si>
  <si>
    <t>G029</t>
  </si>
  <si>
    <t xml:space="preserve">6"-BFW-9202-BG4A-H25 (1/2) </t>
  </si>
  <si>
    <t>G030</t>
  </si>
  <si>
    <t>6"-BFW-9202-BG4A-H25 (2/2)</t>
  </si>
  <si>
    <t>G031</t>
  </si>
  <si>
    <t>3"-BFW-9205-AG1 B-H25</t>
  </si>
  <si>
    <t>G032</t>
  </si>
  <si>
    <t>3"-BFW-9205-AG 1B-H25</t>
  </si>
  <si>
    <t>G033</t>
  </si>
  <si>
    <t>G051</t>
  </si>
  <si>
    <t>2"-CWR-9421 -AG 1A</t>
  </si>
  <si>
    <t>G052</t>
  </si>
  <si>
    <t>2"-CWR-8000-AG1A</t>
  </si>
  <si>
    <t>G061</t>
  </si>
  <si>
    <t>2"-CWR-9406-AG 1A</t>
  </si>
  <si>
    <t>G062</t>
  </si>
  <si>
    <t>20"-CWR-9451-AG1A</t>
  </si>
  <si>
    <t>G063</t>
  </si>
  <si>
    <t>4"-CWR-8501-AG1A</t>
  </si>
  <si>
    <t>G064</t>
  </si>
  <si>
    <t>2"-CWR-8000-AG 1A</t>
  </si>
  <si>
    <t>G065</t>
  </si>
  <si>
    <t>8"-CWR-9401 -AG 1A</t>
  </si>
  <si>
    <t>G067</t>
  </si>
  <si>
    <t>4"-CWR-9410-AG1A</t>
  </si>
  <si>
    <t>G068</t>
  </si>
  <si>
    <t>2"-WCR-9403-AG 1A</t>
  </si>
  <si>
    <t>G091</t>
  </si>
  <si>
    <t>28"-CWS-9400-AG 1A</t>
  </si>
  <si>
    <t>G092</t>
  </si>
  <si>
    <t>G093</t>
  </si>
  <si>
    <t>2"-CWS-9406-AG 1A</t>
  </si>
  <si>
    <t>G094</t>
  </si>
  <si>
    <t>6"-CWS-9407-AG 1A</t>
  </si>
  <si>
    <t>G095</t>
  </si>
  <si>
    <t>20"-CWS-9451 -AG 1A (1/2) (2/2)</t>
  </si>
  <si>
    <t>G096</t>
  </si>
  <si>
    <t>G097</t>
  </si>
  <si>
    <t>6"-CWS-9406-AG 1A</t>
  </si>
  <si>
    <t>G098</t>
  </si>
  <si>
    <t>4"-CWS-8501 -AG 1A</t>
  </si>
  <si>
    <t>G099</t>
  </si>
  <si>
    <t>8"-CWS-9401-AG 1A</t>
  </si>
  <si>
    <t>G101</t>
  </si>
  <si>
    <t>4"-CWS-9410-AG1A</t>
  </si>
  <si>
    <t>G102</t>
  </si>
  <si>
    <t>2"-CWS-9403-AG 1A</t>
  </si>
  <si>
    <t>G121</t>
  </si>
  <si>
    <t>4"-DMW-9301-AS1A</t>
  </si>
  <si>
    <t>SS304</t>
  </si>
  <si>
    <t>G122</t>
  </si>
  <si>
    <t>6"-DMW-9302-AS1A</t>
  </si>
  <si>
    <t>G123</t>
  </si>
  <si>
    <t>4"-DMW-9302-AS1A</t>
  </si>
  <si>
    <t>G124</t>
  </si>
  <si>
    <t>4"-DM W-9303-AS1A (1/2) (2/2)</t>
  </si>
  <si>
    <t>G125</t>
  </si>
  <si>
    <t>4"-D M W-9304-AS1A</t>
  </si>
  <si>
    <t>G126</t>
  </si>
  <si>
    <t>4"-DMW-9305-AS1A (1/2) (2/2)</t>
  </si>
  <si>
    <t>G127</t>
  </si>
  <si>
    <t>4"-DM W-9305-AS1A</t>
  </si>
  <si>
    <t>G128</t>
  </si>
  <si>
    <t>3"-DMW-9308-AS1A</t>
  </si>
  <si>
    <t>G129</t>
  </si>
  <si>
    <t>3"-DMW-9311-AG1A</t>
  </si>
  <si>
    <t>G141</t>
  </si>
  <si>
    <t>18"-FFW-7501 -AG 1A (1/2) (2/2)</t>
  </si>
  <si>
    <t>Fire Fighting Water</t>
  </si>
  <si>
    <t>G142</t>
  </si>
  <si>
    <t>4"-FFW-7502-AG1A</t>
  </si>
  <si>
    <t>G143</t>
  </si>
  <si>
    <t>12"-FFW-7503-AG1A (1/2) (2/2)</t>
  </si>
  <si>
    <t>G144</t>
  </si>
  <si>
    <t>12"-FFW-7503-AG 1A (1/2) (2/2)</t>
  </si>
  <si>
    <t>G145</t>
  </si>
  <si>
    <t>G146</t>
  </si>
  <si>
    <t>4"-FFW-7504-AG1A (1/2) (2/2)</t>
  </si>
  <si>
    <t>G147</t>
  </si>
  <si>
    <t>12"-FFW-7505-AG1A</t>
  </si>
  <si>
    <t>G148</t>
  </si>
  <si>
    <t>G149</t>
  </si>
  <si>
    <t>12"-FFW-7505-AG 1A</t>
  </si>
  <si>
    <t>G150</t>
  </si>
  <si>
    <t>G151</t>
  </si>
  <si>
    <t>G152</t>
  </si>
  <si>
    <t>2-1/2"-FFW-7506- AG1A</t>
  </si>
  <si>
    <t>G161</t>
  </si>
  <si>
    <t>2"-FNG-8501 -AG 1C</t>
  </si>
  <si>
    <t>G162</t>
  </si>
  <si>
    <t>G163</t>
  </si>
  <si>
    <t>G164</t>
  </si>
  <si>
    <t>G165</t>
  </si>
  <si>
    <t>4"-FNG-9602-AG 1C</t>
  </si>
  <si>
    <t>G171</t>
  </si>
  <si>
    <t>6"-FWS-9301 -AG 1A</t>
  </si>
  <si>
    <t>G172</t>
  </si>
  <si>
    <t>6"-FWS-9302-AG 1A</t>
  </si>
  <si>
    <t>G173</t>
  </si>
  <si>
    <t>6"-FWS-9304-AG 1A (1/2) (2/2)</t>
  </si>
  <si>
    <t>G174</t>
  </si>
  <si>
    <t>2"-FWS-9311-AG1A</t>
  </si>
  <si>
    <t>G175</t>
  </si>
  <si>
    <t>6"-FWS-9315-AG1A</t>
  </si>
  <si>
    <t>G176</t>
  </si>
  <si>
    <t>4"-FWS-9312-AG1A</t>
  </si>
  <si>
    <t>G177</t>
  </si>
  <si>
    <t>2"-FWS-9308-AG 1A</t>
  </si>
  <si>
    <t>G211</t>
  </si>
  <si>
    <t>8"-GPA-8506-AG1A</t>
  </si>
  <si>
    <t>G212</t>
  </si>
  <si>
    <t>4"-G PA-8507-AG 1A</t>
  </si>
  <si>
    <t>G213</t>
  </si>
  <si>
    <t>4"-GPA-8509-AG 1A</t>
  </si>
  <si>
    <t>G214</t>
  </si>
  <si>
    <t>3"-G PA-9951 -AG 1A</t>
  </si>
  <si>
    <t>G242</t>
  </si>
  <si>
    <t>3"-GPI-9902-AG 1A</t>
  </si>
  <si>
    <t>G243</t>
  </si>
  <si>
    <t>3"-GPI-9903-AG2A</t>
  </si>
  <si>
    <t>G244</t>
  </si>
  <si>
    <t>3"-GPI-9904-AG2A</t>
  </si>
  <si>
    <t>G245</t>
  </si>
  <si>
    <t>3"-G PI -9901 -AG 1A</t>
  </si>
  <si>
    <t>G271</t>
  </si>
  <si>
    <t>6"-LPC-9202-AS 1A-H30</t>
  </si>
  <si>
    <t>G272</t>
  </si>
  <si>
    <t>6"-LPC-9202-AG 1B-H30</t>
  </si>
  <si>
    <t>G281</t>
  </si>
  <si>
    <t>2"-LPS-8504-AG 1A</t>
  </si>
  <si>
    <t>G282</t>
  </si>
  <si>
    <t>6"-LPS-9201 -AG1B-H30 (1/2) (2/2)</t>
  </si>
  <si>
    <t>G311</t>
  </si>
  <si>
    <t>10"-MPS-9210-BG4A-H40</t>
  </si>
  <si>
    <t>G312</t>
  </si>
  <si>
    <t>8"-M PS-9210-BG4A-H40</t>
  </si>
  <si>
    <t>G331</t>
  </si>
  <si>
    <t>3"-NGS-9902-AG 1A</t>
  </si>
  <si>
    <t>G332</t>
  </si>
  <si>
    <t>3"-NGS-9904-AG 1A</t>
  </si>
  <si>
    <t>G333</t>
  </si>
  <si>
    <t>3"-NGS-9901 -AG 1A</t>
  </si>
  <si>
    <t>G334</t>
  </si>
  <si>
    <t>G351</t>
  </si>
  <si>
    <t>4"-P-8502-AG1A</t>
  </si>
  <si>
    <t>Process</t>
  </si>
  <si>
    <t>G352</t>
  </si>
  <si>
    <t>4"-P-8501-AG1A</t>
  </si>
  <si>
    <t>G353</t>
  </si>
  <si>
    <t>16"-P-8503-AS1 A-P</t>
  </si>
  <si>
    <t>G354</t>
  </si>
  <si>
    <t>16"-P-8504-AS1 A-P</t>
  </si>
  <si>
    <t>G355</t>
  </si>
  <si>
    <t>16"-P-8505-AS1 A-P</t>
  </si>
  <si>
    <t>G356</t>
  </si>
  <si>
    <t>3"-P-8506-AG1C</t>
  </si>
  <si>
    <t>G371</t>
  </si>
  <si>
    <t>4"-PC-9204-AG 1B</t>
  </si>
  <si>
    <t>G401</t>
  </si>
  <si>
    <t>2"-PWS-9301-AG2A</t>
  </si>
  <si>
    <t>Potable Water</t>
  </si>
  <si>
    <t>G402</t>
  </si>
  <si>
    <t>2"-PWS-93Q2-AG2A</t>
  </si>
  <si>
    <t>G403</t>
  </si>
  <si>
    <t>2"-PWS-9303-AG 1A</t>
  </si>
  <si>
    <t>G431</t>
  </si>
  <si>
    <t>4"-RWR-9430-AG 1A-L25</t>
  </si>
  <si>
    <t>Refrigerated Water Return</t>
  </si>
  <si>
    <t>G441</t>
  </si>
  <si>
    <t>6"-RWS-9401 -AG 1A-L25 (1/2) (2/2)</t>
  </si>
  <si>
    <t>Refrigerated Water Supply</t>
  </si>
  <si>
    <t>G442</t>
  </si>
  <si>
    <t>4"-RWS-9402-AG 1A-L25 (1/2) (2/2)</t>
  </si>
  <si>
    <t>G443</t>
  </si>
  <si>
    <t>G444</t>
  </si>
  <si>
    <t>4"-RWS-9420-AG 1A-L25</t>
  </si>
  <si>
    <t>G451</t>
  </si>
  <si>
    <t>3"-SA-8002-AG 1C</t>
  </si>
  <si>
    <t>Sulfuric Acid</t>
  </si>
  <si>
    <t>G481</t>
  </si>
  <si>
    <t>3"-SHY-8001 -AG 1C</t>
  </si>
  <si>
    <t>Caustic Soda</t>
  </si>
  <si>
    <t>G511</t>
  </si>
  <si>
    <t>6"-WAR-8001-AG1A</t>
  </si>
  <si>
    <t>G512</t>
  </si>
  <si>
    <t>2"-WAR-8005-AG 1A</t>
  </si>
  <si>
    <t>G513</t>
  </si>
  <si>
    <t>2"-WAR-8006-AG 1A</t>
  </si>
  <si>
    <t>G514</t>
  </si>
  <si>
    <t>6"-WAR-8000-AG 1A</t>
  </si>
  <si>
    <t>G515</t>
  </si>
  <si>
    <t>6"-WAR-8001 -AG 1A</t>
  </si>
  <si>
    <t>G516</t>
  </si>
  <si>
    <t>6"-WAR-8004-AG 1A</t>
  </si>
  <si>
    <t>G517</t>
  </si>
  <si>
    <t>2"-WAR-8004-AG 1A</t>
  </si>
  <si>
    <t>G518</t>
  </si>
  <si>
    <t>G519</t>
  </si>
  <si>
    <t>G520</t>
  </si>
  <si>
    <t>G521</t>
  </si>
  <si>
    <t>2"-WAR-8004-AS 1A</t>
  </si>
  <si>
    <t>G522</t>
  </si>
  <si>
    <t>G523</t>
  </si>
  <si>
    <t>G524</t>
  </si>
  <si>
    <t>2"-WAR-8004-AS1A</t>
  </si>
  <si>
    <t>G525</t>
  </si>
  <si>
    <t>G526</t>
  </si>
  <si>
    <t>G527</t>
  </si>
  <si>
    <t>G528</t>
  </si>
  <si>
    <t>2'"-WAR-8004-AS1A</t>
  </si>
  <si>
    <t>G529</t>
  </si>
  <si>
    <t>2"-WAR-8005-AS 1A</t>
  </si>
  <si>
    <t>G530</t>
  </si>
  <si>
    <t>2"-WAR-8006-AS 1A</t>
  </si>
  <si>
    <t>G531</t>
  </si>
  <si>
    <t>4"-WAT-8000-AG1A</t>
  </si>
  <si>
    <t>G532</t>
  </si>
  <si>
    <t>3"-WAT-8001 -AG 1A</t>
  </si>
  <si>
    <t>G533</t>
  </si>
  <si>
    <t>3"-WAT-8004-AG1A</t>
  </si>
  <si>
    <t>G534</t>
  </si>
  <si>
    <t>3"-WAT-8001-AG1A (1/2) (2/2)</t>
  </si>
  <si>
    <t>G551</t>
  </si>
  <si>
    <t>2"-W M L-8000-AG1A</t>
  </si>
  <si>
    <t>G552</t>
  </si>
  <si>
    <t>2"-W M L-8003-AG1A</t>
  </si>
  <si>
    <t>G611</t>
  </si>
  <si>
    <t>3"-WW-8001 -AG 1C</t>
  </si>
  <si>
    <t>G612</t>
  </si>
  <si>
    <t>G621</t>
  </si>
  <si>
    <t>2"-WW I-8001 -AG 1C</t>
  </si>
  <si>
    <t>G622</t>
  </si>
  <si>
    <t>2"-WWI-8003-AS 1A</t>
  </si>
  <si>
    <t>G623</t>
  </si>
  <si>
    <t>2"-WWI-8002-AS1A</t>
  </si>
  <si>
    <t>G624</t>
  </si>
  <si>
    <t>2"-WWI-8004-AS1 A (1/2) (2/2)</t>
  </si>
  <si>
    <t>G625</t>
  </si>
  <si>
    <t>2"-WW I-8004-AS1A</t>
  </si>
  <si>
    <t>G641</t>
  </si>
  <si>
    <t>4"-WWT-8503-AS1A-P (1/2) (2/2)</t>
  </si>
  <si>
    <t>G642</t>
  </si>
  <si>
    <t>2-1 /2"-WWT-8505-AS1A-P (1/2) (2/2)</t>
  </si>
  <si>
    <t>G643</t>
  </si>
  <si>
    <t>4"-WWT-8508-AS1 A-P</t>
  </si>
  <si>
    <t>G644</t>
  </si>
  <si>
    <t>4"-WWT-8509-AS1 A-P</t>
  </si>
  <si>
    <t>G645</t>
  </si>
  <si>
    <t>3"-WWT-8510-AS 1 A-P</t>
  </si>
  <si>
    <t>G646</t>
  </si>
  <si>
    <t>3"-WWT-8510-AS1 A-P</t>
  </si>
  <si>
    <t>G647</t>
  </si>
  <si>
    <t>4"-WWT-8513-AS1 A-P</t>
  </si>
  <si>
    <t>G701</t>
  </si>
  <si>
    <t>6"-TK-931-AG1A</t>
  </si>
  <si>
    <t>G702</t>
  </si>
  <si>
    <t>2"-TK-811-AS1A</t>
  </si>
  <si>
    <t>G703</t>
  </si>
  <si>
    <t>2"-TK-831-AG1C</t>
  </si>
  <si>
    <t>G704</t>
  </si>
  <si>
    <t>2"-TK-832-AG1C</t>
  </si>
  <si>
    <t>G705</t>
  </si>
  <si>
    <t>2"-TK-833-AG1A</t>
  </si>
  <si>
    <t>G706</t>
  </si>
  <si>
    <t>4"-D-921-AG1B</t>
  </si>
  <si>
    <t>G707</t>
  </si>
  <si>
    <t>2"-D-921-AG1B</t>
  </si>
  <si>
    <t>G708</t>
  </si>
  <si>
    <t>2"-D-921-AG1B (1/2) (2/2)</t>
  </si>
  <si>
    <t>G709</t>
  </si>
  <si>
    <t>2"-TK-932-AS1A</t>
  </si>
  <si>
    <t>G710</t>
  </si>
  <si>
    <t>4"-TK-820-AS1A</t>
  </si>
  <si>
    <t>G711</t>
  </si>
  <si>
    <t>4"-TK-822-AS1A</t>
  </si>
  <si>
    <t>H021</t>
  </si>
  <si>
    <t>1 /2"-BFW-8501-BG4A-P</t>
  </si>
  <si>
    <t>H022</t>
  </si>
  <si>
    <t>3/4"-BFW-8502-BG4A- P</t>
  </si>
  <si>
    <t>H023</t>
  </si>
  <si>
    <t>1 /2"-BFW-9201 -AG 1B-H25</t>
  </si>
  <si>
    <t>H024</t>
  </si>
  <si>
    <t>3/4"-BFW-9201 -AG1B-H25</t>
  </si>
  <si>
    <t>H041</t>
  </si>
  <si>
    <t>3/4"-CF-9203-AS1A</t>
  </si>
  <si>
    <t>H042</t>
  </si>
  <si>
    <t>3/4"-CF-9402-AS 1A</t>
  </si>
  <si>
    <t>H043</t>
  </si>
  <si>
    <t>3/4"-CF-9201 -AS1A</t>
  </si>
  <si>
    <t>H044</t>
  </si>
  <si>
    <t>3/4"-CF-9201 -AS 1A</t>
  </si>
  <si>
    <t>H045</t>
  </si>
  <si>
    <t>3/4"-CF-9202-AS 1A</t>
  </si>
  <si>
    <t>H061</t>
  </si>
  <si>
    <t>3/4"-CWR-9204-AG 1A</t>
  </si>
  <si>
    <t>H062</t>
  </si>
  <si>
    <t>3/4"-CWR-9413-AG1A</t>
  </si>
  <si>
    <t>H091</t>
  </si>
  <si>
    <t>3/4"-CWS-9203-AG 1A</t>
  </si>
  <si>
    <t>H092</t>
  </si>
  <si>
    <t>3/4"-CWS-9413-AG1A</t>
  </si>
  <si>
    <t>H121</t>
  </si>
  <si>
    <t>1-1/2"-DMW-9309- AS1A</t>
  </si>
  <si>
    <t>H122</t>
  </si>
  <si>
    <t>1-1/2"-DMW-9310- AS1A</t>
  </si>
  <si>
    <t>H123</t>
  </si>
  <si>
    <t>3/4"-DMW-9210-AS1A</t>
  </si>
  <si>
    <t>H124</t>
  </si>
  <si>
    <t>1-1/2"-DMW-93D7- AS1A</t>
  </si>
  <si>
    <t>H125</t>
  </si>
  <si>
    <t>3/4"-DM W-9312-AS1A</t>
  </si>
  <si>
    <t>H161</t>
  </si>
  <si>
    <t>1 /2"-FNG-8502-AG 1C</t>
  </si>
  <si>
    <t>H162</t>
  </si>
  <si>
    <t>1"-FNG-9281 -AG 1C</t>
  </si>
  <si>
    <t>H171</t>
  </si>
  <si>
    <t>1 /2"-FWS-8003-AG1 A</t>
  </si>
  <si>
    <t>H172</t>
  </si>
  <si>
    <t>3/4"-FWS-8001 -AG 1A</t>
  </si>
  <si>
    <t>Filtered Water`</t>
  </si>
  <si>
    <t>H173</t>
  </si>
  <si>
    <t>1 "-FWS-8506-AG1A</t>
  </si>
  <si>
    <t>H174</t>
  </si>
  <si>
    <t>1 -1 /2"-FWS-8508-AG1A</t>
  </si>
  <si>
    <t>H175</t>
  </si>
  <si>
    <t>1"-FWS-8509-AG1A</t>
  </si>
  <si>
    <t>H176</t>
  </si>
  <si>
    <t>1 "-FWS-8511 -AG 1A</t>
  </si>
  <si>
    <t>H177</t>
  </si>
  <si>
    <t>3/4"-FWS-HS903- AG1A</t>
  </si>
  <si>
    <t>H178</t>
  </si>
  <si>
    <t>3/4"-FWS-8002-AG 1A</t>
  </si>
  <si>
    <t>H179</t>
  </si>
  <si>
    <t>H180</t>
  </si>
  <si>
    <t>3/4"-FWS-HS901 -AG1A</t>
  </si>
  <si>
    <t>H181</t>
  </si>
  <si>
    <t>3/4"-FWS-HS902- AG1A</t>
  </si>
  <si>
    <t>H182</t>
  </si>
  <si>
    <t>1 -1 /2"-FWS-9307-AG1A</t>
  </si>
  <si>
    <t>H211</t>
  </si>
  <si>
    <t>1 "-GPA-8502-AG1A</t>
  </si>
  <si>
    <t>H212</t>
  </si>
  <si>
    <t>1 "-GPA-8503-AG1A</t>
  </si>
  <si>
    <t>H213</t>
  </si>
  <si>
    <t>1 "-GPA-8505-AG1A</t>
  </si>
  <si>
    <t>H214</t>
  </si>
  <si>
    <t>1 /2"-GPA-8508-AG 1A</t>
  </si>
  <si>
    <t>H215</t>
  </si>
  <si>
    <t>1/2"-GPA-8510-AG1A</t>
  </si>
  <si>
    <t>H216</t>
  </si>
  <si>
    <t>1/2"-GPA-8511-AG1A %</t>
  </si>
  <si>
    <t>H217</t>
  </si>
  <si>
    <t>1 /2"-G PA-8514-AG1A</t>
  </si>
  <si>
    <t>H218</t>
  </si>
  <si>
    <t>3/4"-GPA-8515-AG1A</t>
  </si>
  <si>
    <t>H219</t>
  </si>
  <si>
    <t>3/4"-GPA-HS903-AG 1A</t>
  </si>
  <si>
    <t>H220</t>
  </si>
  <si>
    <t>3/4"-GPA-HS901 -AG 1A</t>
  </si>
  <si>
    <t>H221</t>
  </si>
  <si>
    <t>3/4"-GPA-HS902-AG1A</t>
  </si>
  <si>
    <t>H241</t>
  </si>
  <si>
    <t>1"-GPI-8501-AG2A</t>
  </si>
  <si>
    <t>H242</t>
  </si>
  <si>
    <t>1/2"-GPI-8502-AG2A</t>
  </si>
  <si>
    <t>H243</t>
  </si>
  <si>
    <t>1/2"-GPI-8503-AG2A</t>
  </si>
  <si>
    <t>H244</t>
  </si>
  <si>
    <t>1 "-GPI-9210-AG2A</t>
  </si>
  <si>
    <t>H245</t>
  </si>
  <si>
    <t>3/4"-GPI-9919-AG2A</t>
  </si>
  <si>
    <t>H281</t>
  </si>
  <si>
    <t>3/4"-LPS-9260-AG1 B-H25</t>
  </si>
  <si>
    <t>H282</t>
  </si>
  <si>
    <t>3/4"-LPS-9260-AG 1B-H25</t>
  </si>
  <si>
    <t>H283</t>
  </si>
  <si>
    <t>1 -1 /2"-LPS-8501 -AG1B-H25</t>
  </si>
  <si>
    <t>H284</t>
  </si>
  <si>
    <t>1-1 /2"-LPS-8502-AG 1B-H25 (1/2) (2/2)</t>
  </si>
  <si>
    <t>H285</t>
  </si>
  <si>
    <t>1 /2"-LPS-8504-AG 1B-H25</t>
  </si>
  <si>
    <t>H286</t>
  </si>
  <si>
    <t>3/4"-LPS-9204-AG1 B-H25</t>
  </si>
  <si>
    <t>H287</t>
  </si>
  <si>
    <t>3/4"-LPS-HS903-AG 1B-H25</t>
  </si>
  <si>
    <t>H288</t>
  </si>
  <si>
    <t>1-1 /2"-LPS-9205-AG 1B-H25</t>
  </si>
  <si>
    <t>H289</t>
  </si>
  <si>
    <t>3/4"-LPS-HS901 -AG1B-H25</t>
  </si>
  <si>
    <t>H290</t>
  </si>
  <si>
    <t>3/4"-LPS-HS902-AG 1B-H25</t>
  </si>
  <si>
    <t>H291</t>
  </si>
  <si>
    <t>3/4"-LPS-9264-AG1 B-H25</t>
  </si>
  <si>
    <t>H311</t>
  </si>
  <si>
    <t>3/4"-M PS-9210-BG4A-H25</t>
  </si>
  <si>
    <t>H312</t>
  </si>
  <si>
    <t>3/4"-MPS-9210-BG4A-H25</t>
  </si>
  <si>
    <t>H331</t>
  </si>
  <si>
    <t>1 "-NGS-8501 -AG 1A</t>
  </si>
  <si>
    <t>H332</t>
  </si>
  <si>
    <t>H333</t>
  </si>
  <si>
    <t>3/4"^sTfS903^AGTA</t>
  </si>
  <si>
    <t>H334</t>
  </si>
  <si>
    <t>3/4"-NGS-HS901 -AG 1A</t>
  </si>
  <si>
    <t>H335</t>
  </si>
  <si>
    <t>3/4"-NGS-HS902-AG 1A</t>
  </si>
  <si>
    <t>H351</t>
  </si>
  <si>
    <t>1"-P-9611-BG3A</t>
  </si>
  <si>
    <t>H381</t>
  </si>
  <si>
    <t>1 /2"-POL-8004-AS 1A</t>
  </si>
  <si>
    <t>H382</t>
  </si>
  <si>
    <t>1 /2"-POL-8004-AS1 A</t>
  </si>
  <si>
    <t>H383</t>
  </si>
  <si>
    <t>1 "-POL-8001 -ASIA</t>
  </si>
  <si>
    <t>H401</t>
  </si>
  <si>
    <t>1 -1/2"-PWS-8501 -AG2A</t>
  </si>
  <si>
    <t>H402</t>
  </si>
  <si>
    <t>1 "-PWS-8502-AG2A</t>
  </si>
  <si>
    <t>H403</t>
  </si>
  <si>
    <t>1-1 /2"-PWS-9309-AG2A</t>
  </si>
  <si>
    <t>H404</t>
  </si>
  <si>
    <t>1 -1 /2"-PWS-9304-AG2A</t>
  </si>
  <si>
    <t>H405</t>
  </si>
  <si>
    <t>3/4"-PWS-9307-AG2A</t>
  </si>
  <si>
    <t>H406</t>
  </si>
  <si>
    <t>1-1 /2"-PWS-9308-AG2A</t>
  </si>
  <si>
    <t>H441</t>
  </si>
  <si>
    <t>1-1 /2"-RWS-9403-AG1A-L25</t>
  </si>
  <si>
    <t>H451</t>
  </si>
  <si>
    <t>1-1/2"-SA-8001-AG1C</t>
  </si>
  <si>
    <t>H452</t>
  </si>
  <si>
    <t>1-1 /2"-SA-8002-AG 1C</t>
  </si>
  <si>
    <t>H453</t>
  </si>
  <si>
    <t>1 -1 /2"-SA-8003-AG 1C</t>
  </si>
  <si>
    <t>H454</t>
  </si>
  <si>
    <t>1-1 /2"-SA-8004-AG 1C</t>
  </si>
  <si>
    <t>H455</t>
  </si>
  <si>
    <t>1-1 /2"-SA-8005-AG 1C</t>
  </si>
  <si>
    <t>H456</t>
  </si>
  <si>
    <t>1-1 /2"-SA-8007-AG 1C</t>
  </si>
  <si>
    <t>H457</t>
  </si>
  <si>
    <t>1 /2"-SA-8008-AG 1A</t>
  </si>
  <si>
    <t>H458</t>
  </si>
  <si>
    <t>3/4"-SA-9302-AG1 C</t>
  </si>
  <si>
    <t>H459</t>
  </si>
  <si>
    <t>3/4"-SA-9303-AS 1A</t>
  </si>
  <si>
    <t>H460</t>
  </si>
  <si>
    <t>3/4"-SA-9301 -AG1C</t>
  </si>
  <si>
    <t>H481</t>
  </si>
  <si>
    <t>1 -1 /2"-SH Y-8001 -AG 1C</t>
  </si>
  <si>
    <t>H482</t>
  </si>
  <si>
    <t>1-1/2"-SHY-8003-AG1C</t>
  </si>
  <si>
    <t>H483</t>
  </si>
  <si>
    <t>1-1/2"-SHY-8004-AG1C</t>
  </si>
  <si>
    <t>H484</t>
  </si>
  <si>
    <t>1-1/2"-SHY-8005-AG1C</t>
  </si>
  <si>
    <t>H485</t>
  </si>
  <si>
    <t>3/4"-SH Y -8006-AG1C</t>
  </si>
  <si>
    <t>H486</t>
  </si>
  <si>
    <t>3/4"-SH Y-8007-AG 1C</t>
  </si>
  <si>
    <t>H487</t>
  </si>
  <si>
    <t>1 "-SHY -8008-AG1C</t>
  </si>
  <si>
    <t>H488</t>
  </si>
  <si>
    <t>1 /2"-SH Y-8009-AG1C</t>
  </si>
  <si>
    <t>H489</t>
  </si>
  <si>
    <t>3/4"-SH Y-9201 -AG 1C</t>
  </si>
  <si>
    <t>H511</t>
  </si>
  <si>
    <t>1 -1 /2"-WAR-8003-AG1A</t>
  </si>
  <si>
    <t>H512</t>
  </si>
  <si>
    <t>1-1/2"-WAR-8003- AS1A</t>
  </si>
  <si>
    <t>H531</t>
  </si>
  <si>
    <t>1-1 /2"-WAT-8002-AG1A</t>
  </si>
  <si>
    <t>H532</t>
  </si>
  <si>
    <t>1 "-WAT-8003-AG1A</t>
  </si>
  <si>
    <t>H533</t>
  </si>
  <si>
    <t>1-1 /2"-WAT-8501 -AG1A</t>
  </si>
  <si>
    <t>H534</t>
  </si>
  <si>
    <t>3/4"-WAT-8502-AG1A</t>
  </si>
  <si>
    <t>H535</t>
  </si>
  <si>
    <t>1 "-WAT-8005-AG1A</t>
  </si>
  <si>
    <t>H536</t>
  </si>
  <si>
    <t>1 "-WAT-8006-AG 1A</t>
  </si>
  <si>
    <t>H537</t>
  </si>
  <si>
    <t>H551</t>
  </si>
  <si>
    <t>3/4"-W M L-8002-AG1A</t>
  </si>
  <si>
    <t>H552</t>
  </si>
  <si>
    <t>1 "-WML-8005-AG1A</t>
  </si>
  <si>
    <t>H553</t>
  </si>
  <si>
    <t>1 "-W M L-8007-AG 1A</t>
  </si>
  <si>
    <t>H554</t>
  </si>
  <si>
    <t>3/4"-W ML-8008-AG1A</t>
  </si>
  <si>
    <t>H555</t>
  </si>
  <si>
    <t>3/4"-WM L-8008-AG1A</t>
  </si>
  <si>
    <t>H556</t>
  </si>
  <si>
    <t>1-1/2"-WML-8001- AG1A</t>
  </si>
  <si>
    <t>H557</t>
  </si>
  <si>
    <t>1-1 /2"-W M L-8004-AG1A (1/2) (2/2)</t>
  </si>
  <si>
    <t>H558</t>
  </si>
  <si>
    <t>1 "-W M L-8006-AG1A</t>
  </si>
  <si>
    <t>H559</t>
  </si>
  <si>
    <t>1 "-WML-8008-AG1A</t>
  </si>
  <si>
    <t>H560</t>
  </si>
  <si>
    <t>3/4"-WML-8010-AG1A</t>
  </si>
  <si>
    <t>H561</t>
  </si>
  <si>
    <t>1 "-W M L-8008-AS1A</t>
  </si>
  <si>
    <t>H581</t>
  </si>
  <si>
    <t>1 "-WNP-8000-AG1A</t>
  </si>
  <si>
    <t>H582</t>
  </si>
  <si>
    <t>3/4"-WNP-8001 -AG 1A</t>
  </si>
  <si>
    <t>H583</t>
  </si>
  <si>
    <t>3/4"-WNP-8002-AG 1A</t>
  </si>
  <si>
    <t>H591</t>
  </si>
  <si>
    <t>3/4"-WT!-8000-AS 1A'</t>
  </si>
  <si>
    <t>H641</t>
  </si>
  <si>
    <t>3/4"'-WWT-8507-AS 1A-P</t>
  </si>
  <si>
    <t>H642</t>
  </si>
  <si>
    <t>3/4"-WWT-8501 -AS1A-HT25</t>
  </si>
  <si>
    <t>H701</t>
  </si>
  <si>
    <t>1 -1 /2"-TK-852-AG 1B</t>
  </si>
  <si>
    <t>H702</t>
  </si>
  <si>
    <t>1"-TK-853-AS1A</t>
  </si>
  <si>
    <t>H703</t>
  </si>
  <si>
    <t>1"-D-921-AG1B</t>
  </si>
  <si>
    <t>H704</t>
  </si>
  <si>
    <t>3/4"-D-991 -AG 1A</t>
  </si>
  <si>
    <t>H705</t>
  </si>
  <si>
    <t>3/4"-TK-942-AG 1A</t>
  </si>
  <si>
    <t>H706</t>
  </si>
  <si>
    <t>H707</t>
  </si>
  <si>
    <t>3/4"-D-992-AG2A</t>
  </si>
  <si>
    <t>H708</t>
  </si>
  <si>
    <t>H709</t>
  </si>
  <si>
    <t>3/4"-D-993-AG1A</t>
  </si>
  <si>
    <t>H710</t>
  </si>
  <si>
    <t>1-1 /2"-TK-936-AG2A</t>
  </si>
  <si>
    <t>H711</t>
  </si>
  <si>
    <t>H712</t>
  </si>
  <si>
    <t>3/4"-D-921 -AG 1B</t>
  </si>
  <si>
    <t>H713</t>
  </si>
  <si>
    <t>1 /2"-C-991 -AG 1C</t>
  </si>
  <si>
    <t>K001</t>
  </si>
  <si>
    <t>3"-2EH-4314-AG1E</t>
  </si>
  <si>
    <t>2-Ethylhexanol</t>
  </si>
  <si>
    <t>K002</t>
  </si>
  <si>
    <t>K003</t>
  </si>
  <si>
    <t>8"-2EH-7201-AG1E-8</t>
  </si>
  <si>
    <t>K004</t>
  </si>
  <si>
    <t>8"-2EH-7201-AG1E</t>
  </si>
  <si>
    <t>K005</t>
  </si>
  <si>
    <t>8"-2EH-7202-AG1E</t>
  </si>
  <si>
    <t>K007</t>
  </si>
  <si>
    <t>6"-2EH-7204-AG1E</t>
  </si>
  <si>
    <t>K008</t>
  </si>
  <si>
    <t>3"-2EH-7205-AG1E</t>
  </si>
  <si>
    <t>K009</t>
  </si>
  <si>
    <t>3"-2EH-7206-AG1E</t>
  </si>
  <si>
    <t>K010</t>
  </si>
  <si>
    <t>3"-2EH-7207-AG1E-1</t>
  </si>
  <si>
    <t>K013</t>
  </si>
  <si>
    <t>3"-CWS-9402-AG1A</t>
  </si>
  <si>
    <t>K014</t>
  </si>
  <si>
    <t>4"-2EH-7203-AG1E</t>
  </si>
  <si>
    <t>K021</t>
  </si>
  <si>
    <t>8"-IBA-7231-AG1E</t>
  </si>
  <si>
    <t>Iso Butanol</t>
  </si>
  <si>
    <t>K022</t>
  </si>
  <si>
    <t>K023</t>
  </si>
  <si>
    <t>8"-IBA-7232-AG1E</t>
  </si>
  <si>
    <t>K024</t>
  </si>
  <si>
    <t>4"-IBA-7233-AG1E</t>
  </si>
  <si>
    <t>K025</t>
  </si>
  <si>
    <t>6"-IBA-7234-AG1E</t>
  </si>
  <si>
    <t>K027</t>
  </si>
  <si>
    <t>3"-IBA-7236-AG1E</t>
  </si>
  <si>
    <t>K028</t>
  </si>
  <si>
    <t>3"-IBA-7237-AG1E</t>
  </si>
  <si>
    <t>K031</t>
  </si>
  <si>
    <t>8"-NBA-7221-AG1E</t>
  </si>
  <si>
    <t>Normal Butanol</t>
  </si>
  <si>
    <t>K032</t>
  </si>
  <si>
    <t>K033</t>
  </si>
  <si>
    <t>8"-NBA-7222-AG1E</t>
  </si>
  <si>
    <t>K034</t>
  </si>
  <si>
    <t>4"-NBA-7223-AG1E</t>
  </si>
  <si>
    <t>K035</t>
  </si>
  <si>
    <t>6"-NBA-7224-AG1E</t>
  </si>
  <si>
    <t>K036</t>
  </si>
  <si>
    <t>3"-NBA-7225-AG1E</t>
  </si>
  <si>
    <t>K037</t>
  </si>
  <si>
    <t>3"-NBA-7226-AG1E</t>
  </si>
  <si>
    <t>K038</t>
  </si>
  <si>
    <t>3"-NBA-7227-AG1E</t>
  </si>
  <si>
    <t>K041</t>
  </si>
  <si>
    <t>2"-NGB-9932-AS1A</t>
  </si>
  <si>
    <t>K045</t>
  </si>
  <si>
    <t>2"-NGB-9937-AG1A</t>
  </si>
  <si>
    <t>K047</t>
  </si>
  <si>
    <t>6"-PGH-9501-BG3A</t>
  </si>
  <si>
    <t>K048</t>
  </si>
  <si>
    <t>6"-PGH-9502-AG1C</t>
  </si>
  <si>
    <t>K049</t>
  </si>
  <si>
    <t>20"-PGH-9508-AG1C</t>
  </si>
  <si>
    <t>K050</t>
  </si>
  <si>
    <t>20"-PGH-9507-AG1C</t>
  </si>
  <si>
    <t>K051</t>
  </si>
  <si>
    <t>20"-PGH-9510-AG1C</t>
  </si>
  <si>
    <t>K052</t>
  </si>
  <si>
    <t>20"-PGH-9509-AG1C</t>
  </si>
  <si>
    <t>K053</t>
  </si>
  <si>
    <t>20"-PGH-9511-AG1C</t>
  </si>
  <si>
    <t>K054</t>
  </si>
  <si>
    <t>20"-PGH-9512-AG1C</t>
  </si>
  <si>
    <t>K055</t>
  </si>
  <si>
    <t>3"-PGH-9513-BG3A</t>
  </si>
  <si>
    <t>K056</t>
  </si>
  <si>
    <t>20"-PGH-9517-AG1C</t>
  </si>
  <si>
    <t>K057</t>
  </si>
  <si>
    <t>20"-PGH-9518-AG1C</t>
  </si>
  <si>
    <t>K059</t>
  </si>
  <si>
    <t>6"-PGH-9516-BG3A</t>
  </si>
  <si>
    <t>K060</t>
  </si>
  <si>
    <t>2"-PGH-9519-AG1C</t>
  </si>
  <si>
    <t>K061</t>
  </si>
  <si>
    <t>8"-PPY-7101-BG3A</t>
  </si>
  <si>
    <t>K062</t>
  </si>
  <si>
    <t>8"-PPY-7102-BG3A</t>
  </si>
  <si>
    <t>K063</t>
  </si>
  <si>
    <t>8"-PPY-7103-BG3A</t>
  </si>
  <si>
    <t>K064</t>
  </si>
  <si>
    <t>8"-PPY-7104-BG3A</t>
  </si>
  <si>
    <t>K065</t>
  </si>
  <si>
    <t>6"-PPY-7105-BG3A</t>
  </si>
  <si>
    <t>K066</t>
  </si>
  <si>
    <t>K067</t>
  </si>
  <si>
    <t>6"-PPY-7106-BG3A</t>
  </si>
  <si>
    <t>K068</t>
  </si>
  <si>
    <t>6"-PPY-7107-BG3A</t>
  </si>
  <si>
    <t>K069</t>
  </si>
  <si>
    <t>6"-PPY-7108-BG3A</t>
  </si>
  <si>
    <t>K070</t>
  </si>
  <si>
    <t>4"-PPY-7109-BG3A</t>
  </si>
  <si>
    <t>K071</t>
  </si>
  <si>
    <t>2"-PPY-7110-BG3A</t>
  </si>
  <si>
    <t>K072</t>
  </si>
  <si>
    <t>K073</t>
  </si>
  <si>
    <t>2"-PPY-7111-BG3A</t>
  </si>
  <si>
    <t>K074</t>
  </si>
  <si>
    <t>2"-PPY-7112-BG3A</t>
  </si>
  <si>
    <t>K075</t>
  </si>
  <si>
    <t>2"-PPY-7113-BG3A</t>
  </si>
  <si>
    <t>K076</t>
  </si>
  <si>
    <t>4"-PPY-7114-BG3A</t>
  </si>
  <si>
    <t>K077</t>
  </si>
  <si>
    <t>6"-PGH-9515-BG3A/AG1C</t>
  </si>
  <si>
    <t>K077-A</t>
  </si>
  <si>
    <t>4"-PPY-7115-BG3A</t>
  </si>
  <si>
    <t>K078</t>
  </si>
  <si>
    <t>4"-PPY-7116-BG3A</t>
  </si>
  <si>
    <t>K079</t>
  </si>
  <si>
    <t>4"-PPY-7117-BG3A</t>
  </si>
  <si>
    <t>K080</t>
  </si>
  <si>
    <t>3"-PPY-7119-BG3A</t>
  </si>
  <si>
    <t>K081</t>
  </si>
  <si>
    <t>K082</t>
  </si>
  <si>
    <t>3"-PPY-7120-BG3A</t>
  </si>
  <si>
    <t>K083</t>
  </si>
  <si>
    <t>3"-PPY-7121-BG3A</t>
  </si>
  <si>
    <t>K084</t>
  </si>
  <si>
    <t>3"-PPY-7122-BG3A</t>
  </si>
  <si>
    <t>K094</t>
  </si>
  <si>
    <t>3"-PPY-7135-BG3A</t>
  </si>
  <si>
    <t>K095</t>
  </si>
  <si>
    <t>2.5"-PPY-7136-BG3A</t>
  </si>
  <si>
    <t>K096</t>
  </si>
  <si>
    <t>2.5"-PPY-7137-BG3A</t>
  </si>
  <si>
    <t>K097</t>
  </si>
  <si>
    <t>2"-PPY-7138-BG3A</t>
  </si>
  <si>
    <t>K101</t>
  </si>
  <si>
    <t>2"-NGB-9935-AG1A</t>
  </si>
  <si>
    <t>K103</t>
  </si>
  <si>
    <t>2"-NGB-9936-AG1A</t>
  </si>
  <si>
    <t>K105</t>
  </si>
  <si>
    <t>K106</t>
  </si>
  <si>
    <t>3"-IBA-1235-AG1E</t>
  </si>
  <si>
    <t>K-107</t>
  </si>
  <si>
    <t>K108</t>
  </si>
  <si>
    <t>2"-NGB-9933-AG1A</t>
  </si>
  <si>
    <t>K109</t>
  </si>
  <si>
    <t>2"-NGB-9932-AG1E</t>
  </si>
  <si>
    <t>K110</t>
  </si>
  <si>
    <t>6"-PPY-7114-BG3A</t>
  </si>
  <si>
    <t>K111</t>
  </si>
  <si>
    <t>2"-PPY-7130-BG3A</t>
  </si>
  <si>
    <t>K112</t>
  </si>
  <si>
    <t>20"-PGH-9501-AG1C</t>
  </si>
  <si>
    <t>K113</t>
  </si>
  <si>
    <t>10"-PPY-7101-BG3A.</t>
  </si>
  <si>
    <t>K130</t>
  </si>
  <si>
    <t>3"-NGB-9931-AG1A</t>
  </si>
  <si>
    <t>N001</t>
  </si>
  <si>
    <t>3"-FFW-7521-AG2A</t>
  </si>
  <si>
    <t>N002</t>
  </si>
  <si>
    <t>6"-FFW-7522-AG2A</t>
  </si>
  <si>
    <t>N003</t>
  </si>
  <si>
    <t>3"-FFW-7523-AG2 A</t>
  </si>
  <si>
    <t>N004</t>
  </si>
  <si>
    <t>3"-FFW-7524-AG2A</t>
  </si>
  <si>
    <t>N005</t>
  </si>
  <si>
    <t>3"-FFW-7525-AG2A</t>
  </si>
  <si>
    <t>N006</t>
  </si>
  <si>
    <t>4"-FFW-7520-AG2A</t>
  </si>
  <si>
    <t>N008</t>
  </si>
  <si>
    <t>N010</t>
  </si>
  <si>
    <t>6"-FFW-7520-AG2A</t>
  </si>
  <si>
    <t>N010-A</t>
  </si>
  <si>
    <t>8"-FFW-7512-AG2A</t>
  </si>
  <si>
    <t>N011</t>
  </si>
  <si>
    <t>8"-FFW-7509-AG2A</t>
  </si>
  <si>
    <t>N012</t>
  </si>
  <si>
    <t>6"-FFW-7518-AG2A</t>
  </si>
  <si>
    <t>N013</t>
  </si>
  <si>
    <t>6"-FFW-7519-AG2A</t>
  </si>
  <si>
    <t>N014</t>
  </si>
  <si>
    <t>6"-FFW-7517-AG2A</t>
  </si>
  <si>
    <t>N017</t>
  </si>
  <si>
    <t>8"-FFW-7508-AG2A</t>
  </si>
  <si>
    <t>N018</t>
  </si>
  <si>
    <t>8"-FFW-7511-AG2A</t>
  </si>
  <si>
    <t>K011</t>
  </si>
  <si>
    <t>1.5"-2EH-7208-AG1E</t>
  </si>
  <si>
    <t>K029</t>
  </si>
  <si>
    <t>1.5"-IBA-7238-AG1E</t>
  </si>
  <si>
    <t>K030</t>
  </si>
  <si>
    <t>1.5"-NBA-5316-AG1E</t>
  </si>
  <si>
    <t>K039</t>
  </si>
  <si>
    <t>1.5"-NBA-7228-AG1E</t>
  </si>
  <si>
    <t>K085</t>
  </si>
  <si>
    <t>1"-PPY-7123-AG1C</t>
  </si>
  <si>
    <t>K086</t>
  </si>
  <si>
    <t>1"-PPY-7124-BG3A</t>
  </si>
  <si>
    <t>K087</t>
  </si>
  <si>
    <t>1.5"-PPY-7124-BG3A</t>
  </si>
  <si>
    <t>K088</t>
  </si>
  <si>
    <t>K089</t>
  </si>
  <si>
    <t>1"-PPY-7125-BG3A</t>
  </si>
  <si>
    <t>K090</t>
  </si>
  <si>
    <t>1"-PPY-7126-BG3A</t>
  </si>
  <si>
    <t>K091</t>
  </si>
  <si>
    <t>1"-PPY-7127-BG3A</t>
  </si>
  <si>
    <t>K092</t>
  </si>
  <si>
    <t>1"-PPY-7128-AG1C</t>
  </si>
  <si>
    <t>K093</t>
  </si>
  <si>
    <t>1"-PPY-7129-AG1C</t>
  </si>
  <si>
    <t>K098</t>
  </si>
  <si>
    <t>3/4"-PPY-7140-BG3A</t>
  </si>
  <si>
    <t>K100</t>
  </si>
  <si>
    <t>1"-PPY-7142-BG3A</t>
  </si>
  <si>
    <t>K114</t>
  </si>
  <si>
    <t>3/4"-LPS-HS702-AG1B-H25</t>
  </si>
  <si>
    <t>K115</t>
  </si>
  <si>
    <t>3/4"-GPA-HS702-AG1A</t>
  </si>
  <si>
    <t>K116</t>
  </si>
  <si>
    <t>3/4"-NGS-HS702-AG1A</t>
  </si>
  <si>
    <t>K117</t>
  </si>
  <si>
    <t>3/4"-FWS-HS702-AG1A</t>
  </si>
  <si>
    <t>K118</t>
  </si>
  <si>
    <t>3/4"-NGS-HS701-AG1A</t>
  </si>
  <si>
    <t>K119</t>
  </si>
  <si>
    <t>3/4"-LPS-HS701-AG1B-H25</t>
  </si>
  <si>
    <t>K120</t>
  </si>
  <si>
    <t>3/4"-FWS-HS701-AG1A</t>
  </si>
  <si>
    <t>K121</t>
  </si>
  <si>
    <t>3/4"-GPA-HS701-AG1A</t>
  </si>
  <si>
    <t>K122</t>
  </si>
  <si>
    <t>1"-CWS-7253-AG1A</t>
  </si>
  <si>
    <t>K123</t>
  </si>
  <si>
    <t>1"-CWS-7251-AG1A</t>
  </si>
  <si>
    <t>K124</t>
  </si>
  <si>
    <t>1"-CWR-7252-AG1A</t>
  </si>
  <si>
    <t>K125</t>
  </si>
  <si>
    <t>1"-CWR-7256-AG1A</t>
  </si>
  <si>
    <t>K127</t>
  </si>
  <si>
    <t>1"-CWR-7254-AG1A</t>
  </si>
  <si>
    <t>K128</t>
  </si>
  <si>
    <t>K137</t>
  </si>
  <si>
    <t>1"-FNG-9607-AG1C</t>
  </si>
  <si>
    <t>K140</t>
  </si>
  <si>
    <t>1"-FNG-9606-AG1C</t>
  </si>
  <si>
    <t>K142</t>
  </si>
  <si>
    <t>1"-LPS-9261-AG1B-H25</t>
  </si>
  <si>
    <t>K211</t>
  </si>
  <si>
    <t>1"-PPY-7141-BG3A</t>
  </si>
  <si>
    <t>K222</t>
  </si>
  <si>
    <t>1"-IBA-6316-AG1E</t>
  </si>
  <si>
    <t>CG-E150A-P11502-1</t>
  </si>
  <si>
    <t>Carbon Dioxide Gaseous</t>
  </si>
  <si>
    <t>CG-E150A-P12301</t>
  </si>
  <si>
    <t>CG-E150A-P12302</t>
  </si>
  <si>
    <t>CO-A150A-P10305-1</t>
  </si>
  <si>
    <t>CW-A150A-P50302-1 1/2</t>
  </si>
  <si>
    <t>CW-A150A-P50302-1 2/2</t>
  </si>
  <si>
    <t>CW-A150A-P50302-2</t>
  </si>
  <si>
    <t>FG-A150A-P11201</t>
  </si>
  <si>
    <t>FG-E150A-P11202</t>
  </si>
  <si>
    <t>FG-E150A-P11302</t>
  </si>
  <si>
    <t>HV-11203-01</t>
  </si>
  <si>
    <t>HV-11558-35</t>
  </si>
  <si>
    <t>ME-E150A-P11501-3</t>
  </si>
  <si>
    <t>Monoethanolamine Solution</t>
  </si>
  <si>
    <t>ME-E150A-P10302</t>
  </si>
  <si>
    <t>ME-E150A-P10402</t>
  </si>
  <si>
    <t>ME-E150A-P10410-1</t>
  </si>
  <si>
    <t>ME-E150A-P10410-2</t>
  </si>
  <si>
    <t>ME-E150A-P11402-1</t>
  </si>
  <si>
    <t>ME-E150A-P11403-2</t>
  </si>
  <si>
    <t>ME-E150A-P11503-1</t>
  </si>
  <si>
    <t>ME-E150A-P11504</t>
  </si>
  <si>
    <t>PW-E150A-P10405</t>
  </si>
  <si>
    <t>Process Water</t>
  </si>
  <si>
    <t>PW-E150A-P11204-1</t>
  </si>
  <si>
    <t>PW-E150A-P11204-3</t>
  </si>
  <si>
    <t>PW-E150A-P11208</t>
  </si>
  <si>
    <t>PW-E150A-P11404-1</t>
  </si>
  <si>
    <t>PW-E150A-P11405</t>
  </si>
  <si>
    <t>PW-E150A-P11505-2</t>
  </si>
  <si>
    <t>PW-E150A-P11558-1</t>
  </si>
  <si>
    <t>PW-E150A-P11558</t>
  </si>
  <si>
    <t>RW-E150A-P12303</t>
  </si>
  <si>
    <t>SC-E150A-P11203</t>
  </si>
  <si>
    <t>Sodium Carbonate</t>
  </si>
  <si>
    <t>ST-A150A-P10303</t>
  </si>
  <si>
    <t>CG-B365R-A-P36128</t>
  </si>
  <si>
    <t>CS low temp</t>
  </si>
  <si>
    <t>CG-B365R-A-P36146</t>
  </si>
  <si>
    <t>CG-B365R-A-P36149</t>
  </si>
  <si>
    <t>CG-E150-A-P11502</t>
  </si>
  <si>
    <t>CG-E150-A-P12301</t>
  </si>
  <si>
    <t>CG-E150-A-P12302</t>
  </si>
  <si>
    <t>CG-E435-A-P11607</t>
  </si>
  <si>
    <t>CG-E435-A-P36127</t>
  </si>
  <si>
    <t>CG-E150-A-P67901</t>
  </si>
  <si>
    <t>CG-F435-A-P20138</t>
  </si>
  <si>
    <t>CG-F435-A-P33531</t>
  </si>
  <si>
    <t>CL-B365R-A-P37315</t>
  </si>
  <si>
    <t>Carbon Dioxide Liquid</t>
  </si>
  <si>
    <t>CW-A150-A-P11420</t>
  </si>
  <si>
    <t>CW-A150-A-P11226</t>
  </si>
  <si>
    <t>CW-A150-A- P50102</t>
  </si>
  <si>
    <t>CO-A150-A-P10114</t>
  </si>
  <si>
    <t>CW-A150-A- P50106</t>
  </si>
  <si>
    <t>CW-A150-A- P50108</t>
  </si>
  <si>
    <t>CW-A150-A-P50113</t>
  </si>
  <si>
    <t>CW-A150-A-P10116</t>
  </si>
  <si>
    <t>CW-A150-A- P40123</t>
  </si>
  <si>
    <t>CO-A150-A-P10120</t>
  </si>
  <si>
    <t>CW-A150-A- P11509</t>
  </si>
  <si>
    <t>CW-A150-A-P11410</t>
  </si>
  <si>
    <t>CO-A150-A-P10320</t>
  </si>
  <si>
    <t>CW-A150-A-P50101</t>
  </si>
  <si>
    <t>CW-A150-A-P50107</t>
  </si>
  <si>
    <t>CW-A150-A-P11418</t>
  </si>
  <si>
    <t>CW-A150-A-P10117</t>
  </si>
  <si>
    <t>CO-A150-A-P10115</t>
  </si>
  <si>
    <t>CO-A150-A-P10314</t>
  </si>
  <si>
    <t>CW-A150-A-P50111</t>
  </si>
  <si>
    <t>FG-A150-A-P10101</t>
  </si>
  <si>
    <t>FG-E150-A-P11209</t>
  </si>
  <si>
    <t>CW-A150-A-P50120</t>
  </si>
  <si>
    <t>FG-E150-A-P10102</t>
  </si>
  <si>
    <t>CW-A150-A-P50119</t>
  </si>
  <si>
    <t>FG-A150-A-P10122</t>
  </si>
  <si>
    <t>FG-A150-A-P10121</t>
  </si>
  <si>
    <t>CW-A150-A-P50121</t>
  </si>
  <si>
    <t>FG-E150-A-P11302</t>
  </si>
  <si>
    <t>FG-E150-A-P11427</t>
  </si>
  <si>
    <t>FG-E150-A-P11428</t>
  </si>
  <si>
    <t>FG-E150-A-P11435</t>
  </si>
  <si>
    <t>FG-E150-A-P11425</t>
  </si>
  <si>
    <t>FG-E150-A-P11426</t>
  </si>
  <si>
    <t>FG-E150-A-P11310</t>
  </si>
  <si>
    <t>FG-E150-A-P11304</t>
  </si>
  <si>
    <t>FG-E150-A-P11433</t>
  </si>
  <si>
    <t>FG-E150-A-P11434</t>
  </si>
  <si>
    <t>ME-E150-A-P10443</t>
  </si>
  <si>
    <t>ME-E150-A-P10301</t>
  </si>
  <si>
    <t>ME-E150-A-P11414</t>
  </si>
  <si>
    <t>FG-E150-A-P11436</t>
  </si>
  <si>
    <t>ME-E150-A-P11417</t>
  </si>
  <si>
    <t>ME-E150-A-P11460</t>
  </si>
  <si>
    <t>ME-E150-A-P11440</t>
  </si>
  <si>
    <t>ME-E150-A-P11500</t>
  </si>
  <si>
    <t>ME-E150-A-P11530</t>
  </si>
  <si>
    <t>ME-E150-A-P11602</t>
  </si>
  <si>
    <t>ME-E150-A-P11504</t>
  </si>
  <si>
    <t>ME-E150-A-P11531</t>
  </si>
  <si>
    <t>ME-E150-A-P11508</t>
  </si>
  <si>
    <t>ME-E150-A-P11605</t>
  </si>
  <si>
    <t>ME-E150-A-P11615</t>
  </si>
  <si>
    <t>ME-E150-A-P11631</t>
  </si>
  <si>
    <t>PW-E150-A-P10420</t>
  </si>
  <si>
    <t>PW-E150-A-P11461</t>
  </si>
  <si>
    <t>PW-E150-A-P11507</t>
  </si>
  <si>
    <t>PW-E150-A-P12310</t>
  </si>
  <si>
    <t>PW-E150-A-P12309</t>
  </si>
  <si>
    <t>PW-E150-A-P11303</t>
  </si>
  <si>
    <t>PW-E150-A-P12308</t>
  </si>
  <si>
    <t>PW-E150-A-P11462</t>
  </si>
  <si>
    <t>RG-A150-A-P67701</t>
  </si>
  <si>
    <t>Refrigerant Gaseous</t>
  </si>
  <si>
    <t>RG-B365R-A-P33508</t>
  </si>
  <si>
    <t>RG-B365R-A-P38145</t>
  </si>
  <si>
    <t>RG-B365R-A-P47114</t>
  </si>
  <si>
    <t>RL-B365R-A-P47108</t>
  </si>
  <si>
    <t>Refrigerant Liquid</t>
  </si>
  <si>
    <t>RG-A450-A-P40119</t>
  </si>
  <si>
    <t>RW-E150-A-P11421</t>
  </si>
  <si>
    <t>RW-E150-A-P12303</t>
  </si>
  <si>
    <t>SC-F150-A-P11208</t>
  </si>
  <si>
    <t>SS316</t>
  </si>
  <si>
    <t>SC-F150-A-P11203</t>
  </si>
  <si>
    <t>SC-F150-A-P11204</t>
  </si>
  <si>
    <t>SC-F150-A-P11202</t>
  </si>
  <si>
    <t>SC-F150-A-P11201</t>
  </si>
  <si>
    <t>ST-A16-P10313</t>
  </si>
  <si>
    <t>ST-A16-P10310</t>
  </si>
  <si>
    <t>ST-A150-A-P10104</t>
  </si>
  <si>
    <t>ST-A16-P10312</t>
  </si>
  <si>
    <t>TW-E150-A-P11432</t>
  </si>
  <si>
    <t>TW-E150-A-P10322</t>
  </si>
  <si>
    <t>ISO Drawing</t>
  </si>
  <si>
    <t xml:space="preserve">Table of Contents - Qualification of the Maintenance Asset List </t>
  </si>
  <si>
    <t>Total Asset :</t>
  </si>
  <si>
    <t>Total Line Number :</t>
  </si>
  <si>
    <t>Z-0741 A</t>
  </si>
  <si>
    <t>Z-0741 B</t>
  </si>
  <si>
    <t>Non Return Check valve</t>
  </si>
  <si>
    <t xml:space="preserve">Total line number </t>
  </si>
  <si>
    <t>Open Circuit</t>
  </si>
  <si>
    <t>Nihon Spindle</t>
  </si>
  <si>
    <t>D027</t>
  </si>
  <si>
    <t>D028</t>
  </si>
  <si>
    <t>F003</t>
  </si>
  <si>
    <t>6" - P-1412 - AS1A</t>
  </si>
  <si>
    <t>F005</t>
  </si>
  <si>
    <t>3" - RWR-9431 - AG1A</t>
  </si>
  <si>
    <t>F006</t>
  </si>
  <si>
    <t>3" - RWS-9421 - AG1A</t>
  </si>
  <si>
    <t>F008</t>
  </si>
  <si>
    <t>3" - 2EH-4314-5 - AG1E</t>
  </si>
  <si>
    <t>F011</t>
  </si>
  <si>
    <t>20" - CWR-9421 - AG1A</t>
  </si>
  <si>
    <t>F012</t>
  </si>
  <si>
    <t>10" - CWR-9462 - AG1A</t>
  </si>
  <si>
    <t>F013</t>
  </si>
  <si>
    <t>12" - CWR-9464 - AG1A</t>
  </si>
  <si>
    <t>F015</t>
  </si>
  <si>
    <t>2" - CWR-9466 - AG1A</t>
  </si>
  <si>
    <t>F017</t>
  </si>
  <si>
    <t>16" - CWS-9452 - AG1A</t>
  </si>
  <si>
    <t>F018</t>
  </si>
  <si>
    <t>12" - CWS-9454 - AG1A</t>
  </si>
  <si>
    <t>F020</t>
  </si>
  <si>
    <t>2" - CWS-9456 - AG1A</t>
  </si>
  <si>
    <t>F021</t>
  </si>
  <si>
    <t>F023</t>
  </si>
  <si>
    <t>F024</t>
  </si>
  <si>
    <t>F025</t>
  </si>
  <si>
    <t>3" - GHY-4173 - DG3A</t>
  </si>
  <si>
    <t>F027</t>
  </si>
  <si>
    <t>F028</t>
  </si>
  <si>
    <t>COOLING WATER SUPPLY FOR REACTOR</t>
  </si>
  <si>
    <t>F031</t>
  </si>
  <si>
    <t>5" - LPC-9271 - AG1B</t>
  </si>
  <si>
    <t>F032</t>
  </si>
  <si>
    <t>4" - LPC-9272 - AG1B</t>
  </si>
  <si>
    <t>F039</t>
  </si>
  <si>
    <t>10" - LPS-9262 - AG1B</t>
  </si>
  <si>
    <t>F041</t>
  </si>
  <si>
    <t>F042</t>
  </si>
  <si>
    <t>6" - MPC-9221 - AG1B</t>
  </si>
  <si>
    <t>F043</t>
  </si>
  <si>
    <t>2" - MPC-9222 - AG1B</t>
  </si>
  <si>
    <t>F044</t>
  </si>
  <si>
    <t>4" - MPC-9224 - AG1B</t>
  </si>
  <si>
    <t>F046</t>
  </si>
  <si>
    <t>3" - MPS-9211 - BG4A</t>
  </si>
  <si>
    <t>F047</t>
  </si>
  <si>
    <t>10" - MPS-9212 - BG4A</t>
  </si>
  <si>
    <t>F048</t>
  </si>
  <si>
    <t>6" - MPS-9214 - BG4A</t>
  </si>
  <si>
    <t>F057</t>
  </si>
  <si>
    <t>F058</t>
  </si>
  <si>
    <t>F059</t>
  </si>
  <si>
    <t>F061</t>
  </si>
  <si>
    <t>4" - P-1419 - AS1A</t>
  </si>
  <si>
    <t>F063</t>
  </si>
  <si>
    <t>F064</t>
  </si>
  <si>
    <t>F065</t>
  </si>
  <si>
    <t>5" - P-1613 - AS1A</t>
  </si>
  <si>
    <t>F066</t>
  </si>
  <si>
    <t>5" - P-1614 - AS1A</t>
  </si>
  <si>
    <t>F067</t>
  </si>
  <si>
    <t>F068</t>
  </si>
  <si>
    <t>8" - P-1617 - AS1A</t>
  </si>
  <si>
    <t>F069</t>
  </si>
  <si>
    <t>F071</t>
  </si>
  <si>
    <t>F086</t>
  </si>
  <si>
    <t>12" - P-4108 - AG1B</t>
  </si>
  <si>
    <t>F087</t>
  </si>
  <si>
    <t>5" - P-4130 - AG1C</t>
  </si>
  <si>
    <t>F103</t>
  </si>
  <si>
    <t>8" - P-6112 - AG1B</t>
  </si>
  <si>
    <t>F112</t>
  </si>
  <si>
    <t>F116</t>
  </si>
  <si>
    <t>F119</t>
  </si>
  <si>
    <t xml:space="preserve">2 1/2" - P-9813 - AG1C </t>
  </si>
  <si>
    <t>F121</t>
  </si>
  <si>
    <t>8" - PGH-9504 - AS1A</t>
  </si>
  <si>
    <t>F123</t>
  </si>
  <si>
    <t>4" - PPY-1001 - BG3A</t>
  </si>
  <si>
    <t>F124</t>
  </si>
  <si>
    <t>4" - PPY-1004 - BG3A</t>
  </si>
  <si>
    <t>F126</t>
  </si>
  <si>
    <t>2 1/2" - RWR-9432 - AG1A</t>
  </si>
  <si>
    <t>F130</t>
  </si>
  <si>
    <t>2 1/2" - RWS-9422 - AG1A</t>
  </si>
  <si>
    <t>F135</t>
  </si>
  <si>
    <t>2" - WWT-9803 - AG1C</t>
  </si>
  <si>
    <t>F137</t>
  </si>
  <si>
    <t>3" - DMW-0172 - AS1A</t>
  </si>
  <si>
    <t>F139</t>
  </si>
  <si>
    <t>3" - GPA-9954 - AG1A</t>
  </si>
  <si>
    <t>F141</t>
  </si>
  <si>
    <t>3" - GPA-9953 - AG1A</t>
  </si>
  <si>
    <t>F143</t>
  </si>
  <si>
    <t>F144</t>
  </si>
  <si>
    <t>F145</t>
  </si>
  <si>
    <t>4" - 2EH-7207 - AG1E</t>
  </si>
  <si>
    <t>F146</t>
  </si>
  <si>
    <t>4" - FNG-9602 - AG1C</t>
  </si>
  <si>
    <t>F148</t>
  </si>
  <si>
    <t>4" - NBA-7227 - AG1E</t>
  </si>
  <si>
    <t>F149</t>
  </si>
  <si>
    <t>4" - IBA-7237 - AG1E</t>
  </si>
  <si>
    <t>F151</t>
  </si>
  <si>
    <t>F154</t>
  </si>
  <si>
    <t>5" - P-4305 - ASIA</t>
  </si>
  <si>
    <t>F155</t>
  </si>
  <si>
    <t>4" - BFW-0173 - BG4A</t>
  </si>
  <si>
    <t>F156</t>
  </si>
  <si>
    <t>F159</t>
  </si>
  <si>
    <t>F163</t>
  </si>
  <si>
    <t>3" - PGL-9508 - AG1C</t>
  </si>
  <si>
    <t>F165</t>
  </si>
  <si>
    <t>3" - PGL-9507 - AG1C</t>
  </si>
  <si>
    <t>F166</t>
  </si>
  <si>
    <t>6" - FWS-9301 - AG1A</t>
  </si>
  <si>
    <t>F167</t>
  </si>
  <si>
    <t>3" - GPI-9908 - AG2A</t>
  </si>
  <si>
    <t>F168</t>
  </si>
  <si>
    <t>4" - CWR-9464-2 - AG1A</t>
  </si>
  <si>
    <t>F169</t>
  </si>
  <si>
    <t>4" - CWS-9454-2 - AG1A</t>
  </si>
  <si>
    <t>F171</t>
  </si>
  <si>
    <t>3" - GPA-9952 - AG1A</t>
  </si>
  <si>
    <t>F172</t>
  </si>
  <si>
    <t>F174</t>
  </si>
  <si>
    <t>F175</t>
  </si>
  <si>
    <t>3" - GPI-9905 - AG2A</t>
  </si>
  <si>
    <t>F177</t>
  </si>
  <si>
    <t>3" - DMW-9303 - AS1A</t>
  </si>
  <si>
    <t>F178</t>
  </si>
  <si>
    <t>F179</t>
  </si>
  <si>
    <t>F180</t>
  </si>
  <si>
    <t>F182</t>
  </si>
  <si>
    <t>F183</t>
  </si>
  <si>
    <t>F184</t>
  </si>
  <si>
    <t>F185</t>
  </si>
  <si>
    <t>F186</t>
  </si>
  <si>
    <t>F190</t>
  </si>
  <si>
    <t>F191</t>
  </si>
  <si>
    <t>F192</t>
  </si>
  <si>
    <t>F193</t>
  </si>
  <si>
    <t>F195</t>
  </si>
  <si>
    <t>F197</t>
  </si>
  <si>
    <t>4" - P-8501 - AS1A</t>
  </si>
  <si>
    <t>F205</t>
  </si>
  <si>
    <t>F206</t>
  </si>
  <si>
    <t>4" - FWS-9305 - AG1A</t>
  </si>
  <si>
    <t>F208</t>
  </si>
  <si>
    <t>20" - CWS-9453-2 - AG1A</t>
  </si>
  <si>
    <t>F210</t>
  </si>
  <si>
    <t>16" - CWR-9465 - AG1A</t>
  </si>
  <si>
    <t>F211</t>
  </si>
  <si>
    <t>2 1/2" - NGS-9951 - AG1A</t>
  </si>
  <si>
    <t>F214</t>
  </si>
  <si>
    <t>F215</t>
  </si>
  <si>
    <t>3" - PPY-1012 - BG3A</t>
  </si>
  <si>
    <t>F216</t>
  </si>
  <si>
    <t>8" - MPS-9251 - BG4A</t>
  </si>
  <si>
    <t>F217</t>
  </si>
  <si>
    <t>8" - PGL-9501 - AG1C</t>
  </si>
  <si>
    <t>F218</t>
  </si>
  <si>
    <t>6" - FFW-7519 - AG1A</t>
  </si>
  <si>
    <t>F219</t>
  </si>
  <si>
    <t>3" - GPI-9907 - AG2A</t>
  </si>
  <si>
    <t>F223</t>
  </si>
  <si>
    <t>F224</t>
  </si>
  <si>
    <t>3" - GPI-9911 - AG2A</t>
  </si>
  <si>
    <t>F225</t>
  </si>
  <si>
    <t>5" - FGS-9618-1 - AG1C</t>
  </si>
  <si>
    <t>F227</t>
  </si>
  <si>
    <t>F247</t>
  </si>
  <si>
    <t>F248</t>
  </si>
  <si>
    <t>6" - LPC-9270 - AG1B</t>
  </si>
  <si>
    <t>F249</t>
  </si>
  <si>
    <t>8" - MPC-9220 - AG1B</t>
  </si>
  <si>
    <t>F250</t>
  </si>
  <si>
    <t>10" - MPS-9210 - BG4A</t>
  </si>
  <si>
    <t>F251</t>
  </si>
  <si>
    <t>F253</t>
  </si>
  <si>
    <t>F254</t>
  </si>
  <si>
    <t>3" - DMW-9306 - ASIA</t>
  </si>
  <si>
    <t>F255</t>
  </si>
  <si>
    <t>F256</t>
  </si>
  <si>
    <t>2" - LPC-STCH12 - AG1B</t>
  </si>
  <si>
    <t>F257</t>
  </si>
  <si>
    <t>F259</t>
  </si>
  <si>
    <t>2" - FSW-9305 - AG1A</t>
  </si>
  <si>
    <t>F260</t>
  </si>
  <si>
    <t>10" - LPS-9261-3 - AG1B</t>
  </si>
  <si>
    <t>F261</t>
  </si>
  <si>
    <t>F262</t>
  </si>
  <si>
    <t>3" - NGS-9951-2 - AG1A</t>
  </si>
  <si>
    <t>F263</t>
  </si>
  <si>
    <t>3" - NGS-9950 - AG1A</t>
  </si>
  <si>
    <t>F264</t>
  </si>
  <si>
    <t xml:space="preserve">3" - NGB-9970 - AG1A </t>
  </si>
  <si>
    <t>F406</t>
  </si>
  <si>
    <t>4" - RWS-9420 - AG1A</t>
  </si>
  <si>
    <t>F409</t>
  </si>
  <si>
    <t>5" - FGS-9619 - AG1C</t>
  </si>
  <si>
    <t>F413</t>
  </si>
  <si>
    <t>4" - RWR-9430 - AG1A</t>
  </si>
  <si>
    <t>F415</t>
  </si>
  <si>
    <t>2" - PPY-1009 - BG3A</t>
  </si>
  <si>
    <t>F419</t>
  </si>
  <si>
    <t>3" - NGS-9951 - AG1A</t>
  </si>
  <si>
    <t>F432</t>
  </si>
  <si>
    <t>3" - PGL-9592 - AG1C</t>
  </si>
  <si>
    <t>F433</t>
  </si>
  <si>
    <t>6" - LPS-9269 - AG1B</t>
  </si>
  <si>
    <t>F434</t>
  </si>
  <si>
    <t>16" - PGH-9505 - AG1C</t>
  </si>
  <si>
    <t>F500</t>
  </si>
  <si>
    <t>F501</t>
  </si>
  <si>
    <t>18" - PGH-9503 - AG1C</t>
  </si>
  <si>
    <t>T002</t>
  </si>
  <si>
    <t>T003</t>
  </si>
  <si>
    <t>T004</t>
  </si>
  <si>
    <t>T006</t>
  </si>
  <si>
    <t>T017</t>
  </si>
  <si>
    <t>T018</t>
  </si>
  <si>
    <t>T022</t>
  </si>
  <si>
    <t>2" - D-411 - ASIA</t>
  </si>
  <si>
    <t>T023</t>
  </si>
  <si>
    <t>2" - D-412 - ASIA</t>
  </si>
  <si>
    <t>T024</t>
  </si>
  <si>
    <t>2" - D-416 - DS1A</t>
  </si>
  <si>
    <t>T025</t>
  </si>
  <si>
    <t>2" - D-425 - AS1B</t>
  </si>
  <si>
    <t>T027</t>
  </si>
  <si>
    <t>2" - D-445 - AS1B</t>
  </si>
  <si>
    <t>T028</t>
  </si>
  <si>
    <t>2" - D-455 - ASIA</t>
  </si>
  <si>
    <t>T029</t>
  </si>
  <si>
    <t>2" - D-511 - ASIA</t>
  </si>
  <si>
    <t>T030</t>
  </si>
  <si>
    <t>2" - D-512 - ASIA</t>
  </si>
  <si>
    <t>T031</t>
  </si>
  <si>
    <t>2" - D-525 - ASIA</t>
  </si>
  <si>
    <t>T032</t>
  </si>
  <si>
    <t>2" - D-535 - ASIA</t>
  </si>
  <si>
    <t>T033</t>
  </si>
  <si>
    <t>2" - D-545 - ASIA</t>
  </si>
  <si>
    <t>T034</t>
  </si>
  <si>
    <t>2" - D-555 - ASIA</t>
  </si>
  <si>
    <t>T035</t>
  </si>
  <si>
    <t>2" - D-611 - ASIA</t>
  </si>
  <si>
    <t>T036</t>
  </si>
  <si>
    <t>2" - D-612 - ASIA</t>
  </si>
  <si>
    <t>T037</t>
  </si>
  <si>
    <t>2" - D-625 - ASIA</t>
  </si>
  <si>
    <t>T038</t>
  </si>
  <si>
    <t>2" - D-635 - ASIA</t>
  </si>
  <si>
    <t>T039</t>
  </si>
  <si>
    <t>2" - D-645 - ASIA</t>
  </si>
  <si>
    <t>T048</t>
  </si>
  <si>
    <t>2" - D-951 - AG1C</t>
  </si>
  <si>
    <t>T052</t>
  </si>
  <si>
    <t>2" - D-985 - ASIA</t>
  </si>
  <si>
    <t>T102</t>
  </si>
  <si>
    <t>2" - R-410 - DS1A</t>
  </si>
  <si>
    <t>H120</t>
  </si>
  <si>
    <t>T103</t>
  </si>
  <si>
    <t>2" - R-510 - DS1A</t>
  </si>
  <si>
    <t>T104</t>
  </si>
  <si>
    <t>2" - R-610 - DS1A</t>
  </si>
  <si>
    <t>T115</t>
  </si>
  <si>
    <t>2" - T-320 - AS1B</t>
  </si>
  <si>
    <t>T119</t>
  </si>
  <si>
    <t>2" - T-450 - AS1B</t>
  </si>
  <si>
    <t>Y002</t>
  </si>
  <si>
    <t>6" - PGL-1425 - ASIA</t>
  </si>
  <si>
    <t>Y003</t>
  </si>
  <si>
    <t>6" - PGL-1632 - AG1C</t>
  </si>
  <si>
    <t>Y004</t>
  </si>
  <si>
    <t>3" - PGL-2401 - AG1C</t>
  </si>
  <si>
    <t>Y005</t>
  </si>
  <si>
    <t>2" - PGL-4142 - AG1C</t>
  </si>
  <si>
    <t>Y006</t>
  </si>
  <si>
    <t>2" - PGL-4317-1 - AG1D</t>
  </si>
  <si>
    <t>Y011</t>
  </si>
  <si>
    <t>6" - P-1631 - ASIA</t>
  </si>
  <si>
    <t>Y012</t>
  </si>
  <si>
    <t>2" - PGL-4317-2 - AG1D</t>
  </si>
  <si>
    <t>Y014</t>
  </si>
  <si>
    <t>2" - PGL-4317-4 - AG1C</t>
  </si>
  <si>
    <t>Y021</t>
  </si>
  <si>
    <t>Y024</t>
  </si>
  <si>
    <t>Y025</t>
  </si>
  <si>
    <t>5" - PPY-1005 - BG3A</t>
  </si>
  <si>
    <t>Y026</t>
  </si>
  <si>
    <t>8" - PPY-1007 - BG3A</t>
  </si>
  <si>
    <t>Y031</t>
  </si>
  <si>
    <t>4" - PPY-1008 - BG3A</t>
  </si>
  <si>
    <t>Y032</t>
  </si>
  <si>
    <t>Y033</t>
  </si>
  <si>
    <t>Y034</t>
  </si>
  <si>
    <t>5" - PPY-1005 - BS1A</t>
  </si>
  <si>
    <t>Y035</t>
  </si>
  <si>
    <t>Y036</t>
  </si>
  <si>
    <t xml:space="preserve">Y043 </t>
  </si>
  <si>
    <t>4" - RWR-9430  - AG1A</t>
  </si>
  <si>
    <t>Y046</t>
  </si>
  <si>
    <t>2" - RWR-9433 - AG1A</t>
  </si>
  <si>
    <t>Y059</t>
  </si>
  <si>
    <t>Y062</t>
  </si>
  <si>
    <t>2" - RWS-9423 - AG1A</t>
  </si>
  <si>
    <t>Y073</t>
  </si>
  <si>
    <t>8" - S-9201 - AG1B</t>
  </si>
  <si>
    <t>Y074</t>
  </si>
  <si>
    <t>8" - S-9202 - AG1B</t>
  </si>
  <si>
    <t>Y075</t>
  </si>
  <si>
    <t>6" - S-9203 - AG1B</t>
  </si>
  <si>
    <t>Y104</t>
  </si>
  <si>
    <t>2" - WWT-9802 - AS1A</t>
  </si>
  <si>
    <t>Y106.</t>
  </si>
  <si>
    <t>2" - WWT-9816-1 - AS1A</t>
  </si>
  <si>
    <t>Y107</t>
  </si>
  <si>
    <t>2" - WWT-9816-2 - AS1A</t>
  </si>
  <si>
    <t>Y108</t>
  </si>
  <si>
    <t>2" - WWT-9816-3 - AS1A</t>
  </si>
  <si>
    <t>Y110</t>
  </si>
  <si>
    <t>3" - P-4311-4 - AS1A</t>
  </si>
  <si>
    <t>Y111</t>
  </si>
  <si>
    <t>3" - P-4311-5 - AS1A</t>
  </si>
  <si>
    <t>Y112</t>
  </si>
  <si>
    <t>2 1/2" - P-5209-2 - AS1A</t>
  </si>
  <si>
    <t>Y114</t>
  </si>
  <si>
    <t>2" - P-5302 - AS1A</t>
  </si>
  <si>
    <t>Y115</t>
  </si>
  <si>
    <t>2" - P-5302-3 - AS1A</t>
  </si>
  <si>
    <t>Y116</t>
  </si>
  <si>
    <t>4" - P-5101-2 - AS1A</t>
  </si>
  <si>
    <t>Y117</t>
  </si>
  <si>
    <t>4" - P-5101-3 - AS1A</t>
  </si>
  <si>
    <t>Y119</t>
  </si>
  <si>
    <t>Y120</t>
  </si>
  <si>
    <t>Y121</t>
  </si>
  <si>
    <t>4" - P-1419 - BS1A</t>
  </si>
  <si>
    <t>Y122</t>
  </si>
  <si>
    <t>4" - P-1419  - BS1A</t>
  </si>
  <si>
    <t>Y123</t>
  </si>
  <si>
    <t>6" - P-1412 - ASIA</t>
  </si>
  <si>
    <t>Y124</t>
  </si>
  <si>
    <t>Y125</t>
  </si>
  <si>
    <t>Y126</t>
  </si>
  <si>
    <t>2" - P-3220-4 - AS1A</t>
  </si>
  <si>
    <t>Y127</t>
  </si>
  <si>
    <t>3" - P-5127-1 - AS1A</t>
  </si>
  <si>
    <t>Y128</t>
  </si>
  <si>
    <t>3" - P-5102-2 - DS1A</t>
  </si>
  <si>
    <t>Y129</t>
  </si>
  <si>
    <t>3" - P-5102-3 - DS1A</t>
  </si>
  <si>
    <t>Y130</t>
  </si>
  <si>
    <t>3" - P-5102-4 - DS1A</t>
  </si>
  <si>
    <t>Y131</t>
  </si>
  <si>
    <t>3" - P-5102-5 - DS1A</t>
  </si>
  <si>
    <t>Y134</t>
  </si>
  <si>
    <t>4" - P-3120 - AS1B</t>
  </si>
  <si>
    <t>Y136</t>
  </si>
  <si>
    <t>Y138</t>
  </si>
  <si>
    <t>5" - P-4107-2 - DS1A</t>
  </si>
  <si>
    <t>Y139</t>
  </si>
  <si>
    <t>4" - P-4125-2 - AS1B</t>
  </si>
  <si>
    <t>Y140</t>
  </si>
  <si>
    <t>4" - P-4125-3 - AS1A</t>
  </si>
  <si>
    <t>Y141</t>
  </si>
  <si>
    <t>4" - P-4125-4 - AS1A</t>
  </si>
  <si>
    <t>Y142</t>
  </si>
  <si>
    <t>4" - P-4125-5 - AS1A</t>
  </si>
  <si>
    <t>Y143</t>
  </si>
  <si>
    <t>4" - P-4125-6 - AS1A</t>
  </si>
  <si>
    <t>Y144</t>
  </si>
  <si>
    <t>4" - P-4125-7 - AS1A</t>
  </si>
  <si>
    <t>Y145</t>
  </si>
  <si>
    <t>3" - P-5118-2 - AS1A</t>
  </si>
  <si>
    <t>Y146</t>
  </si>
  <si>
    <t>3" - P-5119 - AS1A</t>
  </si>
  <si>
    <t>Y147</t>
  </si>
  <si>
    <t>3" - P-5121 - AS1A</t>
  </si>
  <si>
    <t>Y148</t>
  </si>
  <si>
    <t>3" - P-5108-2 - DS1A</t>
  </si>
  <si>
    <t>Y149</t>
  </si>
  <si>
    <t>2 1/2" - P-5111-2 - DS1A</t>
  </si>
  <si>
    <t>Y150</t>
  </si>
  <si>
    <t>2 1/2" - P-6111-2 - DS1A</t>
  </si>
  <si>
    <t>Y151</t>
  </si>
  <si>
    <t>2 1/2" - P-4406-2 - AS1B</t>
  </si>
  <si>
    <t>Y152</t>
  </si>
  <si>
    <t>2 1/2" - P-5312-2 - AS1A</t>
  </si>
  <si>
    <t>Y153</t>
  </si>
  <si>
    <t>4" - P-1109 - BS1A</t>
  </si>
  <si>
    <t>Y154</t>
  </si>
  <si>
    <t>2 1/2" - P-6114-3 - AS1A</t>
  </si>
  <si>
    <t>Y155</t>
  </si>
  <si>
    <t>2 1/2" - P-6114-4 - AS1A</t>
  </si>
  <si>
    <t>Y156</t>
  </si>
  <si>
    <t>2 1/2" - P-6114-5 - AS1A</t>
  </si>
  <si>
    <t>Y157</t>
  </si>
  <si>
    <t>Y158</t>
  </si>
  <si>
    <t>5" - P-1614-2 - AS1A</t>
  </si>
  <si>
    <t>Y159</t>
  </si>
  <si>
    <t>2 1/2" - P-6205-2 - AS1A</t>
  </si>
  <si>
    <t>Y160</t>
  </si>
  <si>
    <t>Y164</t>
  </si>
  <si>
    <t>Y166</t>
  </si>
  <si>
    <t>2 1/2" - P-6120-2 - AG1C</t>
  </si>
  <si>
    <t>Y168</t>
  </si>
  <si>
    <t>Y169</t>
  </si>
  <si>
    <t>5" - P-4126-3 - AS1A</t>
  </si>
  <si>
    <t>Y170</t>
  </si>
  <si>
    <t>Y171</t>
  </si>
  <si>
    <t>Y172</t>
  </si>
  <si>
    <t>2 1/2" - P-6205-3 - AS1A</t>
  </si>
  <si>
    <t>Y173</t>
  </si>
  <si>
    <t>Y174</t>
  </si>
  <si>
    <t>Y175</t>
  </si>
  <si>
    <t>Y176</t>
  </si>
  <si>
    <t>5" - P-4305-6 - AS1A</t>
  </si>
  <si>
    <t>Y177</t>
  </si>
  <si>
    <t>2" - P-5130 - AS1A</t>
  </si>
  <si>
    <t>Y178</t>
  </si>
  <si>
    <t>Y180</t>
  </si>
  <si>
    <t>Y181</t>
  </si>
  <si>
    <t>2 1/2" - P-9813-3 - AG1C</t>
  </si>
  <si>
    <t>Y182</t>
  </si>
  <si>
    <t>3" - P-6108-2 - DS1A</t>
  </si>
  <si>
    <t>Y183</t>
  </si>
  <si>
    <t>Y184</t>
  </si>
  <si>
    <t>2 1/2" - P-6120-1 - AG1C</t>
  </si>
  <si>
    <t>Y185</t>
  </si>
  <si>
    <t>Y186</t>
  </si>
  <si>
    <t>12" - P-4108-3 - AG1B</t>
  </si>
  <si>
    <t>Y188</t>
  </si>
  <si>
    <t>2 1/2" - P-6121 - AS1A</t>
  </si>
  <si>
    <t>Y189</t>
  </si>
  <si>
    <t>Y191</t>
  </si>
  <si>
    <t>Y193</t>
  </si>
  <si>
    <t>Y194</t>
  </si>
  <si>
    <t>Y195</t>
  </si>
  <si>
    <t>Y196</t>
  </si>
  <si>
    <t>18" - P-1604 - AS1A</t>
  </si>
  <si>
    <t>Y197</t>
  </si>
  <si>
    <t>Y200</t>
  </si>
  <si>
    <t>Y202</t>
  </si>
  <si>
    <t>2" - WWT-9803-3 - AG1C</t>
  </si>
  <si>
    <t>Y207</t>
  </si>
  <si>
    <t>8" - P-1203 - BS1A</t>
  </si>
  <si>
    <t>Y212</t>
  </si>
  <si>
    <t>4" - FWS-9314 - AG1B</t>
  </si>
  <si>
    <t>Y214</t>
  </si>
  <si>
    <t>5" - FGS-9618 - AG1C</t>
  </si>
  <si>
    <t>Y215</t>
  </si>
  <si>
    <t>Y216</t>
  </si>
  <si>
    <t>3" - P-3213-5 - AS1A</t>
  </si>
  <si>
    <t>Y274</t>
  </si>
  <si>
    <t>Y395</t>
  </si>
  <si>
    <t>G25</t>
  </si>
  <si>
    <t>Y397</t>
  </si>
  <si>
    <t>4" - HWS-1120 - AG1B</t>
  </si>
  <si>
    <t>Y501</t>
  </si>
  <si>
    <t>2" - LPC-STCG-08 - AG1B</t>
  </si>
  <si>
    <t>Y502</t>
  </si>
  <si>
    <t>2" - LPC-STCH-05 - AG1B</t>
  </si>
  <si>
    <t>Y503</t>
  </si>
  <si>
    <t>2" - LPC-STCH-01 - AG1B</t>
  </si>
  <si>
    <t>Y506</t>
  </si>
  <si>
    <t>2" - LPC-STCH-06 - AG1B</t>
  </si>
  <si>
    <t>Y507</t>
  </si>
  <si>
    <t>6" - LPS-STH-02 - AG1B</t>
  </si>
  <si>
    <t>Y509</t>
  </si>
  <si>
    <t>2" - LPS-STH-02 - AG1B</t>
  </si>
  <si>
    <t>Y510</t>
  </si>
  <si>
    <t>2" - LPS-STH-03 - AG1B</t>
  </si>
  <si>
    <t>Y511</t>
  </si>
  <si>
    <t>2" - LPS-STH-04 - AG1B</t>
  </si>
  <si>
    <t>Y512</t>
  </si>
  <si>
    <t>2" - LPS-STH-05 - AG1B</t>
  </si>
  <si>
    <t>Y513</t>
  </si>
  <si>
    <t>2" - LPS-STH-01 - AG1B</t>
  </si>
  <si>
    <t>Y514</t>
  </si>
  <si>
    <t>2" - LPS-STH-06 - AG1B</t>
  </si>
  <si>
    <t>Y515</t>
  </si>
  <si>
    <t>2" - LPC-STCH-02 - AG1B</t>
  </si>
  <si>
    <t>Y516</t>
  </si>
  <si>
    <t>2" - LPC-STCH-09 - AS1B</t>
  </si>
  <si>
    <t>Y517</t>
  </si>
  <si>
    <t>2" - LPC-STCH-01 - AS1B</t>
  </si>
  <si>
    <t>Y518</t>
  </si>
  <si>
    <t>2" - LPC-STCH-03 - AG1B</t>
  </si>
  <si>
    <t>Y519</t>
  </si>
  <si>
    <t>1/521</t>
  </si>
  <si>
    <t>2" - LPC-STCH-12 - AG1B</t>
  </si>
  <si>
    <t>Y522</t>
  </si>
  <si>
    <t>2" - LPC-STCH-07 - AG1B</t>
  </si>
  <si>
    <t>Y523</t>
  </si>
  <si>
    <t>2" - LPS-STH-12 - AG1B</t>
  </si>
  <si>
    <t>Y528</t>
  </si>
  <si>
    <t>2" - LPS-STH-07 - AG1B</t>
  </si>
  <si>
    <t xml:space="preserve">Y600 </t>
  </si>
  <si>
    <t>4" - PPY-1602 - BG3A</t>
  </si>
  <si>
    <t>Y601</t>
  </si>
  <si>
    <t>4" - PPY-1003 - BG3A</t>
  </si>
  <si>
    <t>Y602</t>
  </si>
  <si>
    <t>Y603</t>
  </si>
  <si>
    <t>5" - CWR-9467 - AG1A</t>
  </si>
  <si>
    <t>Y606</t>
  </si>
  <si>
    <t>24" - CWS-9451 - AG1A</t>
  </si>
  <si>
    <t>Y607</t>
  </si>
  <si>
    <t>3" - PGH-1015 - AG1C</t>
  </si>
  <si>
    <t>Y608</t>
  </si>
  <si>
    <t>Y611</t>
  </si>
  <si>
    <t>Y614</t>
  </si>
  <si>
    <t>4" - P-1508 - AS1A</t>
  </si>
  <si>
    <t>Y621</t>
  </si>
  <si>
    <t>Y625</t>
  </si>
  <si>
    <t>4" - PGH-1013 - AS1A</t>
  </si>
  <si>
    <t>Y626</t>
  </si>
  <si>
    <t>3" - P-8502 - AS1A</t>
  </si>
  <si>
    <t>Y627</t>
  </si>
  <si>
    <t>6" - P-1418 - BS1A</t>
  </si>
  <si>
    <t>Y632</t>
  </si>
  <si>
    <t>16" - CWS-9455 - AG1A</t>
  </si>
  <si>
    <t>Y634</t>
  </si>
  <si>
    <t>2 1/2" - CWS-2131 - AG1A</t>
  </si>
  <si>
    <t>Y635</t>
  </si>
  <si>
    <t>8" - CWS-3253 - AG1A</t>
  </si>
  <si>
    <t>Y636</t>
  </si>
  <si>
    <t>2 1/2" - P-1504 - AS1A</t>
  </si>
  <si>
    <t>Y638</t>
  </si>
  <si>
    <t>3" - GPI-9912 - AG2A</t>
  </si>
  <si>
    <t>Y639</t>
  </si>
  <si>
    <t>2 1/2" - P-1502 - AS1A</t>
  </si>
  <si>
    <t>Y640</t>
  </si>
  <si>
    <t>Y641</t>
  </si>
  <si>
    <t>5" - P-1201 - BS1A</t>
  </si>
  <si>
    <t>Y642</t>
  </si>
  <si>
    <t>3" - P-2503 - AS1A</t>
  </si>
  <si>
    <t>Y643</t>
  </si>
  <si>
    <t>6" - P-1204 - AS1A</t>
  </si>
  <si>
    <t>Y644</t>
  </si>
  <si>
    <t>Y645</t>
  </si>
  <si>
    <t>2" - LPS-STH10 - AG1B</t>
  </si>
  <si>
    <t>Y646</t>
  </si>
  <si>
    <t>4" - PC-9207 - AG1B</t>
  </si>
  <si>
    <t>Y647</t>
  </si>
  <si>
    <t>2" - PC-DRAIN - AG1B</t>
  </si>
  <si>
    <t>Y648</t>
  </si>
  <si>
    <t>Y649</t>
  </si>
  <si>
    <t>2" - LPS-STH-08 - AG1B</t>
  </si>
  <si>
    <t>Y650</t>
  </si>
  <si>
    <t>2" - LPS-STH-09 - AG1B</t>
  </si>
  <si>
    <t>Y653</t>
  </si>
  <si>
    <t>Y654</t>
  </si>
  <si>
    <t>3" - P-8503 - AS1A</t>
  </si>
  <si>
    <t>Y655</t>
  </si>
  <si>
    <t>3" - P-8504 - AS1A</t>
  </si>
  <si>
    <t>Y656</t>
  </si>
  <si>
    <t>2" - LPC-STCH-10 - AG1B</t>
  </si>
  <si>
    <t>Y659</t>
  </si>
  <si>
    <t>3" - NGS-9904 - AG1A</t>
  </si>
  <si>
    <t>Y700</t>
  </si>
  <si>
    <t>14" - P-3201 - AS1B</t>
  </si>
  <si>
    <t>Y701</t>
  </si>
  <si>
    <t>Y702</t>
  </si>
  <si>
    <t>4" - P-4201 - AS1B</t>
  </si>
  <si>
    <t>Y703</t>
  </si>
  <si>
    <t>3" - PGH-5150 - AG1C</t>
  </si>
  <si>
    <t>Y704</t>
  </si>
  <si>
    <t>10" - P-9818 - AS1A</t>
  </si>
  <si>
    <t>Z325</t>
  </si>
  <si>
    <t>4" - LPS-9853 - AG1B</t>
  </si>
  <si>
    <t>Z411</t>
  </si>
  <si>
    <t>2" - WWT-9832 - AS1A</t>
  </si>
  <si>
    <t>GV 8,CV 1</t>
  </si>
  <si>
    <t>GV 3,CV 1</t>
  </si>
  <si>
    <t>GV 5, CV 1</t>
  </si>
  <si>
    <t>1/2''</t>
  </si>
  <si>
    <t>1''</t>
  </si>
  <si>
    <t xml:space="preserve">GV 1 </t>
  </si>
  <si>
    <t>3/4''</t>
  </si>
  <si>
    <t>GV 3</t>
  </si>
  <si>
    <t>1 1/2''</t>
  </si>
  <si>
    <t>GV 2, CV 1</t>
  </si>
  <si>
    <t>GV 3, CV 1</t>
  </si>
  <si>
    <t>BLV 1 , CV 1</t>
  </si>
  <si>
    <t>BALL VALVE</t>
  </si>
  <si>
    <t>BLV 4 , CV 1</t>
  </si>
  <si>
    <t>BLV 1</t>
  </si>
  <si>
    <t>BLV 5</t>
  </si>
  <si>
    <t>BLV 2</t>
  </si>
  <si>
    <t>1 1/2" - P-3299 - AG1B</t>
  </si>
  <si>
    <t>GV 3 , CV 1</t>
  </si>
  <si>
    <t>GV 2, STRAINER 1</t>
  </si>
  <si>
    <t>GV 6</t>
  </si>
  <si>
    <t>3''</t>
  </si>
  <si>
    <t>2''</t>
  </si>
  <si>
    <t>8''</t>
  </si>
  <si>
    <t>4''</t>
  </si>
  <si>
    <t>D790</t>
  </si>
  <si>
    <t>Tidak ada valve, ada drawing isometric</t>
  </si>
  <si>
    <t>tidak ada drawing isometric</t>
  </si>
  <si>
    <t>Total Line List = 2078</t>
  </si>
  <si>
    <t>Total Progress :</t>
  </si>
  <si>
    <t>P-935D</t>
  </si>
  <si>
    <t>Pipe length ( mm )</t>
  </si>
  <si>
    <t>Booster Pump PDAM</t>
  </si>
  <si>
    <t>Ex. P-852A</t>
  </si>
  <si>
    <t>Pindah ke P-935D</t>
  </si>
  <si>
    <r>
      <rPr>
        <b/>
        <sz val="14"/>
        <rFont val="Antique Olive"/>
        <family val="2"/>
      </rPr>
      <t>Equipment list of</t>
    </r>
    <r>
      <rPr>
        <b/>
        <sz val="16"/>
        <rFont val="Arial Black"/>
        <family val="2"/>
      </rPr>
      <t xml:space="preserve"> Alat Ukur</t>
    </r>
  </si>
  <si>
    <t>Pyro-01</t>
  </si>
  <si>
    <t>Pyro-02</t>
  </si>
  <si>
    <t>Pyro-03</t>
  </si>
  <si>
    <t>AU-1005</t>
  </si>
  <si>
    <t>AU-1015</t>
  </si>
  <si>
    <t>AU-1016</t>
  </si>
  <si>
    <t>AU-1001</t>
  </si>
  <si>
    <t>AU-1002</t>
  </si>
  <si>
    <t>AU-1003</t>
  </si>
  <si>
    <t>AU-1004</t>
  </si>
  <si>
    <t>AU-1006</t>
  </si>
  <si>
    <t>AU-1007</t>
  </si>
  <si>
    <t>AU-1008</t>
  </si>
  <si>
    <t>AU-1009</t>
  </si>
  <si>
    <t>AU-1010</t>
  </si>
  <si>
    <t>AU-1011</t>
  </si>
  <si>
    <t>AU-1012</t>
  </si>
  <si>
    <t>AU-1013</t>
  </si>
  <si>
    <t>AU-1014</t>
  </si>
  <si>
    <t>AU-1017</t>
  </si>
  <si>
    <t>AU-1018</t>
  </si>
  <si>
    <t>AU-1019</t>
  </si>
  <si>
    <t>AU-1020</t>
  </si>
  <si>
    <t>AU-1021</t>
  </si>
  <si>
    <t>AU-1022</t>
  </si>
  <si>
    <t>AU-1023</t>
  </si>
  <si>
    <t>AU-1024</t>
  </si>
  <si>
    <t>AU-1025</t>
  </si>
  <si>
    <t>AU-1026</t>
  </si>
  <si>
    <t>AU-1027</t>
  </si>
  <si>
    <t>AVO-1</t>
  </si>
  <si>
    <t>AVO-2</t>
  </si>
  <si>
    <t>AVO-3</t>
  </si>
  <si>
    <t>AS-1001</t>
  </si>
  <si>
    <t>AS-1002</t>
  </si>
  <si>
    <t>AS-1003</t>
  </si>
  <si>
    <t>UTI-01</t>
  </si>
  <si>
    <t>UTI-02</t>
  </si>
  <si>
    <t>UTI-03</t>
  </si>
  <si>
    <t>Digital Radiation thermometer Chino IR-AHIS</t>
  </si>
  <si>
    <t>Digital Radiation thermometer Palmer DHS520B</t>
  </si>
  <si>
    <t xml:space="preserve">Doc.Process calibrator Fluke 702 </t>
  </si>
  <si>
    <t>Handheld pressure Calibrator GE Druck DOI 104</t>
  </si>
  <si>
    <t>Digital thermometer Yokogawa YF-162</t>
  </si>
  <si>
    <t>Clamp current tester Fluke 36</t>
  </si>
  <si>
    <t>High voltage insulation hitester Hioki 3455</t>
  </si>
  <si>
    <t>Smart Comunicator SFC 260 Yamatake H.</t>
  </si>
  <si>
    <t>Hand Communicator TSM 2001 Merlin Gerin</t>
  </si>
  <si>
    <t>Hart Field Comm. Protocol RS 275 Rosemount</t>
  </si>
  <si>
    <t>Remote Transmitter Interface Oval EK-10</t>
  </si>
  <si>
    <t>Hand Held Terminal HHT-2A Sakura Endress</t>
  </si>
  <si>
    <t>Brain Terminal BT-220 Yokogawa</t>
  </si>
  <si>
    <t>Digital Earth Tester Kyoritsu 4105A</t>
  </si>
  <si>
    <t>Process calibrator LB02A</t>
  </si>
  <si>
    <t>Digital AC/DC Clamp Meter</t>
  </si>
  <si>
    <t>Clamp ampere AC  CM4001</t>
  </si>
  <si>
    <t xml:space="preserve"> Battery powered hydraulic  crimping tool 6 - 300 mm²</t>
  </si>
  <si>
    <t>Smart HART Modem Wireless connection</t>
  </si>
  <si>
    <t>Precision Digital Pressure Gauge</t>
  </si>
  <si>
    <t>Jet cleaner AC</t>
  </si>
  <si>
    <t xml:space="preserve">Documenting Process Calibrator-HART </t>
  </si>
  <si>
    <t>Cable Locator Fluke 2042</t>
  </si>
  <si>
    <t>Snorklif</t>
  </si>
  <si>
    <t>PG Test Bench</t>
  </si>
  <si>
    <t>Eart tester / Megger - DET5/4D</t>
  </si>
  <si>
    <t>Fluke 719Pro-300G Electric Pressure Calibrator</t>
  </si>
  <si>
    <t>Fluke 1555 FC 10 kV Insulation Tester</t>
  </si>
  <si>
    <t>Digital Multitester Fluke 107</t>
  </si>
  <si>
    <t>Digital Multitester Fluke 179</t>
  </si>
  <si>
    <t>Portable Monitor Gas detector GP 85N</t>
  </si>
  <si>
    <t>Portable Monitor CO Detector CO-82</t>
  </si>
  <si>
    <t xml:space="preserve">Portable Monitor Gas detector ALTAIR 5X </t>
  </si>
  <si>
    <t>Measure of product stock</t>
  </si>
  <si>
    <t>Chino</t>
  </si>
  <si>
    <t>palmer</t>
  </si>
  <si>
    <t>Fluke</t>
  </si>
  <si>
    <t>Druck</t>
  </si>
  <si>
    <t>Hioki</t>
  </si>
  <si>
    <t>Merlin Gerin</t>
  </si>
  <si>
    <t>Rosemount</t>
  </si>
  <si>
    <t>Oval</t>
  </si>
  <si>
    <t>Kyoritsu</t>
  </si>
  <si>
    <t>Megger</t>
  </si>
  <si>
    <t>Altair</t>
  </si>
  <si>
    <t>SSC</t>
  </si>
  <si>
    <t>HSE</t>
  </si>
  <si>
    <t>Produksi</t>
  </si>
  <si>
    <t>Ruang Tool MNTC</t>
  </si>
  <si>
    <t>GV6</t>
  </si>
  <si>
    <t>GV2</t>
  </si>
  <si>
    <t>BV1</t>
  </si>
  <si>
    <t>GV4</t>
  </si>
  <si>
    <t>Y</t>
  </si>
  <si>
    <t>0.6/lKV EESWAZE 3c-10sq</t>
  </si>
  <si>
    <t>0.6/1KV EEWAZE 4c-10sq</t>
  </si>
  <si>
    <t>0.6/1KV EEWAZE 3c-10sq</t>
  </si>
  <si>
    <t>P-222B-P</t>
  </si>
  <si>
    <t>P-222B-C1</t>
  </si>
  <si>
    <t>P-222B-C2</t>
  </si>
  <si>
    <t>P-757-P</t>
  </si>
  <si>
    <t>P-757-C1</t>
  </si>
  <si>
    <t>RECEPTACLE 1PH</t>
  </si>
  <si>
    <t>P-757 LOCAL PANEL</t>
  </si>
  <si>
    <t>0.6/1KV EESWAZE 2c-2.5sq</t>
  </si>
  <si>
    <t>P-758-P</t>
  </si>
  <si>
    <t>P-758-C1</t>
  </si>
  <si>
    <t>P-758 LOCAL PANEL</t>
  </si>
  <si>
    <t>P-815B-P</t>
  </si>
  <si>
    <t>P-815B-C1</t>
  </si>
  <si>
    <t>P-815B-C2</t>
  </si>
  <si>
    <t>P-851B-P</t>
  </si>
  <si>
    <t>P-851B-C1</t>
  </si>
  <si>
    <t>P-851B-C2</t>
  </si>
  <si>
    <t>P-855A-P</t>
  </si>
  <si>
    <t>P-855A-C1</t>
  </si>
  <si>
    <t>P-855B-P</t>
  </si>
  <si>
    <t>P-855B-C1</t>
  </si>
  <si>
    <t>P-931C-P</t>
  </si>
  <si>
    <t>P-931C-Cl</t>
  </si>
  <si>
    <t>P-931C-C2</t>
  </si>
  <si>
    <t>P-931D-P</t>
  </si>
  <si>
    <t>P-931D-Cl</t>
  </si>
  <si>
    <t>P-931D-C2</t>
  </si>
  <si>
    <t>P-935C-P</t>
  </si>
  <si>
    <t>R/O</t>
  </si>
  <si>
    <t>P-935C-C1</t>
  </si>
  <si>
    <t>P-935C-C2</t>
  </si>
  <si>
    <t>P-935D-P</t>
  </si>
  <si>
    <t>P-935D-C1</t>
  </si>
  <si>
    <t>P-941C-P</t>
  </si>
  <si>
    <t>3.6/6KV CESWAZE 3c-50sq</t>
  </si>
  <si>
    <t>P-941C-C1</t>
  </si>
  <si>
    <t>P-941C-C2</t>
  </si>
  <si>
    <t>P-941C-H</t>
  </si>
  <si>
    <t>P-946C-P</t>
  </si>
  <si>
    <t>P-946C-C1</t>
  </si>
  <si>
    <t>P-946C-C2</t>
  </si>
  <si>
    <t>U-941B-1P</t>
  </si>
  <si>
    <t>M32</t>
  </si>
  <si>
    <t>U-941B-2P</t>
  </si>
  <si>
    <t>U-941C-1P</t>
  </si>
  <si>
    <t>From U-941A</t>
  </si>
  <si>
    <t>U-941C-2P</t>
  </si>
  <si>
    <t>P-902C-P</t>
  </si>
  <si>
    <t>P-902C-C1</t>
  </si>
  <si>
    <t>C-412-P3-P</t>
  </si>
  <si>
    <t>P-411C-P</t>
  </si>
  <si>
    <t>P-411C-C1</t>
  </si>
  <si>
    <t>P-411C-C2</t>
  </si>
  <si>
    <t>P-511C-P</t>
  </si>
  <si>
    <t>P-511C-C1</t>
  </si>
  <si>
    <t>P-511C-C2</t>
  </si>
  <si>
    <t>P-179-P</t>
  </si>
  <si>
    <t>P-179-C1</t>
  </si>
  <si>
    <t>P-179-C2</t>
  </si>
  <si>
    <t>P-172-P</t>
  </si>
  <si>
    <t>P-172-C1</t>
  </si>
  <si>
    <t>P-172-C2</t>
  </si>
  <si>
    <t>P-174-P</t>
  </si>
  <si>
    <t>P-174-C1</t>
  </si>
  <si>
    <t>P-174-C2</t>
  </si>
  <si>
    <t>P-175-C1</t>
  </si>
  <si>
    <t>P-175-C2</t>
  </si>
  <si>
    <t>E-175A-P</t>
  </si>
  <si>
    <t>E-175A-C1</t>
  </si>
  <si>
    <t>E-175A-C2</t>
  </si>
  <si>
    <t>E-175B-P</t>
  </si>
  <si>
    <t>E-175B-C1</t>
  </si>
  <si>
    <t>E-175B-C2</t>
  </si>
  <si>
    <t>C-991C-P</t>
  </si>
  <si>
    <t xml:space="preserve">N2XY 0.6/1kV 4x70mm2 rm </t>
  </si>
  <si>
    <t>C-991D-P</t>
  </si>
  <si>
    <t>Z-991C-P</t>
  </si>
  <si>
    <t>Dryer A</t>
  </si>
  <si>
    <t xml:space="preserve">N2XY 0.6/1kV 4x2.5mm2 rm </t>
  </si>
  <si>
    <t>Z-991D-P</t>
  </si>
  <si>
    <t>Dryer B</t>
  </si>
  <si>
    <t>N2G-P1</t>
  </si>
  <si>
    <t>MCC-</t>
  </si>
  <si>
    <t>NYFGBY 0.6/1 kV4x95mm2</t>
  </si>
  <si>
    <t>N2G-P2</t>
  </si>
  <si>
    <t>Local Panel Artesian</t>
  </si>
  <si>
    <t>Local Panel FOL Sep</t>
  </si>
  <si>
    <t>Local Panel H-923</t>
  </si>
  <si>
    <t>Local Panel H-922</t>
  </si>
  <si>
    <t>Valve ID</t>
  </si>
  <si>
    <t>ASSET LIST</t>
  </si>
  <si>
    <t>10S</t>
  </si>
  <si>
    <t>Butterfly Valve</t>
  </si>
  <si>
    <t>BLV1</t>
  </si>
  <si>
    <t xml:space="preserve">Ball Valve </t>
  </si>
  <si>
    <t>NDV1, BLV1</t>
  </si>
  <si>
    <t>Needle &amp; Ball Valve</t>
  </si>
  <si>
    <t>BLV2</t>
  </si>
  <si>
    <t>NDV1</t>
  </si>
  <si>
    <t>Needle Valve</t>
  </si>
  <si>
    <t>BLV1,CV1</t>
  </si>
  <si>
    <t>Ball Valve, Check Valve</t>
  </si>
  <si>
    <t>Tidak ada manualoperating valve, ada drawing isometric</t>
  </si>
  <si>
    <t>Tidak ada manual operating valve, ada drawing isometric</t>
  </si>
  <si>
    <t>Ball Valve</t>
  </si>
  <si>
    <t>SS</t>
  </si>
  <si>
    <t>10</t>
  </si>
  <si>
    <t>Seat Valve</t>
  </si>
  <si>
    <t>SVA1</t>
  </si>
  <si>
    <t>52 bar</t>
  </si>
  <si>
    <t>NV3</t>
  </si>
  <si>
    <t>NV4</t>
  </si>
  <si>
    <t>NV2</t>
  </si>
  <si>
    <t>BV2</t>
  </si>
  <si>
    <t>Rating</t>
  </si>
  <si>
    <t>SUS403</t>
  </si>
  <si>
    <t>GV1,CV1</t>
  </si>
  <si>
    <t>GV2,CV2</t>
  </si>
  <si>
    <t>GLV1</t>
  </si>
  <si>
    <t>Globe Valve</t>
  </si>
  <si>
    <t>CV1,BLV1</t>
  </si>
  <si>
    <t>SS, CS</t>
  </si>
  <si>
    <t>Check Valve (SS), Ball Valve (CS)</t>
  </si>
  <si>
    <t>Ball valve</t>
  </si>
  <si>
    <t>GV2,GLV1</t>
  </si>
  <si>
    <t>Gate Valve &amp; Globe Valve</t>
  </si>
  <si>
    <t>GLV1,CV1</t>
  </si>
  <si>
    <t>Globe &amp; Check Valve</t>
  </si>
  <si>
    <t>GLV2</t>
  </si>
  <si>
    <t xml:space="preserve"> 1/2"</t>
  </si>
  <si>
    <t>GV 1, 2, 3</t>
  </si>
  <si>
    <t>YS-022 AB</t>
  </si>
  <si>
    <t xml:space="preserve">GV 1, 2 </t>
  </si>
  <si>
    <t>Gate valve</t>
  </si>
  <si>
    <t>GV 1, 2,3</t>
  </si>
  <si>
    <t>GV 1, 2, 3, 4, 5, 6, 7, 8</t>
  </si>
  <si>
    <t>+K01-W241</t>
  </si>
  <si>
    <t>MCC-5/PLC CO2 Gas</t>
  </si>
  <si>
    <t>JZ-600/4G 2,5</t>
  </si>
  <si>
    <t>+K01-W261</t>
  </si>
  <si>
    <t>NYY-J/4G 30</t>
  </si>
  <si>
    <t>+K01-W271</t>
  </si>
  <si>
    <t>JZ-600/3G 1,5</t>
  </si>
  <si>
    <t>+K01-W227</t>
  </si>
  <si>
    <t>+K01-W291</t>
  </si>
  <si>
    <t>+K01-W301</t>
  </si>
  <si>
    <t>JZ-600/4G 10</t>
  </si>
  <si>
    <t>+K01-W321</t>
  </si>
  <si>
    <t>Power cable EMC 3x70 + 3x10</t>
  </si>
  <si>
    <t>+K01-W341</t>
  </si>
  <si>
    <t>JZ-600/4G 2,5 / JZ-600/3G 2,5</t>
  </si>
  <si>
    <t>25 / 24</t>
  </si>
  <si>
    <t>+K01-W351</t>
  </si>
  <si>
    <t>+K01-W361</t>
  </si>
  <si>
    <t>+K01-W371</t>
  </si>
  <si>
    <t>+K01-W391</t>
  </si>
  <si>
    <t>+K01-W421</t>
  </si>
  <si>
    <t>NYY-J/4G 120</t>
  </si>
  <si>
    <t>+K01-W441</t>
  </si>
  <si>
    <t>+K01-W451</t>
  </si>
  <si>
    <t>0.6/1KV NYFGBY 3c - 120sq</t>
  </si>
  <si>
    <t>0.6/1KV NYFGBY 2x3c - 95sq</t>
  </si>
  <si>
    <t>0.6/1KV NYFGBY 3c - 10sq</t>
  </si>
  <si>
    <t>0.6/1KV NYFGBY 5c - 2.5sq</t>
  </si>
  <si>
    <t>0.6/1KV NYFGBY 3c - 6sq</t>
  </si>
  <si>
    <t>MCC-5/PLC CO2 Liq</t>
  </si>
  <si>
    <t>JZ-600 4G2,5</t>
  </si>
  <si>
    <t>+K01-W251</t>
  </si>
  <si>
    <t xml:space="preserve">JZ-600 3G1,5 </t>
  </si>
  <si>
    <t>+K01-W311</t>
  </si>
  <si>
    <t>NYY-J 4G35</t>
  </si>
  <si>
    <t>+K01-W763</t>
  </si>
  <si>
    <t>H-10402-05 (heat tracing)</t>
  </si>
  <si>
    <t>+K01-W761</t>
  </si>
  <si>
    <t>H-10402-14 (heat tracing)</t>
  </si>
  <si>
    <t>+K01-W764</t>
  </si>
  <si>
    <t>H-10405-03 (heat tracing)</t>
  </si>
  <si>
    <t>+K01-W762</t>
  </si>
  <si>
    <t>H-10407-25 (heat tracing)</t>
  </si>
  <si>
    <t>+K01-W771</t>
  </si>
  <si>
    <t>H-10412-02 (heat tracing)</t>
  </si>
  <si>
    <t>+K01-W331</t>
  </si>
  <si>
    <t>JZ-600 4G16</t>
  </si>
  <si>
    <t>+K01-W340</t>
  </si>
  <si>
    <t>NYY-J 4G150</t>
  </si>
  <si>
    <t>+K01-W340.1</t>
  </si>
  <si>
    <t>VSD</t>
  </si>
  <si>
    <t>RHEYFLEX EMC 3x70 + 3x10</t>
  </si>
  <si>
    <t>+K01-W340.2</t>
  </si>
  <si>
    <t>RHEYFLEX EMC 3x35 + 3x4</t>
  </si>
  <si>
    <t xml:space="preserve">JZ-600 4G2,5 </t>
  </si>
  <si>
    <t>+K01-W381</t>
  </si>
  <si>
    <t>JZ-600 4G6</t>
  </si>
  <si>
    <t>JZ-600 4G1,5</t>
  </si>
  <si>
    <t>+K01-W401</t>
  </si>
  <si>
    <t>+K01-W411</t>
  </si>
  <si>
    <t>JZ-600 4G4</t>
  </si>
  <si>
    <t>+K01-W431.1</t>
  </si>
  <si>
    <t>NYY-J 4G120</t>
  </si>
  <si>
    <t>+K01-W431.2</t>
  </si>
  <si>
    <t>JZ-600 4G 2.5</t>
  </si>
  <si>
    <t>+K01-W461</t>
  </si>
  <si>
    <t>+K01-W471.1</t>
  </si>
  <si>
    <t>+K01-W471.2</t>
  </si>
  <si>
    <t>+K01-W491</t>
  </si>
  <si>
    <t>JZ-600 4G2.5</t>
  </si>
  <si>
    <t>+K01-W501</t>
  </si>
  <si>
    <t>+K01-W531</t>
  </si>
  <si>
    <t>H-36100-08A (Dehydrator filter A heating)</t>
  </si>
  <si>
    <t>+K01-W551</t>
  </si>
  <si>
    <t>H-36100-08B (Dehydrator filter B heating)</t>
  </si>
  <si>
    <t>+K01-W571</t>
  </si>
  <si>
    <t>+K01-W601</t>
  </si>
  <si>
    <t>+K01-W621</t>
  </si>
  <si>
    <t>+K01-W641</t>
  </si>
  <si>
    <t>+K01-W700</t>
  </si>
  <si>
    <t>H-40102-01 (Oil separator heating)</t>
  </si>
  <si>
    <t>JZ-600 4G1.5</t>
  </si>
  <si>
    <t>+K01-W211</t>
  </si>
  <si>
    <t>+K01-W213</t>
  </si>
  <si>
    <t>+K01-W215</t>
  </si>
  <si>
    <t>+K01-W217</t>
  </si>
  <si>
    <t>+K01-W221</t>
  </si>
  <si>
    <t>RIO-114-3</t>
  </si>
  <si>
    <t>+K01-W223</t>
  </si>
  <si>
    <t>+K01-W225</t>
  </si>
  <si>
    <t>+K01-W231</t>
  </si>
  <si>
    <t>+K01-W233</t>
  </si>
  <si>
    <t>RIO-401-2</t>
  </si>
  <si>
    <t>NYY 0.6/1KV  size (4c x 70sq)</t>
  </si>
  <si>
    <t>NYRGBY 0.6/1KV  size 3c x 95sq</t>
  </si>
  <si>
    <t>NYY 0.6/1KV  size (4c x 50sq)</t>
  </si>
  <si>
    <t>YSLY-JZ 4G 6mmsq 0.6/1 KV</t>
  </si>
  <si>
    <t>YSLY-JZ 4G 4mmsq 0.6/1 KV</t>
  </si>
  <si>
    <t>NYFGBY 0.6/1KV 3c - 10sq</t>
  </si>
  <si>
    <t>Local Panel RWWT</t>
  </si>
  <si>
    <t>CW50S</t>
  </si>
  <si>
    <t>CW40L</t>
  </si>
  <si>
    <t>GV</t>
  </si>
  <si>
    <t>BV</t>
  </si>
  <si>
    <t>GLV</t>
  </si>
  <si>
    <t>3/4""</t>
  </si>
  <si>
    <t>BV3</t>
  </si>
  <si>
    <t>CV2</t>
  </si>
  <si>
    <t>BLV</t>
  </si>
  <si>
    <t>2-1/2"</t>
  </si>
  <si>
    <t>2-1/2""</t>
  </si>
  <si>
    <t>1-1/2"</t>
  </si>
  <si>
    <t xml:space="preserve">Gate Valve  </t>
  </si>
  <si>
    <t>Globe valve</t>
  </si>
  <si>
    <t>NV1</t>
  </si>
  <si>
    <t>GV1,GLV2</t>
  </si>
  <si>
    <t>Gate Valve, Globe Valve</t>
  </si>
  <si>
    <t>cl.800</t>
  </si>
  <si>
    <t>GV1,GLV1</t>
  </si>
  <si>
    <t>GV1,GLV1,CV1</t>
  </si>
  <si>
    <t>Gate Valve, Globe Valve,Check Valve</t>
  </si>
  <si>
    <t>BLV4</t>
  </si>
  <si>
    <t>Gate valve, Globe Valve</t>
  </si>
  <si>
    <t>GV3,GLV1</t>
  </si>
  <si>
    <t>CV1,2</t>
  </si>
  <si>
    <t>GLB1</t>
  </si>
  <si>
    <t>GLV1,2,3</t>
  </si>
  <si>
    <t xml:space="preserve">GV1 </t>
  </si>
  <si>
    <t xml:space="preserve">GV1,2 </t>
  </si>
  <si>
    <t>B265</t>
  </si>
  <si>
    <t>1-1 /2"</t>
  </si>
  <si>
    <t>P-853B-P</t>
  </si>
  <si>
    <t>UPS &amp; DC Panel</t>
  </si>
  <si>
    <t>MAIN FIRE ALARM Panel</t>
  </si>
  <si>
    <t>LSS FIRE ALARM Panel</t>
  </si>
  <si>
    <t>RACK Room FIRE ALARM Panel</t>
  </si>
  <si>
    <t>Chemical Loading Pump</t>
  </si>
  <si>
    <t>P-PUMP1</t>
  </si>
  <si>
    <t>Panel Pump belakang Kantin</t>
  </si>
  <si>
    <t>P-832C-P</t>
  </si>
  <si>
    <t>NYYHY 3x10mmsq</t>
  </si>
  <si>
    <t>P-211C-P</t>
  </si>
  <si>
    <t>P-211C</t>
  </si>
  <si>
    <t>NYYHY 3x6mmsq</t>
  </si>
  <si>
    <t>P-PUMP2</t>
  </si>
  <si>
    <t>Pompa PDAM</t>
  </si>
  <si>
    <t>Panel pompa Gardu Induk-1</t>
  </si>
  <si>
    <t>0.6/1KV NYFGBY 4c - 16sq</t>
  </si>
  <si>
    <t>0.6/1KV NYFGBY 4c - 4sq</t>
  </si>
  <si>
    <t xml:space="preserve">XLPE/FSWA/PVC (N2XSEFGbY)  3.6/6KV </t>
  </si>
  <si>
    <t>C-993-P</t>
  </si>
  <si>
    <t>NYFGbY 4Cx70mmsq</t>
  </si>
  <si>
    <t>C-993-P1</t>
  </si>
  <si>
    <t>Control panel TFM</t>
  </si>
  <si>
    <t>NYFGbY 3Cx6mmsq</t>
  </si>
  <si>
    <t>P-901A-P</t>
  </si>
  <si>
    <t>NYYHY 4Cx6sq</t>
  </si>
  <si>
    <t>P-901B-P</t>
  </si>
  <si>
    <t>FOL SEP-P</t>
  </si>
  <si>
    <t>NYRGBY Solid 3Cx10mm2</t>
  </si>
  <si>
    <t>P-962-P</t>
  </si>
  <si>
    <t>NYRGBY Solid 3Cx4mm2</t>
  </si>
  <si>
    <t>M-962-P</t>
  </si>
  <si>
    <t>RO PANEL</t>
  </si>
  <si>
    <t>Local Panel R/O</t>
  </si>
  <si>
    <t>NYYHY 4cx10mmsq</t>
  </si>
  <si>
    <t>NYYHY 4cx3.5mmsq</t>
  </si>
  <si>
    <t>H-923-P</t>
  </si>
  <si>
    <t>H-923 Control Panel</t>
  </si>
  <si>
    <t>NYFGbY 4cx95mmsq</t>
  </si>
  <si>
    <t>H-923-C</t>
  </si>
  <si>
    <t>Panel UPS</t>
  </si>
  <si>
    <t>NYFGbY 3x4mmsq</t>
  </si>
  <si>
    <t>Combustion Air Fan-1</t>
  </si>
  <si>
    <t>N2XRGbY 4Cx25sq</t>
  </si>
  <si>
    <t>Combustion Air Fan-2</t>
  </si>
  <si>
    <t>N2XRGbY 4Cx45sq</t>
  </si>
  <si>
    <t>Rotary Cup atomizer-1</t>
  </si>
  <si>
    <t>NYYHY 4Cx2.5sq</t>
  </si>
  <si>
    <t>Rotary Cup atomizer-2</t>
  </si>
  <si>
    <t>Steam Valve Motor</t>
  </si>
  <si>
    <t>Soot Blower motor-1</t>
  </si>
  <si>
    <t>Soot Blower motor-2</t>
  </si>
  <si>
    <t>Water Injection Pump-1</t>
  </si>
  <si>
    <t>NYFGbY 4x95mmsq</t>
  </si>
  <si>
    <t>P-961C-P</t>
  </si>
  <si>
    <t>NYY 0.6/1 kV 4x2.5mm2</t>
  </si>
  <si>
    <t>NYRGbY 0.6/1 kV 3 x 4 mm2</t>
  </si>
  <si>
    <t>H05VV-F3G 0,75 mm2</t>
  </si>
  <si>
    <t>P-873A</t>
  </si>
  <si>
    <t>P-873B</t>
  </si>
  <si>
    <t>Dia.</t>
  </si>
  <si>
    <t>GV1, GLV1</t>
  </si>
  <si>
    <t>Gate &amp; Globe Valve</t>
  </si>
  <si>
    <t>GV6, GLV1</t>
  </si>
  <si>
    <t>GV6,CV1</t>
  </si>
  <si>
    <t>gate &amp; Check Valve</t>
  </si>
  <si>
    <t>BLV3</t>
  </si>
  <si>
    <t>`</t>
  </si>
  <si>
    <t>GV2,CV1</t>
  </si>
  <si>
    <t>1" - DRAIN - AG1A - *</t>
  </si>
  <si>
    <t>jumlah drawing di review</t>
  </si>
  <si>
    <t>HALAMAN</t>
  </si>
  <si>
    <t>jumlah line list di review</t>
  </si>
  <si>
    <t>GV3, GLV1</t>
  </si>
  <si>
    <t>GV2, GLV1</t>
  </si>
  <si>
    <t>Z494</t>
  </si>
  <si>
    <t>GV1, BLV1</t>
  </si>
  <si>
    <t>`1</t>
  </si>
  <si>
    <t xml:space="preserve"> BLV1</t>
  </si>
  <si>
    <t>3/4'</t>
  </si>
  <si>
    <t>Model / S/N</t>
  </si>
  <si>
    <t>Toshiba</t>
  </si>
  <si>
    <t>P-961C-Cl</t>
  </si>
  <si>
    <t>P-961B-Cl</t>
  </si>
  <si>
    <t>P-961C-C2</t>
  </si>
  <si>
    <t>P-961D-P</t>
  </si>
  <si>
    <t>P-961D-Cl</t>
  </si>
  <si>
    <t>P-961D-C2</t>
  </si>
  <si>
    <t>P-961D</t>
  </si>
  <si>
    <t>Hitachi</t>
  </si>
  <si>
    <t>D151238 DK S1K</t>
  </si>
  <si>
    <t>TFO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</si>
</sst>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#,##0.000"/>
    <numFmt numFmtId="168" formatCode="#,##0.0"/>
    <numFmt numFmtId="169" formatCode="[$-F800]dddd\,\ mmmm\ dd\,\ yyyy"/>
    <numFmt numFmtId="170" formatCode="[$-409]d\-mmm\-yy;@"/>
    <numFmt numFmtId="171" formatCode="yyyy"/>
    <numFmt numFmtId="172" formatCode="[$-C09]dd\-mmm\-yy;@"/>
    <numFmt numFmtId="173" formatCode="_(* #,##0_);_(* \(#,##0\);_(* &quot;-&quot;??_);_(@_)"/>
    <numFmt numFmtId="174" formatCode="[$-409]d\-mmm\-yyyy;@"/>
    <numFmt numFmtId="175" formatCode="[$-409]dd\-mmm\-yy;@"/>
    <numFmt numFmtId="176" formatCode="0_);\(0\)"/>
    <numFmt numFmtId="177" formatCode="0.000"/>
  </numFmts>
  <fonts count="199">
    <font>
      <sz val="10"/>
      <name val="Antique Olive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ntique Olive"/>
      <family val="2"/>
    </font>
    <font>
      <sz val="10"/>
      <name val="Arial"/>
      <family val="2"/>
    </font>
    <font>
      <sz val="11"/>
      <name val="Bookman Old Style"/>
      <family val="1"/>
    </font>
    <font>
      <u/>
      <sz val="10"/>
      <color indexed="12"/>
      <name val="Antique Olive"/>
      <family val="2"/>
    </font>
    <font>
      <b/>
      <sz val="14"/>
      <name val="Arial Black"/>
      <family val="2"/>
    </font>
    <font>
      <sz val="11"/>
      <name val="Arial Black"/>
      <family val="2"/>
    </font>
    <font>
      <b/>
      <sz val="10"/>
      <name val="Arial Black"/>
      <family val="2"/>
    </font>
    <font>
      <sz val="8"/>
      <name val="Antique Olv (W1)"/>
      <family val="2"/>
    </font>
    <font>
      <sz val="16"/>
      <name val="Arial Black"/>
      <family val="2"/>
    </font>
    <font>
      <sz val="12"/>
      <name val="Arial Black"/>
      <family val="2"/>
    </font>
    <font>
      <u/>
      <sz val="14"/>
      <name val="Antique Olive"/>
      <family val="2"/>
    </font>
    <font>
      <sz val="8"/>
      <color indexed="12"/>
      <name val="Antique Olv (W1)"/>
      <family val="2"/>
    </font>
    <font>
      <sz val="8"/>
      <name val="Antique Olive"/>
      <family val="2"/>
    </font>
    <font>
      <sz val="10"/>
      <name val="Antique Olive"/>
      <family val="2"/>
    </font>
    <font>
      <sz val="8"/>
      <color indexed="8"/>
      <name val="Antique Olv (W1)"/>
      <family val="2"/>
    </font>
    <font>
      <sz val="10"/>
      <color indexed="12"/>
      <name val="Antique Olive"/>
      <family val="2"/>
    </font>
    <font>
      <sz val="10"/>
      <color indexed="10"/>
      <name val="Antique Olive"/>
      <family val="2"/>
    </font>
    <font>
      <sz val="10"/>
      <color indexed="8"/>
      <name val="Antique Olive"/>
      <family val="2"/>
    </font>
    <font>
      <b/>
      <sz val="8"/>
      <name val="Antique Olive"/>
      <family val="2"/>
    </font>
    <font>
      <sz val="8"/>
      <name val="Antique Olive"/>
      <family val="2"/>
    </font>
    <font>
      <vertAlign val="superscript"/>
      <sz val="8"/>
      <name val="Antique Olv (W1)"/>
      <family val="2"/>
    </font>
    <font>
      <sz val="10"/>
      <name val="Antique Olv (W1)"/>
      <family val="2"/>
    </font>
    <font>
      <sz val="16"/>
      <name val="Antique Olv (W1)"/>
      <family val="2"/>
    </font>
    <font>
      <sz val="9"/>
      <name val="Antique Olv (W1)"/>
      <family val="2"/>
    </font>
    <font>
      <sz val="10"/>
      <name val="Wingdings 3"/>
      <family val="1"/>
      <charset val="2"/>
    </font>
    <font>
      <vertAlign val="superscript"/>
      <sz val="10"/>
      <name val="Antique Olive"/>
      <family val="2"/>
    </font>
    <font>
      <sz val="9"/>
      <name val="Antique Olive"/>
      <family val="2"/>
    </font>
    <font>
      <sz val="9"/>
      <name val="Wingdings 3"/>
      <family val="1"/>
      <charset val="2"/>
    </font>
    <font>
      <vertAlign val="superscript"/>
      <sz val="8"/>
      <name val="Antique Olv (W1)"/>
    </font>
    <font>
      <sz val="8"/>
      <name val="Antique Olv (W1)"/>
    </font>
    <font>
      <b/>
      <sz val="8"/>
      <name val="Antique Olv (W1)"/>
    </font>
    <font>
      <sz val="10"/>
      <name val="Antique Olive"/>
      <family val="2"/>
    </font>
    <font>
      <sz val="8"/>
      <name val="Antique Olive"/>
      <family val="2"/>
    </font>
    <font>
      <sz val="9"/>
      <name val="Antique Olive"/>
      <family val="2"/>
    </font>
    <font>
      <sz val="8"/>
      <name val="Antique Olive"/>
      <family val="2"/>
    </font>
    <font>
      <b/>
      <sz val="8"/>
      <name val="Antique Olv (W1)"/>
      <family val="2"/>
    </font>
    <font>
      <b/>
      <sz val="10"/>
      <name val="Antique Olive"/>
      <family val="2"/>
    </font>
    <font>
      <sz val="10"/>
      <name val="Arial Black"/>
      <family val="2"/>
    </font>
    <font>
      <sz val="12"/>
      <name val="Antique Olive"/>
      <family val="2"/>
    </font>
    <font>
      <b/>
      <sz val="16"/>
      <name val="Antique Olive"/>
      <family val="2"/>
    </font>
    <font>
      <sz val="16"/>
      <name val="Arial"/>
      <family val="2"/>
    </font>
    <font>
      <sz val="8"/>
      <name val="Arial Black"/>
      <family val="2"/>
    </font>
    <font>
      <sz val="8"/>
      <name val="Impact"/>
      <family val="2"/>
    </font>
    <font>
      <b/>
      <sz val="14"/>
      <name val="Antique Olive"/>
      <family val="2"/>
    </font>
    <font>
      <b/>
      <vertAlign val="superscript"/>
      <sz val="12"/>
      <name val="Antique Olive"/>
      <family val="2"/>
    </font>
    <font>
      <vertAlign val="subscript"/>
      <sz val="10"/>
      <name val="Antique Olive"/>
      <family val="2"/>
    </font>
    <font>
      <sz val="10"/>
      <color indexed="8"/>
      <name val="Tahoma"/>
      <family val="2"/>
    </font>
    <font>
      <sz val="12"/>
      <name val="Tahoma"/>
      <family val="2"/>
    </font>
    <font>
      <b/>
      <sz val="12"/>
      <name val="Antique Olive"/>
      <family val="2"/>
    </font>
    <font>
      <sz val="12"/>
      <color indexed="8"/>
      <name val="Tahoma"/>
      <family val="2"/>
    </font>
    <font>
      <b/>
      <sz val="10"/>
      <name val="Arial"/>
      <family val="2"/>
    </font>
    <font>
      <b/>
      <vertAlign val="superscript"/>
      <sz val="10"/>
      <name val="Antique Olive"/>
      <family val="2"/>
    </font>
    <font>
      <b/>
      <sz val="10"/>
      <color rgb="FFFFFF00"/>
      <name val="Arial Black"/>
      <family val="2"/>
    </font>
    <font>
      <sz val="10"/>
      <name val="Arial"/>
      <family val="2"/>
    </font>
    <font>
      <sz val="8"/>
      <name val="Antique Olive"/>
      <family val="2"/>
    </font>
    <font>
      <b/>
      <sz val="10"/>
      <color rgb="FFFF0000"/>
      <name val="Antique Olive"/>
      <family val="2"/>
    </font>
    <font>
      <sz val="10"/>
      <color rgb="FFFF0000"/>
      <name val="Antique Olive"/>
      <family val="2"/>
    </font>
    <font>
      <sz val="9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b/>
      <vertAlign val="superscript"/>
      <sz val="8"/>
      <name val="Tahoma"/>
      <family val="2"/>
    </font>
    <font>
      <sz val="8"/>
      <name val="Tahoma"/>
      <family val="2"/>
    </font>
    <font>
      <sz val="9"/>
      <color rgb="FFFF0000"/>
      <name val="Antique Olive"/>
      <family val="2"/>
    </font>
    <font>
      <b/>
      <sz val="9"/>
      <color rgb="FFFF0000"/>
      <name val="Antique Olive"/>
      <family val="2"/>
    </font>
    <font>
      <sz val="12"/>
      <color rgb="FFFF0000"/>
      <name val="Antique Olive"/>
      <family val="2"/>
    </font>
    <font>
      <sz val="10"/>
      <color rgb="FFFF0000"/>
      <name val="Arial"/>
      <family val="2"/>
    </font>
    <font>
      <b/>
      <sz val="11"/>
      <name val="Antique Olive"/>
      <family val="2"/>
    </font>
    <font>
      <b/>
      <sz val="12"/>
      <color rgb="FFFF0000"/>
      <name val="Antique Olive"/>
      <family val="2"/>
    </font>
    <font>
      <b/>
      <sz val="10"/>
      <color rgb="FFFF0000"/>
      <name val="Arial"/>
      <family val="2"/>
    </font>
    <font>
      <b/>
      <sz val="9"/>
      <name val="Antique Olive"/>
      <family val="2"/>
    </font>
    <font>
      <b/>
      <sz val="12"/>
      <name val="Arial Black"/>
      <family val="2"/>
    </font>
    <font>
      <b/>
      <sz val="16"/>
      <name val="Arial Black"/>
      <family val="2"/>
    </font>
    <font>
      <b/>
      <u/>
      <sz val="14"/>
      <name val="Antique Olive"/>
      <family val="2"/>
    </font>
    <font>
      <sz val="18"/>
      <name val="Arial Black"/>
      <family val="2"/>
    </font>
    <font>
      <sz val="10"/>
      <color indexed="12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14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u/>
      <sz val="10"/>
      <name val="Antique Olive"/>
      <family val="2"/>
    </font>
    <font>
      <b/>
      <sz val="16"/>
      <name val="Arial"/>
      <family val="2"/>
    </font>
    <font>
      <sz val="10"/>
      <name val="Antique Olv (W1)"/>
    </font>
    <font>
      <u/>
      <sz val="10"/>
      <color indexed="12"/>
      <name val="Antique Olive"/>
      <family val="2"/>
      <charset val="238"/>
    </font>
    <font>
      <sz val="8"/>
      <name val="Antique Olive"/>
      <family val="2"/>
      <charset val="238"/>
    </font>
    <font>
      <sz val="8"/>
      <name val="Antique Olive"/>
      <family val="2"/>
      <charset val="238"/>
    </font>
    <font>
      <b/>
      <sz val="10"/>
      <name val="Antique Olive"/>
      <family val="2"/>
      <charset val="238"/>
    </font>
    <font>
      <sz val="12"/>
      <name val="Arial Black"/>
      <family val="2"/>
    </font>
    <font>
      <u/>
      <sz val="14"/>
      <name val="Antique Olive"/>
      <family val="2"/>
      <charset val="238"/>
    </font>
    <font>
      <u/>
      <sz val="10"/>
      <name val="Antique Olive"/>
      <family val="2"/>
      <charset val="238"/>
    </font>
    <font>
      <sz val="10"/>
      <color indexed="8"/>
      <name val="Antique Olv (W1)"/>
    </font>
    <font>
      <u/>
      <sz val="10"/>
      <color indexed="12"/>
      <name val="Antique Olive"/>
      <family val="2"/>
      <charset val="238"/>
    </font>
    <font>
      <sz val="10"/>
      <name val="Antique Olive"/>
      <family val="2"/>
      <charset val="238"/>
    </font>
    <font>
      <sz val="10"/>
      <color rgb="FFFF0000"/>
      <name val="Antique Olive"/>
      <family val="2"/>
      <charset val="238"/>
    </font>
    <font>
      <sz val="10"/>
      <color theme="0"/>
      <name val="Antique Olive"/>
      <family val="2"/>
    </font>
    <font>
      <sz val="10"/>
      <color theme="0"/>
      <name val="Antique Olive"/>
      <family val="2"/>
      <charset val="238"/>
    </font>
    <font>
      <sz val="11"/>
      <color theme="0"/>
      <name val="Arial Black"/>
      <family val="2"/>
    </font>
    <font>
      <sz val="12"/>
      <name val="Antique Olive"/>
      <family val="2"/>
      <charset val="238"/>
    </font>
    <font>
      <b/>
      <sz val="9"/>
      <name val="Antique Olive"/>
      <family val="2"/>
      <charset val="238"/>
    </font>
    <font>
      <b/>
      <sz val="9"/>
      <color theme="1"/>
      <name val="Antique Olive"/>
      <family val="2"/>
      <charset val="238"/>
    </font>
    <font>
      <b/>
      <sz val="10"/>
      <color rgb="FFFF0000"/>
      <name val="Antique Olive"/>
      <family val="2"/>
      <charset val="238"/>
    </font>
    <font>
      <b/>
      <sz val="9"/>
      <color indexed="10"/>
      <name val="Antique Olive"/>
      <family val="2"/>
      <charset val="238"/>
    </font>
    <font>
      <b/>
      <sz val="10"/>
      <color theme="1"/>
      <name val="Antique Olive"/>
      <family val="2"/>
      <charset val="238"/>
    </font>
    <font>
      <b/>
      <sz val="11"/>
      <color theme="1"/>
      <name val="Antique Olive"/>
      <family val="2"/>
      <charset val="238"/>
    </font>
    <font>
      <b/>
      <sz val="11"/>
      <name val="Antique Olive"/>
      <family val="2"/>
      <charset val="238"/>
    </font>
    <font>
      <b/>
      <sz val="9"/>
      <color indexed="12"/>
      <name val="Antique Olive"/>
      <family val="2"/>
      <charset val="238"/>
    </font>
    <font>
      <sz val="11"/>
      <name val="Antique Olive"/>
      <family val="2"/>
      <charset val="238"/>
    </font>
    <font>
      <b/>
      <u/>
      <sz val="10"/>
      <name val="Antique Olive"/>
      <family val="2"/>
      <charset val="238"/>
    </font>
    <font>
      <sz val="9"/>
      <color theme="1"/>
      <name val="Antique Olive"/>
      <family val="2"/>
      <charset val="238"/>
    </font>
    <font>
      <sz val="14"/>
      <name val="Antique Olive"/>
      <family val="2"/>
      <charset val="238"/>
    </font>
    <font>
      <sz val="10"/>
      <name val="Tahoma"/>
      <family val="2"/>
    </font>
    <font>
      <b/>
      <vertAlign val="superscript"/>
      <sz val="10"/>
      <name val="Antique Olive"/>
      <family val="2"/>
      <charset val="238"/>
    </font>
    <font>
      <vertAlign val="superscript"/>
      <sz val="10"/>
      <name val="Antique Olive"/>
      <family val="2"/>
      <charset val="238"/>
    </font>
    <font>
      <vertAlign val="subscript"/>
      <sz val="10"/>
      <name val="Antique Olive"/>
      <family val="2"/>
      <charset val="238"/>
    </font>
    <font>
      <sz val="10"/>
      <color indexed="8"/>
      <name val="Antique Olive"/>
      <family val="2"/>
      <charset val="238"/>
    </font>
    <font>
      <b/>
      <vertAlign val="superscript"/>
      <sz val="12"/>
      <name val="Antique Olive"/>
      <family val="2"/>
      <charset val="238"/>
    </font>
    <font>
      <b/>
      <sz val="10"/>
      <name val="Calibri"/>
      <family val="2"/>
    </font>
    <font>
      <sz val="10"/>
      <name val="Antique Olive"/>
      <family val="2"/>
      <charset val="238"/>
    </font>
    <font>
      <sz val="8"/>
      <color rgb="FFFF0000"/>
      <name val="Antique Olv (W1)"/>
      <family val="2"/>
    </font>
    <font>
      <sz val="9"/>
      <name val="Antique Olive"/>
      <family val="2"/>
      <charset val="238"/>
    </font>
    <font>
      <sz val="9"/>
      <color theme="1"/>
      <name val="Antique Olive"/>
      <family val="2"/>
      <charset val="238"/>
    </font>
    <font>
      <vertAlign val="superscript"/>
      <sz val="9"/>
      <color indexed="8"/>
      <name val="Antique Olive"/>
      <family val="2"/>
      <charset val="238"/>
    </font>
    <font>
      <sz val="9"/>
      <color indexed="8"/>
      <name val="Antique Olive"/>
      <family val="2"/>
      <charset val="238"/>
    </font>
    <font>
      <sz val="9"/>
      <color indexed="10"/>
      <name val="Antique Olive"/>
      <family val="2"/>
      <charset val="238"/>
    </font>
    <font>
      <sz val="9"/>
      <color indexed="17"/>
      <name val="Antique Olive"/>
      <family val="2"/>
      <charset val="238"/>
    </font>
    <font>
      <sz val="11"/>
      <name val="Antique Olive"/>
      <family val="2"/>
      <charset val="238"/>
    </font>
    <font>
      <sz val="11"/>
      <color indexed="17"/>
      <name val="Antique Olive"/>
      <family val="2"/>
      <charset val="238"/>
    </font>
    <font>
      <sz val="9"/>
      <color indexed="12"/>
      <name val="Antique Olive"/>
      <family val="2"/>
      <charset val="238"/>
    </font>
    <font>
      <sz val="8"/>
      <color theme="1"/>
      <name val="Antique Olive"/>
      <family val="2"/>
      <charset val="238"/>
    </font>
    <font>
      <b/>
      <sz val="11"/>
      <name val="Antique Olive"/>
      <family val="2"/>
      <charset val="238"/>
    </font>
    <font>
      <b/>
      <sz val="9"/>
      <color theme="1"/>
      <name val="Antique Olive"/>
      <family val="2"/>
      <charset val="238"/>
    </font>
    <font>
      <b/>
      <sz val="9"/>
      <name val="Antique Olive"/>
      <family val="2"/>
      <charset val="238"/>
    </font>
    <font>
      <b/>
      <sz val="8"/>
      <name val="Antique Olive"/>
      <family val="2"/>
      <charset val="238"/>
    </font>
    <font>
      <sz val="8"/>
      <name val="Antique Olive"/>
      <family val="2"/>
      <charset val="238"/>
    </font>
    <font>
      <b/>
      <sz val="8"/>
      <name val="Arial"/>
      <family val="2"/>
    </font>
    <font>
      <sz val="12"/>
      <name val="Antique Olive"/>
      <family val="2"/>
      <charset val="238"/>
    </font>
    <font>
      <b/>
      <sz val="10"/>
      <name val="Antique Olive"/>
      <family val="2"/>
      <charset val="238"/>
    </font>
    <font>
      <sz val="10"/>
      <color theme="1"/>
      <name val="Arial"/>
      <family val="2"/>
    </font>
    <font>
      <sz val="10"/>
      <color theme="1"/>
      <name val="Antiq"/>
    </font>
    <font>
      <sz val="11"/>
      <color theme="1"/>
      <name val="Arial"/>
      <family val="2"/>
    </font>
    <font>
      <sz val="10"/>
      <name val="Antiq"/>
    </font>
    <font>
      <vertAlign val="superscript"/>
      <sz val="9"/>
      <name val="Tahoma"/>
      <family val="2"/>
    </font>
    <font>
      <b/>
      <sz val="11"/>
      <name val="Arial"/>
      <family val="2"/>
    </font>
    <font>
      <sz val="11"/>
      <name val="Bookman Old Style"/>
      <family val="1"/>
    </font>
    <font>
      <sz val="10"/>
      <name val="Antique Olive Std Light"/>
      <family val="2"/>
    </font>
    <font>
      <sz val="8"/>
      <name val="Antique Olive Std Light"/>
      <family val="2"/>
    </font>
    <font>
      <sz val="10"/>
      <name val="Antique Olive"/>
      <family val="2"/>
      <charset val="238"/>
    </font>
    <font>
      <sz val="8"/>
      <color rgb="FFFF0000"/>
      <name val="Antique Olive"/>
      <family val="2"/>
    </font>
    <font>
      <sz val="8"/>
      <name val="Antique Olive"/>
      <family val="2"/>
      <charset val="238"/>
    </font>
    <font>
      <sz val="8"/>
      <color rgb="FFFF0000"/>
      <name val="Antique Olv (W1)"/>
    </font>
    <font>
      <sz val="8"/>
      <color theme="1"/>
      <name val="Antique Olv (W1)"/>
    </font>
    <font>
      <sz val="8"/>
      <color rgb="FFFF0000"/>
      <name val="Arial"/>
      <family val="2"/>
    </font>
    <font>
      <sz val="9"/>
      <color theme="1"/>
      <name val="Arial"/>
      <family val="2"/>
      <charset val="238"/>
    </font>
    <font>
      <sz val="10"/>
      <color theme="1"/>
      <name val="Antique Olive"/>
      <family val="2"/>
    </font>
    <font>
      <u/>
      <sz val="10"/>
      <name val="Arial"/>
      <family val="2"/>
    </font>
    <font>
      <sz val="8"/>
      <color theme="1"/>
      <name val="Antique Olive"/>
      <family val="2"/>
    </font>
    <font>
      <b/>
      <sz val="11"/>
      <name val="Bookman Old Style"/>
      <family val="1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8"/>
      <name val="Antique Olive"/>
      <family val="2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i/>
      <sz val="7"/>
      <name val="Trebuchet MS"/>
      <family val="2"/>
    </font>
    <font>
      <sz val="11"/>
      <color theme="1"/>
      <name val="Calibri"/>
      <family val="2"/>
    </font>
    <font>
      <sz val="12"/>
      <color rgb="FF212529"/>
      <name val="Calibri"/>
      <family val="2"/>
      <scheme val="minor"/>
    </font>
    <font>
      <sz val="11"/>
      <color rgb="FFFF0000"/>
      <name val="Bookman Old Style"/>
      <family val="1"/>
    </font>
    <font>
      <b/>
      <sz val="11"/>
      <color rgb="FFFF0000"/>
      <name val="Bookman Old Style"/>
      <family val="1"/>
    </font>
    <font>
      <sz val="10"/>
      <name val="Antique Olive"/>
      <family val="2"/>
      <charset val="238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1F1F1F"/>
      <name val="Calibri"/>
      <family val="2"/>
      <scheme val="minor"/>
    </font>
    <font>
      <b/>
      <sz val="18"/>
      <color rgb="FFFF0000"/>
      <name val="Calibri"/>
      <family val="2"/>
      <scheme val="minor"/>
    </font>
    <font>
      <i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</font>
    <font>
      <sz val="8"/>
      <color rgb="FF006100"/>
      <name val="Arial"/>
      <family val="2"/>
    </font>
    <font>
      <sz val="12"/>
      <color rgb="FF1F1F1F"/>
      <name val="Arial"/>
      <family val="2"/>
    </font>
    <font>
      <b/>
      <sz val="10"/>
      <color rgb="FFFF0000"/>
      <name val="Antique Olive"/>
    </font>
    <font>
      <sz val="11"/>
      <color theme="1"/>
      <name val="Bookman Old Style"/>
      <family val="1"/>
    </font>
    <font>
      <b/>
      <sz val="18"/>
      <color theme="1" tint="4.9989318521683403E-2"/>
      <name val="Calibri"/>
      <family val="2"/>
      <scheme val="minor"/>
    </font>
    <font>
      <sz val="8"/>
      <name val="Antique Olive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0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02">
    <xf numFmtId="0" fontId="0" fillId="0" borderId="0"/>
    <xf numFmtId="165" fontId="1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3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3" fillId="0" borderId="0"/>
    <xf numFmtId="0" fontId="42" fillId="0" borderId="0"/>
    <xf numFmtId="0" fontId="49" fillId="0" borderId="0"/>
    <xf numFmtId="0" fontId="12" fillId="0" borderId="0"/>
    <xf numFmtId="0" fontId="49" fillId="0" borderId="0"/>
    <xf numFmtId="0" fontId="49" fillId="0" borderId="0"/>
    <xf numFmtId="0" fontId="49" fillId="0" borderId="0"/>
    <xf numFmtId="0" fontId="12" fillId="0" borderId="0"/>
    <xf numFmtId="0" fontId="49" fillId="0" borderId="0"/>
    <xf numFmtId="0" fontId="64" fillId="0" borderId="0"/>
    <xf numFmtId="0" fontId="12" fillId="0" borderId="0"/>
    <xf numFmtId="0" fontId="12" fillId="0" borderId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06" fillId="0" borderId="0"/>
    <xf numFmtId="0" fontId="157" fillId="0" borderId="0">
      <alignment vertical="justify"/>
    </xf>
    <xf numFmtId="0" fontId="124" fillId="0" borderId="0"/>
    <xf numFmtId="9" fontId="181" fillId="0" borderId="0" applyFont="0" applyFill="0" applyBorder="0" applyAlignment="0" applyProtection="0"/>
    <xf numFmtId="0" fontId="10" fillId="0" borderId="0"/>
    <xf numFmtId="0" fontId="190" fillId="0" borderId="0" applyNumberFormat="0" applyFill="0" applyBorder="0" applyAlignment="0" applyProtection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92" fillId="2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2" fillId="0" borderId="0"/>
    <xf numFmtId="0" fontId="12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2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2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9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9" fontId="10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833">
    <xf numFmtId="0" fontId="0" fillId="0" borderId="0" xfId="0"/>
    <xf numFmtId="0" fontId="16" fillId="0" borderId="0" xfId="4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3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right"/>
    </xf>
    <xf numFmtId="1" fontId="18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horizontal="left" vertical="center"/>
    </xf>
    <xf numFmtId="0" fontId="24" fillId="0" borderId="0" xfId="0" applyFont="1"/>
    <xf numFmtId="0" fontId="23" fillId="0" borderId="5" xfId="0" applyFont="1" applyBorder="1" applyAlignment="1">
      <alignment horizontal="center"/>
    </xf>
    <xf numFmtId="0" fontId="23" fillId="0" borderId="5" xfId="0" quotePrefix="1" applyFont="1" applyBorder="1" applyAlignment="1">
      <alignment horizontal="left"/>
    </xf>
    <xf numFmtId="0" fontId="23" fillId="0" borderId="5" xfId="0" applyFont="1" applyBorder="1"/>
    <xf numFmtId="0" fontId="23" fillId="0" borderId="5" xfId="0" quotePrefix="1" applyFont="1" applyBorder="1" applyAlignment="1">
      <alignment horizontal="center"/>
    </xf>
    <xf numFmtId="0" fontId="23" fillId="0" borderId="5" xfId="0" applyFont="1" applyBorder="1" applyAlignment="1">
      <alignment horizontal="left"/>
    </xf>
    <xf numFmtId="0" fontId="23" fillId="0" borderId="5" xfId="12" applyFont="1" applyBorder="1"/>
    <xf numFmtId="0" fontId="23" fillId="0" borderId="5" xfId="12" applyFont="1" applyBorder="1" applyAlignment="1">
      <alignment horizontal="left"/>
    </xf>
    <xf numFmtId="0" fontId="23" fillId="0" borderId="5" xfId="10" applyFont="1" applyBorder="1"/>
    <xf numFmtId="0" fontId="23" fillId="0" borderId="5" xfId="12" quotePrefix="1" applyFont="1" applyBorder="1" applyAlignment="1">
      <alignment horizontal="left"/>
    </xf>
    <xf numFmtId="0" fontId="0" fillId="0" borderId="0" xfId="0" applyAlignment="1">
      <alignment horizontal="center"/>
    </xf>
    <xf numFmtId="1" fontId="18" fillId="0" borderId="4" xfId="5" applyNumberFormat="1" applyFont="1" applyBorder="1"/>
    <xf numFmtId="0" fontId="18" fillId="0" borderId="5" xfId="5" quotePrefix="1" applyFont="1" applyBorder="1" applyAlignment="1">
      <alignment horizontal="center"/>
    </xf>
    <xf numFmtId="0" fontId="18" fillId="0" borderId="7" xfId="5" applyFont="1" applyBorder="1" applyAlignment="1">
      <alignment horizontal="right"/>
    </xf>
    <xf numFmtId="0" fontId="18" fillId="0" borderId="8" xfId="5" quotePrefix="1" applyFont="1" applyBorder="1" applyAlignment="1">
      <alignment horizontal="center"/>
    </xf>
    <xf numFmtId="1" fontId="18" fillId="0" borderId="7" xfId="5" applyNumberFormat="1" applyFont="1" applyBorder="1"/>
    <xf numFmtId="1" fontId="18" fillId="0" borderId="5" xfId="5" applyNumberFormat="1" applyFont="1" applyBorder="1"/>
    <xf numFmtId="1" fontId="18" fillId="0" borderId="5" xfId="5" applyNumberFormat="1" applyFont="1" applyBorder="1" applyAlignment="1">
      <alignment horizontal="center"/>
    </xf>
    <xf numFmtId="1" fontId="18" fillId="0" borderId="5" xfId="0" applyNumberFormat="1" applyFont="1" applyBorder="1"/>
    <xf numFmtId="1" fontId="18" fillId="0" borderId="9" xfId="0" quotePrefix="1" applyNumberFormat="1" applyFont="1" applyBorder="1"/>
    <xf numFmtId="1" fontId="18" fillId="0" borderId="7" xfId="0" applyNumberFormat="1" applyFont="1" applyBorder="1"/>
    <xf numFmtId="1" fontId="18" fillId="0" borderId="5" xfId="0" applyNumberFormat="1" applyFont="1" applyBorder="1" applyAlignment="1">
      <alignment horizontal="center"/>
    </xf>
    <xf numFmtId="2" fontId="18" fillId="0" borderId="5" xfId="0" quotePrefix="1" applyNumberFormat="1" applyFont="1" applyBorder="1" applyAlignment="1">
      <alignment horizontal="center"/>
    </xf>
    <xf numFmtId="1" fontId="18" fillId="0" borderId="9" xfId="0" applyNumberFormat="1" applyFont="1" applyBorder="1"/>
    <xf numFmtId="0" fontId="18" fillId="0" borderId="10" xfId="0" quotePrefix="1" applyFont="1" applyBorder="1" applyAlignment="1">
      <alignment horizontal="center" vertical="center"/>
    </xf>
    <xf numFmtId="0" fontId="18" fillId="0" borderId="11" xfId="0" applyFont="1" applyBorder="1" applyAlignment="1">
      <alignment horizontal="right" vertical="center"/>
    </xf>
    <xf numFmtId="0" fontId="18" fillId="0" borderId="12" xfId="0" quotePrefix="1" applyFont="1" applyBorder="1" applyAlignment="1">
      <alignment horizontal="center" vertical="center"/>
    </xf>
    <xf numFmtId="1" fontId="18" fillId="0" borderId="13" xfId="0" quotePrefix="1" applyNumberFormat="1" applyFont="1" applyBorder="1"/>
    <xf numFmtId="1" fontId="18" fillId="0" borderId="10" xfId="0" applyNumberFormat="1" applyFont="1" applyBorder="1"/>
    <xf numFmtId="1" fontId="18" fillId="0" borderId="10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8" fillId="0" borderId="5" xfId="0" applyFont="1" applyBorder="1" applyAlignment="1">
      <alignment horizontal="center"/>
    </xf>
    <xf numFmtId="0" fontId="18" fillId="0" borderId="5" xfId="0" applyFont="1" applyBorder="1"/>
    <xf numFmtId="0" fontId="18" fillId="0" borderId="8" xfId="0" applyFont="1" applyBorder="1"/>
    <xf numFmtId="0" fontId="18" fillId="0" borderId="5" xfId="0" quotePrefix="1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18" fillId="0" borderId="10" xfId="0" applyFont="1" applyBorder="1"/>
    <xf numFmtId="0" fontId="18" fillId="0" borderId="7" xfId="0" applyFont="1" applyBorder="1" applyAlignment="1">
      <alignment horizontal="left"/>
    </xf>
    <xf numFmtId="0" fontId="18" fillId="0" borderId="11" xfId="14" applyFont="1" applyBorder="1"/>
    <xf numFmtId="0" fontId="18" fillId="0" borderId="10" xfId="0" applyFont="1" applyBorder="1" applyAlignment="1">
      <alignment horizontal="left"/>
    </xf>
    <xf numFmtId="0" fontId="11" fillId="0" borderId="0" xfId="0" applyFont="1"/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right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18" fillId="0" borderId="5" xfId="7" applyFont="1" applyBorder="1" applyAlignment="1">
      <alignment horizontal="left"/>
    </xf>
    <xf numFmtId="0" fontId="18" fillId="0" borderId="7" xfId="0" applyFont="1" applyBorder="1"/>
    <xf numFmtId="0" fontId="0" fillId="0" borderId="10" xfId="0" quotePrefix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2" xfId="0" quotePrefix="1" applyBorder="1" applyAlignment="1">
      <alignment horizontal="center" vertical="center"/>
    </xf>
    <xf numFmtId="1" fontId="0" fillId="0" borderId="13" xfId="0" quotePrefix="1" applyNumberFormat="1" applyBorder="1"/>
    <xf numFmtId="1" fontId="0" fillId="0" borderId="10" xfId="0" applyNumberFormat="1" applyBorder="1"/>
    <xf numFmtId="1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right"/>
    </xf>
    <xf numFmtId="1" fontId="0" fillId="0" borderId="18" xfId="0" applyNumberFormat="1" applyBorder="1"/>
    <xf numFmtId="1" fontId="0" fillId="0" borderId="18" xfId="0" applyNumberFormat="1" applyBorder="1" applyAlignment="1">
      <alignment horizontal="center"/>
    </xf>
    <xf numFmtId="0" fontId="24" fillId="0" borderId="4" xfId="0" quotePrefix="1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/>
    <xf numFmtId="0" fontId="24" fillId="0" borderId="5" xfId="0" quotePrefix="1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/>
    <xf numFmtId="2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0" fontId="24" fillId="0" borderId="4" xfId="0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0" fontId="24" fillId="0" borderId="19" xfId="0" applyFont="1" applyBorder="1"/>
    <xf numFmtId="0" fontId="24" fillId="0" borderId="20" xfId="0" applyFont="1" applyBorder="1"/>
    <xf numFmtId="0" fontId="24" fillId="0" borderId="5" xfId="13" applyFont="1" applyBorder="1" applyAlignment="1">
      <alignment horizontal="center"/>
    </xf>
    <xf numFmtId="0" fontId="24" fillId="0" borderId="5" xfId="13" applyFont="1" applyBorder="1"/>
    <xf numFmtId="0" fontId="24" fillId="0" borderId="10" xfId="13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10" xfId="13" applyFont="1" applyBorder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28" fillId="0" borderId="8" xfId="10" applyFont="1" applyBorder="1"/>
    <xf numFmtId="0" fontId="28" fillId="0" borderId="9" xfId="10" applyFont="1" applyBorder="1"/>
    <xf numFmtId="0" fontId="28" fillId="0" borderId="14" xfId="10" applyFont="1" applyBorder="1"/>
    <xf numFmtId="0" fontId="28" fillId="0" borderId="15" xfId="10" applyFont="1" applyBorder="1"/>
    <xf numFmtId="0" fontId="24" fillId="0" borderId="6" xfId="6" applyFont="1" applyBorder="1"/>
    <xf numFmtId="0" fontId="24" fillId="0" borderId="4" xfId="6" applyFont="1" applyBorder="1"/>
    <xf numFmtId="0" fontId="24" fillId="0" borderId="7" xfId="6" applyFont="1" applyBorder="1"/>
    <xf numFmtId="0" fontId="24" fillId="0" borderId="5" xfId="6" applyFont="1" applyBorder="1"/>
    <xf numFmtId="0" fontId="24" fillId="0" borderId="19" xfId="6" applyFont="1" applyBorder="1"/>
    <xf numFmtId="0" fontId="24" fillId="0" borderId="20" xfId="6" applyFont="1" applyBorder="1"/>
    <xf numFmtId="0" fontId="24" fillId="0" borderId="11" xfId="6" applyFont="1" applyBorder="1"/>
    <xf numFmtId="0" fontId="24" fillId="0" borderId="7" xfId="14" applyFont="1" applyBorder="1"/>
    <xf numFmtId="0" fontId="24" fillId="0" borderId="6" xfId="0" applyFont="1" applyBorder="1"/>
    <xf numFmtId="0" fontId="24" fillId="0" borderId="7" xfId="0" applyFont="1" applyBorder="1"/>
    <xf numFmtId="0" fontId="24" fillId="0" borderId="11" xfId="0" applyFont="1" applyBorder="1"/>
    <xf numFmtId="0" fontId="24" fillId="0" borderId="10" xfId="0" applyFont="1" applyBorder="1"/>
    <xf numFmtId="0" fontId="18" fillId="0" borderId="9" xfId="0" applyFont="1" applyBorder="1" applyAlignment="1">
      <alignment horizontal="left"/>
    </xf>
    <xf numFmtId="0" fontId="18" fillId="0" borderId="8" xfId="0" quotePrefix="1" applyFont="1" applyBorder="1" applyAlignment="1">
      <alignment horizontal="center"/>
    </xf>
    <xf numFmtId="0" fontId="18" fillId="0" borderId="7" xfId="0" applyFont="1" applyBorder="1" applyAlignment="1">
      <alignment horizontal="right"/>
    </xf>
    <xf numFmtId="2" fontId="18" fillId="0" borderId="5" xfId="0" applyNumberFormat="1" applyFont="1" applyBorder="1" applyAlignment="1">
      <alignment horizontal="center"/>
    </xf>
    <xf numFmtId="1" fontId="18" fillId="0" borderId="5" xfId="0" quotePrefix="1" applyNumberFormat="1" applyFont="1" applyBorder="1" applyAlignment="1">
      <alignment horizontal="center"/>
    </xf>
    <xf numFmtId="0" fontId="23" fillId="0" borderId="9" xfId="0" quotePrefix="1" applyFont="1" applyBorder="1" applyAlignment="1">
      <alignment horizontal="center"/>
    </xf>
    <xf numFmtId="0" fontId="18" fillId="0" borderId="22" xfId="11" applyFont="1" applyBorder="1" applyAlignment="1">
      <alignment vertical="center"/>
    </xf>
    <xf numFmtId="1" fontId="18" fillId="0" borderId="4" xfId="0" applyNumberFormat="1" applyFont="1" applyBorder="1" applyAlignment="1">
      <alignment horizontal="center" vertical="justify"/>
    </xf>
    <xf numFmtId="0" fontId="18" fillId="0" borderId="4" xfId="0" applyFont="1" applyBorder="1" applyAlignment="1">
      <alignment vertical="justify"/>
    </xf>
    <xf numFmtId="0" fontId="18" fillId="0" borderId="4" xfId="0" applyFont="1" applyBorder="1" applyAlignment="1">
      <alignment horizontal="center" vertical="justify"/>
    </xf>
    <xf numFmtId="1" fontId="18" fillId="0" borderId="5" xfId="0" applyNumberFormat="1" applyFont="1" applyBorder="1" applyAlignment="1">
      <alignment horizontal="center" vertical="justify"/>
    </xf>
    <xf numFmtId="1" fontId="18" fillId="0" borderId="5" xfId="0" applyNumberFormat="1" applyFont="1" applyBorder="1" applyAlignment="1">
      <alignment vertical="justify"/>
    </xf>
    <xf numFmtId="0" fontId="18" fillId="0" borderId="5" xfId="0" applyFont="1" applyBorder="1" applyAlignment="1">
      <alignment vertical="justify"/>
    </xf>
    <xf numFmtId="0" fontId="18" fillId="0" borderId="5" xfId="0" applyFont="1" applyBorder="1" applyAlignment="1">
      <alignment horizontal="center" vertical="justify"/>
    </xf>
    <xf numFmtId="0" fontId="18" fillId="0" borderId="5" xfId="0" quotePrefix="1" applyFont="1" applyBorder="1" applyAlignment="1">
      <alignment horizontal="center" vertical="justify"/>
    </xf>
    <xf numFmtId="0" fontId="18" fillId="0" borderId="20" xfId="0" applyFont="1" applyBorder="1" applyAlignment="1">
      <alignment horizontal="center" vertical="justify"/>
    </xf>
    <xf numFmtId="0" fontId="18" fillId="0" borderId="7" xfId="0" applyFont="1" applyBorder="1" applyAlignment="1">
      <alignment horizontal="right" vertical="justify"/>
    </xf>
    <xf numFmtId="1" fontId="18" fillId="0" borderId="5" xfId="0" quotePrefix="1" applyNumberFormat="1" applyFont="1" applyBorder="1" applyAlignment="1">
      <alignment horizontal="center" vertical="justify"/>
    </xf>
    <xf numFmtId="1" fontId="18" fillId="0" borderId="5" xfId="0" applyNumberFormat="1" applyFont="1" applyBorder="1" applyAlignment="1">
      <alignment horizontal="left" vertical="center"/>
    </xf>
    <xf numFmtId="1" fontId="18" fillId="0" borderId="8" xfId="0" applyNumberFormat="1" applyFont="1" applyBorder="1"/>
    <xf numFmtId="1" fontId="18" fillId="0" borderId="5" xfId="0" quotePrefix="1" applyNumberFormat="1" applyFont="1" applyBorder="1"/>
    <xf numFmtId="0" fontId="18" fillId="0" borderId="5" xfId="0" applyFont="1" applyBorder="1" applyAlignment="1">
      <alignment horizontal="center" vertical="center"/>
    </xf>
    <xf numFmtId="1" fontId="18" fillId="0" borderId="5" xfId="5" quotePrefix="1" applyNumberFormat="1" applyFont="1" applyBorder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3" xfId="0" applyNumberFormat="1" applyFont="1" applyBorder="1" applyAlignment="1">
      <alignment horizontal="center" vertical="center"/>
    </xf>
    <xf numFmtId="0" fontId="32" fillId="0" borderId="5" xfId="0" applyFont="1" applyBorder="1"/>
    <xf numFmtId="0" fontId="32" fillId="0" borderId="5" xfId="0" applyFont="1" applyBorder="1" applyAlignment="1">
      <alignment horizontal="left"/>
    </xf>
    <xf numFmtId="0" fontId="34" fillId="0" borderId="5" xfId="0" applyFont="1" applyBorder="1" applyAlignment="1">
      <alignment horizontal="left"/>
    </xf>
    <xf numFmtId="1" fontId="18" fillId="0" borderId="9" xfId="0" quotePrefix="1" applyNumberFormat="1" applyFont="1" applyBorder="1" applyAlignment="1">
      <alignment horizontal="left"/>
    </xf>
    <xf numFmtId="1" fontId="18" fillId="0" borderId="8" xfId="0" quotePrefix="1" applyNumberFormat="1" applyFont="1" applyBorder="1"/>
    <xf numFmtId="0" fontId="18" fillId="0" borderId="23" xfId="0" applyFont="1" applyBorder="1"/>
    <xf numFmtId="0" fontId="23" fillId="0" borderId="9" xfId="0" applyFont="1" applyBorder="1" applyAlignment="1">
      <alignment horizontal="center"/>
    </xf>
    <xf numFmtId="0" fontId="23" fillId="0" borderId="5" xfId="11" applyFont="1" applyBorder="1" applyAlignment="1">
      <alignment horizontal="left" vertical="center"/>
    </xf>
    <xf numFmtId="1" fontId="18" fillId="0" borderId="9" xfId="0" applyNumberFormat="1" applyFont="1" applyBorder="1" applyAlignment="1">
      <alignment horizontal="left"/>
    </xf>
    <xf numFmtId="1" fontId="18" fillId="0" borderId="15" xfId="0" applyNumberFormat="1" applyFont="1" applyBorder="1"/>
    <xf numFmtId="1" fontId="18" fillId="0" borderId="20" xfId="0" applyNumberFormat="1" applyFont="1" applyBorder="1"/>
    <xf numFmtId="1" fontId="18" fillId="0" borderId="20" xfId="0" applyNumberFormat="1" applyFont="1" applyBorder="1" applyAlignment="1">
      <alignment horizontal="center"/>
    </xf>
    <xf numFmtId="0" fontId="18" fillId="0" borderId="0" xfId="0" applyFont="1" applyAlignment="1">
      <alignment horizontal="left"/>
    </xf>
    <xf numFmtId="1" fontId="18" fillId="0" borderId="5" xfId="0" applyNumberFormat="1" applyFont="1" applyBorder="1" applyAlignment="1">
      <alignment horizontal="left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left"/>
    </xf>
    <xf numFmtId="0" fontId="18" fillId="0" borderId="19" xfId="5" applyFont="1" applyBorder="1" applyAlignment="1">
      <alignment horizontal="right"/>
    </xf>
    <xf numFmtId="2" fontId="18" fillId="0" borderId="20" xfId="0" quotePrefix="1" applyNumberFormat="1" applyFont="1" applyBorder="1" applyAlignment="1">
      <alignment horizontal="center"/>
    </xf>
    <xf numFmtId="0" fontId="18" fillId="0" borderId="20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8" fillId="0" borderId="20" xfId="0" quotePrefix="1" applyFont="1" applyBorder="1" applyAlignment="1">
      <alignment horizontal="center"/>
    </xf>
    <xf numFmtId="0" fontId="0" fillId="0" borderId="5" xfId="0" applyBorder="1"/>
    <xf numFmtId="0" fontId="18" fillId="0" borderId="20" xfId="0" applyFont="1" applyBorder="1"/>
    <xf numFmtId="1" fontId="18" fillId="0" borderId="20" xfId="0" applyNumberFormat="1" applyFont="1" applyBorder="1" applyAlignment="1">
      <alignment horizontal="center" vertical="justify"/>
    </xf>
    <xf numFmtId="0" fontId="18" fillId="0" borderId="19" xfId="0" applyFont="1" applyBorder="1" applyAlignment="1">
      <alignment horizontal="right" vertical="justify"/>
    </xf>
    <xf numFmtId="1" fontId="18" fillId="0" borderId="20" xfId="0" applyNumberFormat="1" applyFont="1" applyBorder="1" applyAlignment="1">
      <alignment vertical="justify"/>
    </xf>
    <xf numFmtId="0" fontId="18" fillId="0" borderId="20" xfId="0" quotePrefix="1" applyFont="1" applyBorder="1" applyAlignment="1">
      <alignment horizontal="center" vertical="justify"/>
    </xf>
    <xf numFmtId="0" fontId="23" fillId="0" borderId="9" xfId="11" applyFont="1" applyBorder="1" applyAlignment="1">
      <alignment horizontal="left" vertical="center"/>
    </xf>
    <xf numFmtId="0" fontId="18" fillId="0" borderId="20" xfId="0" applyFont="1" applyBorder="1" applyAlignment="1">
      <alignment horizontal="center"/>
    </xf>
    <xf numFmtId="1" fontId="18" fillId="0" borderId="20" xfId="5" applyNumberFormat="1" applyFont="1" applyBorder="1" applyAlignment="1">
      <alignment horizontal="center"/>
    </xf>
    <xf numFmtId="1" fontId="18" fillId="0" borderId="20" xfId="5" quotePrefix="1" applyNumberFormat="1" applyFont="1" applyBorder="1" applyAlignment="1">
      <alignment horizontal="center"/>
    </xf>
    <xf numFmtId="1" fontId="18" fillId="0" borderId="9" xfId="5" applyNumberFormat="1" applyFont="1" applyBorder="1" applyAlignment="1">
      <alignment horizontal="left"/>
    </xf>
    <xf numFmtId="1" fontId="18" fillId="0" borderId="8" xfId="5" applyNumberFormat="1" applyFont="1" applyBorder="1" applyAlignment="1">
      <alignment horizontal="left"/>
    </xf>
    <xf numFmtId="1" fontId="18" fillId="0" borderId="9" xfId="5" applyNumberFormat="1" applyFont="1" applyBorder="1" applyAlignment="1">
      <alignment horizontal="center"/>
    </xf>
    <xf numFmtId="1" fontId="18" fillId="0" borderId="8" xfId="5" applyNumberFormat="1" applyFont="1" applyBorder="1"/>
    <xf numFmtId="1" fontId="18" fillId="0" borderId="9" xfId="5" applyNumberFormat="1" applyFont="1" applyBorder="1"/>
    <xf numFmtId="1" fontId="18" fillId="0" borderId="20" xfId="5" applyNumberFormat="1" applyFont="1" applyBorder="1"/>
    <xf numFmtId="1" fontId="18" fillId="0" borderId="14" xfId="5" applyNumberFormat="1" applyFont="1" applyBorder="1"/>
    <xf numFmtId="1" fontId="18" fillId="0" borderId="15" xfId="5" applyNumberFormat="1" applyFont="1" applyBorder="1"/>
    <xf numFmtId="166" fontId="18" fillId="0" borderId="5" xfId="0" quotePrefix="1" applyNumberFormat="1" applyFont="1" applyBorder="1" applyAlignment="1">
      <alignment horizontal="center"/>
    </xf>
    <xf numFmtId="166" fontId="18" fillId="0" borderId="5" xfId="5" applyNumberFormat="1" applyFont="1" applyBorder="1" applyAlignment="1">
      <alignment horizontal="center"/>
    </xf>
    <xf numFmtId="166" fontId="18" fillId="0" borderId="20" xfId="5" applyNumberFormat="1" applyFont="1" applyBorder="1" applyAlignment="1">
      <alignment horizontal="center"/>
    </xf>
    <xf numFmtId="3" fontId="18" fillId="0" borderId="5" xfId="5" applyNumberFormat="1" applyFont="1" applyBorder="1" applyAlignment="1">
      <alignment horizontal="center"/>
    </xf>
    <xf numFmtId="3" fontId="18" fillId="0" borderId="5" xfId="0" quotePrefix="1" applyNumberFormat="1" applyFont="1" applyBorder="1" applyAlignment="1">
      <alignment horizontal="center"/>
    </xf>
    <xf numFmtId="3" fontId="18" fillId="0" borderId="20" xfId="5" applyNumberFormat="1" applyFont="1" applyBorder="1" applyAlignment="1">
      <alignment horizontal="center"/>
    </xf>
    <xf numFmtId="168" fontId="18" fillId="0" borderId="5" xfId="5" applyNumberFormat="1" applyFont="1" applyBorder="1" applyAlignment="1">
      <alignment horizontal="center"/>
    </xf>
    <xf numFmtId="168" fontId="18" fillId="0" borderId="20" xfId="5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0" borderId="5" xfId="5" applyFont="1" applyBorder="1" applyAlignment="1">
      <alignment horizontal="center"/>
    </xf>
    <xf numFmtId="0" fontId="18" fillId="0" borderId="20" xfId="5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0" borderId="5" xfId="5" applyNumberFormat="1" applyFont="1" applyBorder="1" applyAlignment="1">
      <alignment horizontal="center"/>
    </xf>
    <xf numFmtId="0" fontId="18" fillId="0" borderId="8" xfId="5" applyFont="1" applyBorder="1" applyAlignment="1">
      <alignment horizontal="center"/>
    </xf>
    <xf numFmtId="0" fontId="18" fillId="0" borderId="7" xfId="5" applyFont="1" applyBorder="1" applyAlignment="1">
      <alignment horizontal="center"/>
    </xf>
    <xf numFmtId="0" fontId="18" fillId="0" borderId="7" xfId="5" quotePrefix="1" applyFont="1" applyBorder="1" applyAlignment="1">
      <alignment horizontal="center"/>
    </xf>
    <xf numFmtId="0" fontId="18" fillId="0" borderId="14" xfId="5" applyFont="1" applyBorder="1" applyAlignment="1">
      <alignment horizontal="center"/>
    </xf>
    <xf numFmtId="1" fontId="18" fillId="0" borderId="23" xfId="0" applyNumberFormat="1" applyFont="1" applyBorder="1"/>
    <xf numFmtId="0" fontId="18" fillId="0" borderId="14" xfId="5" quotePrefix="1" applyFont="1" applyBorder="1" applyAlignment="1">
      <alignment horizontal="center"/>
    </xf>
    <xf numFmtId="0" fontId="18" fillId="0" borderId="7" xfId="0" quotePrefix="1" applyFont="1" applyBorder="1" applyAlignment="1">
      <alignment horizontal="center"/>
    </xf>
    <xf numFmtId="1" fontId="18" fillId="0" borderId="5" xfId="5" applyNumberFormat="1" applyFont="1" applyBorder="1" applyAlignment="1">
      <alignment horizontal="left"/>
    </xf>
    <xf numFmtId="1" fontId="18" fillId="0" borderId="20" xfId="5" quotePrefix="1" applyNumberFormat="1" applyFont="1" applyBorder="1"/>
    <xf numFmtId="3" fontId="18" fillId="0" borderId="5" xfId="0" applyNumberFormat="1" applyFont="1" applyBorder="1" applyAlignment="1">
      <alignment horizontal="center"/>
    </xf>
    <xf numFmtId="1" fontId="18" fillId="0" borderId="15" xfId="5" applyNumberFormat="1" applyFont="1" applyBorder="1" applyAlignment="1">
      <alignment horizontal="center"/>
    </xf>
    <xf numFmtId="1" fontId="18" fillId="0" borderId="15" xfId="5" applyNumberFormat="1" applyFont="1" applyBorder="1" applyAlignment="1">
      <alignment horizontal="left"/>
    </xf>
    <xf numFmtId="2" fontId="18" fillId="0" borderId="7" xfId="0" quotePrefix="1" applyNumberFormat="1" applyFont="1" applyBorder="1" applyAlignment="1">
      <alignment horizontal="center"/>
    </xf>
    <xf numFmtId="3" fontId="18" fillId="0" borderId="8" xfId="0" quotePrefix="1" applyNumberFormat="1" applyFont="1" applyBorder="1" applyAlignment="1">
      <alignment horizontal="center"/>
    </xf>
    <xf numFmtId="2" fontId="18" fillId="0" borderId="8" xfId="0" quotePrefix="1" applyNumberFormat="1" applyFont="1" applyBorder="1" applyAlignment="1">
      <alignment horizontal="center"/>
    </xf>
    <xf numFmtId="2" fontId="18" fillId="0" borderId="14" xfId="0" quotePrefix="1" applyNumberFormat="1" applyFont="1" applyBorder="1" applyAlignment="1">
      <alignment horizontal="center"/>
    </xf>
    <xf numFmtId="0" fontId="18" fillId="0" borderId="20" xfId="5" quotePrefix="1" applyFont="1" applyBorder="1" applyAlignment="1">
      <alignment horizontal="center"/>
    </xf>
    <xf numFmtId="0" fontId="18" fillId="0" borderId="19" xfId="5" quotePrefix="1" applyFont="1" applyBorder="1" applyAlignment="1">
      <alignment horizontal="center"/>
    </xf>
    <xf numFmtId="1" fontId="18" fillId="0" borderId="20" xfId="5" applyNumberFormat="1" applyFont="1" applyBorder="1" applyAlignment="1">
      <alignment horizontal="left"/>
    </xf>
    <xf numFmtId="1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32" fillId="0" borderId="5" xfId="0" quotePrefix="1" applyFont="1" applyBorder="1"/>
    <xf numFmtId="0" fontId="11" fillId="0" borderId="0" xfId="0" applyFont="1" applyAlignment="1">
      <alignment horizontal="center"/>
    </xf>
    <xf numFmtId="2" fontId="11" fillId="0" borderId="1" xfId="2" applyNumberFormat="1" applyFont="1" applyBorder="1" applyAlignment="1" applyProtection="1">
      <alignment horizontal="center"/>
    </xf>
    <xf numFmtId="2" fontId="11" fillId="0" borderId="2" xfId="2" applyNumberFormat="1" applyFont="1" applyBorder="1" applyAlignment="1" applyProtection="1">
      <alignment horizontal="center"/>
    </xf>
    <xf numFmtId="1" fontId="11" fillId="0" borderId="2" xfId="2" applyNumberFormat="1" applyFont="1" applyBorder="1" applyAlignment="1" applyProtection="1">
      <alignment horizontal="center"/>
    </xf>
    <xf numFmtId="0" fontId="18" fillId="0" borderId="20" xfId="0" applyFont="1" applyBorder="1" applyAlignment="1">
      <alignment vertical="justify"/>
    </xf>
    <xf numFmtId="0" fontId="23" fillId="0" borderId="9" xfId="0" quotePrefix="1" applyFont="1" applyBorder="1" applyAlignment="1">
      <alignment horizontal="left"/>
    </xf>
    <xf numFmtId="0" fontId="18" fillId="0" borderId="5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18" fillId="0" borderId="19" xfId="0" applyFont="1" applyBorder="1"/>
    <xf numFmtId="0" fontId="40" fillId="0" borderId="5" xfId="0" applyFont="1" applyBorder="1"/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center"/>
    </xf>
    <xf numFmtId="0" fontId="40" fillId="0" borderId="0" xfId="0" applyFont="1"/>
    <xf numFmtId="1" fontId="40" fillId="2" borderId="15" xfId="5" quotePrefix="1" applyNumberFormat="1" applyFont="1" applyFill="1" applyBorder="1"/>
    <xf numFmtId="1" fontId="40" fillId="2" borderId="20" xfId="5" applyNumberFormat="1" applyFont="1" applyFill="1" applyBorder="1"/>
    <xf numFmtId="1" fontId="40" fillId="2" borderId="15" xfId="5" applyNumberFormat="1" applyFont="1" applyFill="1" applyBorder="1"/>
    <xf numFmtId="0" fontId="40" fillId="2" borderId="20" xfId="5" applyFont="1" applyFill="1" applyBorder="1" applyAlignment="1">
      <alignment horizontal="center"/>
    </xf>
    <xf numFmtId="166" fontId="40" fillId="2" borderId="20" xfId="5" applyNumberFormat="1" applyFont="1" applyFill="1" applyBorder="1" applyAlignment="1">
      <alignment horizontal="center"/>
    </xf>
    <xf numFmtId="3" fontId="40" fillId="2" borderId="20" xfId="5" applyNumberFormat="1" applyFont="1" applyFill="1" applyBorder="1" applyAlignment="1">
      <alignment horizontal="center"/>
    </xf>
    <xf numFmtId="1" fontId="40" fillId="2" borderId="20" xfId="5" applyNumberFormat="1" applyFont="1" applyFill="1" applyBorder="1" applyAlignment="1">
      <alignment horizontal="center"/>
    </xf>
    <xf numFmtId="0" fontId="40" fillId="2" borderId="14" xfId="5" applyFont="1" applyFill="1" applyBorder="1" applyAlignment="1">
      <alignment horizontal="center"/>
    </xf>
    <xf numFmtId="0" fontId="40" fillId="2" borderId="20" xfId="0" applyFont="1" applyFill="1" applyBorder="1" applyAlignment="1">
      <alignment horizontal="center"/>
    </xf>
    <xf numFmtId="1" fontId="40" fillId="2" borderId="20" xfId="5" quotePrefix="1" applyNumberFormat="1" applyFont="1" applyFill="1" applyBorder="1" applyAlignment="1">
      <alignment horizontal="center"/>
    </xf>
    <xf numFmtId="0" fontId="40" fillId="2" borderId="14" xfId="5" quotePrefix="1" applyFont="1" applyFill="1" applyBorder="1" applyAlignment="1">
      <alignment horizontal="center"/>
    </xf>
    <xf numFmtId="1" fontId="40" fillId="2" borderId="20" xfId="5" quotePrefix="1" applyNumberFormat="1" applyFont="1" applyFill="1" applyBorder="1"/>
    <xf numFmtId="1" fontId="40" fillId="2" borderId="14" xfId="5" applyNumberFormat="1" applyFont="1" applyFill="1" applyBorder="1"/>
    <xf numFmtId="0" fontId="40" fillId="0" borderId="20" xfId="5" quotePrefix="1" applyFont="1" applyBorder="1" applyAlignment="1">
      <alignment horizontal="center"/>
    </xf>
    <xf numFmtId="0" fontId="40" fillId="0" borderId="14" xfId="5" quotePrefix="1" applyFont="1" applyBorder="1" applyAlignment="1">
      <alignment horizontal="center"/>
    </xf>
    <xf numFmtId="1" fontId="40" fillId="0" borderId="20" xfId="5" applyNumberFormat="1" applyFont="1" applyBorder="1"/>
    <xf numFmtId="1" fontId="40" fillId="0" borderId="15" xfId="5" applyNumberFormat="1" applyFont="1" applyBorder="1"/>
    <xf numFmtId="0" fontId="40" fillId="0" borderId="20" xfId="5" applyFont="1" applyBorder="1" applyAlignment="1">
      <alignment horizontal="center"/>
    </xf>
    <xf numFmtId="166" fontId="40" fillId="0" borderId="20" xfId="5" applyNumberFormat="1" applyFont="1" applyBorder="1" applyAlignment="1">
      <alignment horizontal="center"/>
    </xf>
    <xf numFmtId="3" fontId="40" fillId="0" borderId="20" xfId="5" applyNumberFormat="1" applyFont="1" applyBorder="1" applyAlignment="1">
      <alignment horizontal="center"/>
    </xf>
    <xf numFmtId="1" fontId="40" fillId="0" borderId="20" xfId="5" applyNumberFormat="1" applyFont="1" applyBorder="1" applyAlignment="1">
      <alignment horizontal="center"/>
    </xf>
    <xf numFmtId="0" fontId="40" fillId="0" borderId="14" xfId="5" applyFont="1" applyBorder="1" applyAlignment="1">
      <alignment horizontal="center"/>
    </xf>
    <xf numFmtId="0" fontId="40" fillId="0" borderId="20" xfId="0" applyFont="1" applyBorder="1" applyAlignment="1">
      <alignment horizontal="center"/>
    </xf>
    <xf numFmtId="1" fontId="40" fillId="0" borderId="20" xfId="5" quotePrefix="1" applyNumberFormat="1" applyFont="1" applyBorder="1" applyAlignment="1">
      <alignment horizontal="center"/>
    </xf>
    <xf numFmtId="1" fontId="40" fillId="0" borderId="20" xfId="5" quotePrefix="1" applyNumberFormat="1" applyFont="1" applyBorder="1"/>
    <xf numFmtId="1" fontId="40" fillId="0" borderId="14" xfId="5" applyNumberFormat="1" applyFont="1" applyBorder="1"/>
    <xf numFmtId="0" fontId="40" fillId="0" borderId="0" xfId="5" applyFont="1"/>
    <xf numFmtId="0" fontId="40" fillId="0" borderId="7" xfId="5" applyFont="1" applyBorder="1" applyAlignment="1">
      <alignment horizontal="right"/>
    </xf>
    <xf numFmtId="0" fontId="40" fillId="0" borderId="7" xfId="0" applyFont="1" applyBorder="1"/>
    <xf numFmtId="1" fontId="40" fillId="0" borderId="5" xfId="5" applyNumberFormat="1" applyFont="1" applyBorder="1"/>
    <xf numFmtId="0" fontId="40" fillId="0" borderId="5" xfId="5" applyFont="1" applyBorder="1" applyAlignment="1">
      <alignment horizontal="center"/>
    </xf>
    <xf numFmtId="166" fontId="40" fillId="0" borderId="5" xfId="5" applyNumberFormat="1" applyFont="1" applyBorder="1" applyAlignment="1">
      <alignment horizontal="center"/>
    </xf>
    <xf numFmtId="3" fontId="40" fillId="0" borderId="5" xfId="5" applyNumberFormat="1" applyFont="1" applyBorder="1" applyAlignment="1">
      <alignment horizontal="center"/>
    </xf>
    <xf numFmtId="1" fontId="40" fillId="0" borderId="5" xfId="5" applyNumberFormat="1" applyFont="1" applyBorder="1" applyAlignment="1">
      <alignment horizontal="center"/>
    </xf>
    <xf numFmtId="0" fontId="40" fillId="0" borderId="8" xfId="5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1" fontId="40" fillId="0" borderId="5" xfId="5" quotePrefix="1" applyNumberFormat="1" applyFont="1" applyBorder="1" applyAlignment="1">
      <alignment horizontal="center"/>
    </xf>
    <xf numFmtId="0" fontId="40" fillId="0" borderId="8" xfId="5" quotePrefix="1" applyFont="1" applyBorder="1" applyAlignment="1">
      <alignment horizontal="center"/>
    </xf>
    <xf numFmtId="1" fontId="40" fillId="0" borderId="5" xfId="5" quotePrefix="1" applyNumberFormat="1" applyFont="1" applyBorder="1"/>
    <xf numFmtId="1" fontId="18" fillId="0" borderId="20" xfId="0" applyNumberFormat="1" applyFont="1" applyBorder="1" applyAlignment="1">
      <alignment horizontal="left"/>
    </xf>
    <xf numFmtId="1" fontId="40" fillId="0" borderId="9" xfId="5" applyNumberFormat="1" applyFont="1" applyBorder="1" applyAlignment="1">
      <alignment horizontal="left"/>
    </xf>
    <xf numFmtId="3" fontId="18" fillId="0" borderId="5" xfId="5" quotePrefix="1" applyNumberFormat="1" applyFont="1" applyBorder="1" applyAlignment="1">
      <alignment horizontal="left"/>
    </xf>
    <xf numFmtId="0" fontId="23" fillId="0" borderId="20" xfId="0" quotePrefix="1" applyFont="1" applyBorder="1" applyAlignment="1">
      <alignment horizontal="center"/>
    </xf>
    <xf numFmtId="0" fontId="23" fillId="0" borderId="20" xfId="0" applyFont="1" applyBorder="1"/>
    <xf numFmtId="0" fontId="23" fillId="0" borderId="20" xfId="10" applyFont="1" applyBorder="1"/>
    <xf numFmtId="0" fontId="23" fillId="0" borderId="7" xfId="0" applyFont="1" applyBorder="1"/>
    <xf numFmtId="0" fontId="40" fillId="0" borderId="0" xfId="5" quotePrefix="1" applyFont="1" applyAlignment="1">
      <alignment horizontal="center"/>
    </xf>
    <xf numFmtId="0" fontId="40" fillId="0" borderId="0" xfId="5" applyFont="1" applyAlignment="1">
      <alignment horizontal="right"/>
    </xf>
    <xf numFmtId="1" fontId="40" fillId="0" borderId="0" xfId="5" quotePrefix="1" applyNumberFormat="1" applyFont="1"/>
    <xf numFmtId="1" fontId="40" fillId="0" borderId="0" xfId="5" applyNumberFormat="1" applyFont="1"/>
    <xf numFmtId="3" fontId="18" fillId="0" borderId="0" xfId="5" quotePrefix="1" applyNumberFormat="1" applyFont="1" applyAlignment="1">
      <alignment horizontal="left"/>
    </xf>
    <xf numFmtId="0" fontId="40" fillId="0" borderId="0" xfId="5" applyFont="1" applyAlignment="1">
      <alignment horizontal="center"/>
    </xf>
    <xf numFmtId="166" fontId="40" fillId="0" borderId="0" xfId="5" applyNumberFormat="1" applyFont="1" applyAlignment="1">
      <alignment horizontal="center"/>
    </xf>
    <xf numFmtId="3" fontId="40" fillId="0" borderId="0" xfId="5" applyNumberFormat="1" applyFont="1" applyAlignment="1">
      <alignment horizontal="center"/>
    </xf>
    <xf numFmtId="1" fontId="40" fillId="0" borderId="0" xfId="5" applyNumberFormat="1" applyFont="1" applyAlignment="1">
      <alignment horizontal="center"/>
    </xf>
    <xf numFmtId="1" fontId="40" fillId="0" borderId="0" xfId="5" quotePrefix="1" applyNumberFormat="1" applyFont="1" applyAlignment="1">
      <alignment horizontal="center"/>
    </xf>
    <xf numFmtId="1" fontId="40" fillId="0" borderId="5" xfId="5" applyNumberFormat="1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42" fillId="0" borderId="0" xfId="0" applyFont="1"/>
    <xf numFmtId="1" fontId="42" fillId="0" borderId="35" xfId="2" applyNumberFormat="1" applyFont="1" applyBorder="1" applyAlignment="1" applyProtection="1">
      <alignment horizontal="center" vertical="center"/>
    </xf>
    <xf numFmtId="2" fontId="42" fillId="0" borderId="35" xfId="2" applyNumberFormat="1" applyFont="1" applyBorder="1" applyAlignment="1" applyProtection="1">
      <alignment horizontal="center" vertical="justify"/>
    </xf>
    <xf numFmtId="0" fontId="24" fillId="0" borderId="5" xfId="15" applyFont="1" applyBorder="1"/>
    <xf numFmtId="164" fontId="24" fillId="0" borderId="5" xfId="15" applyNumberFormat="1" applyFont="1" applyBorder="1"/>
    <xf numFmtId="0" fontId="24" fillId="0" borderId="5" xfId="15" quotePrefix="1" applyFont="1" applyBorder="1" applyAlignment="1">
      <alignment horizontal="center"/>
    </xf>
    <xf numFmtId="0" fontId="24" fillId="0" borderId="5" xfId="15" applyFont="1" applyBorder="1" applyAlignment="1">
      <alignment horizontal="left"/>
    </xf>
    <xf numFmtId="0" fontId="24" fillId="0" borderId="5" xfId="15" applyFont="1" applyBorder="1" applyAlignment="1">
      <alignment horizontal="center"/>
    </xf>
    <xf numFmtId="164" fontId="24" fillId="0" borderId="5" xfId="15" applyNumberFormat="1" applyFont="1" applyBorder="1" applyAlignment="1">
      <alignment horizontal="left"/>
    </xf>
    <xf numFmtId="0" fontId="27" fillId="0" borderId="5" xfId="15" quotePrefix="1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24" fillId="0" borderId="5" xfId="15" quotePrefix="1" applyFont="1" applyBorder="1" applyAlignment="1">
      <alignment horizontal="left"/>
    </xf>
    <xf numFmtId="0" fontId="24" fillId="0" borderId="5" xfId="15" quotePrefix="1" applyFont="1" applyBorder="1"/>
    <xf numFmtId="164" fontId="24" fillId="0" borderId="5" xfId="15" quotePrefix="1" applyNumberFormat="1" applyFont="1" applyBorder="1" applyAlignment="1">
      <alignment horizontal="left"/>
    </xf>
    <xf numFmtId="0" fontId="24" fillId="0" borderId="10" xfId="15" applyFont="1" applyBorder="1"/>
    <xf numFmtId="164" fontId="24" fillId="0" borderId="10" xfId="15" applyNumberFormat="1" applyFont="1" applyBorder="1"/>
    <xf numFmtId="0" fontId="24" fillId="0" borderId="10" xfId="15" applyFont="1" applyBorder="1" applyAlignment="1">
      <alignment horizontal="left"/>
    </xf>
    <xf numFmtId="0" fontId="24" fillId="0" borderId="10" xfId="15" quotePrefix="1" applyFont="1" applyBorder="1" applyAlignment="1">
      <alignment horizontal="center"/>
    </xf>
    <xf numFmtId="1" fontId="22" fillId="0" borderId="35" xfId="2" applyNumberFormat="1" applyFont="1" applyBorder="1" applyAlignment="1" applyProtection="1">
      <alignment horizontal="center" vertical="center"/>
    </xf>
    <xf numFmtId="1" fontId="26" fillId="0" borderId="35" xfId="2" applyNumberFormat="1" applyFont="1" applyBorder="1" applyAlignment="1" applyProtection="1">
      <alignment horizontal="center" vertical="center"/>
    </xf>
    <xf numFmtId="1" fontId="11" fillId="0" borderId="35" xfId="2" applyNumberFormat="1" applyFont="1" applyBorder="1" applyAlignment="1" applyProtection="1">
      <alignment horizontal="center" vertical="center"/>
    </xf>
    <xf numFmtId="0" fontId="23" fillId="0" borderId="19" xfId="0" applyFont="1" applyBorder="1"/>
    <xf numFmtId="0" fontId="23" fillId="0" borderId="20" xfId="0" applyFont="1" applyBorder="1" applyAlignment="1">
      <alignment horizontal="center"/>
    </xf>
    <xf numFmtId="0" fontId="0" fillId="0" borderId="20" xfId="0" quotePrefix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24" fillId="0" borderId="20" xfId="0" applyFont="1" applyBorder="1" applyAlignment="1">
      <alignment horizontal="center"/>
    </xf>
    <xf numFmtId="0" fontId="24" fillId="0" borderId="20" xfId="0" quotePrefix="1" applyFont="1" applyBorder="1" applyAlignment="1">
      <alignment horizontal="center"/>
    </xf>
    <xf numFmtId="0" fontId="24" fillId="0" borderId="39" xfId="0" applyFont="1" applyBorder="1"/>
    <xf numFmtId="0" fontId="24" fillId="0" borderId="44" xfId="0" applyFont="1" applyBorder="1"/>
    <xf numFmtId="0" fontId="24" fillId="0" borderId="44" xfId="0" quotePrefix="1" applyFont="1" applyBorder="1" applyAlignment="1">
      <alignment horizontal="center"/>
    </xf>
    <xf numFmtId="0" fontId="24" fillId="0" borderId="7" xfId="14" applyFont="1" applyBorder="1" applyAlignment="1">
      <alignment horizontal="left"/>
    </xf>
    <xf numFmtId="0" fontId="24" fillId="0" borderId="7" xfId="13" applyFont="1" applyBorder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12" applyFont="1"/>
    <xf numFmtId="0" fontId="23" fillId="0" borderId="0" xfId="12" applyFont="1" applyAlignment="1">
      <alignment horizontal="left"/>
    </xf>
    <xf numFmtId="0" fontId="23" fillId="0" borderId="0" xfId="10" applyFont="1"/>
    <xf numFmtId="0" fontId="23" fillId="0" borderId="0" xfId="0" applyFont="1"/>
    <xf numFmtId="0" fontId="23" fillId="0" borderId="20" xfId="12" applyFont="1" applyBorder="1"/>
    <xf numFmtId="0" fontId="23" fillId="0" borderId="20" xfId="12" applyFont="1" applyBorder="1" applyAlignment="1">
      <alignment horizontal="left"/>
    </xf>
    <xf numFmtId="1" fontId="18" fillId="0" borderId="9" xfId="0" applyNumberFormat="1" applyFont="1" applyBorder="1" applyAlignment="1">
      <alignment horizontal="center"/>
    </xf>
    <xf numFmtId="1" fontId="18" fillId="0" borderId="9" xfId="0" quotePrefix="1" applyNumberFormat="1" applyFont="1" applyBorder="1" applyAlignment="1">
      <alignment horizontal="center"/>
    </xf>
    <xf numFmtId="1" fontId="11" fillId="0" borderId="35" xfId="2" applyNumberFormat="1" applyFont="1" applyBorder="1" applyAlignment="1" applyProtection="1">
      <alignment horizontal="center"/>
    </xf>
    <xf numFmtId="0" fontId="24" fillId="0" borderId="42" xfId="0" applyFont="1" applyBorder="1"/>
    <xf numFmtId="0" fontId="24" fillId="0" borderId="23" xfId="0" applyFont="1" applyBorder="1"/>
    <xf numFmtId="0" fontId="24" fillId="0" borderId="7" xfId="14" applyFont="1" applyBorder="1" applyAlignment="1">
      <alignment horizontal="right"/>
    </xf>
    <xf numFmtId="0" fontId="0" fillId="0" borderId="0" xfId="0" applyAlignment="1">
      <alignment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9" xfId="8" applyFont="1" applyBorder="1" applyAlignment="1">
      <alignment horizontal="center" vertical="center"/>
    </xf>
    <xf numFmtId="1" fontId="18" fillId="0" borderId="9" xfId="5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5" xfId="8" applyFont="1" applyBorder="1" applyAlignment="1">
      <alignment horizontal="center" vertical="center"/>
    </xf>
    <xf numFmtId="1" fontId="18" fillId="0" borderId="15" xfId="5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40" fillId="2" borderId="15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44" fillId="0" borderId="0" xfId="0" applyFont="1"/>
    <xf numFmtId="0" fontId="24" fillId="0" borderId="19" xfId="14" applyFont="1" applyBorder="1"/>
    <xf numFmtId="0" fontId="24" fillId="0" borderId="19" xfId="14" applyFont="1" applyBorder="1" applyAlignment="1">
      <alignment horizontal="left"/>
    </xf>
    <xf numFmtId="1" fontId="24" fillId="0" borderId="40" xfId="2" applyNumberFormat="1" applyFont="1" applyBorder="1" applyAlignment="1" applyProtection="1">
      <alignment horizontal="center" vertical="center"/>
    </xf>
    <xf numFmtId="1" fontId="24" fillId="0" borderId="35" xfId="2" applyNumberFormat="1" applyFont="1" applyBorder="1" applyAlignment="1" applyProtection="1">
      <alignment horizontal="center" vertical="center"/>
    </xf>
    <xf numFmtId="0" fontId="32" fillId="0" borderId="44" xfId="0" quotePrefix="1" applyFont="1" applyBorder="1" applyAlignment="1">
      <alignment horizontal="center"/>
    </xf>
    <xf numFmtId="0" fontId="32" fillId="0" borderId="5" xfId="0" quotePrefix="1" applyFont="1" applyBorder="1" applyAlignment="1">
      <alignment horizontal="center"/>
    </xf>
    <xf numFmtId="0" fontId="32" fillId="0" borderId="20" xfId="0" quotePrefix="1" applyFont="1" applyBorder="1" applyAlignment="1">
      <alignment horizontal="center"/>
    </xf>
    <xf numFmtId="0" fontId="32" fillId="0" borderId="10" xfId="0" quotePrefix="1" applyFont="1" applyBorder="1" applyAlignment="1">
      <alignment horizontal="center"/>
    </xf>
    <xf numFmtId="1" fontId="11" fillId="0" borderId="40" xfId="2" applyNumberFormat="1" applyFont="1" applyBorder="1" applyAlignment="1" applyProtection="1">
      <alignment horizontal="center" vertical="center"/>
    </xf>
    <xf numFmtId="1" fontId="11" fillId="0" borderId="33" xfId="2" applyNumberFormat="1" applyFont="1" applyBorder="1" applyAlignment="1" applyProtection="1">
      <alignment horizontal="center" vertical="center"/>
    </xf>
    <xf numFmtId="1" fontId="32" fillId="0" borderId="35" xfId="2" applyNumberFormat="1" applyFont="1" applyBorder="1" applyAlignment="1" applyProtection="1">
      <alignment horizontal="center" vertical="center"/>
    </xf>
    <xf numFmtId="0" fontId="15" fillId="0" borderId="0" xfId="4" applyFont="1" applyAlignment="1">
      <alignment horizontal="center"/>
    </xf>
    <xf numFmtId="1" fontId="40" fillId="3" borderId="20" xfId="5" applyNumberFormat="1" applyFont="1" applyFill="1" applyBorder="1"/>
    <xf numFmtId="0" fontId="32" fillId="3" borderId="44" xfId="0" quotePrefix="1" applyFont="1" applyFill="1" applyBorder="1" applyAlignment="1">
      <alignment horizontal="center"/>
    </xf>
    <xf numFmtId="0" fontId="40" fillId="0" borderId="5" xfId="5" applyFont="1" applyBorder="1" applyAlignment="1">
      <alignment horizontal="left"/>
    </xf>
    <xf numFmtId="11" fontId="40" fillId="0" borderId="5" xfId="5" applyNumberFormat="1" applyFont="1" applyBorder="1" applyAlignment="1">
      <alignment horizontal="left"/>
    </xf>
    <xf numFmtId="0" fontId="40" fillId="0" borderId="0" xfId="5" applyFont="1" applyAlignment="1">
      <alignment horizontal="left"/>
    </xf>
    <xf numFmtId="0" fontId="40" fillId="3" borderId="5" xfId="5" applyFont="1" applyFill="1" applyBorder="1" applyAlignment="1">
      <alignment horizontal="left"/>
    </xf>
    <xf numFmtId="1" fontId="40" fillId="3" borderId="15" xfId="5" applyNumberFormat="1" applyFont="1" applyFill="1" applyBorder="1"/>
    <xf numFmtId="0" fontId="40" fillId="3" borderId="20" xfId="5" applyFont="1" applyFill="1" applyBorder="1" applyAlignment="1">
      <alignment horizontal="center"/>
    </xf>
    <xf numFmtId="166" fontId="40" fillId="3" borderId="20" xfId="5" applyNumberFormat="1" applyFont="1" applyFill="1" applyBorder="1" applyAlignment="1">
      <alignment horizontal="center"/>
    </xf>
    <xf numFmtId="3" fontId="40" fillId="3" borderId="20" xfId="5" applyNumberFormat="1" applyFont="1" applyFill="1" applyBorder="1" applyAlignment="1">
      <alignment horizontal="center"/>
    </xf>
    <xf numFmtId="1" fontId="40" fillId="3" borderId="20" xfId="5" applyNumberFormat="1" applyFont="1" applyFill="1" applyBorder="1" applyAlignment="1">
      <alignment horizontal="center"/>
    </xf>
    <xf numFmtId="0" fontId="40" fillId="3" borderId="14" xfId="5" applyFont="1" applyFill="1" applyBorder="1" applyAlignment="1">
      <alignment horizontal="center"/>
    </xf>
    <xf numFmtId="0" fontId="40" fillId="3" borderId="20" xfId="0" applyFont="1" applyFill="1" applyBorder="1" applyAlignment="1">
      <alignment horizontal="center"/>
    </xf>
    <xf numFmtId="1" fontId="40" fillId="3" borderId="20" xfId="5" quotePrefix="1" applyNumberFormat="1" applyFont="1" applyFill="1" applyBorder="1" applyAlignment="1">
      <alignment horizontal="center"/>
    </xf>
    <xf numFmtId="0" fontId="40" fillId="3" borderId="14" xfId="5" quotePrefix="1" applyFont="1" applyFill="1" applyBorder="1" applyAlignment="1">
      <alignment horizontal="center"/>
    </xf>
    <xf numFmtId="1" fontId="40" fillId="3" borderId="20" xfId="5" quotePrefix="1" applyNumberFormat="1" applyFont="1" applyFill="1" applyBorder="1"/>
    <xf numFmtId="0" fontId="40" fillId="3" borderId="15" xfId="0" applyFont="1" applyFill="1" applyBorder="1" applyAlignment="1">
      <alignment horizontal="center" vertical="center"/>
    </xf>
    <xf numFmtId="1" fontId="18" fillId="3" borderId="20" xfId="0" applyNumberFormat="1" applyFont="1" applyFill="1" applyBorder="1"/>
    <xf numFmtId="1" fontId="18" fillId="3" borderId="5" xfId="0" applyNumberFormat="1" applyFont="1" applyFill="1" applyBorder="1"/>
    <xf numFmtId="0" fontId="18" fillId="3" borderId="5" xfId="0" applyFont="1" applyFill="1" applyBorder="1" applyAlignment="1">
      <alignment horizontal="left"/>
    </xf>
    <xf numFmtId="1" fontId="18" fillId="3" borderId="5" xfId="0" applyNumberFormat="1" applyFont="1" applyFill="1" applyBorder="1" applyAlignment="1">
      <alignment horizontal="center"/>
    </xf>
    <xf numFmtId="0" fontId="32" fillId="3" borderId="5" xfId="0" quotePrefix="1" applyFont="1" applyFill="1" applyBorder="1" applyAlignment="1">
      <alignment horizontal="center"/>
    </xf>
    <xf numFmtId="0" fontId="40" fillId="0" borderId="5" xfId="0" applyFont="1" applyBorder="1" applyAlignment="1">
      <alignment horizontal="left"/>
    </xf>
    <xf numFmtId="0" fontId="32" fillId="5" borderId="5" xfId="0" quotePrefix="1" applyFont="1" applyFill="1" applyBorder="1" applyAlignment="1">
      <alignment horizontal="center"/>
    </xf>
    <xf numFmtId="1" fontId="18" fillId="3" borderId="20" xfId="0" applyNumberFormat="1" applyFont="1" applyFill="1" applyBorder="1" applyAlignment="1">
      <alignment horizontal="center" vertical="justify"/>
    </xf>
    <xf numFmtId="1" fontId="18" fillId="3" borderId="20" xfId="0" applyNumberFormat="1" applyFont="1" applyFill="1" applyBorder="1" applyAlignment="1">
      <alignment vertical="justify"/>
    </xf>
    <xf numFmtId="0" fontId="18" fillId="3" borderId="20" xfId="0" applyFont="1" applyFill="1" applyBorder="1" applyAlignment="1">
      <alignment vertical="justify"/>
    </xf>
    <xf numFmtId="0" fontId="18" fillId="3" borderId="20" xfId="0" applyFont="1" applyFill="1" applyBorder="1" applyAlignment="1">
      <alignment horizontal="center" vertical="justify"/>
    </xf>
    <xf numFmtId="1" fontId="18" fillId="0" borderId="10" xfId="0" applyNumberFormat="1" applyFont="1" applyBorder="1" applyAlignment="1">
      <alignment horizontal="center" vertical="justify"/>
    </xf>
    <xf numFmtId="0" fontId="18" fillId="0" borderId="11" xfId="0" applyFont="1" applyBorder="1" applyAlignment="1">
      <alignment horizontal="right" vertical="justify"/>
    </xf>
    <xf numFmtId="1" fontId="18" fillId="0" borderId="10" xfId="0" applyNumberFormat="1" applyFont="1" applyBorder="1" applyAlignment="1">
      <alignment vertical="justify"/>
    </xf>
    <xf numFmtId="0" fontId="18" fillId="0" borderId="10" xfId="0" applyFont="1" applyBorder="1" applyAlignment="1">
      <alignment vertical="justify"/>
    </xf>
    <xf numFmtId="0" fontId="18" fillId="0" borderId="10" xfId="0" applyFont="1" applyBorder="1" applyAlignment="1">
      <alignment horizontal="center" vertical="justify"/>
    </xf>
    <xf numFmtId="1" fontId="18" fillId="0" borderId="53" xfId="2" applyNumberFormat="1" applyFont="1" applyBorder="1" applyAlignment="1" applyProtection="1">
      <alignment horizontal="center" vertical="center"/>
    </xf>
    <xf numFmtId="0" fontId="18" fillId="0" borderId="53" xfId="2" applyFont="1" applyBorder="1" applyAlignment="1" applyProtection="1">
      <alignment horizontal="center"/>
    </xf>
    <xf numFmtId="1" fontId="18" fillId="0" borderId="17" xfId="2" applyNumberFormat="1" applyFont="1" applyBorder="1" applyAlignment="1" applyProtection="1">
      <alignment horizontal="center" vertical="center"/>
    </xf>
    <xf numFmtId="0" fontId="18" fillId="0" borderId="1" xfId="2" applyNumberFormat="1" applyFont="1" applyBorder="1" applyAlignment="1" applyProtection="1">
      <alignment horizontal="center"/>
    </xf>
    <xf numFmtId="0" fontId="18" fillId="0" borderId="2" xfId="2" applyNumberFormat="1" applyFont="1" applyBorder="1" applyAlignment="1" applyProtection="1">
      <alignment horizontal="center"/>
    </xf>
    <xf numFmtId="1" fontId="18" fillId="0" borderId="2" xfId="2" applyNumberFormat="1" applyFont="1" applyBorder="1" applyAlignment="1" applyProtection="1">
      <alignment horizontal="center"/>
    </xf>
    <xf numFmtId="1" fontId="18" fillId="0" borderId="35" xfId="2" applyNumberFormat="1" applyFont="1" applyBorder="1" applyAlignment="1" applyProtection="1">
      <alignment horizontal="center"/>
    </xf>
    <xf numFmtId="0" fontId="18" fillId="3" borderId="5" xfId="0" quotePrefix="1" applyFont="1" applyFill="1" applyBorder="1" applyAlignment="1">
      <alignment horizontal="center"/>
    </xf>
    <xf numFmtId="1" fontId="18" fillId="3" borderId="15" xfId="0" applyNumberFormat="1" applyFont="1" applyFill="1" applyBorder="1"/>
    <xf numFmtId="2" fontId="18" fillId="3" borderId="5" xfId="0" quotePrefix="1" applyNumberFormat="1" applyFont="1" applyFill="1" applyBorder="1" applyAlignment="1">
      <alignment horizontal="center"/>
    </xf>
    <xf numFmtId="165" fontId="23" fillId="0" borderId="5" xfId="1" applyFont="1" applyFill="1" applyBorder="1" applyAlignment="1">
      <alignment horizontal="left"/>
    </xf>
    <xf numFmtId="0" fontId="0" fillId="0" borderId="53" xfId="2" applyFont="1" applyBorder="1" applyAlignment="1" applyProtection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7" xfId="14" applyFont="1" applyFill="1" applyBorder="1"/>
    <xf numFmtId="0" fontId="24" fillId="3" borderId="5" xfId="0" quotePrefix="1" applyFont="1" applyFill="1" applyBorder="1" applyAlignment="1">
      <alignment horizontal="center"/>
    </xf>
    <xf numFmtId="0" fontId="24" fillId="3" borderId="5" xfId="0" applyFont="1" applyFill="1" applyBorder="1"/>
    <xf numFmtId="1" fontId="0" fillId="0" borderId="20" xfId="0" applyNumberFormat="1" applyBorder="1"/>
    <xf numFmtId="1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right"/>
    </xf>
    <xf numFmtId="1" fontId="0" fillId="0" borderId="33" xfId="2" applyNumberFormat="1" applyFont="1" applyBorder="1" applyAlignment="1" applyProtection="1">
      <alignment horizontal="center" vertical="center"/>
    </xf>
    <xf numFmtId="2" fontId="42" fillId="0" borderId="33" xfId="2" applyNumberFormat="1" applyFont="1" applyBorder="1" applyAlignment="1" applyProtection="1">
      <alignment horizontal="center" vertical="justify"/>
    </xf>
    <xf numFmtId="2" fontId="0" fillId="0" borderId="33" xfId="2" applyNumberFormat="1" applyFont="1" applyBorder="1" applyAlignment="1" applyProtection="1">
      <alignment horizontal="center" vertical="justify"/>
    </xf>
    <xf numFmtId="1" fontId="26" fillId="0" borderId="33" xfId="2" applyNumberFormat="1" applyFont="1" applyBorder="1" applyAlignment="1" applyProtection="1">
      <alignment horizontal="center" vertical="center"/>
    </xf>
    <xf numFmtId="1" fontId="22" fillId="0" borderId="33" xfId="2" applyNumberFormat="1" applyFont="1" applyBorder="1" applyAlignment="1" applyProtection="1">
      <alignment horizontal="center" vertical="center"/>
    </xf>
    <xf numFmtId="2" fontId="24" fillId="0" borderId="1" xfId="2" applyNumberFormat="1" applyFont="1" applyBorder="1" applyAlignment="1" applyProtection="1">
      <alignment horizontal="right"/>
    </xf>
    <xf numFmtId="2" fontId="24" fillId="0" borderId="2" xfId="2" applyNumberFormat="1" applyFont="1" applyBorder="1" applyAlignment="1" applyProtection="1">
      <alignment horizontal="right"/>
    </xf>
    <xf numFmtId="1" fontId="24" fillId="0" borderId="2" xfId="2" applyNumberFormat="1" applyFont="1" applyBorder="1" applyAlignment="1" applyProtection="1">
      <alignment horizontal="center"/>
    </xf>
    <xf numFmtId="1" fontId="24" fillId="0" borderId="35" xfId="2" applyNumberFormat="1" applyFont="1" applyBorder="1" applyAlignment="1" applyProtection="1">
      <alignment horizontal="center"/>
    </xf>
    <xf numFmtId="0" fontId="24" fillId="0" borderId="53" xfId="2" applyFont="1" applyBorder="1" applyAlignment="1" applyProtection="1">
      <alignment horizontal="center"/>
    </xf>
    <xf numFmtId="0" fontId="12" fillId="0" borderId="53" xfId="2" applyFont="1" applyBorder="1" applyAlignment="1" applyProtection="1">
      <alignment horizontal="center"/>
    </xf>
    <xf numFmtId="2" fontId="12" fillId="0" borderId="1" xfId="2" applyNumberFormat="1" applyFont="1" applyBorder="1" applyAlignment="1" applyProtection="1">
      <alignment horizontal="right"/>
    </xf>
    <xf numFmtId="2" fontId="12" fillId="0" borderId="2" xfId="2" applyNumberFormat="1" applyFont="1" applyBorder="1" applyAlignment="1" applyProtection="1">
      <alignment horizontal="right"/>
    </xf>
    <xf numFmtId="1" fontId="12" fillId="0" borderId="2" xfId="2" applyNumberFormat="1" applyFont="1" applyBorder="1" applyAlignment="1" applyProtection="1">
      <alignment horizontal="center"/>
    </xf>
    <xf numFmtId="1" fontId="12" fillId="0" borderId="35" xfId="2" applyNumberFormat="1" applyFont="1" applyBorder="1" applyAlignment="1" applyProtection="1">
      <alignment horizontal="center"/>
    </xf>
    <xf numFmtId="1" fontId="12" fillId="0" borderId="40" xfId="2" applyNumberFormat="1" applyFont="1" applyBorder="1" applyAlignment="1" applyProtection="1">
      <alignment horizontal="center" vertical="center"/>
    </xf>
    <xf numFmtId="1" fontId="12" fillId="0" borderId="35" xfId="2" applyNumberFormat="1" applyFont="1" applyBorder="1" applyAlignment="1" applyProtection="1">
      <alignment horizontal="center" vertical="center"/>
    </xf>
    <xf numFmtId="0" fontId="23" fillId="5" borderId="4" xfId="0" applyFont="1" applyFill="1" applyBorder="1" applyAlignment="1">
      <alignment horizontal="center"/>
    </xf>
    <xf numFmtId="0" fontId="23" fillId="5" borderId="4" xfId="0" quotePrefix="1" applyFont="1" applyFill="1" applyBorder="1" applyAlignment="1">
      <alignment horizontal="left"/>
    </xf>
    <xf numFmtId="0" fontId="23" fillId="5" borderId="4" xfId="0" applyFont="1" applyFill="1" applyBorder="1"/>
    <xf numFmtId="0" fontId="23" fillId="5" borderId="4" xfId="0" quotePrefix="1" applyFont="1" applyFill="1" applyBorder="1" applyAlignment="1">
      <alignment horizontal="center"/>
    </xf>
    <xf numFmtId="0" fontId="23" fillId="5" borderId="5" xfId="0" applyFont="1" applyFill="1" applyBorder="1" applyAlignment="1">
      <alignment horizontal="center"/>
    </xf>
    <xf numFmtId="0" fontId="23" fillId="5" borderId="5" xfId="0" quotePrefix="1" applyFont="1" applyFill="1" applyBorder="1" applyAlignment="1">
      <alignment horizontal="left"/>
    </xf>
    <xf numFmtId="0" fontId="23" fillId="5" borderId="5" xfId="0" applyFont="1" applyFill="1" applyBorder="1"/>
    <xf numFmtId="0" fontId="23" fillId="5" borderId="5" xfId="0" quotePrefix="1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0" xfId="12" applyFont="1" applyBorder="1"/>
    <xf numFmtId="0" fontId="23" fillId="0" borderId="10" xfId="12" applyFont="1" applyBorder="1" applyAlignment="1">
      <alignment horizontal="left"/>
    </xf>
    <xf numFmtId="0" fontId="23" fillId="0" borderId="10" xfId="10" applyFont="1" applyBorder="1"/>
    <xf numFmtId="0" fontId="23" fillId="0" borderId="10" xfId="0" quotePrefix="1" applyFont="1" applyBorder="1" applyAlignment="1">
      <alignment horizontal="center"/>
    </xf>
    <xf numFmtId="0" fontId="23" fillId="0" borderId="10" xfId="0" applyFont="1" applyBorder="1"/>
    <xf numFmtId="1" fontId="32" fillId="0" borderId="33" xfId="2" applyNumberFormat="1" applyFont="1" applyBorder="1" applyAlignment="1" applyProtection="1">
      <alignment horizontal="center" vertical="center"/>
    </xf>
    <xf numFmtId="1" fontId="12" fillId="0" borderId="33" xfId="2" applyNumberFormat="1" applyFont="1" applyBorder="1" applyAlignment="1" applyProtection="1">
      <alignment horizontal="center" vertical="center"/>
    </xf>
    <xf numFmtId="0" fontId="18" fillId="0" borderId="43" xfId="0" applyFont="1" applyBorder="1" applyAlignment="1">
      <alignment horizontal="center" vertical="center"/>
    </xf>
    <xf numFmtId="1" fontId="18" fillId="0" borderId="43" xfId="0" applyNumberFormat="1" applyFont="1" applyBorder="1" applyAlignment="1">
      <alignment horizontal="right" vertical="center"/>
    </xf>
    <xf numFmtId="1" fontId="18" fillId="0" borderId="43" xfId="0" applyNumberFormat="1" applyFont="1" applyBorder="1" applyAlignment="1">
      <alignment horizontal="center" vertical="center"/>
    </xf>
    <xf numFmtId="0" fontId="18" fillId="0" borderId="43" xfId="0" applyFont="1" applyBorder="1" applyAlignment="1">
      <alignment horizontal="center"/>
    </xf>
    <xf numFmtId="166" fontId="18" fillId="0" borderId="43" xfId="0" applyNumberFormat="1" applyFont="1" applyBorder="1" applyAlignment="1">
      <alignment horizontal="center"/>
    </xf>
    <xf numFmtId="3" fontId="18" fillId="0" borderId="43" xfId="0" applyNumberFormat="1" applyFont="1" applyBorder="1" applyAlignment="1">
      <alignment horizontal="center"/>
    </xf>
    <xf numFmtId="1" fontId="18" fillId="0" borderId="43" xfId="0" applyNumberFormat="1" applyFont="1" applyBorder="1" applyAlignment="1">
      <alignment horizontal="center"/>
    </xf>
    <xf numFmtId="1" fontId="18" fillId="0" borderId="44" xfId="0" applyNumberFormat="1" applyFont="1" applyBorder="1" applyAlignment="1">
      <alignment horizontal="center" vertical="center"/>
    </xf>
    <xf numFmtId="1" fontId="11" fillId="0" borderId="2" xfId="2" applyNumberFormat="1" applyFont="1" applyBorder="1" applyAlignment="1" applyProtection="1">
      <alignment horizontal="center" vertical="center"/>
    </xf>
    <xf numFmtId="0" fontId="11" fillId="0" borderId="35" xfId="2" applyNumberFormat="1" applyFont="1" applyBorder="1" applyAlignment="1" applyProtection="1">
      <alignment horizontal="center" vertical="justify"/>
    </xf>
    <xf numFmtId="166" fontId="37" fillId="0" borderId="35" xfId="2" applyNumberFormat="1" applyFont="1" applyBorder="1" applyAlignment="1" applyProtection="1">
      <alignment horizontal="center" vertical="justify"/>
    </xf>
    <xf numFmtId="3" fontId="11" fillId="0" borderId="2" xfId="2" applyNumberFormat="1" applyFont="1" applyBorder="1" applyAlignment="1" applyProtection="1">
      <alignment horizontal="center" vertical="center"/>
    </xf>
    <xf numFmtId="0" fontId="11" fillId="0" borderId="35" xfId="2" applyNumberFormat="1" applyFont="1" applyBorder="1" applyAlignment="1" applyProtection="1">
      <alignment horizontal="center" vertical="center"/>
    </xf>
    <xf numFmtId="0" fontId="35" fillId="0" borderId="35" xfId="2" applyNumberFormat="1" applyFont="1" applyBorder="1" applyAlignment="1" applyProtection="1">
      <alignment horizontal="center" vertical="justify"/>
    </xf>
    <xf numFmtId="0" fontId="38" fillId="0" borderId="35" xfId="2" applyNumberFormat="1" applyFont="1" applyBorder="1" applyAlignment="1" applyProtection="1">
      <alignment horizontal="center" vertical="justify"/>
    </xf>
    <xf numFmtId="0" fontId="11" fillId="0" borderId="34" xfId="2" applyNumberFormat="1" applyFont="1" applyBorder="1" applyAlignment="1" applyProtection="1">
      <alignment horizontal="center" vertical="justify"/>
    </xf>
    <xf numFmtId="1" fontId="11" fillId="0" borderId="17" xfId="2" applyNumberFormat="1" applyFont="1" applyBorder="1" applyAlignment="1" applyProtection="1">
      <alignment horizontal="center" vertical="justify"/>
    </xf>
    <xf numFmtId="0" fontId="49" fillId="0" borderId="64" xfId="16" applyBorder="1"/>
    <xf numFmtId="0" fontId="49" fillId="0" borderId="3" xfId="16" applyBorder="1"/>
    <xf numFmtId="0" fontId="49" fillId="0" borderId="65" xfId="16" applyBorder="1"/>
    <xf numFmtId="0" fontId="48" fillId="0" borderId="64" xfId="16" applyFont="1" applyBorder="1"/>
    <xf numFmtId="0" fontId="47" fillId="0" borderId="3" xfId="16" applyFont="1" applyBorder="1"/>
    <xf numFmtId="0" fontId="52" fillId="0" borderId="3" xfId="16" applyFont="1" applyBorder="1"/>
    <xf numFmtId="0" fontId="12" fillId="0" borderId="65" xfId="17" applyBorder="1"/>
    <xf numFmtId="0" fontId="12" fillId="0" borderId="0" xfId="17"/>
    <xf numFmtId="0" fontId="49" fillId="0" borderId="66" xfId="16" applyBorder="1"/>
    <xf numFmtId="0" fontId="49" fillId="0" borderId="0" xfId="16"/>
    <xf numFmtId="0" fontId="49" fillId="0" borderId="67" xfId="16" applyBorder="1"/>
    <xf numFmtId="0" fontId="48" fillId="0" borderId="66" xfId="16" applyFont="1" applyBorder="1"/>
    <xf numFmtId="0" fontId="47" fillId="0" borderId="0" xfId="16" applyFont="1"/>
    <xf numFmtId="0" fontId="52" fillId="0" borderId="0" xfId="16" applyFont="1"/>
    <xf numFmtId="0" fontId="12" fillId="0" borderId="67" xfId="17" applyBorder="1"/>
    <xf numFmtId="0" fontId="52" fillId="0" borderId="34" xfId="16" applyFont="1" applyBorder="1"/>
    <xf numFmtId="0" fontId="47" fillId="0" borderId="51" xfId="17" applyFont="1" applyBorder="1" applyAlignment="1">
      <alignment horizontal="center"/>
    </xf>
    <xf numFmtId="0" fontId="47" fillId="0" borderId="53" xfId="17" applyFont="1" applyBorder="1" applyAlignment="1">
      <alignment horizontal="center"/>
    </xf>
    <xf numFmtId="0" fontId="47" fillId="0" borderId="33" xfId="17" applyFont="1" applyBorder="1" applyAlignment="1">
      <alignment horizontal="center"/>
    </xf>
    <xf numFmtId="0" fontId="47" fillId="0" borderId="52" xfId="17" applyFont="1" applyBorder="1"/>
    <xf numFmtId="0" fontId="47" fillId="0" borderId="17" xfId="17" applyFont="1" applyBorder="1"/>
    <xf numFmtId="0" fontId="47" fillId="0" borderId="17" xfId="17" applyFont="1" applyBorder="1" applyAlignment="1">
      <alignment horizontal="center"/>
    </xf>
    <xf numFmtId="0" fontId="55" fillId="0" borderId="17" xfId="17" applyFont="1" applyBorder="1" applyAlignment="1">
      <alignment horizontal="center"/>
    </xf>
    <xf numFmtId="0" fontId="47" fillId="0" borderId="35" xfId="17" applyFont="1" applyBorder="1" applyAlignment="1">
      <alignment horizontal="center"/>
    </xf>
    <xf numFmtId="0" fontId="47" fillId="0" borderId="2" xfId="17" applyFont="1" applyBorder="1" applyAlignment="1">
      <alignment horizontal="center"/>
    </xf>
    <xf numFmtId="0" fontId="47" fillId="0" borderId="24" xfId="16" applyFont="1" applyBorder="1" applyAlignment="1">
      <alignment horizontal="center"/>
    </xf>
    <xf numFmtId="0" fontId="12" fillId="0" borderId="3" xfId="17" applyBorder="1"/>
    <xf numFmtId="0" fontId="12" fillId="0" borderId="66" xfId="17" applyBorder="1"/>
    <xf numFmtId="0" fontId="12" fillId="0" borderId="68" xfId="17" applyBorder="1"/>
    <xf numFmtId="0" fontId="12" fillId="0" borderId="34" xfId="17" applyBorder="1"/>
    <xf numFmtId="0" fontId="12" fillId="0" borderId="69" xfId="17" applyBorder="1"/>
    <xf numFmtId="0" fontId="49" fillId="0" borderId="3" xfId="18" applyBorder="1"/>
    <xf numFmtId="0" fontId="49" fillId="0" borderId="3" xfId="18" applyBorder="1" applyAlignment="1">
      <alignment horizontal="center"/>
    </xf>
    <xf numFmtId="0" fontId="49" fillId="0" borderId="0" xfId="18"/>
    <xf numFmtId="0" fontId="49" fillId="0" borderId="0" xfId="18" applyAlignment="1">
      <alignment horizontal="center"/>
    </xf>
    <xf numFmtId="0" fontId="48" fillId="0" borderId="68" xfId="16" applyFont="1" applyBorder="1"/>
    <xf numFmtId="0" fontId="49" fillId="0" borderId="34" xfId="18" applyBorder="1"/>
    <xf numFmtId="0" fontId="49" fillId="0" borderId="34" xfId="18" applyBorder="1" applyAlignment="1">
      <alignment horizontal="center"/>
    </xf>
    <xf numFmtId="0" fontId="47" fillId="0" borderId="51" xfId="18" applyFont="1" applyBorder="1" applyAlignment="1">
      <alignment horizontal="center"/>
    </xf>
    <xf numFmtId="0" fontId="47" fillId="0" borderId="3" xfId="18" applyFont="1" applyBorder="1" applyAlignment="1">
      <alignment horizontal="centerContinuous"/>
    </xf>
    <xf numFmtId="0" fontId="47" fillId="0" borderId="53" xfId="18" applyFont="1" applyBorder="1" applyAlignment="1">
      <alignment horizontal="centerContinuous"/>
    </xf>
    <xf numFmtId="0" fontId="47" fillId="0" borderId="27" xfId="18" applyFont="1" applyBorder="1" applyAlignment="1">
      <alignment horizontal="center"/>
    </xf>
    <xf numFmtId="0" fontId="47" fillId="0" borderId="0" xfId="18" quotePrefix="1" applyFont="1" applyAlignment="1">
      <alignment horizontal="centerContinuous"/>
    </xf>
    <xf numFmtId="0" fontId="47" fillId="0" borderId="27" xfId="18" applyFont="1" applyBorder="1" applyAlignment="1">
      <alignment horizontal="centerContinuous"/>
    </xf>
    <xf numFmtId="0" fontId="47" fillId="0" borderId="0" xfId="18" applyFont="1" applyAlignment="1">
      <alignment horizontal="centerContinuous"/>
    </xf>
    <xf numFmtId="0" fontId="47" fillId="0" borderId="27" xfId="18" quotePrefix="1" applyFont="1" applyBorder="1" applyAlignment="1">
      <alignment horizontal="center"/>
    </xf>
    <xf numFmtId="0" fontId="47" fillId="0" borderId="1" xfId="18" applyFont="1" applyBorder="1" applyAlignment="1">
      <alignment horizontal="center"/>
    </xf>
    <xf numFmtId="0" fontId="49" fillId="0" borderId="0" xfId="18" applyAlignment="1">
      <alignment vertical="center"/>
    </xf>
    <xf numFmtId="0" fontId="28" fillId="0" borderId="7" xfId="16" applyFont="1" applyBorder="1" applyAlignment="1">
      <alignment horizontal="left"/>
    </xf>
    <xf numFmtId="0" fontId="28" fillId="0" borderId="24" xfId="16" applyFont="1" applyBorder="1"/>
    <xf numFmtId="0" fontId="57" fillId="0" borderId="5" xfId="19" applyFont="1" applyBorder="1"/>
    <xf numFmtId="0" fontId="28" fillId="0" borderId="24" xfId="19" applyFont="1" applyBorder="1" applyAlignment="1">
      <alignment horizontal="left"/>
    </xf>
    <xf numFmtId="0" fontId="57" fillId="0" borderId="7" xfId="19" applyFont="1" applyBorder="1" applyAlignment="1">
      <alignment horizontal="left" vertical="center"/>
    </xf>
    <xf numFmtId="0" fontId="57" fillId="0" borderId="20" xfId="19" applyFont="1" applyBorder="1"/>
    <xf numFmtId="0" fontId="47" fillId="0" borderId="0" xfId="16" applyFont="1" applyAlignment="1">
      <alignment horizontal="center"/>
    </xf>
    <xf numFmtId="0" fontId="47" fillId="0" borderId="34" xfId="16" applyFont="1" applyBorder="1"/>
    <xf numFmtId="0" fontId="47" fillId="0" borderId="34" xfId="16" applyFont="1" applyBorder="1" applyAlignment="1">
      <alignment horizontal="center"/>
    </xf>
    <xf numFmtId="0" fontId="47" fillId="0" borderId="3" xfId="17" applyFont="1" applyBorder="1" applyAlignment="1">
      <alignment horizontal="center"/>
    </xf>
    <xf numFmtId="0" fontId="47" fillId="0" borderId="34" xfId="17" applyFont="1" applyBorder="1" applyAlignment="1">
      <alignment horizontal="center"/>
    </xf>
    <xf numFmtId="0" fontId="12" fillId="0" borderId="77" xfId="17" applyBorder="1"/>
    <xf numFmtId="0" fontId="12" fillId="0" borderId="63" xfId="17" applyBorder="1"/>
    <xf numFmtId="0" fontId="12" fillId="0" borderId="34" xfId="17" applyBorder="1" applyAlignment="1">
      <alignment horizontal="center"/>
    </xf>
    <xf numFmtId="0" fontId="12" fillId="0" borderId="0" xfId="17" applyAlignment="1">
      <alignment horizontal="center"/>
    </xf>
    <xf numFmtId="0" fontId="48" fillId="0" borderId="3" xfId="16" applyFont="1" applyBorder="1"/>
    <xf numFmtId="0" fontId="49" fillId="0" borderId="65" xfId="20" applyBorder="1"/>
    <xf numFmtId="0" fontId="49" fillId="0" borderId="0" xfId="20"/>
    <xf numFmtId="0" fontId="48" fillId="0" borderId="0" xfId="16" applyFont="1"/>
    <xf numFmtId="0" fontId="49" fillId="0" borderId="67" xfId="20" applyBorder="1"/>
    <xf numFmtId="0" fontId="48" fillId="0" borderId="34" xfId="16" applyFont="1" applyBorder="1"/>
    <xf numFmtId="0" fontId="47" fillId="0" borderId="51" xfId="20" applyFont="1" applyBorder="1"/>
    <xf numFmtId="0" fontId="47" fillId="0" borderId="53" xfId="20" applyFont="1" applyBorder="1" applyAlignment="1">
      <alignment horizontal="center"/>
    </xf>
    <xf numFmtId="0" fontId="47" fillId="0" borderId="3" xfId="20" applyFont="1" applyBorder="1" applyAlignment="1">
      <alignment horizontal="center"/>
    </xf>
    <xf numFmtId="0" fontId="47" fillId="0" borderId="52" xfId="20" applyFont="1" applyBorder="1"/>
    <xf numFmtId="0" fontId="47" fillId="0" borderId="17" xfId="20" applyFont="1" applyBorder="1" applyAlignment="1">
      <alignment horizontal="center"/>
    </xf>
    <xf numFmtId="0" fontId="47" fillId="0" borderId="17" xfId="20" applyFont="1" applyBorder="1"/>
    <xf numFmtId="0" fontId="47" fillId="0" borderId="17" xfId="20" quotePrefix="1" applyFont="1" applyBorder="1" applyAlignment="1">
      <alignment horizontal="center"/>
    </xf>
    <xf numFmtId="0" fontId="55" fillId="0" borderId="17" xfId="20" applyFont="1" applyBorder="1" applyAlignment="1">
      <alignment horizontal="center"/>
    </xf>
    <xf numFmtId="0" fontId="47" fillId="0" borderId="34" xfId="20" applyFont="1" applyBorder="1" applyAlignment="1">
      <alignment horizontal="center"/>
    </xf>
    <xf numFmtId="0" fontId="49" fillId="0" borderId="45" xfId="20" applyBorder="1" applyAlignment="1">
      <alignment horizontal="center"/>
    </xf>
    <xf numFmtId="0" fontId="49" fillId="0" borderId="56" xfId="20" applyBorder="1" applyAlignment="1">
      <alignment horizontal="center"/>
    </xf>
    <xf numFmtId="0" fontId="28" fillId="0" borderId="24" xfId="17" applyFont="1" applyBorder="1"/>
    <xf numFmtId="0" fontId="49" fillId="0" borderId="24" xfId="20" applyBorder="1"/>
    <xf numFmtId="0" fontId="49" fillId="0" borderId="66" xfId="20" applyBorder="1"/>
    <xf numFmtId="0" fontId="49" fillId="0" borderId="68" xfId="20" applyBorder="1"/>
    <xf numFmtId="0" fontId="49" fillId="0" borderId="34" xfId="20" applyBorder="1"/>
    <xf numFmtId="0" fontId="49" fillId="0" borderId="69" xfId="20" applyBorder="1"/>
    <xf numFmtId="0" fontId="48" fillId="0" borderId="81" xfId="16" applyFont="1" applyBorder="1"/>
    <xf numFmtId="0" fontId="47" fillId="0" borderId="18" xfId="16" applyFont="1" applyBorder="1"/>
    <xf numFmtId="0" fontId="47" fillId="0" borderId="53" xfId="17" applyFont="1" applyBorder="1" applyAlignment="1">
      <alignment horizontal="center" vertical="center"/>
    </xf>
    <xf numFmtId="0" fontId="47" fillId="0" borderId="33" xfId="17" applyFont="1" applyBorder="1" applyAlignment="1">
      <alignment horizontal="center" vertical="center"/>
    </xf>
    <xf numFmtId="0" fontId="47" fillId="0" borderId="25" xfId="16" applyFont="1" applyBorder="1" applyAlignment="1">
      <alignment horizontal="center"/>
    </xf>
    <xf numFmtId="0" fontId="12" fillId="0" borderId="24" xfId="17" applyBorder="1"/>
    <xf numFmtId="0" fontId="28" fillId="0" borderId="56" xfId="17" applyFont="1" applyBorder="1" applyAlignment="1">
      <alignment horizontal="left"/>
    </xf>
    <xf numFmtId="0" fontId="12" fillId="0" borderId="25" xfId="17" applyBorder="1"/>
    <xf numFmtId="0" fontId="12" fillId="0" borderId="24" xfId="17" applyBorder="1" applyAlignment="1">
      <alignment horizontal="center" vertical="center"/>
    </xf>
    <xf numFmtId="0" fontId="49" fillId="0" borderId="0" xfId="22"/>
    <xf numFmtId="0" fontId="47" fillId="0" borderId="51" xfId="22" applyFont="1" applyBorder="1" applyAlignment="1">
      <alignment horizontal="center"/>
    </xf>
    <xf numFmtId="0" fontId="47" fillId="0" borderId="53" xfId="22" applyFont="1" applyBorder="1" applyAlignment="1">
      <alignment horizontal="center"/>
    </xf>
    <xf numFmtId="0" fontId="47" fillId="0" borderId="45" xfId="22" applyFont="1" applyBorder="1" applyAlignment="1">
      <alignment horizontal="center"/>
    </xf>
    <xf numFmtId="0" fontId="47" fillId="0" borderId="52" xfId="22" applyFont="1" applyBorder="1"/>
    <xf numFmtId="0" fontId="47" fillId="0" borderId="17" xfId="22" applyFont="1" applyBorder="1"/>
    <xf numFmtId="0" fontId="47" fillId="0" borderId="17" xfId="22" applyFont="1" applyBorder="1" applyAlignment="1">
      <alignment horizontal="center"/>
    </xf>
    <xf numFmtId="0" fontId="55" fillId="0" borderId="17" xfId="22" applyFont="1" applyBorder="1" applyAlignment="1">
      <alignment horizontal="center"/>
    </xf>
    <xf numFmtId="0" fontId="47" fillId="0" borderId="40" xfId="22" applyFont="1" applyBorder="1" applyAlignment="1">
      <alignment horizontal="center"/>
    </xf>
    <xf numFmtId="0" fontId="49" fillId="0" borderId="0" xfId="22" applyAlignment="1">
      <alignment horizontal="center"/>
    </xf>
    <xf numFmtId="0" fontId="49" fillId="0" borderId="0" xfId="20" applyAlignment="1">
      <alignment horizontal="center"/>
    </xf>
    <xf numFmtId="0" fontId="49" fillId="0" borderId="0" xfId="22" applyAlignment="1">
      <alignment horizontal="left"/>
    </xf>
    <xf numFmtId="0" fontId="49" fillId="0" borderId="68" xfId="22" applyBorder="1"/>
    <xf numFmtId="0" fontId="49" fillId="0" borderId="34" xfId="22" applyBorder="1"/>
    <xf numFmtId="0" fontId="49" fillId="0" borderId="34" xfId="22" applyBorder="1" applyAlignment="1">
      <alignment horizontal="center"/>
    </xf>
    <xf numFmtId="0" fontId="49" fillId="0" borderId="3" xfId="22" applyBorder="1" applyAlignment="1">
      <alignment horizontal="center"/>
    </xf>
    <xf numFmtId="0" fontId="12" fillId="0" borderId="79" xfId="17" applyBorder="1"/>
    <xf numFmtId="0" fontId="60" fillId="0" borderId="24" xfId="17" applyFont="1" applyBorder="1" applyAlignment="1">
      <alignment horizontal="center"/>
    </xf>
    <xf numFmtId="0" fontId="12" fillId="0" borderId="82" xfId="17" applyBorder="1"/>
    <xf numFmtId="0" fontId="49" fillId="0" borderId="34" xfId="20" applyBorder="1" applyAlignment="1">
      <alignment horizontal="center"/>
    </xf>
    <xf numFmtId="0" fontId="47" fillId="0" borderId="0" xfId="16" applyFont="1" applyAlignment="1">
      <alignment horizontal="center" vertical="center"/>
    </xf>
    <xf numFmtId="0" fontId="47" fillId="0" borderId="34" xfId="16" applyFont="1" applyBorder="1" applyAlignment="1">
      <alignment horizontal="center" vertical="center"/>
    </xf>
    <xf numFmtId="0" fontId="12" fillId="0" borderId="62" xfId="17" applyBorder="1"/>
    <xf numFmtId="0" fontId="12" fillId="0" borderId="0" xfId="17" applyAlignment="1">
      <alignment horizontal="center" vertical="center"/>
    </xf>
    <xf numFmtId="0" fontId="12" fillId="0" borderId="34" xfId="17" applyBorder="1" applyAlignment="1">
      <alignment horizontal="center" vertical="center"/>
    </xf>
    <xf numFmtId="0" fontId="49" fillId="0" borderId="81" xfId="16" applyBorder="1"/>
    <xf numFmtId="0" fontId="49" fillId="0" borderId="18" xfId="16" applyBorder="1"/>
    <xf numFmtId="0" fontId="49" fillId="0" borderId="71" xfId="16" applyBorder="1"/>
    <xf numFmtId="0" fontId="49" fillId="0" borderId="18" xfId="18" applyBorder="1"/>
    <xf numFmtId="0" fontId="49" fillId="0" borderId="34" xfId="16" applyBorder="1"/>
    <xf numFmtId="0" fontId="49" fillId="0" borderId="69" xfId="16" applyBorder="1"/>
    <xf numFmtId="0" fontId="47" fillId="0" borderId="51" xfId="16" applyFont="1" applyBorder="1" applyAlignment="1">
      <alignment horizontal="center"/>
    </xf>
    <xf numFmtId="0" fontId="47" fillId="0" borderId="33" xfId="16" applyFont="1" applyBorder="1" applyAlignment="1">
      <alignment horizontal="center"/>
    </xf>
    <xf numFmtId="0" fontId="47" fillId="0" borderId="52" xfId="16" applyFont="1" applyBorder="1"/>
    <xf numFmtId="0" fontId="47" fillId="0" borderId="17" xfId="16" applyFont="1" applyBorder="1"/>
    <xf numFmtId="0" fontId="47" fillId="0" borderId="17" xfId="16" applyFont="1" applyBorder="1" applyAlignment="1">
      <alignment horizontal="center"/>
    </xf>
    <xf numFmtId="0" fontId="47" fillId="0" borderId="35" xfId="16" applyFont="1" applyBorder="1" applyAlignment="1">
      <alignment horizontal="center"/>
    </xf>
    <xf numFmtId="0" fontId="49" fillId="0" borderId="77" xfId="16" applyBorder="1"/>
    <xf numFmtId="0" fontId="49" fillId="0" borderId="0" xfId="16" applyAlignment="1">
      <alignment horizontal="center"/>
    </xf>
    <xf numFmtId="0" fontId="47" fillId="0" borderId="68" xfId="16" applyFont="1" applyBorder="1"/>
    <xf numFmtId="0" fontId="49" fillId="0" borderId="34" xfId="16" applyBorder="1" applyAlignment="1">
      <alignment horizontal="center"/>
    </xf>
    <xf numFmtId="0" fontId="17" fillId="0" borderId="64" xfId="16" applyFont="1" applyBorder="1"/>
    <xf numFmtId="0" fontId="17" fillId="0" borderId="3" xfId="16" applyFont="1" applyBorder="1"/>
    <xf numFmtId="0" fontId="17" fillId="0" borderId="66" xfId="16" applyFont="1" applyBorder="1"/>
    <xf numFmtId="0" fontId="17" fillId="0" borderId="0" xfId="16" applyFont="1"/>
    <xf numFmtId="0" fontId="17" fillId="0" borderId="68" xfId="16" applyFont="1" applyBorder="1"/>
    <xf numFmtId="0" fontId="17" fillId="0" borderId="34" xfId="16" applyFont="1" applyBorder="1"/>
    <xf numFmtId="0" fontId="49" fillId="0" borderId="24" xfId="16" applyBorder="1" applyAlignment="1">
      <alignment horizontal="center"/>
    </xf>
    <xf numFmtId="0" fontId="49" fillId="0" borderId="63" xfId="16" applyBorder="1"/>
    <xf numFmtId="0" fontId="49" fillId="0" borderId="68" xfId="16" applyBorder="1"/>
    <xf numFmtId="0" fontId="49" fillId="0" borderId="24" xfId="16" applyBorder="1"/>
    <xf numFmtId="0" fontId="49" fillId="0" borderId="3" xfId="16" applyBorder="1" applyAlignment="1">
      <alignment horizontal="center"/>
    </xf>
    <xf numFmtId="0" fontId="47" fillId="0" borderId="66" xfId="16" applyFont="1" applyBorder="1"/>
    <xf numFmtId="0" fontId="47" fillId="0" borderId="65" xfId="16" applyFont="1" applyBorder="1"/>
    <xf numFmtId="0" fontId="48" fillId="0" borderId="3" xfId="16" applyFont="1" applyBorder="1" applyAlignment="1">
      <alignment horizontal="center"/>
    </xf>
    <xf numFmtId="0" fontId="47" fillId="0" borderId="67" xfId="16" applyFont="1" applyBorder="1"/>
    <xf numFmtId="0" fontId="48" fillId="0" borderId="0" xfId="16" applyFont="1" applyAlignment="1">
      <alignment horizontal="center"/>
    </xf>
    <xf numFmtId="0" fontId="47" fillId="0" borderId="69" xfId="16" applyFont="1" applyBorder="1"/>
    <xf numFmtId="0" fontId="48" fillId="0" borderId="34" xfId="16" applyFont="1" applyBorder="1" applyAlignment="1">
      <alignment horizontal="center"/>
    </xf>
    <xf numFmtId="0" fontId="54" fillId="0" borderId="0" xfId="16" applyFont="1" applyAlignment="1">
      <alignment vertical="center"/>
    </xf>
    <xf numFmtId="0" fontId="61" fillId="0" borderId="51" xfId="17" applyFont="1" applyBorder="1" applyAlignment="1">
      <alignment horizontal="center"/>
    </xf>
    <xf numFmtId="0" fontId="61" fillId="0" borderId="33" xfId="17" applyFont="1" applyBorder="1" applyAlignment="1">
      <alignment horizontal="center"/>
    </xf>
    <xf numFmtId="0" fontId="61" fillId="0" borderId="33" xfId="16" applyFont="1" applyBorder="1" applyAlignment="1">
      <alignment horizontal="center"/>
    </xf>
    <xf numFmtId="0" fontId="12" fillId="0" borderId="52" xfId="17" applyBorder="1" applyAlignment="1">
      <alignment horizontal="center"/>
    </xf>
    <xf numFmtId="0" fontId="12" fillId="0" borderId="35" xfId="17" applyBorder="1" applyAlignment="1">
      <alignment horizontal="center"/>
    </xf>
    <xf numFmtId="0" fontId="61" fillId="0" borderId="35" xfId="17" applyFont="1" applyBorder="1" applyAlignment="1">
      <alignment horizontal="center"/>
    </xf>
    <xf numFmtId="0" fontId="12" fillId="0" borderId="61" xfId="17" applyBorder="1"/>
    <xf numFmtId="0" fontId="12" fillId="0" borderId="26" xfId="17" applyBorder="1"/>
    <xf numFmtId="0" fontId="12" fillId="0" borderId="29" xfId="17" applyBorder="1" applyAlignment="1">
      <alignment horizontal="left"/>
    </xf>
    <xf numFmtId="0" fontId="12" fillId="0" borderId="26" xfId="17" applyBorder="1" applyAlignment="1">
      <alignment horizontal="center"/>
    </xf>
    <xf numFmtId="0" fontId="12" fillId="0" borderId="50" xfId="17" applyBorder="1" applyAlignment="1">
      <alignment horizontal="center"/>
    </xf>
    <xf numFmtId="0" fontId="12" fillId="0" borderId="30" xfId="17" applyBorder="1" applyAlignment="1">
      <alignment horizontal="center"/>
    </xf>
    <xf numFmtId="0" fontId="12" fillId="0" borderId="24" xfId="17" applyBorder="1" applyAlignment="1">
      <alignment horizontal="left"/>
    </xf>
    <xf numFmtId="0" fontId="12" fillId="0" borderId="24" xfId="17" applyBorder="1" applyAlignment="1">
      <alignment horizontal="center"/>
    </xf>
    <xf numFmtId="0" fontId="12" fillId="0" borderId="57" xfId="17" applyBorder="1" applyAlignment="1">
      <alignment horizontal="center"/>
    </xf>
    <xf numFmtId="0" fontId="12" fillId="0" borderId="56" xfId="17" applyBorder="1"/>
    <xf numFmtId="0" fontId="12" fillId="0" borderId="56" xfId="17" applyBorder="1" applyAlignment="1">
      <alignment horizontal="center"/>
    </xf>
    <xf numFmtId="0" fontId="12" fillId="0" borderId="23" xfId="17" applyBorder="1"/>
    <xf numFmtId="0" fontId="12" fillId="0" borderId="42" xfId="17" applyBorder="1"/>
    <xf numFmtId="0" fontId="12" fillId="0" borderId="42" xfId="17" applyBorder="1" applyAlignment="1">
      <alignment horizontal="center"/>
    </xf>
    <xf numFmtId="0" fontId="12" fillId="0" borderId="41" xfId="17" applyBorder="1"/>
    <xf numFmtId="0" fontId="12" fillId="0" borderId="41" xfId="17" applyBorder="1" applyAlignment="1">
      <alignment horizontal="center"/>
    </xf>
    <xf numFmtId="0" fontId="12" fillId="0" borderId="80" xfId="17" applyBorder="1"/>
    <xf numFmtId="0" fontId="12" fillId="0" borderId="80" xfId="17" applyBorder="1" applyAlignment="1">
      <alignment horizontal="center"/>
    </xf>
    <xf numFmtId="0" fontId="12" fillId="0" borderId="64" xfId="17" applyBorder="1"/>
    <xf numFmtId="0" fontId="24" fillId="0" borderId="0" xfId="4" applyFont="1"/>
    <xf numFmtId="0" fontId="47" fillId="0" borderId="2" xfId="16" applyFont="1" applyBorder="1" applyAlignment="1">
      <alignment horizontal="center"/>
    </xf>
    <xf numFmtId="0" fontId="32" fillId="0" borderId="45" xfId="2" applyFont="1" applyBorder="1" applyAlignment="1" applyProtection="1">
      <alignment horizontal="center" vertical="center" wrapText="1"/>
    </xf>
    <xf numFmtId="0" fontId="32" fillId="0" borderId="40" xfId="2" applyFont="1" applyBorder="1" applyAlignment="1" applyProtection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45" xfId="2" applyFont="1" applyFill="1" applyBorder="1" applyAlignment="1" applyProtection="1">
      <alignment horizontal="center" vertical="center" wrapText="1"/>
    </xf>
    <xf numFmtId="0" fontId="32" fillId="0" borderId="40" xfId="2" applyFont="1" applyFill="1" applyBorder="1" applyAlignment="1" applyProtection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11" fillId="0" borderId="2" xfId="2" applyNumberFormat="1" applyFont="1" applyBorder="1" applyAlignment="1" applyProtection="1">
      <alignment horizontal="center"/>
    </xf>
    <xf numFmtId="1" fontId="18" fillId="7" borderId="5" xfId="0" applyNumberFormat="1" applyFont="1" applyFill="1" applyBorder="1"/>
    <xf numFmtId="0" fontId="18" fillId="7" borderId="5" xfId="0" applyFont="1" applyFill="1" applyBorder="1"/>
    <xf numFmtId="1" fontId="18" fillId="7" borderId="5" xfId="0" applyNumberFormat="1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0" fontId="11" fillId="0" borderId="67" xfId="16" applyFont="1" applyBorder="1"/>
    <xf numFmtId="0" fontId="11" fillId="0" borderId="69" xfId="16" applyFont="1" applyBorder="1"/>
    <xf numFmtId="0" fontId="11" fillId="0" borderId="78" xfId="16" applyFont="1" applyBorder="1" applyAlignment="1">
      <alignment horizontal="center"/>
    </xf>
    <xf numFmtId="0" fontId="11" fillId="0" borderId="31" xfId="16" applyFont="1" applyBorder="1" applyAlignment="1">
      <alignment horizontal="center"/>
    </xf>
    <xf numFmtId="0" fontId="11" fillId="0" borderId="24" xfId="16" applyFont="1" applyBorder="1"/>
    <xf numFmtId="0" fontId="11" fillId="0" borderId="24" xfId="16" applyFont="1" applyBorder="1" applyAlignment="1">
      <alignment horizontal="left"/>
    </xf>
    <xf numFmtId="0" fontId="11" fillId="0" borderId="24" xfId="16" applyFont="1" applyBorder="1" applyAlignment="1">
      <alignment horizontal="center"/>
    </xf>
    <xf numFmtId="0" fontId="11" fillId="0" borderId="56" xfId="16" applyFont="1" applyBorder="1"/>
    <xf numFmtId="0" fontId="11" fillId="0" borderId="56" xfId="16" applyFont="1" applyBorder="1" applyAlignment="1">
      <alignment horizontal="center"/>
    </xf>
    <xf numFmtId="0" fontId="11" fillId="0" borderId="77" xfId="16" applyFont="1" applyBorder="1"/>
    <xf numFmtId="3" fontId="11" fillId="0" borderId="24" xfId="16" applyNumberFormat="1" applyFont="1" applyBorder="1" applyAlignment="1">
      <alignment horizontal="center"/>
    </xf>
    <xf numFmtId="0" fontId="11" fillId="0" borderId="2" xfId="16" applyFont="1" applyBorder="1"/>
    <xf numFmtId="0" fontId="11" fillId="0" borderId="2" xfId="16" applyFont="1" applyBorder="1" applyAlignment="1">
      <alignment horizontal="left"/>
    </xf>
    <xf numFmtId="0" fontId="11" fillId="0" borderId="2" xfId="16" applyFont="1" applyBorder="1" applyAlignment="1">
      <alignment horizontal="center"/>
    </xf>
    <xf numFmtId="0" fontId="11" fillId="0" borderId="80" xfId="16" applyFont="1" applyBorder="1"/>
    <xf numFmtId="0" fontId="11" fillId="0" borderId="80" xfId="16" applyFont="1" applyBorder="1" applyAlignment="1">
      <alignment horizontal="center"/>
    </xf>
    <xf numFmtId="0" fontId="11" fillId="0" borderId="66" xfId="16" applyFont="1" applyBorder="1"/>
    <xf numFmtId="0" fontId="11" fillId="0" borderId="0" xfId="16" applyFont="1"/>
    <xf numFmtId="0" fontId="11" fillId="0" borderId="0" xfId="16" applyFont="1" applyAlignment="1">
      <alignment horizontal="center"/>
    </xf>
    <xf numFmtId="0" fontId="47" fillId="0" borderId="45" xfId="17" applyFont="1" applyBorder="1" applyAlignment="1">
      <alignment horizontal="center" vertical="center" wrapText="1"/>
    </xf>
    <xf numFmtId="0" fontId="47" fillId="0" borderId="40" xfId="17" applyFont="1" applyBorder="1" applyAlignment="1">
      <alignment horizontal="center" vertical="center" wrapText="1"/>
    </xf>
    <xf numFmtId="0" fontId="14" fillId="0" borderId="28" xfId="2" applyFill="1" applyBorder="1" applyAlignment="1" applyProtection="1">
      <alignment horizontal="center"/>
    </xf>
    <xf numFmtId="0" fontId="14" fillId="0" borderId="24" xfId="2" applyFill="1" applyBorder="1" applyAlignment="1" applyProtection="1">
      <alignment horizontal="center"/>
    </xf>
    <xf numFmtId="0" fontId="47" fillId="0" borderId="3" xfId="16" applyFont="1" applyBorder="1" applyAlignment="1">
      <alignment horizontal="center"/>
    </xf>
    <xf numFmtId="0" fontId="11" fillId="0" borderId="24" xfId="20" applyFont="1" applyBorder="1" applyAlignment="1">
      <alignment horizontal="center"/>
    </xf>
    <xf numFmtId="0" fontId="11" fillId="0" borderId="3" xfId="20" applyFont="1" applyBorder="1"/>
    <xf numFmtId="0" fontId="11" fillId="0" borderId="0" xfId="20" applyFont="1"/>
    <xf numFmtId="0" fontId="11" fillId="0" borderId="34" xfId="20" applyFont="1" applyBorder="1"/>
    <xf numFmtId="0" fontId="11" fillId="0" borderId="28" xfId="16" applyFont="1" applyBorder="1" applyAlignment="1">
      <alignment horizontal="center"/>
    </xf>
    <xf numFmtId="0" fontId="47" fillId="0" borderId="3" xfId="16" applyFont="1" applyBorder="1" applyAlignment="1">
      <alignment horizontal="center" vertical="center"/>
    </xf>
    <xf numFmtId="0" fontId="49" fillId="0" borderId="3" xfId="22" applyBorder="1"/>
    <xf numFmtId="0" fontId="49" fillId="0" borderId="3" xfId="20" applyBorder="1" applyAlignment="1">
      <alignment horizontal="center"/>
    </xf>
    <xf numFmtId="0" fontId="11" fillId="0" borderId="65" xfId="16" applyFont="1" applyBorder="1"/>
    <xf numFmtId="0" fontId="49" fillId="8" borderId="0" xfId="16" applyFill="1"/>
    <xf numFmtId="0" fontId="47" fillId="0" borderId="40" xfId="16" applyFont="1" applyBorder="1" applyAlignment="1">
      <alignment horizontal="center" vertical="center" wrapText="1"/>
    </xf>
    <xf numFmtId="0" fontId="66" fillId="0" borderId="45" xfId="16" applyFont="1" applyBorder="1" applyAlignment="1">
      <alignment horizontal="center" vertical="center" wrapText="1"/>
    </xf>
    <xf numFmtId="0" fontId="66" fillId="0" borderId="42" xfId="16" applyFont="1" applyBorder="1" applyAlignment="1">
      <alignment horizontal="center" vertical="center" wrapText="1"/>
    </xf>
    <xf numFmtId="0" fontId="66" fillId="0" borderId="45" xfId="17" applyFont="1" applyBorder="1" applyAlignment="1">
      <alignment horizontal="center" vertical="center" wrapText="1"/>
    </xf>
    <xf numFmtId="0" fontId="66" fillId="0" borderId="40" xfId="17" applyFont="1" applyBorder="1" applyAlignment="1">
      <alignment horizontal="center" vertical="center" wrapText="1"/>
    </xf>
    <xf numFmtId="0" fontId="49" fillId="0" borderId="41" xfId="20" applyBorder="1" applyAlignment="1">
      <alignment horizontal="center"/>
    </xf>
    <xf numFmtId="0" fontId="11" fillId="0" borderId="29" xfId="17" applyFont="1" applyBorder="1" applyAlignment="1">
      <alignment horizontal="center"/>
    </xf>
    <xf numFmtId="0" fontId="14" fillId="0" borderId="42" xfId="2" applyFill="1" applyBorder="1" applyAlignment="1" applyProtection="1">
      <alignment horizontal="center"/>
    </xf>
    <xf numFmtId="3" fontId="11" fillId="0" borderId="56" xfId="16" applyNumberFormat="1" applyFont="1" applyBorder="1" applyAlignment="1">
      <alignment horizontal="center"/>
    </xf>
    <xf numFmtId="0" fontId="11" fillId="0" borderId="29" xfId="16" applyFont="1" applyBorder="1"/>
    <xf numFmtId="3" fontId="0" fillId="0" borderId="3" xfId="16" applyNumberFormat="1" applyFont="1" applyBorder="1" applyAlignment="1">
      <alignment horizontal="center"/>
    </xf>
    <xf numFmtId="0" fontId="0" fillId="0" borderId="26" xfId="16" applyFont="1" applyBorder="1"/>
    <xf numFmtId="0" fontId="11" fillId="0" borderId="29" xfId="17" applyFont="1" applyBorder="1" applyAlignment="1">
      <alignment horizontal="left"/>
    </xf>
    <xf numFmtId="0" fontId="69" fillId="9" borderId="25" xfId="17" applyFont="1" applyFill="1" applyBorder="1" applyAlignment="1">
      <alignment horizontal="center" vertical="center"/>
    </xf>
    <xf numFmtId="0" fontId="70" fillId="9" borderId="25" xfId="17" applyFont="1" applyFill="1" applyBorder="1" applyAlignment="1">
      <alignment horizontal="center" vertical="center"/>
    </xf>
    <xf numFmtId="0" fontId="70" fillId="9" borderId="41" xfId="17" applyFont="1" applyFill="1" applyBorder="1" applyAlignment="1">
      <alignment horizontal="center" vertical="center"/>
    </xf>
    <xf numFmtId="0" fontId="70" fillId="9" borderId="56" xfId="17" applyFont="1" applyFill="1" applyBorder="1" applyAlignment="1">
      <alignment horizontal="center" vertical="center"/>
    </xf>
    <xf numFmtId="0" fontId="70" fillId="9" borderId="57" xfId="17" applyFont="1" applyFill="1" applyBorder="1" applyAlignment="1">
      <alignment horizontal="center" vertical="center"/>
    </xf>
    <xf numFmtId="0" fontId="70" fillId="9" borderId="56" xfId="17" applyFont="1" applyFill="1" applyBorder="1" applyAlignment="1">
      <alignment vertical="center"/>
    </xf>
    <xf numFmtId="0" fontId="70" fillId="9" borderId="31" xfId="17" applyFont="1" applyFill="1" applyBorder="1" applyAlignment="1">
      <alignment vertical="center"/>
    </xf>
    <xf numFmtId="0" fontId="47" fillId="0" borderId="54" xfId="17" applyFont="1" applyBorder="1" applyAlignment="1">
      <alignment horizontal="center" vertical="center" wrapText="1"/>
    </xf>
    <xf numFmtId="0" fontId="66" fillId="0" borderId="42" xfId="17" applyFont="1" applyBorder="1" applyAlignment="1">
      <alignment horizontal="center" vertical="center" wrapText="1"/>
    </xf>
    <xf numFmtId="0" fontId="47" fillId="0" borderId="76" xfId="0" applyFont="1" applyBorder="1" applyAlignment="1">
      <alignment horizontal="center" vertical="center" wrapText="1"/>
    </xf>
    <xf numFmtId="0" fontId="11" fillId="0" borderId="77" xfId="0" applyFont="1" applyBorder="1"/>
    <xf numFmtId="0" fontId="11" fillId="0" borderId="2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3" fontId="11" fillId="0" borderId="40" xfId="0" applyNumberFormat="1" applyFont="1" applyBorder="1" applyAlignment="1">
      <alignment horizontal="center"/>
    </xf>
    <xf numFmtId="0" fontId="11" fillId="0" borderId="63" xfId="0" applyFont="1" applyBorder="1"/>
    <xf numFmtId="0" fontId="11" fillId="0" borderId="42" xfId="0" applyFont="1" applyBorder="1" applyAlignment="1">
      <alignment horizontal="center"/>
    </xf>
    <xf numFmtId="3" fontId="11" fillId="0" borderId="42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76" xfId="0" applyFont="1" applyBorder="1"/>
    <xf numFmtId="0" fontId="11" fillId="0" borderId="34" xfId="0" applyFont="1" applyBorder="1"/>
    <xf numFmtId="0" fontId="11" fillId="0" borderId="55" xfId="0" applyFont="1" applyBorder="1"/>
    <xf numFmtId="0" fontId="12" fillId="0" borderId="3" xfId="17" applyBorder="1" applyAlignment="1">
      <alignment horizontal="center" vertical="center"/>
    </xf>
    <xf numFmtId="0" fontId="12" fillId="0" borderId="65" xfId="17" applyBorder="1" applyAlignment="1">
      <alignment horizontal="center" vertical="center"/>
    </xf>
    <xf numFmtId="0" fontId="12" fillId="0" borderId="67" xfId="17" applyBorder="1" applyAlignment="1">
      <alignment horizontal="center" vertical="center"/>
    </xf>
    <xf numFmtId="0" fontId="48" fillId="0" borderId="64" xfId="17" applyFont="1" applyBorder="1"/>
    <xf numFmtId="0" fontId="47" fillId="0" borderId="3" xfId="17" applyFont="1" applyBorder="1"/>
    <xf numFmtId="0" fontId="48" fillId="0" borderId="66" xfId="17" applyFont="1" applyBorder="1"/>
    <xf numFmtId="0" fontId="47" fillId="0" borderId="0" xfId="17" applyFont="1"/>
    <xf numFmtId="0" fontId="47" fillId="0" borderId="73" xfId="17" applyFont="1" applyBorder="1" applyAlignment="1">
      <alignment horizontal="center" vertical="center"/>
    </xf>
    <xf numFmtId="0" fontId="47" fillId="0" borderId="74" xfId="17" applyFont="1" applyBorder="1" applyAlignment="1">
      <alignment horizontal="center" vertical="center"/>
    </xf>
    <xf numFmtId="0" fontId="12" fillId="10" borderId="77" xfId="17" applyFill="1" applyBorder="1"/>
    <xf numFmtId="0" fontId="11" fillId="10" borderId="24" xfId="0" applyFont="1" applyFill="1" applyBorder="1" applyAlignment="1">
      <alignment horizontal="center"/>
    </xf>
    <xf numFmtId="0" fontId="11" fillId="10" borderId="77" xfId="0" applyFont="1" applyFill="1" applyBorder="1"/>
    <xf numFmtId="0" fontId="11" fillId="10" borderId="24" xfId="17" applyFont="1" applyFill="1" applyBorder="1" applyAlignment="1">
      <alignment horizontal="center"/>
    </xf>
    <xf numFmtId="0" fontId="11" fillId="10" borderId="77" xfId="17" applyFont="1" applyFill="1" applyBorder="1"/>
    <xf numFmtId="3" fontId="0" fillId="0" borderId="0" xfId="16" applyNumberFormat="1" applyFont="1" applyAlignment="1">
      <alignment horizontal="center"/>
    </xf>
    <xf numFmtId="0" fontId="74" fillId="0" borderId="45" xfId="17" applyFont="1" applyBorder="1" applyAlignment="1">
      <alignment horizontal="center" vertical="center" wrapText="1"/>
    </xf>
    <xf numFmtId="0" fontId="66" fillId="0" borderId="23" xfId="17" applyFont="1" applyBorder="1" applyAlignment="1">
      <alignment horizontal="center" vertical="center" wrapText="1"/>
    </xf>
    <xf numFmtId="3" fontId="75" fillId="0" borderId="45" xfId="20" applyNumberFormat="1" applyFont="1" applyBorder="1" applyAlignment="1">
      <alignment horizontal="center"/>
    </xf>
    <xf numFmtId="3" fontId="75" fillId="0" borderId="56" xfId="20" applyNumberFormat="1" applyFont="1" applyBorder="1" applyAlignment="1">
      <alignment horizontal="center"/>
    </xf>
    <xf numFmtId="3" fontId="67" fillId="0" borderId="56" xfId="16" applyNumberFormat="1" applyFont="1" applyBorder="1" applyAlignment="1">
      <alignment horizontal="center"/>
    </xf>
    <xf numFmtId="3" fontId="75" fillId="0" borderId="28" xfId="20" applyNumberFormat="1" applyFont="1" applyBorder="1" applyAlignment="1">
      <alignment horizontal="center"/>
    </xf>
    <xf numFmtId="0" fontId="14" fillId="0" borderId="2" xfId="2" applyFill="1" applyBorder="1" applyAlignment="1" applyProtection="1">
      <alignment horizontal="center"/>
    </xf>
    <xf numFmtId="3" fontId="67" fillId="0" borderId="28" xfId="18" applyNumberFormat="1" applyFont="1" applyBorder="1" applyAlignment="1">
      <alignment horizontal="center"/>
    </xf>
    <xf numFmtId="3" fontId="75" fillId="0" borderId="24" xfId="20" applyNumberFormat="1" applyFont="1" applyBorder="1" applyAlignment="1">
      <alignment horizontal="center"/>
    </xf>
    <xf numFmtId="3" fontId="67" fillId="0" borderId="58" xfId="16" applyNumberFormat="1" applyFont="1" applyBorder="1" applyAlignment="1">
      <alignment horizontal="center"/>
    </xf>
    <xf numFmtId="0" fontId="75" fillId="0" borderId="0" xfId="16" applyFont="1" applyAlignment="1">
      <alignment horizontal="center"/>
    </xf>
    <xf numFmtId="0" fontId="67" fillId="0" borderId="0" xfId="16" applyFont="1" applyAlignment="1">
      <alignment horizontal="center"/>
    </xf>
    <xf numFmtId="0" fontId="14" fillId="0" borderId="80" xfId="2" applyFill="1" applyBorder="1" applyAlignment="1" applyProtection="1">
      <alignment horizontal="center"/>
    </xf>
    <xf numFmtId="3" fontId="67" fillId="0" borderId="50" xfId="16" applyNumberFormat="1" applyFont="1" applyBorder="1" applyAlignment="1">
      <alignment horizontal="center"/>
    </xf>
    <xf numFmtId="3" fontId="67" fillId="0" borderId="24" xfId="16" applyNumberFormat="1" applyFont="1" applyBorder="1" applyAlignment="1">
      <alignment horizontal="center"/>
    </xf>
    <xf numFmtId="3" fontId="67" fillId="0" borderId="26" xfId="16" applyNumberFormat="1" applyFont="1" applyBorder="1" applyAlignment="1">
      <alignment horizontal="center"/>
    </xf>
    <xf numFmtId="3" fontId="76" fillId="0" borderId="28" xfId="17" applyNumberFormat="1" applyFont="1" applyBorder="1" applyAlignment="1">
      <alignment horizontal="center"/>
    </xf>
    <xf numFmtId="3" fontId="76" fillId="0" borderId="56" xfId="17" applyNumberFormat="1" applyFont="1" applyBorder="1" applyAlignment="1">
      <alignment horizontal="center"/>
    </xf>
    <xf numFmtId="3" fontId="76" fillId="0" borderId="42" xfId="17" applyNumberFormat="1" applyFont="1" applyBorder="1" applyAlignment="1">
      <alignment horizontal="center"/>
    </xf>
    <xf numFmtId="3" fontId="76" fillId="0" borderId="41" xfId="17" applyNumberFormat="1" applyFont="1" applyBorder="1" applyAlignment="1">
      <alignment horizontal="center"/>
    </xf>
    <xf numFmtId="0" fontId="12" fillId="10" borderId="63" xfId="17" applyFill="1" applyBorder="1"/>
    <xf numFmtId="0" fontId="11" fillId="0" borderId="80" xfId="0" applyFont="1" applyBorder="1" applyAlignment="1">
      <alignment horizontal="center"/>
    </xf>
    <xf numFmtId="3" fontId="67" fillId="0" borderId="80" xfId="0" applyNumberFormat="1" applyFont="1" applyBorder="1" applyAlignment="1">
      <alignment horizontal="center"/>
    </xf>
    <xf numFmtId="3" fontId="78" fillId="0" borderId="41" xfId="20" applyNumberFormat="1" applyFont="1" applyBorder="1" applyAlignment="1">
      <alignment horizontal="center"/>
    </xf>
    <xf numFmtId="3" fontId="78" fillId="0" borderId="2" xfId="20" applyNumberFormat="1" applyFont="1" applyBorder="1" applyAlignment="1">
      <alignment horizontal="center"/>
    </xf>
    <xf numFmtId="3" fontId="11" fillId="0" borderId="41" xfId="16" applyNumberFormat="1" applyFont="1" applyBorder="1" applyAlignment="1">
      <alignment horizontal="center"/>
    </xf>
    <xf numFmtId="0" fontId="11" fillId="0" borderId="74" xfId="16" applyFont="1" applyBorder="1"/>
    <xf numFmtId="0" fontId="11" fillId="0" borderId="74" xfId="16" applyFont="1" applyBorder="1" applyAlignment="1">
      <alignment horizontal="left"/>
    </xf>
    <xf numFmtId="0" fontId="11" fillId="0" borderId="74" xfId="16" applyFont="1" applyBorder="1" applyAlignment="1">
      <alignment horizontal="center"/>
    </xf>
    <xf numFmtId="0" fontId="14" fillId="0" borderId="74" xfId="2" applyFill="1" applyBorder="1" applyAlignment="1" applyProtection="1">
      <alignment horizontal="center"/>
    </xf>
    <xf numFmtId="3" fontId="67" fillId="0" borderId="74" xfId="16" applyNumberFormat="1" applyFont="1" applyBorder="1" applyAlignment="1">
      <alignment horizontal="center"/>
    </xf>
    <xf numFmtId="0" fontId="11" fillId="0" borderId="29" xfId="17" applyFont="1" applyBorder="1"/>
    <xf numFmtId="0" fontId="11" fillId="0" borderId="29" xfId="17" quotePrefix="1" applyFont="1" applyBorder="1" applyAlignment="1">
      <alignment horizontal="left"/>
    </xf>
    <xf numFmtId="3" fontId="47" fillId="0" borderId="3" xfId="16" applyNumberFormat="1" applyFont="1" applyBorder="1" applyAlignment="1">
      <alignment horizontal="center" vertical="center"/>
    </xf>
    <xf numFmtId="3" fontId="47" fillId="0" borderId="0" xfId="16" applyNumberFormat="1" applyFont="1" applyAlignment="1">
      <alignment horizontal="center" vertical="center"/>
    </xf>
    <xf numFmtId="3" fontId="47" fillId="0" borderId="34" xfId="16" applyNumberFormat="1" applyFont="1" applyBorder="1" applyAlignment="1">
      <alignment horizontal="center" vertical="center"/>
    </xf>
    <xf numFmtId="3" fontId="47" fillId="0" borderId="45" xfId="17" applyNumberFormat="1" applyFont="1" applyBorder="1" applyAlignment="1">
      <alignment horizontal="center" vertical="center" wrapText="1"/>
    </xf>
    <xf numFmtId="3" fontId="47" fillId="0" borderId="40" xfId="17" applyNumberFormat="1" applyFont="1" applyBorder="1" applyAlignment="1">
      <alignment horizontal="center" vertical="center" wrapText="1"/>
    </xf>
    <xf numFmtId="3" fontId="11" fillId="0" borderId="26" xfId="17" applyNumberFormat="1" applyFont="1" applyBorder="1" applyAlignment="1">
      <alignment horizontal="center" vertical="center"/>
    </xf>
    <xf numFmtId="3" fontId="47" fillId="0" borderId="2" xfId="17" applyNumberFormat="1" applyFont="1" applyBorder="1" applyAlignment="1">
      <alignment horizontal="center" vertical="center"/>
    </xf>
    <xf numFmtId="3" fontId="12" fillId="0" borderId="0" xfId="17" applyNumberFormat="1" applyAlignment="1">
      <alignment horizontal="center" vertical="center"/>
    </xf>
    <xf numFmtId="3" fontId="12" fillId="0" borderId="34" xfId="17" applyNumberFormat="1" applyBorder="1" applyAlignment="1">
      <alignment horizontal="center" vertical="center"/>
    </xf>
    <xf numFmtId="0" fontId="32" fillId="0" borderId="23" xfId="0" quotePrefix="1" applyFont="1" applyBorder="1" applyAlignment="1">
      <alignment horizontal="center"/>
    </xf>
    <xf numFmtId="0" fontId="11" fillId="0" borderId="29" xfId="17" quotePrefix="1" applyFont="1" applyBorder="1" applyAlignment="1">
      <alignment horizontal="center"/>
    </xf>
    <xf numFmtId="0" fontId="47" fillId="0" borderId="17" xfId="16" applyFont="1" applyBorder="1" applyAlignment="1">
      <alignment horizontal="center" vertical="center"/>
    </xf>
    <xf numFmtId="0" fontId="47" fillId="0" borderId="2" xfId="16" applyFont="1" applyBorder="1" applyAlignment="1">
      <alignment horizontal="center" vertical="center"/>
    </xf>
    <xf numFmtId="0" fontId="47" fillId="0" borderId="1" xfId="16" applyFont="1" applyBorder="1" applyAlignment="1">
      <alignment horizontal="center" vertical="center"/>
    </xf>
    <xf numFmtId="0" fontId="29" fillId="0" borderId="2" xfId="16" applyFont="1" applyBorder="1" applyAlignment="1">
      <alignment horizontal="center" vertical="center"/>
    </xf>
    <xf numFmtId="0" fontId="47" fillId="0" borderId="33" xfId="16" applyFont="1" applyBorder="1" applyAlignment="1">
      <alignment vertical="center"/>
    </xf>
    <xf numFmtId="0" fontId="37" fillId="0" borderId="24" xfId="16" applyFont="1" applyBorder="1" applyAlignment="1">
      <alignment horizontal="left"/>
    </xf>
    <xf numFmtId="0" fontId="80" fillId="0" borderId="53" xfId="16" applyFont="1" applyBorder="1" applyAlignment="1">
      <alignment horizontal="center"/>
    </xf>
    <xf numFmtId="0" fontId="80" fillId="0" borderId="17" xfId="16" applyFont="1" applyBorder="1"/>
    <xf numFmtId="0" fontId="37" fillId="0" borderId="74" xfId="16" applyFont="1" applyBorder="1" applyAlignment="1">
      <alignment horizontal="left"/>
    </xf>
    <xf numFmtId="0" fontId="37" fillId="0" borderId="0" xfId="16" applyFont="1"/>
    <xf numFmtId="0" fontId="37" fillId="0" borderId="34" xfId="16" applyFont="1" applyBorder="1"/>
    <xf numFmtId="0" fontId="11" fillId="0" borderId="29" xfId="16" applyFont="1" applyBorder="1" applyAlignment="1">
      <alignment horizontal="center"/>
    </xf>
    <xf numFmtId="0" fontId="11" fillId="10" borderId="24" xfId="16" applyFont="1" applyFill="1" applyBorder="1"/>
    <xf numFmtId="0" fontId="11" fillId="5" borderId="26" xfId="17" applyFont="1" applyFill="1" applyBorder="1" applyAlignment="1">
      <alignment horizontal="center"/>
    </xf>
    <xf numFmtId="0" fontId="47" fillId="0" borderId="33" xfId="20" applyFont="1" applyBorder="1" applyAlignment="1">
      <alignment horizontal="center"/>
    </xf>
    <xf numFmtId="0" fontId="11" fillId="0" borderId="25" xfId="16" applyFont="1" applyBorder="1" applyAlignment="1">
      <alignment horizontal="center"/>
    </xf>
    <xf numFmtId="0" fontId="11" fillId="0" borderId="26" xfId="16" applyFont="1" applyBorder="1"/>
    <xf numFmtId="0" fontId="11" fillId="0" borderId="24" xfId="17" applyFont="1" applyBorder="1"/>
    <xf numFmtId="0" fontId="11" fillId="10" borderId="29" xfId="17" applyFont="1" applyFill="1" applyBorder="1" applyAlignment="1">
      <alignment horizontal="center"/>
    </xf>
    <xf numFmtId="0" fontId="11" fillId="0" borderId="31" xfId="18" applyFont="1" applyBorder="1" applyAlignment="1">
      <alignment horizontal="center"/>
    </xf>
    <xf numFmtId="0" fontId="47" fillId="0" borderId="17" xfId="18" applyFont="1" applyBorder="1" applyAlignment="1">
      <alignment horizontal="center"/>
    </xf>
    <xf numFmtId="0" fontId="47" fillId="0" borderId="26" xfId="17" applyFont="1" applyBorder="1" applyAlignment="1">
      <alignment horizontal="center"/>
    </xf>
    <xf numFmtId="0" fontId="47" fillId="0" borderId="30" xfId="17" applyFont="1" applyBorder="1" applyAlignment="1">
      <alignment horizontal="center"/>
    </xf>
    <xf numFmtId="0" fontId="47" fillId="0" borderId="29" xfId="17" applyFont="1" applyBorder="1" applyAlignment="1">
      <alignment horizontal="center"/>
    </xf>
    <xf numFmtId="0" fontId="29" fillId="0" borderId="29" xfId="17" applyFont="1" applyBorder="1" applyAlignment="1">
      <alignment horizontal="center"/>
    </xf>
    <xf numFmtId="0" fontId="49" fillId="10" borderId="0" xfId="18" applyFill="1"/>
    <xf numFmtId="0" fontId="11" fillId="0" borderId="17" xfId="18" applyFont="1" applyBorder="1"/>
    <xf numFmtId="0" fontId="11" fillId="0" borderId="60" xfId="18" applyFont="1" applyBorder="1"/>
    <xf numFmtId="0" fontId="11" fillId="0" borderId="31" xfId="18" applyFont="1" applyBorder="1"/>
    <xf numFmtId="0" fontId="18" fillId="0" borderId="19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40" fillId="0" borderId="9" xfId="0" applyFont="1" applyBorder="1" applyAlignment="1">
      <alignment horizontal="center"/>
    </xf>
    <xf numFmtId="0" fontId="40" fillId="0" borderId="19" xfId="0" applyFont="1" applyBorder="1" applyAlignment="1">
      <alignment horizontal="left"/>
    </xf>
    <xf numFmtId="0" fontId="40" fillId="0" borderId="23" xfId="0" applyFont="1" applyBorder="1" applyAlignment="1">
      <alignment horizontal="center"/>
    </xf>
    <xf numFmtId="0" fontId="40" fillId="0" borderId="27" xfId="0" applyFont="1" applyBorder="1" applyAlignment="1">
      <alignment horizontal="center" vertical="center"/>
    </xf>
    <xf numFmtId="0" fontId="40" fillId="0" borderId="23" xfId="5" applyFont="1" applyBorder="1" applyAlignment="1">
      <alignment horizontal="left"/>
    </xf>
    <xf numFmtId="0" fontId="40" fillId="0" borderId="5" xfId="5" applyFont="1" applyBorder="1"/>
    <xf numFmtId="0" fontId="40" fillId="2" borderId="20" xfId="0" applyFont="1" applyFill="1" applyBorder="1" applyAlignment="1">
      <alignment horizontal="left"/>
    </xf>
    <xf numFmtId="0" fontId="40" fillId="0" borderId="20" xfId="0" applyFont="1" applyBorder="1" applyAlignment="1">
      <alignment horizontal="left"/>
    </xf>
    <xf numFmtId="0" fontId="47" fillId="6" borderId="0" xfId="4" applyFont="1" applyFill="1" applyAlignment="1">
      <alignment horizontal="center"/>
    </xf>
    <xf numFmtId="0" fontId="18" fillId="0" borderId="10" xfId="7" applyFont="1" applyBorder="1" applyAlignment="1">
      <alignment horizontal="left"/>
    </xf>
    <xf numFmtId="0" fontId="18" fillId="0" borderId="10" xfId="0" quotePrefix="1" applyFont="1" applyBorder="1" applyAlignment="1">
      <alignment horizontal="center"/>
    </xf>
    <xf numFmtId="0" fontId="11" fillId="0" borderId="5" xfId="0" applyFont="1" applyBorder="1"/>
    <xf numFmtId="0" fontId="11" fillId="0" borderId="20" xfId="0" applyFont="1" applyBorder="1"/>
    <xf numFmtId="0" fontId="11" fillId="0" borderId="24" xfId="16" quotePrefix="1" applyFont="1" applyBorder="1" applyAlignment="1">
      <alignment horizontal="center"/>
    </xf>
    <xf numFmtId="0" fontId="12" fillId="0" borderId="0" xfId="0" applyFont="1"/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89" fillId="0" borderId="0" xfId="0" applyFont="1" applyAlignment="1">
      <alignment horizontal="right"/>
    </xf>
    <xf numFmtId="0" fontId="90" fillId="0" borderId="0" xfId="0" applyFont="1" applyAlignment="1">
      <alignment vertical="center"/>
    </xf>
    <xf numFmtId="0" fontId="89" fillId="0" borderId="0" xfId="0" applyFont="1" applyAlignment="1">
      <alignment horizontal="left"/>
    </xf>
    <xf numFmtId="0" fontId="12" fillId="0" borderId="36" xfId="0" applyFont="1" applyBorder="1"/>
    <xf numFmtId="0" fontId="12" fillId="0" borderId="36" xfId="0" applyFont="1" applyBorder="1" applyAlignment="1">
      <alignment horizontal="right"/>
    </xf>
    <xf numFmtId="0" fontId="90" fillId="0" borderId="0" xfId="0" applyFont="1"/>
    <xf numFmtId="0" fontId="12" fillId="0" borderId="16" xfId="2" applyFont="1" applyBorder="1" applyAlignment="1" applyProtection="1">
      <alignment horizontal="center"/>
    </xf>
    <xf numFmtId="2" fontId="12" fillId="0" borderId="31" xfId="2" applyNumberFormat="1" applyFont="1" applyBorder="1" applyAlignment="1" applyProtection="1">
      <alignment horizontal="center"/>
    </xf>
    <xf numFmtId="2" fontId="12" fillId="0" borderId="24" xfId="2" applyNumberFormat="1" applyFont="1" applyBorder="1" applyAlignment="1" applyProtection="1">
      <alignment horizontal="center"/>
    </xf>
    <xf numFmtId="1" fontId="12" fillId="0" borderId="24" xfId="2" applyNumberFormat="1" applyFont="1" applyBorder="1" applyAlignment="1" applyProtection="1">
      <alignment horizontal="center"/>
    </xf>
    <xf numFmtId="1" fontId="12" fillId="0" borderId="26" xfId="2" applyNumberFormat="1" applyFont="1" applyBorder="1" applyAlignment="1" applyProtection="1">
      <alignment horizontal="center"/>
    </xf>
    <xf numFmtId="0" fontId="92" fillId="0" borderId="5" xfId="0" applyFont="1" applyBorder="1" applyAlignment="1">
      <alignment horizontal="center"/>
    </xf>
    <xf numFmtId="0" fontId="92" fillId="0" borderId="5" xfId="0" applyFont="1" applyBorder="1"/>
    <xf numFmtId="0" fontId="92" fillId="0" borderId="5" xfId="0" applyFont="1" applyBorder="1" applyAlignment="1">
      <alignment horizontal="right"/>
    </xf>
    <xf numFmtId="0" fontId="92" fillId="0" borderId="5" xfId="0" quotePrefix="1" applyFont="1" applyBorder="1" applyAlignment="1">
      <alignment horizontal="center"/>
    </xf>
    <xf numFmtId="0" fontId="92" fillId="0" borderId="20" xfId="0" applyFont="1" applyBorder="1" applyAlignment="1">
      <alignment horizontal="center"/>
    </xf>
    <xf numFmtId="0" fontId="93" fillId="0" borderId="14" xfId="10" applyFont="1" applyBorder="1" applyAlignment="1">
      <alignment horizontal="right"/>
    </xf>
    <xf numFmtId="0" fontId="92" fillId="0" borderId="20" xfId="0" applyFont="1" applyBorder="1"/>
    <xf numFmtId="0" fontId="92" fillId="0" borderId="20" xfId="0" quotePrefix="1" applyFont="1" applyBorder="1" applyAlignment="1">
      <alignment horizontal="center"/>
    </xf>
    <xf numFmtId="0" fontId="92" fillId="2" borderId="20" xfId="0" applyFont="1" applyFill="1" applyBorder="1" applyAlignment="1">
      <alignment horizontal="center"/>
    </xf>
    <xf numFmtId="0" fontId="92" fillId="2" borderId="20" xfId="0" applyFont="1" applyFill="1" applyBorder="1"/>
    <xf numFmtId="0" fontId="92" fillId="2" borderId="20" xfId="0" quotePrefix="1" applyFont="1" applyFill="1" applyBorder="1" applyAlignment="1">
      <alignment horizontal="center"/>
    </xf>
    <xf numFmtId="0" fontId="12" fillId="0" borderId="10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right" vertical="center"/>
    </xf>
    <xf numFmtId="1" fontId="12" fillId="0" borderId="10" xfId="0" applyNumberFormat="1" applyFont="1" applyBorder="1"/>
    <xf numFmtId="1" fontId="12" fillId="0" borderId="10" xfId="0" applyNumberFormat="1" applyFont="1" applyBorder="1" applyAlignment="1">
      <alignment horizontal="center"/>
    </xf>
    <xf numFmtId="2" fontId="12" fillId="0" borderId="10" xfId="0" applyNumberFormat="1" applyFont="1" applyBorder="1" applyAlignment="1">
      <alignment horizontal="right"/>
    </xf>
    <xf numFmtId="0" fontId="12" fillId="0" borderId="10" xfId="0" applyFont="1" applyBorder="1" applyAlignment="1">
      <alignment horizontal="left"/>
    </xf>
    <xf numFmtId="0" fontId="12" fillId="0" borderId="20" xfId="0" quotePrefix="1" applyFont="1" applyBorder="1" applyAlignment="1">
      <alignment horizontal="center" vertical="center"/>
    </xf>
    <xf numFmtId="0" fontId="12" fillId="0" borderId="20" xfId="0" quotePrefix="1" applyFont="1" applyBorder="1" applyAlignment="1">
      <alignment horizontal="left" vertical="center"/>
    </xf>
    <xf numFmtId="0" fontId="12" fillId="0" borderId="20" xfId="0" applyFont="1" applyBorder="1" applyAlignment="1">
      <alignment horizontal="left"/>
    </xf>
    <xf numFmtId="0" fontId="12" fillId="0" borderId="5" xfId="0" quotePrefix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2" fillId="0" borderId="26" xfId="0" quotePrefix="1" applyFont="1" applyBorder="1" applyAlignment="1">
      <alignment horizontal="center" vertical="center"/>
    </xf>
    <xf numFmtId="0" fontId="12" fillId="0" borderId="28" xfId="0" applyFont="1" applyBorder="1" applyAlignment="1">
      <alignment horizontal="right" vertical="center"/>
    </xf>
    <xf numFmtId="0" fontId="12" fillId="0" borderId="26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63" fillId="6" borderId="41" xfId="4" applyFont="1" applyFill="1" applyBorder="1" applyAlignment="1">
      <alignment horizontal="left"/>
    </xf>
    <xf numFmtId="0" fontId="47" fillId="6" borderId="32" xfId="4" applyFont="1" applyFill="1" applyBorder="1" applyAlignment="1">
      <alignment horizontal="center"/>
    </xf>
    <xf numFmtId="0" fontId="12" fillId="4" borderId="4" xfId="4" quotePrefix="1" applyFont="1" applyFill="1" applyBorder="1" applyAlignment="1">
      <alignment horizontal="center"/>
    </xf>
    <xf numFmtId="0" fontId="85" fillId="4" borderId="4" xfId="2" applyFont="1" applyFill="1" applyBorder="1" applyAlignment="1" applyProtection="1">
      <alignment horizontal="left"/>
    </xf>
    <xf numFmtId="0" fontId="85" fillId="4" borderId="4" xfId="2" applyFont="1" applyFill="1" applyBorder="1" applyAlignment="1" applyProtection="1">
      <alignment horizontal="center"/>
    </xf>
    <xf numFmtId="0" fontId="12" fillId="4" borderId="5" xfId="4" quotePrefix="1" applyFont="1" applyFill="1" applyBorder="1" applyAlignment="1">
      <alignment horizontal="center"/>
    </xf>
    <xf numFmtId="0" fontId="85" fillId="4" borderId="5" xfId="2" applyFont="1" applyFill="1" applyBorder="1" applyAlignment="1" applyProtection="1"/>
    <xf numFmtId="0" fontId="85" fillId="4" borderId="5" xfId="2" applyFont="1" applyFill="1" applyBorder="1" applyAlignment="1" applyProtection="1">
      <alignment horizontal="center"/>
    </xf>
    <xf numFmtId="1" fontId="85" fillId="4" borderId="5" xfId="2" applyNumberFormat="1" applyFont="1" applyFill="1" applyBorder="1" applyAlignment="1" applyProtection="1">
      <alignment horizontal="center"/>
    </xf>
    <xf numFmtId="0" fontId="85" fillId="4" borderId="4" xfId="2" applyFont="1" applyFill="1" applyBorder="1" applyAlignment="1" applyProtection="1"/>
    <xf numFmtId="1" fontId="85" fillId="4" borderId="4" xfId="2" applyNumberFormat="1" applyFont="1" applyFill="1" applyBorder="1" applyAlignment="1" applyProtection="1">
      <alignment horizontal="center"/>
    </xf>
    <xf numFmtId="0" fontId="86" fillId="4" borderId="5" xfId="4" applyFont="1" applyFill="1" applyBorder="1" applyAlignment="1">
      <alignment horizontal="center"/>
    </xf>
    <xf numFmtId="0" fontId="86" fillId="4" borderId="10" xfId="4" applyFont="1" applyFill="1" applyBorder="1"/>
    <xf numFmtId="0" fontId="86" fillId="4" borderId="10" xfId="4" applyFont="1" applyFill="1" applyBorder="1" applyAlignment="1">
      <alignment horizontal="center"/>
    </xf>
    <xf numFmtId="0" fontId="9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0" fillId="0" borderId="10" xfId="5" quotePrefix="1" applyFont="1" applyBorder="1" applyAlignment="1">
      <alignment horizontal="center"/>
    </xf>
    <xf numFmtId="0" fontId="40" fillId="0" borderId="11" xfId="5" applyFont="1" applyBorder="1" applyAlignment="1">
      <alignment horizontal="right"/>
    </xf>
    <xf numFmtId="1" fontId="40" fillId="0" borderId="10" xfId="5" quotePrefix="1" applyNumberFormat="1" applyFont="1" applyBorder="1"/>
    <xf numFmtId="1" fontId="40" fillId="0" borderId="10" xfId="5" applyNumberFormat="1" applyFont="1" applyBorder="1"/>
    <xf numFmtId="3" fontId="18" fillId="0" borderId="10" xfId="5" quotePrefix="1" applyNumberFormat="1" applyFont="1" applyBorder="1" applyAlignment="1">
      <alignment horizontal="left"/>
    </xf>
    <xf numFmtId="0" fontId="40" fillId="0" borderId="10" xfId="5" applyFont="1" applyBorder="1" applyAlignment="1">
      <alignment horizontal="center"/>
    </xf>
    <xf numFmtId="166" fontId="40" fillId="0" borderId="10" xfId="5" applyNumberFormat="1" applyFont="1" applyBorder="1" applyAlignment="1">
      <alignment horizontal="center"/>
    </xf>
    <xf numFmtId="3" fontId="40" fillId="0" borderId="10" xfId="5" applyNumberFormat="1" applyFont="1" applyBorder="1" applyAlignment="1">
      <alignment horizontal="center"/>
    </xf>
    <xf numFmtId="1" fontId="40" fillId="0" borderId="10" xfId="5" applyNumberFormat="1" applyFont="1" applyBorder="1" applyAlignment="1">
      <alignment horizontal="center"/>
    </xf>
    <xf numFmtId="0" fontId="40" fillId="0" borderId="12" xfId="5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1" fontId="40" fillId="0" borderId="10" xfId="5" quotePrefix="1" applyNumberFormat="1" applyFont="1" applyBorder="1" applyAlignment="1">
      <alignment horizontal="center"/>
    </xf>
    <xf numFmtId="0" fontId="40" fillId="0" borderId="12" xfId="5" quotePrefix="1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0" fontId="32" fillId="0" borderId="4" xfId="0" quotePrefix="1" applyFont="1" applyBorder="1" applyAlignment="1">
      <alignment horizontal="center"/>
    </xf>
    <xf numFmtId="0" fontId="12" fillId="0" borderId="77" xfId="0" applyFont="1" applyBorder="1"/>
    <xf numFmtId="0" fontId="12" fillId="0" borderId="24" xfId="0" applyFont="1" applyBorder="1" applyAlignment="1">
      <alignment horizontal="center"/>
    </xf>
    <xf numFmtId="0" fontId="70" fillId="9" borderId="23" xfId="17" applyFont="1" applyFill="1" applyBorder="1" applyAlignment="1">
      <alignment horizontal="center" vertical="center"/>
    </xf>
    <xf numFmtId="0" fontId="47" fillId="0" borderId="23" xfId="0" applyFont="1" applyBorder="1" applyAlignment="1">
      <alignment horizontal="center" vertical="center" wrapText="1"/>
    </xf>
    <xf numFmtId="0" fontId="47" fillId="0" borderId="42" xfId="0" applyFont="1" applyBorder="1" applyAlignment="1">
      <alignment horizontal="center" vertical="center" wrapText="1"/>
    </xf>
    <xf numFmtId="0" fontId="85" fillId="0" borderId="78" xfId="17" applyFont="1" applyBorder="1" applyAlignment="1">
      <alignment horizontal="center"/>
    </xf>
    <xf numFmtId="0" fontId="85" fillId="0" borderId="24" xfId="17" applyFont="1" applyBorder="1"/>
    <xf numFmtId="0" fontId="85" fillId="0" borderId="24" xfId="17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3" fontId="76" fillId="0" borderId="56" xfId="0" applyNumberFormat="1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3" fontId="67" fillId="0" borderId="56" xfId="0" applyNumberFormat="1" applyFont="1" applyBorder="1" applyAlignment="1">
      <alignment horizontal="center"/>
    </xf>
    <xf numFmtId="0" fontId="11" fillId="10" borderId="56" xfId="0" applyFont="1" applyFill="1" applyBorder="1" applyAlignment="1">
      <alignment horizontal="center"/>
    </xf>
    <xf numFmtId="3" fontId="11" fillId="10" borderId="56" xfId="0" applyNumberFormat="1" applyFont="1" applyFill="1" applyBorder="1" applyAlignment="1">
      <alignment horizontal="center"/>
    </xf>
    <xf numFmtId="0" fontId="11" fillId="10" borderId="56" xfId="17" applyFont="1" applyFill="1" applyBorder="1" applyAlignment="1">
      <alignment horizontal="center"/>
    </xf>
    <xf numFmtId="3" fontId="11" fillId="10" borderId="56" xfId="17" applyNumberFormat="1" applyFont="1" applyFill="1" applyBorder="1" applyAlignment="1">
      <alignment horizontal="center"/>
    </xf>
    <xf numFmtId="3" fontId="11" fillId="0" borderId="56" xfId="0" applyNumberFormat="1" applyFont="1" applyBorder="1" applyAlignment="1">
      <alignment horizontal="center"/>
    </xf>
    <xf numFmtId="0" fontId="11" fillId="0" borderId="5" xfId="15" applyFont="1" applyBorder="1"/>
    <xf numFmtId="0" fontId="11" fillId="0" borderId="7" xfId="0" applyFont="1" applyBorder="1"/>
    <xf numFmtId="3" fontId="18" fillId="0" borderId="15" xfId="5" quotePrefix="1" applyNumberFormat="1" applyFont="1" applyBorder="1" applyAlignment="1">
      <alignment horizontal="left"/>
    </xf>
    <xf numFmtId="0" fontId="40" fillId="0" borderId="14" xfId="0" applyFont="1" applyBorder="1" applyAlignment="1">
      <alignment horizontal="center"/>
    </xf>
    <xf numFmtId="0" fontId="18" fillId="0" borderId="20" xfId="7" applyFont="1" applyBorder="1" applyAlignment="1">
      <alignment horizontal="left"/>
    </xf>
    <xf numFmtId="0" fontId="96" fillId="0" borderId="44" xfId="5" applyFont="1" applyBorder="1" applyAlignment="1">
      <alignment horizontal="center"/>
    </xf>
    <xf numFmtId="0" fontId="96" fillId="0" borderId="0" xfId="0" quotePrefix="1" applyFont="1" applyAlignment="1">
      <alignment horizontal="center"/>
    </xf>
    <xf numFmtId="0" fontId="40" fillId="0" borderId="44" xfId="0" applyFont="1" applyBorder="1" applyAlignment="1">
      <alignment horizontal="center"/>
    </xf>
    <xf numFmtId="0" fontId="40" fillId="0" borderId="20" xfId="5" applyFont="1" applyBorder="1" applyAlignment="1">
      <alignment horizontal="left"/>
    </xf>
    <xf numFmtId="0" fontId="14" fillId="0" borderId="5" xfId="2" applyFill="1" applyBorder="1" applyAlignment="1" applyProtection="1"/>
    <xf numFmtId="0" fontId="92" fillId="0" borderId="20" xfId="0" quotePrefix="1" applyFont="1" applyBorder="1" applyAlignment="1">
      <alignment horizontal="center" vertical="top"/>
    </xf>
    <xf numFmtId="0" fontId="93" fillId="0" borderId="14" xfId="0" applyFont="1" applyBorder="1"/>
    <xf numFmtId="0" fontId="92" fillId="0" borderId="20" xfId="0" quotePrefix="1" applyFont="1" applyBorder="1"/>
    <xf numFmtId="0" fontId="92" fillId="2" borderId="20" xfId="0" quotePrefix="1" applyFont="1" applyFill="1" applyBorder="1" applyAlignment="1">
      <alignment horizontal="center" vertical="top"/>
    </xf>
    <xf numFmtId="0" fontId="92" fillId="2" borderId="20" xfId="0" quotePrefix="1" applyFont="1" applyFill="1" applyBorder="1"/>
    <xf numFmtId="0" fontId="93" fillId="0" borderId="14" xfId="0" applyFont="1" applyBorder="1" applyAlignment="1">
      <alignment horizontal="right"/>
    </xf>
    <xf numFmtId="0" fontId="98" fillId="0" borderId="0" xfId="0" applyFont="1"/>
    <xf numFmtId="0" fontId="0" fillId="0" borderId="34" xfId="0" applyBorder="1"/>
    <xf numFmtId="0" fontId="86" fillId="4" borderId="5" xfId="4" applyFont="1" applyFill="1" applyBorder="1" applyAlignment="1">
      <alignment horizontal="center" vertical="top"/>
    </xf>
    <xf numFmtId="0" fontId="49" fillId="0" borderId="64" xfId="0" applyFont="1" applyBorder="1"/>
    <xf numFmtId="0" fontId="49" fillId="0" borderId="3" xfId="0" applyFont="1" applyBorder="1"/>
    <xf numFmtId="0" fontId="49" fillId="0" borderId="66" xfId="0" applyFont="1" applyBorder="1"/>
    <xf numFmtId="0" fontId="49" fillId="0" borderId="0" xfId="0" applyFont="1"/>
    <xf numFmtId="0" fontId="11" fillId="0" borderId="24" xfId="18" applyFont="1" applyBorder="1" applyAlignment="1">
      <alignment horizontal="center"/>
    </xf>
    <xf numFmtId="0" fontId="101" fillId="0" borderId="0" xfId="0" applyFont="1" applyAlignment="1">
      <alignment horizontal="center" vertical="top"/>
    </xf>
    <xf numFmtId="0" fontId="102" fillId="0" borderId="0" xfId="0" applyFont="1" applyAlignment="1">
      <alignment horizontal="center" vertical="top"/>
    </xf>
    <xf numFmtId="0" fontId="103" fillId="0" borderId="0" xfId="0" applyFont="1" applyAlignment="1">
      <alignment horizontal="left" vertical="center"/>
    </xf>
    <xf numFmtId="0" fontId="10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96" fillId="0" borderId="51" xfId="0" applyFont="1" applyBorder="1" applyAlignment="1">
      <alignment horizontal="center" vertical="center"/>
    </xf>
    <xf numFmtId="1" fontId="96" fillId="0" borderId="45" xfId="0" applyNumberFormat="1" applyFont="1" applyBorder="1" applyAlignment="1">
      <alignment horizontal="center" vertical="center"/>
    </xf>
    <xf numFmtId="1" fontId="96" fillId="0" borderId="3" xfId="0" applyNumberFormat="1" applyFont="1" applyBorder="1" applyAlignment="1">
      <alignment horizontal="center" vertical="center"/>
    </xf>
    <xf numFmtId="1" fontId="96" fillId="0" borderId="33" xfId="0" applyNumberFormat="1" applyFont="1" applyBorder="1" applyAlignment="1">
      <alignment horizontal="center" vertical="center"/>
    </xf>
    <xf numFmtId="1" fontId="96" fillId="0" borderId="58" xfId="0" applyNumberFormat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0" fontId="96" fillId="0" borderId="33" xfId="0" applyFont="1" applyBorder="1" applyAlignment="1">
      <alignment horizontal="center" vertical="center" wrapText="1"/>
    </xf>
    <xf numFmtId="0" fontId="96" fillId="0" borderId="45" xfId="0" applyFont="1" applyBorder="1" applyAlignment="1">
      <alignment horizontal="center" vertical="center" wrapText="1"/>
    </xf>
    <xf numFmtId="0" fontId="96" fillId="0" borderId="54" xfId="0" applyFont="1" applyBorder="1" applyAlignment="1">
      <alignment horizontal="center" vertical="center" wrapText="1"/>
    </xf>
    <xf numFmtId="0" fontId="96" fillId="0" borderId="52" xfId="0" applyFont="1" applyBorder="1" applyAlignment="1">
      <alignment horizontal="center" vertical="center"/>
    </xf>
    <xf numFmtId="1" fontId="96" fillId="0" borderId="40" xfId="0" applyNumberFormat="1" applyFont="1" applyBorder="1" applyAlignment="1">
      <alignment horizontal="center" vertical="center"/>
    </xf>
    <xf numFmtId="1" fontId="96" fillId="0" borderId="35" xfId="0" applyNumberFormat="1" applyFont="1" applyBorder="1" applyAlignment="1">
      <alignment horizontal="center" vertical="center"/>
    </xf>
    <xf numFmtId="0" fontId="96" fillId="0" borderId="35" xfId="0" applyFont="1" applyBorder="1" applyAlignment="1">
      <alignment horizontal="center" vertical="center" wrapText="1"/>
    </xf>
    <xf numFmtId="0" fontId="96" fillId="0" borderId="40" xfId="0" applyFont="1" applyBorder="1" applyAlignment="1">
      <alignment horizontal="center" vertical="center" wrapText="1"/>
    </xf>
    <xf numFmtId="0" fontId="96" fillId="0" borderId="55" xfId="0" applyFont="1" applyBorder="1" applyAlignment="1">
      <alignment horizontal="center" vertical="center" wrapText="1"/>
    </xf>
    <xf numFmtId="0" fontId="96" fillId="0" borderId="3" xfId="0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5" xfId="0" applyFont="1" applyBorder="1" applyAlignment="1">
      <alignment horizontal="center" vertical="top"/>
    </xf>
    <xf numFmtId="0" fontId="104" fillId="0" borderId="7" xfId="0" applyFont="1" applyBorder="1"/>
    <xf numFmtId="0" fontId="96" fillId="0" borderId="5" xfId="0" applyFont="1" applyBorder="1"/>
    <xf numFmtId="0" fontId="96" fillId="0" borderId="5" xfId="0" applyFont="1" applyBorder="1" applyAlignment="1">
      <alignment horizontal="left" vertical="top"/>
    </xf>
    <xf numFmtId="0" fontId="96" fillId="0" borderId="5" xfId="0" applyFont="1" applyBorder="1" applyAlignment="1">
      <alignment horizontal="center" vertical="center"/>
    </xf>
    <xf numFmtId="1" fontId="96" fillId="0" borderId="45" xfId="0" applyNumberFormat="1" applyFont="1" applyBorder="1" applyAlignment="1">
      <alignment horizontal="left" vertical="center"/>
    </xf>
    <xf numFmtId="0" fontId="96" fillId="0" borderId="4" xfId="0" applyFont="1" applyBorder="1" applyAlignment="1">
      <alignment horizontal="center" vertical="top"/>
    </xf>
    <xf numFmtId="0" fontId="104" fillId="0" borderId="6" xfId="0" applyFont="1" applyBorder="1"/>
    <xf numFmtId="0" fontId="96" fillId="0" borderId="4" xfId="0" applyFont="1" applyBorder="1"/>
    <xf numFmtId="0" fontId="96" fillId="0" borderId="4" xfId="0" applyFont="1" applyBorder="1" applyAlignment="1">
      <alignment horizontal="left" vertical="top"/>
    </xf>
    <xf numFmtId="1" fontId="40" fillId="0" borderId="4" xfId="0" applyNumberFormat="1" applyFont="1" applyBorder="1"/>
    <xf numFmtId="0" fontId="96" fillId="0" borderId="4" xfId="0" applyFont="1" applyBorder="1" applyAlignment="1">
      <alignment horizontal="center" vertical="center"/>
    </xf>
    <xf numFmtId="0" fontId="105" fillId="0" borderId="4" xfId="0" applyFont="1" applyBorder="1"/>
    <xf numFmtId="0" fontId="0" fillId="0" borderId="4" xfId="0" applyBorder="1"/>
    <xf numFmtId="0" fontId="101" fillId="0" borderId="0" xfId="0" applyFont="1" applyAlignment="1">
      <alignment horizontal="left" vertical="top"/>
    </xf>
    <xf numFmtId="0" fontId="106" fillId="0" borderId="0" xfId="0" applyFont="1"/>
    <xf numFmtId="0" fontId="106" fillId="0" borderId="24" xfId="0" applyFont="1" applyBorder="1"/>
    <xf numFmtId="1" fontId="96" fillId="0" borderId="33" xfId="0" applyNumberFormat="1" applyFont="1" applyBorder="1" applyAlignment="1">
      <alignment horizontal="center" vertical="center" wrapText="1"/>
    </xf>
    <xf numFmtId="0" fontId="96" fillId="0" borderId="4" xfId="0" applyFont="1" applyBorder="1" applyAlignment="1">
      <alignment horizontal="center"/>
    </xf>
    <xf numFmtId="0" fontId="96" fillId="0" borderId="5" xfId="0" applyFont="1" applyBorder="1" applyAlignment="1">
      <alignment horizontal="center"/>
    </xf>
    <xf numFmtId="0" fontId="0" fillId="10" borderId="31" xfId="17" applyFont="1" applyFill="1" applyBorder="1" applyAlignment="1">
      <alignment horizontal="left"/>
    </xf>
    <xf numFmtId="0" fontId="11" fillId="0" borderId="31" xfId="18" applyFont="1" applyBorder="1" applyAlignment="1">
      <alignment horizontal="left"/>
    </xf>
    <xf numFmtId="0" fontId="11" fillId="0" borderId="26" xfId="17" applyFont="1" applyBorder="1"/>
    <xf numFmtId="0" fontId="96" fillId="0" borderId="0" xfId="0" applyFont="1"/>
    <xf numFmtId="0" fontId="96" fillId="0" borderId="0" xfId="18" applyFont="1"/>
    <xf numFmtId="0" fontId="96" fillId="0" borderId="0" xfId="17" applyFont="1"/>
    <xf numFmtId="0" fontId="96" fillId="0" borderId="0" xfId="0" applyFont="1" applyAlignment="1">
      <alignment horizontal="center"/>
    </xf>
    <xf numFmtId="166" fontId="96" fillId="0" borderId="0" xfId="0" applyNumberFormat="1" applyFont="1" applyAlignment="1">
      <alignment horizontal="center"/>
    </xf>
    <xf numFmtId="3" fontId="96" fillId="0" borderId="0" xfId="0" applyNumberFormat="1" applyFont="1" applyAlignment="1">
      <alignment horizontal="center"/>
    </xf>
    <xf numFmtId="0" fontId="96" fillId="0" borderId="0" xfId="0" applyFont="1" applyAlignment="1">
      <alignment horizontal="left"/>
    </xf>
    <xf numFmtId="0" fontId="96" fillId="0" borderId="0" xfId="0" applyFont="1" applyAlignment="1">
      <alignment horizontal="right"/>
    </xf>
    <xf numFmtId="0" fontId="12" fillId="0" borderId="0" xfId="18" applyFont="1"/>
    <xf numFmtId="0" fontId="0" fillId="0" borderId="0" xfId="17" applyFont="1"/>
    <xf numFmtId="0" fontId="0" fillId="0" borderId="0" xfId="18" applyFont="1"/>
    <xf numFmtId="0" fontId="0" fillId="0" borderId="0" xfId="20" applyFont="1"/>
    <xf numFmtId="1" fontId="0" fillId="0" borderId="0" xfId="16" applyNumberFormat="1" applyFont="1"/>
    <xf numFmtId="0" fontId="0" fillId="0" borderId="0" xfId="16" applyFont="1"/>
    <xf numFmtId="0" fontId="0" fillId="0" borderId="0" xfId="22" applyFont="1"/>
    <xf numFmtId="0" fontId="11" fillId="0" borderId="0" xfId="18" applyFont="1"/>
    <xf numFmtId="0" fontId="11" fillId="10" borderId="0" xfId="18" applyFont="1" applyFill="1"/>
    <xf numFmtId="0" fontId="11" fillId="0" borderId="0" xfId="18" applyFont="1" applyAlignment="1">
      <alignment vertical="center"/>
    </xf>
    <xf numFmtId="0" fontId="11" fillId="0" borderId="0" xfId="17" applyFont="1"/>
    <xf numFmtId="0" fontId="16" fillId="0" borderId="0" xfId="4" applyFont="1" applyAlignment="1">
      <alignment horizontal="center"/>
    </xf>
    <xf numFmtId="0" fontId="109" fillId="0" borderId="0" xfId="4" applyFont="1"/>
    <xf numFmtId="0" fontId="110" fillId="0" borderId="0" xfId="4" applyFont="1"/>
    <xf numFmtId="1" fontId="108" fillId="0" borderId="0" xfId="4" applyNumberFormat="1" applyFont="1"/>
    <xf numFmtId="0" fontId="111" fillId="0" borderId="0" xfId="16" applyFont="1"/>
    <xf numFmtId="0" fontId="32" fillId="0" borderId="20" xfId="0" applyFont="1" applyBorder="1" applyAlignment="1">
      <alignment horizontal="center"/>
    </xf>
    <xf numFmtId="0" fontId="32" fillId="0" borderId="20" xfId="0" applyFont="1" applyBorder="1"/>
    <xf numFmtId="0" fontId="92" fillId="0" borderId="0" xfId="0" applyFont="1"/>
    <xf numFmtId="3" fontId="40" fillId="0" borderId="20" xfId="0" applyNumberFormat="1" applyFont="1" applyBorder="1" applyAlignment="1">
      <alignment horizontal="center"/>
    </xf>
    <xf numFmtId="3" fontId="40" fillId="0" borderId="5" xfId="0" applyNumberFormat="1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3" xfId="0" applyFont="1" applyBorder="1" applyAlignment="1">
      <alignment horizontal="left"/>
    </xf>
    <xf numFmtId="0" fontId="92" fillId="0" borderId="44" xfId="0" applyFont="1" applyBorder="1"/>
    <xf numFmtId="0" fontId="11" fillId="0" borderId="0" xfId="17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18" applyFont="1" applyAlignment="1">
      <alignment horizontal="center"/>
    </xf>
    <xf numFmtId="0" fontId="12" fillId="4" borderId="20" xfId="4" quotePrefix="1" applyFont="1" applyFill="1" applyBorder="1" applyAlignment="1">
      <alignment horizontal="center"/>
    </xf>
    <xf numFmtId="0" fontId="85" fillId="4" borderId="20" xfId="2" applyFont="1" applyFill="1" applyBorder="1" applyAlignment="1" applyProtection="1"/>
    <xf numFmtId="1" fontId="85" fillId="4" borderId="20" xfId="2" applyNumberFormat="1" applyFont="1" applyFill="1" applyBorder="1" applyAlignment="1" applyProtection="1">
      <alignment horizontal="center"/>
    </xf>
    <xf numFmtId="16" fontId="12" fillId="4" borderId="89" xfId="4" quotePrefix="1" applyNumberFormat="1" applyFont="1" applyFill="1" applyBorder="1" applyAlignment="1">
      <alignment horizontal="center"/>
    </xf>
    <xf numFmtId="0" fontId="11" fillId="0" borderId="91" xfId="0" applyFont="1" applyBorder="1" applyAlignment="1">
      <alignment horizontal="center" vertical="center"/>
    </xf>
    <xf numFmtId="0" fontId="0" fillId="0" borderId="0" xfId="0" quotePrefix="1"/>
    <xf numFmtId="170" fontId="11" fillId="0" borderId="91" xfId="0" applyNumberFormat="1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170" fontId="11" fillId="0" borderId="90" xfId="0" applyNumberFormat="1" applyFont="1" applyBorder="1" applyAlignment="1">
      <alignment horizontal="center" vertical="center"/>
    </xf>
    <xf numFmtId="0" fontId="54" fillId="0" borderId="0" xfId="17" applyFont="1" applyAlignment="1">
      <alignment horizontal="center" vertical="center"/>
    </xf>
    <xf numFmtId="170" fontId="11" fillId="0" borderId="0" xfId="0" applyNumberFormat="1" applyFont="1"/>
    <xf numFmtId="171" fontId="11" fillId="0" borderId="0" xfId="0" applyNumberFormat="1" applyFont="1"/>
    <xf numFmtId="0" fontId="11" fillId="0" borderId="24" xfId="18" applyFont="1" applyBorder="1"/>
    <xf numFmtId="170" fontId="11" fillId="0" borderId="24" xfId="16" applyNumberFormat="1" applyFont="1" applyBorder="1"/>
    <xf numFmtId="170" fontId="11" fillId="0" borderId="26" xfId="16" applyNumberFormat="1" applyFont="1" applyBorder="1"/>
    <xf numFmtId="0" fontId="11" fillId="0" borderId="68" xfId="16" applyFont="1" applyBorder="1"/>
    <xf numFmtId="0" fontId="11" fillId="0" borderId="34" xfId="16" applyFont="1" applyBorder="1"/>
    <xf numFmtId="15" fontId="11" fillId="0" borderId="24" xfId="16" applyNumberFormat="1" applyFont="1" applyBorder="1"/>
    <xf numFmtId="172" fontId="11" fillId="0" borderId="0" xfId="18" applyNumberFormat="1" applyFont="1"/>
    <xf numFmtId="172" fontId="11" fillId="0" borderId="0" xfId="0" applyNumberFormat="1" applyFont="1"/>
    <xf numFmtId="172" fontId="11" fillId="0" borderId="90" xfId="0" applyNumberFormat="1" applyFont="1" applyBorder="1" applyAlignment="1">
      <alignment horizontal="center" vertical="center"/>
    </xf>
    <xf numFmtId="172" fontId="11" fillId="0" borderId="91" xfId="0" applyNumberFormat="1" applyFont="1" applyBorder="1" applyAlignment="1">
      <alignment horizontal="center" vertical="center"/>
    </xf>
    <xf numFmtId="0" fontId="49" fillId="0" borderId="26" xfId="20" applyBorder="1"/>
    <xf numFmtId="15" fontId="11" fillId="0" borderId="24" xfId="20" applyNumberFormat="1" applyFont="1" applyBorder="1"/>
    <xf numFmtId="0" fontId="11" fillId="0" borderId="24" xfId="20" applyFont="1" applyBorder="1"/>
    <xf numFmtId="15" fontId="12" fillId="0" borderId="24" xfId="17" applyNumberFormat="1" applyBorder="1"/>
    <xf numFmtId="15" fontId="0" fillId="0" borderId="24" xfId="0" applyNumberFormat="1" applyBorder="1"/>
    <xf numFmtId="0" fontId="11" fillId="0" borderId="70" xfId="17" applyFont="1" applyBorder="1" applyAlignment="1">
      <alignment horizontal="center"/>
    </xf>
    <xf numFmtId="0" fontId="0" fillId="0" borderId="92" xfId="0" applyBorder="1" applyAlignment="1">
      <alignment horizontal="center" vertical="center"/>
    </xf>
    <xf numFmtId="170" fontId="0" fillId="0" borderId="92" xfId="0" applyNumberFormat="1" applyBorder="1" applyAlignment="1">
      <alignment horizontal="center" vertical="center"/>
    </xf>
    <xf numFmtId="9" fontId="12" fillId="0" borderId="0" xfId="17" applyNumberFormat="1"/>
    <xf numFmtId="9" fontId="11" fillId="0" borderId="0" xfId="16" applyNumberFormat="1" applyFont="1"/>
    <xf numFmtId="9" fontId="49" fillId="0" borderId="0" xfId="16" applyNumberFormat="1"/>
    <xf numFmtId="0" fontId="11" fillId="0" borderId="25" xfId="20" applyFont="1" applyBorder="1"/>
    <xf numFmtId="0" fontId="49" fillId="0" borderId="25" xfId="20" applyBorder="1"/>
    <xf numFmtId="9" fontId="0" fillId="0" borderId="0" xfId="0" applyNumberFormat="1"/>
    <xf numFmtId="9" fontId="11" fillId="0" borderId="0" xfId="20" applyNumberFormat="1" applyFont="1"/>
    <xf numFmtId="0" fontId="11" fillId="0" borderId="24" xfId="18" applyFont="1" applyBorder="1" applyAlignment="1">
      <alignment vertical="center"/>
    </xf>
    <xf numFmtId="172" fontId="11" fillId="0" borderId="24" xfId="18" applyNumberFormat="1" applyFont="1" applyBorder="1"/>
    <xf numFmtId="0" fontId="11" fillId="0" borderId="26" xfId="18" applyFont="1" applyBorder="1"/>
    <xf numFmtId="0" fontId="53" fillId="0" borderId="34" xfId="16" applyFont="1" applyBorder="1" applyAlignment="1">
      <alignment horizontal="center" vertical="top"/>
    </xf>
    <xf numFmtId="0" fontId="53" fillId="0" borderId="69" xfId="16" applyFont="1" applyBorder="1" applyAlignment="1">
      <alignment horizontal="center" vertical="top"/>
    </xf>
    <xf numFmtId="0" fontId="12" fillId="0" borderId="0" xfId="17" quotePrefix="1"/>
    <xf numFmtId="0" fontId="49" fillId="0" borderId="0" xfId="18" quotePrefix="1"/>
    <xf numFmtId="17" fontId="12" fillId="0" borderId="24" xfId="17" applyNumberFormat="1" applyBorder="1"/>
    <xf numFmtId="0" fontId="11" fillId="0" borderId="56" xfId="18" applyFont="1" applyBorder="1"/>
    <xf numFmtId="0" fontId="49" fillId="0" borderId="0" xfId="16" quotePrefix="1"/>
    <xf numFmtId="0" fontId="11" fillId="0" borderId="93" xfId="0" applyFont="1" applyBorder="1" applyAlignment="1">
      <alignment horizontal="center" vertical="center"/>
    </xf>
    <xf numFmtId="170" fontId="11" fillId="0" borderId="93" xfId="0" applyNumberFormat="1" applyFont="1" applyBorder="1" applyAlignment="1">
      <alignment horizontal="center" vertical="center"/>
    </xf>
    <xf numFmtId="0" fontId="53" fillId="0" borderId="68" xfId="16" applyFont="1" applyBorder="1" applyAlignment="1">
      <alignment horizontal="left" vertical="top"/>
    </xf>
    <xf numFmtId="0" fontId="49" fillId="0" borderId="24" xfId="20" applyBorder="1" applyAlignment="1">
      <alignment horizontal="center"/>
    </xf>
    <xf numFmtId="0" fontId="47" fillId="0" borderId="23" xfId="17" applyFont="1" applyBorder="1" applyAlignment="1">
      <alignment horizontal="center" vertical="center"/>
    </xf>
    <xf numFmtId="0" fontId="47" fillId="0" borderId="40" xfId="17" applyFont="1" applyBorder="1" applyAlignment="1">
      <alignment horizontal="center" vertical="center"/>
    </xf>
    <xf numFmtId="0" fontId="47" fillId="0" borderId="34" xfId="17" applyFont="1" applyBorder="1" applyAlignment="1">
      <alignment horizontal="center" vertical="center"/>
    </xf>
    <xf numFmtId="0" fontId="47" fillId="0" borderId="42" xfId="17" applyFont="1" applyBorder="1" applyAlignment="1">
      <alignment horizontal="center" vertical="center" wrapText="1"/>
    </xf>
    <xf numFmtId="0" fontId="47" fillId="0" borderId="76" xfId="17" applyFont="1" applyBorder="1" applyAlignment="1">
      <alignment horizontal="center" vertical="center" wrapText="1"/>
    </xf>
    <xf numFmtId="0" fontId="47" fillId="0" borderId="65" xfId="0" applyFont="1" applyBorder="1" applyAlignment="1">
      <alignment horizontal="center"/>
    </xf>
    <xf numFmtId="0" fontId="47" fillId="0" borderId="67" xfId="0" applyFont="1" applyBorder="1" applyAlignment="1">
      <alignment horizontal="center"/>
    </xf>
    <xf numFmtId="0" fontId="48" fillId="0" borderId="68" xfId="17" applyFont="1" applyBorder="1"/>
    <xf numFmtId="0" fontId="47" fillId="0" borderId="34" xfId="17" applyFont="1" applyBorder="1"/>
    <xf numFmtId="0" fontId="0" fillId="0" borderId="69" xfId="0" applyBorder="1"/>
    <xf numFmtId="0" fontId="0" fillId="0" borderId="26" xfId="0" applyBorder="1"/>
    <xf numFmtId="0" fontId="47" fillId="0" borderId="94" xfId="0" applyFont="1" applyBorder="1" applyAlignment="1">
      <alignment horizontal="left" vertical="center"/>
    </xf>
    <xf numFmtId="0" fontId="47" fillId="0" borderId="94" xfId="17" applyFont="1" applyBorder="1" applyAlignment="1">
      <alignment horizontal="center" vertical="center" wrapText="1"/>
    </xf>
    <xf numFmtId="0" fontId="47" fillId="0" borderId="55" xfId="0" applyFont="1" applyBorder="1" applyAlignment="1">
      <alignment horizontal="center" vertical="center" wrapText="1"/>
    </xf>
    <xf numFmtId="0" fontId="47" fillId="0" borderId="35" xfId="17" applyFont="1" applyBorder="1" applyAlignment="1">
      <alignment vertical="center" wrapText="1"/>
    </xf>
    <xf numFmtId="0" fontId="0" fillId="0" borderId="17" xfId="0" applyBorder="1"/>
    <xf numFmtId="0" fontId="0" fillId="0" borderId="35" xfId="0" applyBorder="1"/>
    <xf numFmtId="0" fontId="12" fillId="0" borderId="24" xfId="27" applyBorder="1"/>
    <xf numFmtId="0" fontId="12" fillId="0" borderId="24" xfId="16" applyFont="1" applyBorder="1"/>
    <xf numFmtId="0" fontId="106" fillId="0" borderId="24" xfId="20" applyFont="1" applyBorder="1"/>
    <xf numFmtId="15" fontId="11" fillId="0" borderId="26" xfId="16" applyNumberFormat="1" applyFont="1" applyBorder="1"/>
    <xf numFmtId="0" fontId="37" fillId="0" borderId="24" xfId="16" applyFont="1" applyBorder="1"/>
    <xf numFmtId="3" fontId="12" fillId="0" borderId="24" xfId="17" applyNumberFormat="1" applyBorder="1" applyAlignment="1">
      <alignment horizontal="center" vertical="center"/>
    </xf>
    <xf numFmtId="3" fontId="49" fillId="0" borderId="24" xfId="20" applyNumberFormat="1" applyBorder="1" applyAlignment="1">
      <alignment horizontal="center"/>
    </xf>
    <xf numFmtId="0" fontId="11" fillId="0" borderId="24" xfId="18" applyFont="1" applyBorder="1" applyAlignment="1">
      <alignment horizontal="left"/>
    </xf>
    <xf numFmtId="0" fontId="112" fillId="0" borderId="56" xfId="0" applyFont="1" applyBorder="1" applyAlignment="1">
      <alignment horizontal="center" vertical="center"/>
    </xf>
    <xf numFmtId="0" fontId="114" fillId="0" borderId="45" xfId="17" applyFont="1" applyBorder="1" applyAlignment="1">
      <alignment horizontal="center" vertical="center" wrapText="1"/>
    </xf>
    <xf numFmtId="0" fontId="114" fillId="0" borderId="42" xfId="17" applyFont="1" applyBorder="1" applyAlignment="1">
      <alignment horizontal="center" vertical="center" wrapText="1"/>
    </xf>
    <xf numFmtId="0" fontId="0" fillId="0" borderId="56" xfId="0" applyBorder="1" applyAlignment="1">
      <alignment horizontal="center"/>
    </xf>
    <xf numFmtId="0" fontId="0" fillId="0" borderId="77" xfId="0" applyBorder="1"/>
    <xf numFmtId="0" fontId="0" fillId="0" borderId="56" xfId="0" applyBorder="1"/>
    <xf numFmtId="0" fontId="0" fillId="10" borderId="56" xfId="0" applyFill="1" applyBorder="1"/>
    <xf numFmtId="0" fontId="0" fillId="10" borderId="24" xfId="0" applyFill="1" applyBorder="1" applyAlignment="1">
      <alignment horizontal="center"/>
    </xf>
    <xf numFmtId="0" fontId="0" fillId="10" borderId="56" xfId="0" applyFill="1" applyBorder="1" applyAlignment="1">
      <alignment horizontal="center"/>
    </xf>
    <xf numFmtId="3" fontId="0" fillId="10" borderId="56" xfId="0" applyNumberFormat="1" applyFill="1" applyBorder="1" applyAlignment="1">
      <alignment horizontal="center"/>
    </xf>
    <xf numFmtId="0" fontId="0" fillId="10" borderId="77" xfId="0" applyFill="1" applyBorder="1"/>
    <xf numFmtId="0" fontId="0" fillId="10" borderId="56" xfId="17" applyFont="1" applyFill="1" applyBorder="1"/>
    <xf numFmtId="0" fontId="0" fillId="10" borderId="24" xfId="17" applyFont="1" applyFill="1" applyBorder="1" applyAlignment="1">
      <alignment horizontal="center"/>
    </xf>
    <xf numFmtId="0" fontId="0" fillId="10" borderId="56" xfId="17" applyFont="1" applyFill="1" applyBorder="1" applyAlignment="1">
      <alignment horizontal="center"/>
    </xf>
    <xf numFmtId="3" fontId="0" fillId="10" borderId="56" xfId="17" applyNumberFormat="1" applyFont="1" applyFill="1" applyBorder="1" applyAlignment="1">
      <alignment horizontal="center"/>
    </xf>
    <xf numFmtId="0" fontId="0" fillId="10" borderId="77" xfId="17" applyFont="1" applyFill="1" applyBorder="1"/>
    <xf numFmtId="3" fontId="0" fillId="0" borderId="56" xfId="0" applyNumberFormat="1" applyBorder="1" applyAlignment="1">
      <alignment horizontal="center"/>
    </xf>
    <xf numFmtId="0" fontId="115" fillId="0" borderId="56" xfId="0" applyFont="1" applyBorder="1" applyAlignment="1">
      <alignment horizontal="center" vertical="center"/>
    </xf>
    <xf numFmtId="0" fontId="116" fillId="13" borderId="57" xfId="0" applyFont="1" applyFill="1" applyBorder="1" applyAlignment="1">
      <alignment horizontal="left" vertical="center"/>
    </xf>
    <xf numFmtId="0" fontId="113" fillId="13" borderId="57" xfId="0" applyFont="1" applyFill="1" applyBorder="1" applyAlignment="1">
      <alignment horizontal="center" vertical="center"/>
    </xf>
    <xf numFmtId="0" fontId="116" fillId="13" borderId="30" xfId="0" applyFont="1" applyFill="1" applyBorder="1" applyAlignment="1">
      <alignment horizontal="left" vertical="center"/>
    </xf>
    <xf numFmtId="0" fontId="117" fillId="13" borderId="30" xfId="0" applyFont="1" applyFill="1" applyBorder="1" applyAlignment="1">
      <alignment horizontal="center" vertical="center"/>
    </xf>
    <xf numFmtId="0" fontId="117" fillId="13" borderId="57" xfId="0" applyFont="1" applyFill="1" applyBorder="1" applyAlignment="1">
      <alignment horizontal="center" vertical="center"/>
    </xf>
    <xf numFmtId="0" fontId="116" fillId="13" borderId="57" xfId="0" applyFont="1" applyFill="1" applyBorder="1" applyAlignment="1">
      <alignment horizontal="center" vertical="center"/>
    </xf>
    <xf numFmtId="0" fontId="118" fillId="13" borderId="56" xfId="0" applyFont="1" applyFill="1" applyBorder="1" applyAlignment="1">
      <alignment horizontal="center" vertical="center"/>
    </xf>
    <xf numFmtId="0" fontId="119" fillId="13" borderId="56" xfId="0" applyFont="1" applyFill="1" applyBorder="1" applyAlignment="1">
      <alignment horizontal="center" vertical="center"/>
    </xf>
    <xf numFmtId="0" fontId="113" fillId="13" borderId="57" xfId="0" quotePrefix="1" applyFont="1" applyFill="1" applyBorder="1" applyAlignment="1">
      <alignment horizontal="left" vertical="center"/>
    </xf>
    <xf numFmtId="0" fontId="116" fillId="13" borderId="18" xfId="0" applyFont="1" applyFill="1" applyBorder="1" applyAlignment="1">
      <alignment horizontal="left" vertical="center"/>
    </xf>
    <xf numFmtId="0" fontId="116" fillId="13" borderId="18" xfId="0" applyFont="1" applyFill="1" applyBorder="1" applyAlignment="1">
      <alignment horizontal="center" vertical="center"/>
    </xf>
    <xf numFmtId="0" fontId="113" fillId="13" borderId="0" xfId="0" applyFont="1" applyFill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4" xfId="17" applyFont="1" applyBorder="1"/>
    <xf numFmtId="0" fontId="120" fillId="0" borderId="0" xfId="0" applyFont="1" applyAlignment="1">
      <alignment horizontal="center" vertical="center"/>
    </xf>
    <xf numFmtId="0" fontId="121" fillId="0" borderId="0" xfId="0" applyFont="1" applyAlignment="1">
      <alignment horizontal="left" vertical="center"/>
    </xf>
    <xf numFmtId="0" fontId="123" fillId="0" borderId="0" xfId="17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2" fillId="10" borderId="0" xfId="0" applyFont="1" applyFill="1" applyAlignment="1">
      <alignment horizontal="center" vertical="center"/>
    </xf>
    <xf numFmtId="0" fontId="87" fillId="0" borderId="24" xfId="2" applyFont="1" applyFill="1" applyBorder="1" applyAlignment="1" applyProtection="1">
      <alignment horizontal="center"/>
    </xf>
    <xf numFmtId="0" fontId="88" fillId="0" borderId="0" xfId="16" applyFont="1"/>
    <xf numFmtId="0" fontId="12" fillId="0" borderId="0" xfId="16" applyFont="1"/>
    <xf numFmtId="0" fontId="88" fillId="0" borderId="0" xfId="16" applyFont="1" applyAlignment="1">
      <alignment horizontal="center"/>
    </xf>
    <xf numFmtId="9" fontId="88" fillId="0" borderId="0" xfId="16" applyNumberFormat="1" applyFont="1"/>
    <xf numFmtId="0" fontId="11" fillId="0" borderId="4" xfId="0" applyFont="1" applyBorder="1"/>
    <xf numFmtId="0" fontId="55" fillId="0" borderId="28" xfId="18" applyFont="1" applyBorder="1" applyAlignment="1">
      <alignment horizontal="center"/>
    </xf>
    <xf numFmtId="0" fontId="55" fillId="0" borderId="29" xfId="18" applyFont="1" applyBorder="1" applyAlignment="1">
      <alignment horizontal="center"/>
    </xf>
    <xf numFmtId="0" fontId="47" fillId="0" borderId="33" xfId="18" applyFont="1" applyBorder="1" applyAlignment="1">
      <alignment horizontal="center" vertical="center" wrapText="1"/>
    </xf>
    <xf numFmtId="0" fontId="47" fillId="0" borderId="35" xfId="18" applyFont="1" applyBorder="1" applyAlignment="1">
      <alignment horizontal="center" vertical="center" wrapText="1"/>
    </xf>
    <xf numFmtId="0" fontId="47" fillId="0" borderId="33" xfId="16" applyFont="1" applyBorder="1" applyAlignment="1">
      <alignment horizontal="center" vertical="center" wrapText="1"/>
    </xf>
    <xf numFmtId="0" fontId="47" fillId="0" borderId="35" xfId="16" applyFont="1" applyBorder="1" applyAlignment="1">
      <alignment horizontal="center" vertical="center" wrapText="1"/>
    </xf>
    <xf numFmtId="0" fontId="47" fillId="0" borderId="45" xfId="18" applyFont="1" applyBorder="1" applyAlignment="1">
      <alignment horizontal="center"/>
    </xf>
    <xf numFmtId="0" fontId="47" fillId="0" borderId="53" xfId="18" applyFont="1" applyBorder="1" applyAlignment="1">
      <alignment horizontal="center"/>
    </xf>
    <xf numFmtId="0" fontId="47" fillId="0" borderId="53" xfId="18" quotePrefix="1" applyFont="1" applyBorder="1" applyAlignment="1">
      <alignment horizontal="center"/>
    </xf>
    <xf numFmtId="0" fontId="54" fillId="0" borderId="58" xfId="17" applyFont="1" applyBorder="1" applyAlignment="1">
      <alignment horizontal="center"/>
    </xf>
    <xf numFmtId="0" fontId="54" fillId="0" borderId="59" xfId="17" applyFont="1" applyBorder="1" applyAlignment="1">
      <alignment horizontal="center"/>
    </xf>
    <xf numFmtId="0" fontId="54" fillId="0" borderId="60" xfId="17" applyFont="1" applyBorder="1" applyAlignment="1">
      <alignment horizontal="center"/>
    </xf>
    <xf numFmtId="0" fontId="47" fillId="0" borderId="33" xfId="18" applyFont="1" applyBorder="1" applyAlignment="1">
      <alignment horizontal="center" vertical="center"/>
    </xf>
    <xf numFmtId="0" fontId="47" fillId="0" borderId="23" xfId="18" applyFont="1" applyBorder="1" applyAlignment="1">
      <alignment horizontal="center" vertical="center"/>
    </xf>
    <xf numFmtId="0" fontId="47" fillId="0" borderId="35" xfId="18" applyFont="1" applyBorder="1" applyAlignment="1">
      <alignment horizontal="center" vertical="center"/>
    </xf>
    <xf numFmtId="0" fontId="47" fillId="0" borderId="73" xfId="18" applyFont="1" applyBorder="1" applyAlignment="1">
      <alignment horizontal="center"/>
    </xf>
    <xf numFmtId="0" fontId="47" fillId="0" borderId="74" xfId="18" applyFont="1" applyBorder="1" applyAlignment="1">
      <alignment horizontal="center"/>
    </xf>
    <xf numFmtId="0" fontId="47" fillId="0" borderId="23" xfId="16" applyFont="1" applyBorder="1" applyAlignment="1">
      <alignment horizontal="center" vertical="center" wrapText="1"/>
    </xf>
    <xf numFmtId="0" fontId="47" fillId="0" borderId="54" xfId="18" applyFont="1" applyBorder="1" applyAlignment="1">
      <alignment horizontal="center" vertical="center" wrapText="1"/>
    </xf>
    <xf numFmtId="0" fontId="47" fillId="0" borderId="76" xfId="18" applyFont="1" applyBorder="1" applyAlignment="1">
      <alignment horizontal="center" vertical="center" wrapText="1"/>
    </xf>
    <xf numFmtId="0" fontId="47" fillId="0" borderId="55" xfId="18" applyFont="1" applyBorder="1" applyAlignment="1">
      <alignment horizontal="center" vertical="center" wrapText="1"/>
    </xf>
    <xf numFmtId="0" fontId="47" fillId="0" borderId="33" xfId="17" applyFont="1" applyBorder="1" applyAlignment="1">
      <alignment horizontal="center" vertical="center" wrapText="1"/>
    </xf>
    <xf numFmtId="0" fontId="47" fillId="0" borderId="35" xfId="17" applyFont="1" applyBorder="1" applyAlignment="1">
      <alignment horizontal="center" vertical="center" wrapText="1"/>
    </xf>
    <xf numFmtId="0" fontId="68" fillId="9" borderId="58" xfId="0" applyFont="1" applyFill="1" applyBorder="1" applyAlignment="1">
      <alignment horizontal="center" vertical="center"/>
    </xf>
    <xf numFmtId="0" fontId="68" fillId="9" borderId="60" xfId="0" applyFont="1" applyFill="1" applyBorder="1" applyAlignment="1">
      <alignment horizontal="center" vertical="center"/>
    </xf>
    <xf numFmtId="0" fontId="68" fillId="9" borderId="51" xfId="0" applyFont="1" applyFill="1" applyBorder="1" applyAlignment="1">
      <alignment horizontal="center" vertical="center"/>
    </xf>
    <xf numFmtId="0" fontId="47" fillId="0" borderId="23" xfId="17" applyFont="1" applyBorder="1" applyAlignment="1">
      <alignment horizontal="center" vertical="center" wrapText="1"/>
    </xf>
    <xf numFmtId="0" fontId="11" fillId="10" borderId="85" xfId="17" applyFont="1" applyFill="1" applyBorder="1" applyAlignment="1">
      <alignment horizontal="center"/>
    </xf>
    <xf numFmtId="0" fontId="11" fillId="10" borderId="1" xfId="17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32" xfId="0" applyFont="1" applyFill="1" applyBorder="1" applyAlignment="1">
      <alignment horizontal="center"/>
    </xf>
    <xf numFmtId="0" fontId="68" fillId="9" borderId="28" xfId="0" applyFont="1" applyFill="1" applyBorder="1" applyAlignment="1">
      <alignment horizontal="center"/>
    </xf>
    <xf numFmtId="0" fontId="68" fillId="9" borderId="29" xfId="0" applyFont="1" applyFill="1" applyBorder="1" applyAlignment="1">
      <alignment horizontal="center"/>
    </xf>
    <xf numFmtId="0" fontId="68" fillId="9" borderId="27" xfId="0" applyFont="1" applyFill="1" applyBorder="1" applyAlignment="1">
      <alignment horizontal="center" vertical="center"/>
    </xf>
    <xf numFmtId="0" fontId="68" fillId="9" borderId="29" xfId="0" applyFont="1" applyFill="1" applyBorder="1" applyAlignment="1">
      <alignment horizontal="center" vertical="center"/>
    </xf>
    <xf numFmtId="0" fontId="69" fillId="9" borderId="33" xfId="17" applyFont="1" applyFill="1" applyBorder="1" applyAlignment="1">
      <alignment horizontal="center" vertical="center"/>
    </xf>
    <xf numFmtId="0" fontId="69" fillId="9" borderId="23" xfId="17" applyFont="1" applyFill="1" applyBorder="1" applyAlignment="1">
      <alignment horizontal="center" vertical="center"/>
    </xf>
    <xf numFmtId="0" fontId="69" fillId="9" borderId="26" xfId="17" applyFont="1" applyFill="1" applyBorder="1" applyAlignment="1">
      <alignment horizontal="center" vertical="center"/>
    </xf>
    <xf numFmtId="0" fontId="68" fillId="9" borderId="59" xfId="0" applyFont="1" applyFill="1" applyBorder="1" applyAlignment="1">
      <alignment horizontal="center" vertical="center"/>
    </xf>
    <xf numFmtId="0" fontId="47" fillId="0" borderId="33" xfId="16" applyFont="1" applyBorder="1" applyAlignment="1">
      <alignment horizontal="center" vertical="center"/>
    </xf>
    <xf numFmtId="0" fontId="47" fillId="0" borderId="35" xfId="16" applyFont="1" applyBorder="1" applyAlignment="1">
      <alignment horizontal="center" vertical="center"/>
    </xf>
    <xf numFmtId="0" fontId="47" fillId="0" borderId="45" xfId="16" applyFont="1" applyBorder="1" applyAlignment="1">
      <alignment horizontal="center" vertical="center"/>
    </xf>
    <xf numFmtId="0" fontId="47" fillId="0" borderId="53" xfId="16" applyFont="1" applyBorder="1" applyAlignment="1">
      <alignment horizontal="center" vertical="center"/>
    </xf>
    <xf numFmtId="0" fontId="77" fillId="0" borderId="85" xfId="18" applyFont="1" applyBorder="1" applyAlignment="1">
      <alignment horizontal="center"/>
    </xf>
    <xf numFmtId="0" fontId="77" fillId="0" borderId="83" xfId="18" applyFont="1" applyBorder="1" applyAlignment="1">
      <alignment horizontal="center"/>
    </xf>
    <xf numFmtId="0" fontId="77" fillId="0" borderId="1" xfId="18" applyFont="1" applyBorder="1" applyAlignment="1">
      <alignment horizontal="center"/>
    </xf>
    <xf numFmtId="0" fontId="47" fillId="0" borderId="54" xfId="16" applyFont="1" applyBorder="1" applyAlignment="1">
      <alignment horizontal="center" vertical="center" wrapText="1"/>
    </xf>
    <xf numFmtId="0" fontId="47" fillId="0" borderId="55" xfId="16" applyFont="1" applyBorder="1" applyAlignment="1">
      <alignment horizontal="center" vertical="center" wrapText="1"/>
    </xf>
    <xf numFmtId="0" fontId="77" fillId="0" borderId="86" xfId="18" applyFont="1" applyBorder="1" applyAlignment="1">
      <alignment horizontal="center"/>
    </xf>
    <xf numFmtId="0" fontId="77" fillId="0" borderId="57" xfId="18" applyFont="1" applyBorder="1" applyAlignment="1">
      <alignment horizontal="center"/>
    </xf>
    <xf numFmtId="0" fontId="77" fillId="0" borderId="31" xfId="18" applyFont="1" applyBorder="1" applyAlignment="1">
      <alignment horizontal="center"/>
    </xf>
    <xf numFmtId="0" fontId="47" fillId="0" borderId="58" xfId="17" applyFont="1" applyBorder="1" applyAlignment="1">
      <alignment horizontal="center"/>
    </xf>
    <xf numFmtId="0" fontId="47" fillId="0" borderId="60" xfId="17" applyFont="1" applyBorder="1" applyAlignment="1">
      <alignment horizontal="center"/>
    </xf>
    <xf numFmtId="0" fontId="77" fillId="0" borderId="81" xfId="18" applyFont="1" applyBorder="1" applyAlignment="1">
      <alignment horizontal="center"/>
    </xf>
    <xf numFmtId="0" fontId="77" fillId="0" borderId="18" xfId="18" applyFont="1" applyBorder="1" applyAlignment="1">
      <alignment horizontal="center"/>
    </xf>
    <xf numFmtId="0" fontId="77" fillId="0" borderId="32" xfId="18" applyFont="1" applyBorder="1" applyAlignment="1">
      <alignment horizontal="center"/>
    </xf>
    <xf numFmtId="0" fontId="47" fillId="0" borderId="54" xfId="22" applyFont="1" applyBorder="1" applyAlignment="1">
      <alignment horizontal="center" vertical="center" wrapText="1"/>
    </xf>
    <xf numFmtId="0" fontId="47" fillId="0" borderId="55" xfId="22" applyFont="1" applyBorder="1" applyAlignment="1">
      <alignment horizontal="center" vertical="center" wrapText="1"/>
    </xf>
    <xf numFmtId="0" fontId="61" fillId="0" borderId="54" xfId="17" applyFont="1" applyBorder="1" applyAlignment="1">
      <alignment horizontal="center" vertical="center" wrapText="1"/>
    </xf>
    <xf numFmtId="0" fontId="61" fillId="0" borderId="55" xfId="17" applyFont="1" applyBorder="1" applyAlignment="1">
      <alignment horizontal="center" vertical="center" wrapText="1"/>
    </xf>
    <xf numFmtId="0" fontId="47" fillId="0" borderId="53" xfId="16" applyFont="1" applyBorder="1" applyAlignment="1">
      <alignment horizontal="center"/>
    </xf>
    <xf numFmtId="0" fontId="47" fillId="0" borderId="65" xfId="16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2" fillId="0" borderId="78" xfId="17" applyBorder="1"/>
    <xf numFmtId="0" fontId="12" fillId="0" borderId="52" xfId="17" applyBorder="1"/>
    <xf numFmtId="0" fontId="12" fillId="0" borderId="35" xfId="17" applyBorder="1"/>
    <xf numFmtId="0" fontId="12" fillId="0" borderId="35" xfId="17" applyBorder="1" applyAlignment="1">
      <alignment horizontal="left"/>
    </xf>
    <xf numFmtId="0" fontId="12" fillId="0" borderId="40" xfId="17" applyBorder="1"/>
    <xf numFmtId="0" fontId="14" fillId="0" borderId="40" xfId="2" applyFill="1" applyBorder="1" applyAlignment="1" applyProtection="1">
      <alignment horizontal="center"/>
    </xf>
    <xf numFmtId="3" fontId="76" fillId="0" borderId="80" xfId="17" applyNumberFormat="1" applyFont="1" applyBorder="1" applyAlignment="1">
      <alignment horizontal="center"/>
    </xf>
    <xf numFmtId="0" fontId="77" fillId="0" borderId="66" xfId="18" applyFont="1" applyBorder="1" applyAlignment="1">
      <alignment horizontal="center"/>
    </xf>
    <xf numFmtId="3" fontId="79" fillId="0" borderId="42" xfId="17" applyNumberFormat="1" applyFont="1" applyBorder="1" applyAlignment="1">
      <alignment horizontal="center"/>
    </xf>
    <xf numFmtId="0" fontId="12" fillId="0" borderId="76" xfId="17" applyBorder="1"/>
    <xf numFmtId="0" fontId="12" fillId="0" borderId="3" xfId="17" applyBorder="1" applyAlignment="1">
      <alignment horizontal="center"/>
    </xf>
    <xf numFmtId="0" fontId="47" fillId="0" borderId="59" xfId="16" applyFont="1" applyBorder="1" applyAlignment="1">
      <alignment horizontal="center" vertical="center"/>
    </xf>
    <xf numFmtId="0" fontId="47" fillId="0" borderId="60" xfId="16" applyFont="1" applyBorder="1" applyAlignment="1">
      <alignment horizontal="center" vertical="center"/>
    </xf>
    <xf numFmtId="0" fontId="66" fillId="0" borderId="33" xfId="17" applyFont="1" applyBorder="1" applyAlignment="1">
      <alignment horizontal="center" vertical="center" wrapText="1"/>
    </xf>
    <xf numFmtId="0" fontId="11" fillId="0" borderId="35" xfId="16" applyFont="1" applyBorder="1" applyAlignment="1">
      <alignment horizontal="center" vertical="center"/>
    </xf>
    <xf numFmtId="0" fontId="66" fillId="0" borderId="35" xfId="17" applyFont="1" applyBorder="1" applyAlignment="1">
      <alignment horizontal="center" vertical="center" wrapText="1"/>
    </xf>
    <xf numFmtId="0" fontId="11" fillId="0" borderId="70" xfId="16" applyFont="1" applyBorder="1" applyAlignment="1">
      <alignment horizontal="center"/>
    </xf>
    <xf numFmtId="0" fontId="11" fillId="0" borderId="50" xfId="16" applyFont="1" applyBorder="1" applyAlignment="1">
      <alignment horizontal="center"/>
    </xf>
    <xf numFmtId="0" fontId="11" fillId="0" borderId="33" xfId="16" applyFont="1" applyBorder="1" applyAlignment="1">
      <alignment horizontal="center"/>
    </xf>
    <xf numFmtId="3" fontId="11" fillId="0" borderId="26" xfId="16" applyNumberFormat="1" applyFont="1" applyBorder="1" applyAlignment="1">
      <alignment horizontal="center"/>
    </xf>
    <xf numFmtId="0" fontId="11" fillId="0" borderId="54" xfId="16" applyFont="1" applyBorder="1"/>
    <xf numFmtId="3" fontId="11" fillId="0" borderId="77" xfId="16" applyNumberFormat="1" applyFont="1" applyBorder="1" applyAlignment="1">
      <alignment horizontal="center"/>
    </xf>
    <xf numFmtId="3" fontId="11" fillId="0" borderId="79" xfId="16" applyNumberFormat="1" applyFont="1" applyBorder="1" applyAlignment="1">
      <alignment horizontal="center"/>
    </xf>
    <xf numFmtId="3" fontId="66" fillId="0" borderId="35" xfId="16" applyNumberFormat="1" applyFont="1" applyBorder="1" applyAlignment="1">
      <alignment horizontal="center"/>
    </xf>
    <xf numFmtId="3" fontId="11" fillId="0" borderId="2" xfId="16" applyNumberFormat="1" applyFont="1" applyBorder="1" applyAlignment="1">
      <alignment horizontal="center"/>
    </xf>
    <xf numFmtId="0" fontId="11" fillId="0" borderId="50" xfId="16" applyFont="1" applyBorder="1"/>
    <xf numFmtId="0" fontId="11" fillId="0" borderId="26" xfId="16" applyFont="1" applyBorder="1" applyAlignment="1">
      <alignment horizontal="center"/>
    </xf>
    <xf numFmtId="0" fontId="11" fillId="0" borderId="24" xfId="17" applyFont="1" applyBorder="1" applyAlignment="1">
      <alignment horizontal="left"/>
    </xf>
    <xf numFmtId="0" fontId="11" fillId="0" borderId="41" xfId="16" applyFont="1" applyBorder="1" applyAlignment="1">
      <alignment horizontal="center"/>
    </xf>
    <xf numFmtId="0" fontId="11" fillId="0" borderId="26" xfId="16" applyFont="1" applyBorder="1" applyAlignment="1">
      <alignment horizontal="left"/>
    </xf>
    <xf numFmtId="0" fontId="37" fillId="0" borderId="26" xfId="16" applyFont="1" applyBorder="1" applyAlignment="1">
      <alignment horizontal="left"/>
    </xf>
    <xf numFmtId="17" fontId="37" fillId="0" borderId="26" xfId="16" applyNumberFormat="1" applyFont="1" applyBorder="1" applyAlignment="1">
      <alignment horizontal="left"/>
    </xf>
    <xf numFmtId="0" fontId="11" fillId="0" borderId="58" xfId="16" applyFont="1" applyBorder="1" applyAlignment="1">
      <alignment horizontal="center"/>
    </xf>
    <xf numFmtId="3" fontId="11" fillId="0" borderId="28" xfId="16" applyNumberFormat="1" applyFont="1" applyBorder="1" applyAlignment="1">
      <alignment horizontal="center"/>
    </xf>
    <xf numFmtId="0" fontId="11" fillId="0" borderId="77" xfId="16" applyFont="1" applyBorder="1" applyAlignment="1">
      <alignment wrapText="1"/>
    </xf>
    <xf numFmtId="0" fontId="23" fillId="0" borderId="24" xfId="16" applyFont="1" applyBorder="1"/>
    <xf numFmtId="0" fontId="37" fillId="0" borderId="24" xfId="16" quotePrefix="1" applyFont="1" applyBorder="1" applyAlignment="1">
      <alignment horizontal="center"/>
    </xf>
    <xf numFmtId="0" fontId="23" fillId="0" borderId="24" xfId="16" applyFont="1" applyBorder="1" applyAlignment="1">
      <alignment horizontal="center"/>
    </xf>
    <xf numFmtId="0" fontId="11" fillId="0" borderId="24" xfId="16" quotePrefix="1" applyFont="1" applyBorder="1" applyAlignment="1">
      <alignment horizontal="left"/>
    </xf>
    <xf numFmtId="0" fontId="37" fillId="0" borderId="24" xfId="16" quotePrefix="1" applyFont="1" applyBorder="1" applyAlignment="1">
      <alignment horizontal="left"/>
    </xf>
    <xf numFmtId="0" fontId="11" fillId="0" borderId="56" xfId="17" applyFont="1" applyBorder="1" applyAlignment="1">
      <alignment horizontal="center"/>
    </xf>
    <xf numFmtId="3" fontId="67" fillId="0" borderId="41" xfId="16" applyNumberFormat="1" applyFont="1" applyBorder="1" applyAlignment="1">
      <alignment horizontal="center"/>
    </xf>
    <xf numFmtId="3" fontId="11" fillId="0" borderId="74" xfId="16" applyNumberFormat="1" applyFont="1" applyBorder="1" applyAlignment="1">
      <alignment horizontal="center"/>
    </xf>
    <xf numFmtId="0" fontId="11" fillId="0" borderId="88" xfId="16" applyFont="1" applyBorder="1"/>
    <xf numFmtId="0" fontId="11" fillId="0" borderId="61" xfId="16" applyFont="1" applyBorder="1" applyAlignment="1">
      <alignment horizontal="center"/>
    </xf>
    <xf numFmtId="0" fontId="11" fillId="0" borderId="60" xfId="16" applyFont="1" applyBorder="1" applyAlignment="1">
      <alignment horizontal="center"/>
    </xf>
    <xf numFmtId="0" fontId="11" fillId="0" borderId="50" xfId="16" applyFont="1" applyBorder="1" applyAlignment="1">
      <alignment horizontal="left"/>
    </xf>
    <xf numFmtId="0" fontId="11" fillId="0" borderId="58" xfId="16" applyFont="1" applyBorder="1"/>
    <xf numFmtId="0" fontId="11" fillId="0" borderId="62" xfId="16" applyFont="1" applyBorder="1"/>
    <xf numFmtId="0" fontId="124" fillId="0" borderId="24" xfId="16" applyFont="1" applyBorder="1"/>
    <xf numFmtId="0" fontId="11" fillId="0" borderId="24" xfId="17" applyFont="1" applyBorder="1" applyAlignment="1">
      <alignment horizontal="center"/>
    </xf>
    <xf numFmtId="0" fontId="124" fillId="0" borderId="24" xfId="17" applyFont="1" applyBorder="1"/>
    <xf numFmtId="3" fontId="66" fillId="0" borderId="80" xfId="16" applyNumberFormat="1" applyFont="1" applyBorder="1" applyAlignment="1">
      <alignment horizontal="center"/>
    </xf>
    <xf numFmtId="0" fontId="128" fillId="0" borderId="24" xfId="17" applyFont="1" applyBorder="1" applyAlignment="1">
      <alignment horizontal="left"/>
    </xf>
    <xf numFmtId="0" fontId="128" fillId="0" borderId="24" xfId="17" applyFont="1" applyBorder="1" applyAlignment="1">
      <alignment horizontal="center"/>
    </xf>
    <xf numFmtId="0" fontId="128" fillId="0" borderId="24" xfId="16" applyFont="1" applyBorder="1" applyAlignment="1">
      <alignment horizontal="center"/>
    </xf>
    <xf numFmtId="0" fontId="11" fillId="0" borderId="17" xfId="16" applyFont="1" applyBorder="1"/>
    <xf numFmtId="0" fontId="11" fillId="0" borderId="17" xfId="16" applyFont="1" applyBorder="1" applyAlignment="1">
      <alignment horizontal="left"/>
    </xf>
    <xf numFmtId="0" fontId="60" fillId="0" borderId="23" xfId="17" applyFont="1" applyBorder="1" applyAlignment="1">
      <alignment horizontal="center"/>
    </xf>
    <xf numFmtId="0" fontId="11" fillId="0" borderId="42" xfId="16" applyFont="1" applyBorder="1" applyAlignment="1">
      <alignment horizontal="center"/>
    </xf>
    <xf numFmtId="0" fontId="60" fillId="0" borderId="42" xfId="16" applyFont="1" applyBorder="1" applyAlignment="1">
      <alignment horizontal="center"/>
    </xf>
    <xf numFmtId="3" fontId="66" fillId="0" borderId="56" xfId="16" applyNumberFormat="1" applyFont="1" applyBorder="1" applyAlignment="1">
      <alignment horizontal="center"/>
    </xf>
    <xf numFmtId="0" fontId="11" fillId="0" borderId="3" xfId="16" applyFont="1" applyBorder="1"/>
    <xf numFmtId="0" fontId="11" fillId="0" borderId="3" xfId="16" applyFont="1" applyBorder="1" applyAlignment="1">
      <alignment horizontal="center"/>
    </xf>
    <xf numFmtId="0" fontId="11" fillId="0" borderId="50" xfId="17" applyFont="1" applyBorder="1"/>
    <xf numFmtId="0" fontId="11" fillId="0" borderId="60" xfId="17" applyFont="1" applyBorder="1" applyAlignment="1">
      <alignment horizontal="center"/>
    </xf>
    <xf numFmtId="0" fontId="11" fillId="0" borderId="50" xfId="17" applyFont="1" applyBorder="1" applyAlignment="1">
      <alignment horizontal="center" vertical="center"/>
    </xf>
    <xf numFmtId="0" fontId="11" fillId="0" borderId="58" xfId="17" applyFont="1" applyBorder="1" applyAlignment="1">
      <alignment horizontal="center" vertical="center"/>
    </xf>
    <xf numFmtId="3" fontId="11" fillId="0" borderId="50" xfId="17" applyNumberFormat="1" applyFont="1" applyBorder="1" applyAlignment="1">
      <alignment horizontal="center" vertical="center"/>
    </xf>
    <xf numFmtId="0" fontId="11" fillId="0" borderId="24" xfId="17" applyFont="1" applyBorder="1" applyAlignment="1">
      <alignment horizontal="center" vertical="center"/>
    </xf>
    <xf numFmtId="0" fontId="11" fillId="0" borderId="30" xfId="17" applyFont="1" applyBorder="1" applyAlignment="1">
      <alignment horizontal="center" vertical="center"/>
    </xf>
    <xf numFmtId="0" fontId="11" fillId="0" borderId="26" xfId="17" applyFont="1" applyBorder="1" applyAlignment="1">
      <alignment horizontal="center" vertical="center"/>
    </xf>
    <xf numFmtId="0" fontId="0" fillId="0" borderId="29" xfId="17" applyFont="1" applyBorder="1" applyAlignment="1">
      <alignment horizontal="left"/>
    </xf>
    <xf numFmtId="0" fontId="0" fillId="0" borderId="26" xfId="17" applyFont="1" applyBorder="1"/>
    <xf numFmtId="0" fontId="11" fillId="0" borderId="17" xfId="17" quotePrefix="1" applyFont="1" applyBorder="1" applyAlignment="1">
      <alignment horizontal="left"/>
    </xf>
    <xf numFmtId="0" fontId="11" fillId="0" borderId="17" xfId="17" applyFont="1" applyBorder="1" applyAlignment="1">
      <alignment horizontal="left"/>
    </xf>
    <xf numFmtId="0" fontId="11" fillId="0" borderId="17" xfId="17" applyFont="1" applyBorder="1" applyAlignment="1">
      <alignment horizontal="center"/>
    </xf>
    <xf numFmtId="0" fontId="11" fillId="0" borderId="2" xfId="17" applyFont="1" applyBorder="1"/>
    <xf numFmtId="0" fontId="11" fillId="0" borderId="1" xfId="17" applyFont="1" applyBorder="1"/>
    <xf numFmtId="0" fontId="11" fillId="0" borderId="2" xfId="17" applyFont="1" applyBorder="1" applyAlignment="1">
      <alignment horizontal="center" vertical="center"/>
    </xf>
    <xf numFmtId="0" fontId="11" fillId="0" borderId="83" xfId="17" applyFont="1" applyBorder="1" applyAlignment="1">
      <alignment horizontal="center" vertical="center"/>
    </xf>
    <xf numFmtId="0" fontId="11" fillId="0" borderId="64" xfId="22" applyFont="1" applyBorder="1"/>
    <xf numFmtId="0" fontId="11" fillId="0" borderId="3" xfId="22" applyFont="1" applyBorder="1"/>
    <xf numFmtId="3" fontId="12" fillId="0" borderId="3" xfId="17" applyNumberFormat="1" applyBorder="1" applyAlignment="1">
      <alignment horizontal="center" vertical="center"/>
    </xf>
    <xf numFmtId="0" fontId="59" fillId="0" borderId="58" xfId="17" applyFont="1" applyBorder="1" applyAlignment="1">
      <alignment horizontal="center"/>
    </xf>
    <xf numFmtId="0" fontId="11" fillId="0" borderId="24" xfId="17" quotePrefix="1" applyFont="1" applyBorder="1" applyAlignment="1">
      <alignment horizontal="center"/>
    </xf>
    <xf numFmtId="0" fontId="11" fillId="0" borderId="24" xfId="22" applyFont="1" applyBorder="1" applyAlignment="1">
      <alignment horizontal="left"/>
    </xf>
    <xf numFmtId="0" fontId="11" fillId="0" borderId="24" xfId="22" applyFont="1" applyBorder="1" applyAlignment="1">
      <alignment horizontal="center"/>
    </xf>
    <xf numFmtId="0" fontId="11" fillId="0" borderId="24" xfId="22" quotePrefix="1" applyFont="1" applyBorder="1" applyAlignment="1">
      <alignment horizontal="center"/>
    </xf>
    <xf numFmtId="0" fontId="11" fillId="0" borderId="24" xfId="22" applyFont="1" applyBorder="1"/>
    <xf numFmtId="0" fontId="128" fillId="0" borderId="24" xfId="17" applyFont="1" applyBorder="1"/>
    <xf numFmtId="0" fontId="60" fillId="0" borderId="24" xfId="17" applyFont="1" applyBorder="1" applyAlignment="1">
      <alignment horizontal="left"/>
    </xf>
    <xf numFmtId="0" fontId="11" fillId="0" borderId="26" xfId="17" applyFont="1" applyBorder="1" applyAlignment="1">
      <alignment horizontal="center"/>
    </xf>
    <xf numFmtId="0" fontId="11" fillId="0" borderId="30" xfId="17" applyFont="1" applyBorder="1"/>
    <xf numFmtId="0" fontId="11" fillId="0" borderId="17" xfId="17" applyFont="1" applyBorder="1"/>
    <xf numFmtId="0" fontId="11" fillId="0" borderId="34" xfId="17" applyFont="1" applyBorder="1"/>
    <xf numFmtId="0" fontId="11" fillId="0" borderId="64" xfId="17" applyFont="1" applyBorder="1"/>
    <xf numFmtId="0" fontId="11" fillId="0" borderId="3" xfId="17" applyFont="1" applyBorder="1"/>
    <xf numFmtId="0" fontId="0" fillId="0" borderId="3" xfId="0" applyBorder="1"/>
    <xf numFmtId="0" fontId="11" fillId="8" borderId="29" xfId="22" applyFont="1" applyFill="1" applyBorder="1" applyAlignment="1">
      <alignment horizontal="center"/>
    </xf>
    <xf numFmtId="0" fontId="11" fillId="10" borderId="29" xfId="22" applyFont="1" applyFill="1" applyBorder="1" applyAlignment="1">
      <alignment horizontal="center"/>
    </xf>
    <xf numFmtId="0" fontId="11" fillId="0" borderId="3" xfId="22" applyFont="1" applyBorder="1" applyAlignment="1">
      <alignment horizontal="left"/>
    </xf>
    <xf numFmtId="0" fontId="11" fillId="0" borderId="65" xfId="22" applyFont="1" applyBorder="1"/>
    <xf numFmtId="0" fontId="11" fillId="0" borderId="66" xfId="22" applyFont="1" applyBorder="1"/>
    <xf numFmtId="0" fontId="11" fillId="0" borderId="0" xfId="22" applyFont="1"/>
    <xf numFmtId="0" fontId="11" fillId="0" borderId="67" xfId="22" applyFont="1" applyBorder="1"/>
    <xf numFmtId="0" fontId="11" fillId="0" borderId="69" xfId="22" applyFont="1" applyBorder="1"/>
    <xf numFmtId="15" fontId="106" fillId="0" borderId="26" xfId="20" applyNumberFormat="1" applyFont="1" applyBorder="1"/>
    <xf numFmtId="15" fontId="106" fillId="0" borderId="24" xfId="20" applyNumberFormat="1" applyFont="1" applyBorder="1"/>
    <xf numFmtId="0" fontId="11" fillId="0" borderId="61" xfId="20" applyFont="1" applyBorder="1" applyAlignment="1">
      <alignment horizontal="center"/>
    </xf>
    <xf numFmtId="0" fontId="11" fillId="0" borderId="29" xfId="20" applyFont="1" applyBorder="1" applyAlignment="1">
      <alignment horizontal="center"/>
    </xf>
    <xf numFmtId="0" fontId="11" fillId="0" borderId="29" xfId="20" applyFont="1" applyBorder="1"/>
    <xf numFmtId="0" fontId="11" fillId="0" borderId="29" xfId="20" applyFont="1" applyBorder="1" applyAlignment="1">
      <alignment horizontal="left"/>
    </xf>
    <xf numFmtId="0" fontId="11" fillId="0" borderId="29" xfId="20" quotePrefix="1" applyFont="1" applyBorder="1" applyAlignment="1">
      <alignment horizontal="center"/>
    </xf>
    <xf numFmtId="0" fontId="11" fillId="0" borderId="30" xfId="20" applyFont="1" applyBorder="1"/>
    <xf numFmtId="0" fontId="11" fillId="0" borderId="50" xfId="20" quotePrefix="1" applyFont="1" applyBorder="1" applyAlignment="1">
      <alignment horizontal="center"/>
    </xf>
    <xf numFmtId="0" fontId="11" fillId="0" borderId="33" xfId="20" applyFont="1" applyBorder="1" applyAlignment="1">
      <alignment horizontal="center"/>
    </xf>
    <xf numFmtId="0" fontId="11" fillId="0" borderId="54" xfId="20" applyFont="1" applyBorder="1"/>
    <xf numFmtId="0" fontId="106" fillId="0" borderId="26" xfId="20" applyFont="1" applyBorder="1"/>
    <xf numFmtId="0" fontId="11" fillId="0" borderId="70" xfId="20" applyFont="1" applyBorder="1" applyAlignment="1">
      <alignment horizontal="center"/>
    </xf>
    <xf numFmtId="0" fontId="11" fillId="0" borderId="26" xfId="20" quotePrefix="1" applyFont="1" applyBorder="1" applyAlignment="1">
      <alignment horizontal="center"/>
    </xf>
    <xf numFmtId="0" fontId="11" fillId="0" borderId="77" xfId="20" applyFont="1" applyBorder="1"/>
    <xf numFmtId="0" fontId="11" fillId="0" borderId="24" xfId="20" applyFont="1" applyBorder="1" applyAlignment="1">
      <alignment horizontal="left"/>
    </xf>
    <xf numFmtId="0" fontId="11" fillId="0" borderId="56" xfId="20" applyFont="1" applyBorder="1"/>
    <xf numFmtId="0" fontId="11" fillId="0" borderId="24" xfId="20" applyFont="1" applyBorder="1" applyAlignment="1">
      <alignment horizontal="center" vertical="center"/>
    </xf>
    <xf numFmtId="0" fontId="11" fillId="0" borderId="24" xfId="20" quotePrefix="1" applyFont="1" applyBorder="1" applyAlignment="1">
      <alignment horizontal="center" vertical="center"/>
    </xf>
    <xf numFmtId="0" fontId="11" fillId="0" borderId="24" xfId="20" quotePrefix="1" applyFont="1" applyBorder="1" applyAlignment="1">
      <alignment horizontal="center"/>
    </xf>
    <xf numFmtId="3" fontId="49" fillId="0" borderId="56" xfId="20" applyNumberFormat="1" applyBorder="1" applyAlignment="1">
      <alignment horizontal="center"/>
    </xf>
    <xf numFmtId="3" fontId="49" fillId="0" borderId="28" xfId="20" applyNumberFormat="1" applyBorder="1" applyAlignment="1">
      <alignment horizontal="center"/>
    </xf>
    <xf numFmtId="0" fontId="11" fillId="0" borderId="79" xfId="20" applyFont="1" applyBorder="1"/>
    <xf numFmtId="0" fontId="58" fillId="0" borderId="25" xfId="17" applyFont="1" applyBorder="1"/>
    <xf numFmtId="0" fontId="49" fillId="0" borderId="41" xfId="20" applyBorder="1"/>
    <xf numFmtId="0" fontId="11" fillId="0" borderId="25" xfId="20" applyFont="1" applyBorder="1" applyAlignment="1">
      <alignment horizontal="center"/>
    </xf>
    <xf numFmtId="0" fontId="14" fillId="0" borderId="25" xfId="2" applyFill="1" applyBorder="1" applyAlignment="1" applyProtection="1">
      <alignment horizontal="center"/>
    </xf>
    <xf numFmtId="0" fontId="49" fillId="0" borderId="82" xfId="20" applyBorder="1"/>
    <xf numFmtId="0" fontId="11" fillId="0" borderId="64" xfId="20" applyFont="1" applyBorder="1"/>
    <xf numFmtId="0" fontId="11" fillId="0" borderId="3" xfId="20" quotePrefix="1" applyFont="1" applyBorder="1" applyAlignment="1">
      <alignment horizontal="left"/>
    </xf>
    <xf numFmtId="0" fontId="106" fillId="0" borderId="0" xfId="20" applyFont="1"/>
    <xf numFmtId="0" fontId="11" fillId="0" borderId="28" xfId="17" applyFont="1" applyBorder="1" applyAlignment="1">
      <alignment horizontal="center"/>
    </xf>
    <xf numFmtId="3" fontId="67" fillId="0" borderId="28" xfId="17" applyNumberFormat="1" applyFont="1" applyBorder="1" applyAlignment="1">
      <alignment horizontal="center"/>
    </xf>
    <xf numFmtId="0" fontId="11" fillId="0" borderId="29" xfId="17" applyFont="1" applyBorder="1" applyAlignment="1">
      <alignment horizontal="center" vertical="center"/>
    </xf>
    <xf numFmtId="0" fontId="11" fillId="0" borderId="29" xfId="17" applyFont="1" applyBorder="1" applyAlignment="1">
      <alignment vertical="center"/>
    </xf>
    <xf numFmtId="0" fontId="11" fillId="0" borderId="29" xfId="17" applyFont="1" applyBorder="1" applyAlignment="1">
      <alignment wrapText="1"/>
    </xf>
    <xf numFmtId="3" fontId="67" fillId="0" borderId="56" xfId="17" applyNumberFormat="1" applyFont="1" applyBorder="1" applyAlignment="1">
      <alignment horizontal="center"/>
    </xf>
    <xf numFmtId="0" fontId="11" fillId="0" borderId="57" xfId="17" applyFont="1" applyBorder="1" applyAlignment="1">
      <alignment horizontal="center"/>
    </xf>
    <xf numFmtId="3" fontId="66" fillId="0" borderId="34" xfId="17" applyNumberFormat="1" applyFont="1" applyBorder="1" applyAlignment="1">
      <alignment horizontal="center"/>
    </xf>
    <xf numFmtId="0" fontId="11" fillId="0" borderId="3" xfId="17" applyFont="1" applyBorder="1" applyAlignment="1">
      <alignment horizontal="center"/>
    </xf>
    <xf numFmtId="0" fontId="11" fillId="0" borderId="66" xfId="17" applyFont="1" applyBorder="1"/>
    <xf numFmtId="0" fontId="11" fillId="0" borderId="0" xfId="17" applyFont="1" applyAlignment="1">
      <alignment horizontal="center"/>
    </xf>
    <xf numFmtId="0" fontId="11" fillId="0" borderId="75" xfId="18" applyFont="1" applyBorder="1"/>
    <xf numFmtId="0" fontId="11" fillId="0" borderId="27" xfId="18" applyFont="1" applyBorder="1"/>
    <xf numFmtId="0" fontId="11" fillId="0" borderId="52" xfId="18" applyFont="1" applyBorder="1"/>
    <xf numFmtId="0" fontId="11" fillId="0" borderId="50" xfId="18" applyFont="1" applyBorder="1" applyAlignment="1">
      <alignment horizontal="center"/>
    </xf>
    <xf numFmtId="0" fontId="11" fillId="0" borderId="60" xfId="18" applyFont="1" applyBorder="1" applyAlignment="1">
      <alignment horizontal="center"/>
    </xf>
    <xf numFmtId="0" fontId="11" fillId="0" borderId="60" xfId="18" applyFont="1" applyBorder="1" applyAlignment="1">
      <alignment horizontal="left"/>
    </xf>
    <xf numFmtId="0" fontId="11" fillId="0" borderId="50" xfId="18" applyFont="1" applyBorder="1"/>
    <xf numFmtId="0" fontId="11" fillId="0" borderId="30" xfId="18" applyFont="1" applyBorder="1" applyAlignment="1">
      <alignment horizontal="center"/>
    </xf>
    <xf numFmtId="0" fontId="11" fillId="0" borderId="28" xfId="18" applyFont="1" applyBorder="1" applyAlignment="1">
      <alignment horizontal="center"/>
    </xf>
    <xf numFmtId="0" fontId="11" fillId="0" borderId="77" xfId="18" applyFont="1" applyBorder="1"/>
    <xf numFmtId="0" fontId="11" fillId="0" borderId="57" xfId="18" applyFont="1" applyBorder="1"/>
    <xf numFmtId="3" fontId="11" fillId="0" borderId="28" xfId="18" applyNumberFormat="1" applyFont="1" applyBorder="1" applyAlignment="1">
      <alignment horizontal="center"/>
    </xf>
    <xf numFmtId="0" fontId="11" fillId="0" borderId="31" xfId="18" quotePrefix="1" applyFont="1" applyBorder="1" applyAlignment="1">
      <alignment horizontal="center"/>
    </xf>
    <xf numFmtId="0" fontId="11" fillId="0" borderId="31" xfId="18" quotePrefix="1" applyFont="1" applyBorder="1"/>
    <xf numFmtId="0" fontId="11" fillId="0" borderId="31" xfId="18" quotePrefix="1" applyFont="1" applyBorder="1" applyAlignment="1">
      <alignment horizontal="left"/>
    </xf>
    <xf numFmtId="0" fontId="11" fillId="0" borderId="32" xfId="18" applyFont="1" applyBorder="1" applyAlignment="1">
      <alignment horizontal="center"/>
    </xf>
    <xf numFmtId="0" fontId="11" fillId="0" borderId="32" xfId="18" applyFont="1" applyBorder="1"/>
    <xf numFmtId="0" fontId="11" fillId="0" borderId="18" xfId="18" applyFont="1" applyBorder="1"/>
    <xf numFmtId="0" fontId="11" fillId="0" borderId="56" xfId="18" applyFont="1" applyBorder="1" applyAlignment="1">
      <alignment horizontal="left"/>
    </xf>
    <xf numFmtId="0" fontId="11" fillId="0" borderId="24" xfId="18" quotePrefix="1" applyFont="1" applyBorder="1"/>
    <xf numFmtId="0" fontId="11" fillId="0" borderId="78" xfId="18" applyFont="1" applyBorder="1" applyAlignment="1">
      <alignment horizontal="center"/>
    </xf>
    <xf numFmtId="0" fontId="49" fillId="0" borderId="24" xfId="18" applyBorder="1"/>
    <xf numFmtId="0" fontId="11" fillId="0" borderId="25" xfId="18" applyFont="1" applyBorder="1"/>
    <xf numFmtId="0" fontId="11" fillId="0" borderId="25" xfId="18" quotePrefix="1" applyFont="1" applyBorder="1"/>
    <xf numFmtId="0" fontId="11" fillId="0" borderId="41" xfId="18" applyFont="1" applyBorder="1"/>
    <xf numFmtId="0" fontId="11" fillId="0" borderId="25" xfId="18" applyFont="1" applyBorder="1" applyAlignment="1">
      <alignment horizontal="center"/>
    </xf>
    <xf numFmtId="0" fontId="11" fillId="0" borderId="42" xfId="18" applyFont="1" applyBorder="1" applyAlignment="1">
      <alignment horizontal="center"/>
    </xf>
    <xf numFmtId="3" fontId="66" fillId="0" borderId="42" xfId="18" applyNumberFormat="1" applyFont="1" applyBorder="1" applyAlignment="1">
      <alignment horizontal="center"/>
    </xf>
    <xf numFmtId="3" fontId="11" fillId="0" borderId="42" xfId="18" applyNumberFormat="1" applyFont="1" applyBorder="1" applyAlignment="1">
      <alignment horizontal="center"/>
    </xf>
    <xf numFmtId="0" fontId="11" fillId="0" borderId="82" xfId="18" applyFont="1" applyBorder="1"/>
    <xf numFmtId="0" fontId="47" fillId="0" borderId="64" xfId="18" quotePrefix="1" applyFont="1" applyBorder="1" applyAlignment="1">
      <alignment horizontal="left"/>
    </xf>
    <xf numFmtId="0" fontId="11" fillId="0" borderId="3" xfId="18" applyFont="1" applyBorder="1"/>
    <xf numFmtId="0" fontId="11" fillId="0" borderId="3" xfId="18" applyFont="1" applyBorder="1" applyAlignment="1">
      <alignment horizontal="center"/>
    </xf>
    <xf numFmtId="0" fontId="11" fillId="0" borderId="65" xfId="18" applyFont="1" applyBorder="1"/>
    <xf numFmtId="0" fontId="11" fillId="0" borderId="66" xfId="18" applyFont="1" applyBorder="1" applyAlignment="1">
      <alignment horizontal="center"/>
    </xf>
    <xf numFmtId="0" fontId="11" fillId="0" borderId="0" xfId="18" quotePrefix="1" applyFont="1"/>
    <xf numFmtId="0" fontId="11" fillId="0" borderId="67" xfId="18" applyFont="1" applyBorder="1"/>
    <xf numFmtId="0" fontId="11" fillId="0" borderId="68" xfId="18" applyFont="1" applyBorder="1"/>
    <xf numFmtId="0" fontId="11" fillId="0" borderId="34" xfId="18" applyFont="1" applyBorder="1"/>
    <xf numFmtId="0" fontId="11" fillId="0" borderId="69" xfId="18" applyFont="1" applyBorder="1"/>
    <xf numFmtId="0" fontId="11" fillId="0" borderId="0" xfId="18" applyFont="1" applyAlignment="1">
      <alignment horizontal="left"/>
    </xf>
    <xf numFmtId="0" fontId="11" fillId="0" borderId="0" xfId="18" quotePrefix="1" applyFont="1" applyAlignment="1">
      <alignment horizontal="left"/>
    </xf>
    <xf numFmtId="0" fontId="47" fillId="0" borderId="53" xfId="0" applyFont="1" applyBorder="1" applyAlignment="1">
      <alignment horizontal="center" vertical="center"/>
    </xf>
    <xf numFmtId="0" fontId="100" fillId="0" borderId="0" xfId="0" applyFont="1" applyAlignment="1">
      <alignment horizontal="center"/>
    </xf>
    <xf numFmtId="0" fontId="70" fillId="9" borderId="82" xfId="17" applyFont="1" applyFill="1" applyBorder="1" applyAlignment="1">
      <alignment horizontal="center" vertical="center"/>
    </xf>
    <xf numFmtId="0" fontId="47" fillId="0" borderId="27" xfId="0" applyFont="1" applyBorder="1" applyAlignment="1">
      <alignment horizontal="center" vertical="center"/>
    </xf>
    <xf numFmtId="0" fontId="85" fillId="0" borderId="77" xfId="17" applyFont="1" applyBorder="1" applyAlignment="1">
      <alignment horizontal="center"/>
    </xf>
    <xf numFmtId="0" fontId="12" fillId="0" borderId="57" xfId="0" applyFont="1" applyBorder="1"/>
    <xf numFmtId="0" fontId="11" fillId="10" borderId="78" xfId="17" applyFont="1" applyFill="1" applyBorder="1" applyAlignment="1">
      <alignment horizontal="center"/>
    </xf>
    <xf numFmtId="0" fontId="11" fillId="10" borderId="31" xfId="17" applyFont="1" applyFill="1" applyBorder="1"/>
    <xf numFmtId="0" fontId="11" fillId="10" borderId="31" xfId="17" applyFont="1" applyFill="1" applyBorder="1" applyAlignment="1">
      <alignment horizontal="center"/>
    </xf>
    <xf numFmtId="0" fontId="11" fillId="10" borderId="57" xfId="17" applyFont="1" applyFill="1" applyBorder="1"/>
    <xf numFmtId="0" fontId="11" fillId="0" borderId="57" xfId="0" applyFont="1" applyBorder="1"/>
    <xf numFmtId="0" fontId="11" fillId="10" borderId="31" xfId="17" quotePrefix="1" applyFont="1" applyFill="1" applyBorder="1" applyAlignment="1">
      <alignment horizontal="left"/>
    </xf>
    <xf numFmtId="0" fontId="11" fillId="10" borderId="31" xfId="17" applyFont="1" applyFill="1" applyBorder="1" applyAlignment="1">
      <alignment horizontal="left"/>
    </xf>
    <xf numFmtId="0" fontId="11" fillId="10" borderId="57" xfId="0" applyFont="1" applyFill="1" applyBorder="1"/>
    <xf numFmtId="0" fontId="11" fillId="10" borderId="17" xfId="17" applyFont="1" applyFill="1" applyBorder="1" applyAlignment="1">
      <alignment horizontal="center"/>
    </xf>
    <xf numFmtId="0" fontId="11" fillId="10" borderId="17" xfId="17" quotePrefix="1" applyFont="1" applyFill="1" applyBorder="1" applyAlignment="1">
      <alignment horizontal="left"/>
    </xf>
    <xf numFmtId="0" fontId="11" fillId="10" borderId="17" xfId="17" applyFont="1" applyFill="1" applyBorder="1" applyAlignment="1">
      <alignment horizontal="left"/>
    </xf>
    <xf numFmtId="0" fontId="11" fillId="10" borderId="34" xfId="17" applyFont="1" applyFill="1" applyBorder="1"/>
    <xf numFmtId="0" fontId="11" fillId="10" borderId="2" xfId="17" applyFont="1" applyFill="1" applyBorder="1" applyAlignment="1">
      <alignment horizontal="center"/>
    </xf>
    <xf numFmtId="0" fontId="11" fillId="10" borderId="80" xfId="17" applyFont="1" applyFill="1" applyBorder="1" applyAlignment="1">
      <alignment horizontal="center"/>
    </xf>
    <xf numFmtId="3" fontId="11" fillId="10" borderId="80" xfId="17" applyNumberFormat="1" applyFont="1" applyFill="1" applyBorder="1" applyAlignment="1">
      <alignment horizontal="center"/>
    </xf>
    <xf numFmtId="0" fontId="11" fillId="0" borderId="83" xfId="0" applyFont="1" applyBorder="1"/>
    <xf numFmtId="0" fontId="100" fillId="0" borderId="64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0" fontId="100" fillId="0" borderId="90" xfId="0" applyFont="1" applyBorder="1" applyAlignment="1">
      <alignment horizontal="center" vertical="center"/>
    </xf>
    <xf numFmtId="0" fontId="100" fillId="0" borderId="53" xfId="17" applyFont="1" applyBorder="1" applyAlignment="1">
      <alignment horizontal="center" vertical="center"/>
    </xf>
    <xf numFmtId="0" fontId="100" fillId="0" borderId="73" xfId="17" applyFont="1" applyBorder="1" applyAlignment="1">
      <alignment horizontal="center" vertical="center"/>
    </xf>
    <xf numFmtId="0" fontId="100" fillId="0" borderId="74" xfId="17" applyFont="1" applyBorder="1" applyAlignment="1">
      <alignment horizontal="center" vertical="center"/>
    </xf>
    <xf numFmtId="0" fontId="100" fillId="0" borderId="33" xfId="17" applyFont="1" applyBorder="1" applyAlignment="1">
      <alignment horizontal="center" vertical="center" wrapText="1"/>
    </xf>
    <xf numFmtId="0" fontId="100" fillId="0" borderId="45" xfId="17" applyFont="1" applyBorder="1" applyAlignment="1">
      <alignment horizontal="center" vertical="center" wrapText="1"/>
    </xf>
    <xf numFmtId="0" fontId="100" fillId="0" borderId="54" xfId="17" applyFont="1" applyBorder="1" applyAlignment="1">
      <alignment horizontal="center" vertical="center" wrapText="1"/>
    </xf>
    <xf numFmtId="0" fontId="0" fillId="0" borderId="68" xfId="0" applyBorder="1"/>
    <xf numFmtId="0" fontId="0" fillId="0" borderId="91" xfId="0" applyBorder="1"/>
    <xf numFmtId="0" fontId="100" fillId="0" borderId="95" xfId="0" applyFont="1" applyBorder="1" applyAlignment="1">
      <alignment horizontal="left" vertical="center"/>
    </xf>
    <xf numFmtId="0" fontId="100" fillId="0" borderId="94" xfId="17" applyFont="1" applyBorder="1" applyAlignment="1">
      <alignment horizontal="center" vertical="center" wrapText="1"/>
    </xf>
    <xf numFmtId="0" fontId="100" fillId="0" borderId="40" xfId="17" applyFont="1" applyBorder="1" applyAlignment="1">
      <alignment horizontal="center" vertical="center" wrapText="1"/>
    </xf>
    <xf numFmtId="0" fontId="114" fillId="0" borderId="40" xfId="17" applyFont="1" applyBorder="1" applyAlignment="1">
      <alignment horizontal="center" vertical="center" wrapText="1"/>
    </xf>
    <xf numFmtId="0" fontId="100" fillId="0" borderId="55" xfId="0" applyFont="1" applyBorder="1" applyAlignment="1">
      <alignment horizontal="center" vertical="center" wrapText="1"/>
    </xf>
    <xf numFmtId="0" fontId="100" fillId="11" borderId="28" xfId="0" applyFont="1" applyFill="1" applyBorder="1" applyAlignment="1">
      <alignment horizontal="center" vertical="center"/>
    </xf>
    <xf numFmtId="0" fontId="100" fillId="11" borderId="30" xfId="0" applyFont="1" applyFill="1" applyBorder="1" applyAlignment="1">
      <alignment horizontal="left" vertical="center"/>
    </xf>
    <xf numFmtId="0" fontId="0" fillId="11" borderId="30" xfId="0" applyFill="1" applyBorder="1" applyAlignment="1">
      <alignment horizontal="center" vertical="center"/>
    </xf>
    <xf numFmtId="0" fontId="100" fillId="0" borderId="27" xfId="0" applyFont="1" applyBorder="1" applyAlignment="1">
      <alignment horizontal="left" vertical="center"/>
    </xf>
    <xf numFmtId="0" fontId="100" fillId="0" borderId="23" xfId="17" applyFont="1" applyBorder="1" applyAlignment="1">
      <alignment horizontal="center" vertical="center" wrapText="1"/>
    </xf>
    <xf numFmtId="0" fontId="100" fillId="0" borderId="42" xfId="17" applyFont="1" applyBorder="1" applyAlignment="1">
      <alignment horizontal="center" vertical="center" wrapText="1"/>
    </xf>
    <xf numFmtId="0" fontId="100" fillId="0" borderId="76" xfId="0" applyFont="1" applyBorder="1" applyAlignment="1">
      <alignment horizontal="center" vertical="center" wrapText="1"/>
    </xf>
    <xf numFmtId="0" fontId="97" fillId="0" borderId="28" xfId="2" applyFont="1" applyFill="1" applyBorder="1" applyAlignment="1" applyProtection="1">
      <alignment horizontal="center"/>
    </xf>
    <xf numFmtId="3" fontId="107" fillId="0" borderId="56" xfId="0" applyNumberFormat="1" applyFont="1" applyBorder="1" applyAlignment="1">
      <alignment horizontal="center"/>
    </xf>
    <xf numFmtId="0" fontId="100" fillId="13" borderId="56" xfId="0" applyFont="1" applyFill="1" applyBorder="1" applyAlignment="1">
      <alignment horizontal="center" vertical="center"/>
    </xf>
    <xf numFmtId="0" fontId="100" fillId="13" borderId="28" xfId="0" applyFont="1" applyFill="1" applyBorder="1" applyAlignment="1">
      <alignment horizontal="center" vertical="center"/>
    </xf>
    <xf numFmtId="0" fontId="100" fillId="13" borderId="41" xfId="0" applyFont="1" applyFill="1" applyBorder="1" applyAlignment="1">
      <alignment horizontal="center" vertical="center"/>
    </xf>
    <xf numFmtId="0" fontId="111" fillId="0" borderId="24" xfId="16" applyFont="1" applyBorder="1"/>
    <xf numFmtId="0" fontId="11" fillId="0" borderId="31" xfId="18" applyFont="1" applyBorder="1" applyAlignment="1">
      <alignment horizontal="center" vertical="center"/>
    </xf>
    <xf numFmtId="0" fontId="11" fillId="0" borderId="31" xfId="18" applyFont="1" applyBorder="1" applyAlignment="1">
      <alignment horizontal="left" vertical="center" wrapText="1"/>
    </xf>
    <xf numFmtId="0" fontId="11" fillId="0" borderId="31" xfId="18" applyFont="1" applyBorder="1" applyAlignment="1">
      <alignment vertical="center"/>
    </xf>
    <xf numFmtId="0" fontId="11" fillId="0" borderId="57" xfId="18" applyFont="1" applyBorder="1" applyAlignment="1">
      <alignment vertical="center"/>
    </xf>
    <xf numFmtId="0" fontId="11" fillId="0" borderId="24" xfId="18" applyFont="1" applyBorder="1" applyAlignment="1">
      <alignment horizontal="center" vertical="center"/>
    </xf>
    <xf numFmtId="0" fontId="11" fillId="0" borderId="77" xfId="18" applyFont="1" applyBorder="1" applyAlignment="1">
      <alignment vertical="center"/>
    </xf>
    <xf numFmtId="0" fontId="11" fillId="0" borderId="31" xfId="18" applyFont="1" applyBorder="1" applyAlignment="1">
      <alignment horizontal="left" vertical="center"/>
    </xf>
    <xf numFmtId="0" fontId="49" fillId="0" borderId="57" xfId="18" applyBorder="1"/>
    <xf numFmtId="0" fontId="106" fillId="0" borderId="0" xfId="4" applyFont="1" applyAlignment="1">
      <alignment horizontal="center"/>
    </xf>
    <xf numFmtId="0" fontId="18" fillId="0" borderId="23" xfId="8" applyFont="1" applyBorder="1" applyAlignment="1">
      <alignment horizontal="center" vertical="center"/>
    </xf>
    <xf numFmtId="0" fontId="18" fillId="0" borderId="20" xfId="8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1" fontId="18" fillId="0" borderId="23" xfId="5" applyNumberFormat="1" applyFont="1" applyBorder="1"/>
    <xf numFmtId="1" fontId="18" fillId="0" borderId="23" xfId="5" applyNumberFormat="1" applyFont="1" applyBorder="1" applyAlignment="1">
      <alignment horizontal="center"/>
    </xf>
    <xf numFmtId="0" fontId="18" fillId="0" borderId="23" xfId="5" applyFont="1" applyBorder="1" applyAlignment="1">
      <alignment horizontal="center"/>
    </xf>
    <xf numFmtId="166" fontId="18" fillId="0" borderId="23" xfId="5" applyNumberFormat="1" applyFont="1" applyBorder="1" applyAlignment="1">
      <alignment horizontal="center"/>
    </xf>
    <xf numFmtId="2" fontId="18" fillId="0" borderId="23" xfId="0" quotePrefix="1" applyNumberFormat="1" applyFont="1" applyBorder="1" applyAlignment="1">
      <alignment horizontal="center"/>
    </xf>
    <xf numFmtId="3" fontId="18" fillId="0" borderId="23" xfId="5" applyNumberFormat="1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18" fillId="0" borderId="23" xfId="5" quotePrefix="1" applyFont="1" applyBorder="1" applyAlignment="1">
      <alignment horizontal="center"/>
    </xf>
    <xf numFmtId="0" fontId="47" fillId="0" borderId="45" xfId="18" applyFont="1" applyBorder="1" applyAlignment="1">
      <alignment horizontal="centerContinuous"/>
    </xf>
    <xf numFmtId="0" fontId="47" fillId="0" borderId="28" xfId="18" applyFont="1" applyBorder="1" applyAlignment="1">
      <alignment horizontal="centerContinuous"/>
    </xf>
    <xf numFmtId="0" fontId="47" fillId="0" borderId="33" xfId="18" applyFont="1" applyBorder="1"/>
    <xf numFmtId="0" fontId="47" fillId="0" borderId="23" xfId="18" applyFont="1" applyBorder="1"/>
    <xf numFmtId="0" fontId="47" fillId="0" borderId="35" xfId="18" applyFont="1" applyBorder="1"/>
    <xf numFmtId="0" fontId="100" fillId="0" borderId="33" xfId="16" applyFont="1" applyBorder="1" applyAlignment="1">
      <alignment horizontal="left" vertical="center"/>
    </xf>
    <xf numFmtId="0" fontId="100" fillId="0" borderId="17" xfId="16" applyFont="1" applyBorder="1" applyAlignment="1">
      <alignment horizontal="center"/>
    </xf>
    <xf numFmtId="0" fontId="100" fillId="0" borderId="50" xfId="16" applyFont="1" applyBorder="1" applyAlignment="1">
      <alignment horizontal="left" vertical="center"/>
    </xf>
    <xf numFmtId="0" fontId="100" fillId="0" borderId="53" xfId="16" applyFont="1" applyBorder="1" applyAlignment="1">
      <alignment horizontal="center" vertical="center"/>
    </xf>
    <xf numFmtId="0" fontId="100" fillId="0" borderId="17" xfId="16" applyFont="1" applyBorder="1" applyAlignment="1">
      <alignment horizontal="center" vertical="center"/>
    </xf>
    <xf numFmtId="0" fontId="100" fillId="0" borderId="58" xfId="16" applyFont="1" applyBorder="1" applyAlignment="1">
      <alignment horizontal="left" vertical="center"/>
    </xf>
    <xf numFmtId="0" fontId="106" fillId="0" borderId="56" xfId="16" applyFont="1" applyBorder="1" applyAlignment="1">
      <alignment horizontal="center"/>
    </xf>
    <xf numFmtId="0" fontId="106" fillId="0" borderId="24" xfId="16" applyFont="1" applyBorder="1"/>
    <xf numFmtId="0" fontId="106" fillId="0" borderId="24" xfId="16" applyFont="1" applyBorder="1" applyAlignment="1">
      <alignment horizontal="center"/>
    </xf>
    <xf numFmtId="0" fontId="32" fillId="0" borderId="20" xfId="0" applyFont="1" applyBorder="1" applyAlignment="1">
      <alignment horizontal="left"/>
    </xf>
    <xf numFmtId="0" fontId="11" fillId="8" borderId="24" xfId="16" applyFont="1" applyFill="1" applyBorder="1" applyAlignment="1">
      <alignment horizontal="center"/>
    </xf>
    <xf numFmtId="0" fontId="11" fillId="8" borderId="24" xfId="16" applyFont="1" applyFill="1" applyBorder="1"/>
    <xf numFmtId="0" fontId="11" fillId="8" borderId="24" xfId="16" applyFont="1" applyFill="1" applyBorder="1" applyAlignment="1">
      <alignment horizontal="left"/>
    </xf>
    <xf numFmtId="0" fontId="37" fillId="8" borderId="24" xfId="16" applyFont="1" applyFill="1" applyBorder="1" applyAlignment="1">
      <alignment horizontal="left"/>
    </xf>
    <xf numFmtId="0" fontId="11" fillId="8" borderId="56" xfId="16" applyFont="1" applyFill="1" applyBorder="1" applyAlignment="1">
      <alignment horizontal="center"/>
    </xf>
    <xf numFmtId="0" fontId="14" fillId="8" borderId="28" xfId="2" applyFill="1" applyBorder="1" applyAlignment="1" applyProtection="1">
      <alignment horizontal="center"/>
    </xf>
    <xf numFmtId="3" fontId="11" fillId="8" borderId="56" xfId="16" applyNumberFormat="1" applyFont="1" applyFill="1" applyBorder="1" applyAlignment="1">
      <alignment horizontal="center"/>
    </xf>
    <xf numFmtId="0" fontId="11" fillId="8" borderId="78" xfId="16" applyFont="1" applyFill="1" applyBorder="1" applyAlignment="1">
      <alignment horizontal="center"/>
    </xf>
    <xf numFmtId="0" fontId="11" fillId="8" borderId="29" xfId="17" applyFont="1" applyFill="1" applyBorder="1" applyAlignment="1">
      <alignment horizontal="center"/>
    </xf>
    <xf numFmtId="0" fontId="11" fillId="8" borderId="29" xfId="17" applyFont="1" applyFill="1" applyBorder="1" applyAlignment="1">
      <alignment horizontal="left"/>
    </xf>
    <xf numFmtId="0" fontId="11" fillId="8" borderId="29" xfId="17" applyFont="1" applyFill="1" applyBorder="1"/>
    <xf numFmtId="0" fontId="11" fillId="8" borderId="26" xfId="17" applyFont="1" applyFill="1" applyBorder="1"/>
    <xf numFmtId="0" fontId="11" fillId="8" borderId="24" xfId="17" applyFont="1" applyFill="1" applyBorder="1"/>
    <xf numFmtId="0" fontId="11" fillId="8" borderId="25" xfId="17" applyFont="1" applyFill="1" applyBorder="1"/>
    <xf numFmtId="0" fontId="11" fillId="8" borderId="70" xfId="17" applyFont="1" applyFill="1" applyBorder="1" applyAlignment="1">
      <alignment horizontal="center"/>
    </xf>
    <xf numFmtId="0" fontId="23" fillId="8" borderId="29" xfId="17" applyFont="1" applyFill="1" applyBorder="1" applyAlignment="1">
      <alignment horizontal="center"/>
    </xf>
    <xf numFmtId="0" fontId="37" fillId="8" borderId="29" xfId="17" applyFont="1" applyFill="1" applyBorder="1"/>
    <xf numFmtId="0" fontId="11" fillId="8" borderId="24" xfId="18" applyFont="1" applyFill="1" applyBorder="1" applyAlignment="1">
      <alignment horizontal="center"/>
    </xf>
    <xf numFmtId="0" fontId="11" fillId="8" borderId="77" xfId="18" applyFont="1" applyFill="1" applyBorder="1"/>
    <xf numFmtId="0" fontId="11" fillId="8" borderId="24" xfId="18" applyFont="1" applyFill="1" applyBorder="1"/>
    <xf numFmtId="3" fontId="67" fillId="0" borderId="42" xfId="18" applyNumberFormat="1" applyFont="1" applyBorder="1" applyAlignment="1">
      <alignment horizontal="center"/>
    </xf>
    <xf numFmtId="0" fontId="11" fillId="8" borderId="26" xfId="17" applyFont="1" applyFill="1" applyBorder="1" applyAlignment="1">
      <alignment horizontal="center"/>
    </xf>
    <xf numFmtId="0" fontId="11" fillId="8" borderId="30" xfId="17" applyFont="1" applyFill="1" applyBorder="1"/>
    <xf numFmtId="0" fontId="11" fillId="8" borderId="24" xfId="17" applyFont="1" applyFill="1" applyBorder="1" applyAlignment="1">
      <alignment horizontal="center"/>
    </xf>
    <xf numFmtId="0" fontId="12" fillId="8" borderId="77" xfId="17" applyFill="1" applyBorder="1"/>
    <xf numFmtId="0" fontId="11" fillId="8" borderId="29" xfId="20" applyFont="1" applyFill="1" applyBorder="1" applyAlignment="1">
      <alignment horizontal="center"/>
    </xf>
    <xf numFmtId="0" fontId="11" fillId="8" borderId="29" xfId="20" applyFont="1" applyFill="1" applyBorder="1"/>
    <xf numFmtId="0" fontId="11" fillId="8" borderId="29" xfId="20" applyFont="1" applyFill="1" applyBorder="1" applyAlignment="1">
      <alignment horizontal="left"/>
    </xf>
    <xf numFmtId="0" fontId="11" fillId="8" borderId="29" xfId="20" quotePrefix="1" applyFont="1" applyFill="1" applyBorder="1" applyAlignment="1">
      <alignment horizontal="center"/>
    </xf>
    <xf numFmtId="0" fontId="11" fillId="8" borderId="30" xfId="20" applyFont="1" applyFill="1" applyBorder="1"/>
    <xf numFmtId="0" fontId="11" fillId="8" borderId="26" xfId="20" quotePrefix="1" applyFont="1" applyFill="1" applyBorder="1" applyAlignment="1">
      <alignment horizontal="center"/>
    </xf>
    <xf numFmtId="0" fontId="11" fillId="8" borderId="24" xfId="20" applyFont="1" applyFill="1" applyBorder="1" applyAlignment="1">
      <alignment horizontal="center"/>
    </xf>
    <xf numFmtId="0" fontId="49" fillId="8" borderId="56" xfId="20" applyFill="1" applyBorder="1" applyAlignment="1">
      <alignment horizontal="center"/>
    </xf>
    <xf numFmtId="3" fontId="75" fillId="8" borderId="56" xfId="20" applyNumberFormat="1" applyFont="1" applyFill="1" applyBorder="1" applyAlignment="1">
      <alignment horizontal="center"/>
    </xf>
    <xf numFmtId="0" fontId="11" fillId="8" borderId="77" xfId="20" applyFont="1" applyFill="1" applyBorder="1"/>
    <xf numFmtId="0" fontId="28" fillId="8" borderId="24" xfId="21" applyFont="1" applyFill="1" applyBorder="1" applyAlignment="1">
      <alignment horizontal="center" vertical="center"/>
    </xf>
    <xf numFmtId="0" fontId="28" fillId="8" borderId="24" xfId="17" applyFont="1" applyFill="1" applyBorder="1" applyAlignment="1">
      <alignment horizontal="left" vertical="center"/>
    </xf>
    <xf numFmtId="0" fontId="11" fillId="8" borderId="29" xfId="22" applyFont="1" applyFill="1" applyBorder="1"/>
    <xf numFmtId="0" fontId="12" fillId="8" borderId="24" xfId="17" applyFill="1" applyBorder="1" applyAlignment="1">
      <alignment horizontal="center" vertical="center"/>
    </xf>
    <xf numFmtId="0" fontId="28" fillId="8" borderId="28" xfId="17" applyFont="1" applyFill="1" applyBorder="1" applyAlignment="1">
      <alignment horizontal="left"/>
    </xf>
    <xf numFmtId="0" fontId="28" fillId="8" borderId="24" xfId="17" applyFont="1" applyFill="1" applyBorder="1" applyAlignment="1">
      <alignment horizontal="center"/>
    </xf>
    <xf numFmtId="0" fontId="49" fillId="8" borderId="56" xfId="20" applyFill="1" applyBorder="1"/>
    <xf numFmtId="3" fontId="75" fillId="8" borderId="24" xfId="20" applyNumberFormat="1" applyFont="1" applyFill="1" applyBorder="1"/>
    <xf numFmtId="0" fontId="23" fillId="8" borderId="24" xfId="16" applyFont="1" applyFill="1" applyBorder="1" applyAlignment="1">
      <alignment horizontal="center"/>
    </xf>
    <xf numFmtId="0" fontId="11" fillId="8" borderId="29" xfId="17" quotePrefix="1" applyFont="1" applyFill="1" applyBorder="1" applyAlignment="1">
      <alignment horizontal="center"/>
    </xf>
    <xf numFmtId="0" fontId="11" fillId="8" borderId="30" xfId="17" applyFont="1" applyFill="1" applyBorder="1" applyAlignment="1">
      <alignment horizontal="center"/>
    </xf>
    <xf numFmtId="3" fontId="75" fillId="8" borderId="24" xfId="20" applyNumberFormat="1" applyFont="1" applyFill="1" applyBorder="1" applyAlignment="1">
      <alignment horizontal="center"/>
    </xf>
    <xf numFmtId="0" fontId="28" fillId="8" borderId="24" xfId="17" applyFont="1" applyFill="1" applyBorder="1"/>
    <xf numFmtId="0" fontId="11" fillId="8" borderId="24" xfId="22" applyFont="1" applyFill="1" applyBorder="1" applyAlignment="1">
      <alignment horizontal="center"/>
    </xf>
    <xf numFmtId="0" fontId="11" fillId="8" borderId="29" xfId="22" applyFont="1" applyFill="1" applyBorder="1" applyAlignment="1">
      <alignment horizontal="left"/>
    </xf>
    <xf numFmtId="0" fontId="28" fillId="8" borderId="30" xfId="17" applyFont="1" applyFill="1" applyBorder="1" applyAlignment="1">
      <alignment horizontal="left"/>
    </xf>
    <xf numFmtId="0" fontId="60" fillId="8" borderId="24" xfId="17" applyFont="1" applyFill="1" applyBorder="1" applyAlignment="1">
      <alignment horizontal="center"/>
    </xf>
    <xf numFmtId="3" fontId="75" fillId="8" borderId="28" xfId="20" applyNumberFormat="1" applyFont="1" applyFill="1" applyBorder="1" applyAlignment="1">
      <alignment horizontal="center"/>
    </xf>
    <xf numFmtId="0" fontId="12" fillId="8" borderId="79" xfId="17" applyFill="1" applyBorder="1"/>
    <xf numFmtId="0" fontId="106" fillId="0" borderId="26" xfId="17" applyFont="1" applyBorder="1" applyAlignment="1">
      <alignment horizontal="left"/>
    </xf>
    <xf numFmtId="0" fontId="11" fillId="8" borderId="77" xfId="16" applyFont="1" applyFill="1" applyBorder="1"/>
    <xf numFmtId="0" fontId="11" fillId="0" borderId="23" xfId="0" applyFont="1" applyBorder="1"/>
    <xf numFmtId="0" fontId="37" fillId="8" borderId="25" xfId="16" applyFont="1" applyFill="1" applyBorder="1" applyAlignment="1">
      <alignment horizontal="left"/>
    </xf>
    <xf numFmtId="0" fontId="11" fillId="8" borderId="25" xfId="16" applyFont="1" applyFill="1" applyBorder="1" applyAlignment="1">
      <alignment horizontal="center"/>
    </xf>
    <xf numFmtId="0" fontId="11" fillId="8" borderId="25" xfId="16" applyFont="1" applyFill="1" applyBorder="1"/>
    <xf numFmtId="3" fontId="67" fillId="8" borderId="41" xfId="16" applyNumberFormat="1" applyFont="1" applyFill="1" applyBorder="1" applyAlignment="1">
      <alignment horizontal="center"/>
    </xf>
    <xf numFmtId="0" fontId="11" fillId="8" borderId="41" xfId="16" applyFont="1" applyFill="1" applyBorder="1" applyAlignment="1">
      <alignment horizontal="center"/>
    </xf>
    <xf numFmtId="0" fontId="11" fillId="8" borderId="82" xfId="16" applyFont="1" applyFill="1" applyBorder="1"/>
    <xf numFmtId="3" fontId="67" fillId="8" borderId="56" xfId="16" applyNumberFormat="1" applyFont="1" applyFill="1" applyBorder="1" applyAlignment="1">
      <alignment horizontal="center"/>
    </xf>
    <xf numFmtId="0" fontId="11" fillId="10" borderId="24" xfId="16" applyFont="1" applyFill="1" applyBorder="1" applyAlignment="1">
      <alignment horizontal="center"/>
    </xf>
    <xf numFmtId="0" fontId="14" fillId="10" borderId="28" xfId="2" applyFill="1" applyBorder="1" applyAlignment="1" applyProtection="1">
      <alignment horizontal="center"/>
    </xf>
    <xf numFmtId="0" fontId="49" fillId="10" borderId="0" xfId="16" applyFill="1"/>
    <xf numFmtId="0" fontId="49" fillId="10" borderId="0" xfId="16" quotePrefix="1" applyFill="1"/>
    <xf numFmtId="0" fontId="0" fillId="10" borderId="0" xfId="0" applyFill="1"/>
    <xf numFmtId="0" fontId="47" fillId="0" borderId="2" xfId="22" applyFont="1" applyBorder="1"/>
    <xf numFmtId="0" fontId="11" fillId="8" borderId="24" xfId="22" applyFont="1" applyFill="1" applyBorder="1"/>
    <xf numFmtId="0" fontId="11" fillId="8" borderId="24" xfId="22" applyFont="1" applyFill="1" applyBorder="1" applyAlignment="1">
      <alignment horizontal="left"/>
    </xf>
    <xf numFmtId="0" fontId="49" fillId="8" borderId="24" xfId="20" applyFill="1" applyBorder="1" applyAlignment="1">
      <alignment horizontal="center"/>
    </xf>
    <xf numFmtId="0" fontId="14" fillId="8" borderId="24" xfId="2" applyFill="1" applyBorder="1" applyAlignment="1" applyProtection="1">
      <alignment horizontal="center"/>
    </xf>
    <xf numFmtId="0" fontId="11" fillId="10" borderId="61" xfId="22" applyFont="1" applyFill="1" applyBorder="1" applyAlignment="1">
      <alignment horizontal="center"/>
    </xf>
    <xf numFmtId="0" fontId="11" fillId="10" borderId="60" xfId="22" applyFont="1" applyFill="1" applyBorder="1" applyAlignment="1">
      <alignment horizontal="center"/>
    </xf>
    <xf numFmtId="0" fontId="11" fillId="10" borderId="60" xfId="22" applyFont="1" applyFill="1" applyBorder="1" applyAlignment="1">
      <alignment horizontal="left"/>
    </xf>
    <xf numFmtId="0" fontId="11" fillId="10" borderId="60" xfId="22" applyFont="1" applyFill="1" applyBorder="1"/>
    <xf numFmtId="0" fontId="11" fillId="10" borderId="26" xfId="17" applyFont="1" applyFill="1" applyBorder="1" applyAlignment="1">
      <alignment horizontal="center"/>
    </xf>
    <xf numFmtId="0" fontId="11" fillId="10" borderId="59" xfId="22" applyFont="1" applyFill="1" applyBorder="1"/>
    <xf numFmtId="0" fontId="11" fillId="10" borderId="50" xfId="22" applyFont="1" applyFill="1" applyBorder="1" applyAlignment="1">
      <alignment horizontal="center"/>
    </xf>
    <xf numFmtId="0" fontId="11" fillId="10" borderId="59" xfId="22" applyFont="1" applyFill="1" applyBorder="1" applyAlignment="1">
      <alignment horizontal="center"/>
    </xf>
    <xf numFmtId="0" fontId="49" fillId="10" borderId="45" xfId="20" applyFill="1" applyBorder="1" applyAlignment="1">
      <alignment horizontal="center"/>
    </xf>
    <xf numFmtId="3" fontId="75" fillId="10" borderId="45" xfId="20" applyNumberFormat="1" applyFont="1" applyFill="1" applyBorder="1" applyAlignment="1">
      <alignment horizontal="center"/>
    </xf>
    <xf numFmtId="0" fontId="11" fillId="10" borderId="62" xfId="22" applyFont="1" applyFill="1" applyBorder="1"/>
    <xf numFmtId="0" fontId="11" fillId="10" borderId="70" xfId="22" applyFont="1" applyFill="1" applyBorder="1" applyAlignment="1">
      <alignment horizontal="center"/>
    </xf>
    <xf numFmtId="0" fontId="11" fillId="10" borderId="29" xfId="22" applyFont="1" applyFill="1" applyBorder="1" applyAlignment="1">
      <alignment horizontal="left"/>
    </xf>
    <xf numFmtId="0" fontId="11" fillId="10" borderId="29" xfId="22" applyFont="1" applyFill="1" applyBorder="1"/>
    <xf numFmtId="0" fontId="11" fillId="10" borderId="30" xfId="22" applyFont="1" applyFill="1" applyBorder="1"/>
    <xf numFmtId="0" fontId="11" fillId="10" borderId="24" xfId="22" applyFont="1" applyFill="1" applyBorder="1" applyAlignment="1">
      <alignment horizontal="center"/>
    </xf>
    <xf numFmtId="0" fontId="49" fillId="10" borderId="56" xfId="20" applyFill="1" applyBorder="1" applyAlignment="1">
      <alignment horizontal="center"/>
    </xf>
    <xf numFmtId="3" fontId="75" fillId="10" borderId="56" xfId="20" applyNumberFormat="1" applyFont="1" applyFill="1" applyBorder="1" applyAlignment="1">
      <alignment horizontal="center"/>
    </xf>
    <xf numFmtId="0" fontId="11" fillId="10" borderId="77" xfId="22" applyFont="1" applyFill="1" applyBorder="1"/>
    <xf numFmtId="0" fontId="11" fillId="10" borderId="29" xfId="22" quotePrefix="1" applyFont="1" applyFill="1" applyBorder="1" applyAlignment="1">
      <alignment horizontal="left"/>
    </xf>
    <xf numFmtId="0" fontId="32" fillId="0" borderId="5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4" xfId="0" applyFont="1" applyBorder="1"/>
    <xf numFmtId="0" fontId="32" fillId="0" borderId="4" xfId="0" applyFont="1" applyBorder="1" applyAlignment="1">
      <alignment horizontal="left"/>
    </xf>
    <xf numFmtId="0" fontId="14" fillId="0" borderId="4" xfId="2" applyFill="1" applyBorder="1" applyAlignment="1" applyProtection="1"/>
    <xf numFmtId="170" fontId="11" fillId="8" borderId="24" xfId="16" applyNumberFormat="1" applyFont="1" applyFill="1" applyBorder="1"/>
    <xf numFmtId="0" fontId="11" fillId="8" borderId="0" xfId="16" applyFont="1" applyFill="1"/>
    <xf numFmtId="0" fontId="77" fillId="0" borderId="97" xfId="18" applyFont="1" applyBorder="1" applyAlignment="1">
      <alignment horizontal="center"/>
    </xf>
    <xf numFmtId="0" fontId="11" fillId="0" borderId="35" xfId="16" applyFont="1" applyBorder="1"/>
    <xf numFmtId="0" fontId="11" fillId="0" borderId="35" xfId="16" applyFont="1" applyBorder="1" applyAlignment="1">
      <alignment horizontal="center"/>
    </xf>
    <xf numFmtId="0" fontId="11" fillId="0" borderId="40" xfId="16" applyFont="1" applyBorder="1" applyAlignment="1">
      <alignment horizontal="center"/>
    </xf>
    <xf numFmtId="0" fontId="11" fillId="0" borderId="40" xfId="16" applyFont="1" applyBorder="1"/>
    <xf numFmtId="0" fontId="11" fillId="0" borderId="42" xfId="16" applyFont="1" applyBorder="1"/>
    <xf numFmtId="3" fontId="66" fillId="0" borderId="42" xfId="16" applyNumberFormat="1" applyFont="1" applyBorder="1" applyAlignment="1">
      <alignment horizontal="center"/>
    </xf>
    <xf numFmtId="0" fontId="11" fillId="0" borderId="76" xfId="16" applyFont="1" applyBorder="1"/>
    <xf numFmtId="15" fontId="11" fillId="8" borderId="24" xfId="16" applyNumberFormat="1" applyFont="1" applyFill="1" applyBorder="1"/>
    <xf numFmtId="0" fontId="11" fillId="0" borderId="52" xfId="16" applyFont="1" applyBorder="1" applyAlignment="1">
      <alignment horizontal="center"/>
    </xf>
    <xf numFmtId="0" fontId="106" fillId="0" borderId="61" xfId="16" applyFont="1" applyBorder="1" applyAlignment="1">
      <alignment horizontal="center"/>
    </xf>
    <xf numFmtId="0" fontId="106" fillId="0" borderId="27" xfId="16" applyFont="1" applyBorder="1" applyAlignment="1">
      <alignment horizontal="center"/>
    </xf>
    <xf numFmtId="0" fontId="106" fillId="0" borderId="24" xfId="16" applyFont="1" applyBorder="1" applyAlignment="1">
      <alignment horizontal="left"/>
    </xf>
    <xf numFmtId="0" fontId="106" fillId="0" borderId="28" xfId="16" applyFont="1" applyBorder="1" applyAlignment="1">
      <alignment horizontal="center"/>
    </xf>
    <xf numFmtId="0" fontId="106" fillId="0" borderId="26" xfId="16" applyFont="1" applyBorder="1" applyAlignment="1">
      <alignment horizontal="center"/>
    </xf>
    <xf numFmtId="3" fontId="97" fillId="0" borderId="28" xfId="2" applyNumberFormat="1" applyFont="1" applyFill="1" applyBorder="1" applyAlignment="1" applyProtection="1">
      <alignment horizontal="center"/>
    </xf>
    <xf numFmtId="0" fontId="106" fillId="0" borderId="77" xfId="16" applyFont="1" applyBorder="1"/>
    <xf numFmtId="0" fontId="106" fillId="0" borderId="0" xfId="16" applyFont="1"/>
    <xf numFmtId="0" fontId="97" fillId="0" borderId="24" xfId="2" applyFont="1" applyFill="1" applyBorder="1" applyAlignment="1" applyProtection="1">
      <alignment horizontal="center"/>
    </xf>
    <xf numFmtId="3" fontId="107" fillId="0" borderId="56" xfId="0" applyNumberFormat="1" applyFont="1" applyBorder="1"/>
    <xf numFmtId="3" fontId="106" fillId="0" borderId="56" xfId="0" applyNumberFormat="1" applyFont="1" applyBorder="1"/>
    <xf numFmtId="0" fontId="106" fillId="0" borderId="24" xfId="17" applyFont="1" applyBorder="1" applyAlignment="1">
      <alignment horizontal="left"/>
    </xf>
    <xf numFmtId="0" fontId="106" fillId="8" borderId="0" xfId="16" applyFont="1" applyFill="1"/>
    <xf numFmtId="0" fontId="12" fillId="8" borderId="24" xfId="16" applyFont="1" applyFill="1" applyBorder="1"/>
    <xf numFmtId="15" fontId="12" fillId="8" borderId="24" xfId="17" applyNumberFormat="1" applyFill="1" applyBorder="1"/>
    <xf numFmtId="0" fontId="12" fillId="8" borderId="24" xfId="27" applyFill="1" applyBorder="1"/>
    <xf numFmtId="0" fontId="12" fillId="8" borderId="0" xfId="17" applyFill="1"/>
    <xf numFmtId="0" fontId="12" fillId="8" borderId="24" xfId="17" applyFill="1" applyBorder="1"/>
    <xf numFmtId="0" fontId="12" fillId="0" borderId="31" xfId="17" applyBorder="1"/>
    <xf numFmtId="0" fontId="77" fillId="0" borderId="85" xfId="18" applyFont="1" applyBorder="1" applyAlignment="1">
      <alignment horizontal="left"/>
    </xf>
    <xf numFmtId="0" fontId="106" fillId="0" borderId="24" xfId="17" applyFont="1" applyBorder="1" applyAlignment="1">
      <alignment horizontal="center"/>
    </xf>
    <xf numFmtId="0" fontId="11" fillId="8" borderId="31" xfId="18" applyFont="1" applyFill="1" applyBorder="1" applyAlignment="1">
      <alignment horizontal="center"/>
    </xf>
    <xf numFmtId="0" fontId="11" fillId="8" borderId="31" xfId="18" applyFont="1" applyFill="1" applyBorder="1" applyAlignment="1">
      <alignment horizontal="left"/>
    </xf>
    <xf numFmtId="0" fontId="11" fillId="8" borderId="31" xfId="18" applyFont="1" applyFill="1" applyBorder="1"/>
    <xf numFmtId="0" fontId="11" fillId="8" borderId="31" xfId="18" quotePrefix="1" applyFont="1" applyFill="1" applyBorder="1" applyAlignment="1">
      <alignment horizontal="center"/>
    </xf>
    <xf numFmtId="0" fontId="11" fillId="8" borderId="57" xfId="18" applyFont="1" applyFill="1" applyBorder="1"/>
    <xf numFmtId="0" fontId="11" fillId="8" borderId="28" xfId="18" applyFont="1" applyFill="1" applyBorder="1" applyAlignment="1">
      <alignment horizontal="center"/>
    </xf>
    <xf numFmtId="3" fontId="67" fillId="8" borderId="28" xfId="18" applyNumberFormat="1" applyFont="1" applyFill="1" applyBorder="1" applyAlignment="1">
      <alignment horizontal="center"/>
    </xf>
    <xf numFmtId="3" fontId="11" fillId="8" borderId="28" xfId="18" applyNumberFormat="1" applyFont="1" applyFill="1" applyBorder="1" applyAlignment="1">
      <alignment horizontal="center"/>
    </xf>
    <xf numFmtId="0" fontId="11" fillId="8" borderId="0" xfId="18" applyFont="1" applyFill="1"/>
    <xf numFmtId="0" fontId="49" fillId="8" borderId="0" xfId="18" applyFill="1"/>
    <xf numFmtId="172" fontId="11" fillId="8" borderId="26" xfId="18" applyNumberFormat="1" applyFont="1" applyFill="1" applyBorder="1"/>
    <xf numFmtId="1" fontId="40" fillId="0" borderId="15" xfId="5" applyNumberFormat="1" applyFont="1" applyBorder="1" applyAlignment="1">
      <alignment horizontal="left"/>
    </xf>
    <xf numFmtId="0" fontId="40" fillId="0" borderId="20" xfId="5" applyFont="1" applyBorder="1"/>
    <xf numFmtId="0" fontId="18" fillId="0" borderId="7" xfId="0" applyFont="1" applyBorder="1" applyAlignment="1">
      <alignment horizontal="left" vertical="center"/>
    </xf>
    <xf numFmtId="0" fontId="93" fillId="2" borderId="7" xfId="10" applyFont="1" applyFill="1" applyBorder="1"/>
    <xf numFmtId="0" fontId="93" fillId="3" borderId="8" xfId="0" applyFont="1" applyFill="1" applyBorder="1" applyAlignment="1">
      <alignment horizontal="center"/>
    </xf>
    <xf numFmtId="0" fontId="92" fillId="3" borderId="20" xfId="0" quotePrefix="1" applyFont="1" applyFill="1" applyBorder="1"/>
    <xf numFmtId="0" fontId="93" fillId="0" borderId="14" xfId="10" applyFont="1" applyBorder="1"/>
    <xf numFmtId="0" fontId="23" fillId="0" borderId="7" xfId="0" applyFont="1" applyBorder="1" applyAlignment="1">
      <alignment horizontal="center"/>
    </xf>
    <xf numFmtId="0" fontId="59" fillId="0" borderId="60" xfId="17" applyFont="1" applyBorder="1" applyAlignment="1">
      <alignment horizontal="center"/>
    </xf>
    <xf numFmtId="1" fontId="18" fillId="0" borderId="14" xfId="5" applyNumberFormat="1" applyFont="1" applyBorder="1" applyAlignment="1">
      <alignment horizontal="left"/>
    </xf>
    <xf numFmtId="0" fontId="18" fillId="0" borderId="15" xfId="5" applyFont="1" applyBorder="1" applyAlignment="1">
      <alignment horizontal="center"/>
    </xf>
    <xf numFmtId="166" fontId="40" fillId="0" borderId="20" xfId="5" quotePrefix="1" applyNumberFormat="1" applyFont="1" applyBorder="1" applyAlignment="1">
      <alignment horizontal="center"/>
    </xf>
    <xf numFmtId="1" fontId="18" fillId="0" borderId="9" xfId="5" quotePrefix="1" applyNumberFormat="1" applyFont="1" applyBorder="1" applyAlignment="1">
      <alignment horizontal="center"/>
    </xf>
    <xf numFmtId="1" fontId="18" fillId="0" borderId="23" xfId="5" quotePrefix="1" applyNumberFormat="1" applyFont="1" applyBorder="1" applyAlignment="1">
      <alignment horizontal="center"/>
    </xf>
    <xf numFmtId="1" fontId="18" fillId="0" borderId="15" xfId="5" quotePrefix="1" applyNumberFormat="1" applyFont="1" applyBorder="1" applyAlignment="1">
      <alignment horizontal="center"/>
    </xf>
    <xf numFmtId="1" fontId="40" fillId="3" borderId="15" xfId="5" quotePrefix="1" applyNumberFormat="1" applyFont="1" applyFill="1" applyBorder="1" applyAlignment="1">
      <alignment horizontal="center"/>
    </xf>
    <xf numFmtId="1" fontId="40" fillId="2" borderId="15" xfId="5" quotePrefix="1" applyNumberFormat="1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1" fontId="40" fillId="0" borderId="19" xfId="5" applyNumberFormat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1" fontId="40" fillId="2" borderId="15" xfId="5" applyNumberFormat="1" applyFont="1" applyFill="1" applyBorder="1" applyAlignment="1">
      <alignment horizontal="center"/>
    </xf>
    <xf numFmtId="0" fontId="100" fillId="0" borderId="17" xfId="18" applyFont="1" applyBorder="1" applyAlignment="1">
      <alignment horizontal="center"/>
    </xf>
    <xf numFmtId="0" fontId="11" fillId="8" borderId="31" xfId="18" applyFont="1" applyFill="1" applyBorder="1" applyAlignment="1">
      <alignment horizontal="center" vertical="center"/>
    </xf>
    <xf numFmtId="0" fontId="11" fillId="8" borderId="30" xfId="18" applyFont="1" applyFill="1" applyBorder="1"/>
    <xf numFmtId="0" fontId="11" fillId="8" borderId="31" xfId="18" applyFont="1" applyFill="1" applyBorder="1" applyAlignment="1">
      <alignment vertical="center"/>
    </xf>
    <xf numFmtId="0" fontId="11" fillId="8" borderId="57" xfId="18" applyFont="1" applyFill="1" applyBorder="1" applyAlignment="1">
      <alignment vertical="center"/>
    </xf>
    <xf numFmtId="0" fontId="11" fillId="8" borderId="24" xfId="18" applyFont="1" applyFill="1" applyBorder="1" applyAlignment="1">
      <alignment horizontal="center" vertical="center"/>
    </xf>
    <xf numFmtId="0" fontId="11" fillId="8" borderId="77" xfId="18" applyFont="1" applyFill="1" applyBorder="1" applyAlignment="1">
      <alignment vertical="center"/>
    </xf>
    <xf numFmtId="0" fontId="11" fillId="8" borderId="0" xfId="18" applyFont="1" applyFill="1" applyAlignment="1">
      <alignment vertical="center"/>
    </xf>
    <xf numFmtId="0" fontId="49" fillId="8" borderId="0" xfId="18" applyFill="1" applyAlignment="1">
      <alignment vertical="center"/>
    </xf>
    <xf numFmtId="0" fontId="100" fillId="0" borderId="35" xfId="17" applyFont="1" applyBorder="1" applyAlignment="1">
      <alignment horizontal="center" vertical="center" wrapText="1"/>
    </xf>
    <xf numFmtId="0" fontId="133" fillId="0" borderId="56" xfId="0" applyFont="1" applyBorder="1" applyAlignment="1">
      <alignment horizontal="center" vertical="center"/>
    </xf>
    <xf numFmtId="0" fontId="134" fillId="12" borderId="31" xfId="0" quotePrefix="1" applyFont="1" applyFill="1" applyBorder="1" applyAlignment="1">
      <alignment horizontal="center" vertical="center"/>
    </xf>
    <xf numFmtId="0" fontId="134" fillId="10" borderId="24" xfId="0" applyFont="1" applyFill="1" applyBorder="1" applyAlignment="1">
      <alignment horizontal="center" vertical="center"/>
    </xf>
    <xf numFmtId="0" fontId="134" fillId="0" borderId="24" xfId="0" applyFont="1" applyBorder="1" applyAlignment="1">
      <alignment horizontal="center" vertical="center"/>
    </xf>
    <xf numFmtId="0" fontId="133" fillId="10" borderId="56" xfId="0" applyFont="1" applyFill="1" applyBorder="1" applyAlignment="1">
      <alignment horizontal="center" vertical="center"/>
    </xf>
    <xf numFmtId="0" fontId="137" fillId="10" borderId="56" xfId="0" applyFont="1" applyFill="1" applyBorder="1" applyAlignment="1">
      <alignment horizontal="center" vertical="center"/>
    </xf>
    <xf numFmtId="0" fontId="134" fillId="10" borderId="24" xfId="0" quotePrefix="1" applyFont="1" applyFill="1" applyBorder="1" applyAlignment="1">
      <alignment horizontal="center" vertical="center"/>
    </xf>
    <xf numFmtId="0" fontId="133" fillId="8" borderId="56" xfId="0" applyFont="1" applyFill="1" applyBorder="1" applyAlignment="1">
      <alignment horizontal="center" vertical="center"/>
    </xf>
    <xf numFmtId="0" fontId="134" fillId="8" borderId="31" xfId="0" quotePrefix="1" applyFont="1" applyFill="1" applyBorder="1" applyAlignment="1">
      <alignment horizontal="center" vertical="center"/>
    </xf>
    <xf numFmtId="0" fontId="134" fillId="8" borderId="24" xfId="0" applyFont="1" applyFill="1" applyBorder="1" applyAlignment="1">
      <alignment horizontal="center" vertical="center"/>
    </xf>
    <xf numFmtId="0" fontId="0" fillId="8" borderId="56" xfId="0" applyFill="1" applyBorder="1"/>
    <xf numFmtId="0" fontId="0" fillId="8" borderId="24" xfId="0" applyFill="1" applyBorder="1" applyAlignment="1">
      <alignment horizontal="center"/>
    </xf>
    <xf numFmtId="0" fontId="0" fillId="8" borderId="56" xfId="0" applyFill="1" applyBorder="1" applyAlignment="1">
      <alignment horizontal="center"/>
    </xf>
    <xf numFmtId="0" fontId="97" fillId="8" borderId="28" xfId="2" applyFont="1" applyFill="1" applyBorder="1" applyAlignment="1" applyProtection="1">
      <alignment horizontal="center"/>
    </xf>
    <xf numFmtId="3" fontId="0" fillId="8" borderId="56" xfId="0" applyNumberFormat="1" applyFill="1" applyBorder="1" applyAlignment="1">
      <alignment horizontal="center"/>
    </xf>
    <xf numFmtId="0" fontId="0" fillId="8" borderId="77" xfId="0" applyFill="1" applyBorder="1"/>
    <xf numFmtId="0" fontId="0" fillId="8" borderId="0" xfId="0" applyFill="1"/>
    <xf numFmtId="0" fontId="122" fillId="8" borderId="0" xfId="0" applyFont="1" applyFill="1" applyAlignment="1">
      <alignment horizontal="center" vertical="center"/>
    </xf>
    <xf numFmtId="0" fontId="0" fillId="8" borderId="24" xfId="0" applyFill="1" applyBorder="1"/>
    <xf numFmtId="0" fontId="138" fillId="10" borderId="56" xfId="0" applyFont="1" applyFill="1" applyBorder="1" applyAlignment="1">
      <alignment horizontal="center" vertical="center"/>
    </xf>
    <xf numFmtId="0" fontId="138" fillId="8" borderId="56" xfId="0" applyFont="1" applyFill="1" applyBorder="1" applyAlignment="1">
      <alignment horizontal="center" vertical="center"/>
    </xf>
    <xf numFmtId="0" fontId="137" fillId="8" borderId="56" xfId="0" applyFont="1" applyFill="1" applyBorder="1" applyAlignment="1">
      <alignment horizontal="center" vertical="center"/>
    </xf>
    <xf numFmtId="0" fontId="137" fillId="0" borderId="56" xfId="0" applyFont="1" applyBorder="1" applyAlignment="1">
      <alignment horizontal="center" vertical="center"/>
    </xf>
    <xf numFmtId="0" fontId="134" fillId="0" borderId="31" xfId="0" quotePrefix="1" applyFont="1" applyBorder="1" applyAlignment="1">
      <alignment horizontal="center" vertical="center"/>
    </xf>
    <xf numFmtId="0" fontId="134" fillId="14" borderId="24" xfId="0" applyFont="1" applyFill="1" applyBorder="1" applyAlignment="1">
      <alignment horizontal="center" vertical="center"/>
    </xf>
    <xf numFmtId="0" fontId="133" fillId="10" borderId="24" xfId="0" applyFont="1" applyFill="1" applyBorder="1" applyAlignment="1">
      <alignment horizontal="center" vertical="center"/>
    </xf>
    <xf numFmtId="0" fontId="134" fillId="10" borderId="24" xfId="0" applyFont="1" applyFill="1" applyBorder="1" applyAlignment="1">
      <alignment horizontal="center" vertical="center" shrinkToFit="1"/>
    </xf>
    <xf numFmtId="0" fontId="139" fillId="0" borderId="56" xfId="0" applyFont="1" applyBorder="1" applyAlignment="1">
      <alignment horizontal="center" vertical="center"/>
    </xf>
    <xf numFmtId="0" fontId="139" fillId="10" borderId="56" xfId="0" applyFont="1" applyFill="1" applyBorder="1" applyAlignment="1">
      <alignment horizontal="center" vertical="center"/>
    </xf>
    <xf numFmtId="0" fontId="134" fillId="15" borderId="24" xfId="0" applyFont="1" applyFill="1" applyBorder="1" applyAlignment="1">
      <alignment horizontal="center" vertical="center"/>
    </xf>
    <xf numFmtId="0" fontId="134" fillId="10" borderId="31" xfId="0" quotePrefix="1" applyFont="1" applyFill="1" applyBorder="1" applyAlignment="1">
      <alignment horizontal="center" vertical="center"/>
    </xf>
    <xf numFmtId="0" fontId="140" fillId="0" borderId="56" xfId="0" applyFont="1" applyBorder="1" applyAlignment="1">
      <alignment horizontal="center" vertical="center"/>
    </xf>
    <xf numFmtId="0" fontId="134" fillId="10" borderId="57" xfId="0" applyFont="1" applyFill="1" applyBorder="1" applyAlignment="1">
      <alignment horizontal="center" vertical="center"/>
    </xf>
    <xf numFmtId="0" fontId="134" fillId="10" borderId="25" xfId="0" applyFont="1" applyFill="1" applyBorder="1" applyAlignment="1">
      <alignment horizontal="center" vertical="center"/>
    </xf>
    <xf numFmtId="0" fontId="134" fillId="10" borderId="10" xfId="0" applyFont="1" applyFill="1" applyBorder="1" applyAlignment="1">
      <alignment horizontal="center" vertical="center"/>
    </xf>
    <xf numFmtId="0" fontId="141" fillId="0" borderId="56" xfId="0" applyFont="1" applyBorder="1" applyAlignment="1">
      <alignment horizontal="center" vertical="center"/>
    </xf>
    <xf numFmtId="0" fontId="142" fillId="10" borderId="24" xfId="0" quotePrefix="1" applyFont="1" applyFill="1" applyBorder="1" applyAlignment="1">
      <alignment horizontal="center" vertical="center"/>
    </xf>
    <xf numFmtId="0" fontId="139" fillId="0" borderId="56" xfId="0" applyFont="1" applyBorder="1" applyAlignment="1">
      <alignment horizontal="left" vertical="center"/>
    </xf>
    <xf numFmtId="0" fontId="143" fillId="0" borderId="56" xfId="0" applyFont="1" applyBorder="1" applyAlignment="1">
      <alignment horizontal="center" vertical="center"/>
    </xf>
    <xf numFmtId="0" fontId="144" fillId="10" borderId="31" xfId="0" quotePrefix="1" applyFont="1" applyFill="1" applyBorder="1" applyAlignment="1">
      <alignment horizontal="center" vertical="center"/>
    </xf>
    <xf numFmtId="0" fontId="145" fillId="10" borderId="24" xfId="0" applyFont="1" applyFill="1" applyBorder="1" applyAlignment="1">
      <alignment horizontal="center" vertical="center"/>
    </xf>
    <xf numFmtId="0" fontId="144" fillId="10" borderId="24" xfId="0" applyFont="1" applyFill="1" applyBorder="1" applyAlignment="1">
      <alignment horizontal="center" vertical="center"/>
    </xf>
    <xf numFmtId="0" fontId="143" fillId="0" borderId="24" xfId="0" applyFont="1" applyBorder="1" applyAlignment="1">
      <alignment horizontal="center" vertical="center"/>
    </xf>
    <xf numFmtId="0" fontId="70" fillId="9" borderId="56" xfId="16" applyFont="1" applyFill="1" applyBorder="1" applyAlignment="1">
      <alignment horizontal="left" vertical="center"/>
    </xf>
    <xf numFmtId="0" fontId="72" fillId="9" borderId="57" xfId="0" applyFont="1" applyFill="1" applyBorder="1" applyAlignment="1">
      <alignment horizontal="left"/>
    </xf>
    <xf numFmtId="0" fontId="85" fillId="8" borderId="78" xfId="17" applyFont="1" applyFill="1" applyBorder="1" applyAlignment="1">
      <alignment horizontal="center"/>
    </xf>
    <xf numFmtId="0" fontId="85" fillId="8" borderId="24" xfId="17" applyFont="1" applyFill="1" applyBorder="1"/>
    <xf numFmtId="0" fontId="85" fillId="8" borderId="24" xfId="17" applyFont="1" applyFill="1" applyBorder="1" applyAlignment="1">
      <alignment horizontal="center"/>
    </xf>
    <xf numFmtId="0" fontId="85" fillId="8" borderId="77" xfId="17" applyFont="1" applyFill="1" applyBorder="1" applyAlignment="1">
      <alignment horizontal="center"/>
    </xf>
    <xf numFmtId="0" fontId="12" fillId="8" borderId="31" xfId="0" applyFont="1" applyFill="1" applyBorder="1"/>
    <xf numFmtId="0" fontId="12" fillId="8" borderId="57" xfId="0" applyFont="1" applyFill="1" applyBorder="1" applyAlignment="1">
      <alignment horizontal="center"/>
    </xf>
    <xf numFmtId="0" fontId="12" fillId="8" borderId="24" xfId="0" applyFont="1" applyFill="1" applyBorder="1" applyAlignment="1">
      <alignment horizontal="center"/>
    </xf>
    <xf numFmtId="0" fontId="12" fillId="8" borderId="56" xfId="0" applyFont="1" applyFill="1" applyBorder="1" applyAlignment="1">
      <alignment horizontal="center"/>
    </xf>
    <xf numFmtId="3" fontId="76" fillId="8" borderId="56" xfId="0" applyNumberFormat="1" applyFont="1" applyFill="1" applyBorder="1" applyAlignment="1">
      <alignment horizontal="center"/>
    </xf>
    <xf numFmtId="0" fontId="12" fillId="8" borderId="77" xfId="0" applyFont="1" applyFill="1" applyBorder="1"/>
    <xf numFmtId="0" fontId="11" fillId="8" borderId="24" xfId="20" applyFont="1" applyFill="1" applyBorder="1"/>
    <xf numFmtId="15" fontId="11" fillId="8" borderId="24" xfId="20" applyNumberFormat="1" applyFont="1" applyFill="1" applyBorder="1"/>
    <xf numFmtId="0" fontId="49" fillId="8" borderId="24" xfId="20" applyFill="1" applyBorder="1"/>
    <xf numFmtId="0" fontId="131" fillId="0" borderId="24" xfId="17" applyFont="1" applyBorder="1"/>
    <xf numFmtId="0" fontId="11" fillId="0" borderId="24" xfId="0" applyFont="1" applyBorder="1" applyAlignment="1">
      <alignment horizontal="center" vertical="center"/>
    </xf>
    <xf numFmtId="170" fontId="11" fillId="0" borderId="24" xfId="0" applyNumberFormat="1" applyFont="1" applyBorder="1" applyAlignment="1">
      <alignment horizontal="center" vertical="center"/>
    </xf>
    <xf numFmtId="0" fontId="12" fillId="0" borderId="96" xfId="17" applyBorder="1"/>
    <xf numFmtId="0" fontId="11" fillId="0" borderId="53" xfId="18" applyFont="1" applyBorder="1"/>
    <xf numFmtId="0" fontId="11" fillId="5" borderId="29" xfId="17" applyFont="1" applyFill="1" applyBorder="1" applyAlignment="1">
      <alignment horizontal="center"/>
    </xf>
    <xf numFmtId="0" fontId="12" fillId="8" borderId="0" xfId="18" applyFont="1" applyFill="1"/>
    <xf numFmtId="0" fontId="11" fillId="8" borderId="26" xfId="18" applyFont="1" applyFill="1" applyBorder="1"/>
    <xf numFmtId="0" fontId="96" fillId="8" borderId="0" xfId="18" applyFont="1" applyFill="1"/>
    <xf numFmtId="0" fontId="28" fillId="8" borderId="24" xfId="16" applyFont="1" applyFill="1" applyBorder="1" applyAlignment="1">
      <alignment horizontal="left"/>
    </xf>
    <xf numFmtId="0" fontId="11" fillId="8" borderId="24" xfId="18" quotePrefix="1" applyFont="1" applyFill="1" applyBorder="1"/>
    <xf numFmtId="0" fontId="11" fillId="8" borderId="56" xfId="18" applyFont="1" applyFill="1" applyBorder="1"/>
    <xf numFmtId="0" fontId="28" fillId="0" borderId="25" xfId="16" applyFont="1" applyBorder="1" applyAlignment="1">
      <alignment horizontal="left"/>
    </xf>
    <xf numFmtId="15" fontId="106" fillId="8" borderId="24" xfId="20" applyNumberFormat="1" applyFont="1" applyFill="1" applyBorder="1"/>
    <xf numFmtId="0" fontId="11" fillId="0" borderId="67" xfId="20" applyFont="1" applyBorder="1"/>
    <xf numFmtId="0" fontId="11" fillId="0" borderId="69" xfId="20" applyFont="1" applyBorder="1"/>
    <xf numFmtId="0" fontId="11" fillId="8" borderId="70" xfId="20" applyFont="1" applyFill="1" applyBorder="1" applyAlignment="1">
      <alignment horizontal="center"/>
    </xf>
    <xf numFmtId="166" fontId="11" fillId="8" borderId="29" xfId="20" quotePrefix="1" applyNumberFormat="1" applyFont="1" applyFill="1" applyBorder="1" applyAlignment="1">
      <alignment horizontal="center"/>
    </xf>
    <xf numFmtId="0" fontId="11" fillId="8" borderId="0" xfId="20" applyFont="1" applyFill="1"/>
    <xf numFmtId="0" fontId="106" fillId="8" borderId="24" xfId="20" applyFont="1" applyFill="1" applyBorder="1"/>
    <xf numFmtId="9" fontId="106" fillId="0" borderId="0" xfId="20" applyNumberFormat="1" applyFont="1"/>
    <xf numFmtId="0" fontId="12" fillId="8" borderId="0" xfId="17" quotePrefix="1" applyFill="1"/>
    <xf numFmtId="0" fontId="28" fillId="8" borderId="24" xfId="17" applyFont="1" applyFill="1" applyBorder="1" applyAlignment="1">
      <alignment horizontal="left"/>
    </xf>
    <xf numFmtId="3" fontId="75" fillId="8" borderId="31" xfId="20" applyNumberFormat="1" applyFont="1" applyFill="1" applyBorder="1"/>
    <xf numFmtId="0" fontId="11" fillId="8" borderId="24" xfId="17" applyFont="1" applyFill="1" applyBorder="1" applyAlignment="1">
      <alignment horizontal="left"/>
    </xf>
    <xf numFmtId="0" fontId="11" fillId="8" borderId="24" xfId="17" quotePrefix="1" applyFont="1" applyFill="1" applyBorder="1" applyAlignment="1">
      <alignment horizontal="center"/>
    </xf>
    <xf numFmtId="0" fontId="0" fillId="8" borderId="24" xfId="17" applyFont="1" applyFill="1" applyBorder="1"/>
    <xf numFmtId="3" fontId="75" fillId="8" borderId="31" xfId="20" applyNumberFormat="1" applyFont="1" applyFill="1" applyBorder="1" applyAlignment="1">
      <alignment horizontal="center"/>
    </xf>
    <xf numFmtId="3" fontId="75" fillId="0" borderId="24" xfId="20" applyNumberFormat="1" applyFont="1" applyBorder="1"/>
    <xf numFmtId="0" fontId="49" fillId="8" borderId="0" xfId="22" applyFill="1"/>
    <xf numFmtId="0" fontId="11" fillId="10" borderId="24" xfId="22" applyFont="1" applyFill="1" applyBorder="1" applyAlignment="1">
      <alignment horizontal="left"/>
    </xf>
    <xf numFmtId="0" fontId="11" fillId="10" borderId="24" xfId="22" applyFont="1" applyFill="1" applyBorder="1"/>
    <xf numFmtId="0" fontId="49" fillId="10" borderId="24" xfId="20" applyFill="1" applyBorder="1" applyAlignment="1">
      <alignment horizontal="center"/>
    </xf>
    <xf numFmtId="0" fontId="14" fillId="10" borderId="24" xfId="2" applyFill="1" applyBorder="1" applyAlignment="1" applyProtection="1">
      <alignment horizontal="center"/>
    </xf>
    <xf numFmtId="3" fontId="75" fillId="10" borderId="24" xfId="20" applyNumberFormat="1" applyFont="1" applyFill="1" applyBorder="1" applyAlignment="1">
      <alignment horizontal="center"/>
    </xf>
    <xf numFmtId="0" fontId="11" fillId="0" borderId="24" xfId="22" quotePrefix="1" applyFont="1" applyBorder="1" applyAlignment="1">
      <alignment horizontal="left"/>
    </xf>
    <xf numFmtId="0" fontId="49" fillId="0" borderId="24" xfId="22" applyBorder="1"/>
    <xf numFmtId="0" fontId="49" fillId="0" borderId="23" xfId="22" applyBorder="1"/>
    <xf numFmtId="0" fontId="11" fillId="0" borderId="23" xfId="22" applyFont="1" applyBorder="1" applyAlignment="1">
      <alignment horizontal="left"/>
    </xf>
    <xf numFmtId="0" fontId="49" fillId="0" borderId="23" xfId="22" applyBorder="1" applyAlignment="1">
      <alignment horizontal="center"/>
    </xf>
    <xf numFmtId="0" fontId="49" fillId="0" borderId="42" xfId="22" applyBorder="1"/>
    <xf numFmtId="0" fontId="49" fillId="0" borderId="42" xfId="22" applyBorder="1" applyAlignment="1">
      <alignment horizontal="center"/>
    </xf>
    <xf numFmtId="0" fontId="49" fillId="0" borderId="23" xfId="20" applyBorder="1" applyAlignment="1">
      <alignment horizontal="center"/>
    </xf>
    <xf numFmtId="3" fontId="78" fillId="0" borderId="42" xfId="20" applyNumberFormat="1" applyFont="1" applyBorder="1" applyAlignment="1">
      <alignment horizontal="center"/>
    </xf>
    <xf numFmtId="0" fontId="11" fillId="0" borderId="76" xfId="22" applyFont="1" applyBorder="1"/>
    <xf numFmtId="0" fontId="106" fillId="0" borderId="70" xfId="17" applyFont="1" applyBorder="1" applyAlignment="1">
      <alignment horizontal="center"/>
    </xf>
    <xf numFmtId="0" fontId="106" fillId="0" borderId="26" xfId="17" applyFont="1" applyBorder="1" applyAlignment="1">
      <alignment horizontal="center"/>
    </xf>
    <xf numFmtId="0" fontId="106" fillId="0" borderId="26" xfId="17" applyFont="1" applyBorder="1"/>
    <xf numFmtId="0" fontId="106" fillId="8" borderId="70" xfId="17" applyFont="1" applyFill="1" applyBorder="1" applyAlignment="1">
      <alignment horizontal="center"/>
    </xf>
    <xf numFmtId="0" fontId="106" fillId="0" borderId="78" xfId="17" applyFont="1" applyBorder="1" applyAlignment="1">
      <alignment horizontal="center"/>
    </xf>
    <xf numFmtId="0" fontId="106" fillId="0" borderId="24" xfId="17" applyFont="1" applyBorder="1"/>
    <xf numFmtId="0" fontId="106" fillId="0" borderId="24" xfId="22" applyFont="1" applyBorder="1"/>
    <xf numFmtId="0" fontId="106" fillId="0" borderId="24" xfId="18" applyFont="1" applyBorder="1" applyAlignment="1">
      <alignment horizontal="center"/>
    </xf>
    <xf numFmtId="0" fontId="106" fillId="0" borderId="24" xfId="18" applyFont="1" applyBorder="1"/>
    <xf numFmtId="3" fontId="11" fillId="0" borderId="24" xfId="17" applyNumberFormat="1" applyFont="1" applyBorder="1" applyAlignment="1">
      <alignment horizontal="center" vertical="center"/>
    </xf>
    <xf numFmtId="0" fontId="100" fillId="0" borderId="51" xfId="16" applyFont="1" applyBorder="1" applyAlignment="1">
      <alignment horizontal="center"/>
    </xf>
    <xf numFmtId="0" fontId="100" fillId="0" borderId="53" xfId="16" applyFont="1" applyBorder="1" applyAlignment="1">
      <alignment horizontal="center"/>
    </xf>
    <xf numFmtId="0" fontId="100" fillId="0" borderId="60" xfId="16" applyFont="1" applyBorder="1" applyAlignment="1">
      <alignment horizontal="center" vertical="center"/>
    </xf>
    <xf numFmtId="0" fontId="100" fillId="0" borderId="33" xfId="16" applyFont="1" applyBorder="1" applyAlignment="1">
      <alignment horizontal="center"/>
    </xf>
    <xf numFmtId="0" fontId="100" fillId="0" borderId="45" xfId="16" applyFont="1" applyBorder="1" applyAlignment="1">
      <alignment horizontal="left" vertical="center"/>
    </xf>
    <xf numFmtId="0" fontId="100" fillId="0" borderId="45" xfId="16" applyFont="1" applyBorder="1" applyAlignment="1">
      <alignment horizontal="center"/>
    </xf>
    <xf numFmtId="0" fontId="100" fillId="0" borderId="58" xfId="17" applyFont="1" applyBorder="1" applyAlignment="1">
      <alignment horizontal="left"/>
    </xf>
    <xf numFmtId="0" fontId="100" fillId="0" borderId="54" xfId="16" applyFont="1" applyBorder="1" applyAlignment="1">
      <alignment horizontal="center" vertical="center" wrapText="1"/>
    </xf>
    <xf numFmtId="0" fontId="100" fillId="0" borderId="52" xfId="16" applyFont="1" applyBorder="1"/>
    <xf numFmtId="0" fontId="100" fillId="0" borderId="17" xfId="16" applyFont="1" applyBorder="1"/>
    <xf numFmtId="0" fontId="100" fillId="0" borderId="35" xfId="16" applyFont="1" applyBorder="1" applyAlignment="1">
      <alignment horizontal="left" vertical="center"/>
    </xf>
    <xf numFmtId="0" fontId="100" fillId="0" borderId="35" xfId="16" applyFont="1" applyBorder="1" applyAlignment="1">
      <alignment horizontal="center"/>
    </xf>
    <xf numFmtId="0" fontId="100" fillId="0" borderId="40" xfId="16" applyFont="1" applyBorder="1" applyAlignment="1">
      <alignment horizontal="center"/>
    </xf>
    <xf numFmtId="0" fontId="100" fillId="0" borderId="2" xfId="17" applyFont="1" applyBorder="1" applyAlignment="1">
      <alignment horizontal="center"/>
    </xf>
    <xf numFmtId="0" fontId="100" fillId="0" borderId="2" xfId="16" applyFont="1" applyBorder="1" applyAlignment="1">
      <alignment horizontal="center"/>
    </xf>
    <xf numFmtId="0" fontId="11" fillId="8" borderId="31" xfId="16" applyFont="1" applyFill="1" applyBorder="1" applyAlignment="1">
      <alignment horizontal="center"/>
    </xf>
    <xf numFmtId="0" fontId="11" fillId="8" borderId="56" xfId="16" applyFont="1" applyFill="1" applyBorder="1"/>
    <xf numFmtId="1" fontId="11" fillId="0" borderId="53" xfId="2" applyNumberFormat="1" applyFont="1" applyBorder="1" applyAlignment="1" applyProtection="1">
      <alignment horizontal="center" vertical="center"/>
    </xf>
    <xf numFmtId="0" fontId="93" fillId="2" borderId="7" xfId="10" applyFont="1" applyFill="1" applyBorder="1" applyAlignment="1">
      <alignment horizontal="center"/>
    </xf>
    <xf numFmtId="0" fontId="25" fillId="0" borderId="7" xfId="1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93" fillId="0" borderId="8" xfId="10" applyFont="1" applyBorder="1" applyAlignment="1">
      <alignment horizontal="left"/>
    </xf>
    <xf numFmtId="0" fontId="93" fillId="0" borderId="8" xfId="0" applyFont="1" applyBorder="1" applyAlignment="1">
      <alignment horizontal="left" vertical="top"/>
    </xf>
    <xf numFmtId="0" fontId="93" fillId="0" borderId="14" xfId="10" applyFont="1" applyBorder="1" applyAlignment="1">
      <alignment horizontal="left"/>
    </xf>
    <xf numFmtId="0" fontId="12" fillId="0" borderId="19" xfId="0" applyFont="1" applyBorder="1" applyAlignment="1">
      <alignment horizontal="left" vertical="center"/>
    </xf>
    <xf numFmtId="0" fontId="93" fillId="0" borderId="14" xfId="0" applyFont="1" applyBorder="1" applyAlignment="1">
      <alignment horizontal="left"/>
    </xf>
    <xf numFmtId="0" fontId="88" fillId="0" borderId="0" xfId="0" applyFont="1"/>
    <xf numFmtId="0" fontId="12" fillId="0" borderId="49" xfId="2" applyFont="1" applyBorder="1" applyAlignment="1" applyProtection="1">
      <alignment horizontal="center"/>
    </xf>
    <xf numFmtId="1" fontId="12" fillId="0" borderId="42" xfId="2" applyNumberFormat="1" applyFont="1" applyBorder="1" applyAlignment="1" applyProtection="1">
      <alignment horizontal="center"/>
    </xf>
    <xf numFmtId="0" fontId="18" fillId="0" borderId="7" xfId="5" applyFont="1" applyBorder="1" applyAlignment="1">
      <alignment horizontal="left"/>
    </xf>
    <xf numFmtId="0" fontId="47" fillId="0" borderId="45" xfId="18" quotePrefix="1" applyFont="1" applyBorder="1" applyAlignment="1">
      <alignment horizontal="left"/>
    </xf>
    <xf numFmtId="0" fontId="11" fillId="0" borderId="29" xfId="18" applyFont="1" applyBorder="1"/>
    <xf numFmtId="0" fontId="47" fillId="0" borderId="3" xfId="18" applyFont="1" applyBorder="1" applyAlignment="1">
      <alignment horizontal="center"/>
    </xf>
    <xf numFmtId="0" fontId="47" fillId="0" borderId="0" xfId="18" quotePrefix="1" applyFont="1" applyAlignment="1">
      <alignment horizontal="center"/>
    </xf>
    <xf numFmtId="0" fontId="18" fillId="0" borderId="19" xfId="5" applyFont="1" applyBorder="1" applyAlignment="1">
      <alignment horizontal="left"/>
    </xf>
    <xf numFmtId="0" fontId="40" fillId="0" borderId="7" xfId="5" applyFont="1" applyBorder="1" applyAlignment="1">
      <alignment horizontal="left"/>
    </xf>
    <xf numFmtId="0" fontId="40" fillId="0" borderId="7" xfId="5" quotePrefix="1" applyFont="1" applyBorder="1" applyAlignment="1">
      <alignment horizontal="left"/>
    </xf>
    <xf numFmtId="1" fontId="18" fillId="0" borderId="7" xfId="0" applyNumberFormat="1" applyFont="1" applyBorder="1" applyAlignment="1">
      <alignment horizontal="left" vertical="justify"/>
    </xf>
    <xf numFmtId="0" fontId="18" fillId="0" borderId="7" xfId="0" applyFont="1" applyBorder="1" applyAlignment="1">
      <alignment horizontal="left" vertical="justify"/>
    </xf>
    <xf numFmtId="0" fontId="18" fillId="0" borderId="19" xfId="0" applyFont="1" applyBorder="1" applyAlignment="1">
      <alignment horizontal="left" vertical="justify"/>
    </xf>
    <xf numFmtId="0" fontId="11" fillId="0" borderId="42" xfId="0" applyFont="1" applyBorder="1"/>
    <xf numFmtId="0" fontId="11" fillId="0" borderId="19" xfId="0" applyFont="1" applyBorder="1"/>
    <xf numFmtId="0" fontId="23" fillId="0" borderId="14" xfId="0" applyFont="1" applyBorder="1"/>
    <xf numFmtId="0" fontId="23" fillId="0" borderId="14" xfId="0" applyFont="1" applyBorder="1" applyAlignment="1">
      <alignment horizontal="center"/>
    </xf>
    <xf numFmtId="1" fontId="11" fillId="0" borderId="45" xfId="2" applyNumberFormat="1" applyFont="1" applyBorder="1" applyAlignment="1" applyProtection="1">
      <alignment horizontal="center" vertical="center"/>
    </xf>
    <xf numFmtId="0" fontId="106" fillId="0" borderId="0" xfId="29"/>
    <xf numFmtId="0" fontId="100" fillId="0" borderId="24" xfId="29" applyFont="1" applyBorder="1" applyAlignment="1">
      <alignment horizontal="center"/>
    </xf>
    <xf numFmtId="0" fontId="106" fillId="0" borderId="24" xfId="29" applyBorder="1"/>
    <xf numFmtId="0" fontId="106" fillId="0" borderId="24" xfId="29" applyBorder="1" applyAlignment="1">
      <alignment horizontal="center"/>
    </xf>
    <xf numFmtId="0" fontId="106" fillId="0" borderId="0" xfId="29" applyAlignment="1">
      <alignment horizontal="center" vertical="top"/>
    </xf>
    <xf numFmtId="1" fontId="18" fillId="0" borderId="27" xfId="5" applyNumberFormat="1" applyFont="1" applyBorder="1"/>
    <xf numFmtId="3" fontId="18" fillId="0" borderId="9" xfId="5" quotePrefix="1" applyNumberFormat="1" applyFont="1" applyBorder="1" applyAlignment="1">
      <alignment horizontal="left"/>
    </xf>
    <xf numFmtId="3" fontId="18" fillId="0" borderId="9" xfId="5" applyNumberFormat="1" applyFont="1" applyBorder="1" applyAlignment="1">
      <alignment horizontal="left"/>
    </xf>
    <xf numFmtId="1" fontId="40" fillId="0" borderId="9" xfId="5" applyNumberFormat="1" applyFont="1" applyBorder="1"/>
    <xf numFmtId="1" fontId="40" fillId="0" borderId="13" xfId="5" applyNumberFormat="1" applyFont="1" applyBorder="1"/>
    <xf numFmtId="1" fontId="40" fillId="3" borderId="20" xfId="5" applyNumberFormat="1" applyFont="1" applyFill="1" applyBorder="1" applyAlignment="1">
      <alignment horizontal="left"/>
    </xf>
    <xf numFmtId="1" fontId="40" fillId="0" borderId="20" xfId="5" applyNumberFormat="1" applyFont="1" applyBorder="1" applyAlignment="1">
      <alignment horizontal="left"/>
    </xf>
    <xf numFmtId="1" fontId="40" fillId="2" borderId="20" xfId="5" applyNumberFormat="1" applyFont="1" applyFill="1" applyBorder="1" applyAlignment="1">
      <alignment horizontal="left"/>
    </xf>
    <xf numFmtId="3" fontId="20" fillId="0" borderId="0" xfId="0" applyNumberFormat="1" applyFont="1"/>
    <xf numFmtId="3" fontId="18" fillId="0" borderId="43" xfId="0" applyNumberFormat="1" applyFont="1" applyBorder="1" applyAlignment="1">
      <alignment horizontal="center" vertical="center"/>
    </xf>
    <xf numFmtId="3" fontId="18" fillId="0" borderId="5" xfId="5" applyNumberFormat="1" applyFont="1" applyBorder="1"/>
    <xf numFmtId="3" fontId="18" fillId="0" borderId="5" xfId="0" applyNumberFormat="1" applyFont="1" applyBorder="1"/>
    <xf numFmtId="3" fontId="18" fillId="0" borderId="20" xfId="5" applyNumberFormat="1" applyFont="1" applyBorder="1"/>
    <xf numFmtId="3" fontId="18" fillId="0" borderId="20" xfId="0" applyNumberFormat="1" applyFont="1" applyBorder="1"/>
    <xf numFmtId="3" fontId="18" fillId="0" borderId="23" xfId="0" applyNumberFormat="1" applyFont="1" applyBorder="1"/>
    <xf numFmtId="3" fontId="40" fillId="3" borderId="20" xfId="5" applyNumberFormat="1" applyFont="1" applyFill="1" applyBorder="1"/>
    <xf numFmtId="3" fontId="40" fillId="0" borderId="20" xfId="5" applyNumberFormat="1" applyFont="1" applyBorder="1"/>
    <xf numFmtId="3" fontId="40" fillId="2" borderId="20" xfId="5" applyNumberFormat="1" applyFont="1" applyFill="1" applyBorder="1"/>
    <xf numFmtId="3" fontId="40" fillId="0" borderId="5" xfId="5" applyNumberFormat="1" applyFont="1" applyBorder="1"/>
    <xf numFmtId="3" fontId="40" fillId="0" borderId="10" xfId="5" applyNumberFormat="1" applyFont="1" applyBorder="1"/>
    <xf numFmtId="3" fontId="40" fillId="0" borderId="0" xfId="0" applyNumberFormat="1" applyFont="1" applyAlignment="1">
      <alignment horizontal="center"/>
    </xf>
    <xf numFmtId="3" fontId="96" fillId="0" borderId="0" xfId="0" applyNumberFormat="1" applyFont="1"/>
    <xf numFmtId="165" fontId="23" fillId="0" borderId="20" xfId="1" applyFont="1" applyFill="1" applyBorder="1" applyAlignment="1">
      <alignment horizontal="left"/>
    </xf>
    <xf numFmtId="0" fontId="98" fillId="0" borderId="20" xfId="0" applyFont="1" applyBorder="1"/>
    <xf numFmtId="0" fontId="98" fillId="0" borderId="5" xfId="0" applyFont="1" applyBorder="1"/>
    <xf numFmtId="0" fontId="11" fillId="0" borderId="96" xfId="16" applyFont="1" applyBorder="1"/>
    <xf numFmtId="3" fontId="11" fillId="0" borderId="58" xfId="17" applyNumberFormat="1" applyFont="1" applyBorder="1" applyAlignment="1">
      <alignment horizontal="center" vertical="center"/>
    </xf>
    <xf numFmtId="3" fontId="11" fillId="0" borderId="28" xfId="17" applyNumberFormat="1" applyFont="1" applyBorder="1" applyAlignment="1">
      <alignment horizontal="center" vertical="center"/>
    </xf>
    <xf numFmtId="3" fontId="47" fillId="0" borderId="80" xfId="17" applyNumberFormat="1" applyFont="1" applyBorder="1" applyAlignment="1">
      <alignment horizontal="center" vertical="center"/>
    </xf>
    <xf numFmtId="0" fontId="12" fillId="0" borderId="28" xfId="17" applyBorder="1"/>
    <xf numFmtId="3" fontId="78" fillId="0" borderId="80" xfId="20" applyNumberFormat="1" applyFont="1" applyBorder="1" applyAlignment="1">
      <alignment horizontal="center"/>
    </xf>
    <xf numFmtId="0" fontId="37" fillId="8" borderId="24" xfId="16" quotePrefix="1" applyFont="1" applyFill="1" applyBorder="1" applyAlignment="1">
      <alignment horizontal="left"/>
    </xf>
    <xf numFmtId="170" fontId="11" fillId="0" borderId="24" xfId="0" applyNumberFormat="1" applyFont="1" applyBorder="1"/>
    <xf numFmtId="0" fontId="11" fillId="0" borderId="24" xfId="0" applyFont="1" applyBorder="1"/>
    <xf numFmtId="0" fontId="47" fillId="0" borderId="76" xfId="16" applyFont="1" applyBorder="1" applyAlignment="1">
      <alignment horizontal="center" vertical="center" wrapText="1"/>
    </xf>
    <xf numFmtId="15" fontId="76" fillId="0" borderId="24" xfId="0" applyNumberFormat="1" applyFont="1" applyBorder="1" applyAlignment="1">
      <alignment horizontal="center"/>
    </xf>
    <xf numFmtId="2" fontId="11" fillId="0" borderId="24" xfId="16" applyNumberFormat="1" applyFont="1" applyBorder="1" applyAlignment="1">
      <alignment horizontal="center"/>
    </xf>
    <xf numFmtId="0" fontId="32" fillId="8" borderId="24" xfId="27" applyFont="1" applyFill="1" applyBorder="1" applyAlignment="1">
      <alignment vertical="justify"/>
    </xf>
    <xf numFmtId="3" fontId="67" fillId="8" borderId="24" xfId="16" applyNumberFormat="1" applyFont="1" applyFill="1" applyBorder="1" applyAlignment="1">
      <alignment horizontal="center"/>
    </xf>
    <xf numFmtId="0" fontId="49" fillId="8" borderId="24" xfId="16" applyFill="1" applyBorder="1"/>
    <xf numFmtId="0" fontId="12" fillId="0" borderId="71" xfId="17" applyBorder="1"/>
    <xf numFmtId="0" fontId="12" fillId="0" borderId="72" xfId="17" applyBorder="1"/>
    <xf numFmtId="0" fontId="47" fillId="0" borderId="51" xfId="17" applyFont="1" applyBorder="1" applyAlignment="1">
      <alignment horizontal="center" vertical="center"/>
    </xf>
    <xf numFmtId="0" fontId="28" fillId="0" borderId="24" xfId="17" applyFont="1" applyBorder="1" applyAlignment="1">
      <alignment horizontal="center"/>
    </xf>
    <xf numFmtId="0" fontId="28" fillId="0" borderId="24" xfId="21" applyFont="1" applyBorder="1" applyAlignment="1">
      <alignment horizontal="center" vertical="center"/>
    </xf>
    <xf numFmtId="0" fontId="28" fillId="0" borderId="24" xfId="17" applyFont="1" applyBorder="1" applyAlignment="1">
      <alignment horizontal="left" vertical="center"/>
    </xf>
    <xf numFmtId="0" fontId="28" fillId="0" borderId="24" xfId="17" applyFont="1" applyBorder="1" applyAlignment="1">
      <alignment horizontal="left"/>
    </xf>
    <xf numFmtId="0" fontId="27" fillId="0" borderId="77" xfId="16" applyFont="1" applyBorder="1"/>
    <xf numFmtId="0" fontId="47" fillId="0" borderId="2" xfId="28" applyFont="1" applyBorder="1" applyAlignment="1">
      <alignment horizontal="center"/>
    </xf>
    <xf numFmtId="0" fontId="11" fillId="0" borderId="63" xfId="16" applyFont="1" applyBorder="1"/>
    <xf numFmtId="0" fontId="47" fillId="0" borderId="45" xfId="28" applyFont="1" applyBorder="1" applyAlignment="1">
      <alignment horizontal="center" vertical="center" wrapText="1"/>
    </xf>
    <xf numFmtId="0" fontId="47" fillId="0" borderId="40" xfId="28" applyFont="1" applyBorder="1" applyAlignment="1">
      <alignment horizontal="center" vertical="center" wrapText="1"/>
    </xf>
    <xf numFmtId="3" fontId="11" fillId="0" borderId="80" xfId="16" applyNumberFormat="1" applyFont="1" applyBorder="1" applyAlignment="1">
      <alignment horizontal="center"/>
    </xf>
    <xf numFmtId="0" fontId="0" fillId="0" borderId="29" xfId="16" applyFont="1" applyBorder="1"/>
    <xf numFmtId="0" fontId="0" fillId="0" borderId="29" xfId="16" applyFont="1" applyBorder="1" applyAlignment="1">
      <alignment horizontal="left"/>
    </xf>
    <xf numFmtId="0" fontId="0" fillId="0" borderId="29" xfId="16" applyFont="1" applyBorder="1" applyAlignment="1">
      <alignment horizontal="center"/>
    </xf>
    <xf numFmtId="0" fontId="66" fillId="0" borderId="40" xfId="16" applyFont="1" applyBorder="1" applyAlignment="1">
      <alignment horizontal="center" vertical="center" wrapText="1"/>
    </xf>
    <xf numFmtId="3" fontId="67" fillId="0" borderId="31" xfId="17" applyNumberFormat="1" applyFont="1" applyBorder="1" applyAlignment="1">
      <alignment horizontal="center"/>
    </xf>
    <xf numFmtId="3" fontId="67" fillId="0" borderId="28" xfId="16" applyNumberFormat="1" applyFont="1" applyBorder="1" applyAlignment="1">
      <alignment horizontal="center"/>
    </xf>
    <xf numFmtId="3" fontId="75" fillId="0" borderId="33" xfId="20" applyNumberFormat="1" applyFont="1" applyBorder="1" applyAlignment="1">
      <alignment horizontal="center"/>
    </xf>
    <xf numFmtId="0" fontId="11" fillId="0" borderId="82" xfId="16" applyFont="1" applyBorder="1"/>
    <xf numFmtId="0" fontId="0" fillId="0" borderId="26" xfId="16" applyFont="1" applyBorder="1" applyAlignment="1">
      <alignment horizontal="center"/>
    </xf>
    <xf numFmtId="0" fontId="0" fillId="0" borderId="29" xfId="17" applyFont="1" applyBorder="1" applyAlignment="1">
      <alignment horizontal="center"/>
    </xf>
    <xf numFmtId="0" fontId="0" fillId="0" borderId="30" xfId="17" applyFont="1" applyBorder="1"/>
    <xf numFmtId="0" fontId="11" fillId="0" borderId="34" xfId="16" applyFont="1" applyBorder="1" applyAlignment="1">
      <alignment horizontal="center"/>
    </xf>
    <xf numFmtId="0" fontId="32" fillId="0" borderId="24" xfId="27" applyFont="1" applyBorder="1" applyAlignment="1">
      <alignment vertical="justify"/>
    </xf>
    <xf numFmtId="0" fontId="0" fillId="0" borderId="2" xfId="0" applyBorder="1"/>
    <xf numFmtId="0" fontId="11" fillId="5" borderId="24" xfId="17" applyFont="1" applyFill="1" applyBorder="1" applyAlignment="1">
      <alignment horizontal="center"/>
    </xf>
    <xf numFmtId="0" fontId="47" fillId="0" borderId="58" xfId="28" applyFont="1" applyBorder="1" applyAlignment="1">
      <alignment horizontal="center"/>
    </xf>
    <xf numFmtId="0" fontId="47" fillId="0" borderId="60" xfId="28" applyFont="1" applyBorder="1" applyAlignment="1">
      <alignment horizontal="center"/>
    </xf>
    <xf numFmtId="0" fontId="47" fillId="0" borderId="33" xfId="28" applyFont="1" applyBorder="1" applyAlignment="1">
      <alignment horizontal="center" vertical="center" wrapText="1"/>
    </xf>
    <xf numFmtId="0" fontId="47" fillId="0" borderId="35" xfId="28" applyFont="1" applyBorder="1" applyAlignment="1">
      <alignment horizontal="center" vertical="center" wrapText="1"/>
    </xf>
    <xf numFmtId="0" fontId="47" fillId="0" borderId="51" xfId="16" applyFont="1" applyBorder="1" applyAlignment="1">
      <alignment horizontal="center" vertical="center"/>
    </xf>
    <xf numFmtId="0" fontId="47" fillId="0" borderId="52" xfId="16" applyFont="1" applyBorder="1" applyAlignment="1">
      <alignment horizontal="center" vertical="center"/>
    </xf>
    <xf numFmtId="0" fontId="47" fillId="10" borderId="1" xfId="17" applyFont="1" applyFill="1" applyBorder="1" applyAlignment="1">
      <alignment horizontal="center"/>
    </xf>
    <xf numFmtId="0" fontId="11" fillId="0" borderId="29" xfId="16" applyFont="1" applyBorder="1" applyAlignment="1">
      <alignment horizontal="left"/>
    </xf>
    <xf numFmtId="0" fontId="11" fillId="0" borderId="30" xfId="16" applyFont="1" applyBorder="1" applyAlignment="1">
      <alignment horizontal="center"/>
    </xf>
    <xf numFmtId="0" fontId="11" fillId="0" borderId="30" xfId="16" applyFont="1" applyBorder="1"/>
    <xf numFmtId="0" fontId="11" fillId="0" borderId="79" xfId="16" applyFont="1" applyBorder="1"/>
    <xf numFmtId="0" fontId="11" fillId="0" borderId="29" xfId="16" quotePrefix="1" applyFont="1" applyBorder="1" applyAlignment="1">
      <alignment horizontal="left"/>
    </xf>
    <xf numFmtId="0" fontId="11" fillId="0" borderId="29" xfId="16" quotePrefix="1" applyFont="1" applyBorder="1" applyAlignment="1">
      <alignment horizontal="center"/>
    </xf>
    <xf numFmtId="0" fontId="11" fillId="0" borderId="41" xfId="16" applyFont="1" applyBorder="1"/>
    <xf numFmtId="0" fontId="37" fillId="0" borderId="25" xfId="16" applyFont="1" applyBorder="1" applyAlignment="1">
      <alignment horizontal="left"/>
    </xf>
    <xf numFmtId="0" fontId="11" fillId="0" borderId="25" xfId="16" applyFont="1" applyBorder="1"/>
    <xf numFmtId="0" fontId="11" fillId="0" borderId="57" xfId="16" applyFont="1" applyBorder="1" applyAlignment="1">
      <alignment horizontal="center"/>
    </xf>
    <xf numFmtId="0" fontId="11" fillId="0" borderId="50" xfId="17" applyFont="1" applyBorder="1" applyAlignment="1">
      <alignment horizontal="center"/>
    </xf>
    <xf numFmtId="0" fontId="11" fillId="0" borderId="30" xfId="17" applyFont="1" applyBorder="1" applyAlignment="1">
      <alignment horizontal="center"/>
    </xf>
    <xf numFmtId="0" fontId="11" fillId="10" borderId="29" xfId="17" applyFont="1" applyFill="1" applyBorder="1"/>
    <xf numFmtId="0" fontId="11" fillId="10" borderId="29" xfId="17" quotePrefix="1" applyFont="1" applyFill="1" applyBorder="1" applyAlignment="1">
      <alignment horizontal="center"/>
    </xf>
    <xf numFmtId="0" fontId="11" fillId="10" borderId="29" xfId="17" applyFont="1" applyFill="1" applyBorder="1" applyAlignment="1">
      <alignment horizontal="left"/>
    </xf>
    <xf numFmtId="3" fontId="75" fillId="0" borderId="31" xfId="20" applyNumberFormat="1" applyFont="1" applyBorder="1" applyAlignment="1">
      <alignment horizontal="center"/>
    </xf>
    <xf numFmtId="3" fontId="75" fillId="0" borderId="31" xfId="20" applyNumberFormat="1" applyFont="1" applyBorder="1"/>
    <xf numFmtId="0" fontId="11" fillId="0" borderId="35" xfId="17" applyFont="1" applyBorder="1" applyAlignment="1">
      <alignment horizontal="center"/>
    </xf>
    <xf numFmtId="0" fontId="11" fillId="0" borderId="31" xfId="17" applyFont="1" applyBorder="1" applyAlignment="1">
      <alignment horizontal="center"/>
    </xf>
    <xf numFmtId="0" fontId="11" fillId="0" borderId="25" xfId="17" applyFont="1" applyBorder="1"/>
    <xf numFmtId="3" fontId="67" fillId="0" borderId="24" xfId="17" applyNumberFormat="1" applyFont="1" applyBorder="1" applyAlignment="1">
      <alignment horizontal="center"/>
    </xf>
    <xf numFmtId="3" fontId="11" fillId="0" borderId="24" xfId="17" applyNumberFormat="1" applyFont="1" applyBorder="1"/>
    <xf numFmtId="0" fontId="47" fillId="10" borderId="85" xfId="17" applyFont="1" applyFill="1" applyBorder="1" applyAlignment="1">
      <alignment horizontal="center"/>
    </xf>
    <xf numFmtId="0" fontId="11" fillId="0" borderId="35" xfId="17" applyFont="1" applyBorder="1"/>
    <xf numFmtId="0" fontId="11" fillId="0" borderId="40" xfId="17" applyFont="1" applyBorder="1"/>
    <xf numFmtId="3" fontId="66" fillId="0" borderId="2" xfId="17" applyNumberFormat="1" applyFont="1" applyBorder="1"/>
    <xf numFmtId="0" fontId="66" fillId="0" borderId="45" xfId="28" applyFont="1" applyBorder="1" applyAlignment="1">
      <alignment horizontal="center" vertical="center" wrapText="1"/>
    </xf>
    <xf numFmtId="0" fontId="66" fillId="0" borderId="40" xfId="28" applyFont="1" applyBorder="1" applyAlignment="1">
      <alignment horizontal="center" vertical="center" wrapText="1"/>
    </xf>
    <xf numFmtId="3" fontId="66" fillId="0" borderId="2" xfId="16" applyNumberFormat="1" applyFont="1" applyBorder="1" applyAlignment="1">
      <alignment horizontal="center"/>
    </xf>
    <xf numFmtId="0" fontId="11" fillId="0" borderId="64" xfId="16" applyFont="1" applyBorder="1"/>
    <xf numFmtId="0" fontId="49" fillId="8" borderId="24" xfId="16" applyFill="1" applyBorder="1" applyAlignment="1">
      <alignment horizontal="center"/>
    </xf>
    <xf numFmtId="0" fontId="11" fillId="0" borderId="25" xfId="16" applyFont="1" applyBorder="1" applyAlignment="1">
      <alignment horizontal="left"/>
    </xf>
    <xf numFmtId="3" fontId="67" fillId="0" borderId="25" xfId="16" applyNumberFormat="1" applyFont="1" applyBorder="1" applyAlignment="1">
      <alignment horizontal="center"/>
    </xf>
    <xf numFmtId="0" fontId="11" fillId="0" borderId="81" xfId="16" applyFont="1" applyBorder="1"/>
    <xf numFmtId="0" fontId="12" fillId="0" borderId="24" xfId="16" applyFont="1" applyBorder="1" applyAlignment="1">
      <alignment horizontal="right"/>
    </xf>
    <xf numFmtId="3" fontId="97" fillId="0" borderId="28" xfId="2" applyNumberFormat="1" applyFont="1" applyFill="1" applyBorder="1" applyAlignment="1" applyProtection="1">
      <alignment horizontal="right"/>
    </xf>
    <xf numFmtId="3" fontId="106" fillId="0" borderId="56" xfId="0" applyNumberFormat="1" applyFont="1" applyBorder="1" applyAlignment="1">
      <alignment horizontal="right"/>
    </xf>
    <xf numFmtId="3" fontId="11" fillId="8" borderId="26" xfId="17" applyNumberFormat="1" applyFont="1" applyFill="1" applyBorder="1" applyAlignment="1">
      <alignment horizontal="center"/>
    </xf>
    <xf numFmtId="3" fontId="75" fillId="0" borderId="42" xfId="20" applyNumberFormat="1" applyFont="1" applyBorder="1" applyAlignment="1">
      <alignment horizontal="center"/>
    </xf>
    <xf numFmtId="3" fontId="75" fillId="0" borderId="57" xfId="20" applyNumberFormat="1" applyFont="1" applyBorder="1" applyAlignment="1">
      <alignment horizontal="center"/>
    </xf>
    <xf numFmtId="3" fontId="75" fillId="0" borderId="57" xfId="20" applyNumberFormat="1" applyFont="1" applyBorder="1"/>
    <xf numFmtId="15" fontId="76" fillId="8" borderId="24" xfId="17" applyNumberFormat="1" applyFont="1" applyFill="1" applyBorder="1"/>
    <xf numFmtId="15" fontId="107" fillId="8" borderId="24" xfId="20" applyNumberFormat="1" applyFont="1" applyFill="1" applyBorder="1"/>
    <xf numFmtId="0" fontId="12" fillId="0" borderId="0" xfId="17" applyAlignment="1">
      <alignment horizontal="left"/>
    </xf>
    <xf numFmtId="0" fontId="11" fillId="0" borderId="81" xfId="20" applyFont="1" applyBorder="1" applyAlignment="1">
      <alignment horizontal="center"/>
    </xf>
    <xf numFmtId="0" fontId="11" fillId="0" borderId="31" xfId="17" applyFont="1" applyBorder="1"/>
    <xf numFmtId="0" fontId="11" fillId="0" borderId="25" xfId="20" applyFont="1" applyBorder="1" applyAlignment="1">
      <alignment horizontal="left"/>
    </xf>
    <xf numFmtId="0" fontId="11" fillId="0" borderId="25" xfId="20" quotePrefix="1" applyFont="1" applyBorder="1" applyAlignment="1">
      <alignment horizontal="center" vertical="center"/>
    </xf>
    <xf numFmtId="0" fontId="11" fillId="0" borderId="25" xfId="20" applyFont="1" applyBorder="1" applyAlignment="1">
      <alignment horizontal="center" vertical="center"/>
    </xf>
    <xf numFmtId="0" fontId="11" fillId="0" borderId="41" xfId="20" applyFont="1" applyBorder="1"/>
    <xf numFmtId="0" fontId="11" fillId="0" borderId="25" xfId="20" quotePrefix="1" applyFont="1" applyBorder="1" applyAlignment="1">
      <alignment horizontal="center"/>
    </xf>
    <xf numFmtId="3" fontId="49" fillId="0" borderId="41" xfId="20" applyNumberFormat="1" applyBorder="1" applyAlignment="1">
      <alignment horizontal="center"/>
    </xf>
    <xf numFmtId="0" fontId="11" fillId="0" borderId="25" xfId="17" applyFont="1" applyBorder="1" applyAlignment="1">
      <alignment horizontal="center"/>
    </xf>
    <xf numFmtId="3" fontId="67" fillId="0" borderId="18" xfId="17" applyNumberFormat="1" applyFont="1" applyBorder="1" applyAlignment="1">
      <alignment horizontal="center"/>
    </xf>
    <xf numFmtId="3" fontId="11" fillId="0" borderId="56" xfId="17" applyNumberFormat="1" applyFont="1" applyBorder="1"/>
    <xf numFmtId="3" fontId="66" fillId="0" borderId="83" xfId="17" applyNumberFormat="1" applyFont="1" applyBorder="1"/>
    <xf numFmtId="0" fontId="0" fillId="0" borderId="61" xfId="0" applyBorder="1" applyAlignment="1">
      <alignment horizontal="center"/>
    </xf>
    <xf numFmtId="0" fontId="131" fillId="0" borderId="78" xfId="17" applyFont="1" applyBorder="1" applyAlignment="1">
      <alignment horizontal="center"/>
    </xf>
    <xf numFmtId="1" fontId="40" fillId="2" borderId="14" xfId="5" applyNumberFormat="1" applyFont="1" applyFill="1" applyBorder="1" applyAlignment="1">
      <alignment horizontal="center"/>
    </xf>
    <xf numFmtId="1" fontId="40" fillId="2" borderId="19" xfId="5" applyNumberFormat="1" applyFont="1" applyFill="1" applyBorder="1" applyAlignment="1">
      <alignment horizontal="center"/>
    </xf>
    <xf numFmtId="0" fontId="98" fillId="0" borderId="23" xfId="0" applyFont="1" applyBorder="1"/>
    <xf numFmtId="0" fontId="11" fillId="7" borderId="78" xfId="16" applyFont="1" applyFill="1" applyBorder="1" applyAlignment="1">
      <alignment horizontal="center"/>
    </xf>
    <xf numFmtId="0" fontId="11" fillId="7" borderId="24" xfId="16" applyFont="1" applyFill="1" applyBorder="1" applyAlignment="1">
      <alignment horizontal="center"/>
    </xf>
    <xf numFmtId="0" fontId="24" fillId="3" borderId="7" xfId="14" applyFont="1" applyFill="1" applyBorder="1" applyAlignment="1">
      <alignment horizontal="center"/>
    </xf>
    <xf numFmtId="0" fontId="11" fillId="0" borderId="7" xfId="14" applyFont="1" applyBorder="1"/>
    <xf numFmtId="0" fontId="24" fillId="0" borderId="23" xfId="0" quotePrefix="1" applyFont="1" applyBorder="1" applyAlignment="1">
      <alignment horizontal="center"/>
    </xf>
    <xf numFmtId="0" fontId="14" fillId="4" borderId="20" xfId="2" applyFill="1" applyBorder="1" applyAlignment="1" applyProtection="1"/>
    <xf numFmtId="0" fontId="11" fillId="0" borderId="5" xfId="15" applyFont="1" applyBorder="1" applyAlignment="1">
      <alignment horizontal="center"/>
    </xf>
    <xf numFmtId="0" fontId="11" fillId="0" borderId="5" xfId="15" applyFont="1" applyBorder="1" applyAlignment="1">
      <alignment horizontal="left"/>
    </xf>
    <xf numFmtId="0" fontId="11" fillId="0" borderId="5" xfId="15" quotePrefix="1" applyFont="1" applyBorder="1" applyAlignment="1">
      <alignment horizontal="center"/>
    </xf>
    <xf numFmtId="0" fontId="24" fillId="0" borderId="20" xfId="13" applyFont="1" applyBorder="1" applyAlignment="1">
      <alignment horizontal="center"/>
    </xf>
    <xf numFmtId="0" fontId="24" fillId="0" borderId="19" xfId="13" applyFont="1" applyBorder="1" applyAlignment="1">
      <alignment horizontal="left"/>
    </xf>
    <xf numFmtId="0" fontId="24" fillId="0" borderId="20" xfId="15" quotePrefix="1" applyFont="1" applyBorder="1"/>
    <xf numFmtId="0" fontId="24" fillId="0" borderId="20" xfId="15" applyFont="1" applyBorder="1"/>
    <xf numFmtId="164" fontId="24" fillId="0" borderId="20" xfId="15" applyNumberFormat="1" applyFont="1" applyBorder="1"/>
    <xf numFmtId="0" fontId="24" fillId="0" borderId="20" xfId="15" applyFont="1" applyBorder="1" applyAlignment="1">
      <alignment horizontal="center"/>
    </xf>
    <xf numFmtId="0" fontId="24" fillId="0" borderId="20" xfId="15" quotePrefix="1" applyFont="1" applyBorder="1" applyAlignment="1">
      <alignment horizontal="center"/>
    </xf>
    <xf numFmtId="0" fontId="24" fillId="0" borderId="20" xfId="13" applyFont="1" applyBorder="1"/>
    <xf numFmtId="0" fontId="11" fillId="0" borderId="19" xfId="13" applyFont="1" applyBorder="1" applyAlignment="1">
      <alignment horizontal="left"/>
    </xf>
    <xf numFmtId="0" fontId="11" fillId="0" borderId="20" xfId="15" quotePrefix="1" applyFont="1" applyBorder="1"/>
    <xf numFmtId="0" fontId="11" fillId="0" borderId="5" xfId="15" quotePrefix="1" applyFont="1" applyBorder="1"/>
    <xf numFmtId="0" fontId="11" fillId="0" borderId="20" xfId="15" applyFont="1" applyBorder="1"/>
    <xf numFmtId="0" fontId="11" fillId="0" borderId="20" xfId="15" applyFont="1" applyBorder="1" applyAlignment="1">
      <alignment horizontal="center"/>
    </xf>
    <xf numFmtId="0" fontId="18" fillId="0" borderId="0" xfId="5" applyFont="1" applyAlignment="1">
      <alignment horizontal="left"/>
    </xf>
    <xf numFmtId="1" fontId="18" fillId="0" borderId="5" xfId="5" quotePrefix="1" applyNumberFormat="1" applyFont="1" applyBorder="1"/>
    <xf numFmtId="3" fontId="18" fillId="0" borderId="5" xfId="0" quotePrefix="1" applyNumberFormat="1" applyFont="1" applyBorder="1" applyAlignment="1">
      <alignment horizontal="left"/>
    </xf>
    <xf numFmtId="3" fontId="18" fillId="0" borderId="20" xfId="0" quotePrefix="1" applyNumberFormat="1" applyFont="1" applyBorder="1" applyAlignment="1">
      <alignment horizontal="center"/>
    </xf>
    <xf numFmtId="3" fontId="18" fillId="0" borderId="44" xfId="0" quotePrefix="1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1" fontId="18" fillId="0" borderId="15" xfId="0" quotePrefix="1" applyNumberFormat="1" applyFont="1" applyBorder="1" applyAlignment="1">
      <alignment horizontal="center"/>
    </xf>
    <xf numFmtId="166" fontId="18" fillId="0" borderId="20" xfId="0" quotePrefix="1" applyNumberFormat="1" applyFont="1" applyBorder="1" applyAlignment="1">
      <alignment horizontal="center"/>
    </xf>
    <xf numFmtId="0" fontId="18" fillId="0" borderId="14" xfId="0" quotePrefix="1" applyFont="1" applyBorder="1" applyAlignment="1">
      <alignment horizontal="center"/>
    </xf>
    <xf numFmtId="166" fontId="18" fillId="0" borderId="5" xfId="5" quotePrefix="1" applyNumberFormat="1" applyFont="1" applyBorder="1" applyAlignment="1">
      <alignment horizontal="center"/>
    </xf>
    <xf numFmtId="3" fontId="18" fillId="0" borderId="5" xfId="5" quotePrefix="1" applyNumberFormat="1" applyFont="1" applyBorder="1" applyAlignment="1">
      <alignment horizontal="center"/>
    </xf>
    <xf numFmtId="0" fontId="32" fillId="0" borderId="43" xfId="0" quotePrefix="1" applyFont="1" applyBorder="1" applyAlignment="1">
      <alignment horizontal="center"/>
    </xf>
    <xf numFmtId="1" fontId="18" fillId="0" borderId="23" xfId="5" applyNumberFormat="1" applyFont="1" applyBorder="1" applyAlignment="1">
      <alignment horizontal="left" vertical="center"/>
    </xf>
    <xf numFmtId="4" fontId="18" fillId="0" borderId="5" xfId="5" applyNumberFormat="1" applyFont="1" applyBorder="1" applyAlignment="1">
      <alignment horizontal="center"/>
    </xf>
    <xf numFmtId="167" fontId="18" fillId="0" borderId="5" xfId="5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2" fontId="18" fillId="0" borderId="20" xfId="5" applyNumberFormat="1" applyFont="1" applyBorder="1" applyAlignment="1">
      <alignment horizontal="center"/>
    </xf>
    <xf numFmtId="3" fontId="18" fillId="0" borderId="23" xfId="5" applyNumberFormat="1" applyFont="1" applyBorder="1"/>
    <xf numFmtId="1" fontId="18" fillId="0" borderId="23" xfId="5" applyNumberFormat="1" applyFont="1" applyBorder="1" applyAlignment="1">
      <alignment horizontal="left"/>
    </xf>
    <xf numFmtId="1" fontId="18" fillId="0" borderId="27" xfId="5" applyNumberFormat="1" applyFont="1" applyBorder="1" applyAlignment="1">
      <alignment horizontal="left"/>
    </xf>
    <xf numFmtId="0" fontId="18" fillId="0" borderId="5" xfId="8" applyFont="1" applyBorder="1" applyAlignment="1">
      <alignment horizontal="left" vertical="center"/>
    </xf>
    <xf numFmtId="16" fontId="18" fillId="0" borderId="7" xfId="0" quotePrefix="1" applyNumberFormat="1" applyFont="1" applyBorder="1" applyAlignment="1">
      <alignment horizontal="center"/>
    </xf>
    <xf numFmtId="0" fontId="40" fillId="0" borderId="7" xfId="0" applyFont="1" applyBorder="1" applyAlignment="1">
      <alignment horizontal="left"/>
    </xf>
    <xf numFmtId="0" fontId="40" fillId="0" borderId="8" xfId="0" applyFont="1" applyBorder="1"/>
    <xf numFmtId="3" fontId="40" fillId="0" borderId="5" xfId="0" applyNumberFormat="1" applyFont="1" applyBorder="1"/>
    <xf numFmtId="166" fontId="40" fillId="0" borderId="5" xfId="0" applyNumberFormat="1" applyFont="1" applyBorder="1" applyAlignment="1">
      <alignment horizontal="center"/>
    </xf>
    <xf numFmtId="0" fontId="40" fillId="0" borderId="9" xfId="0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/>
    </xf>
    <xf numFmtId="3" fontId="18" fillId="0" borderId="7" xfId="0" quotePrefix="1" applyNumberFormat="1" applyFont="1" applyBorder="1" applyAlignment="1">
      <alignment horizontal="center"/>
    </xf>
    <xf numFmtId="1" fontId="18" fillId="0" borderId="15" xfId="0" applyNumberFormat="1" applyFont="1" applyBorder="1" applyAlignment="1">
      <alignment horizontal="center" vertical="center"/>
    </xf>
    <xf numFmtId="166" fontId="18" fillId="0" borderId="7" xfId="0" quotePrefix="1" applyNumberFormat="1" applyFont="1" applyBorder="1" applyAlignment="1">
      <alignment horizontal="center"/>
    </xf>
    <xf numFmtId="1" fontId="18" fillId="0" borderId="9" xfId="5" quotePrefix="1" applyNumberFormat="1" applyFont="1" applyBorder="1"/>
    <xf numFmtId="168" fontId="18" fillId="0" borderId="5" xfId="0" quotePrefix="1" applyNumberFormat="1" applyFont="1" applyBorder="1" applyAlignment="1">
      <alignment horizontal="center"/>
    </xf>
    <xf numFmtId="3" fontId="18" fillId="0" borderId="14" xfId="0" quotePrefix="1" applyNumberFormat="1" applyFont="1" applyBorder="1" applyAlignment="1">
      <alignment horizontal="center"/>
    </xf>
    <xf numFmtId="3" fontId="18" fillId="0" borderId="14" xfId="5" quotePrefix="1" applyNumberFormat="1" applyFont="1" applyBorder="1" applyAlignment="1">
      <alignment horizontal="center"/>
    </xf>
    <xf numFmtId="3" fontId="18" fillId="0" borderId="20" xfId="5" quotePrefix="1" applyNumberFormat="1" applyFont="1" applyBorder="1" applyAlignment="1">
      <alignment horizontal="center"/>
    </xf>
    <xf numFmtId="3" fontId="18" fillId="0" borderId="20" xfId="5" quotePrefix="1" applyNumberFormat="1" applyFont="1" applyBorder="1" applyAlignment="1">
      <alignment horizontal="left"/>
    </xf>
    <xf numFmtId="0" fontId="40" fillId="0" borderId="9" xfId="0" applyFont="1" applyBorder="1"/>
    <xf numFmtId="1" fontId="18" fillId="0" borderId="5" xfId="5" applyNumberFormat="1" applyFont="1" applyBorder="1" applyAlignment="1">
      <alignment horizontal="left" vertical="center"/>
    </xf>
    <xf numFmtId="3" fontId="18" fillId="0" borderId="7" xfId="5" quotePrefix="1" applyNumberFormat="1" applyFont="1" applyBorder="1" applyAlignment="1">
      <alignment horizontal="center"/>
    </xf>
    <xf numFmtId="168" fontId="18" fillId="0" borderId="23" xfId="5" applyNumberFormat="1" applyFont="1" applyBorder="1" applyAlignment="1">
      <alignment horizontal="center"/>
    </xf>
    <xf numFmtId="4" fontId="18" fillId="0" borderId="20" xfId="5" applyNumberFormat="1" applyFont="1" applyBorder="1" applyAlignment="1">
      <alignment horizontal="center"/>
    </xf>
    <xf numFmtId="0" fontId="18" fillId="0" borderId="19" xfId="5" applyFont="1" applyBorder="1" applyAlignment="1">
      <alignment horizontal="center"/>
    </xf>
    <xf numFmtId="3" fontId="18" fillId="0" borderId="20" xfId="0" quotePrefix="1" applyNumberFormat="1" applyFont="1" applyBorder="1" applyAlignment="1">
      <alignment horizontal="left"/>
    </xf>
    <xf numFmtId="0" fontId="18" fillId="0" borderId="19" xfId="0" quotePrefix="1" applyFont="1" applyBorder="1" applyAlignment="1">
      <alignment horizontal="center"/>
    </xf>
    <xf numFmtId="0" fontId="106" fillId="0" borderId="0" xfId="0" applyFont="1" applyAlignment="1">
      <alignment horizontal="left"/>
    </xf>
    <xf numFmtId="0" fontId="32" fillId="0" borderId="6" xfId="10" applyFont="1" applyBorder="1"/>
    <xf numFmtId="0" fontId="32" fillId="0" borderId="7" xfId="10" applyFont="1" applyBorder="1"/>
    <xf numFmtId="0" fontId="18" fillId="0" borderId="7" xfId="10" applyFont="1" applyBorder="1"/>
    <xf numFmtId="0" fontId="32" fillId="0" borderId="7" xfId="9" applyFont="1" applyBorder="1" applyAlignment="1">
      <alignment horizontal="left"/>
    </xf>
    <xf numFmtId="0" fontId="32" fillId="0" borderId="19" xfId="10" applyFont="1" applyBorder="1"/>
    <xf numFmtId="0" fontId="106" fillId="0" borderId="11" xfId="0" applyFont="1" applyBorder="1" applyAlignment="1">
      <alignment horizontal="right" vertical="center"/>
    </xf>
    <xf numFmtId="0" fontId="106" fillId="0" borderId="24" xfId="16" quotePrefix="1" applyFont="1" applyBorder="1" applyAlignment="1">
      <alignment horizontal="center"/>
    </xf>
    <xf numFmtId="15" fontId="76" fillId="0" borderId="24" xfId="17" applyNumberFormat="1" applyFont="1" applyBorder="1" applyAlignment="1">
      <alignment horizontal="right"/>
    </xf>
    <xf numFmtId="0" fontId="100" fillId="0" borderId="17" xfId="16" applyFont="1" applyBorder="1" applyAlignment="1">
      <alignment horizontal="center" vertical="center" wrapText="1"/>
    </xf>
    <xf numFmtId="0" fontId="100" fillId="0" borderId="2" xfId="16" applyFont="1" applyBorder="1" applyAlignment="1">
      <alignment horizontal="center" vertical="center" wrapText="1"/>
    </xf>
    <xf numFmtId="0" fontId="100" fillId="0" borderId="33" xfId="16" applyFont="1" applyBorder="1" applyAlignment="1">
      <alignment horizontal="center" wrapText="1"/>
    </xf>
    <xf numFmtId="15" fontId="107" fillId="0" borderId="24" xfId="20" applyNumberFormat="1" applyFont="1" applyBorder="1"/>
    <xf numFmtId="0" fontId="47" fillId="0" borderId="17" xfId="17" applyFont="1" applyBorder="1" applyAlignment="1">
      <alignment horizontal="center" wrapText="1"/>
    </xf>
    <xf numFmtId="0" fontId="55" fillId="0" borderId="17" xfId="17" applyFont="1" applyBorder="1" applyAlignment="1">
      <alignment horizontal="center" wrapText="1"/>
    </xf>
    <xf numFmtId="0" fontId="47" fillId="0" borderId="34" xfId="17" applyFont="1" applyBorder="1" applyAlignment="1">
      <alignment horizontal="center" wrapText="1"/>
    </xf>
    <xf numFmtId="0" fontId="47" fillId="0" borderId="35" xfId="17" applyFont="1" applyBorder="1" applyAlignment="1">
      <alignment horizontal="center" wrapText="1"/>
    </xf>
    <xf numFmtId="0" fontId="47" fillId="0" borderId="53" xfId="17" applyFont="1" applyBorder="1" applyAlignment="1">
      <alignment horizontal="center" wrapText="1"/>
    </xf>
    <xf numFmtId="0" fontId="47" fillId="0" borderId="3" xfId="17" applyFont="1" applyBorder="1" applyAlignment="1">
      <alignment horizontal="center" wrapText="1"/>
    </xf>
    <xf numFmtId="0" fontId="47" fillId="0" borderId="33" xfId="17" applyFont="1" applyBorder="1" applyAlignment="1">
      <alignment horizontal="center" wrapText="1"/>
    </xf>
    <xf numFmtId="1" fontId="12" fillId="0" borderId="38" xfId="2" applyNumberFormat="1" applyFont="1" applyBorder="1" applyAlignment="1" applyProtection="1">
      <alignment horizontal="center" vertical="center"/>
    </xf>
    <xf numFmtId="1" fontId="12" fillId="0" borderId="26" xfId="2" applyNumberFormat="1" applyFont="1" applyBorder="1" applyAlignment="1" applyProtection="1">
      <alignment horizontal="center" vertical="center"/>
    </xf>
    <xf numFmtId="0" fontId="18" fillId="0" borderId="5" xfId="0" quotePrefix="1" applyFont="1" applyBorder="1" applyAlignment="1">
      <alignment horizontal="left" vertical="justify"/>
    </xf>
    <xf numFmtId="1" fontId="18" fillId="7" borderId="5" xfId="5" applyNumberFormat="1" applyFont="1" applyFill="1" applyBorder="1" applyAlignment="1">
      <alignment horizontal="center"/>
    </xf>
    <xf numFmtId="1" fontId="18" fillId="7" borderId="9" xfId="5" applyNumberFormat="1" applyFont="1" applyFill="1" applyBorder="1" applyAlignment="1">
      <alignment horizontal="center"/>
    </xf>
    <xf numFmtId="1" fontId="18" fillId="0" borderId="33" xfId="2" applyNumberFormat="1" applyFont="1" applyBorder="1" applyAlignment="1" applyProtection="1">
      <alignment horizontal="center" vertical="justify"/>
    </xf>
    <xf numFmtId="1" fontId="18" fillId="0" borderId="35" xfId="2" applyNumberFormat="1" applyFont="1" applyBorder="1" applyAlignment="1" applyProtection="1">
      <alignment horizontal="center" vertical="justify"/>
    </xf>
    <xf numFmtId="0" fontId="11" fillId="0" borderId="0" xfId="0" applyFont="1" applyAlignment="1">
      <alignment horizontal="right"/>
    </xf>
    <xf numFmtId="0" fontId="11" fillId="0" borderId="0" xfId="0" quotePrefix="1" applyFont="1" applyAlignment="1">
      <alignment horizontal="right"/>
    </xf>
    <xf numFmtId="0" fontId="12" fillId="0" borderId="3" xfId="2" applyFont="1" applyBorder="1" applyAlignment="1" applyProtection="1">
      <alignment horizontal="center" vertical="center"/>
    </xf>
    <xf numFmtId="0" fontId="12" fillId="0" borderId="34" xfId="2" applyFont="1" applyBorder="1" applyAlignment="1" applyProtection="1">
      <alignment horizontal="center" vertical="center"/>
    </xf>
    <xf numFmtId="0" fontId="18" fillId="0" borderId="11" xfId="0" quotePrefix="1" applyFont="1" applyBorder="1" applyAlignment="1">
      <alignment horizontal="center" vertical="center"/>
    </xf>
    <xf numFmtId="1" fontId="12" fillId="0" borderId="45" xfId="2" applyNumberFormat="1" applyFont="1" applyBorder="1" applyAlignment="1" applyProtection="1">
      <alignment horizontal="center" vertical="center"/>
    </xf>
    <xf numFmtId="0" fontId="98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/>
    <xf numFmtId="3" fontId="32" fillId="0" borderId="0" xfId="0" applyNumberFormat="1" applyFont="1"/>
    <xf numFmtId="1" fontId="11" fillId="0" borderId="33" xfId="2" applyNumberFormat="1" applyFont="1" applyFill="1" applyBorder="1" applyAlignment="1" applyProtection="1">
      <alignment horizontal="center" vertical="center"/>
    </xf>
    <xf numFmtId="3" fontId="11" fillId="0" borderId="33" xfId="2" applyNumberFormat="1" applyFont="1" applyFill="1" applyBorder="1" applyAlignment="1" applyProtection="1">
      <alignment horizontal="center" vertical="center"/>
    </xf>
    <xf numFmtId="0" fontId="98" fillId="0" borderId="90" xfId="0" applyFont="1" applyBorder="1" applyAlignment="1">
      <alignment horizontal="center"/>
    </xf>
    <xf numFmtId="0" fontId="98" fillId="0" borderId="91" xfId="0" applyFont="1" applyBorder="1" applyAlignment="1">
      <alignment horizontal="center"/>
    </xf>
    <xf numFmtId="1" fontId="23" fillId="0" borderId="1" xfId="2" applyNumberFormat="1" applyFont="1" applyFill="1" applyBorder="1" applyAlignment="1" applyProtection="1">
      <alignment horizontal="center" shrinkToFit="1"/>
    </xf>
    <xf numFmtId="0" fontId="37" fillId="0" borderId="40" xfId="0" applyFont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6" xfId="5" applyFont="1" applyBorder="1" applyAlignment="1">
      <alignment horizontal="left"/>
    </xf>
    <xf numFmtId="1" fontId="18" fillId="0" borderId="4" xfId="0" applyNumberFormat="1" applyFont="1" applyBorder="1"/>
    <xf numFmtId="1" fontId="18" fillId="0" borderId="6" xfId="5" applyNumberFormat="1" applyFont="1" applyBorder="1"/>
    <xf numFmtId="1" fontId="18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0" fontId="98" fillId="0" borderId="4" xfId="0" applyFont="1" applyBorder="1"/>
    <xf numFmtId="0" fontId="18" fillId="0" borderId="4" xfId="0" applyFont="1" applyBorder="1" applyAlignment="1">
      <alignment horizontal="center"/>
    </xf>
    <xf numFmtId="0" fontId="18" fillId="0" borderId="4" xfId="8" applyFont="1" applyBorder="1"/>
    <xf numFmtId="0" fontId="18" fillId="0" borderId="5" xfId="0" quotePrefix="1" applyFont="1" applyBorder="1" applyAlignment="1">
      <alignment horizontal="center" vertical="center"/>
    </xf>
    <xf numFmtId="0" fontId="18" fillId="0" borderId="5" xfId="8" applyFont="1" applyBorder="1"/>
    <xf numFmtId="1" fontId="18" fillId="0" borderId="5" xfId="0" applyNumberFormat="1" applyFont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3" fontId="32" fillId="0" borderId="20" xfId="0" applyNumberFormat="1" applyFont="1" applyBorder="1"/>
    <xf numFmtId="0" fontId="18" fillId="0" borderId="8" xfId="0" applyFont="1" applyBorder="1" applyAlignment="1">
      <alignment horizontal="left" vertical="center"/>
    </xf>
    <xf numFmtId="0" fontId="32" fillId="0" borderId="23" xfId="0" applyFont="1" applyBorder="1"/>
    <xf numFmtId="3" fontId="32" fillId="0" borderId="23" xfId="0" applyNumberFormat="1" applyFont="1" applyBorder="1"/>
    <xf numFmtId="0" fontId="32" fillId="0" borderId="23" xfId="0" applyFont="1" applyBorder="1" applyAlignment="1">
      <alignment horizontal="center"/>
    </xf>
    <xf numFmtId="0" fontId="18" fillId="0" borderId="5" xfId="8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/>
    </xf>
    <xf numFmtId="0" fontId="18" fillId="0" borderId="20" xfId="8" applyFont="1" applyBorder="1"/>
    <xf numFmtId="0" fontId="32" fillId="0" borderId="0" xfId="0" applyFont="1" applyAlignment="1">
      <alignment horizontal="left"/>
    </xf>
    <xf numFmtId="0" fontId="18" fillId="0" borderId="0" xfId="0" applyFont="1"/>
    <xf numFmtId="0" fontId="40" fillId="0" borderId="8" xfId="0" applyFont="1" applyBorder="1" applyAlignment="1">
      <alignment horizontal="left" vertical="center"/>
    </xf>
    <xf numFmtId="0" fontId="18" fillId="0" borderId="9" xfId="8" applyFont="1" applyBorder="1"/>
    <xf numFmtId="0" fontId="18" fillId="0" borderId="7" xfId="0" applyFont="1" applyBorder="1" applyAlignment="1">
      <alignment horizontal="right" vertical="center"/>
    </xf>
    <xf numFmtId="0" fontId="41" fillId="0" borderId="7" xfId="0" applyFont="1" applyBorder="1" applyAlignment="1">
      <alignment horizontal="center" vertical="center"/>
    </xf>
    <xf numFmtId="0" fontId="18" fillId="0" borderId="20" xfId="0" quotePrefix="1" applyFont="1" applyBorder="1" applyAlignment="1">
      <alignment horizontal="center" vertical="center"/>
    </xf>
    <xf numFmtId="0" fontId="41" fillId="0" borderId="7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9" xfId="0" applyFont="1" applyBorder="1" applyAlignment="1">
      <alignment horizontal="right" vertical="center"/>
    </xf>
    <xf numFmtId="0" fontId="40" fillId="0" borderId="19" xfId="0" applyFont="1" applyBorder="1" applyAlignment="1">
      <alignment horizontal="left" vertical="center"/>
    </xf>
    <xf numFmtId="1" fontId="18" fillId="0" borderId="15" xfId="0" applyNumberFormat="1" applyFont="1" applyBorder="1" applyAlignment="1">
      <alignment horizontal="center"/>
    </xf>
    <xf numFmtId="0" fontId="40" fillId="0" borderId="19" xfId="0" applyFont="1" applyBorder="1" applyAlignment="1">
      <alignment horizontal="center" vertical="center"/>
    </xf>
    <xf numFmtId="0" fontId="40" fillId="0" borderId="19" xfId="0" applyFont="1" applyBorder="1" applyAlignment="1">
      <alignment vertical="center"/>
    </xf>
    <xf numFmtId="0" fontId="41" fillId="0" borderId="19" xfId="0" applyFont="1" applyBorder="1" applyAlignment="1">
      <alignment vertical="center"/>
    </xf>
    <xf numFmtId="0" fontId="40" fillId="0" borderId="20" xfId="0" quotePrefix="1" applyFont="1" applyBorder="1" applyAlignment="1">
      <alignment horizontal="center" vertical="center"/>
    </xf>
    <xf numFmtId="0" fontId="40" fillId="0" borderId="19" xfId="0" applyFont="1" applyBorder="1"/>
    <xf numFmtId="0" fontId="40" fillId="0" borderId="11" xfId="0" applyFont="1" applyBorder="1" applyAlignment="1">
      <alignment horizontal="right" vertical="center"/>
    </xf>
    <xf numFmtId="1" fontId="18" fillId="0" borderId="11" xfId="0" applyNumberFormat="1" applyFont="1" applyBorder="1"/>
    <xf numFmtId="3" fontId="18" fillId="0" borderId="10" xfId="0" applyNumberFormat="1" applyFont="1" applyBorder="1" applyAlignment="1">
      <alignment horizontal="center"/>
    </xf>
    <xf numFmtId="0" fontId="98" fillId="0" borderId="10" xfId="0" applyFont="1" applyBorder="1"/>
    <xf numFmtId="1" fontId="18" fillId="0" borderId="10" xfId="0" quotePrefix="1" applyNumberFormat="1" applyFont="1" applyBorder="1"/>
    <xf numFmtId="0" fontId="18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right"/>
    </xf>
    <xf numFmtId="1" fontId="18" fillId="0" borderId="18" xfId="0" applyNumberFormat="1" applyFont="1" applyBorder="1"/>
    <xf numFmtId="1" fontId="18" fillId="0" borderId="18" xfId="0" applyNumberFormat="1" applyFont="1" applyBorder="1" applyAlignment="1">
      <alignment horizontal="center"/>
    </xf>
    <xf numFmtId="3" fontId="18" fillId="0" borderId="18" xfId="0" applyNumberFormat="1" applyFont="1" applyBorder="1" applyAlignment="1">
      <alignment horizontal="center"/>
    </xf>
    <xf numFmtId="3" fontId="18" fillId="0" borderId="0" xfId="0" applyNumberFormat="1" applyFont="1"/>
    <xf numFmtId="0" fontId="18" fillId="7" borderId="5" xfId="0" quotePrefix="1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left" vertical="center"/>
    </xf>
    <xf numFmtId="0" fontId="18" fillId="7" borderId="8" xfId="0" applyFont="1" applyFill="1" applyBorder="1"/>
    <xf numFmtId="1" fontId="18" fillId="7" borderId="5" xfId="0" applyNumberFormat="1" applyFont="1" applyFill="1" applyBorder="1" applyAlignment="1">
      <alignment horizontal="center" vertical="center"/>
    </xf>
    <xf numFmtId="3" fontId="18" fillId="7" borderId="5" xfId="0" applyNumberFormat="1" applyFont="1" applyFill="1" applyBorder="1" applyAlignment="1">
      <alignment horizontal="center"/>
    </xf>
    <xf numFmtId="0" fontId="98" fillId="7" borderId="5" xfId="0" applyFont="1" applyFill="1" applyBorder="1"/>
    <xf numFmtId="0" fontId="18" fillId="7" borderId="5" xfId="0" quotePrefix="1" applyFont="1" applyFill="1" applyBorder="1" applyAlignment="1">
      <alignment horizontal="center"/>
    </xf>
    <xf numFmtId="1" fontId="18" fillId="7" borderId="5" xfId="0" quotePrefix="1" applyNumberFormat="1" applyFont="1" applyFill="1" applyBorder="1" applyAlignment="1">
      <alignment horizontal="center"/>
    </xf>
    <xf numFmtId="0" fontId="32" fillId="7" borderId="44" xfId="0" quotePrefix="1" applyFont="1" applyFill="1" applyBorder="1" applyAlignment="1">
      <alignment horizontal="center"/>
    </xf>
    <xf numFmtId="0" fontId="32" fillId="7" borderId="5" xfId="0" applyFont="1" applyFill="1" applyBorder="1" applyAlignment="1">
      <alignment horizontal="center" vertical="center"/>
    </xf>
    <xf numFmtId="0" fontId="18" fillId="7" borderId="5" xfId="8" applyFont="1" applyFill="1" applyBorder="1"/>
    <xf numFmtId="3" fontId="20" fillId="0" borderId="0" xfId="0" applyNumberFormat="1" applyFont="1" applyAlignment="1">
      <alignment horizontal="center"/>
    </xf>
    <xf numFmtId="0" fontId="106" fillId="0" borderId="0" xfId="0" applyFont="1" applyAlignment="1">
      <alignment vertical="center"/>
    </xf>
    <xf numFmtId="0" fontId="106" fillId="0" borderId="0" xfId="0" applyFont="1" applyAlignment="1">
      <alignment horizontal="center" vertical="center"/>
    </xf>
    <xf numFmtId="1" fontId="32" fillId="0" borderId="45" xfId="2" applyNumberFormat="1" applyFont="1" applyFill="1" applyBorder="1" applyAlignment="1" applyProtection="1">
      <alignment horizontal="center" vertical="center"/>
    </xf>
    <xf numFmtId="1" fontId="32" fillId="0" borderId="33" xfId="2" applyNumberFormat="1" applyFont="1" applyFill="1" applyBorder="1" applyAlignment="1" applyProtection="1">
      <alignment horizontal="center" vertical="center"/>
    </xf>
    <xf numFmtId="3" fontId="32" fillId="0" borderId="33" xfId="2" applyNumberFormat="1" applyFont="1" applyFill="1" applyBorder="1" applyAlignment="1" applyProtection="1">
      <alignment horizontal="center" vertical="center"/>
    </xf>
    <xf numFmtId="1" fontId="32" fillId="0" borderId="35" xfId="2" applyNumberFormat="1" applyFont="1" applyFill="1" applyBorder="1" applyAlignment="1" applyProtection="1">
      <alignment horizontal="center" vertical="center"/>
    </xf>
    <xf numFmtId="3" fontId="32" fillId="0" borderId="35" xfId="2" applyNumberFormat="1" applyFont="1" applyFill="1" applyBorder="1" applyAlignment="1" applyProtection="1">
      <alignment horizontal="center" vertical="center"/>
    </xf>
    <xf numFmtId="0" fontId="32" fillId="0" borderId="1" xfId="2" applyNumberFormat="1" applyFont="1" applyFill="1" applyBorder="1" applyAlignment="1" applyProtection="1">
      <alignment horizontal="center"/>
    </xf>
    <xf numFmtId="0" fontId="32" fillId="0" borderId="2" xfId="2" applyNumberFormat="1" applyFont="1" applyFill="1" applyBorder="1" applyAlignment="1" applyProtection="1">
      <alignment horizontal="center"/>
    </xf>
    <xf numFmtId="1" fontId="32" fillId="0" borderId="2" xfId="2" applyNumberFormat="1" applyFont="1" applyFill="1" applyBorder="1" applyAlignment="1" applyProtection="1">
      <alignment horizontal="center"/>
    </xf>
    <xf numFmtId="1" fontId="11" fillId="0" borderId="40" xfId="2" applyNumberFormat="1" applyFont="1" applyFill="1" applyBorder="1" applyAlignment="1" applyProtection="1">
      <alignment horizontal="center" vertical="center"/>
    </xf>
    <xf numFmtId="1" fontId="11" fillId="0" borderId="35" xfId="2" applyNumberFormat="1" applyFont="1" applyFill="1" applyBorder="1" applyAlignment="1" applyProtection="1">
      <alignment horizontal="center" vertical="center"/>
    </xf>
    <xf numFmtId="1" fontId="18" fillId="0" borderId="3" xfId="0" applyNumberFormat="1" applyFont="1" applyBorder="1" applyAlignment="1">
      <alignment horizontal="left" vertical="center"/>
    </xf>
    <xf numFmtId="3" fontId="18" fillId="0" borderId="3" xfId="0" applyNumberFormat="1" applyFont="1" applyBorder="1" applyAlignment="1">
      <alignment horizontal="left" vertic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1" fontId="18" fillId="0" borderId="4" xfId="0" quotePrefix="1" applyNumberFormat="1" applyFont="1" applyBorder="1" applyAlignment="1">
      <alignment horizontal="center"/>
    </xf>
    <xf numFmtId="3" fontId="18" fillId="0" borderId="6" xfId="0" quotePrefix="1" applyNumberFormat="1" applyFont="1" applyBorder="1" applyAlignment="1">
      <alignment horizontal="center"/>
    </xf>
    <xf numFmtId="1" fontId="18" fillId="0" borderId="21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4" xfId="0" quotePrefix="1" applyFont="1" applyBorder="1" applyAlignment="1">
      <alignment horizontal="center"/>
    </xf>
    <xf numFmtId="0" fontId="18" fillId="0" borderId="39" xfId="0" applyFont="1" applyBorder="1" applyAlignment="1">
      <alignment horizontal="left" vertical="center"/>
    </xf>
    <xf numFmtId="1" fontId="18" fillId="0" borderId="44" xfId="0" applyNumberFormat="1" applyFont="1" applyBorder="1"/>
    <xf numFmtId="1" fontId="18" fillId="0" borderId="44" xfId="0" applyNumberFormat="1" applyFont="1" applyBorder="1" applyAlignment="1">
      <alignment horizontal="left"/>
    </xf>
    <xf numFmtId="3" fontId="18" fillId="0" borderId="39" xfId="0" applyNumberFormat="1" applyFont="1" applyBorder="1" applyAlignment="1">
      <alignment horizontal="left"/>
    </xf>
    <xf numFmtId="1" fontId="18" fillId="0" borderId="22" xfId="0" applyNumberFormat="1" applyFont="1" applyBorder="1" applyAlignment="1">
      <alignment horizontal="left"/>
    </xf>
    <xf numFmtId="0" fontId="18" fillId="0" borderId="44" xfId="0" applyFont="1" applyBorder="1" applyAlignment="1">
      <alignment horizontal="left"/>
    </xf>
    <xf numFmtId="0" fontId="18" fillId="0" borderId="44" xfId="0" applyFont="1" applyBorder="1" applyAlignment="1">
      <alignment horizontal="center"/>
    </xf>
    <xf numFmtId="1" fontId="18" fillId="0" borderId="44" xfId="0" applyNumberFormat="1" applyFont="1" applyBorder="1" applyAlignment="1">
      <alignment horizontal="center"/>
    </xf>
    <xf numFmtId="0" fontId="106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3" fontId="18" fillId="0" borderId="7" xfId="0" applyNumberFormat="1" applyFont="1" applyBorder="1" applyAlignment="1">
      <alignment horizontal="left"/>
    </xf>
    <xf numFmtId="0" fontId="98" fillId="0" borderId="5" xfId="0" applyFont="1" applyBorder="1" applyAlignment="1">
      <alignment horizontal="center"/>
    </xf>
    <xf numFmtId="0" fontId="106" fillId="0" borderId="5" xfId="0" applyFont="1" applyBorder="1" applyAlignment="1">
      <alignment horizontal="center" vertical="center"/>
    </xf>
    <xf numFmtId="0" fontId="18" fillId="0" borderId="5" xfId="8" applyFont="1" applyBorder="1" applyAlignment="1">
      <alignment horizontal="left"/>
    </xf>
    <xf numFmtId="0" fontId="18" fillId="0" borderId="5" xfId="0" quotePrefix="1" applyFont="1" applyBorder="1" applyAlignment="1">
      <alignment horizontal="left"/>
    </xf>
    <xf numFmtId="0" fontId="18" fillId="0" borderId="9" xfId="8" applyFont="1" applyBorder="1" applyAlignment="1">
      <alignment horizontal="left"/>
    </xf>
    <xf numFmtId="0" fontId="106" fillId="0" borderId="5" xfId="0" applyFont="1" applyBorder="1"/>
    <xf numFmtId="0" fontId="18" fillId="0" borderId="9" xfId="0" applyFont="1" applyBorder="1" applyAlignment="1">
      <alignment horizontal="center"/>
    </xf>
    <xf numFmtId="0" fontId="98" fillId="0" borderId="5" xfId="0" applyFont="1" applyBorder="1" applyAlignment="1">
      <alignment horizontal="center" vertical="center"/>
    </xf>
    <xf numFmtId="1" fontId="18" fillId="0" borderId="5" xfId="0" quotePrefix="1" applyNumberFormat="1" applyFont="1" applyBorder="1" applyAlignment="1">
      <alignment horizontal="left"/>
    </xf>
    <xf numFmtId="3" fontId="18" fillId="0" borderId="7" xfId="0" quotePrefix="1" applyNumberFormat="1" applyFont="1" applyBorder="1" applyAlignment="1">
      <alignment horizontal="left"/>
    </xf>
    <xf numFmtId="1" fontId="18" fillId="0" borderId="8" xfId="0" applyNumberFormat="1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3" fontId="18" fillId="0" borderId="19" xfId="0" applyNumberFormat="1" applyFont="1" applyBorder="1" applyAlignment="1">
      <alignment horizontal="left"/>
    </xf>
    <xf numFmtId="1" fontId="18" fillId="0" borderId="15" xfId="0" applyNumberFormat="1" applyFont="1" applyBorder="1" applyAlignment="1">
      <alignment horizontal="left"/>
    </xf>
    <xf numFmtId="0" fontId="106" fillId="0" borderId="20" xfId="0" applyFont="1" applyBorder="1" applyAlignment="1">
      <alignment horizontal="center" vertical="center"/>
    </xf>
    <xf numFmtId="0" fontId="18" fillId="0" borderId="20" xfId="8" applyFont="1" applyBorder="1" applyAlignment="1">
      <alignment horizontal="left"/>
    </xf>
    <xf numFmtId="1" fontId="18" fillId="0" borderId="23" xfId="0" applyNumberFormat="1" applyFont="1" applyBorder="1" applyAlignment="1">
      <alignment horizontal="left"/>
    </xf>
    <xf numFmtId="3" fontId="18" fillId="0" borderId="42" xfId="0" applyNumberFormat="1" applyFont="1" applyBorder="1" applyAlignment="1">
      <alignment horizontal="left"/>
    </xf>
    <xf numFmtId="1" fontId="18" fillId="0" borderId="27" xfId="0" applyNumberFormat="1" applyFont="1" applyBorder="1" applyAlignment="1">
      <alignment horizontal="left"/>
    </xf>
    <xf numFmtId="1" fontId="18" fillId="0" borderId="23" xfId="0" applyNumberFormat="1" applyFont="1" applyBorder="1" applyAlignment="1">
      <alignment horizontal="center"/>
    </xf>
    <xf numFmtId="0" fontId="106" fillId="0" borderId="23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18" fillId="0" borderId="23" xfId="8" applyFont="1" applyBorder="1" applyAlignment="1">
      <alignment horizontal="left"/>
    </xf>
    <xf numFmtId="0" fontId="18" fillId="0" borderId="27" xfId="0" applyFont="1" applyBorder="1" applyAlignment="1">
      <alignment horizontal="left"/>
    </xf>
    <xf numFmtId="0" fontId="98" fillId="0" borderId="23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1" fontId="18" fillId="0" borderId="27" xfId="0" applyNumberFormat="1" applyFont="1" applyBorder="1" applyAlignment="1">
      <alignment horizontal="center"/>
    </xf>
    <xf numFmtId="0" fontId="18" fillId="0" borderId="27" xfId="8" applyFont="1" applyBorder="1" applyAlignment="1">
      <alignment horizontal="left"/>
    </xf>
    <xf numFmtId="0" fontId="18" fillId="0" borderId="15" xfId="8" applyFont="1" applyBorder="1" applyAlignment="1">
      <alignment horizontal="left"/>
    </xf>
    <xf numFmtId="49" fontId="32" fillId="0" borderId="0" xfId="0" applyNumberFormat="1" applyFont="1" applyAlignment="1">
      <alignment horizontal="left"/>
    </xf>
    <xf numFmtId="3" fontId="18" fillId="0" borderId="14" xfId="8" applyNumberFormat="1" applyFont="1" applyBorder="1" applyAlignment="1">
      <alignment horizontal="left"/>
    </xf>
    <xf numFmtId="0" fontId="18" fillId="0" borderId="15" xfId="8" quotePrefix="1" applyFont="1" applyBorder="1" applyAlignment="1">
      <alignment horizontal="left"/>
    </xf>
    <xf numFmtId="0" fontId="18" fillId="0" borderId="7" xfId="0" applyFont="1" applyBorder="1" applyAlignment="1">
      <alignment horizontal="center" vertical="center"/>
    </xf>
    <xf numFmtId="0" fontId="18" fillId="0" borderId="20" xfId="0" quotePrefix="1" applyFont="1" applyBorder="1" applyAlignment="1">
      <alignment horizontal="left"/>
    </xf>
    <xf numFmtId="0" fontId="18" fillId="0" borderId="19" xfId="0" applyFont="1" applyBorder="1" applyAlignment="1">
      <alignment horizontal="center" vertical="center"/>
    </xf>
    <xf numFmtId="0" fontId="41" fillId="0" borderId="7" xfId="0" applyFont="1" applyBorder="1" applyAlignment="1">
      <alignment horizontal="left" vertical="center"/>
    </xf>
    <xf numFmtId="0" fontId="40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40" fillId="0" borderId="20" xfId="0" applyFont="1" applyBorder="1" applyAlignment="1">
      <alignment horizontal="center" vertical="center"/>
    </xf>
    <xf numFmtId="0" fontId="40" fillId="0" borderId="7" xfId="0" applyFont="1" applyBorder="1" applyAlignment="1">
      <alignment horizontal="left" vertical="center"/>
    </xf>
    <xf numFmtId="0" fontId="40" fillId="0" borderId="7" xfId="0" applyFont="1" applyBorder="1" applyAlignment="1">
      <alignment horizontal="right" vertical="center"/>
    </xf>
    <xf numFmtId="0" fontId="40" fillId="0" borderId="7" xfId="0" applyFont="1" applyBorder="1" applyAlignment="1">
      <alignment horizontal="center" vertical="center"/>
    </xf>
    <xf numFmtId="3" fontId="32" fillId="0" borderId="0" xfId="0" applyNumberFormat="1" applyFont="1" applyAlignment="1">
      <alignment horizontal="left"/>
    </xf>
    <xf numFmtId="1" fontId="11" fillId="0" borderId="53" xfId="2" applyNumberFormat="1" applyFont="1" applyFill="1" applyBorder="1" applyAlignment="1" applyProtection="1">
      <alignment horizontal="center" vertical="center"/>
    </xf>
    <xf numFmtId="0" fontId="18" fillId="0" borderId="3" xfId="0" applyFont="1" applyBorder="1" applyAlignment="1">
      <alignment horizontal="right"/>
    </xf>
    <xf numFmtId="0" fontId="18" fillId="0" borderId="8" xfId="10" applyFont="1" applyBorder="1" applyAlignment="1">
      <alignment horizontal="left"/>
    </xf>
    <xf numFmtId="0" fontId="18" fillId="0" borderId="7" xfId="10" applyFont="1" applyBorder="1" applyAlignment="1">
      <alignment horizontal="left"/>
    </xf>
    <xf numFmtId="0" fontId="106" fillId="0" borderId="20" xfId="0" applyFont="1" applyBorder="1"/>
    <xf numFmtId="0" fontId="106" fillId="0" borderId="23" xfId="0" applyFont="1" applyBorder="1"/>
    <xf numFmtId="0" fontId="106" fillId="0" borderId="44" xfId="0" applyFont="1" applyBorder="1"/>
    <xf numFmtId="0" fontId="98" fillId="0" borderId="44" xfId="0" applyFont="1" applyBorder="1"/>
    <xf numFmtId="0" fontId="40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10" applyFont="1" applyBorder="1" applyAlignment="1">
      <alignment horizontal="left"/>
    </xf>
    <xf numFmtId="0" fontId="98" fillId="0" borderId="0" xfId="0" applyFont="1" applyAlignment="1">
      <alignment horizontal="left"/>
    </xf>
    <xf numFmtId="0" fontId="18" fillId="0" borderId="14" xfId="10" applyFont="1" applyBorder="1" applyAlignment="1">
      <alignment horizontal="right"/>
    </xf>
    <xf numFmtId="0" fontId="41" fillId="0" borderId="7" xfId="10" applyFont="1" applyBorder="1" applyAlignment="1">
      <alignment horizontal="left"/>
    </xf>
    <xf numFmtId="0" fontId="18" fillId="0" borderId="7" xfId="0" applyFont="1" applyBorder="1" applyAlignment="1">
      <alignment horizontal="left" vertical="top"/>
    </xf>
    <xf numFmtId="0" fontId="18" fillId="0" borderId="19" xfId="0" applyFont="1" applyBorder="1" applyAlignment="1">
      <alignment horizontal="left" vertical="top"/>
    </xf>
    <xf numFmtId="0" fontId="41" fillId="0" borderId="7" xfId="10" applyFont="1" applyBorder="1" applyAlignment="1">
      <alignment horizontal="center"/>
    </xf>
    <xf numFmtId="2" fontId="18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40" fillId="0" borderId="14" xfId="10" applyFont="1" applyBorder="1" applyAlignment="1">
      <alignment horizontal="left"/>
    </xf>
    <xf numFmtId="0" fontId="40" fillId="0" borderId="14" xfId="10" applyFont="1" applyBorder="1"/>
    <xf numFmtId="0" fontId="41" fillId="0" borderId="14" xfId="10" applyFont="1" applyBorder="1" applyAlignment="1">
      <alignment horizontal="left"/>
    </xf>
    <xf numFmtId="0" fontId="18" fillId="0" borderId="10" xfId="0" applyFont="1" applyBorder="1" applyAlignment="1">
      <alignment horizontal="center" vertical="center"/>
    </xf>
    <xf numFmtId="0" fontId="40" fillId="0" borderId="12" xfId="10" applyFont="1" applyBorder="1" applyAlignment="1">
      <alignment horizontal="right"/>
    </xf>
    <xf numFmtId="0" fontId="18" fillId="0" borderId="0" xfId="10" applyFont="1" applyAlignment="1">
      <alignment horizontal="right"/>
    </xf>
    <xf numFmtId="0" fontId="18" fillId="0" borderId="0" xfId="0" quotePrefix="1" applyFont="1" applyAlignment="1">
      <alignment horizontal="center"/>
    </xf>
    <xf numFmtId="0" fontId="106" fillId="0" borderId="0" xfId="0" applyFont="1" applyAlignment="1">
      <alignment horizontal="center"/>
    </xf>
    <xf numFmtId="3" fontId="106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11" fillId="0" borderId="45" xfId="2" applyNumberFormat="1" applyFont="1" applyFill="1" applyBorder="1" applyAlignment="1" applyProtection="1">
      <alignment horizontal="center" vertical="justify"/>
    </xf>
    <xf numFmtId="3" fontId="11" fillId="0" borderId="0" xfId="0" applyNumberFormat="1" applyFont="1" applyAlignment="1">
      <alignment horizontal="center"/>
    </xf>
    <xf numFmtId="0" fontId="11" fillId="0" borderId="40" xfId="0" applyFont="1" applyBorder="1" applyAlignment="1">
      <alignment horizontal="right"/>
    </xf>
    <xf numFmtId="1" fontId="32" fillId="0" borderId="17" xfId="2" applyNumberFormat="1" applyFont="1" applyFill="1" applyBorder="1" applyAlignment="1" applyProtection="1">
      <alignment horizontal="center" vertical="center"/>
    </xf>
    <xf numFmtId="1" fontId="32" fillId="0" borderId="1" xfId="2" applyNumberFormat="1" applyFont="1" applyFill="1" applyBorder="1" applyAlignment="1" applyProtection="1">
      <alignment horizontal="center"/>
    </xf>
    <xf numFmtId="3" fontId="106" fillId="0" borderId="0" xfId="0" applyNumberFormat="1" applyFont="1"/>
    <xf numFmtId="0" fontId="18" fillId="0" borderId="5" xfId="0" applyFont="1" applyBorder="1" applyAlignment="1">
      <alignment horizontal="right"/>
    </xf>
    <xf numFmtId="0" fontId="18" fillId="0" borderId="5" xfId="0" quotePrefix="1" applyFont="1" applyBorder="1" applyAlignment="1">
      <alignment horizontal="right"/>
    </xf>
    <xf numFmtId="10" fontId="106" fillId="0" borderId="0" xfId="0" applyNumberFormat="1" applyFont="1"/>
    <xf numFmtId="3" fontId="47" fillId="0" borderId="0" xfId="0" applyNumberFormat="1" applyFont="1"/>
    <xf numFmtId="1" fontId="18" fillId="0" borderId="5" xfId="0" applyNumberFormat="1" applyFont="1" applyBorder="1" applyAlignment="1">
      <alignment horizontal="right"/>
    </xf>
    <xf numFmtId="0" fontId="98" fillId="0" borderId="5" xfId="0" applyFont="1" applyBorder="1" applyAlignment="1">
      <alignment horizontal="right"/>
    </xf>
    <xf numFmtId="3" fontId="98" fillId="0" borderId="5" xfId="0" applyNumberFormat="1" applyFont="1" applyBorder="1" applyAlignment="1">
      <alignment horizontal="center"/>
    </xf>
    <xf numFmtId="1" fontId="98" fillId="0" borderId="5" xfId="0" applyNumberFormat="1" applyFont="1" applyBorder="1" applyAlignment="1">
      <alignment horizontal="center"/>
    </xf>
    <xf numFmtId="0" fontId="98" fillId="0" borderId="5" xfId="0" applyFont="1" applyBorder="1" applyAlignment="1">
      <alignment horizontal="left"/>
    </xf>
    <xf numFmtId="3" fontId="98" fillId="0" borderId="0" xfId="0" applyNumberFormat="1" applyFont="1"/>
    <xf numFmtId="0" fontId="98" fillId="0" borderId="20" xfId="0" applyFont="1" applyBorder="1" applyAlignment="1">
      <alignment horizontal="right"/>
    </xf>
    <xf numFmtId="0" fontId="98" fillId="0" borderId="20" xfId="0" applyFont="1" applyBorder="1" applyAlignment="1">
      <alignment horizontal="center"/>
    </xf>
    <xf numFmtId="3" fontId="98" fillId="0" borderId="20" xfId="0" applyNumberFormat="1" applyFont="1" applyBorder="1" applyAlignment="1">
      <alignment horizontal="center"/>
    </xf>
    <xf numFmtId="0" fontId="98" fillId="0" borderId="20" xfId="0" applyFont="1" applyBorder="1" applyAlignment="1">
      <alignment horizontal="center" vertical="center"/>
    </xf>
    <xf numFmtId="0" fontId="98" fillId="0" borderId="20" xfId="0" applyFont="1" applyBorder="1" applyAlignment="1">
      <alignment horizontal="left"/>
    </xf>
    <xf numFmtId="0" fontId="98" fillId="0" borderId="44" xfId="0" applyFont="1" applyBorder="1" applyAlignment="1">
      <alignment horizontal="right"/>
    </xf>
    <xf numFmtId="0" fontId="98" fillId="0" borderId="44" xfId="0" applyFont="1" applyBorder="1" applyAlignment="1">
      <alignment horizontal="center"/>
    </xf>
    <xf numFmtId="0" fontId="98" fillId="0" borderId="44" xfId="0" applyFont="1" applyBorder="1" applyAlignment="1">
      <alignment horizontal="center" vertical="center"/>
    </xf>
    <xf numFmtId="0" fontId="98" fillId="0" borderId="44" xfId="0" applyFont="1" applyBorder="1" applyAlignment="1">
      <alignment horizontal="left"/>
    </xf>
    <xf numFmtId="1" fontId="40" fillId="0" borderId="5" xfId="0" applyNumberFormat="1" applyFont="1" applyBorder="1" applyAlignment="1">
      <alignment horizontal="center"/>
    </xf>
    <xf numFmtId="1" fontId="40" fillId="0" borderId="5" xfId="0" applyNumberFormat="1" applyFont="1" applyBorder="1"/>
    <xf numFmtId="0" fontId="40" fillId="0" borderId="5" xfId="0" applyFont="1" applyBorder="1" applyAlignment="1">
      <alignment horizontal="right"/>
    </xf>
    <xf numFmtId="0" fontId="40" fillId="0" borderId="5" xfId="0" applyFont="1" applyBorder="1" applyAlignment="1">
      <alignment horizontal="center" vertical="center"/>
    </xf>
    <xf numFmtId="0" fontId="41" fillId="0" borderId="42" xfId="0" applyFont="1" applyBorder="1" applyAlignment="1">
      <alignment vertical="center"/>
    </xf>
    <xf numFmtId="1" fontId="40" fillId="0" borderId="20" xfId="0" applyNumberFormat="1" applyFont="1" applyBorder="1"/>
    <xf numFmtId="0" fontId="40" fillId="0" borderId="20" xfId="0" applyFont="1" applyBorder="1"/>
    <xf numFmtId="0" fontId="40" fillId="0" borderId="20" xfId="0" applyFont="1" applyBorder="1" applyAlignment="1">
      <alignment horizontal="right"/>
    </xf>
    <xf numFmtId="1" fontId="40" fillId="0" borderId="20" xfId="0" applyNumberFormat="1" applyFont="1" applyBorder="1" applyAlignment="1">
      <alignment horizontal="center"/>
    </xf>
    <xf numFmtId="0" fontId="40" fillId="0" borderId="23" xfId="0" applyFont="1" applyBorder="1" applyAlignment="1">
      <alignment horizontal="left"/>
    </xf>
    <xf numFmtId="0" fontId="40" fillId="0" borderId="20" xfId="0" quotePrefix="1" applyFont="1" applyBorder="1"/>
    <xf numFmtId="1" fontId="40" fillId="0" borderId="20" xfId="0" quotePrefix="1" applyNumberFormat="1" applyFont="1" applyBorder="1" applyAlignment="1">
      <alignment horizontal="center"/>
    </xf>
    <xf numFmtId="0" fontId="31" fillId="0" borderId="5" xfId="0" quotePrefix="1" applyFont="1" applyBorder="1" applyAlignment="1">
      <alignment horizontal="center"/>
    </xf>
    <xf numFmtId="0" fontId="40" fillId="0" borderId="19" xfId="0" applyFont="1" applyBorder="1" applyAlignment="1">
      <alignment horizontal="right" vertical="center"/>
    </xf>
    <xf numFmtId="0" fontId="40" fillId="0" borderId="23" xfId="0" applyFont="1" applyBorder="1"/>
    <xf numFmtId="0" fontId="98" fillId="0" borderId="23" xfId="0" applyFont="1" applyBorder="1" applyAlignment="1">
      <alignment horizontal="right"/>
    </xf>
    <xf numFmtId="0" fontId="98" fillId="0" borderId="23" xfId="0" applyFont="1" applyBorder="1" applyAlignment="1">
      <alignment horizontal="center"/>
    </xf>
    <xf numFmtId="3" fontId="98" fillId="0" borderId="23" xfId="0" applyNumberFormat="1" applyFont="1" applyBorder="1" applyAlignment="1">
      <alignment horizontal="center"/>
    </xf>
    <xf numFmtId="1" fontId="98" fillId="0" borderId="23" xfId="0" applyNumberFormat="1" applyFont="1" applyBorder="1" applyAlignment="1">
      <alignment horizontal="center"/>
    </xf>
    <xf numFmtId="3" fontId="98" fillId="0" borderId="44" xfId="0" applyNumberFormat="1" applyFont="1" applyBorder="1" applyAlignment="1">
      <alignment horizontal="center"/>
    </xf>
    <xf numFmtId="1" fontId="98" fillId="0" borderId="44" xfId="0" applyNumberFormat="1" applyFont="1" applyBorder="1" applyAlignment="1">
      <alignment horizontal="center"/>
    </xf>
    <xf numFmtId="0" fontId="40" fillId="0" borderId="42" xfId="0" applyFont="1" applyBorder="1" applyAlignment="1">
      <alignment horizontal="left" vertical="center"/>
    </xf>
    <xf numFmtId="0" fontId="40" fillId="0" borderId="10" xfId="0" applyFont="1" applyBorder="1" applyAlignment="1">
      <alignment horizontal="center" vertical="center"/>
    </xf>
    <xf numFmtId="1" fontId="40" fillId="0" borderId="10" xfId="0" applyNumberFormat="1" applyFont="1" applyBorder="1"/>
    <xf numFmtId="0" fontId="40" fillId="0" borderId="10" xfId="0" applyFont="1" applyBorder="1" applyAlignment="1">
      <alignment horizontal="right"/>
    </xf>
    <xf numFmtId="1" fontId="40" fillId="0" borderId="10" xfId="0" applyNumberFormat="1" applyFont="1" applyBorder="1" applyAlignment="1">
      <alignment horizontal="center"/>
    </xf>
    <xf numFmtId="3" fontId="40" fillId="0" borderId="10" xfId="0" applyNumberFormat="1" applyFont="1" applyBorder="1" applyAlignment="1">
      <alignment horizontal="center"/>
    </xf>
    <xf numFmtId="0" fontId="40" fillId="0" borderId="10" xfId="0" applyFont="1" applyBorder="1"/>
    <xf numFmtId="0" fontId="40" fillId="0" borderId="39" xfId="0" applyFont="1" applyBorder="1" applyAlignment="1">
      <alignment horizontal="left" vertical="center"/>
    </xf>
    <xf numFmtId="0" fontId="40" fillId="0" borderId="44" xfId="0" applyFont="1" applyBorder="1"/>
    <xf numFmtId="0" fontId="40" fillId="0" borderId="42" xfId="0" applyFont="1" applyBorder="1" applyAlignment="1">
      <alignment horizontal="center" vertical="center"/>
    </xf>
    <xf numFmtId="0" fontId="41" fillId="0" borderId="42" xfId="0" applyFont="1" applyBorder="1" applyAlignment="1">
      <alignment horizontal="left" vertical="center"/>
    </xf>
    <xf numFmtId="1" fontId="40" fillId="0" borderId="9" xfId="0" applyNumberFormat="1" applyFont="1" applyBorder="1" applyAlignment="1">
      <alignment horizontal="center"/>
    </xf>
    <xf numFmtId="0" fontId="40" fillId="0" borderId="42" xfId="0" applyFont="1" applyBorder="1" applyAlignment="1">
      <alignment vertical="center"/>
    </xf>
    <xf numFmtId="1" fontId="40" fillId="0" borderId="15" xfId="0" applyNumberFormat="1" applyFont="1" applyBorder="1" applyAlignment="1">
      <alignment horizontal="center"/>
    </xf>
    <xf numFmtId="0" fontId="40" fillId="0" borderId="39" xfId="0" applyFont="1" applyBorder="1" applyAlignment="1">
      <alignment vertical="center"/>
    </xf>
    <xf numFmtId="0" fontId="31" fillId="0" borderId="10" xfId="0" quotePrefix="1" applyFont="1" applyBorder="1" applyAlignment="1">
      <alignment horizontal="center"/>
    </xf>
    <xf numFmtId="0" fontId="18" fillId="0" borderId="13" xfId="8" applyFont="1" applyBorder="1" applyAlignment="1">
      <alignment horizontal="center" vertical="center"/>
    </xf>
    <xf numFmtId="0" fontId="106" fillId="0" borderId="10" xfId="0" applyFont="1" applyBorder="1" applyAlignment="1">
      <alignment horizontal="center" vertical="center"/>
    </xf>
    <xf numFmtId="0" fontId="106" fillId="0" borderId="0" xfId="0" applyFont="1" applyAlignment="1">
      <alignment horizontal="right"/>
    </xf>
    <xf numFmtId="1" fontId="106" fillId="0" borderId="0" xfId="0" applyNumberFormat="1" applyFont="1" applyAlignment="1">
      <alignment horizontal="center"/>
    </xf>
    <xf numFmtId="0" fontId="37" fillId="0" borderId="0" xfId="0" applyFont="1" applyAlignment="1">
      <alignment vertical="center"/>
    </xf>
    <xf numFmtId="0" fontId="37" fillId="0" borderId="0" xfId="0" applyFont="1"/>
    <xf numFmtId="0" fontId="37" fillId="0" borderId="33" xfId="2" applyNumberFormat="1" applyFont="1" applyFill="1" applyBorder="1" applyAlignment="1" applyProtection="1">
      <alignment horizontal="center" vertical="justify"/>
    </xf>
    <xf numFmtId="0" fontId="37" fillId="0" borderId="53" xfId="2" applyFont="1" applyFill="1" applyBorder="1" applyAlignment="1" applyProtection="1">
      <alignment horizontal="center"/>
    </xf>
    <xf numFmtId="1" fontId="37" fillId="0" borderId="40" xfId="2" applyNumberFormat="1" applyFont="1" applyFill="1" applyBorder="1" applyAlignment="1" applyProtection="1">
      <alignment horizontal="center" vertical="center"/>
    </xf>
    <xf numFmtId="1" fontId="37" fillId="0" borderId="35" xfId="2" applyNumberFormat="1" applyFont="1" applyFill="1" applyBorder="1" applyAlignment="1" applyProtection="1">
      <alignment horizontal="center" vertical="center"/>
    </xf>
    <xf numFmtId="0" fontId="37" fillId="0" borderId="35" xfId="0" applyFont="1" applyBorder="1" applyAlignment="1">
      <alignment horizontal="center"/>
    </xf>
    <xf numFmtId="2" fontId="37" fillId="0" borderId="1" xfId="2" applyNumberFormat="1" applyFont="1" applyFill="1" applyBorder="1" applyAlignment="1" applyProtection="1">
      <alignment horizontal="center"/>
    </xf>
    <xf numFmtId="2" fontId="37" fillId="0" borderId="2" xfId="2" applyNumberFormat="1" applyFont="1" applyFill="1" applyBorder="1" applyAlignment="1" applyProtection="1">
      <alignment horizontal="center"/>
    </xf>
    <xf numFmtId="1" fontId="37" fillId="0" borderId="2" xfId="2" applyNumberFormat="1" applyFont="1" applyFill="1" applyBorder="1" applyAlignment="1" applyProtection="1">
      <alignment horizontal="center"/>
    </xf>
    <xf numFmtId="1" fontId="37" fillId="0" borderId="35" xfId="2" applyNumberFormat="1" applyFont="1" applyFill="1" applyBorder="1" applyAlignment="1" applyProtection="1">
      <alignment horizontal="center"/>
    </xf>
    <xf numFmtId="0" fontId="126" fillId="0" borderId="5" xfId="0" quotePrefix="1" applyFont="1" applyBorder="1" applyAlignment="1">
      <alignment horizontal="center"/>
    </xf>
    <xf numFmtId="0" fontId="31" fillId="0" borderId="23" xfId="0" quotePrefix="1" applyFont="1" applyBorder="1" applyAlignment="1">
      <alignment horizontal="center"/>
    </xf>
    <xf numFmtId="0" fontId="18" fillId="0" borderId="8" xfId="0" applyFont="1" applyBorder="1" applyAlignment="1">
      <alignment horizontal="left" vertical="top"/>
    </xf>
    <xf numFmtId="0" fontId="31" fillId="0" borderId="20" xfId="0" quotePrefix="1" applyFont="1" applyBorder="1" applyAlignment="1">
      <alignment horizontal="center"/>
    </xf>
    <xf numFmtId="0" fontId="98" fillId="0" borderId="20" xfId="0" quotePrefix="1" applyFont="1" applyBorder="1" applyAlignment="1">
      <alignment horizontal="center"/>
    </xf>
    <xf numFmtId="0" fontId="40" fillId="0" borderId="14" xfId="10" applyFont="1" applyBorder="1" applyAlignment="1">
      <alignment horizontal="center"/>
    </xf>
    <xf numFmtId="0" fontId="41" fillId="0" borderId="14" xfId="10" applyFont="1" applyBorder="1" applyAlignment="1">
      <alignment horizontal="center"/>
    </xf>
    <xf numFmtId="0" fontId="18" fillId="0" borderId="12" xfId="10" applyFont="1" applyBorder="1" applyAlignment="1">
      <alignment horizontal="right"/>
    </xf>
    <xf numFmtId="0" fontId="32" fillId="0" borderId="53" xfId="2" applyFont="1" applyFill="1" applyBorder="1" applyAlignment="1" applyProtection="1">
      <alignment horizontal="center"/>
    </xf>
    <xf numFmtId="0" fontId="32" fillId="0" borderId="3" xfId="2" applyFont="1" applyFill="1" applyBorder="1" applyAlignment="1" applyProtection="1">
      <alignment horizontal="center"/>
    </xf>
    <xf numFmtId="1" fontId="32" fillId="0" borderId="35" xfId="2" applyNumberFormat="1" applyFont="1" applyFill="1" applyBorder="1" applyAlignment="1" applyProtection="1">
      <alignment horizontal="center"/>
    </xf>
    <xf numFmtId="1" fontId="32" fillId="0" borderId="40" xfId="2" applyNumberFormat="1" applyFont="1" applyFill="1" applyBorder="1" applyAlignment="1" applyProtection="1">
      <alignment horizontal="center"/>
    </xf>
    <xf numFmtId="0" fontId="94" fillId="0" borderId="5" xfId="2" applyFont="1" applyFill="1" applyBorder="1" applyAlignment="1" applyProtection="1"/>
    <xf numFmtId="0" fontId="98" fillId="0" borderId="7" xfId="0" applyFont="1" applyBorder="1" applyAlignment="1">
      <alignment horizontal="left"/>
    </xf>
    <xf numFmtId="0" fontId="32" fillId="0" borderId="7" xfId="0" applyFont="1" applyBorder="1" applyAlignment="1">
      <alignment horizontal="left"/>
    </xf>
    <xf numFmtId="0" fontId="32" fillId="0" borderId="19" xfId="0" applyFont="1" applyBorder="1" applyAlignment="1">
      <alignment horizontal="left"/>
    </xf>
    <xf numFmtId="0" fontId="32" fillId="0" borderId="0" xfId="0" quotePrefix="1" applyFont="1" applyAlignment="1">
      <alignment horizontal="center"/>
    </xf>
    <xf numFmtId="1" fontId="46" fillId="0" borderId="45" xfId="2" applyNumberFormat="1" applyFont="1" applyFill="1" applyBorder="1" applyAlignment="1" applyProtection="1">
      <alignment horizontal="center" vertical="center"/>
    </xf>
    <xf numFmtId="1" fontId="46" fillId="0" borderId="40" xfId="2" applyNumberFormat="1" applyFont="1" applyFill="1" applyBorder="1" applyAlignment="1" applyProtection="1">
      <alignment horizontal="center" vertical="center"/>
    </xf>
    <xf numFmtId="1" fontId="29" fillId="0" borderId="40" xfId="2" applyNumberFormat="1" applyFont="1" applyFill="1" applyBorder="1" applyAlignment="1" applyProtection="1">
      <alignment horizontal="center" vertical="center"/>
    </xf>
    <xf numFmtId="1" fontId="29" fillId="0" borderId="35" xfId="2" applyNumberFormat="1" applyFont="1" applyFill="1" applyBorder="1" applyAlignment="1" applyProtection="1">
      <alignment horizontal="center" vertical="center"/>
    </xf>
    <xf numFmtId="1" fontId="46" fillId="0" borderId="53" xfId="2" applyNumberFormat="1" applyFont="1" applyFill="1" applyBorder="1" applyAlignment="1" applyProtection="1">
      <alignment horizontal="center" vertical="center"/>
    </xf>
    <xf numFmtId="1" fontId="46" fillId="0" borderId="17" xfId="2" applyNumberFormat="1" applyFont="1" applyFill="1" applyBorder="1" applyAlignment="1" applyProtection="1">
      <alignment horizontal="center" vertical="center"/>
    </xf>
    <xf numFmtId="0" fontId="18" fillId="0" borderId="24" xfId="0" applyFont="1" applyBorder="1" applyAlignment="1">
      <alignment horizontal="center"/>
    </xf>
    <xf numFmtId="0" fontId="18" fillId="0" borderId="24" xfId="10" quotePrefix="1" applyFont="1" applyBorder="1" applyAlignment="1">
      <alignment horizontal="left"/>
    </xf>
    <xf numFmtId="0" fontId="18" fillId="0" borderId="24" xfId="0" applyFont="1" applyBorder="1"/>
    <xf numFmtId="0" fontId="32" fillId="0" borderId="24" xfId="0" quotePrefix="1" applyFont="1" applyBorder="1" applyAlignment="1">
      <alignment horizontal="center"/>
    </xf>
    <xf numFmtId="0" fontId="18" fillId="0" borderId="24" xfId="0" applyFont="1" applyBorder="1" applyAlignment="1">
      <alignment horizontal="left"/>
    </xf>
    <xf numFmtId="0" fontId="32" fillId="0" borderId="24" xfId="0" applyFont="1" applyBorder="1" applyAlignment="1">
      <alignment horizontal="center"/>
    </xf>
    <xf numFmtId="0" fontId="32" fillId="0" borderId="24" xfId="0" applyFont="1" applyBorder="1" applyAlignment="1">
      <alignment horizontal="left"/>
    </xf>
    <xf numFmtId="0" fontId="32" fillId="0" borderId="24" xfId="10" applyFont="1" applyBorder="1"/>
    <xf numFmtId="0" fontId="32" fillId="0" borderId="24" xfId="0" applyFont="1" applyBorder="1"/>
    <xf numFmtId="0" fontId="18" fillId="0" borderId="24" xfId="0" quotePrefix="1" applyFont="1" applyBorder="1" applyAlignment="1">
      <alignment horizontal="center" vertical="center"/>
    </xf>
    <xf numFmtId="1" fontId="18" fillId="0" borderId="24" xfId="0" quotePrefix="1" applyNumberFormat="1" applyFont="1" applyBorder="1"/>
    <xf numFmtId="1" fontId="18" fillId="0" borderId="24" xfId="0" applyNumberFormat="1" applyFont="1" applyBorder="1"/>
    <xf numFmtId="1" fontId="18" fillId="0" borderId="24" xfId="0" applyNumberFormat="1" applyFont="1" applyBorder="1" applyAlignment="1">
      <alignment horizontal="center"/>
    </xf>
    <xf numFmtId="0" fontId="11" fillId="0" borderId="19" xfId="6" applyFont="1" applyBorder="1"/>
    <xf numFmtId="0" fontId="86" fillId="0" borderId="0" xfId="4" applyFont="1" applyAlignment="1">
      <alignment horizontal="center"/>
    </xf>
    <xf numFmtId="9" fontId="16" fillId="0" borderId="0" xfId="4" applyNumberFormat="1" applyFont="1" applyAlignment="1">
      <alignment horizontal="center"/>
    </xf>
    <xf numFmtId="1" fontId="11" fillId="0" borderId="0" xfId="4" applyNumberFormat="1" applyFont="1"/>
    <xf numFmtId="0" fontId="23" fillId="0" borderId="20" xfId="0" quotePrefix="1" applyFont="1" applyBorder="1" applyAlignment="1">
      <alignment horizontal="left"/>
    </xf>
    <xf numFmtId="0" fontId="25" fillId="0" borderId="19" xfId="10" applyFont="1" applyBorder="1" applyAlignment="1">
      <alignment horizontal="left"/>
    </xf>
    <xf numFmtId="0" fontId="25" fillId="0" borderId="11" xfId="10" applyFont="1" applyBorder="1" applyAlignment="1">
      <alignment horizontal="left"/>
    </xf>
    <xf numFmtId="1" fontId="11" fillId="0" borderId="58" xfId="2" applyNumberFormat="1" applyFont="1" applyFill="1" applyBorder="1" applyAlignment="1" applyProtection="1">
      <alignment horizontal="center" vertical="center"/>
    </xf>
    <xf numFmtId="1" fontId="11" fillId="0" borderId="60" xfId="2" applyNumberFormat="1" applyFont="1" applyFill="1" applyBorder="1" applyAlignment="1" applyProtection="1">
      <alignment horizontal="center" vertical="center"/>
    </xf>
    <xf numFmtId="0" fontId="32" fillId="0" borderId="58" xfId="2" applyFont="1" applyFill="1" applyBorder="1" applyAlignment="1" applyProtection="1">
      <alignment horizontal="center"/>
    </xf>
    <xf numFmtId="0" fontId="32" fillId="0" borderId="59" xfId="2" applyFont="1" applyFill="1" applyBorder="1" applyAlignment="1" applyProtection="1">
      <alignment horizontal="center"/>
    </xf>
    <xf numFmtId="0" fontId="32" fillId="0" borderId="60" xfId="2" applyFont="1" applyFill="1" applyBorder="1" applyAlignment="1" applyProtection="1">
      <alignment horizontal="center"/>
    </xf>
    <xf numFmtId="0" fontId="32" fillId="0" borderId="54" xfId="2" applyFont="1" applyFill="1" applyBorder="1" applyAlignment="1" applyProtection="1">
      <alignment horizontal="center" vertical="center"/>
    </xf>
    <xf numFmtId="0" fontId="32" fillId="0" borderId="55" xfId="2" applyFont="1" applyFill="1" applyBorder="1" applyAlignment="1" applyProtection="1">
      <alignment horizontal="center" vertical="center"/>
    </xf>
    <xf numFmtId="1" fontId="32" fillId="0" borderId="33" xfId="2" applyNumberFormat="1" applyFont="1" applyFill="1" applyBorder="1" applyAlignment="1" applyProtection="1">
      <alignment horizontal="center" vertical="justify"/>
    </xf>
    <xf numFmtId="0" fontId="11" fillId="0" borderId="33" xfId="2" applyNumberFormat="1" applyFont="1" applyFill="1" applyBorder="1" applyAlignment="1" applyProtection="1">
      <alignment horizontal="center" vertical="justify"/>
    </xf>
    <xf numFmtId="0" fontId="32" fillId="0" borderId="51" xfId="2" applyFont="1" applyFill="1" applyBorder="1" applyAlignment="1" applyProtection="1">
      <alignment horizontal="center" vertical="center"/>
    </xf>
    <xf numFmtId="0" fontId="32" fillId="0" borderId="52" xfId="2" applyFont="1" applyFill="1" applyBorder="1" applyAlignment="1" applyProtection="1">
      <alignment horizontal="center" vertical="center"/>
    </xf>
    <xf numFmtId="1" fontId="32" fillId="0" borderId="40" xfId="2" applyNumberFormat="1" applyFont="1" applyFill="1" applyBorder="1" applyAlignment="1" applyProtection="1">
      <alignment horizontal="center" vertical="center"/>
    </xf>
    <xf numFmtId="1" fontId="32" fillId="0" borderId="35" xfId="2" applyNumberFormat="1" applyFont="1" applyFill="1" applyBorder="1" applyAlignment="1" applyProtection="1">
      <alignment horizontal="center" vertical="justify"/>
    </xf>
    <xf numFmtId="0" fontId="11" fillId="0" borderId="33" xfId="2" applyNumberFormat="1" applyFont="1" applyFill="1" applyBorder="1" applyAlignment="1" applyProtection="1">
      <alignment horizontal="right" vertical="justify"/>
    </xf>
    <xf numFmtId="0" fontId="34" fillId="0" borderId="33" xfId="2" applyFont="1" applyFill="1" applyBorder="1" applyAlignment="1" applyProtection="1">
      <alignment horizontal="center" vertical="center" wrapText="1"/>
    </xf>
    <xf numFmtId="0" fontId="34" fillId="0" borderId="35" xfId="2" applyFont="1" applyFill="1" applyBorder="1" applyAlignment="1" applyProtection="1">
      <alignment horizontal="center" vertical="center" wrapText="1"/>
    </xf>
    <xf numFmtId="0" fontId="32" fillId="0" borderId="53" xfId="2" applyFont="1" applyFill="1" applyBorder="1" applyAlignment="1" applyProtection="1">
      <alignment horizontal="center" vertical="center" wrapText="1"/>
    </xf>
    <xf numFmtId="0" fontId="11" fillId="0" borderId="35" xfId="0" applyFont="1" applyBorder="1" applyAlignment="1">
      <alignment horizontal="right"/>
    </xf>
    <xf numFmtId="1" fontId="0" fillId="0" borderId="10" xfId="0" quotePrefix="1" applyNumberFormat="1" applyBorder="1"/>
    <xf numFmtId="0" fontId="12" fillId="16" borderId="78" xfId="17" applyFill="1" applyBorder="1"/>
    <xf numFmtId="0" fontId="12" fillId="16" borderId="24" xfId="17" applyFill="1" applyBorder="1"/>
    <xf numFmtId="0" fontId="12" fillId="16" borderId="24" xfId="17" applyFill="1" applyBorder="1" applyAlignment="1">
      <alignment horizontal="left"/>
    </xf>
    <xf numFmtId="0" fontId="12" fillId="16" borderId="24" xfId="17" applyFill="1" applyBorder="1" applyAlignment="1">
      <alignment horizontal="center"/>
    </xf>
    <xf numFmtId="0" fontId="12" fillId="16" borderId="25" xfId="17" applyFill="1" applyBorder="1"/>
    <xf numFmtId="0" fontId="12" fillId="16" borderId="41" xfId="17" applyFill="1" applyBorder="1"/>
    <xf numFmtId="0" fontId="12" fillId="16" borderId="41" xfId="17" applyFill="1" applyBorder="1" applyAlignment="1">
      <alignment horizontal="center"/>
    </xf>
    <xf numFmtId="0" fontId="14" fillId="16" borderId="28" xfId="2" applyFill="1" applyBorder="1" applyAlignment="1" applyProtection="1">
      <alignment horizontal="center"/>
    </xf>
    <xf numFmtId="3" fontId="76" fillId="16" borderId="41" xfId="17" applyNumberFormat="1" applyFont="1" applyFill="1" applyBorder="1" applyAlignment="1">
      <alignment horizontal="center"/>
    </xf>
    <xf numFmtId="0" fontId="12" fillId="16" borderId="82" xfId="17" applyFill="1" applyBorder="1"/>
    <xf numFmtId="0" fontId="12" fillId="16" borderId="0" xfId="17" applyFill="1"/>
    <xf numFmtId="15" fontId="12" fillId="16" borderId="24" xfId="17" applyNumberFormat="1" applyFill="1" applyBorder="1"/>
    <xf numFmtId="0" fontId="49" fillId="0" borderId="0" xfId="16" quotePrefix="1" applyAlignment="1">
      <alignment horizontal="right"/>
    </xf>
    <xf numFmtId="0" fontId="11" fillId="16" borderId="70" xfId="16" applyFont="1" applyFill="1" applyBorder="1" applyAlignment="1">
      <alignment horizontal="center"/>
    </xf>
    <xf numFmtId="0" fontId="11" fillId="16" borderId="29" xfId="16" applyFont="1" applyFill="1" applyBorder="1" applyAlignment="1">
      <alignment horizontal="center"/>
    </xf>
    <xf numFmtId="0" fontId="11" fillId="16" borderId="29" xfId="16" applyFont="1" applyFill="1" applyBorder="1"/>
    <xf numFmtId="0" fontId="11" fillId="16" borderId="29" xfId="16" applyFont="1" applyFill="1" applyBorder="1" applyAlignment="1">
      <alignment horizontal="left"/>
    </xf>
    <xf numFmtId="0" fontId="11" fillId="16" borderId="26" xfId="16" applyFont="1" applyFill="1" applyBorder="1"/>
    <xf numFmtId="0" fontId="11" fillId="16" borderId="26" xfId="16" applyFont="1" applyFill="1" applyBorder="1" applyAlignment="1">
      <alignment horizontal="center"/>
    </xf>
    <xf numFmtId="0" fontId="11" fillId="16" borderId="30" xfId="16" applyFont="1" applyFill="1" applyBorder="1" applyAlignment="1">
      <alignment horizontal="center"/>
    </xf>
    <xf numFmtId="3" fontId="67" fillId="16" borderId="28" xfId="16" applyNumberFormat="1" applyFont="1" applyFill="1" applyBorder="1" applyAlignment="1">
      <alignment horizontal="center"/>
    </xf>
    <xf numFmtId="0" fontId="11" fillId="16" borderId="77" xfId="16" applyFont="1" applyFill="1" applyBorder="1"/>
    <xf numFmtId="0" fontId="49" fillId="16" borderId="0" xfId="16" applyFill="1"/>
    <xf numFmtId="0" fontId="11" fillId="16" borderId="24" xfId="16" applyFont="1" applyFill="1" applyBorder="1"/>
    <xf numFmtId="15" fontId="11" fillId="16" borderId="24" xfId="16" applyNumberFormat="1" applyFont="1" applyFill="1" applyBorder="1"/>
    <xf numFmtId="0" fontId="149" fillId="0" borderId="0" xfId="16" applyFont="1"/>
    <xf numFmtId="0" fontId="150" fillId="0" borderId="0" xfId="16" applyFont="1"/>
    <xf numFmtId="0" fontId="49" fillId="0" borderId="0" xfId="16" applyAlignment="1">
      <alignment horizontal="right"/>
    </xf>
    <xf numFmtId="0" fontId="49" fillId="8" borderId="0" xfId="16" applyFill="1" applyAlignment="1">
      <alignment horizontal="right"/>
    </xf>
    <xf numFmtId="0" fontId="151" fillId="0" borderId="24" xfId="0" applyFont="1" applyBorder="1"/>
    <xf numFmtId="0" fontId="100" fillId="0" borderId="87" xfId="16" applyFont="1" applyBorder="1" applyAlignment="1">
      <alignment horizontal="left"/>
    </xf>
    <xf numFmtId="0" fontId="11" fillId="0" borderId="0" xfId="16" quotePrefix="1" applyFont="1" applyAlignment="1">
      <alignment horizontal="right"/>
    </xf>
    <xf numFmtId="0" fontId="11" fillId="0" borderId="0" xfId="16" applyFont="1" applyAlignment="1">
      <alignment horizontal="right"/>
    </xf>
    <xf numFmtId="0" fontId="11" fillId="16" borderId="78" xfId="16" applyFont="1" applyFill="1" applyBorder="1" applyAlignment="1">
      <alignment horizontal="center"/>
    </xf>
    <xf numFmtId="0" fontId="11" fillId="16" borderId="31" xfId="16" applyFont="1" applyFill="1" applyBorder="1" applyAlignment="1">
      <alignment horizontal="center"/>
    </xf>
    <xf numFmtId="0" fontId="11" fillId="16" borderId="24" xfId="16" applyFont="1" applyFill="1" applyBorder="1" applyAlignment="1">
      <alignment horizontal="left"/>
    </xf>
    <xf numFmtId="0" fontId="11" fillId="16" borderId="24" xfId="16" applyFont="1" applyFill="1" applyBorder="1" applyAlignment="1">
      <alignment horizontal="center"/>
    </xf>
    <xf numFmtId="0" fontId="11" fillId="16" borderId="56" xfId="16" applyFont="1" applyFill="1" applyBorder="1" applyAlignment="1">
      <alignment horizontal="center"/>
    </xf>
    <xf numFmtId="0" fontId="11" fillId="16" borderId="56" xfId="16" applyFont="1" applyFill="1" applyBorder="1"/>
    <xf numFmtId="3" fontId="67" fillId="16" borderId="56" xfId="16" applyNumberFormat="1" applyFont="1" applyFill="1" applyBorder="1" applyAlignment="1">
      <alignment horizontal="center"/>
    </xf>
    <xf numFmtId="0" fontId="11" fillId="16" borderId="0" xfId="16" applyFont="1" applyFill="1" applyAlignment="1">
      <alignment horizontal="right"/>
    </xf>
    <xf numFmtId="0" fontId="11" fillId="8" borderId="0" xfId="16" applyFont="1" applyFill="1" applyAlignment="1">
      <alignment horizontal="right"/>
    </xf>
    <xf numFmtId="0" fontId="106" fillId="0" borderId="34" xfId="16" applyFont="1" applyBorder="1"/>
    <xf numFmtId="0" fontId="88" fillId="0" borderId="0" xfId="16" applyFont="1" applyAlignment="1">
      <alignment horizontal="right"/>
    </xf>
    <xf numFmtId="0" fontId="12" fillId="0" borderId="0" xfId="17" quotePrefix="1" applyAlignment="1">
      <alignment horizontal="right"/>
    </xf>
    <xf numFmtId="0" fontId="11" fillId="16" borderId="70" xfId="17" applyFont="1" applyFill="1" applyBorder="1" applyAlignment="1">
      <alignment horizontal="center"/>
    </xf>
    <xf numFmtId="0" fontId="11" fillId="16" borderId="29" xfId="17" applyFont="1" applyFill="1" applyBorder="1" applyAlignment="1">
      <alignment horizontal="center"/>
    </xf>
    <xf numFmtId="0" fontId="12" fillId="16" borderId="0" xfId="17" applyFill="1" applyAlignment="1">
      <alignment horizontal="right"/>
    </xf>
    <xf numFmtId="0" fontId="12" fillId="0" borderId="0" xfId="17" applyAlignment="1">
      <alignment horizontal="right"/>
    </xf>
    <xf numFmtId="0" fontId="12" fillId="16" borderId="77" xfId="17" applyFill="1" applyBorder="1"/>
    <xf numFmtId="0" fontId="12" fillId="8" borderId="0" xfId="17" applyFill="1" applyAlignment="1">
      <alignment horizontal="right"/>
    </xf>
    <xf numFmtId="0" fontId="0" fillId="16" borderId="24" xfId="0" applyFill="1" applyBorder="1"/>
    <xf numFmtId="0" fontId="14" fillId="16" borderId="24" xfId="2" applyFill="1" applyBorder="1" applyAlignment="1" applyProtection="1">
      <alignment horizontal="center"/>
    </xf>
    <xf numFmtId="0" fontId="0" fillId="16" borderId="0" xfId="0" applyFill="1"/>
    <xf numFmtId="0" fontId="0" fillId="16" borderId="0" xfId="0" quotePrefix="1" applyFill="1" applyAlignment="1">
      <alignment horizontal="right"/>
    </xf>
    <xf numFmtId="0" fontId="0" fillId="16" borderId="0" xfId="0" applyFill="1" applyAlignment="1">
      <alignment horizontal="right"/>
    </xf>
    <xf numFmtId="9" fontId="12" fillId="0" borderId="0" xfId="17" applyNumberFormat="1" applyAlignment="1">
      <alignment horizontal="right"/>
    </xf>
    <xf numFmtId="0" fontId="49" fillId="0" borderId="0" xfId="22" quotePrefix="1" applyAlignment="1">
      <alignment horizontal="right"/>
    </xf>
    <xf numFmtId="0" fontId="49" fillId="0" borderId="0" xfId="22" applyAlignment="1">
      <alignment horizontal="right"/>
    </xf>
    <xf numFmtId="0" fontId="49" fillId="8" borderId="0" xfId="22" applyFill="1" applyAlignment="1">
      <alignment horizontal="right"/>
    </xf>
    <xf numFmtId="0" fontId="11" fillId="16" borderId="24" xfId="22" applyFont="1" applyFill="1" applyBorder="1" applyAlignment="1">
      <alignment horizontal="center"/>
    </xf>
    <xf numFmtId="0" fontId="28" fillId="16" borderId="24" xfId="17" applyFont="1" applyFill="1" applyBorder="1"/>
    <xf numFmtId="0" fontId="11" fillId="16" borderId="24" xfId="22" applyFont="1" applyFill="1" applyBorder="1"/>
    <xf numFmtId="0" fontId="11" fillId="16" borderId="24" xfId="22" applyFont="1" applyFill="1" applyBorder="1" applyAlignment="1">
      <alignment horizontal="left"/>
    </xf>
    <xf numFmtId="0" fontId="49" fillId="16" borderId="24" xfId="20" applyFill="1" applyBorder="1" applyAlignment="1">
      <alignment horizontal="center"/>
    </xf>
    <xf numFmtId="0" fontId="49" fillId="16" borderId="0" xfId="22" applyFill="1"/>
    <xf numFmtId="0" fontId="49" fillId="16" borderId="0" xfId="22" applyFill="1" applyAlignment="1">
      <alignment horizontal="right"/>
    </xf>
    <xf numFmtId="15" fontId="12" fillId="0" borderId="24" xfId="17" applyNumberFormat="1" applyBorder="1" applyAlignment="1">
      <alignment horizontal="center"/>
    </xf>
    <xf numFmtId="0" fontId="11" fillId="0" borderId="0" xfId="20" quotePrefix="1" applyFont="1" applyAlignment="1">
      <alignment horizontal="right"/>
    </xf>
    <xf numFmtId="0" fontId="11" fillId="0" borderId="0" xfId="20" applyFont="1" applyAlignment="1">
      <alignment horizontal="right"/>
    </xf>
    <xf numFmtId="0" fontId="11" fillId="8" borderId="0" xfId="20" applyFont="1" applyFill="1" applyAlignment="1">
      <alignment horizontal="right"/>
    </xf>
    <xf numFmtId="0" fontId="49" fillId="0" borderId="0" xfId="20" applyAlignment="1">
      <alignment horizontal="right"/>
    </xf>
    <xf numFmtId="0" fontId="49" fillId="0" borderId="0" xfId="20" quotePrefix="1" applyAlignment="1">
      <alignment horizontal="right"/>
    </xf>
    <xf numFmtId="0" fontId="0" fillId="0" borderId="26" xfId="0" applyBorder="1" applyAlignment="1">
      <alignment horizontal="center"/>
    </xf>
    <xf numFmtId="0" fontId="153" fillId="0" borderId="50" xfId="0" applyFont="1" applyBorder="1"/>
    <xf numFmtId="0" fontId="0" fillId="0" borderId="50" xfId="0" applyBorder="1" applyAlignment="1">
      <alignment horizontal="center"/>
    </xf>
    <xf numFmtId="0" fontId="152" fillId="0" borderId="24" xfId="0" applyFont="1" applyBorder="1"/>
    <xf numFmtId="0" fontId="153" fillId="0" borderId="24" xfId="0" applyFont="1" applyBorder="1"/>
    <xf numFmtId="0" fontId="68" fillId="9" borderId="80" xfId="0" applyFont="1" applyFill="1" applyBorder="1" applyAlignment="1">
      <alignment horizontal="center" vertical="center"/>
    </xf>
    <xf numFmtId="0" fontId="68" fillId="9" borderId="2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11" fillId="10" borderId="31" xfId="18" applyFont="1" applyFill="1" applyBorder="1" applyAlignment="1">
      <alignment horizontal="center"/>
    </xf>
    <xf numFmtId="0" fontId="41" fillId="2" borderId="20" xfId="5" quotePrefix="1" applyFont="1" applyFill="1" applyBorder="1" applyAlignment="1">
      <alignment horizontal="center"/>
    </xf>
    <xf numFmtId="0" fontId="40" fillId="2" borderId="20" xfId="5" quotePrefix="1" applyFont="1" applyFill="1" applyBorder="1" applyAlignment="1">
      <alignment horizontal="left"/>
    </xf>
    <xf numFmtId="0" fontId="41" fillId="2" borderId="20" xfId="5" quotePrefix="1" applyFont="1" applyFill="1" applyBorder="1" applyAlignment="1">
      <alignment horizontal="left"/>
    </xf>
    <xf numFmtId="0" fontId="41" fillId="3" borderId="20" xfId="5" quotePrefix="1" applyFont="1" applyFill="1" applyBorder="1" applyAlignment="1">
      <alignment horizontal="left"/>
    </xf>
    <xf numFmtId="0" fontId="11" fillId="0" borderId="5" xfId="0" applyFont="1" applyBorder="1" applyAlignment="1">
      <alignment horizontal="center"/>
    </xf>
    <xf numFmtId="1" fontId="18" fillId="0" borderId="19" xfId="5" applyNumberFormat="1" applyFont="1" applyBorder="1" applyAlignment="1">
      <alignment horizontal="center"/>
    </xf>
    <xf numFmtId="12" fontId="40" fillId="0" borderId="20" xfId="0" applyNumberFormat="1" applyFont="1" applyBorder="1" applyAlignment="1">
      <alignment horizontal="center"/>
    </xf>
    <xf numFmtId="0" fontId="40" fillId="0" borderId="10" xfId="0" quotePrefix="1" applyFont="1" applyBorder="1" applyAlignment="1">
      <alignment horizontal="center" vertical="center"/>
    </xf>
    <xf numFmtId="12" fontId="40" fillId="0" borderId="20" xfId="0" quotePrefix="1" applyNumberFormat="1" applyFont="1" applyBorder="1" applyAlignment="1">
      <alignment horizontal="center"/>
    </xf>
    <xf numFmtId="16" fontId="40" fillId="0" borderId="20" xfId="0" quotePrefix="1" applyNumberFormat="1" applyFont="1" applyBorder="1" applyAlignment="1">
      <alignment horizontal="center"/>
    </xf>
    <xf numFmtId="0" fontId="23" fillId="0" borderId="45" xfId="2" applyFont="1" applyBorder="1" applyAlignment="1" applyProtection="1">
      <alignment horizontal="center" vertical="center" wrapText="1"/>
    </xf>
    <xf numFmtId="0" fontId="24" fillId="0" borderId="44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32" fillId="0" borderId="3" xfId="2" applyNumberFormat="1" applyFont="1" applyFill="1" applyBorder="1" applyAlignment="1" applyProtection="1">
      <alignment horizontal="center"/>
    </xf>
    <xf numFmtId="0" fontId="32" fillId="0" borderId="40" xfId="2" applyNumberFormat="1" applyFont="1" applyFill="1" applyBorder="1" applyAlignment="1" applyProtection="1">
      <alignment horizontal="center"/>
    </xf>
    <xf numFmtId="0" fontId="26" fillId="4" borderId="5" xfId="2" applyFont="1" applyFill="1" applyBorder="1" applyAlignment="1" applyProtection="1"/>
    <xf numFmtId="0" fontId="26" fillId="4" borderId="20" xfId="2" applyFont="1" applyFill="1" applyBorder="1" applyAlignment="1" applyProtection="1"/>
    <xf numFmtId="0" fontId="86" fillId="0" borderId="0" xfId="4" applyFont="1"/>
    <xf numFmtId="0" fontId="156" fillId="0" borderId="0" xfId="4" applyFont="1"/>
    <xf numFmtId="0" fontId="86" fillId="0" borderId="0" xfId="4" applyFont="1" applyAlignment="1">
      <alignment horizontal="left"/>
    </xf>
    <xf numFmtId="15" fontId="23" fillId="0" borderId="5" xfId="10" applyNumberFormat="1" applyFont="1" applyBorder="1"/>
    <xf numFmtId="175" fontId="20" fillId="0" borderId="0" xfId="0" applyNumberFormat="1" applyFont="1"/>
    <xf numFmtId="175" fontId="11" fillId="0" borderId="53" xfId="2" applyNumberFormat="1" applyFont="1" applyBorder="1" applyAlignment="1" applyProtection="1">
      <alignment horizontal="center" vertical="center"/>
    </xf>
    <xf numFmtId="175" fontId="11" fillId="0" borderId="17" xfId="2" applyNumberFormat="1" applyFont="1" applyBorder="1" applyAlignment="1" applyProtection="1">
      <alignment horizontal="center" vertical="justify"/>
    </xf>
    <xf numFmtId="175" fontId="18" fillId="0" borderId="43" xfId="0" applyNumberFormat="1" applyFont="1" applyBorder="1" applyAlignment="1">
      <alignment horizontal="center" vertical="center"/>
    </xf>
    <xf numFmtId="175" fontId="18" fillId="0" borderId="5" xfId="5" applyNumberFormat="1" applyFont="1" applyBorder="1" applyAlignment="1">
      <alignment horizontal="left"/>
    </xf>
    <xf numFmtId="175" fontId="18" fillId="0" borderId="5" xfId="5" applyNumberFormat="1" applyFont="1" applyBorder="1"/>
    <xf numFmtId="175" fontId="18" fillId="0" borderId="20" xfId="5" applyNumberFormat="1" applyFont="1" applyBorder="1" applyAlignment="1">
      <alignment horizontal="left"/>
    </xf>
    <xf numFmtId="175" fontId="18" fillId="0" borderId="23" xfId="5" applyNumberFormat="1" applyFont="1" applyBorder="1" applyAlignment="1">
      <alignment horizontal="left"/>
    </xf>
    <xf numFmtId="175" fontId="18" fillId="0" borderId="5" xfId="0" applyNumberFormat="1" applyFont="1" applyBorder="1"/>
    <xf numFmtId="175" fontId="40" fillId="0" borderId="5" xfId="0" applyNumberFormat="1" applyFont="1" applyBorder="1"/>
    <xf numFmtId="175" fontId="18" fillId="0" borderId="5" xfId="0" quotePrefix="1" applyNumberFormat="1" applyFont="1" applyBorder="1" applyAlignment="1">
      <alignment horizontal="center"/>
    </xf>
    <xf numFmtId="175" fontId="18" fillId="0" borderId="20" xfId="0" applyNumberFormat="1" applyFont="1" applyBorder="1"/>
    <xf numFmtId="175" fontId="18" fillId="0" borderId="5" xfId="5" quotePrefix="1" applyNumberFormat="1" applyFont="1" applyBorder="1" applyAlignment="1">
      <alignment horizontal="center"/>
    </xf>
    <xf numFmtId="175" fontId="18" fillId="0" borderId="5" xfId="5" quotePrefix="1" applyNumberFormat="1" applyFont="1" applyBorder="1"/>
    <xf numFmtId="175" fontId="18" fillId="0" borderId="20" xfId="5" quotePrefix="1" applyNumberFormat="1" applyFont="1" applyBorder="1" applyAlignment="1">
      <alignment horizontal="center"/>
    </xf>
    <xf numFmtId="175" fontId="18" fillId="0" borderId="20" xfId="5" applyNumberFormat="1" applyFont="1" applyBorder="1"/>
    <xf numFmtId="175" fontId="18" fillId="0" borderId="20" xfId="0" quotePrefix="1" applyNumberFormat="1" applyFont="1" applyBorder="1" applyAlignment="1">
      <alignment horizontal="center"/>
    </xf>
    <xf numFmtId="175" fontId="18" fillId="0" borderId="20" xfId="5" quotePrefix="1" applyNumberFormat="1" applyFont="1" applyBorder="1"/>
    <xf numFmtId="175" fontId="40" fillId="3" borderId="20" xfId="5" quotePrefix="1" applyNumberFormat="1" applyFont="1" applyFill="1" applyBorder="1"/>
    <xf numFmtId="175" fontId="40" fillId="0" borderId="5" xfId="5" quotePrefix="1" applyNumberFormat="1" applyFont="1" applyBorder="1"/>
    <xf numFmtId="175" fontId="40" fillId="2" borderId="20" xfId="5" quotePrefix="1" applyNumberFormat="1" applyFont="1" applyFill="1" applyBorder="1"/>
    <xf numFmtId="175" fontId="40" fillId="2" borderId="14" xfId="5" quotePrefix="1" applyNumberFormat="1" applyFont="1" applyFill="1" applyBorder="1" applyAlignment="1">
      <alignment horizontal="center"/>
    </xf>
    <xf numFmtId="175" fontId="40" fillId="0" borderId="8" xfId="5" quotePrefix="1" applyNumberFormat="1" applyFont="1" applyBorder="1" applyAlignment="1">
      <alignment horizontal="center"/>
    </xf>
    <xf numFmtId="175" fontId="40" fillId="0" borderId="14" xfId="5" quotePrefix="1" applyNumberFormat="1" applyFont="1" applyBorder="1" applyAlignment="1">
      <alignment horizontal="center"/>
    </xf>
    <xf numFmtId="175" fontId="40" fillId="0" borderId="8" xfId="5" applyNumberFormat="1" applyFont="1" applyBorder="1" applyAlignment="1">
      <alignment horizontal="center"/>
    </xf>
    <xf numFmtId="175" fontId="40" fillId="0" borderId="14" xfId="5" applyNumberFormat="1" applyFont="1" applyBorder="1" applyAlignment="1">
      <alignment horizontal="center"/>
    </xf>
    <xf numFmtId="175" fontId="18" fillId="0" borderId="14" xfId="5" applyNumberFormat="1" applyFont="1" applyBorder="1" applyAlignment="1">
      <alignment horizontal="left"/>
    </xf>
    <xf numFmtId="175" fontId="40" fillId="0" borderId="12" xfId="5" quotePrefix="1" applyNumberFormat="1" applyFont="1" applyBorder="1" applyAlignment="1">
      <alignment horizontal="center"/>
    </xf>
    <xf numFmtId="175" fontId="40" fillId="0" borderId="0" xfId="5" quotePrefix="1" applyNumberFormat="1" applyFont="1"/>
    <xf numFmtId="175" fontId="96" fillId="0" borderId="0" xfId="0" applyNumberFormat="1" applyFont="1"/>
    <xf numFmtId="0" fontId="40" fillId="7" borderId="19" xfId="0" applyFont="1" applyFill="1" applyBorder="1" applyAlignment="1">
      <alignment vertical="center"/>
    </xf>
    <xf numFmtId="0" fontId="32" fillId="0" borderId="3" xfId="2" applyFont="1" applyFill="1" applyBorder="1" applyAlignment="1" applyProtection="1">
      <alignment horizontal="center" vertical="center" wrapText="1"/>
    </xf>
    <xf numFmtId="0" fontId="11" fillId="0" borderId="20" xfId="0" quotePrefix="1" applyFont="1" applyBorder="1" applyAlignment="1">
      <alignment horizontal="center"/>
    </xf>
    <xf numFmtId="0" fontId="18" fillId="7" borderId="19" xfId="5" applyFont="1" applyFill="1" applyBorder="1" applyAlignment="1">
      <alignment horizontal="left"/>
    </xf>
    <xf numFmtId="175" fontId="18" fillId="0" borderId="5" xfId="5" quotePrefix="1" applyNumberFormat="1" applyFont="1" applyBorder="1" applyAlignment="1">
      <alignment horizontal="left"/>
    </xf>
    <xf numFmtId="171" fontId="40" fillId="0" borderId="5" xfId="5" quotePrefix="1" applyNumberFormat="1" applyFont="1" applyBorder="1"/>
    <xf numFmtId="0" fontId="11" fillId="8" borderId="77" xfId="16" applyFont="1" applyFill="1" applyBorder="1" applyAlignment="1">
      <alignment wrapText="1"/>
    </xf>
    <xf numFmtId="0" fontId="40" fillId="0" borderId="19" xfId="5" applyFont="1" applyBorder="1" applyAlignment="1">
      <alignment horizontal="left"/>
    </xf>
    <xf numFmtId="0" fontId="40" fillId="0" borderId="15" xfId="0" applyFont="1" applyBorder="1" applyAlignment="1">
      <alignment horizontal="center"/>
    </xf>
    <xf numFmtId="0" fontId="11" fillId="10" borderId="57" xfId="17" applyFont="1" applyFill="1" applyBorder="1" applyAlignment="1">
      <alignment horizontal="center"/>
    </xf>
    <xf numFmtId="0" fontId="158" fillId="0" borderId="0" xfId="0" applyFont="1" applyAlignment="1">
      <alignment horizontal="center"/>
    </xf>
    <xf numFmtId="0" fontId="158" fillId="0" borderId="33" xfId="0" applyFont="1" applyBorder="1" applyAlignment="1">
      <alignment horizontal="center"/>
    </xf>
    <xf numFmtId="0" fontId="158" fillId="0" borderId="35" xfId="0" applyFont="1" applyBorder="1" applyAlignment="1">
      <alignment horizontal="center"/>
    </xf>
    <xf numFmtId="0" fontId="158" fillId="0" borderId="4" xfId="0" applyFont="1" applyBorder="1"/>
    <xf numFmtId="0" fontId="158" fillId="0" borderId="5" xfId="0" applyFont="1" applyBorder="1"/>
    <xf numFmtId="3" fontId="158" fillId="0" borderId="5" xfId="0" applyNumberFormat="1" applyFont="1" applyBorder="1"/>
    <xf numFmtId="0" fontId="159" fillId="0" borderId="5" xfId="0" applyFont="1" applyBorder="1"/>
    <xf numFmtId="0" fontId="158" fillId="0" borderId="20" xfId="0" applyFont="1" applyBorder="1"/>
    <xf numFmtId="0" fontId="158" fillId="0" borderId="10" xfId="0" applyFont="1" applyBorder="1"/>
    <xf numFmtId="0" fontId="158" fillId="0" borderId="0" xfId="0" applyFont="1"/>
    <xf numFmtId="0" fontId="98" fillId="0" borderId="9" xfId="0" applyFont="1" applyBorder="1"/>
    <xf numFmtId="1" fontId="86" fillId="0" borderId="0" xfId="4" applyNumberFormat="1" applyFont="1" applyAlignment="1">
      <alignment horizontal="center"/>
    </xf>
    <xf numFmtId="0" fontId="18" fillId="7" borderId="19" xfId="0" applyFont="1" applyFill="1" applyBorder="1" applyAlignment="1">
      <alignment horizontal="left" vertical="center"/>
    </xf>
    <xf numFmtId="0" fontId="12" fillId="8" borderId="24" xfId="17" applyFill="1" applyBorder="1" applyAlignment="1">
      <alignment horizontal="center"/>
    </xf>
    <xf numFmtId="0" fontId="0" fillId="8" borderId="0" xfId="0" applyFill="1" applyAlignment="1">
      <alignment horizontal="right"/>
    </xf>
    <xf numFmtId="15" fontId="0" fillId="8" borderId="24" xfId="0" applyNumberFormat="1" applyFill="1" applyBorder="1" applyAlignment="1">
      <alignment horizontal="center"/>
    </xf>
    <xf numFmtId="0" fontId="160" fillId="0" borderId="0" xfId="16" applyFont="1"/>
    <xf numFmtId="0" fontId="160" fillId="0" borderId="24" xfId="16" applyFont="1" applyBorder="1"/>
    <xf numFmtId="15" fontId="160" fillId="0" borderId="24" xfId="16" applyNumberFormat="1" applyFont="1" applyBorder="1"/>
    <xf numFmtId="15" fontId="160" fillId="8" borderId="24" xfId="0" applyNumberFormat="1" applyFont="1" applyFill="1" applyBorder="1" applyAlignment="1">
      <alignment horizontal="right"/>
    </xf>
    <xf numFmtId="0" fontId="11" fillId="8" borderId="70" xfId="16" applyFont="1" applyFill="1" applyBorder="1" applyAlignment="1">
      <alignment horizontal="center"/>
    </xf>
    <xf numFmtId="0" fontId="11" fillId="8" borderId="29" xfId="16" applyFont="1" applyFill="1" applyBorder="1" applyAlignment="1">
      <alignment horizontal="center"/>
    </xf>
    <xf numFmtId="0" fontId="11" fillId="8" borderId="29" xfId="16" applyFont="1" applyFill="1" applyBorder="1"/>
    <xf numFmtId="0" fontId="11" fillId="8" borderId="26" xfId="16" applyFont="1" applyFill="1" applyBorder="1" applyAlignment="1">
      <alignment horizontal="center"/>
    </xf>
    <xf numFmtId="3" fontId="67" fillId="8" borderId="26" xfId="16" applyNumberFormat="1" applyFont="1" applyFill="1" applyBorder="1" applyAlignment="1">
      <alignment horizontal="center"/>
    </xf>
    <xf numFmtId="0" fontId="49" fillId="8" borderId="71" xfId="16" applyFill="1" applyBorder="1"/>
    <xf numFmtId="0" fontId="160" fillId="8" borderId="0" xfId="16" applyFont="1" applyFill="1"/>
    <xf numFmtId="0" fontId="160" fillId="8" borderId="24" xfId="16" applyFont="1" applyFill="1" applyBorder="1"/>
    <xf numFmtId="3" fontId="11" fillId="0" borderId="26" xfId="17" applyNumberFormat="1" applyFont="1" applyBorder="1" applyAlignment="1">
      <alignment horizontal="center"/>
    </xf>
    <xf numFmtId="0" fontId="37" fillId="8" borderId="24" xfId="16" quotePrefix="1" applyFont="1" applyFill="1" applyBorder="1" applyAlignment="1">
      <alignment horizontal="center"/>
    </xf>
    <xf numFmtId="0" fontId="14" fillId="4" borderId="5" xfId="2" applyFill="1" applyBorder="1" applyAlignment="1" applyProtection="1"/>
    <xf numFmtId="0" fontId="11" fillId="0" borderId="33" xfId="2" applyNumberFormat="1" applyFont="1" applyBorder="1" applyAlignment="1" applyProtection="1">
      <alignment horizontal="center" vertical="center"/>
    </xf>
    <xf numFmtId="3" fontId="106" fillId="0" borderId="0" xfId="0" applyNumberFormat="1" applyFont="1" applyAlignment="1">
      <alignment horizontal="right"/>
    </xf>
    <xf numFmtId="166" fontId="106" fillId="0" borderId="0" xfId="0" applyNumberFormat="1" applyFont="1" applyAlignment="1">
      <alignment horizontal="right"/>
    </xf>
    <xf numFmtId="175" fontId="106" fillId="0" borderId="0" xfId="0" applyNumberFormat="1" applyFont="1" applyAlignment="1">
      <alignment horizontal="right"/>
    </xf>
    <xf numFmtId="0" fontId="11" fillId="0" borderId="33" xfId="2" applyNumberFormat="1" applyFont="1" applyBorder="1" applyAlignment="1" applyProtection="1">
      <alignment vertical="center"/>
    </xf>
    <xf numFmtId="166" fontId="11" fillId="0" borderId="33" xfId="2" applyNumberFormat="1" applyFont="1" applyBorder="1" applyAlignment="1" applyProtection="1">
      <alignment vertical="center"/>
    </xf>
    <xf numFmtId="1" fontId="106" fillId="0" borderId="33" xfId="2" applyNumberFormat="1" applyFont="1" applyBorder="1" applyAlignment="1" applyProtection="1">
      <alignment horizontal="center" vertical="center"/>
    </xf>
    <xf numFmtId="0" fontId="11" fillId="0" borderId="0" xfId="5"/>
    <xf numFmtId="0" fontId="11" fillId="0" borderId="5" xfId="5" applyBorder="1" applyAlignment="1">
      <alignment horizontal="left"/>
    </xf>
    <xf numFmtId="0" fontId="11" fillId="0" borderId="9" xfId="5" applyBorder="1" applyAlignment="1">
      <alignment horizontal="left"/>
    </xf>
    <xf numFmtId="15" fontId="11" fillId="0" borderId="5" xfId="0" applyNumberFormat="1" applyFont="1" applyBorder="1" applyAlignment="1">
      <alignment horizontal="center"/>
    </xf>
    <xf numFmtId="0" fontId="11" fillId="0" borderId="20" xfId="5" applyBorder="1" applyAlignment="1">
      <alignment horizontal="left"/>
    </xf>
    <xf numFmtId="0" fontId="11" fillId="0" borderId="23" xfId="5" applyBorder="1" applyAlignment="1">
      <alignment horizontal="left"/>
    </xf>
    <xf numFmtId="3" fontId="98" fillId="0" borderId="5" xfId="0" applyNumberFormat="1" applyFont="1" applyBorder="1"/>
    <xf numFmtId="166" fontId="98" fillId="0" borderId="5" xfId="0" applyNumberFormat="1" applyFont="1" applyBorder="1" applyAlignment="1">
      <alignment horizontal="center"/>
    </xf>
    <xf numFmtId="0" fontId="98" fillId="0" borderId="7" xfId="0" applyFont="1" applyBorder="1" applyAlignment="1">
      <alignment horizontal="center"/>
    </xf>
    <xf numFmtId="175" fontId="98" fillId="0" borderId="5" xfId="0" applyNumberFormat="1" applyFont="1" applyBorder="1"/>
    <xf numFmtId="0" fontId="98" fillId="0" borderId="9" xfId="0" applyFont="1" applyBorder="1" applyAlignment="1">
      <alignment horizontal="center" vertical="center"/>
    </xf>
    <xf numFmtId="0" fontId="41" fillId="7" borderId="7" xfId="5" applyFont="1" applyFill="1" applyBorder="1" applyAlignment="1">
      <alignment horizontal="left"/>
    </xf>
    <xf numFmtId="0" fontId="41" fillId="3" borderId="7" xfId="5" applyFont="1" applyFill="1" applyBorder="1" applyAlignment="1">
      <alignment vertical="center"/>
    </xf>
    <xf numFmtId="3" fontId="98" fillId="0" borderId="23" xfId="0" applyNumberFormat="1" applyFont="1" applyBorder="1"/>
    <xf numFmtId="0" fontId="98" fillId="0" borderId="23" xfId="0" applyFont="1" applyBorder="1" applyAlignment="1">
      <alignment horizontal="left"/>
    </xf>
    <xf numFmtId="0" fontId="98" fillId="0" borderId="27" xfId="0" applyFont="1" applyBorder="1"/>
    <xf numFmtId="166" fontId="98" fillId="0" borderId="23" xfId="0" applyNumberFormat="1" applyFont="1" applyBorder="1" applyAlignment="1">
      <alignment horizontal="center"/>
    </xf>
    <xf numFmtId="0" fontId="41" fillId="3" borderId="7" xfId="5" applyFont="1" applyFill="1" applyBorder="1" applyAlignment="1">
      <alignment horizontal="center" vertical="center"/>
    </xf>
    <xf numFmtId="0" fontId="41" fillId="2" borderId="7" xfId="5" applyFont="1" applyFill="1" applyBorder="1" applyAlignment="1">
      <alignment vertical="center"/>
    </xf>
    <xf numFmtId="0" fontId="41" fillId="2" borderId="7" xfId="5" applyFont="1" applyFill="1" applyBorder="1" applyAlignment="1">
      <alignment horizontal="center" vertical="center"/>
    </xf>
    <xf numFmtId="0" fontId="106" fillId="0" borderId="26" xfId="0" applyFont="1" applyBorder="1" applyAlignment="1">
      <alignment horizontal="center" vertical="center"/>
    </xf>
    <xf numFmtId="0" fontId="41" fillId="2" borderId="7" xfId="5" applyFont="1" applyFill="1" applyBorder="1" applyAlignment="1">
      <alignment horizontal="left" vertical="center"/>
    </xf>
    <xf numFmtId="0" fontId="40" fillId="0" borderId="19" xfId="5" applyFont="1" applyBorder="1" applyAlignment="1">
      <alignment vertical="center"/>
    </xf>
    <xf numFmtId="0" fontId="41" fillId="0" borderId="19" xfId="5" applyFont="1" applyBorder="1" applyAlignment="1">
      <alignment horizontal="left" vertical="center"/>
    </xf>
    <xf numFmtId="0" fontId="40" fillId="0" borderId="19" xfId="5" applyFont="1" applyBorder="1" applyAlignment="1">
      <alignment horizontal="left" vertical="center"/>
    </xf>
    <xf numFmtId="0" fontId="106" fillId="0" borderId="92" xfId="0" applyFont="1" applyBorder="1"/>
    <xf numFmtId="166" fontId="106" fillId="0" borderId="0" xfId="0" applyNumberFormat="1" applyFont="1" applyAlignment="1">
      <alignment horizontal="center"/>
    </xf>
    <xf numFmtId="175" fontId="106" fillId="0" borderId="0" xfId="0" applyNumberFormat="1" applyFont="1"/>
    <xf numFmtId="1" fontId="11" fillId="0" borderId="45" xfId="2" applyNumberFormat="1" applyFont="1" applyFill="1" applyBorder="1" applyAlignment="1" applyProtection="1">
      <alignment horizontal="center" vertical="center"/>
    </xf>
    <xf numFmtId="0" fontId="11" fillId="0" borderId="53" xfId="2" applyFont="1" applyFill="1" applyBorder="1" applyAlignment="1" applyProtection="1">
      <alignment horizontal="center"/>
    </xf>
    <xf numFmtId="3" fontId="11" fillId="0" borderId="35" xfId="2" applyNumberFormat="1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/>
    </xf>
    <xf numFmtId="1" fontId="11" fillId="0" borderId="1" xfId="2" applyNumberFormat="1" applyFont="1" applyFill="1" applyBorder="1" applyAlignment="1" applyProtection="1">
      <alignment horizontal="center"/>
    </xf>
    <xf numFmtId="0" fontId="11" fillId="0" borderId="1" xfId="2" applyNumberFormat="1" applyFont="1" applyFill="1" applyBorder="1" applyAlignment="1" applyProtection="1">
      <alignment horizontal="center"/>
    </xf>
    <xf numFmtId="0" fontId="11" fillId="0" borderId="2" xfId="2" applyNumberFormat="1" applyFont="1" applyFill="1" applyBorder="1" applyAlignment="1" applyProtection="1">
      <alignment horizontal="center"/>
    </xf>
    <xf numFmtId="1" fontId="11" fillId="0" borderId="2" xfId="2" applyNumberFormat="1" applyFont="1" applyFill="1" applyBorder="1" applyAlignment="1" applyProtection="1">
      <alignment horizontal="center"/>
    </xf>
    <xf numFmtId="1" fontId="11" fillId="0" borderId="35" xfId="2" applyNumberFormat="1" applyFont="1" applyFill="1" applyBorder="1" applyAlignment="1" applyProtection="1">
      <alignment horizontal="center"/>
    </xf>
    <xf numFmtId="0" fontId="11" fillId="0" borderId="5" xfId="0" quotePrefix="1" applyFont="1" applyBorder="1"/>
    <xf numFmtId="0" fontId="106" fillId="7" borderId="5" xfId="0" applyFont="1" applyFill="1" applyBorder="1" applyAlignment="1">
      <alignment horizontal="center" vertical="center"/>
    </xf>
    <xf numFmtId="0" fontId="92" fillId="0" borderId="8" xfId="10" applyFont="1" applyBorder="1" applyAlignment="1">
      <alignment horizontal="left"/>
    </xf>
    <xf numFmtId="0" fontId="92" fillId="0" borderId="8" xfId="0" applyFont="1" applyBorder="1" applyAlignment="1">
      <alignment horizontal="left" vertical="top"/>
    </xf>
    <xf numFmtId="0" fontId="92" fillId="0" borderId="14" xfId="10" applyFont="1" applyBorder="1" applyAlignment="1">
      <alignment horizontal="left"/>
    </xf>
    <xf numFmtId="0" fontId="92" fillId="0" borderId="14" xfId="0" applyFont="1" applyBorder="1"/>
    <xf numFmtId="0" fontId="106" fillId="0" borderId="53" xfId="2" applyFont="1" applyBorder="1" applyAlignment="1" applyProtection="1">
      <alignment horizontal="center"/>
    </xf>
    <xf numFmtId="0" fontId="23" fillId="0" borderId="40" xfId="2" applyFont="1" applyBorder="1" applyAlignment="1" applyProtection="1">
      <alignment horizontal="center" vertical="center" wrapText="1"/>
    </xf>
    <xf numFmtId="0" fontId="106" fillId="0" borderId="4" xfId="0" applyFont="1" applyBorder="1" applyAlignment="1">
      <alignment vertical="justify"/>
    </xf>
    <xf numFmtId="0" fontId="106" fillId="0" borderId="0" xfId="0" applyFont="1" applyAlignment="1">
      <alignment vertical="justify"/>
    </xf>
    <xf numFmtId="0" fontId="106" fillId="0" borderId="0" xfId="0" applyFont="1" applyAlignment="1">
      <alignment horizontal="right" vertical="justify"/>
    </xf>
    <xf numFmtId="0" fontId="106" fillId="0" borderId="5" xfId="0" applyFont="1" applyBorder="1" applyAlignment="1">
      <alignment vertical="justify"/>
    </xf>
    <xf numFmtId="0" fontId="41" fillId="3" borderId="7" xfId="0" applyFont="1" applyFill="1" applyBorder="1" applyAlignment="1">
      <alignment horizontal="center" vertical="justify"/>
    </xf>
    <xf numFmtId="0" fontId="106" fillId="3" borderId="5" xfId="0" applyFont="1" applyFill="1" applyBorder="1" applyAlignment="1">
      <alignment vertical="justify"/>
    </xf>
    <xf numFmtId="0" fontId="106" fillId="0" borderId="20" xfId="0" applyFont="1" applyBorder="1" applyAlignment="1">
      <alignment vertical="justify"/>
    </xf>
    <xf numFmtId="0" fontId="41" fillId="3" borderId="7" xfId="0" applyFont="1" applyFill="1" applyBorder="1" applyAlignment="1">
      <alignment horizontal="left" vertical="center"/>
    </xf>
    <xf numFmtId="0" fontId="106" fillId="0" borderId="10" xfId="0" applyFont="1" applyBorder="1" applyAlignment="1">
      <alignment vertical="justify"/>
    </xf>
    <xf numFmtId="1" fontId="106" fillId="0" borderId="0" xfId="0" applyNumberFormat="1" applyFont="1"/>
    <xf numFmtId="0" fontId="18" fillId="0" borderId="19" xfId="0" applyFont="1" applyBorder="1" applyAlignment="1">
      <alignment horizontal="right"/>
    </xf>
    <xf numFmtId="1" fontId="18" fillId="0" borderId="15" xfId="0" quotePrefix="1" applyNumberFormat="1" applyFont="1" applyBorder="1"/>
    <xf numFmtId="1" fontId="18" fillId="0" borderId="27" xfId="0" applyNumberFormat="1" applyFont="1" applyBorder="1"/>
    <xf numFmtId="0" fontId="106" fillId="0" borderId="18" xfId="0" applyFont="1" applyBorder="1" applyAlignment="1">
      <alignment horizontal="center"/>
    </xf>
    <xf numFmtId="0" fontId="106" fillId="0" borderId="18" xfId="0" applyFont="1" applyBorder="1" applyAlignment="1">
      <alignment horizontal="right"/>
    </xf>
    <xf numFmtId="1" fontId="106" fillId="0" borderId="18" xfId="0" applyNumberFormat="1" applyFont="1" applyBorder="1"/>
    <xf numFmtId="1" fontId="106" fillId="0" borderId="18" xfId="0" applyNumberFormat="1" applyFont="1" applyBorder="1" applyAlignment="1">
      <alignment horizontal="center"/>
    </xf>
    <xf numFmtId="0" fontId="61" fillId="0" borderId="24" xfId="0" applyFont="1" applyBorder="1" applyAlignment="1">
      <alignment horizontal="center" vertical="center"/>
    </xf>
    <xf numFmtId="0" fontId="61" fillId="0" borderId="24" xfId="0" applyFont="1" applyBorder="1" applyAlignment="1">
      <alignment horizontal="center" vertical="center" wrapText="1"/>
    </xf>
    <xf numFmtId="1" fontId="61" fillId="0" borderId="24" xfId="2" applyNumberFormat="1" applyFont="1" applyFill="1" applyBorder="1" applyAlignment="1" applyProtection="1">
      <alignment horizontal="center" vertical="center"/>
    </xf>
    <xf numFmtId="0" fontId="148" fillId="0" borderId="24" xfId="0" applyFont="1" applyBorder="1" applyAlignment="1">
      <alignment horizontal="center" vertical="center"/>
    </xf>
    <xf numFmtId="170" fontId="61" fillId="0" borderId="24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23" fillId="0" borderId="4" xfId="0" quotePrefix="1" applyFont="1" applyBorder="1" applyAlignment="1">
      <alignment horizontal="center"/>
    </xf>
    <xf numFmtId="0" fontId="23" fillId="0" borderId="4" xfId="0" quotePrefix="1" applyFont="1" applyBorder="1"/>
    <xf numFmtId="1" fontId="23" fillId="0" borderId="4" xfId="0" applyNumberFormat="1" applyFont="1" applyBorder="1"/>
    <xf numFmtId="0" fontId="23" fillId="0" borderId="4" xfId="0" applyFont="1" applyBorder="1"/>
    <xf numFmtId="0" fontId="23" fillId="0" borderId="4" xfId="1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165" fontId="23" fillId="0" borderId="4" xfId="1" applyFont="1" applyFill="1" applyBorder="1" applyAlignment="1">
      <alignment horizontal="left"/>
    </xf>
    <xf numFmtId="0" fontId="23" fillId="0" borderId="4" xfId="10" applyFont="1" applyBorder="1"/>
    <xf numFmtId="0" fontId="23" fillId="0" borderId="4" xfId="0" applyFont="1" applyBorder="1" applyAlignment="1">
      <alignment horizontal="left"/>
    </xf>
    <xf numFmtId="170" fontId="11" fillId="0" borderId="4" xfId="0" applyNumberFormat="1" applyFont="1" applyBorder="1"/>
    <xf numFmtId="0" fontId="23" fillId="0" borderId="5" xfId="0" quotePrefix="1" applyFont="1" applyBorder="1"/>
    <xf numFmtId="1" fontId="23" fillId="0" borderId="5" xfId="0" applyNumberFormat="1" applyFont="1" applyBorder="1"/>
    <xf numFmtId="0" fontId="23" fillId="0" borderId="5" xfId="10" applyFont="1" applyBorder="1" applyAlignment="1">
      <alignment horizontal="center"/>
    </xf>
    <xf numFmtId="0" fontId="23" fillId="0" borderId="44" xfId="0" applyFont="1" applyBorder="1" applyAlignment="1">
      <alignment horizontal="center"/>
    </xf>
    <xf numFmtId="170" fontId="11" fillId="0" borderId="5" xfId="0" applyNumberFormat="1" applyFont="1" applyBorder="1"/>
    <xf numFmtId="0" fontId="23" fillId="0" borderId="20" xfId="11" applyFont="1" applyBorder="1" applyAlignment="1">
      <alignment horizontal="left" vertical="center"/>
    </xf>
    <xf numFmtId="0" fontId="23" fillId="0" borderId="20" xfId="1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106" fillId="0" borderId="0" xfId="22" applyFont="1"/>
    <xf numFmtId="0" fontId="29" fillId="0" borderId="5" xfId="10" quotePrefix="1" applyFont="1" applyBorder="1" applyAlignment="1">
      <alignment horizontal="center"/>
    </xf>
    <xf numFmtId="0" fontId="98" fillId="0" borderId="5" xfId="10" quotePrefix="1" applyFont="1" applyBorder="1" applyAlignment="1">
      <alignment horizontal="center"/>
    </xf>
    <xf numFmtId="0" fontId="98" fillId="0" borderId="5" xfId="10" applyFont="1" applyBorder="1" applyAlignment="1">
      <alignment horizontal="center"/>
    </xf>
    <xf numFmtId="0" fontId="98" fillId="0" borderId="5" xfId="0" quotePrefix="1" applyFont="1" applyBorder="1" applyAlignment="1">
      <alignment horizontal="center"/>
    </xf>
    <xf numFmtId="0" fontId="98" fillId="0" borderId="4" xfId="0" applyFont="1" applyBorder="1" applyAlignment="1">
      <alignment horizontal="center"/>
    </xf>
    <xf numFmtId="0" fontId="23" fillId="0" borderId="5" xfId="10" quotePrefix="1" applyFont="1" applyBorder="1" applyAlignment="1">
      <alignment horizontal="center"/>
    </xf>
    <xf numFmtId="0" fontId="23" fillId="0" borderId="20" xfId="0" quotePrefix="1" applyFont="1" applyBorder="1"/>
    <xf numFmtId="0" fontId="23" fillId="0" borderId="25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23" fillId="0" borderId="44" xfId="0" quotePrefix="1" applyFont="1" applyBorder="1"/>
    <xf numFmtId="0" fontId="23" fillId="0" borderId="44" xfId="11" applyFont="1" applyBorder="1" applyAlignment="1">
      <alignment horizontal="left" vertical="center"/>
    </xf>
    <xf numFmtId="0" fontId="23" fillId="0" borderId="44" xfId="0" applyFont="1" applyBorder="1"/>
    <xf numFmtId="0" fontId="23" fillId="0" borderId="44" xfId="10" applyFont="1" applyBorder="1" applyAlignment="1">
      <alignment horizontal="center"/>
    </xf>
    <xf numFmtId="165" fontId="23" fillId="0" borderId="44" xfId="1" applyFont="1" applyFill="1" applyBorder="1" applyAlignment="1">
      <alignment horizontal="left"/>
    </xf>
    <xf numFmtId="0" fontId="23" fillId="0" borderId="44" xfId="10" applyFont="1" applyBorder="1"/>
    <xf numFmtId="0" fontId="23" fillId="0" borderId="44" xfId="0" applyFont="1" applyBorder="1" applyAlignment="1">
      <alignment horizontal="left"/>
    </xf>
    <xf numFmtId="0" fontId="29" fillId="0" borderId="5" xfId="0" applyFont="1" applyBorder="1" applyAlignment="1">
      <alignment horizontal="center"/>
    </xf>
    <xf numFmtId="0" fontId="29" fillId="0" borderId="5" xfId="0" applyFont="1" applyBorder="1" applyAlignment="1">
      <alignment horizontal="left"/>
    </xf>
    <xf numFmtId="0" fontId="23" fillId="0" borderId="7" xfId="0" quotePrefix="1" applyFont="1" applyBorder="1"/>
    <xf numFmtId="0" fontId="146" fillId="0" borderId="5" xfId="0" quotePrefix="1" applyFont="1" applyBorder="1"/>
    <xf numFmtId="1" fontId="23" fillId="0" borderId="20" xfId="0" applyNumberFormat="1" applyFont="1" applyBorder="1"/>
    <xf numFmtId="0" fontId="98" fillId="0" borderId="20" xfId="11" applyFont="1" applyBorder="1" applyAlignment="1">
      <alignment horizontal="left" vertical="center"/>
    </xf>
    <xf numFmtId="0" fontId="23" fillId="0" borderId="20" xfId="10" quotePrefix="1" applyFont="1" applyBorder="1" applyAlignment="1">
      <alignment horizontal="center"/>
    </xf>
    <xf numFmtId="15" fontId="23" fillId="0" borderId="20" xfId="10" applyNumberFormat="1" applyFont="1" applyBorder="1"/>
    <xf numFmtId="0" fontId="98" fillId="0" borderId="5" xfId="0" quotePrefix="1" applyFont="1" applyBorder="1" applyAlignment="1">
      <alignment horizontal="left"/>
    </xf>
    <xf numFmtId="0" fontId="23" fillId="0" borderId="21" xfId="0" quotePrefix="1" applyFont="1" applyBorder="1"/>
    <xf numFmtId="0" fontId="11" fillId="0" borderId="10" xfId="0" applyFont="1" applyBorder="1"/>
    <xf numFmtId="170" fontId="11" fillId="0" borderId="10" xfId="0" applyNumberFormat="1" applyFont="1" applyBorder="1"/>
    <xf numFmtId="3" fontId="21" fillId="0" borderId="0" xfId="0" applyNumberFormat="1" applyFont="1" applyAlignment="1">
      <alignment horizontal="right"/>
    </xf>
    <xf numFmtId="0" fontId="11" fillId="0" borderId="33" xfId="2" applyFont="1" applyFill="1" applyBorder="1" applyAlignment="1" applyProtection="1">
      <alignment horizontal="center" vertical="center"/>
    </xf>
    <xf numFmtId="0" fontId="106" fillId="0" borderId="45" xfId="2" applyFont="1" applyFill="1" applyBorder="1" applyAlignment="1" applyProtection="1">
      <alignment horizontal="center" vertical="center"/>
    </xf>
    <xf numFmtId="3" fontId="23" fillId="0" borderId="45" xfId="2" applyNumberFormat="1" applyFont="1" applyFill="1" applyBorder="1" applyAlignment="1" applyProtection="1">
      <alignment horizontal="center" vertical="center" wrapText="1"/>
    </xf>
    <xf numFmtId="2" fontId="11" fillId="0" borderId="1" xfId="2" applyNumberFormat="1" applyFont="1" applyFill="1" applyBorder="1" applyAlignment="1" applyProtection="1">
      <alignment horizontal="center" vertical="center"/>
    </xf>
    <xf numFmtId="2" fontId="11" fillId="0" borderId="34" xfId="2" applyNumberFormat="1" applyFont="1" applyFill="1" applyBorder="1" applyAlignment="1" applyProtection="1">
      <alignment horizontal="center" vertical="center"/>
    </xf>
    <xf numFmtId="0" fontId="11" fillId="0" borderId="40" xfId="2" applyFont="1" applyFill="1" applyBorder="1" applyAlignment="1" applyProtection="1">
      <alignment horizontal="center" vertical="center"/>
    </xf>
    <xf numFmtId="0" fontId="11" fillId="0" borderId="35" xfId="2" applyFont="1" applyFill="1" applyBorder="1" applyAlignment="1" applyProtection="1">
      <alignment horizontal="center" vertical="center"/>
    </xf>
    <xf numFmtId="3" fontId="23" fillId="0" borderId="40" xfId="2" applyNumberFormat="1" applyFont="1" applyFill="1" applyBorder="1" applyAlignment="1" applyProtection="1">
      <alignment horizontal="center" vertical="center" wrapText="1"/>
    </xf>
    <xf numFmtId="0" fontId="106" fillId="0" borderId="3" xfId="0" applyFont="1" applyBorder="1" applyAlignment="1">
      <alignment horizontal="center" vertical="center"/>
    </xf>
    <xf numFmtId="1" fontId="106" fillId="0" borderId="3" xfId="0" applyNumberFormat="1" applyFont="1" applyBorder="1" applyAlignment="1">
      <alignment horizontal="center" vertical="center"/>
    </xf>
    <xf numFmtId="2" fontId="106" fillId="0" borderId="3" xfId="0" applyNumberFormat="1" applyFont="1" applyBorder="1" applyAlignment="1">
      <alignment horizontal="right"/>
    </xf>
    <xf numFmtId="3" fontId="106" fillId="0" borderId="3" xfId="0" applyNumberFormat="1" applyFont="1" applyBorder="1" applyAlignment="1">
      <alignment horizontal="right"/>
    </xf>
    <xf numFmtId="0" fontId="106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39" fontId="11" fillId="0" borderId="4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0" fontId="11" fillId="0" borderId="5" xfId="0" quotePrefix="1" applyFont="1" applyBorder="1" applyAlignment="1">
      <alignment horizontal="center" vertical="center"/>
    </xf>
    <xf numFmtId="39" fontId="11" fillId="0" borderId="5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quotePrefix="1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horizontal="left" vertical="center"/>
    </xf>
    <xf numFmtId="3" fontId="11" fillId="0" borderId="20" xfId="0" applyNumberFormat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quotePrefix="1" applyFont="1" applyBorder="1" applyAlignment="1">
      <alignment horizontal="center" vertical="center"/>
    </xf>
    <xf numFmtId="39" fontId="11" fillId="0" borderId="20" xfId="0" applyNumberFormat="1" applyFont="1" applyBorder="1" applyAlignment="1">
      <alignment horizontal="center" vertical="center"/>
    </xf>
    <xf numFmtId="3" fontId="11" fillId="0" borderId="20" xfId="0" applyNumberFormat="1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1" fontId="106" fillId="0" borderId="10" xfId="0" applyNumberFormat="1" applyFont="1" applyBorder="1"/>
    <xf numFmtId="1" fontId="106" fillId="0" borderId="10" xfId="0" applyNumberFormat="1" applyFont="1" applyBorder="1" applyAlignment="1">
      <alignment horizontal="center"/>
    </xf>
    <xf numFmtId="2" fontId="106" fillId="0" borderId="10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0" fontId="106" fillId="0" borderId="10" xfId="0" applyFont="1" applyBorder="1" applyAlignment="1">
      <alignment horizontal="left"/>
    </xf>
    <xf numFmtId="2" fontId="106" fillId="0" borderId="18" xfId="0" applyNumberFormat="1" applyFont="1" applyBorder="1" applyAlignment="1">
      <alignment horizontal="right"/>
    </xf>
    <xf numFmtId="2" fontId="106" fillId="0" borderId="0" xfId="0" applyNumberFormat="1" applyFont="1" applyAlignment="1">
      <alignment horizontal="right"/>
    </xf>
    <xf numFmtId="0" fontId="106" fillId="0" borderId="53" xfId="2" applyFont="1" applyFill="1" applyBorder="1" applyAlignment="1" applyProtection="1">
      <alignment horizontal="center"/>
    </xf>
    <xf numFmtId="2" fontId="11" fillId="0" borderId="1" xfId="2" applyNumberFormat="1" applyFont="1" applyFill="1" applyBorder="1" applyAlignment="1" applyProtection="1">
      <alignment horizontal="center"/>
    </xf>
    <xf numFmtId="2" fontId="11" fillId="0" borderId="2" xfId="2" applyNumberFormat="1" applyFont="1" applyFill="1" applyBorder="1" applyAlignment="1" applyProtection="1">
      <alignment horizontal="center"/>
    </xf>
    <xf numFmtId="1" fontId="106" fillId="0" borderId="3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" xfId="3" applyBorder="1"/>
    <xf numFmtId="0" fontId="11" fillId="0" borderId="4" xfId="3" applyBorder="1" applyAlignment="1">
      <alignment horizontal="left"/>
    </xf>
    <xf numFmtId="0" fontId="11" fillId="0" borderId="4" xfId="0" quotePrefix="1" applyFont="1" applyBorder="1" applyAlignment="1">
      <alignment horizontal="center"/>
    </xf>
    <xf numFmtId="0" fontId="11" fillId="0" borderId="5" xfId="0" quotePrefix="1" applyFont="1" applyBorder="1" applyAlignment="1">
      <alignment horizontal="center"/>
    </xf>
    <xf numFmtId="0" fontId="11" fillId="0" borderId="7" xfId="3" applyBorder="1"/>
    <xf numFmtId="0" fontId="11" fillId="0" borderId="5" xfId="3" applyBorder="1" applyAlignment="1">
      <alignment horizontal="left"/>
    </xf>
    <xf numFmtId="0" fontId="18" fillId="0" borderId="3" xfId="0" applyFont="1" applyBorder="1" applyAlignment="1">
      <alignment horizontal="right" vertical="center"/>
    </xf>
    <xf numFmtId="0" fontId="106" fillId="0" borderId="4" xfId="0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left" vertical="center"/>
    </xf>
    <xf numFmtId="0" fontId="23" fillId="0" borderId="7" xfId="0" applyFont="1" applyBorder="1" applyAlignment="1">
      <alignment horizontal="left"/>
    </xf>
    <xf numFmtId="0" fontId="106" fillId="0" borderId="5" xfId="0" applyFont="1" applyBorder="1" applyAlignment="1">
      <alignment horizontal="center"/>
    </xf>
    <xf numFmtId="0" fontId="23" fillId="0" borderId="5" xfId="0" applyFont="1" applyBorder="1" applyAlignment="1">
      <alignment horizontal="right"/>
    </xf>
    <xf numFmtId="0" fontId="132" fillId="0" borderId="7" xfId="0" applyFont="1" applyBorder="1" applyAlignment="1">
      <alignment horizontal="left"/>
    </xf>
    <xf numFmtId="0" fontId="98" fillId="0" borderId="9" xfId="0" applyFont="1" applyBorder="1" applyAlignment="1">
      <alignment horizontal="center"/>
    </xf>
    <xf numFmtId="2" fontId="18" fillId="0" borderId="9" xfId="0" quotePrefix="1" applyNumberFormat="1" applyFont="1" applyBorder="1" applyAlignment="1">
      <alignment horizontal="center"/>
    </xf>
    <xf numFmtId="0" fontId="18" fillId="0" borderId="9" xfId="0" quotePrefix="1" applyFont="1" applyBorder="1" applyAlignment="1">
      <alignment horizontal="center"/>
    </xf>
    <xf numFmtId="0" fontId="18" fillId="0" borderId="44" xfId="0" applyFont="1" applyBorder="1"/>
    <xf numFmtId="1" fontId="18" fillId="0" borderId="44" xfId="0" applyNumberFormat="1" applyFont="1" applyBorder="1" applyAlignment="1">
      <alignment horizontal="left" vertical="center"/>
    </xf>
    <xf numFmtId="1" fontId="18" fillId="0" borderId="20" xfId="0" applyNumberFormat="1" applyFont="1" applyBorder="1" applyAlignment="1">
      <alignment horizontal="left" vertical="center"/>
    </xf>
    <xf numFmtId="0" fontId="18" fillId="0" borderId="44" xfId="8" applyFont="1" applyBorder="1" applyAlignment="1">
      <alignment horizontal="left"/>
    </xf>
    <xf numFmtId="1" fontId="18" fillId="0" borderId="20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left"/>
    </xf>
    <xf numFmtId="0" fontId="23" fillId="0" borderId="19" xfId="0" applyFont="1" applyBorder="1" applyAlignment="1">
      <alignment horizontal="right"/>
    </xf>
    <xf numFmtId="0" fontId="29" fillId="0" borderId="7" xfId="0" applyFont="1" applyBorder="1"/>
    <xf numFmtId="0" fontId="106" fillId="0" borderId="0" xfId="0" quotePrefix="1" applyFont="1" applyAlignment="1">
      <alignment horizontal="right"/>
    </xf>
    <xf numFmtId="15" fontId="23" fillId="0" borderId="20" xfId="0" applyNumberFormat="1" applyFont="1" applyBorder="1" applyAlignment="1">
      <alignment horizontal="center"/>
    </xf>
    <xf numFmtId="0" fontId="40" fillId="0" borderId="7" xfId="0" applyFont="1" applyBorder="1" applyAlignment="1">
      <alignment horizontal="right" vertical="top"/>
    </xf>
    <xf numFmtId="0" fontId="106" fillId="0" borderId="9" xfId="0" applyFont="1" applyBorder="1"/>
    <xf numFmtId="0" fontId="41" fillId="0" borderId="7" xfId="0" applyFont="1" applyBorder="1" applyAlignment="1">
      <alignment horizontal="center" vertical="top"/>
    </xf>
    <xf numFmtId="0" fontId="40" fillId="0" borderId="7" xfId="0" applyFont="1" applyBorder="1" applyAlignment="1">
      <alignment horizontal="left" vertical="top"/>
    </xf>
    <xf numFmtId="0" fontId="103" fillId="0" borderId="5" xfId="0" applyFont="1" applyBorder="1"/>
    <xf numFmtId="0" fontId="29" fillId="0" borderId="7" xfId="0" applyFont="1" applyBorder="1" applyAlignment="1">
      <alignment horizontal="left"/>
    </xf>
    <xf numFmtId="0" fontId="98" fillId="0" borderId="7" xfId="0" applyFont="1" applyBorder="1"/>
    <xf numFmtId="0" fontId="124" fillId="8" borderId="24" xfId="17" applyFont="1" applyFill="1" applyBorder="1"/>
    <xf numFmtId="0" fontId="49" fillId="8" borderId="24" xfId="16" applyFill="1" applyBorder="1" applyAlignment="1">
      <alignment horizontal="left"/>
    </xf>
    <xf numFmtId="0" fontId="49" fillId="8" borderId="56" xfId="16" applyFill="1" applyBorder="1" applyAlignment="1">
      <alignment horizontal="center"/>
    </xf>
    <xf numFmtId="0" fontId="49" fillId="8" borderId="56" xfId="16" applyFill="1" applyBorder="1"/>
    <xf numFmtId="0" fontId="11" fillId="8" borderId="0" xfId="16" quotePrefix="1" applyFont="1" applyFill="1" applyAlignment="1">
      <alignment horizontal="right"/>
    </xf>
    <xf numFmtId="0" fontId="49" fillId="8" borderId="0" xfId="16" quotePrefix="1" applyFill="1" applyAlignment="1">
      <alignment horizontal="right"/>
    </xf>
    <xf numFmtId="0" fontId="11" fillId="8" borderId="24" xfId="16" quotePrefix="1" applyFont="1" applyFill="1" applyBorder="1" applyAlignment="1">
      <alignment horizontal="left"/>
    </xf>
    <xf numFmtId="0" fontId="11" fillId="8" borderId="29" xfId="16" quotePrefix="1" applyFont="1" applyFill="1" applyBorder="1" applyAlignment="1">
      <alignment horizontal="left"/>
    </xf>
    <xf numFmtId="0" fontId="11" fillId="8" borderId="29" xfId="16" applyFont="1" applyFill="1" applyBorder="1" applyAlignment="1">
      <alignment horizontal="left"/>
    </xf>
    <xf numFmtId="0" fontId="11" fillId="8" borderId="29" xfId="16" quotePrefix="1" applyFont="1" applyFill="1" applyBorder="1" applyAlignment="1">
      <alignment horizontal="center"/>
    </xf>
    <xf numFmtId="0" fontId="11" fillId="8" borderId="30" xfId="16" applyFont="1" applyFill="1" applyBorder="1" applyAlignment="1">
      <alignment horizontal="center"/>
    </xf>
    <xf numFmtId="3" fontId="67" fillId="8" borderId="28" xfId="16" applyNumberFormat="1" applyFont="1" applyFill="1" applyBorder="1" applyAlignment="1">
      <alignment horizontal="center"/>
    </xf>
    <xf numFmtId="0" fontId="11" fillId="5" borderId="24" xfId="18" applyFont="1" applyFill="1" applyBorder="1" applyAlignment="1">
      <alignment horizontal="center"/>
    </xf>
    <xf numFmtId="0" fontId="11" fillId="5" borderId="31" xfId="18" applyFont="1" applyFill="1" applyBorder="1" applyAlignment="1">
      <alignment horizontal="center"/>
    </xf>
    <xf numFmtId="0" fontId="11" fillId="5" borderId="31" xfId="18" applyFont="1" applyFill="1" applyBorder="1" applyAlignment="1">
      <alignment horizontal="left"/>
    </xf>
    <xf numFmtId="0" fontId="11" fillId="5" borderId="31" xfId="18" applyFont="1" applyFill="1" applyBorder="1"/>
    <xf numFmtId="0" fontId="11" fillId="5" borderId="57" xfId="18" applyFont="1" applyFill="1" applyBorder="1"/>
    <xf numFmtId="0" fontId="11" fillId="5" borderId="28" xfId="18" applyFont="1" applyFill="1" applyBorder="1" applyAlignment="1">
      <alignment horizontal="center"/>
    </xf>
    <xf numFmtId="0" fontId="14" fillId="5" borderId="28" xfId="2" applyFill="1" applyBorder="1" applyAlignment="1" applyProtection="1">
      <alignment horizontal="center"/>
    </xf>
    <xf numFmtId="3" fontId="67" fillId="5" borderId="28" xfId="18" applyNumberFormat="1" applyFont="1" applyFill="1" applyBorder="1" applyAlignment="1">
      <alignment horizontal="center"/>
    </xf>
    <xf numFmtId="3" fontId="11" fillId="5" borderId="28" xfId="18" applyNumberFormat="1" applyFont="1" applyFill="1" applyBorder="1" applyAlignment="1">
      <alignment horizontal="center"/>
    </xf>
    <xf numFmtId="0" fontId="11" fillId="5" borderId="77" xfId="18" applyFont="1" applyFill="1" applyBorder="1"/>
    <xf numFmtId="0" fontId="11" fillId="5" borderId="0" xfId="18" applyFont="1" applyFill="1"/>
    <xf numFmtId="0" fontId="49" fillId="5" borderId="0" xfId="18" applyFill="1"/>
    <xf numFmtId="0" fontId="11" fillId="5" borderId="24" xfId="18" applyFont="1" applyFill="1" applyBorder="1"/>
    <xf numFmtId="0" fontId="11" fillId="8" borderId="25" xfId="16" applyFont="1" applyFill="1" applyBorder="1" applyAlignment="1">
      <alignment horizontal="left"/>
    </xf>
    <xf numFmtId="0" fontId="11" fillId="8" borderId="41" xfId="16" applyFont="1" applyFill="1" applyBorder="1"/>
    <xf numFmtId="0" fontId="14" fillId="8" borderId="25" xfId="2" applyFill="1" applyBorder="1" applyAlignment="1" applyProtection="1">
      <alignment horizontal="center"/>
    </xf>
    <xf numFmtId="3" fontId="67" fillId="8" borderId="25" xfId="16" applyNumberFormat="1" applyFont="1" applyFill="1" applyBorder="1" applyAlignment="1">
      <alignment horizontal="center"/>
    </xf>
    <xf numFmtId="3" fontId="11" fillId="8" borderId="41" xfId="16" applyNumberFormat="1" applyFont="1" applyFill="1" applyBorder="1" applyAlignment="1">
      <alignment horizontal="center"/>
    </xf>
    <xf numFmtId="0" fontId="132" fillId="0" borderId="7" xfId="0" applyFont="1" applyBorder="1" applyAlignment="1">
      <alignment horizontal="left" vertical="center"/>
    </xf>
    <xf numFmtId="0" fontId="161" fillId="0" borderId="5" xfId="10" applyFont="1" applyBorder="1" applyAlignment="1">
      <alignment horizontal="center"/>
    </xf>
    <xf numFmtId="0" fontId="23" fillId="0" borderId="5" xfId="10" applyFont="1" applyBorder="1" applyAlignment="1">
      <alignment horizontal="left"/>
    </xf>
    <xf numFmtId="0" fontId="163" fillId="0" borderId="7" xfId="5" applyFont="1" applyBorder="1" applyAlignment="1">
      <alignment horizontal="left"/>
    </xf>
    <xf numFmtId="0" fontId="164" fillId="0" borderId="7" xfId="5" applyFont="1" applyBorder="1" applyAlignment="1">
      <alignment horizontal="left"/>
    </xf>
    <xf numFmtId="0" fontId="163" fillId="0" borderId="20" xfId="0" quotePrefix="1" applyFont="1" applyBorder="1" applyAlignment="1">
      <alignment horizontal="center" vertical="center"/>
    </xf>
    <xf numFmtId="0" fontId="163" fillId="0" borderId="19" xfId="0" applyFont="1" applyBorder="1" applyAlignment="1">
      <alignment vertical="center"/>
    </xf>
    <xf numFmtId="0" fontId="11" fillId="17" borderId="70" xfId="17" applyFont="1" applyFill="1" applyBorder="1" applyAlignment="1">
      <alignment horizontal="center"/>
    </xf>
    <xf numFmtId="0" fontId="11" fillId="17" borderId="29" xfId="17" applyFont="1" applyFill="1" applyBorder="1" applyAlignment="1">
      <alignment horizontal="center"/>
    </xf>
    <xf numFmtId="0" fontId="11" fillId="17" borderId="29" xfId="17" quotePrefix="1" applyFont="1" applyFill="1" applyBorder="1" applyAlignment="1">
      <alignment horizontal="left"/>
    </xf>
    <xf numFmtId="0" fontId="11" fillId="17" borderId="29" xfId="17" applyFont="1" applyFill="1" applyBorder="1" applyAlignment="1">
      <alignment horizontal="left"/>
    </xf>
    <xf numFmtId="0" fontId="11" fillId="17" borderId="26" xfId="17" applyFont="1" applyFill="1" applyBorder="1"/>
    <xf numFmtId="0" fontId="11" fillId="17" borderId="29" xfId="17" applyFont="1" applyFill="1" applyBorder="1"/>
    <xf numFmtId="0" fontId="11" fillId="17" borderId="26" xfId="17" applyFont="1" applyFill="1" applyBorder="1" applyAlignment="1">
      <alignment horizontal="center" vertical="center"/>
    </xf>
    <xf numFmtId="0" fontId="11" fillId="17" borderId="30" xfId="17" applyFont="1" applyFill="1" applyBorder="1" applyAlignment="1">
      <alignment horizontal="center" vertical="center"/>
    </xf>
    <xf numFmtId="0" fontId="14" fillId="17" borderId="28" xfId="2" applyFill="1" applyBorder="1" applyAlignment="1" applyProtection="1">
      <alignment horizontal="center"/>
    </xf>
    <xf numFmtId="3" fontId="11" fillId="17" borderId="26" xfId="17" applyNumberFormat="1" applyFont="1" applyFill="1" applyBorder="1" applyAlignment="1">
      <alignment horizontal="center" vertical="center"/>
    </xf>
    <xf numFmtId="3" fontId="11" fillId="17" borderId="28" xfId="17" applyNumberFormat="1" applyFont="1" applyFill="1" applyBorder="1" applyAlignment="1">
      <alignment horizontal="center" vertical="center"/>
    </xf>
    <xf numFmtId="0" fontId="12" fillId="17" borderId="77" xfId="17" applyFill="1" applyBorder="1"/>
    <xf numFmtId="0" fontId="12" fillId="17" borderId="0" xfId="17" applyFill="1"/>
    <xf numFmtId="0" fontId="12" fillId="17" borderId="0" xfId="17" applyFill="1" applyAlignment="1">
      <alignment horizontal="right"/>
    </xf>
    <xf numFmtId="0" fontId="12" fillId="17" borderId="24" xfId="17" applyFill="1" applyBorder="1"/>
    <xf numFmtId="15" fontId="12" fillId="17" borderId="24" xfId="17" applyNumberFormat="1" applyFill="1" applyBorder="1"/>
    <xf numFmtId="0" fontId="11" fillId="17" borderId="29" xfId="17" quotePrefix="1" applyFont="1" applyFill="1" applyBorder="1" applyAlignment="1">
      <alignment horizontal="center"/>
    </xf>
    <xf numFmtId="0" fontId="12" fillId="17" borderId="0" xfId="17" quotePrefix="1" applyFill="1" applyAlignment="1">
      <alignment horizontal="right"/>
    </xf>
    <xf numFmtId="0" fontId="132" fillId="0" borderId="8" xfId="10" applyFont="1" applyBorder="1" applyAlignment="1">
      <alignment horizontal="left"/>
    </xf>
    <xf numFmtId="0" fontId="165" fillId="0" borderId="8" xfId="10" applyFont="1" applyBorder="1" applyAlignment="1">
      <alignment horizontal="left"/>
    </xf>
    <xf numFmtId="15" fontId="92" fillId="0" borderId="5" xfId="0" applyNumberFormat="1" applyFont="1" applyBorder="1" applyAlignment="1">
      <alignment horizontal="center"/>
    </xf>
    <xf numFmtId="15" fontId="67" fillId="0" borderId="24" xfId="0" applyNumberFormat="1" applyFont="1" applyBorder="1" applyAlignment="1">
      <alignment horizontal="center"/>
    </xf>
    <xf numFmtId="0" fontId="11" fillId="0" borderId="0" xfId="0" quotePrefix="1" applyFont="1" applyAlignment="1">
      <alignment horizontal="center" vertical="center"/>
    </xf>
    <xf numFmtId="0" fontId="11" fillId="0" borderId="0" xfId="14" applyFont="1"/>
    <xf numFmtId="1" fontId="11" fillId="0" borderId="0" xfId="0" applyNumberFormat="1" applyFont="1"/>
    <xf numFmtId="1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right"/>
    </xf>
    <xf numFmtId="0" fontId="11" fillId="0" borderId="8" xfId="14" applyFont="1" applyBorder="1"/>
    <xf numFmtId="1" fontId="11" fillId="0" borderId="8" xfId="0" applyNumberFormat="1" applyFont="1" applyBorder="1"/>
    <xf numFmtId="1" fontId="11" fillId="0" borderId="8" xfId="0" applyNumberFormat="1" applyFont="1" applyBorder="1" applyAlignment="1">
      <alignment horizontal="center"/>
    </xf>
    <xf numFmtId="2" fontId="11" fillId="0" borderId="8" xfId="0" applyNumberFormat="1" applyFont="1" applyBorder="1" applyAlignment="1">
      <alignment horizontal="right"/>
    </xf>
    <xf numFmtId="0" fontId="11" fillId="0" borderId="9" xfId="0" applyFont="1" applyBorder="1" applyAlignment="1">
      <alignment horizontal="left"/>
    </xf>
    <xf numFmtId="0" fontId="11" fillId="0" borderId="11" xfId="0" quotePrefix="1" applyFont="1" applyBorder="1" applyAlignment="1">
      <alignment horizontal="center" vertical="center"/>
    </xf>
    <xf numFmtId="0" fontId="11" fillId="0" borderId="12" xfId="14" applyFont="1" applyBorder="1"/>
    <xf numFmtId="1" fontId="11" fillId="0" borderId="12" xfId="0" applyNumberFormat="1" applyFont="1" applyBorder="1"/>
    <xf numFmtId="1" fontId="11" fillId="0" borderId="12" xfId="0" applyNumberFormat="1" applyFont="1" applyBorder="1" applyAlignment="1">
      <alignment horizontal="center"/>
    </xf>
    <xf numFmtId="2" fontId="11" fillId="0" borderId="12" xfId="0" applyNumberFormat="1" applyFont="1" applyBorder="1" applyAlignment="1">
      <alignment horizontal="right"/>
    </xf>
    <xf numFmtId="0" fontId="11" fillId="0" borderId="13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1" fillId="0" borderId="5" xfId="0" quotePrefix="1" applyFont="1" applyBorder="1" applyAlignment="1">
      <alignment horizontal="center" vertical="top"/>
    </xf>
    <xf numFmtId="0" fontId="11" fillId="0" borderId="7" xfId="0" quotePrefix="1" applyFont="1" applyBorder="1" applyAlignment="1">
      <alignment horizontal="center" vertical="top"/>
    </xf>
    <xf numFmtId="0" fontId="14" fillId="8" borderId="42" xfId="2" applyFill="1" applyBorder="1" applyAlignment="1" applyProtection="1">
      <alignment horizontal="center"/>
    </xf>
    <xf numFmtId="15" fontId="0" fillId="8" borderId="26" xfId="0" applyNumberFormat="1" applyFill="1" applyBorder="1" applyAlignment="1">
      <alignment horizontal="center"/>
    </xf>
    <xf numFmtId="0" fontId="11" fillId="16" borderId="25" xfId="16" applyFont="1" applyFill="1" applyBorder="1" applyAlignment="1">
      <alignment horizontal="center"/>
    </xf>
    <xf numFmtId="0" fontId="11" fillId="0" borderId="7" xfId="0" quotePrefix="1" applyFont="1" applyBorder="1" applyAlignment="1">
      <alignment horizontal="left" vertical="center"/>
    </xf>
    <xf numFmtId="1" fontId="11" fillId="0" borderId="5" xfId="0" applyNumberFormat="1" applyFont="1" applyBorder="1"/>
    <xf numFmtId="1" fontId="0" fillId="0" borderId="5" xfId="0" applyNumberFormat="1" applyBorder="1"/>
    <xf numFmtId="2" fontId="11" fillId="0" borderId="5" xfId="0" applyNumberFormat="1" applyFont="1" applyBorder="1" applyAlignment="1">
      <alignment horizontal="right" vertical="top"/>
    </xf>
    <xf numFmtId="1" fontId="11" fillId="0" borderId="5" xfId="0" applyNumberFormat="1" applyFont="1" applyBorder="1" applyAlignment="1">
      <alignment horizontal="center" vertical="top"/>
    </xf>
    <xf numFmtId="1" fontId="32" fillId="0" borderId="5" xfId="0" quotePrefix="1" applyNumberFormat="1" applyFont="1" applyBorder="1" applyAlignment="1">
      <alignment horizontal="center"/>
    </xf>
    <xf numFmtId="0" fontId="11" fillId="0" borderId="5" xfId="0" applyFont="1" applyBorder="1" applyAlignment="1">
      <alignment horizontal="left" vertical="top"/>
    </xf>
    <xf numFmtId="1" fontId="11" fillId="0" borderId="5" xfId="0" applyNumberFormat="1" applyFont="1" applyBorder="1" applyAlignment="1">
      <alignment vertical="center"/>
    </xf>
    <xf numFmtId="1" fontId="11" fillId="0" borderId="5" xfId="0" applyNumberFormat="1" applyFont="1" applyBorder="1" applyAlignment="1">
      <alignment horizontal="left" vertical="center"/>
    </xf>
    <xf numFmtId="2" fontId="11" fillId="0" borderId="5" xfId="0" quotePrefix="1" applyNumberFormat="1" applyFont="1" applyBorder="1" applyAlignment="1">
      <alignment horizontal="right" vertical="center"/>
    </xf>
    <xf numFmtId="1" fontId="11" fillId="0" borderId="5" xfId="0" quotePrefix="1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/>
    </xf>
    <xf numFmtId="2" fontId="11" fillId="0" borderId="5" xfId="0" applyNumberFormat="1" applyFont="1" applyBorder="1" applyAlignment="1">
      <alignment horizontal="right"/>
    </xf>
    <xf numFmtId="0" fontId="122" fillId="8" borderId="24" xfId="0" applyFont="1" applyFill="1" applyBorder="1" applyAlignment="1">
      <alignment horizontal="center" vertical="center"/>
    </xf>
    <xf numFmtId="16" fontId="166" fillId="10" borderId="24" xfId="0" quotePrefix="1" applyNumberFormat="1" applyFont="1" applyFill="1" applyBorder="1" applyAlignment="1">
      <alignment horizontal="center" vertical="center"/>
    </xf>
    <xf numFmtId="0" fontId="166" fillId="10" borderId="24" xfId="0" applyFont="1" applyFill="1" applyBorder="1" applyAlignment="1">
      <alignment horizontal="center" vertical="center"/>
    </xf>
    <xf numFmtId="0" fontId="166" fillId="0" borderId="24" xfId="0" applyFont="1" applyBorder="1" applyAlignment="1">
      <alignment horizontal="center" vertical="center"/>
    </xf>
    <xf numFmtId="2" fontId="11" fillId="0" borderId="35" xfId="2" applyNumberFormat="1" applyFont="1" applyBorder="1" applyAlignment="1" applyProtection="1">
      <alignment horizontal="center" vertical="justify"/>
    </xf>
    <xf numFmtId="15" fontId="42" fillId="0" borderId="5" xfId="0" applyNumberFormat="1" applyFont="1" applyBorder="1" applyAlignment="1">
      <alignment horizontal="center"/>
    </xf>
    <xf numFmtId="15" fontId="0" fillId="0" borderId="5" xfId="0" applyNumberFormat="1" applyBorder="1" applyAlignment="1">
      <alignment horizontal="center"/>
    </xf>
    <xf numFmtId="0" fontId="161" fillId="0" borderId="5" xfId="0" quotePrefix="1" applyFont="1" applyBorder="1"/>
    <xf numFmtId="1" fontId="153" fillId="0" borderId="0" xfId="4" applyNumberFormat="1" applyFont="1"/>
    <xf numFmtId="0" fontId="11" fillId="7" borderId="70" xfId="17" applyFont="1" applyFill="1" applyBorder="1" applyAlignment="1">
      <alignment horizontal="center"/>
    </xf>
    <xf numFmtId="0" fontId="11" fillId="7" borderId="29" xfId="17" applyFont="1" applyFill="1" applyBorder="1" applyAlignment="1">
      <alignment horizontal="center"/>
    </xf>
    <xf numFmtId="0" fontId="11" fillId="7" borderId="29" xfId="17" applyFont="1" applyFill="1" applyBorder="1"/>
    <xf numFmtId="0" fontId="11" fillId="7" borderId="26" xfId="17" applyFont="1" applyFill="1" applyBorder="1"/>
    <xf numFmtId="0" fontId="11" fillId="7" borderId="26" xfId="17" applyFont="1" applyFill="1" applyBorder="1" applyAlignment="1">
      <alignment horizontal="center" vertical="center"/>
    </xf>
    <xf numFmtId="0" fontId="11" fillId="7" borderId="30" xfId="17" applyFont="1" applyFill="1" applyBorder="1" applyAlignment="1">
      <alignment horizontal="center" vertical="center"/>
    </xf>
    <xf numFmtId="0" fontId="14" fillId="7" borderId="28" xfId="2" applyFill="1" applyBorder="1" applyAlignment="1" applyProtection="1">
      <alignment horizontal="center"/>
    </xf>
    <xf numFmtId="3" fontId="11" fillId="7" borderId="26" xfId="17" applyNumberFormat="1" applyFont="1" applyFill="1" applyBorder="1" applyAlignment="1">
      <alignment horizontal="center" vertical="center"/>
    </xf>
    <xf numFmtId="0" fontId="12" fillId="7" borderId="79" xfId="17" applyFill="1" applyBorder="1"/>
    <xf numFmtId="0" fontId="12" fillId="7" borderId="0" xfId="17" applyFill="1"/>
    <xf numFmtId="0" fontId="12" fillId="7" borderId="0" xfId="17" applyFill="1" applyAlignment="1">
      <alignment horizontal="right"/>
    </xf>
    <xf numFmtId="0" fontId="12" fillId="7" borderId="24" xfId="17" applyFill="1" applyBorder="1"/>
    <xf numFmtId="15" fontId="12" fillId="7" borderId="24" xfId="17" applyNumberFormat="1" applyFill="1" applyBorder="1"/>
    <xf numFmtId="0" fontId="12" fillId="7" borderId="0" xfId="17" quotePrefix="1" applyFill="1"/>
    <xf numFmtId="0" fontId="11" fillId="0" borderId="28" xfId="17" applyFont="1" applyBorder="1" applyAlignment="1">
      <alignment horizontal="center" vertical="center"/>
    </xf>
    <xf numFmtId="0" fontId="124" fillId="0" borderId="0" xfId="31"/>
    <xf numFmtId="0" fontId="12" fillId="0" borderId="0" xfId="17" applyAlignment="1">
      <alignment horizontal="center" wrapText="1"/>
    </xf>
    <xf numFmtId="9" fontId="11" fillId="0" borderId="0" xfId="0" applyNumberFormat="1" applyFont="1"/>
    <xf numFmtId="0" fontId="20" fillId="0" borderId="0" xfId="0" applyFont="1" applyAlignment="1">
      <alignment horizontal="left"/>
    </xf>
    <xf numFmtId="1" fontId="18" fillId="0" borderId="43" xfId="0" applyNumberFormat="1" applyFont="1" applyBorder="1" applyAlignment="1">
      <alignment horizontal="left" vertical="center"/>
    </xf>
    <xf numFmtId="1" fontId="18" fillId="0" borderId="7" xfId="5" applyNumberFormat="1" applyFont="1" applyBorder="1" applyAlignment="1">
      <alignment horizontal="left"/>
    </xf>
    <xf numFmtId="1" fontId="18" fillId="0" borderId="19" xfId="5" applyNumberFormat="1" applyFont="1" applyBorder="1" applyAlignment="1">
      <alignment horizontal="left"/>
    </xf>
    <xf numFmtId="1" fontId="18" fillId="0" borderId="42" xfId="5" applyNumberFormat="1" applyFont="1" applyBorder="1" applyAlignment="1">
      <alignment horizontal="left"/>
    </xf>
    <xf numFmtId="0" fontId="40" fillId="0" borderId="8" xfId="0" applyFont="1" applyBorder="1" applyAlignment="1">
      <alignment horizontal="left"/>
    </xf>
    <xf numFmtId="1" fontId="18" fillId="0" borderId="14" xfId="0" applyNumberFormat="1" applyFont="1" applyBorder="1" applyAlignment="1">
      <alignment horizontal="left"/>
    </xf>
    <xf numFmtId="1" fontId="18" fillId="0" borderId="7" xfId="0" applyNumberFormat="1" applyFont="1" applyBorder="1" applyAlignment="1">
      <alignment horizontal="left"/>
    </xf>
    <xf numFmtId="0" fontId="98" fillId="0" borderId="8" xfId="0" applyFont="1" applyBorder="1" applyAlignment="1">
      <alignment horizontal="left"/>
    </xf>
    <xf numFmtId="3" fontId="18" fillId="0" borderId="14" xfId="5" quotePrefix="1" applyNumberFormat="1" applyFont="1" applyBorder="1" applyAlignment="1">
      <alignment horizontal="left"/>
    </xf>
    <xf numFmtId="3" fontId="18" fillId="0" borderId="8" xfId="0" quotePrefix="1" applyNumberFormat="1" applyFont="1" applyBorder="1" applyAlignment="1">
      <alignment horizontal="left"/>
    </xf>
    <xf numFmtId="3" fontId="18" fillId="0" borderId="19" xfId="0" quotePrefix="1" applyNumberFormat="1" applyFont="1" applyBorder="1" applyAlignment="1">
      <alignment horizontal="left"/>
    </xf>
    <xf numFmtId="0" fontId="18" fillId="0" borderId="42" xfId="0" applyFont="1" applyBorder="1" applyAlignment="1">
      <alignment horizontal="left"/>
    </xf>
    <xf numFmtId="1" fontId="40" fillId="3" borderId="14" xfId="5" applyNumberFormat="1" applyFont="1" applyFill="1" applyBorder="1" applyAlignment="1">
      <alignment horizontal="left"/>
    </xf>
    <xf numFmtId="0" fontId="98" fillId="0" borderId="42" xfId="0" applyFont="1" applyBorder="1" applyAlignment="1">
      <alignment horizontal="left"/>
    </xf>
    <xf numFmtId="1" fontId="40" fillId="0" borderId="14" xfId="5" applyNumberFormat="1" applyFont="1" applyBorder="1" applyAlignment="1">
      <alignment horizontal="left"/>
    </xf>
    <xf numFmtId="1" fontId="40" fillId="2" borderId="14" xfId="5" applyNumberFormat="1" applyFont="1" applyFill="1" applyBorder="1" applyAlignment="1">
      <alignment horizontal="left"/>
    </xf>
    <xf numFmtId="1" fontId="40" fillId="2" borderId="19" xfId="5" applyNumberFormat="1" applyFont="1" applyFill="1" applyBorder="1" applyAlignment="1">
      <alignment horizontal="left"/>
    </xf>
    <xf numFmtId="1" fontId="40" fillId="0" borderId="7" xfId="5" applyNumberFormat="1" applyFont="1" applyBorder="1" applyAlignment="1">
      <alignment horizontal="left"/>
    </xf>
    <xf numFmtId="1" fontId="40" fillId="0" borderId="19" xfId="5" applyNumberFormat="1" applyFont="1" applyBorder="1" applyAlignment="1">
      <alignment horizontal="left"/>
    </xf>
    <xf numFmtId="1" fontId="40" fillId="0" borderId="11" xfId="5" applyNumberFormat="1" applyFont="1" applyBorder="1" applyAlignment="1">
      <alignment horizontal="left"/>
    </xf>
    <xf numFmtId="0" fontId="40" fillId="0" borderId="0" xfId="0" applyFont="1" applyAlignment="1">
      <alignment horizontal="left"/>
    </xf>
    <xf numFmtId="0" fontId="0" fillId="10" borderId="24" xfId="0" applyFill="1" applyBorder="1"/>
    <xf numFmtId="0" fontId="11" fillId="10" borderId="31" xfId="18" applyFont="1" applyFill="1" applyBorder="1" applyAlignment="1">
      <alignment horizontal="left"/>
    </xf>
    <xf numFmtId="0" fontId="118" fillId="8" borderId="56" xfId="0" applyFont="1" applyFill="1" applyBorder="1" applyAlignment="1">
      <alignment horizontal="center" vertical="center"/>
    </xf>
    <xf numFmtId="0" fontId="116" fillId="8" borderId="57" xfId="0" applyFont="1" applyFill="1" applyBorder="1" applyAlignment="1">
      <alignment horizontal="left" vertical="center"/>
    </xf>
    <xf numFmtId="0" fontId="117" fillId="8" borderId="57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141" fillId="8" borderId="56" xfId="0" applyFont="1" applyFill="1" applyBorder="1" applyAlignment="1">
      <alignment horizontal="center" vertical="center"/>
    </xf>
    <xf numFmtId="0" fontId="119" fillId="8" borderId="56" xfId="0" applyFont="1" applyFill="1" applyBorder="1" applyAlignment="1">
      <alignment horizontal="center" vertical="center"/>
    </xf>
    <xf numFmtId="0" fontId="113" fillId="8" borderId="57" xfId="0" quotePrefix="1" applyFont="1" applyFill="1" applyBorder="1" applyAlignment="1">
      <alignment horizontal="left" vertical="center"/>
    </xf>
    <xf numFmtId="0" fontId="113" fillId="8" borderId="57" xfId="0" applyFont="1" applyFill="1" applyBorder="1" applyAlignment="1">
      <alignment horizontal="center" vertical="center"/>
    </xf>
    <xf numFmtId="0" fontId="11" fillId="18" borderId="29" xfId="17" applyFont="1" applyFill="1" applyBorder="1" applyAlignment="1">
      <alignment horizontal="left"/>
    </xf>
    <xf numFmtId="0" fontId="106" fillId="10" borderId="24" xfId="17" applyFont="1" applyFill="1" applyBorder="1" applyAlignment="1">
      <alignment horizontal="left"/>
    </xf>
    <xf numFmtId="0" fontId="49" fillId="18" borderId="64" xfId="16" applyFill="1" applyBorder="1"/>
    <xf numFmtId="0" fontId="11" fillId="10" borderId="29" xfId="20" applyFont="1" applyFill="1" applyBorder="1"/>
    <xf numFmtId="0" fontId="28" fillId="10" borderId="24" xfId="16" applyFont="1" applyFill="1" applyBorder="1"/>
    <xf numFmtId="0" fontId="11" fillId="10" borderId="24" xfId="16" applyFont="1" applyFill="1" applyBorder="1" applyAlignment="1">
      <alignment horizontal="left"/>
    </xf>
    <xf numFmtId="0" fontId="11" fillId="10" borderId="24" xfId="17" applyFont="1" applyFill="1" applyBorder="1"/>
    <xf numFmtId="0" fontId="47" fillId="10" borderId="53" xfId="17" applyFont="1" applyFill="1" applyBorder="1" applyAlignment="1">
      <alignment horizontal="center" vertical="center"/>
    </xf>
    <xf numFmtId="0" fontId="47" fillId="10" borderId="17" xfId="17" applyFont="1" applyFill="1" applyBorder="1" applyAlignment="1">
      <alignment horizontal="center"/>
    </xf>
    <xf numFmtId="0" fontId="47" fillId="10" borderId="17" xfId="17" applyFont="1" applyFill="1" applyBorder="1"/>
    <xf numFmtId="0" fontId="11" fillId="10" borderId="29" xfId="17" quotePrefix="1" applyFont="1" applyFill="1" applyBorder="1" applyAlignment="1">
      <alignment horizontal="left"/>
    </xf>
    <xf numFmtId="0" fontId="11" fillId="10" borderId="24" xfId="20" applyFont="1" applyFill="1" applyBorder="1" applyAlignment="1">
      <alignment horizontal="left"/>
    </xf>
    <xf numFmtId="0" fontId="28" fillId="10" borderId="5" xfId="17" applyFont="1" applyFill="1" applyBorder="1"/>
    <xf numFmtId="0" fontId="11" fillId="10" borderId="24" xfId="18" applyFont="1" applyFill="1" applyBorder="1" applyAlignment="1">
      <alignment horizontal="left"/>
    </xf>
    <xf numFmtId="0" fontId="28" fillId="10" borderId="5" xfId="17" applyFont="1" applyFill="1" applyBorder="1" applyAlignment="1">
      <alignment horizontal="left"/>
    </xf>
    <xf numFmtId="0" fontId="28" fillId="10" borderId="15" xfId="16" applyFont="1" applyFill="1" applyBorder="1"/>
    <xf numFmtId="0" fontId="167" fillId="10" borderId="31" xfId="18" applyFont="1" applyFill="1" applyBorder="1" applyAlignment="1">
      <alignment horizontal="center"/>
    </xf>
    <xf numFmtId="0" fontId="0" fillId="18" borderId="24" xfId="0" applyFill="1" applyBorder="1"/>
    <xf numFmtId="0" fontId="0" fillId="19" borderId="24" xfId="0" applyFill="1" applyBorder="1"/>
    <xf numFmtId="0" fontId="11" fillId="20" borderId="24" xfId="16" applyFont="1" applyFill="1" applyBorder="1"/>
    <xf numFmtId="0" fontId="12" fillId="10" borderId="24" xfId="17" applyFill="1" applyBorder="1"/>
    <xf numFmtId="0" fontId="128" fillId="10" borderId="24" xfId="17" applyFont="1" applyFill="1" applyBorder="1" applyAlignment="1">
      <alignment horizontal="left"/>
    </xf>
    <xf numFmtId="0" fontId="28" fillId="10" borderId="24" xfId="17" applyFont="1" applyFill="1" applyBorder="1"/>
    <xf numFmtId="0" fontId="28" fillId="10" borderId="24" xfId="17" applyFont="1" applyFill="1" applyBorder="1" applyAlignment="1">
      <alignment horizontal="center"/>
    </xf>
    <xf numFmtId="0" fontId="28" fillId="10" borderId="24" xfId="21" applyFont="1" applyFill="1" applyBorder="1" applyAlignment="1">
      <alignment horizontal="center" vertical="center"/>
    </xf>
    <xf numFmtId="0" fontId="12" fillId="10" borderId="24" xfId="17" applyFill="1" applyBorder="1" applyAlignment="1">
      <alignment horizontal="left"/>
    </xf>
    <xf numFmtId="0" fontId="106" fillId="10" borderId="24" xfId="22" applyFont="1" applyFill="1" applyBorder="1" applyAlignment="1">
      <alignment horizontal="left"/>
    </xf>
    <xf numFmtId="0" fontId="152" fillId="10" borderId="50" xfId="0" applyFont="1" applyFill="1" applyBorder="1"/>
    <xf numFmtId="0" fontId="152" fillId="10" borderId="24" xfId="0" applyFont="1" applyFill="1" applyBorder="1"/>
    <xf numFmtId="0" fontId="154" fillId="10" borderId="24" xfId="0" applyFont="1" applyFill="1" applyBorder="1"/>
    <xf numFmtId="0" fontId="122" fillId="10" borderId="24" xfId="0" applyFont="1" applyFill="1" applyBorder="1" applyAlignment="1">
      <alignment horizontal="center" vertical="center"/>
    </xf>
    <xf numFmtId="0" fontId="11" fillId="10" borderId="24" xfId="17" applyFont="1" applyFill="1" applyBorder="1" applyAlignment="1">
      <alignment horizontal="left"/>
    </xf>
    <xf numFmtId="0" fontId="11" fillId="10" borderId="31" xfId="18" quotePrefix="1" applyFont="1" applyFill="1" applyBorder="1" applyAlignment="1">
      <alignment horizontal="left"/>
    </xf>
    <xf numFmtId="0" fontId="167" fillId="8" borderId="24" xfId="16" applyFont="1" applyFill="1" applyBorder="1"/>
    <xf numFmtId="0" fontId="167" fillId="10" borderId="29" xfId="17" applyFont="1" applyFill="1" applyBorder="1" applyAlignment="1">
      <alignment horizontal="center"/>
    </xf>
    <xf numFmtId="0" fontId="12" fillId="10" borderId="24" xfId="17" applyFill="1" applyBorder="1" applyAlignment="1">
      <alignment horizontal="center" vertical="center"/>
    </xf>
    <xf numFmtId="0" fontId="167" fillId="10" borderId="24" xfId="16" applyFont="1" applyFill="1" applyBorder="1"/>
    <xf numFmtId="0" fontId="28" fillId="10" borderId="24" xfId="16" applyFont="1" applyFill="1" applyBorder="1" applyAlignment="1">
      <alignment horizontal="left"/>
    </xf>
    <xf numFmtId="0" fontId="11" fillId="14" borderId="29" xfId="17" quotePrefix="1" applyFont="1" applyFill="1" applyBorder="1" applyAlignment="1">
      <alignment horizontal="center"/>
    </xf>
    <xf numFmtId="0" fontId="18" fillId="10" borderId="7" xfId="5" applyFont="1" applyFill="1" applyBorder="1" applyAlignment="1">
      <alignment horizontal="left"/>
    </xf>
    <xf numFmtId="0" fontId="18" fillId="21" borderId="7" xfId="5" applyFont="1" applyFill="1" applyBorder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06" fillId="0" borderId="20" xfId="0" applyFont="1" applyBorder="1" applyAlignment="1">
      <alignment horizontal="center"/>
    </xf>
    <xf numFmtId="0" fontId="106" fillId="0" borderId="44" xfId="0" applyFont="1" applyBorder="1" applyAlignment="1">
      <alignment horizontal="center"/>
    </xf>
    <xf numFmtId="0" fontId="106" fillId="0" borderId="20" xfId="0" applyFont="1" applyBorder="1" applyAlignment="1">
      <alignment vertical="center"/>
    </xf>
    <xf numFmtId="0" fontId="106" fillId="0" borderId="23" xfId="0" applyFont="1" applyBorder="1" applyAlignment="1">
      <alignment vertical="center"/>
    </xf>
    <xf numFmtId="0" fontId="106" fillId="0" borderId="44" xfId="0" applyFont="1" applyBorder="1" applyAlignment="1">
      <alignment vertical="center"/>
    </xf>
    <xf numFmtId="0" fontId="98" fillId="0" borderId="20" xfId="0" applyFont="1" applyBorder="1" applyAlignment="1">
      <alignment vertical="center"/>
    </xf>
    <xf numFmtId="0" fontId="98" fillId="0" borderId="23" xfId="0" applyFont="1" applyBorder="1" applyAlignment="1">
      <alignment vertical="center"/>
    </xf>
    <xf numFmtId="0" fontId="98" fillId="0" borderId="44" xfId="0" applyFont="1" applyBorder="1" applyAlignment="1">
      <alignment vertical="center"/>
    </xf>
    <xf numFmtId="0" fontId="106" fillId="0" borderId="5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1" fontId="18" fillId="0" borderId="5" xfId="0" applyNumberFormat="1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1" fontId="18" fillId="0" borderId="10" xfId="0" applyNumberFormat="1" applyFont="1" applyBorder="1" applyAlignment="1">
      <alignment horizontal="center" vertical="center"/>
    </xf>
    <xf numFmtId="0" fontId="18" fillId="10" borderId="8" xfId="10" applyFont="1" applyFill="1" applyBorder="1" applyAlignment="1">
      <alignment horizontal="left"/>
    </xf>
    <xf numFmtId="1" fontId="18" fillId="7" borderId="5" xfId="0" applyNumberFormat="1" applyFont="1" applyFill="1" applyBorder="1" applyAlignment="1">
      <alignment horizontal="left"/>
    </xf>
    <xf numFmtId="0" fontId="0" fillId="10" borderId="0" xfId="0" applyFill="1" applyAlignment="1">
      <alignment horizontal="center" vertical="center"/>
    </xf>
    <xf numFmtId="0" fontId="12" fillId="0" borderId="26" xfId="17" applyBorder="1" applyAlignment="1">
      <alignment horizontal="center" vertical="center"/>
    </xf>
    <xf numFmtId="0" fontId="12" fillId="0" borderId="56" xfId="17" applyBorder="1" applyAlignment="1">
      <alignment horizontal="center" vertical="center"/>
    </xf>
    <xf numFmtId="0" fontId="12" fillId="16" borderId="24" xfId="17" applyFill="1" applyBorder="1" applyAlignment="1">
      <alignment horizontal="center" vertical="center"/>
    </xf>
    <xf numFmtId="0" fontId="12" fillId="0" borderId="0" xfId="17" quotePrefix="1" applyAlignment="1">
      <alignment horizontal="center"/>
    </xf>
    <xf numFmtId="0" fontId="12" fillId="16" borderId="0" xfId="17" applyFill="1" applyAlignment="1">
      <alignment horizontal="center"/>
    </xf>
    <xf numFmtId="0" fontId="11" fillId="8" borderId="29" xfId="16" applyFont="1" applyFill="1" applyBorder="1" applyAlignment="1">
      <alignment horizontal="center" vertical="center"/>
    </xf>
    <xf numFmtId="0" fontId="11" fillId="0" borderId="29" xfId="16" applyFont="1" applyBorder="1" applyAlignment="1">
      <alignment horizontal="center" vertical="center"/>
    </xf>
    <xf numFmtId="0" fontId="49" fillId="0" borderId="0" xfId="16" applyAlignment="1">
      <alignment horizontal="center" vertical="center"/>
    </xf>
    <xf numFmtId="0" fontId="49" fillId="0" borderId="0" xfId="16" quotePrefix="1" applyAlignment="1">
      <alignment horizontal="center" vertical="center"/>
    </xf>
    <xf numFmtId="170" fontId="11" fillId="8" borderId="24" xfId="16" applyNumberFormat="1" applyFont="1" applyFill="1" applyBorder="1" applyAlignment="1">
      <alignment horizontal="center"/>
    </xf>
    <xf numFmtId="15" fontId="11" fillId="8" borderId="24" xfId="16" applyNumberFormat="1" applyFont="1" applyFill="1" applyBorder="1" applyAlignment="1">
      <alignment horizontal="center" vertical="center"/>
    </xf>
    <xf numFmtId="3" fontId="11" fillId="0" borderId="24" xfId="16" applyNumberFormat="1" applyFont="1" applyBorder="1" applyAlignment="1">
      <alignment horizontal="center" vertical="center"/>
    </xf>
    <xf numFmtId="3" fontId="11" fillId="0" borderId="56" xfId="16" applyNumberFormat="1" applyFont="1" applyBorder="1" applyAlignment="1">
      <alignment horizontal="center" vertical="center"/>
    </xf>
    <xf numFmtId="15" fontId="11" fillId="0" borderId="24" xfId="16" applyNumberFormat="1" applyFont="1" applyBorder="1" applyAlignment="1">
      <alignment horizontal="center" vertical="center"/>
    </xf>
    <xf numFmtId="170" fontId="11" fillId="0" borderId="24" xfId="16" applyNumberFormat="1" applyFont="1" applyBorder="1" applyAlignment="1">
      <alignment horizontal="center" vertical="center"/>
    </xf>
    <xf numFmtId="0" fontId="49" fillId="0" borderId="24" xfId="16" applyBorder="1" applyAlignment="1">
      <alignment horizontal="center" vertical="center"/>
    </xf>
    <xf numFmtId="15" fontId="76" fillId="0" borderId="5" xfId="0" applyNumberFormat="1" applyFont="1" applyBorder="1" applyAlignment="1">
      <alignment horizontal="center" vertical="center"/>
    </xf>
    <xf numFmtId="170" fontId="67" fillId="0" borderId="24" xfId="16" applyNumberFormat="1" applyFont="1" applyBorder="1" applyAlignment="1">
      <alignment horizontal="center" vertical="center"/>
    </xf>
    <xf numFmtId="15" fontId="67" fillId="0" borderId="24" xfId="16" applyNumberFormat="1" applyFont="1" applyBorder="1" applyAlignment="1">
      <alignment horizontal="center" vertical="center"/>
    </xf>
    <xf numFmtId="3" fontId="11" fillId="8" borderId="56" xfId="16" applyNumberFormat="1" applyFont="1" applyFill="1" applyBorder="1" applyAlignment="1">
      <alignment horizontal="center" vertical="center"/>
    </xf>
    <xf numFmtId="170" fontId="11" fillId="8" borderId="24" xfId="16" applyNumberFormat="1" applyFont="1" applyFill="1" applyBorder="1" applyAlignment="1">
      <alignment horizontal="center" vertical="center"/>
    </xf>
    <xf numFmtId="3" fontId="67" fillId="0" borderId="56" xfId="16" applyNumberFormat="1" applyFont="1" applyBorder="1" applyAlignment="1">
      <alignment horizontal="center" vertical="center"/>
    </xf>
    <xf numFmtId="15" fontId="76" fillId="0" borderId="20" xfId="0" applyNumberFormat="1" applyFont="1" applyBorder="1" applyAlignment="1">
      <alignment horizontal="center" vertical="center"/>
    </xf>
    <xf numFmtId="15" fontId="76" fillId="0" borderId="42" xfId="0" applyNumberFormat="1" applyFont="1" applyBorder="1" applyAlignment="1">
      <alignment horizontal="center" vertical="center"/>
    </xf>
    <xf numFmtId="15" fontId="12" fillId="8" borderId="24" xfId="17" applyNumberFormat="1" applyFill="1" applyBorder="1" applyAlignment="1">
      <alignment horizontal="center" vertical="center"/>
    </xf>
    <xf numFmtId="0" fontId="11" fillId="0" borderId="34" xfId="16" applyFont="1" applyBorder="1" applyAlignment="1">
      <alignment horizontal="center" vertical="center"/>
    </xf>
    <xf numFmtId="0" fontId="106" fillId="0" borderId="24" xfId="16" applyFont="1" applyBorder="1" applyAlignment="1">
      <alignment horizontal="center" vertical="center"/>
    </xf>
    <xf numFmtId="0" fontId="12" fillId="7" borderId="0" xfId="17" applyFill="1" applyAlignment="1">
      <alignment horizontal="center" vertical="center"/>
    </xf>
    <xf numFmtId="173" fontId="11" fillId="0" borderId="29" xfId="1" applyNumberFormat="1" applyFont="1" applyFill="1" applyBorder="1" applyAlignment="1">
      <alignment vertical="center"/>
    </xf>
    <xf numFmtId="0" fontId="12" fillId="10" borderId="24" xfId="17" applyFill="1" applyBorder="1" applyAlignment="1">
      <alignment horizontal="center"/>
    </xf>
    <xf numFmtId="0" fontId="49" fillId="0" borderId="0" xfId="22" applyAlignment="1">
      <alignment horizontal="center" vertical="center"/>
    </xf>
    <xf numFmtId="0" fontId="49" fillId="0" borderId="0" xfId="20" applyAlignment="1">
      <alignment horizontal="center" vertical="center"/>
    </xf>
    <xf numFmtId="3" fontId="75" fillId="0" borderId="56" xfId="20" applyNumberFormat="1" applyFont="1" applyBorder="1" applyAlignment="1">
      <alignment horizontal="center" vertical="center"/>
    </xf>
    <xf numFmtId="3" fontId="49" fillId="0" borderId="41" xfId="20" applyNumberFormat="1" applyBorder="1" applyAlignment="1">
      <alignment horizontal="center" vertical="center"/>
    </xf>
    <xf numFmtId="15" fontId="106" fillId="8" borderId="24" xfId="20" applyNumberFormat="1" applyFont="1" applyFill="1" applyBorder="1" applyAlignment="1">
      <alignment horizontal="center" vertical="center"/>
    </xf>
    <xf numFmtId="15" fontId="12" fillId="0" borderId="24" xfId="17" applyNumberFormat="1" applyBorder="1" applyAlignment="1">
      <alignment horizontal="center" vertical="center"/>
    </xf>
    <xf numFmtId="15" fontId="106" fillId="0" borderId="24" xfId="20" applyNumberFormat="1" applyFont="1" applyBorder="1" applyAlignment="1">
      <alignment horizontal="center" vertical="center"/>
    </xf>
    <xf numFmtId="0" fontId="49" fillId="0" borderId="0" xfId="18" applyAlignment="1">
      <alignment horizontal="center" vertical="center"/>
    </xf>
    <xf numFmtId="0" fontId="49" fillId="10" borderId="0" xfId="18" applyFill="1" applyAlignment="1">
      <alignment horizontal="center" vertical="center"/>
    </xf>
    <xf numFmtId="172" fontId="11" fillId="0" borderId="26" xfId="18" applyNumberFormat="1" applyFont="1" applyBorder="1" applyAlignment="1">
      <alignment horizontal="center" vertical="center"/>
    </xf>
    <xf numFmtId="172" fontId="11" fillId="8" borderId="26" xfId="18" applyNumberFormat="1" applyFont="1" applyFill="1" applyBorder="1" applyAlignment="1">
      <alignment horizontal="center" vertical="center"/>
    </xf>
    <xf numFmtId="172" fontId="11" fillId="0" borderId="24" xfId="18" applyNumberFormat="1" applyFont="1" applyBorder="1" applyAlignment="1">
      <alignment horizontal="center" vertical="center"/>
    </xf>
    <xf numFmtId="172" fontId="67" fillId="0" borderId="26" xfId="18" applyNumberFormat="1" applyFont="1" applyBorder="1" applyAlignment="1">
      <alignment horizontal="center" vertical="center"/>
    </xf>
    <xf numFmtId="172" fontId="67" fillId="0" borderId="28" xfId="18" applyNumberFormat="1" applyFont="1" applyBorder="1" applyAlignment="1">
      <alignment horizontal="center" vertical="center"/>
    </xf>
    <xf numFmtId="3" fontId="11" fillId="0" borderId="28" xfId="18" applyNumberFormat="1" applyFont="1" applyBorder="1" applyAlignment="1">
      <alignment horizontal="center" vertical="center"/>
    </xf>
    <xf numFmtId="172" fontId="67" fillId="8" borderId="26" xfId="18" applyNumberFormat="1" applyFont="1" applyFill="1" applyBorder="1" applyAlignment="1">
      <alignment horizontal="center" vertical="center"/>
    </xf>
    <xf numFmtId="169" fontId="73" fillId="0" borderId="28" xfId="18" applyNumberFormat="1" applyFont="1" applyBorder="1" applyAlignment="1">
      <alignment horizontal="center" vertical="center"/>
    </xf>
    <xf numFmtId="3" fontId="67" fillId="0" borderId="28" xfId="18" applyNumberFormat="1" applyFont="1" applyBorder="1" applyAlignment="1">
      <alignment horizontal="center" vertical="center"/>
    </xf>
    <xf numFmtId="15" fontId="76" fillId="8" borderId="24" xfId="17" applyNumberFormat="1" applyFont="1" applyFill="1" applyBorder="1" applyAlignment="1">
      <alignment horizontal="center" vertical="center"/>
    </xf>
    <xf numFmtId="0" fontId="11" fillId="0" borderId="24" xfId="16" applyFont="1" applyBorder="1" applyAlignment="1">
      <alignment horizontal="center" vertical="center"/>
    </xf>
    <xf numFmtId="0" fontId="11" fillId="0" borderId="56" xfId="16" applyFont="1" applyBorder="1" applyAlignment="1">
      <alignment horizontal="center" vertical="center"/>
    </xf>
    <xf numFmtId="0" fontId="11" fillId="8" borderId="24" xfId="16" applyFont="1" applyFill="1" applyBorder="1" applyAlignment="1">
      <alignment horizontal="center" vertical="center"/>
    </xf>
    <xf numFmtId="0" fontId="11" fillId="8" borderId="56" xfId="16" applyFont="1" applyFill="1" applyBorder="1" applyAlignment="1">
      <alignment horizontal="center" vertical="center"/>
    </xf>
    <xf numFmtId="0" fontId="11" fillId="8" borderId="41" xfId="16" applyFont="1" applyFill="1" applyBorder="1" applyAlignment="1">
      <alignment horizontal="center" vertical="center"/>
    </xf>
    <xf numFmtId="15" fontId="67" fillId="0" borderId="5" xfId="0" applyNumberFormat="1" applyFont="1" applyBorder="1" applyAlignment="1">
      <alignment horizontal="center" vertical="center"/>
    </xf>
    <xf numFmtId="15" fontId="67" fillId="0" borderId="24" xfId="0" applyNumberFormat="1" applyFont="1" applyBorder="1" applyAlignment="1">
      <alignment horizontal="center" vertical="center"/>
    </xf>
    <xf numFmtId="170" fontId="11" fillId="8" borderId="56" xfId="16" applyNumberFormat="1" applyFont="1" applyFill="1" applyBorder="1" applyAlignment="1">
      <alignment horizontal="center" vertical="center"/>
    </xf>
    <xf numFmtId="172" fontId="11" fillId="8" borderId="28" xfId="18" applyNumberFormat="1" applyFont="1" applyFill="1" applyBorder="1" applyAlignment="1">
      <alignment horizontal="center" vertical="center"/>
    </xf>
    <xf numFmtId="15" fontId="67" fillId="8" borderId="24" xfId="20" applyNumberFormat="1" applyFont="1" applyFill="1" applyBorder="1" applyAlignment="1">
      <alignment horizontal="center" vertical="center"/>
    </xf>
    <xf numFmtId="0" fontId="122" fillId="0" borderId="0" xfId="0" applyFont="1" applyAlignment="1">
      <alignment horizontal="center"/>
    </xf>
    <xf numFmtId="0" fontId="122" fillId="8" borderId="0" xfId="0" applyFont="1" applyFill="1" applyAlignment="1">
      <alignment horizontal="center"/>
    </xf>
    <xf numFmtId="15" fontId="0" fillId="0" borderId="24" xfId="0" applyNumberFormat="1" applyBorder="1" applyAlignment="1">
      <alignment horizontal="center" vertical="center"/>
    </xf>
    <xf numFmtId="15" fontId="0" fillId="8" borderId="24" xfId="0" applyNumberForma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172" fontId="11" fillId="5" borderId="26" xfId="18" applyNumberFormat="1" applyFont="1" applyFill="1" applyBorder="1" applyAlignment="1">
      <alignment horizontal="center" vertical="center"/>
    </xf>
    <xf numFmtId="0" fontId="106" fillId="10" borderId="24" xfId="17" applyFont="1" applyFill="1" applyBorder="1"/>
    <xf numFmtId="0" fontId="18" fillId="0" borderId="23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" fontId="18" fillId="0" borderId="5" xfId="0" quotePrefix="1" applyNumberFormat="1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0" fontId="92" fillId="0" borderId="20" xfId="0" applyFont="1" applyBorder="1" applyAlignment="1">
      <alignment horizontal="center" vertical="center"/>
    </xf>
    <xf numFmtId="0" fontId="92" fillId="0" borderId="44" xfId="0" applyFont="1" applyBorder="1" applyAlignment="1">
      <alignment horizontal="center" vertical="center"/>
    </xf>
    <xf numFmtId="0" fontId="92" fillId="2" borderId="20" xfId="0" applyFont="1" applyFill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0" fontId="92" fillId="0" borderId="20" xfId="0" quotePrefix="1" applyFont="1" applyBorder="1" applyAlignment="1">
      <alignment horizontal="center" vertical="center"/>
    </xf>
    <xf numFmtId="0" fontId="92" fillId="2" borderId="20" xfId="0" quotePrefix="1" applyFont="1" applyFill="1" applyBorder="1" applyAlignment="1">
      <alignment horizontal="center" vertical="center"/>
    </xf>
    <xf numFmtId="1" fontId="18" fillId="3" borderId="20" xfId="0" applyNumberFormat="1" applyFont="1" applyFill="1" applyBorder="1" applyAlignment="1">
      <alignment horizontal="center" vertical="center"/>
    </xf>
    <xf numFmtId="1" fontId="18" fillId="0" borderId="20" xfId="0" applyNumberFormat="1" applyFont="1" applyBorder="1" applyAlignment="1">
      <alignment vertical="center"/>
    </xf>
    <xf numFmtId="0" fontId="32" fillId="0" borderId="5" xfId="0" quotePrefix="1" applyFont="1" applyBorder="1" applyAlignment="1">
      <alignment horizontal="center" vertical="center"/>
    </xf>
    <xf numFmtId="15" fontId="18" fillId="0" borderId="5" xfId="0" applyNumberFormat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1" fontId="18" fillId="0" borderId="4" xfId="0" applyNumberFormat="1" applyFont="1" applyBorder="1" applyAlignment="1">
      <alignment vertical="center"/>
    </xf>
    <xf numFmtId="1" fontId="18" fillId="0" borderId="7" xfId="0" applyNumberFormat="1" applyFont="1" applyBorder="1" applyAlignment="1">
      <alignment horizontal="left" vertical="center"/>
    </xf>
    <xf numFmtId="0" fontId="106" fillId="0" borderId="0" xfId="0" applyFont="1" applyAlignment="1">
      <alignment horizontal="right" vertical="center"/>
    </xf>
    <xf numFmtId="0" fontId="106" fillId="0" borderId="0" xfId="0" quotePrefix="1" applyFont="1" applyAlignment="1">
      <alignment horizontal="right" vertical="center"/>
    </xf>
    <xf numFmtId="1" fontId="18" fillId="0" borderId="6" xfId="0" applyNumberFormat="1" applyFont="1" applyBorder="1" applyAlignment="1">
      <alignment horizontal="left" vertical="center"/>
    </xf>
    <xf numFmtId="0" fontId="11" fillId="0" borderId="4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5" xfId="15" applyFont="1" applyBorder="1" applyAlignment="1">
      <alignment horizontal="center" vertical="center"/>
    </xf>
    <xf numFmtId="0" fontId="11" fillId="0" borderId="5" xfId="15" applyFont="1" applyBorder="1" applyAlignment="1">
      <alignment horizontal="center" vertical="center"/>
    </xf>
    <xf numFmtId="0" fontId="24" fillId="0" borderId="5" xfId="15" quotePrefix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4" fillId="0" borderId="5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  <xf numFmtId="0" fontId="11" fillId="0" borderId="20" xfId="13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0" fontId="24" fillId="0" borderId="20" xfId="0" applyFont="1" applyBorder="1" applyAlignment="1">
      <alignment horizontal="left" vertical="center"/>
    </xf>
    <xf numFmtId="0" fontId="23" fillId="0" borderId="5" xfId="0" quotePrefix="1" applyFont="1" applyBorder="1" applyAlignment="1">
      <alignment horizontal="center" vertical="center"/>
    </xf>
    <xf numFmtId="15" fontId="24" fillId="0" borderId="5" xfId="0" applyNumberFormat="1" applyFont="1" applyBorder="1" applyAlignment="1">
      <alignment horizontal="center"/>
    </xf>
    <xf numFmtId="0" fontId="16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" xfId="2" applyFont="1" applyFill="1" applyBorder="1" applyAlignment="1" applyProtection="1">
      <alignment horizontal="center" vertical="center" wrapText="1"/>
    </xf>
    <xf numFmtId="0" fontId="12" fillId="0" borderId="40" xfId="2" applyFont="1" applyFill="1" applyBorder="1" applyAlignment="1" applyProtection="1">
      <alignment horizontal="center" vertical="center" wrapText="1"/>
    </xf>
    <xf numFmtId="174" fontId="12" fillId="0" borderId="4" xfId="0" quotePrefix="1" applyNumberFormat="1" applyFont="1" applyBorder="1" applyAlignment="1">
      <alignment horizontal="center"/>
    </xf>
    <xf numFmtId="174" fontId="12" fillId="0" borderId="5" xfId="0" quotePrefix="1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5" fontId="12" fillId="0" borderId="5" xfId="10" applyNumberFormat="1" applyFont="1" applyBorder="1"/>
    <xf numFmtId="15" fontId="12" fillId="0" borderId="5" xfId="0" applyNumberFormat="1" applyFont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174" fontId="12" fillId="0" borderId="5" xfId="0" applyNumberFormat="1" applyFont="1" applyBorder="1" applyAlignment="1">
      <alignment horizontal="center"/>
    </xf>
    <xf numFmtId="15" fontId="12" fillId="0" borderId="5" xfId="0" quotePrefix="1" applyNumberFormat="1" applyFont="1" applyBorder="1" applyAlignment="1">
      <alignment horizontal="center" vertical="center"/>
    </xf>
    <xf numFmtId="174" fontId="12" fillId="0" borderId="20" xfId="0" applyNumberFormat="1" applyFont="1" applyBorder="1" applyAlignment="1">
      <alignment horizontal="center"/>
    </xf>
    <xf numFmtId="174" fontId="12" fillId="0" borderId="23" xfId="0" applyNumberFormat="1" applyFont="1" applyBorder="1"/>
    <xf numFmtId="15" fontId="12" fillId="0" borderId="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9" fontId="49" fillId="0" borderId="0" xfId="22" applyNumberFormat="1"/>
    <xf numFmtId="1" fontId="11" fillId="0" borderId="0" xfId="16" applyNumberFormat="1" applyFont="1"/>
    <xf numFmtId="0" fontId="131" fillId="7" borderId="78" xfId="17" applyFont="1" applyFill="1" applyBorder="1" applyAlignment="1">
      <alignment horizontal="center"/>
    </xf>
    <xf numFmtId="0" fontId="11" fillId="7" borderId="29" xfId="17" applyFont="1" applyFill="1" applyBorder="1" applyAlignment="1">
      <alignment horizontal="left"/>
    </xf>
    <xf numFmtId="0" fontId="11" fillId="7" borderId="29" xfId="17" quotePrefix="1" applyFont="1" applyFill="1" applyBorder="1" applyAlignment="1">
      <alignment horizontal="left"/>
    </xf>
    <xf numFmtId="0" fontId="11" fillId="7" borderId="24" xfId="17" applyFont="1" applyFill="1" applyBorder="1" applyAlignment="1">
      <alignment horizontal="center"/>
    </xf>
    <xf numFmtId="0" fontId="11" fillId="7" borderId="24" xfId="17" applyFont="1" applyFill="1" applyBorder="1"/>
    <xf numFmtId="0" fontId="14" fillId="7" borderId="24" xfId="2" applyFill="1" applyBorder="1" applyAlignment="1" applyProtection="1">
      <alignment horizontal="center"/>
    </xf>
    <xf numFmtId="3" fontId="67" fillId="7" borderId="24" xfId="17" applyNumberFormat="1" applyFont="1" applyFill="1" applyBorder="1" applyAlignment="1">
      <alignment horizontal="center"/>
    </xf>
    <xf numFmtId="3" fontId="67" fillId="7" borderId="56" xfId="17" applyNumberFormat="1" applyFont="1" applyFill="1" applyBorder="1" applyAlignment="1">
      <alignment horizontal="center"/>
    </xf>
    <xf numFmtId="0" fontId="12" fillId="7" borderId="77" xfId="17" applyFill="1" applyBorder="1"/>
    <xf numFmtId="9" fontId="49" fillId="0" borderId="0" xfId="18" applyNumberFormat="1"/>
    <xf numFmtId="0" fontId="161" fillId="0" borderId="5" xfId="10" applyFont="1" applyBorder="1" applyAlignment="1">
      <alignment horizontal="left"/>
    </xf>
    <xf numFmtId="0" fontId="169" fillId="0" borderId="5" xfId="10" applyFont="1" applyBorder="1" applyAlignment="1">
      <alignment horizontal="left"/>
    </xf>
    <xf numFmtId="0" fontId="23" fillId="8" borderId="20" xfId="0" quotePrefix="1" applyFont="1" applyFill="1" applyBorder="1" applyAlignment="1">
      <alignment horizontal="center"/>
    </xf>
    <xf numFmtId="0" fontId="23" fillId="8" borderId="20" xfId="0" applyFont="1" applyFill="1" applyBorder="1" applyAlignment="1">
      <alignment horizontal="left"/>
    </xf>
    <xf numFmtId="0" fontId="23" fillId="8" borderId="20" xfId="11" applyFont="1" applyFill="1" applyBorder="1" applyAlignment="1">
      <alignment horizontal="left" vertical="center"/>
    </xf>
    <xf numFmtId="0" fontId="23" fillId="8" borderId="20" xfId="0" applyFont="1" applyFill="1" applyBorder="1"/>
    <xf numFmtId="0" fontId="23" fillId="8" borderId="20" xfId="10" applyFont="1" applyFill="1" applyBorder="1" applyAlignment="1">
      <alignment horizontal="center"/>
    </xf>
    <xf numFmtId="165" fontId="23" fillId="8" borderId="20" xfId="1" applyFont="1" applyFill="1" applyBorder="1" applyAlignment="1">
      <alignment horizontal="left"/>
    </xf>
    <xf numFmtId="0" fontId="23" fillId="8" borderId="20" xfId="10" applyFont="1" applyFill="1" applyBorder="1"/>
    <xf numFmtId="0" fontId="32" fillId="8" borderId="5" xfId="0" quotePrefix="1" applyFont="1" applyFill="1" applyBorder="1" applyAlignment="1">
      <alignment horizontal="center"/>
    </xf>
    <xf numFmtId="0" fontId="106" fillId="8" borderId="0" xfId="0" applyFont="1" applyFill="1"/>
    <xf numFmtId="0" fontId="11" fillId="8" borderId="5" xfId="0" applyFont="1" applyFill="1" applyBorder="1"/>
    <xf numFmtId="170" fontId="11" fillId="8" borderId="5" xfId="0" applyNumberFormat="1" applyFont="1" applyFill="1" applyBorder="1"/>
    <xf numFmtId="0" fontId="11" fillId="8" borderId="0" xfId="0" applyFont="1" applyFill="1"/>
    <xf numFmtId="174" fontId="12" fillId="0" borderId="23" xfId="0" applyNumberFormat="1" applyFont="1" applyBorder="1" applyAlignment="1">
      <alignment horizontal="center"/>
    </xf>
    <xf numFmtId="0" fontId="18" fillId="0" borderId="23" xfId="8" applyFont="1" applyBorder="1"/>
    <xf numFmtId="0" fontId="132" fillId="0" borderId="0" xfId="0" applyFont="1" applyAlignment="1">
      <alignment horizontal="left" vertical="center"/>
    </xf>
    <xf numFmtId="0" fontId="53" fillId="0" borderId="34" xfId="0" applyFont="1" applyBorder="1" applyAlignment="1">
      <alignment horizontal="center" vertical="top"/>
    </xf>
    <xf numFmtId="0" fontId="170" fillId="0" borderId="0" xfId="0" applyFont="1" applyAlignment="1">
      <alignment horizontal="left"/>
    </xf>
    <xf numFmtId="0" fontId="170" fillId="0" borderId="0" xfId="0" applyFont="1"/>
    <xf numFmtId="0" fontId="170" fillId="0" borderId="0" xfId="0" applyFont="1" applyAlignment="1">
      <alignment horizontal="center"/>
    </xf>
    <xf numFmtId="0" fontId="13" fillId="0" borderId="92" xfId="0" applyFont="1" applyBorder="1" applyAlignment="1">
      <alignment horizontal="left"/>
    </xf>
    <xf numFmtId="0" fontId="85" fillId="4" borderId="5" xfId="4" applyFont="1" applyFill="1" applyBorder="1" applyAlignment="1">
      <alignment horizontal="center"/>
    </xf>
    <xf numFmtId="0" fontId="48" fillId="0" borderId="64" xfId="0" applyFont="1" applyBorder="1"/>
    <xf numFmtId="0" fontId="48" fillId="0" borderId="66" xfId="0" applyFont="1" applyBorder="1"/>
    <xf numFmtId="0" fontId="53" fillId="0" borderId="68" xfId="0" applyFont="1" applyBorder="1" applyAlignment="1">
      <alignment horizontal="left" vertical="top"/>
    </xf>
    <xf numFmtId="0" fontId="48" fillId="0" borderId="68" xfId="0" applyFont="1" applyBorder="1"/>
    <xf numFmtId="0" fontId="49" fillId="0" borderId="34" xfId="0" applyFont="1" applyBorder="1"/>
    <xf numFmtId="0" fontId="63" fillId="6" borderId="41" xfId="4" applyFont="1" applyFill="1" applyBorder="1" applyAlignment="1">
      <alignment horizontal="left" vertical="top"/>
    </xf>
    <xf numFmtId="0" fontId="47" fillId="6" borderId="32" xfId="4" applyFont="1" applyFill="1" applyBorder="1" applyAlignment="1">
      <alignment horizontal="center" vertical="top"/>
    </xf>
    <xf numFmtId="0" fontId="47" fillId="6" borderId="0" xfId="4" applyFont="1" applyFill="1" applyAlignment="1">
      <alignment horizontal="center" vertical="top"/>
    </xf>
    <xf numFmtId="0" fontId="12" fillId="4" borderId="4" xfId="4" applyFont="1" applyFill="1" applyBorder="1" applyAlignment="1">
      <alignment horizontal="center" vertical="top"/>
    </xf>
    <xf numFmtId="1" fontId="85" fillId="4" borderId="4" xfId="4" applyNumberFormat="1" applyFont="1" applyFill="1" applyBorder="1" applyAlignment="1">
      <alignment horizontal="center"/>
    </xf>
    <xf numFmtId="0" fontId="12" fillId="4" borderId="5" xfId="4" applyFont="1" applyFill="1" applyBorder="1" applyAlignment="1">
      <alignment horizontal="center" vertical="top"/>
    </xf>
    <xf numFmtId="1" fontId="85" fillId="4" borderId="5" xfId="4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32" fillId="0" borderId="5" xfId="0" applyFont="1" applyBorder="1" applyAlignment="1">
      <alignment horizontal="center" vertical="top"/>
    </xf>
    <xf numFmtId="0" fontId="32" fillId="0" borderId="7" xfId="0" applyFont="1" applyBorder="1" applyAlignment="1">
      <alignment horizontal="left" vertical="top"/>
    </xf>
    <xf numFmtId="0" fontId="32" fillId="0" borderId="19" xfId="0" applyFont="1" applyBorder="1" applyAlignment="1">
      <alignment horizontal="left" vertical="top"/>
    </xf>
    <xf numFmtId="0" fontId="32" fillId="0" borderId="20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/>
    <xf numFmtId="1" fontId="18" fillId="0" borderId="10" xfId="0" applyNumberFormat="1" applyFont="1" applyBorder="1" applyAlignment="1">
      <alignment horizontal="center" vertical="top"/>
    </xf>
    <xf numFmtId="0" fontId="32" fillId="0" borderId="10" xfId="0" applyFont="1" applyBorder="1" applyAlignment="1">
      <alignment horizontal="center" vertical="top"/>
    </xf>
    <xf numFmtId="0" fontId="18" fillId="0" borderId="10" xfId="0" applyFont="1" applyBorder="1" applyAlignment="1">
      <alignment horizontal="left" vertical="top"/>
    </xf>
    <xf numFmtId="0" fontId="32" fillId="0" borderId="7" xfId="0" applyFont="1" applyBorder="1" applyAlignment="1">
      <alignment horizontal="center" vertical="top"/>
    </xf>
    <xf numFmtId="0" fontId="174" fillId="0" borderId="7" xfId="0" applyFont="1" applyBorder="1" applyAlignment="1">
      <alignment horizontal="left" vertical="top"/>
    </xf>
    <xf numFmtId="0" fontId="174" fillId="0" borderId="19" xfId="0" applyFont="1" applyBorder="1" applyAlignment="1">
      <alignment horizontal="left" vertical="top"/>
    </xf>
    <xf numFmtId="0" fontId="175" fillId="0" borderId="7" xfId="0" applyFont="1" applyBorder="1" applyAlignment="1">
      <alignment horizontal="left" vertical="top"/>
    </xf>
    <xf numFmtId="0" fontId="175" fillId="0" borderId="19" xfId="0" applyFont="1" applyBorder="1" applyAlignment="1">
      <alignment horizontal="left" vertical="top"/>
    </xf>
    <xf numFmtId="0" fontId="173" fillId="0" borderId="0" xfId="0" applyFont="1" applyAlignment="1">
      <alignment horizontal="center" vertical="top"/>
    </xf>
    <xf numFmtId="0" fontId="37" fillId="0" borderId="0" xfId="0" applyFont="1" applyAlignment="1">
      <alignment horizontal="center" vertical="center"/>
    </xf>
    <xf numFmtId="0" fontId="174" fillId="0" borderId="51" xfId="0" applyFont="1" applyBorder="1" applyAlignment="1">
      <alignment horizontal="center" vertical="center"/>
    </xf>
    <xf numFmtId="1" fontId="174" fillId="0" borderId="45" xfId="0" applyNumberFormat="1" applyFont="1" applyBorder="1" applyAlignment="1">
      <alignment horizontal="center" vertical="center"/>
    </xf>
    <xf numFmtId="1" fontId="174" fillId="0" borderId="33" xfId="0" applyNumberFormat="1" applyFont="1" applyBorder="1" applyAlignment="1">
      <alignment horizontal="center" vertical="center"/>
    </xf>
    <xf numFmtId="1" fontId="174" fillId="0" borderId="58" xfId="0" applyNumberFormat="1" applyFont="1" applyBorder="1" applyAlignment="1">
      <alignment horizontal="center" vertical="center"/>
    </xf>
    <xf numFmtId="1" fontId="174" fillId="0" borderId="60" xfId="0" applyNumberFormat="1" applyFont="1" applyBorder="1" applyAlignment="1">
      <alignment horizontal="center" vertical="center"/>
    </xf>
    <xf numFmtId="1" fontId="174" fillId="0" borderId="33" xfId="0" applyNumberFormat="1" applyFont="1" applyBorder="1" applyAlignment="1">
      <alignment horizontal="center" vertical="center" wrapText="1"/>
    </xf>
    <xf numFmtId="0" fontId="174" fillId="0" borderId="54" xfId="0" applyFont="1" applyBorder="1" applyAlignment="1">
      <alignment horizontal="center" vertical="center"/>
    </xf>
    <xf numFmtId="0" fontId="174" fillId="0" borderId="52" xfId="0" applyFont="1" applyBorder="1" applyAlignment="1">
      <alignment horizontal="center" vertical="center"/>
    </xf>
    <xf numFmtId="1" fontId="174" fillId="0" borderId="40" xfId="0" applyNumberFormat="1" applyFont="1" applyBorder="1" applyAlignment="1">
      <alignment horizontal="center" vertical="center"/>
    </xf>
    <xf numFmtId="1" fontId="174" fillId="0" borderId="35" xfId="0" applyNumberFormat="1" applyFont="1" applyBorder="1" applyAlignment="1">
      <alignment horizontal="center" vertical="center"/>
    </xf>
    <xf numFmtId="1" fontId="174" fillId="0" borderId="35" xfId="0" applyNumberFormat="1" applyFont="1" applyBorder="1" applyAlignment="1">
      <alignment horizontal="center" vertical="center" wrapText="1"/>
    </xf>
    <xf numFmtId="0" fontId="174" fillId="0" borderId="55" xfId="0" applyFont="1" applyBorder="1" applyAlignment="1">
      <alignment horizontal="center" vertical="center"/>
    </xf>
    <xf numFmtId="0" fontId="174" fillId="0" borderId="34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top"/>
    </xf>
    <xf numFmtId="0" fontId="175" fillId="0" borderId="11" xfId="0" applyFont="1" applyBorder="1" applyAlignment="1">
      <alignment horizontal="left" vertical="top"/>
    </xf>
    <xf numFmtId="0" fontId="32" fillId="0" borderId="11" xfId="0" applyFont="1" applyBorder="1" applyAlignment="1">
      <alignment horizontal="center" vertical="top"/>
    </xf>
    <xf numFmtId="0" fontId="32" fillId="0" borderId="11" xfId="0" applyFont="1" applyBorder="1" applyAlignment="1">
      <alignment horizontal="left" vertical="top"/>
    </xf>
    <xf numFmtId="0" fontId="32" fillId="0" borderId="56" xfId="0" applyFont="1" applyBorder="1" applyAlignment="1">
      <alignment horizontal="left" vertical="top"/>
    </xf>
    <xf numFmtId="0" fontId="178" fillId="22" borderId="98" xfId="0" applyFont="1" applyFill="1" applyBorder="1" applyAlignment="1">
      <alignment vertical="top"/>
    </xf>
    <xf numFmtId="0" fontId="174" fillId="0" borderId="24" xfId="0" applyFont="1" applyBorder="1" applyAlignment="1">
      <alignment horizontal="center" vertical="top"/>
    </xf>
    <xf numFmtId="0" fontId="174" fillId="0" borderId="56" xfId="0" applyFont="1" applyBorder="1" applyAlignment="1">
      <alignment horizontal="left" vertical="top"/>
    </xf>
    <xf numFmtId="0" fontId="174" fillId="0" borderId="56" xfId="0" applyFont="1" applyBorder="1" applyAlignment="1">
      <alignment horizontal="center" vertical="top"/>
    </xf>
    <xf numFmtId="0" fontId="174" fillId="0" borderId="5" xfId="0" applyFont="1" applyBorder="1" applyAlignment="1">
      <alignment horizontal="center" vertical="top"/>
    </xf>
    <xf numFmtId="0" fontId="174" fillId="0" borderId="7" xfId="0" applyFont="1" applyBorder="1" applyAlignment="1">
      <alignment horizontal="center" vertical="top"/>
    </xf>
    <xf numFmtId="0" fontId="174" fillId="0" borderId="19" xfId="0" applyFont="1" applyBorder="1" applyAlignment="1">
      <alignment horizontal="center" vertical="top"/>
    </xf>
    <xf numFmtId="0" fontId="32" fillId="0" borderId="10" xfId="0" applyFont="1" applyBorder="1"/>
    <xf numFmtId="0" fontId="174" fillId="0" borderId="57" xfId="0" applyFont="1" applyBorder="1" applyAlignment="1">
      <alignment horizontal="center" vertical="top"/>
    </xf>
    <xf numFmtId="0" fontId="47" fillId="0" borderId="53" xfId="0" applyFont="1" applyBorder="1"/>
    <xf numFmtId="0" fontId="47" fillId="0" borderId="27" xfId="0" applyFont="1" applyBorder="1"/>
    <xf numFmtId="0" fontId="47" fillId="0" borderId="17" xfId="0" applyFont="1" applyBorder="1"/>
    <xf numFmtId="0" fontId="172" fillId="0" borderId="99" xfId="0" applyFont="1" applyBorder="1" applyAlignment="1">
      <alignment horizontal="left" vertical="center" wrapText="1" indent="1" readingOrder="1"/>
    </xf>
    <xf numFmtId="0" fontId="172" fillId="0" borderId="99" xfId="0" applyFont="1" applyBorder="1" applyAlignment="1">
      <alignment horizontal="center" vertical="center" wrapText="1" readingOrder="1"/>
    </xf>
    <xf numFmtId="0" fontId="170" fillId="0" borderId="24" xfId="0" applyFont="1" applyBorder="1" applyAlignment="1">
      <alignment horizontal="center" vertical="center"/>
    </xf>
    <xf numFmtId="0" fontId="170" fillId="0" borderId="24" xfId="0" applyFont="1" applyBorder="1" applyAlignment="1">
      <alignment horizontal="center" vertical="center" wrapText="1"/>
    </xf>
    <xf numFmtId="3" fontId="13" fillId="0" borderId="24" xfId="0" applyNumberFormat="1" applyFont="1" applyBorder="1" applyAlignment="1">
      <alignment horizontal="center"/>
    </xf>
    <xf numFmtId="0" fontId="13" fillId="0" borderId="24" xfId="0" applyFont="1" applyBorder="1" applyAlignment="1">
      <alignment horizontal="left"/>
    </xf>
    <xf numFmtId="3" fontId="13" fillId="0" borderId="24" xfId="0" applyNumberFormat="1" applyFont="1" applyBorder="1" applyAlignment="1">
      <alignment horizontal="right"/>
    </xf>
    <xf numFmtId="0" fontId="13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left" vertical="top"/>
    </xf>
    <xf numFmtId="0" fontId="13" fillId="0" borderId="24" xfId="0" applyFont="1" applyBorder="1" applyAlignment="1">
      <alignment horizontal="justify"/>
    </xf>
    <xf numFmtId="0" fontId="13" fillId="0" borderId="24" xfId="0" applyFont="1" applyBorder="1" applyAlignment="1">
      <alignment horizontal="right"/>
    </xf>
    <xf numFmtId="0" fontId="13" fillId="0" borderId="24" xfId="0" applyFont="1" applyBorder="1" applyAlignment="1">
      <alignment horizontal="left" indent="1"/>
    </xf>
    <xf numFmtId="0" fontId="13" fillId="0" borderId="24" xfId="0" applyFont="1" applyBorder="1" applyAlignment="1">
      <alignment horizontal="left" vertical="top" indent="1"/>
    </xf>
    <xf numFmtId="176" fontId="13" fillId="0" borderId="24" xfId="0" applyNumberFormat="1" applyFont="1" applyBorder="1" applyAlignment="1">
      <alignment horizontal="left"/>
    </xf>
    <xf numFmtId="0" fontId="13" fillId="0" borderId="24" xfId="0" applyFont="1" applyBorder="1" applyAlignment="1">
      <alignment horizontal="left" vertical="top" indent="2"/>
    </xf>
    <xf numFmtId="0" fontId="13" fillId="0" borderId="24" xfId="0" quotePrefix="1" applyFont="1" applyBorder="1" applyAlignment="1">
      <alignment horizontal="center" vertical="center"/>
    </xf>
    <xf numFmtId="3" fontId="13" fillId="0" borderId="24" xfId="0" applyNumberFormat="1" applyFont="1" applyBorder="1" applyAlignment="1">
      <alignment horizontal="justify"/>
    </xf>
    <xf numFmtId="0" fontId="13" fillId="0" borderId="24" xfId="0" applyFont="1" applyBorder="1" applyAlignment="1">
      <alignment horizontal="left" vertical="center"/>
    </xf>
    <xf numFmtId="3" fontId="13" fillId="0" borderId="24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 indent="1"/>
    </xf>
    <xf numFmtId="177" fontId="13" fillId="0" borderId="24" xfId="0" applyNumberFormat="1" applyFont="1" applyBorder="1" applyAlignment="1">
      <alignment horizontal="right"/>
    </xf>
    <xf numFmtId="0" fontId="13" fillId="0" borderId="24" xfId="0" applyFont="1" applyBorder="1"/>
    <xf numFmtId="0" fontId="179" fillId="0" borderId="24" xfId="0" applyFont="1" applyBorder="1" applyAlignment="1">
      <alignment horizontal="left"/>
    </xf>
    <xf numFmtId="0" fontId="180" fillId="0" borderId="24" xfId="0" applyFont="1" applyBorder="1" applyAlignment="1">
      <alignment horizontal="left" vertical="top" indent="1"/>
    </xf>
    <xf numFmtId="3" fontId="179" fillId="0" borderId="24" xfId="0" applyNumberFormat="1" applyFont="1" applyBorder="1" applyAlignment="1">
      <alignment horizontal="right"/>
    </xf>
    <xf numFmtId="0" fontId="179" fillId="0" borderId="24" xfId="0" applyFont="1" applyBorder="1" applyAlignment="1">
      <alignment horizontal="right"/>
    </xf>
    <xf numFmtId="0" fontId="180" fillId="0" borderId="24" xfId="0" applyFont="1" applyBorder="1" applyAlignment="1">
      <alignment horizontal="left" vertical="top"/>
    </xf>
    <xf numFmtId="0" fontId="13" fillId="0" borderId="24" xfId="0" applyFont="1" applyBorder="1" applyAlignment="1">
      <alignment horizontal="right" vertical="center"/>
    </xf>
    <xf numFmtId="0" fontId="13" fillId="0" borderId="24" xfId="0" quotePrefix="1" applyFont="1" applyBorder="1" applyAlignment="1">
      <alignment horizontal="justify"/>
    </xf>
    <xf numFmtId="0" fontId="161" fillId="0" borderId="5" xfId="10" applyFont="1" applyBorder="1"/>
    <xf numFmtId="0" fontId="170" fillId="0" borderId="0" xfId="0" applyFont="1" applyAlignment="1">
      <alignment horizontal="right"/>
    </xf>
    <xf numFmtId="0" fontId="170" fillId="0" borderId="24" xfId="0" applyFont="1" applyBorder="1" applyAlignment="1">
      <alignment horizontal="right" vertical="center" wrapText="1"/>
    </xf>
    <xf numFmtId="0" fontId="13" fillId="0" borderId="24" xfId="0" applyFont="1" applyBorder="1" applyAlignment="1">
      <alignment horizontal="right" vertical="top"/>
    </xf>
    <xf numFmtId="0" fontId="10" fillId="0" borderId="0" xfId="33"/>
    <xf numFmtId="0" fontId="10" fillId="0" borderId="0" xfId="33" applyAlignment="1">
      <alignment horizontal="center"/>
    </xf>
    <xf numFmtId="0" fontId="172" fillId="0" borderId="99" xfId="33" applyFont="1" applyBorder="1" applyAlignment="1">
      <alignment horizontal="left" vertical="center" wrapText="1" indent="1" readingOrder="1"/>
    </xf>
    <xf numFmtId="0" fontId="172" fillId="0" borderId="99" xfId="33" applyFont="1" applyBorder="1" applyAlignment="1">
      <alignment horizontal="center" vertical="center" wrapText="1" readingOrder="1"/>
    </xf>
    <xf numFmtId="0" fontId="171" fillId="0" borderId="24" xfId="33" applyFont="1" applyBorder="1" applyAlignment="1">
      <alignment horizontal="left" vertical="center" wrapText="1" readingOrder="1"/>
    </xf>
    <xf numFmtId="0" fontId="47" fillId="0" borderId="17" xfId="33" applyFont="1" applyBorder="1"/>
    <xf numFmtId="0" fontId="49" fillId="0" borderId="34" xfId="33" applyFont="1" applyBorder="1"/>
    <xf numFmtId="0" fontId="48" fillId="0" borderId="68" xfId="33" applyFont="1" applyBorder="1"/>
    <xf numFmtId="0" fontId="53" fillId="0" borderId="34" xfId="33" applyFont="1" applyBorder="1" applyAlignment="1">
      <alignment horizontal="center" vertical="top"/>
    </xf>
    <xf numFmtId="0" fontId="53" fillId="0" borderId="68" xfId="33" applyFont="1" applyBorder="1" applyAlignment="1">
      <alignment horizontal="left" vertical="top"/>
    </xf>
    <xf numFmtId="0" fontId="47" fillId="0" borderId="27" xfId="33" applyFont="1" applyBorder="1"/>
    <xf numFmtId="0" fontId="49" fillId="0" borderId="0" xfId="33" applyFont="1"/>
    <xf numFmtId="0" fontId="48" fillId="0" borderId="66" xfId="33" applyFont="1" applyBorder="1"/>
    <xf numFmtId="0" fontId="49" fillId="0" borderId="66" xfId="33" applyFont="1" applyBorder="1"/>
    <xf numFmtId="0" fontId="47" fillId="0" borderId="53" xfId="33" applyFont="1" applyBorder="1"/>
    <xf numFmtId="0" fontId="49" fillId="0" borderId="3" xfId="33" applyFont="1" applyBorder="1"/>
    <xf numFmtId="0" fontId="48" fillId="0" borderId="64" xfId="33" applyFont="1" applyBorder="1"/>
    <xf numFmtId="0" fontId="49" fillId="0" borderId="64" xfId="33" applyFont="1" applyBorder="1"/>
    <xf numFmtId="0" fontId="47" fillId="0" borderId="53" xfId="16" applyFont="1" applyBorder="1"/>
    <xf numFmtId="0" fontId="47" fillId="0" borderId="27" xfId="16" applyFont="1" applyBorder="1"/>
    <xf numFmtId="0" fontId="47" fillId="0" borderId="24" xfId="18" applyFont="1" applyBorder="1" applyAlignment="1">
      <alignment horizontal="center"/>
    </xf>
    <xf numFmtId="0" fontId="47" fillId="0" borderId="24" xfId="18" quotePrefix="1" applyFont="1" applyBorder="1" applyAlignment="1">
      <alignment horizontal="center"/>
    </xf>
    <xf numFmtId="0" fontId="14" fillId="0" borderId="99" xfId="2" applyBorder="1" applyAlignment="1" applyProtection="1">
      <alignment horizontal="left" vertical="center" wrapText="1" indent="1" readingOrder="1"/>
    </xf>
    <xf numFmtId="0" fontId="14" fillId="4" borderId="4" xfId="2" applyFill="1" applyBorder="1" applyAlignment="1" applyProtection="1"/>
    <xf numFmtId="0" fontId="9" fillId="0" borderId="0" xfId="33" applyFont="1"/>
    <xf numFmtId="9" fontId="106" fillId="0" borderId="0" xfId="4" applyNumberFormat="1" applyFont="1" applyAlignment="1">
      <alignment horizontal="center"/>
    </xf>
    <xf numFmtId="9" fontId="106" fillId="0" borderId="0" xfId="32" applyFont="1" applyAlignment="1">
      <alignment horizontal="center"/>
    </xf>
    <xf numFmtId="9" fontId="153" fillId="0" borderId="0" xfId="32" applyFont="1"/>
    <xf numFmtId="9" fontId="86" fillId="0" borderId="0" xfId="32" applyFont="1" applyAlignment="1">
      <alignment horizontal="center"/>
    </xf>
    <xf numFmtId="9" fontId="86" fillId="0" borderId="0" xfId="4" applyNumberFormat="1" applyFont="1" applyAlignment="1">
      <alignment horizontal="center"/>
    </xf>
    <xf numFmtId="0" fontId="16" fillId="7" borderId="0" xfId="4" applyFont="1" applyFill="1"/>
    <xf numFmtId="0" fontId="110" fillId="7" borderId="0" xfId="4" applyFont="1" applyFill="1"/>
    <xf numFmtId="0" fontId="0" fillId="0" borderId="65" xfId="0" applyBorder="1"/>
    <xf numFmtId="0" fontId="0" fillId="0" borderId="67" xfId="0" applyBorder="1"/>
    <xf numFmtId="0" fontId="47" fillId="0" borderId="3" xfId="0" applyFont="1" applyBorder="1"/>
    <xf numFmtId="0" fontId="47" fillId="0" borderId="0" xfId="0" applyFont="1"/>
    <xf numFmtId="0" fontId="47" fillId="0" borderId="34" xfId="0" applyFont="1" applyBorder="1"/>
    <xf numFmtId="0" fontId="172" fillId="0" borderId="103" xfId="0" applyFont="1" applyBorder="1" applyAlignment="1">
      <alignment horizontal="left" vertical="center" wrapText="1" indent="1" readingOrder="1"/>
    </xf>
    <xf numFmtId="0" fontId="47" fillId="0" borderId="92" xfId="0" applyFont="1" applyBorder="1" applyAlignment="1">
      <alignment horizontal="center" vertical="center"/>
    </xf>
    <xf numFmtId="0" fontId="47" fillId="0" borderId="92" xfId="0" quotePrefix="1" applyFont="1" applyBorder="1" applyAlignment="1">
      <alignment horizontal="center" vertical="center"/>
    </xf>
    <xf numFmtId="0" fontId="171" fillId="0" borderId="92" xfId="0" applyFont="1" applyBorder="1" applyAlignment="1">
      <alignment horizontal="left" vertical="center" wrapText="1" readingOrder="1"/>
    </xf>
    <xf numFmtId="3" fontId="194" fillId="0" borderId="92" xfId="0" applyNumberFormat="1" applyFont="1" applyBorder="1" applyAlignment="1">
      <alignment horizontal="center" vertical="center"/>
    </xf>
    <xf numFmtId="0" fontId="47" fillId="0" borderId="92" xfId="0" applyFont="1" applyBorder="1" applyAlignment="1">
      <alignment horizontal="center" vertical="center" wrapText="1"/>
    </xf>
    <xf numFmtId="0" fontId="161" fillId="0" borderId="5" xfId="0" applyFont="1" applyBorder="1" applyAlignment="1">
      <alignment horizontal="left"/>
    </xf>
    <xf numFmtId="0" fontId="0" fillId="0" borderId="92" xfId="0" applyBorder="1"/>
    <xf numFmtId="0" fontId="0" fillId="7" borderId="92" xfId="0" applyFill="1" applyBorder="1"/>
    <xf numFmtId="0" fontId="0" fillId="10" borderId="92" xfId="0" applyFill="1" applyBorder="1"/>
    <xf numFmtId="0" fontId="13" fillId="0" borderId="0" xfId="0" applyFont="1"/>
    <xf numFmtId="0" fontId="13" fillId="0" borderId="24" xfId="0" quotePrefix="1" applyFont="1" applyBorder="1"/>
    <xf numFmtId="0" fontId="13" fillId="0" borderId="0" xfId="0" applyFont="1" applyAlignment="1">
      <alignment horizontal="right"/>
    </xf>
    <xf numFmtId="0" fontId="50" fillId="0" borderId="0" xfId="16" applyFont="1" applyAlignment="1">
      <alignment vertical="center"/>
    </xf>
    <xf numFmtId="0" fontId="7" fillId="0" borderId="0" xfId="1385"/>
    <xf numFmtId="0" fontId="50" fillId="0" borderId="34" xfId="16" applyFont="1" applyBorder="1" applyAlignment="1">
      <alignment vertical="center"/>
    </xf>
    <xf numFmtId="0" fontId="171" fillId="0" borderId="24" xfId="1385" applyFont="1" applyBorder="1" applyAlignment="1">
      <alignment horizontal="left" vertical="center" wrapText="1" indent="1" readingOrder="1"/>
    </xf>
    <xf numFmtId="0" fontId="172" fillId="0" borderId="99" xfId="1385" applyFont="1" applyBorder="1" applyAlignment="1">
      <alignment horizontal="left" vertical="center" wrapText="1" indent="1" readingOrder="1"/>
    </xf>
    <xf numFmtId="0" fontId="172" fillId="0" borderId="99" xfId="1385" applyFont="1" applyBorder="1" applyAlignment="1">
      <alignment horizontal="center" vertical="center" wrapText="1" readingOrder="1"/>
    </xf>
    <xf numFmtId="0" fontId="7" fillId="0" borderId="0" xfId="1385" applyAlignment="1">
      <alignment horizontal="center"/>
    </xf>
    <xf numFmtId="0" fontId="182" fillId="0" borderId="24" xfId="1385" applyFont="1" applyBorder="1" applyAlignment="1">
      <alignment horizontal="center" vertical="center"/>
    </xf>
    <xf numFmtId="0" fontId="183" fillId="0" borderId="24" xfId="1385" applyFont="1" applyBorder="1" applyAlignment="1">
      <alignment horizontal="center" vertical="center"/>
    </xf>
    <xf numFmtId="0" fontId="184" fillId="0" borderId="24" xfId="1385" applyFont="1" applyBorder="1" applyAlignment="1">
      <alignment horizontal="center" vertical="center"/>
    </xf>
    <xf numFmtId="0" fontId="7" fillId="0" borderId="24" xfId="1385" applyBorder="1"/>
    <xf numFmtId="0" fontId="185" fillId="0" borderId="24" xfId="1385" applyFont="1" applyBorder="1"/>
    <xf numFmtId="0" fontId="7" fillId="0" borderId="24" xfId="1385" applyBorder="1" applyAlignment="1">
      <alignment horizontal="center"/>
    </xf>
    <xf numFmtId="0" fontId="182" fillId="0" borderId="24" xfId="1385" applyFont="1" applyBorder="1" applyAlignment="1">
      <alignment horizontal="center"/>
    </xf>
    <xf numFmtId="0" fontId="185" fillId="0" borderId="25" xfId="1385" applyFont="1" applyBorder="1" applyAlignment="1">
      <alignment horizontal="center"/>
    </xf>
    <xf numFmtId="0" fontId="185" fillId="7" borderId="24" xfId="1385" applyFont="1" applyFill="1" applyBorder="1"/>
    <xf numFmtId="0" fontId="7" fillId="7" borderId="24" xfId="1385" applyFill="1" applyBorder="1" applyAlignment="1">
      <alignment horizontal="center"/>
    </xf>
    <xf numFmtId="0" fontId="182" fillId="7" borderId="24" xfId="1385" applyFont="1" applyFill="1" applyBorder="1" applyAlignment="1">
      <alignment horizontal="center"/>
    </xf>
    <xf numFmtId="0" fontId="7" fillId="7" borderId="24" xfId="1385" applyFill="1" applyBorder="1"/>
    <xf numFmtId="0" fontId="172" fillId="0" borderId="0" xfId="1386" applyFont="1" applyAlignment="1">
      <alignment horizontal="left" vertical="center" wrapText="1" indent="1" readingOrder="1"/>
    </xf>
    <xf numFmtId="0" fontId="172" fillId="7" borderId="0" xfId="1386" applyFont="1" applyFill="1" applyAlignment="1">
      <alignment horizontal="left" vertical="center" wrapText="1" indent="1" readingOrder="1"/>
    </xf>
    <xf numFmtId="0" fontId="182" fillId="0" borderId="0" xfId="1385" applyFont="1"/>
    <xf numFmtId="0" fontId="185" fillId="0" borderId="0" xfId="1385" applyFont="1"/>
    <xf numFmtId="49" fontId="185" fillId="7" borderId="24" xfId="1385" applyNumberFormat="1" applyFont="1" applyFill="1" applyBorder="1"/>
    <xf numFmtId="49" fontId="185" fillId="0" borderId="24" xfId="1385" applyNumberFormat="1" applyFont="1" applyBorder="1"/>
    <xf numFmtId="0" fontId="50" fillId="0" borderId="68" xfId="0" applyFont="1" applyBorder="1" applyAlignment="1">
      <alignment vertical="center"/>
    </xf>
    <xf numFmtId="0" fontId="47" fillId="0" borderId="24" xfId="18" applyFont="1" applyBorder="1" applyAlignment="1">
      <alignment horizontal="center" vertical="center"/>
    </xf>
    <xf numFmtId="0" fontId="47" fillId="0" borderId="24" xfId="18" quotePrefix="1" applyFont="1" applyBorder="1" applyAlignment="1">
      <alignment horizontal="center" vertical="center"/>
    </xf>
    <xf numFmtId="0" fontId="171" fillId="0" borderId="24" xfId="1385" applyFont="1" applyBorder="1" applyAlignment="1">
      <alignment horizontal="center" vertical="center" wrapText="1" readingOrder="1"/>
    </xf>
    <xf numFmtId="0" fontId="47" fillId="0" borderId="66" xfId="0" applyFont="1" applyBorder="1"/>
    <xf numFmtId="0" fontId="13" fillId="0" borderId="24" xfId="25" quotePrefix="1" applyFont="1" applyBorder="1"/>
    <xf numFmtId="0" fontId="179" fillId="0" borderId="24" xfId="0" quotePrefix="1" applyFont="1" applyBorder="1"/>
    <xf numFmtId="0" fontId="13" fillId="0" borderId="24" xfId="0" quotePrefix="1" applyFont="1" applyBorder="1" applyAlignment="1">
      <alignment horizontal="center"/>
    </xf>
    <xf numFmtId="0" fontId="195" fillId="0" borderId="0" xfId="0" applyFont="1"/>
    <xf numFmtId="9" fontId="182" fillId="0" borderId="0" xfId="1390" applyFont="1"/>
    <xf numFmtId="0" fontId="170" fillId="0" borderId="24" xfId="0" applyFont="1" applyBorder="1" applyAlignment="1">
      <alignment horizontal="left"/>
    </xf>
    <xf numFmtId="0" fontId="170" fillId="0" borderId="24" xfId="0" applyFont="1" applyBorder="1" applyAlignment="1">
      <alignment horizontal="left" indent="1"/>
    </xf>
    <xf numFmtId="0" fontId="170" fillId="0" borderId="24" xfId="0" applyFont="1" applyBorder="1" applyAlignment="1">
      <alignment horizontal="left" vertical="top"/>
    </xf>
    <xf numFmtId="0" fontId="13" fillId="0" borderId="24" xfId="0" quotePrefix="1" applyFont="1" applyBorder="1" applyAlignment="1">
      <alignment horizontal="left" vertical="top"/>
    </xf>
    <xf numFmtId="0" fontId="170" fillId="0" borderId="24" xfId="0" applyFont="1" applyBorder="1"/>
    <xf numFmtId="0" fontId="170" fillId="0" borderId="24" xfId="0" quotePrefix="1" applyFont="1" applyBorder="1"/>
    <xf numFmtId="0" fontId="13" fillId="0" borderId="24" xfId="17" applyFont="1" applyBorder="1" applyAlignment="1">
      <alignment horizontal="left"/>
    </xf>
    <xf numFmtId="0" fontId="13" fillId="0" borderId="24" xfId="17" applyFont="1" applyBorder="1"/>
    <xf numFmtId="0" fontId="0" fillId="5" borderId="92" xfId="0" applyFill="1" applyBorder="1"/>
    <xf numFmtId="0" fontId="182" fillId="0" borderId="24" xfId="1394" applyFont="1" applyBorder="1" applyAlignment="1">
      <alignment horizontal="center" vertical="center"/>
    </xf>
    <xf numFmtId="0" fontId="183" fillId="0" borderId="24" xfId="1394" applyFont="1" applyBorder="1" applyAlignment="1">
      <alignment horizontal="center" vertical="center"/>
    </xf>
    <xf numFmtId="0" fontId="184" fillId="0" borderId="24" xfId="1394" applyFont="1" applyBorder="1" applyAlignment="1">
      <alignment horizontal="center" vertical="center"/>
    </xf>
    <xf numFmtId="0" fontId="2" fillId="0" borderId="0" xfId="1394"/>
    <xf numFmtId="0" fontId="2" fillId="0" borderId="24" xfId="1394" applyBorder="1"/>
    <xf numFmtId="0" fontId="185" fillId="0" borderId="24" xfId="1394" applyFont="1" applyBorder="1"/>
    <xf numFmtId="0" fontId="2" fillId="0" borderId="24" xfId="1394" applyBorder="1" applyAlignment="1">
      <alignment horizontal="center"/>
    </xf>
    <xf numFmtId="0" fontId="182" fillId="0" borderId="24" xfId="1394" applyFont="1" applyBorder="1" applyAlignment="1">
      <alignment horizontal="center"/>
    </xf>
    <xf numFmtId="0" fontId="185" fillId="0" borderId="25" xfId="1394" applyFont="1" applyBorder="1" applyAlignment="1">
      <alignment horizontal="center"/>
    </xf>
    <xf numFmtId="0" fontId="186" fillId="0" borderId="56" xfId="1394" applyFont="1" applyBorder="1" applyAlignment="1">
      <alignment horizontal="center"/>
    </xf>
    <xf numFmtId="0" fontId="187" fillId="0" borderId="100" xfId="1394" applyFont="1" applyBorder="1" applyAlignment="1">
      <alignment horizontal="left" vertical="center" wrapText="1" indent="1" readingOrder="1"/>
    </xf>
    <xf numFmtId="0" fontId="185" fillId="0" borderId="31" xfId="1394" applyFont="1" applyBorder="1" applyAlignment="1">
      <alignment horizontal="center"/>
    </xf>
    <xf numFmtId="0" fontId="2" fillId="25" borderId="0" xfId="1394" applyFill="1"/>
    <xf numFmtId="0" fontId="182" fillId="7" borderId="24" xfId="1394" applyFont="1" applyFill="1" applyBorder="1" applyAlignment="1">
      <alignment horizontal="center"/>
    </xf>
    <xf numFmtId="0" fontId="2" fillId="0" borderId="56" xfId="1394" applyBorder="1"/>
    <xf numFmtId="0" fontId="185" fillId="0" borderId="56" xfId="1394" applyFont="1" applyBorder="1" applyAlignment="1">
      <alignment horizontal="center"/>
    </xf>
    <xf numFmtId="0" fontId="188" fillId="7" borderId="100" xfId="1394" applyFont="1" applyFill="1" applyBorder="1" applyAlignment="1">
      <alignment horizontal="center"/>
    </xf>
    <xf numFmtId="0" fontId="182" fillId="10" borderId="24" xfId="1394" applyFont="1" applyFill="1" applyBorder="1" applyAlignment="1">
      <alignment horizontal="center"/>
    </xf>
    <xf numFmtId="16" fontId="187" fillId="0" borderId="100" xfId="1394" applyNumberFormat="1" applyFont="1" applyBorder="1" applyAlignment="1">
      <alignment horizontal="left" vertical="center" wrapText="1" indent="1" readingOrder="1"/>
    </xf>
    <xf numFmtId="0" fontId="185" fillId="0" borderId="101" xfId="1394" applyFont="1" applyBorder="1" applyAlignment="1">
      <alignment horizontal="center"/>
    </xf>
    <xf numFmtId="0" fontId="182" fillId="0" borderId="101" xfId="1394" applyFont="1" applyBorder="1" applyAlignment="1">
      <alignment horizontal="center"/>
    </xf>
    <xf numFmtId="0" fontId="2" fillId="0" borderId="101" xfId="1394" applyBorder="1"/>
    <xf numFmtId="0" fontId="185" fillId="0" borderId="100" xfId="1394" applyFont="1" applyBorder="1" applyAlignment="1">
      <alignment horizontal="center"/>
    </xf>
    <xf numFmtId="0" fontId="182" fillId="0" borderId="100" xfId="1394" applyFont="1" applyBorder="1" applyAlignment="1">
      <alignment horizontal="center"/>
    </xf>
    <xf numFmtId="0" fontId="2" fillId="0" borderId="100" xfId="1394" applyBorder="1"/>
    <xf numFmtId="0" fontId="185" fillId="0" borderId="0" xfId="1394" applyFont="1" applyAlignment="1">
      <alignment horizontal="center"/>
    </xf>
    <xf numFmtId="0" fontId="182" fillId="7" borderId="100" xfId="1394" applyFont="1" applyFill="1" applyBorder="1" applyAlignment="1">
      <alignment horizontal="center"/>
    </xf>
    <xf numFmtId="0" fontId="185" fillId="0" borderId="102" xfId="1394" applyFont="1" applyBorder="1" applyAlignment="1">
      <alignment horizontal="center"/>
    </xf>
    <xf numFmtId="0" fontId="182" fillId="0" borderId="0" xfId="1394" applyFont="1" applyAlignment="1">
      <alignment horizontal="center"/>
    </xf>
    <xf numFmtId="0" fontId="196" fillId="10" borderId="100" xfId="1394" applyFont="1" applyFill="1" applyBorder="1" applyAlignment="1">
      <alignment horizontal="center"/>
    </xf>
    <xf numFmtId="0" fontId="196" fillId="0" borderId="100" xfId="1394" applyFont="1" applyBorder="1" applyAlignment="1">
      <alignment horizontal="center"/>
    </xf>
    <xf numFmtId="0" fontId="182" fillId="10" borderId="100" xfId="1394" applyFont="1" applyFill="1" applyBorder="1" applyAlignment="1">
      <alignment horizontal="center"/>
    </xf>
    <xf numFmtId="0" fontId="185" fillId="0" borderId="100" xfId="1394" applyFont="1" applyBorder="1"/>
    <xf numFmtId="0" fontId="185" fillId="23" borderId="100" xfId="1394" applyFont="1" applyFill="1" applyBorder="1" applyAlignment="1">
      <alignment horizontal="left" vertical="center" wrapText="1" indent="1" readingOrder="1"/>
    </xf>
    <xf numFmtId="0" fontId="185" fillId="23" borderId="100" xfId="1394" applyFont="1" applyFill="1" applyBorder="1"/>
    <xf numFmtId="0" fontId="185" fillId="23" borderId="100" xfId="1394" applyFont="1" applyFill="1" applyBorder="1" applyAlignment="1">
      <alignment horizontal="center"/>
    </xf>
    <xf numFmtId="0" fontId="182" fillId="23" borderId="100" xfId="1394" applyFont="1" applyFill="1" applyBorder="1" applyAlignment="1">
      <alignment horizontal="center"/>
    </xf>
    <xf numFmtId="0" fontId="196" fillId="7" borderId="100" xfId="1394" applyFont="1" applyFill="1" applyBorder="1" applyAlignment="1">
      <alignment horizontal="center"/>
    </xf>
    <xf numFmtId="0" fontId="182" fillId="5" borderId="100" xfId="1394" applyFont="1" applyFill="1" applyBorder="1" applyAlignment="1">
      <alignment horizontal="center"/>
    </xf>
    <xf numFmtId="0" fontId="2" fillId="10" borderId="0" xfId="1394" applyFill="1"/>
    <xf numFmtId="0" fontId="187" fillId="0" borderId="100" xfId="1394" applyFont="1" applyBorder="1" applyAlignment="1">
      <alignment vertical="center" wrapText="1" readingOrder="1"/>
    </xf>
    <xf numFmtId="0" fontId="182" fillId="20" borderId="100" xfId="1394" applyFont="1" applyFill="1" applyBorder="1" applyAlignment="1">
      <alignment horizontal="center"/>
    </xf>
    <xf numFmtId="0" fontId="2" fillId="0" borderId="100" xfId="1394" applyBorder="1" applyAlignment="1">
      <alignment horizontal="center"/>
    </xf>
    <xf numFmtId="0" fontId="2" fillId="0" borderId="102" xfId="1394" applyBorder="1"/>
    <xf numFmtId="0" fontId="182" fillId="0" borderId="100" xfId="1394" applyFont="1" applyBorder="1"/>
    <xf numFmtId="0" fontId="185" fillId="0" borderId="0" xfId="1394" applyFont="1"/>
    <xf numFmtId="0" fontId="2" fillId="0" borderId="0" xfId="1394" applyAlignment="1">
      <alignment horizontal="center"/>
    </xf>
    <xf numFmtId="0" fontId="182" fillId="0" borderId="0" xfId="1394" applyFont="1"/>
    <xf numFmtId="0" fontId="182" fillId="0" borderId="24" xfId="1395" applyFont="1" applyBorder="1" applyAlignment="1">
      <alignment horizontal="center" vertical="center"/>
    </xf>
    <xf numFmtId="0" fontId="183" fillId="0" borderId="24" xfId="1395" applyFont="1" applyBorder="1" applyAlignment="1">
      <alignment horizontal="center" vertical="center"/>
    </xf>
    <xf numFmtId="0" fontId="184" fillId="0" borderId="24" xfId="1395" applyFont="1" applyBorder="1" applyAlignment="1">
      <alignment horizontal="center" vertical="center"/>
    </xf>
    <xf numFmtId="0" fontId="2" fillId="0" borderId="0" xfId="1395"/>
    <xf numFmtId="0" fontId="2" fillId="0" borderId="24" xfId="1395" applyBorder="1"/>
    <xf numFmtId="0" fontId="185" fillId="0" borderId="24" xfId="1395" applyFont="1" applyBorder="1"/>
    <xf numFmtId="0" fontId="2" fillId="0" borderId="24" xfId="1395" applyBorder="1" applyAlignment="1">
      <alignment horizontal="center"/>
    </xf>
    <xf numFmtId="0" fontId="182" fillId="0" borderId="24" xfId="1395" applyFont="1" applyBorder="1" applyAlignment="1">
      <alignment horizontal="center"/>
    </xf>
    <xf numFmtId="0" fontId="185" fillId="0" borderId="25" xfId="1395" applyFont="1" applyBorder="1" applyAlignment="1">
      <alignment horizontal="center"/>
    </xf>
    <xf numFmtId="0" fontId="186" fillId="0" borderId="56" xfId="1395" applyFont="1" applyBorder="1" applyAlignment="1">
      <alignment horizontal="center"/>
    </xf>
    <xf numFmtId="0" fontId="187" fillId="0" borderId="100" xfId="1395" applyFont="1" applyBorder="1" applyAlignment="1">
      <alignment horizontal="left" vertical="center" wrapText="1" indent="1" readingOrder="1"/>
    </xf>
    <xf numFmtId="0" fontId="185" fillId="7" borderId="31" xfId="1395" applyFont="1" applyFill="1" applyBorder="1" applyAlignment="1">
      <alignment horizontal="center"/>
    </xf>
    <xf numFmtId="0" fontId="182" fillId="7" borderId="24" xfId="1395" applyFont="1" applyFill="1" applyBorder="1" applyAlignment="1">
      <alignment horizontal="center"/>
    </xf>
    <xf numFmtId="0" fontId="185" fillId="7" borderId="24" xfId="1395" applyFont="1" applyFill="1" applyBorder="1"/>
    <xf numFmtId="0" fontId="2" fillId="7" borderId="24" xfId="1395" applyFill="1" applyBorder="1"/>
    <xf numFmtId="0" fontId="185" fillId="0" borderId="31" xfId="1395" applyFont="1" applyBorder="1" applyAlignment="1">
      <alignment horizontal="center"/>
    </xf>
    <xf numFmtId="0" fontId="186" fillId="0" borderId="56" xfId="1396" applyFont="1" applyBorder="1" applyAlignment="1">
      <alignment horizontal="center"/>
    </xf>
    <xf numFmtId="0" fontId="187" fillId="0" borderId="100" xfId="1396" applyFont="1" applyBorder="1" applyAlignment="1">
      <alignment horizontal="left" vertical="center" wrapText="1" indent="1" readingOrder="1"/>
    </xf>
    <xf numFmtId="0" fontId="185" fillId="0" borderId="31" xfId="1396" applyFont="1" applyBorder="1" applyAlignment="1">
      <alignment horizontal="center"/>
    </xf>
    <xf numFmtId="0" fontId="182" fillId="0" borderId="24" xfId="1396" applyFont="1" applyBorder="1" applyAlignment="1">
      <alignment horizontal="center"/>
    </xf>
    <xf numFmtId="0" fontId="185" fillId="0" borderId="24" xfId="1396" applyFont="1" applyBorder="1"/>
    <xf numFmtId="0" fontId="2" fillId="0" borderId="24" xfId="1396" applyBorder="1"/>
    <xf numFmtId="0" fontId="2" fillId="3" borderId="0" xfId="1396" applyFill="1"/>
    <xf numFmtId="0" fontId="2" fillId="0" borderId="0" xfId="1396"/>
    <xf numFmtId="0" fontId="185" fillId="7" borderId="31" xfId="1396" applyFont="1" applyFill="1" applyBorder="1" applyAlignment="1">
      <alignment horizontal="center"/>
    </xf>
    <xf numFmtId="0" fontId="182" fillId="7" borderId="24" xfId="1396" applyFont="1" applyFill="1" applyBorder="1" applyAlignment="1">
      <alignment horizontal="center"/>
    </xf>
    <xf numFmtId="0" fontId="185" fillId="7" borderId="24" xfId="1396" applyFont="1" applyFill="1" applyBorder="1"/>
    <xf numFmtId="0" fontId="2" fillId="7" borderId="24" xfId="1396" applyFill="1" applyBorder="1"/>
    <xf numFmtId="0" fontId="187" fillId="0" borderId="100" xfId="1395" quotePrefix="1" applyFont="1" applyBorder="1" applyAlignment="1">
      <alignment horizontal="left" vertical="center" wrapText="1" indent="1" readingOrder="1"/>
    </xf>
    <xf numFmtId="0" fontId="2" fillId="25" borderId="0" xfId="1395" applyFill="1"/>
    <xf numFmtId="16" fontId="187" fillId="0" borderId="100" xfId="1395" applyNumberFormat="1" applyFont="1" applyBorder="1" applyAlignment="1">
      <alignment horizontal="left" vertical="center" wrapText="1" indent="1" readingOrder="1"/>
    </xf>
    <xf numFmtId="16" fontId="187" fillId="0" borderId="100" xfId="1396" applyNumberFormat="1" applyFont="1" applyBorder="1" applyAlignment="1">
      <alignment horizontal="left" vertical="center" wrapText="1" indent="1" readingOrder="1"/>
    </xf>
    <xf numFmtId="16" fontId="187" fillId="0" borderId="100" xfId="1395" quotePrefix="1" applyNumberFormat="1" applyFont="1" applyBorder="1" applyAlignment="1">
      <alignment horizontal="left" vertical="center" wrapText="1" indent="1" readingOrder="1"/>
    </xf>
    <xf numFmtId="0" fontId="185" fillId="5" borderId="31" xfId="1395" applyFont="1" applyFill="1" applyBorder="1" applyAlignment="1">
      <alignment horizontal="center"/>
    </xf>
    <xf numFmtId="0" fontId="182" fillId="5" borderId="24" xfId="1395" applyFont="1" applyFill="1" applyBorder="1" applyAlignment="1">
      <alignment horizontal="center"/>
    </xf>
    <xf numFmtId="0" fontId="185" fillId="5" borderId="24" xfId="1395" applyFont="1" applyFill="1" applyBorder="1"/>
    <xf numFmtId="0" fontId="2" fillId="5" borderId="24" xfId="1395" applyFill="1" applyBorder="1"/>
    <xf numFmtId="0" fontId="2" fillId="25" borderId="0" xfId="1396" applyFill="1"/>
    <xf numFmtId="9" fontId="2" fillId="0" borderId="0" xfId="1390" applyFont="1"/>
    <xf numFmtId="0" fontId="185" fillId="0" borderId="0" xfId="1395" applyFont="1"/>
    <xf numFmtId="0" fontId="182" fillId="0" borderId="0" xfId="1395" applyFont="1"/>
    <xf numFmtId="9" fontId="172" fillId="0" borderId="0" xfId="1390" applyFont="1" applyAlignment="1">
      <alignment horizontal="left" vertical="center" wrapText="1" indent="1" readingOrder="1"/>
    </xf>
    <xf numFmtId="0" fontId="1" fillId="0" borderId="0" xfId="1399"/>
    <xf numFmtId="0" fontId="47" fillId="0" borderId="24" xfId="1399" applyFont="1" applyBorder="1" applyAlignment="1">
      <alignment horizontal="center" vertical="center"/>
    </xf>
    <xf numFmtId="0" fontId="171" fillId="0" borderId="24" xfId="1399" applyFont="1" applyBorder="1" applyAlignment="1">
      <alignment horizontal="left" vertical="center" wrapText="1" readingOrder="1"/>
    </xf>
    <xf numFmtId="0" fontId="198" fillId="0" borderId="0" xfId="1399" applyFont="1"/>
    <xf numFmtId="0" fontId="1" fillId="0" borderId="0" xfId="1400"/>
    <xf numFmtId="0" fontId="172" fillId="0" borderId="104" xfId="1399" applyFont="1" applyBorder="1" applyAlignment="1">
      <alignment horizontal="left" vertical="center" wrapText="1" indent="1" readingOrder="1"/>
    </xf>
    <xf numFmtId="0" fontId="172" fillId="0" borderId="104" xfId="1399" applyFont="1" applyBorder="1" applyAlignment="1">
      <alignment horizontal="center" vertical="center" wrapText="1" readingOrder="1"/>
    </xf>
    <xf numFmtId="0" fontId="193" fillId="0" borderId="0" xfId="1399" applyFont="1" applyAlignment="1">
      <alignment vertical="center" wrapText="1" readingOrder="1"/>
    </xf>
    <xf numFmtId="0" fontId="172" fillId="0" borderId="0" xfId="1399" applyFont="1" applyAlignment="1">
      <alignment horizontal="center" vertical="center" wrapText="1" readingOrder="1"/>
    </xf>
    <xf numFmtId="0" fontId="172" fillId="0" borderId="0" xfId="1399" applyFont="1" applyAlignment="1">
      <alignment horizontal="left" vertical="center" wrapText="1" indent="1" readingOrder="1"/>
    </xf>
    <xf numFmtId="9" fontId="1" fillId="0" borderId="0" xfId="1390" applyFont="1" applyFill="1"/>
    <xf numFmtId="0" fontId="172" fillId="7" borderId="0" xfId="1399" applyFont="1" applyFill="1" applyAlignment="1">
      <alignment horizontal="left" vertical="center" wrapText="1" indent="1" readingOrder="1"/>
    </xf>
    <xf numFmtId="0" fontId="172" fillId="0" borderId="0" xfId="1401" applyFont="1" applyAlignment="1">
      <alignment horizontal="left" vertical="center" wrapText="1" indent="1" readingOrder="1"/>
    </xf>
    <xf numFmtId="10" fontId="172" fillId="0" borderId="0" xfId="1390" applyNumberFormat="1" applyFont="1" applyAlignment="1">
      <alignment horizontal="left" vertical="center" wrapText="1" indent="1" readingOrder="1"/>
    </xf>
    <xf numFmtId="9" fontId="16" fillId="7" borderId="0" xfId="4" applyNumberFormat="1" applyFont="1" applyFill="1"/>
    <xf numFmtId="0" fontId="172" fillId="0" borderId="99" xfId="1399" applyFont="1" applyBorder="1" applyAlignment="1">
      <alignment horizontal="left" vertical="center" wrapText="1" indent="1" readingOrder="1"/>
    </xf>
    <xf numFmtId="0" fontId="172" fillId="0" borderId="99" xfId="1399" applyFont="1" applyBorder="1" applyAlignment="1">
      <alignment horizontal="center" vertical="center" wrapText="1" readingOrder="1"/>
    </xf>
    <xf numFmtId="0" fontId="172" fillId="0" borderId="99" xfId="1400" applyFont="1" applyBorder="1" applyAlignment="1">
      <alignment horizontal="left" vertical="center" wrapText="1" indent="1" readingOrder="1"/>
    </xf>
    <xf numFmtId="0" fontId="172" fillId="0" borderId="99" xfId="1400" applyFont="1" applyBorder="1" applyAlignment="1">
      <alignment horizontal="center" vertical="center" wrapText="1" readingOrder="1"/>
    </xf>
    <xf numFmtId="0" fontId="172" fillId="0" borderId="99" xfId="1400" quotePrefix="1" applyFont="1" applyBorder="1" applyAlignment="1">
      <alignment horizontal="center" vertical="center" wrapText="1" readingOrder="1"/>
    </xf>
    <xf numFmtId="0" fontId="161" fillId="0" borderId="20" xfId="10" applyFont="1" applyBorder="1"/>
    <xf numFmtId="0" fontId="161" fillId="0" borderId="20" xfId="0" quotePrefix="1" applyFont="1" applyBorder="1" applyAlignment="1">
      <alignment horizontal="center"/>
    </xf>
    <xf numFmtId="0" fontId="15" fillId="0" borderId="0" xfId="4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30" xfId="0" applyFont="1" applyBorder="1" applyAlignment="1">
      <alignment horizontal="center" vertical="center"/>
    </xf>
    <xf numFmtId="0" fontId="183" fillId="0" borderId="56" xfId="1385" applyFont="1" applyBorder="1" applyAlignment="1">
      <alignment horizontal="left"/>
    </xf>
    <xf numFmtId="0" fontId="183" fillId="0" borderId="18" xfId="1385" applyFont="1" applyBorder="1" applyAlignment="1">
      <alignment horizontal="left"/>
    </xf>
    <xf numFmtId="0" fontId="183" fillId="0" borderId="32" xfId="1385" applyFont="1" applyBorder="1" applyAlignment="1">
      <alignment horizontal="left"/>
    </xf>
    <xf numFmtId="0" fontId="50" fillId="0" borderId="0" xfId="16" applyFont="1" applyAlignment="1">
      <alignment horizontal="center" vertical="center"/>
    </xf>
    <xf numFmtId="0" fontId="50" fillId="0" borderId="67" xfId="16" applyFont="1" applyBorder="1" applyAlignment="1">
      <alignment horizontal="center" vertical="center"/>
    </xf>
    <xf numFmtId="0" fontId="50" fillId="0" borderId="34" xfId="16" applyFont="1" applyBorder="1" applyAlignment="1">
      <alignment horizontal="center" vertical="center"/>
    </xf>
    <xf numFmtId="0" fontId="50" fillId="0" borderId="69" xfId="16" applyFont="1" applyBorder="1" applyAlignment="1">
      <alignment horizontal="center" vertical="center"/>
    </xf>
    <xf numFmtId="0" fontId="54" fillId="0" borderId="64" xfId="18" applyFont="1" applyBorder="1" applyAlignment="1">
      <alignment horizontal="center" vertical="center"/>
    </xf>
    <xf numFmtId="0" fontId="54" fillId="0" borderId="3" xfId="18" applyFont="1" applyBorder="1" applyAlignment="1">
      <alignment horizontal="center" vertical="center"/>
    </xf>
    <xf numFmtId="0" fontId="54" fillId="0" borderId="66" xfId="18" applyFont="1" applyBorder="1" applyAlignment="1">
      <alignment horizontal="center" vertical="center"/>
    </xf>
    <xf numFmtId="0" fontId="54" fillId="0" borderId="0" xfId="18" applyFont="1" applyAlignment="1">
      <alignment horizontal="center" vertical="center"/>
    </xf>
    <xf numFmtId="0" fontId="183" fillId="0" borderId="56" xfId="1395" applyFont="1" applyBorder="1" applyAlignment="1">
      <alignment horizontal="left"/>
    </xf>
    <xf numFmtId="0" fontId="183" fillId="0" borderId="18" xfId="1395" applyFont="1" applyBorder="1" applyAlignment="1">
      <alignment horizontal="left"/>
    </xf>
    <xf numFmtId="0" fontId="183" fillId="0" borderId="32" xfId="1395" applyFont="1" applyBorder="1" applyAlignment="1">
      <alignment horizontal="left"/>
    </xf>
    <xf numFmtId="0" fontId="50" fillId="0" borderId="64" xfId="16" applyFont="1" applyBorder="1" applyAlignment="1">
      <alignment horizontal="center" vertical="center"/>
    </xf>
    <xf numFmtId="0" fontId="50" fillId="0" borderId="3" xfId="16" applyFont="1" applyBorder="1" applyAlignment="1">
      <alignment horizontal="center" vertical="center"/>
    </xf>
    <xf numFmtId="0" fontId="50" fillId="0" borderId="65" xfId="16" applyFont="1" applyBorder="1" applyAlignment="1">
      <alignment horizontal="center" vertical="center"/>
    </xf>
    <xf numFmtId="0" fontId="50" fillId="0" borderId="66" xfId="16" applyFont="1" applyBorder="1" applyAlignment="1">
      <alignment horizontal="center" vertical="center"/>
    </xf>
    <xf numFmtId="0" fontId="50" fillId="0" borderId="68" xfId="16" applyFont="1" applyBorder="1" applyAlignment="1">
      <alignment horizontal="center" vertical="center"/>
    </xf>
    <xf numFmtId="0" fontId="49" fillId="0" borderId="64" xfId="16" applyBorder="1" applyAlignment="1">
      <alignment horizontal="center"/>
    </xf>
    <xf numFmtId="0" fontId="49" fillId="0" borderId="3" xfId="16" applyBorder="1" applyAlignment="1">
      <alignment horizontal="center"/>
    </xf>
    <xf numFmtId="0" fontId="49" fillId="0" borderId="66" xfId="16" applyBorder="1" applyAlignment="1">
      <alignment horizontal="center"/>
    </xf>
    <xf numFmtId="0" fontId="49" fillId="0" borderId="0" xfId="16" applyAlignment="1">
      <alignment horizontal="center"/>
    </xf>
    <xf numFmtId="0" fontId="50" fillId="0" borderId="30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4" fillId="0" borderId="0" xfId="33" applyFont="1" applyAlignment="1">
      <alignment horizontal="center" vertical="center"/>
    </xf>
    <xf numFmtId="0" fontId="54" fillId="0" borderId="30" xfId="33" applyFont="1" applyBorder="1" applyAlignment="1">
      <alignment horizontal="center" vertical="center"/>
    </xf>
    <xf numFmtId="0" fontId="50" fillId="0" borderId="64" xfId="33" applyFont="1" applyBorder="1" applyAlignment="1">
      <alignment horizontal="center" vertical="center"/>
    </xf>
    <xf numFmtId="0" fontId="50" fillId="0" borderId="3" xfId="33" applyFont="1" applyBorder="1" applyAlignment="1">
      <alignment horizontal="center" vertical="center"/>
    </xf>
    <xf numFmtId="0" fontId="50" fillId="0" borderId="65" xfId="33" applyFont="1" applyBorder="1" applyAlignment="1">
      <alignment horizontal="center" vertical="center"/>
    </xf>
    <xf numFmtId="0" fontId="50" fillId="0" borderId="66" xfId="33" applyFont="1" applyBorder="1" applyAlignment="1">
      <alignment horizontal="center" vertical="center"/>
    </xf>
    <xf numFmtId="0" fontId="50" fillId="0" borderId="0" xfId="33" applyFont="1" applyAlignment="1">
      <alignment horizontal="center" vertical="center"/>
    </xf>
    <xf numFmtId="0" fontId="50" fillId="0" borderId="67" xfId="33" applyFont="1" applyBorder="1" applyAlignment="1">
      <alignment horizontal="center" vertical="center"/>
    </xf>
    <xf numFmtId="0" fontId="50" fillId="0" borderId="68" xfId="33" applyFont="1" applyBorder="1" applyAlignment="1">
      <alignment horizontal="center" vertical="center"/>
    </xf>
    <xf numFmtId="0" fontId="50" fillId="0" borderId="34" xfId="33" applyFont="1" applyBorder="1" applyAlignment="1">
      <alignment horizontal="center" vertical="center"/>
    </xf>
    <xf numFmtId="0" fontId="50" fillId="0" borderId="69" xfId="33" applyFont="1" applyBorder="1" applyAlignment="1">
      <alignment horizontal="center" vertical="center"/>
    </xf>
    <xf numFmtId="0" fontId="50" fillId="0" borderId="64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65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34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183" fillId="0" borderId="41" xfId="1394" applyFont="1" applyBorder="1" applyAlignment="1">
      <alignment horizontal="left"/>
    </xf>
    <xf numFmtId="0" fontId="183" fillId="0" borderId="18" xfId="1394" applyFont="1" applyBorder="1" applyAlignment="1">
      <alignment horizontal="left"/>
    </xf>
    <xf numFmtId="0" fontId="183" fillId="0" borderId="32" xfId="1394" applyFont="1" applyBorder="1" applyAlignment="1">
      <alignment horizontal="left"/>
    </xf>
    <xf numFmtId="0" fontId="49" fillId="0" borderId="64" xfId="0" applyFont="1" applyBorder="1" applyAlignment="1">
      <alignment horizontal="center"/>
    </xf>
    <xf numFmtId="0" fontId="49" fillId="0" borderId="3" xfId="0" applyFont="1" applyBorder="1" applyAlignment="1">
      <alignment horizontal="center"/>
    </xf>
    <xf numFmtId="0" fontId="49" fillId="0" borderId="66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4" fillId="0" borderId="65" xfId="18" applyFont="1" applyBorder="1" applyAlignment="1">
      <alignment horizontal="center" vertical="center"/>
    </xf>
    <xf numFmtId="0" fontId="54" fillId="0" borderId="68" xfId="18" applyFont="1" applyBorder="1" applyAlignment="1">
      <alignment horizontal="center" vertical="center"/>
    </xf>
    <xf numFmtId="0" fontId="54" fillId="0" borderId="34" xfId="18" applyFont="1" applyBorder="1" applyAlignment="1">
      <alignment horizontal="center" vertical="center"/>
    </xf>
    <xf numFmtId="0" fontId="54" fillId="0" borderId="69" xfId="18" applyFont="1" applyBorder="1" applyAlignment="1">
      <alignment horizontal="center" vertical="center"/>
    </xf>
    <xf numFmtId="0" fontId="59" fillId="0" borderId="58" xfId="17" applyFont="1" applyBorder="1" applyAlignment="1">
      <alignment horizontal="center"/>
    </xf>
    <xf numFmtId="0" fontId="59" fillId="0" borderId="60" xfId="17" applyFont="1" applyBorder="1" applyAlignment="1">
      <alignment horizontal="center"/>
    </xf>
    <xf numFmtId="0" fontId="54" fillId="0" borderId="58" xfId="17" applyFont="1" applyBorder="1" applyAlignment="1">
      <alignment horizontal="center"/>
    </xf>
    <xf numFmtId="0" fontId="54" fillId="0" borderId="59" xfId="17" applyFont="1" applyBorder="1" applyAlignment="1">
      <alignment horizontal="center"/>
    </xf>
    <xf numFmtId="0" fontId="54" fillId="0" borderId="60" xfId="17" applyFont="1" applyBorder="1" applyAlignment="1">
      <alignment horizontal="center"/>
    </xf>
    <xf numFmtId="0" fontId="53" fillId="0" borderId="66" xfId="0" applyFont="1" applyBorder="1" applyAlignment="1">
      <alignment horizontal="center" vertical="top"/>
    </xf>
    <xf numFmtId="0" fontId="53" fillId="0" borderId="0" xfId="0" applyFont="1" applyAlignment="1">
      <alignment horizontal="center" vertical="top"/>
    </xf>
    <xf numFmtId="0" fontId="53" fillId="0" borderId="67" xfId="0" applyFont="1" applyBorder="1" applyAlignment="1">
      <alignment horizontal="center" vertical="top"/>
    </xf>
    <xf numFmtId="0" fontId="68" fillId="9" borderId="84" xfId="0" applyFont="1" applyFill="1" applyBorder="1" applyAlignment="1">
      <alignment horizontal="center" vertical="center"/>
    </xf>
    <xf numFmtId="0" fontId="68" fillId="9" borderId="52" xfId="0" applyFont="1" applyFill="1" applyBorder="1" applyAlignment="1">
      <alignment horizontal="center" vertical="center"/>
    </xf>
    <xf numFmtId="0" fontId="69" fillId="9" borderId="25" xfId="0" applyFont="1" applyFill="1" applyBorder="1" applyAlignment="1">
      <alignment horizontal="center" vertical="center"/>
    </xf>
    <xf numFmtId="0" fontId="69" fillId="9" borderId="35" xfId="0" applyFont="1" applyFill="1" applyBorder="1" applyAlignment="1">
      <alignment horizontal="center" vertical="center"/>
    </xf>
    <xf numFmtId="0" fontId="69" fillId="9" borderId="33" xfId="0" applyFont="1" applyFill="1" applyBorder="1" applyAlignment="1">
      <alignment horizontal="center" vertical="center"/>
    </xf>
    <xf numFmtId="0" fontId="54" fillId="0" borderId="64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4" fillId="0" borderId="65" xfId="0" applyFont="1" applyBorder="1" applyAlignment="1">
      <alignment horizontal="center" vertical="center"/>
    </xf>
    <xf numFmtId="0" fontId="54" fillId="0" borderId="66" xfId="0" applyFont="1" applyBorder="1" applyAlignment="1">
      <alignment horizontal="center" vertical="center"/>
    </xf>
    <xf numFmtId="0" fontId="54" fillId="0" borderId="34" xfId="0" applyFont="1" applyBorder="1" applyAlignment="1">
      <alignment horizontal="center" vertical="center"/>
    </xf>
    <xf numFmtId="0" fontId="54" fillId="0" borderId="69" xfId="0" applyFont="1" applyBorder="1" applyAlignment="1">
      <alignment horizontal="center" vertical="center"/>
    </xf>
    <xf numFmtId="0" fontId="68" fillId="9" borderId="58" xfId="0" applyFont="1" applyFill="1" applyBorder="1" applyAlignment="1">
      <alignment horizontal="center" vertical="center"/>
    </xf>
    <xf numFmtId="0" fontId="68" fillId="9" borderId="59" xfId="0" applyFont="1" applyFill="1" applyBorder="1" applyAlignment="1">
      <alignment horizontal="center" vertical="center"/>
    </xf>
    <xf numFmtId="0" fontId="47" fillId="0" borderId="33" xfId="17" applyFont="1" applyBorder="1" applyAlignment="1">
      <alignment horizontal="center" vertical="center" wrapText="1"/>
    </xf>
    <xf numFmtId="0" fontId="47" fillId="0" borderId="35" xfId="17" applyFont="1" applyBorder="1" applyAlignment="1">
      <alignment horizontal="center" vertical="center" wrapText="1"/>
    </xf>
    <xf numFmtId="0" fontId="54" fillId="0" borderId="68" xfId="0" applyFont="1" applyBorder="1" applyAlignment="1">
      <alignment horizontal="center" vertical="center"/>
    </xf>
    <xf numFmtId="0" fontId="68" fillId="9" borderId="51" xfId="0" applyFont="1" applyFill="1" applyBorder="1" applyAlignment="1">
      <alignment horizontal="center" vertical="center"/>
    </xf>
    <xf numFmtId="0" fontId="54" fillId="0" borderId="67" xfId="0" applyFont="1" applyBorder="1" applyAlignment="1">
      <alignment horizontal="center" vertical="center"/>
    </xf>
    <xf numFmtId="0" fontId="68" fillId="9" borderId="45" xfId="0" applyFont="1" applyFill="1" applyBorder="1" applyAlignment="1">
      <alignment horizontal="center" vertical="center"/>
    </xf>
    <xf numFmtId="0" fontId="68" fillId="9" borderId="3" xfId="0" applyFont="1" applyFill="1" applyBorder="1" applyAlignment="1">
      <alignment horizontal="center" vertical="center"/>
    </xf>
    <xf numFmtId="0" fontId="68" fillId="9" borderId="53" xfId="0" applyFont="1" applyFill="1" applyBorder="1" applyAlignment="1">
      <alignment horizontal="center" vertical="center"/>
    </xf>
    <xf numFmtId="0" fontId="53" fillId="0" borderId="68" xfId="0" applyFont="1" applyBorder="1" applyAlignment="1">
      <alignment horizontal="center" vertical="top"/>
    </xf>
    <xf numFmtId="0" fontId="53" fillId="0" borderId="34" xfId="0" applyFont="1" applyBorder="1" applyAlignment="1">
      <alignment horizontal="center" vertical="top"/>
    </xf>
    <xf numFmtId="0" fontId="53" fillId="0" borderId="69" xfId="0" applyFont="1" applyBorder="1" applyAlignment="1">
      <alignment horizontal="center" vertical="top"/>
    </xf>
    <xf numFmtId="0" fontId="54" fillId="0" borderId="64" xfId="17" applyFont="1" applyBorder="1" applyAlignment="1">
      <alignment horizontal="center" vertical="center"/>
    </xf>
    <xf numFmtId="0" fontId="54" fillId="0" borderId="3" xfId="17" applyFont="1" applyBorder="1" applyAlignment="1">
      <alignment horizontal="center" vertical="center"/>
    </xf>
    <xf numFmtId="0" fontId="54" fillId="0" borderId="65" xfId="17" applyFont="1" applyBorder="1" applyAlignment="1">
      <alignment horizontal="center" vertical="center"/>
    </xf>
    <xf numFmtId="0" fontId="54" fillId="0" borderId="68" xfId="17" applyFont="1" applyBorder="1" applyAlignment="1">
      <alignment horizontal="center" vertical="center"/>
    </xf>
    <xf numFmtId="0" fontId="54" fillId="0" borderId="34" xfId="17" applyFont="1" applyBorder="1" applyAlignment="1">
      <alignment horizontal="center" vertical="center"/>
    </xf>
    <xf numFmtId="0" fontId="54" fillId="0" borderId="69" xfId="17" applyFont="1" applyBorder="1" applyAlignment="1">
      <alignment horizontal="center" vertical="center"/>
    </xf>
    <xf numFmtId="0" fontId="50" fillId="0" borderId="64" xfId="17" applyFont="1" applyBorder="1" applyAlignment="1">
      <alignment horizontal="center" vertical="center"/>
    </xf>
    <xf numFmtId="0" fontId="50" fillId="0" borderId="3" xfId="17" applyFont="1" applyBorder="1" applyAlignment="1">
      <alignment horizontal="center" vertical="center"/>
    </xf>
    <xf numFmtId="0" fontId="50" fillId="0" borderId="65" xfId="17" applyFont="1" applyBorder="1" applyAlignment="1">
      <alignment horizontal="center" vertical="center"/>
    </xf>
    <xf numFmtId="0" fontId="50" fillId="0" borderId="66" xfId="17" applyFont="1" applyBorder="1" applyAlignment="1">
      <alignment horizontal="center" vertical="center"/>
    </xf>
    <xf numFmtId="0" fontId="50" fillId="0" borderId="0" xfId="17" applyFont="1" applyAlignment="1">
      <alignment horizontal="center" vertical="center"/>
    </xf>
    <xf numFmtId="0" fontId="50" fillId="0" borderId="67" xfId="17" applyFont="1" applyBorder="1" applyAlignment="1">
      <alignment horizontal="center" vertical="center"/>
    </xf>
    <xf numFmtId="0" fontId="50" fillId="0" borderId="68" xfId="17" applyFont="1" applyBorder="1" applyAlignment="1">
      <alignment horizontal="center" vertical="center"/>
    </xf>
    <xf numFmtId="0" fontId="50" fillId="0" borderId="34" xfId="17" applyFont="1" applyBorder="1" applyAlignment="1">
      <alignment horizontal="center" vertical="center"/>
    </xf>
    <xf numFmtId="0" fontId="50" fillId="0" borderId="69" xfId="17" applyFont="1" applyBorder="1" applyAlignment="1">
      <alignment horizontal="center" vertical="center"/>
    </xf>
    <xf numFmtId="0" fontId="53" fillId="0" borderId="68" xfId="16" applyFont="1" applyBorder="1" applyAlignment="1">
      <alignment horizontal="center" vertical="top"/>
    </xf>
    <xf numFmtId="0" fontId="53" fillId="0" borderId="34" xfId="16" applyFont="1" applyBorder="1" applyAlignment="1">
      <alignment horizontal="center" vertical="top"/>
    </xf>
    <xf numFmtId="0" fontId="54" fillId="0" borderId="0" xfId="17" applyFont="1" applyAlignment="1">
      <alignment horizontal="center" vertical="center"/>
    </xf>
    <xf numFmtId="0" fontId="54" fillId="0" borderId="67" xfId="17" applyFont="1" applyBorder="1" applyAlignment="1">
      <alignment horizontal="center" vertical="center"/>
    </xf>
    <xf numFmtId="0" fontId="53" fillId="0" borderId="69" xfId="16" applyFont="1" applyBorder="1" applyAlignment="1">
      <alignment horizontal="center" vertical="top"/>
    </xf>
    <xf numFmtId="0" fontId="54" fillId="0" borderId="64" xfId="16" applyFont="1" applyBorder="1" applyAlignment="1">
      <alignment horizontal="center" vertical="center"/>
    </xf>
    <xf numFmtId="0" fontId="54" fillId="0" borderId="3" xfId="16" applyFont="1" applyBorder="1" applyAlignment="1">
      <alignment horizontal="center" vertical="center"/>
    </xf>
    <xf numFmtId="0" fontId="54" fillId="0" borderId="65" xfId="16" applyFont="1" applyBorder="1" applyAlignment="1">
      <alignment horizontal="center" vertical="center"/>
    </xf>
    <xf numFmtId="0" fontId="54" fillId="0" borderId="68" xfId="16" applyFont="1" applyBorder="1" applyAlignment="1">
      <alignment horizontal="center" vertical="center"/>
    </xf>
    <xf numFmtId="0" fontId="54" fillId="0" borderId="34" xfId="16" applyFont="1" applyBorder="1" applyAlignment="1">
      <alignment horizontal="center" vertical="center"/>
    </xf>
    <xf numFmtId="0" fontId="54" fillId="0" borderId="69" xfId="16" applyFont="1" applyBorder="1" applyAlignment="1">
      <alignment horizontal="center" vertical="center"/>
    </xf>
    <xf numFmtId="0" fontId="51" fillId="0" borderId="3" xfId="17" applyFont="1" applyBorder="1" applyAlignment="1">
      <alignment horizontal="center" vertical="center"/>
    </xf>
    <xf numFmtId="0" fontId="51" fillId="0" borderId="66" xfId="17" applyFont="1" applyBorder="1" applyAlignment="1">
      <alignment horizontal="center" vertical="center"/>
    </xf>
    <xf numFmtId="0" fontId="51" fillId="0" borderId="0" xfId="17" applyFont="1" applyAlignment="1">
      <alignment horizontal="center" vertical="center"/>
    </xf>
    <xf numFmtId="0" fontId="53" fillId="0" borderId="66" xfId="16" applyFont="1" applyBorder="1" applyAlignment="1">
      <alignment horizontal="center" vertical="top"/>
    </xf>
    <xf numFmtId="0" fontId="53" fillId="0" borderId="0" xfId="16" applyFont="1" applyAlignment="1">
      <alignment horizontal="center" vertical="top"/>
    </xf>
    <xf numFmtId="0" fontId="53" fillId="0" borderId="67" xfId="16" applyFont="1" applyBorder="1" applyAlignment="1">
      <alignment horizontal="center" vertical="top"/>
    </xf>
    <xf numFmtId="0" fontId="54" fillId="0" borderId="67" xfId="18" applyFont="1" applyBorder="1" applyAlignment="1">
      <alignment horizontal="center" vertical="center"/>
    </xf>
    <xf numFmtId="0" fontId="47" fillId="0" borderId="45" xfId="18" quotePrefix="1" applyFont="1" applyBorder="1" applyAlignment="1">
      <alignment horizontal="center"/>
    </xf>
    <xf numFmtId="0" fontId="47" fillId="0" borderId="53" xfId="18" quotePrefix="1" applyFont="1" applyBorder="1" applyAlignment="1">
      <alignment horizontal="center"/>
    </xf>
    <xf numFmtId="0" fontId="77" fillId="0" borderId="85" xfId="18" applyFont="1" applyBorder="1" applyAlignment="1">
      <alignment horizontal="left"/>
    </xf>
    <xf numFmtId="0" fontId="77" fillId="0" borderId="83" xfId="18" applyFont="1" applyBorder="1" applyAlignment="1">
      <alignment horizontal="left"/>
    </xf>
    <xf numFmtId="0" fontId="77" fillId="0" borderId="1" xfId="18" applyFont="1" applyBorder="1" applyAlignment="1">
      <alignment horizontal="left"/>
    </xf>
    <xf numFmtId="0" fontId="59" fillId="0" borderId="58" xfId="17" applyFont="1" applyBorder="1" applyAlignment="1">
      <alignment horizontal="center" wrapText="1"/>
    </xf>
    <xf numFmtId="0" fontId="59" fillId="0" borderId="60" xfId="17" applyFont="1" applyBorder="1" applyAlignment="1">
      <alignment horizontal="center" wrapText="1"/>
    </xf>
    <xf numFmtId="0" fontId="54" fillId="0" borderId="64" xfId="20" applyFont="1" applyBorder="1" applyAlignment="1">
      <alignment horizontal="center" vertical="center"/>
    </xf>
    <xf numFmtId="0" fontId="54" fillId="0" borderId="3" xfId="20" applyFont="1" applyBorder="1" applyAlignment="1">
      <alignment horizontal="center" vertical="center"/>
    </xf>
    <xf numFmtId="0" fontId="54" fillId="0" borderId="65" xfId="20" applyFont="1" applyBorder="1" applyAlignment="1">
      <alignment horizontal="center" vertical="center"/>
    </xf>
    <xf numFmtId="0" fontId="54" fillId="0" borderId="68" xfId="20" applyFont="1" applyBorder="1" applyAlignment="1">
      <alignment horizontal="center" vertical="center"/>
    </xf>
    <xf numFmtId="0" fontId="54" fillId="0" borderId="34" xfId="20" applyFont="1" applyBorder="1" applyAlignment="1">
      <alignment horizontal="center" vertical="center"/>
    </xf>
    <xf numFmtId="0" fontId="54" fillId="0" borderId="69" xfId="20" applyFont="1" applyBorder="1" applyAlignment="1">
      <alignment horizontal="center" vertical="center"/>
    </xf>
    <xf numFmtId="0" fontId="54" fillId="0" borderId="45" xfId="17" applyFont="1" applyBorder="1" applyAlignment="1">
      <alignment horizontal="center" vertical="center"/>
    </xf>
    <xf numFmtId="0" fontId="54" fillId="0" borderId="42" xfId="17" applyFont="1" applyBorder="1" applyAlignment="1">
      <alignment horizontal="center" vertical="center"/>
    </xf>
    <xf numFmtId="0" fontId="54" fillId="0" borderId="40" xfId="17" applyFont="1" applyBorder="1" applyAlignment="1">
      <alignment horizontal="center" vertical="center"/>
    </xf>
    <xf numFmtId="0" fontId="12" fillId="0" borderId="34" xfId="17" applyBorder="1"/>
    <xf numFmtId="0" fontId="59" fillId="0" borderId="64" xfId="17" applyFont="1" applyBorder="1" applyAlignment="1">
      <alignment horizontal="center" vertical="center"/>
    </xf>
    <xf numFmtId="0" fontId="59" fillId="0" borderId="3" xfId="17" applyFont="1" applyBorder="1" applyAlignment="1">
      <alignment horizontal="center" vertical="center"/>
    </xf>
    <xf numFmtId="0" fontId="59" fillId="0" borderId="65" xfId="17" applyFont="1" applyBorder="1" applyAlignment="1">
      <alignment horizontal="center" vertical="center"/>
    </xf>
    <xf numFmtId="0" fontId="59" fillId="0" borderId="68" xfId="17" applyFont="1" applyBorder="1" applyAlignment="1">
      <alignment horizontal="center" vertical="center"/>
    </xf>
    <xf numFmtId="0" fontId="59" fillId="0" borderId="34" xfId="17" applyFont="1" applyBorder="1" applyAlignment="1">
      <alignment horizontal="center" vertical="center"/>
    </xf>
    <xf numFmtId="0" fontId="59" fillId="0" borderId="69" xfId="17" applyFont="1" applyBorder="1" applyAlignment="1">
      <alignment horizontal="center" vertical="center"/>
    </xf>
    <xf numFmtId="0" fontId="54" fillId="0" borderId="64" xfId="22" applyFont="1" applyBorder="1" applyAlignment="1">
      <alignment horizontal="center" vertical="center"/>
    </xf>
    <xf numFmtId="0" fontId="54" fillId="0" borderId="3" xfId="22" applyFont="1" applyBorder="1" applyAlignment="1">
      <alignment horizontal="center" vertical="center"/>
    </xf>
    <xf numFmtId="0" fontId="54" fillId="0" borderId="65" xfId="22" applyFont="1" applyBorder="1" applyAlignment="1">
      <alignment horizontal="center" vertical="center"/>
    </xf>
    <xf numFmtId="0" fontId="54" fillId="0" borderId="68" xfId="22" applyFont="1" applyBorder="1" applyAlignment="1">
      <alignment horizontal="center" vertical="center"/>
    </xf>
    <xf numFmtId="0" fontId="54" fillId="0" borderId="34" xfId="22" applyFont="1" applyBorder="1" applyAlignment="1">
      <alignment horizontal="center" vertical="center"/>
    </xf>
    <xf numFmtId="0" fontId="54" fillId="0" borderId="69" xfId="22" applyFont="1" applyBorder="1" applyAlignment="1">
      <alignment horizontal="center" vertical="center"/>
    </xf>
    <xf numFmtId="0" fontId="47" fillId="0" borderId="58" xfId="17" applyFont="1" applyBorder="1" applyAlignment="1">
      <alignment horizontal="center"/>
    </xf>
    <xf numFmtId="0" fontId="47" fillId="0" borderId="60" xfId="17" applyFont="1" applyBorder="1" applyAlignment="1">
      <alignment horizontal="center"/>
    </xf>
    <xf numFmtId="0" fontId="50" fillId="0" borderId="81" xfId="16" applyFont="1" applyBorder="1" applyAlignment="1">
      <alignment horizontal="center" vertical="center"/>
    </xf>
    <xf numFmtId="0" fontId="50" fillId="0" borderId="18" xfId="16" applyFont="1" applyBorder="1" applyAlignment="1">
      <alignment horizontal="center" vertical="center"/>
    </xf>
    <xf numFmtId="0" fontId="100" fillId="0" borderId="58" xfId="16" applyFont="1" applyBorder="1" applyAlignment="1">
      <alignment horizontal="center" wrapText="1"/>
    </xf>
    <xf numFmtId="0" fontId="100" fillId="0" borderId="60" xfId="16" applyFont="1" applyBorder="1" applyAlignment="1">
      <alignment horizontal="center" wrapText="1"/>
    </xf>
    <xf numFmtId="0" fontId="53" fillId="0" borderId="68" xfId="16" applyFont="1" applyBorder="1" applyAlignment="1">
      <alignment horizontal="center"/>
    </xf>
    <xf numFmtId="0" fontId="53" fillId="0" borderId="34" xfId="16" applyFont="1" applyBorder="1" applyAlignment="1">
      <alignment horizontal="center"/>
    </xf>
    <xf numFmtId="0" fontId="53" fillId="0" borderId="69" xfId="16" applyFont="1" applyBorder="1" applyAlignment="1">
      <alignment horizontal="center"/>
    </xf>
    <xf numFmtId="0" fontId="47" fillId="0" borderId="58" xfId="17" applyFont="1" applyBorder="1" applyAlignment="1">
      <alignment horizontal="center" vertical="center"/>
    </xf>
    <xf numFmtId="0" fontId="47" fillId="0" borderId="60" xfId="17" applyFont="1" applyBorder="1" applyAlignment="1">
      <alignment horizontal="center" vertical="center"/>
    </xf>
    <xf numFmtId="0" fontId="81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12" fillId="0" borderId="51" xfId="2" applyFont="1" applyBorder="1" applyAlignment="1" applyProtection="1">
      <alignment horizontal="center" vertical="center"/>
    </xf>
    <xf numFmtId="0" fontId="12" fillId="0" borderId="52" xfId="2" applyFont="1" applyBorder="1" applyAlignment="1" applyProtection="1">
      <alignment horizontal="center" vertical="center"/>
    </xf>
    <xf numFmtId="1" fontId="12" fillId="0" borderId="45" xfId="2" applyNumberFormat="1" applyFont="1" applyBorder="1" applyAlignment="1" applyProtection="1">
      <alignment horizontal="center" vertical="center"/>
    </xf>
    <xf numFmtId="1" fontId="12" fillId="0" borderId="40" xfId="2" applyNumberFormat="1" applyFont="1" applyBorder="1" applyAlignment="1" applyProtection="1">
      <alignment horizontal="center" vertical="center"/>
    </xf>
    <xf numFmtId="1" fontId="12" fillId="0" borderId="33" xfId="2" applyNumberFormat="1" applyFont="1" applyBorder="1" applyAlignment="1" applyProtection="1">
      <alignment horizontal="center" vertical="center"/>
    </xf>
    <xf numFmtId="1" fontId="12" fillId="0" borderId="35" xfId="2" applyNumberFormat="1" applyFont="1" applyBorder="1" applyAlignment="1" applyProtection="1">
      <alignment horizontal="center" vertical="center"/>
    </xf>
    <xf numFmtId="1" fontId="12" fillId="0" borderId="58" xfId="2" applyNumberFormat="1" applyFont="1" applyBorder="1" applyAlignment="1" applyProtection="1">
      <alignment horizontal="center" vertical="center"/>
    </xf>
    <xf numFmtId="1" fontId="12" fillId="0" borderId="60" xfId="2" applyNumberFormat="1" applyFont="1" applyBorder="1" applyAlignment="1" applyProtection="1">
      <alignment horizontal="center" vertical="center"/>
    </xf>
    <xf numFmtId="1" fontId="12" fillId="0" borderId="33" xfId="2" applyNumberFormat="1" applyFont="1" applyBorder="1" applyAlignment="1" applyProtection="1">
      <alignment horizontal="center" vertical="center" wrapText="1"/>
    </xf>
    <xf numFmtId="1" fontId="12" fillId="0" borderId="35" xfId="2" applyNumberFormat="1" applyFont="1" applyBorder="1" applyAlignment="1" applyProtection="1">
      <alignment horizontal="center" vertical="center" wrapText="1"/>
    </xf>
    <xf numFmtId="0" fontId="12" fillId="0" borderId="54" xfId="2" applyFont="1" applyBorder="1" applyAlignment="1" applyProtection="1">
      <alignment horizontal="center" vertical="center"/>
    </xf>
    <xf numFmtId="0" fontId="12" fillId="0" borderId="55" xfId="2" applyFont="1" applyBorder="1" applyAlignment="1" applyProtection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12" fillId="0" borderId="53" xfId="2" applyNumberFormat="1" applyFont="1" applyBorder="1" applyAlignment="1" applyProtection="1">
      <alignment horizontal="center" vertical="center"/>
    </xf>
    <xf numFmtId="1" fontId="12" fillId="0" borderId="17" xfId="2" applyNumberFormat="1" applyFont="1" applyBorder="1" applyAlignment="1" applyProtection="1">
      <alignment horizontal="center" vertical="center"/>
    </xf>
    <xf numFmtId="0" fontId="12" fillId="0" borderId="59" xfId="2" applyFont="1" applyBorder="1" applyAlignment="1" applyProtection="1">
      <alignment horizontal="center"/>
    </xf>
    <xf numFmtId="0" fontId="12" fillId="0" borderId="60" xfId="2" applyFont="1" applyBorder="1" applyAlignment="1" applyProtection="1">
      <alignment horizontal="center"/>
    </xf>
    <xf numFmtId="0" fontId="12" fillId="0" borderId="33" xfId="2" applyFont="1" applyBorder="1" applyAlignment="1" applyProtection="1">
      <alignment horizontal="center" vertical="center" wrapText="1"/>
    </xf>
    <xf numFmtId="0" fontId="12" fillId="0" borderId="35" xfId="2" applyFont="1" applyBorder="1" applyAlignment="1" applyProtection="1">
      <alignment horizontal="center" vertical="center" wrapText="1"/>
    </xf>
    <xf numFmtId="0" fontId="46" fillId="0" borderId="51" xfId="2" applyFont="1" applyFill="1" applyBorder="1" applyAlignment="1" applyProtection="1">
      <alignment horizontal="center" vertical="center"/>
    </xf>
    <xf numFmtId="0" fontId="46" fillId="0" borderId="52" xfId="2" applyFont="1" applyFill="1" applyBorder="1" applyAlignment="1" applyProtection="1">
      <alignment horizontal="center" vertical="center"/>
    </xf>
    <xf numFmtId="1" fontId="46" fillId="0" borderId="33" xfId="2" applyNumberFormat="1" applyFont="1" applyFill="1" applyBorder="1" applyAlignment="1" applyProtection="1">
      <alignment horizontal="center" vertical="center"/>
    </xf>
    <xf numFmtId="1" fontId="46" fillId="0" borderId="35" xfId="2" applyNumberFormat="1" applyFont="1" applyFill="1" applyBorder="1" applyAlignment="1" applyProtection="1">
      <alignment horizontal="center" vertical="center"/>
    </xf>
    <xf numFmtId="1" fontId="46" fillId="0" borderId="45" xfId="2" applyNumberFormat="1" applyFont="1" applyFill="1" applyBorder="1" applyAlignment="1" applyProtection="1">
      <alignment horizontal="center" vertical="center"/>
    </xf>
    <xf numFmtId="1" fontId="46" fillId="0" borderId="40" xfId="2" applyNumberFormat="1" applyFont="1" applyFill="1" applyBorder="1" applyAlignment="1" applyProtection="1">
      <alignment horizontal="center" vertical="center"/>
    </xf>
    <xf numFmtId="0" fontId="46" fillId="0" borderId="54" xfId="2" applyFont="1" applyFill="1" applyBorder="1" applyAlignment="1" applyProtection="1">
      <alignment horizontal="center" vertical="center"/>
    </xf>
    <xf numFmtId="0" fontId="46" fillId="0" borderId="55" xfId="2" applyFont="1" applyFill="1" applyBorder="1" applyAlignment="1" applyProtection="1">
      <alignment horizontal="center" vertical="center"/>
    </xf>
    <xf numFmtId="1" fontId="46" fillId="0" borderId="33" xfId="2" applyNumberFormat="1" applyFont="1" applyFill="1" applyBorder="1" applyAlignment="1" applyProtection="1">
      <alignment horizontal="center" vertical="center" wrapText="1"/>
    </xf>
    <xf numFmtId="1" fontId="46" fillId="0" borderId="35" xfId="2" applyNumberFormat="1" applyFont="1" applyFill="1" applyBorder="1" applyAlignment="1" applyProtection="1">
      <alignment horizontal="center" vertical="center" wrapText="1"/>
    </xf>
    <xf numFmtId="1" fontId="29" fillId="0" borderId="58" xfId="2" applyNumberFormat="1" applyFont="1" applyFill="1" applyBorder="1" applyAlignment="1" applyProtection="1">
      <alignment horizontal="center" vertical="center"/>
    </xf>
    <xf numFmtId="1" fontId="29" fillId="0" borderId="60" xfId="2" applyNumberFormat="1" applyFont="1" applyFill="1" applyBorder="1" applyAlignment="1" applyProtection="1">
      <alignment horizontal="center" vertical="center"/>
    </xf>
    <xf numFmtId="0" fontId="24" fillId="0" borderId="51" xfId="2" applyFont="1" applyBorder="1" applyAlignment="1" applyProtection="1">
      <alignment horizontal="center" vertical="center"/>
    </xf>
    <xf numFmtId="0" fontId="24" fillId="0" borderId="52" xfId="2" applyFont="1" applyBorder="1" applyAlignment="1" applyProtection="1">
      <alignment horizontal="center" vertical="center"/>
    </xf>
    <xf numFmtId="1" fontId="24" fillId="0" borderId="45" xfId="2" applyNumberFormat="1" applyFont="1" applyBorder="1" applyAlignment="1" applyProtection="1">
      <alignment horizontal="left" vertical="center"/>
    </xf>
    <xf numFmtId="1" fontId="24" fillId="0" borderId="40" xfId="2" applyNumberFormat="1" applyFont="1" applyBorder="1" applyAlignment="1" applyProtection="1">
      <alignment horizontal="left" vertical="center"/>
    </xf>
    <xf numFmtId="1" fontId="11" fillId="0" borderId="33" xfId="2" applyNumberFormat="1" applyFont="1" applyBorder="1" applyAlignment="1" applyProtection="1">
      <alignment horizontal="center" vertical="center"/>
    </xf>
    <xf numFmtId="1" fontId="24" fillId="0" borderId="35" xfId="2" applyNumberFormat="1" applyFont="1" applyBorder="1" applyAlignment="1" applyProtection="1">
      <alignment horizontal="center" vertical="center"/>
    </xf>
    <xf numFmtId="0" fontId="11" fillId="0" borderId="59" xfId="2" applyFont="1" applyBorder="1" applyAlignment="1" applyProtection="1">
      <alignment horizontal="center"/>
    </xf>
    <xf numFmtId="0" fontId="24" fillId="0" borderId="59" xfId="2" applyFont="1" applyBorder="1" applyAlignment="1" applyProtection="1">
      <alignment horizontal="center"/>
    </xf>
    <xf numFmtId="0" fontId="24" fillId="0" borderId="60" xfId="2" applyFont="1" applyBorder="1" applyAlignment="1" applyProtection="1">
      <alignment horizontal="center"/>
    </xf>
    <xf numFmtId="0" fontId="11" fillId="0" borderId="54" xfId="2" applyFont="1" applyBorder="1" applyAlignment="1" applyProtection="1">
      <alignment horizontal="center" vertical="center"/>
    </xf>
    <xf numFmtId="0" fontId="24" fillId="0" borderId="55" xfId="2" applyFont="1" applyBorder="1" applyAlignment="1" applyProtection="1">
      <alignment horizontal="center" vertical="center"/>
    </xf>
    <xf numFmtId="0" fontId="23" fillId="0" borderId="33" xfId="2" applyFont="1" applyBorder="1" applyAlignment="1" applyProtection="1">
      <alignment horizontal="center" vertical="center" wrapText="1"/>
    </xf>
    <xf numFmtId="0" fontId="23" fillId="0" borderId="35" xfId="2" applyFont="1" applyBorder="1" applyAlignment="1" applyProtection="1">
      <alignment horizontal="center" vertical="center" wrapText="1"/>
    </xf>
    <xf numFmtId="0" fontId="22" fillId="0" borderId="51" xfId="2" applyFont="1" applyBorder="1" applyAlignment="1" applyProtection="1">
      <alignment horizontal="center" vertical="center"/>
    </xf>
    <xf numFmtId="0" fontId="22" fillId="0" borderId="52" xfId="2" applyFont="1" applyBorder="1" applyAlignment="1" applyProtection="1">
      <alignment horizontal="center" vertical="center"/>
    </xf>
    <xf numFmtId="1" fontId="22" fillId="0" borderId="45" xfId="2" applyNumberFormat="1" applyFont="1" applyBorder="1" applyAlignment="1" applyProtection="1">
      <alignment horizontal="center" vertical="center"/>
    </xf>
    <xf numFmtId="1" fontId="22" fillId="0" borderId="40" xfId="2" applyNumberFormat="1" applyFont="1" applyBorder="1" applyAlignment="1" applyProtection="1">
      <alignment horizontal="center" vertical="center"/>
    </xf>
    <xf numFmtId="1" fontId="22" fillId="0" borderId="33" xfId="2" applyNumberFormat="1" applyFont="1" applyBorder="1" applyAlignment="1" applyProtection="1">
      <alignment horizontal="center" vertical="center"/>
    </xf>
    <xf numFmtId="1" fontId="22" fillId="0" borderId="35" xfId="2" applyNumberFormat="1" applyFont="1" applyBorder="1" applyAlignment="1" applyProtection="1">
      <alignment horizontal="center" vertical="center"/>
    </xf>
    <xf numFmtId="0" fontId="22" fillId="0" borderId="54" xfId="2" applyFont="1" applyBorder="1" applyAlignment="1" applyProtection="1">
      <alignment horizontal="center" vertical="center"/>
    </xf>
    <xf numFmtId="0" fontId="22" fillId="0" borderId="55" xfId="2" applyFont="1" applyBorder="1" applyAlignment="1" applyProtection="1">
      <alignment horizontal="center" vertical="center"/>
    </xf>
    <xf numFmtId="1" fontId="22" fillId="0" borderId="33" xfId="2" applyNumberFormat="1" applyFont="1" applyBorder="1" applyAlignment="1" applyProtection="1">
      <alignment horizontal="center" vertical="center" wrapText="1"/>
    </xf>
    <xf numFmtId="1" fontId="22" fillId="0" borderId="35" xfId="2" applyNumberFormat="1" applyFont="1" applyBorder="1" applyAlignment="1" applyProtection="1">
      <alignment horizontal="center" vertical="center" wrapText="1"/>
    </xf>
    <xf numFmtId="0" fontId="26" fillId="0" borderId="51" xfId="2" applyFont="1" applyBorder="1" applyAlignment="1" applyProtection="1">
      <alignment horizontal="center" vertical="center"/>
    </xf>
    <xf numFmtId="0" fontId="26" fillId="0" borderId="52" xfId="2" applyFont="1" applyBorder="1" applyAlignment="1" applyProtection="1">
      <alignment horizontal="center" vertical="center"/>
    </xf>
    <xf numFmtId="1" fontId="26" fillId="0" borderId="45" xfId="2" applyNumberFormat="1" applyFont="1" applyBorder="1" applyAlignment="1" applyProtection="1">
      <alignment horizontal="center" vertical="center"/>
    </xf>
    <xf numFmtId="1" fontId="26" fillId="0" borderId="40" xfId="2" applyNumberFormat="1" applyFont="1" applyBorder="1" applyAlignment="1" applyProtection="1">
      <alignment horizontal="center" vertical="center"/>
    </xf>
    <xf numFmtId="1" fontId="26" fillId="0" borderId="33" xfId="2" applyNumberFormat="1" applyFont="1" applyBorder="1" applyAlignment="1" applyProtection="1">
      <alignment horizontal="center" vertical="center"/>
    </xf>
    <xf numFmtId="1" fontId="26" fillId="0" borderId="35" xfId="2" applyNumberFormat="1" applyFont="1" applyBorder="1" applyAlignment="1" applyProtection="1">
      <alignment horizontal="center" vertical="center"/>
    </xf>
    <xf numFmtId="0" fontId="26" fillId="0" borderId="54" xfId="2" applyFont="1" applyBorder="1" applyAlignment="1" applyProtection="1">
      <alignment horizontal="center" vertical="center"/>
    </xf>
    <xf numFmtId="0" fontId="26" fillId="0" borderId="55" xfId="2" applyFont="1" applyBorder="1" applyAlignment="1" applyProtection="1">
      <alignment horizontal="center" vertical="center"/>
    </xf>
    <xf numFmtId="1" fontId="26" fillId="0" borderId="33" xfId="2" applyNumberFormat="1" applyFont="1" applyBorder="1" applyAlignment="1" applyProtection="1">
      <alignment horizontal="center" vertical="center" wrapText="1"/>
    </xf>
    <xf numFmtId="1" fontId="26" fillId="0" borderId="35" xfId="2" applyNumberFormat="1" applyFont="1" applyBorder="1" applyAlignment="1" applyProtection="1">
      <alignment horizontal="center" vertical="center" wrapText="1"/>
    </xf>
    <xf numFmtId="2" fontId="0" fillId="0" borderId="33" xfId="2" applyNumberFormat="1" applyFont="1" applyBorder="1" applyAlignment="1" applyProtection="1">
      <alignment horizontal="center" vertical="center" wrapText="1"/>
    </xf>
    <xf numFmtId="2" fontId="0" fillId="0" borderId="35" xfId="2" applyNumberFormat="1" applyFont="1" applyBorder="1" applyAlignment="1" applyProtection="1">
      <alignment horizontal="center" vertical="center" wrapText="1"/>
    </xf>
    <xf numFmtId="0" fontId="42" fillId="0" borderId="54" xfId="2" applyFont="1" applyBorder="1" applyAlignment="1" applyProtection="1">
      <alignment horizontal="center" vertical="center"/>
    </xf>
    <xf numFmtId="0" fontId="42" fillId="0" borderId="55" xfId="2" applyFont="1" applyBorder="1" applyAlignment="1" applyProtection="1">
      <alignment horizontal="center" vertical="center"/>
    </xf>
    <xf numFmtId="1" fontId="42" fillId="0" borderId="33" xfId="2" applyNumberFormat="1" applyFont="1" applyBorder="1" applyAlignment="1" applyProtection="1">
      <alignment horizontal="center" vertical="center"/>
    </xf>
    <xf numFmtId="1" fontId="42" fillId="0" borderId="35" xfId="2" applyNumberFormat="1" applyFont="1" applyBorder="1" applyAlignment="1" applyProtection="1">
      <alignment horizontal="center" vertical="center"/>
    </xf>
    <xf numFmtId="0" fontId="42" fillId="0" borderId="51" xfId="2" applyFont="1" applyBorder="1" applyAlignment="1" applyProtection="1">
      <alignment horizontal="center" vertical="center"/>
    </xf>
    <xf numFmtId="0" fontId="42" fillId="0" borderId="52" xfId="2" applyFont="1" applyBorder="1" applyAlignment="1" applyProtection="1">
      <alignment horizontal="center" vertical="center"/>
    </xf>
    <xf numFmtId="1" fontId="11" fillId="0" borderId="35" xfId="2" applyNumberFormat="1" applyFont="1" applyBorder="1" applyAlignment="1" applyProtection="1">
      <alignment horizontal="center" vertical="center"/>
    </xf>
    <xf numFmtId="1" fontId="42" fillId="0" borderId="45" xfId="2" applyNumberFormat="1" applyFont="1" applyBorder="1" applyAlignment="1" applyProtection="1">
      <alignment horizontal="center" vertical="center"/>
    </xf>
    <xf numFmtId="1" fontId="42" fillId="0" borderId="40" xfId="2" applyNumberFormat="1" applyFont="1" applyBorder="1" applyAlignment="1" applyProtection="1">
      <alignment horizontal="center" vertical="center"/>
    </xf>
    <xf numFmtId="1" fontId="42" fillId="0" borderId="58" xfId="2" applyNumberFormat="1" applyFont="1" applyBorder="1" applyAlignment="1" applyProtection="1">
      <alignment horizontal="center" vertical="center"/>
    </xf>
    <xf numFmtId="1" fontId="42" fillId="0" borderId="60" xfId="2" applyNumberFormat="1" applyFont="1" applyBorder="1" applyAlignment="1" applyProtection="1">
      <alignment horizontal="center" vertical="center"/>
    </xf>
    <xf numFmtId="2" fontId="42" fillId="0" borderId="45" xfId="2" applyNumberFormat="1" applyFont="1" applyBorder="1" applyAlignment="1" applyProtection="1">
      <alignment horizontal="center" vertical="justify"/>
    </xf>
    <xf numFmtId="2" fontId="42" fillId="0" borderId="40" xfId="2" applyNumberFormat="1" applyFont="1" applyBorder="1" applyAlignment="1" applyProtection="1">
      <alignment horizontal="center" vertical="justify"/>
    </xf>
    <xf numFmtId="0" fontId="11" fillId="0" borderId="51" xfId="2" applyFont="1" applyBorder="1" applyAlignment="1" applyProtection="1">
      <alignment horizontal="center" vertical="center"/>
    </xf>
    <xf numFmtId="0" fontId="11" fillId="0" borderId="52" xfId="2" applyFont="1" applyBorder="1" applyAlignment="1" applyProtection="1">
      <alignment horizontal="center" vertical="center"/>
    </xf>
    <xf numFmtId="1" fontId="11" fillId="0" borderId="45" xfId="2" applyNumberFormat="1" applyFont="1" applyBorder="1" applyAlignment="1" applyProtection="1">
      <alignment horizontal="center" vertical="center"/>
    </xf>
    <xf numFmtId="1" fontId="11" fillId="0" borderId="3" xfId="2" applyNumberFormat="1" applyFont="1" applyBorder="1" applyAlignment="1" applyProtection="1">
      <alignment horizontal="center" vertical="center"/>
    </xf>
    <xf numFmtId="1" fontId="11" fillId="0" borderId="53" xfId="2" applyNumberFormat="1" applyFont="1" applyBorder="1" applyAlignment="1" applyProtection="1">
      <alignment horizontal="center" vertical="center"/>
    </xf>
    <xf numFmtId="1" fontId="11" fillId="0" borderId="40" xfId="2" applyNumberFormat="1" applyFont="1" applyBorder="1" applyAlignment="1" applyProtection="1">
      <alignment horizontal="center" vertical="center"/>
    </xf>
    <xf numFmtId="1" fontId="11" fillId="0" borderId="34" xfId="2" applyNumberFormat="1" applyFont="1" applyBorder="1" applyAlignment="1" applyProtection="1">
      <alignment horizontal="center" vertical="center"/>
    </xf>
    <xf numFmtId="1" fontId="11" fillId="0" borderId="17" xfId="2" applyNumberFormat="1" applyFont="1" applyBorder="1" applyAlignment="1" applyProtection="1">
      <alignment horizontal="center" vertical="center"/>
    </xf>
    <xf numFmtId="0" fontId="11" fillId="0" borderId="60" xfId="2" applyFont="1" applyBorder="1" applyAlignment="1" applyProtection="1">
      <alignment horizontal="center"/>
    </xf>
    <xf numFmtId="0" fontId="11" fillId="0" borderId="55" xfId="2" applyFont="1" applyBorder="1" applyAlignment="1" applyProtection="1">
      <alignment horizontal="center" vertical="center"/>
    </xf>
    <xf numFmtId="0" fontId="43" fillId="0" borderId="33" xfId="2" applyFont="1" applyBorder="1" applyAlignment="1" applyProtection="1">
      <alignment horizontal="center" vertical="center" wrapText="1"/>
    </xf>
    <xf numFmtId="0" fontId="43" fillId="0" borderId="35" xfId="2" applyFont="1" applyBorder="1" applyAlignment="1" applyProtection="1">
      <alignment horizontal="center" vertical="center" wrapText="1"/>
    </xf>
    <xf numFmtId="1" fontId="43" fillId="0" borderId="33" xfId="2" applyNumberFormat="1" applyFont="1" applyBorder="1" applyAlignment="1" applyProtection="1">
      <alignment horizontal="center" vertical="center" wrapText="1"/>
    </xf>
    <xf numFmtId="1" fontId="43" fillId="0" borderId="35" xfId="2" applyNumberFormat="1" applyFont="1" applyBorder="1" applyAlignment="1" applyProtection="1">
      <alignment horizontal="center" vertical="center" wrapText="1"/>
    </xf>
    <xf numFmtId="1" fontId="24" fillId="0" borderId="58" xfId="2" applyNumberFormat="1" applyFont="1" applyBorder="1" applyAlignment="1" applyProtection="1">
      <alignment horizontal="center" vertical="center"/>
    </xf>
    <xf numFmtId="1" fontId="24" fillId="0" borderId="60" xfId="2" applyNumberFormat="1" applyFont="1" applyBorder="1" applyAlignment="1" applyProtection="1">
      <alignment horizontal="center" vertical="center"/>
    </xf>
    <xf numFmtId="0" fontId="23" fillId="0" borderId="33" xfId="2" applyFont="1" applyFill="1" applyBorder="1" applyAlignment="1" applyProtection="1">
      <alignment horizontal="center" vertical="center" wrapText="1"/>
    </xf>
    <xf numFmtId="0" fontId="23" fillId="0" borderId="35" xfId="2" applyFont="1" applyFill="1" applyBorder="1" applyAlignment="1" applyProtection="1">
      <alignment horizontal="center" vertical="center" wrapText="1"/>
    </xf>
    <xf numFmtId="0" fontId="11" fillId="0" borderId="51" xfId="2" applyFont="1" applyFill="1" applyBorder="1" applyAlignment="1" applyProtection="1">
      <alignment horizontal="center" vertical="center"/>
    </xf>
    <xf numFmtId="0" fontId="11" fillId="0" borderId="52" xfId="2" applyFont="1" applyFill="1" applyBorder="1" applyAlignment="1" applyProtection="1">
      <alignment horizontal="center" vertical="center"/>
    </xf>
    <xf numFmtId="1" fontId="11" fillId="0" borderId="45" xfId="2" applyNumberFormat="1" applyFont="1" applyFill="1" applyBorder="1" applyAlignment="1" applyProtection="1">
      <alignment horizontal="center" vertical="center"/>
    </xf>
    <xf numFmtId="1" fontId="11" fillId="0" borderId="40" xfId="2" applyNumberFormat="1" applyFont="1" applyFill="1" applyBorder="1" applyAlignment="1" applyProtection="1">
      <alignment horizontal="center" vertical="center"/>
    </xf>
    <xf numFmtId="1" fontId="11" fillId="0" borderId="33" xfId="2" applyNumberFormat="1" applyFont="1" applyFill="1" applyBorder="1" applyAlignment="1" applyProtection="1">
      <alignment horizontal="center" vertical="center"/>
    </xf>
    <xf numFmtId="1" fontId="11" fillId="0" borderId="35" xfId="2" applyNumberFormat="1" applyFont="1" applyFill="1" applyBorder="1" applyAlignment="1" applyProtection="1">
      <alignment horizontal="center" vertical="center"/>
    </xf>
    <xf numFmtId="0" fontId="11" fillId="0" borderId="59" xfId="2" applyFont="1" applyFill="1" applyBorder="1" applyAlignment="1" applyProtection="1">
      <alignment horizontal="center"/>
    </xf>
    <xf numFmtId="0" fontId="11" fillId="0" borderId="60" xfId="2" applyFont="1" applyFill="1" applyBorder="1" applyAlignment="1" applyProtection="1">
      <alignment horizontal="center"/>
    </xf>
    <xf numFmtId="0" fontId="11" fillId="0" borderId="54" xfId="2" applyFont="1" applyFill="1" applyBorder="1" applyAlignment="1" applyProtection="1">
      <alignment horizontal="center" vertical="center"/>
    </xf>
    <xf numFmtId="0" fontId="11" fillId="0" borderId="55" xfId="2" applyFont="1" applyFill="1" applyBorder="1" applyAlignment="1" applyProtection="1">
      <alignment horizontal="center" vertical="center"/>
    </xf>
    <xf numFmtId="1" fontId="11" fillId="0" borderId="58" xfId="2" applyNumberFormat="1" applyFont="1" applyFill="1" applyBorder="1" applyAlignment="1" applyProtection="1">
      <alignment horizontal="center" vertical="center"/>
    </xf>
    <xf numFmtId="1" fontId="11" fillId="0" borderId="60" xfId="2" applyNumberFormat="1" applyFont="1" applyFill="1" applyBorder="1" applyAlignment="1" applyProtection="1">
      <alignment horizontal="center" vertical="center"/>
    </xf>
    <xf numFmtId="0" fontId="106" fillId="0" borderId="11" xfId="0" quotePrefix="1" applyFont="1" applyBorder="1" applyAlignment="1">
      <alignment horizontal="center" vertical="center"/>
    </xf>
    <xf numFmtId="0" fontId="106" fillId="0" borderId="12" xfId="0" quotePrefix="1" applyFont="1" applyBorder="1" applyAlignment="1">
      <alignment horizontal="center" vertical="center"/>
    </xf>
    <xf numFmtId="0" fontId="11" fillId="0" borderId="50" xfId="2" applyFont="1" applyFill="1" applyBorder="1" applyAlignment="1" applyProtection="1">
      <alignment horizontal="center" vertical="center"/>
    </xf>
    <xf numFmtId="2" fontId="11" fillId="0" borderId="33" xfId="2" applyNumberFormat="1" applyFont="1" applyFill="1" applyBorder="1" applyAlignment="1" applyProtection="1">
      <alignment horizontal="center" vertical="center"/>
    </xf>
    <xf numFmtId="2" fontId="11" fillId="0" borderId="35" xfId="2" applyNumberFormat="1" applyFont="1" applyFill="1" applyBorder="1" applyAlignment="1" applyProtection="1">
      <alignment horizontal="center" vertical="center"/>
    </xf>
    <xf numFmtId="0" fontId="11" fillId="0" borderId="45" xfId="2" applyFont="1" applyFill="1" applyBorder="1" applyAlignment="1" applyProtection="1">
      <alignment horizontal="center" vertical="center"/>
    </xf>
    <xf numFmtId="0" fontId="11" fillId="0" borderId="40" xfId="2" applyFont="1" applyFill="1" applyBorder="1" applyAlignment="1" applyProtection="1">
      <alignment horizontal="center" vertical="center"/>
    </xf>
    <xf numFmtId="0" fontId="18" fillId="0" borderId="59" xfId="2" applyFont="1" applyBorder="1" applyAlignment="1" applyProtection="1">
      <alignment horizontal="center"/>
    </xf>
    <xf numFmtId="0" fontId="18" fillId="0" borderId="60" xfId="2" applyFont="1" applyBorder="1" applyAlignment="1" applyProtection="1">
      <alignment horizontal="center"/>
    </xf>
    <xf numFmtId="0" fontId="18" fillId="0" borderId="54" xfId="2" applyFont="1" applyBorder="1" applyAlignment="1" applyProtection="1">
      <alignment horizontal="center" vertical="center"/>
    </xf>
    <xf numFmtId="0" fontId="18" fillId="0" borderId="55" xfId="2" applyFont="1" applyBorder="1" applyAlignment="1" applyProtection="1">
      <alignment horizontal="center" vertical="center"/>
    </xf>
    <xf numFmtId="1" fontId="18" fillId="0" borderId="33" xfId="2" applyNumberFormat="1" applyFont="1" applyBorder="1" applyAlignment="1" applyProtection="1">
      <alignment horizontal="center" vertical="center"/>
    </xf>
    <xf numFmtId="1" fontId="18" fillId="0" borderId="35" xfId="2" applyNumberFormat="1" applyFont="1" applyBorder="1" applyAlignment="1" applyProtection="1">
      <alignment horizontal="center" vertical="center"/>
    </xf>
    <xf numFmtId="0" fontId="18" fillId="3" borderId="7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center"/>
    </xf>
    <xf numFmtId="0" fontId="18" fillId="0" borderId="51" xfId="2" applyFont="1" applyBorder="1" applyAlignment="1" applyProtection="1">
      <alignment horizontal="center" vertical="center"/>
    </xf>
    <xf numFmtId="0" fontId="18" fillId="0" borderId="52" xfId="2" applyFont="1" applyBorder="1" applyAlignment="1" applyProtection="1">
      <alignment horizontal="center" vertical="center"/>
    </xf>
    <xf numFmtId="1" fontId="18" fillId="0" borderId="45" xfId="2" applyNumberFormat="1" applyFont="1" applyBorder="1" applyAlignment="1" applyProtection="1">
      <alignment horizontal="center" vertical="center"/>
    </xf>
    <xf numFmtId="1" fontId="18" fillId="0" borderId="3" xfId="2" applyNumberFormat="1" applyFont="1" applyBorder="1" applyAlignment="1" applyProtection="1">
      <alignment horizontal="center" vertical="center"/>
    </xf>
    <xf numFmtId="1" fontId="18" fillId="0" borderId="53" xfId="2" applyNumberFormat="1" applyFont="1" applyBorder="1" applyAlignment="1" applyProtection="1">
      <alignment horizontal="center" vertical="center"/>
    </xf>
    <xf numFmtId="1" fontId="18" fillId="0" borderId="40" xfId="2" applyNumberFormat="1" applyFont="1" applyBorder="1" applyAlignment="1" applyProtection="1">
      <alignment horizontal="center" vertical="center"/>
    </xf>
    <xf numFmtId="1" fontId="18" fillId="0" borderId="34" xfId="2" applyNumberFormat="1" applyFont="1" applyBorder="1" applyAlignment="1" applyProtection="1">
      <alignment horizontal="center" vertical="center"/>
    </xf>
    <xf numFmtId="1" fontId="18" fillId="0" borderId="17" xfId="2" applyNumberFormat="1" applyFont="1" applyBorder="1" applyAlignment="1" applyProtection="1">
      <alignment horizontal="center" vertical="center"/>
    </xf>
    <xf numFmtId="1" fontId="18" fillId="0" borderId="33" xfId="2" applyNumberFormat="1" applyFont="1" applyBorder="1" applyAlignment="1" applyProtection="1">
      <alignment horizontal="center" vertical="justify"/>
    </xf>
    <xf numFmtId="1" fontId="18" fillId="0" borderId="35" xfId="2" applyNumberFormat="1" applyFont="1" applyBorder="1" applyAlignment="1" applyProtection="1">
      <alignment horizontal="center" vertical="justify"/>
    </xf>
    <xf numFmtId="0" fontId="18" fillId="0" borderId="33" xfId="2" applyFont="1" applyBorder="1" applyAlignment="1" applyProtection="1">
      <alignment horizontal="center" vertical="center" wrapText="1"/>
    </xf>
    <xf numFmtId="0" fontId="18" fillId="0" borderId="35" xfId="2" applyFont="1" applyBorder="1" applyAlignment="1" applyProtection="1">
      <alignment horizontal="center" vertical="center" wrapText="1"/>
    </xf>
    <xf numFmtId="1" fontId="11" fillId="0" borderId="58" xfId="2" applyNumberFormat="1" applyFont="1" applyBorder="1" applyAlignment="1" applyProtection="1">
      <alignment horizontal="center" vertical="center"/>
    </xf>
    <xf numFmtId="1" fontId="11" fillId="0" borderId="60" xfId="2" applyNumberFormat="1" applyFont="1" applyBorder="1" applyAlignment="1" applyProtection="1">
      <alignment horizontal="center" vertical="center"/>
    </xf>
    <xf numFmtId="1" fontId="11" fillId="0" borderId="54" xfId="2" applyNumberFormat="1" applyFont="1" applyBorder="1" applyAlignment="1" applyProtection="1">
      <alignment horizontal="center" vertical="center"/>
    </xf>
    <xf numFmtId="1" fontId="11" fillId="0" borderId="55" xfId="2" applyNumberFormat="1" applyFont="1" applyBorder="1" applyAlignment="1" applyProtection="1">
      <alignment horizontal="center" vertical="center"/>
    </xf>
    <xf numFmtId="0" fontId="11" fillId="0" borderId="33" xfId="2" applyNumberFormat="1" applyFont="1" applyBorder="1" applyAlignment="1" applyProtection="1">
      <alignment horizontal="center" vertical="justify"/>
    </xf>
    <xf numFmtId="0" fontId="11" fillId="0" borderId="35" xfId="0" applyFont="1" applyBorder="1" applyAlignment="1">
      <alignment horizontal="center"/>
    </xf>
    <xf numFmtId="0" fontId="11" fillId="0" borderId="33" xfId="2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58" xfId="2" applyFont="1" applyBorder="1" applyAlignment="1" applyProtection="1">
      <alignment horizontal="center"/>
    </xf>
    <xf numFmtId="0" fontId="12" fillId="0" borderId="38" xfId="2" applyFont="1" applyBorder="1" applyAlignment="1" applyProtection="1">
      <alignment horizontal="center" vertical="center"/>
    </xf>
    <xf numFmtId="0" fontId="12" fillId="0" borderId="26" xfId="2" applyFont="1" applyBorder="1" applyAlignment="1" applyProtection="1">
      <alignment horizontal="center" vertical="center"/>
    </xf>
    <xf numFmtId="1" fontId="12" fillId="0" borderId="38" xfId="2" applyNumberFormat="1" applyFont="1" applyBorder="1" applyAlignment="1" applyProtection="1">
      <alignment horizontal="center" vertical="center"/>
    </xf>
    <xf numFmtId="1" fontId="12" fillId="0" borderId="26" xfId="2" applyNumberFormat="1" applyFont="1" applyBorder="1" applyAlignment="1" applyProtection="1">
      <alignment horizontal="center" vertical="center"/>
    </xf>
    <xf numFmtId="0" fontId="12" fillId="0" borderId="46" xfId="2" applyFont="1" applyBorder="1" applyAlignment="1" applyProtection="1">
      <alignment horizontal="center"/>
    </xf>
    <xf numFmtId="0" fontId="12" fillId="0" borderId="48" xfId="2" applyFont="1" applyBorder="1" applyAlignment="1" applyProtection="1">
      <alignment horizontal="center"/>
    </xf>
    <xf numFmtId="0" fontId="12" fillId="0" borderId="47" xfId="2" applyFont="1" applyBorder="1" applyAlignment="1" applyProtection="1">
      <alignment horizontal="center"/>
    </xf>
    <xf numFmtId="0" fontId="92" fillId="0" borderId="38" xfId="2" applyFont="1" applyBorder="1" applyAlignment="1" applyProtection="1">
      <alignment horizontal="center" vertical="center" wrapText="1"/>
    </xf>
    <xf numFmtId="0" fontId="92" fillId="0" borderId="26" xfId="2" applyFont="1" applyBorder="1" applyAlignment="1" applyProtection="1">
      <alignment horizontal="center" vertical="center" wrapText="1"/>
    </xf>
    <xf numFmtId="1" fontId="12" fillId="0" borderId="37" xfId="2" applyNumberFormat="1" applyFont="1" applyBorder="1" applyAlignment="1" applyProtection="1">
      <alignment horizontal="center" vertical="center"/>
    </xf>
    <xf numFmtId="1" fontId="12" fillId="0" borderId="28" xfId="2" applyNumberFormat="1" applyFont="1" applyBorder="1" applyAlignment="1" applyProtection="1">
      <alignment horizontal="center" vertical="center"/>
    </xf>
    <xf numFmtId="1" fontId="12" fillId="0" borderId="46" xfId="2" applyNumberFormat="1" applyFont="1" applyBorder="1" applyAlignment="1" applyProtection="1">
      <alignment horizontal="center" vertical="center"/>
    </xf>
    <xf numFmtId="1" fontId="12" fillId="0" borderId="47" xfId="2" applyNumberFormat="1" applyFont="1" applyBorder="1" applyAlignment="1" applyProtection="1">
      <alignment horizontal="center" vertical="center"/>
    </xf>
    <xf numFmtId="1" fontId="12" fillId="0" borderId="38" xfId="2" applyNumberFormat="1" applyFont="1" applyBorder="1" applyAlignment="1" applyProtection="1">
      <alignment horizontal="center" vertical="justify"/>
    </xf>
    <xf numFmtId="1" fontId="12" fillId="0" borderId="26" xfId="2" applyNumberFormat="1" applyFont="1" applyBorder="1" applyAlignment="1" applyProtection="1">
      <alignment horizontal="center" vertical="justify"/>
    </xf>
    <xf numFmtId="0" fontId="12" fillId="0" borderId="38" xfId="2" applyNumberFormat="1" applyFont="1" applyBorder="1" applyAlignment="1" applyProtection="1">
      <alignment horizontal="right" vertical="justify"/>
    </xf>
    <xf numFmtId="0" fontId="12" fillId="0" borderId="26" xfId="2" applyNumberFormat="1" applyFont="1" applyBorder="1" applyAlignment="1" applyProtection="1">
      <alignment horizontal="right" vertical="justify"/>
    </xf>
    <xf numFmtId="0" fontId="12" fillId="0" borderId="38" xfId="2" applyNumberFormat="1" applyFont="1" applyBorder="1" applyAlignment="1" applyProtection="1">
      <alignment horizontal="center" vertical="justify"/>
    </xf>
    <xf numFmtId="0" fontId="12" fillId="0" borderId="26" xfId="2" applyNumberFormat="1" applyFont="1" applyBorder="1" applyAlignment="1" applyProtection="1">
      <alignment horizontal="center" vertical="justify"/>
    </xf>
    <xf numFmtId="1" fontId="32" fillId="0" borderId="33" xfId="2" applyNumberFormat="1" applyFont="1" applyFill="1" applyBorder="1" applyAlignment="1" applyProtection="1">
      <alignment horizontal="center" vertical="center"/>
    </xf>
    <xf numFmtId="1" fontId="32" fillId="0" borderId="35" xfId="2" applyNumberFormat="1" applyFont="1" applyFill="1" applyBorder="1" applyAlignment="1" applyProtection="1">
      <alignment horizontal="center" vertical="center"/>
    </xf>
    <xf numFmtId="0" fontId="32" fillId="0" borderId="58" xfId="2" applyFont="1" applyFill="1" applyBorder="1" applyAlignment="1" applyProtection="1">
      <alignment horizontal="center"/>
    </xf>
    <xf numFmtId="0" fontId="32" fillId="0" borderId="59" xfId="2" applyFont="1" applyFill="1" applyBorder="1" applyAlignment="1" applyProtection="1">
      <alignment horizontal="center"/>
    </xf>
    <xf numFmtId="0" fontId="32" fillId="0" borderId="60" xfId="2" applyFont="1" applyFill="1" applyBorder="1" applyAlignment="1" applyProtection="1">
      <alignment horizontal="center"/>
    </xf>
    <xf numFmtId="0" fontId="32" fillId="0" borderId="54" xfId="2" applyFont="1" applyFill="1" applyBorder="1" applyAlignment="1" applyProtection="1">
      <alignment horizontal="center" vertical="center"/>
    </xf>
    <xf numFmtId="0" fontId="32" fillId="0" borderId="55" xfId="2" applyFont="1" applyFill="1" applyBorder="1" applyAlignment="1" applyProtection="1">
      <alignment horizontal="center" vertical="center"/>
    </xf>
    <xf numFmtId="0" fontId="18" fillId="0" borderId="33" xfId="2" applyFont="1" applyFill="1" applyBorder="1" applyAlignment="1" applyProtection="1">
      <alignment horizontal="center" vertical="center" wrapText="1"/>
    </xf>
    <xf numFmtId="0" fontId="18" fillId="0" borderId="35" xfId="2" applyFont="1" applyFill="1" applyBorder="1" applyAlignment="1" applyProtection="1">
      <alignment horizontal="center" vertical="center" wrapText="1"/>
    </xf>
    <xf numFmtId="1" fontId="32" fillId="0" borderId="33" xfId="2" applyNumberFormat="1" applyFont="1" applyFill="1" applyBorder="1" applyAlignment="1" applyProtection="1">
      <alignment horizontal="center" vertical="justify"/>
    </xf>
    <xf numFmtId="0" fontId="106" fillId="0" borderId="35" xfId="0" applyFont="1" applyBorder="1" applyAlignment="1">
      <alignment horizontal="center" vertical="justify"/>
    </xf>
    <xf numFmtId="0" fontId="11" fillId="0" borderId="33" xfId="2" applyNumberFormat="1" applyFont="1" applyFill="1" applyBorder="1" applyAlignment="1" applyProtection="1">
      <alignment horizontal="center" vertical="justify"/>
    </xf>
    <xf numFmtId="0" fontId="11" fillId="0" borderId="35" xfId="2" applyNumberFormat="1" applyFont="1" applyFill="1" applyBorder="1" applyAlignment="1" applyProtection="1">
      <alignment horizontal="center" vertical="justify"/>
    </xf>
    <xf numFmtId="0" fontId="32" fillId="0" borderId="51" xfId="2" applyFont="1" applyFill="1" applyBorder="1" applyAlignment="1" applyProtection="1">
      <alignment horizontal="center" vertical="center"/>
    </xf>
    <xf numFmtId="0" fontId="32" fillId="0" borderId="52" xfId="2" applyFont="1" applyFill="1" applyBorder="1" applyAlignment="1" applyProtection="1">
      <alignment horizontal="center" vertical="center"/>
    </xf>
    <xf numFmtId="1" fontId="32" fillId="0" borderId="45" xfId="2" applyNumberFormat="1" applyFont="1" applyFill="1" applyBorder="1" applyAlignment="1" applyProtection="1">
      <alignment horizontal="center" vertical="center"/>
    </xf>
    <xf numFmtId="1" fontId="32" fillId="0" borderId="40" xfId="2" applyNumberFormat="1" applyFont="1" applyFill="1" applyBorder="1" applyAlignment="1" applyProtection="1">
      <alignment horizontal="center" vertical="center"/>
    </xf>
    <xf numFmtId="1" fontId="32" fillId="0" borderId="35" xfId="2" applyNumberFormat="1" applyFont="1" applyFill="1" applyBorder="1" applyAlignment="1" applyProtection="1">
      <alignment horizontal="center" vertical="justify"/>
    </xf>
    <xf numFmtId="0" fontId="11" fillId="0" borderId="33" xfId="2" applyNumberFormat="1" applyFont="1" applyFill="1" applyBorder="1" applyAlignment="1" applyProtection="1">
      <alignment horizontal="right" vertical="justify"/>
    </xf>
    <xf numFmtId="0" fontId="11" fillId="0" borderId="35" xfId="2" applyNumberFormat="1" applyFont="1" applyFill="1" applyBorder="1" applyAlignment="1" applyProtection="1">
      <alignment horizontal="right" vertical="justify"/>
    </xf>
    <xf numFmtId="0" fontId="37" fillId="0" borderId="51" xfId="2" applyFont="1" applyFill="1" applyBorder="1" applyAlignment="1" applyProtection="1">
      <alignment horizontal="center" vertical="center"/>
    </xf>
    <xf numFmtId="0" fontId="37" fillId="0" borderId="52" xfId="2" applyFont="1" applyFill="1" applyBorder="1" applyAlignment="1" applyProtection="1">
      <alignment horizontal="center" vertical="center"/>
    </xf>
    <xf numFmtId="1" fontId="37" fillId="0" borderId="45" xfId="2" applyNumberFormat="1" applyFont="1" applyFill="1" applyBorder="1" applyAlignment="1" applyProtection="1">
      <alignment horizontal="center" vertical="center"/>
    </xf>
    <xf numFmtId="1" fontId="37" fillId="0" borderId="40" xfId="2" applyNumberFormat="1" applyFont="1" applyFill="1" applyBorder="1" applyAlignment="1" applyProtection="1">
      <alignment horizontal="center" vertical="center"/>
    </xf>
    <xf numFmtId="1" fontId="37" fillId="0" borderId="33" xfId="2" applyNumberFormat="1" applyFont="1" applyFill="1" applyBorder="1" applyAlignment="1" applyProtection="1">
      <alignment horizontal="center" vertical="center"/>
    </xf>
    <xf numFmtId="1" fontId="37" fillId="0" borderId="35" xfId="2" applyNumberFormat="1" applyFont="1" applyFill="1" applyBorder="1" applyAlignment="1" applyProtection="1">
      <alignment horizontal="center" vertical="center"/>
    </xf>
    <xf numFmtId="0" fontId="37" fillId="0" borderId="33" xfId="2" applyNumberFormat="1" applyFont="1" applyFill="1" applyBorder="1" applyAlignment="1" applyProtection="1">
      <alignment horizontal="center" vertical="justify"/>
    </xf>
    <xf numFmtId="0" fontId="37" fillId="0" borderId="35" xfId="0" applyFont="1" applyBorder="1" applyAlignment="1">
      <alignment horizontal="center"/>
    </xf>
    <xf numFmtId="1" fontId="37" fillId="0" borderId="58" xfId="2" applyNumberFormat="1" applyFont="1" applyFill="1" applyBorder="1" applyAlignment="1" applyProtection="1">
      <alignment horizontal="center" vertical="center"/>
    </xf>
    <xf numFmtId="1" fontId="37" fillId="0" borderId="60" xfId="2" applyNumberFormat="1" applyFont="1" applyFill="1" applyBorder="1" applyAlignment="1" applyProtection="1">
      <alignment horizontal="center" vertical="center"/>
    </xf>
    <xf numFmtId="0" fontId="37" fillId="0" borderId="59" xfId="2" applyFont="1" applyFill="1" applyBorder="1" applyAlignment="1" applyProtection="1">
      <alignment horizontal="center"/>
    </xf>
    <xf numFmtId="0" fontId="37" fillId="0" borderId="60" xfId="2" applyFont="1" applyFill="1" applyBorder="1" applyAlignment="1" applyProtection="1">
      <alignment horizontal="center"/>
    </xf>
    <xf numFmtId="0" fontId="37" fillId="0" borderId="54" xfId="2" applyFont="1" applyFill="1" applyBorder="1" applyAlignment="1" applyProtection="1">
      <alignment horizontal="center" vertical="center"/>
    </xf>
    <xf numFmtId="0" fontId="37" fillId="0" borderId="55" xfId="2" applyFont="1" applyFill="1" applyBorder="1" applyAlignment="1" applyProtection="1">
      <alignment horizontal="center" vertical="center"/>
    </xf>
    <xf numFmtId="0" fontId="37" fillId="0" borderId="33" xfId="2" applyFont="1" applyFill="1" applyBorder="1" applyAlignment="1" applyProtection="1">
      <alignment horizontal="center" vertical="center" wrapText="1"/>
    </xf>
    <xf numFmtId="0" fontId="37" fillId="0" borderId="35" xfId="2" applyFont="1" applyFill="1" applyBorder="1" applyAlignment="1" applyProtection="1">
      <alignment horizontal="center" vertical="center" wrapText="1"/>
    </xf>
    <xf numFmtId="1" fontId="37" fillId="0" borderId="33" xfId="2" applyNumberFormat="1" applyFont="1" applyFill="1" applyBorder="1" applyAlignment="1" applyProtection="1">
      <alignment horizontal="center" vertical="justify"/>
    </xf>
    <xf numFmtId="1" fontId="37" fillId="0" borderId="35" xfId="2" applyNumberFormat="1" applyFont="1" applyFill="1" applyBorder="1" applyAlignment="1" applyProtection="1">
      <alignment horizontal="center" vertical="justify"/>
    </xf>
    <xf numFmtId="0" fontId="32" fillId="0" borderId="33" xfId="2" applyFont="1" applyFill="1" applyBorder="1" applyAlignment="1" applyProtection="1">
      <alignment horizontal="center" vertical="center" wrapText="1"/>
    </xf>
    <xf numFmtId="0" fontId="32" fillId="0" borderId="35" xfId="2" applyFont="1" applyFill="1" applyBorder="1" applyAlignment="1" applyProtection="1">
      <alignment horizontal="center" vertical="center" wrapText="1"/>
    </xf>
    <xf numFmtId="0" fontId="34" fillId="0" borderId="33" xfId="2" applyFont="1" applyFill="1" applyBorder="1" applyAlignment="1" applyProtection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2" fillId="0" borderId="58" xfId="2" applyFont="1" applyFill="1" applyBorder="1" applyAlignment="1" applyProtection="1">
      <alignment horizontal="center" vertical="center" wrapText="1"/>
    </xf>
    <xf numFmtId="0" fontId="32" fillId="0" borderId="60" xfId="2" applyFont="1" applyFill="1" applyBorder="1" applyAlignment="1" applyProtection="1">
      <alignment horizontal="center" vertical="center" wrapText="1"/>
    </xf>
    <xf numFmtId="1" fontId="11" fillId="0" borderId="33" xfId="2" applyNumberFormat="1" applyFont="1" applyFill="1" applyBorder="1" applyAlignment="1" applyProtection="1">
      <alignment horizontal="center" vertical="justify"/>
    </xf>
    <xf numFmtId="1" fontId="11" fillId="0" borderId="35" xfId="2" applyNumberFormat="1" applyFont="1" applyFill="1" applyBorder="1" applyAlignment="1" applyProtection="1">
      <alignment horizontal="center" vertical="justify"/>
    </xf>
    <xf numFmtId="1" fontId="11" fillId="0" borderId="58" xfId="2" applyNumberFormat="1" applyFont="1" applyFill="1" applyBorder="1" applyAlignment="1" applyProtection="1">
      <alignment horizontal="center" vertical="justify"/>
    </xf>
    <xf numFmtId="1" fontId="11" fillId="0" borderId="60" xfId="2" applyNumberFormat="1" applyFont="1" applyFill="1" applyBorder="1" applyAlignment="1" applyProtection="1">
      <alignment horizontal="center" vertical="justify"/>
    </xf>
    <xf numFmtId="0" fontId="11" fillId="0" borderId="58" xfId="2" applyFont="1" applyFill="1" applyBorder="1" applyAlignment="1" applyProtection="1">
      <alignment horizontal="center"/>
    </xf>
    <xf numFmtId="0" fontId="37" fillId="0" borderId="33" xfId="2" applyFont="1" applyBorder="1" applyAlignment="1" applyProtection="1">
      <alignment horizontal="center" vertical="center" wrapText="1"/>
    </xf>
    <xf numFmtId="0" fontId="106" fillId="0" borderId="54" xfId="0" applyFont="1" applyBorder="1" applyAlignment="1">
      <alignment horizontal="center" vertical="center"/>
    </xf>
    <xf numFmtId="0" fontId="106" fillId="0" borderId="55" xfId="0" applyFont="1" applyBorder="1" applyAlignment="1">
      <alignment horizontal="center" vertical="center"/>
    </xf>
    <xf numFmtId="1" fontId="11" fillId="0" borderId="59" xfId="2" applyNumberFormat="1" applyFont="1" applyBorder="1" applyAlignment="1" applyProtection="1">
      <alignment horizontal="center" vertical="center"/>
    </xf>
    <xf numFmtId="0" fontId="11" fillId="0" borderId="58" xfId="2" applyNumberFormat="1" applyFont="1" applyBorder="1" applyAlignment="1" applyProtection="1">
      <alignment horizontal="center" vertical="center"/>
    </xf>
    <xf numFmtId="0" fontId="11" fillId="0" borderId="60" xfId="2" applyNumberFormat="1" applyFont="1" applyBorder="1" applyAlignment="1" applyProtection="1">
      <alignment horizontal="center" vertical="center"/>
    </xf>
    <xf numFmtId="0" fontId="11" fillId="0" borderId="35" xfId="2" applyNumberFormat="1" applyFont="1" applyBorder="1" applyAlignment="1" applyProtection="1">
      <alignment horizontal="center" vertical="center"/>
    </xf>
    <xf numFmtId="3" fontId="11" fillId="0" borderId="58" xfId="2" applyNumberFormat="1" applyFont="1" applyBorder="1" applyAlignment="1" applyProtection="1">
      <alignment horizontal="center" vertical="center"/>
    </xf>
    <xf numFmtId="3" fontId="11" fillId="0" borderId="59" xfId="2" applyNumberFormat="1" applyFont="1" applyBorder="1" applyAlignment="1" applyProtection="1">
      <alignment horizontal="center" vertical="center"/>
    </xf>
    <xf numFmtId="3" fontId="11" fillId="0" borderId="60" xfId="2" applyNumberFormat="1" applyFont="1" applyBorder="1" applyAlignment="1" applyProtection="1">
      <alignment horizontal="center" vertical="center"/>
    </xf>
    <xf numFmtId="1" fontId="11" fillId="0" borderId="33" xfId="2" applyNumberFormat="1" applyFont="1" applyBorder="1" applyAlignment="1" applyProtection="1">
      <alignment horizontal="left" vertical="center"/>
    </xf>
    <xf numFmtId="1" fontId="11" fillId="0" borderId="35" xfId="2" applyNumberFormat="1" applyFont="1" applyBorder="1" applyAlignment="1" applyProtection="1">
      <alignment horizontal="left" vertical="center"/>
    </xf>
    <xf numFmtId="3" fontId="11" fillId="0" borderId="33" xfId="2" applyNumberFormat="1" applyFont="1" applyBorder="1" applyAlignment="1" applyProtection="1">
      <alignment horizontal="center" vertical="center"/>
    </xf>
    <xf numFmtId="3" fontId="11" fillId="0" borderId="35" xfId="2" applyNumberFormat="1" applyFont="1" applyBorder="1" applyAlignment="1" applyProtection="1">
      <alignment horizontal="center" vertical="center"/>
    </xf>
    <xf numFmtId="0" fontId="32" fillId="0" borderId="54" xfId="2" applyFont="1" applyBorder="1" applyAlignment="1" applyProtection="1">
      <alignment horizontal="center" vertical="center" wrapText="1"/>
    </xf>
    <xf numFmtId="0" fontId="32" fillId="0" borderId="55" xfId="2" applyFont="1" applyBorder="1" applyAlignment="1" applyProtection="1">
      <alignment horizontal="center" vertical="center" wrapText="1"/>
    </xf>
    <xf numFmtId="0" fontId="32" fillId="0" borderId="51" xfId="2" applyFont="1" applyBorder="1" applyAlignment="1" applyProtection="1">
      <alignment horizontal="center" vertical="center"/>
    </xf>
    <xf numFmtId="0" fontId="32" fillId="0" borderId="52" xfId="2" applyFont="1" applyBorder="1" applyAlignment="1" applyProtection="1">
      <alignment horizontal="center" vertical="center"/>
    </xf>
    <xf numFmtId="1" fontId="32" fillId="0" borderId="45" xfId="2" applyNumberFormat="1" applyFont="1" applyBorder="1" applyAlignment="1" applyProtection="1">
      <alignment horizontal="center" vertical="center"/>
    </xf>
    <xf numFmtId="1" fontId="32" fillId="0" borderId="40" xfId="2" applyNumberFormat="1" applyFont="1" applyBorder="1" applyAlignment="1" applyProtection="1">
      <alignment horizontal="center" vertical="center"/>
    </xf>
    <xf numFmtId="1" fontId="32" fillId="0" borderId="33" xfId="2" applyNumberFormat="1" applyFont="1" applyBorder="1" applyAlignment="1" applyProtection="1">
      <alignment horizontal="center" vertical="center"/>
    </xf>
    <xf numFmtId="1" fontId="32" fillId="0" borderId="35" xfId="2" applyNumberFormat="1" applyFont="1" applyBorder="1" applyAlignment="1" applyProtection="1">
      <alignment horizontal="center" vertical="center"/>
    </xf>
    <xf numFmtId="0" fontId="32" fillId="0" borderId="33" xfId="2" applyFont="1" applyBorder="1" applyAlignment="1" applyProtection="1">
      <alignment horizontal="center" vertical="center" wrapText="1"/>
    </xf>
    <xf numFmtId="0" fontId="32" fillId="0" borderId="35" xfId="2" applyFont="1" applyBorder="1" applyAlignment="1" applyProtection="1">
      <alignment horizontal="center" vertical="center" wrapText="1"/>
    </xf>
    <xf numFmtId="1" fontId="32" fillId="0" borderId="58" xfId="2" applyNumberFormat="1" applyFont="1" applyBorder="1" applyAlignment="1" applyProtection="1">
      <alignment horizontal="center" vertical="center"/>
    </xf>
    <xf numFmtId="1" fontId="32" fillId="0" borderId="60" xfId="2" applyNumberFormat="1" applyFont="1" applyBorder="1" applyAlignment="1" applyProtection="1">
      <alignment horizontal="center" vertical="center"/>
    </xf>
  </cellXfs>
  <cellStyles count="1402">
    <cellStyle name="Comma" xfId="1" builtinId="3"/>
    <cellStyle name="Comma 2" xfId="26" xr:uid="{00000000-0005-0000-0000-000001000000}"/>
    <cellStyle name="Good 10" xfId="58" xr:uid="{CCE3A909-95AC-4F51-B0BA-BC1DD745E1D5}"/>
    <cellStyle name="Good 10 2" xfId="91" xr:uid="{56891434-BFC7-4029-8484-86ED677A4F4B}"/>
    <cellStyle name="Good 11" xfId="60" xr:uid="{242A65E1-AF54-4ECD-8CE9-6538C44E6BE2}"/>
    <cellStyle name="Good 11 2" xfId="93" xr:uid="{11574D06-06FA-4127-A2AF-1BC5762388D8}"/>
    <cellStyle name="Good 12" xfId="62" xr:uid="{89BDB253-AC27-40EE-8280-9D04A9322F55}"/>
    <cellStyle name="Good 12 2" xfId="95" xr:uid="{85C3E4FA-EA8C-4582-86B6-BABC85EBF0FC}"/>
    <cellStyle name="Good 13" xfId="64" xr:uid="{ED23AAE6-A806-418F-8E4E-EAE1B4808EBB}"/>
    <cellStyle name="Good 13 2" xfId="97" xr:uid="{3C175439-E6D1-4991-89EE-B91ABF0180AD}"/>
    <cellStyle name="Good 14" xfId="66" xr:uid="{3F6F75DD-443A-47CE-AE96-60B82C89D449}"/>
    <cellStyle name="Good 14 2" xfId="99" xr:uid="{E81E39EB-C65B-45EB-9E50-BE17F4F8C483}"/>
    <cellStyle name="Good 15" xfId="68" xr:uid="{3509A8CB-E74A-49B6-A6DC-776F06097132}"/>
    <cellStyle name="Good 15 2" xfId="101" xr:uid="{1559B4C7-7ECC-4C01-894B-9CD63FEB7833}"/>
    <cellStyle name="Good 16" xfId="70" xr:uid="{BCF825F5-86C1-4C7F-8E79-7B91D8E6A985}"/>
    <cellStyle name="Good 16 2" xfId="103" xr:uid="{AAFE30FB-56DC-4F57-97DD-888A1647B7EB}"/>
    <cellStyle name="Good 17" xfId="72" xr:uid="{CB0278E3-4463-4304-9188-99F35E6A3C0E}"/>
    <cellStyle name="Good 17 2" xfId="105" xr:uid="{1DF9F4ED-ECDE-423F-A5EE-24A58D61CFB2}"/>
    <cellStyle name="Good 18" xfId="74" xr:uid="{8E7797BC-ED72-4C12-8D60-2B679B79A4FF}"/>
    <cellStyle name="Good 18 2" xfId="114" xr:uid="{594C587C-F378-4382-86F5-BC26527C46D6}"/>
    <cellStyle name="Good 19" xfId="108" xr:uid="{284B6922-CA25-4EFA-855D-D8D7EFFA5E09}"/>
    <cellStyle name="Good 2" xfId="43" xr:uid="{5867463D-FE67-40E0-98D8-CD2F0B18CBFC}"/>
    <cellStyle name="Good 2 2" xfId="76" xr:uid="{42BE217A-6211-4526-BFF2-1B344B513A93}"/>
    <cellStyle name="Good 2 3" xfId="113" xr:uid="{EB70B486-AF97-457A-8CC0-0DEEC5198D46}"/>
    <cellStyle name="Good 20" xfId="111" xr:uid="{C7BCD10D-8E25-4243-A3EC-217403A5DF23}"/>
    <cellStyle name="Good 21" xfId="110" xr:uid="{0921F0E5-0E83-4D9B-A597-FB07672B0CD5}"/>
    <cellStyle name="Good 22" xfId="109" xr:uid="{AD4091D3-5F88-42F9-9D75-E96948DFD1F9}"/>
    <cellStyle name="Good 23" xfId="172" xr:uid="{BE2A0B47-C959-4F60-B41C-A8E6EA493CBB}"/>
    <cellStyle name="Good 24" xfId="161" xr:uid="{358CEA50-8C2B-493B-ADC6-5C512C4F2043}"/>
    <cellStyle name="Good 25" xfId="175" xr:uid="{6CAE713B-3016-46C6-8585-A0F4C4B59627}"/>
    <cellStyle name="Good 26" xfId="160" xr:uid="{7667AC62-EA34-4BE2-90C6-3D8EC4A77923}"/>
    <cellStyle name="Good 27" xfId="184" xr:uid="{4F765F60-9707-4FC8-A1F5-089CD555BFD9}"/>
    <cellStyle name="Good 28" xfId="152" xr:uid="{236CD5FC-6DD2-45AF-AD5B-8DF925AC8546}"/>
    <cellStyle name="Good 29" xfId="178" xr:uid="{DDF68D86-B7B8-41FC-B84C-E708FA082537}"/>
    <cellStyle name="Good 3" xfId="44" xr:uid="{2DBE21E6-409D-4EC9-8BBC-E59420CC29BE}"/>
    <cellStyle name="Good 3 2" xfId="77" xr:uid="{AB383240-3AD5-46BB-AD30-C1447171EB60}"/>
    <cellStyle name="Good 30" xfId="164" xr:uid="{5FC50965-8B17-4919-9C86-F9BBD6508C7A}"/>
    <cellStyle name="Good 31" xfId="150" xr:uid="{C733F5A1-1BC9-4255-976B-014E0FE62074}"/>
    <cellStyle name="Good 32" xfId="185" xr:uid="{A429818E-DA66-4195-A1AF-2705323F1AFD}"/>
    <cellStyle name="Good 33" xfId="187" xr:uid="{8E1BB407-A080-4632-9EA6-A366E1031C2E}"/>
    <cellStyle name="Good 34" xfId="186" xr:uid="{ECC8A395-9295-4A13-8824-E1E92841C93E}"/>
    <cellStyle name="Good 4" xfId="47" xr:uid="{01A0265D-C1CC-4458-9580-3911507792B2}"/>
    <cellStyle name="Good 4 2" xfId="80" xr:uid="{51E3E05F-7D1A-4BE8-B202-8A38DCD518B6}"/>
    <cellStyle name="Good 5" xfId="49" xr:uid="{7422E3B6-DA10-4C64-A6D8-63DC7EAABCEF}"/>
    <cellStyle name="Good 5 2" xfId="82" xr:uid="{F5E9DEF8-BCDE-4688-8809-C9596BBD83FC}"/>
    <cellStyle name="Good 6" xfId="51" xr:uid="{77B4BE9F-E261-4D07-AC05-0ABB3F2988FC}"/>
    <cellStyle name="Good 6 2" xfId="84" xr:uid="{BD87C4E9-1F03-4F4D-B6C4-6F8FE38222F9}"/>
    <cellStyle name="Good 7" xfId="53" xr:uid="{E70B2659-60FC-45FF-B187-A1BCCE4EA9CC}"/>
    <cellStyle name="Good 7 2" xfId="86" xr:uid="{9B86D0EC-DF54-4E76-B332-4AF7AC30434D}"/>
    <cellStyle name="Good 8" xfId="55" xr:uid="{176B68FF-501B-456E-B98A-F8AB0564D47C}"/>
    <cellStyle name="Good 8 2" xfId="88" xr:uid="{AE6CCC13-4F15-4644-B76E-54835F461BFF}"/>
    <cellStyle name="Good 9" xfId="56" xr:uid="{0A7A7154-AED4-4925-B214-125E1AAC7D8E}"/>
    <cellStyle name="Good 9 2" xfId="89" xr:uid="{9111BD48-2A89-4E93-B3BA-D040F3A83D15}"/>
    <cellStyle name="Hyperlink" xfId="2" builtinId="8"/>
    <cellStyle name="Hyperlink 2" xfId="34" xr:uid="{392516B2-49DC-435B-AE52-7355E6AF3A02}"/>
    <cellStyle name="Normal" xfId="0" builtinId="0"/>
    <cellStyle name="Normal 10" xfId="25" xr:uid="{00000000-0005-0000-0000-000004000000}"/>
    <cellStyle name="Normal 10 10" xfId="133" xr:uid="{C7C51158-B9ED-452D-8757-26324ADF77E0}"/>
    <cellStyle name="Normal 10 10 2" xfId="1117" xr:uid="{056907FE-76FB-41D4-8D4D-6EE14CA3F72D}"/>
    <cellStyle name="Normal 10 10 3" xfId="607" xr:uid="{AF1F6376-544B-48FB-B35A-364C4C2C1C02}"/>
    <cellStyle name="Normal 10 11" xfId="135" xr:uid="{39FAE1DB-DBB4-4A7A-AE29-B77C970A72AD}"/>
    <cellStyle name="Normal 10 11 2" xfId="1119" xr:uid="{7065A9AA-773B-4FE9-8A19-DCDB8293B6EA}"/>
    <cellStyle name="Normal 10 11 3" xfId="609" xr:uid="{DAD6B125-889A-43A0-A1A9-50ECE9E06213}"/>
    <cellStyle name="Normal 10 12" xfId="127" xr:uid="{03495305-48D7-4755-9C2C-9DAD0299DE78}"/>
    <cellStyle name="Normal 10 12 2" xfId="1112" xr:uid="{4E52F20E-4169-4DA0-92EF-BC8C24288C24}"/>
    <cellStyle name="Normal 10 12 3" xfId="602" xr:uid="{72E3D188-9550-4C2A-8764-E161C66D2D48}"/>
    <cellStyle name="Normal 10 13" xfId="137" xr:uid="{ABCE92D3-1B14-4DD2-9FDA-0EB56F0BF483}"/>
    <cellStyle name="Normal 10 13 2" xfId="1121" xr:uid="{15B91B35-D74C-4FFB-958B-2CF623558F99}"/>
    <cellStyle name="Normal 10 13 3" xfId="611" xr:uid="{22BC36E1-4077-4945-B956-822C6CB53448}"/>
    <cellStyle name="Normal 10 14" xfId="132" xr:uid="{1B089C19-AD9A-4BA6-A0B8-67917D78613A}"/>
    <cellStyle name="Normal 10 14 2" xfId="1116" xr:uid="{A0BFDC1B-288F-4856-9297-55B1A3581D89}"/>
    <cellStyle name="Normal 10 14 3" xfId="606" xr:uid="{28C6C1C6-DDCC-4F3D-98F2-909B42C1431D}"/>
    <cellStyle name="Normal 10 15" xfId="126" xr:uid="{5122C0E5-E3BA-4BEC-94E4-15B07C312716}"/>
    <cellStyle name="Normal 10 15 2" xfId="1111" xr:uid="{6E197BEC-9F95-44C8-901A-D5D25C4BA42A}"/>
    <cellStyle name="Normal 10 15 3" xfId="601" xr:uid="{53C62F97-7C33-48E4-9DE7-CEC2D856267F}"/>
    <cellStyle name="Normal 10 16" xfId="131" xr:uid="{BF5D4468-532D-48BC-BDF3-D0995FF276A2}"/>
    <cellStyle name="Normal 10 16 2" xfId="1115" xr:uid="{9E9863E0-05EE-45BF-A1C2-4BC4CF0707DF}"/>
    <cellStyle name="Normal 10 16 3" xfId="605" xr:uid="{C99E0E52-C571-4861-84B4-8EB1FBAB717D}"/>
    <cellStyle name="Normal 10 17" xfId="924" xr:uid="{49C95232-84F1-45CA-8DE4-F65A2CF51A7C}"/>
    <cellStyle name="Normal 10 18" xfId="398" xr:uid="{7D90E4E0-9E64-4DB8-9045-7D1D415C2054}"/>
    <cellStyle name="Normal 10 2" xfId="75" xr:uid="{4FAC808A-EC02-4822-9947-E92F0CC550E6}"/>
    <cellStyle name="Normal 10 2 2" xfId="925" xr:uid="{8B7303EB-338A-475D-8EAB-A72F671CFF9F}"/>
    <cellStyle name="Normal 10 2 3" xfId="399" xr:uid="{6500A7DA-FDDD-4BFF-B409-05276B6235B2}"/>
    <cellStyle name="Normal 10 3" xfId="112" xr:uid="{856FAA11-92D6-421A-A95C-D4204765AF66}"/>
    <cellStyle name="Normal 10 3 2" xfId="926" xr:uid="{6688913B-A8A2-4868-8CDA-28B80C9AD393}"/>
    <cellStyle name="Normal 10 3 3" xfId="400" xr:uid="{04D7C3EB-60BE-4DF0-9DE4-C4CE5F4141D8}"/>
    <cellStyle name="Normal 10 4" xfId="138" xr:uid="{9282C012-3AAF-4906-AFF0-0CE009F875B5}"/>
    <cellStyle name="Normal 10 4 2" xfId="927" xr:uid="{8ADF7EEE-F292-4C29-B911-1C5E74EEC0E6}"/>
    <cellStyle name="Normal 10 4 3" xfId="401" xr:uid="{7771B06F-AD0D-4D7F-97D5-2BE7D89CD6A4}"/>
    <cellStyle name="Normal 10 5" xfId="129" xr:uid="{E083B228-272C-4778-B3DB-5649D8EA6A67}"/>
    <cellStyle name="Normal 10 5 2" xfId="928" xr:uid="{DCE39C2D-C4AA-4732-BAD3-D518CE2BD621}"/>
    <cellStyle name="Normal 10 5 3" xfId="402" xr:uid="{0FB84759-AF08-4579-BBFA-02995C2234FE}"/>
    <cellStyle name="Normal 10 6" xfId="128" xr:uid="{6395FCD9-45C7-47E1-B36C-0C70D8CA8116}"/>
    <cellStyle name="Normal 10 6 2" xfId="1113" xr:uid="{E0CF1F1D-A199-4E5C-BA69-49C4BE08225F}"/>
    <cellStyle name="Normal 10 6 3" xfId="603" xr:uid="{5E60DAC2-03AF-4002-9AB1-26DDB2BCFC26}"/>
    <cellStyle name="Normal 10 7" xfId="130" xr:uid="{28CD0C25-62CC-408C-9B88-1D3255CE257F}"/>
    <cellStyle name="Normal 10 7 2" xfId="1114" xr:uid="{0EE6FF4C-125E-4D38-8BAD-5ABA4A6CEF1C}"/>
    <cellStyle name="Normal 10 7 3" xfId="604" xr:uid="{2E6206F8-19DC-4096-9996-FED9641545BD}"/>
    <cellStyle name="Normal 10 8" xfId="136" xr:uid="{C3CF39E3-EADC-4CF6-94CE-078F05095A92}"/>
    <cellStyle name="Normal 10 8 2" xfId="1120" xr:uid="{57ABA05B-3BF1-4BAA-8CCD-AF5E87C41736}"/>
    <cellStyle name="Normal 10 8 3" xfId="610" xr:uid="{82BC05D4-396A-47ED-8EDE-CCC84D804C90}"/>
    <cellStyle name="Normal 10 9" xfId="125" xr:uid="{8E83BBF1-2841-4FE0-AB64-8651E338E519}"/>
    <cellStyle name="Normal 10 9 2" xfId="1110" xr:uid="{C89BCFAD-611B-4F10-8D28-938AFA64A425}"/>
    <cellStyle name="Normal 10 9 3" xfId="600" xr:uid="{B2E67A7A-C1CE-4DE8-812D-FB4ADD537ECD}"/>
    <cellStyle name="Normal 100" xfId="899" xr:uid="{C4850231-CE44-4EE2-9D0A-6A1E84885057}"/>
    <cellStyle name="Normal 100 2" xfId="1366" xr:uid="{9EB9E1C9-D6E0-4A3C-A681-468325EC6CD2}"/>
    <cellStyle name="Normal 101" xfId="202" xr:uid="{AD9CACA9-1E46-4019-B984-5887F1BF08A8}"/>
    <cellStyle name="Normal 101 2" xfId="1165" xr:uid="{C15D2DE2-7C40-4008-BC20-C14D621A6AB3}"/>
    <cellStyle name="Normal 101 3" xfId="660" xr:uid="{D19B4229-8666-48A6-B1D1-43BEBCC14817}"/>
    <cellStyle name="Normal 102" xfId="887" xr:uid="{F073B9C6-CF43-4B80-8C42-2A8E9601918C}"/>
    <cellStyle name="Normal 102 2" xfId="1365" xr:uid="{FCF02B96-5341-4D61-A441-08A42537D29F}"/>
    <cellStyle name="Normal 103" xfId="203" xr:uid="{4EB3A309-3FFC-4171-AEBA-83592626A580}"/>
    <cellStyle name="Normal 103 2" xfId="1166" xr:uid="{589DD0BC-E55D-4A0E-B0DC-0A6A60E249BB}"/>
    <cellStyle name="Normal 103 3" xfId="661" xr:uid="{A9AFF2CD-8E2E-41CD-AE18-3B628A5C20D3}"/>
    <cellStyle name="Normal 104" xfId="850" xr:uid="{3CB0C615-9027-4853-8B24-CD7981E064C1}"/>
    <cellStyle name="Normal 104 2" xfId="1353" xr:uid="{69F7FFBE-C753-4B68-9BFC-E78F3A527E34}"/>
    <cellStyle name="Normal 105" xfId="589" xr:uid="{CC0E3DBB-66BF-46B6-807F-9C0924009846}"/>
    <cellStyle name="Normal 105 2" xfId="1107" xr:uid="{79CB2E8F-E3DE-411B-AB1B-588030CD6B8C}"/>
    <cellStyle name="Normal 106" xfId="204" xr:uid="{B0B37100-1F30-47D2-8D64-A12553AC1420}"/>
    <cellStyle name="Normal 106 2" xfId="1167" xr:uid="{824F780F-B641-4909-A493-92A2EBFAD9B5}"/>
    <cellStyle name="Normal 106 3" xfId="662" xr:uid="{2E6E02E3-CC1B-4225-A43F-E50D6C097445}"/>
    <cellStyle name="Normal 107" xfId="205" xr:uid="{540626D9-DF98-4D22-BF0C-5C252E9E67C2}"/>
    <cellStyle name="Normal 107 2" xfId="1168" xr:uid="{DCEEDA28-24A2-49F9-9989-BACA09F64F9D}"/>
    <cellStyle name="Normal 107 3" xfId="663" xr:uid="{DACEDC5A-7868-4794-B794-87B52B863DF9}"/>
    <cellStyle name="Normal 108" xfId="206" xr:uid="{92657961-7093-464A-92E3-61D136C6C61B}"/>
    <cellStyle name="Normal 108 2" xfId="1169" xr:uid="{FA8808A8-C0FA-4B18-8532-B4EF34C84BBE}"/>
    <cellStyle name="Normal 108 3" xfId="664" xr:uid="{EDBCB80D-ED51-4085-8D9F-3ADE5948FB04}"/>
    <cellStyle name="Normal 109" xfId="915" xr:uid="{EC709BEC-592D-48C8-968A-70A1B6BCE370}"/>
    <cellStyle name="Normal 109 2" xfId="1368" xr:uid="{A01EC1E1-74A7-4911-AFF3-1EE066DD8E48}"/>
    <cellStyle name="Normal 11" xfId="45" xr:uid="{FA8485FE-AB39-4A0D-99EF-C1C694E15DCA}"/>
    <cellStyle name="Normal 11 2" xfId="78" xr:uid="{99418D46-9435-4C1E-A70A-D74C9C911EAF}"/>
    <cellStyle name="Normal 11 2 2" xfId="1108" xr:uid="{0DC7A5DC-36C5-4F01-B1A8-19919B01BEE3}"/>
    <cellStyle name="Normal 11 2 3" xfId="591" xr:uid="{AE4A3E97-A940-4EEE-9082-917C1A49BB62}"/>
    <cellStyle name="Normal 11 3" xfId="929" xr:uid="{87D4CAD6-E033-4BBD-8C24-E89E9C4CB231}"/>
    <cellStyle name="Normal 11 4" xfId="403" xr:uid="{636C8ED9-CE95-4EE0-8D8E-F3713D46C6B1}"/>
    <cellStyle name="Normal 110" xfId="207" xr:uid="{8B21B91C-2533-4550-AFDF-3233E64F52AD}"/>
    <cellStyle name="Normal 110 2" xfId="1170" xr:uid="{2EC7C6B3-3B58-4BED-B9FF-F394BCD27AD6}"/>
    <cellStyle name="Normal 110 3" xfId="665" xr:uid="{921B3C74-9FAF-4FAC-A54A-CE6946B5151B}"/>
    <cellStyle name="Normal 111" xfId="875" xr:uid="{D81F0F3B-F97F-4ACF-B670-26CAA500E60A}"/>
    <cellStyle name="Normal 111 2" xfId="1362" xr:uid="{E264F973-06C7-40AB-9893-BAA689E08E8C}"/>
    <cellStyle name="Normal 112" xfId="923" xr:uid="{73648050-AA4B-4830-9AF3-AF3E44324D4B}"/>
    <cellStyle name="Normal 113" xfId="397" xr:uid="{16D6AF64-DB21-4A61-A1C5-10EA7A8412F3}"/>
    <cellStyle name="Normal 114" xfId="1383" xr:uid="{AA83197F-6432-4E10-858B-26FECCC03502}"/>
    <cellStyle name="Normal 114 2" xfId="1386" xr:uid="{B0B995E3-A406-41B2-A707-AA87CFB18F74}"/>
    <cellStyle name="Normal 114 3" xfId="1397" xr:uid="{C9B30850-2902-4DA5-9BDB-45D00F66EE8F}"/>
    <cellStyle name="Normal 114 3 2" xfId="1401" xr:uid="{26AA1559-8177-46C0-983D-C2BEDB2ABA1F}"/>
    <cellStyle name="Normal 114 4" xfId="1399" xr:uid="{22BDFBF8-E9E7-4BC8-8494-3DC3D5CDF198}"/>
    <cellStyle name="Normal 12" xfId="46" xr:uid="{4E7FE287-F209-40B2-B3FD-7FF703B1CCB9}"/>
    <cellStyle name="Normal 12 2" xfId="79" xr:uid="{E88BC1A6-272A-44AD-AAE1-26ACD646805A}"/>
    <cellStyle name="Normal 12 2 2" xfId="931" xr:uid="{15FD48F2-1952-47F1-AE3D-E4F582F71982}"/>
    <cellStyle name="Normal 12 2 3" xfId="405" xr:uid="{541062D2-4DFE-4476-A5E7-F3D940AB8B28}"/>
    <cellStyle name="Normal 12 3" xfId="406" xr:uid="{CF1E1E2D-199A-4485-A57A-4DEE9B0FAF06}"/>
    <cellStyle name="Normal 12 3 2" xfId="932" xr:uid="{E239053E-491F-4F0F-B669-E6F186CE5349}"/>
    <cellStyle name="Normal 12 4" xfId="407" xr:uid="{A74207A7-BC0D-4BDC-8307-D52619AB551B}"/>
    <cellStyle name="Normal 12 4 2" xfId="933" xr:uid="{FF29BF4E-14A3-4D22-8F99-CCA674C41FE8}"/>
    <cellStyle name="Normal 12 5" xfId="408" xr:uid="{D647FE70-2990-40DF-AC14-CC0850D223CC}"/>
    <cellStyle name="Normal 12 5 2" xfId="934" xr:uid="{F4BFE1A5-08FB-4324-8F5C-0D2BB2860955}"/>
    <cellStyle name="Normal 12 6" xfId="930" xr:uid="{89147026-52F5-49AE-9FA5-D459B77B1D22}"/>
    <cellStyle name="Normal 12 7" xfId="404" xr:uid="{71072135-8260-41DE-8FD7-33869EB4E7E5}"/>
    <cellStyle name="Normal 129" xfId="208" xr:uid="{C1331857-6C8F-40D9-B73D-209807797685}"/>
    <cellStyle name="Normal 129 2" xfId="1171" xr:uid="{69E5A566-6FD4-42F2-BAA8-C78411E95617}"/>
    <cellStyle name="Normal 129 3" xfId="666" xr:uid="{84A7AA36-CD61-427D-BF99-EB89A9E830B1}"/>
    <cellStyle name="Normal 13" xfId="48" xr:uid="{2E4D25D6-40D5-4282-91B3-2FC0A8F381A6}"/>
    <cellStyle name="Normal 13 2" xfId="81" xr:uid="{5D057025-7D84-4190-A6AD-1B800655C24E}"/>
    <cellStyle name="Normal 13 2 2" xfId="936" xr:uid="{92938D3D-388D-47F6-BF0B-93A3F32C3604}"/>
    <cellStyle name="Normal 13 2 3" xfId="410" xr:uid="{F3797790-074C-4275-8693-608E43218B83}"/>
    <cellStyle name="Normal 13 3" xfId="411" xr:uid="{FB0EBABC-4915-4D1A-B0E2-0531658536DB}"/>
    <cellStyle name="Normal 13 3 2" xfId="937" xr:uid="{47773FBB-060B-4078-B1B7-22C671D49638}"/>
    <cellStyle name="Normal 13 4" xfId="412" xr:uid="{2C2DD950-C51B-4719-8721-36C901D20FC5}"/>
    <cellStyle name="Normal 13 4 2" xfId="938" xr:uid="{BA5BFD76-8CEC-494D-8DDB-58B97BF0EA8A}"/>
    <cellStyle name="Normal 13 5" xfId="413" xr:uid="{6621FF84-0AD3-4C09-9667-057E05A1CF05}"/>
    <cellStyle name="Normal 13 5 2" xfId="939" xr:uid="{586CCEE5-63FF-47AF-AD63-4553CB823860}"/>
    <cellStyle name="Normal 13 6" xfId="935" xr:uid="{8DCDF738-3711-4871-B087-4121CF06C707}"/>
    <cellStyle name="Normal 13 7" xfId="409" xr:uid="{CA7E5601-F846-474B-BA52-74BC9406398D}"/>
    <cellStyle name="Normal 132" xfId="209" xr:uid="{1CC5DFE7-4B7F-425E-9487-056BEB12E313}"/>
    <cellStyle name="Normal 132 2" xfId="1172" xr:uid="{BFD49347-21B3-4D72-AF73-6EAE57B944BB}"/>
    <cellStyle name="Normal 132 3" xfId="667" xr:uid="{7D842CE6-9503-49C1-8D49-EC08150DC06F}"/>
    <cellStyle name="Normal 133" xfId="210" xr:uid="{CB721B69-942A-4316-95C1-793557187E27}"/>
    <cellStyle name="Normal 133 2" xfId="1173" xr:uid="{EBE2D6A1-0A43-438A-AF04-C7768C94052E}"/>
    <cellStyle name="Normal 133 3" xfId="668" xr:uid="{14AF904F-A3B6-4039-9105-2C36002C817D}"/>
    <cellStyle name="Normal 135" xfId="211" xr:uid="{718FDF52-6673-43B7-A61F-3EACEB65D9F7}"/>
    <cellStyle name="Normal 135 2" xfId="1174" xr:uid="{1AAF37ED-F093-4951-B33E-51A38D3B052F}"/>
    <cellStyle name="Normal 135 3" xfId="669" xr:uid="{90860A1C-E671-40CB-BAE6-DBAD7EFC94CA}"/>
    <cellStyle name="Normal 136" xfId="212" xr:uid="{7C25B7C1-E1BE-483F-B1F5-39BF6CCDADB0}"/>
    <cellStyle name="Normal 136 2" xfId="1175" xr:uid="{18700E3B-C575-402A-910A-739F0FC6CA5C}"/>
    <cellStyle name="Normal 136 3" xfId="670" xr:uid="{A59C8FF4-D784-4213-B789-07785A86A6D6}"/>
    <cellStyle name="Normal 137" xfId="213" xr:uid="{DC67A1A5-74A4-45CA-A111-E1CD4D4DBA66}"/>
    <cellStyle name="Normal 137 2" xfId="1176" xr:uid="{104C1DF8-FF7D-4D6B-BD00-CE5DD9EADD1E}"/>
    <cellStyle name="Normal 137 3" xfId="671" xr:uid="{8D232DBF-A831-46A7-BDD3-80E0D300CA59}"/>
    <cellStyle name="Normal 138" xfId="1369" xr:uid="{5A5D5CC3-DF63-4C6E-9858-69FDCA938ACE}"/>
    <cellStyle name="Normal 139" xfId="1370" xr:uid="{6E445529-B657-4B04-B5CD-06CC532E153E}"/>
    <cellStyle name="Normal 14" xfId="50" xr:uid="{175EFAF1-B90B-4699-8C60-B6EDC7F68FC2}"/>
    <cellStyle name="Normal 14 2" xfId="83" xr:uid="{B2359CF7-D22A-4E01-ADFC-B0E065BDCE2F}"/>
    <cellStyle name="Normal 14 2 2" xfId="941" xr:uid="{808976C9-0966-49FA-9029-2B5CB682DCFB}"/>
    <cellStyle name="Normal 14 2 3" xfId="415" xr:uid="{E41D065E-E5E2-4DED-958B-D792A78DE720}"/>
    <cellStyle name="Normal 14 3" xfId="416" xr:uid="{301D9E1F-9DD6-4357-9D8F-C8F0160DA9A4}"/>
    <cellStyle name="Normal 14 3 2" xfId="942" xr:uid="{DD4C1923-0D24-4C91-8181-0222E657C8AF}"/>
    <cellStyle name="Normal 14 4" xfId="417" xr:uid="{06916BBE-E131-4EB7-81D3-9258188CD4A2}"/>
    <cellStyle name="Normal 14 4 2" xfId="943" xr:uid="{16532D3D-92A1-42CF-859E-BFAFE965FA94}"/>
    <cellStyle name="Normal 14 5" xfId="418" xr:uid="{6729493E-E433-4A4C-9E68-37BD904437E1}"/>
    <cellStyle name="Normal 14 5 2" xfId="944" xr:uid="{F089E108-4ED2-4619-A351-FA49880A63DE}"/>
    <cellStyle name="Normal 14 6" xfId="940" xr:uid="{C152BC18-CA82-4E0D-AFC3-F0531A434A1B}"/>
    <cellStyle name="Normal 14 7" xfId="414" xr:uid="{5BF9B214-859E-4061-9310-3504C033F2D3}"/>
    <cellStyle name="Normal 140" xfId="1371" xr:uid="{EB46A125-6D8D-42FA-BD5F-1AD2124D0118}"/>
    <cellStyle name="Normal 141" xfId="1372" xr:uid="{266E4D2B-A159-4CA0-87D6-4AE4D7B25801}"/>
    <cellStyle name="Normal 142" xfId="1373" xr:uid="{73B95E5C-5C5B-49C4-B7AF-C3433C493534}"/>
    <cellStyle name="Normal 143" xfId="1374" xr:uid="{2D95BB5E-F0D6-4555-8D61-79963BA4499A}"/>
    <cellStyle name="Normal 144" xfId="1376" xr:uid="{836B217A-ABB8-491D-9C52-6D6A6B4D3367}"/>
    <cellStyle name="Normal 145" xfId="1375" xr:uid="{53EB49B5-1C4B-4C2E-9808-641E5E42CF49}"/>
    <cellStyle name="Normal 146" xfId="1378" xr:uid="{A9C5514F-8BE9-42DB-A9FC-3B4845E5C3DB}"/>
    <cellStyle name="Normal 147" xfId="1377" xr:uid="{1D4F3BA1-AF29-4813-B5DA-A1ED3EBC8046}"/>
    <cellStyle name="Normal 148" xfId="1379" xr:uid="{ECA3D6EB-0123-4D5C-B628-4A1999745A82}"/>
    <cellStyle name="Normal 149" xfId="1381" xr:uid="{C67D04CE-0B3C-4D1C-B09B-7836B3582681}"/>
    <cellStyle name="Normal 15" xfId="52" xr:uid="{A27EB945-C676-443D-90F0-A1582DECC1BA}"/>
    <cellStyle name="Normal 15 2" xfId="85" xr:uid="{306315D2-5D5F-461C-BA04-6DFABD90DC57}"/>
    <cellStyle name="Normal 15 2 2" xfId="946" xr:uid="{C95B3707-21A0-4C1B-BA84-3296E912E31F}"/>
    <cellStyle name="Normal 15 2 3" xfId="420" xr:uid="{E7661506-2D96-43A7-BCFD-677F68F95446}"/>
    <cellStyle name="Normal 15 3" xfId="421" xr:uid="{42392331-1D1A-44C6-813B-4DE211E87F7B}"/>
    <cellStyle name="Normal 15 3 2" xfId="947" xr:uid="{BEE7F270-6C93-405E-A618-5F6225739CB7}"/>
    <cellStyle name="Normal 15 4" xfId="422" xr:uid="{1E8FE165-D642-4A12-A458-709A2CCD5C36}"/>
    <cellStyle name="Normal 15 4 2" xfId="948" xr:uid="{BFE85FA1-4037-4977-AE6F-59FF481BE6AF}"/>
    <cellStyle name="Normal 15 5" xfId="423" xr:uid="{548BEC1C-FB6D-4F90-A063-7DABA497E804}"/>
    <cellStyle name="Normal 15 5 2" xfId="949" xr:uid="{2AF728A7-7CD5-470E-8093-5BAB82740CF9}"/>
    <cellStyle name="Normal 15 6" xfId="945" xr:uid="{70C55398-73C7-4937-9C46-9C929A8F081F}"/>
    <cellStyle name="Normal 15 7" xfId="419" xr:uid="{CB78B832-0C10-4E9B-9A96-54F304392CCB}"/>
    <cellStyle name="Normal 150" xfId="1380" xr:uid="{9AB54CEC-D46C-46ED-9EBD-8841C01D9CF9}"/>
    <cellStyle name="Normal 16" xfId="54" xr:uid="{AF542B5A-440A-40E0-93AB-D1119CCD927C}"/>
    <cellStyle name="Normal 16 2" xfId="87" xr:uid="{59139C81-7781-4756-8D1E-13084A2CFA46}"/>
    <cellStyle name="Normal 16 2 2" xfId="951" xr:uid="{980FCE47-140D-4F2F-BC0F-6162DD473F0E}"/>
    <cellStyle name="Normal 16 2 3" xfId="425" xr:uid="{7580819B-6921-4BA7-9CF8-113289CA7703}"/>
    <cellStyle name="Normal 16 3" xfId="426" xr:uid="{12A82C1D-0364-4B46-A6C8-A5C8D21A930F}"/>
    <cellStyle name="Normal 16 3 2" xfId="952" xr:uid="{0F7212CC-5309-4DF1-9BFE-2FBFE3784227}"/>
    <cellStyle name="Normal 16 4" xfId="427" xr:uid="{835C2619-A30F-4A23-B147-43797C9AFAF1}"/>
    <cellStyle name="Normal 16 4 2" xfId="953" xr:uid="{E53167B6-CAAA-43BE-B23A-B7370E2F35BC}"/>
    <cellStyle name="Normal 16 5" xfId="428" xr:uid="{7DEE9F6E-B1D5-4191-AA2E-139C0AC14DBA}"/>
    <cellStyle name="Normal 16 5 2" xfId="954" xr:uid="{A0EBF645-E83F-48E7-A0A4-6671E52ECF50}"/>
    <cellStyle name="Normal 16 6" xfId="950" xr:uid="{54AB7FAD-5560-4AE5-A77C-FCB3B9BC633F}"/>
    <cellStyle name="Normal 16 7" xfId="424" xr:uid="{76154E50-1D4D-4496-BA1D-FED3816DFB16}"/>
    <cellStyle name="Normal 17" xfId="107" xr:uid="{F27DE45B-218E-4926-9D7F-EEDC876BE40E}"/>
    <cellStyle name="Normal 17 2" xfId="430" xr:uid="{239DFC49-71C2-4B66-93C9-DE9593EC5DF4}"/>
    <cellStyle name="Normal 17 2 2" xfId="956" xr:uid="{6CB99AE2-536A-4D2B-838E-C0F6C28EEC2C}"/>
    <cellStyle name="Normal 17 3" xfId="431" xr:uid="{8E664D92-BAF6-4CB2-A0DA-FC5D1661456C}"/>
    <cellStyle name="Normal 17 3 2" xfId="957" xr:uid="{43F6F654-494F-460D-8EA9-B5165CE5EDB4}"/>
    <cellStyle name="Normal 17 4" xfId="432" xr:uid="{58E998A0-190C-4AAD-8DF9-021BBD31D760}"/>
    <cellStyle name="Normal 17 4 2" xfId="958" xr:uid="{326FE24E-2CC4-4EA2-9CC3-59A7CB72334A}"/>
    <cellStyle name="Normal 17 5" xfId="433" xr:uid="{1C9FF028-924D-47A0-8C22-BC15D5E43A7A}"/>
    <cellStyle name="Normal 17 5 2" xfId="959" xr:uid="{17FBBC29-F720-49CC-BD5A-A725BB7C06EA}"/>
    <cellStyle name="Normal 17 6" xfId="955" xr:uid="{D5D2EB40-2F9A-43C0-856C-C1A36CE766CC}"/>
    <cellStyle name="Normal 17 7" xfId="429" xr:uid="{64848884-1405-4457-99AB-CDCDF167B608}"/>
    <cellStyle name="Normal 18" xfId="57" xr:uid="{27E8530F-C3D3-432E-8908-A781B9612D32}"/>
    <cellStyle name="Normal 18 2" xfId="90" xr:uid="{72D71364-D8ED-47D4-AA9F-D7B8B8700509}"/>
    <cellStyle name="Normal 18 2 2" xfId="961" xr:uid="{97D168CB-31DD-44D4-B07A-97A6A850B329}"/>
    <cellStyle name="Normal 18 2 3" xfId="435" xr:uid="{F8DD3F95-0E63-4B12-90FB-6AE3A02F8577}"/>
    <cellStyle name="Normal 18 3" xfId="436" xr:uid="{051AAAE7-5CFC-47E1-A2F9-AD3E52D040C2}"/>
    <cellStyle name="Normal 18 3 2" xfId="962" xr:uid="{1784DD87-08B4-4436-B276-29492E86A142}"/>
    <cellStyle name="Normal 18 4" xfId="437" xr:uid="{3C008CE3-C6E5-4A54-84F9-3044E9AEDC88}"/>
    <cellStyle name="Normal 18 4 2" xfId="963" xr:uid="{DA4E4C48-A93A-4BB9-B492-91CCAFB123CD}"/>
    <cellStyle name="Normal 18 5" xfId="438" xr:uid="{DABF5128-0775-447F-A8FF-3AD0C6D775FA}"/>
    <cellStyle name="Normal 18 5 2" xfId="964" xr:uid="{70CD1E8B-DB6E-4C58-B8E7-D2ACF5DD8005}"/>
    <cellStyle name="Normal 18 6" xfId="960" xr:uid="{6C72340B-1486-449A-A693-CFB00EF4EF43}"/>
    <cellStyle name="Normal 18 7" xfId="434" xr:uid="{4C0353AB-7196-4E0F-B5B9-5128C7820F8F}"/>
    <cellStyle name="Normal 19" xfId="59" xr:uid="{0C87231F-DDAF-4EDB-A311-22134E026527}"/>
    <cellStyle name="Normal 19 2" xfId="92" xr:uid="{99E18BC7-17ED-40FC-89AB-FE4EA5D60875}"/>
    <cellStyle name="Normal 19 2 2" xfId="966" xr:uid="{43230DED-1E7A-407A-A178-619B6DC0FD2E}"/>
    <cellStyle name="Normal 19 2 3" xfId="440" xr:uid="{1311566A-C5A4-4E39-A936-B341F45F6B56}"/>
    <cellStyle name="Normal 19 3" xfId="441" xr:uid="{2C9D2F3A-05BB-4E69-95FA-78BBE3D3AF69}"/>
    <cellStyle name="Normal 19 3 2" xfId="967" xr:uid="{E084EF54-61C8-477A-86A6-5DE2CB3A03EE}"/>
    <cellStyle name="Normal 19 4" xfId="442" xr:uid="{12E3E900-4976-4610-9088-F67567A995C0}"/>
    <cellStyle name="Normal 19 4 2" xfId="968" xr:uid="{B8078684-3CC7-49D9-A326-DCD8B4C0B4B7}"/>
    <cellStyle name="Normal 19 5" xfId="443" xr:uid="{6E440AE1-8B75-435E-A08B-5DD2904C3095}"/>
    <cellStyle name="Normal 19 5 2" xfId="969" xr:uid="{539D7673-C2F0-4481-ACD3-F506C442D5EC}"/>
    <cellStyle name="Normal 19 6" xfId="965" xr:uid="{7A50EEDA-9BEE-48EF-9AC7-97852BB9E74C}"/>
    <cellStyle name="Normal 19 7" xfId="439" xr:uid="{291D526F-35CA-45D8-81FC-7A5CFA7ABCD4}"/>
    <cellStyle name="Normal 2" xfId="17" xr:uid="{00000000-0005-0000-0000-000005000000}"/>
    <cellStyle name="Normal 2 10" xfId="531" xr:uid="{6DE6C5C9-8217-4707-B916-A810FEE4DDBE}"/>
    <cellStyle name="Normal 2 10 2" xfId="1057" xr:uid="{42B4EAF2-7649-4AB4-9553-14A872C6B9D5}"/>
    <cellStyle name="Normal 2 11" xfId="539" xr:uid="{B8455408-E9D7-485F-9C82-6A4A07044F8A}"/>
    <cellStyle name="Normal 2 11 2" xfId="1065" xr:uid="{F702E036-6497-4A48-BD89-33F4B0E52C89}"/>
    <cellStyle name="Normal 2 12" xfId="541" xr:uid="{630FE592-D098-4D26-A932-7E83C93E508B}"/>
    <cellStyle name="Normal 2 12 2" xfId="1067" xr:uid="{235C6C49-F5F3-40E1-B6AB-032DC51A4287}"/>
    <cellStyle name="Normal 2 13" xfId="540" xr:uid="{871001C2-F8F4-4250-BA34-2D96D75AB236}"/>
    <cellStyle name="Normal 2 13 2" xfId="1066" xr:uid="{33A54ED2-D190-4561-9E88-79C22708AF7B}"/>
    <cellStyle name="Normal 2 14" xfId="583" xr:uid="{ADD3BCDE-DF64-4A1F-BE5F-7CFA769389F8}"/>
    <cellStyle name="Normal 2 15" xfId="615" xr:uid="{BC992C47-9066-4F2A-B51F-DBA72B356312}"/>
    <cellStyle name="Normal 2 16" xfId="897" xr:uid="{2A80005C-53A6-4EAE-B85E-F7B0D4C3A3B7}"/>
    <cellStyle name="Normal 2 17" xfId="859" xr:uid="{B34F470C-5919-4AF7-93FA-98AC21A882C0}"/>
    <cellStyle name="Normal 2 18" xfId="881" xr:uid="{58BA8ABF-378E-4685-B81D-1EEC34F2BB89}"/>
    <cellStyle name="Normal 2 19" xfId="911" xr:uid="{297EB9B9-D055-4718-B6EC-55EBF4AC3928}"/>
    <cellStyle name="Normal 2 2" xfId="24" xr:uid="{00000000-0005-0000-0000-000006000000}"/>
    <cellStyle name="Normal 2 2 2" xfId="971" xr:uid="{DD5F29AD-D085-4BD4-8548-32E4E78A40B5}"/>
    <cellStyle name="Normal 2 2 3" xfId="445" xr:uid="{0324C992-BDA2-458B-837F-8B86758A466A}"/>
    <cellStyle name="Normal 2 20" xfId="913" xr:uid="{F3459232-B1B9-4C5C-B4C7-ADE832B6EDDF}"/>
    <cellStyle name="Normal 2 21" xfId="863" xr:uid="{AB4C006B-09F7-45DA-9238-3CFCF93A2912}"/>
    <cellStyle name="Normal 2 22" xfId="876" xr:uid="{72CE7B5E-8CCA-4512-9D4B-130B0494C59E}"/>
    <cellStyle name="Normal 2 23" xfId="922" xr:uid="{6CB95FD6-AD14-4150-9173-64FB9ACE7BDA}"/>
    <cellStyle name="Normal 2 24" xfId="970" xr:uid="{76CB0017-FC4A-463D-90C2-605C14525EFF}"/>
    <cellStyle name="Normal 2 25" xfId="444" xr:uid="{04CB4079-8834-4130-A0E1-E013562B2231}"/>
    <cellStyle name="Normal 2 26" xfId="37" xr:uid="{B6456763-476A-455C-B323-8D557CCA7D13}"/>
    <cellStyle name="Normal 2 3" xfId="226" xr:uid="{4854B965-BB40-4088-903F-3509B5C86FE9}"/>
    <cellStyle name="Normal 2 3 2" xfId="972" xr:uid="{9D76DE27-EABF-43D9-A077-466B07CA7785}"/>
    <cellStyle name="Normal 2 3 3" xfId="446" xr:uid="{FC6B2DD6-5ACD-4F95-9380-9406045CF27F}"/>
    <cellStyle name="Normal 2 4" xfId="227" xr:uid="{63A96713-89BF-4A07-9E04-2A6EE94BC0B9}"/>
    <cellStyle name="Normal 2 4 2" xfId="973" xr:uid="{5798A7F5-7F68-411C-A33F-1516AC32D7C0}"/>
    <cellStyle name="Normal 2 4 3" xfId="447" xr:uid="{3D81E98F-712D-4DA8-8DC2-A5FCB6A4B2D7}"/>
    <cellStyle name="Normal 2 5" xfId="448" xr:uid="{52187AE9-5E2E-43B1-8295-1411955B925E}"/>
    <cellStyle name="Normal 2 5 2" xfId="974" xr:uid="{DD390AFD-8563-4CE9-9C38-894CA350236E}"/>
    <cellStyle name="Normal 2 6" xfId="524" xr:uid="{82C3CA06-D2DA-4F9D-A2AE-5F07D73EFD53}"/>
    <cellStyle name="Normal 2 6 2" xfId="1050" xr:uid="{F4120325-D373-4463-A282-D341F1A5D994}"/>
    <cellStyle name="Normal 2 7" xfId="528" xr:uid="{E4426480-FCB6-4A25-900E-F50CA87BD6CD}"/>
    <cellStyle name="Normal 2 7 2" xfId="1054" xr:uid="{59CBCF02-D6F5-45B3-8B41-BFB35D43FCD1}"/>
    <cellStyle name="Normal 2 8" xfId="529" xr:uid="{92460BDD-5078-4F00-B949-6280F3705932}"/>
    <cellStyle name="Normal 2 8 2" xfId="1055" xr:uid="{BF9BEBB9-04AA-4779-BE81-E90726392299}"/>
    <cellStyle name="Normal 2 9" xfId="530" xr:uid="{60F6F71C-14C9-4925-B200-35FA00407180}"/>
    <cellStyle name="Normal 2 9 2" xfId="1056" xr:uid="{A77AEF91-D40C-4444-A890-524585E26FFF}"/>
    <cellStyle name="Normal 20" xfId="61" xr:uid="{537591A3-0FAF-44AE-AA54-AA8D872EC214}"/>
    <cellStyle name="Normal 20 2" xfId="94" xr:uid="{03E11BE9-EACF-4DF4-A510-71B25D80A8E0}"/>
    <cellStyle name="Normal 20 2 2" xfId="976" xr:uid="{0BACC936-51E0-435C-91B1-437E69FDF9E5}"/>
    <cellStyle name="Normal 20 2 3" xfId="450" xr:uid="{3F44FD0E-179C-4174-9182-E9FBE1D9F7C8}"/>
    <cellStyle name="Normal 20 3" xfId="451" xr:uid="{4FB719B1-90E8-44EB-91C7-37620DA968E6}"/>
    <cellStyle name="Normal 20 3 2" xfId="977" xr:uid="{76412B3E-F83A-4C61-8ADC-C7433CF85107}"/>
    <cellStyle name="Normal 20 4" xfId="452" xr:uid="{A3D53B8E-DD0F-4EED-8F5F-8EFB27D9FBBD}"/>
    <cellStyle name="Normal 20 4 2" xfId="978" xr:uid="{35E89B87-5A1E-4623-8BDF-E58C817D7564}"/>
    <cellStyle name="Normal 20 5" xfId="453" xr:uid="{B2CAE4B1-03C5-4788-96CE-DFCAE606E0B7}"/>
    <cellStyle name="Normal 20 5 2" xfId="979" xr:uid="{E9C7DC78-B53E-4858-AD30-4DA939D8C6E9}"/>
    <cellStyle name="Normal 20 6" xfId="975" xr:uid="{76B9E933-6F5E-42B8-BE23-D08C7A4B0F8A}"/>
    <cellStyle name="Normal 20 7" xfId="449" xr:uid="{E95F2066-BEB9-40F8-9B08-B1F1A9224418}"/>
    <cellStyle name="Normal 21" xfId="63" xr:uid="{C76FE14C-C150-46F9-803F-D968D72A9433}"/>
    <cellStyle name="Normal 21 2" xfId="96" xr:uid="{53DB246C-D3C9-4EA2-83FE-3C6E824F8644}"/>
    <cellStyle name="Normal 21 2 2" xfId="981" xr:uid="{BC2B2B62-F3B9-43E2-8610-D8B525E78D79}"/>
    <cellStyle name="Normal 21 2 3" xfId="455" xr:uid="{093EAA3F-E9F1-43C4-A794-2575E54D4492}"/>
    <cellStyle name="Normal 21 3" xfId="456" xr:uid="{B801C687-69D2-4614-AD7E-D1F3CC438F4C}"/>
    <cellStyle name="Normal 21 3 2" xfId="982" xr:uid="{307EE9AD-BC8F-430F-A018-BFF513DF0806}"/>
    <cellStyle name="Normal 21 4" xfId="457" xr:uid="{F030FCD2-5E9C-42C2-A0F5-776DA18282E3}"/>
    <cellStyle name="Normal 21 4 2" xfId="983" xr:uid="{6A801A68-F6B9-4F6F-A90E-91EAFC346764}"/>
    <cellStyle name="Normal 21 5" xfId="458" xr:uid="{BACCF60F-B7C8-4E28-95BF-7978FC8BE032}"/>
    <cellStyle name="Normal 21 5 2" xfId="984" xr:uid="{5530C42A-3AFB-4432-8C1A-69B5C67F3B10}"/>
    <cellStyle name="Normal 21 6" xfId="980" xr:uid="{2F89E28E-C743-4639-82EE-FE503370D734}"/>
    <cellStyle name="Normal 21 7" xfId="454" xr:uid="{4F90C2EA-ED45-4406-A86D-E9638E82EB7E}"/>
    <cellStyle name="Normal 22" xfId="65" xr:uid="{7F1374C2-C4F8-4B11-84A3-3B375868524F}"/>
    <cellStyle name="Normal 22 2" xfId="98" xr:uid="{FFEB094B-AB69-4E8E-A65C-F4FF268B5769}"/>
    <cellStyle name="Normal 22 2 2" xfId="986" xr:uid="{98510E70-5D89-4DCD-9003-507F19028EE8}"/>
    <cellStyle name="Normal 22 2 3" xfId="460" xr:uid="{3DAD9DD9-525F-4A89-AA4B-BA67D496C353}"/>
    <cellStyle name="Normal 22 3" xfId="461" xr:uid="{7E6AD297-E74D-4745-B65B-1BC80607D9FA}"/>
    <cellStyle name="Normal 22 3 2" xfId="987" xr:uid="{FAE7FB62-C1DF-47EE-AD76-C42603CF8FC8}"/>
    <cellStyle name="Normal 22 4" xfId="462" xr:uid="{7B919656-E545-48FC-A1BF-7919F9B66B4B}"/>
    <cellStyle name="Normal 22 4 2" xfId="988" xr:uid="{880B001F-E8DB-4F28-9068-6169147BB625}"/>
    <cellStyle name="Normal 22 5" xfId="463" xr:uid="{F8472125-C4F8-4838-B8CD-2403FA9FD7B1}"/>
    <cellStyle name="Normal 22 5 2" xfId="989" xr:uid="{F219FD5D-F6C7-453D-88CE-45EC0CE291AC}"/>
    <cellStyle name="Normal 22 6" xfId="985" xr:uid="{B1CDB0FB-9CCD-47E7-9416-8BF085513510}"/>
    <cellStyle name="Normal 22 7" xfId="459" xr:uid="{E4BD14F6-B0BC-48DD-930D-299ECA98DB93}"/>
    <cellStyle name="Normal 23" xfId="67" xr:uid="{39F97FBF-B3FE-4525-960A-E4FAF27DEAD1}"/>
    <cellStyle name="Normal 23 10" xfId="554" xr:uid="{EFE64F60-D746-4FDB-AFB1-60C362E8C656}"/>
    <cellStyle name="Normal 23 10 2" xfId="1080" xr:uid="{FEFF8C2F-2B9C-4E05-88A8-E010E4D4B7DD}"/>
    <cellStyle name="Normal 23 11" xfId="574" xr:uid="{CC480090-0A50-4BB5-835F-0F8A3A2E2C2C}"/>
    <cellStyle name="Normal 23 11 2" xfId="1100" xr:uid="{D5753B73-FB0C-4079-9691-0B97EEF208F7}"/>
    <cellStyle name="Normal 23 12" xfId="548" xr:uid="{BD05B241-BC55-4A97-B022-6756ED160FDE}"/>
    <cellStyle name="Normal 23 12 2" xfId="1074" xr:uid="{D1802693-DF5A-410C-A63C-4C36FA89FF46}"/>
    <cellStyle name="Normal 23 13" xfId="990" xr:uid="{EC2E0B1B-7F41-4D07-A35F-02987FDB4B2A}"/>
    <cellStyle name="Normal 23 14" xfId="464" xr:uid="{EB59183B-3678-41B0-94B4-37D22757DEEE}"/>
    <cellStyle name="Normal 23 2" xfId="100" xr:uid="{5D8D0F0B-6162-4337-8A53-794B0DF5C17A}"/>
    <cellStyle name="Normal 23 2 2" xfId="991" xr:uid="{EA77EA6C-3C2C-4BC4-A87B-9C9695C888E0}"/>
    <cellStyle name="Normal 23 2 3" xfId="465" xr:uid="{59359E8C-84CD-47C1-ACB2-CCD98B970C09}"/>
    <cellStyle name="Normal 23 3" xfId="466" xr:uid="{9B9BD199-BFEE-47DD-97DC-AEE2A34E8D51}"/>
    <cellStyle name="Normal 23 3 2" xfId="992" xr:uid="{65A180E3-0867-4456-9990-4D3F4C59ECD1}"/>
    <cellStyle name="Normal 23 4" xfId="467" xr:uid="{8564D590-AB79-4C73-A06B-24A4D02C363A}"/>
    <cellStyle name="Normal 23 4 2" xfId="993" xr:uid="{98D66F88-AA13-4A47-8538-3529C5BE26EF}"/>
    <cellStyle name="Normal 23 5" xfId="468" xr:uid="{1FD39F01-054F-487A-8998-83E43AE38149}"/>
    <cellStyle name="Normal 23 5 2" xfId="994" xr:uid="{23A13092-D5E4-4A74-9991-F03D3577E92F}"/>
    <cellStyle name="Normal 23 6" xfId="535" xr:uid="{4D45EAB4-8F86-4E5C-BF8F-52607EAC2155}"/>
    <cellStyle name="Normal 23 6 2" xfId="1061" xr:uid="{4A669712-3A42-41F9-A333-096D159F5374}"/>
    <cellStyle name="Normal 23 7" xfId="542" xr:uid="{8DC14D4B-9F55-4262-9C8A-24FE9921EFA7}"/>
    <cellStyle name="Normal 23 7 2" xfId="1068" xr:uid="{AA93EFA1-DE2A-46F6-8E87-25D626802C7C}"/>
    <cellStyle name="Normal 23 8" xfId="543" xr:uid="{49B382E1-FF60-4B28-8DE6-81411E30DE2C}"/>
    <cellStyle name="Normal 23 8 2" xfId="1069" xr:uid="{E6DDB87A-F2C9-48BD-B183-D93EBDAA5FEB}"/>
    <cellStyle name="Normal 23 9" xfId="556" xr:uid="{24258E1F-E1DD-424E-BA5F-5B8876DF9955}"/>
    <cellStyle name="Normal 23 9 2" xfId="1082" xr:uid="{943CA103-D938-49A3-8A88-C21C2EBAFC82}"/>
    <cellStyle name="Normal 24" xfId="69" xr:uid="{F3C380DE-42BF-4EDA-A46F-9146FBB5BCF2}"/>
    <cellStyle name="Normal 24 2" xfId="102" xr:uid="{ACE3744F-78FB-401C-8FB2-CE9610139CF5}"/>
    <cellStyle name="Normal 24 2 2" xfId="996" xr:uid="{9275E260-814B-4ABF-9AA8-3A3045F7A34C}"/>
    <cellStyle name="Normal 24 2 3" xfId="470" xr:uid="{A1D9D68A-02EA-4763-81FE-EF6BD3A5CA6C}"/>
    <cellStyle name="Normal 24 3" xfId="471" xr:uid="{D63D4B4C-C0A4-4EDD-B07F-14E2D68C995D}"/>
    <cellStyle name="Normal 24 3 2" xfId="997" xr:uid="{81B63BBE-108E-4A1A-A5E2-506585585A9B}"/>
    <cellStyle name="Normal 24 4" xfId="472" xr:uid="{521691F3-D159-43A0-93E5-BD6915DECEFE}"/>
    <cellStyle name="Normal 24 4 2" xfId="998" xr:uid="{3A43FE26-3B90-450F-B2CC-4E019EA8BF2D}"/>
    <cellStyle name="Normal 24 5" xfId="473" xr:uid="{E9920132-EC34-4E3F-BEC7-39E584BAC870}"/>
    <cellStyle name="Normal 24 5 2" xfId="999" xr:uid="{8BC818F7-FF17-42CF-A0B3-9D2400E26B0B}"/>
    <cellStyle name="Normal 24 6" xfId="995" xr:uid="{B9417DE5-6A95-47F9-88D1-2D9464A110E5}"/>
    <cellStyle name="Normal 24 7" xfId="469" xr:uid="{8F7CD43B-FC2A-452C-9863-83E06F028CB8}"/>
    <cellStyle name="Normal 25" xfId="71" xr:uid="{CC4CFACA-A3EA-4C81-86ED-F53AA1130DE0}"/>
    <cellStyle name="Normal 25 2" xfId="104" xr:uid="{3A101994-2B5F-4834-9DFB-7C0714A74A6A}"/>
    <cellStyle name="Normal 25 2 2" xfId="1001" xr:uid="{610AF12E-5675-4510-BF52-72880A340924}"/>
    <cellStyle name="Normal 25 2 3" xfId="475" xr:uid="{AFD3CC5D-89C3-4896-BB4E-5CEEF365784D}"/>
    <cellStyle name="Normal 25 3" xfId="476" xr:uid="{92B45DBA-BC7F-49E7-A71E-AFA95E8B1882}"/>
    <cellStyle name="Normal 25 3 2" xfId="1002" xr:uid="{6EE6DA2F-4A36-4325-9E17-3CC493B83D3A}"/>
    <cellStyle name="Normal 25 4" xfId="477" xr:uid="{57F7DA1C-2DF3-461B-B525-6839F2016623}"/>
    <cellStyle name="Normal 25 4 2" xfId="1003" xr:uid="{C2502BDE-C0CC-4034-B867-9D16FB64D8B7}"/>
    <cellStyle name="Normal 25 5" xfId="478" xr:uid="{D6D90FFA-9B55-45C6-8577-0D8C0780A761}"/>
    <cellStyle name="Normal 25 5 2" xfId="1004" xr:uid="{A7FE1307-F2A1-4969-8555-0E45A9DC928E}"/>
    <cellStyle name="Normal 25 6" xfId="1000" xr:uid="{7BB5F1A0-6B1A-4626-8DB3-036B6EEC080A}"/>
    <cellStyle name="Normal 25 7" xfId="474" xr:uid="{9C73D8C5-8F75-4567-A82E-E3DDA440075C}"/>
    <cellStyle name="Normal 26" xfId="73" xr:uid="{FE15D7E1-F608-42B1-A44F-234766CF127D}"/>
    <cellStyle name="Normal 26 2" xfId="480" xr:uid="{9B138173-0884-4C03-A4D3-3BCF43493B7D}"/>
    <cellStyle name="Normal 26 2 2" xfId="1006" xr:uid="{18698931-93A8-422C-BDEB-61F6AC63D2AB}"/>
    <cellStyle name="Normal 26 3" xfId="481" xr:uid="{2078E244-241D-402E-B287-94E7718A002B}"/>
    <cellStyle name="Normal 26 3 2" xfId="1007" xr:uid="{0512E92D-2A53-4AE0-9B2E-59337AC89AE1}"/>
    <cellStyle name="Normal 26 4" xfId="482" xr:uid="{7CF77D4F-84EE-4361-84ED-1D84E2575913}"/>
    <cellStyle name="Normal 26 4 2" xfId="1008" xr:uid="{57DD53FD-124B-466C-8023-18E8306AD2F5}"/>
    <cellStyle name="Normal 26 5" xfId="483" xr:uid="{1CB46C21-9C58-4B1C-8EFA-ECACDA6B35F3}"/>
    <cellStyle name="Normal 26 5 2" xfId="1009" xr:uid="{8016D80B-8CB7-4548-9732-869D9D60FC79}"/>
    <cellStyle name="Normal 26 6" xfId="1005" xr:uid="{3FE75DE3-EB68-4D44-995E-7071856BFE84}"/>
    <cellStyle name="Normal 26 7" xfId="479" xr:uid="{06F9024E-69CC-4425-A806-402DFEF74496}"/>
    <cellStyle name="Normal 27" xfId="121" xr:uid="{F4D9AE19-5232-4DBC-AB55-D2BA3A798130}"/>
    <cellStyle name="Normal 27 2" xfId="485" xr:uid="{79CF5392-1213-47B7-AE0E-80FC5987C35C}"/>
    <cellStyle name="Normal 27 2 2" xfId="1011" xr:uid="{FA94A88F-D90B-4AA9-892A-F1550F60608D}"/>
    <cellStyle name="Normal 27 3" xfId="486" xr:uid="{36BD2660-A5BC-4F2D-A222-4A43036B73E2}"/>
    <cellStyle name="Normal 27 3 2" xfId="1012" xr:uid="{EC450D7C-C1A7-4662-969F-1AF2600E0A3C}"/>
    <cellStyle name="Normal 27 4" xfId="487" xr:uid="{4319FF23-8172-4CEF-9000-A593DA41ED0F}"/>
    <cellStyle name="Normal 27 4 2" xfId="1013" xr:uid="{E032BDB8-270C-419F-B7D7-7EF30FBD49B1}"/>
    <cellStyle name="Normal 27 5" xfId="488" xr:uid="{1F7150A7-D8DE-487D-9E1B-F07D927646A6}"/>
    <cellStyle name="Normal 27 5 2" xfId="1014" xr:uid="{208DF9EB-D38E-4302-979D-6930C7AB2420}"/>
    <cellStyle name="Normal 27 6" xfId="1010" xr:uid="{0C626CD8-88F1-469E-BABC-271E9F5F3956}"/>
    <cellStyle name="Normal 27 7" xfId="484" xr:uid="{8FD220AF-F913-483F-8BF8-D40D6EC41BB1}"/>
    <cellStyle name="Normal 28" xfId="106" xr:uid="{2833948B-16D5-4647-87F6-3F4BFE1844E6}"/>
    <cellStyle name="Normal 28 2" xfId="1015" xr:uid="{9DFAEB8E-A89A-40AA-A837-888715CC9610}"/>
    <cellStyle name="Normal 28 3" xfId="489" xr:uid="{AABDACF9-3FEA-4844-A748-6621E3032FD0}"/>
    <cellStyle name="Normal 29" xfId="147" xr:uid="{61B302B9-AFCA-4D63-9910-6D44C43791F7}"/>
    <cellStyle name="Normal 29 2" xfId="134" xr:uid="{BE9E4679-69E1-4D4E-9C8A-8491C92A0DD9}"/>
    <cellStyle name="Normal 29 2 2" xfId="1118" xr:uid="{E4425932-093A-4A12-B3F4-A7BECAE90EC8}"/>
    <cellStyle name="Normal 29 2 3" xfId="608" xr:uid="{DCBCD99B-A93F-404D-9009-2A4099735748}"/>
    <cellStyle name="Normal 29 3" xfId="145" xr:uid="{1E397FC0-AE36-4045-A347-BBBA020D8003}"/>
    <cellStyle name="Normal 29 3 2" xfId="1123" xr:uid="{FD8DB615-2B1C-4D04-96F6-FBDAD7091D6E}"/>
    <cellStyle name="Normal 29 3 3" xfId="618" xr:uid="{FC98C344-3763-4C89-AA8F-07B4DC3437FE}"/>
    <cellStyle name="Normal 29 4" xfId="144" xr:uid="{BAD040A3-037D-42AA-9239-B1CD10887ABA}"/>
    <cellStyle name="Normal 29 4 2" xfId="1122" xr:uid="{47644E5F-52E9-4CA0-A75F-9B54C4410E6E}"/>
    <cellStyle name="Normal 29 4 3" xfId="617" xr:uid="{4293817D-0B34-4CD9-BA1E-37F429BD6913}"/>
    <cellStyle name="Normal 29 5" xfId="146" xr:uid="{C71F69A4-9400-4EB3-8FBE-0AB5350FF82E}"/>
    <cellStyle name="Normal 29 5 2" xfId="1124" xr:uid="{A579CE02-2A8B-4A57-BDE8-D28C12EFC0B0}"/>
    <cellStyle name="Normal 29 5 3" xfId="619" xr:uid="{5BA1777A-C0AE-4C1B-ABDB-9C8779286D21}"/>
    <cellStyle name="Normal 29 6" xfId="1016" xr:uid="{AA4CA767-C6CA-4382-99E4-BF4609CBA43D}"/>
    <cellStyle name="Normal 29 7" xfId="490" xr:uid="{C98CD299-5237-4397-BB43-7D5D36CB274E}"/>
    <cellStyle name="Normal 3" xfId="21" xr:uid="{00000000-0005-0000-0000-000007000000}"/>
    <cellStyle name="Normal 3 10" xfId="919" xr:uid="{FF15C4D8-2712-4527-958D-9436D12CF77C}"/>
    <cellStyle name="Normal 3 11" xfId="917" xr:uid="{6BFBB14F-EE73-42EE-8FBB-A05ED7158D9A}"/>
    <cellStyle name="Normal 3 12" xfId="1017" xr:uid="{B9DDFE48-C0F2-402A-AAFA-DB597BE631DF}"/>
    <cellStyle name="Normal 3 13" xfId="491" xr:uid="{7A01F36C-A108-4C95-AE9A-81C5E2EC88BD}"/>
    <cellStyle name="Normal 3 14" xfId="38" xr:uid="{B80A9CA1-36B2-43E2-8579-A687C3B0706A}"/>
    <cellStyle name="Normal 3 2" xfId="584" xr:uid="{BA7D7A9A-6423-4648-BDF4-176981F47A9C}"/>
    <cellStyle name="Normal 3 3" xfId="614" xr:uid="{E09CFEFD-F098-449F-9C6A-0C5B6A30527F}"/>
    <cellStyle name="Normal 3 4" xfId="895" xr:uid="{504033EF-3743-415E-894E-DCAAEE7D73E8}"/>
    <cellStyle name="Normal 3 5" xfId="900" xr:uid="{B1A4CF7C-4813-42C6-8136-A5A8EFD79BFC}"/>
    <cellStyle name="Normal 3 6" xfId="904" xr:uid="{8D8FF801-A35E-42A9-BC12-9489D908C6FE}"/>
    <cellStyle name="Normal 3 7" xfId="902" xr:uid="{E4639165-AC3B-4A4E-9191-7C69042FC28F}"/>
    <cellStyle name="Normal 3 8" xfId="912" xr:uid="{A7FC8B0D-7200-4FA8-87DC-7F2808BDDA4D}"/>
    <cellStyle name="Normal 3 9" xfId="916" xr:uid="{A3F71D24-7B46-4E4C-A4C5-0DB089804072}"/>
    <cellStyle name="Normal 30" xfId="122" xr:uid="{EF9C7CAA-EE43-44C0-A2B5-8343B884EA9B}"/>
    <cellStyle name="Normal 30 2" xfId="1018" xr:uid="{F5CC0025-BB15-4CD2-89AF-556609AC3A63}"/>
    <cellStyle name="Normal 30 3" xfId="492" xr:uid="{4BB1C401-CC18-455D-87FA-8425B214C443}"/>
    <cellStyle name="Normal 31" xfId="115" xr:uid="{9BEDF3CC-6693-4A9B-908C-A5080547E768}"/>
    <cellStyle name="Normal 31 2" xfId="1019" xr:uid="{2C70E555-5F58-4C4F-AC8F-4EB31C15E083}"/>
    <cellStyle name="Normal 31 3" xfId="493" xr:uid="{A92F1473-B892-4445-91BE-E35D5BEF1CD6}"/>
    <cellStyle name="Normal 32" xfId="143" xr:uid="{727716C6-C185-4314-A29A-3317CCADC8A6}"/>
    <cellStyle name="Normal 32 2" xfId="560" xr:uid="{C50191C7-C4A2-4BAB-A9AB-C35CFE9AFB18}"/>
    <cellStyle name="Normal 32 2 2" xfId="1086" xr:uid="{2FCCC553-22E4-41B8-91E0-3DAC08DF8AC0}"/>
    <cellStyle name="Normal 32 3" xfId="562" xr:uid="{4D5AA121-D5ED-4DA1-9172-69E9E5DD6D47}"/>
    <cellStyle name="Normal 32 3 2" xfId="1088" xr:uid="{C846F597-8AED-4588-B375-A91FC9A94C9D}"/>
    <cellStyle name="Normal 32 4" xfId="564" xr:uid="{9BA6F3BE-C77D-4591-9FC6-1E882C48AA92}"/>
    <cellStyle name="Normal 32 4 2" xfId="1090" xr:uid="{21100674-6FDE-4241-8660-AD0EEFAAAE4B}"/>
    <cellStyle name="Normal 32 5" xfId="567" xr:uid="{62AB40CD-4C1B-4890-8487-74C4A4C6F703}"/>
    <cellStyle name="Normal 32 5 2" xfId="1093" xr:uid="{F0F99533-4F30-49B5-972D-591668BD7BFE}"/>
    <cellStyle name="Normal 32 6" xfId="569" xr:uid="{5064C22D-2E88-468A-8D63-33D5688D0A78}"/>
    <cellStyle name="Normal 32 6 2" xfId="1095" xr:uid="{5B6809BA-BD9D-4C99-9673-F10771C31910}"/>
    <cellStyle name="Normal 32 7" xfId="546" xr:uid="{6B59A868-92F3-4C47-B498-D2A3D79F130D}"/>
    <cellStyle name="Normal 32 7 2" xfId="1072" xr:uid="{99C0520F-B3FE-4898-B57E-6035B401B9B0}"/>
    <cellStyle name="Normal 32 8" xfId="1020" xr:uid="{4CB8DA90-E600-4094-B577-EBE4A703D556}"/>
    <cellStyle name="Normal 32 9" xfId="494" xr:uid="{4FBDF144-4C80-497C-9B2F-C6159EED7323}"/>
    <cellStyle name="Normal 33" xfId="139" xr:uid="{BA7B7FD0-587E-49EF-9798-6A51C26D6783}"/>
    <cellStyle name="Normal 33 2" xfId="561" xr:uid="{29792DC1-3A2B-46A8-AE01-7BEAB186D037}"/>
    <cellStyle name="Normal 33 2 2" xfId="1087" xr:uid="{3B212105-6826-407B-B663-2D9895A8D913}"/>
    <cellStyle name="Normal 33 3" xfId="563" xr:uid="{049CE175-982F-4AF5-A759-5B0DFD20EDEF}"/>
    <cellStyle name="Normal 33 3 2" xfId="1089" xr:uid="{C1293A09-284E-4DDC-9A89-AFB49B4CB8C5}"/>
    <cellStyle name="Normal 33 4" xfId="565" xr:uid="{05E78444-B5D8-4624-B07F-D9391C88AF13}"/>
    <cellStyle name="Normal 33 4 2" xfId="1091" xr:uid="{1E2B1C73-C4F8-4734-87E2-B25456B1605B}"/>
    <cellStyle name="Normal 33 5" xfId="568" xr:uid="{EFEBD5B6-1DC4-4E99-A842-7A8D0DA5F52D}"/>
    <cellStyle name="Normal 33 5 2" xfId="1094" xr:uid="{780232C6-2A6F-4C30-8C43-415453902112}"/>
    <cellStyle name="Normal 33 6" xfId="570" xr:uid="{0D100629-8ABD-47D8-8B4D-F45382C8F7BD}"/>
    <cellStyle name="Normal 33 6 2" xfId="1096" xr:uid="{CF78760B-10ED-4F49-ADEE-2A06423B5528}"/>
    <cellStyle name="Normal 33 7" xfId="538" xr:uid="{8B939C90-DBEA-4E1E-975E-9BCCF939B867}"/>
    <cellStyle name="Normal 33 7 2" xfId="1064" xr:uid="{10C80083-3BB0-4BC2-A5F5-2F394C0CEBBE}"/>
    <cellStyle name="Normal 33 8" xfId="1021" xr:uid="{1453A55D-85F9-4F6F-9E07-95C602E02020}"/>
    <cellStyle name="Normal 33 9" xfId="495" xr:uid="{E740B618-15B0-4AF9-923E-0EA663020027}"/>
    <cellStyle name="Normal 34" xfId="140" xr:uid="{041DAA47-B6B8-401D-A064-CF4AF463F8A8}"/>
    <cellStyle name="Normal 34 2" xfId="525" xr:uid="{8DA5C06F-20B8-4AF3-92A0-F6573A984E74}"/>
    <cellStyle name="Normal 34 2 2" xfId="1051" xr:uid="{07EF4363-173D-48C3-A7DB-2E57DABB3628}"/>
    <cellStyle name="Normal 34 3" xfId="549" xr:uid="{60CA4F1F-4702-473A-9A99-963A6981512D}"/>
    <cellStyle name="Normal 34 3 2" xfId="1075" xr:uid="{FF536944-2281-486E-A1E6-93F10717141C}"/>
    <cellStyle name="Normal 34 4" xfId="553" xr:uid="{517E14C8-A729-4F77-96D8-E1A1FE645E01}"/>
    <cellStyle name="Normal 34 4 2" xfId="1079" xr:uid="{6511F0B6-0D04-4E5F-A8F8-BAAB42FFC229}"/>
    <cellStyle name="Normal 34 5" xfId="1022" xr:uid="{0AB32BA9-98A5-4458-9569-F6288C166F8C}"/>
    <cellStyle name="Normal 34 6" xfId="496" xr:uid="{A8A002A9-C058-44CE-9460-D5DDE9A9B89A}"/>
    <cellStyle name="Normal 35" xfId="141" xr:uid="{8432EB25-18D3-4574-8C0B-DF7A1C196C6E}"/>
    <cellStyle name="Normal 35 2" xfId="559" xr:uid="{7B7968AD-714B-4881-89CD-A0B648D70037}"/>
    <cellStyle name="Normal 35 2 2" xfId="1085" xr:uid="{037ACF61-B289-4F43-9F68-17D6745119C8}"/>
    <cellStyle name="Normal 35 3" xfId="571" xr:uid="{5CA7F30F-D27A-4C79-AB29-1F3B26612F2F}"/>
    <cellStyle name="Normal 35 3 2" xfId="1097" xr:uid="{BFA1F5F6-4A04-4B8B-95FA-3A7110849425}"/>
    <cellStyle name="Normal 35 4" xfId="575" xr:uid="{729653E6-400A-4945-8EF4-1B14EE3F64F3}"/>
    <cellStyle name="Normal 35 4 2" xfId="1101" xr:uid="{501F62CE-EA38-47EB-9641-485489591322}"/>
    <cellStyle name="Normal 35 5" xfId="1049" xr:uid="{AD3EB80E-DE7D-4ABC-A855-EF947C472288}"/>
    <cellStyle name="Normal 35 6" xfId="523" xr:uid="{C4C702D3-CC78-4691-8181-CD5552975E0A}"/>
    <cellStyle name="Normal 36" xfId="142" xr:uid="{D9DAFF7F-C38D-44F9-9AEE-2A7BF1889702}"/>
    <cellStyle name="Normal 36 2" xfId="533" xr:uid="{7649CCDF-681B-4C2B-8214-E87D02AAD7BB}"/>
    <cellStyle name="Normal 36 2 2" xfId="1059" xr:uid="{A2486918-46E2-44D0-B830-BF24FD9040C4}"/>
    <cellStyle name="Normal 36 3" xfId="534" xr:uid="{F527D761-8646-4BED-BD60-75D6E54711F0}"/>
    <cellStyle name="Normal 36 3 2" xfId="1060" xr:uid="{EA370EDB-281A-41D3-8581-07134993E91C}"/>
    <cellStyle name="Normal 36 4" xfId="1063" xr:uid="{BB63C427-8824-4A89-A9D2-35CB72D3C39E}"/>
    <cellStyle name="Normal 36 5" xfId="537" xr:uid="{C313686E-580C-43A2-84B1-9E7D9B6F6EC9}"/>
    <cellStyle name="Normal 37" xfId="116" xr:uid="{1F2AD599-8650-4EF3-9609-BBCA258BC7B1}"/>
    <cellStyle name="Normal 37 2" xfId="572" xr:uid="{1BD89AE2-EB48-43A7-B348-B89F09C754BF}"/>
    <cellStyle name="Normal 37 2 2" xfId="1098" xr:uid="{A7301055-7706-4A91-8DC5-DB49D7AA8B48}"/>
    <cellStyle name="Normal 37 3" xfId="576" xr:uid="{D3AD7916-0677-45D8-98B4-47E796A57BDD}"/>
    <cellStyle name="Normal 37 3 2" xfId="1102" xr:uid="{68D15604-F4F7-4634-8361-DCF6C847BE79}"/>
    <cellStyle name="Normal 37 4" xfId="1092" xr:uid="{EB24670B-6EB5-443B-87B7-EC36E3384AA0}"/>
    <cellStyle name="Normal 37 5" xfId="566" xr:uid="{9F20C730-8E75-4142-9FB9-294EA79F3BF3}"/>
    <cellStyle name="Normal 38" xfId="117" xr:uid="{BC2B37A0-01B8-4E2B-9C23-42D75A83C078}"/>
    <cellStyle name="Normal 38 2" xfId="552" xr:uid="{4C61AA6D-750D-4A4F-AEFB-749825DE1370}"/>
    <cellStyle name="Normal 38 2 2" xfId="1078" xr:uid="{E5815863-6C18-4867-B7F4-8DA450DCE16C}"/>
    <cellStyle name="Normal 38 3" xfId="558" xr:uid="{2C1E389D-C823-4B4C-A9B0-85719476DC22}"/>
    <cellStyle name="Normal 38 3 2" xfId="1084" xr:uid="{FC44B08D-80DC-41BC-B2FF-0534493785C9}"/>
    <cellStyle name="Normal 38 4" xfId="532" xr:uid="{4D0516B8-D756-4BBE-85E1-EFE3F3D66B71}"/>
    <cellStyle name="Normal 38 4 2" xfId="1058" xr:uid="{F6425DED-1DD4-4AAE-9553-8891B3C455D7}"/>
    <cellStyle name="Normal 38 5" xfId="551" xr:uid="{0EEDA88F-EF64-483C-8481-01BA628D7120}"/>
    <cellStyle name="Normal 38 5 2" xfId="1077" xr:uid="{98C5D7A6-C463-43F7-A230-E77C828EE76B}"/>
    <cellStyle name="Normal 38 6" xfId="547" xr:uid="{E0F6C993-5FD2-4384-8FA9-CBF80784F4F1}"/>
    <cellStyle name="Normal 38 6 2" xfId="1073" xr:uid="{FB7F489F-E0AA-478D-AA3F-6E042E375A55}"/>
    <cellStyle name="Normal 38 7" xfId="1076" xr:uid="{BD7CFFC4-AE73-4CB5-8FF1-7509857DA44A}"/>
    <cellStyle name="Normal 38 8" xfId="550" xr:uid="{FAF8F2C2-3909-4DEA-A552-DDA4B3C860D2}"/>
    <cellStyle name="Normal 39" xfId="118" xr:uid="{F73C3942-2DE3-4F00-928F-CAF288D2A1B2}"/>
    <cellStyle name="Normal 39 2" xfId="555" xr:uid="{F12C2C89-5CF8-4228-A4F0-2A3EFD3AAA3E}"/>
    <cellStyle name="Normal 39 2 2" xfId="1081" xr:uid="{753C6FB4-9278-430C-BC9B-B68DE04BF753}"/>
    <cellStyle name="Normal 39 3" xfId="545" xr:uid="{E05AEE47-45B6-4FA9-B101-C15686510F34}"/>
    <cellStyle name="Normal 39 3 2" xfId="1071" xr:uid="{9897BAAF-9F29-4153-9459-8767D61AE3DA}"/>
    <cellStyle name="Normal 39 4" xfId="573" xr:uid="{8AFAFD8D-F81D-4631-8420-0D8E013964D8}"/>
    <cellStyle name="Normal 39 4 2" xfId="1099" xr:uid="{576C5311-6837-48FC-95DB-B39D68144743}"/>
    <cellStyle name="Normal 39 5" xfId="1083" xr:uid="{63D73704-EA7C-42E9-AA6C-7A2E295F5CF2}"/>
    <cellStyle name="Normal 39 6" xfId="557" xr:uid="{11BB4DCF-C4D7-4B5A-91D2-17889D827FE1}"/>
    <cellStyle name="Normal 4" xfId="23" xr:uid="{00000000-0005-0000-0000-000008000000}"/>
    <cellStyle name="Normal 4 10" xfId="908" xr:uid="{261F1A67-731A-48CD-9AAD-D3339D097B75}"/>
    <cellStyle name="Normal 4 11" xfId="599" xr:uid="{ABA20F8E-F00B-4104-BF0B-859BEF8963D2}"/>
    <cellStyle name="Normal 4 12" xfId="1023" xr:uid="{6B0F4A08-4995-49E8-BE60-F68F479101BA}"/>
    <cellStyle name="Normal 4 13" xfId="497" xr:uid="{1EA8368A-E44E-4B26-ADF8-88DB72A237D3}"/>
    <cellStyle name="Normal 4 14" xfId="36" xr:uid="{4347265F-14D8-45A5-A7DB-61D88E09DC2C}"/>
    <cellStyle name="Normal 4 2" xfId="28" xr:uid="{00000000-0005-0000-0000-000009000000}"/>
    <cellStyle name="Normal 4 2 2" xfId="582" xr:uid="{8CCAEC82-6C33-4C0D-BB6F-D8C56D682CB8}"/>
    <cellStyle name="Normal 4 3" xfId="596" xr:uid="{C79AE530-B4A1-484A-9577-30A95FD865FE}"/>
    <cellStyle name="Normal 4 4" xfId="893" xr:uid="{313E7EB2-F93A-4278-95A1-0B3DD750121B}"/>
    <cellStyle name="Normal 4 5" xfId="854" xr:uid="{714CDA49-D5D4-47A1-BFF2-A926F19E1EB8}"/>
    <cellStyle name="Normal 4 6" xfId="874" xr:uid="{82127A3A-21A6-453E-A272-9EA5F833F985}"/>
    <cellStyle name="Normal 4 7" xfId="866" xr:uid="{4272D0F6-D656-4B72-BFC1-D02853E563F7}"/>
    <cellStyle name="Normal 4 8" xfId="888" xr:uid="{20498095-2309-4D00-ABE1-51C5AD9F4955}"/>
    <cellStyle name="Normal 4 9" xfId="896" xr:uid="{99E97025-1C3A-4FFB-AFE4-14805873FE19}"/>
    <cellStyle name="Normal 40" xfId="119" xr:uid="{343AB5C9-3727-42C2-89A6-287CE7F83A34}"/>
    <cellStyle name="Normal 40 2" xfId="1103" xr:uid="{5B88D8E3-7F45-4FEB-965C-563DC0CA41C3}"/>
    <cellStyle name="Normal 40 3" xfId="577" xr:uid="{FE5B66B5-B8C9-47D1-8205-18AFE3762FFF}"/>
    <cellStyle name="Normal 41" xfId="120" xr:uid="{7D405F5F-6EA8-4E2E-90B7-DABF87110384}"/>
    <cellStyle name="Normal 41 2" xfId="1070" xr:uid="{3A421418-62C2-4EE3-9A96-E2870CAF47EA}"/>
    <cellStyle name="Normal 41 3" xfId="544" xr:uid="{543B121E-2F30-4C18-A657-DBC3D8BEC613}"/>
    <cellStyle name="Normal 42" xfId="124" xr:uid="{1ECBEB8B-8C61-4394-96C1-E337C0DF0C85}"/>
    <cellStyle name="Normal 42 2" xfId="1062" xr:uid="{46637A2C-8FD5-4D4A-B324-CD34C21946FE}"/>
    <cellStyle name="Normal 42 3" xfId="536" xr:uid="{3AD37B16-4A29-468C-B09B-6FDBE5B70340}"/>
    <cellStyle name="Normal 43" xfId="123" xr:uid="{D473BE9C-1125-4405-BA3C-197072517534}"/>
    <cellStyle name="Normal 43 2" xfId="1104" xr:uid="{F417BB8A-A279-45BE-A36D-B76EA6DB96F0}"/>
    <cellStyle name="Normal 43 3" xfId="578" xr:uid="{352A9687-900D-4D11-8A4C-409FBDFB2F6A}"/>
    <cellStyle name="Normal 44" xfId="148" xr:uid="{E5382A2B-3784-4C04-B378-148488626842}"/>
    <cellStyle name="Normal 44 2" xfId="1105" xr:uid="{7CB2EB33-A041-454E-ADDB-240AE57663BD}"/>
    <cellStyle name="Normal 44 3" xfId="579" xr:uid="{A1833398-CD0B-4C71-B422-084552F87380}"/>
    <cellStyle name="Normal 45" xfId="169" xr:uid="{20BE06E2-1702-44E2-9682-13BFCD310D13}"/>
    <cellStyle name="Normal 45 10" xfId="909" xr:uid="{8643EC56-4471-468A-8E64-45E61B92C253}"/>
    <cellStyle name="Normal 45 10 2" xfId="1367" xr:uid="{0A2999A6-452B-4224-9DF7-4F9BDCAE0805}"/>
    <cellStyle name="Normal 45 11" xfId="855" xr:uid="{549AFE1E-4E75-4C63-9B74-E1CCDF411358}"/>
    <cellStyle name="Normal 45 11 2" xfId="1354" xr:uid="{4FDE8F34-E7EE-4DBA-BFE0-8B1054F05453}"/>
    <cellStyle name="Normal 45 12" xfId="1106" xr:uid="{70CAF5AE-7934-4421-AA95-E8278390A36E}"/>
    <cellStyle name="Normal 45 13" xfId="580" xr:uid="{78A47612-8764-4374-9E0B-20178B13EEA6}"/>
    <cellStyle name="Normal 45 2" xfId="634" xr:uid="{BCF48E13-4AA2-44B9-A030-65D9506DF438}"/>
    <cellStyle name="Normal 45 2 2" xfId="1139" xr:uid="{EBB206FF-8DC0-46B3-9AF2-686A18193539}"/>
    <cellStyle name="Normal 45 3" xfId="861" xr:uid="{490718EF-DAEF-4CC1-B014-C5AB09203A66}"/>
    <cellStyle name="Normal 45 3 2" xfId="1357" xr:uid="{06C92A6F-2C0F-47C6-9E5A-0AF1AD2D496D}"/>
    <cellStyle name="Normal 45 4" xfId="871" xr:uid="{01E99174-2BC8-4372-B8F0-38A202A4DAFC}"/>
    <cellStyle name="Normal 45 4 2" xfId="1360" xr:uid="{BD14A393-7CFF-4FD8-B00A-22E616F35962}"/>
    <cellStyle name="Normal 45 5" xfId="858" xr:uid="{DEBC8C0B-7644-47E6-AB15-288F0CFE1B78}"/>
    <cellStyle name="Normal 45 5 2" xfId="1356" xr:uid="{08D1D516-06F6-47D5-B521-0D11BEFD8280}"/>
    <cellStyle name="Normal 45 6" xfId="873" xr:uid="{FAD94D46-065A-4E6A-97CD-DD723C4A1184}"/>
    <cellStyle name="Normal 45 6 2" xfId="1361" xr:uid="{5519FF4F-8F33-4635-BC41-51AF318F55DE}"/>
    <cellStyle name="Normal 45 7" xfId="880" xr:uid="{D136891E-FA4B-403C-B106-AB5FF05818A4}"/>
    <cellStyle name="Normal 45 7 2" xfId="1364" xr:uid="{D7BCFAE1-E7F6-45A4-BB77-5980F54E25B6}"/>
    <cellStyle name="Normal 45 8" xfId="857" xr:uid="{481696F4-0520-4596-9982-C029CECC4E24}"/>
    <cellStyle name="Normal 45 8 2" xfId="1355" xr:uid="{C3A26350-6093-4EF0-8B43-58BF07BF8B8B}"/>
    <cellStyle name="Normal 45 9" xfId="878" xr:uid="{3B1104AD-A87C-42BD-873D-BC9F506085F1}"/>
    <cellStyle name="Normal 45 9 2" xfId="1363" xr:uid="{568E31E8-8CB7-4BF1-B90B-D1B3A924A3E5}"/>
    <cellStyle name="Normal 46" xfId="153" xr:uid="{FAFD0128-F844-4405-9E3B-72DF9E07C5DA}"/>
    <cellStyle name="Normal 46 2" xfId="1127" xr:uid="{6F4FB3D2-33C2-4C40-AD84-256716E11239}"/>
    <cellStyle name="Normal 46 3" xfId="622" xr:uid="{F3B1E676-41C9-49E9-83C6-BE64334E8241}"/>
    <cellStyle name="Normal 47" xfId="195" xr:uid="{9A9D590A-07E4-4469-9AD9-9FBF348D00B6}"/>
    <cellStyle name="Normal 47 10" xfId="288" xr:uid="{6051E094-7835-472A-B005-B47B50F47FCD}"/>
    <cellStyle name="Normal 47 10 2" xfId="1248" xr:uid="{CA3F8040-FB39-41EC-941B-D5AA1E59497A}"/>
    <cellStyle name="Normal 47 10 3" xfId="743" xr:uid="{ADFD38CB-B9E4-459D-B5FB-F41DA6FA0D42}"/>
    <cellStyle name="Normal 47 11" xfId="257" xr:uid="{F4CF7AA5-2075-4C30-8504-484009F13759}"/>
    <cellStyle name="Normal 47 11 2" xfId="1217" xr:uid="{99CDE5CE-E52E-41EB-8610-461D164670A7}"/>
    <cellStyle name="Normal 47 11 3" xfId="712" xr:uid="{5CCC533D-FA21-49B4-A1F7-F78EE2CF2D48}"/>
    <cellStyle name="Normal 47 12" xfId="313" xr:uid="{BDB128F8-EA5A-41CA-803D-C53276D96303}"/>
    <cellStyle name="Normal 47 12 2" xfId="1273" xr:uid="{5FCC7BA3-88EC-429D-9E39-B05BAEA9C9F3}"/>
    <cellStyle name="Normal 47 12 3" xfId="768" xr:uid="{561B99AE-E9F2-4D02-A651-A01A4794B3A9}"/>
    <cellStyle name="Normal 47 13" xfId="258" xr:uid="{0ED660A8-FB96-4BDC-ABD6-52DF9A65FB30}"/>
    <cellStyle name="Normal 47 13 2" xfId="1218" xr:uid="{A8EFD64F-0AF3-4E2E-88CF-BBF4BEFB56E9}"/>
    <cellStyle name="Normal 47 13 3" xfId="713" xr:uid="{09C15E80-61D0-49C6-B65D-55176E082DCF}"/>
    <cellStyle name="Normal 47 14" xfId="379" xr:uid="{83502D46-81F6-4FCA-985A-970E983602DC}"/>
    <cellStyle name="Normal 47 14 2" xfId="1339" xr:uid="{6B8473FE-3160-460E-8FCC-9B6E2C425281}"/>
    <cellStyle name="Normal 47 14 3" xfId="834" xr:uid="{FF645659-6B36-46E9-B4E3-2B0DF8ED8E2E}"/>
    <cellStyle name="Normal 47 15" xfId="378" xr:uid="{43BC985D-CAE9-4BED-9D0B-5D97E4B91AA5}"/>
    <cellStyle name="Normal 47 15 2" xfId="1338" xr:uid="{456EB558-6FF4-4626-9B90-F612D6FEA925}"/>
    <cellStyle name="Normal 47 15 3" xfId="833" xr:uid="{725CBCB7-C4E6-4F98-BA76-0A542250F8F8}"/>
    <cellStyle name="Normal 47 16" xfId="384" xr:uid="{D6741E2E-A013-495A-BF65-26FA411322DF}"/>
    <cellStyle name="Normal 47 16 2" xfId="1344" xr:uid="{8FC8267D-EF96-4863-B999-CB7161941124}"/>
    <cellStyle name="Normal 47 16 3" xfId="839" xr:uid="{39CF4C47-7811-4144-9131-81B89BDDA912}"/>
    <cellStyle name="Normal 47 17" xfId="381" xr:uid="{35BCBC09-B3C7-4F6E-8A65-FB749703C64B}"/>
    <cellStyle name="Normal 47 17 2" xfId="1341" xr:uid="{443FE4B8-42BB-427E-A279-6F54A41F8463}"/>
    <cellStyle name="Normal 47 17 3" xfId="836" xr:uid="{C36E7E89-D462-4A54-AD62-EB94E3DEB5A1}"/>
    <cellStyle name="Normal 47 18" xfId="382" xr:uid="{68590480-9C68-45D7-95D4-F2CA6F72F51B}"/>
    <cellStyle name="Normal 47 18 2" xfId="1342" xr:uid="{1C641E3B-1040-4708-9504-DAED1754C5A7}"/>
    <cellStyle name="Normal 47 18 3" xfId="837" xr:uid="{AB258EF8-4795-4543-A243-B21A5D56F4C4}"/>
    <cellStyle name="Normal 47 19" xfId="385" xr:uid="{D951E4B1-FAB6-4930-A337-793B706111E9}"/>
    <cellStyle name="Normal 47 19 2" xfId="1345" xr:uid="{26D03472-E657-4351-B797-595E335428F0}"/>
    <cellStyle name="Normal 47 19 3" xfId="840" xr:uid="{38F9AA5D-C96C-41E8-8121-DBBEF6F9C235}"/>
    <cellStyle name="Normal 47 2" xfId="192" xr:uid="{C2B7EEA0-B3CB-4848-B1A0-5A44C5677BF9}"/>
    <cellStyle name="Normal 47 2 2" xfId="1155" xr:uid="{B0DDE52A-6875-48B4-B921-2F890B7150BB}"/>
    <cellStyle name="Normal 47 2 3" xfId="650" xr:uid="{C852D7A5-8302-4C81-A3E7-33A5661E74B8}"/>
    <cellStyle name="Normal 47 20" xfId="383" xr:uid="{889499B7-9FB2-4327-8B5E-954325D01043}"/>
    <cellStyle name="Normal 47 20 2" xfId="1343" xr:uid="{147ECF61-F13D-4089-88C3-D5ABC42977A0}"/>
    <cellStyle name="Normal 47 20 3" xfId="838" xr:uid="{7B3D2D06-9BD1-45E7-BC3E-61B89F159B25}"/>
    <cellStyle name="Normal 47 21" xfId="388" xr:uid="{D3CCE0A9-BE90-43D2-AC8E-1C8310F0B61B}"/>
    <cellStyle name="Normal 47 21 2" xfId="1348" xr:uid="{C6E02B0A-5D00-46FF-AC95-9BA7FE3D97E9}"/>
    <cellStyle name="Normal 47 21 3" xfId="843" xr:uid="{862EECD2-2CA2-4F9D-8C70-08F83F664B94}"/>
    <cellStyle name="Normal 47 22" xfId="1158" xr:uid="{E6C863B2-7938-44FD-921C-0826145682EC}"/>
    <cellStyle name="Normal 47 23" xfId="653" xr:uid="{F22BF7CB-0476-4069-8934-D843A77165A5}"/>
    <cellStyle name="Normal 47 3" xfId="230" xr:uid="{AB876F97-CB19-47B3-8AA6-A20C14D8319F}"/>
    <cellStyle name="Normal 47 3 2" xfId="1190" xr:uid="{454CC0F5-AB9F-4A1E-A44D-0E38D98B898B}"/>
    <cellStyle name="Normal 47 3 3" xfId="685" xr:uid="{4EE9206F-02D6-4FEA-8944-A151D67E489A}"/>
    <cellStyle name="Normal 47 4" xfId="249" xr:uid="{83776E0F-CF20-4614-90A1-5DE62E9072FE}"/>
    <cellStyle name="Normal 47 4 2" xfId="1209" xr:uid="{6AFFE92D-C051-41B1-B23E-A4B987582792}"/>
    <cellStyle name="Normal 47 4 3" xfId="704" xr:uid="{CC4149EF-556C-4453-9366-3209B9BCF98C}"/>
    <cellStyle name="Normal 47 5" xfId="260" xr:uid="{BF4AB243-C6B4-455F-91E4-2B3C50ED4BE7}"/>
    <cellStyle name="Normal 47 5 2" xfId="1220" xr:uid="{137ACF6C-0F69-4D40-A00C-CF9B00149BBC}"/>
    <cellStyle name="Normal 47 5 3" xfId="715" xr:uid="{C00122D9-0585-4AC9-89F2-9B49443BF1C7}"/>
    <cellStyle name="Normal 47 6" xfId="259" xr:uid="{B793851E-9E69-437B-946B-3809CD9BB918}"/>
    <cellStyle name="Normal 47 6 2" xfId="1219" xr:uid="{C46A84F7-020B-41CF-99F3-776DF000D645}"/>
    <cellStyle name="Normal 47 6 3" xfId="714" xr:uid="{0235DD35-C1F6-4314-BB72-C01183880F55}"/>
    <cellStyle name="Normal 47 7" xfId="261" xr:uid="{43D6A46F-7BEA-4AA2-A9DB-150EAE961FF4}"/>
    <cellStyle name="Normal 47 7 2" xfId="1221" xr:uid="{E3C61625-CED2-4DFF-81C4-C22F767E617D}"/>
    <cellStyle name="Normal 47 7 3" xfId="716" xr:uid="{A2371FAA-5E2A-4287-A6C1-FF58C8A60377}"/>
    <cellStyle name="Normal 47 8" xfId="248" xr:uid="{C14FB96F-1594-4A08-BA9B-7A84F32D2128}"/>
    <cellStyle name="Normal 47 8 2" xfId="1208" xr:uid="{20E6B269-EFCA-4EA3-BF14-471ECEB92923}"/>
    <cellStyle name="Normal 47 8 3" xfId="703" xr:uid="{86B732E5-D8CA-4673-A775-49F15B31BC24}"/>
    <cellStyle name="Normal 47 9" xfId="303" xr:uid="{254A6D57-9095-4837-84A8-A79AFFECAA35}"/>
    <cellStyle name="Normal 47 9 2" xfId="1263" xr:uid="{5CD059EB-CC57-43A5-88E9-7C3C29EE4155}"/>
    <cellStyle name="Normal 47 9 3" xfId="758" xr:uid="{75094A53-8D51-4936-9DB2-736F3687B3C7}"/>
    <cellStyle name="Normal 48" xfId="173" xr:uid="{93E201F0-0983-4A01-A472-83019A8EB614}"/>
    <cellStyle name="Normal 48 2" xfId="1142" xr:uid="{1E6DAE39-2049-42E1-854B-7973E679BB32}"/>
    <cellStyle name="Normal 48 3" xfId="637" xr:uid="{DC36B65B-9D88-48D6-A921-F6BEB899F0F0}"/>
    <cellStyle name="Normal 49" xfId="159" xr:uid="{B81B56C0-037C-43B2-8266-727A895B31F5}"/>
    <cellStyle name="Normal 49 2" xfId="1132" xr:uid="{3E40AC61-26A3-426C-B029-5E327783FDFD}"/>
    <cellStyle name="Normal 49 3" xfId="627" xr:uid="{889E1F3F-9F0C-4870-8DC9-8B077C8B3A82}"/>
    <cellStyle name="Normal 5" xfId="29" xr:uid="{00000000-0005-0000-0000-00000A000000}"/>
    <cellStyle name="Normal 5 10" xfId="879" xr:uid="{04C6C40C-4032-4D17-8273-D3F457160705}"/>
    <cellStyle name="Normal 5 11" xfId="872" xr:uid="{30179D2C-EC67-42F8-97A5-D2D978AF0E8D}"/>
    <cellStyle name="Normal 5 12" xfId="914" xr:uid="{84DFB4E6-E9E0-49D0-9DBB-D44041EE2382}"/>
    <cellStyle name="Normal 5 13" xfId="848" xr:uid="{778F4574-A6EA-452E-9694-B2A65C45C8F9}"/>
    <cellStyle name="Normal 5 14" xfId="862" xr:uid="{7983624E-06D6-4956-B672-DBC44DFB29F5}"/>
    <cellStyle name="Normal 5 15" xfId="852" xr:uid="{1221C5A2-2488-4CC6-A9FF-100441B05F5A}"/>
    <cellStyle name="Normal 5 16" xfId="1024" xr:uid="{354E6E32-3805-4B89-AE7C-1951EBE04E3E}"/>
    <cellStyle name="Normal 5 17" xfId="498" xr:uid="{4A1A94B5-4EA7-4F85-B92B-D54B64C98C4C}"/>
    <cellStyle name="Normal 5 18" xfId="39" xr:uid="{F4838115-0FF0-4EE8-B964-296DCE6ADDCE}"/>
    <cellStyle name="Normal 5 2" xfId="499" xr:uid="{7A940E9F-511C-4A78-9D8F-BE926A7CCC03}"/>
    <cellStyle name="Normal 5 2 2" xfId="1025" xr:uid="{8439A44F-6910-47C2-8F86-3E7916A765C2}"/>
    <cellStyle name="Normal 5 3" xfId="500" xr:uid="{DB82A313-589B-409E-9A22-1FFB63E07EFD}"/>
    <cellStyle name="Normal 5 3 2" xfId="1026" xr:uid="{4386392B-28C3-42DF-9FCA-53942B5B419E}"/>
    <cellStyle name="Normal 5 4" xfId="501" xr:uid="{2FDA43D2-3F91-4574-97FA-741DBB047F40}"/>
    <cellStyle name="Normal 5 4 2" xfId="1027" xr:uid="{B6BE53B1-5EBE-4050-910A-E17B9BA7F8CD}"/>
    <cellStyle name="Normal 5 5" xfId="502" xr:uid="{CDB14B1D-35F7-4852-91FB-A7326DEFE345}"/>
    <cellStyle name="Normal 5 5 2" xfId="1028" xr:uid="{F882C279-DB79-4D73-8AB8-26DFFDA9CBFF}"/>
    <cellStyle name="Normal 5 6" xfId="585" xr:uid="{3D2F767E-D426-4660-83D6-D7690FCF94C8}"/>
    <cellStyle name="Normal 5 7" xfId="613" xr:uid="{560F597E-9694-4A1F-A6D1-F914DAD289F8}"/>
    <cellStyle name="Normal 5 8" xfId="898" xr:uid="{1D355B60-5A46-4983-ABF3-3715FACF9605}"/>
    <cellStyle name="Normal 5 9" xfId="590" xr:uid="{2EB5507F-DE74-4C64-9C60-A6763355CAC3}"/>
    <cellStyle name="Normal 50" xfId="158" xr:uid="{763DBCDA-486B-4C2E-B7A7-517FA1F81709}"/>
    <cellStyle name="Normal 50 2" xfId="1131" xr:uid="{3E718EB3-92A3-4D3A-92BD-9C4812F450F9}"/>
    <cellStyle name="Normal 50 3" xfId="626" xr:uid="{AE1B99F0-7EC5-4BB6-AFAE-93E959D4B3E0}"/>
    <cellStyle name="Normal 51" xfId="154" xr:uid="{8869028F-1AD7-4661-B781-D605B88187D6}"/>
    <cellStyle name="Normal 51 2" xfId="1052" xr:uid="{5A44A849-A710-4BBC-BFE5-285FF663FF7C}"/>
    <cellStyle name="Normal 51 3" xfId="526" xr:uid="{6EB49986-FCB4-4D01-ABEC-23E0672EC642}"/>
    <cellStyle name="Normal 52" xfId="155" xr:uid="{274A442E-FFEE-4569-A3EB-B4E05B8E8DC8}"/>
    <cellStyle name="Normal 52 2" xfId="1128" xr:uid="{0A88FBBA-52E9-4D1B-A9DC-D9C550D6DD0A}"/>
    <cellStyle name="Normal 52 3" xfId="623" xr:uid="{4F33DFAA-473D-4AD6-AF7C-11EAFF2BD7C1}"/>
    <cellStyle name="Normal 53" xfId="198" xr:uid="{3ECFCFFF-56A3-49A1-9B01-99EB0E7838D1}"/>
    <cellStyle name="Normal 53 2" xfId="1161" xr:uid="{E35B365D-AB24-4E85-A59F-E82714B0B66F}"/>
    <cellStyle name="Normal 53 3" xfId="656" xr:uid="{2DF4A1F8-A560-47B6-99B7-F5F4B704717F}"/>
    <cellStyle name="Normal 54" xfId="157" xr:uid="{5685A373-B0D5-40B0-9167-14F0BD51B006}"/>
    <cellStyle name="Normal 54 2" xfId="1130" xr:uid="{60D71474-F95A-4C07-85C0-D25AF3877BAD}"/>
    <cellStyle name="Normal 54 3" xfId="625" xr:uid="{F6170922-42DD-446A-965B-09CB98E061A4}"/>
    <cellStyle name="Normal 55" xfId="168" xr:uid="{946D4EB0-D0E9-48BF-A4F6-19BDD49BF731}"/>
    <cellStyle name="Normal 55 2" xfId="1138" xr:uid="{CCECDB27-7F59-4F41-BE38-9D13A7F9054B}"/>
    <cellStyle name="Normal 55 3" xfId="633" xr:uid="{DA2FF329-89F0-4A5B-B579-C967ACE7927E}"/>
    <cellStyle name="Normal 56" xfId="171" xr:uid="{67E9D7B0-6A0F-4066-AD72-D3267826B015}"/>
    <cellStyle name="Normal 56 2" xfId="1141" xr:uid="{693563E2-A6EC-43BF-B685-D612EC6B1A1D}"/>
    <cellStyle name="Normal 56 3" xfId="636" xr:uid="{557D63AC-B70F-47EB-9D99-D85CD5963C61}"/>
    <cellStyle name="Normal 57" xfId="167" xr:uid="{7567AFBB-54CE-43DE-8270-EC15AF2915A5}"/>
    <cellStyle name="Normal 57 2" xfId="1137" xr:uid="{3CDAB264-977D-497B-BA80-2E065D664095}"/>
    <cellStyle name="Normal 57 3" xfId="632" xr:uid="{322430B3-ED42-4816-8DCB-339405809EE1}"/>
    <cellStyle name="Normal 58" xfId="163" xr:uid="{16B339CC-AC48-465B-B225-263973FCF3A2}"/>
    <cellStyle name="Normal 58 2" xfId="1134" xr:uid="{BEAAED89-077A-44FC-8B48-AF6AAEF8F6AA}"/>
    <cellStyle name="Normal 58 3" xfId="629" xr:uid="{94724A47-93B8-4A5F-9BB0-1F94A76485CC}"/>
    <cellStyle name="Normal 59" xfId="177" xr:uid="{E0D02398-D1BC-48C4-9FF3-DA21B9577639}"/>
    <cellStyle name="Normal 59 2" xfId="1145" xr:uid="{75A3D4B9-3DC8-4ACA-A10F-A707972A2FE9}"/>
    <cellStyle name="Normal 59 3" xfId="640" xr:uid="{532E7639-1D82-43A5-87E6-2A12E67DDD82}"/>
    <cellStyle name="Normal 6" xfId="30" xr:uid="{E6E9D72E-AB08-48BF-9059-9A8E2192F5C0}"/>
    <cellStyle name="Normal 6 10" xfId="907" xr:uid="{0B45AC8F-CBC7-4D31-BFB4-C2E9D8EAC12F}"/>
    <cellStyle name="Normal 6 11" xfId="865" xr:uid="{A585D4DA-D5DD-4819-9BCA-2182D61353F2}"/>
    <cellStyle name="Normal 6 12" xfId="856" xr:uid="{13F41B4E-B53D-4398-A920-039FE0C3A9FB}"/>
    <cellStyle name="Normal 6 13" xfId="918" xr:uid="{8DCCFD35-8A78-4AE4-BDDC-D0B3912BD72D}"/>
    <cellStyle name="Normal 6 14" xfId="920" xr:uid="{41DA7CEC-D685-4EEE-8D93-D63860A8D012}"/>
    <cellStyle name="Normal 6 15" xfId="877" xr:uid="{ACB0EEFC-4832-4B9E-837F-5F7B1042172C}"/>
    <cellStyle name="Normal 6 16" xfId="1029" xr:uid="{A2863B11-3C54-4004-AD0B-7D510BB4DE04}"/>
    <cellStyle name="Normal 6 17" xfId="503" xr:uid="{A0DA3EC0-FFBD-406F-BF66-6A6E2ABE2BB8}"/>
    <cellStyle name="Normal 6 18" xfId="40" xr:uid="{9A772E1F-7AC3-49F9-9EAC-D1F53B3CF4D5}"/>
    <cellStyle name="Normal 6 2" xfId="504" xr:uid="{E007F467-9DD4-484F-A83E-1AD77EAA3DBC}"/>
    <cellStyle name="Normal 6 2 2" xfId="1030" xr:uid="{304D89DF-3755-4F74-9B07-C9B70F2B5E8E}"/>
    <cellStyle name="Normal 6 3" xfId="505" xr:uid="{B68770BE-3E70-4ADE-8B73-8E571793A4EB}"/>
    <cellStyle name="Normal 6 3 2" xfId="1031" xr:uid="{45E02113-09EC-47DB-9E50-3BE859A85321}"/>
    <cellStyle name="Normal 6 4" xfId="506" xr:uid="{8C68184D-1AF5-4BFB-B737-0F25DD02E902}"/>
    <cellStyle name="Normal 6 4 2" xfId="1032" xr:uid="{FA74D004-EC92-44CF-9CE2-F5A32C9C3013}"/>
    <cellStyle name="Normal 6 5" xfId="507" xr:uid="{314C583D-29C2-40FD-A25F-150574BE3DB5}"/>
    <cellStyle name="Normal 6 5 2" xfId="1033" xr:uid="{2359B9A7-45B9-4520-99C9-6E23934B45E9}"/>
    <cellStyle name="Normal 6 6" xfId="586" xr:uid="{5671C384-AFCD-43C2-A27B-5B3AFBF9A1FE}"/>
    <cellStyle name="Normal 6 7" xfId="612" xr:uid="{EFE36D60-9D49-4954-AB5D-BF3070FCDC0C}"/>
    <cellStyle name="Normal 6 8" xfId="891" xr:uid="{56FDAB41-50C6-4CFC-8DC4-5C01A3384620}"/>
    <cellStyle name="Normal 6 9" xfId="903" xr:uid="{5476D37F-C654-4480-8618-DBBED1546AB0}"/>
    <cellStyle name="Normal 60" xfId="151" xr:uid="{6976938B-969A-4FB2-8F7D-27986C3EA1C0}"/>
    <cellStyle name="Normal 60 2" xfId="1126" xr:uid="{692BC39A-3D4B-4F4F-BD67-3FF2204ADC8C}"/>
    <cellStyle name="Normal 60 3" xfId="621" xr:uid="{41F8C143-8E8B-4687-9673-D27CA1387BD5}"/>
    <cellStyle name="Normal 61" xfId="174" xr:uid="{5AE75512-9C32-41DD-B7F6-D3A19BF3EA82}"/>
    <cellStyle name="Normal 61 2" xfId="1143" xr:uid="{DAD339CE-5B93-461D-A23A-FEE0851B4C97}"/>
    <cellStyle name="Normal 61 3" xfId="638" xr:uid="{E6BCCFC5-F926-4BAC-BC7F-860A6080D983}"/>
    <cellStyle name="Normal 62" xfId="170" xr:uid="{5D5E3E24-017C-4E28-8658-AD40D37A9A74}"/>
    <cellStyle name="Normal 62 2" xfId="1140" xr:uid="{C1A35158-C749-41F9-ACD4-A0EAF09A63E0}"/>
    <cellStyle name="Normal 62 3" xfId="635" xr:uid="{BA52FEB8-D454-4869-A5A6-11C41C888F86}"/>
    <cellStyle name="Normal 63" xfId="176" xr:uid="{F899DDAA-F841-4009-9EDF-F69DBB90387B}"/>
    <cellStyle name="Normal 63 2" xfId="1144" xr:uid="{E34DCB34-D8EE-4886-B4F6-EFFE3378A58C}"/>
    <cellStyle name="Normal 63 3" xfId="639" xr:uid="{EA981FBF-5B47-4710-9562-E8577D3148FA}"/>
    <cellStyle name="Normal 64" xfId="182" xr:uid="{60A60486-26E6-48DB-8B14-F5B3AED7017A}"/>
    <cellStyle name="Normal 64 2" xfId="1149" xr:uid="{30F10A06-6BE5-4FD6-AE38-2D5003DCF9A0}"/>
    <cellStyle name="Normal 64 3" xfId="644" xr:uid="{7987A87C-0961-4A1F-A6A8-B2B621E6CEF9}"/>
    <cellStyle name="Normal 65" xfId="166" xr:uid="{F31EE31B-2720-4FFA-A2CA-A73B17CE697C}"/>
    <cellStyle name="Normal 65 2" xfId="1136" xr:uid="{270A8381-08E1-4C66-97BB-79C223D3EB9F}"/>
    <cellStyle name="Normal 65 3" xfId="631" xr:uid="{F73C8823-8A0E-42E0-B1BF-CE796E93B59F}"/>
    <cellStyle name="Normal 66" xfId="149" xr:uid="{8FDD70AC-4D17-4FDD-A9E4-BD70099FC293}"/>
    <cellStyle name="Normal 66 2" xfId="1125" xr:uid="{AE447997-5C89-4672-AD3C-9AA57F21AC22}"/>
    <cellStyle name="Normal 66 3" xfId="620" xr:uid="{79199419-3D60-4668-BAAC-1C6EFF4D6CDE}"/>
    <cellStyle name="Normal 67" xfId="193" xr:uid="{E4D08729-E37F-422A-9A5C-5881935D5A6E}"/>
    <cellStyle name="Normal 67 10" xfId="284" xr:uid="{3AC68C42-145F-4343-8A0E-7F55C1902AB1}"/>
    <cellStyle name="Normal 67 10 2" xfId="1244" xr:uid="{BF857271-D2A9-416F-B067-D60DA6023C6E}"/>
    <cellStyle name="Normal 67 10 3" xfId="739" xr:uid="{89C4EBE2-38FC-4E27-B5F5-360D9CDD1322}"/>
    <cellStyle name="Normal 67 11" xfId="274" xr:uid="{BC27DAF8-66F1-405E-BAA6-436B87875E3E}"/>
    <cellStyle name="Normal 67 11 2" xfId="1234" xr:uid="{382BEDD0-326D-4B8E-844A-4F25C72AFA91}"/>
    <cellStyle name="Normal 67 11 3" xfId="729" xr:uid="{0F7A7E38-BCC9-4C4C-9914-53770853663D}"/>
    <cellStyle name="Normal 67 12" xfId="280" xr:uid="{20A531EE-DBE9-455F-817C-608ADAC64689}"/>
    <cellStyle name="Normal 67 12 2" xfId="1240" xr:uid="{91A97F42-DB80-4BC7-AE76-8EF9350013A0}"/>
    <cellStyle name="Normal 67 12 3" xfId="735" xr:uid="{4DC39ED0-7CAD-430A-8221-81AC0F8C9FA9}"/>
    <cellStyle name="Normal 67 13" xfId="320" xr:uid="{4DEB1A28-18A6-43E7-9454-CB411705FDBE}"/>
    <cellStyle name="Normal 67 13 2" xfId="1280" xr:uid="{8504F9A7-8F36-4346-8378-3E1096F92DD2}"/>
    <cellStyle name="Normal 67 13 3" xfId="775" xr:uid="{61D671E7-0EB8-4CA1-8A65-717C72B222BD}"/>
    <cellStyle name="Normal 67 14" xfId="300" xr:uid="{263177C9-E446-42CA-A831-C803FA7587DB}"/>
    <cellStyle name="Normal 67 14 2" xfId="1260" xr:uid="{1F8376B5-A423-4D12-BB91-42D7CC22C4F4}"/>
    <cellStyle name="Normal 67 14 3" xfId="755" xr:uid="{7B23240F-34A2-46D8-9E1A-6A16B23B5E23}"/>
    <cellStyle name="Normal 67 15" xfId="289" xr:uid="{AB14C4E9-D3CF-4EED-93A1-57B92FD24EF4}"/>
    <cellStyle name="Normal 67 15 2" xfId="1249" xr:uid="{BF72A974-9D99-490B-991E-04FE21CDB096}"/>
    <cellStyle name="Normal 67 15 3" xfId="744" xr:uid="{97D843DA-D585-469C-B997-286D4F5626EE}"/>
    <cellStyle name="Normal 67 16" xfId="321" xr:uid="{EF06C9BF-3925-482E-A9CC-1A9A2196E9B7}"/>
    <cellStyle name="Normal 67 16 2" xfId="1281" xr:uid="{75849698-6AA3-4129-9533-D195277C34B9}"/>
    <cellStyle name="Normal 67 16 3" xfId="776" xr:uid="{EBF744AB-B830-44EF-81FE-26D8435BAB14}"/>
    <cellStyle name="Normal 67 17" xfId="277" xr:uid="{3FB2BA34-2A4C-4643-8825-AD21E98FD684}"/>
    <cellStyle name="Normal 67 17 2" xfId="1237" xr:uid="{993B4D20-3E8A-4505-92C6-12080EF8438B}"/>
    <cellStyle name="Normal 67 17 3" xfId="732" xr:uid="{874F9C43-0C4E-4565-A03B-A5C2C926CA3B}"/>
    <cellStyle name="Normal 67 18" xfId="1156" xr:uid="{6B391387-D2A0-4CF1-A8D5-B8941948C9E9}"/>
    <cellStyle name="Normal 67 19" xfId="651" xr:uid="{A3941EE7-BD57-4089-A6CF-3FC764DC399E}"/>
    <cellStyle name="Normal 67 2" xfId="229" xr:uid="{4A5AACDB-6F54-4A73-B364-8EB117ADC397}"/>
    <cellStyle name="Normal 67 2 2" xfId="1189" xr:uid="{D45D682B-9BE2-4AC3-A0E9-57DA1558DE39}"/>
    <cellStyle name="Normal 67 2 3" xfId="684" xr:uid="{7B73DF0F-F24C-4D65-B6A5-8B2077133037}"/>
    <cellStyle name="Normal 67 3" xfId="232" xr:uid="{CCA4EFD5-50B8-4C86-A9A2-D3504A539BC1}"/>
    <cellStyle name="Normal 67 3 2" xfId="1192" xr:uid="{FAF7B80C-E465-4185-8932-EC63993988D1}"/>
    <cellStyle name="Normal 67 3 3" xfId="687" xr:uid="{F2D3E318-6480-4CD6-A79A-CBC8F5B40996}"/>
    <cellStyle name="Normal 67 4" xfId="251" xr:uid="{8325C816-BE65-4C51-B245-8751E4F68188}"/>
    <cellStyle name="Normal 67 4 2" xfId="1211" xr:uid="{BA922442-2195-4894-8D4E-1713101A3852}"/>
    <cellStyle name="Normal 67 4 3" xfId="706" xr:uid="{23F5BD54-FBA7-4F31-9F86-646148CAC533}"/>
    <cellStyle name="Normal 67 5" xfId="237" xr:uid="{EAB5409D-39D7-48B5-B961-A33FF47DDA8C}"/>
    <cellStyle name="Normal 67 5 2" xfId="1197" xr:uid="{D3EBFBA5-E56F-4A80-A578-CDC5E0D677E8}"/>
    <cellStyle name="Normal 67 5 3" xfId="692" xr:uid="{A84A2979-3FE9-4EFD-819C-922E087744AB}"/>
    <cellStyle name="Normal 67 6" xfId="266" xr:uid="{908F46B5-A390-404A-B04F-2ADEF636A59D}"/>
    <cellStyle name="Normal 67 6 2" xfId="1226" xr:uid="{594138F3-6DD9-4C8C-91A7-F5BBCAE3A660}"/>
    <cellStyle name="Normal 67 6 3" xfId="721" xr:uid="{D1589CA0-2440-422C-B3B0-E5310077C694}"/>
    <cellStyle name="Normal 67 7" xfId="241" xr:uid="{BE679EB5-1A01-4308-BC78-8BEE96AAA75A}"/>
    <cellStyle name="Normal 67 7 2" xfId="1201" xr:uid="{E6924FF5-D97D-4870-8653-6BA08FAA48AB}"/>
    <cellStyle name="Normal 67 7 3" xfId="696" xr:uid="{90B9785E-5608-478F-87D4-2D74900FFD45}"/>
    <cellStyle name="Normal 67 8" xfId="305" xr:uid="{3AC99E3F-6328-4BDB-A442-BE32AD2600FE}"/>
    <cellStyle name="Normal 67 8 2" xfId="1265" xr:uid="{728B9E96-DBE6-4120-91EA-3B35A8159114}"/>
    <cellStyle name="Normal 67 8 3" xfId="760" xr:uid="{3B6CD1B3-5DE0-45F2-A958-6C0DD5D4AE67}"/>
    <cellStyle name="Normal 67 9" xfId="290" xr:uid="{81F1F2B3-12CA-498D-A117-BAFBB9F5DC22}"/>
    <cellStyle name="Normal 67 9 2" xfId="1250" xr:uid="{4AD0E7A1-FA7F-44BC-9795-8E0B43F68202}"/>
    <cellStyle name="Normal 67 9 3" xfId="745" xr:uid="{FCA07DB2-0DC2-49B7-B4F9-C808AAE13BEC}"/>
    <cellStyle name="Normal 68" xfId="162" xr:uid="{2826DCB5-FD1E-47E8-A6A4-491C11D929A2}"/>
    <cellStyle name="Normal 68 2" xfId="1133" xr:uid="{7FD963C0-214F-4F19-A10F-D68D47D2E6A3}"/>
    <cellStyle name="Normal 68 3" xfId="628" xr:uid="{E7CDEE79-81A3-4CB0-ADB5-8A0621955565}"/>
    <cellStyle name="Normal 69" xfId="179" xr:uid="{06410A29-3474-4075-9804-AD30A86949E5}"/>
    <cellStyle name="Normal 69 2" xfId="1146" xr:uid="{0E603800-C455-4D53-8652-0F157D83092C}"/>
    <cellStyle name="Normal 69 3" xfId="641" xr:uid="{D938A370-7615-407F-9BAF-5791ADA0C17F}"/>
    <cellStyle name="Normal 7" xfId="33" xr:uid="{710CDDAB-D5ED-4F28-BD28-C91AF46B3748}"/>
    <cellStyle name="Normal 7 10" xfId="849" xr:uid="{FEB5ED79-2CDE-476F-95F5-5016D1F72B45}"/>
    <cellStyle name="Normal 7 11" xfId="910" xr:uid="{9ADE62A6-0B6A-4294-9011-F497850C325C}"/>
    <cellStyle name="Normal 7 12" xfId="870" xr:uid="{8E101F92-B6F7-4E12-865A-2FC9B48E17E7}"/>
    <cellStyle name="Normal 7 13" xfId="905" xr:uid="{ACF00FC5-D584-4DE4-927A-ED163523010A}"/>
    <cellStyle name="Normal 7 14" xfId="853" xr:uid="{4FE3E31D-9A12-425A-A2F2-5BBB2014D2EB}"/>
    <cellStyle name="Normal 7 15" xfId="921" xr:uid="{3C2CF49A-A148-46CC-84AB-30A10AED9B15}"/>
    <cellStyle name="Normal 7 16" xfId="1034" xr:uid="{AF095017-2FCB-42E4-956B-46A867CE1F87}"/>
    <cellStyle name="Normal 7 17" xfId="508" xr:uid="{D6594105-3C4B-4E98-907D-09CF291D611D}"/>
    <cellStyle name="Normal 7 18" xfId="35" xr:uid="{3D1A0B09-18F9-45DA-8E2E-14A30F3A97D6}"/>
    <cellStyle name="Normal 7 19" xfId="1384" xr:uid="{2A2B4ECB-0493-4171-A5A9-38591B119D4E}"/>
    <cellStyle name="Normal 7 19 2" xfId="1398" xr:uid="{7488C476-60B3-427F-B07C-DCD920DA6CC8}"/>
    <cellStyle name="Normal 7 19 3" xfId="1400" xr:uid="{957A8D08-C488-4754-8DC9-1D43F0F81FE5}"/>
    <cellStyle name="Normal 7 2" xfId="509" xr:uid="{79CB5E01-C584-4375-A6C9-768E50E88209}"/>
    <cellStyle name="Normal 7 2 2" xfId="1035" xr:uid="{38A39C9D-3803-46A5-8A48-EBAA79674F89}"/>
    <cellStyle name="Normal 7 20" xfId="1385" xr:uid="{5F0726D5-6BE5-408E-9CAE-13FB7A083331}"/>
    <cellStyle name="Normal 7 20 2" xfId="1391" xr:uid="{F51A6F40-A5EC-4045-84FE-569CBAC25931}"/>
    <cellStyle name="Normal 7 21" xfId="1387" xr:uid="{E0E793A2-F8CE-4589-8EF8-E4CBEDD8F580}"/>
    <cellStyle name="Normal 7 21 2" xfId="1389" xr:uid="{3387B0E2-0C7C-44F8-8E3D-6B53FB1E7213}"/>
    <cellStyle name="Normal 7 21 2 2" xfId="1396" xr:uid="{AA5D8558-DB86-4699-90F3-22372BFC9733}"/>
    <cellStyle name="Normal 7 22" xfId="1388" xr:uid="{0D32D1BE-F73F-4958-B568-1D031DC55455}"/>
    <cellStyle name="Normal 7 22 2" xfId="1395" xr:uid="{16B3A992-E4E7-4DCA-8AF7-F4EFD98A5EF1}"/>
    <cellStyle name="Normal 7 23" xfId="1392" xr:uid="{876556AA-BAF6-44A2-80AA-79321F6F45F6}"/>
    <cellStyle name="Normal 7 24" xfId="1393" xr:uid="{9D690087-AA98-4F0E-B0A9-B6E0FDC76B92}"/>
    <cellStyle name="Normal 7 24 2" xfId="1394" xr:uid="{FAF0E9B3-75FA-4025-AEC7-319D1B19B79A}"/>
    <cellStyle name="Normal 7 3" xfId="510" xr:uid="{85FCA693-D0BA-4581-B6C3-9008B81E8E4F}"/>
    <cellStyle name="Normal 7 3 2" xfId="1036" xr:uid="{59C008FD-A83E-46B9-BAE2-5C47D15C6D03}"/>
    <cellStyle name="Normal 7 4" xfId="511" xr:uid="{F91007A2-BBB2-4DBF-AF69-EE85C24F0A5A}"/>
    <cellStyle name="Normal 7 4 2" xfId="1037" xr:uid="{C3D1F608-4A1D-454F-B920-EA0046B440F9}"/>
    <cellStyle name="Normal 7 5" xfId="512" xr:uid="{0CD01070-20A0-4AAA-A51C-967CDA0C387F}"/>
    <cellStyle name="Normal 7 5 2" xfId="1038" xr:uid="{6A1E6063-A946-4DE3-985F-D02E16BF55F5}"/>
    <cellStyle name="Normal 7 6" xfId="581" xr:uid="{0C2B25CE-05A2-4853-9359-9BDB78BC2ECB}"/>
    <cellStyle name="Normal 7 7" xfId="597" xr:uid="{528B6DCD-8D75-4387-AFF5-E8862DC6C66A}"/>
    <cellStyle name="Normal 7 8" xfId="886" xr:uid="{BAFE4C93-9A44-4FFE-8E44-68458FCB1AA7}"/>
    <cellStyle name="Normal 7 9" xfId="882" xr:uid="{6D319A7A-0032-4294-A1EC-596F6A70E009}"/>
    <cellStyle name="Normal 70" xfId="180" xr:uid="{54BA2B9C-FD76-4317-8357-CDE7C4B0666A}"/>
    <cellStyle name="Normal 70 2" xfId="1147" xr:uid="{94112866-BA7B-49BA-BECF-DF68BDAEBF1B}"/>
    <cellStyle name="Normal 70 3" xfId="642" xr:uid="{423CC962-94C6-4F9A-985D-A2FC8B315DB2}"/>
    <cellStyle name="Normal 71" xfId="156" xr:uid="{B037F39E-C8D0-4CA4-ACD7-83A442EEA8C2}"/>
    <cellStyle name="Normal 71 2" xfId="1129" xr:uid="{081DC072-A073-42A1-8BD6-9D00C35AE1AC}"/>
    <cellStyle name="Normal 71 3" xfId="624" xr:uid="{D1AACAF2-84A4-430F-A9D5-0328516E2032}"/>
    <cellStyle name="Normal 72" xfId="165" xr:uid="{6C4DB4AE-4958-47B6-B966-E6434A7AB62D}"/>
    <cellStyle name="Normal 72 2" xfId="1135" xr:uid="{0BC85695-EC29-47BE-A253-EA7B142A7429}"/>
    <cellStyle name="Normal 72 3" xfId="630" xr:uid="{8CECC54B-5973-4AEE-9249-396E5B17908D}"/>
    <cellStyle name="Normal 73" xfId="183" xr:uid="{1756A051-F4F6-4E5B-9059-5DDF6ED05D92}"/>
    <cellStyle name="Normal 73 2" xfId="1150" xr:uid="{8039E292-1220-42A8-98FD-F6E2CF999002}"/>
    <cellStyle name="Normal 73 3" xfId="645" xr:uid="{C42109F8-36B1-48ED-B09E-C00373D55C18}"/>
    <cellStyle name="Normal 74" xfId="373" xr:uid="{D30E3D0E-23FD-4F8A-907D-806F9F1DB091}"/>
    <cellStyle name="Normal 74 10" xfId="247" xr:uid="{19674819-DB5A-40BD-9627-A81ED3546BF6}"/>
    <cellStyle name="Normal 74 10 2" xfId="1207" xr:uid="{F945F16E-8FEE-42C4-9D9C-8BA963A10F73}"/>
    <cellStyle name="Normal 74 10 3" xfId="702" xr:uid="{FA837EDB-920D-46EC-B075-A6D0BC8AED8F}"/>
    <cellStyle name="Normal 74 11" xfId="287" xr:uid="{98596AB6-1CA6-4103-A990-F69157950F9C}"/>
    <cellStyle name="Normal 74 11 2" xfId="1247" xr:uid="{24C0727F-3AB3-48C3-B36B-A4244DE36276}"/>
    <cellStyle name="Normal 74 11 3" xfId="742" xr:uid="{BEB8F949-2D73-4266-B737-8F5BFDCEF4CF}"/>
    <cellStyle name="Normal 74 12" xfId="273" xr:uid="{1D2D3729-1585-488A-98AF-E5B634B4048C}"/>
    <cellStyle name="Normal 74 12 2" xfId="1233" xr:uid="{596BAE57-5673-467E-8AA4-346BE78812F1}"/>
    <cellStyle name="Normal 74 12 3" xfId="728" xr:uid="{80A433FE-4211-40E4-A15E-F37537671B1F}"/>
    <cellStyle name="Normal 74 13" xfId="233" xr:uid="{4E2973E2-BF41-463E-82FB-77092BAE9172}"/>
    <cellStyle name="Normal 74 13 2" xfId="1193" xr:uid="{98480602-9A01-4D49-9429-57B0A7AEE7F5}"/>
    <cellStyle name="Normal 74 13 3" xfId="688" xr:uid="{EBBF0A51-8C07-44AB-AD07-5016A562DD3A}"/>
    <cellStyle name="Normal 74 14" xfId="302" xr:uid="{8E06EC45-366F-496C-8813-03BEC689D7E6}"/>
    <cellStyle name="Normal 74 14 2" xfId="1262" xr:uid="{A37334FA-1531-4CF2-A6D3-C355C76FA11D}"/>
    <cellStyle name="Normal 74 14 3" xfId="757" xr:uid="{F02B2B07-270D-40FB-88C8-15BFE4E3A341}"/>
    <cellStyle name="Normal 74 15" xfId="246" xr:uid="{11539A5B-DC0E-4397-B2D2-040C81D8A361}"/>
    <cellStyle name="Normal 74 15 2" xfId="1206" xr:uid="{4276F279-C5A6-444E-AB53-FCAFF8A0A15A}"/>
    <cellStyle name="Normal 74 15 3" xfId="701" xr:uid="{BCCCFC6C-7AC5-4481-8ACD-03A78CF6C3AC}"/>
    <cellStyle name="Normal 74 16" xfId="324" xr:uid="{FE7CAD95-40E4-43F3-B02B-5D743E112CF0}"/>
    <cellStyle name="Normal 74 16 2" xfId="1284" xr:uid="{9FD64596-6F65-4F0E-ADCE-AC95F1074100}"/>
    <cellStyle name="Normal 74 16 3" xfId="779" xr:uid="{B9DA6434-87CE-4FAC-84C1-F2ACC1BC45FF}"/>
    <cellStyle name="Normal 74 17" xfId="329" xr:uid="{AD26DCEA-1E77-4A93-92E5-790300AAEA6C}"/>
    <cellStyle name="Normal 74 17 2" xfId="1289" xr:uid="{C15C57BC-866A-4215-8AA1-F06CE9539FA4}"/>
    <cellStyle name="Normal 74 17 3" xfId="784" xr:uid="{BA95CCF4-5993-4A9B-8827-E53B3C473070}"/>
    <cellStyle name="Normal 74 18" xfId="219" xr:uid="{6B9DC96F-0169-40D0-B862-D8300E6D756B}"/>
    <cellStyle name="Normal 74 18 2" xfId="1181" xr:uid="{39BC56E2-7F82-4262-B076-1552CB356176}"/>
    <cellStyle name="Normal 74 18 3" xfId="676" xr:uid="{4AC966F8-8772-4F38-840D-17C5C042361A}"/>
    <cellStyle name="Normal 74 19" xfId="217" xr:uid="{A52BA03D-CF11-4C89-B9EB-0FC8B4991130}"/>
    <cellStyle name="Normal 74 19 2" xfId="1179" xr:uid="{90C5FFDB-3CA7-4660-B6D6-3CD3B13EADCA}"/>
    <cellStyle name="Normal 74 19 3" xfId="674" xr:uid="{7004ED81-F00D-48D2-B59B-BBE8F0A3A9FD}"/>
    <cellStyle name="Normal 74 2" xfId="228" xr:uid="{E3C5EB67-5356-4021-9827-29202F8901EB}"/>
    <cellStyle name="Normal 74 2 2" xfId="1188" xr:uid="{AF440743-066A-4DE2-B09E-08E3C7EEDEEA}"/>
    <cellStyle name="Normal 74 2 3" xfId="683" xr:uid="{0C446FF6-8DE0-44F5-B7C7-E678808B1E6A}"/>
    <cellStyle name="Normal 74 20" xfId="345" xr:uid="{113E092A-2FB0-4A1B-BD35-17B0BD46AFCE}"/>
    <cellStyle name="Normal 74 20 2" xfId="1305" xr:uid="{56DE0A85-7C1A-4CB0-97AB-2734500595E0}"/>
    <cellStyle name="Normal 74 20 3" xfId="800" xr:uid="{D605E1A3-6ED1-4F91-B1B0-883541BF5DB3}"/>
    <cellStyle name="Normal 74 21" xfId="224" xr:uid="{084A1BC0-FEA4-4114-9A77-790EEB81970A}"/>
    <cellStyle name="Normal 74 21 2" xfId="1186" xr:uid="{36E21C55-AEF2-4518-8973-1758E8310E76}"/>
    <cellStyle name="Normal 74 21 3" xfId="681" xr:uid="{AF9C4819-CFC5-455E-A885-8DAB7A178DC8}"/>
    <cellStyle name="Normal 74 22" xfId="350" xr:uid="{711A317E-538F-43F0-8D68-A2EA0B07EB7A}"/>
    <cellStyle name="Normal 74 22 2" xfId="1310" xr:uid="{5737BB5B-5458-4EDC-BD49-CE164C6578E5}"/>
    <cellStyle name="Normal 74 22 3" xfId="805" xr:uid="{E7BB7FBF-D121-4F91-B5ED-60B67A30B75A}"/>
    <cellStyle name="Normal 74 23" xfId="221" xr:uid="{5E01AB2B-BB92-4720-88C4-0DF0AF925CB6}"/>
    <cellStyle name="Normal 74 23 2" xfId="1183" xr:uid="{6070D5FC-0BBF-428B-ACB2-06B3235D8390}"/>
    <cellStyle name="Normal 74 23 3" xfId="678" xr:uid="{18326DB1-FB15-43A6-937B-F823BF991426}"/>
    <cellStyle name="Normal 74 24" xfId="352" xr:uid="{BAC178B3-CA47-43F7-856C-D5182A624633}"/>
    <cellStyle name="Normal 74 24 2" xfId="1312" xr:uid="{A5170FAA-7658-41B6-88F3-49F3A7475B5A}"/>
    <cellStyle name="Normal 74 24 3" xfId="807" xr:uid="{EC8E33A1-62F4-4CEE-866D-8CFA50F0C7AC}"/>
    <cellStyle name="Normal 74 25" xfId="347" xr:uid="{71554F78-16B8-496E-B554-34EFEE4F3608}"/>
    <cellStyle name="Normal 74 25 2" xfId="1307" xr:uid="{F76CEC9D-9B1E-47B9-9B54-50ACA8721B17}"/>
    <cellStyle name="Normal 74 25 3" xfId="802" xr:uid="{2F40A7FA-604E-4225-9B2E-B9D52739EFAC}"/>
    <cellStyle name="Normal 74 26" xfId="353" xr:uid="{6C54C0D4-BA4E-42B7-AFC7-78B952DD41F4}"/>
    <cellStyle name="Normal 74 26 2" xfId="1313" xr:uid="{2E6497DD-0052-447A-AF4D-C81A52907598}"/>
    <cellStyle name="Normal 74 26 3" xfId="808" xr:uid="{CEA9456B-DCCB-499A-A26A-0E21374BC85E}"/>
    <cellStyle name="Normal 74 27" xfId="218" xr:uid="{DD220C8F-DCB1-48C9-BEF5-2A8B9135CEA2}"/>
    <cellStyle name="Normal 74 27 2" xfId="1180" xr:uid="{D52DBF82-BC1E-4223-970A-439B1A11F1A1}"/>
    <cellStyle name="Normal 74 27 3" xfId="675" xr:uid="{08F4ED7F-0173-4E3B-B87C-F498D9D31587}"/>
    <cellStyle name="Normal 74 28" xfId="351" xr:uid="{5071C5AE-250A-4173-83C0-72DC1132F721}"/>
    <cellStyle name="Normal 74 28 2" xfId="1311" xr:uid="{7B6E1AE1-4D8D-4BEB-BA6C-2B8419A0BC4F}"/>
    <cellStyle name="Normal 74 28 3" xfId="806" xr:uid="{71728A22-9924-4BE9-9DC1-AAAA89DAC80A}"/>
    <cellStyle name="Normal 74 29" xfId="367" xr:uid="{3D8F9FC3-7D42-4D07-BE4D-7656B49BF085}"/>
    <cellStyle name="Normal 74 29 2" xfId="1327" xr:uid="{719E3A06-5CD7-470D-B456-E0D53A6CAD20}"/>
    <cellStyle name="Normal 74 29 3" xfId="822" xr:uid="{3267C4B2-A3C6-4863-883C-31DE5F436F02}"/>
    <cellStyle name="Normal 74 3" xfId="231" xr:uid="{D5A4EC0A-7A6C-4E71-BF87-BE93E1E1D2E8}"/>
    <cellStyle name="Normal 74 3 2" xfId="1191" xr:uid="{70C28813-C8E7-4914-8ED2-7549A74EC9E5}"/>
    <cellStyle name="Normal 74 3 3" xfId="686" xr:uid="{DE39DD29-7112-41E9-B30A-6919D2B2BAEE}"/>
    <cellStyle name="Normal 74 30" xfId="375" xr:uid="{3D31C724-EB4E-46A8-9671-2A5A204A03DD}"/>
    <cellStyle name="Normal 74 30 2" xfId="1335" xr:uid="{37752B36-4E72-418D-8C9B-C9438210FCE8}"/>
    <cellStyle name="Normal 74 30 3" xfId="830" xr:uid="{659293AC-1CD7-4113-9164-86FC2CD661FC}"/>
    <cellStyle name="Normal 74 31" xfId="374" xr:uid="{1BFDCD75-EDAC-4042-93EC-C88B7F5985A6}"/>
    <cellStyle name="Normal 74 31 2" xfId="1334" xr:uid="{928FA192-2AF4-4D47-84AE-E0D32D6AB4BC}"/>
    <cellStyle name="Normal 74 31 3" xfId="829" xr:uid="{CCFD4D07-7C1F-4103-9465-C4822AB047EB}"/>
    <cellStyle name="Normal 74 32" xfId="1333" xr:uid="{0DC9B501-684E-4ECD-9530-7F31940BC57C}"/>
    <cellStyle name="Normal 74 33" xfId="828" xr:uid="{60BD034B-E384-4C8A-A465-63A94B78EB33}"/>
    <cellStyle name="Normal 74 4" xfId="250" xr:uid="{79662CEC-FD23-4403-A614-DE08E27974AB}"/>
    <cellStyle name="Normal 74 4 2" xfId="1210" xr:uid="{2E2B816F-2292-4B73-95DA-35463090EC44}"/>
    <cellStyle name="Normal 74 4 3" xfId="705" xr:uid="{18557675-E9FE-41F1-A26C-23760437B31C}"/>
    <cellStyle name="Normal 74 5" xfId="240" xr:uid="{60B1DD3C-9198-4845-BE99-BECB0CBF7A41}"/>
    <cellStyle name="Normal 74 5 2" xfId="1200" xr:uid="{0CE0E02B-7BB0-4D82-BCBD-6A5853881E13}"/>
    <cellStyle name="Normal 74 5 3" xfId="695" xr:uid="{1DCF7D4B-76E4-4257-9800-75719679B6A8}"/>
    <cellStyle name="Normal 74 6" xfId="265" xr:uid="{B2C736A6-A423-4133-ADA6-2DCC07AA3E22}"/>
    <cellStyle name="Normal 74 6 2" xfId="1225" xr:uid="{70FAECFA-4A0A-462D-9276-4A790C6DC933}"/>
    <cellStyle name="Normal 74 6 3" xfId="720" xr:uid="{14B392C6-4A88-421E-A096-D4F0C35A201F}"/>
    <cellStyle name="Normal 74 7" xfId="242" xr:uid="{27DCF2B9-D6D3-4BC9-AEF5-61C69B4ECBCB}"/>
    <cellStyle name="Normal 74 7 2" xfId="1202" xr:uid="{49A80682-756C-4D40-BFF2-0A6D351BE30F}"/>
    <cellStyle name="Normal 74 7 3" xfId="697" xr:uid="{3028AC63-29A9-4311-BC86-FEDA9F662B5A}"/>
    <cellStyle name="Normal 74 8" xfId="304" xr:uid="{6FCE9E57-9653-492C-B573-4275735D7610}"/>
    <cellStyle name="Normal 74 8 2" xfId="1264" xr:uid="{33708BB2-2B04-45FB-BF09-3C6E30A6636E}"/>
    <cellStyle name="Normal 74 8 3" xfId="759" xr:uid="{4E8E00B2-BA9E-4CB2-822B-0461EDE60C55}"/>
    <cellStyle name="Normal 74 9" xfId="298" xr:uid="{0B9AC1C1-35C3-4579-929B-52684B46F3DC}"/>
    <cellStyle name="Normal 74 9 2" xfId="1258" xr:uid="{E359B45D-90D5-4B83-A3EE-48815A198C45}"/>
    <cellStyle name="Normal 74 9 3" xfId="753" xr:uid="{63FE67AB-43C6-47E9-8550-DFE388BCF86D}"/>
    <cellStyle name="Normal 75" xfId="196" xr:uid="{D19FC56B-D3C7-49D0-A469-49F7893DD16F}"/>
    <cellStyle name="Normal 75 10" xfId="299" xr:uid="{3102D515-4144-4240-BB7D-90A5D5291FBF}"/>
    <cellStyle name="Normal 75 10 2" xfId="1259" xr:uid="{6CB2EA3C-FBD1-4A29-96EE-B7E40AB384FC}"/>
    <cellStyle name="Normal 75 10 3" xfId="754" xr:uid="{F6E86885-BFE4-49B3-85EC-27234A7CFC1A}"/>
    <cellStyle name="Normal 75 11" xfId="1159" xr:uid="{835AC02E-706E-4C20-B5E1-538D87618AD8}"/>
    <cellStyle name="Normal 75 12" xfId="654" xr:uid="{5AEF1806-C168-48A6-8CA6-0E14789344B9}"/>
    <cellStyle name="Normal 75 2" xfId="252" xr:uid="{4DEA0F32-EB1E-4927-B873-556B4002725A}"/>
    <cellStyle name="Normal 75 2 2" xfId="1212" xr:uid="{46D26044-D864-4488-850D-57E3AFD3E31C}"/>
    <cellStyle name="Normal 75 2 3" xfId="707" xr:uid="{DF8A5F7A-5D90-4961-8C42-3CB52900C486}"/>
    <cellStyle name="Normal 75 3" xfId="269" xr:uid="{8E8AE1F1-A205-4E0D-A74B-A907E4ADF2BA}"/>
    <cellStyle name="Normal 75 3 2" xfId="1229" xr:uid="{B9C46EF7-4631-4405-BB49-18653CD8337D}"/>
    <cellStyle name="Normal 75 3 3" xfId="724" xr:uid="{EDDECE9C-904B-41C0-8E39-FD33473D8E13}"/>
    <cellStyle name="Normal 75 4" xfId="262" xr:uid="{02A6EF75-1C6D-4469-B32A-4DAB68D6F4BF}"/>
    <cellStyle name="Normal 75 4 2" xfId="1222" xr:uid="{C07C190B-8D6A-42FC-A581-89D45C256C99}"/>
    <cellStyle name="Normal 75 4 3" xfId="717" xr:uid="{2B145070-140B-4EB5-80A6-546617C78BD9}"/>
    <cellStyle name="Normal 75 5" xfId="264" xr:uid="{19AAC8A7-060E-4B3A-A848-38B0E4D7537C}"/>
    <cellStyle name="Normal 75 5 2" xfId="1224" xr:uid="{BA24DA18-2C68-4E73-A2FA-ED935C455351}"/>
    <cellStyle name="Normal 75 5 3" xfId="719" xr:uid="{ACA4C2A9-9FAF-4C61-A563-071CF01D477B}"/>
    <cellStyle name="Normal 75 6" xfId="306" xr:uid="{F42845FA-C820-44BE-BB90-96BAEA9824EE}"/>
    <cellStyle name="Normal 75 6 2" xfId="1266" xr:uid="{91FD6CF7-C583-4313-BA6C-050EE79BE833}"/>
    <cellStyle name="Normal 75 6 3" xfId="761" xr:uid="{21F7404D-39F6-41E1-92C6-3489B17D9CD1}"/>
    <cellStyle name="Normal 75 7" xfId="294" xr:uid="{95599822-9906-4F1B-8C30-5F7A385F00F5}"/>
    <cellStyle name="Normal 75 7 2" xfId="1254" xr:uid="{8D75497F-7E3F-4FD2-9431-6959D29FA050}"/>
    <cellStyle name="Normal 75 7 3" xfId="749" xr:uid="{F8966ED2-B63E-4683-BA41-9A3DA80FAE38}"/>
    <cellStyle name="Normal 75 8" xfId="238" xr:uid="{472A8FD6-58D7-44FA-AA8C-3E39F6903621}"/>
    <cellStyle name="Normal 75 8 2" xfId="1198" xr:uid="{AAC6C446-E305-432A-8FE8-F954D7A7902E}"/>
    <cellStyle name="Normal 75 8 3" xfId="693" xr:uid="{32711B42-31AD-42A4-B7B7-44C1A088B337}"/>
    <cellStyle name="Normal 75 9" xfId="254" xr:uid="{C731D4CA-F8CF-46CD-ACD9-2F3D2F06FBDD}"/>
    <cellStyle name="Normal 75 9 2" xfId="1214" xr:uid="{88D755DD-963D-4248-A6DC-4E8A534DF2BA}"/>
    <cellStyle name="Normal 75 9 3" xfId="709" xr:uid="{5388B6AF-8A43-4DE0-A6EF-09A72032A57F}"/>
    <cellStyle name="Normal 76" xfId="194" xr:uid="{9FF7CE3B-C10D-4A07-9686-D4CDBF66F4E8}"/>
    <cellStyle name="Normal 76 10" xfId="291" xr:uid="{3815EADE-56D3-45A6-B893-CC7D927C9924}"/>
    <cellStyle name="Normal 76 10 2" xfId="1251" xr:uid="{D136A1DB-5167-44A4-AE36-542BE3805431}"/>
    <cellStyle name="Normal 76 10 3" xfId="746" xr:uid="{BD9A6B10-5B65-4A38-BFF5-F7A3E7268D0A}"/>
    <cellStyle name="Normal 76 11" xfId="317" xr:uid="{42CA29FF-23EB-450F-9D00-208EEA8DEA1F}"/>
    <cellStyle name="Normal 76 11 2" xfId="1277" xr:uid="{FAE3C21C-0FA6-4BA0-8CD1-80E1B0AC66CC}"/>
    <cellStyle name="Normal 76 11 3" xfId="772" xr:uid="{CF344154-A5F3-4719-8078-6E3F66AC2516}"/>
    <cellStyle name="Normal 76 12" xfId="330" xr:uid="{5645ED0F-FC79-45A6-A292-FF552FFDECA5}"/>
    <cellStyle name="Normal 76 12 2" xfId="1290" xr:uid="{91FF7C4B-36CF-4E94-82B8-C7FAFB6016F2}"/>
    <cellStyle name="Normal 76 12 3" xfId="785" xr:uid="{C0142ECA-315E-4177-BE9B-D8B6AB4D158A}"/>
    <cellStyle name="Normal 76 13" xfId="328" xr:uid="{AAB445AA-C890-46EB-9FEE-A0F9CDD018AF}"/>
    <cellStyle name="Normal 76 13 2" xfId="1288" xr:uid="{90364D83-6683-4F2E-B430-C2C4E8EE5844}"/>
    <cellStyle name="Normal 76 13 3" xfId="783" xr:uid="{8512F776-308B-4346-80AA-0A4B88D43C13}"/>
    <cellStyle name="Normal 76 14" xfId="295" xr:uid="{06EC065E-8FB0-433D-A771-BBB5A3FA8935}"/>
    <cellStyle name="Normal 76 14 2" xfId="1255" xr:uid="{04F23CA1-B3F7-4A26-9F57-A10A5B064B58}"/>
    <cellStyle name="Normal 76 14 3" xfId="750" xr:uid="{C4A47466-EE70-4640-9CD0-B44E68065F24}"/>
    <cellStyle name="Normal 76 15" xfId="336" xr:uid="{ACBF969B-2FB4-411C-A6B4-E79CE26B7A71}"/>
    <cellStyle name="Normal 76 15 2" xfId="1296" xr:uid="{9961858B-003A-4E6B-B6AB-E1E12669D757}"/>
    <cellStyle name="Normal 76 15 3" xfId="791" xr:uid="{30AF17D8-B3BC-4349-9552-AA570AC78ECA}"/>
    <cellStyle name="Normal 76 16" xfId="1157" xr:uid="{A54FBE17-3FA8-4215-B5E5-3B8EC920F18B}"/>
    <cellStyle name="Normal 76 17" xfId="652" xr:uid="{C0B6F014-79FE-4C39-B161-A790E6851EFC}"/>
    <cellStyle name="Normal 76 2" xfId="253" xr:uid="{8219AB72-04A3-47A3-A6A9-78BBFEF41B64}"/>
    <cellStyle name="Normal 76 2 2" xfId="1213" xr:uid="{2E63EE68-EF4E-4968-89FD-B9782BB11447}"/>
    <cellStyle name="Normal 76 2 3" xfId="708" xr:uid="{D0AF4036-AF7C-4735-B2C5-9787CF95D833}"/>
    <cellStyle name="Normal 76 3" xfId="256" xr:uid="{B29B8672-8D8C-42F2-87E5-BB5A8F455BD7}"/>
    <cellStyle name="Normal 76 3 2" xfId="1216" xr:uid="{4A88F815-13AC-4626-AF8E-2A0B905F7BA2}"/>
    <cellStyle name="Normal 76 3 3" xfId="711" xr:uid="{6365E61A-49F8-448F-AEEB-54E1FEFC2ADB}"/>
    <cellStyle name="Normal 76 4" xfId="268" xr:uid="{A193A430-8DFE-427F-A1EF-ECA800AC7DC2}"/>
    <cellStyle name="Normal 76 4 2" xfId="1228" xr:uid="{E34743BE-5903-4662-AFBF-427AA3184C20}"/>
    <cellStyle name="Normal 76 4 3" xfId="723" xr:uid="{9ACEDC57-660A-4F12-A5DF-DA21BD23480D}"/>
    <cellStyle name="Normal 76 5" xfId="236" xr:uid="{D153BD08-0749-4A2C-9A58-A63094D6F9B0}"/>
    <cellStyle name="Normal 76 5 2" xfId="1196" xr:uid="{F39099E0-37F6-403F-BBDE-DF675C19B60E}"/>
    <cellStyle name="Normal 76 5 3" xfId="691" xr:uid="{09EABCEF-B813-4343-9355-9B09666A95FA}"/>
    <cellStyle name="Normal 76 6" xfId="307" xr:uid="{59C8E977-B9F6-4D81-9AFE-B613899057B7}"/>
    <cellStyle name="Normal 76 6 2" xfId="1267" xr:uid="{0C505580-59F6-4BB4-A56A-7F9A14A82313}"/>
    <cellStyle name="Normal 76 6 3" xfId="762" xr:uid="{0F2AF4DE-54E5-4B71-9974-1360F1D4E265}"/>
    <cellStyle name="Normal 76 7" xfId="293" xr:uid="{828136FE-BFCF-43E1-BA15-9CE9D1B6564A}"/>
    <cellStyle name="Normal 76 7 2" xfId="1253" xr:uid="{11941DD9-0842-40AA-A5C3-487036C64316}"/>
    <cellStyle name="Normal 76 7 3" xfId="748" xr:uid="{934F64BF-F036-4EDC-A85C-8254E7073223}"/>
    <cellStyle name="Normal 76 8" xfId="285" xr:uid="{252F87CF-7ACA-4487-9098-9E89D15EB602}"/>
    <cellStyle name="Normal 76 8 2" xfId="1245" xr:uid="{0001501D-6FB6-4E7B-AF8D-AE3B5B268E6A}"/>
    <cellStyle name="Normal 76 8 3" xfId="740" xr:uid="{DBB45C65-0502-41CB-89FA-FD812356673C}"/>
    <cellStyle name="Normal 76 9" xfId="255" xr:uid="{9BCFD240-2879-45AD-8236-E92EC7FDB439}"/>
    <cellStyle name="Normal 76 9 2" xfId="1215" xr:uid="{32FE62CD-CDF8-4AF4-BBD7-4376B0A35E0F}"/>
    <cellStyle name="Normal 76 9 3" xfId="710" xr:uid="{96C50633-3291-4B5D-B3E3-F01922349ACB}"/>
    <cellStyle name="Normal 77" xfId="197" xr:uid="{460ECE89-2BA8-4E3C-A32A-B5D0B3A319D5}"/>
    <cellStyle name="Normal 77 10" xfId="1160" xr:uid="{7493A2D3-CC5C-4203-A765-CE08F1C5AC6D}"/>
    <cellStyle name="Normal 77 11" xfId="655" xr:uid="{6C4D8A94-5EB6-4C8F-87BD-C6085EBAF116}"/>
    <cellStyle name="Normal 77 2" xfId="270" xr:uid="{75758C23-79BA-4C83-A2A3-47041CAC97F1}"/>
    <cellStyle name="Normal 77 2 2" xfId="1230" xr:uid="{0317B9CB-EFD5-4E46-B99C-9428DBA64067}"/>
    <cellStyle name="Normal 77 2 3" xfId="725" xr:uid="{D3B096AD-2075-4A6A-8EA8-B41398B3DA59}"/>
    <cellStyle name="Normal 77 3" xfId="272" xr:uid="{4EBD9E8E-6182-4391-946C-3DB89DD3C6FB}"/>
    <cellStyle name="Normal 77 3 2" xfId="1232" xr:uid="{41AADB0B-61FD-44FE-9E83-861896980955}"/>
    <cellStyle name="Normal 77 3 3" xfId="727" xr:uid="{C39546FC-ED7B-4C0A-8668-E5AA0FF08A13}"/>
    <cellStyle name="Normal 77 4" xfId="263" xr:uid="{DE169517-B2B3-4B3D-B20C-3934150F444E}"/>
    <cellStyle name="Normal 77 4 2" xfId="1223" xr:uid="{32BBC426-BF65-4F95-AD19-6E2ED71531C8}"/>
    <cellStyle name="Normal 77 4 3" xfId="718" xr:uid="{E1BB6E88-B6C3-47F9-B979-16338B7C41FE}"/>
    <cellStyle name="Normal 77 5" xfId="310" xr:uid="{7636D50C-1B8F-4FCA-BF87-5A290A5760CC}"/>
    <cellStyle name="Normal 77 5 2" xfId="1270" xr:uid="{33384512-1644-47CF-BD28-B19DF9D1D941}"/>
    <cellStyle name="Normal 77 5 3" xfId="765" xr:uid="{3E12453E-82C6-4518-9500-E59BA58EDCD8}"/>
    <cellStyle name="Normal 77 6" xfId="239" xr:uid="{683BF878-5F64-4432-B9ED-FC104476D126}"/>
    <cellStyle name="Normal 77 6 2" xfId="1199" xr:uid="{D452623A-B6A6-4140-93BE-4170EBB76FC4}"/>
    <cellStyle name="Normal 77 6 3" xfId="694" xr:uid="{D5331333-E420-48C1-B630-4AFFE9B0E0CA}"/>
    <cellStyle name="Normal 77 7" xfId="319" xr:uid="{FB790F50-F5B4-46F1-AE6A-EEDF6B2AEC6B}"/>
    <cellStyle name="Normal 77 7 2" xfId="1279" xr:uid="{B97460C0-C8A8-477F-A8A3-A40CB0D9CC2A}"/>
    <cellStyle name="Normal 77 7 3" xfId="774" xr:uid="{DD6233B7-86C1-4D23-BC79-A9BD272A954C}"/>
    <cellStyle name="Normal 77 8" xfId="308" xr:uid="{C3E4CDE6-4B32-4844-A8EE-EDC59D7DC5D0}"/>
    <cellStyle name="Normal 77 8 2" xfId="1268" xr:uid="{FEA04E2C-792C-4900-A55B-CC6DCD7F33E6}"/>
    <cellStyle name="Normal 77 8 3" xfId="763" xr:uid="{51429565-A5AD-42F1-A78A-AD9C31076EC6}"/>
    <cellStyle name="Normal 77 9" xfId="301" xr:uid="{5525D08E-4C65-4320-A990-0B368DA3453A}"/>
    <cellStyle name="Normal 77 9 2" xfId="1261" xr:uid="{96CA7919-918D-4B7F-AB2D-113BD13D9B57}"/>
    <cellStyle name="Normal 77 9 3" xfId="756" xr:uid="{F870D2F4-58B3-4224-9FC3-778BB341FEB2}"/>
    <cellStyle name="Normal 78" xfId="199" xr:uid="{2682CA82-8320-42E2-963A-17CEF74A3BE0}"/>
    <cellStyle name="Normal 78 10" xfId="312" xr:uid="{D40685F6-4F30-45A7-9C8C-3A44B344CE49}"/>
    <cellStyle name="Normal 78 10 2" xfId="1272" xr:uid="{0A2EB217-B860-44E8-9E9A-D2C9D13F91EE}"/>
    <cellStyle name="Normal 78 10 3" xfId="767" xr:uid="{7CE6C94B-75F0-4E94-B69F-793862CF8F01}"/>
    <cellStyle name="Normal 78 11" xfId="297" xr:uid="{D2821D4E-D9F6-4B55-8C67-94EA26469D8C}"/>
    <cellStyle name="Normal 78 11 2" xfId="1257" xr:uid="{E5A849F7-5D0E-46B8-A3E2-B728E208F786}"/>
    <cellStyle name="Normal 78 11 3" xfId="752" xr:uid="{254886A8-D4D3-4C3B-84F6-C98B501ACB39}"/>
    <cellStyle name="Normal 78 12" xfId="334" xr:uid="{D63B4B04-609F-4831-AAF0-DE944FC375F7}"/>
    <cellStyle name="Normal 78 12 2" xfId="1294" xr:uid="{D07438A4-A27B-4908-BB2E-AD3A8A7D5D6E}"/>
    <cellStyle name="Normal 78 12 3" xfId="789" xr:uid="{BCAAF106-AE49-47B4-B4AB-57CC70372CBD}"/>
    <cellStyle name="Normal 78 13" xfId="322" xr:uid="{0D0241C7-D124-458E-89EF-E7CFCFD0E050}"/>
    <cellStyle name="Normal 78 13 2" xfId="1282" xr:uid="{0C5F5C19-9B38-4DA6-97D8-4BAC331777FF}"/>
    <cellStyle name="Normal 78 13 3" xfId="777" xr:uid="{75680F77-DB39-4D9D-8BC3-8D972E1F75B1}"/>
    <cellStyle name="Normal 78 14" xfId="1162" xr:uid="{CD9D6AC9-F97B-4738-85AA-955E6C00F125}"/>
    <cellStyle name="Normal 78 15" xfId="657" xr:uid="{C2B7C6CD-5D90-4DB0-9B9D-EFC0C5B1A071}"/>
    <cellStyle name="Normal 78 2" xfId="271" xr:uid="{F10EBA97-0366-4826-9E75-DA65D070059A}"/>
    <cellStyle name="Normal 78 2 2" xfId="1231" xr:uid="{B5DE34E4-B6D8-4C86-A6F7-EF549EF75E00}"/>
    <cellStyle name="Normal 78 2 3" xfId="726" xr:uid="{9BB10911-CDD1-40E9-BADF-82E34A56F111}"/>
    <cellStyle name="Normal 78 3" xfId="275" xr:uid="{41229F4D-9C91-4820-9A92-90A021DFBA0F}"/>
    <cellStyle name="Normal 78 3 2" xfId="1235" xr:uid="{2281770C-150A-4A91-BB42-9F281CEC7F58}"/>
    <cellStyle name="Normal 78 3 3" xfId="730" xr:uid="{D02DA51A-A7AB-47B1-85BB-67AD960D7016}"/>
    <cellStyle name="Normal 78 4" xfId="311" xr:uid="{80336599-A3A2-48A2-82AE-6CEE64A1BD46}"/>
    <cellStyle name="Normal 78 4 2" xfId="1271" xr:uid="{2051FD68-7912-40FC-B893-299542BCFA49}"/>
    <cellStyle name="Normal 78 4 3" xfId="766" xr:uid="{E38DFA88-E6ED-43DD-A2BE-392DA317B9B6}"/>
    <cellStyle name="Normal 78 5" xfId="281" xr:uid="{DFCF4428-D5D2-4CF0-B30E-0C11EF90B637}"/>
    <cellStyle name="Normal 78 5 2" xfId="1241" xr:uid="{A0E44200-BDA0-41BE-8516-13F01AA25624}"/>
    <cellStyle name="Normal 78 5 3" xfId="736" xr:uid="{AF37AA9D-3830-4C98-92D4-2C177B74FD33}"/>
    <cellStyle name="Normal 78 6" xfId="283" xr:uid="{CD35D0DF-979A-4483-9B2A-64AD769247BA}"/>
    <cellStyle name="Normal 78 6 2" xfId="1243" xr:uid="{F5B2F328-D407-441D-BB12-FD4747759B42}"/>
    <cellStyle name="Normal 78 6 3" xfId="738" xr:uid="{AC8D8D93-7340-4E8D-8765-B65596443B55}"/>
    <cellStyle name="Normal 78 7" xfId="235" xr:uid="{C3A63C50-0237-42BF-8368-0523DCE502AC}"/>
    <cellStyle name="Normal 78 7 2" xfId="1195" xr:uid="{25A375E7-69C8-45A6-9E36-D292E0F18772}"/>
    <cellStyle name="Normal 78 7 3" xfId="690" xr:uid="{4B90077F-21C6-44FE-A43B-3E774B9DAAA2}"/>
    <cellStyle name="Normal 78 8" xfId="316" xr:uid="{6BB0FC11-7441-4AA8-82AB-7E7B247C10E0}"/>
    <cellStyle name="Normal 78 8 2" xfId="1276" xr:uid="{42FCD372-4574-4B77-AD66-4C6C610ECE8C}"/>
    <cellStyle name="Normal 78 8 3" xfId="771" xr:uid="{3B0CFF60-5364-4AA8-9305-094DBD795AED}"/>
    <cellStyle name="Normal 78 9" xfId="244" xr:uid="{C1CB5323-AA11-4E70-B2F6-42970923F7C7}"/>
    <cellStyle name="Normal 78 9 2" xfId="1204" xr:uid="{3AFB1BB0-0ACD-4E92-81AE-E9696C4EACD0}"/>
    <cellStyle name="Normal 78 9 3" xfId="699" xr:uid="{799AA3D5-AF3D-45C5-B899-D12F1AD1212F}"/>
    <cellStyle name="Normal 79" xfId="377" xr:uid="{D77BE504-1B34-4CC3-BA1A-87C8BC8D0C8B}"/>
    <cellStyle name="Normal 79 10" xfId="357" xr:uid="{FE01C698-31C0-414A-AE6F-E457E12B42A9}"/>
    <cellStyle name="Normal 79 10 2" xfId="1317" xr:uid="{EC69197F-9DDF-4F57-9D61-0503003729A6}"/>
    <cellStyle name="Normal 79 10 3" xfId="812" xr:uid="{B7067138-6CAA-46BE-A236-293799D41A53}"/>
    <cellStyle name="Normal 79 11" xfId="225" xr:uid="{04317D19-A347-4117-A6A3-F5E3B794A349}"/>
    <cellStyle name="Normal 79 11 2" xfId="1187" xr:uid="{BC3F06A6-6328-4701-9F1D-FDB73A8EA4DA}"/>
    <cellStyle name="Normal 79 11 3" xfId="682" xr:uid="{513C6EA8-B7D3-488C-A13E-FFDFEE46853C}"/>
    <cellStyle name="Normal 79 12" xfId="356" xr:uid="{8924F5AC-288E-493D-ABEF-C31E9D1CA32B}"/>
    <cellStyle name="Normal 79 12 2" xfId="1316" xr:uid="{039D7AC1-EA98-47AF-85D2-900126DD722F}"/>
    <cellStyle name="Normal 79 12 3" xfId="811" xr:uid="{CF0C8ACC-8287-4642-AA6B-7504AB68DD22}"/>
    <cellStyle name="Normal 79 13" xfId="361" xr:uid="{28D148D3-3B07-4345-847F-59CFF9B2071E}"/>
    <cellStyle name="Normal 79 13 2" xfId="1321" xr:uid="{CEF15028-8A54-4987-B811-213E3D367BE5}"/>
    <cellStyle name="Normal 79 13 3" xfId="816" xr:uid="{45E3B42F-123D-457E-B048-B447BBF24717}"/>
    <cellStyle name="Normal 79 14" xfId="349" xr:uid="{CAABBAA5-B514-4AA3-8160-E3811E84F96D}"/>
    <cellStyle name="Normal 79 14 2" xfId="1309" xr:uid="{255827E2-1083-4EAB-B2B5-5014E795EDC6}"/>
    <cellStyle name="Normal 79 14 3" xfId="804" xr:uid="{E3681BD9-94DC-442E-83A4-2AE4DC8AD2CA}"/>
    <cellStyle name="Normal 79 15" xfId="364" xr:uid="{33CDFB5B-CC86-4FE0-A737-68D85CD483EC}"/>
    <cellStyle name="Normal 79 15 2" xfId="1324" xr:uid="{C24C806A-02E6-46BE-B6A6-54B5004D6AB0}"/>
    <cellStyle name="Normal 79 15 3" xfId="819" xr:uid="{68E642B2-4E47-4E24-9FE1-3C6EAA9A9CA1}"/>
    <cellStyle name="Normal 79 16" xfId="354" xr:uid="{BE8B1E14-C196-4424-8CA8-4F5E0D25821A}"/>
    <cellStyle name="Normal 79 16 2" xfId="1314" xr:uid="{1158396C-E7EF-4BB9-8F09-326C97B20D4C}"/>
    <cellStyle name="Normal 79 16 3" xfId="809" xr:uid="{7D13B248-22C0-4D53-87CC-4E96DFE40917}"/>
    <cellStyle name="Normal 79 17" xfId="368" xr:uid="{97CD6FA0-AA3E-495E-B39A-C2F9671ACE0B}"/>
    <cellStyle name="Normal 79 17 2" xfId="1328" xr:uid="{8B5D8880-2FDA-4F25-84A9-4F9D72CFF763}"/>
    <cellStyle name="Normal 79 17 3" xfId="823" xr:uid="{02B3E7CD-6166-4D7E-84BF-2F74F18EB406}"/>
    <cellStyle name="Normal 79 18" xfId="370" xr:uid="{7DFF9CAF-AEA9-476E-B7B0-3CAF93255108}"/>
    <cellStyle name="Normal 79 18 2" xfId="1330" xr:uid="{E81B53B8-7FB4-4800-9A4B-2A03B5EA173A}"/>
    <cellStyle name="Normal 79 18 3" xfId="825" xr:uid="{CF5F4242-D396-403F-AAA1-BF8A981BF0BA}"/>
    <cellStyle name="Normal 79 19" xfId="220" xr:uid="{72B2662D-3B29-4AF3-8210-812F7E1FB3AD}"/>
    <cellStyle name="Normal 79 19 2" xfId="1182" xr:uid="{964B0DFD-1681-4D0D-9EAB-4E1C95AD4F9A}"/>
    <cellStyle name="Normal 79 19 3" xfId="677" xr:uid="{E4A390B0-0F90-480C-BA0A-EBD531C8E51A}"/>
    <cellStyle name="Normal 79 2" xfId="341" xr:uid="{E2EFE361-C587-47C9-8B25-CDE8AA64EA69}"/>
    <cellStyle name="Normal 79 2 2" xfId="1301" xr:uid="{EC609DF9-8FE7-4FA8-8ED8-E55B94F11945}"/>
    <cellStyle name="Normal 79 2 3" xfId="796" xr:uid="{2202D15E-9718-4687-966E-6C98C7423191}"/>
    <cellStyle name="Normal 79 20" xfId="355" xr:uid="{8E6D8596-ED73-48EA-91CD-4628887DCC64}"/>
    <cellStyle name="Normal 79 20 2" xfId="1315" xr:uid="{6BA54813-C3E7-4C19-B344-BA27C3F8291A}"/>
    <cellStyle name="Normal 79 20 3" xfId="810" xr:uid="{EF356EE1-D28A-44B3-9448-E6C8C5E03114}"/>
    <cellStyle name="Normal 79 21" xfId="222" xr:uid="{156C56F1-1FB3-4766-B5B2-7C124616DB67}"/>
    <cellStyle name="Normal 79 21 2" xfId="1184" xr:uid="{983DBB57-EBFA-4574-998B-7DDC62E5F394}"/>
    <cellStyle name="Normal 79 21 3" xfId="679" xr:uid="{52EE779A-EB88-4B36-8CA6-BDA1210E576A}"/>
    <cellStyle name="Normal 79 22" xfId="1337" xr:uid="{E078816F-E6A0-4378-993D-835BDA182D27}"/>
    <cellStyle name="Normal 79 23" xfId="832" xr:uid="{9A08B549-AE50-4D6E-8296-3DBAFE4AA1AE}"/>
    <cellStyle name="Normal 79 3" xfId="296" xr:uid="{21DCAF62-5F6A-4055-9708-1DDA538F8A31}"/>
    <cellStyle name="Normal 79 3 2" xfId="1256" xr:uid="{6FA851D1-8D46-453D-8B88-7883814719DB}"/>
    <cellStyle name="Normal 79 3 3" xfId="751" xr:uid="{56ED8EDD-BBC7-420B-BAC7-3478F0CC1BF3}"/>
    <cellStyle name="Normal 79 4" xfId="234" xr:uid="{FBC00B7D-6DA9-4FA7-8729-01F57518DB4C}"/>
    <cellStyle name="Normal 79 4 2" xfId="1194" xr:uid="{C1B86761-2555-48F6-B7B5-72B3955FC410}"/>
    <cellStyle name="Normal 79 4 3" xfId="689" xr:uid="{A0C5E34C-2F57-470D-ACFB-450382029F47}"/>
    <cellStyle name="Normal 79 5" xfId="267" xr:uid="{24B335BB-CDAD-4AAD-AF0F-8D4922F1D33B}"/>
    <cellStyle name="Normal 79 5 2" xfId="1227" xr:uid="{3CD3EB76-7567-4FFD-9BF3-63581B7AFEC8}"/>
    <cellStyle name="Normal 79 5 3" xfId="722" xr:uid="{6A195395-7342-4B3B-B889-ACEE126B1A56}"/>
    <cellStyle name="Normal 79 6" xfId="278" xr:uid="{00874246-56D1-4200-8DC6-CB4F47A46165}"/>
    <cellStyle name="Normal 79 6 2" xfId="1238" xr:uid="{BFD77361-76E6-4D8C-9012-48488D3BE27A}"/>
    <cellStyle name="Normal 79 6 3" xfId="733" xr:uid="{6EF20346-6709-4BAA-B1D1-D4FCFE73C6EA}"/>
    <cellStyle name="Normal 79 7" xfId="325" xr:uid="{2A734ED7-003D-4DA1-B43C-82B5764AF4A3}"/>
    <cellStyle name="Normal 79 7 2" xfId="1285" xr:uid="{D8CC9B52-D2E2-450A-8FC4-5A3425929A74}"/>
    <cellStyle name="Normal 79 7 3" xfId="780" xr:uid="{035A44EB-37FF-4B0A-A360-4ADEB3BA47E2}"/>
    <cellStyle name="Normal 79 8" xfId="331" xr:uid="{0764462C-35D8-4846-85B6-440084192FD6}"/>
    <cellStyle name="Normal 79 8 2" xfId="1291" xr:uid="{BB056B64-209D-4013-AE84-D95C7F41F73B}"/>
    <cellStyle name="Normal 79 8 3" xfId="786" xr:uid="{181FBF53-77B4-442B-A257-74E9EA874C34}"/>
    <cellStyle name="Normal 79 9" xfId="344" xr:uid="{4F7DB6D9-12F7-4F96-A63C-DA271B2225D4}"/>
    <cellStyle name="Normal 79 9 2" xfId="1304" xr:uid="{54901D44-E48F-4272-B2E7-DE39A1565DCC}"/>
    <cellStyle name="Normal 79 9 3" xfId="799" xr:uid="{D6FD6D8A-FD4C-4F1F-8210-9F95CA696ACA}"/>
    <cellStyle name="Normal 8" xfId="41" xr:uid="{66C6552B-F757-405F-84F7-192FE785DBC7}"/>
    <cellStyle name="Normal 8 10" xfId="894" xr:uid="{9EC727D0-9598-433B-AB98-C6795BD54151}"/>
    <cellStyle name="Normal 8 11" xfId="860" xr:uid="{8839FCDC-6770-46D5-906B-705ECCEA099F}"/>
    <cellStyle name="Normal 8 12" xfId="906" xr:uid="{9DE95A25-3A78-4F1D-AB99-B96A658D06FE}"/>
    <cellStyle name="Normal 8 13" xfId="851" xr:uid="{BDB59B0F-1BE9-44EA-BA20-B77DDEBD4942}"/>
    <cellStyle name="Normal 8 14" xfId="869" xr:uid="{E83D79E8-44B4-4455-A531-DAE6BBDB0F20}"/>
    <cellStyle name="Normal 8 15" xfId="592" xr:uid="{151F5DEE-38E0-4A39-8F92-81C27DBDD0B8}"/>
    <cellStyle name="Normal 8 16" xfId="1039" xr:uid="{2920419C-99E5-4C8F-836D-82D31A8C37A1}"/>
    <cellStyle name="Normal 8 17" xfId="513" xr:uid="{516F8BDF-3129-4E33-B9A2-741DE07729C7}"/>
    <cellStyle name="Normal 8 2" xfId="514" xr:uid="{F2D882AA-6051-4D5E-9D43-0CB4AEF32568}"/>
    <cellStyle name="Normal 8 2 2" xfId="1040" xr:uid="{8998DA70-28DC-4184-BF3A-861DD57DCB06}"/>
    <cellStyle name="Normal 8 3" xfId="515" xr:uid="{67FC98D2-5C0B-43C8-95A4-F6E28E2C5489}"/>
    <cellStyle name="Normal 8 3 2" xfId="1041" xr:uid="{5F769047-5ABF-4514-9628-A5EB62E66284}"/>
    <cellStyle name="Normal 8 4" xfId="516" xr:uid="{E804E131-E4F5-4FD5-B2CD-FE8B7924B7F4}"/>
    <cellStyle name="Normal 8 4 2" xfId="1042" xr:uid="{476AEFBD-E0D0-4BE7-8058-914F4FCA1BB7}"/>
    <cellStyle name="Normal 8 5" xfId="517" xr:uid="{1F5B989F-80FC-44DE-BE98-0D135C1DBE68}"/>
    <cellStyle name="Normal 8 5 2" xfId="1043" xr:uid="{EE2B598A-FCFC-4EFC-BC1E-0B1C7F211AEA}"/>
    <cellStyle name="Normal 8 6" xfId="587" xr:uid="{F18F3D65-9D5B-4C25-96D4-D08FE21190BF}"/>
    <cellStyle name="Normal 8 7" xfId="616" xr:uid="{EB181998-42C6-41A5-8C92-7474F4930C77}"/>
    <cellStyle name="Normal 8 8" xfId="890" xr:uid="{FC570167-B940-450A-84DB-5A3D8D622FC0}"/>
    <cellStyle name="Normal 8 9" xfId="594" xr:uid="{12E2099C-B767-43E4-88A3-643D76DFF03C}"/>
    <cellStyle name="Normal 80" xfId="181" xr:uid="{A51EC027-38E3-4EB1-A0CB-A4E1466EE947}"/>
    <cellStyle name="Normal 80 2" xfId="1148" xr:uid="{534FAA24-5EC6-45EF-BDB1-5C549FCBBD01}"/>
    <cellStyle name="Normal 80 3" xfId="643" xr:uid="{A4297676-011F-4C05-931F-A639DC0362A9}"/>
    <cellStyle name="Normal 81" xfId="215" xr:uid="{9B657A51-936C-440E-8EF8-62F83E738C92}"/>
    <cellStyle name="Normal 81 10" xfId="527" xr:uid="{4AA3D53D-E497-48AA-A433-126D36EBBEB3}"/>
    <cellStyle name="Normal 81 2" xfId="314" xr:uid="{68C25C24-D288-4191-AAA0-FC4D27FAC715}"/>
    <cellStyle name="Normal 81 2 2" xfId="1274" xr:uid="{632AF478-7CC1-437B-B923-9957877C1423}"/>
    <cellStyle name="Normal 81 2 3" xfId="769" xr:uid="{7F27612A-436F-43F0-A806-0EA76E0FA3A4}"/>
    <cellStyle name="Normal 81 3" xfId="282" xr:uid="{2200D071-01CC-4FD6-A6A3-4807CE72B3F4}"/>
    <cellStyle name="Normal 81 3 2" xfId="1242" xr:uid="{ACC09D2E-8095-4E59-82C3-27A4D2596539}"/>
    <cellStyle name="Normal 81 3 3" xfId="737" xr:uid="{9F00933E-AB29-4A85-A4C2-23424EB25B9F}"/>
    <cellStyle name="Normal 81 4" xfId="327" xr:uid="{2465D8E4-9520-4A85-9502-D5E6A9E79C66}"/>
    <cellStyle name="Normal 81 4 2" xfId="1287" xr:uid="{A2B9600E-1FE4-4892-877E-26BF839FCD64}"/>
    <cellStyle name="Normal 81 4 3" xfId="782" xr:uid="{31DCD9D5-FA1D-4DEC-997E-2202BF11F3B3}"/>
    <cellStyle name="Normal 81 5" xfId="309" xr:uid="{3F9E09FB-10DC-4AD6-8DD4-DE6AD7B885FD}"/>
    <cellStyle name="Normal 81 5 2" xfId="1269" xr:uid="{82592E86-E4FD-4CCE-9AFA-BDF691EA5823}"/>
    <cellStyle name="Normal 81 5 3" xfId="764" xr:uid="{7807D231-1642-40B4-BA2D-75C4E7C1451E}"/>
    <cellStyle name="Normal 81 6" xfId="333" xr:uid="{EE84CD95-3E02-49FB-B1AC-3EBAC02E3F2D}"/>
    <cellStyle name="Normal 81 6 2" xfId="1293" xr:uid="{9E8E06C5-43D3-48F4-9601-8DC370DB591F}"/>
    <cellStyle name="Normal 81 6 3" xfId="788" xr:uid="{6F207860-E9EA-4A2A-8068-908ADCD00F05}"/>
    <cellStyle name="Normal 81 7" xfId="286" xr:uid="{9749272A-D8AB-4BC9-BFCD-4C194228A71F}"/>
    <cellStyle name="Normal 81 7 2" xfId="1246" xr:uid="{6907DF83-CB3B-43EB-B03B-6C43CB79C065}"/>
    <cellStyle name="Normal 81 7 3" xfId="741" xr:uid="{5BE798BB-943F-4B6C-B215-72A0F186459B}"/>
    <cellStyle name="Normal 81 8" xfId="245" xr:uid="{85184670-4E7C-463B-A6CC-AAB0F2FB6E12}"/>
    <cellStyle name="Normal 81 8 2" xfId="1205" xr:uid="{5C6285DA-8C23-4963-B007-13F2B66F7BD1}"/>
    <cellStyle name="Normal 81 8 3" xfId="700" xr:uid="{9B9E2FDB-6184-45F6-9F37-2D4217C70CFC}"/>
    <cellStyle name="Normal 81 9" xfId="1053" xr:uid="{EADA6E55-1893-4BDE-BD0A-A392E321D29B}"/>
    <cellStyle name="Normal 82" xfId="214" xr:uid="{93E4AED2-EE6E-48ED-8846-81109BC37BC0}"/>
    <cellStyle name="Normal 82 10" xfId="369" xr:uid="{3C16551A-9618-408E-A6A1-A8386EB8F406}"/>
    <cellStyle name="Normal 82 10 2" xfId="1329" xr:uid="{6B0C725E-8662-471F-90E5-1655A89C2632}"/>
    <cellStyle name="Normal 82 10 3" xfId="824" xr:uid="{97996CBD-1FEC-4DFC-BEF2-9A131451CC08}"/>
    <cellStyle name="Normal 82 11" xfId="371" xr:uid="{C83EE1C9-2AF3-4AB7-8325-01ACE3F61D12}"/>
    <cellStyle name="Normal 82 11 2" xfId="1331" xr:uid="{D169B009-A460-4D99-86F5-9CB55A7A9468}"/>
    <cellStyle name="Normal 82 11 3" xfId="826" xr:uid="{581D47C3-15A7-4E3D-8E7B-1FDFB09C882C}"/>
    <cellStyle name="Normal 82 12" xfId="348" xr:uid="{21E277BD-7FEF-43B2-AA1C-4EDA0CF9A395}"/>
    <cellStyle name="Normal 82 12 2" xfId="1308" xr:uid="{895D8FD1-229B-47F5-B0CA-CDFF9BCA19D6}"/>
    <cellStyle name="Normal 82 12 3" xfId="803" xr:uid="{751901C7-B0D5-4B1A-875F-E5FD8CD281B3}"/>
    <cellStyle name="Normal 82 13" xfId="223" xr:uid="{EC3A7BC2-674F-426D-B3D5-F5D9ADDD38C7}"/>
    <cellStyle name="Normal 82 13 2" xfId="1185" xr:uid="{97193E0B-F0C1-4B68-BAC7-18E3A63E2522}"/>
    <cellStyle name="Normal 82 13 3" xfId="680" xr:uid="{F39B436C-FA16-45B6-AF1D-5E9FA49A1C58}"/>
    <cellStyle name="Normal 82 14" xfId="372" xr:uid="{9073DD74-C31B-4219-AE7B-A21AA49AC781}"/>
    <cellStyle name="Normal 82 14 2" xfId="1332" xr:uid="{8A905AF9-EB08-4578-82CA-1616C037156B}"/>
    <cellStyle name="Normal 82 14 3" xfId="827" xr:uid="{C182B437-85AB-4FD9-BBEE-6697501AADA6}"/>
    <cellStyle name="Normal 82 15" xfId="1177" xr:uid="{71B2C470-3411-4B3E-96D9-82B8CCB68F6B}"/>
    <cellStyle name="Normal 82 16" xfId="672" xr:uid="{2395BDDF-DC2F-430A-8F18-8593B69E5F92}"/>
    <cellStyle name="Normal 82 2" xfId="342" xr:uid="{83378DE3-43CC-48F8-86E7-04E7D00B5853}"/>
    <cellStyle name="Normal 82 2 2" xfId="1302" xr:uid="{72292827-BC96-45C9-BEEB-9B7BED788545}"/>
    <cellStyle name="Normal 82 2 3" xfId="797" xr:uid="{C53E7BB6-1F60-43FB-9E42-3F03F2A124F6}"/>
    <cellStyle name="Normal 82 3" xfId="358" xr:uid="{36B41523-CA98-4855-95E0-64DF14E9209E}"/>
    <cellStyle name="Normal 82 3 2" xfId="1318" xr:uid="{82ABA7C9-12FB-4F95-BEC1-41949924C17F}"/>
    <cellStyle name="Normal 82 3 3" xfId="813" xr:uid="{3A14FF41-87EF-4F93-8534-785C31D40D22}"/>
    <cellStyle name="Normal 82 4" xfId="359" xr:uid="{05098F19-4507-44ED-BE46-0B57183A1D14}"/>
    <cellStyle name="Normal 82 4 2" xfId="1319" xr:uid="{36E95DDA-835A-4907-B2A8-4C222BCC277F}"/>
    <cellStyle name="Normal 82 4 3" xfId="814" xr:uid="{1071B7F0-2713-4326-930B-06FE85D7A088}"/>
    <cellStyle name="Normal 82 5" xfId="360" xr:uid="{8FEDB87F-CE92-484C-8CA7-C97EC291D6D0}"/>
    <cellStyle name="Normal 82 5 2" xfId="1320" xr:uid="{8B8B4A01-D7B3-4FB4-BE49-E0537D791665}"/>
    <cellStyle name="Normal 82 5 3" xfId="815" xr:uid="{7212E9E5-D403-4DD3-BB7C-F807BE0BFB3C}"/>
    <cellStyle name="Normal 82 6" xfId="362" xr:uid="{AA83B016-317A-46A1-AC82-AA6A660737B2}"/>
    <cellStyle name="Normal 82 6 2" xfId="1322" xr:uid="{E9A26F91-31E7-4812-89D1-6CF5D28F5CD7}"/>
    <cellStyle name="Normal 82 6 3" xfId="817" xr:uid="{1884C0AA-0BD3-4E67-B429-54CC959EBF1F}"/>
    <cellStyle name="Normal 82 7" xfId="363" xr:uid="{47D06DC3-435E-4628-B2A9-C1FC8D314911}"/>
    <cellStyle name="Normal 82 7 2" xfId="1323" xr:uid="{52FF8F48-A518-4D0A-B372-D0068246C356}"/>
    <cellStyle name="Normal 82 7 3" xfId="818" xr:uid="{CD3471A3-56E3-470C-8F73-6C8FE4F655B1}"/>
    <cellStyle name="Normal 82 8" xfId="365" xr:uid="{259687B7-9C41-46C3-A7D6-919A3EB5FAB4}"/>
    <cellStyle name="Normal 82 8 2" xfId="1325" xr:uid="{B1D931BB-91EF-4E49-AD90-9920E226E037}"/>
    <cellStyle name="Normal 82 8 3" xfId="820" xr:uid="{EE0A6CB4-5C15-46D0-8173-A062C8DA8782}"/>
    <cellStyle name="Normal 82 9" xfId="366" xr:uid="{A318D7FC-DF25-4346-BF72-1FC7726413AC}"/>
    <cellStyle name="Normal 82 9 2" xfId="1326" xr:uid="{CF7DB7FC-CB49-4184-A734-B9D9F079083C}"/>
    <cellStyle name="Normal 82 9 3" xfId="821" xr:uid="{BACFAF6A-AF74-41EA-82FE-67B268058C7D}"/>
    <cellStyle name="Normal 83" xfId="216" xr:uid="{4B870655-69B4-4FE3-AB53-E76A5B84A693}"/>
    <cellStyle name="Normal 83 2" xfId="315" xr:uid="{FDA78781-40A3-4A99-A656-79F15298A496}"/>
    <cellStyle name="Normal 83 2 2" xfId="1275" xr:uid="{7D1669DD-2BE6-4561-86D6-D082F9F4BC01}"/>
    <cellStyle name="Normal 83 2 3" xfId="770" xr:uid="{5C99572E-C2C4-4CF7-BD12-E66E0A105772}"/>
    <cellStyle name="Normal 83 3" xfId="243" xr:uid="{76FD8430-3EFC-4CF7-BE78-64C066C31C9C}"/>
    <cellStyle name="Normal 83 3 2" xfId="1203" xr:uid="{00434572-B022-4C6D-8AA6-1918A79ED015}"/>
    <cellStyle name="Normal 83 3 3" xfId="698" xr:uid="{486FEB9B-D8CC-4BC0-A174-351242E44C54}"/>
    <cellStyle name="Normal 83 4" xfId="292" xr:uid="{E7614CF7-1AC5-48E7-939A-4E3A57980990}"/>
    <cellStyle name="Normal 83 4 2" xfId="1252" xr:uid="{46C4DC48-3166-4A31-AE52-232D8BC815C6}"/>
    <cellStyle name="Normal 83 4 3" xfId="747" xr:uid="{2BDECFD8-7633-447B-9168-7A1305604888}"/>
    <cellStyle name="Normal 83 5" xfId="326" xr:uid="{99565038-53B7-489A-81DF-680079D42C12}"/>
    <cellStyle name="Normal 83 5 2" xfId="1286" xr:uid="{ABAF9173-2755-4192-B37F-719604AEDC62}"/>
    <cellStyle name="Normal 83 5 3" xfId="781" xr:uid="{88D74688-BD29-4D50-AB6C-AB6674B36EA3}"/>
    <cellStyle name="Normal 83 6" xfId="276" xr:uid="{8C5B9EDA-FBF3-4B39-9D5C-B00C35F4A6F7}"/>
    <cellStyle name="Normal 83 6 2" xfId="1236" xr:uid="{B373F77B-4E48-427F-8107-D0D346442F7A}"/>
    <cellStyle name="Normal 83 6 3" xfId="731" xr:uid="{E5163486-9EAE-4804-A69D-686D381EAB1D}"/>
    <cellStyle name="Normal 83 7" xfId="279" xr:uid="{82A70D9C-A9F0-4C75-A086-A50402F8A046}"/>
    <cellStyle name="Normal 83 7 2" xfId="1239" xr:uid="{842D201F-61E5-49FB-81A6-BBF523236495}"/>
    <cellStyle name="Normal 83 7 3" xfId="734" xr:uid="{D5C1E240-E560-4C4A-85AF-13A114A039CD}"/>
    <cellStyle name="Normal 83 8" xfId="1178" xr:uid="{07464FAF-A825-4C3A-A4B4-BE0AE371CB4C}"/>
    <cellStyle name="Normal 83 9" xfId="673" xr:uid="{A620BAEE-FFAA-4B12-8343-BFD51B9DEA86}"/>
    <cellStyle name="Normal 84" xfId="190" xr:uid="{8451AACE-7589-4707-AAD5-3746C33A1029}"/>
    <cellStyle name="Normal 84 2" xfId="1153" xr:uid="{2395A04D-92FF-46D2-9760-1CC1E55B5FEC}"/>
    <cellStyle name="Normal 84 3" xfId="648" xr:uid="{1913AD83-8F91-4BF0-ABB7-F540483885A7}"/>
    <cellStyle name="Normal 85" xfId="189" xr:uid="{49F5B6FA-101C-4C1A-A4F3-DD9761C669FA}"/>
    <cellStyle name="Normal 85 2" xfId="1152" xr:uid="{05CCF1E4-717B-4432-B01C-EF5433E040AF}"/>
    <cellStyle name="Normal 85 3" xfId="647" xr:uid="{ECFEBDD4-3EDB-4552-90C4-79B81165B827}"/>
    <cellStyle name="Normal 86" xfId="188" xr:uid="{67EA1F7B-8C8F-41C1-BDF0-51E01A441333}"/>
    <cellStyle name="Normal 86 2" xfId="1151" xr:uid="{E36550C7-A372-42A4-9ABB-7EBEA56AC802}"/>
    <cellStyle name="Normal 86 3" xfId="646" xr:uid="{CCE67152-2313-4482-B589-13F7C02BCBA1}"/>
    <cellStyle name="Normal 87" xfId="191" xr:uid="{88F627D2-5D93-41BE-98F5-2AB3D8B86D74}"/>
    <cellStyle name="Normal 87 2" xfId="1154" xr:uid="{523C0FF3-9D5B-470D-A408-7F7C546903C0}"/>
    <cellStyle name="Normal 87 3" xfId="649" xr:uid="{22C1ABF5-015A-49A1-85C9-F5068FBB243E}"/>
    <cellStyle name="Normal 88" xfId="343" xr:uid="{6DDC120D-070E-4AD2-9DC6-68620EBDB787}"/>
    <cellStyle name="Normal 88 2" xfId="1303" xr:uid="{27489873-6CDA-4FE0-BD84-6032242A2A13}"/>
    <cellStyle name="Normal 88 3" xfId="798" xr:uid="{7C5F129F-0BFE-4EFD-8EDE-43730D134D75}"/>
    <cellStyle name="Normal 89" xfId="376" xr:uid="{D65D5B76-78C1-4D25-931D-9E9E0A2CD663}"/>
    <cellStyle name="Normal 89 2" xfId="389" xr:uid="{5C848DB0-498B-4215-A95A-6BB61D887741}"/>
    <cellStyle name="Normal 89 2 2" xfId="1349" xr:uid="{47688A02-7FA5-4445-9D0F-14ABFAE5A62B}"/>
    <cellStyle name="Normal 89 2 3" xfId="844" xr:uid="{954480A0-1454-4DB0-9AE3-70CEC4B4E93D}"/>
    <cellStyle name="Normal 89 3" xfId="390" xr:uid="{5D49CC44-1F4F-47B4-B3A8-3113C9FBE91D}"/>
    <cellStyle name="Normal 89 3 2" xfId="1350" xr:uid="{64356D88-21BF-491B-B344-57217B31659E}"/>
    <cellStyle name="Normal 89 3 3" xfId="845" xr:uid="{DEC64226-38AA-41F3-B469-5E648F79AB8C}"/>
    <cellStyle name="Normal 89 4" xfId="391" xr:uid="{B0B44A3F-774E-4D6C-91F1-BF10A55510D6}"/>
    <cellStyle name="Normal 89 4 2" xfId="1351" xr:uid="{C4D291EE-F89E-401D-88C2-3001E0335C55}"/>
    <cellStyle name="Normal 89 4 3" xfId="846" xr:uid="{000A0DCE-13EA-4689-A240-876DD87EF4B0}"/>
    <cellStyle name="Normal 89 5" xfId="1336" xr:uid="{5BB69C8E-CAC0-483A-B0FC-75C617D6065F}"/>
    <cellStyle name="Normal 89 6" xfId="831" xr:uid="{4051D73F-E271-446E-BF09-D03423F8BCE0}"/>
    <cellStyle name="Normal 9" xfId="42" xr:uid="{8CA22AE6-84F7-4C37-AA6E-F38F79E8DF9C}"/>
    <cellStyle name="Normal 9 10" xfId="884" xr:uid="{7CCEC547-62E7-43E6-ADE0-2E78DF350BB4}"/>
    <cellStyle name="Normal 9 11" xfId="864" xr:uid="{6DE62A6A-738E-4665-8E3A-E28AF39EB3A6}"/>
    <cellStyle name="Normal 9 12" xfId="885" xr:uid="{E06B9882-B110-43C5-BA4B-084FE2129F13}"/>
    <cellStyle name="Normal 9 13" xfId="883" xr:uid="{5A851BBB-2A92-491A-A5B4-E107F9092B3B}"/>
    <cellStyle name="Normal 9 14" xfId="892" xr:uid="{84D6D498-E970-4608-8EDE-95F32B248B0E}"/>
    <cellStyle name="Normal 9 15" xfId="901" xr:uid="{19445420-7B7D-423F-B801-6D5713F0D14B}"/>
    <cellStyle name="Normal 9 16" xfId="1044" xr:uid="{30F4D44C-2731-40C4-B390-22ECF37FFC7E}"/>
    <cellStyle name="Normal 9 17" xfId="518" xr:uid="{BB7DEB02-C7ED-491A-8746-6C197F85B1D9}"/>
    <cellStyle name="Normal 9 2" xfId="519" xr:uid="{2925357D-189E-4D28-B8CC-4AF2B58908D4}"/>
    <cellStyle name="Normal 9 2 2" xfId="1045" xr:uid="{F2CFFF5B-BC50-4373-B982-22B175A76873}"/>
    <cellStyle name="Normal 9 3" xfId="520" xr:uid="{6DBCA455-5ABC-494D-81EC-1FF41B6905F0}"/>
    <cellStyle name="Normal 9 3 2" xfId="1046" xr:uid="{E4FAD835-D2D9-4F04-A9BF-4D11DD61357A}"/>
    <cellStyle name="Normal 9 4" xfId="521" xr:uid="{FF4D485E-E063-4C96-BD7F-1048D9B178A5}"/>
    <cellStyle name="Normal 9 4 2" xfId="1047" xr:uid="{264F2EE4-496F-459A-BAD9-58D7C3752780}"/>
    <cellStyle name="Normal 9 5" xfId="522" xr:uid="{2025B714-DAFA-4AEC-879E-427A560319B4}"/>
    <cellStyle name="Normal 9 5 2" xfId="1048" xr:uid="{A944BFF2-6664-49D1-8DD8-5100A4F41F09}"/>
    <cellStyle name="Normal 9 6" xfId="588" xr:uid="{E08B2650-413E-469C-A9A1-EEAF390CBA2D}"/>
    <cellStyle name="Normal 9 7" xfId="595" xr:uid="{6E3F11EC-5F9B-4985-BFB4-9C35A42CF93D}"/>
    <cellStyle name="Normal 9 8" xfId="889" xr:uid="{C0C9AA0C-1A3F-44EA-8C75-22A30622E746}"/>
    <cellStyle name="Normal 9 9" xfId="593" xr:uid="{6AEEDA1B-7DDE-4938-B646-F7A73C86A312}"/>
    <cellStyle name="Normal 90" xfId="318" xr:uid="{57A1DE2C-7A24-4C38-8D4D-CD31ED486457}"/>
    <cellStyle name="Normal 90 2" xfId="332" xr:uid="{AC5EA86B-AA4C-4C56-AA6B-51B516126245}"/>
    <cellStyle name="Normal 90 2 2" xfId="1292" xr:uid="{16F2F115-F677-42F3-BC5E-7F6B528D6BC5}"/>
    <cellStyle name="Normal 90 2 3" xfId="787" xr:uid="{C230C953-33DB-4070-A2B4-0A4D489F424D}"/>
    <cellStyle name="Normal 90 3" xfId="335" xr:uid="{068BE79F-E958-4862-80A3-8F3B75A3D037}"/>
    <cellStyle name="Normal 90 3 2" xfId="1295" xr:uid="{2D8CECBB-85AC-4F21-8D6F-4074043AD792}"/>
    <cellStyle name="Normal 90 3 3" xfId="790" xr:uid="{78719FCD-3475-4E9D-92AA-57DA66DF30E3}"/>
    <cellStyle name="Normal 90 4" xfId="337" xr:uid="{026CE062-99AD-498A-97EB-FBE7E238EECB}"/>
    <cellStyle name="Normal 90 4 2" xfId="1297" xr:uid="{BDB58529-65B3-494E-87C9-42D5A4BE852E}"/>
    <cellStyle name="Normal 90 4 3" xfId="792" xr:uid="{C9E9BF3B-E2A4-4B0A-95D8-D7FA363C0819}"/>
    <cellStyle name="Normal 90 5" xfId="338" xr:uid="{7B67420C-5E3B-4093-8108-3C976C409CB9}"/>
    <cellStyle name="Normal 90 5 2" xfId="1298" xr:uid="{AB0A95D3-5F15-493B-9016-51413098042A}"/>
    <cellStyle name="Normal 90 5 3" xfId="793" xr:uid="{690ACE1B-95B8-4CD9-8A3C-0EAB1B61C12D}"/>
    <cellStyle name="Normal 90 6" xfId="339" xr:uid="{57BCE5D3-48CC-463F-90D8-EBA8F9A6E90E}"/>
    <cellStyle name="Normal 90 6 2" xfId="1299" xr:uid="{358C748A-A2DB-4771-9767-2D997AB24B6C}"/>
    <cellStyle name="Normal 90 6 3" xfId="794" xr:uid="{17AEBB0C-39ED-4BA0-9891-B9C95529B8ED}"/>
    <cellStyle name="Normal 90 7" xfId="340" xr:uid="{040D4BC1-A4D8-48EF-91EA-1894939E861E}"/>
    <cellStyle name="Normal 90 7 2" xfId="1300" xr:uid="{ECF4DB68-5A25-47A0-A9BB-A26BD532DEB5}"/>
    <cellStyle name="Normal 90 7 3" xfId="795" xr:uid="{DFB36FBD-18BC-4473-807B-CE10EA042783}"/>
    <cellStyle name="Normal 90 8" xfId="1278" xr:uid="{A2E4764D-0ACA-4C7A-8E3C-1301E63AC084}"/>
    <cellStyle name="Normal 90 9" xfId="773" xr:uid="{B04549D3-07A6-4A53-A4AF-2F0CC27FA6B4}"/>
    <cellStyle name="Normal 91" xfId="392" xr:uid="{88BDE424-B45D-4470-9183-2AA74BEE6199}"/>
    <cellStyle name="Normal 91 2" xfId="380" xr:uid="{423D9548-2DFF-43FC-9839-21B0978F1C6C}"/>
    <cellStyle name="Normal 91 2 2" xfId="1340" xr:uid="{3B43D616-D2E2-49A0-888E-0F10EE489685}"/>
    <cellStyle name="Normal 91 2 3" xfId="835" xr:uid="{43C7CBA0-4D83-4E81-B636-611C69E1E978}"/>
    <cellStyle name="Normal 91 3" xfId="395" xr:uid="{7A579575-4CCB-44E6-8730-FA09214E013B}"/>
    <cellStyle name="Normal 91 3 2" xfId="1352" xr:uid="{35F5E607-D9EC-4911-B071-561C09863562}"/>
    <cellStyle name="Normal 91 4" xfId="396" xr:uid="{0C12D153-FFCF-43DA-AEDD-0C76BAF4776E}"/>
    <cellStyle name="Normal 91 4 2" xfId="1382" xr:uid="{FF5EEE67-CF4F-44C2-9BBD-5C70BD3FA1C7}"/>
    <cellStyle name="Normal 91 5" xfId="847" xr:uid="{7377909E-F785-4503-836F-38AC0F8FDB67}"/>
    <cellStyle name="Normal 92" xfId="393" xr:uid="{76FAB993-62E8-47B0-800D-D011E6F8402A}"/>
    <cellStyle name="Normal 92 2" xfId="1109" xr:uid="{A2764F12-5E46-46F4-8915-8CAFBD549D48}"/>
    <cellStyle name="Normal 92 3" xfId="598" xr:uid="{A64E27EB-BE6E-490F-8380-6C1D088A8976}"/>
    <cellStyle name="Normal 93" xfId="394" xr:uid="{F046FF9C-DE97-423B-818A-D8AEC36AC6F1}"/>
    <cellStyle name="Normal 93 2" xfId="387" xr:uid="{BF9C82BF-CBE1-4E77-A3C0-0BC6ECEDAEF0}"/>
    <cellStyle name="Normal 93 2 2" xfId="1347" xr:uid="{43696C4D-92D8-4151-8572-A81C28EFA905}"/>
    <cellStyle name="Normal 93 2 3" xfId="842" xr:uid="{AC3E8520-479E-4F75-88A6-AC07B0AE0691}"/>
    <cellStyle name="Normal 93 3" xfId="1359" xr:uid="{CE63D2F1-7964-4C30-B8D4-AF4D77EC0C65}"/>
    <cellStyle name="Normal 93 4" xfId="868" xr:uid="{75997C62-7C3C-4D05-849D-F54579857BF5}"/>
    <cellStyle name="Normal 94" xfId="867" xr:uid="{FE74D339-7ED6-41F6-997D-F9B78302F0C4}"/>
    <cellStyle name="Normal 94 2" xfId="1358" xr:uid="{D4230D06-212D-4463-91A2-8310C9B32E0D}"/>
    <cellStyle name="Normal 95" xfId="346" xr:uid="{38C1510E-62B9-4D56-B708-A6EA8163B708}"/>
    <cellStyle name="Normal 95 2" xfId="1306" xr:uid="{94BE462C-759F-4386-A5C8-ABBCB62B7569}"/>
    <cellStyle name="Normal 95 3" xfId="801" xr:uid="{494597AA-95BF-4D09-ADD1-75D1019B45B7}"/>
    <cellStyle name="Normal 96" xfId="323" xr:uid="{EE1D0C36-C722-4BB0-AEC4-6621A8639474}"/>
    <cellStyle name="Normal 96 2" xfId="1283" xr:uid="{1A1A0B45-41C3-4987-81CB-1D124B8A252B}"/>
    <cellStyle name="Normal 96 3" xfId="778" xr:uid="{793B8E3D-7FA6-4E5D-A016-98D4CCD8B423}"/>
    <cellStyle name="Normal 97" xfId="200" xr:uid="{BED4124B-26B1-43E2-A5C6-AC24B61517D4}"/>
    <cellStyle name="Normal 97 2" xfId="1163" xr:uid="{2FC40009-8EBD-44B7-B912-49AAB4465EB6}"/>
    <cellStyle name="Normal 97 3" xfId="658" xr:uid="{40FEB558-ABB3-4EF3-92C6-E44B9A9DDA71}"/>
    <cellStyle name="Normal 98" xfId="386" xr:uid="{B4AA76FA-88BE-45DF-BC6C-B88C35D773C3}"/>
    <cellStyle name="Normal 98 2" xfId="1346" xr:uid="{AA6B8A24-AE35-4739-AF69-D86C966E5B89}"/>
    <cellStyle name="Normal 98 3" xfId="841" xr:uid="{14D888E4-5336-4B1B-849B-D57634C3444B}"/>
    <cellStyle name="Normal 99" xfId="201" xr:uid="{15D55497-2F2B-4F4B-B699-5EE9510062A9}"/>
    <cellStyle name="Normal 99 2" xfId="1164" xr:uid="{5D1DBE1E-DF75-47FA-90A0-39FBBDAB9D26}"/>
    <cellStyle name="Normal 99 3" xfId="659" xr:uid="{85A6CA4D-8ECA-4777-ACDD-235B6825FADF}"/>
    <cellStyle name="Normal_Battery-UPS" xfId="3" xr:uid="{00000000-0005-0000-0000-00000B000000}"/>
    <cellStyle name="Normal_budget SD2006" xfId="31" xr:uid="{8B2E0436-A7A1-4D6B-9B84-8D204F893071}"/>
    <cellStyle name="Normal_COVER" xfId="4" xr:uid="{00000000-0005-0000-0000-00000C000000}"/>
    <cellStyle name="Normal_Daftar Peralatan" xfId="5" xr:uid="{00000000-0005-0000-0000-00000D000000}"/>
    <cellStyle name="Normal_FM-PM_Tahunan" xfId="6" xr:uid="{00000000-0005-0000-0000-00000E000000}"/>
    <cellStyle name="Normal_H.E" xfId="18" xr:uid="{00000000-0005-0000-0000-00000F000000}"/>
    <cellStyle name="Normal_Htr-mtr (2)" xfId="27" xr:uid="{00000000-0005-0000-0000-000010000000}"/>
    <cellStyle name="Normal_JB_1" xfId="7" xr:uid="{00000000-0005-0000-0000-000011000000}"/>
    <cellStyle name="Normal_list_hist" xfId="8" xr:uid="{00000000-0005-0000-0000-000012000000}"/>
    <cellStyle name="Normal_motor" xfId="9" xr:uid="{00000000-0005-0000-0000-000013000000}"/>
    <cellStyle name="Normal_Motor_dat" xfId="10" xr:uid="{00000000-0005-0000-0000-000014000000}"/>
    <cellStyle name="Normal_Pompa" xfId="16" xr:uid="{00000000-0005-0000-0000-000015000000}"/>
    <cellStyle name="Normal_Pompa 2" xfId="19" xr:uid="{00000000-0005-0000-0000-000016000000}"/>
    <cellStyle name="Normal_SDReport_0899" xfId="11" xr:uid="{00000000-0005-0000-0000-000017000000}"/>
    <cellStyle name="Normal_Settmotor" xfId="12" xr:uid="{00000000-0005-0000-0000-000018000000}"/>
    <cellStyle name="Normal_Sheet1" xfId="13" xr:uid="{00000000-0005-0000-0000-000019000000}"/>
    <cellStyle name="Normal_Sheetlist" xfId="14" xr:uid="{00000000-0005-0000-0000-00001A000000}"/>
    <cellStyle name="Normal_Skedul-ac 2" xfId="15" xr:uid="{00000000-0005-0000-0000-00001B000000}"/>
    <cellStyle name="Normal_Tank" xfId="22" xr:uid="{00000000-0005-0000-0000-00001C000000}"/>
    <cellStyle name="Normal_Tower" xfId="20" xr:uid="{00000000-0005-0000-0000-00001D000000}"/>
    <cellStyle name="Percent" xfId="32" builtinId="5"/>
    <cellStyle name="Percent 2" xfId="1390" xr:uid="{5871D1DC-B8CA-4433-9013-3D02278E0350}"/>
  </cellStyles>
  <dxfs count="9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114300</xdr:rowOff>
    </xdr:from>
    <xdr:to>
      <xdr:col>1</xdr:col>
      <xdr:colOff>518058</xdr:colOff>
      <xdr:row>2</xdr:row>
      <xdr:rowOff>151394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57B3AB30-2656-4EFC-BEA5-49C18847E5B7}"/>
            </a:ext>
          </a:extLst>
        </xdr:cNvPr>
        <xdr:cNvSpPr txBox="1">
          <a:spLocks noChangeArrowheads="1"/>
        </xdr:cNvSpPr>
      </xdr:nvSpPr>
      <xdr:spPr bwMode="auto">
        <a:xfrm>
          <a:off x="200025" y="114300"/>
          <a:ext cx="927633" cy="360944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114300</xdr:colOff>
      <xdr:row>0</xdr:row>
      <xdr:rowOff>85725</xdr:rowOff>
    </xdr:from>
    <xdr:to>
      <xdr:col>2</xdr:col>
      <xdr:colOff>1019175</xdr:colOff>
      <xdr:row>1</xdr:row>
      <xdr:rowOff>136525</xdr:rowOff>
    </xdr:to>
    <xdr:sp macro="" textlink="">
      <xdr:nvSpPr>
        <xdr:cNvPr id="3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3EAAF2-B956-4E44-94E1-8BE4626D6146}"/>
            </a:ext>
          </a:extLst>
        </xdr:cNvPr>
        <xdr:cNvSpPr/>
      </xdr:nvSpPr>
      <xdr:spPr>
        <a:xfrm>
          <a:off x="1333500" y="85725"/>
          <a:ext cx="495300" cy="21272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519734</xdr:colOff>
      <xdr:row>0</xdr:row>
      <xdr:rowOff>56426</xdr:rowOff>
    </xdr:from>
    <xdr:to>
      <xdr:col>1</xdr:col>
      <xdr:colOff>1424609</xdr:colOff>
      <xdr:row>1</xdr:row>
      <xdr:rowOff>108417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610637-CBBD-4F61-983C-8CD94470F75C}"/>
            </a:ext>
          </a:extLst>
        </xdr:cNvPr>
        <xdr:cNvSpPr/>
      </xdr:nvSpPr>
      <xdr:spPr>
        <a:xfrm>
          <a:off x="986459" y="56426"/>
          <a:ext cx="904875" cy="309166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361827</xdr:colOff>
      <xdr:row>2</xdr:row>
      <xdr:rowOff>39475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D9B7493-3982-46AD-992B-F819E652B9E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828552" cy="506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519734</xdr:colOff>
      <xdr:row>0</xdr:row>
      <xdr:rowOff>56426</xdr:rowOff>
    </xdr:from>
    <xdr:to>
      <xdr:col>2</xdr:col>
      <xdr:colOff>1424609</xdr:colOff>
      <xdr:row>1</xdr:row>
      <xdr:rowOff>108417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C90326-EEC6-4B72-BE07-FB75EDE6F84B}"/>
            </a:ext>
          </a:extLst>
        </xdr:cNvPr>
        <xdr:cNvSpPr/>
      </xdr:nvSpPr>
      <xdr:spPr>
        <a:xfrm>
          <a:off x="2710484" y="56426"/>
          <a:ext cx="0" cy="309166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114300</xdr:rowOff>
    </xdr:from>
    <xdr:to>
      <xdr:col>1</xdr:col>
      <xdr:colOff>518058</xdr:colOff>
      <xdr:row>2</xdr:row>
      <xdr:rowOff>151394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B9D1059-4646-4EA8-A6CC-56D66E9D3ECC}"/>
            </a:ext>
          </a:extLst>
        </xdr:cNvPr>
        <xdr:cNvSpPr txBox="1">
          <a:spLocks noChangeArrowheads="1"/>
        </xdr:cNvSpPr>
      </xdr:nvSpPr>
      <xdr:spPr bwMode="auto">
        <a:xfrm>
          <a:off x="200025" y="114300"/>
          <a:ext cx="851433" cy="50381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114300</xdr:colOff>
      <xdr:row>0</xdr:row>
      <xdr:rowOff>85725</xdr:rowOff>
    </xdr:from>
    <xdr:to>
      <xdr:col>2</xdr:col>
      <xdr:colOff>1019175</xdr:colOff>
      <xdr:row>1</xdr:row>
      <xdr:rowOff>136525</xdr:rowOff>
    </xdr:to>
    <xdr:sp macro="" textlink="">
      <xdr:nvSpPr>
        <xdr:cNvPr id="3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0E4C72-5063-41A5-81A7-B0FAFA56D43D}"/>
            </a:ext>
          </a:extLst>
        </xdr:cNvPr>
        <xdr:cNvSpPr/>
      </xdr:nvSpPr>
      <xdr:spPr>
        <a:xfrm>
          <a:off x="1647825" y="857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519734</xdr:colOff>
      <xdr:row>0</xdr:row>
      <xdr:rowOff>56426</xdr:rowOff>
    </xdr:from>
    <xdr:to>
      <xdr:col>1</xdr:col>
      <xdr:colOff>1424609</xdr:colOff>
      <xdr:row>1</xdr:row>
      <xdr:rowOff>108417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9E5382-617F-4CAE-9133-3756B112AEF8}"/>
            </a:ext>
          </a:extLst>
        </xdr:cNvPr>
        <xdr:cNvSpPr/>
      </xdr:nvSpPr>
      <xdr:spPr>
        <a:xfrm>
          <a:off x="1129334" y="56426"/>
          <a:ext cx="904875" cy="309166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361827</xdr:colOff>
      <xdr:row>2</xdr:row>
      <xdr:rowOff>39475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2C33696-3A03-4C6D-86BD-A285BB8708A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71427" cy="506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519734</xdr:colOff>
      <xdr:row>0</xdr:row>
      <xdr:rowOff>56426</xdr:rowOff>
    </xdr:from>
    <xdr:to>
      <xdr:col>2</xdr:col>
      <xdr:colOff>1424609</xdr:colOff>
      <xdr:row>1</xdr:row>
      <xdr:rowOff>108417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AE48E0-DCD5-4DBC-95A8-BF54735D4CE2}"/>
            </a:ext>
          </a:extLst>
        </xdr:cNvPr>
        <xdr:cNvSpPr/>
      </xdr:nvSpPr>
      <xdr:spPr>
        <a:xfrm>
          <a:off x="2853359" y="56426"/>
          <a:ext cx="0" cy="309166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114300</xdr:rowOff>
    </xdr:from>
    <xdr:to>
      <xdr:col>1</xdr:col>
      <xdr:colOff>518058</xdr:colOff>
      <xdr:row>2</xdr:row>
      <xdr:rowOff>151394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46631A2-083E-44F8-8874-7EBB067283C2}"/>
            </a:ext>
          </a:extLst>
        </xdr:cNvPr>
        <xdr:cNvSpPr txBox="1">
          <a:spLocks noChangeArrowheads="1"/>
        </xdr:cNvSpPr>
      </xdr:nvSpPr>
      <xdr:spPr bwMode="auto">
        <a:xfrm>
          <a:off x="200025" y="114300"/>
          <a:ext cx="851433" cy="50381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114300</xdr:colOff>
      <xdr:row>0</xdr:row>
      <xdr:rowOff>85725</xdr:rowOff>
    </xdr:from>
    <xdr:to>
      <xdr:col>2</xdr:col>
      <xdr:colOff>1019175</xdr:colOff>
      <xdr:row>1</xdr:row>
      <xdr:rowOff>136525</xdr:rowOff>
    </xdr:to>
    <xdr:sp macro="" textlink="">
      <xdr:nvSpPr>
        <xdr:cNvPr id="3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15AA4A-F494-4017-857E-61DBD94FE536}"/>
            </a:ext>
          </a:extLst>
        </xdr:cNvPr>
        <xdr:cNvSpPr/>
      </xdr:nvSpPr>
      <xdr:spPr>
        <a:xfrm>
          <a:off x="1647825" y="857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161925</xdr:rowOff>
    </xdr:from>
    <xdr:to>
      <xdr:col>2</xdr:col>
      <xdr:colOff>1038225</xdr:colOff>
      <xdr:row>2</xdr:row>
      <xdr:rowOff>3175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2EAEA1-328E-4B15-8FE6-71BC5D54A71C}"/>
            </a:ext>
          </a:extLst>
        </xdr:cNvPr>
        <xdr:cNvSpPr/>
      </xdr:nvSpPr>
      <xdr:spPr>
        <a:xfrm>
          <a:off x="1209675" y="1619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0</xdr:col>
      <xdr:colOff>152400</xdr:colOff>
      <xdr:row>0</xdr:row>
      <xdr:rowOff>95250</xdr:rowOff>
    </xdr:from>
    <xdr:to>
      <xdr:col>1</xdr:col>
      <xdr:colOff>708558</xdr:colOff>
      <xdr:row>2</xdr:row>
      <xdr:rowOff>132344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17C67F5-DBDC-41E2-9CF3-26E1A1B05A57}"/>
            </a:ext>
          </a:extLst>
        </xdr:cNvPr>
        <xdr:cNvSpPr txBox="1">
          <a:spLocks noChangeArrowheads="1"/>
        </xdr:cNvSpPr>
      </xdr:nvSpPr>
      <xdr:spPr bwMode="auto">
        <a:xfrm>
          <a:off x="152400" y="95250"/>
          <a:ext cx="927633" cy="50381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114300</xdr:rowOff>
    </xdr:from>
    <xdr:to>
      <xdr:col>1</xdr:col>
      <xdr:colOff>518058</xdr:colOff>
      <xdr:row>2</xdr:row>
      <xdr:rowOff>151394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5D672AE-EC39-4A17-AC49-71BDC2EF08E6}"/>
            </a:ext>
          </a:extLst>
        </xdr:cNvPr>
        <xdr:cNvSpPr txBox="1">
          <a:spLocks noChangeArrowheads="1"/>
        </xdr:cNvSpPr>
      </xdr:nvSpPr>
      <xdr:spPr bwMode="auto">
        <a:xfrm>
          <a:off x="200025" y="114300"/>
          <a:ext cx="927633" cy="456194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114301</xdr:colOff>
      <xdr:row>0</xdr:row>
      <xdr:rowOff>85725</xdr:rowOff>
    </xdr:from>
    <xdr:to>
      <xdr:col>2</xdr:col>
      <xdr:colOff>836545</xdr:colOff>
      <xdr:row>1</xdr:row>
      <xdr:rowOff>140805</xdr:rowOff>
    </xdr:to>
    <xdr:sp macro="" textlink="">
      <xdr:nvSpPr>
        <xdr:cNvPr id="3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8D51A-08F4-4F06-96FF-14C00C4646C5}"/>
            </a:ext>
          </a:extLst>
        </xdr:cNvPr>
        <xdr:cNvSpPr/>
      </xdr:nvSpPr>
      <xdr:spPr>
        <a:xfrm>
          <a:off x="3029779" y="85725"/>
          <a:ext cx="722244" cy="26214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104775</xdr:rowOff>
    </xdr:from>
    <xdr:to>
      <xdr:col>2</xdr:col>
      <xdr:colOff>1104900</xdr:colOff>
      <xdr:row>1</xdr:row>
      <xdr:rowOff>155575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0754BF-306E-408E-8E91-DDE3EFC4F868}"/>
            </a:ext>
          </a:extLst>
        </xdr:cNvPr>
        <xdr:cNvSpPr/>
      </xdr:nvSpPr>
      <xdr:spPr>
        <a:xfrm>
          <a:off x="1419225" y="10477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0</xdr:col>
      <xdr:colOff>219075</xdr:colOff>
      <xdr:row>0</xdr:row>
      <xdr:rowOff>9525</xdr:rowOff>
    </xdr:from>
    <xdr:to>
      <xdr:col>1</xdr:col>
      <xdr:colOff>537108</xdr:colOff>
      <xdr:row>2</xdr:row>
      <xdr:rowOff>46619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9D802BE-7FBF-4966-890E-C697F4E86D69}"/>
            </a:ext>
          </a:extLst>
        </xdr:cNvPr>
        <xdr:cNvSpPr txBox="1">
          <a:spLocks noChangeArrowheads="1"/>
        </xdr:cNvSpPr>
      </xdr:nvSpPr>
      <xdr:spPr bwMode="auto">
        <a:xfrm>
          <a:off x="219075" y="9525"/>
          <a:ext cx="927633" cy="50381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114300</xdr:rowOff>
    </xdr:from>
    <xdr:to>
      <xdr:col>1</xdr:col>
      <xdr:colOff>518058</xdr:colOff>
      <xdr:row>2</xdr:row>
      <xdr:rowOff>151394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90C411E-DA1B-4666-BE13-935909AE2429}"/>
            </a:ext>
          </a:extLst>
        </xdr:cNvPr>
        <xdr:cNvSpPr txBox="1">
          <a:spLocks noChangeArrowheads="1"/>
        </xdr:cNvSpPr>
      </xdr:nvSpPr>
      <xdr:spPr bwMode="auto">
        <a:xfrm>
          <a:off x="200025" y="114300"/>
          <a:ext cx="851433" cy="50381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114300</xdr:colOff>
      <xdr:row>0</xdr:row>
      <xdr:rowOff>85725</xdr:rowOff>
    </xdr:from>
    <xdr:to>
      <xdr:col>2</xdr:col>
      <xdr:colOff>1019175</xdr:colOff>
      <xdr:row>1</xdr:row>
      <xdr:rowOff>136525</xdr:rowOff>
    </xdr:to>
    <xdr:sp macro="" textlink="">
      <xdr:nvSpPr>
        <xdr:cNvPr id="3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7278F3-06F4-4637-8E7C-DC6D0210FCFA}"/>
            </a:ext>
          </a:extLst>
        </xdr:cNvPr>
        <xdr:cNvSpPr/>
      </xdr:nvSpPr>
      <xdr:spPr>
        <a:xfrm>
          <a:off x="1647825" y="857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1</xdr:col>
      <xdr:colOff>581025</xdr:colOff>
      <xdr:row>2</xdr:row>
      <xdr:rowOff>151394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52D08DA-470F-451F-A580-EB2D1D5C17A8}"/>
            </a:ext>
          </a:extLst>
        </xdr:cNvPr>
        <xdr:cNvSpPr txBox="1">
          <a:spLocks noChangeArrowheads="1"/>
        </xdr:cNvSpPr>
      </xdr:nvSpPr>
      <xdr:spPr bwMode="auto">
        <a:xfrm>
          <a:off x="0" y="114300"/>
          <a:ext cx="762000" cy="50381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2</xdr:col>
      <xdr:colOff>114300</xdr:colOff>
      <xdr:row>0</xdr:row>
      <xdr:rowOff>85725</xdr:rowOff>
    </xdr:from>
    <xdr:to>
      <xdr:col>2</xdr:col>
      <xdr:colOff>1019175</xdr:colOff>
      <xdr:row>1</xdr:row>
      <xdr:rowOff>136525</xdr:rowOff>
    </xdr:to>
    <xdr:sp macro="" textlink="">
      <xdr:nvSpPr>
        <xdr:cNvPr id="3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85D782-3066-4830-B502-F7872075833F}"/>
            </a:ext>
          </a:extLst>
        </xdr:cNvPr>
        <xdr:cNvSpPr/>
      </xdr:nvSpPr>
      <xdr:spPr>
        <a:xfrm>
          <a:off x="1333500" y="857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2</xdr:col>
      <xdr:colOff>114300</xdr:colOff>
      <xdr:row>0</xdr:row>
      <xdr:rowOff>85725</xdr:rowOff>
    </xdr:from>
    <xdr:to>
      <xdr:col>2</xdr:col>
      <xdr:colOff>1019175</xdr:colOff>
      <xdr:row>1</xdr:row>
      <xdr:rowOff>136525</xdr:rowOff>
    </xdr:to>
    <xdr:sp macro="" textlink="">
      <xdr:nvSpPr>
        <xdr:cNvPr id="7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656F67-9778-4D09-9EB8-0DDF73CD83AE}"/>
            </a:ext>
          </a:extLst>
        </xdr:cNvPr>
        <xdr:cNvSpPr/>
      </xdr:nvSpPr>
      <xdr:spPr>
        <a:xfrm>
          <a:off x="904875" y="857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48432</xdr:rowOff>
    </xdr:from>
    <xdr:to>
      <xdr:col>2</xdr:col>
      <xdr:colOff>98974</xdr:colOff>
      <xdr:row>2</xdr:row>
      <xdr:rowOff>70999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68575C7-426F-4E6A-A97E-EFB235460FED}"/>
            </a:ext>
          </a:extLst>
        </xdr:cNvPr>
        <xdr:cNvSpPr txBox="1">
          <a:spLocks noChangeArrowheads="1"/>
        </xdr:cNvSpPr>
      </xdr:nvSpPr>
      <xdr:spPr bwMode="auto">
        <a:xfrm>
          <a:off x="290593" y="48432"/>
          <a:ext cx="938466" cy="49074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0</xdr:col>
      <xdr:colOff>161440</xdr:colOff>
      <xdr:row>0</xdr:row>
      <xdr:rowOff>80720</xdr:rowOff>
    </xdr:from>
    <xdr:to>
      <xdr:col>1</xdr:col>
      <xdr:colOff>828639</xdr:colOff>
      <xdr:row>2</xdr:row>
      <xdr:rowOff>104667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623221A-E684-4C53-B233-9DC65689BD85}"/>
            </a:ext>
          </a:extLst>
        </xdr:cNvPr>
        <xdr:cNvSpPr txBox="1">
          <a:spLocks noChangeArrowheads="1"/>
        </xdr:cNvSpPr>
      </xdr:nvSpPr>
      <xdr:spPr bwMode="auto">
        <a:xfrm>
          <a:off x="161440" y="80720"/>
          <a:ext cx="952949" cy="490672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100853</xdr:colOff>
      <xdr:row>0</xdr:row>
      <xdr:rowOff>145676</xdr:rowOff>
    </xdr:from>
    <xdr:to>
      <xdr:col>3</xdr:col>
      <xdr:colOff>1005728</xdr:colOff>
      <xdr:row>1</xdr:row>
      <xdr:rowOff>195916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0D1026-5CD7-4AC2-A4C2-E6EFCA689FEC}"/>
            </a:ext>
          </a:extLst>
        </xdr:cNvPr>
        <xdr:cNvSpPr/>
      </xdr:nvSpPr>
      <xdr:spPr>
        <a:xfrm>
          <a:off x="1983441" y="145676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426140</xdr:colOff>
      <xdr:row>0</xdr:row>
      <xdr:rowOff>92765</xdr:rowOff>
    </xdr:from>
    <xdr:to>
      <xdr:col>2</xdr:col>
      <xdr:colOff>748656</xdr:colOff>
      <xdr:row>2</xdr:row>
      <xdr:rowOff>170760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32F147F4-740A-44C7-B596-3A50301CDF17}"/>
            </a:ext>
          </a:extLst>
        </xdr:cNvPr>
        <xdr:cNvSpPr txBox="1">
          <a:spLocks noChangeArrowheads="1"/>
        </xdr:cNvSpPr>
      </xdr:nvSpPr>
      <xdr:spPr bwMode="auto">
        <a:xfrm>
          <a:off x="730940" y="92765"/>
          <a:ext cx="932116" cy="49709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100852</xdr:colOff>
      <xdr:row>0</xdr:row>
      <xdr:rowOff>89647</xdr:rowOff>
    </xdr:from>
    <xdr:to>
      <xdr:col>3</xdr:col>
      <xdr:colOff>1005727</xdr:colOff>
      <xdr:row>1</xdr:row>
      <xdr:rowOff>184710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6199C8-489B-4925-91B1-29053E5DC7C9}"/>
            </a:ext>
          </a:extLst>
        </xdr:cNvPr>
        <xdr:cNvSpPr/>
      </xdr:nvSpPr>
      <xdr:spPr>
        <a:xfrm>
          <a:off x="2375646" y="89647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554935</xdr:colOff>
      <xdr:row>0</xdr:row>
      <xdr:rowOff>57978</xdr:rowOff>
    </xdr:from>
    <xdr:to>
      <xdr:col>2</xdr:col>
      <xdr:colOff>286901</xdr:colOff>
      <xdr:row>2</xdr:row>
      <xdr:rowOff>135973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667DD0B-B394-466D-BB66-D8B12A39D4E5}"/>
            </a:ext>
          </a:extLst>
        </xdr:cNvPr>
        <xdr:cNvSpPr txBox="1">
          <a:spLocks noChangeArrowheads="1"/>
        </xdr:cNvSpPr>
      </xdr:nvSpPr>
      <xdr:spPr bwMode="auto">
        <a:xfrm>
          <a:off x="554935" y="57978"/>
          <a:ext cx="951166" cy="49709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0</xdr:col>
      <xdr:colOff>554935</xdr:colOff>
      <xdr:row>0</xdr:row>
      <xdr:rowOff>57978</xdr:rowOff>
    </xdr:from>
    <xdr:to>
      <xdr:col>2</xdr:col>
      <xdr:colOff>286901</xdr:colOff>
      <xdr:row>2</xdr:row>
      <xdr:rowOff>135973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0188BCC-2769-4463-8E8C-ED1C615AD907}"/>
            </a:ext>
          </a:extLst>
        </xdr:cNvPr>
        <xdr:cNvSpPr txBox="1">
          <a:spLocks noChangeArrowheads="1"/>
        </xdr:cNvSpPr>
      </xdr:nvSpPr>
      <xdr:spPr bwMode="auto">
        <a:xfrm>
          <a:off x="554935" y="57978"/>
          <a:ext cx="951166" cy="49709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123825</xdr:colOff>
      <xdr:row>0</xdr:row>
      <xdr:rowOff>114300</xdr:rowOff>
    </xdr:from>
    <xdr:to>
      <xdr:col>4</xdr:col>
      <xdr:colOff>76200</xdr:colOff>
      <xdr:row>2</xdr:row>
      <xdr:rowOff>3175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D8E176-BBE5-4C89-967E-F5EBFE11BCA4}"/>
            </a:ext>
          </a:extLst>
        </xdr:cNvPr>
        <xdr:cNvSpPr/>
      </xdr:nvSpPr>
      <xdr:spPr>
        <a:xfrm>
          <a:off x="2066925" y="114300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0</xdr:row>
      <xdr:rowOff>190500</xdr:rowOff>
    </xdr:from>
    <xdr:to>
      <xdr:col>2</xdr:col>
      <xdr:colOff>986367</xdr:colOff>
      <xdr:row>2</xdr:row>
      <xdr:rowOff>168275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1E63F8C-11C8-470D-8D6E-F9D267BB5D07}"/>
            </a:ext>
          </a:extLst>
        </xdr:cNvPr>
        <xdr:cNvSpPr txBox="1">
          <a:spLocks noChangeArrowheads="1"/>
        </xdr:cNvSpPr>
      </xdr:nvSpPr>
      <xdr:spPr bwMode="auto">
        <a:xfrm>
          <a:off x="1000125" y="190500"/>
          <a:ext cx="1310217" cy="492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89647</xdr:colOff>
      <xdr:row>0</xdr:row>
      <xdr:rowOff>112059</xdr:rowOff>
    </xdr:from>
    <xdr:to>
      <xdr:col>3</xdr:col>
      <xdr:colOff>994522</xdr:colOff>
      <xdr:row>1</xdr:row>
      <xdr:rowOff>162299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BE9A2C-1151-40E3-A167-44379C1A6C35}"/>
            </a:ext>
          </a:extLst>
        </xdr:cNvPr>
        <xdr:cNvSpPr/>
      </xdr:nvSpPr>
      <xdr:spPr>
        <a:xfrm>
          <a:off x="3048000" y="112059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165653</xdr:colOff>
      <xdr:row>0</xdr:row>
      <xdr:rowOff>66260</xdr:rowOff>
    </xdr:from>
    <xdr:to>
      <xdr:col>2</xdr:col>
      <xdr:colOff>759011</xdr:colOff>
      <xdr:row>2</xdr:row>
      <xdr:rowOff>144255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1E0B5B2-5BC3-408F-8B1E-BC98C7528000}"/>
            </a:ext>
          </a:extLst>
        </xdr:cNvPr>
        <xdr:cNvSpPr txBox="1">
          <a:spLocks noChangeArrowheads="1"/>
        </xdr:cNvSpPr>
      </xdr:nvSpPr>
      <xdr:spPr bwMode="auto">
        <a:xfrm>
          <a:off x="556178" y="66260"/>
          <a:ext cx="955308" cy="49709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85725</xdr:colOff>
      <xdr:row>0</xdr:row>
      <xdr:rowOff>95250</xdr:rowOff>
    </xdr:from>
    <xdr:to>
      <xdr:col>3</xdr:col>
      <xdr:colOff>990600</xdr:colOff>
      <xdr:row>1</xdr:row>
      <xdr:rowOff>193675</xdr:rowOff>
    </xdr:to>
    <xdr:sp macro="" textlink="">
      <xdr:nvSpPr>
        <xdr:cNvPr id="3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4256FB-9BC7-4E1E-B64B-41FE1F712F39}"/>
            </a:ext>
          </a:extLst>
        </xdr:cNvPr>
        <xdr:cNvSpPr/>
      </xdr:nvSpPr>
      <xdr:spPr>
        <a:xfrm>
          <a:off x="2047875" y="95250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104775</xdr:rowOff>
    </xdr:from>
    <xdr:to>
      <xdr:col>2</xdr:col>
      <xdr:colOff>419100</xdr:colOff>
      <xdr:row>2</xdr:row>
      <xdr:rowOff>152400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04775"/>
          <a:ext cx="1038225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95250</xdr:colOff>
      <xdr:row>0</xdr:row>
      <xdr:rowOff>57150</xdr:rowOff>
    </xdr:from>
    <xdr:to>
      <xdr:col>3</xdr:col>
      <xdr:colOff>1000125</xdr:colOff>
      <xdr:row>1</xdr:row>
      <xdr:rowOff>142875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590675" y="5715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0</xdr:col>
      <xdr:colOff>438150</xdr:colOff>
      <xdr:row>0</xdr:row>
      <xdr:rowOff>104775</xdr:rowOff>
    </xdr:from>
    <xdr:to>
      <xdr:col>2</xdr:col>
      <xdr:colOff>419100</xdr:colOff>
      <xdr:row>2</xdr:row>
      <xdr:rowOff>152400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6690CAA-F78E-4E4F-8DEE-2A2BBB6230A9}"/>
            </a:ext>
          </a:extLst>
        </xdr:cNvPr>
        <xdr:cNvSpPr txBox="1">
          <a:spLocks noChangeArrowheads="1"/>
        </xdr:cNvSpPr>
      </xdr:nvSpPr>
      <xdr:spPr bwMode="auto">
        <a:xfrm>
          <a:off x="276225" y="104775"/>
          <a:ext cx="962025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95250</xdr:colOff>
      <xdr:row>0</xdr:row>
      <xdr:rowOff>57150</xdr:rowOff>
    </xdr:from>
    <xdr:to>
      <xdr:col>3</xdr:col>
      <xdr:colOff>1000125</xdr:colOff>
      <xdr:row>1</xdr:row>
      <xdr:rowOff>142875</xdr:rowOff>
    </xdr:to>
    <xdr:sp macro="" textlink="">
      <xdr:nvSpPr>
        <xdr:cNvPr id="5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5F9468-A0B7-4714-9247-8402762F7D14}"/>
            </a:ext>
          </a:extLst>
        </xdr:cNvPr>
        <xdr:cNvSpPr/>
      </xdr:nvSpPr>
      <xdr:spPr>
        <a:xfrm>
          <a:off x="1409700" y="57150"/>
          <a:ext cx="55245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0</xdr:row>
      <xdr:rowOff>171450</xdr:rowOff>
    </xdr:from>
    <xdr:to>
      <xdr:col>2</xdr:col>
      <xdr:colOff>523875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533400" y="171450"/>
          <a:ext cx="1181100" cy="5143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190500</xdr:colOff>
      <xdr:row>0</xdr:row>
      <xdr:rowOff>71438</xdr:rowOff>
    </xdr:from>
    <xdr:to>
      <xdr:col>3</xdr:col>
      <xdr:colOff>1095375</xdr:colOff>
      <xdr:row>1</xdr:row>
      <xdr:rowOff>114300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2619375" y="71438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190500</xdr:colOff>
      <xdr:row>0</xdr:row>
      <xdr:rowOff>71438</xdr:rowOff>
    </xdr:from>
    <xdr:to>
      <xdr:col>3</xdr:col>
      <xdr:colOff>1095375</xdr:colOff>
      <xdr:row>1</xdr:row>
      <xdr:rowOff>114300</xdr:rowOff>
    </xdr:to>
    <xdr:sp macro="" textlink="">
      <xdr:nvSpPr>
        <xdr:cNvPr id="4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C2E51-E174-44E6-B6B2-1DD7F9A9BCC7}"/>
            </a:ext>
          </a:extLst>
        </xdr:cNvPr>
        <xdr:cNvSpPr/>
      </xdr:nvSpPr>
      <xdr:spPr>
        <a:xfrm>
          <a:off x="2619375" y="71438"/>
          <a:ext cx="904875" cy="300037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104775</xdr:rowOff>
    </xdr:from>
    <xdr:to>
      <xdr:col>2</xdr:col>
      <xdr:colOff>419100</xdr:colOff>
      <xdr:row>2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04775"/>
          <a:ext cx="1095375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147204</xdr:colOff>
      <xdr:row>0</xdr:row>
      <xdr:rowOff>86591</xdr:rowOff>
    </xdr:from>
    <xdr:to>
      <xdr:col>3</xdr:col>
      <xdr:colOff>1052079</xdr:colOff>
      <xdr:row>1</xdr:row>
      <xdr:rowOff>174914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818409" y="86591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0</xdr:col>
      <xdr:colOff>438150</xdr:colOff>
      <xdr:row>0</xdr:row>
      <xdr:rowOff>104775</xdr:rowOff>
    </xdr:from>
    <xdr:to>
      <xdr:col>2</xdr:col>
      <xdr:colOff>419100</xdr:colOff>
      <xdr:row>2</xdr:row>
      <xdr:rowOff>152400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EA4671B-4999-46A6-BD6D-3C4B9467AC32}"/>
            </a:ext>
          </a:extLst>
        </xdr:cNvPr>
        <xdr:cNvSpPr txBox="1">
          <a:spLocks noChangeArrowheads="1"/>
        </xdr:cNvSpPr>
      </xdr:nvSpPr>
      <xdr:spPr bwMode="auto">
        <a:xfrm>
          <a:off x="276225" y="104775"/>
          <a:ext cx="1009650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147204</xdr:colOff>
      <xdr:row>0</xdr:row>
      <xdr:rowOff>86591</xdr:rowOff>
    </xdr:from>
    <xdr:to>
      <xdr:col>3</xdr:col>
      <xdr:colOff>1052079</xdr:colOff>
      <xdr:row>1</xdr:row>
      <xdr:rowOff>174914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31163-FFAE-4F6B-B56F-8E9EA14D800D}"/>
            </a:ext>
          </a:extLst>
        </xdr:cNvPr>
        <xdr:cNvSpPr/>
      </xdr:nvSpPr>
      <xdr:spPr>
        <a:xfrm>
          <a:off x="1614054" y="86591"/>
          <a:ext cx="904875" cy="307398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0</xdr:rowOff>
    </xdr:from>
    <xdr:to>
      <xdr:col>2</xdr:col>
      <xdr:colOff>419100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323850" y="0"/>
          <a:ext cx="1381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1</xdr:col>
      <xdr:colOff>104775</xdr:colOff>
      <xdr:row>0</xdr:row>
      <xdr:rowOff>123825</xdr:rowOff>
    </xdr:from>
    <xdr:to>
      <xdr:col>2</xdr:col>
      <xdr:colOff>361950</xdr:colOff>
      <xdr:row>2</xdr:row>
      <xdr:rowOff>161925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428625" y="123825"/>
          <a:ext cx="1219200" cy="4762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ctr" rtl="0">
            <a:defRPr sz="1000"/>
          </a:pPr>
          <a:r>
            <a:rPr lang="en-US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209550</xdr:colOff>
      <xdr:row>0</xdr:row>
      <xdr:rowOff>114300</xdr:rowOff>
    </xdr:from>
    <xdr:to>
      <xdr:col>3</xdr:col>
      <xdr:colOff>1114425</xdr:colOff>
      <xdr:row>1</xdr:row>
      <xdr:rowOff>200025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2352675" y="1143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104775</xdr:colOff>
      <xdr:row>0</xdr:row>
      <xdr:rowOff>123825</xdr:rowOff>
    </xdr:from>
    <xdr:to>
      <xdr:col>2</xdr:col>
      <xdr:colOff>361950</xdr:colOff>
      <xdr:row>2</xdr:row>
      <xdr:rowOff>161925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759FE8-5D1D-4D4D-B024-0316D87B7C63}"/>
            </a:ext>
          </a:extLst>
        </xdr:cNvPr>
        <xdr:cNvSpPr txBox="1">
          <a:spLocks noChangeArrowheads="1"/>
        </xdr:cNvSpPr>
      </xdr:nvSpPr>
      <xdr:spPr bwMode="auto">
        <a:xfrm>
          <a:off x="390525" y="123825"/>
          <a:ext cx="1095375" cy="457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ctr" rtl="0">
            <a:defRPr sz="1000"/>
          </a:pPr>
          <a:r>
            <a:rPr lang="en-US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209550</xdr:colOff>
      <xdr:row>0</xdr:row>
      <xdr:rowOff>114300</xdr:rowOff>
    </xdr:from>
    <xdr:to>
      <xdr:col>3</xdr:col>
      <xdr:colOff>1114425</xdr:colOff>
      <xdr:row>1</xdr:row>
      <xdr:rowOff>200025</xdr:rowOff>
    </xdr:to>
    <xdr:sp macro="" textlink="">
      <xdr:nvSpPr>
        <xdr:cNvPr id="6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0287DE-83CC-4CC8-A39B-51FD7FA36605}"/>
            </a:ext>
          </a:extLst>
        </xdr:cNvPr>
        <xdr:cNvSpPr/>
      </xdr:nvSpPr>
      <xdr:spPr>
        <a:xfrm>
          <a:off x="2085975" y="114300"/>
          <a:ext cx="904875" cy="2952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104775</xdr:rowOff>
    </xdr:from>
    <xdr:to>
      <xdr:col>2</xdr:col>
      <xdr:colOff>419100</xdr:colOff>
      <xdr:row>2</xdr:row>
      <xdr:rowOff>152400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04775"/>
          <a:ext cx="1038225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95250</xdr:colOff>
      <xdr:row>0</xdr:row>
      <xdr:rowOff>57150</xdr:rowOff>
    </xdr:from>
    <xdr:to>
      <xdr:col>3</xdr:col>
      <xdr:colOff>1000125</xdr:colOff>
      <xdr:row>1</xdr:row>
      <xdr:rowOff>142875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590675" y="5715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0</xdr:col>
      <xdr:colOff>438150</xdr:colOff>
      <xdr:row>0</xdr:row>
      <xdr:rowOff>104775</xdr:rowOff>
    </xdr:from>
    <xdr:to>
      <xdr:col>2</xdr:col>
      <xdr:colOff>419100</xdr:colOff>
      <xdr:row>2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4F70D89-4F80-4706-B3E6-538A546B7F2F}"/>
            </a:ext>
          </a:extLst>
        </xdr:cNvPr>
        <xdr:cNvSpPr txBox="1">
          <a:spLocks noChangeArrowheads="1"/>
        </xdr:cNvSpPr>
      </xdr:nvSpPr>
      <xdr:spPr bwMode="auto">
        <a:xfrm>
          <a:off x="276225" y="104775"/>
          <a:ext cx="962025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95250</xdr:colOff>
      <xdr:row>0</xdr:row>
      <xdr:rowOff>57150</xdr:rowOff>
    </xdr:from>
    <xdr:to>
      <xdr:col>3</xdr:col>
      <xdr:colOff>1000125</xdr:colOff>
      <xdr:row>1</xdr:row>
      <xdr:rowOff>142875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B407C-B2D8-4C79-B304-55F5361137A3}"/>
            </a:ext>
          </a:extLst>
        </xdr:cNvPr>
        <xdr:cNvSpPr/>
      </xdr:nvSpPr>
      <xdr:spPr>
        <a:xfrm>
          <a:off x="1562100" y="5715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123825</xdr:rowOff>
    </xdr:from>
    <xdr:to>
      <xdr:col>2</xdr:col>
      <xdr:colOff>342900</xdr:colOff>
      <xdr:row>2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371475" y="123825"/>
          <a:ext cx="1038225" cy="4762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133350</xdr:colOff>
      <xdr:row>0</xdr:row>
      <xdr:rowOff>76200</xdr:rowOff>
    </xdr:from>
    <xdr:to>
      <xdr:col>3</xdr:col>
      <xdr:colOff>1038225</xdr:colOff>
      <xdr:row>1</xdr:row>
      <xdr:rowOff>161925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2114550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47625</xdr:colOff>
      <xdr:row>0</xdr:row>
      <xdr:rowOff>123825</xdr:rowOff>
    </xdr:from>
    <xdr:to>
      <xdr:col>2</xdr:col>
      <xdr:colOff>342900</xdr:colOff>
      <xdr:row>2</xdr:row>
      <xdr:rowOff>161925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122E158E-079F-4FE4-A218-F12A729ADC80}"/>
            </a:ext>
          </a:extLst>
        </xdr:cNvPr>
        <xdr:cNvSpPr txBox="1">
          <a:spLocks noChangeArrowheads="1"/>
        </xdr:cNvSpPr>
      </xdr:nvSpPr>
      <xdr:spPr bwMode="auto">
        <a:xfrm>
          <a:off x="333375" y="123825"/>
          <a:ext cx="942975" cy="457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133350</xdr:colOff>
      <xdr:row>0</xdr:row>
      <xdr:rowOff>76200</xdr:rowOff>
    </xdr:from>
    <xdr:to>
      <xdr:col>3</xdr:col>
      <xdr:colOff>1038225</xdr:colOff>
      <xdr:row>1</xdr:row>
      <xdr:rowOff>161925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370FC3-2FA9-4887-972D-B7956B6D64EF}"/>
            </a:ext>
          </a:extLst>
        </xdr:cNvPr>
        <xdr:cNvSpPr/>
      </xdr:nvSpPr>
      <xdr:spPr>
        <a:xfrm>
          <a:off x="1866900" y="76200"/>
          <a:ext cx="904875" cy="2952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66675</xdr:rowOff>
    </xdr:from>
    <xdr:to>
      <xdr:col>3</xdr:col>
      <xdr:colOff>676275</xdr:colOff>
      <xdr:row>2</xdr:row>
      <xdr:rowOff>114300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1571625" y="66675"/>
          <a:ext cx="1104900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828675</xdr:colOff>
      <xdr:row>0</xdr:row>
      <xdr:rowOff>47625</xdr:rowOff>
    </xdr:from>
    <xdr:to>
      <xdr:col>3</xdr:col>
      <xdr:colOff>1733550</xdr:colOff>
      <xdr:row>1</xdr:row>
      <xdr:rowOff>142875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2828925" y="4762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2</xdr:col>
      <xdr:colOff>466725</xdr:colOff>
      <xdr:row>0</xdr:row>
      <xdr:rowOff>66675</xdr:rowOff>
    </xdr:from>
    <xdr:to>
      <xdr:col>3</xdr:col>
      <xdr:colOff>676275</xdr:colOff>
      <xdr:row>2</xdr:row>
      <xdr:rowOff>114300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E6CC374-17FA-4F51-8F55-5307F622F4FB}"/>
            </a:ext>
          </a:extLst>
        </xdr:cNvPr>
        <xdr:cNvSpPr txBox="1">
          <a:spLocks noChangeArrowheads="1"/>
        </xdr:cNvSpPr>
      </xdr:nvSpPr>
      <xdr:spPr bwMode="auto">
        <a:xfrm>
          <a:off x="1428750" y="66675"/>
          <a:ext cx="990600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828675</xdr:colOff>
      <xdr:row>0</xdr:row>
      <xdr:rowOff>47625</xdr:rowOff>
    </xdr:from>
    <xdr:to>
      <xdr:col>3</xdr:col>
      <xdr:colOff>1733550</xdr:colOff>
      <xdr:row>1</xdr:row>
      <xdr:rowOff>142875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45C87B-DE3B-4423-A558-1BF186D583A9}"/>
            </a:ext>
          </a:extLst>
        </xdr:cNvPr>
        <xdr:cNvSpPr/>
      </xdr:nvSpPr>
      <xdr:spPr>
        <a:xfrm>
          <a:off x="2571750" y="47625"/>
          <a:ext cx="8667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2</xdr:col>
      <xdr:colOff>466725</xdr:colOff>
      <xdr:row>0</xdr:row>
      <xdr:rowOff>66675</xdr:rowOff>
    </xdr:from>
    <xdr:to>
      <xdr:col>3</xdr:col>
      <xdr:colOff>676275</xdr:colOff>
      <xdr:row>2</xdr:row>
      <xdr:rowOff>114300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59D0732B-5952-44CE-AED6-B4CD16741ED6}"/>
            </a:ext>
          </a:extLst>
        </xdr:cNvPr>
        <xdr:cNvSpPr txBox="1">
          <a:spLocks noChangeArrowheads="1"/>
        </xdr:cNvSpPr>
      </xdr:nvSpPr>
      <xdr:spPr bwMode="auto">
        <a:xfrm>
          <a:off x="1428750" y="66675"/>
          <a:ext cx="990600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828675</xdr:colOff>
      <xdr:row>0</xdr:row>
      <xdr:rowOff>47625</xdr:rowOff>
    </xdr:from>
    <xdr:to>
      <xdr:col>3</xdr:col>
      <xdr:colOff>1733550</xdr:colOff>
      <xdr:row>1</xdr:row>
      <xdr:rowOff>142875</xdr:rowOff>
    </xdr:to>
    <xdr:sp macro="" textlink="">
      <xdr:nvSpPr>
        <xdr:cNvPr id="7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41609-1161-42DA-83E9-BA46F242D0C4}"/>
            </a:ext>
          </a:extLst>
        </xdr:cNvPr>
        <xdr:cNvSpPr/>
      </xdr:nvSpPr>
      <xdr:spPr>
        <a:xfrm>
          <a:off x="2571750" y="47625"/>
          <a:ext cx="8667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104775</xdr:rowOff>
    </xdr:from>
    <xdr:to>
      <xdr:col>2</xdr:col>
      <xdr:colOff>400050</xdr:colOff>
      <xdr:row>2</xdr:row>
      <xdr:rowOff>152400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514350" y="104775"/>
          <a:ext cx="885825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190500</xdr:colOff>
      <xdr:row>0</xdr:row>
      <xdr:rowOff>66675</xdr:rowOff>
    </xdr:from>
    <xdr:to>
      <xdr:col>3</xdr:col>
      <xdr:colOff>1095375</xdr:colOff>
      <xdr:row>1</xdr:row>
      <xdr:rowOff>161925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2057400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190500</xdr:colOff>
      <xdr:row>0</xdr:row>
      <xdr:rowOff>104775</xdr:rowOff>
    </xdr:from>
    <xdr:to>
      <xdr:col>2</xdr:col>
      <xdr:colOff>400050</xdr:colOff>
      <xdr:row>2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B911329-BD90-443D-BCAC-869CDCF157FD}"/>
            </a:ext>
          </a:extLst>
        </xdr:cNvPr>
        <xdr:cNvSpPr txBox="1">
          <a:spLocks noChangeArrowheads="1"/>
        </xdr:cNvSpPr>
      </xdr:nvSpPr>
      <xdr:spPr bwMode="auto">
        <a:xfrm>
          <a:off x="476250" y="104775"/>
          <a:ext cx="800100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190500</xdr:colOff>
      <xdr:row>0</xdr:row>
      <xdr:rowOff>66675</xdr:rowOff>
    </xdr:from>
    <xdr:to>
      <xdr:col>3</xdr:col>
      <xdr:colOff>1095375</xdr:colOff>
      <xdr:row>1</xdr:row>
      <xdr:rowOff>161925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AE7F5-9D36-4324-BA88-6F3911726E61}"/>
            </a:ext>
          </a:extLst>
        </xdr:cNvPr>
        <xdr:cNvSpPr/>
      </xdr:nvSpPr>
      <xdr:spPr>
        <a:xfrm>
          <a:off x="1828800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104775</xdr:rowOff>
    </xdr:from>
    <xdr:to>
      <xdr:col>2</xdr:col>
      <xdr:colOff>276225</xdr:colOff>
      <xdr:row>2</xdr:row>
      <xdr:rowOff>152400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476250" y="104775"/>
          <a:ext cx="895350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142875</xdr:colOff>
      <xdr:row>0</xdr:row>
      <xdr:rowOff>76200</xdr:rowOff>
    </xdr:from>
    <xdr:to>
      <xdr:col>3</xdr:col>
      <xdr:colOff>1047750</xdr:colOff>
      <xdr:row>1</xdr:row>
      <xdr:rowOff>161925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2076450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161925</xdr:colOff>
      <xdr:row>0</xdr:row>
      <xdr:rowOff>104775</xdr:rowOff>
    </xdr:from>
    <xdr:to>
      <xdr:col>2</xdr:col>
      <xdr:colOff>276225</xdr:colOff>
      <xdr:row>2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05E193B-2183-4CF7-8E0C-486E605094E3}"/>
            </a:ext>
          </a:extLst>
        </xdr:cNvPr>
        <xdr:cNvSpPr txBox="1">
          <a:spLocks noChangeArrowheads="1"/>
        </xdr:cNvSpPr>
      </xdr:nvSpPr>
      <xdr:spPr bwMode="auto">
        <a:xfrm>
          <a:off x="438150" y="104775"/>
          <a:ext cx="800100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142875</xdr:colOff>
      <xdr:row>0</xdr:row>
      <xdr:rowOff>76200</xdr:rowOff>
    </xdr:from>
    <xdr:to>
      <xdr:col>3</xdr:col>
      <xdr:colOff>1047750</xdr:colOff>
      <xdr:row>1</xdr:row>
      <xdr:rowOff>161925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EB2A7D-D27D-417F-A461-8A5F74244D70}"/>
            </a:ext>
          </a:extLst>
        </xdr:cNvPr>
        <xdr:cNvSpPr/>
      </xdr:nvSpPr>
      <xdr:spPr>
        <a:xfrm>
          <a:off x="1838325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123825</xdr:rowOff>
    </xdr:from>
    <xdr:to>
      <xdr:col>2</xdr:col>
      <xdr:colOff>304800</xdr:colOff>
      <xdr:row>2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323850" y="123825"/>
          <a:ext cx="933450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76200</xdr:colOff>
      <xdr:row>0</xdr:row>
      <xdr:rowOff>76200</xdr:rowOff>
    </xdr:from>
    <xdr:to>
      <xdr:col>3</xdr:col>
      <xdr:colOff>981075</xdr:colOff>
      <xdr:row>1</xdr:row>
      <xdr:rowOff>161925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1619250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0</xdr:colOff>
      <xdr:row>0</xdr:row>
      <xdr:rowOff>123825</xdr:rowOff>
    </xdr:from>
    <xdr:to>
      <xdr:col>2</xdr:col>
      <xdr:colOff>304800</xdr:colOff>
      <xdr:row>2</xdr:row>
      <xdr:rowOff>171450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8AF580BB-3107-4073-A53D-0DB294CD6D8B}"/>
            </a:ext>
          </a:extLst>
        </xdr:cNvPr>
        <xdr:cNvSpPr txBox="1">
          <a:spLocks noChangeArrowheads="1"/>
        </xdr:cNvSpPr>
      </xdr:nvSpPr>
      <xdr:spPr bwMode="auto">
        <a:xfrm>
          <a:off x="285750" y="123825"/>
          <a:ext cx="857250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76200</xdr:colOff>
      <xdr:row>0</xdr:row>
      <xdr:rowOff>76200</xdr:rowOff>
    </xdr:from>
    <xdr:to>
      <xdr:col>3</xdr:col>
      <xdr:colOff>981075</xdr:colOff>
      <xdr:row>1</xdr:row>
      <xdr:rowOff>161925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CBF9C-BD7B-4998-8B77-71E07FBA60FC}"/>
            </a:ext>
          </a:extLst>
        </xdr:cNvPr>
        <xdr:cNvSpPr/>
      </xdr:nvSpPr>
      <xdr:spPr>
        <a:xfrm>
          <a:off x="1552575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0</xdr:row>
      <xdr:rowOff>171450</xdr:rowOff>
    </xdr:from>
    <xdr:to>
      <xdr:col>2</xdr:col>
      <xdr:colOff>523875</xdr:colOff>
      <xdr:row>3</xdr:row>
      <xdr:rowOff>9525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504825" y="171450"/>
          <a:ext cx="1133475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1</xdr:col>
      <xdr:colOff>104775</xdr:colOff>
      <xdr:row>0</xdr:row>
      <xdr:rowOff>171450</xdr:rowOff>
    </xdr:from>
    <xdr:to>
      <xdr:col>2</xdr:col>
      <xdr:colOff>523875</xdr:colOff>
      <xdr:row>3</xdr:row>
      <xdr:rowOff>9525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7831B5D-D263-4827-BD0D-A7AF604848F4}"/>
            </a:ext>
          </a:extLst>
        </xdr:cNvPr>
        <xdr:cNvSpPr txBox="1">
          <a:spLocks noChangeArrowheads="1"/>
        </xdr:cNvSpPr>
      </xdr:nvSpPr>
      <xdr:spPr bwMode="auto">
        <a:xfrm>
          <a:off x="457200" y="171450"/>
          <a:ext cx="1047750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104775</xdr:colOff>
      <xdr:row>0</xdr:row>
      <xdr:rowOff>85725</xdr:rowOff>
    </xdr:from>
    <xdr:to>
      <xdr:col>3</xdr:col>
      <xdr:colOff>1009650</xdr:colOff>
      <xdr:row>1</xdr:row>
      <xdr:rowOff>184150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DCCDD5-FF0F-48DA-ABBD-EBAEABBA25FB}"/>
            </a:ext>
          </a:extLst>
        </xdr:cNvPr>
        <xdr:cNvSpPr/>
      </xdr:nvSpPr>
      <xdr:spPr>
        <a:xfrm>
          <a:off x="1905000" y="857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123825</xdr:rowOff>
    </xdr:from>
    <xdr:to>
      <xdr:col>2</xdr:col>
      <xdr:colOff>466725</xdr:colOff>
      <xdr:row>2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485775" y="123825"/>
          <a:ext cx="1143000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180975</xdr:colOff>
      <xdr:row>0</xdr:row>
      <xdr:rowOff>95250</xdr:rowOff>
    </xdr:from>
    <xdr:to>
      <xdr:col>3</xdr:col>
      <xdr:colOff>1085850</xdr:colOff>
      <xdr:row>1</xdr:row>
      <xdr:rowOff>180975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2247900" y="9525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38100</xdr:colOff>
      <xdr:row>0</xdr:row>
      <xdr:rowOff>123825</xdr:rowOff>
    </xdr:from>
    <xdr:to>
      <xdr:col>2</xdr:col>
      <xdr:colOff>466725</xdr:colOff>
      <xdr:row>2</xdr:row>
      <xdr:rowOff>171450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88EFB5F-0455-48F6-9F92-78431BEB81BF}"/>
            </a:ext>
          </a:extLst>
        </xdr:cNvPr>
        <xdr:cNvSpPr txBox="1">
          <a:spLocks noChangeArrowheads="1"/>
        </xdr:cNvSpPr>
      </xdr:nvSpPr>
      <xdr:spPr bwMode="auto">
        <a:xfrm>
          <a:off x="428625" y="123825"/>
          <a:ext cx="1057275" cy="4667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180975</xdr:colOff>
      <xdr:row>0</xdr:row>
      <xdr:rowOff>95250</xdr:rowOff>
    </xdr:from>
    <xdr:to>
      <xdr:col>3</xdr:col>
      <xdr:colOff>1085850</xdr:colOff>
      <xdr:row>1</xdr:row>
      <xdr:rowOff>180975</xdr:rowOff>
    </xdr:to>
    <xdr:sp macro="" textlink="">
      <xdr:nvSpPr>
        <xdr:cNvPr id="5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9E648-8BD5-474A-8DDF-33B465F5C7D1}"/>
            </a:ext>
          </a:extLst>
        </xdr:cNvPr>
        <xdr:cNvSpPr/>
      </xdr:nvSpPr>
      <xdr:spPr>
        <a:xfrm>
          <a:off x="1990725" y="95250"/>
          <a:ext cx="904875" cy="2952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0</xdr:row>
      <xdr:rowOff>171450</xdr:rowOff>
    </xdr:from>
    <xdr:to>
      <xdr:col>2</xdr:col>
      <xdr:colOff>523875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533400" y="171450"/>
          <a:ext cx="1181100" cy="533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261937</xdr:colOff>
      <xdr:row>0</xdr:row>
      <xdr:rowOff>71438</xdr:rowOff>
    </xdr:from>
    <xdr:to>
      <xdr:col>3</xdr:col>
      <xdr:colOff>1166812</xdr:colOff>
      <xdr:row>1</xdr:row>
      <xdr:rowOff>114300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2393156" y="71438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104775</xdr:colOff>
      <xdr:row>0</xdr:row>
      <xdr:rowOff>171450</xdr:rowOff>
    </xdr:from>
    <xdr:to>
      <xdr:col>2</xdr:col>
      <xdr:colOff>523875</xdr:colOff>
      <xdr:row>3</xdr:row>
      <xdr:rowOff>9525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E93D0E24-C826-4E5B-8712-28BE11D8CD5A}"/>
            </a:ext>
          </a:extLst>
        </xdr:cNvPr>
        <xdr:cNvSpPr txBox="1">
          <a:spLocks noChangeArrowheads="1"/>
        </xdr:cNvSpPr>
      </xdr:nvSpPr>
      <xdr:spPr bwMode="auto">
        <a:xfrm>
          <a:off x="476250" y="171450"/>
          <a:ext cx="1085850" cy="5143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261937</xdr:colOff>
      <xdr:row>0</xdr:row>
      <xdr:rowOff>71438</xdr:rowOff>
    </xdr:from>
    <xdr:to>
      <xdr:col>3</xdr:col>
      <xdr:colOff>1166812</xdr:colOff>
      <xdr:row>1</xdr:row>
      <xdr:rowOff>114300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DDC75-074E-4350-8B8C-547433E1B458}"/>
            </a:ext>
          </a:extLst>
        </xdr:cNvPr>
        <xdr:cNvSpPr/>
      </xdr:nvSpPr>
      <xdr:spPr>
        <a:xfrm>
          <a:off x="2281237" y="71438"/>
          <a:ext cx="904875" cy="300037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104775</xdr:rowOff>
    </xdr:from>
    <xdr:to>
      <xdr:col>2</xdr:col>
      <xdr:colOff>419100</xdr:colOff>
      <xdr:row>2</xdr:row>
      <xdr:rowOff>161964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323850" y="104775"/>
          <a:ext cx="1038225" cy="53343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173182</xdr:colOff>
      <xdr:row>0</xdr:row>
      <xdr:rowOff>88516</xdr:rowOff>
    </xdr:from>
    <xdr:to>
      <xdr:col>3</xdr:col>
      <xdr:colOff>1078057</xdr:colOff>
      <xdr:row>1</xdr:row>
      <xdr:rowOff>139316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1876137" y="88516"/>
          <a:ext cx="904875" cy="310573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0</xdr:colOff>
      <xdr:row>0</xdr:row>
      <xdr:rowOff>104775</xdr:rowOff>
    </xdr:from>
    <xdr:to>
      <xdr:col>2</xdr:col>
      <xdr:colOff>419100</xdr:colOff>
      <xdr:row>2</xdr:row>
      <xdr:rowOff>161964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F1E3516B-6F2B-4DE6-B6EE-3A2A9998B121}"/>
            </a:ext>
          </a:extLst>
        </xdr:cNvPr>
        <xdr:cNvSpPr txBox="1">
          <a:spLocks noChangeArrowheads="1"/>
        </xdr:cNvSpPr>
      </xdr:nvSpPr>
      <xdr:spPr bwMode="auto">
        <a:xfrm>
          <a:off x="285750" y="104775"/>
          <a:ext cx="962025" cy="523914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173182</xdr:colOff>
      <xdr:row>0</xdr:row>
      <xdr:rowOff>88516</xdr:rowOff>
    </xdr:from>
    <xdr:to>
      <xdr:col>3</xdr:col>
      <xdr:colOff>1078057</xdr:colOff>
      <xdr:row>1</xdr:row>
      <xdr:rowOff>139316</xdr:rowOff>
    </xdr:to>
    <xdr:sp macro="" textlink="">
      <xdr:nvSpPr>
        <xdr:cNvPr id="5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375B25-0151-41F3-B4AA-73ECD229A536}"/>
            </a:ext>
          </a:extLst>
        </xdr:cNvPr>
        <xdr:cNvSpPr/>
      </xdr:nvSpPr>
      <xdr:spPr>
        <a:xfrm>
          <a:off x="1678132" y="88516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104775</xdr:rowOff>
    </xdr:from>
    <xdr:to>
      <xdr:col>2</xdr:col>
      <xdr:colOff>419100</xdr:colOff>
      <xdr:row>2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323850" y="104775"/>
          <a:ext cx="1162050" cy="533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104775</xdr:colOff>
      <xdr:row>0</xdr:row>
      <xdr:rowOff>66675</xdr:rowOff>
    </xdr:from>
    <xdr:to>
      <xdr:col>3</xdr:col>
      <xdr:colOff>1009650</xdr:colOff>
      <xdr:row>1</xdr:row>
      <xdr:rowOff>114300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1714500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0</xdr:colOff>
      <xdr:row>0</xdr:row>
      <xdr:rowOff>104775</xdr:rowOff>
    </xdr:from>
    <xdr:to>
      <xdr:col>2</xdr:col>
      <xdr:colOff>419100</xdr:colOff>
      <xdr:row>2</xdr:row>
      <xdr:rowOff>161925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CEEF0E73-A707-467A-9090-F2082F180CE7}"/>
            </a:ext>
          </a:extLst>
        </xdr:cNvPr>
        <xdr:cNvSpPr txBox="1">
          <a:spLocks noChangeArrowheads="1"/>
        </xdr:cNvSpPr>
      </xdr:nvSpPr>
      <xdr:spPr bwMode="auto">
        <a:xfrm>
          <a:off x="285750" y="104775"/>
          <a:ext cx="1066800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AU" sz="2300" b="1" i="0" u="none" strike="noStrike" baseline="0">
              <a:solidFill>
                <a:srgbClr val="000000"/>
              </a:solidFill>
              <a:latin typeface="Arial Black"/>
            </a:rPr>
            <a:t>PON</a:t>
          </a:r>
        </a:p>
      </xdr:txBody>
    </xdr:sp>
    <xdr:clientData/>
  </xdr:twoCellAnchor>
  <xdr:twoCellAnchor>
    <xdr:from>
      <xdr:col>3</xdr:col>
      <xdr:colOff>104775</xdr:colOff>
      <xdr:row>0</xdr:row>
      <xdr:rowOff>66675</xdr:rowOff>
    </xdr:from>
    <xdr:to>
      <xdr:col>3</xdr:col>
      <xdr:colOff>1009650</xdr:colOff>
      <xdr:row>1</xdr:row>
      <xdr:rowOff>114300</xdr:rowOff>
    </xdr:to>
    <xdr:sp macro="" textlink="">
      <xdr:nvSpPr>
        <xdr:cNvPr id="5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E230D3-FA56-4E8F-8CC2-6A7445BF6385}"/>
            </a:ext>
          </a:extLst>
        </xdr:cNvPr>
        <xdr:cNvSpPr/>
      </xdr:nvSpPr>
      <xdr:spPr>
        <a:xfrm>
          <a:off x="1714500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104775</xdr:rowOff>
    </xdr:from>
    <xdr:to>
      <xdr:col>2</xdr:col>
      <xdr:colOff>419100</xdr:colOff>
      <xdr:row>2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266700" y="104775"/>
          <a:ext cx="1028700" cy="4953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US" sz="2300" b="1" i="0" u="none" strike="noStrike" baseline="0">
              <a:solidFill>
                <a:srgbClr val="000000"/>
              </a:solidFill>
              <a:latin typeface="Arial Black"/>
            </a:rPr>
            <a:t>PON   PON</a:t>
          </a:r>
        </a:p>
      </xdr:txBody>
    </xdr:sp>
    <xdr:clientData/>
  </xdr:twoCellAnchor>
  <xdr:twoCellAnchor>
    <xdr:from>
      <xdr:col>3</xdr:col>
      <xdr:colOff>209550</xdr:colOff>
      <xdr:row>0</xdr:row>
      <xdr:rowOff>28575</xdr:rowOff>
    </xdr:from>
    <xdr:to>
      <xdr:col>3</xdr:col>
      <xdr:colOff>1114425</xdr:colOff>
      <xdr:row>1</xdr:row>
      <xdr:rowOff>114300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2095500" y="285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0</xdr:colOff>
      <xdr:row>0</xdr:row>
      <xdr:rowOff>104775</xdr:rowOff>
    </xdr:from>
    <xdr:to>
      <xdr:col>2</xdr:col>
      <xdr:colOff>419100</xdr:colOff>
      <xdr:row>2</xdr:row>
      <xdr:rowOff>161925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D8C53F3-B31E-4A90-9A11-E46AEC4395CC}"/>
            </a:ext>
          </a:extLst>
        </xdr:cNvPr>
        <xdr:cNvSpPr txBox="1">
          <a:spLocks noChangeArrowheads="1"/>
        </xdr:cNvSpPr>
      </xdr:nvSpPr>
      <xdr:spPr bwMode="auto">
        <a:xfrm>
          <a:off x="228600" y="104775"/>
          <a:ext cx="1104900" cy="4953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US" sz="2300" b="1" i="0" u="none" strike="noStrike" baseline="0">
              <a:solidFill>
                <a:srgbClr val="000000"/>
              </a:solidFill>
              <a:latin typeface="Arial Black"/>
            </a:rPr>
            <a:t>PON   PON</a:t>
          </a:r>
        </a:p>
      </xdr:txBody>
    </xdr:sp>
    <xdr:clientData/>
  </xdr:twoCellAnchor>
  <xdr:twoCellAnchor>
    <xdr:from>
      <xdr:col>3</xdr:col>
      <xdr:colOff>209550</xdr:colOff>
      <xdr:row>0</xdr:row>
      <xdr:rowOff>28575</xdr:rowOff>
    </xdr:from>
    <xdr:to>
      <xdr:col>3</xdr:col>
      <xdr:colOff>1114425</xdr:colOff>
      <xdr:row>1</xdr:row>
      <xdr:rowOff>114300</xdr:rowOff>
    </xdr:to>
    <xdr:sp macro="" textlink="">
      <xdr:nvSpPr>
        <xdr:cNvPr id="5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5083F-68F4-4F32-8D34-7BE096E651F2}"/>
            </a:ext>
          </a:extLst>
        </xdr:cNvPr>
        <xdr:cNvSpPr/>
      </xdr:nvSpPr>
      <xdr:spPr>
        <a:xfrm>
          <a:off x="1866900" y="28575"/>
          <a:ext cx="8667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1</xdr:col>
      <xdr:colOff>0</xdr:colOff>
      <xdr:row>0</xdr:row>
      <xdr:rowOff>104775</xdr:rowOff>
    </xdr:from>
    <xdr:to>
      <xdr:col>2</xdr:col>
      <xdr:colOff>419100</xdr:colOff>
      <xdr:row>2</xdr:row>
      <xdr:rowOff>161925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28F27974-2D98-46FB-A0D0-8EAECDAA2B6A}"/>
            </a:ext>
          </a:extLst>
        </xdr:cNvPr>
        <xdr:cNvSpPr txBox="1">
          <a:spLocks noChangeArrowheads="1"/>
        </xdr:cNvSpPr>
      </xdr:nvSpPr>
      <xdr:spPr bwMode="auto">
        <a:xfrm>
          <a:off x="228600" y="104775"/>
          <a:ext cx="1104900" cy="4953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64008" tIns="68580" rIns="0" bIns="0" anchor="t" upright="1"/>
        <a:lstStyle/>
        <a:p>
          <a:pPr algn="l" rtl="0">
            <a:defRPr sz="1000"/>
          </a:pPr>
          <a:r>
            <a:rPr lang="en-US" sz="2300" b="1" i="0" u="none" strike="noStrike" baseline="0">
              <a:solidFill>
                <a:srgbClr val="000000"/>
              </a:solidFill>
              <a:latin typeface="Arial Black"/>
            </a:rPr>
            <a:t>PON   PON</a:t>
          </a:r>
        </a:p>
      </xdr:txBody>
    </xdr:sp>
    <xdr:clientData/>
  </xdr:twoCellAnchor>
  <xdr:twoCellAnchor>
    <xdr:from>
      <xdr:col>3</xdr:col>
      <xdr:colOff>209550</xdr:colOff>
      <xdr:row>0</xdr:row>
      <xdr:rowOff>28575</xdr:rowOff>
    </xdr:from>
    <xdr:to>
      <xdr:col>3</xdr:col>
      <xdr:colOff>1114425</xdr:colOff>
      <xdr:row>1</xdr:row>
      <xdr:rowOff>114300</xdr:rowOff>
    </xdr:to>
    <xdr:sp macro="" textlink="">
      <xdr:nvSpPr>
        <xdr:cNvPr id="7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A8BD3-AB84-4BE5-8A55-5DD13B3E2581}"/>
            </a:ext>
          </a:extLst>
        </xdr:cNvPr>
        <xdr:cNvSpPr/>
      </xdr:nvSpPr>
      <xdr:spPr>
        <a:xfrm>
          <a:off x="1866900" y="28575"/>
          <a:ext cx="8667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811306</xdr:colOff>
      <xdr:row>2</xdr:row>
      <xdr:rowOff>116541</xdr:rowOff>
    </xdr:to>
    <xdr:sp macro="[0]!RoundedRectangle1_2_Click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AB80C-CBE3-459C-A70A-4B48A3E19FAE}"/>
            </a:ext>
          </a:extLst>
        </xdr:cNvPr>
        <xdr:cNvSpPr/>
      </xdr:nvSpPr>
      <xdr:spPr>
        <a:xfrm>
          <a:off x="485775" y="190500"/>
          <a:ext cx="811306" cy="307041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57980</xdr:rowOff>
    </xdr:from>
    <xdr:to>
      <xdr:col>1</xdr:col>
      <xdr:colOff>597776</xdr:colOff>
      <xdr:row>1</xdr:row>
      <xdr:rowOff>45984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F46D8-145E-484F-A286-1613EF1ABFF6}"/>
            </a:ext>
          </a:extLst>
        </xdr:cNvPr>
        <xdr:cNvSpPr/>
      </xdr:nvSpPr>
      <xdr:spPr>
        <a:xfrm>
          <a:off x="57978" y="57980"/>
          <a:ext cx="873173" cy="292804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57980</xdr:rowOff>
    </xdr:from>
    <xdr:to>
      <xdr:col>1</xdr:col>
      <xdr:colOff>597776</xdr:colOff>
      <xdr:row>1</xdr:row>
      <xdr:rowOff>45984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A9569A-2EA5-4223-AFE9-F590AED2F936}"/>
            </a:ext>
          </a:extLst>
        </xdr:cNvPr>
        <xdr:cNvSpPr/>
      </xdr:nvSpPr>
      <xdr:spPr>
        <a:xfrm>
          <a:off x="57978" y="57980"/>
          <a:ext cx="873173" cy="292804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57980</xdr:rowOff>
    </xdr:from>
    <xdr:to>
      <xdr:col>1</xdr:col>
      <xdr:colOff>597776</xdr:colOff>
      <xdr:row>1</xdr:row>
      <xdr:rowOff>45984</xdr:rowOff>
    </xdr:to>
    <xdr:sp macro="[0]!RoundedRectangle1_Click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F212B7-26CB-45AE-BA04-BE2ED6820DB9}"/>
            </a:ext>
          </a:extLst>
        </xdr:cNvPr>
        <xdr:cNvSpPr/>
      </xdr:nvSpPr>
      <xdr:spPr>
        <a:xfrm>
          <a:off x="57978" y="57980"/>
          <a:ext cx="873173" cy="292804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904875</xdr:colOff>
      <xdr:row>2</xdr:row>
      <xdr:rowOff>50800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C631A0-042A-4788-8A3E-1941E7454245}"/>
            </a:ext>
          </a:extLst>
        </xdr:cNvPr>
        <xdr:cNvSpPr/>
      </xdr:nvSpPr>
      <xdr:spPr>
        <a:xfrm>
          <a:off x="361950" y="31432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137948</xdr:colOff>
      <xdr:row>0</xdr:row>
      <xdr:rowOff>19708</xdr:rowOff>
    </xdr:from>
    <xdr:to>
      <xdr:col>4</xdr:col>
      <xdr:colOff>203638</xdr:colOff>
      <xdr:row>1</xdr:row>
      <xdr:rowOff>85398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5AD63C-EDC2-49C5-8817-A3DEA8FCB034}"/>
            </a:ext>
          </a:extLst>
        </xdr:cNvPr>
        <xdr:cNvSpPr/>
      </xdr:nvSpPr>
      <xdr:spPr>
        <a:xfrm>
          <a:off x="2095500" y="19708"/>
          <a:ext cx="781707" cy="229914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57980</xdr:rowOff>
    </xdr:from>
    <xdr:to>
      <xdr:col>1</xdr:col>
      <xdr:colOff>597776</xdr:colOff>
      <xdr:row>1</xdr:row>
      <xdr:rowOff>45984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57978" y="57980"/>
          <a:ext cx="874815" cy="290176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24848</xdr:rowOff>
    </xdr:from>
    <xdr:to>
      <xdr:col>1</xdr:col>
      <xdr:colOff>523875</xdr:colOff>
      <xdr:row>1</xdr:row>
      <xdr:rowOff>23191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0" y="24848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66261</xdr:colOff>
      <xdr:row>0</xdr:row>
      <xdr:rowOff>66261</xdr:rowOff>
    </xdr:from>
    <xdr:to>
      <xdr:col>1</xdr:col>
      <xdr:colOff>0</xdr:colOff>
      <xdr:row>1</xdr:row>
      <xdr:rowOff>64604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6261" y="66261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2</xdr:col>
      <xdr:colOff>0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19050" y="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0</xdr:row>
      <xdr:rowOff>89647</xdr:rowOff>
    </xdr:from>
    <xdr:to>
      <xdr:col>2</xdr:col>
      <xdr:colOff>0</xdr:colOff>
      <xdr:row>1</xdr:row>
      <xdr:rowOff>91888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67235" y="89647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59531</xdr:colOff>
      <xdr:row>0</xdr:row>
      <xdr:rowOff>69453</xdr:rowOff>
    </xdr:from>
    <xdr:to>
      <xdr:col>2</xdr:col>
      <xdr:colOff>0</xdr:colOff>
      <xdr:row>1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59531" y="69453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104775</xdr:rowOff>
    </xdr:from>
    <xdr:to>
      <xdr:col>1</xdr:col>
      <xdr:colOff>762000</xdr:colOff>
      <xdr:row>1</xdr:row>
      <xdr:rowOff>107950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02E21-2520-4EDF-849B-15DB74DE9AAF}"/>
            </a:ext>
          </a:extLst>
        </xdr:cNvPr>
        <xdr:cNvSpPr/>
      </xdr:nvSpPr>
      <xdr:spPr>
        <a:xfrm>
          <a:off x="190500" y="104775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0</xdr:row>
      <xdr:rowOff>89647</xdr:rowOff>
    </xdr:from>
    <xdr:to>
      <xdr:col>3</xdr:col>
      <xdr:colOff>221316</xdr:colOff>
      <xdr:row>1</xdr:row>
      <xdr:rowOff>91888</xdr:rowOff>
    </xdr:to>
    <xdr:sp macro="[0]!RoundedRectangle1_2_Click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67235" y="89647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67236</xdr:rowOff>
    </xdr:from>
    <xdr:to>
      <xdr:col>2</xdr:col>
      <xdr:colOff>0</xdr:colOff>
      <xdr:row>1</xdr:row>
      <xdr:rowOff>69477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56029" y="67236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78441</xdr:colOff>
      <xdr:row>0</xdr:row>
      <xdr:rowOff>78441</xdr:rowOff>
    </xdr:from>
    <xdr:to>
      <xdr:col>2</xdr:col>
      <xdr:colOff>0</xdr:colOff>
      <xdr:row>1</xdr:row>
      <xdr:rowOff>80682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78441" y="78441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112058</xdr:colOff>
      <xdr:row>0</xdr:row>
      <xdr:rowOff>100853</xdr:rowOff>
    </xdr:from>
    <xdr:to>
      <xdr:col>2</xdr:col>
      <xdr:colOff>0</xdr:colOff>
      <xdr:row>1</xdr:row>
      <xdr:rowOff>103094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112058" y="100853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0</xdr:row>
      <xdr:rowOff>89647</xdr:rowOff>
    </xdr:from>
    <xdr:to>
      <xdr:col>2</xdr:col>
      <xdr:colOff>0</xdr:colOff>
      <xdr:row>1</xdr:row>
      <xdr:rowOff>91888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67235" y="89647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0</xdr:row>
      <xdr:rowOff>100853</xdr:rowOff>
    </xdr:from>
    <xdr:to>
      <xdr:col>2</xdr:col>
      <xdr:colOff>0</xdr:colOff>
      <xdr:row>1</xdr:row>
      <xdr:rowOff>103094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67235" y="100853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714222</xdr:colOff>
      <xdr:row>0</xdr:row>
      <xdr:rowOff>30682</xdr:rowOff>
    </xdr:from>
    <xdr:to>
      <xdr:col>3</xdr:col>
      <xdr:colOff>1436077</xdr:colOff>
      <xdr:row>1</xdr:row>
      <xdr:rowOff>1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2523972" y="30682"/>
          <a:ext cx="721855" cy="2770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3</xdr:col>
      <xdr:colOff>133350</xdr:colOff>
      <xdr:row>1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/>
      </xdr:nvSpPr>
      <xdr:spPr>
        <a:xfrm>
          <a:off x="66675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66675</xdr:rowOff>
    </xdr:from>
    <xdr:to>
      <xdr:col>2</xdr:col>
      <xdr:colOff>0</xdr:colOff>
      <xdr:row>1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85725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2</xdr:col>
      <xdr:colOff>0</xdr:colOff>
      <xdr:row>1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57150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</xdr:col>
      <xdr:colOff>0</xdr:colOff>
      <xdr:row>1</xdr:row>
      <xdr:rowOff>76200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/>
      </xdr:nvSpPr>
      <xdr:spPr>
        <a:xfrm>
          <a:off x="76200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66264</xdr:colOff>
      <xdr:row>0</xdr:row>
      <xdr:rowOff>57981</xdr:rowOff>
    </xdr:from>
    <xdr:to>
      <xdr:col>2</xdr:col>
      <xdr:colOff>0</xdr:colOff>
      <xdr:row>1</xdr:row>
      <xdr:rowOff>56324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/>
      </xdr:nvSpPr>
      <xdr:spPr>
        <a:xfrm>
          <a:off x="66264" y="57981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2</xdr:col>
      <xdr:colOff>0</xdr:colOff>
      <xdr:row>1</xdr:row>
      <xdr:rowOff>76200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/>
      </xdr:nvSpPr>
      <xdr:spPr>
        <a:xfrm>
          <a:off x="95250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66675</xdr:rowOff>
    </xdr:from>
    <xdr:to>
      <xdr:col>2</xdr:col>
      <xdr:colOff>0</xdr:colOff>
      <xdr:row>1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/>
      </xdr:nvSpPr>
      <xdr:spPr>
        <a:xfrm>
          <a:off x="76200" y="66675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2</xdr:col>
      <xdr:colOff>0</xdr:colOff>
      <xdr:row>1</xdr:row>
      <xdr:rowOff>76200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/>
      </xdr:nvSpPr>
      <xdr:spPr>
        <a:xfrm>
          <a:off x="57150" y="762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114300</xdr:rowOff>
    </xdr:from>
    <xdr:to>
      <xdr:col>2</xdr:col>
      <xdr:colOff>0</xdr:colOff>
      <xdr:row>1</xdr:row>
      <xdr:rowOff>114300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>
          <a:off x="76200" y="114300"/>
          <a:ext cx="904875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579782</xdr:colOff>
      <xdr:row>0</xdr:row>
      <xdr:rowOff>82826</xdr:rowOff>
    </xdr:from>
    <xdr:to>
      <xdr:col>4</xdr:col>
      <xdr:colOff>614983</xdr:colOff>
      <xdr:row>1</xdr:row>
      <xdr:rowOff>84344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48EF1-D867-4714-8CA9-5A1AE272D974}"/>
            </a:ext>
          </a:extLst>
        </xdr:cNvPr>
        <xdr:cNvSpPr/>
      </xdr:nvSpPr>
      <xdr:spPr>
        <a:xfrm>
          <a:off x="3255065" y="82826"/>
          <a:ext cx="904875" cy="3079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po112\Downloads\KDIA%202026%20UNESA%20SYN%20GAS%20TIO12-12-25.xlsx" TargetMode="External"/><Relationship Id="rId1" Type="http://schemas.openxmlformats.org/officeDocument/2006/relationships/externalLinkPath" Target="/Users/zpo112/Downloads/KDIA%202026%20UNESA%20SYN%20GAS%20TIO12-1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AD-PC\1Data\1.Maintenance\1.%20Master%20Equipment\KDIA%202026%20valve.xlsx" TargetMode="External"/><Relationship Id="rId1" Type="http://schemas.openxmlformats.org/officeDocument/2006/relationships/externalLinkPath" Target="file:///\\192.9.1.54\1Data\1.Maintenance\1.%20Master%20Equipment\KDIA%202026%20valv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Data\1.Maintenance\1.%20Master%20Equipment\KDIA%202026%20fan.xlsx" TargetMode="External"/><Relationship Id="rId1" Type="http://schemas.openxmlformats.org/officeDocument/2006/relationships/externalLinkPath" Target="file:///\\CAD-PC\1Data\1.Maintenance\1.%20Master%20Equipment\KDIA%202026%20fa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DIA%202026%20fan.xlsx" TargetMode="External"/><Relationship Id="rId1" Type="http://schemas.openxmlformats.org/officeDocument/2006/relationships/externalLinkPath" Target="file:///\\192.9.1.54\1Data\KDIA%202026%20f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53"/>
      <sheetName val="52"/>
      <sheetName val="51-1"/>
      <sheetName val="51"/>
      <sheetName val="50-1"/>
      <sheetName val="50"/>
      <sheetName val="49-1"/>
      <sheetName val="49"/>
      <sheetName val="48-1"/>
      <sheetName val="48"/>
      <sheetName val="47-1(TIO)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-6"/>
      <sheetName val="25-5"/>
      <sheetName val="25-4"/>
      <sheetName val="25-3"/>
      <sheetName val="25-2"/>
      <sheetName val="25-1"/>
      <sheetName val="25"/>
      <sheetName val="24"/>
      <sheetName val="22"/>
      <sheetName val="23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stock"/>
    </sheetNames>
    <sheetDataSet>
      <sheetData sheetId="0">
        <row r="42">
          <cell r="A42">
            <v>1</v>
          </cell>
          <cell r="B42">
            <v>5</v>
          </cell>
        </row>
        <row r="43">
          <cell r="A43">
            <v>2</v>
          </cell>
          <cell r="B43">
            <v>25</v>
          </cell>
        </row>
        <row r="44">
          <cell r="A44">
            <v>3</v>
          </cell>
          <cell r="B44">
            <v>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53"/>
      <sheetName val="52"/>
      <sheetName val="51-1"/>
      <sheetName val="51"/>
      <sheetName val="50-1"/>
      <sheetName val="50"/>
      <sheetName val="49-1"/>
      <sheetName val="49"/>
      <sheetName val="48-1"/>
      <sheetName val="48"/>
      <sheetName val="47-1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-6"/>
      <sheetName val="25-5"/>
      <sheetName val="25-4"/>
      <sheetName val="25-3"/>
      <sheetName val="25-2"/>
      <sheetName val="25-1"/>
      <sheetName val="25"/>
      <sheetName val="24"/>
      <sheetName val="22"/>
      <sheetName val="23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stock"/>
    </sheetNames>
    <sheetDataSet>
      <sheetData sheetId="0">
        <row r="42">
          <cell r="A42">
            <v>1</v>
          </cell>
          <cell r="B42">
            <v>5</v>
          </cell>
        </row>
        <row r="43">
          <cell r="A43">
            <v>2</v>
          </cell>
          <cell r="B43">
            <v>25</v>
          </cell>
        </row>
        <row r="44">
          <cell r="A44">
            <v>3</v>
          </cell>
          <cell r="B44">
            <v>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53"/>
      <sheetName val="52"/>
      <sheetName val="51"/>
      <sheetName val="50-1"/>
      <sheetName val="50"/>
      <sheetName val="49-1"/>
      <sheetName val="49"/>
      <sheetName val="48-1"/>
      <sheetName val="48"/>
      <sheetName val="47-1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-6"/>
      <sheetName val="25-5"/>
      <sheetName val="25-4"/>
      <sheetName val="25-3"/>
      <sheetName val="25-2"/>
      <sheetName val="25-1"/>
      <sheetName val="25"/>
      <sheetName val="24"/>
      <sheetName val="22"/>
      <sheetName val="23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stock"/>
    </sheetNames>
    <sheetDataSet>
      <sheetData sheetId="0">
        <row r="42">
          <cell r="A42">
            <v>1</v>
          </cell>
          <cell r="B42">
            <v>5</v>
          </cell>
        </row>
        <row r="43">
          <cell r="A43">
            <v>2</v>
          </cell>
          <cell r="B43">
            <v>25</v>
          </cell>
        </row>
        <row r="44">
          <cell r="A44">
            <v>3</v>
          </cell>
          <cell r="B44">
            <v>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53"/>
      <sheetName val="52"/>
      <sheetName val="51"/>
      <sheetName val="50-1"/>
      <sheetName val="50"/>
      <sheetName val="49-1"/>
      <sheetName val="49"/>
      <sheetName val="48-1"/>
      <sheetName val="48"/>
      <sheetName val="47-1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-6"/>
      <sheetName val="25-5"/>
      <sheetName val="25-4"/>
      <sheetName val="25-3"/>
      <sheetName val="25-2"/>
      <sheetName val="25-1"/>
      <sheetName val="25"/>
      <sheetName val="24"/>
      <sheetName val="22"/>
      <sheetName val="23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stock"/>
    </sheetNames>
    <sheetDataSet>
      <sheetData sheetId="0">
        <row r="42">
          <cell r="A42">
            <v>1</v>
          </cell>
          <cell r="B42">
            <v>5</v>
          </cell>
        </row>
        <row r="43">
          <cell r="A43">
            <v>2</v>
          </cell>
          <cell r="B43">
            <v>25</v>
          </cell>
        </row>
        <row r="44">
          <cell r="A44">
            <v>3</v>
          </cell>
          <cell r="B44">
            <v>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7" Type="http://schemas.openxmlformats.org/officeDocument/2006/relationships/drawing" Target="../drawings/drawing11.xml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6" Type="http://schemas.openxmlformats.org/officeDocument/2006/relationships/printerSettings" Target="../printerSettings/printerSettings21.bin"/><Relationship Id="rId5" Type="http://schemas.openxmlformats.org/officeDocument/2006/relationships/hyperlink" Target="file:///\\192.9.1.54\..\..\..\amd373\AppData\Roaming\Microsoft\Excel\Kualifikasi%20Daftar%20Peralatan%20Maintenance%202022\Spare%20part%20all%20Equipment%202022\Spare%20part%20all%20AFC-Blower-%20Agitator.xls" TargetMode="External"/><Relationship Id="rId4" Type="http://schemas.openxmlformats.org/officeDocument/2006/relationships/hyperlink" Target="file:///\\192.9.1.54\..\..\..\amd373\AppData\Roaming\Microsoft\Excel\Kualifikasi%20Daftar%20Peralatan%20Maintenance%202022\Spare%20part%20all%20Equipment%202022\Spare%20part%20all%20AFC-Blower-%20Agitator.xl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" Type="http://schemas.openxmlformats.org/officeDocument/2006/relationships/drawing" Target="../drawings/drawing12.xml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6" Type="http://schemas.openxmlformats.org/officeDocument/2006/relationships/printerSettings" Target="../printerSettings/printerSettings24.bin"/><Relationship Id="rId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27.bin"/><Relationship Id="rId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30.bin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32.bin"/><Relationship Id="rId2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8" Type="http://schemas.openxmlformats.org/officeDocument/2006/relationships/printerSettings" Target="../printerSettings/printerSettings35.bin"/><Relationship Id="rId6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" Type="http://schemas.openxmlformats.org/officeDocument/2006/relationships/printerSettings" Target="../printerSettings/printerSettings33.bin"/><Relationship Id="rId2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9" Type="http://schemas.openxmlformats.org/officeDocument/2006/relationships/drawing" Target="../drawings/drawing15.xml"/><Relationship Id="rId1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" Type="http://schemas.openxmlformats.org/officeDocument/2006/relationships/printerSettings" Target="../printerSettings/printerSettings34.bin"/><Relationship Id="rId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4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6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3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8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5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59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2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70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91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4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6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" Type="http://schemas.openxmlformats.org/officeDocument/2006/relationships/printerSettings" Target="../printerSettings/printerSettings31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3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" Type="http://schemas.openxmlformats.org/officeDocument/2006/relationships/printerSettings" Target="../printerSettings/printerSettings38.bin"/><Relationship Id="rId7" Type="http://schemas.openxmlformats.org/officeDocument/2006/relationships/printerSettings" Target="../printerSettings/printerSettings42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6" Type="http://schemas.openxmlformats.org/officeDocument/2006/relationships/printerSettings" Target="../printerSettings/printerSettings41.bin"/><Relationship Id="rId11" Type="http://schemas.openxmlformats.org/officeDocument/2006/relationships/printerSettings" Target="../printerSettings/printerSettings46.bin"/><Relationship Id="rId5" Type="http://schemas.openxmlformats.org/officeDocument/2006/relationships/printerSettings" Target="../printerSettings/printerSettings40.bin"/><Relationship Id="rId15" Type="http://schemas.openxmlformats.org/officeDocument/2006/relationships/drawing" Target="../drawings/drawing16.xml"/><Relationship Id="rId10" Type="http://schemas.openxmlformats.org/officeDocument/2006/relationships/printerSettings" Target="../printerSettings/printerSettings45.bin"/><Relationship Id="rId4" Type="http://schemas.openxmlformats.org/officeDocument/2006/relationships/printerSettings" Target="../printerSettings/printerSettings39.bin"/><Relationship Id="rId9" Type="http://schemas.openxmlformats.org/officeDocument/2006/relationships/printerSettings" Target="../printerSettings/printerSettings44.bin"/><Relationship Id="rId14" Type="http://schemas.openxmlformats.org/officeDocument/2006/relationships/printerSettings" Target="../printerSettings/printerSettings4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5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8" Type="http://schemas.openxmlformats.org/officeDocument/2006/relationships/printerSettings" Target="../printerSettings/printerSettings59.bin"/><Relationship Id="rId3" Type="http://schemas.openxmlformats.org/officeDocument/2006/relationships/printerSettings" Target="../printerSettings/printerSettings50.bin"/><Relationship Id="rId7" Type="http://schemas.openxmlformats.org/officeDocument/2006/relationships/printerSettings" Target="../printerSettings/printerSettings54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7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2" Type="http://schemas.openxmlformats.org/officeDocument/2006/relationships/printerSettings" Target="../printerSettings/printerSettings49.bin"/><Relationship Id="rId16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" Type="http://schemas.openxmlformats.org/officeDocument/2006/relationships/printerSettings" Target="../printerSettings/printerSettings48.bin"/><Relationship Id="rId6" Type="http://schemas.openxmlformats.org/officeDocument/2006/relationships/printerSettings" Target="../printerSettings/printerSettings53.bin"/><Relationship Id="rId11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2.bin"/><Relationship Id="rId15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0" Type="http://schemas.openxmlformats.org/officeDocument/2006/relationships/printerSettings" Target="../printerSettings/printerSettings57.bin"/><Relationship Id="rId19" Type="http://schemas.openxmlformats.org/officeDocument/2006/relationships/drawing" Target="../drawings/drawing17.xml"/><Relationship Id="rId4" Type="http://schemas.openxmlformats.org/officeDocument/2006/relationships/printerSettings" Target="../printerSettings/printerSettings51.bin"/><Relationship Id="rId9" Type="http://schemas.openxmlformats.org/officeDocument/2006/relationships/printerSettings" Target="../printerSettings/printerSettings56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7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8" Type="http://schemas.openxmlformats.org/officeDocument/2006/relationships/drawing" Target="../drawings/drawing18.xml"/><Relationship Id="rId3" Type="http://schemas.openxmlformats.org/officeDocument/2006/relationships/printerSettings" Target="../printerSettings/printerSettings62.bin"/><Relationship Id="rId7" Type="http://schemas.openxmlformats.org/officeDocument/2006/relationships/printerSettings" Target="../printerSettings/printerSettings66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61.bin"/><Relationship Id="rId1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" Type="http://schemas.openxmlformats.org/officeDocument/2006/relationships/printerSettings" Target="../printerSettings/printerSettings60.bin"/><Relationship Id="rId6" Type="http://schemas.openxmlformats.org/officeDocument/2006/relationships/printerSettings" Target="../printerSettings/printerSettings65.bin"/><Relationship Id="rId11" Type="http://schemas.openxmlformats.org/officeDocument/2006/relationships/printerSettings" Target="../printerSettings/printerSettings70.bin"/><Relationship Id="rId5" Type="http://schemas.openxmlformats.org/officeDocument/2006/relationships/printerSettings" Target="../printerSettings/printerSettings64.bin"/><Relationship Id="rId1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" Type="http://schemas.openxmlformats.org/officeDocument/2006/relationships/printerSettings" Target="../printerSettings/printerSettings69.bin"/><Relationship Id="rId4" Type="http://schemas.openxmlformats.org/officeDocument/2006/relationships/printerSettings" Target="../printerSettings/printerSettings63.bin"/><Relationship Id="rId9" Type="http://schemas.openxmlformats.org/officeDocument/2006/relationships/printerSettings" Target="../printerSettings/printerSettings68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9.bin"/><Relationship Id="rId13" Type="http://schemas.openxmlformats.org/officeDocument/2006/relationships/printerSettings" Target="../printerSettings/printerSettings83.bin"/><Relationship Id="rId3" Type="http://schemas.openxmlformats.org/officeDocument/2006/relationships/printerSettings" Target="../printerSettings/printerSettings74.bin"/><Relationship Id="rId7" Type="http://schemas.openxmlformats.org/officeDocument/2006/relationships/printerSettings" Target="../printerSettings/printerSettings78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73.bin"/><Relationship Id="rId1" Type="http://schemas.openxmlformats.org/officeDocument/2006/relationships/printerSettings" Target="../printerSettings/printerSettings72.bin"/><Relationship Id="rId6" Type="http://schemas.openxmlformats.org/officeDocument/2006/relationships/printerSettings" Target="../printerSettings/printerSettings77.bin"/><Relationship Id="rId11" Type="http://schemas.openxmlformats.org/officeDocument/2006/relationships/printerSettings" Target="../printerSettings/printerSettings82.bin"/><Relationship Id="rId5" Type="http://schemas.openxmlformats.org/officeDocument/2006/relationships/printerSettings" Target="../printerSettings/printerSettings76.bin"/><Relationship Id="rId10" Type="http://schemas.openxmlformats.org/officeDocument/2006/relationships/printerSettings" Target="../printerSettings/printerSettings81.bin"/><Relationship Id="rId4" Type="http://schemas.openxmlformats.org/officeDocument/2006/relationships/printerSettings" Target="../printerSettings/printerSettings75.bin"/><Relationship Id="rId9" Type="http://schemas.openxmlformats.org/officeDocument/2006/relationships/printerSettings" Target="../printerSettings/printerSettings80.bin"/><Relationship Id="rId14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1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" Type="http://schemas.openxmlformats.org/officeDocument/2006/relationships/printerSettings" Target="../printerSettings/printerSettings86.bin"/><Relationship Id="rId7" Type="http://schemas.openxmlformats.org/officeDocument/2006/relationships/printerSettings" Target="../printerSettings/printerSettings90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85.bin"/><Relationship Id="rId16" Type="http://schemas.openxmlformats.org/officeDocument/2006/relationships/drawing" Target="../drawings/drawing20.xml"/><Relationship Id="rId1" Type="http://schemas.openxmlformats.org/officeDocument/2006/relationships/printerSettings" Target="../printerSettings/printerSettings84.bin"/><Relationship Id="rId6" Type="http://schemas.openxmlformats.org/officeDocument/2006/relationships/printerSettings" Target="../printerSettings/printerSettings89.bin"/><Relationship Id="rId11" Type="http://schemas.openxmlformats.org/officeDocument/2006/relationships/printerSettings" Target="../printerSettings/printerSettings94.bin"/><Relationship Id="rId5" Type="http://schemas.openxmlformats.org/officeDocument/2006/relationships/printerSettings" Target="../printerSettings/printerSettings88.bin"/><Relationship Id="rId15" Type="http://schemas.openxmlformats.org/officeDocument/2006/relationships/printerSettings" Target="../printerSettings/printerSettings95.bin"/><Relationship Id="rId10" Type="http://schemas.openxmlformats.org/officeDocument/2006/relationships/printerSettings" Target="../printerSettings/printerSettings93.bin"/><Relationship Id="rId4" Type="http://schemas.openxmlformats.org/officeDocument/2006/relationships/printerSettings" Target="../printerSettings/printerSettings87.bin"/><Relationship Id="rId9" Type="http://schemas.openxmlformats.org/officeDocument/2006/relationships/printerSettings" Target="../printerSettings/printerSettings92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3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" Type="http://schemas.openxmlformats.org/officeDocument/2006/relationships/printerSettings" Target="../printerSettings/printerSettings98.bin"/><Relationship Id="rId7" Type="http://schemas.openxmlformats.org/officeDocument/2006/relationships/printerSettings" Target="../printerSettings/printerSettings102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97.bin"/><Relationship Id="rId1" Type="http://schemas.openxmlformats.org/officeDocument/2006/relationships/printerSettings" Target="../printerSettings/printerSettings96.bin"/><Relationship Id="rId6" Type="http://schemas.openxmlformats.org/officeDocument/2006/relationships/printerSettings" Target="../printerSettings/printerSettings101.bin"/><Relationship Id="rId11" Type="http://schemas.openxmlformats.org/officeDocument/2006/relationships/printerSettings" Target="../printerSettings/printerSettings106.bin"/><Relationship Id="rId5" Type="http://schemas.openxmlformats.org/officeDocument/2006/relationships/printerSettings" Target="../printerSettings/printerSettings100.bin"/><Relationship Id="rId15" Type="http://schemas.openxmlformats.org/officeDocument/2006/relationships/drawing" Target="../drawings/drawing21.xml"/><Relationship Id="rId10" Type="http://schemas.openxmlformats.org/officeDocument/2006/relationships/printerSettings" Target="../printerSettings/printerSettings105.bin"/><Relationship Id="rId4" Type="http://schemas.openxmlformats.org/officeDocument/2006/relationships/printerSettings" Target="../printerSettings/printerSettings99.bin"/><Relationship Id="rId9" Type="http://schemas.openxmlformats.org/officeDocument/2006/relationships/printerSettings" Target="../printerSettings/printerSettings104.bin"/><Relationship Id="rId14" Type="http://schemas.openxmlformats.org/officeDocument/2006/relationships/printerSettings" Target="../printerSettings/printerSettings107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5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8" Type="http://schemas.openxmlformats.org/officeDocument/2006/relationships/printerSettings" Target="../printerSettings/printerSettings119.bin"/><Relationship Id="rId3" Type="http://schemas.openxmlformats.org/officeDocument/2006/relationships/printerSettings" Target="../printerSettings/printerSettings110.bin"/><Relationship Id="rId7" Type="http://schemas.openxmlformats.org/officeDocument/2006/relationships/printerSettings" Target="../printerSettings/printerSettings114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109.bin"/><Relationship Id="rId1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" Type="http://schemas.openxmlformats.org/officeDocument/2006/relationships/printerSettings" Target="../printerSettings/printerSettings108.bin"/><Relationship Id="rId6" Type="http://schemas.openxmlformats.org/officeDocument/2006/relationships/printerSettings" Target="../printerSettings/printerSettings113.bin"/><Relationship Id="rId11" Type="http://schemas.openxmlformats.org/officeDocument/2006/relationships/printerSettings" Target="../printerSettings/printerSettings118.bin"/><Relationship Id="rId5" Type="http://schemas.openxmlformats.org/officeDocument/2006/relationships/printerSettings" Target="../printerSettings/printerSettings112.bin"/><Relationship Id="rId1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" Type="http://schemas.openxmlformats.org/officeDocument/2006/relationships/printerSettings" Target="../printerSettings/printerSettings117.bin"/><Relationship Id="rId19" Type="http://schemas.openxmlformats.org/officeDocument/2006/relationships/drawing" Target="../drawings/drawing22.xml"/><Relationship Id="rId4" Type="http://schemas.openxmlformats.org/officeDocument/2006/relationships/printerSettings" Target="../printerSettings/printerSettings111.bin"/><Relationship Id="rId9" Type="http://schemas.openxmlformats.org/officeDocument/2006/relationships/printerSettings" Target="../printerSettings/printerSettings116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7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8" Type="http://schemas.openxmlformats.org/officeDocument/2006/relationships/drawing" Target="../drawings/drawing23.xml"/><Relationship Id="rId3" Type="http://schemas.openxmlformats.org/officeDocument/2006/relationships/printerSettings" Target="../printerSettings/printerSettings122.bin"/><Relationship Id="rId7" Type="http://schemas.openxmlformats.org/officeDocument/2006/relationships/printerSettings" Target="../printerSettings/printerSettings126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" Type="http://schemas.openxmlformats.org/officeDocument/2006/relationships/printerSettings" Target="../printerSettings/printerSettings131.bin"/><Relationship Id="rId2" Type="http://schemas.openxmlformats.org/officeDocument/2006/relationships/printerSettings" Target="../printerSettings/printerSettings121.bin"/><Relationship Id="rId1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" Type="http://schemas.openxmlformats.org/officeDocument/2006/relationships/printerSettings" Target="../printerSettings/printerSettings120.bin"/><Relationship Id="rId6" Type="http://schemas.openxmlformats.org/officeDocument/2006/relationships/printerSettings" Target="../printerSettings/printerSettings125.bin"/><Relationship Id="rId11" Type="http://schemas.openxmlformats.org/officeDocument/2006/relationships/printerSettings" Target="../printerSettings/printerSettings130.bin"/><Relationship Id="rId5" Type="http://schemas.openxmlformats.org/officeDocument/2006/relationships/printerSettings" Target="../printerSettings/printerSettings124.bin"/><Relationship Id="rId1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" Type="http://schemas.openxmlformats.org/officeDocument/2006/relationships/printerSettings" Target="../printerSettings/printerSettings129.bin"/><Relationship Id="rId4" Type="http://schemas.openxmlformats.org/officeDocument/2006/relationships/printerSettings" Target="../printerSettings/printerSettings123.bin"/><Relationship Id="rId9" Type="http://schemas.openxmlformats.org/officeDocument/2006/relationships/printerSettings" Target="../printerSettings/printerSettings128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9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" Type="http://schemas.openxmlformats.org/officeDocument/2006/relationships/printerSettings" Target="../printerSettings/printerSettings134.bin"/><Relationship Id="rId7" Type="http://schemas.openxmlformats.org/officeDocument/2006/relationships/printerSettings" Target="../printerSettings/printerSettings138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133.bin"/><Relationship Id="rId1" Type="http://schemas.openxmlformats.org/officeDocument/2006/relationships/printerSettings" Target="../printerSettings/printerSettings132.bin"/><Relationship Id="rId6" Type="http://schemas.openxmlformats.org/officeDocument/2006/relationships/printerSettings" Target="../printerSettings/printerSettings137.bin"/><Relationship Id="rId11" Type="http://schemas.openxmlformats.org/officeDocument/2006/relationships/printerSettings" Target="../printerSettings/printerSettings142.bin"/><Relationship Id="rId5" Type="http://schemas.openxmlformats.org/officeDocument/2006/relationships/printerSettings" Target="../printerSettings/printerSettings136.bin"/><Relationship Id="rId15" Type="http://schemas.openxmlformats.org/officeDocument/2006/relationships/drawing" Target="../drawings/drawing24.xml"/><Relationship Id="rId10" Type="http://schemas.openxmlformats.org/officeDocument/2006/relationships/printerSettings" Target="../printerSettings/printerSettings141.bin"/><Relationship Id="rId4" Type="http://schemas.openxmlformats.org/officeDocument/2006/relationships/printerSettings" Target="../printerSettings/printerSettings135.bin"/><Relationship Id="rId9" Type="http://schemas.openxmlformats.org/officeDocument/2006/relationships/printerSettings" Target="../printerSettings/printerSettings140.bin"/><Relationship Id="rId14" Type="http://schemas.openxmlformats.org/officeDocument/2006/relationships/printerSettings" Target="../printerSettings/printerSettings143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1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8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3" Type="http://schemas.openxmlformats.org/officeDocument/2006/relationships/printerSettings" Target="../printerSettings/printerSettings146.bin"/><Relationship Id="rId7" Type="http://schemas.openxmlformats.org/officeDocument/2006/relationships/printerSettings" Target="../printerSettings/printerSettings150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7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" Type="http://schemas.openxmlformats.org/officeDocument/2006/relationships/printerSettings" Target="../printerSettings/printerSettings145.bin"/><Relationship Id="rId16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20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4.bin"/><Relationship Id="rId6" Type="http://schemas.openxmlformats.org/officeDocument/2006/relationships/printerSettings" Target="../printerSettings/printerSettings149.bin"/><Relationship Id="rId11" Type="http://schemas.openxmlformats.org/officeDocument/2006/relationships/printerSettings" Target="../printerSettings/printerSettings154.bin"/><Relationship Id="rId5" Type="http://schemas.openxmlformats.org/officeDocument/2006/relationships/printerSettings" Target="../printerSettings/printerSettings148.bin"/><Relationship Id="rId15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Relationship Id="rId10" Type="http://schemas.openxmlformats.org/officeDocument/2006/relationships/printerSettings" Target="../printerSettings/printerSettings153.bin"/><Relationship Id="rId19" Type="http://schemas.openxmlformats.org/officeDocument/2006/relationships/printerSettings" Target="../printerSettings/printerSettings155.bin"/><Relationship Id="rId4" Type="http://schemas.openxmlformats.org/officeDocument/2006/relationships/printerSettings" Target="../printerSettings/printerSettings147.bin"/><Relationship Id="rId9" Type="http://schemas.openxmlformats.org/officeDocument/2006/relationships/printerSettings" Target="../printerSettings/printerSettings152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Reformer%20H-011-E-016-E-010-Gasket%20HE-Reaktor.xls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3.bin"/><Relationship Id="rId13" Type="http://schemas.openxmlformats.org/officeDocument/2006/relationships/hyperlink" Target="file:///\\WORKHSOP-MECH\List%20IK%20baru\Revisi%20IK%20%20AMF%202018\IK%20AMF%202018%20FIX\IK%202018\IK%20COMP%20RECIPROCATING%202018%20AMF\IK%20COMP%20RECIPROCATING%202018%20AMF.doc" TargetMode="External"/><Relationship Id="rId18" Type="http://schemas.openxmlformats.org/officeDocument/2006/relationships/hyperlink" Target="file:///\\WORKHSOP-MECH\List%20IK%20baru\ME-IK-66%20C-112%20Compressor.doc" TargetMode="External"/><Relationship Id="rId26" Type="http://schemas.openxmlformats.org/officeDocument/2006/relationships/hyperlink" Target="file:///\\MECHANIC-STAFF\mech.engineering\Spare%20part\Spare%20part%20Equipment%20mekanik.xlsx" TargetMode="External"/><Relationship Id="rId3" Type="http://schemas.openxmlformats.org/officeDocument/2006/relationships/printerSettings" Target="../printerSettings/printerSettings158.bin"/><Relationship Id="rId21" Type="http://schemas.openxmlformats.org/officeDocument/2006/relationships/hyperlink" Target="file:///\\WORKHSOP-MECH\List%20IK%20baru\Revisi%20IK%20%20AMF%202018\IK%20AMF%202018%20FIX\IK%202018\IK%20COMP%20RECIPROCATING%202018%20AMF\Tabulasi%20%20clearence%20all%20compressor%202018.xls" TargetMode="External"/><Relationship Id="rId7" Type="http://schemas.openxmlformats.org/officeDocument/2006/relationships/printerSettings" Target="../printerSettings/printerSettings162.bin"/><Relationship Id="rId12" Type="http://schemas.openxmlformats.org/officeDocument/2006/relationships/hyperlink" Target="file:///\\192.9.1.54\..\..\..\amd373\AppData\Roaming\Microsoft\Excel\Spare%20part%20all%20Equipment%202022\Spare%20part%20Equipment%20Compressor.xlsx" TargetMode="External"/><Relationship Id="rId17" Type="http://schemas.openxmlformats.org/officeDocument/2006/relationships/hyperlink" Target="file:///\\WORKHSOP-MECH\List%20IK%20baru\Revisi%20IK%20%20AMF%202018\IK%20AMF%202018%20FIX\IK%202018\IK%20COMP%20RECIPROCATING%202018%20AMF\IK%20COMP%20RECIPROCATING%202018%20AMF.doc" TargetMode="External"/><Relationship Id="rId25" Type="http://schemas.openxmlformats.org/officeDocument/2006/relationships/hyperlink" Target="file:///\\WORKHSOP-MECH\List%20IK%20baru\Revisi%20IK%20%20AMF%202018\IK%20AMF%202018%20FIX\IK%202018\IK%20COMP%20RECIPROCATING%202018%20AMF\Tabulasi%20%20clearence%20all%20compressor%202018.xls" TargetMode="External"/><Relationship Id="rId2" Type="http://schemas.openxmlformats.org/officeDocument/2006/relationships/printerSettings" Target="../printerSettings/printerSettings157.bin"/><Relationship Id="rId16" Type="http://schemas.openxmlformats.org/officeDocument/2006/relationships/hyperlink" Target="file:///\\WORKHSOP-MECH\List%20IK%20baru\Revisi%20IK%20%20AMF%202018\IK%20AMF%202018%20FIX\IK%202018\IK%20COMP%20RECIPROCATING%202018%20AMF\IK%20COMP%20RECIPROCATING%202018%20AMF.doc" TargetMode="External"/><Relationship Id="rId20" Type="http://schemas.openxmlformats.org/officeDocument/2006/relationships/hyperlink" Target="file:///\\WORKHSOP-MECH\List%20IK%20baru\Revisi%20IK%20%20AMF%202018\IK%20AMF%202018%20FIX\IK%202018\IK%20COMP%20RECIPROCATING%202018%20AMF\IK%20COMP%20RECIPROCATING%202018%20AMF.doc" TargetMode="External"/><Relationship Id="rId29" Type="http://schemas.openxmlformats.org/officeDocument/2006/relationships/printerSettings" Target="../printerSettings/printerSettings167.bin"/><Relationship Id="rId1" Type="http://schemas.openxmlformats.org/officeDocument/2006/relationships/printerSettings" Target="../printerSettings/printerSettings156.bin"/><Relationship Id="rId6" Type="http://schemas.openxmlformats.org/officeDocument/2006/relationships/printerSettings" Target="../printerSettings/printerSettings161.bin"/><Relationship Id="rId11" Type="http://schemas.openxmlformats.org/officeDocument/2006/relationships/printerSettings" Target="../printerSettings/printerSettings166.bin"/><Relationship Id="rId24" Type="http://schemas.openxmlformats.org/officeDocument/2006/relationships/hyperlink" Target="file:///\\WORKHSOP-MECH\List%20IK%20baru\Revisi%20IK%20%20AMF%202018\IK%20AMF%202018%20FIX\IK%202018\IK%20COMP%20RECIPROCATING%202018%20AMF\Tabulasi%20%20clearence%20all%20compressor%202018.xls" TargetMode="External"/><Relationship Id="rId5" Type="http://schemas.openxmlformats.org/officeDocument/2006/relationships/printerSettings" Target="../printerSettings/printerSettings160.bin"/><Relationship Id="rId15" Type="http://schemas.openxmlformats.org/officeDocument/2006/relationships/hyperlink" Target="file:///\\WORKHSOP-MECH\List%20IK%20baru\Revisi%20IK%20%20AMF%202018\IK%20AMF%202018%20FIX\IK%202018\IK%20COMP%20RECIPROCATING%202018%20AMF\IK%20COMP%20RECIPROCATING%202018%20AMF.doc" TargetMode="External"/><Relationship Id="rId23" Type="http://schemas.openxmlformats.org/officeDocument/2006/relationships/hyperlink" Target="file:///\\WORKHSOP-MECH\List%20IK%20baru\Revisi%20IK%20%20AMF%202018\IK%20AMF%202018%20FIX\IK%202018\IK%20COMP%20RECIPROCATING%202018%20AMF\Tabulasi%20%20clearence%20all%20compressor%202018.xls" TargetMode="External"/><Relationship Id="rId28" Type="http://schemas.openxmlformats.org/officeDocument/2006/relationships/hyperlink" Target="file:///\\192.9.1.54\..\..\..\amd373\AppData\Roaming\Microsoft\Excel\Spare%20part%20all%20Equipment%202022\Spare%20part%20Equipment%20Compressor.xlsx" TargetMode="External"/><Relationship Id="rId10" Type="http://schemas.openxmlformats.org/officeDocument/2006/relationships/printerSettings" Target="../printerSettings/printerSettings165.bin"/><Relationship Id="rId19" Type="http://schemas.openxmlformats.org/officeDocument/2006/relationships/hyperlink" Target="file:///\\WORKHSOP-MECH\List%20IK%20baru\Revisi%20IK%20%20AMF%202018\IK%20AMF%202018%20FIX\IK%202018\IK%20COMP%20RECIPROCATING%202018%20AMF\IK%20COMP%20RECIPROCATING%202018%20AMF.doc" TargetMode="External"/><Relationship Id="rId4" Type="http://schemas.openxmlformats.org/officeDocument/2006/relationships/printerSettings" Target="../printerSettings/printerSettings159.bin"/><Relationship Id="rId9" Type="http://schemas.openxmlformats.org/officeDocument/2006/relationships/printerSettings" Target="../printerSettings/printerSettings164.bin"/><Relationship Id="rId14" Type="http://schemas.openxmlformats.org/officeDocument/2006/relationships/hyperlink" Target="file:///\\WORKHSOP-MECH\List%20IK%20baru\Revisi%20IK%20%20AMF%202018\IK%20AMF%202018%20FIX\IK%202018\IK%20COMP%20RECIPROCATING%202018%20AMF\Tabulasi%20%20clearence%20all%20compressor%202018.xls" TargetMode="External"/><Relationship Id="rId22" Type="http://schemas.openxmlformats.org/officeDocument/2006/relationships/hyperlink" Target="file:///\\WORKHSOP-MECH\List%20IK%20baru\Revisi%20IK%20%20AMF%202018\IK%20AMF%202018%20FIX\IK%202018\IK%20COMP%20RECIPROCATING%202018%20AMF\Tabulasi%20%20clearence%20all%20compressor%202018.xls" TargetMode="External"/><Relationship Id="rId27" Type="http://schemas.openxmlformats.org/officeDocument/2006/relationships/hyperlink" Target="file:///\\192.9.1.54\..\..\..\amd373\AppData\Roaming\Microsoft\Excel\Spare%20part%20all%20Equipment%202022\Spare%20part%20Equipment%20Compressor.xlsx" TargetMode="External"/><Relationship Id="rId30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5.bin"/><Relationship Id="rId13" Type="http://schemas.openxmlformats.org/officeDocument/2006/relationships/printerSettings" Target="../printerSettings/printerSettings179.bin"/><Relationship Id="rId3" Type="http://schemas.openxmlformats.org/officeDocument/2006/relationships/printerSettings" Target="../printerSettings/printerSettings170.bin"/><Relationship Id="rId7" Type="http://schemas.openxmlformats.org/officeDocument/2006/relationships/printerSettings" Target="../printerSettings/printerSettings174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AFC-Blower-%20Agitator.xls" TargetMode="External"/><Relationship Id="rId2" Type="http://schemas.openxmlformats.org/officeDocument/2006/relationships/printerSettings" Target="../printerSettings/printerSettings169.bin"/><Relationship Id="rId1" Type="http://schemas.openxmlformats.org/officeDocument/2006/relationships/printerSettings" Target="../printerSettings/printerSettings168.bin"/><Relationship Id="rId6" Type="http://schemas.openxmlformats.org/officeDocument/2006/relationships/printerSettings" Target="../printerSettings/printerSettings173.bin"/><Relationship Id="rId11" Type="http://schemas.openxmlformats.org/officeDocument/2006/relationships/printerSettings" Target="../printerSettings/printerSettings178.bin"/><Relationship Id="rId5" Type="http://schemas.openxmlformats.org/officeDocument/2006/relationships/printerSettings" Target="../printerSettings/printerSettings172.bin"/><Relationship Id="rId10" Type="http://schemas.openxmlformats.org/officeDocument/2006/relationships/printerSettings" Target="../printerSettings/printerSettings177.bin"/><Relationship Id="rId4" Type="http://schemas.openxmlformats.org/officeDocument/2006/relationships/printerSettings" Target="../printerSettings/printerSettings171.bin"/><Relationship Id="rId9" Type="http://schemas.openxmlformats.org/officeDocument/2006/relationships/printerSettings" Target="../printerSettings/printerSettings176.bin"/><Relationship Id="rId14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7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8" Type="http://schemas.openxmlformats.org/officeDocument/2006/relationships/printerSettings" Target="../printerSettings/printerSettings191.bin"/><Relationship Id="rId3" Type="http://schemas.openxmlformats.org/officeDocument/2006/relationships/printerSettings" Target="../printerSettings/printerSettings182.bin"/><Relationship Id="rId7" Type="http://schemas.openxmlformats.org/officeDocument/2006/relationships/printerSettings" Target="../printerSettings/printerSettings186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7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2" Type="http://schemas.openxmlformats.org/officeDocument/2006/relationships/printerSettings" Target="../printerSettings/printerSettings181.bin"/><Relationship Id="rId16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" Type="http://schemas.openxmlformats.org/officeDocument/2006/relationships/printerSettings" Target="../printerSettings/printerSettings180.bin"/><Relationship Id="rId6" Type="http://schemas.openxmlformats.org/officeDocument/2006/relationships/printerSettings" Target="../printerSettings/printerSettings185.bin"/><Relationship Id="rId11" Type="http://schemas.openxmlformats.org/officeDocument/2006/relationships/printerSettings" Target="../printerSettings/printerSettings190.bin"/><Relationship Id="rId5" Type="http://schemas.openxmlformats.org/officeDocument/2006/relationships/printerSettings" Target="../printerSettings/printerSettings184.bin"/><Relationship Id="rId15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10" Type="http://schemas.openxmlformats.org/officeDocument/2006/relationships/printerSettings" Target="../printerSettings/printerSettings189.bin"/><Relationship Id="rId19" Type="http://schemas.openxmlformats.org/officeDocument/2006/relationships/drawing" Target="../drawings/drawing28.xml"/><Relationship Id="rId4" Type="http://schemas.openxmlformats.org/officeDocument/2006/relationships/printerSettings" Target="../printerSettings/printerSettings183.bin"/><Relationship Id="rId9" Type="http://schemas.openxmlformats.org/officeDocument/2006/relationships/printerSettings" Target="../printerSettings/printerSettings188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9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3" Type="http://schemas.openxmlformats.org/officeDocument/2006/relationships/printerSettings" Target="../printerSettings/printerSettings194.bin"/><Relationship Id="rId7" Type="http://schemas.openxmlformats.org/officeDocument/2006/relationships/printerSettings" Target="../printerSettings/printerSettings198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2" Type="http://schemas.openxmlformats.org/officeDocument/2006/relationships/printerSettings" Target="../printerSettings/printerSettings193.bin"/><Relationship Id="rId16" Type="http://schemas.openxmlformats.org/officeDocument/2006/relationships/drawing" Target="../drawings/drawing29.xml"/><Relationship Id="rId1" Type="http://schemas.openxmlformats.org/officeDocument/2006/relationships/printerSettings" Target="../printerSettings/printerSettings192.bin"/><Relationship Id="rId6" Type="http://schemas.openxmlformats.org/officeDocument/2006/relationships/printerSettings" Target="../printerSettings/printerSettings197.bin"/><Relationship Id="rId11" Type="http://schemas.openxmlformats.org/officeDocument/2006/relationships/printerSettings" Target="../printerSettings/printerSettings202.bin"/><Relationship Id="rId5" Type="http://schemas.openxmlformats.org/officeDocument/2006/relationships/printerSettings" Target="../printerSettings/printerSettings196.bin"/><Relationship Id="rId15" Type="http://schemas.openxmlformats.org/officeDocument/2006/relationships/printerSettings" Target="../printerSettings/printerSettings203.bin"/><Relationship Id="rId10" Type="http://schemas.openxmlformats.org/officeDocument/2006/relationships/printerSettings" Target="../printerSettings/printerSettings201.bin"/><Relationship Id="rId4" Type="http://schemas.openxmlformats.org/officeDocument/2006/relationships/printerSettings" Target="../printerSettings/printerSettings195.bin"/><Relationship Id="rId9" Type="http://schemas.openxmlformats.org/officeDocument/2006/relationships/printerSettings" Target="../printerSettings/printerSettings200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1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3" Type="http://schemas.openxmlformats.org/officeDocument/2006/relationships/printerSettings" Target="../printerSettings/printerSettings206.bin"/><Relationship Id="rId7" Type="http://schemas.openxmlformats.org/officeDocument/2006/relationships/printerSettings" Target="../printerSettings/printerSettings210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Relationship Id="rId2" Type="http://schemas.openxmlformats.org/officeDocument/2006/relationships/printerSettings" Target="../printerSettings/printerSettings205.bin"/><Relationship Id="rId16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4.bin"/><Relationship Id="rId6" Type="http://schemas.openxmlformats.org/officeDocument/2006/relationships/printerSettings" Target="../printerSettings/printerSettings209.bin"/><Relationship Id="rId11" Type="http://schemas.openxmlformats.org/officeDocument/2006/relationships/printerSettings" Target="../printerSettings/printerSettings214.bin"/><Relationship Id="rId5" Type="http://schemas.openxmlformats.org/officeDocument/2006/relationships/printerSettings" Target="../printerSettings/printerSettings208.bin"/><Relationship Id="rId15" Type="http://schemas.openxmlformats.org/officeDocument/2006/relationships/printerSettings" Target="../printerSettings/printerSettings215.bin"/><Relationship Id="rId10" Type="http://schemas.openxmlformats.org/officeDocument/2006/relationships/printerSettings" Target="../printerSettings/printerSettings213.bin"/><Relationship Id="rId4" Type="http://schemas.openxmlformats.org/officeDocument/2006/relationships/printerSettings" Target="../printerSettings/printerSettings207.bin"/><Relationship Id="rId9" Type="http://schemas.openxmlformats.org/officeDocument/2006/relationships/printerSettings" Target="../printerSettings/printerSettings212.bin"/><Relationship Id="rId14" Type="http://schemas.openxmlformats.org/officeDocument/2006/relationships/hyperlink" Target="file:///\\192.9.1.54\..\..\..\amd373\AppData\Roaming\Microsoft\Excel\Kualifikasi%20Daftar%20Peralatan%20Maintenance%202022\Spare%20part%20all%20Equipment%202022\Spare%20part%20all%20centrifugal%20and%20canned%20pump.xls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3.bin"/><Relationship Id="rId13" Type="http://schemas.openxmlformats.org/officeDocument/2006/relationships/hyperlink" Target="file:///\\192.9.1.54\..\..\..\amd373\AppData\Roaming\Microsoft\Excel\Kualifikasi%20Daftar%20Peralatan%20Maintenance%202022\Spare%20part%20all%20Equipment%202022\Spare%20part%20all%20AFC-Blower-%20Agitator.xls" TargetMode="External"/><Relationship Id="rId3" Type="http://schemas.openxmlformats.org/officeDocument/2006/relationships/printerSettings" Target="../printerSettings/printerSettings218.bin"/><Relationship Id="rId7" Type="http://schemas.openxmlformats.org/officeDocument/2006/relationships/printerSettings" Target="../printerSettings/printerSettings222.bin"/><Relationship Id="rId12" Type="http://schemas.openxmlformats.org/officeDocument/2006/relationships/hyperlink" Target="file:///\\192.9.1.54\..\..\..\amd373\AppData\Roaming\Microsoft\Excel\Kualifikasi%20Daftar%20Peralatan%20Maintenance%202022\Spare%20part%20all%20Equipment%202022\Spare%20part%20all%20AFC-Blower-%20Agitator.xls" TargetMode="External"/><Relationship Id="rId2" Type="http://schemas.openxmlformats.org/officeDocument/2006/relationships/printerSettings" Target="../printerSettings/printerSettings217.bin"/><Relationship Id="rId1" Type="http://schemas.openxmlformats.org/officeDocument/2006/relationships/printerSettings" Target="../printerSettings/printerSettings216.bin"/><Relationship Id="rId6" Type="http://schemas.openxmlformats.org/officeDocument/2006/relationships/printerSettings" Target="../printerSettings/printerSettings221.bin"/><Relationship Id="rId11" Type="http://schemas.openxmlformats.org/officeDocument/2006/relationships/printerSettings" Target="../printerSettings/printerSettings226.bin"/><Relationship Id="rId5" Type="http://schemas.openxmlformats.org/officeDocument/2006/relationships/printerSettings" Target="../printerSettings/printerSettings220.bin"/><Relationship Id="rId15" Type="http://schemas.openxmlformats.org/officeDocument/2006/relationships/drawing" Target="../drawings/drawing31.xml"/><Relationship Id="rId10" Type="http://schemas.openxmlformats.org/officeDocument/2006/relationships/printerSettings" Target="../printerSettings/printerSettings225.bin"/><Relationship Id="rId4" Type="http://schemas.openxmlformats.org/officeDocument/2006/relationships/printerSettings" Target="../printerSettings/printerSettings219.bin"/><Relationship Id="rId9" Type="http://schemas.openxmlformats.org/officeDocument/2006/relationships/printerSettings" Target="../printerSettings/printerSettings224.bin"/><Relationship Id="rId14" Type="http://schemas.openxmlformats.org/officeDocument/2006/relationships/printerSettings" Target="../printerSettings/printerSettings2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28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2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2.bin"/><Relationship Id="rId2" Type="http://schemas.openxmlformats.org/officeDocument/2006/relationships/printerSettings" Target="../printerSettings/printerSettings231.bin"/><Relationship Id="rId1" Type="http://schemas.openxmlformats.org/officeDocument/2006/relationships/printerSettings" Target="../printerSettings/printerSettings230.bin"/><Relationship Id="rId6" Type="http://schemas.openxmlformats.org/officeDocument/2006/relationships/drawing" Target="../drawings/drawing34.xml"/><Relationship Id="rId5" Type="http://schemas.openxmlformats.org/officeDocument/2006/relationships/printerSettings" Target="../printerSettings/printerSettings234.bin"/><Relationship Id="rId4" Type="http://schemas.openxmlformats.org/officeDocument/2006/relationships/printerSettings" Target="../printerSettings/printerSettings23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7.bin"/><Relationship Id="rId2" Type="http://schemas.openxmlformats.org/officeDocument/2006/relationships/printerSettings" Target="../printerSettings/printerSettings236.bin"/><Relationship Id="rId1" Type="http://schemas.openxmlformats.org/officeDocument/2006/relationships/printerSettings" Target="../printerSettings/printerSettings235.bin"/><Relationship Id="rId6" Type="http://schemas.openxmlformats.org/officeDocument/2006/relationships/drawing" Target="../drawings/drawing35.xml"/><Relationship Id="rId5" Type="http://schemas.openxmlformats.org/officeDocument/2006/relationships/printerSettings" Target="../printerSettings/printerSettings239.bin"/><Relationship Id="rId4" Type="http://schemas.openxmlformats.org/officeDocument/2006/relationships/printerSettings" Target="../printerSettings/printerSettings2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2.bin"/><Relationship Id="rId2" Type="http://schemas.openxmlformats.org/officeDocument/2006/relationships/printerSettings" Target="../printerSettings/printerSettings241.bin"/><Relationship Id="rId1" Type="http://schemas.openxmlformats.org/officeDocument/2006/relationships/printerSettings" Target="../printerSettings/printerSettings240.bin"/><Relationship Id="rId4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5.bin"/><Relationship Id="rId2" Type="http://schemas.openxmlformats.org/officeDocument/2006/relationships/printerSettings" Target="../printerSettings/printerSettings244.bin"/><Relationship Id="rId1" Type="http://schemas.openxmlformats.org/officeDocument/2006/relationships/printerSettings" Target="../printerSettings/printerSettings243.bin"/><Relationship Id="rId6" Type="http://schemas.openxmlformats.org/officeDocument/2006/relationships/drawing" Target="../drawings/drawing37.xml"/><Relationship Id="rId5" Type="http://schemas.openxmlformats.org/officeDocument/2006/relationships/printerSettings" Target="../printerSettings/printerSettings247.bin"/><Relationship Id="rId4" Type="http://schemas.openxmlformats.org/officeDocument/2006/relationships/printerSettings" Target="../printerSettings/printerSettings246.bin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5.bin"/><Relationship Id="rId13" Type="http://schemas.openxmlformats.org/officeDocument/2006/relationships/drawing" Target="../drawings/drawing38.xml"/><Relationship Id="rId3" Type="http://schemas.openxmlformats.org/officeDocument/2006/relationships/printerSettings" Target="../printerSettings/printerSettings250.bin"/><Relationship Id="rId7" Type="http://schemas.openxmlformats.org/officeDocument/2006/relationships/printerSettings" Target="../printerSettings/printerSettings254.bin"/><Relationship Id="rId12" Type="http://schemas.openxmlformats.org/officeDocument/2006/relationships/printerSettings" Target="../printerSettings/printerSettings259.bin"/><Relationship Id="rId2" Type="http://schemas.openxmlformats.org/officeDocument/2006/relationships/printerSettings" Target="../printerSettings/printerSettings249.bin"/><Relationship Id="rId1" Type="http://schemas.openxmlformats.org/officeDocument/2006/relationships/printerSettings" Target="../printerSettings/printerSettings248.bin"/><Relationship Id="rId6" Type="http://schemas.openxmlformats.org/officeDocument/2006/relationships/printerSettings" Target="../printerSettings/printerSettings253.bin"/><Relationship Id="rId11" Type="http://schemas.openxmlformats.org/officeDocument/2006/relationships/printerSettings" Target="../printerSettings/printerSettings258.bin"/><Relationship Id="rId5" Type="http://schemas.openxmlformats.org/officeDocument/2006/relationships/printerSettings" Target="../printerSettings/printerSettings252.bin"/><Relationship Id="rId10" Type="http://schemas.openxmlformats.org/officeDocument/2006/relationships/printerSettings" Target="../printerSettings/printerSettings257.bin"/><Relationship Id="rId4" Type="http://schemas.openxmlformats.org/officeDocument/2006/relationships/printerSettings" Target="../printerSettings/printerSettings251.bin"/><Relationship Id="rId9" Type="http://schemas.openxmlformats.org/officeDocument/2006/relationships/printerSettings" Target="../printerSettings/printerSettings256.bin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7.bin"/><Relationship Id="rId13" Type="http://schemas.openxmlformats.org/officeDocument/2006/relationships/drawing" Target="../drawings/drawing39.xml"/><Relationship Id="rId3" Type="http://schemas.openxmlformats.org/officeDocument/2006/relationships/printerSettings" Target="../printerSettings/printerSettings262.bin"/><Relationship Id="rId7" Type="http://schemas.openxmlformats.org/officeDocument/2006/relationships/printerSettings" Target="../printerSettings/printerSettings266.bin"/><Relationship Id="rId12" Type="http://schemas.openxmlformats.org/officeDocument/2006/relationships/printerSettings" Target="../printerSettings/printerSettings271.bin"/><Relationship Id="rId2" Type="http://schemas.openxmlformats.org/officeDocument/2006/relationships/printerSettings" Target="../printerSettings/printerSettings261.bin"/><Relationship Id="rId1" Type="http://schemas.openxmlformats.org/officeDocument/2006/relationships/printerSettings" Target="../printerSettings/printerSettings260.bin"/><Relationship Id="rId6" Type="http://schemas.openxmlformats.org/officeDocument/2006/relationships/printerSettings" Target="../printerSettings/printerSettings265.bin"/><Relationship Id="rId11" Type="http://schemas.openxmlformats.org/officeDocument/2006/relationships/printerSettings" Target="../printerSettings/printerSettings270.bin"/><Relationship Id="rId5" Type="http://schemas.openxmlformats.org/officeDocument/2006/relationships/printerSettings" Target="../printerSettings/printerSettings264.bin"/><Relationship Id="rId10" Type="http://schemas.openxmlformats.org/officeDocument/2006/relationships/printerSettings" Target="../printerSettings/printerSettings269.bin"/><Relationship Id="rId4" Type="http://schemas.openxmlformats.org/officeDocument/2006/relationships/printerSettings" Target="../printerSettings/printerSettings263.bin"/><Relationship Id="rId9" Type="http://schemas.openxmlformats.org/officeDocument/2006/relationships/printerSettings" Target="../printerSettings/printerSettings268.bin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9.bin"/><Relationship Id="rId13" Type="http://schemas.openxmlformats.org/officeDocument/2006/relationships/drawing" Target="../drawings/drawing40.xml"/><Relationship Id="rId3" Type="http://schemas.openxmlformats.org/officeDocument/2006/relationships/printerSettings" Target="../printerSettings/printerSettings274.bin"/><Relationship Id="rId7" Type="http://schemas.openxmlformats.org/officeDocument/2006/relationships/printerSettings" Target="../printerSettings/printerSettings278.bin"/><Relationship Id="rId12" Type="http://schemas.openxmlformats.org/officeDocument/2006/relationships/printerSettings" Target="../printerSettings/printerSettings283.bin"/><Relationship Id="rId2" Type="http://schemas.openxmlformats.org/officeDocument/2006/relationships/printerSettings" Target="../printerSettings/printerSettings273.bin"/><Relationship Id="rId1" Type="http://schemas.openxmlformats.org/officeDocument/2006/relationships/printerSettings" Target="../printerSettings/printerSettings272.bin"/><Relationship Id="rId6" Type="http://schemas.openxmlformats.org/officeDocument/2006/relationships/printerSettings" Target="../printerSettings/printerSettings277.bin"/><Relationship Id="rId11" Type="http://schemas.openxmlformats.org/officeDocument/2006/relationships/printerSettings" Target="../printerSettings/printerSettings282.bin"/><Relationship Id="rId5" Type="http://schemas.openxmlformats.org/officeDocument/2006/relationships/printerSettings" Target="../printerSettings/printerSettings276.bin"/><Relationship Id="rId10" Type="http://schemas.openxmlformats.org/officeDocument/2006/relationships/printerSettings" Target="../printerSettings/printerSettings281.bin"/><Relationship Id="rId4" Type="http://schemas.openxmlformats.org/officeDocument/2006/relationships/printerSettings" Target="../printerSettings/printerSettings275.bin"/><Relationship Id="rId9" Type="http://schemas.openxmlformats.org/officeDocument/2006/relationships/printerSettings" Target="../printerSettings/printerSettings280.bin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91.bin"/><Relationship Id="rId13" Type="http://schemas.openxmlformats.org/officeDocument/2006/relationships/drawing" Target="../drawings/drawing41.xml"/><Relationship Id="rId3" Type="http://schemas.openxmlformats.org/officeDocument/2006/relationships/printerSettings" Target="../printerSettings/printerSettings286.bin"/><Relationship Id="rId7" Type="http://schemas.openxmlformats.org/officeDocument/2006/relationships/printerSettings" Target="../printerSettings/printerSettings290.bin"/><Relationship Id="rId12" Type="http://schemas.openxmlformats.org/officeDocument/2006/relationships/printerSettings" Target="../printerSettings/printerSettings295.bin"/><Relationship Id="rId2" Type="http://schemas.openxmlformats.org/officeDocument/2006/relationships/printerSettings" Target="../printerSettings/printerSettings285.bin"/><Relationship Id="rId1" Type="http://schemas.openxmlformats.org/officeDocument/2006/relationships/printerSettings" Target="../printerSettings/printerSettings284.bin"/><Relationship Id="rId6" Type="http://schemas.openxmlformats.org/officeDocument/2006/relationships/printerSettings" Target="../printerSettings/printerSettings289.bin"/><Relationship Id="rId11" Type="http://schemas.openxmlformats.org/officeDocument/2006/relationships/printerSettings" Target="../printerSettings/printerSettings294.bin"/><Relationship Id="rId5" Type="http://schemas.openxmlformats.org/officeDocument/2006/relationships/printerSettings" Target="../printerSettings/printerSettings288.bin"/><Relationship Id="rId10" Type="http://schemas.openxmlformats.org/officeDocument/2006/relationships/printerSettings" Target="../printerSettings/printerSettings293.bin"/><Relationship Id="rId4" Type="http://schemas.openxmlformats.org/officeDocument/2006/relationships/printerSettings" Target="../printerSettings/printerSettings287.bin"/><Relationship Id="rId9" Type="http://schemas.openxmlformats.org/officeDocument/2006/relationships/printerSettings" Target="../printerSettings/printerSettings292.bin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3.bin"/><Relationship Id="rId13" Type="http://schemas.openxmlformats.org/officeDocument/2006/relationships/drawing" Target="../drawings/drawing42.xml"/><Relationship Id="rId3" Type="http://schemas.openxmlformats.org/officeDocument/2006/relationships/printerSettings" Target="../printerSettings/printerSettings298.bin"/><Relationship Id="rId7" Type="http://schemas.openxmlformats.org/officeDocument/2006/relationships/printerSettings" Target="../printerSettings/printerSettings302.bin"/><Relationship Id="rId12" Type="http://schemas.openxmlformats.org/officeDocument/2006/relationships/printerSettings" Target="../printerSettings/printerSettings307.bin"/><Relationship Id="rId2" Type="http://schemas.openxmlformats.org/officeDocument/2006/relationships/printerSettings" Target="../printerSettings/printerSettings297.bin"/><Relationship Id="rId1" Type="http://schemas.openxmlformats.org/officeDocument/2006/relationships/printerSettings" Target="../printerSettings/printerSettings296.bin"/><Relationship Id="rId6" Type="http://schemas.openxmlformats.org/officeDocument/2006/relationships/printerSettings" Target="../printerSettings/printerSettings301.bin"/><Relationship Id="rId11" Type="http://schemas.openxmlformats.org/officeDocument/2006/relationships/printerSettings" Target="../printerSettings/printerSettings306.bin"/><Relationship Id="rId5" Type="http://schemas.openxmlformats.org/officeDocument/2006/relationships/printerSettings" Target="../printerSettings/printerSettings300.bin"/><Relationship Id="rId10" Type="http://schemas.openxmlformats.org/officeDocument/2006/relationships/printerSettings" Target="../printerSettings/printerSettings305.bin"/><Relationship Id="rId4" Type="http://schemas.openxmlformats.org/officeDocument/2006/relationships/printerSettings" Target="../printerSettings/printerSettings299.bin"/><Relationship Id="rId9" Type="http://schemas.openxmlformats.org/officeDocument/2006/relationships/printerSettings" Target="../printerSettings/printerSettings304.bin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15.bin"/><Relationship Id="rId13" Type="http://schemas.openxmlformats.org/officeDocument/2006/relationships/drawing" Target="../drawings/drawing43.xml"/><Relationship Id="rId3" Type="http://schemas.openxmlformats.org/officeDocument/2006/relationships/printerSettings" Target="../printerSettings/printerSettings310.bin"/><Relationship Id="rId7" Type="http://schemas.openxmlformats.org/officeDocument/2006/relationships/printerSettings" Target="../printerSettings/printerSettings314.bin"/><Relationship Id="rId12" Type="http://schemas.openxmlformats.org/officeDocument/2006/relationships/printerSettings" Target="../printerSettings/printerSettings319.bin"/><Relationship Id="rId2" Type="http://schemas.openxmlformats.org/officeDocument/2006/relationships/printerSettings" Target="../printerSettings/printerSettings309.bin"/><Relationship Id="rId1" Type="http://schemas.openxmlformats.org/officeDocument/2006/relationships/printerSettings" Target="../printerSettings/printerSettings308.bin"/><Relationship Id="rId6" Type="http://schemas.openxmlformats.org/officeDocument/2006/relationships/printerSettings" Target="../printerSettings/printerSettings313.bin"/><Relationship Id="rId11" Type="http://schemas.openxmlformats.org/officeDocument/2006/relationships/printerSettings" Target="../printerSettings/printerSettings318.bin"/><Relationship Id="rId5" Type="http://schemas.openxmlformats.org/officeDocument/2006/relationships/printerSettings" Target="../printerSettings/printerSettings312.bin"/><Relationship Id="rId10" Type="http://schemas.openxmlformats.org/officeDocument/2006/relationships/printerSettings" Target="../printerSettings/printerSettings317.bin"/><Relationship Id="rId4" Type="http://schemas.openxmlformats.org/officeDocument/2006/relationships/printerSettings" Target="../printerSettings/printerSettings311.bin"/><Relationship Id="rId9" Type="http://schemas.openxmlformats.org/officeDocument/2006/relationships/printerSettings" Target="../printerSettings/printerSettings31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2.bin"/><Relationship Id="rId2" Type="http://schemas.openxmlformats.org/officeDocument/2006/relationships/printerSettings" Target="../printerSettings/printerSettings321.bin"/><Relationship Id="rId1" Type="http://schemas.openxmlformats.org/officeDocument/2006/relationships/printerSettings" Target="../printerSettings/printerSettings320.bin"/><Relationship Id="rId6" Type="http://schemas.openxmlformats.org/officeDocument/2006/relationships/drawing" Target="../drawings/drawing44.xml"/><Relationship Id="rId5" Type="http://schemas.openxmlformats.org/officeDocument/2006/relationships/printerSettings" Target="../printerSettings/printerSettings324.bin"/><Relationship Id="rId4" Type="http://schemas.openxmlformats.org/officeDocument/2006/relationships/printerSettings" Target="../printerSettings/printerSettings323.bin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2.bin"/><Relationship Id="rId13" Type="http://schemas.openxmlformats.org/officeDocument/2006/relationships/drawing" Target="../drawings/drawing45.xml"/><Relationship Id="rId3" Type="http://schemas.openxmlformats.org/officeDocument/2006/relationships/printerSettings" Target="../printerSettings/printerSettings327.bin"/><Relationship Id="rId7" Type="http://schemas.openxmlformats.org/officeDocument/2006/relationships/printerSettings" Target="../printerSettings/printerSettings331.bin"/><Relationship Id="rId12" Type="http://schemas.openxmlformats.org/officeDocument/2006/relationships/printerSettings" Target="../printerSettings/printerSettings336.bin"/><Relationship Id="rId2" Type="http://schemas.openxmlformats.org/officeDocument/2006/relationships/printerSettings" Target="../printerSettings/printerSettings326.bin"/><Relationship Id="rId1" Type="http://schemas.openxmlformats.org/officeDocument/2006/relationships/printerSettings" Target="../printerSettings/printerSettings325.bin"/><Relationship Id="rId6" Type="http://schemas.openxmlformats.org/officeDocument/2006/relationships/printerSettings" Target="../printerSettings/printerSettings330.bin"/><Relationship Id="rId11" Type="http://schemas.openxmlformats.org/officeDocument/2006/relationships/printerSettings" Target="../printerSettings/printerSettings335.bin"/><Relationship Id="rId5" Type="http://schemas.openxmlformats.org/officeDocument/2006/relationships/printerSettings" Target="../printerSettings/printerSettings329.bin"/><Relationship Id="rId10" Type="http://schemas.openxmlformats.org/officeDocument/2006/relationships/printerSettings" Target="../printerSettings/printerSettings334.bin"/><Relationship Id="rId4" Type="http://schemas.openxmlformats.org/officeDocument/2006/relationships/printerSettings" Target="../printerSettings/printerSettings328.bin"/><Relationship Id="rId9" Type="http://schemas.openxmlformats.org/officeDocument/2006/relationships/printerSettings" Target="../printerSettings/printerSettings333.bin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4.bin"/><Relationship Id="rId13" Type="http://schemas.openxmlformats.org/officeDocument/2006/relationships/drawing" Target="../drawings/drawing46.xml"/><Relationship Id="rId3" Type="http://schemas.openxmlformats.org/officeDocument/2006/relationships/printerSettings" Target="../printerSettings/printerSettings339.bin"/><Relationship Id="rId7" Type="http://schemas.openxmlformats.org/officeDocument/2006/relationships/printerSettings" Target="../printerSettings/printerSettings343.bin"/><Relationship Id="rId12" Type="http://schemas.openxmlformats.org/officeDocument/2006/relationships/printerSettings" Target="../printerSettings/printerSettings348.bin"/><Relationship Id="rId2" Type="http://schemas.openxmlformats.org/officeDocument/2006/relationships/printerSettings" Target="../printerSettings/printerSettings338.bin"/><Relationship Id="rId1" Type="http://schemas.openxmlformats.org/officeDocument/2006/relationships/printerSettings" Target="../printerSettings/printerSettings337.bin"/><Relationship Id="rId6" Type="http://schemas.openxmlformats.org/officeDocument/2006/relationships/printerSettings" Target="../printerSettings/printerSettings342.bin"/><Relationship Id="rId11" Type="http://schemas.openxmlformats.org/officeDocument/2006/relationships/printerSettings" Target="../printerSettings/printerSettings347.bin"/><Relationship Id="rId5" Type="http://schemas.openxmlformats.org/officeDocument/2006/relationships/printerSettings" Target="../printerSettings/printerSettings341.bin"/><Relationship Id="rId10" Type="http://schemas.openxmlformats.org/officeDocument/2006/relationships/printerSettings" Target="../printerSettings/printerSettings346.bin"/><Relationship Id="rId4" Type="http://schemas.openxmlformats.org/officeDocument/2006/relationships/printerSettings" Target="../printerSettings/printerSettings340.bin"/><Relationship Id="rId9" Type="http://schemas.openxmlformats.org/officeDocument/2006/relationships/printerSettings" Target="../printerSettings/printerSettings345.bin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56.bin"/><Relationship Id="rId13" Type="http://schemas.openxmlformats.org/officeDocument/2006/relationships/drawing" Target="../drawings/drawing47.xml"/><Relationship Id="rId3" Type="http://schemas.openxmlformats.org/officeDocument/2006/relationships/printerSettings" Target="../printerSettings/printerSettings351.bin"/><Relationship Id="rId7" Type="http://schemas.openxmlformats.org/officeDocument/2006/relationships/printerSettings" Target="../printerSettings/printerSettings355.bin"/><Relationship Id="rId12" Type="http://schemas.openxmlformats.org/officeDocument/2006/relationships/printerSettings" Target="../printerSettings/printerSettings360.bin"/><Relationship Id="rId2" Type="http://schemas.openxmlformats.org/officeDocument/2006/relationships/printerSettings" Target="../printerSettings/printerSettings350.bin"/><Relationship Id="rId1" Type="http://schemas.openxmlformats.org/officeDocument/2006/relationships/printerSettings" Target="../printerSettings/printerSettings349.bin"/><Relationship Id="rId6" Type="http://schemas.openxmlformats.org/officeDocument/2006/relationships/printerSettings" Target="../printerSettings/printerSettings354.bin"/><Relationship Id="rId11" Type="http://schemas.openxmlformats.org/officeDocument/2006/relationships/printerSettings" Target="../printerSettings/printerSettings359.bin"/><Relationship Id="rId5" Type="http://schemas.openxmlformats.org/officeDocument/2006/relationships/printerSettings" Target="../printerSettings/printerSettings353.bin"/><Relationship Id="rId10" Type="http://schemas.openxmlformats.org/officeDocument/2006/relationships/printerSettings" Target="../printerSettings/printerSettings358.bin"/><Relationship Id="rId4" Type="http://schemas.openxmlformats.org/officeDocument/2006/relationships/printerSettings" Target="../printerSettings/printerSettings352.bin"/><Relationship Id="rId9" Type="http://schemas.openxmlformats.org/officeDocument/2006/relationships/printerSettings" Target="../printerSettings/printerSettings357.bin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68.bin"/><Relationship Id="rId13" Type="http://schemas.openxmlformats.org/officeDocument/2006/relationships/drawing" Target="../drawings/drawing48.xml"/><Relationship Id="rId3" Type="http://schemas.openxmlformats.org/officeDocument/2006/relationships/printerSettings" Target="../printerSettings/printerSettings363.bin"/><Relationship Id="rId7" Type="http://schemas.openxmlformats.org/officeDocument/2006/relationships/printerSettings" Target="../printerSettings/printerSettings367.bin"/><Relationship Id="rId12" Type="http://schemas.openxmlformats.org/officeDocument/2006/relationships/printerSettings" Target="../printerSettings/printerSettings372.bin"/><Relationship Id="rId2" Type="http://schemas.openxmlformats.org/officeDocument/2006/relationships/printerSettings" Target="../printerSettings/printerSettings362.bin"/><Relationship Id="rId1" Type="http://schemas.openxmlformats.org/officeDocument/2006/relationships/printerSettings" Target="../printerSettings/printerSettings361.bin"/><Relationship Id="rId6" Type="http://schemas.openxmlformats.org/officeDocument/2006/relationships/printerSettings" Target="../printerSettings/printerSettings366.bin"/><Relationship Id="rId11" Type="http://schemas.openxmlformats.org/officeDocument/2006/relationships/printerSettings" Target="../printerSettings/printerSettings371.bin"/><Relationship Id="rId5" Type="http://schemas.openxmlformats.org/officeDocument/2006/relationships/printerSettings" Target="../printerSettings/printerSettings365.bin"/><Relationship Id="rId10" Type="http://schemas.openxmlformats.org/officeDocument/2006/relationships/printerSettings" Target="../printerSettings/printerSettings370.bin"/><Relationship Id="rId4" Type="http://schemas.openxmlformats.org/officeDocument/2006/relationships/printerSettings" Target="../printerSettings/printerSettings364.bin"/><Relationship Id="rId9" Type="http://schemas.openxmlformats.org/officeDocument/2006/relationships/printerSettings" Target="../printerSettings/printerSettings369.bin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80.bin"/><Relationship Id="rId13" Type="http://schemas.openxmlformats.org/officeDocument/2006/relationships/drawing" Target="../drawings/drawing49.xml"/><Relationship Id="rId3" Type="http://schemas.openxmlformats.org/officeDocument/2006/relationships/printerSettings" Target="../printerSettings/printerSettings375.bin"/><Relationship Id="rId7" Type="http://schemas.openxmlformats.org/officeDocument/2006/relationships/printerSettings" Target="../printerSettings/printerSettings379.bin"/><Relationship Id="rId12" Type="http://schemas.openxmlformats.org/officeDocument/2006/relationships/printerSettings" Target="../printerSettings/printerSettings384.bin"/><Relationship Id="rId2" Type="http://schemas.openxmlformats.org/officeDocument/2006/relationships/printerSettings" Target="../printerSettings/printerSettings374.bin"/><Relationship Id="rId1" Type="http://schemas.openxmlformats.org/officeDocument/2006/relationships/printerSettings" Target="../printerSettings/printerSettings373.bin"/><Relationship Id="rId6" Type="http://schemas.openxmlformats.org/officeDocument/2006/relationships/printerSettings" Target="../printerSettings/printerSettings378.bin"/><Relationship Id="rId11" Type="http://schemas.openxmlformats.org/officeDocument/2006/relationships/printerSettings" Target="../printerSettings/printerSettings383.bin"/><Relationship Id="rId5" Type="http://schemas.openxmlformats.org/officeDocument/2006/relationships/printerSettings" Target="../printerSettings/printerSettings377.bin"/><Relationship Id="rId10" Type="http://schemas.openxmlformats.org/officeDocument/2006/relationships/printerSettings" Target="../printerSettings/printerSettings382.bin"/><Relationship Id="rId4" Type="http://schemas.openxmlformats.org/officeDocument/2006/relationships/printerSettings" Target="../printerSettings/printerSettings376.bin"/><Relationship Id="rId9" Type="http://schemas.openxmlformats.org/officeDocument/2006/relationships/printerSettings" Target="../printerSettings/printerSettings381.bin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92.bin"/><Relationship Id="rId13" Type="http://schemas.openxmlformats.org/officeDocument/2006/relationships/drawing" Target="../drawings/drawing50.xml"/><Relationship Id="rId3" Type="http://schemas.openxmlformats.org/officeDocument/2006/relationships/printerSettings" Target="../printerSettings/printerSettings387.bin"/><Relationship Id="rId7" Type="http://schemas.openxmlformats.org/officeDocument/2006/relationships/printerSettings" Target="../printerSettings/printerSettings391.bin"/><Relationship Id="rId12" Type="http://schemas.openxmlformats.org/officeDocument/2006/relationships/printerSettings" Target="../printerSettings/printerSettings396.bin"/><Relationship Id="rId2" Type="http://schemas.openxmlformats.org/officeDocument/2006/relationships/printerSettings" Target="../printerSettings/printerSettings386.bin"/><Relationship Id="rId1" Type="http://schemas.openxmlformats.org/officeDocument/2006/relationships/printerSettings" Target="../printerSettings/printerSettings385.bin"/><Relationship Id="rId6" Type="http://schemas.openxmlformats.org/officeDocument/2006/relationships/printerSettings" Target="../printerSettings/printerSettings390.bin"/><Relationship Id="rId11" Type="http://schemas.openxmlformats.org/officeDocument/2006/relationships/printerSettings" Target="../printerSettings/printerSettings395.bin"/><Relationship Id="rId5" Type="http://schemas.openxmlformats.org/officeDocument/2006/relationships/printerSettings" Target="../printerSettings/printerSettings389.bin"/><Relationship Id="rId10" Type="http://schemas.openxmlformats.org/officeDocument/2006/relationships/printerSettings" Target="../printerSettings/printerSettings394.bin"/><Relationship Id="rId4" Type="http://schemas.openxmlformats.org/officeDocument/2006/relationships/printerSettings" Target="../printerSettings/printerSettings388.bin"/><Relationship Id="rId9" Type="http://schemas.openxmlformats.org/officeDocument/2006/relationships/printerSettings" Target="../printerSettings/printerSettings393.bin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04.bin"/><Relationship Id="rId13" Type="http://schemas.openxmlformats.org/officeDocument/2006/relationships/drawing" Target="../drawings/drawing51.xml"/><Relationship Id="rId3" Type="http://schemas.openxmlformats.org/officeDocument/2006/relationships/printerSettings" Target="../printerSettings/printerSettings399.bin"/><Relationship Id="rId7" Type="http://schemas.openxmlformats.org/officeDocument/2006/relationships/printerSettings" Target="../printerSettings/printerSettings403.bin"/><Relationship Id="rId12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398.bin"/><Relationship Id="rId1" Type="http://schemas.openxmlformats.org/officeDocument/2006/relationships/printerSettings" Target="../printerSettings/printerSettings397.bin"/><Relationship Id="rId6" Type="http://schemas.openxmlformats.org/officeDocument/2006/relationships/printerSettings" Target="../printerSettings/printerSettings402.bin"/><Relationship Id="rId11" Type="http://schemas.openxmlformats.org/officeDocument/2006/relationships/printerSettings" Target="../printerSettings/printerSettings407.bin"/><Relationship Id="rId5" Type="http://schemas.openxmlformats.org/officeDocument/2006/relationships/printerSettings" Target="../printerSettings/printerSettings401.bin"/><Relationship Id="rId10" Type="http://schemas.openxmlformats.org/officeDocument/2006/relationships/printerSettings" Target="../printerSettings/printerSettings406.bin"/><Relationship Id="rId4" Type="http://schemas.openxmlformats.org/officeDocument/2006/relationships/printerSettings" Target="../printerSettings/printerSettings400.bin"/><Relationship Id="rId9" Type="http://schemas.openxmlformats.org/officeDocument/2006/relationships/printerSettings" Target="../printerSettings/printerSettings405.bin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16.bin"/><Relationship Id="rId13" Type="http://schemas.openxmlformats.org/officeDocument/2006/relationships/drawing" Target="../drawings/drawing52.xml"/><Relationship Id="rId3" Type="http://schemas.openxmlformats.org/officeDocument/2006/relationships/printerSettings" Target="../printerSettings/printerSettings411.bin"/><Relationship Id="rId7" Type="http://schemas.openxmlformats.org/officeDocument/2006/relationships/printerSettings" Target="../printerSettings/printerSettings415.bin"/><Relationship Id="rId12" Type="http://schemas.openxmlformats.org/officeDocument/2006/relationships/printerSettings" Target="../printerSettings/printerSettings420.bin"/><Relationship Id="rId2" Type="http://schemas.openxmlformats.org/officeDocument/2006/relationships/printerSettings" Target="../printerSettings/printerSettings410.bin"/><Relationship Id="rId1" Type="http://schemas.openxmlformats.org/officeDocument/2006/relationships/printerSettings" Target="../printerSettings/printerSettings409.bin"/><Relationship Id="rId6" Type="http://schemas.openxmlformats.org/officeDocument/2006/relationships/printerSettings" Target="../printerSettings/printerSettings414.bin"/><Relationship Id="rId11" Type="http://schemas.openxmlformats.org/officeDocument/2006/relationships/printerSettings" Target="../printerSettings/printerSettings419.bin"/><Relationship Id="rId5" Type="http://schemas.openxmlformats.org/officeDocument/2006/relationships/printerSettings" Target="../printerSettings/printerSettings413.bin"/><Relationship Id="rId10" Type="http://schemas.openxmlformats.org/officeDocument/2006/relationships/printerSettings" Target="../printerSettings/printerSettings418.bin"/><Relationship Id="rId4" Type="http://schemas.openxmlformats.org/officeDocument/2006/relationships/printerSettings" Target="../printerSettings/printerSettings412.bin"/><Relationship Id="rId9" Type="http://schemas.openxmlformats.org/officeDocument/2006/relationships/printerSettings" Target="../printerSettings/printerSettings417.bin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28.bin"/><Relationship Id="rId13" Type="http://schemas.openxmlformats.org/officeDocument/2006/relationships/drawing" Target="../drawings/drawing53.xml"/><Relationship Id="rId3" Type="http://schemas.openxmlformats.org/officeDocument/2006/relationships/printerSettings" Target="../printerSettings/printerSettings423.bin"/><Relationship Id="rId7" Type="http://schemas.openxmlformats.org/officeDocument/2006/relationships/printerSettings" Target="../printerSettings/printerSettings427.bin"/><Relationship Id="rId12" Type="http://schemas.openxmlformats.org/officeDocument/2006/relationships/printerSettings" Target="../printerSettings/printerSettings432.bin"/><Relationship Id="rId2" Type="http://schemas.openxmlformats.org/officeDocument/2006/relationships/printerSettings" Target="../printerSettings/printerSettings422.bin"/><Relationship Id="rId1" Type="http://schemas.openxmlformats.org/officeDocument/2006/relationships/printerSettings" Target="../printerSettings/printerSettings421.bin"/><Relationship Id="rId6" Type="http://schemas.openxmlformats.org/officeDocument/2006/relationships/printerSettings" Target="../printerSettings/printerSettings426.bin"/><Relationship Id="rId11" Type="http://schemas.openxmlformats.org/officeDocument/2006/relationships/printerSettings" Target="../printerSettings/printerSettings431.bin"/><Relationship Id="rId5" Type="http://schemas.openxmlformats.org/officeDocument/2006/relationships/printerSettings" Target="../printerSettings/printerSettings425.bin"/><Relationship Id="rId10" Type="http://schemas.openxmlformats.org/officeDocument/2006/relationships/printerSettings" Target="../printerSettings/printerSettings430.bin"/><Relationship Id="rId4" Type="http://schemas.openxmlformats.org/officeDocument/2006/relationships/printerSettings" Target="../printerSettings/printerSettings424.bin"/><Relationship Id="rId9" Type="http://schemas.openxmlformats.org/officeDocument/2006/relationships/printerSettings" Target="../printerSettings/printerSettings429.bin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0.bin"/><Relationship Id="rId13" Type="http://schemas.openxmlformats.org/officeDocument/2006/relationships/drawing" Target="../drawings/drawing54.xml"/><Relationship Id="rId3" Type="http://schemas.openxmlformats.org/officeDocument/2006/relationships/printerSettings" Target="../printerSettings/printerSettings435.bin"/><Relationship Id="rId7" Type="http://schemas.openxmlformats.org/officeDocument/2006/relationships/printerSettings" Target="../printerSettings/printerSettings439.bin"/><Relationship Id="rId12" Type="http://schemas.openxmlformats.org/officeDocument/2006/relationships/printerSettings" Target="../printerSettings/printerSettings444.bin"/><Relationship Id="rId2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33.bin"/><Relationship Id="rId6" Type="http://schemas.openxmlformats.org/officeDocument/2006/relationships/printerSettings" Target="../printerSettings/printerSettings438.bin"/><Relationship Id="rId11" Type="http://schemas.openxmlformats.org/officeDocument/2006/relationships/printerSettings" Target="../printerSettings/printerSettings443.bin"/><Relationship Id="rId5" Type="http://schemas.openxmlformats.org/officeDocument/2006/relationships/printerSettings" Target="../printerSettings/printerSettings437.bin"/><Relationship Id="rId10" Type="http://schemas.openxmlformats.org/officeDocument/2006/relationships/printerSettings" Target="../printerSettings/printerSettings442.bin"/><Relationship Id="rId4" Type="http://schemas.openxmlformats.org/officeDocument/2006/relationships/printerSettings" Target="../printerSettings/printerSettings436.bin"/><Relationship Id="rId9" Type="http://schemas.openxmlformats.org/officeDocument/2006/relationships/printerSettings" Target="../printerSettings/printerSettings441.bin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52.bin"/><Relationship Id="rId13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8" Type="http://schemas.openxmlformats.org/officeDocument/2006/relationships/drawing" Target="../drawings/drawing55.xml"/><Relationship Id="rId3" Type="http://schemas.openxmlformats.org/officeDocument/2006/relationships/printerSettings" Target="../printerSettings/printerSettings447.bin"/><Relationship Id="rId7" Type="http://schemas.openxmlformats.org/officeDocument/2006/relationships/printerSettings" Target="../printerSettings/printerSettings451.bin"/><Relationship Id="rId12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7" Type="http://schemas.openxmlformats.org/officeDocument/2006/relationships/printerSettings" Target="../printerSettings/printerSettings456.bin"/><Relationship Id="rId2" Type="http://schemas.openxmlformats.org/officeDocument/2006/relationships/printerSettings" Target="../printerSettings/printerSettings446.bin"/><Relationship Id="rId16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" Type="http://schemas.openxmlformats.org/officeDocument/2006/relationships/printerSettings" Target="../printerSettings/printerSettings445.bin"/><Relationship Id="rId6" Type="http://schemas.openxmlformats.org/officeDocument/2006/relationships/printerSettings" Target="../printerSettings/printerSettings450.bin"/><Relationship Id="rId11" Type="http://schemas.openxmlformats.org/officeDocument/2006/relationships/printerSettings" Target="../printerSettings/printerSettings455.bin"/><Relationship Id="rId5" Type="http://schemas.openxmlformats.org/officeDocument/2006/relationships/printerSettings" Target="../printerSettings/printerSettings449.bin"/><Relationship Id="rId15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0" Type="http://schemas.openxmlformats.org/officeDocument/2006/relationships/printerSettings" Target="../printerSettings/printerSettings454.bin"/><Relationship Id="rId4" Type="http://schemas.openxmlformats.org/officeDocument/2006/relationships/printerSettings" Target="../printerSettings/printerSettings448.bin"/><Relationship Id="rId9" Type="http://schemas.openxmlformats.org/officeDocument/2006/relationships/printerSettings" Target="../printerSettings/printerSettings453.bin"/><Relationship Id="rId14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4.bin"/><Relationship Id="rId13" Type="http://schemas.openxmlformats.org/officeDocument/2006/relationships/drawing" Target="../drawings/drawing56.xml"/><Relationship Id="rId3" Type="http://schemas.openxmlformats.org/officeDocument/2006/relationships/printerSettings" Target="../printerSettings/printerSettings459.bin"/><Relationship Id="rId7" Type="http://schemas.openxmlformats.org/officeDocument/2006/relationships/printerSettings" Target="../printerSettings/printerSettings463.bin"/><Relationship Id="rId12" Type="http://schemas.openxmlformats.org/officeDocument/2006/relationships/printerSettings" Target="../printerSettings/printerSettings468.bin"/><Relationship Id="rId2" Type="http://schemas.openxmlformats.org/officeDocument/2006/relationships/printerSettings" Target="../printerSettings/printerSettings458.bin"/><Relationship Id="rId1" Type="http://schemas.openxmlformats.org/officeDocument/2006/relationships/printerSettings" Target="../printerSettings/printerSettings457.bin"/><Relationship Id="rId6" Type="http://schemas.openxmlformats.org/officeDocument/2006/relationships/printerSettings" Target="../printerSettings/printerSettings462.bin"/><Relationship Id="rId11" Type="http://schemas.openxmlformats.org/officeDocument/2006/relationships/printerSettings" Target="../printerSettings/printerSettings467.bin"/><Relationship Id="rId5" Type="http://schemas.openxmlformats.org/officeDocument/2006/relationships/printerSettings" Target="../printerSettings/printerSettings461.bin"/><Relationship Id="rId10" Type="http://schemas.openxmlformats.org/officeDocument/2006/relationships/printerSettings" Target="../printerSettings/printerSettings466.bin"/><Relationship Id="rId4" Type="http://schemas.openxmlformats.org/officeDocument/2006/relationships/printerSettings" Target="../printerSettings/printerSettings460.bin"/><Relationship Id="rId9" Type="http://schemas.openxmlformats.org/officeDocument/2006/relationships/printerSettings" Target="../printerSettings/printerSettings465.bin"/></Relationships>
</file>

<file path=xl/worksheets/_rels/sheet6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6.bin"/><Relationship Id="rId13" Type="http://schemas.openxmlformats.org/officeDocument/2006/relationships/drawing" Target="../drawings/drawing57.xml"/><Relationship Id="rId3" Type="http://schemas.openxmlformats.org/officeDocument/2006/relationships/printerSettings" Target="../printerSettings/printerSettings471.bin"/><Relationship Id="rId7" Type="http://schemas.openxmlformats.org/officeDocument/2006/relationships/printerSettings" Target="../printerSettings/printerSettings475.bin"/><Relationship Id="rId12" Type="http://schemas.openxmlformats.org/officeDocument/2006/relationships/printerSettings" Target="../printerSettings/printerSettings480.bin"/><Relationship Id="rId2" Type="http://schemas.openxmlformats.org/officeDocument/2006/relationships/printerSettings" Target="../printerSettings/printerSettings470.bin"/><Relationship Id="rId1" Type="http://schemas.openxmlformats.org/officeDocument/2006/relationships/printerSettings" Target="../printerSettings/printerSettings469.bin"/><Relationship Id="rId6" Type="http://schemas.openxmlformats.org/officeDocument/2006/relationships/printerSettings" Target="../printerSettings/printerSettings474.bin"/><Relationship Id="rId11" Type="http://schemas.openxmlformats.org/officeDocument/2006/relationships/printerSettings" Target="../printerSettings/printerSettings479.bin"/><Relationship Id="rId5" Type="http://schemas.openxmlformats.org/officeDocument/2006/relationships/printerSettings" Target="../printerSettings/printerSettings473.bin"/><Relationship Id="rId10" Type="http://schemas.openxmlformats.org/officeDocument/2006/relationships/printerSettings" Target="../printerSettings/printerSettings478.bin"/><Relationship Id="rId4" Type="http://schemas.openxmlformats.org/officeDocument/2006/relationships/printerSettings" Target="../printerSettings/printerSettings472.bin"/><Relationship Id="rId9" Type="http://schemas.openxmlformats.org/officeDocument/2006/relationships/printerSettings" Target="../printerSettings/printerSettings477.bin"/></Relationships>
</file>

<file path=xl/worksheets/_rels/sheet6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88.bin"/><Relationship Id="rId13" Type="http://schemas.openxmlformats.org/officeDocument/2006/relationships/drawing" Target="../drawings/drawing58.xml"/><Relationship Id="rId3" Type="http://schemas.openxmlformats.org/officeDocument/2006/relationships/printerSettings" Target="../printerSettings/printerSettings483.bin"/><Relationship Id="rId7" Type="http://schemas.openxmlformats.org/officeDocument/2006/relationships/printerSettings" Target="../printerSettings/printerSettings487.bin"/><Relationship Id="rId12" Type="http://schemas.openxmlformats.org/officeDocument/2006/relationships/printerSettings" Target="../printerSettings/printerSettings492.bin"/><Relationship Id="rId2" Type="http://schemas.openxmlformats.org/officeDocument/2006/relationships/printerSettings" Target="../printerSettings/printerSettings482.bin"/><Relationship Id="rId1" Type="http://schemas.openxmlformats.org/officeDocument/2006/relationships/printerSettings" Target="../printerSettings/printerSettings481.bin"/><Relationship Id="rId6" Type="http://schemas.openxmlformats.org/officeDocument/2006/relationships/printerSettings" Target="../printerSettings/printerSettings486.bin"/><Relationship Id="rId11" Type="http://schemas.openxmlformats.org/officeDocument/2006/relationships/printerSettings" Target="../printerSettings/printerSettings491.bin"/><Relationship Id="rId5" Type="http://schemas.openxmlformats.org/officeDocument/2006/relationships/printerSettings" Target="../printerSettings/printerSettings485.bin"/><Relationship Id="rId10" Type="http://schemas.openxmlformats.org/officeDocument/2006/relationships/printerSettings" Target="../printerSettings/printerSettings490.bin"/><Relationship Id="rId4" Type="http://schemas.openxmlformats.org/officeDocument/2006/relationships/printerSettings" Target="../printerSettings/printerSettings484.bin"/><Relationship Id="rId9" Type="http://schemas.openxmlformats.org/officeDocument/2006/relationships/printerSettings" Target="../printerSettings/printerSettings489.bin"/></Relationships>
</file>

<file path=xl/worksheets/_rels/sheet6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00.bin"/><Relationship Id="rId13" Type="http://schemas.openxmlformats.org/officeDocument/2006/relationships/drawing" Target="../drawings/drawing59.xml"/><Relationship Id="rId3" Type="http://schemas.openxmlformats.org/officeDocument/2006/relationships/printerSettings" Target="../printerSettings/printerSettings495.bin"/><Relationship Id="rId7" Type="http://schemas.openxmlformats.org/officeDocument/2006/relationships/printerSettings" Target="../printerSettings/printerSettings499.bin"/><Relationship Id="rId12" Type="http://schemas.openxmlformats.org/officeDocument/2006/relationships/printerSettings" Target="../printerSettings/printerSettings504.bin"/><Relationship Id="rId2" Type="http://schemas.openxmlformats.org/officeDocument/2006/relationships/printerSettings" Target="../printerSettings/printerSettings494.bin"/><Relationship Id="rId1" Type="http://schemas.openxmlformats.org/officeDocument/2006/relationships/printerSettings" Target="../printerSettings/printerSettings493.bin"/><Relationship Id="rId6" Type="http://schemas.openxmlformats.org/officeDocument/2006/relationships/printerSettings" Target="../printerSettings/printerSettings498.bin"/><Relationship Id="rId11" Type="http://schemas.openxmlformats.org/officeDocument/2006/relationships/printerSettings" Target="../printerSettings/printerSettings503.bin"/><Relationship Id="rId5" Type="http://schemas.openxmlformats.org/officeDocument/2006/relationships/printerSettings" Target="../printerSettings/printerSettings497.bin"/><Relationship Id="rId10" Type="http://schemas.openxmlformats.org/officeDocument/2006/relationships/printerSettings" Target="../printerSettings/printerSettings502.bin"/><Relationship Id="rId4" Type="http://schemas.openxmlformats.org/officeDocument/2006/relationships/printerSettings" Target="../printerSettings/printerSettings496.bin"/><Relationship Id="rId9" Type="http://schemas.openxmlformats.org/officeDocument/2006/relationships/printerSettings" Target="../printerSettings/printerSettings501.bin"/></Relationships>
</file>

<file path=xl/worksheets/_rels/sheet6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12.bin"/><Relationship Id="rId13" Type="http://schemas.openxmlformats.org/officeDocument/2006/relationships/drawing" Target="../drawings/drawing60.xml"/><Relationship Id="rId3" Type="http://schemas.openxmlformats.org/officeDocument/2006/relationships/printerSettings" Target="../printerSettings/printerSettings507.bin"/><Relationship Id="rId7" Type="http://schemas.openxmlformats.org/officeDocument/2006/relationships/printerSettings" Target="../printerSettings/printerSettings511.bin"/><Relationship Id="rId12" Type="http://schemas.openxmlformats.org/officeDocument/2006/relationships/printerSettings" Target="../printerSettings/printerSettings516.bin"/><Relationship Id="rId2" Type="http://schemas.openxmlformats.org/officeDocument/2006/relationships/printerSettings" Target="../printerSettings/printerSettings506.bin"/><Relationship Id="rId1" Type="http://schemas.openxmlformats.org/officeDocument/2006/relationships/printerSettings" Target="../printerSettings/printerSettings505.bin"/><Relationship Id="rId6" Type="http://schemas.openxmlformats.org/officeDocument/2006/relationships/printerSettings" Target="../printerSettings/printerSettings510.bin"/><Relationship Id="rId11" Type="http://schemas.openxmlformats.org/officeDocument/2006/relationships/printerSettings" Target="../printerSettings/printerSettings515.bin"/><Relationship Id="rId5" Type="http://schemas.openxmlformats.org/officeDocument/2006/relationships/printerSettings" Target="../printerSettings/printerSettings509.bin"/><Relationship Id="rId10" Type="http://schemas.openxmlformats.org/officeDocument/2006/relationships/printerSettings" Target="../printerSettings/printerSettings514.bin"/><Relationship Id="rId4" Type="http://schemas.openxmlformats.org/officeDocument/2006/relationships/printerSettings" Target="../printerSettings/printerSettings508.bin"/><Relationship Id="rId9" Type="http://schemas.openxmlformats.org/officeDocument/2006/relationships/printerSettings" Target="../printerSettings/printerSettings513.bin"/></Relationships>
</file>

<file path=xl/worksheets/_rels/sheet64.xml.rels><?xml version="1.0" encoding="UTF-8" standalone="yes"?>
<Relationships xmlns="http://schemas.openxmlformats.org/package/2006/relationships"><Relationship Id="rId13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8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6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9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1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4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2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7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50" Type="http://schemas.openxmlformats.org/officeDocument/2006/relationships/drawing" Target="../drawings/drawing61.xml"/><Relationship Id="rId7" Type="http://schemas.openxmlformats.org/officeDocument/2006/relationships/printerSettings" Target="../printerSettings/printerSettings523.bin"/><Relationship Id="rId2" Type="http://schemas.openxmlformats.org/officeDocument/2006/relationships/printerSettings" Target="../printerSettings/printerSettings518.bin"/><Relationship Id="rId16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9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1" Type="http://schemas.openxmlformats.org/officeDocument/2006/relationships/printerSettings" Target="../printerSettings/printerSettings527.bin"/><Relationship Id="rId24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2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7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0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5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5" Type="http://schemas.openxmlformats.org/officeDocument/2006/relationships/printerSettings" Target="../printerSettings/printerSettings521.bin"/><Relationship Id="rId15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3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8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6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9" Type="http://schemas.openxmlformats.org/officeDocument/2006/relationships/printerSettings" Target="../printerSettings/printerSettings528.bin"/><Relationship Id="rId10" Type="http://schemas.openxmlformats.org/officeDocument/2006/relationships/printerSettings" Target="../printerSettings/printerSettings526.bin"/><Relationship Id="rId19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1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4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" Type="http://schemas.openxmlformats.org/officeDocument/2006/relationships/printerSettings" Target="../printerSettings/printerSettings520.bin"/><Relationship Id="rId9" Type="http://schemas.openxmlformats.org/officeDocument/2006/relationships/printerSettings" Target="../printerSettings/printerSettings525.bin"/><Relationship Id="rId14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2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7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0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5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3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8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8" Type="http://schemas.openxmlformats.org/officeDocument/2006/relationships/printerSettings" Target="../printerSettings/printerSettings524.bin"/><Relationship Id="rId3" Type="http://schemas.openxmlformats.org/officeDocument/2006/relationships/printerSettings" Target="../printerSettings/printerSettings519.bin"/><Relationship Id="rId12" Type="http://schemas.openxmlformats.org/officeDocument/2006/relationships/hyperlink" Target="file:///\\192.9.1.54\..\..\..\amd373\AppData\Roaming\Microsoft\Excel\8.%20Spare%20Part\Master%20Spare%20Part%20Rev0.xlsx" TargetMode="External"/><Relationship Id="rId17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5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3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8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6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0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1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" Type="http://schemas.openxmlformats.org/officeDocument/2006/relationships/printerSettings" Target="../printerSettings/printerSettings517.bin"/><Relationship Id="rId6" Type="http://schemas.openxmlformats.org/officeDocument/2006/relationships/printerSettings" Target="../printerSettings/printerSettings522.bin"/></Relationships>
</file>

<file path=xl/worksheets/_rels/sheet6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36.bin"/><Relationship Id="rId13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8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3" Type="http://schemas.openxmlformats.org/officeDocument/2006/relationships/printerSettings" Target="../printerSettings/printerSettings531.bin"/><Relationship Id="rId7" Type="http://schemas.openxmlformats.org/officeDocument/2006/relationships/printerSettings" Target="../printerSettings/printerSettings535.bin"/><Relationship Id="rId12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7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" Type="http://schemas.openxmlformats.org/officeDocument/2006/relationships/printerSettings" Target="../printerSettings/printerSettings530.bin"/><Relationship Id="rId16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20" Type="http://schemas.openxmlformats.org/officeDocument/2006/relationships/printerSettings" Target="../printerSettings/printerSettings540.bin"/><Relationship Id="rId1" Type="http://schemas.openxmlformats.org/officeDocument/2006/relationships/printerSettings" Target="../printerSettings/printerSettings529.bin"/><Relationship Id="rId6" Type="http://schemas.openxmlformats.org/officeDocument/2006/relationships/printerSettings" Target="../printerSettings/printerSettings534.bin"/><Relationship Id="rId11" Type="http://schemas.openxmlformats.org/officeDocument/2006/relationships/printerSettings" Target="../printerSettings/printerSettings539.bin"/><Relationship Id="rId5" Type="http://schemas.openxmlformats.org/officeDocument/2006/relationships/printerSettings" Target="../printerSettings/printerSettings533.bin"/><Relationship Id="rId15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10" Type="http://schemas.openxmlformats.org/officeDocument/2006/relationships/printerSettings" Target="../printerSettings/printerSettings538.bin"/><Relationship Id="rId19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Relationship Id="rId4" Type="http://schemas.openxmlformats.org/officeDocument/2006/relationships/printerSettings" Target="../printerSettings/printerSettings532.bin"/><Relationship Id="rId9" Type="http://schemas.openxmlformats.org/officeDocument/2006/relationships/printerSettings" Target="../printerSettings/printerSettings537.bin"/><Relationship Id="rId14" Type="http://schemas.openxmlformats.org/officeDocument/2006/relationships/hyperlink" Target="file:///\\192.9.1.54\..\..\..\amd373\AppData\Roaming\Microsoft\Excel\Kualifikasi%20Daftar%20Peralatan%20Maintenance%202022\sparepart\Spare_Instrument%20rev2.xls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3.bin"/><Relationship Id="rId2" Type="http://schemas.openxmlformats.org/officeDocument/2006/relationships/printerSettings" Target="../printerSettings/printerSettings542.bin"/><Relationship Id="rId1" Type="http://schemas.openxmlformats.org/officeDocument/2006/relationships/printerSettings" Target="../printerSettings/printerSettings5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6"/>
  <dimension ref="A1:L75"/>
  <sheetViews>
    <sheetView zoomScale="115" zoomScaleNormal="84" workbookViewId="0">
      <selection activeCell="B15" sqref="B15"/>
    </sheetView>
  </sheetViews>
  <sheetFormatPr defaultColWidth="11.42578125" defaultRowHeight="18.75"/>
  <cols>
    <col min="1" max="1" width="6.5703125" style="1" customWidth="1"/>
    <col min="2" max="2" width="43.5703125" style="638" customWidth="1"/>
    <col min="3" max="3" width="8.42578125" style="638" customWidth="1"/>
    <col min="4" max="4" width="11.85546875" style="1002" customWidth="1"/>
    <col min="5" max="5" width="6.7109375" style="1" customWidth="1"/>
    <col min="6" max="6" width="28" style="1" customWidth="1"/>
    <col min="7" max="7" width="8.7109375" style="1" customWidth="1"/>
    <col min="8" max="8" width="11.42578125" style="1450"/>
    <col min="9" max="11" width="11.42578125" style="1"/>
    <col min="12" max="12" width="12.7109375" style="1" bestFit="1" customWidth="1"/>
    <col min="13" max="16384" width="11.42578125" style="1"/>
  </cols>
  <sheetData>
    <row r="1" spans="1:12" ht="22.5">
      <c r="A1" s="3426" t="s">
        <v>27077</v>
      </c>
      <c r="B1" s="3426"/>
      <c r="C1" s="3426"/>
      <c r="D1" s="3426"/>
      <c r="E1" s="3426"/>
      <c r="F1" s="3426"/>
      <c r="G1" s="3426"/>
      <c r="H1" s="3426"/>
      <c r="I1" s="3426"/>
      <c r="J1" s="3426"/>
      <c r="K1" s="3426"/>
    </row>
    <row r="2" spans="1:12" ht="13.5" customHeight="1">
      <c r="A2" s="355"/>
      <c r="B2" s="355"/>
      <c r="C2" s="355"/>
    </row>
    <row r="3" spans="1:12">
      <c r="A3" s="865" t="s">
        <v>6075</v>
      </c>
      <c r="B3" s="866"/>
      <c r="C3" s="818" t="s">
        <v>6164</v>
      </c>
      <c r="E3" s="865" t="s">
        <v>6076</v>
      </c>
      <c r="F3" s="866"/>
      <c r="G3" s="818" t="s">
        <v>6164</v>
      </c>
      <c r="I3" s="3131" t="s">
        <v>21658</v>
      </c>
      <c r="J3" s="3132"/>
      <c r="K3" s="3133" t="s">
        <v>6164</v>
      </c>
    </row>
    <row r="4" spans="1:12" ht="17.100000000000001" customHeight="1">
      <c r="A4" s="867">
        <v>1</v>
      </c>
      <c r="B4" s="868" t="s">
        <v>4874</v>
      </c>
      <c r="C4" s="869">
        <f>'1'!D79</f>
        <v>69</v>
      </c>
      <c r="D4" s="3246">
        <f>C4/C4</f>
        <v>1</v>
      </c>
      <c r="E4" s="867">
        <f>A28+1</f>
        <v>26</v>
      </c>
      <c r="F4" s="874" t="s">
        <v>6078</v>
      </c>
      <c r="G4" s="875">
        <f>'26'!D38</f>
        <v>17</v>
      </c>
      <c r="H4" s="3246">
        <f>G4/G4</f>
        <v>1</v>
      </c>
      <c r="I4" s="3134">
        <v>52</v>
      </c>
      <c r="J4" s="3243" t="s">
        <v>21659</v>
      </c>
      <c r="K4" s="3135">
        <f>'52'!C24</f>
        <v>14</v>
      </c>
      <c r="L4" s="3247">
        <f>K4/K4</f>
        <v>1</v>
      </c>
    </row>
    <row r="5" spans="1:12" ht="17.100000000000001" customHeight="1">
      <c r="A5" s="870">
        <f>A4+1</f>
        <v>2</v>
      </c>
      <c r="B5" s="871" t="s">
        <v>4875</v>
      </c>
      <c r="C5" s="872">
        <f>'2'!C754</f>
        <v>711</v>
      </c>
      <c r="D5" s="3246">
        <f t="shared" ref="D5:D33" si="0">C5/C5</f>
        <v>1</v>
      </c>
      <c r="E5" s="870">
        <f t="shared" ref="E5:E18" si="1">E4+1</f>
        <v>27</v>
      </c>
      <c r="F5" s="871" t="s">
        <v>6104</v>
      </c>
      <c r="G5" s="873">
        <f>'27'!D31</f>
        <v>13</v>
      </c>
      <c r="H5" s="3246">
        <f t="shared" ref="H5:H24" si="2">G5/G5</f>
        <v>1</v>
      </c>
      <c r="I5" s="3136">
        <f>I4+1</f>
        <v>53</v>
      </c>
      <c r="J5" s="2543" t="s">
        <v>21660</v>
      </c>
      <c r="K5" s="3137">
        <f>'53'!C36</f>
        <v>26</v>
      </c>
      <c r="L5" s="3247">
        <f>K5/K5</f>
        <v>1</v>
      </c>
    </row>
    <row r="6" spans="1:12" ht="17.100000000000001" customHeight="1">
      <c r="A6" s="870">
        <f t="shared" ref="A6:A28" si="3">A5+1</f>
        <v>3</v>
      </c>
      <c r="B6" s="871" t="s">
        <v>4876</v>
      </c>
      <c r="C6" s="872">
        <f>'3'!D415</f>
        <v>383</v>
      </c>
      <c r="D6" s="3246">
        <f t="shared" si="0"/>
        <v>1</v>
      </c>
      <c r="E6" s="870">
        <f t="shared" si="1"/>
        <v>28</v>
      </c>
      <c r="F6" s="871" t="s">
        <v>6009</v>
      </c>
      <c r="G6" s="873">
        <f>'28'!D50</f>
        <v>31</v>
      </c>
      <c r="H6" s="3246">
        <f t="shared" si="2"/>
        <v>1</v>
      </c>
      <c r="K6" s="2855">
        <f>SUM(K4:K5)</f>
        <v>40</v>
      </c>
      <c r="L6" s="3247">
        <f>AVERAGE(L4:L5)</f>
        <v>1</v>
      </c>
    </row>
    <row r="7" spans="1:12" ht="17.100000000000001" customHeight="1">
      <c r="A7" s="870">
        <f t="shared" si="3"/>
        <v>4</v>
      </c>
      <c r="B7" s="871" t="s">
        <v>4877</v>
      </c>
      <c r="C7" s="872">
        <f>'4'!D359</f>
        <v>323</v>
      </c>
      <c r="D7" s="3246">
        <f t="shared" si="0"/>
        <v>1</v>
      </c>
      <c r="E7" s="870">
        <f t="shared" si="1"/>
        <v>29</v>
      </c>
      <c r="F7" s="871" t="s">
        <v>5668</v>
      </c>
      <c r="G7" s="872">
        <f>'29'!D140</f>
        <v>121</v>
      </c>
      <c r="H7" s="3246">
        <f t="shared" si="2"/>
        <v>1</v>
      </c>
    </row>
    <row r="8" spans="1:12" ht="17.100000000000001" customHeight="1">
      <c r="A8" s="870">
        <f t="shared" si="3"/>
        <v>5</v>
      </c>
      <c r="B8" s="871" t="s">
        <v>4878</v>
      </c>
      <c r="C8" s="872">
        <f>'5'!D720</f>
        <v>683</v>
      </c>
      <c r="D8" s="3246">
        <f t="shared" si="0"/>
        <v>1</v>
      </c>
      <c r="E8" s="870">
        <f t="shared" si="1"/>
        <v>30</v>
      </c>
      <c r="F8" s="871" t="s">
        <v>5627</v>
      </c>
      <c r="G8" s="872">
        <f>'30'!D40</f>
        <v>19</v>
      </c>
      <c r="H8" s="3246">
        <f t="shared" si="2"/>
        <v>1</v>
      </c>
    </row>
    <row r="9" spans="1:12" ht="17.100000000000001" customHeight="1">
      <c r="A9" s="870">
        <f t="shared" si="3"/>
        <v>6</v>
      </c>
      <c r="B9" s="871" t="s">
        <v>4879</v>
      </c>
      <c r="C9" s="872">
        <f>'6'!D501</f>
        <v>468</v>
      </c>
      <c r="D9" s="3246">
        <f t="shared" si="0"/>
        <v>1</v>
      </c>
      <c r="E9" s="870">
        <f t="shared" si="1"/>
        <v>31</v>
      </c>
      <c r="F9" s="871" t="s">
        <v>5587</v>
      </c>
      <c r="G9" s="872">
        <f>'31'!D35</f>
        <v>20</v>
      </c>
      <c r="H9" s="3246">
        <f t="shared" si="2"/>
        <v>1</v>
      </c>
    </row>
    <row r="10" spans="1:12" ht="17.100000000000001" customHeight="1">
      <c r="A10" s="870">
        <f t="shared" si="3"/>
        <v>7</v>
      </c>
      <c r="B10" s="871" t="s">
        <v>4880</v>
      </c>
      <c r="C10" s="872">
        <f>'7'!D212</f>
        <v>192</v>
      </c>
      <c r="D10" s="3246">
        <f t="shared" si="0"/>
        <v>1</v>
      </c>
      <c r="E10" s="870">
        <f t="shared" si="1"/>
        <v>32</v>
      </c>
      <c r="F10" s="871" t="s">
        <v>6199</v>
      </c>
      <c r="G10" s="872">
        <f>'32'!D67</f>
        <v>50</v>
      </c>
      <c r="H10" s="3246">
        <f t="shared" si="2"/>
        <v>1</v>
      </c>
    </row>
    <row r="11" spans="1:12" ht="17.100000000000001" customHeight="1">
      <c r="A11" s="870">
        <f t="shared" si="3"/>
        <v>8</v>
      </c>
      <c r="B11" s="871" t="s">
        <v>4881</v>
      </c>
      <c r="C11" s="872">
        <f>'8'!D327</f>
        <v>298</v>
      </c>
      <c r="D11" s="3246">
        <f t="shared" si="0"/>
        <v>1</v>
      </c>
      <c r="E11" s="870">
        <f t="shared" si="1"/>
        <v>33</v>
      </c>
      <c r="F11" s="871" t="s">
        <v>5543</v>
      </c>
      <c r="G11" s="872">
        <f>'33'!D38</f>
        <v>20</v>
      </c>
      <c r="H11" s="3246">
        <f t="shared" si="2"/>
        <v>1</v>
      </c>
    </row>
    <row r="12" spans="1:12" ht="17.100000000000001" customHeight="1">
      <c r="A12" s="870">
        <f t="shared" si="3"/>
        <v>9</v>
      </c>
      <c r="B12" s="871" t="s">
        <v>4882</v>
      </c>
      <c r="C12" s="872">
        <f>'9'!D200</f>
        <v>176</v>
      </c>
      <c r="D12" s="3246">
        <f t="shared" si="0"/>
        <v>1</v>
      </c>
      <c r="E12" s="870">
        <f t="shared" si="1"/>
        <v>34</v>
      </c>
      <c r="F12" s="871" t="s">
        <v>5456</v>
      </c>
      <c r="G12" s="872">
        <f>'34'!D93</f>
        <v>77</v>
      </c>
      <c r="H12" s="3246">
        <f t="shared" si="2"/>
        <v>1</v>
      </c>
    </row>
    <row r="13" spans="1:12" ht="17.100000000000001" customHeight="1">
      <c r="A13" s="870">
        <f t="shared" si="3"/>
        <v>10</v>
      </c>
      <c r="B13" s="871" t="s">
        <v>4883</v>
      </c>
      <c r="C13" s="873">
        <f>'10'!F57</f>
        <v>37</v>
      </c>
      <c r="D13" s="3246">
        <f t="shared" si="0"/>
        <v>1</v>
      </c>
      <c r="E13" s="870">
        <f t="shared" si="1"/>
        <v>35</v>
      </c>
      <c r="F13" s="871" t="s">
        <v>5377</v>
      </c>
      <c r="G13" s="872">
        <f>'35'!D117</f>
        <v>98</v>
      </c>
      <c r="H13" s="3246">
        <f t="shared" si="2"/>
        <v>1</v>
      </c>
    </row>
    <row r="14" spans="1:12" ht="17.100000000000001" customHeight="1">
      <c r="A14" s="870">
        <f t="shared" si="3"/>
        <v>11</v>
      </c>
      <c r="B14" s="871" t="s">
        <v>4884</v>
      </c>
      <c r="C14" s="872">
        <f>'11'!F125</f>
        <v>114</v>
      </c>
      <c r="D14" s="3246">
        <f t="shared" si="0"/>
        <v>1</v>
      </c>
      <c r="E14" s="870">
        <f t="shared" si="1"/>
        <v>36</v>
      </c>
      <c r="F14" s="871" t="s">
        <v>5301</v>
      </c>
      <c r="G14" s="872">
        <f>'36'!D50</f>
        <v>34</v>
      </c>
      <c r="H14" s="3246">
        <f t="shared" si="2"/>
        <v>1</v>
      </c>
    </row>
    <row r="15" spans="1:12" ht="17.100000000000001" customHeight="1">
      <c r="A15" s="870">
        <f t="shared" si="3"/>
        <v>12</v>
      </c>
      <c r="B15" s="871" t="s">
        <v>4885</v>
      </c>
      <c r="C15" s="873">
        <f>'12'!C470</f>
        <v>435</v>
      </c>
      <c r="D15" s="3246">
        <f t="shared" si="0"/>
        <v>1</v>
      </c>
      <c r="E15" s="870">
        <f t="shared" si="1"/>
        <v>37</v>
      </c>
      <c r="F15" s="871" t="s">
        <v>5285</v>
      </c>
      <c r="G15" s="872">
        <f>'37'!D33</f>
        <v>13</v>
      </c>
      <c r="H15" s="3246">
        <f t="shared" si="2"/>
        <v>1</v>
      </c>
    </row>
    <row r="16" spans="1:12" ht="17.100000000000001" customHeight="1">
      <c r="A16" s="870">
        <f t="shared" si="3"/>
        <v>13</v>
      </c>
      <c r="B16" s="871" t="s">
        <v>4886</v>
      </c>
      <c r="C16" s="873">
        <f>'13'!C21</f>
        <v>10</v>
      </c>
      <c r="D16" s="3246">
        <f t="shared" si="0"/>
        <v>1</v>
      </c>
      <c r="E16" s="870">
        <f t="shared" si="1"/>
        <v>38</v>
      </c>
      <c r="F16" s="871" t="s">
        <v>12848</v>
      </c>
      <c r="G16" s="872">
        <f>'38'!D178</f>
        <v>158</v>
      </c>
      <c r="H16" s="3246">
        <f t="shared" si="2"/>
        <v>1</v>
      </c>
    </row>
    <row r="17" spans="1:8" ht="17.100000000000001" customHeight="1">
      <c r="A17" s="870">
        <f t="shared" si="3"/>
        <v>14</v>
      </c>
      <c r="B17" s="871" t="s">
        <v>4887</v>
      </c>
      <c r="C17" s="873">
        <f>'14'!C278</f>
        <v>268</v>
      </c>
      <c r="D17" s="3246">
        <f t="shared" si="0"/>
        <v>1</v>
      </c>
      <c r="E17" s="870">
        <f t="shared" si="1"/>
        <v>39</v>
      </c>
      <c r="F17" s="871" t="s">
        <v>4908</v>
      </c>
      <c r="G17" s="872">
        <f>'39'!D63</f>
        <v>45</v>
      </c>
      <c r="H17" s="3246">
        <f t="shared" si="2"/>
        <v>1</v>
      </c>
    </row>
    <row r="18" spans="1:8" ht="17.100000000000001" customHeight="1">
      <c r="A18" s="870">
        <f t="shared" si="3"/>
        <v>15</v>
      </c>
      <c r="B18" s="2467" t="s">
        <v>4888</v>
      </c>
      <c r="C18" s="873">
        <f>'15'!C55</f>
        <v>46</v>
      </c>
      <c r="D18" s="3246">
        <f t="shared" si="0"/>
        <v>1</v>
      </c>
      <c r="E18" s="870">
        <f t="shared" si="1"/>
        <v>40</v>
      </c>
      <c r="F18" s="871" t="s">
        <v>6091</v>
      </c>
      <c r="G18" s="872">
        <f>'40'!D142</f>
        <v>123</v>
      </c>
      <c r="H18" s="3246">
        <f t="shared" si="2"/>
        <v>1</v>
      </c>
    </row>
    <row r="19" spans="1:8" ht="17.100000000000001" customHeight="1">
      <c r="A19" s="870">
        <f t="shared" si="3"/>
        <v>16</v>
      </c>
      <c r="B19" s="871" t="s">
        <v>4889</v>
      </c>
      <c r="C19" s="873">
        <f>'16'!C60</f>
        <v>36</v>
      </c>
      <c r="D19" s="3246">
        <f t="shared" si="0"/>
        <v>1</v>
      </c>
      <c r="E19" s="876">
        <v>41</v>
      </c>
      <c r="F19" s="871" t="s">
        <v>6166</v>
      </c>
      <c r="G19" s="872">
        <f>'41'!D29</f>
        <v>4</v>
      </c>
      <c r="H19" s="3246">
        <f t="shared" si="2"/>
        <v>1</v>
      </c>
    </row>
    <row r="20" spans="1:8" ht="17.100000000000001" customHeight="1">
      <c r="A20" s="870">
        <f t="shared" si="3"/>
        <v>17</v>
      </c>
      <c r="B20" s="871" t="s">
        <v>4890</v>
      </c>
      <c r="C20" s="873">
        <f>'17'!C123</f>
        <v>114</v>
      </c>
      <c r="D20" s="3246">
        <f t="shared" si="0"/>
        <v>1</v>
      </c>
      <c r="E20" s="876">
        <v>42</v>
      </c>
      <c r="F20" s="2467" t="s">
        <v>11862</v>
      </c>
      <c r="G20" s="872">
        <f>'42'!D196</f>
        <v>167</v>
      </c>
      <c r="H20" s="3246">
        <f t="shared" si="2"/>
        <v>1</v>
      </c>
    </row>
    <row r="21" spans="1:8" ht="17.100000000000001" customHeight="1">
      <c r="A21" s="870">
        <f t="shared" si="3"/>
        <v>18</v>
      </c>
      <c r="B21" s="871" t="s">
        <v>4891</v>
      </c>
      <c r="C21" s="873">
        <f>'18'!E43</f>
        <v>34</v>
      </c>
      <c r="D21" s="3246">
        <f t="shared" si="0"/>
        <v>1</v>
      </c>
      <c r="E21" s="931">
        <v>43</v>
      </c>
      <c r="F21" s="2467" t="s">
        <v>12197</v>
      </c>
      <c r="G21" s="872">
        <f>'43'!D41</f>
        <v>27</v>
      </c>
      <c r="H21" s="3246">
        <f t="shared" si="2"/>
        <v>1</v>
      </c>
    </row>
    <row r="22" spans="1:8" ht="17.100000000000001" customHeight="1">
      <c r="A22" s="870">
        <f t="shared" si="3"/>
        <v>19</v>
      </c>
      <c r="B22" s="871" t="s">
        <v>4892</v>
      </c>
      <c r="C22" s="873">
        <f>'19'!B65</f>
        <v>55</v>
      </c>
      <c r="D22" s="3246">
        <f t="shared" si="0"/>
        <v>1</v>
      </c>
      <c r="E22" s="931">
        <v>44</v>
      </c>
      <c r="F22" s="2467" t="s">
        <v>12198</v>
      </c>
      <c r="G22" s="872">
        <f>'44'!D73</f>
        <v>62</v>
      </c>
      <c r="H22" s="3246">
        <f t="shared" si="2"/>
        <v>1</v>
      </c>
    </row>
    <row r="23" spans="1:8" ht="17.100000000000001" customHeight="1">
      <c r="A23" s="870">
        <f t="shared" si="3"/>
        <v>20</v>
      </c>
      <c r="B23" s="871" t="s">
        <v>4893</v>
      </c>
      <c r="C23" s="873">
        <f>'20'!D40</f>
        <v>31</v>
      </c>
      <c r="D23" s="3246">
        <f t="shared" si="0"/>
        <v>1</v>
      </c>
      <c r="E23" s="931">
        <v>45</v>
      </c>
      <c r="F23" s="2467" t="s">
        <v>12202</v>
      </c>
      <c r="G23" s="872">
        <f>'45'!D40</f>
        <v>9</v>
      </c>
      <c r="H23" s="3246">
        <f t="shared" si="2"/>
        <v>1</v>
      </c>
    </row>
    <row r="24" spans="1:8" ht="17.100000000000001" customHeight="1">
      <c r="A24" s="870">
        <f t="shared" si="3"/>
        <v>21</v>
      </c>
      <c r="B24" s="2467" t="s">
        <v>4894</v>
      </c>
      <c r="C24" s="873">
        <f>'21'!C35</f>
        <v>26</v>
      </c>
      <c r="D24" s="3246">
        <f t="shared" si="0"/>
        <v>1</v>
      </c>
      <c r="E24" s="931">
        <v>46</v>
      </c>
      <c r="F24" s="2467" t="s">
        <v>12849</v>
      </c>
      <c r="G24" s="872">
        <f>'46'!D70</f>
        <v>47</v>
      </c>
      <c r="H24" s="3246">
        <f t="shared" si="2"/>
        <v>1</v>
      </c>
    </row>
    <row r="25" spans="1:8" ht="17.100000000000001" customHeight="1">
      <c r="A25" s="870">
        <f t="shared" si="3"/>
        <v>22</v>
      </c>
      <c r="B25" s="2467" t="s">
        <v>4895</v>
      </c>
      <c r="C25" s="873">
        <f>'22'!C83</f>
        <v>73</v>
      </c>
      <c r="D25" s="3246">
        <f t="shared" si="0"/>
        <v>1</v>
      </c>
      <c r="E25" s="931">
        <v>47</v>
      </c>
      <c r="F25" s="2543" t="s">
        <v>21856</v>
      </c>
      <c r="G25" s="3125">
        <f>'47'!B508</f>
        <v>499</v>
      </c>
      <c r="H25" s="3246">
        <f>G25/G25</f>
        <v>1</v>
      </c>
    </row>
    <row r="26" spans="1:8" ht="17.100000000000001" customHeight="1">
      <c r="A26" s="870">
        <f t="shared" si="3"/>
        <v>23</v>
      </c>
      <c r="B26" s="2543" t="s">
        <v>4896</v>
      </c>
      <c r="C26" s="873">
        <f>'23'!C132</f>
        <v>122</v>
      </c>
      <c r="D26" s="3246">
        <f t="shared" si="0"/>
        <v>1</v>
      </c>
      <c r="E26" s="931" t="s">
        <v>22575</v>
      </c>
      <c r="F26" s="2543" t="s">
        <v>22578</v>
      </c>
      <c r="G26" s="3125">
        <f>'47-1'!A814</f>
        <v>520</v>
      </c>
      <c r="H26" s="3245">
        <f>'47-1'!F815</f>
        <v>0.99617346938775508</v>
      </c>
    </row>
    <row r="27" spans="1:8" ht="17.100000000000001" customHeight="1">
      <c r="A27" s="870">
        <f t="shared" si="3"/>
        <v>24</v>
      </c>
      <c r="B27" s="2467" t="s">
        <v>847</v>
      </c>
      <c r="C27" s="873">
        <f>'24'!G356</f>
        <v>335</v>
      </c>
      <c r="D27" s="3246">
        <f t="shared" si="0"/>
        <v>1</v>
      </c>
      <c r="E27" s="931">
        <v>48</v>
      </c>
      <c r="F27" s="2543" t="s">
        <v>21857</v>
      </c>
      <c r="G27" s="3125">
        <f>'48'!C2087</f>
        <v>2078</v>
      </c>
      <c r="H27" s="3246">
        <f>G27/2078</f>
        <v>1</v>
      </c>
    </row>
    <row r="28" spans="1:8" ht="17.100000000000001" customHeight="1">
      <c r="A28" s="1018">
        <f t="shared" si="3"/>
        <v>25</v>
      </c>
      <c r="B28" s="1019" t="s">
        <v>4899</v>
      </c>
      <c r="C28" s="1020">
        <f>'25'!D24</f>
        <v>12</v>
      </c>
      <c r="D28" s="3246">
        <f t="shared" si="0"/>
        <v>1</v>
      </c>
      <c r="E28" s="931" t="s">
        <v>22581</v>
      </c>
      <c r="F28" s="2543" t="s">
        <v>22582</v>
      </c>
      <c r="G28" s="3125">
        <f>'48-1'!E2199</f>
        <v>556</v>
      </c>
      <c r="H28" s="3246">
        <f>'48-1'!C2205</f>
        <v>0.99855630413859475</v>
      </c>
    </row>
    <row r="29" spans="1:8">
      <c r="A29" s="1021" t="s">
        <v>12205</v>
      </c>
      <c r="B29" s="2468" t="s">
        <v>12172</v>
      </c>
      <c r="C29" s="1020">
        <f>'25-1'!B73</f>
        <v>43</v>
      </c>
      <c r="D29" s="3246">
        <f t="shared" si="0"/>
        <v>1</v>
      </c>
      <c r="E29" s="931">
        <v>49</v>
      </c>
      <c r="F29" s="2543" t="s">
        <v>21858</v>
      </c>
      <c r="G29" s="3125">
        <f>'49'!A429</f>
        <v>420</v>
      </c>
      <c r="H29" s="3246">
        <f>G29/G29</f>
        <v>1</v>
      </c>
    </row>
    <row r="30" spans="1:8">
      <c r="A30" s="1021" t="s">
        <v>12600</v>
      </c>
      <c r="B30" s="2468" t="s">
        <v>12320</v>
      </c>
      <c r="C30" s="1020">
        <f>'25-2'!D40</f>
        <v>31</v>
      </c>
      <c r="D30" s="3246">
        <f t="shared" si="0"/>
        <v>1</v>
      </c>
      <c r="E30" s="931" t="s">
        <v>22583</v>
      </c>
      <c r="F30" s="2543" t="s">
        <v>22584</v>
      </c>
      <c r="G30" s="3125">
        <f>'49-1'!I629</f>
        <v>419</v>
      </c>
      <c r="H30" s="3246">
        <f>'49-1'!J629</f>
        <v>0.99761904761904763</v>
      </c>
    </row>
    <row r="31" spans="1:8" ht="17.100000000000001" customHeight="1">
      <c r="A31" s="1021" t="s">
        <v>17890</v>
      </c>
      <c r="B31" s="1956" t="s">
        <v>17891</v>
      </c>
      <c r="C31" s="1020">
        <f>'25-3'!D32</f>
        <v>22</v>
      </c>
      <c r="D31" s="3246">
        <f t="shared" si="0"/>
        <v>1</v>
      </c>
      <c r="E31" s="931">
        <v>50</v>
      </c>
      <c r="F31" s="2543" t="s">
        <v>22576</v>
      </c>
      <c r="G31" s="3125">
        <f>'50'!A42</f>
        <v>33</v>
      </c>
      <c r="H31" s="3246">
        <f>G31/G31</f>
        <v>1</v>
      </c>
    </row>
    <row r="32" spans="1:8">
      <c r="A32" s="1021" t="s">
        <v>18031</v>
      </c>
      <c r="B32" s="1956" t="s">
        <v>18034</v>
      </c>
      <c r="C32" s="1020">
        <f>'25-4'!D107</f>
        <v>97</v>
      </c>
      <c r="D32" s="3246">
        <f t="shared" si="0"/>
        <v>1</v>
      </c>
      <c r="E32" s="931" t="s">
        <v>22585</v>
      </c>
      <c r="F32" s="2543" t="s">
        <v>22579</v>
      </c>
      <c r="G32" s="3125">
        <f>'50-1'!A45</f>
        <v>33</v>
      </c>
      <c r="H32" s="3246">
        <f>G32/G32</f>
        <v>1</v>
      </c>
    </row>
    <row r="33" spans="1:12">
      <c r="A33" s="1021" t="s">
        <v>18032</v>
      </c>
      <c r="B33" s="1956" t="s">
        <v>18148</v>
      </c>
      <c r="C33" s="1020">
        <f>'25-5'!A60</f>
        <v>39</v>
      </c>
      <c r="D33" s="3246">
        <f t="shared" si="0"/>
        <v>1</v>
      </c>
      <c r="E33" s="931">
        <v>51</v>
      </c>
      <c r="F33" s="2543" t="s">
        <v>22577</v>
      </c>
      <c r="G33" s="3125">
        <f>'51'!A114</f>
        <v>105</v>
      </c>
      <c r="H33" s="3246">
        <f>G33/G33</f>
        <v>1</v>
      </c>
    </row>
    <row r="34" spans="1:12">
      <c r="A34" s="1021" t="s">
        <v>18033</v>
      </c>
      <c r="B34" s="1956" t="s">
        <v>20018</v>
      </c>
      <c r="C34" s="1020">
        <f>'25-6'!A1507</f>
        <v>1448</v>
      </c>
      <c r="D34" s="3248">
        <f>'25-6'!E1507/C34</f>
        <v>0.9958563535911602</v>
      </c>
      <c r="E34" s="931" t="s">
        <v>22586</v>
      </c>
      <c r="F34" s="2543" t="s">
        <v>22580</v>
      </c>
      <c r="G34" s="3125">
        <f>'51-1'!A130</f>
        <v>105</v>
      </c>
      <c r="H34" s="3246">
        <f>G34/G34</f>
        <v>1</v>
      </c>
    </row>
    <row r="35" spans="1:12" s="1004" customFormat="1">
      <c r="B35" s="1003" t="s">
        <v>12426</v>
      </c>
      <c r="C35" s="2346">
        <f>SUM(C4:C34)</f>
        <v>6731</v>
      </c>
      <c r="D35" s="3249">
        <f>AVERAGE(D32:D34)</f>
        <v>0.99861878453038677</v>
      </c>
      <c r="E35" s="877"/>
      <c r="F35" s="877"/>
      <c r="G35" s="878"/>
      <c r="H35" s="1450"/>
    </row>
    <row r="36" spans="1:12" s="1004" customFormat="1">
      <c r="B36" s="1003" t="s">
        <v>12463</v>
      </c>
      <c r="C36" s="1005">
        <f>D30+H29</f>
        <v>2</v>
      </c>
      <c r="D36" s="2345"/>
      <c r="E36" s="1"/>
      <c r="F36" s="1"/>
      <c r="G36" s="2855">
        <f>SUM(G4:G35)</f>
        <v>5923</v>
      </c>
      <c r="H36" s="3245">
        <f>AVERAGE(H25:H34)</f>
        <v>0.99923488211453981</v>
      </c>
      <c r="J36" s="3250" t="s">
        <v>27692</v>
      </c>
      <c r="K36" s="3251"/>
      <c r="L36" s="3418">
        <f>AVERAGE(D35,H36,L6)</f>
        <v>0.99928455554830886</v>
      </c>
    </row>
    <row r="37" spans="1:12">
      <c r="A37" s="2469"/>
      <c r="B37" s="2470" t="s">
        <v>13154</v>
      </c>
      <c r="C37" s="2469"/>
      <c r="D37" s="2524"/>
      <c r="E37" s="1004"/>
      <c r="F37" s="1004"/>
      <c r="G37" s="1004"/>
    </row>
    <row r="38" spans="1:12">
      <c r="A38" s="2469"/>
      <c r="B38" s="2470" t="s">
        <v>13155</v>
      </c>
      <c r="C38" s="2469"/>
      <c r="D38" s="2344"/>
    </row>
    <row r="39" spans="1:12">
      <c r="A39" s="2469"/>
      <c r="B39" s="2470" t="s">
        <v>13156</v>
      </c>
      <c r="C39" s="2469"/>
      <c r="D39" s="2344"/>
    </row>
    <row r="40" spans="1:12">
      <c r="A40" s="2469"/>
      <c r="B40" s="2470" t="s">
        <v>13157</v>
      </c>
      <c r="C40" s="2469"/>
      <c r="D40" s="2344"/>
    </row>
    <row r="41" spans="1:12">
      <c r="A41" s="2469"/>
      <c r="B41" s="2470"/>
      <c r="C41" s="2469"/>
      <c r="D41" s="2344"/>
    </row>
    <row r="42" spans="1:12" ht="17.100000000000001" customHeight="1">
      <c r="A42" s="2470">
        <v>1</v>
      </c>
      <c r="B42" s="2471">
        <v>5</v>
      </c>
      <c r="C42" s="2469"/>
      <c r="D42" s="2344"/>
      <c r="E42" s="1004"/>
      <c r="F42" s="1004"/>
      <c r="G42" s="1004"/>
    </row>
    <row r="43" spans="1:12" ht="17.100000000000001" customHeight="1">
      <c r="A43" s="2470">
        <v>2</v>
      </c>
      <c r="B43" s="2471">
        <v>25</v>
      </c>
      <c r="C43" s="2469"/>
      <c r="D43" s="2344"/>
      <c r="E43" s="1004"/>
      <c r="F43" s="1004"/>
      <c r="G43" s="1004"/>
    </row>
    <row r="44" spans="1:12" ht="17.100000000000001" customHeight="1">
      <c r="A44" s="2470">
        <v>3</v>
      </c>
      <c r="B44" s="2471">
        <v>125</v>
      </c>
      <c r="C44" s="2469"/>
      <c r="D44" s="2344"/>
      <c r="E44" s="2469"/>
      <c r="F44" s="2469"/>
    </row>
    <row r="45" spans="1:12" ht="17.100000000000001" customHeight="1">
      <c r="A45" s="2469"/>
      <c r="B45" s="2469"/>
      <c r="C45" s="2469"/>
      <c r="D45" s="2344"/>
      <c r="E45" s="2469"/>
      <c r="F45" s="2469"/>
    </row>
    <row r="46" spans="1:12" ht="22.5" customHeight="1">
      <c r="A46" s="2469"/>
      <c r="B46" s="2469"/>
      <c r="C46" s="2469"/>
      <c r="D46" s="2344"/>
      <c r="E46" s="2469"/>
      <c r="F46" s="2469"/>
    </row>
    <row r="47" spans="1:12" ht="22.5" customHeight="1">
      <c r="E47" s="2469"/>
      <c r="F47" s="2469"/>
    </row>
    <row r="48" spans="1:12" ht="22.5" customHeight="1">
      <c r="E48" s="2469"/>
      <c r="F48" s="2469"/>
    </row>
    <row r="49" spans="5:6" ht="22.5" customHeight="1">
      <c r="E49" s="2469"/>
      <c r="F49" s="2469"/>
    </row>
    <row r="50" spans="5:6" ht="22.5" customHeight="1">
      <c r="E50" s="2469"/>
      <c r="F50" s="2469"/>
    </row>
    <row r="51" spans="5:6" ht="22.5" customHeight="1">
      <c r="E51" s="2469"/>
      <c r="F51" s="2469"/>
    </row>
    <row r="52" spans="5:6" ht="22.5" customHeight="1">
      <c r="E52" s="2469"/>
      <c r="F52" s="2469"/>
    </row>
    <row r="53" spans="5:6" ht="22.5" customHeight="1">
      <c r="E53" s="2469"/>
      <c r="F53" s="2469"/>
    </row>
    <row r="54" spans="5:6" ht="22.5" customHeight="1"/>
    <row r="55" spans="5:6" ht="22.5" customHeight="1"/>
    <row r="56" spans="5:6" ht="22.5" customHeight="1"/>
    <row r="57" spans="5:6" ht="22.5" customHeight="1"/>
    <row r="58" spans="5:6" ht="22.5" customHeight="1"/>
    <row r="59" spans="5:6" ht="22.5" customHeight="1"/>
    <row r="60" spans="5:6" ht="22.5" customHeight="1"/>
    <row r="61" spans="5:6" ht="22.5" customHeight="1"/>
    <row r="62" spans="5:6" ht="22.5" customHeight="1"/>
    <row r="63" spans="5:6" ht="22.5" customHeight="1"/>
    <row r="64" spans="5:6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</sheetData>
  <customSheetViews>
    <customSheetView guid="{EAD1C6BF-B58E-4716-994B-7E887560A863}" showPageBreaks="1" fitToPage="1" hiddenRows="1">
      <selection activeCell="B7" sqref="B7"/>
      <pageMargins left="1.1811023622047201" right="0.39370078740157499" top="1" bottom="0.6" header="0.64" footer="0.3"/>
      <printOptions horizontalCentered="1"/>
      <pageSetup paperSize="9" scale="75" orientation="portrait" horizontalDpi="4294967292" r:id="rId1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A746A1D1-F079-45F9-ABC6-D5B94B695A0B}" scale="98">
      <selection activeCell="F16" sqref="F16"/>
      <pageMargins left="1.1811023622047201" right="0.39370078740157499" top="1" bottom="0.6" header="0.64" footer="0.3"/>
      <printOptions horizontalCentered="1"/>
      <pageSetup paperSize="9" scale="90" orientation="portrait" horizontalDpi="4294967292" r:id="rId2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0F6DE11C-9731-46C0-B362-D9F8FDA344B7}">
      <selection activeCell="E18" sqref="E18"/>
      <pageMargins left="1.1811023622047201" right="0.39370078740157499" top="1" bottom="0.6" header="0.64" footer="0.3"/>
      <printOptions horizontalCentered="1"/>
      <pageSetup paperSize="9" scale="90" orientation="portrait" horizontalDpi="4294967292" r:id="rId3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365A82E1-C32F-49FA-B525-E173050F7DE9}" topLeftCell="A4">
      <selection activeCell="F16" sqref="F16"/>
      <pageMargins left="1.1811023622047201" right="0.39370078740157499" top="1" bottom="0.6" header="0.64" footer="0.3"/>
      <printOptions horizontalCentered="1"/>
      <pageSetup paperSize="9" scale="90" orientation="portrait" horizontalDpi="4294967292" r:id="rId4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A91B9AC7-FD9D-4ABC-9E60-25BCC3ACDFCE}" hiddenRows="1">
      <selection activeCell="B18" sqref="B18"/>
      <pageMargins left="1.1811023622047201" right="0.39370078740157499" top="1" bottom="0.6" header="0.64" footer="0.3"/>
      <printOptions horizontalCentered="1"/>
      <pageSetup paperSize="9" scale="90" orientation="portrait" horizontalDpi="4294967292" r:id="rId5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15D70F00-01D7-413A-8D7C-E754B7B596E4}" scale="98">
      <selection activeCell="F15" sqref="F15"/>
      <pageMargins left="1.1811023622047201" right="0.39370078740157499" top="1" bottom="0.6" header="0.64" footer="0.3"/>
      <printOptions horizontalCentered="1"/>
      <pageSetup paperSize="9" scale="90" orientation="portrait" horizontalDpi="4294967292" r:id="rId6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34308931-6E20-41C0-A5BD-7D8C451C3840}" scale="98">
      <selection activeCell="F16" sqref="F16"/>
      <pageMargins left="1.1811023622047201" right="0.39370078740157499" top="1" bottom="0.6" header="0.64" footer="0.3"/>
      <printOptions horizontalCentered="1"/>
      <pageSetup paperSize="9" scale="90" orientation="portrait" horizontalDpi="4294967292" r:id="rId7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BCE8B9BA-B99B-4BE3-B7C6-DC4F3FC9FA95}">
      <selection activeCell="F6" sqref="F6"/>
      <pageMargins left="1.1811023622047201" right="0.39370078740157499" top="1" bottom="0.6" header="0.64" footer="0.3"/>
      <printOptions horizontalCentered="1"/>
      <pageSetup paperSize="9" scale="90" orientation="portrait" horizontalDpi="4294967292" r:id="rId8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FA1B31CD-DD8D-47B3-9B34-AB72E4090B34}" scale="98" topLeftCell="B1">
      <selection activeCell="J21" sqref="J21"/>
      <pageMargins left="1.1811023622047201" right="0.39370078740157499" top="1" bottom="0.6" header="0.64" footer="0.3"/>
      <printOptions horizontalCentered="1"/>
      <pageSetup paperSize="9" scale="90" orientation="portrait" horizontalDpi="4294967292" r:id="rId9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51C80409-42FF-431E-A1CF-253ADAD7E5C5}" scale="115" topLeftCell="A7">
      <selection activeCell="B17" sqref="B17"/>
      <pageMargins left="1.1811023622047201" right="0.39370078740157499" top="1" bottom="0.6" header="0.64" footer="0.3"/>
      <printOptions horizontalCentered="1"/>
      <pageSetup paperSize="9" scale="90" orientation="portrait" horizontalDpi="4294967292" r:id="rId10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  <customSheetView guid="{0A3BE354-EABF-4B36-A467-F2E7E7C9C594}" scale="115" showPageBreaks="1" topLeftCell="A16">
      <selection activeCell="G25" sqref="G25"/>
      <pageMargins left="1.1811023622047201" right="0.39370078740157499" top="1" bottom="0.6" header="0.64" footer="0.3"/>
      <printOptions horizontalCentered="1"/>
      <pageSetup paperSize="9" scale="90" orientation="portrait" horizontalDpi="4294967292" r:id="rId11"/>
      <headerFooter alignWithMargins="0">
        <oddHeader>&amp;L&amp;"Arial Black,Bold"&amp;8PT PETRO OXO NUSANTARA&amp;"Bookman Old Style,Regular"&amp;11&amp;"Arial Black,Bold"&amp;9ELECTRICAL -INSTRUMENT SECTION</oddHeader>
        <oddFooter>&amp;R&amp;"Antique Olive,Regular"&amp;9&amp;F / hal &amp;P dari &amp;N</oddFooter>
      </headerFooter>
    </customSheetView>
  </customSheetViews>
  <mergeCells count="1">
    <mergeCell ref="A1:K1"/>
  </mergeCells>
  <phoneticPr fontId="30" type="noConversion"/>
  <hyperlinks>
    <hyperlink ref="B4" location="'1'!A1" display="'1'!A1" xr:uid="{00000000-0004-0000-0000-000000000000}"/>
    <hyperlink ref="B5" location="'2'!A1" display="'2'!A1" xr:uid="{00000000-0004-0000-0000-000001000000}"/>
    <hyperlink ref="B6" location="'3'!A1" display="'3'!A1" xr:uid="{00000000-0004-0000-0000-000002000000}"/>
    <hyperlink ref="B7" location="'4'!A1" display="'4'!A1" xr:uid="{00000000-0004-0000-0000-000003000000}"/>
    <hyperlink ref="B8" location="'5'!A1" display="'5'!A1" xr:uid="{00000000-0004-0000-0000-000004000000}"/>
    <hyperlink ref="B9" location="'6'!A1" display="'6'!A1" xr:uid="{00000000-0004-0000-0000-000005000000}"/>
    <hyperlink ref="B10" location="'7'!A1" display="'7'!A1" xr:uid="{00000000-0004-0000-0000-000006000000}"/>
    <hyperlink ref="B11" location="'8'!A1" display="'8'!A1" xr:uid="{00000000-0004-0000-0000-000007000000}"/>
    <hyperlink ref="B12" location="'9'!A1" display="'9'!A1" xr:uid="{00000000-0004-0000-0000-000008000000}"/>
    <hyperlink ref="B13" location="'10'!A1" display="'10'!A1" xr:uid="{00000000-0004-0000-0000-000009000000}"/>
    <hyperlink ref="B14" location="'11'!A1" display="'11'!A1" xr:uid="{00000000-0004-0000-0000-00000A000000}"/>
    <hyperlink ref="B15" location="'12'!A1" display="'12'!A1" xr:uid="{00000000-0004-0000-0000-00000B000000}"/>
    <hyperlink ref="B16" location="'13'!A1" display="'13'!A1" xr:uid="{00000000-0004-0000-0000-00000C000000}"/>
    <hyperlink ref="B17" location="'14'!A1" display="'14'!A1" xr:uid="{00000000-0004-0000-0000-00000D000000}"/>
    <hyperlink ref="B18" location="'15'!A1" display="PANEL LISTRIK" xr:uid="{00000000-0004-0000-0000-00000E000000}"/>
    <hyperlink ref="B19" location="'16'!A1" display="'16'!A1" xr:uid="{00000000-0004-0000-0000-00000F000000}"/>
    <hyperlink ref="B20" location="'17'!A1" display="'17'!A1" xr:uid="{00000000-0004-0000-0000-000010000000}"/>
    <hyperlink ref="B21" location="'18'!A1" display="'18'!A1" xr:uid="{00000000-0004-0000-0000-000011000000}"/>
    <hyperlink ref="B22" location="'19'!A1" display="'19'!A1" xr:uid="{00000000-0004-0000-0000-000012000000}"/>
    <hyperlink ref="B23" location="'20'!A1" display="'20'!A1" xr:uid="{00000000-0004-0000-0000-000013000000}"/>
    <hyperlink ref="B26" location="'23'!A1" display="JUNCTION BOX" xr:uid="{00000000-0004-0000-0000-000014000000}"/>
    <hyperlink ref="B24" location="'21'!A1" display="CATHODIC PROTECTION" xr:uid="{00000000-0004-0000-0000-000015000000}"/>
    <hyperlink ref="B25" location="'22'!A1" display="GROUNDING" xr:uid="{00000000-0004-0000-0000-000016000000}"/>
    <hyperlink ref="B27" location="'24'!A1" display="CUBICLE" xr:uid="{00000000-0004-0000-0000-000017000000}"/>
    <hyperlink ref="B28" location="'25'!A1" display="PLC &amp; SCADA" xr:uid="{00000000-0004-0000-0000-000018000000}"/>
    <hyperlink ref="F4" location="'26'!A1" display="Agitator" xr:uid="{00000000-0004-0000-0000-000019000000}"/>
    <hyperlink ref="F5" location="'27'!A1" display="FOL  PUMP" xr:uid="{00000000-0004-0000-0000-00001A000000}"/>
    <hyperlink ref="F6" location="'28'!A1" display="RECIPROCATING PUMP" xr:uid="{00000000-0004-0000-0000-00001B000000}"/>
    <hyperlink ref="F7" location="'29'!A1" display="CENTRIFUGAL PUMP" xr:uid="{00000000-0004-0000-0000-00001C000000}"/>
    <hyperlink ref="F8" location="'30'!A1" display="BLOWER" xr:uid="{00000000-0004-0000-0000-00001D000000}"/>
    <hyperlink ref="F9" location="'31'!A1" display="COMPRESSOR" xr:uid="{00000000-0004-0000-0000-00001E000000}"/>
    <hyperlink ref="F10" location="'32'!A1" display="PSA/ MEMBRANE" xr:uid="{00000000-0004-0000-0000-00001F000000}"/>
    <hyperlink ref="F11" location="'33'!A1" display="SEPARATOR" xr:uid="{00000000-0004-0000-0000-000020000000}"/>
    <hyperlink ref="F12" location="'34'!A1" display="TANK" xr:uid="{00000000-0004-0000-0000-000021000000}"/>
    <hyperlink ref="F13" location="'35'!A1" display="DRUM" xr:uid="{00000000-0004-0000-0000-000022000000}"/>
    <hyperlink ref="F14" location="'36'!A1" display="TOWER" xr:uid="{00000000-0004-0000-0000-000023000000}"/>
    <hyperlink ref="F15" location="'37'!A1" display="REAKTOR" xr:uid="{00000000-0004-0000-0000-000024000000}"/>
    <hyperlink ref="F16" location="'38'!A1" display="HEAT EXCHANGER" xr:uid="{00000000-0004-0000-0000-000025000000}"/>
    <hyperlink ref="F17" location="'39'!A1" display="FILTER" xr:uid="{00000000-0004-0000-0000-000026000000}"/>
    <hyperlink ref="F18" location="'40'!A1" display="CANNED PUMP" xr:uid="{00000000-0004-0000-0000-000027000000}"/>
    <hyperlink ref="F19" location="'41'!A1" display="Ejector" xr:uid="{00000000-0004-0000-0000-000028000000}"/>
    <hyperlink ref="F20" location="'42'!A1" display="EJECTOR" xr:uid="{00000000-0004-0000-0000-000029000000}"/>
    <hyperlink ref="F21" location="'43'!A1" display="STEAM TRAP" xr:uid="{00000000-0004-0000-0000-00002A000000}"/>
    <hyperlink ref="F22" location="'44'!A1" display="STRAINER" xr:uid="{00000000-0004-0000-0000-00002B000000}"/>
    <hyperlink ref="F23" location="'45'!A1" display="STATIC MIXER" xr:uid="{00000000-0004-0000-0000-00002C000000}"/>
    <hyperlink ref="F24" location="'46'!A1" display="HEAT EXCHANGER (AIR FIN COOLER)" xr:uid="{00000000-0004-0000-0000-00002D000000}"/>
    <hyperlink ref="B29" location="'25-1'!A1" display="BREATHER VALVE" xr:uid="{00000000-0004-0000-0000-00002E000000}"/>
    <hyperlink ref="B30" location="'25-2'!A1" display="SWITCHGEAR 20KV &amp; 6.3 KV" xr:uid="{00000000-0004-0000-0000-00002F000000}"/>
    <hyperlink ref="B31" location="'25-3'!A1" display="PERALATAN LABORAT" xr:uid="{C15CF39F-22C1-4E40-93AD-66A8FD62030F}"/>
    <hyperlink ref="B34" location="'25-6'!A1" display="CABLE" xr:uid="{BD3FE407-8841-4602-8B16-77BE6B3F8AE9}"/>
    <hyperlink ref="F25" location="'47'!A1" display="PIPING LIST SYN GAS" xr:uid="{4EAA05C3-A48F-4B0A-8A82-D3A82BA0A55D}"/>
    <hyperlink ref="F26" location="'47-1'!A1" display="VALVE LIST SYN GAS" xr:uid="{EC2CF6CD-4C18-41BF-9C64-30D63EC39205}"/>
    <hyperlink ref="F27" location="'48'!A1" display="PIPING LIST OCTANOL" xr:uid="{25AB3326-10EF-46CB-A63D-95866F055F60}"/>
    <hyperlink ref="F29" location="'49'!A1" display="PIPING LIST UTILITY" xr:uid="{059C78B8-573C-40DF-B658-9DD75F801B24}"/>
    <hyperlink ref="F31" location="'50'!A1" display="PIPING LIST CO2 GAS" xr:uid="{D7CD4CEE-A419-4021-9F6D-3AFB6AE3B59F}"/>
    <hyperlink ref="F33" location="'51'!A1" display="PIPING LIST CO2 LIQUID" xr:uid="{0A91C58C-C790-4BEC-9D6D-15C4955E0A96}"/>
    <hyperlink ref="J4" location="'52'!A1" display="BUILDING" xr:uid="{F3990F0E-0B38-4EA3-8482-A972DAD6E3EC}"/>
    <hyperlink ref="J5" location="'53'!A1" display="SHELTER" xr:uid="{EE2F90C9-D33F-4605-A0C4-C9BAE3F767CE}"/>
    <hyperlink ref="B32" location="'25-4'!A1" display="ROAD LIGHTING" xr:uid="{4F4F09F4-721C-476C-8015-FF8C28071AE0}"/>
    <hyperlink ref="F28" location="'48-1'!A1" display="VALVE LIST OCTANOL" xr:uid="{883D8CEC-2B8B-4B4F-8ABB-85ABEBBE55C9}"/>
    <hyperlink ref="B33" location="'25-5'!A1" display="ALAT UKUR" xr:uid="{FA290070-66BB-478D-A0E6-1D05C26B017C}"/>
    <hyperlink ref="F32" location="'50-1'!A1" display="VALVE LIST CO2 GAS" xr:uid="{AA652947-C43C-4C14-AC3C-2CFCB61E5094}"/>
    <hyperlink ref="F34" location="'51-1'!A1" display="VALVE LIST CO2 LIQUID" xr:uid="{BE06C513-B8D3-40E8-B5D2-A2209CD56E4F}"/>
    <hyperlink ref="F30" location="'49-1'!A1" display="VALVE LIST UTILITY" xr:uid="{E7D90D29-D30E-4145-BBF2-E21758FE7F60}"/>
  </hyperlinks>
  <printOptions horizontalCentered="1"/>
  <pageMargins left="1.1811023622047201" right="0.39370078740157499" top="1" bottom="0.6" header="0.64" footer="0.3"/>
  <pageSetup paperSize="9" scale="90" orientation="portrait" horizontalDpi="4294967292" r:id="rId12"/>
  <headerFooter alignWithMargins="0">
    <oddHeader>&amp;L&amp;"Arial Black,Bold"&amp;8PT PETRO OXO NUSANTARA&amp;"Bookman Old Style,Regular"&amp;11&amp;"Arial Black,Bold"&amp;9ELECTRICAL -INSTRUMENT SECTION</oddHeader>
    <oddFooter>&amp;R&amp;"Antique Olive,Regular"&amp;9&amp;F / hal &amp;P dari &amp;N</oddFooter>
  </headerFooter>
  <ignoredErrors>
    <ignoredError sqref="H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96A5-95B6-4D98-BC97-DEE38A19696F}">
  <sheetPr codeName="Sheet8"/>
  <dimension ref="A1:J36"/>
  <sheetViews>
    <sheetView topLeftCell="A22" workbookViewId="0">
      <selection activeCell="C36" sqref="C36"/>
    </sheetView>
  </sheetViews>
  <sheetFormatPr defaultRowHeight="12.75"/>
  <cols>
    <col min="3" max="3" width="39" customWidth="1"/>
  </cols>
  <sheetData>
    <row r="1" spans="1:10" ht="23.25">
      <c r="A1" s="3138"/>
      <c r="B1" s="3138"/>
      <c r="C1" s="3139"/>
      <c r="D1" s="3154" t="s">
        <v>22404</v>
      </c>
      <c r="E1" s="3154"/>
      <c r="F1" s="3139"/>
      <c r="G1" s="3139"/>
      <c r="H1" s="3155"/>
      <c r="I1" s="3139"/>
      <c r="J1" s="3139"/>
    </row>
    <row r="2" spans="1:10" ht="13.5" thickBot="1">
      <c r="H2" s="2297"/>
    </row>
    <row r="3" spans="1:10" ht="47.25">
      <c r="A3" s="3156" t="s">
        <v>2418</v>
      </c>
      <c r="B3" s="3158" t="s">
        <v>2414</v>
      </c>
      <c r="C3" s="3157" t="s">
        <v>2422</v>
      </c>
      <c r="D3" s="3158" t="s">
        <v>282</v>
      </c>
      <c r="E3" s="3157" t="s">
        <v>4909</v>
      </c>
      <c r="F3" s="3157" t="s">
        <v>22488</v>
      </c>
      <c r="G3" s="3159" t="s">
        <v>4238</v>
      </c>
      <c r="H3" s="3160"/>
      <c r="I3" s="3161" t="s">
        <v>693</v>
      </c>
      <c r="J3" s="3162" t="s">
        <v>284</v>
      </c>
    </row>
    <row r="4" spans="1:10" ht="16.5" thickBot="1">
      <c r="A4" s="3163"/>
      <c r="B4" s="3168"/>
      <c r="C4" s="3164" t="s">
        <v>21660</v>
      </c>
      <c r="D4" s="3165"/>
      <c r="E4" s="3164"/>
      <c r="F4" s="3164"/>
      <c r="G4" s="3164" t="s">
        <v>4237</v>
      </c>
      <c r="H4" s="3165" t="s">
        <v>2201</v>
      </c>
      <c r="I4" s="3166"/>
      <c r="J4" s="3167"/>
    </row>
    <row r="5" spans="1:10">
      <c r="A5" s="7"/>
      <c r="B5" s="7"/>
      <c r="C5" s="8"/>
      <c r="D5" s="8"/>
      <c r="E5" s="8"/>
      <c r="F5" s="8"/>
      <c r="G5" s="8"/>
      <c r="H5" s="8"/>
      <c r="I5" s="8"/>
      <c r="J5" s="11"/>
    </row>
    <row r="6" spans="1:10" ht="15.75">
      <c r="A6" s="3178">
        <v>1</v>
      </c>
      <c r="B6" s="3179"/>
      <c r="C6" s="3150" t="s">
        <v>22407</v>
      </c>
      <c r="D6" s="3179" t="s">
        <v>22254</v>
      </c>
      <c r="E6" s="3179" t="s">
        <v>4156</v>
      </c>
      <c r="F6" s="3141"/>
      <c r="G6" s="3140"/>
      <c r="H6" s="329"/>
      <c r="I6" s="3140"/>
      <c r="J6" s="132"/>
    </row>
    <row r="7" spans="1:10" ht="15.75">
      <c r="A7" s="3178">
        <f t="shared" ref="A7:A31" si="0">A6+1</f>
        <v>2</v>
      </c>
      <c r="B7" s="3179"/>
      <c r="C7" s="3150" t="s">
        <v>22249</v>
      </c>
      <c r="D7" s="3179" t="s">
        <v>22254</v>
      </c>
      <c r="E7" s="3179" t="s">
        <v>4156</v>
      </c>
      <c r="F7" s="3141"/>
      <c r="G7" s="3140"/>
      <c r="H7" s="329"/>
      <c r="I7" s="3140"/>
      <c r="J7" s="132"/>
    </row>
    <row r="8" spans="1:10" ht="15.75">
      <c r="A8" s="3178">
        <f t="shared" si="0"/>
        <v>3</v>
      </c>
      <c r="B8" s="3179"/>
      <c r="C8" s="3150" t="s">
        <v>22408</v>
      </c>
      <c r="D8" s="3179" t="s">
        <v>22254</v>
      </c>
      <c r="E8" s="3179" t="s">
        <v>4156</v>
      </c>
      <c r="F8" s="3141"/>
      <c r="G8" s="3140"/>
      <c r="H8" s="329"/>
      <c r="I8" s="3140"/>
      <c r="J8" s="132"/>
    </row>
    <row r="9" spans="1:10" ht="15.75">
      <c r="A9" s="3178">
        <f t="shared" si="0"/>
        <v>4</v>
      </c>
      <c r="B9" s="3179"/>
      <c r="C9" s="3150" t="s">
        <v>22409</v>
      </c>
      <c r="D9" s="3179" t="s">
        <v>22254</v>
      </c>
      <c r="E9" s="3179" t="s">
        <v>4156</v>
      </c>
      <c r="F9" s="3141"/>
      <c r="G9" s="3140"/>
      <c r="H9" s="329"/>
      <c r="I9" s="3140"/>
      <c r="J9" s="132"/>
    </row>
    <row r="10" spans="1:10" ht="15.75">
      <c r="A10" s="3178">
        <f t="shared" si="0"/>
        <v>5</v>
      </c>
      <c r="B10" s="3179"/>
      <c r="C10" s="3150" t="s">
        <v>22410</v>
      </c>
      <c r="D10" s="3179" t="s">
        <v>22254</v>
      </c>
      <c r="E10" s="3179" t="s">
        <v>4156</v>
      </c>
      <c r="F10" s="3141"/>
      <c r="G10" s="3140"/>
      <c r="H10" s="329"/>
      <c r="I10" s="3140"/>
      <c r="J10" s="132"/>
    </row>
    <row r="11" spans="1:10" ht="15.75">
      <c r="A11" s="3178">
        <f t="shared" si="0"/>
        <v>6</v>
      </c>
      <c r="B11" s="3179"/>
      <c r="C11" s="3150" t="s">
        <v>22411</v>
      </c>
      <c r="D11" s="3179" t="s">
        <v>22254</v>
      </c>
      <c r="E11" s="3179" t="s">
        <v>4156</v>
      </c>
      <c r="F11" s="3141"/>
      <c r="G11" s="3140"/>
      <c r="H11" s="329"/>
      <c r="I11" s="3140"/>
      <c r="J11" s="132"/>
    </row>
    <row r="12" spans="1:10" ht="15.75">
      <c r="A12" s="3178">
        <f t="shared" si="0"/>
        <v>7</v>
      </c>
      <c r="B12" s="3179"/>
      <c r="C12" s="3150" t="s">
        <v>22412</v>
      </c>
      <c r="D12" s="3179" t="s">
        <v>22254</v>
      </c>
      <c r="E12" s="3179" t="s">
        <v>4156</v>
      </c>
      <c r="F12" s="3141"/>
      <c r="G12" s="3140"/>
      <c r="H12" s="329"/>
      <c r="I12" s="3140"/>
      <c r="J12" s="132"/>
    </row>
    <row r="13" spans="1:10" ht="15.75">
      <c r="A13" s="3178">
        <f t="shared" si="0"/>
        <v>8</v>
      </c>
      <c r="B13" s="3179"/>
      <c r="C13" s="3150" t="s">
        <v>22413</v>
      </c>
      <c r="D13" s="3179" t="s">
        <v>22254</v>
      </c>
      <c r="E13" s="3179" t="s">
        <v>4156</v>
      </c>
      <c r="F13" s="3142"/>
      <c r="G13" s="3140"/>
      <c r="H13" s="329"/>
      <c r="I13" s="3140"/>
      <c r="J13" s="132"/>
    </row>
    <row r="14" spans="1:10" ht="15.75">
      <c r="A14" s="3178">
        <f t="shared" si="0"/>
        <v>9</v>
      </c>
      <c r="B14" s="3179"/>
      <c r="C14" s="3150" t="s">
        <v>22414</v>
      </c>
      <c r="D14" s="3179" t="s">
        <v>22254</v>
      </c>
      <c r="E14" s="3179" t="s">
        <v>4156</v>
      </c>
      <c r="F14" s="3142"/>
      <c r="G14" s="3140"/>
      <c r="H14" s="329"/>
      <c r="I14" s="3140"/>
      <c r="J14" s="1008"/>
    </row>
    <row r="15" spans="1:10" ht="15.75">
      <c r="A15" s="3178">
        <f t="shared" si="0"/>
        <v>10</v>
      </c>
      <c r="B15" s="3180"/>
      <c r="C15" s="3151" t="s">
        <v>22415</v>
      </c>
      <c r="D15" s="3179" t="s">
        <v>22254</v>
      </c>
      <c r="E15" s="3179" t="s">
        <v>4156</v>
      </c>
      <c r="F15" s="3141"/>
      <c r="G15" s="3140"/>
      <c r="H15" s="329"/>
      <c r="I15" s="3140"/>
      <c r="J15" s="1008"/>
    </row>
    <row r="16" spans="1:10" ht="15.75">
      <c r="A16" s="3178">
        <f t="shared" si="0"/>
        <v>11</v>
      </c>
      <c r="B16" s="3180"/>
      <c r="C16" s="3151" t="s">
        <v>22416</v>
      </c>
      <c r="D16" s="3179" t="s">
        <v>22254</v>
      </c>
      <c r="E16" s="3179" t="s">
        <v>4156</v>
      </c>
      <c r="F16" s="3141"/>
      <c r="G16" s="3140"/>
      <c r="H16" s="329"/>
      <c r="I16" s="3140"/>
      <c r="J16" s="1008"/>
    </row>
    <row r="17" spans="1:10" ht="15.75">
      <c r="A17" s="3175">
        <f t="shared" si="0"/>
        <v>12</v>
      </c>
      <c r="B17" s="3177"/>
      <c r="C17" s="3176" t="s">
        <v>22417</v>
      </c>
      <c r="D17" s="3177" t="s">
        <v>22254</v>
      </c>
      <c r="E17" s="3177" t="s">
        <v>4928</v>
      </c>
      <c r="F17" s="3173"/>
      <c r="G17" s="3140"/>
      <c r="H17" s="329"/>
      <c r="I17" s="3140"/>
      <c r="J17" s="1008"/>
    </row>
    <row r="18" spans="1:10" ht="15.75">
      <c r="A18" s="3175">
        <f t="shared" si="0"/>
        <v>13</v>
      </c>
      <c r="B18" s="3177"/>
      <c r="C18" s="3176" t="s">
        <v>22418</v>
      </c>
      <c r="D18" s="3177" t="s">
        <v>22254</v>
      </c>
      <c r="E18" s="3177" t="s">
        <v>4928</v>
      </c>
      <c r="F18" s="3173"/>
      <c r="G18" s="3140"/>
      <c r="H18" s="329"/>
      <c r="I18" s="3140"/>
      <c r="J18" s="1008"/>
    </row>
    <row r="19" spans="1:10" ht="15.75">
      <c r="A19" s="3175">
        <f t="shared" si="0"/>
        <v>14</v>
      </c>
      <c r="B19" s="3177"/>
      <c r="C19" s="3176" t="s">
        <v>22424</v>
      </c>
      <c r="D19" s="3177" t="s">
        <v>22254</v>
      </c>
      <c r="E19" s="3177" t="s">
        <v>3902</v>
      </c>
      <c r="F19" s="3173"/>
      <c r="G19" s="3143"/>
      <c r="H19" s="1453"/>
      <c r="I19" s="3143"/>
      <c r="J19" s="1008"/>
    </row>
    <row r="20" spans="1:10" ht="15.75">
      <c r="A20" s="3175">
        <f t="shared" si="0"/>
        <v>15</v>
      </c>
      <c r="B20" s="3177"/>
      <c r="C20" s="3176" t="s">
        <v>22425</v>
      </c>
      <c r="D20" s="3177" t="s">
        <v>22254</v>
      </c>
      <c r="E20" s="3177" t="s">
        <v>3902</v>
      </c>
      <c r="F20" s="3173"/>
      <c r="G20" s="3143"/>
      <c r="H20" s="1453"/>
      <c r="I20" s="3143"/>
      <c r="J20" s="1008"/>
    </row>
    <row r="21" spans="1:10" ht="15.75">
      <c r="A21" s="3175">
        <f t="shared" si="0"/>
        <v>16</v>
      </c>
      <c r="B21" s="3177"/>
      <c r="C21" s="3176" t="s">
        <v>22434</v>
      </c>
      <c r="D21" s="3177" t="s">
        <v>22254</v>
      </c>
      <c r="E21" s="3177" t="s">
        <v>3902</v>
      </c>
      <c r="F21" s="3173"/>
      <c r="G21" s="3143"/>
      <c r="H21" s="1453"/>
      <c r="I21" s="3143"/>
      <c r="J21" s="1008"/>
    </row>
    <row r="22" spans="1:10" ht="15.75">
      <c r="A22" s="3175">
        <f t="shared" si="0"/>
        <v>17</v>
      </c>
      <c r="B22" s="3177"/>
      <c r="C22" s="3176" t="s">
        <v>22426</v>
      </c>
      <c r="D22" s="3177" t="s">
        <v>22254</v>
      </c>
      <c r="E22" s="3177" t="s">
        <v>2062</v>
      </c>
      <c r="F22" s="3173"/>
      <c r="G22" s="3143"/>
      <c r="H22" s="1453"/>
      <c r="I22" s="3143"/>
      <c r="J22" s="1008"/>
    </row>
    <row r="23" spans="1:10" ht="15.75">
      <c r="A23" s="3175">
        <f t="shared" si="0"/>
        <v>18</v>
      </c>
      <c r="B23" s="3177"/>
      <c r="C23" s="3176" t="s">
        <v>22431</v>
      </c>
      <c r="D23" s="3177" t="s">
        <v>22254</v>
      </c>
      <c r="E23" s="3177" t="s">
        <v>2062</v>
      </c>
      <c r="F23" s="3173"/>
      <c r="G23" s="3143"/>
      <c r="H23" s="1453"/>
      <c r="I23" s="3143"/>
      <c r="J23" s="1008"/>
    </row>
    <row r="24" spans="1:10" ht="15.75">
      <c r="A24" s="3175">
        <f t="shared" si="0"/>
        <v>19</v>
      </c>
      <c r="B24" s="3177"/>
      <c r="C24" s="3176" t="s">
        <v>22427</v>
      </c>
      <c r="D24" s="3177" t="s">
        <v>22254</v>
      </c>
      <c r="E24" s="3177" t="s">
        <v>2062</v>
      </c>
      <c r="F24" s="3173"/>
      <c r="G24" s="3143"/>
      <c r="H24" s="1453"/>
      <c r="I24" s="3143"/>
      <c r="J24" s="1008"/>
    </row>
    <row r="25" spans="1:10" ht="15.75">
      <c r="A25" s="3175">
        <f t="shared" si="0"/>
        <v>20</v>
      </c>
      <c r="B25" s="3177"/>
      <c r="C25" s="3176" t="s">
        <v>22428</v>
      </c>
      <c r="D25" s="3177" t="s">
        <v>22254</v>
      </c>
      <c r="E25" s="3177" t="s">
        <v>22432</v>
      </c>
      <c r="F25" s="3173"/>
      <c r="G25" s="3143"/>
      <c r="H25" s="1453"/>
      <c r="I25" s="3143"/>
      <c r="J25" s="1008"/>
    </row>
    <row r="26" spans="1:10" ht="15.75">
      <c r="A26" s="3175">
        <f t="shared" si="0"/>
        <v>21</v>
      </c>
      <c r="B26" s="3177"/>
      <c r="C26" s="3176" t="s">
        <v>22429</v>
      </c>
      <c r="D26" s="3177" t="s">
        <v>22254</v>
      </c>
      <c r="E26" s="3177" t="s">
        <v>5231</v>
      </c>
      <c r="F26" s="3173"/>
      <c r="G26" s="3143"/>
      <c r="H26" s="1453"/>
      <c r="I26" s="3143"/>
      <c r="J26" s="1008"/>
    </row>
    <row r="27" spans="1:10" ht="15.75">
      <c r="A27" s="3175">
        <f t="shared" si="0"/>
        <v>22</v>
      </c>
      <c r="B27" s="3177"/>
      <c r="C27" s="3176" t="s">
        <v>22430</v>
      </c>
      <c r="D27" s="3177" t="s">
        <v>22254</v>
      </c>
      <c r="E27" s="3177" t="s">
        <v>5231</v>
      </c>
      <c r="F27" s="3173"/>
      <c r="G27" s="3143"/>
      <c r="H27" s="1453"/>
      <c r="I27" s="3143"/>
      <c r="J27" s="1008"/>
    </row>
    <row r="28" spans="1:10" ht="15.75">
      <c r="A28" s="3175">
        <f t="shared" si="0"/>
        <v>23</v>
      </c>
      <c r="B28" s="3177"/>
      <c r="C28" s="3176" t="s">
        <v>22433</v>
      </c>
      <c r="D28" s="3177" t="s">
        <v>22254</v>
      </c>
      <c r="E28" s="3177" t="s">
        <v>2524</v>
      </c>
      <c r="F28" s="3173"/>
      <c r="G28" s="3143"/>
      <c r="H28" s="1008"/>
      <c r="I28" s="3143"/>
      <c r="J28" s="1008"/>
    </row>
    <row r="29" spans="1:10" ht="15.75">
      <c r="A29" s="3175">
        <f t="shared" si="0"/>
        <v>24</v>
      </c>
      <c r="B29" s="3182"/>
      <c r="C29" s="3174" t="s">
        <v>22421</v>
      </c>
      <c r="D29" s="3177" t="s">
        <v>22254</v>
      </c>
      <c r="E29" s="3177" t="s">
        <v>2524</v>
      </c>
      <c r="F29" s="3173"/>
      <c r="G29" s="3143"/>
      <c r="H29" s="1008"/>
      <c r="I29" s="3143"/>
      <c r="J29" s="1008"/>
    </row>
    <row r="30" spans="1:10" ht="15.75">
      <c r="A30" s="3175">
        <f t="shared" si="0"/>
        <v>25</v>
      </c>
      <c r="B30" s="3182"/>
      <c r="C30" s="3174" t="s">
        <v>22422</v>
      </c>
      <c r="D30" s="3177" t="s">
        <v>22254</v>
      </c>
      <c r="E30" s="3177" t="s">
        <v>2524</v>
      </c>
      <c r="F30" s="3173"/>
      <c r="G30" s="3143"/>
      <c r="H30" s="1008"/>
      <c r="I30" s="3143"/>
      <c r="J30" s="1008"/>
    </row>
    <row r="31" spans="1:10" ht="15.75">
      <c r="A31" s="3175">
        <f t="shared" si="0"/>
        <v>26</v>
      </c>
      <c r="B31" s="3182"/>
      <c r="C31" s="3174" t="s">
        <v>22423</v>
      </c>
      <c r="D31" s="3177" t="s">
        <v>22254</v>
      </c>
      <c r="E31" s="3177" t="s">
        <v>2524</v>
      </c>
      <c r="F31" s="3173"/>
      <c r="G31" s="3143"/>
      <c r="H31" s="1008"/>
      <c r="I31" s="3143"/>
      <c r="J31" s="1008"/>
    </row>
    <row r="32" spans="1:10" ht="15.75">
      <c r="A32" s="3175"/>
      <c r="B32" s="3182"/>
      <c r="C32" s="3174"/>
      <c r="D32" s="3177" t="s">
        <v>22254</v>
      </c>
      <c r="E32" s="3177" t="s">
        <v>2524</v>
      </c>
      <c r="F32" s="3173"/>
      <c r="G32" s="3143"/>
      <c r="H32" s="1008"/>
      <c r="I32" s="3143"/>
      <c r="J32" s="1008"/>
    </row>
    <row r="33" spans="1:10" ht="18.75">
      <c r="A33" s="3143"/>
      <c r="B33" s="3169"/>
      <c r="C33" s="3153"/>
      <c r="D33" s="3169"/>
      <c r="E33" s="3169"/>
      <c r="F33" s="3142"/>
      <c r="G33" s="3143"/>
      <c r="H33" s="1008"/>
      <c r="I33" s="3143"/>
      <c r="J33" s="1008"/>
    </row>
    <row r="34" spans="1:10" ht="18.75">
      <c r="A34" s="3147"/>
      <c r="B34" s="3171"/>
      <c r="C34" s="3170"/>
      <c r="D34" s="3171"/>
      <c r="E34" s="3171"/>
      <c r="F34" s="3172"/>
      <c r="G34" s="3147"/>
      <c r="H34" s="3181"/>
      <c r="I34" s="3147"/>
      <c r="J34" s="3181"/>
    </row>
    <row r="36" spans="1:10">
      <c r="A36" t="s">
        <v>27078</v>
      </c>
      <c r="C36">
        <f>COUNTA(C6:C34)</f>
        <v>26</v>
      </c>
    </row>
  </sheetData>
  <customSheetViews>
    <customSheetView guid="{51C80409-42FF-431E-A1CF-253ADAD7E5C5}">
      <selection activeCell="A21" sqref="A21:XFD21"/>
      <pageMargins left="0.7" right="0.7" top="0.75" bottom="0.75" header="0.3" footer="0.3"/>
    </customSheetView>
    <customSheetView guid="{0A3BE354-EABF-4B36-A467-F2E7E7C9C594}">
      <selection activeCell="A36" sqref="A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ED57-FCC9-46B5-870B-C40A0EB7AB2D}">
  <sheetPr codeName="Sheet53"/>
  <dimension ref="A1:I24"/>
  <sheetViews>
    <sheetView workbookViewId="0">
      <selection activeCell="A24" sqref="A24"/>
    </sheetView>
  </sheetViews>
  <sheetFormatPr defaultRowHeight="12.75"/>
  <cols>
    <col min="3" max="3" width="33.42578125" customWidth="1"/>
  </cols>
  <sheetData>
    <row r="1" spans="1:9" ht="23.25">
      <c r="A1" s="3138"/>
      <c r="B1" s="3138"/>
      <c r="C1" s="3139"/>
      <c r="D1" s="3154" t="s">
        <v>22405</v>
      </c>
      <c r="E1" s="3139"/>
      <c r="F1" s="3139"/>
      <c r="G1" s="3155"/>
      <c r="H1" s="3139"/>
      <c r="I1" s="3139"/>
    </row>
    <row r="2" spans="1:9" ht="13.5" thickBot="1">
      <c r="G2" s="2297"/>
    </row>
    <row r="3" spans="1:9" ht="47.25">
      <c r="A3" s="3156" t="s">
        <v>2418</v>
      </c>
      <c r="B3" s="3158" t="s">
        <v>2414</v>
      </c>
      <c r="C3" s="3157" t="s">
        <v>2422</v>
      </c>
      <c r="D3" s="3158" t="s">
        <v>282</v>
      </c>
      <c r="E3" s="3157" t="s">
        <v>22488</v>
      </c>
      <c r="F3" s="3159" t="s">
        <v>4238</v>
      </c>
      <c r="G3" s="3160"/>
      <c r="H3" s="3161" t="s">
        <v>693</v>
      </c>
      <c r="I3" s="3162" t="s">
        <v>284</v>
      </c>
    </row>
    <row r="4" spans="1:9" ht="16.5" thickBot="1">
      <c r="A4" s="3163"/>
      <c r="B4" s="3165"/>
      <c r="C4" s="3164" t="s">
        <v>22406</v>
      </c>
      <c r="D4" s="3165"/>
      <c r="E4" s="3164"/>
      <c r="F4" s="3164" t="s">
        <v>4237</v>
      </c>
      <c r="G4" s="3165" t="s">
        <v>2201</v>
      </c>
      <c r="H4" s="3166"/>
      <c r="I4" s="3167"/>
    </row>
    <row r="5" spans="1:9">
      <c r="A5" s="7"/>
      <c r="B5" s="7"/>
      <c r="C5" s="8"/>
      <c r="D5" s="8"/>
      <c r="E5" s="8"/>
      <c r="F5" s="8"/>
      <c r="G5" s="8"/>
      <c r="H5" s="8"/>
      <c r="I5" s="11"/>
    </row>
    <row r="6" spans="1:9" ht="18.75">
      <c r="A6" s="3140">
        <v>1</v>
      </c>
      <c r="B6" s="3149"/>
      <c r="C6" s="3152" t="s">
        <v>3780</v>
      </c>
      <c r="D6" s="3149" t="s">
        <v>22254</v>
      </c>
      <c r="E6" s="3141"/>
      <c r="F6" s="3140"/>
      <c r="G6" s="329"/>
      <c r="H6" s="3140"/>
      <c r="I6" s="132"/>
    </row>
    <row r="7" spans="1:9" ht="18.75">
      <c r="A7" s="3140">
        <v>2</v>
      </c>
      <c r="B7" s="3149"/>
      <c r="C7" s="3152" t="s">
        <v>22250</v>
      </c>
      <c r="D7" s="3149" t="s">
        <v>22254</v>
      </c>
      <c r="E7" s="3141"/>
      <c r="F7" s="3140"/>
      <c r="G7" s="329"/>
      <c r="H7" s="3140"/>
      <c r="I7" s="132"/>
    </row>
    <row r="8" spans="1:9" ht="18.75">
      <c r="A8" s="3140">
        <v>3</v>
      </c>
      <c r="B8" s="3149"/>
      <c r="C8" s="3152" t="s">
        <v>22251</v>
      </c>
      <c r="D8" s="3149" t="s">
        <v>22254</v>
      </c>
      <c r="E8" s="3141"/>
      <c r="F8" s="3140"/>
      <c r="G8" s="329"/>
      <c r="H8" s="3140"/>
      <c r="I8" s="132"/>
    </row>
    <row r="9" spans="1:9" ht="18.75">
      <c r="A9" s="3140">
        <v>4</v>
      </c>
      <c r="B9" s="3149"/>
      <c r="C9" s="3152" t="s">
        <v>370</v>
      </c>
      <c r="D9" s="3149" t="s">
        <v>22254</v>
      </c>
      <c r="E9" s="3141"/>
      <c r="F9" s="3140"/>
      <c r="G9" s="329"/>
      <c r="H9" s="3140"/>
      <c r="I9" s="132"/>
    </row>
    <row r="10" spans="1:9" ht="18.75">
      <c r="A10" s="3140">
        <v>5</v>
      </c>
      <c r="B10" s="3149"/>
      <c r="C10" s="3152" t="s">
        <v>22252</v>
      </c>
      <c r="D10" s="3149" t="s">
        <v>22254</v>
      </c>
      <c r="E10" s="3141"/>
      <c r="F10" s="3140"/>
      <c r="G10" s="329"/>
      <c r="H10" s="3140"/>
      <c r="I10" s="132"/>
    </row>
    <row r="11" spans="1:9" ht="18.75">
      <c r="A11" s="3140">
        <v>6</v>
      </c>
      <c r="B11" s="3149"/>
      <c r="C11" s="3152" t="s">
        <v>1128</v>
      </c>
      <c r="D11" s="3149" t="s">
        <v>22254</v>
      </c>
      <c r="E11" s="3141"/>
      <c r="F11" s="3140"/>
      <c r="G11" s="329"/>
      <c r="H11" s="3140"/>
      <c r="I11" s="132"/>
    </row>
    <row r="12" spans="1:9" ht="18.75">
      <c r="A12" s="3140">
        <v>7</v>
      </c>
      <c r="B12" s="3149"/>
      <c r="C12" s="3152" t="s">
        <v>22253</v>
      </c>
      <c r="D12" s="3149" t="s">
        <v>22254</v>
      </c>
      <c r="E12" s="3142"/>
      <c r="F12" s="3140"/>
      <c r="G12" s="329"/>
      <c r="H12" s="3140"/>
      <c r="I12" s="132"/>
    </row>
    <row r="13" spans="1:9" ht="18.75">
      <c r="A13" s="3140">
        <v>8</v>
      </c>
      <c r="B13" s="3149"/>
      <c r="C13" s="3152" t="s">
        <v>22256</v>
      </c>
      <c r="D13" s="3149" t="s">
        <v>22254</v>
      </c>
      <c r="E13" s="3142"/>
      <c r="F13" s="3140"/>
      <c r="G13" s="329"/>
      <c r="H13" s="3140"/>
      <c r="I13" s="1008"/>
    </row>
    <row r="14" spans="1:9" ht="18.75">
      <c r="A14" s="3140">
        <v>9</v>
      </c>
      <c r="B14" s="3169"/>
      <c r="C14" s="3153" t="s">
        <v>1129</v>
      </c>
      <c r="D14" s="3149" t="s">
        <v>22254</v>
      </c>
      <c r="E14" s="3141"/>
      <c r="F14" s="3140"/>
      <c r="G14" s="329"/>
      <c r="H14" s="3140"/>
      <c r="I14" s="1008"/>
    </row>
    <row r="15" spans="1:9" ht="18.75">
      <c r="A15" s="3140">
        <v>10</v>
      </c>
      <c r="B15" s="3169"/>
      <c r="C15" s="3153" t="s">
        <v>22256</v>
      </c>
      <c r="D15" s="3149" t="s">
        <v>22254</v>
      </c>
      <c r="E15" s="3141"/>
      <c r="F15" s="3140"/>
      <c r="G15" s="329"/>
      <c r="H15" s="3140"/>
      <c r="I15" s="1008"/>
    </row>
    <row r="16" spans="1:9" ht="18.75">
      <c r="A16" s="3140">
        <v>11</v>
      </c>
      <c r="B16" s="3169"/>
      <c r="C16" s="3153" t="s">
        <v>1130</v>
      </c>
      <c r="D16" s="3149" t="s">
        <v>22254</v>
      </c>
      <c r="E16" s="3141"/>
      <c r="F16" s="3140"/>
      <c r="G16" s="329"/>
      <c r="H16" s="3140"/>
      <c r="I16" s="1008"/>
    </row>
    <row r="17" spans="1:9" ht="18.75">
      <c r="A17" s="3140">
        <v>12</v>
      </c>
      <c r="B17" s="3169"/>
      <c r="C17" s="3153" t="s">
        <v>22420</v>
      </c>
      <c r="D17" s="3149" t="s">
        <v>22254</v>
      </c>
      <c r="E17" s="3142"/>
      <c r="F17" s="3140"/>
      <c r="G17" s="329"/>
      <c r="H17" s="3140"/>
      <c r="I17" s="1008"/>
    </row>
    <row r="18" spans="1:9" ht="18.75">
      <c r="A18" s="3140">
        <v>13</v>
      </c>
      <c r="B18" s="3169"/>
      <c r="C18" s="3153" t="s">
        <v>22419</v>
      </c>
      <c r="D18" s="3149" t="s">
        <v>22254</v>
      </c>
      <c r="E18" s="3142"/>
      <c r="F18" s="3140"/>
      <c r="G18" s="329"/>
      <c r="H18" s="3140"/>
      <c r="I18" s="1008"/>
    </row>
    <row r="19" spans="1:9" ht="18.75">
      <c r="A19" s="3140">
        <v>14</v>
      </c>
      <c r="B19" s="3169"/>
      <c r="C19" s="3153" t="s">
        <v>22255</v>
      </c>
      <c r="D19" s="3149" t="s">
        <v>22254</v>
      </c>
      <c r="E19" s="3142"/>
      <c r="F19" s="3143"/>
      <c r="G19" s="1008"/>
      <c r="H19" s="3143"/>
      <c r="I19" s="1008"/>
    </row>
    <row r="20" spans="1:9" ht="18.75">
      <c r="A20" s="3143"/>
      <c r="B20" s="3169"/>
      <c r="C20" s="3153"/>
      <c r="D20" s="3142"/>
      <c r="E20" s="3142"/>
      <c r="F20" s="3143"/>
      <c r="G20" s="1008"/>
      <c r="H20" s="3143"/>
      <c r="I20" s="1008"/>
    </row>
    <row r="21" spans="1:9">
      <c r="A21" s="3143"/>
      <c r="B21" s="3169"/>
      <c r="C21" s="3142"/>
      <c r="D21" s="3142"/>
      <c r="E21" s="3142"/>
      <c r="F21" s="3143"/>
      <c r="G21" s="1008"/>
      <c r="H21" s="3143"/>
      <c r="I21" s="1008"/>
    </row>
    <row r="22" spans="1:9">
      <c r="A22" s="2222"/>
      <c r="B22" s="3144"/>
      <c r="C22" s="3145"/>
      <c r="D22" s="40"/>
      <c r="E22" s="40"/>
      <c r="F22" s="3147" t="str">
        <f>IF(ISERROR(INDEX(data,MATCH(LEN(H22),item,0),2))," ",INDEX(data,MATCH(LEN(H22),item,0),2))</f>
        <v xml:space="preserve"> </v>
      </c>
      <c r="G22" s="3146"/>
      <c r="H22" s="3146"/>
      <c r="I22" s="3148"/>
    </row>
    <row r="24" spans="1:9">
      <c r="A24" t="s">
        <v>27078</v>
      </c>
      <c r="C24">
        <f t="shared" ref="C24" si="0">COUNTA(C6:C21)</f>
        <v>14</v>
      </c>
    </row>
  </sheetData>
  <customSheetViews>
    <customSheetView guid="{FA1B31CD-DD8D-47B3-9B34-AB72E4090B34}" topLeftCell="A3">
      <selection activeCell="A32" sqref="A32"/>
      <pageMargins left="0.7" right="0.7" top="0.75" bottom="0.75" header="0.3" footer="0.3"/>
    </customSheetView>
    <customSheetView guid="{51C80409-42FF-431E-A1CF-253ADAD7E5C5}">
      <selection activeCell="E1" sqref="E1:E1048576"/>
      <pageMargins left="0.7" right="0.7" top="0.75" bottom="0.75" header="0.3" footer="0.3"/>
    </customSheetView>
    <customSheetView guid="{0A3BE354-EABF-4B36-A467-F2E7E7C9C594}">
      <selection activeCell="D9" sqref="D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EB9F-5F27-426F-908B-9EA956792E86}">
  <dimension ref="A1:I131"/>
  <sheetViews>
    <sheetView zoomScale="115" zoomScaleNormal="115" workbookViewId="0"/>
  </sheetViews>
  <sheetFormatPr defaultColWidth="9.140625" defaultRowHeight="23.25"/>
  <cols>
    <col min="1" max="1" width="8" style="3271" customWidth="1"/>
    <col min="2" max="2" width="15" style="3271" customWidth="1"/>
    <col min="3" max="3" width="60.42578125" style="3271" customWidth="1"/>
    <col min="4" max="4" width="15.42578125" style="3292" customWidth="1"/>
    <col min="5" max="5" width="11.5703125" style="3271" customWidth="1"/>
    <col min="6" max="6" width="31.7109375" style="3291" customWidth="1"/>
    <col min="7" max="7" width="19.7109375" style="3271" customWidth="1"/>
    <col min="8" max="8" width="29.5703125" style="3271" customWidth="1"/>
    <col min="9" max="16384" width="9.140625" style="3271"/>
  </cols>
  <sheetData>
    <row r="1" spans="1:9" customFormat="1" ht="20.25" customHeight="1">
      <c r="A1" s="932"/>
      <c r="B1" s="933"/>
      <c r="C1" s="3427" t="s">
        <v>4903</v>
      </c>
      <c r="D1" s="3427"/>
      <c r="E1" s="3428"/>
      <c r="F1" s="3126" t="s">
        <v>6405</v>
      </c>
      <c r="G1" s="933"/>
      <c r="H1" s="933"/>
      <c r="I1" s="3183" t="s">
        <v>4904</v>
      </c>
    </row>
    <row r="2" spans="1:9" customFormat="1" ht="16.5">
      <c r="A2" s="934"/>
      <c r="B2" s="935"/>
      <c r="C2" s="3427"/>
      <c r="D2" s="3427"/>
      <c r="E2" s="3428"/>
      <c r="F2" s="3127" t="s">
        <v>6406</v>
      </c>
      <c r="G2" s="935"/>
      <c r="H2" s="935"/>
      <c r="I2" s="3184" t="s">
        <v>4905</v>
      </c>
    </row>
    <row r="3" spans="1:9" customFormat="1" ht="16.5">
      <c r="A3" s="934"/>
      <c r="B3" s="935"/>
      <c r="C3" s="3427"/>
      <c r="D3" s="3427"/>
      <c r="E3" s="3428"/>
      <c r="F3" s="3127" t="s">
        <v>6407</v>
      </c>
      <c r="G3" s="935"/>
      <c r="H3" s="935"/>
      <c r="I3" s="3184" t="s">
        <v>19214</v>
      </c>
    </row>
    <row r="4" spans="1:9" customFormat="1" ht="17.25" thickBot="1">
      <c r="A4" s="3128" t="s">
        <v>4907</v>
      </c>
      <c r="B4" s="3120"/>
      <c r="C4" s="3427"/>
      <c r="D4" s="3427"/>
      <c r="E4" s="3428"/>
      <c r="F4" s="3129" t="s">
        <v>6408</v>
      </c>
      <c r="G4" s="3130"/>
      <c r="H4" s="3130"/>
      <c r="I4" s="3185" t="s">
        <v>4906</v>
      </c>
    </row>
    <row r="5" spans="1:9" customFormat="1" ht="18" customHeight="1">
      <c r="A5" s="3429" t="s">
        <v>22580</v>
      </c>
      <c r="B5" s="3429"/>
      <c r="C5" s="3429"/>
      <c r="D5" s="3429"/>
      <c r="E5" s="3429"/>
      <c r="F5" s="3429"/>
      <c r="G5" s="3429"/>
      <c r="H5" s="3429"/>
      <c r="I5" s="3429"/>
    </row>
    <row r="6" spans="1:9" customFormat="1" ht="12.75">
      <c r="A6" s="3430"/>
      <c r="B6" s="3430"/>
      <c r="C6" s="3430"/>
      <c r="D6" s="3430"/>
      <c r="E6" s="3430"/>
      <c r="F6" s="3430"/>
      <c r="G6" s="3430"/>
      <c r="H6" s="3430"/>
      <c r="I6" s="3430"/>
    </row>
    <row r="7" spans="1:9" ht="61.5" customHeight="1">
      <c r="A7" s="3277" t="s">
        <v>2418</v>
      </c>
      <c r="B7" s="3277" t="s">
        <v>2414</v>
      </c>
      <c r="C7" s="3277" t="s">
        <v>22588</v>
      </c>
      <c r="D7" s="3278" t="s">
        <v>22589</v>
      </c>
      <c r="E7" s="3279" t="s">
        <v>22590</v>
      </c>
      <c r="F7" s="3277" t="s">
        <v>22591</v>
      </c>
      <c r="G7" s="3277" t="s">
        <v>22592</v>
      </c>
      <c r="H7" s="3277" t="s">
        <v>699</v>
      </c>
    </row>
    <row r="8" spans="1:9">
      <c r="A8" s="3280"/>
      <c r="B8" s="3280"/>
      <c r="C8" s="3280"/>
      <c r="D8" s="3281"/>
      <c r="E8" s="3282"/>
      <c r="F8" s="3283"/>
      <c r="G8" s="3280"/>
      <c r="H8" s="3280"/>
    </row>
    <row r="9" spans="1:9" ht="20.100000000000001" customHeight="1">
      <c r="A9" s="3431" t="s">
        <v>5450</v>
      </c>
      <c r="B9" s="3432"/>
      <c r="C9" s="3433"/>
      <c r="D9" s="3284"/>
      <c r="E9" s="3282"/>
      <c r="F9" s="3283"/>
      <c r="G9" s="3280"/>
      <c r="H9" s="3280"/>
    </row>
    <row r="10" spans="1:9">
      <c r="A10" s="3280">
        <v>1</v>
      </c>
      <c r="B10" s="3280">
        <v>510362</v>
      </c>
      <c r="C10" s="3280" t="s">
        <v>26978</v>
      </c>
      <c r="D10" s="3285"/>
      <c r="E10" s="3286"/>
      <c r="F10" s="3287"/>
      <c r="G10" s="3288"/>
      <c r="H10" s="3288"/>
    </row>
    <row r="11" spans="1:9">
      <c r="A11" s="3280">
        <f t="shared" ref="A11:A16" si="0">A10+1</f>
        <v>2</v>
      </c>
      <c r="B11" s="3280">
        <v>510363</v>
      </c>
      <c r="C11" s="3280" t="s">
        <v>26980</v>
      </c>
      <c r="D11" s="3285"/>
      <c r="E11" s="3286"/>
      <c r="F11" s="3287"/>
      <c r="G11" s="3288"/>
      <c r="H11" s="3288"/>
    </row>
    <row r="12" spans="1:9">
      <c r="A12" s="3280">
        <f t="shared" si="0"/>
        <v>3</v>
      </c>
      <c r="B12" s="3280">
        <v>510364</v>
      </c>
      <c r="C12" s="3280" t="s">
        <v>26981</v>
      </c>
      <c r="D12" s="3285"/>
      <c r="E12" s="3286"/>
      <c r="F12" s="3287"/>
      <c r="G12" s="3288"/>
      <c r="H12" s="3288"/>
    </row>
    <row r="13" spans="1:9">
      <c r="A13" s="3280">
        <f t="shared" si="0"/>
        <v>4</v>
      </c>
      <c r="B13" s="3280">
        <v>510365</v>
      </c>
      <c r="C13" s="3280" t="s">
        <v>26982</v>
      </c>
      <c r="D13" s="3285"/>
      <c r="E13" s="3286"/>
      <c r="F13" s="3287"/>
      <c r="G13" s="3288"/>
      <c r="H13" s="3288"/>
    </row>
    <row r="14" spans="1:9">
      <c r="A14" s="3280">
        <f t="shared" si="0"/>
        <v>5</v>
      </c>
      <c r="B14" s="3280">
        <v>510366</v>
      </c>
      <c r="C14" s="3280" t="s">
        <v>26982</v>
      </c>
      <c r="D14" s="3285"/>
      <c r="E14" s="3286"/>
      <c r="F14" s="3287"/>
      <c r="G14" s="3288"/>
      <c r="H14" s="3288"/>
    </row>
    <row r="15" spans="1:9">
      <c r="A15" s="3280">
        <f t="shared" si="0"/>
        <v>6</v>
      </c>
      <c r="B15" s="3280">
        <v>510367</v>
      </c>
      <c r="C15" s="3280" t="s">
        <v>26983</v>
      </c>
      <c r="D15" s="3285"/>
      <c r="E15" s="3286"/>
      <c r="F15" s="3287"/>
      <c r="G15" s="3288"/>
      <c r="H15" s="3288"/>
    </row>
    <row r="16" spans="1:9">
      <c r="A16" s="3280">
        <f t="shared" si="0"/>
        <v>7</v>
      </c>
      <c r="B16" s="3280">
        <v>510368</v>
      </c>
      <c r="C16" s="3280" t="s">
        <v>26984</v>
      </c>
      <c r="D16" s="3294" t="s">
        <v>22602</v>
      </c>
      <c r="E16" s="3282">
        <v>150</v>
      </c>
      <c r="F16" s="3283" t="s">
        <v>27908</v>
      </c>
      <c r="G16" s="3280" t="s">
        <v>27065</v>
      </c>
      <c r="H16" s="3280" t="s">
        <v>27887</v>
      </c>
    </row>
    <row r="17" spans="1:8">
      <c r="A17" s="3280"/>
      <c r="B17" s="3280"/>
      <c r="C17" s="3280"/>
      <c r="D17" s="3294" t="s">
        <v>971</v>
      </c>
      <c r="E17" s="3282" t="s">
        <v>2524</v>
      </c>
      <c r="F17" s="3283" t="s">
        <v>27888</v>
      </c>
      <c r="G17" s="3280" t="s">
        <v>27900</v>
      </c>
      <c r="H17" s="3280" t="s">
        <v>27899</v>
      </c>
    </row>
    <row r="18" spans="1:8">
      <c r="A18" s="3280">
        <f>A16+1</f>
        <v>8</v>
      </c>
      <c r="B18" s="3280">
        <v>510369</v>
      </c>
      <c r="C18" s="3280" t="s">
        <v>26984</v>
      </c>
      <c r="D18" s="3294" t="s">
        <v>22600</v>
      </c>
      <c r="E18" s="3282" t="s">
        <v>2524</v>
      </c>
      <c r="F18" s="3283" t="s">
        <v>27888</v>
      </c>
      <c r="G18" s="3280"/>
      <c r="H18" s="3280" t="s">
        <v>27899</v>
      </c>
    </row>
    <row r="19" spans="1:8">
      <c r="A19" s="3280">
        <f>A18+1</f>
        <v>9</v>
      </c>
      <c r="B19" s="3280">
        <v>510374</v>
      </c>
      <c r="C19" s="3280" t="s">
        <v>26985</v>
      </c>
      <c r="D19" s="3294">
        <v>1</v>
      </c>
      <c r="E19" s="3282" t="s">
        <v>2524</v>
      </c>
      <c r="F19" s="3283" t="s">
        <v>27888</v>
      </c>
      <c r="G19" s="3280" t="s">
        <v>27900</v>
      </c>
      <c r="H19" s="3280" t="s">
        <v>27899</v>
      </c>
    </row>
    <row r="20" spans="1:8">
      <c r="A20" s="3280"/>
      <c r="B20" s="3280"/>
      <c r="C20" s="3280"/>
      <c r="D20" s="3294">
        <v>1</v>
      </c>
      <c r="E20" s="3282">
        <v>300</v>
      </c>
      <c r="F20" s="3283" t="s">
        <v>22634</v>
      </c>
      <c r="G20" s="3280" t="s">
        <v>27900</v>
      </c>
      <c r="H20" s="3280" t="s">
        <v>7232</v>
      </c>
    </row>
    <row r="21" spans="1:8">
      <c r="A21" s="3280"/>
      <c r="B21" s="3280"/>
      <c r="C21" s="3280"/>
      <c r="D21" s="3294" t="s">
        <v>6541</v>
      </c>
      <c r="E21" s="3282" t="s">
        <v>2524</v>
      </c>
      <c r="F21" s="3283" t="s">
        <v>27888</v>
      </c>
      <c r="G21" s="3280" t="s">
        <v>27900</v>
      </c>
      <c r="H21" s="3280" t="s">
        <v>27899</v>
      </c>
    </row>
    <row r="22" spans="1:8">
      <c r="A22" s="3280">
        <f>A19+1</f>
        <v>10</v>
      </c>
      <c r="B22" s="3280">
        <v>510375</v>
      </c>
      <c r="C22" s="3280" t="s">
        <v>26986</v>
      </c>
      <c r="D22" s="3294">
        <v>1</v>
      </c>
      <c r="E22" s="3282" t="s">
        <v>2524</v>
      </c>
      <c r="F22" s="3283" t="s">
        <v>27888</v>
      </c>
      <c r="G22" s="3280" t="s">
        <v>27900</v>
      </c>
      <c r="H22" s="3280" t="s">
        <v>27899</v>
      </c>
    </row>
    <row r="23" spans="1:8">
      <c r="A23" s="3280"/>
      <c r="B23" s="3280"/>
      <c r="C23" s="3280"/>
      <c r="D23" s="3294" t="s">
        <v>6541</v>
      </c>
      <c r="E23" s="3282" t="s">
        <v>2524</v>
      </c>
      <c r="F23" s="3283" t="s">
        <v>27888</v>
      </c>
      <c r="G23" s="3280" t="s">
        <v>27900</v>
      </c>
      <c r="H23" s="3280" t="s">
        <v>27899</v>
      </c>
    </row>
    <row r="24" spans="1:8">
      <c r="A24" s="3280">
        <f>A22+1</f>
        <v>11</v>
      </c>
      <c r="B24" s="3280">
        <v>510376</v>
      </c>
      <c r="C24" s="3280" t="s">
        <v>26987</v>
      </c>
      <c r="D24" s="3294" t="s">
        <v>6541</v>
      </c>
      <c r="E24" s="3282" t="s">
        <v>2524</v>
      </c>
      <c r="F24" s="3283" t="s">
        <v>27907</v>
      </c>
      <c r="G24" s="3280"/>
      <c r="H24" s="3280" t="s">
        <v>27894</v>
      </c>
    </row>
    <row r="25" spans="1:8">
      <c r="A25" s="3280">
        <f t="shared" ref="A25:A34" si="1">A24+1</f>
        <v>12</v>
      </c>
      <c r="B25" s="3280">
        <v>510377</v>
      </c>
      <c r="C25" s="3280" t="s">
        <v>26987</v>
      </c>
      <c r="D25" s="3294" t="s">
        <v>6541</v>
      </c>
      <c r="E25" s="3282" t="s">
        <v>2524</v>
      </c>
      <c r="F25" s="3283" t="s">
        <v>27906</v>
      </c>
      <c r="G25" s="3280"/>
      <c r="H25" s="3280" t="s">
        <v>27894</v>
      </c>
    </row>
    <row r="26" spans="1:8">
      <c r="A26" s="3280">
        <f t="shared" si="1"/>
        <v>13</v>
      </c>
      <c r="B26" s="3280">
        <v>510378</v>
      </c>
      <c r="C26" s="3280" t="s">
        <v>26987</v>
      </c>
      <c r="D26" s="3294" t="s">
        <v>6541</v>
      </c>
      <c r="E26" s="3282" t="s">
        <v>2524</v>
      </c>
      <c r="F26" s="3283" t="s">
        <v>27905</v>
      </c>
      <c r="G26" s="3280"/>
      <c r="H26" s="3280" t="s">
        <v>27894</v>
      </c>
    </row>
    <row r="27" spans="1:8">
      <c r="A27" s="3280">
        <f t="shared" si="1"/>
        <v>14</v>
      </c>
      <c r="B27" s="3280">
        <v>510379</v>
      </c>
      <c r="C27" s="3280" t="s">
        <v>26987</v>
      </c>
      <c r="D27" s="3294" t="s">
        <v>6541</v>
      </c>
      <c r="E27" s="3282" t="s">
        <v>2524</v>
      </c>
      <c r="F27" s="3283" t="s">
        <v>27905</v>
      </c>
      <c r="G27" s="3280"/>
      <c r="H27" s="3280" t="s">
        <v>27894</v>
      </c>
    </row>
    <row r="28" spans="1:8">
      <c r="A28" s="3280">
        <f t="shared" si="1"/>
        <v>15</v>
      </c>
      <c r="B28" s="3280">
        <v>510380</v>
      </c>
      <c r="C28" s="3280" t="s">
        <v>26988</v>
      </c>
      <c r="D28" s="3294">
        <v>1</v>
      </c>
      <c r="E28" s="3282" t="s">
        <v>2524</v>
      </c>
      <c r="F28" s="3283" t="s">
        <v>27888</v>
      </c>
      <c r="G28" s="3280" t="s">
        <v>27900</v>
      </c>
      <c r="H28" s="3280" t="s">
        <v>27899</v>
      </c>
    </row>
    <row r="29" spans="1:8">
      <c r="A29" s="3280">
        <f t="shared" si="1"/>
        <v>16</v>
      </c>
      <c r="B29" s="3280">
        <v>510381</v>
      </c>
      <c r="C29" s="3280" t="s">
        <v>26988</v>
      </c>
      <c r="D29" s="3281">
        <v>2</v>
      </c>
      <c r="E29" s="3282" t="s">
        <v>2524</v>
      </c>
      <c r="F29" s="3283" t="s">
        <v>27892</v>
      </c>
      <c r="G29" s="3280" t="s">
        <v>27900</v>
      </c>
      <c r="H29" s="3280" t="s">
        <v>27899</v>
      </c>
    </row>
    <row r="30" spans="1:8">
      <c r="A30" s="3280">
        <f t="shared" si="1"/>
        <v>17</v>
      </c>
      <c r="B30" s="3280">
        <v>510382</v>
      </c>
      <c r="C30" s="3280" t="s">
        <v>26989</v>
      </c>
      <c r="D30" s="3285"/>
      <c r="E30" s="3286"/>
      <c r="F30" s="3287"/>
      <c r="G30" s="3288"/>
      <c r="H30" s="3288"/>
    </row>
    <row r="31" spans="1:8">
      <c r="A31" s="3280">
        <f t="shared" si="1"/>
        <v>18</v>
      </c>
      <c r="B31" s="3280">
        <v>510383</v>
      </c>
      <c r="C31" s="3280" t="s">
        <v>26990</v>
      </c>
      <c r="D31" s="3285"/>
      <c r="E31" s="3286"/>
      <c r="F31" s="3287"/>
      <c r="G31" s="3288"/>
      <c r="H31" s="3288"/>
    </row>
    <row r="32" spans="1:8">
      <c r="A32" s="3280">
        <f t="shared" si="1"/>
        <v>19</v>
      </c>
      <c r="B32" s="3280">
        <v>510384</v>
      </c>
      <c r="C32" s="3280" t="s">
        <v>26992</v>
      </c>
      <c r="D32" s="3285"/>
      <c r="E32" s="3286"/>
      <c r="F32" s="3287"/>
      <c r="G32" s="3288"/>
      <c r="H32" s="3288"/>
    </row>
    <row r="33" spans="1:8">
      <c r="A33" s="3280">
        <f t="shared" si="1"/>
        <v>20</v>
      </c>
      <c r="B33" s="3280">
        <v>510385</v>
      </c>
      <c r="C33" s="3280" t="s">
        <v>26993</v>
      </c>
      <c r="D33" s="3285"/>
      <c r="E33" s="3286"/>
      <c r="F33" s="3287"/>
      <c r="G33" s="3288"/>
      <c r="H33" s="3288"/>
    </row>
    <row r="34" spans="1:8">
      <c r="A34" s="3280">
        <f t="shared" si="1"/>
        <v>21</v>
      </c>
      <c r="B34" s="3280">
        <v>510386</v>
      </c>
      <c r="C34" s="3280" t="s">
        <v>26994</v>
      </c>
      <c r="D34" s="3294" t="s">
        <v>10200</v>
      </c>
      <c r="E34" s="3282">
        <v>150</v>
      </c>
      <c r="F34" s="3283" t="s">
        <v>27789</v>
      </c>
      <c r="G34" s="3280" t="s">
        <v>27065</v>
      </c>
      <c r="H34" s="3280" t="s">
        <v>27887</v>
      </c>
    </row>
    <row r="35" spans="1:8">
      <c r="A35" s="3280"/>
      <c r="B35" s="3280"/>
      <c r="C35" s="3280"/>
      <c r="D35" s="3294" t="s">
        <v>7421</v>
      </c>
      <c r="E35" s="3282"/>
      <c r="F35" s="3283" t="s">
        <v>27888</v>
      </c>
      <c r="G35" s="3280" t="s">
        <v>27900</v>
      </c>
      <c r="H35" s="3280" t="s">
        <v>27899</v>
      </c>
    </row>
    <row r="36" spans="1:8">
      <c r="A36" s="3280"/>
      <c r="B36" s="3280"/>
      <c r="C36" s="3280"/>
      <c r="D36" s="3294" t="s">
        <v>6541</v>
      </c>
      <c r="E36" s="3282"/>
      <c r="F36" s="3283" t="s">
        <v>27888</v>
      </c>
      <c r="G36" s="3280"/>
      <c r="H36" s="3280" t="s">
        <v>27899</v>
      </c>
    </row>
    <row r="37" spans="1:8">
      <c r="A37" s="3280">
        <f>A34+1</f>
        <v>22</v>
      </c>
      <c r="B37" s="3280">
        <v>510387</v>
      </c>
      <c r="C37" s="3280" t="s">
        <v>26995</v>
      </c>
      <c r="D37" s="3285"/>
      <c r="E37" s="3286"/>
      <c r="F37" s="3287"/>
      <c r="G37" s="3288"/>
      <c r="H37" s="3288"/>
    </row>
    <row r="38" spans="1:8">
      <c r="A38" s="3280">
        <f t="shared" ref="A38:A47" si="2">A37+1</f>
        <v>23</v>
      </c>
      <c r="B38" s="3280">
        <v>510388</v>
      </c>
      <c r="C38" s="3280" t="s">
        <v>26996</v>
      </c>
      <c r="D38" s="3285"/>
      <c r="E38" s="3286"/>
      <c r="F38" s="3287"/>
      <c r="G38" s="3288"/>
      <c r="H38" s="3288"/>
    </row>
    <row r="39" spans="1:8">
      <c r="A39" s="3280">
        <f t="shared" si="2"/>
        <v>24</v>
      </c>
      <c r="B39" s="3280">
        <v>510389</v>
      </c>
      <c r="C39" s="3280" t="s">
        <v>26997</v>
      </c>
      <c r="D39" s="3285"/>
      <c r="E39" s="3286"/>
      <c r="F39" s="3287"/>
      <c r="G39" s="3288"/>
      <c r="H39" s="3288"/>
    </row>
    <row r="40" spans="1:8">
      <c r="A40" s="3280">
        <f t="shared" si="2"/>
        <v>25</v>
      </c>
      <c r="B40" s="3280">
        <v>510390</v>
      </c>
      <c r="C40" s="3280" t="s">
        <v>26998</v>
      </c>
      <c r="D40" s="3285"/>
      <c r="E40" s="3286"/>
      <c r="F40" s="3287"/>
      <c r="G40" s="3288"/>
      <c r="H40" s="3288"/>
    </row>
    <row r="41" spans="1:8">
      <c r="A41" s="3280">
        <f t="shared" si="2"/>
        <v>26</v>
      </c>
      <c r="B41" s="3280">
        <v>510391</v>
      </c>
      <c r="C41" s="3280" t="s">
        <v>26999</v>
      </c>
      <c r="D41" s="3285"/>
      <c r="E41" s="3286"/>
      <c r="F41" s="3287"/>
      <c r="G41" s="3288"/>
      <c r="H41" s="3288"/>
    </row>
    <row r="42" spans="1:8">
      <c r="A42" s="3280">
        <f t="shared" si="2"/>
        <v>27</v>
      </c>
      <c r="B42" s="3280">
        <v>510392</v>
      </c>
      <c r="C42" s="3280" t="s">
        <v>27000</v>
      </c>
      <c r="D42" s="3285"/>
      <c r="E42" s="3286"/>
      <c r="F42" s="3287"/>
      <c r="G42" s="3288"/>
      <c r="H42" s="3288"/>
    </row>
    <row r="43" spans="1:8">
      <c r="A43" s="3280">
        <f t="shared" si="2"/>
        <v>28</v>
      </c>
      <c r="B43" s="3280">
        <v>510393</v>
      </c>
      <c r="C43" s="3280" t="s">
        <v>27001</v>
      </c>
      <c r="D43" s="3285"/>
      <c r="E43" s="3286"/>
      <c r="F43" s="3287"/>
      <c r="G43" s="3288"/>
      <c r="H43" s="3288"/>
    </row>
    <row r="44" spans="1:8">
      <c r="A44" s="3280">
        <f t="shared" si="2"/>
        <v>29</v>
      </c>
      <c r="B44" s="3280">
        <v>510394</v>
      </c>
      <c r="C44" s="3280" t="s">
        <v>27002</v>
      </c>
      <c r="D44" s="3285"/>
      <c r="E44" s="3286"/>
      <c r="F44" s="3287"/>
      <c r="G44" s="3288"/>
      <c r="H44" s="3288"/>
    </row>
    <row r="45" spans="1:8">
      <c r="A45" s="3280">
        <f t="shared" si="2"/>
        <v>30</v>
      </c>
      <c r="B45" s="3280">
        <v>510395</v>
      </c>
      <c r="C45" s="3280" t="s">
        <v>27003</v>
      </c>
      <c r="D45" s="3285"/>
      <c r="E45" s="3286"/>
      <c r="F45" s="3287"/>
      <c r="G45" s="3288"/>
      <c r="H45" s="3288"/>
    </row>
    <row r="46" spans="1:8">
      <c r="A46" s="3280">
        <f t="shared" si="2"/>
        <v>31</v>
      </c>
      <c r="B46" s="3280">
        <v>510396</v>
      </c>
      <c r="C46" s="3280" t="s">
        <v>27004</v>
      </c>
      <c r="D46" s="3285"/>
      <c r="E46" s="3286"/>
      <c r="F46" s="3287"/>
      <c r="G46" s="3288"/>
      <c r="H46" s="3288"/>
    </row>
    <row r="47" spans="1:8">
      <c r="A47" s="3280">
        <f t="shared" si="2"/>
        <v>32</v>
      </c>
      <c r="B47" s="3280">
        <v>510397</v>
      </c>
      <c r="C47" s="3280" t="s">
        <v>27005</v>
      </c>
      <c r="D47" s="3294" t="s">
        <v>10200</v>
      </c>
      <c r="E47" s="3282">
        <v>150</v>
      </c>
      <c r="F47" s="3283" t="s">
        <v>27789</v>
      </c>
      <c r="G47" s="3280" t="s">
        <v>27065</v>
      </c>
      <c r="H47" s="3280" t="s">
        <v>27887</v>
      </c>
    </row>
    <row r="48" spans="1:8">
      <c r="A48" s="3280"/>
      <c r="B48" s="3280"/>
      <c r="C48" s="3280"/>
      <c r="D48" s="3294" t="s">
        <v>7421</v>
      </c>
      <c r="E48" s="3282"/>
      <c r="F48" s="3283" t="s">
        <v>27888</v>
      </c>
      <c r="G48" s="3280" t="s">
        <v>27900</v>
      </c>
      <c r="H48" s="3280" t="s">
        <v>27899</v>
      </c>
    </row>
    <row r="49" spans="1:8">
      <c r="A49" s="3280"/>
      <c r="B49" s="3280"/>
      <c r="C49" s="3280"/>
      <c r="D49" s="3294" t="s">
        <v>6541</v>
      </c>
      <c r="E49" s="3282"/>
      <c r="F49" s="3283" t="s">
        <v>27888</v>
      </c>
      <c r="G49" s="3280"/>
      <c r="H49" s="3280" t="s">
        <v>27899</v>
      </c>
    </row>
    <row r="50" spans="1:8">
      <c r="A50" s="3280">
        <f>A47+1</f>
        <v>33</v>
      </c>
      <c r="B50" s="3280">
        <v>510398</v>
      </c>
      <c r="C50" s="3280" t="s">
        <v>27006</v>
      </c>
      <c r="D50" s="3285"/>
      <c r="E50" s="3286"/>
      <c r="F50" s="3287"/>
      <c r="G50" s="3288"/>
      <c r="H50" s="3288"/>
    </row>
    <row r="51" spans="1:8">
      <c r="A51" s="3280">
        <f t="shared" ref="A51:A71" si="3">A50+1</f>
        <v>34</v>
      </c>
      <c r="B51" s="3280">
        <v>510399</v>
      </c>
      <c r="C51" s="3280" t="s">
        <v>27007</v>
      </c>
      <c r="D51" s="3285"/>
      <c r="E51" s="3286"/>
      <c r="F51" s="3287"/>
      <c r="G51" s="3288"/>
      <c r="H51" s="3288"/>
    </row>
    <row r="52" spans="1:8">
      <c r="A52" s="3280">
        <f t="shared" si="3"/>
        <v>35</v>
      </c>
      <c r="B52" s="3280">
        <v>510400</v>
      </c>
      <c r="C52" s="3280" t="s">
        <v>27008</v>
      </c>
      <c r="D52" s="3285"/>
      <c r="E52" s="3286"/>
      <c r="F52" s="3287"/>
      <c r="G52" s="3288"/>
      <c r="H52" s="3288"/>
    </row>
    <row r="53" spans="1:8">
      <c r="A53" s="3280">
        <f t="shared" si="3"/>
        <v>36</v>
      </c>
      <c r="B53" s="3280">
        <v>510401</v>
      </c>
      <c r="C53" s="3280" t="s">
        <v>27009</v>
      </c>
      <c r="D53" s="3285"/>
      <c r="E53" s="3286"/>
      <c r="F53" s="3287"/>
      <c r="G53" s="3288"/>
      <c r="H53" s="3288"/>
    </row>
    <row r="54" spans="1:8">
      <c r="A54" s="3280">
        <f t="shared" si="3"/>
        <v>37</v>
      </c>
      <c r="B54" s="3280">
        <v>510402</v>
      </c>
      <c r="C54" s="3280" t="s">
        <v>27010</v>
      </c>
      <c r="D54" s="3285"/>
      <c r="E54" s="3286"/>
      <c r="F54" s="3287"/>
      <c r="G54" s="3288"/>
      <c r="H54" s="3288"/>
    </row>
    <row r="55" spans="1:8">
      <c r="A55" s="3280">
        <f t="shared" si="3"/>
        <v>38</v>
      </c>
      <c r="B55" s="3280">
        <v>510406</v>
      </c>
      <c r="C55" s="3280" t="s">
        <v>27011</v>
      </c>
      <c r="D55" s="3285"/>
      <c r="E55" s="3286"/>
      <c r="F55" s="3287"/>
      <c r="G55" s="3288"/>
      <c r="H55" s="3288"/>
    </row>
    <row r="56" spans="1:8">
      <c r="A56" s="3280">
        <f t="shared" si="3"/>
        <v>39</v>
      </c>
      <c r="B56" s="3280">
        <v>510407</v>
      </c>
      <c r="C56" s="3280" t="s">
        <v>27012</v>
      </c>
      <c r="D56" s="3294" t="s">
        <v>6541</v>
      </c>
      <c r="E56" s="3282"/>
      <c r="F56" s="3283" t="s">
        <v>27892</v>
      </c>
      <c r="G56" s="3280"/>
      <c r="H56" s="3280" t="s">
        <v>27899</v>
      </c>
    </row>
    <row r="57" spans="1:8">
      <c r="A57" s="3280">
        <f t="shared" si="3"/>
        <v>40</v>
      </c>
      <c r="B57" s="3280">
        <v>510408</v>
      </c>
      <c r="C57" s="3280" t="s">
        <v>27013</v>
      </c>
      <c r="D57" s="3294" t="s">
        <v>6541</v>
      </c>
      <c r="E57" s="3282"/>
      <c r="F57" s="3283" t="s">
        <v>27892</v>
      </c>
      <c r="G57" s="3280"/>
      <c r="H57" s="3280" t="s">
        <v>27899</v>
      </c>
    </row>
    <row r="58" spans="1:8">
      <c r="A58" s="3280">
        <f t="shared" si="3"/>
        <v>41</v>
      </c>
      <c r="B58" s="3280">
        <v>510409</v>
      </c>
      <c r="C58" s="3280" t="s">
        <v>27014</v>
      </c>
      <c r="D58" s="3285"/>
      <c r="E58" s="3286"/>
      <c r="F58" s="3287"/>
      <c r="G58" s="3288"/>
      <c r="H58" s="3288"/>
    </row>
    <row r="59" spans="1:8">
      <c r="A59" s="3280">
        <f t="shared" si="3"/>
        <v>42</v>
      </c>
      <c r="B59" s="3280">
        <v>510410</v>
      </c>
      <c r="C59" s="3280" t="s">
        <v>27015</v>
      </c>
      <c r="D59" s="3294" t="s">
        <v>6541</v>
      </c>
      <c r="E59" s="3282"/>
      <c r="F59" s="3283" t="s">
        <v>27892</v>
      </c>
      <c r="G59" s="3280"/>
      <c r="H59" s="3280" t="s">
        <v>27899</v>
      </c>
    </row>
    <row r="60" spans="1:8">
      <c r="A60" s="3280">
        <f t="shared" si="3"/>
        <v>43</v>
      </c>
      <c r="B60" s="3280">
        <v>510411</v>
      </c>
      <c r="C60" s="3280" t="s">
        <v>27016</v>
      </c>
      <c r="D60" s="3285"/>
      <c r="E60" s="3286"/>
      <c r="F60" s="3287"/>
      <c r="G60" s="3288"/>
      <c r="H60" s="3288"/>
    </row>
    <row r="61" spans="1:8">
      <c r="A61" s="3280">
        <f t="shared" si="3"/>
        <v>44</v>
      </c>
      <c r="B61" s="3280">
        <v>510412</v>
      </c>
      <c r="C61" s="3280" t="s">
        <v>27017</v>
      </c>
      <c r="D61" s="3294" t="s">
        <v>6546</v>
      </c>
      <c r="E61" s="3282"/>
      <c r="F61" s="3283" t="s">
        <v>27888</v>
      </c>
      <c r="G61" s="3280" t="s">
        <v>6255</v>
      </c>
      <c r="H61" s="3280" t="s">
        <v>27899</v>
      </c>
    </row>
    <row r="62" spans="1:8">
      <c r="A62" s="3280">
        <f t="shared" si="3"/>
        <v>45</v>
      </c>
      <c r="B62" s="3280">
        <v>510413</v>
      </c>
      <c r="C62" s="3280" t="s">
        <v>27018</v>
      </c>
      <c r="D62" s="3294" t="s">
        <v>6546</v>
      </c>
      <c r="E62" s="3282"/>
      <c r="F62" s="3283" t="s">
        <v>27888</v>
      </c>
      <c r="G62" s="3280" t="s">
        <v>6255</v>
      </c>
      <c r="H62" s="3280" t="s">
        <v>27899</v>
      </c>
    </row>
    <row r="63" spans="1:8">
      <c r="A63" s="3280">
        <f t="shared" si="3"/>
        <v>46</v>
      </c>
      <c r="B63" s="3280">
        <v>510414</v>
      </c>
      <c r="C63" s="3280" t="s">
        <v>27019</v>
      </c>
      <c r="D63" s="3285"/>
      <c r="E63" s="3286"/>
      <c r="F63" s="3287"/>
      <c r="G63" s="3288"/>
      <c r="H63" s="3288"/>
    </row>
    <row r="64" spans="1:8">
      <c r="A64" s="3280">
        <f t="shared" si="3"/>
        <v>47</v>
      </c>
      <c r="B64" s="3280">
        <v>510415</v>
      </c>
      <c r="C64" s="3280" t="s">
        <v>27020</v>
      </c>
      <c r="D64" s="3285"/>
      <c r="E64" s="3286"/>
      <c r="F64" s="3287"/>
      <c r="G64" s="3288"/>
      <c r="H64" s="3288"/>
    </row>
    <row r="65" spans="1:8">
      <c r="A65" s="3280">
        <f t="shared" si="3"/>
        <v>48</v>
      </c>
      <c r="B65" s="3280">
        <v>510416</v>
      </c>
      <c r="C65" s="3280" t="s">
        <v>27020</v>
      </c>
      <c r="D65" s="3294" t="s">
        <v>6541</v>
      </c>
      <c r="E65" s="3282"/>
      <c r="F65" s="3283" t="s">
        <v>27892</v>
      </c>
      <c r="G65" s="3280"/>
      <c r="H65" s="3280" t="s">
        <v>27899</v>
      </c>
    </row>
    <row r="66" spans="1:8">
      <c r="A66" s="3280">
        <f t="shared" si="3"/>
        <v>49</v>
      </c>
      <c r="B66" s="3280">
        <v>510417</v>
      </c>
      <c r="C66" s="3280" t="s">
        <v>27021</v>
      </c>
      <c r="D66" s="3294" t="s">
        <v>6541</v>
      </c>
      <c r="E66" s="3282"/>
      <c r="F66" s="3283" t="s">
        <v>27893</v>
      </c>
      <c r="G66" s="3280"/>
      <c r="H66" s="3280" t="s">
        <v>27894</v>
      </c>
    </row>
    <row r="67" spans="1:8">
      <c r="A67" s="3280">
        <f t="shared" si="3"/>
        <v>50</v>
      </c>
      <c r="B67" s="3280">
        <v>510418</v>
      </c>
      <c r="C67" s="3280" t="s">
        <v>27022</v>
      </c>
      <c r="D67" s="3294" t="s">
        <v>6541</v>
      </c>
      <c r="E67" s="3282"/>
      <c r="F67" s="3283" t="s">
        <v>27893</v>
      </c>
      <c r="G67" s="3280"/>
      <c r="H67" s="3280" t="s">
        <v>27894</v>
      </c>
    </row>
    <row r="68" spans="1:8">
      <c r="A68" s="3280">
        <f t="shared" si="3"/>
        <v>51</v>
      </c>
      <c r="B68" s="3280">
        <v>510419</v>
      </c>
      <c r="C68" s="3280" t="s">
        <v>27023</v>
      </c>
      <c r="D68" s="3294" t="s">
        <v>6541</v>
      </c>
      <c r="E68" s="3282"/>
      <c r="F68" s="3283" t="s">
        <v>27893</v>
      </c>
      <c r="G68" s="3280"/>
      <c r="H68" s="3280" t="s">
        <v>27894</v>
      </c>
    </row>
    <row r="69" spans="1:8">
      <c r="A69" s="3280">
        <f t="shared" si="3"/>
        <v>52</v>
      </c>
      <c r="B69" s="3280">
        <v>510420</v>
      </c>
      <c r="C69" s="3280" t="s">
        <v>27024</v>
      </c>
      <c r="D69" s="3294" t="s">
        <v>6541</v>
      </c>
      <c r="E69" s="3282"/>
      <c r="F69" s="3283" t="s">
        <v>27893</v>
      </c>
      <c r="G69" s="3280"/>
      <c r="H69" s="3280" t="s">
        <v>27894</v>
      </c>
    </row>
    <row r="70" spans="1:8">
      <c r="A70" s="3280">
        <f t="shared" si="3"/>
        <v>53</v>
      </c>
      <c r="B70" s="3280">
        <v>510421</v>
      </c>
      <c r="C70" s="3280" t="s">
        <v>27025</v>
      </c>
      <c r="D70" s="3294" t="s">
        <v>6541</v>
      </c>
      <c r="E70" s="3282"/>
      <c r="F70" s="3283" t="s">
        <v>27893</v>
      </c>
      <c r="G70" s="3280"/>
      <c r="H70" s="3280" t="s">
        <v>27894</v>
      </c>
    </row>
    <row r="71" spans="1:8">
      <c r="A71" s="3280">
        <f t="shared" si="3"/>
        <v>54</v>
      </c>
      <c r="B71" s="3280">
        <v>510422</v>
      </c>
      <c r="C71" s="3280" t="s">
        <v>27026</v>
      </c>
      <c r="D71" s="3281">
        <v>16</v>
      </c>
      <c r="E71" s="3282">
        <v>150</v>
      </c>
      <c r="F71" s="3283" t="s">
        <v>22634</v>
      </c>
      <c r="G71" s="3280" t="s">
        <v>27065</v>
      </c>
      <c r="H71" s="3280" t="s">
        <v>7232</v>
      </c>
    </row>
    <row r="72" spans="1:8">
      <c r="A72" s="3280"/>
      <c r="B72" s="3280"/>
      <c r="C72" s="3280"/>
      <c r="D72" s="3294" t="s">
        <v>6541</v>
      </c>
      <c r="E72" s="3282" t="s">
        <v>2524</v>
      </c>
      <c r="F72" s="3283" t="s">
        <v>27888</v>
      </c>
      <c r="G72" s="3280" t="s">
        <v>27900</v>
      </c>
      <c r="H72" s="3280" t="s">
        <v>27899</v>
      </c>
    </row>
    <row r="73" spans="1:8">
      <c r="A73" s="3280">
        <f>A71+1</f>
        <v>55</v>
      </c>
      <c r="B73" s="3280">
        <v>510424</v>
      </c>
      <c r="C73" s="3280" t="s">
        <v>27027</v>
      </c>
      <c r="D73" s="3294" t="s">
        <v>7421</v>
      </c>
      <c r="E73" s="3282"/>
      <c r="F73" s="3283" t="s">
        <v>27888</v>
      </c>
      <c r="G73" s="3280" t="s">
        <v>27900</v>
      </c>
      <c r="H73" s="3280" t="s">
        <v>27899</v>
      </c>
    </row>
    <row r="74" spans="1:8">
      <c r="A74" s="3280">
        <f t="shared" ref="A74:A92" si="4">A73+1</f>
        <v>56</v>
      </c>
      <c r="B74" s="3280">
        <v>510425</v>
      </c>
      <c r="C74" s="3280" t="s">
        <v>27028</v>
      </c>
      <c r="D74" s="3294" t="s">
        <v>6541</v>
      </c>
      <c r="E74" s="3282"/>
      <c r="F74" s="3283" t="s">
        <v>27893</v>
      </c>
      <c r="G74" s="3280"/>
      <c r="H74" s="3280" t="s">
        <v>27894</v>
      </c>
    </row>
    <row r="75" spans="1:8">
      <c r="A75" s="3280">
        <f t="shared" si="4"/>
        <v>57</v>
      </c>
      <c r="B75" s="3280">
        <v>510426</v>
      </c>
      <c r="C75" s="3280" t="s">
        <v>27029</v>
      </c>
      <c r="D75" s="3294" t="s">
        <v>6541</v>
      </c>
      <c r="E75" s="3282"/>
      <c r="F75" s="3283" t="s">
        <v>27893</v>
      </c>
      <c r="G75" s="3280"/>
      <c r="H75" s="3280" t="s">
        <v>27894</v>
      </c>
    </row>
    <row r="76" spans="1:8">
      <c r="A76" s="3280">
        <f t="shared" si="4"/>
        <v>58</v>
      </c>
      <c r="B76" s="3280">
        <v>510427</v>
      </c>
      <c r="C76" s="3280" t="s">
        <v>27030</v>
      </c>
      <c r="D76" s="3285"/>
      <c r="E76" s="3286"/>
      <c r="F76" s="3287"/>
      <c r="G76" s="3288"/>
      <c r="H76" s="3288"/>
    </row>
    <row r="77" spans="1:8">
      <c r="A77" s="3280">
        <f t="shared" si="4"/>
        <v>59</v>
      </c>
      <c r="B77" s="3280">
        <v>510428</v>
      </c>
      <c r="C77" s="3280" t="s">
        <v>27031</v>
      </c>
      <c r="D77" s="3285"/>
      <c r="E77" s="3286"/>
      <c r="F77" s="3287"/>
      <c r="G77" s="3288"/>
      <c r="H77" s="3288"/>
    </row>
    <row r="78" spans="1:8">
      <c r="A78" s="3280">
        <f t="shared" si="4"/>
        <v>60</v>
      </c>
      <c r="B78" s="3280">
        <v>510429</v>
      </c>
      <c r="C78" s="3280" t="s">
        <v>27032</v>
      </c>
      <c r="D78" s="3294" t="s">
        <v>6541</v>
      </c>
      <c r="E78" s="3282" t="s">
        <v>2524</v>
      </c>
      <c r="F78" s="3283" t="s">
        <v>27888</v>
      </c>
      <c r="G78" s="3280" t="s">
        <v>27900</v>
      </c>
      <c r="H78" s="3280" t="s">
        <v>27899</v>
      </c>
    </row>
    <row r="79" spans="1:8">
      <c r="A79" s="3280">
        <f t="shared" si="4"/>
        <v>61</v>
      </c>
      <c r="B79" s="3280">
        <v>510430</v>
      </c>
      <c r="C79" s="3280" t="s">
        <v>27033</v>
      </c>
      <c r="D79" s="3294" t="s">
        <v>6541</v>
      </c>
      <c r="E79" s="3282"/>
      <c r="F79" s="3283" t="s">
        <v>27893</v>
      </c>
      <c r="G79" s="3280"/>
      <c r="H79" s="3280" t="s">
        <v>27894</v>
      </c>
    </row>
    <row r="80" spans="1:8">
      <c r="A80" s="3280">
        <f t="shared" si="4"/>
        <v>62</v>
      </c>
      <c r="B80" s="3280">
        <v>510431</v>
      </c>
      <c r="C80" s="3280" t="s">
        <v>27034</v>
      </c>
      <c r="D80" s="3285"/>
      <c r="E80" s="3286"/>
      <c r="F80" s="3287"/>
      <c r="G80" s="3288"/>
      <c r="H80" s="3288"/>
    </row>
    <row r="81" spans="1:8">
      <c r="A81" s="3280">
        <f t="shared" si="4"/>
        <v>63</v>
      </c>
      <c r="B81" s="3280">
        <v>510432</v>
      </c>
      <c r="C81" s="3280" t="s">
        <v>27035</v>
      </c>
      <c r="D81" s="3294" t="s">
        <v>6541</v>
      </c>
      <c r="E81" s="3282" t="s">
        <v>2524</v>
      </c>
      <c r="F81" s="3283" t="s">
        <v>27888</v>
      </c>
      <c r="G81" s="3280" t="s">
        <v>27900</v>
      </c>
      <c r="H81" s="3280" t="s">
        <v>27899</v>
      </c>
    </row>
    <row r="82" spans="1:8">
      <c r="A82" s="3280">
        <f t="shared" si="4"/>
        <v>64</v>
      </c>
      <c r="B82" s="3280">
        <v>510433</v>
      </c>
      <c r="C82" s="3280" t="s">
        <v>27036</v>
      </c>
      <c r="D82" s="3285"/>
      <c r="E82" s="3286"/>
      <c r="F82" s="3287"/>
      <c r="G82" s="3288"/>
      <c r="H82" s="3288"/>
    </row>
    <row r="83" spans="1:8">
      <c r="A83" s="3280">
        <f t="shared" si="4"/>
        <v>65</v>
      </c>
      <c r="B83" s="3280">
        <v>510434</v>
      </c>
      <c r="C83" s="3280" t="s">
        <v>27037</v>
      </c>
      <c r="D83" s="3294" t="s">
        <v>6541</v>
      </c>
      <c r="E83" s="3282"/>
      <c r="F83" s="3283" t="s">
        <v>27893</v>
      </c>
      <c r="G83" s="3280"/>
      <c r="H83" s="3280" t="s">
        <v>27894</v>
      </c>
    </row>
    <row r="84" spans="1:8">
      <c r="A84" s="3280">
        <f t="shared" si="4"/>
        <v>66</v>
      </c>
      <c r="B84" s="3280">
        <v>510435</v>
      </c>
      <c r="C84" s="3280" t="s">
        <v>27037</v>
      </c>
      <c r="D84" s="3294" t="s">
        <v>6541</v>
      </c>
      <c r="E84" s="3282"/>
      <c r="F84" s="3283" t="s">
        <v>27893</v>
      </c>
      <c r="G84" s="3280"/>
      <c r="H84" s="3280" t="s">
        <v>27894</v>
      </c>
    </row>
    <row r="85" spans="1:8">
      <c r="A85" s="3280">
        <f t="shared" si="4"/>
        <v>67</v>
      </c>
      <c r="B85" s="3280">
        <v>510436</v>
      </c>
      <c r="C85" s="3280" t="s">
        <v>27037</v>
      </c>
      <c r="D85" s="3294" t="s">
        <v>6541</v>
      </c>
      <c r="E85" s="3282"/>
      <c r="F85" s="3283" t="s">
        <v>27893</v>
      </c>
      <c r="G85" s="3280"/>
      <c r="H85" s="3280" t="s">
        <v>27894</v>
      </c>
    </row>
    <row r="86" spans="1:8">
      <c r="A86" s="3280">
        <f t="shared" si="4"/>
        <v>68</v>
      </c>
      <c r="B86" s="3280">
        <v>510437</v>
      </c>
      <c r="C86" s="3280" t="s">
        <v>27038</v>
      </c>
      <c r="D86" s="3285"/>
      <c r="E86" s="3286"/>
      <c r="F86" s="3287"/>
      <c r="G86" s="3288"/>
      <c r="H86" s="3288"/>
    </row>
    <row r="87" spans="1:8">
      <c r="A87" s="3280">
        <f t="shared" si="4"/>
        <v>69</v>
      </c>
      <c r="B87" s="3280">
        <v>510438</v>
      </c>
      <c r="C87" s="3280" t="s">
        <v>27039</v>
      </c>
      <c r="D87" s="3285"/>
      <c r="E87" s="3286"/>
      <c r="F87" s="3287"/>
      <c r="G87" s="3288"/>
      <c r="H87" s="3288"/>
    </row>
    <row r="88" spans="1:8">
      <c r="A88" s="3280">
        <f t="shared" si="4"/>
        <v>70</v>
      </c>
      <c r="B88" s="3280">
        <v>510439</v>
      </c>
      <c r="C88" s="3280" t="s">
        <v>27040</v>
      </c>
      <c r="D88" s="3285"/>
      <c r="E88" s="3286"/>
      <c r="F88" s="3287"/>
      <c r="G88" s="3288"/>
      <c r="H88" s="3288"/>
    </row>
    <row r="89" spans="1:8">
      <c r="A89" s="3280">
        <f t="shared" si="4"/>
        <v>71</v>
      </c>
      <c r="B89" s="3280">
        <v>510440</v>
      </c>
      <c r="C89" s="3280" t="s">
        <v>27041</v>
      </c>
      <c r="D89" s="3285"/>
      <c r="E89" s="3286"/>
      <c r="F89" s="3287"/>
      <c r="G89" s="3288"/>
      <c r="H89" s="3288"/>
    </row>
    <row r="90" spans="1:8">
      <c r="A90" s="3280">
        <f t="shared" si="4"/>
        <v>72</v>
      </c>
      <c r="B90" s="3280">
        <v>510441</v>
      </c>
      <c r="C90" s="3280" t="s">
        <v>27042</v>
      </c>
      <c r="D90" s="3285"/>
      <c r="E90" s="3286"/>
      <c r="F90" s="3287"/>
      <c r="G90" s="3288"/>
      <c r="H90" s="3288"/>
    </row>
    <row r="91" spans="1:8">
      <c r="A91" s="3280">
        <f t="shared" si="4"/>
        <v>73</v>
      </c>
      <c r="B91" s="3280">
        <v>510442</v>
      </c>
      <c r="C91" s="3280" t="s">
        <v>27043</v>
      </c>
      <c r="D91" s="3285"/>
      <c r="E91" s="3286"/>
      <c r="F91" s="3287"/>
      <c r="G91" s="3288"/>
      <c r="H91" s="3288"/>
    </row>
    <row r="92" spans="1:8">
      <c r="A92" s="3280">
        <f t="shared" si="4"/>
        <v>74</v>
      </c>
      <c r="B92" s="3280">
        <v>510443</v>
      </c>
      <c r="C92" s="3280" t="s">
        <v>27043</v>
      </c>
      <c r="D92" s="3294" t="s">
        <v>6541</v>
      </c>
      <c r="E92" s="3282"/>
      <c r="F92" s="3283" t="s">
        <v>27888</v>
      </c>
      <c r="G92" s="3280"/>
      <c r="H92" s="3280" t="s">
        <v>27899</v>
      </c>
    </row>
    <row r="93" spans="1:8">
      <c r="A93" s="3280"/>
      <c r="B93" s="3280"/>
      <c r="C93" s="3280"/>
      <c r="D93" s="3294" t="s">
        <v>6541</v>
      </c>
      <c r="E93" s="3282"/>
      <c r="F93" s="3283" t="s">
        <v>27893</v>
      </c>
      <c r="G93" s="3280"/>
      <c r="H93" s="3280" t="s">
        <v>27894</v>
      </c>
    </row>
    <row r="94" spans="1:8">
      <c r="A94" s="3280">
        <f>A92+1</f>
        <v>75</v>
      </c>
      <c r="B94" s="3280">
        <v>510444</v>
      </c>
      <c r="C94" s="3280" t="s">
        <v>27044</v>
      </c>
      <c r="D94" s="3294" t="s">
        <v>6541</v>
      </c>
      <c r="E94" s="3282"/>
      <c r="F94" s="3283" t="s">
        <v>27893</v>
      </c>
      <c r="G94" s="3280"/>
      <c r="H94" s="3280" t="s">
        <v>27894</v>
      </c>
    </row>
    <row r="95" spans="1:8">
      <c r="A95" s="3280">
        <f t="shared" ref="A95:A113" si="5">A94+1</f>
        <v>76</v>
      </c>
      <c r="B95" s="3280">
        <v>510445</v>
      </c>
      <c r="C95" s="3280" t="s">
        <v>27045</v>
      </c>
      <c r="D95" s="3294" t="s">
        <v>6541</v>
      </c>
      <c r="E95" s="3282" t="s">
        <v>2524</v>
      </c>
      <c r="F95" s="3283" t="s">
        <v>27888</v>
      </c>
      <c r="G95" s="3280" t="s">
        <v>27900</v>
      </c>
      <c r="H95" s="3280" t="s">
        <v>27899</v>
      </c>
    </row>
    <row r="96" spans="1:8">
      <c r="A96" s="3280">
        <f t="shared" si="5"/>
        <v>77</v>
      </c>
      <c r="B96" s="3280">
        <v>510446</v>
      </c>
      <c r="C96" s="3280" t="s">
        <v>27046</v>
      </c>
      <c r="D96" s="3285"/>
      <c r="E96" s="3286"/>
      <c r="F96" s="3287"/>
      <c r="G96" s="3288"/>
      <c r="H96" s="3288"/>
    </row>
    <row r="97" spans="1:8">
      <c r="A97" s="3280">
        <f t="shared" si="5"/>
        <v>78</v>
      </c>
      <c r="B97" s="3280">
        <v>510447</v>
      </c>
      <c r="C97" s="3280" t="s">
        <v>27047</v>
      </c>
      <c r="D97" s="3285"/>
      <c r="E97" s="3286"/>
      <c r="F97" s="3287"/>
      <c r="G97" s="3288"/>
      <c r="H97" s="3288"/>
    </row>
    <row r="98" spans="1:8">
      <c r="A98" s="3280">
        <f t="shared" si="5"/>
        <v>79</v>
      </c>
      <c r="B98" s="3280">
        <v>510448</v>
      </c>
      <c r="C98" s="3280" t="s">
        <v>27048</v>
      </c>
      <c r="D98" s="3285"/>
      <c r="E98" s="3286"/>
      <c r="F98" s="3287"/>
      <c r="G98" s="3288"/>
      <c r="H98" s="3288"/>
    </row>
    <row r="99" spans="1:8">
      <c r="A99" s="3280">
        <f t="shared" si="5"/>
        <v>80</v>
      </c>
      <c r="B99" s="3280">
        <v>510449</v>
      </c>
      <c r="C99" s="3280" t="s">
        <v>27049</v>
      </c>
      <c r="D99" s="3294" t="s">
        <v>7421</v>
      </c>
      <c r="E99" s="3282"/>
      <c r="F99" s="3283" t="s">
        <v>27888</v>
      </c>
      <c r="G99" s="3280" t="s">
        <v>27900</v>
      </c>
      <c r="H99" s="3280" t="s">
        <v>27899</v>
      </c>
    </row>
    <row r="100" spans="1:8">
      <c r="A100" s="3280">
        <f t="shared" si="5"/>
        <v>81</v>
      </c>
      <c r="B100" s="3280">
        <v>510450</v>
      </c>
      <c r="C100" s="3280" t="s">
        <v>27050</v>
      </c>
      <c r="D100" s="3285"/>
      <c r="E100" s="3286"/>
      <c r="F100" s="3287"/>
      <c r="G100" s="3288"/>
      <c r="H100" s="3288"/>
    </row>
    <row r="101" spans="1:8">
      <c r="A101" s="3280">
        <f t="shared" si="5"/>
        <v>82</v>
      </c>
      <c r="B101" s="3280">
        <v>510451</v>
      </c>
      <c r="C101" s="3280" t="s">
        <v>27051</v>
      </c>
      <c r="D101" s="3294" t="s">
        <v>7378</v>
      </c>
      <c r="E101" s="3282"/>
      <c r="F101" s="3283" t="s">
        <v>27888</v>
      </c>
      <c r="G101" s="3280" t="s">
        <v>27900</v>
      </c>
      <c r="H101" s="3280" t="s">
        <v>27899</v>
      </c>
    </row>
    <row r="102" spans="1:8">
      <c r="A102" s="3280">
        <f t="shared" si="5"/>
        <v>83</v>
      </c>
      <c r="B102" s="3280">
        <v>510452</v>
      </c>
      <c r="C102" s="3280" t="s">
        <v>27052</v>
      </c>
      <c r="D102" s="3294" t="s">
        <v>7378</v>
      </c>
      <c r="E102" s="3282"/>
      <c r="F102" s="3283" t="s">
        <v>27892</v>
      </c>
      <c r="G102" s="3280" t="s">
        <v>27900</v>
      </c>
      <c r="H102" s="3280" t="s">
        <v>27899</v>
      </c>
    </row>
    <row r="103" spans="1:8">
      <c r="A103" s="3280">
        <f t="shared" si="5"/>
        <v>84</v>
      </c>
      <c r="B103" s="3280">
        <v>510453</v>
      </c>
      <c r="C103" s="3280" t="s">
        <v>27053</v>
      </c>
      <c r="D103" s="3285"/>
      <c r="E103" s="3286"/>
      <c r="F103" s="3287"/>
      <c r="G103" s="3288"/>
      <c r="H103" s="3288"/>
    </row>
    <row r="104" spans="1:8">
      <c r="A104" s="3280">
        <f t="shared" si="5"/>
        <v>85</v>
      </c>
      <c r="B104" s="3280">
        <v>510454</v>
      </c>
      <c r="C104" s="3280" t="s">
        <v>27054</v>
      </c>
      <c r="D104" s="3285"/>
      <c r="E104" s="3286"/>
      <c r="F104" s="3287"/>
      <c r="G104" s="3288"/>
      <c r="H104" s="3288"/>
    </row>
    <row r="105" spans="1:8">
      <c r="A105" s="3280">
        <f t="shared" si="5"/>
        <v>86</v>
      </c>
      <c r="B105" s="3280">
        <v>510455</v>
      </c>
      <c r="C105" s="3280" t="s">
        <v>27054</v>
      </c>
      <c r="D105" s="3285"/>
      <c r="E105" s="3286"/>
      <c r="F105" s="3287"/>
      <c r="G105" s="3288"/>
      <c r="H105" s="3288"/>
    </row>
    <row r="106" spans="1:8">
      <c r="A106" s="3280">
        <f t="shared" si="5"/>
        <v>87</v>
      </c>
      <c r="B106" s="3280">
        <v>510456</v>
      </c>
      <c r="C106" s="3280" t="s">
        <v>27056</v>
      </c>
      <c r="D106" s="3285"/>
      <c r="E106" s="3286"/>
      <c r="F106" s="3287"/>
      <c r="G106" s="3288"/>
      <c r="H106" s="3288"/>
    </row>
    <row r="107" spans="1:8">
      <c r="A107" s="3280">
        <f t="shared" si="5"/>
        <v>88</v>
      </c>
      <c r="B107" s="3280">
        <v>510457</v>
      </c>
      <c r="C107" s="3280" t="s">
        <v>27057</v>
      </c>
      <c r="D107" s="3285"/>
      <c r="E107" s="3286"/>
      <c r="F107" s="3287"/>
      <c r="G107" s="3288"/>
      <c r="H107" s="3288"/>
    </row>
    <row r="108" spans="1:8">
      <c r="A108" s="3280">
        <f t="shared" si="5"/>
        <v>89</v>
      </c>
      <c r="B108" s="3280">
        <v>510458</v>
      </c>
      <c r="C108" s="3280" t="s">
        <v>27058</v>
      </c>
      <c r="D108" s="3285"/>
      <c r="E108" s="3286"/>
      <c r="F108" s="3287"/>
      <c r="G108" s="3288"/>
      <c r="H108" s="3288"/>
    </row>
    <row r="109" spans="1:8">
      <c r="A109" s="3280">
        <f t="shared" si="5"/>
        <v>90</v>
      </c>
      <c r="B109" s="3280">
        <v>510459</v>
      </c>
      <c r="C109" s="3280" t="s">
        <v>27059</v>
      </c>
      <c r="D109" s="3285"/>
      <c r="E109" s="3286"/>
      <c r="F109" s="3287"/>
      <c r="G109" s="3288"/>
      <c r="H109" s="3288"/>
    </row>
    <row r="110" spans="1:8">
      <c r="A110" s="3280">
        <f t="shared" si="5"/>
        <v>91</v>
      </c>
      <c r="B110" s="3280">
        <v>510460</v>
      </c>
      <c r="C110" s="3280" t="s">
        <v>27061</v>
      </c>
      <c r="D110" s="3285"/>
      <c r="E110" s="3286"/>
      <c r="F110" s="3287"/>
      <c r="G110" s="3288"/>
      <c r="H110" s="3288"/>
    </row>
    <row r="111" spans="1:8">
      <c r="A111" s="3280">
        <f t="shared" si="5"/>
        <v>92</v>
      </c>
      <c r="B111" s="3280">
        <v>510462</v>
      </c>
      <c r="C111" s="3280" t="s">
        <v>27062</v>
      </c>
      <c r="D111" s="3285"/>
      <c r="E111" s="3286"/>
      <c r="F111" s="3287"/>
      <c r="G111" s="3288"/>
      <c r="H111" s="3288"/>
    </row>
    <row r="112" spans="1:8">
      <c r="A112" s="3280">
        <f t="shared" si="5"/>
        <v>93</v>
      </c>
      <c r="B112" s="3280">
        <v>510464</v>
      </c>
      <c r="C112" s="3280" t="s">
        <v>27063</v>
      </c>
      <c r="D112" s="3281">
        <v>1</v>
      </c>
      <c r="E112" s="3282" t="s">
        <v>27904</v>
      </c>
      <c r="F112" s="3283" t="s">
        <v>27903</v>
      </c>
      <c r="G112" s="3280"/>
      <c r="H112" s="3280" t="s">
        <v>27902</v>
      </c>
    </row>
    <row r="113" spans="1:8">
      <c r="A113" s="3280">
        <f t="shared" si="5"/>
        <v>94</v>
      </c>
      <c r="B113" s="3280">
        <v>510465</v>
      </c>
      <c r="C113" s="3280" t="s">
        <v>27063</v>
      </c>
      <c r="D113" s="3281">
        <v>1</v>
      </c>
      <c r="E113" s="3282"/>
      <c r="F113" s="3283" t="s">
        <v>27888</v>
      </c>
      <c r="G113" s="3280" t="s">
        <v>27900</v>
      </c>
      <c r="H113" s="3280" t="s">
        <v>27899</v>
      </c>
    </row>
    <row r="114" spans="1:8">
      <c r="A114" s="3280"/>
      <c r="B114" s="3280"/>
      <c r="C114" s="3280"/>
      <c r="D114" s="3281">
        <v>1</v>
      </c>
      <c r="E114" s="3282">
        <v>300</v>
      </c>
      <c r="F114" s="3283" t="s">
        <v>22634</v>
      </c>
      <c r="G114" s="3280" t="s">
        <v>27900</v>
      </c>
      <c r="H114" s="3280" t="s">
        <v>7232</v>
      </c>
    </row>
    <row r="115" spans="1:8">
      <c r="A115" s="3280">
        <f>A113+1</f>
        <v>95</v>
      </c>
      <c r="B115" s="3280">
        <v>510466</v>
      </c>
      <c r="C115" s="3280" t="s">
        <v>27064</v>
      </c>
      <c r="D115" s="3285"/>
      <c r="E115" s="3286"/>
      <c r="F115" s="3287"/>
      <c r="G115" s="3288"/>
      <c r="H115" s="3288"/>
    </row>
    <row r="116" spans="1:8">
      <c r="A116" s="3280">
        <f>A115+1</f>
        <v>96</v>
      </c>
      <c r="B116" s="3280">
        <v>510467</v>
      </c>
      <c r="C116" s="3280" t="s">
        <v>27066</v>
      </c>
      <c r="D116" s="3285"/>
      <c r="E116" s="3286"/>
      <c r="F116" s="3287"/>
      <c r="G116" s="3288"/>
      <c r="H116" s="3288"/>
    </row>
    <row r="117" spans="1:8">
      <c r="A117" s="3280">
        <f>A116+1</f>
        <v>97</v>
      </c>
      <c r="B117" s="3280">
        <v>510468</v>
      </c>
      <c r="C117" s="3280" t="s">
        <v>27067</v>
      </c>
      <c r="D117" s="3281">
        <v>2</v>
      </c>
      <c r="E117" s="3282"/>
      <c r="F117" s="3283" t="s">
        <v>27888</v>
      </c>
      <c r="G117" s="3280" t="s">
        <v>27900</v>
      </c>
      <c r="H117" s="3280" t="s">
        <v>27899</v>
      </c>
    </row>
    <row r="118" spans="1:8">
      <c r="A118" s="3280">
        <f>A117+1</f>
        <v>98</v>
      </c>
      <c r="B118" s="3280">
        <v>510470</v>
      </c>
      <c r="C118" s="3280" t="s">
        <v>27068</v>
      </c>
      <c r="D118" s="3281">
        <v>2</v>
      </c>
      <c r="E118" s="3282"/>
      <c r="F118" s="3283" t="s">
        <v>27888</v>
      </c>
      <c r="G118" s="3280" t="s">
        <v>27900</v>
      </c>
      <c r="H118" s="3280" t="s">
        <v>27899</v>
      </c>
    </row>
    <row r="119" spans="1:8">
      <c r="A119" s="3280"/>
      <c r="B119" s="3280"/>
      <c r="C119" s="3280"/>
      <c r="D119" s="3281">
        <v>2</v>
      </c>
      <c r="E119" s="3282">
        <v>300</v>
      </c>
      <c r="F119" s="3283" t="s">
        <v>22634</v>
      </c>
      <c r="G119" s="3280" t="s">
        <v>27900</v>
      </c>
      <c r="H119" s="3280" t="s">
        <v>7232</v>
      </c>
    </row>
    <row r="120" spans="1:8">
      <c r="A120" s="3280"/>
      <c r="B120" s="3280"/>
      <c r="C120" s="3280"/>
      <c r="D120" s="3294" t="s">
        <v>6541</v>
      </c>
      <c r="E120" s="3282"/>
      <c r="F120" s="3283" t="s">
        <v>27888</v>
      </c>
      <c r="G120" s="3280" t="s">
        <v>27900</v>
      </c>
      <c r="H120" s="3280" t="s">
        <v>27899</v>
      </c>
    </row>
    <row r="121" spans="1:8">
      <c r="A121" s="3280">
        <f>A118+1</f>
        <v>99</v>
      </c>
      <c r="B121" s="3280">
        <v>510471</v>
      </c>
      <c r="C121" s="3280" t="s">
        <v>27069</v>
      </c>
      <c r="D121" s="3293"/>
      <c r="E121" s="3286"/>
      <c r="F121" s="3287"/>
      <c r="G121" s="3288"/>
      <c r="H121" s="3288"/>
    </row>
    <row r="122" spans="1:8">
      <c r="A122" s="3280">
        <f>A121+1</f>
        <v>100</v>
      </c>
      <c r="B122" s="3280">
        <v>510472</v>
      </c>
      <c r="C122" s="3280" t="s">
        <v>27070</v>
      </c>
      <c r="D122" s="3293"/>
      <c r="E122" s="3286"/>
      <c r="F122" s="3287"/>
      <c r="G122" s="3288"/>
      <c r="H122" s="3288"/>
    </row>
    <row r="123" spans="1:8">
      <c r="A123" s="3280">
        <f>A122+1</f>
        <v>101</v>
      </c>
      <c r="B123" s="3280">
        <v>510473</v>
      </c>
      <c r="C123" s="3280" t="s">
        <v>27071</v>
      </c>
      <c r="D123" s="3293"/>
      <c r="E123" s="3286"/>
      <c r="F123" s="3287"/>
      <c r="G123" s="3288"/>
      <c r="H123" s="3288"/>
    </row>
    <row r="124" spans="1:8">
      <c r="A124" s="3280">
        <f>A123+1</f>
        <v>102</v>
      </c>
      <c r="B124" s="3280">
        <v>510474</v>
      </c>
      <c r="C124" s="3280" t="s">
        <v>27072</v>
      </c>
      <c r="D124" s="3293"/>
      <c r="E124" s="3286"/>
      <c r="F124" s="3287"/>
      <c r="G124" s="3288"/>
      <c r="H124" s="3288"/>
    </row>
    <row r="125" spans="1:8">
      <c r="A125" s="3280">
        <f>A124+1</f>
        <v>103</v>
      </c>
      <c r="B125" s="3280">
        <v>510475</v>
      </c>
      <c r="C125" s="3280" t="s">
        <v>27073</v>
      </c>
      <c r="D125" s="3294" t="s">
        <v>27901</v>
      </c>
      <c r="E125" s="3282"/>
      <c r="F125" s="3283" t="s">
        <v>27789</v>
      </c>
      <c r="G125" s="3280"/>
      <c r="H125" s="3280" t="s">
        <v>27887</v>
      </c>
    </row>
    <row r="126" spans="1:8">
      <c r="A126" s="3280"/>
      <c r="B126" s="3280"/>
      <c r="C126" s="3280"/>
      <c r="D126" s="3294" t="s">
        <v>6541</v>
      </c>
      <c r="E126" s="3282"/>
      <c r="F126" s="3283" t="s">
        <v>27892</v>
      </c>
      <c r="G126" s="3280"/>
      <c r="H126" s="3280" t="s">
        <v>27899</v>
      </c>
    </row>
    <row r="127" spans="1:8">
      <c r="A127" s="3280">
        <f>A125+1</f>
        <v>104</v>
      </c>
      <c r="B127" s="3280">
        <v>510476</v>
      </c>
      <c r="C127" s="3280" t="s">
        <v>27074</v>
      </c>
      <c r="D127" s="3294" t="s">
        <v>7421</v>
      </c>
      <c r="E127" s="3282"/>
      <c r="F127" s="3283" t="s">
        <v>27888</v>
      </c>
      <c r="G127" s="3280" t="s">
        <v>27900</v>
      </c>
      <c r="H127" s="3280" t="s">
        <v>27899</v>
      </c>
    </row>
    <row r="128" spans="1:8">
      <c r="A128" s="3280">
        <f>A127+1</f>
        <v>105</v>
      </c>
      <c r="B128" s="3280">
        <v>510477</v>
      </c>
      <c r="C128" s="3280" t="s">
        <v>27075</v>
      </c>
      <c r="D128" s="3293"/>
      <c r="E128" s="3286"/>
      <c r="F128" s="3287"/>
      <c r="G128" s="3288"/>
      <c r="H128" s="3288"/>
    </row>
    <row r="130" spans="1:4">
      <c r="A130" s="3271">
        <f>COUNTA(A10:A128)</f>
        <v>105</v>
      </c>
      <c r="C130" s="3289" t="s">
        <v>27898</v>
      </c>
      <c r="D130" s="3293"/>
    </row>
    <row r="131" spans="1:4">
      <c r="C131" s="3289" t="s">
        <v>27690</v>
      </c>
    </row>
  </sheetData>
  <mergeCells count="3">
    <mergeCell ref="C1:E4"/>
    <mergeCell ref="A5:I6"/>
    <mergeCell ref="A9:C9"/>
  </mergeCells>
  <pageMargins left="0.7" right="0.7" top="0.75" bottom="0.75" header="0.3" footer="0.3"/>
  <pageSetup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0234-5CD1-4F0E-83F0-AA525855B548}">
  <dimension ref="A1:J114"/>
  <sheetViews>
    <sheetView zoomScale="96" zoomScaleNormal="96" workbookViewId="0">
      <selection activeCell="I9" sqref="I9"/>
    </sheetView>
  </sheetViews>
  <sheetFormatPr defaultColWidth="9.140625" defaultRowHeight="15"/>
  <cols>
    <col min="1" max="1" width="7" style="3271" customWidth="1"/>
    <col min="2" max="2" width="26.85546875" style="3271" customWidth="1"/>
    <col min="3" max="3" width="6.85546875" style="3276" customWidth="1"/>
    <col min="4" max="4" width="27" style="3271" bestFit="1" customWidth="1"/>
    <col min="5" max="5" width="16" style="3271" bestFit="1" customWidth="1"/>
    <col min="6" max="6" width="9.140625" style="3271"/>
    <col min="7" max="7" width="9.85546875" style="3271" customWidth="1"/>
    <col min="8" max="8" width="10.5703125" style="3271" customWidth="1"/>
    <col min="9" max="9" width="13.140625" style="3271" bestFit="1" customWidth="1"/>
    <col min="10" max="10" width="12.140625" style="3271" customWidth="1"/>
    <col min="11" max="16384" width="9.140625" style="3271"/>
  </cols>
  <sheetData>
    <row r="1" spans="1:10" ht="20.25" customHeight="1">
      <c r="A1" s="458"/>
      <c r="B1" s="3270"/>
      <c r="C1" s="3434" t="s">
        <v>27885</v>
      </c>
      <c r="D1" s="3434"/>
      <c r="E1" s="3434"/>
      <c r="F1" s="3435"/>
      <c r="G1" s="461" t="s">
        <v>6405</v>
      </c>
      <c r="H1" s="489"/>
      <c r="I1" s="459"/>
      <c r="J1" s="3238" t="s">
        <v>4904</v>
      </c>
    </row>
    <row r="2" spans="1:10" ht="16.5" customHeight="1">
      <c r="A2" s="466"/>
      <c r="B2" s="3270"/>
      <c r="C2" s="3434"/>
      <c r="D2" s="3434"/>
      <c r="E2" s="3434"/>
      <c r="F2" s="3435"/>
      <c r="G2" s="469" t="s">
        <v>6406</v>
      </c>
      <c r="H2" s="491"/>
      <c r="I2" s="467"/>
      <c r="J2" s="3239" t="s">
        <v>4905</v>
      </c>
    </row>
    <row r="3" spans="1:10" ht="16.5" customHeight="1">
      <c r="A3" s="466"/>
      <c r="B3" s="3270"/>
      <c r="C3" s="3434"/>
      <c r="D3" s="3434"/>
      <c r="E3" s="3434"/>
      <c r="F3" s="3435"/>
      <c r="G3" s="469" t="s">
        <v>6407</v>
      </c>
      <c r="H3" s="491"/>
      <c r="I3" s="467"/>
      <c r="J3" s="3239" t="s">
        <v>19214</v>
      </c>
    </row>
    <row r="4" spans="1:10" ht="17.25" customHeight="1" thickBot="1">
      <c r="A4" s="1067" t="s">
        <v>4907</v>
      </c>
      <c r="B4" s="3272"/>
      <c r="C4" s="3436"/>
      <c r="D4" s="3436"/>
      <c r="E4" s="3436"/>
      <c r="F4" s="3437"/>
      <c r="G4" s="493" t="s">
        <v>6408</v>
      </c>
      <c r="H4" s="494"/>
      <c r="I4" s="1058"/>
      <c r="J4" s="587" t="s">
        <v>4906</v>
      </c>
    </row>
    <row r="5" spans="1:10" ht="18" customHeight="1">
      <c r="A5" s="3438" t="s">
        <v>22577</v>
      </c>
      <c r="B5" s="3439"/>
      <c r="C5" s="3439"/>
      <c r="D5" s="3439"/>
      <c r="E5" s="3439"/>
      <c r="F5" s="3439"/>
      <c r="G5" s="3439"/>
      <c r="H5" s="3439"/>
      <c r="I5" s="3439"/>
      <c r="J5" s="3439"/>
    </row>
    <row r="6" spans="1:10" ht="18.75" customHeight="1" thickBot="1">
      <c r="A6" s="3440"/>
      <c r="B6" s="3441"/>
      <c r="C6" s="3441"/>
      <c r="D6" s="3441"/>
      <c r="E6" s="3441"/>
      <c r="F6" s="3441"/>
      <c r="G6" s="3441"/>
      <c r="H6" s="3441"/>
      <c r="I6" s="3441"/>
      <c r="J6" s="3441"/>
    </row>
    <row r="7" spans="1:10" ht="28.5" customHeight="1" thickBot="1">
      <c r="A7" s="3296" t="s">
        <v>2705</v>
      </c>
      <c r="B7" s="3296" t="s">
        <v>21507</v>
      </c>
      <c r="C7" s="3296" t="s">
        <v>21859</v>
      </c>
      <c r="D7" s="3296" t="s">
        <v>4911</v>
      </c>
      <c r="E7" s="3296" t="s">
        <v>4912</v>
      </c>
      <c r="F7" s="3296" t="s">
        <v>6217</v>
      </c>
      <c r="G7" s="3297" t="s">
        <v>21855</v>
      </c>
      <c r="H7" s="3298" t="s">
        <v>21508</v>
      </c>
      <c r="I7" s="3296" t="s">
        <v>22489</v>
      </c>
      <c r="J7" s="3262" t="s">
        <v>27694</v>
      </c>
    </row>
    <row r="8" spans="1:10" ht="26.25" thickBot="1">
      <c r="A8" s="3275">
        <v>1</v>
      </c>
      <c r="B8" s="3274" t="s">
        <v>26978</v>
      </c>
      <c r="C8" s="3275" t="s">
        <v>22612</v>
      </c>
      <c r="D8" s="3274" t="s">
        <v>26942</v>
      </c>
      <c r="E8" s="3274" t="s">
        <v>3744</v>
      </c>
      <c r="F8" s="3274" t="s">
        <v>26979</v>
      </c>
      <c r="G8" s="3274"/>
      <c r="H8" s="3274">
        <v>510362</v>
      </c>
      <c r="I8" s="3242" t="str">
        <f t="shared" ref="I8:I71" si="0">HYPERLINK("\\CAD-PC\1Data\3.Documentation\Isometric DWG\Line List &amp; Data Inspeksi\29. Isometric CO2 Liquid\" &amp; H8 &amp;" A" &amp; ".pdf", "Drawing")</f>
        <v>Drawing</v>
      </c>
      <c r="J8" s="3242"/>
    </row>
    <row r="9" spans="1:10" ht="26.25" thickBot="1">
      <c r="A9" s="3275">
        <f>A8+1</f>
        <v>2</v>
      </c>
      <c r="B9" s="3274" t="s">
        <v>26980</v>
      </c>
      <c r="C9" s="3275" t="s">
        <v>971</v>
      </c>
      <c r="D9" s="3274" t="s">
        <v>26942</v>
      </c>
      <c r="E9" s="3274" t="s">
        <v>3744</v>
      </c>
      <c r="F9" s="3274" t="s">
        <v>26979</v>
      </c>
      <c r="G9" s="3274"/>
      <c r="H9" s="3274">
        <v>510363</v>
      </c>
      <c r="I9" s="3242" t="str">
        <f t="shared" si="0"/>
        <v>Drawing</v>
      </c>
      <c r="J9" s="3242"/>
    </row>
    <row r="10" spans="1:10" ht="26.25" thickBot="1">
      <c r="A10" s="3275">
        <f t="shared" ref="A10:A73" si="1">A9+1</f>
        <v>3</v>
      </c>
      <c r="B10" s="3274" t="s">
        <v>26981</v>
      </c>
      <c r="C10" s="3275">
        <v>2</v>
      </c>
      <c r="D10" s="3274" t="s">
        <v>26942</v>
      </c>
      <c r="E10" s="3274" t="s">
        <v>3744</v>
      </c>
      <c r="F10" s="3274" t="s">
        <v>26979</v>
      </c>
      <c r="G10" s="3274"/>
      <c r="H10" s="3274">
        <v>510364</v>
      </c>
      <c r="I10" s="3242" t="str">
        <f t="shared" si="0"/>
        <v>Drawing</v>
      </c>
      <c r="J10" s="3242"/>
    </row>
    <row r="11" spans="1:10" ht="15.75" thickBot="1">
      <c r="A11" s="3275">
        <f t="shared" si="1"/>
        <v>4</v>
      </c>
      <c r="B11" s="3274" t="s">
        <v>26982</v>
      </c>
      <c r="C11" s="3275">
        <v>12</v>
      </c>
      <c r="D11" s="3274" t="s">
        <v>26942</v>
      </c>
      <c r="E11" s="3274" t="s">
        <v>3744</v>
      </c>
      <c r="F11" s="3274" t="s">
        <v>26196</v>
      </c>
      <c r="G11" s="3274"/>
      <c r="H11" s="3274">
        <v>510365</v>
      </c>
      <c r="I11" s="3242" t="str">
        <f t="shared" si="0"/>
        <v>Drawing</v>
      </c>
      <c r="J11" s="3242"/>
    </row>
    <row r="12" spans="1:10" ht="15.75" thickBot="1">
      <c r="A12" s="3275">
        <f t="shared" si="1"/>
        <v>5</v>
      </c>
      <c r="B12" s="3274" t="s">
        <v>26982</v>
      </c>
      <c r="C12" s="3275">
        <v>12</v>
      </c>
      <c r="D12" s="3274" t="s">
        <v>26942</v>
      </c>
      <c r="E12" s="3274" t="s">
        <v>3744</v>
      </c>
      <c r="F12" s="3274" t="s">
        <v>26196</v>
      </c>
      <c r="G12" s="3274"/>
      <c r="H12" s="3274">
        <v>510366</v>
      </c>
      <c r="I12" s="3242" t="str">
        <f t="shared" si="0"/>
        <v>Drawing</v>
      </c>
      <c r="J12" s="3242"/>
    </row>
    <row r="13" spans="1:10" ht="15.75" thickBot="1">
      <c r="A13" s="3275">
        <f t="shared" si="1"/>
        <v>6</v>
      </c>
      <c r="B13" s="3274" t="s">
        <v>26983</v>
      </c>
      <c r="C13" s="3275">
        <v>10</v>
      </c>
      <c r="D13" s="3274" t="s">
        <v>26942</v>
      </c>
      <c r="E13" s="3274" t="s">
        <v>3744</v>
      </c>
      <c r="F13" s="3274" t="s">
        <v>26196</v>
      </c>
      <c r="G13" s="3274"/>
      <c r="H13" s="3274">
        <v>510367</v>
      </c>
      <c r="I13" s="3242" t="str">
        <f t="shared" si="0"/>
        <v>Drawing</v>
      </c>
      <c r="J13" s="3242"/>
    </row>
    <row r="14" spans="1:10" ht="15.75" thickBot="1">
      <c r="A14" s="3275">
        <f t="shared" si="1"/>
        <v>7</v>
      </c>
      <c r="B14" s="3274" t="s">
        <v>26984</v>
      </c>
      <c r="C14" s="3275">
        <v>10</v>
      </c>
      <c r="D14" s="3274" t="s">
        <v>26942</v>
      </c>
      <c r="E14" s="3274" t="s">
        <v>3744</v>
      </c>
      <c r="F14" s="3274" t="s">
        <v>26196</v>
      </c>
      <c r="G14" s="3274"/>
      <c r="H14" s="3274">
        <v>510368</v>
      </c>
      <c r="I14" s="3242" t="str">
        <f t="shared" si="0"/>
        <v>Drawing</v>
      </c>
      <c r="J14" s="3242"/>
    </row>
    <row r="15" spans="1:10" ht="15.75" thickBot="1">
      <c r="A15" s="3275">
        <f t="shared" si="1"/>
        <v>8</v>
      </c>
      <c r="B15" s="3274" t="s">
        <v>26984</v>
      </c>
      <c r="C15" s="3275">
        <v>10</v>
      </c>
      <c r="D15" s="3274" t="s">
        <v>26942</v>
      </c>
      <c r="E15" s="3274" t="s">
        <v>3744</v>
      </c>
      <c r="F15" s="3274" t="s">
        <v>26196</v>
      </c>
      <c r="G15" s="3274"/>
      <c r="H15" s="3274">
        <v>510369</v>
      </c>
      <c r="I15" s="3242" t="str">
        <f t="shared" si="0"/>
        <v>Drawing</v>
      </c>
      <c r="J15" s="3242"/>
    </row>
    <row r="16" spans="1:10" ht="15.75" thickBot="1">
      <c r="A16" s="3275">
        <f t="shared" si="1"/>
        <v>9</v>
      </c>
      <c r="B16" s="3274" t="s">
        <v>26985</v>
      </c>
      <c r="C16" s="3275">
        <v>1</v>
      </c>
      <c r="D16" s="3274" t="s">
        <v>26942</v>
      </c>
      <c r="E16" s="3274" t="s">
        <v>3744</v>
      </c>
      <c r="F16" s="3274" t="s">
        <v>6255</v>
      </c>
      <c r="G16" s="3274"/>
      <c r="H16" s="3274">
        <v>510374</v>
      </c>
      <c r="I16" s="3242" t="str">
        <f t="shared" si="0"/>
        <v>Drawing</v>
      </c>
      <c r="J16" s="3242"/>
    </row>
    <row r="17" spans="1:10" ht="15.75" thickBot="1">
      <c r="A17" s="3275">
        <f t="shared" si="1"/>
        <v>10</v>
      </c>
      <c r="B17" s="3274" t="s">
        <v>26986</v>
      </c>
      <c r="C17" s="3275">
        <v>2</v>
      </c>
      <c r="D17" s="3274" t="s">
        <v>26942</v>
      </c>
      <c r="E17" s="3274" t="s">
        <v>3744</v>
      </c>
      <c r="F17" s="3274" t="s">
        <v>6255</v>
      </c>
      <c r="G17" s="3274"/>
      <c r="H17" s="3274">
        <v>510375</v>
      </c>
      <c r="I17" s="3242" t="str">
        <f t="shared" si="0"/>
        <v>Drawing</v>
      </c>
      <c r="J17" s="3242"/>
    </row>
    <row r="18" spans="1:10" ht="15.75" thickBot="1">
      <c r="A18" s="3275">
        <f t="shared" si="1"/>
        <v>11</v>
      </c>
      <c r="B18" s="3274" t="s">
        <v>26987</v>
      </c>
      <c r="C18" s="3275">
        <v>1</v>
      </c>
      <c r="D18" s="3274" t="s">
        <v>26942</v>
      </c>
      <c r="E18" s="3274" t="s">
        <v>3744</v>
      </c>
      <c r="F18" s="3274" t="s">
        <v>26196</v>
      </c>
      <c r="G18" s="3274"/>
      <c r="H18" s="3274">
        <v>510376</v>
      </c>
      <c r="I18" s="3242" t="str">
        <f t="shared" si="0"/>
        <v>Drawing</v>
      </c>
      <c r="J18" s="3242"/>
    </row>
    <row r="19" spans="1:10" ht="15.75" thickBot="1">
      <c r="A19" s="3275">
        <f t="shared" si="1"/>
        <v>12</v>
      </c>
      <c r="B19" s="3274" t="s">
        <v>26987</v>
      </c>
      <c r="C19" s="3275">
        <v>1</v>
      </c>
      <c r="D19" s="3274" t="s">
        <v>26942</v>
      </c>
      <c r="E19" s="3274" t="s">
        <v>3744</v>
      </c>
      <c r="F19" s="3274" t="s">
        <v>26196</v>
      </c>
      <c r="G19" s="3274"/>
      <c r="H19" s="3274">
        <v>510377</v>
      </c>
      <c r="I19" s="3242" t="str">
        <f t="shared" si="0"/>
        <v>Drawing</v>
      </c>
      <c r="J19" s="3242"/>
    </row>
    <row r="20" spans="1:10" ht="15.75" thickBot="1">
      <c r="A20" s="3275">
        <f t="shared" si="1"/>
        <v>13</v>
      </c>
      <c r="B20" s="3274" t="s">
        <v>26987</v>
      </c>
      <c r="C20" s="3275"/>
      <c r="D20" s="3274" t="s">
        <v>26942</v>
      </c>
      <c r="E20" s="3274" t="s">
        <v>3744</v>
      </c>
      <c r="F20" s="3274" t="s">
        <v>26196</v>
      </c>
      <c r="G20" s="3274"/>
      <c r="H20" s="3274">
        <v>510378</v>
      </c>
      <c r="I20" s="3242" t="str">
        <f t="shared" si="0"/>
        <v>Drawing</v>
      </c>
      <c r="J20" s="3242"/>
    </row>
    <row r="21" spans="1:10" ht="15.75" thickBot="1">
      <c r="A21" s="3275">
        <f t="shared" si="1"/>
        <v>14</v>
      </c>
      <c r="B21" s="3274" t="s">
        <v>26987</v>
      </c>
      <c r="C21" s="3275"/>
      <c r="D21" s="3274" t="s">
        <v>26942</v>
      </c>
      <c r="E21" s="3274" t="s">
        <v>3744</v>
      </c>
      <c r="F21" s="3274" t="s">
        <v>26196</v>
      </c>
      <c r="G21" s="3274"/>
      <c r="H21" s="3274">
        <v>510379</v>
      </c>
      <c r="I21" s="3242" t="str">
        <f t="shared" si="0"/>
        <v>Drawing</v>
      </c>
      <c r="J21" s="3242"/>
    </row>
    <row r="22" spans="1:10" ht="15.75" thickBot="1">
      <c r="A22" s="3275">
        <f t="shared" si="1"/>
        <v>15</v>
      </c>
      <c r="B22" s="3274" t="s">
        <v>26988</v>
      </c>
      <c r="C22" s="3275"/>
      <c r="D22" s="3274" t="s">
        <v>26942</v>
      </c>
      <c r="E22" s="3274" t="s">
        <v>3744</v>
      </c>
      <c r="F22" s="3274" t="s">
        <v>6255</v>
      </c>
      <c r="G22" s="3274"/>
      <c r="H22" s="3274">
        <v>510380</v>
      </c>
      <c r="I22" s="3242" t="str">
        <f t="shared" si="0"/>
        <v>Drawing</v>
      </c>
      <c r="J22" s="3242"/>
    </row>
    <row r="23" spans="1:10" ht="15.75" thickBot="1">
      <c r="A23" s="3275">
        <f t="shared" si="1"/>
        <v>16</v>
      </c>
      <c r="B23" s="3274" t="s">
        <v>26988</v>
      </c>
      <c r="C23" s="3275"/>
      <c r="D23" s="3274" t="s">
        <v>26942</v>
      </c>
      <c r="E23" s="3274" t="s">
        <v>3744</v>
      </c>
      <c r="F23" s="3274" t="s">
        <v>6255</v>
      </c>
      <c r="G23" s="3274"/>
      <c r="H23" s="3274">
        <v>510381</v>
      </c>
      <c r="I23" s="3242" t="str">
        <f t="shared" si="0"/>
        <v>Drawing</v>
      </c>
      <c r="J23" s="3242"/>
    </row>
    <row r="24" spans="1:10" ht="15.75" thickBot="1">
      <c r="A24" s="3275">
        <f t="shared" si="1"/>
        <v>17</v>
      </c>
      <c r="B24" s="3274" t="s">
        <v>26989</v>
      </c>
      <c r="C24" s="3275"/>
      <c r="D24" s="3274" t="s">
        <v>26942</v>
      </c>
      <c r="E24" s="3274" t="s">
        <v>3744</v>
      </c>
      <c r="F24" s="3274" t="s">
        <v>6255</v>
      </c>
      <c r="G24" s="3274"/>
      <c r="H24" s="3274">
        <v>510382</v>
      </c>
      <c r="I24" s="3242" t="str">
        <f t="shared" si="0"/>
        <v>Drawing</v>
      </c>
      <c r="J24" s="3242"/>
    </row>
    <row r="25" spans="1:10" ht="26.25" thickBot="1">
      <c r="A25" s="3275">
        <f t="shared" si="1"/>
        <v>18</v>
      </c>
      <c r="B25" s="3274" t="s">
        <v>26990</v>
      </c>
      <c r="C25" s="3275"/>
      <c r="D25" s="3274" t="s">
        <v>26991</v>
      </c>
      <c r="E25" s="3274" t="s">
        <v>3369</v>
      </c>
      <c r="F25" s="3274" t="s">
        <v>26979</v>
      </c>
      <c r="G25" s="3274"/>
      <c r="H25" s="3274">
        <v>510383</v>
      </c>
      <c r="I25" s="3242" t="str">
        <f t="shared" si="0"/>
        <v>Drawing</v>
      </c>
      <c r="J25" s="3242"/>
    </row>
    <row r="26" spans="1:10" ht="15.75" thickBot="1">
      <c r="A26" s="3275">
        <f t="shared" si="1"/>
        <v>19</v>
      </c>
      <c r="B26" s="3274" t="s">
        <v>26992</v>
      </c>
      <c r="C26" s="3275"/>
      <c r="D26" s="3274" t="s">
        <v>371</v>
      </c>
      <c r="E26" s="3274" t="s">
        <v>2286</v>
      </c>
      <c r="F26" s="3274" t="s">
        <v>6255</v>
      </c>
      <c r="G26" s="3274"/>
      <c r="H26" s="3274">
        <v>510384</v>
      </c>
      <c r="I26" s="3242" t="str">
        <f t="shared" si="0"/>
        <v>Drawing</v>
      </c>
      <c r="J26" s="3242"/>
    </row>
    <row r="27" spans="1:10" ht="15.75" thickBot="1">
      <c r="A27" s="3275">
        <f t="shared" si="1"/>
        <v>20</v>
      </c>
      <c r="B27" s="3274" t="s">
        <v>26993</v>
      </c>
      <c r="C27" s="3275"/>
      <c r="D27" s="3274" t="s">
        <v>371</v>
      </c>
      <c r="E27" s="3274" t="s">
        <v>2286</v>
      </c>
      <c r="F27" s="3274" t="s">
        <v>6255</v>
      </c>
      <c r="G27" s="3274"/>
      <c r="H27" s="3274">
        <v>510385</v>
      </c>
      <c r="I27" s="3242" t="str">
        <f t="shared" si="0"/>
        <v>Drawing</v>
      </c>
      <c r="J27" s="3242"/>
    </row>
    <row r="28" spans="1:10" ht="15.75" thickBot="1">
      <c r="A28" s="3275">
        <f t="shared" si="1"/>
        <v>21</v>
      </c>
      <c r="B28" s="3274" t="s">
        <v>26994</v>
      </c>
      <c r="C28" s="3275"/>
      <c r="D28" s="3274" t="s">
        <v>371</v>
      </c>
      <c r="E28" s="3274" t="s">
        <v>2286</v>
      </c>
      <c r="F28" s="3274" t="s">
        <v>6255</v>
      </c>
      <c r="G28" s="3274"/>
      <c r="H28" s="3274">
        <v>510386</v>
      </c>
      <c r="I28" s="3242" t="str">
        <f t="shared" si="0"/>
        <v>Drawing</v>
      </c>
      <c r="J28" s="3242"/>
    </row>
    <row r="29" spans="1:10" ht="15.75" thickBot="1">
      <c r="A29" s="3275">
        <f t="shared" si="1"/>
        <v>22</v>
      </c>
      <c r="B29" s="3274" t="s">
        <v>26995</v>
      </c>
      <c r="C29" s="3275"/>
      <c r="D29" s="3274" t="s">
        <v>4621</v>
      </c>
      <c r="E29" s="3274" t="s">
        <v>2286</v>
      </c>
      <c r="F29" s="3274" t="s">
        <v>6255</v>
      </c>
      <c r="G29" s="3274"/>
      <c r="H29" s="3274">
        <v>510387</v>
      </c>
      <c r="I29" s="3242" t="str">
        <f t="shared" si="0"/>
        <v>Drawing</v>
      </c>
      <c r="J29" s="3242"/>
    </row>
    <row r="30" spans="1:10" ht="15.75" thickBot="1">
      <c r="A30" s="3275">
        <f t="shared" si="1"/>
        <v>23</v>
      </c>
      <c r="B30" s="3274" t="s">
        <v>26996</v>
      </c>
      <c r="C30" s="3275"/>
      <c r="D30" s="3274" t="s">
        <v>371</v>
      </c>
      <c r="E30" s="3274" t="s">
        <v>2286</v>
      </c>
      <c r="F30" s="3274" t="s">
        <v>6255</v>
      </c>
      <c r="G30" s="3274"/>
      <c r="H30" s="3274">
        <v>510388</v>
      </c>
      <c r="I30" s="3242" t="str">
        <f t="shared" si="0"/>
        <v>Drawing</v>
      </c>
      <c r="J30" s="3242"/>
    </row>
    <row r="31" spans="1:10" ht="15.75" thickBot="1">
      <c r="A31" s="3275">
        <f t="shared" si="1"/>
        <v>24</v>
      </c>
      <c r="B31" s="3274" t="s">
        <v>26997</v>
      </c>
      <c r="C31" s="3275"/>
      <c r="D31" s="3274" t="s">
        <v>371</v>
      </c>
      <c r="E31" s="3274" t="s">
        <v>2286</v>
      </c>
      <c r="F31" s="3274" t="s">
        <v>6255</v>
      </c>
      <c r="G31" s="3274"/>
      <c r="H31" s="3274">
        <v>510389</v>
      </c>
      <c r="I31" s="3242" t="str">
        <f t="shared" si="0"/>
        <v>Drawing</v>
      </c>
      <c r="J31" s="3242"/>
    </row>
    <row r="32" spans="1:10" ht="15.75" thickBot="1">
      <c r="A32" s="3275">
        <f t="shared" si="1"/>
        <v>25</v>
      </c>
      <c r="B32" s="3274" t="s">
        <v>26998</v>
      </c>
      <c r="C32" s="3275"/>
      <c r="D32" s="3274" t="s">
        <v>371</v>
      </c>
      <c r="E32" s="3274" t="s">
        <v>2286</v>
      </c>
      <c r="F32" s="3274" t="s">
        <v>6255</v>
      </c>
      <c r="G32" s="3274"/>
      <c r="H32" s="3274">
        <v>510390</v>
      </c>
      <c r="I32" s="3242" t="str">
        <f t="shared" si="0"/>
        <v>Drawing</v>
      </c>
      <c r="J32" s="3242"/>
    </row>
    <row r="33" spans="1:10" ht="15.75" thickBot="1">
      <c r="A33" s="3275">
        <f t="shared" si="1"/>
        <v>26</v>
      </c>
      <c r="B33" s="3274" t="s">
        <v>26999</v>
      </c>
      <c r="C33" s="3275"/>
      <c r="D33" s="3274" t="s">
        <v>371</v>
      </c>
      <c r="E33" s="3274" t="s">
        <v>2286</v>
      </c>
      <c r="F33" s="3274" t="s">
        <v>6255</v>
      </c>
      <c r="G33" s="3274"/>
      <c r="H33" s="3274">
        <v>510391</v>
      </c>
      <c r="I33" s="3242" t="str">
        <f t="shared" si="0"/>
        <v>Drawing</v>
      </c>
      <c r="J33" s="3242"/>
    </row>
    <row r="34" spans="1:10" ht="15.75" thickBot="1">
      <c r="A34" s="3275">
        <f t="shared" si="1"/>
        <v>27</v>
      </c>
      <c r="B34" s="3274" t="s">
        <v>27000</v>
      </c>
      <c r="C34" s="3275"/>
      <c r="D34" s="3274" t="s">
        <v>371</v>
      </c>
      <c r="E34" s="3274" t="s">
        <v>2286</v>
      </c>
      <c r="F34" s="3274" t="s">
        <v>6255</v>
      </c>
      <c r="G34" s="3274"/>
      <c r="H34" s="3274">
        <v>510392</v>
      </c>
      <c r="I34" s="3242" t="str">
        <f t="shared" si="0"/>
        <v>Drawing</v>
      </c>
      <c r="J34" s="3242"/>
    </row>
    <row r="35" spans="1:10" ht="15.75" thickBot="1">
      <c r="A35" s="3275">
        <f t="shared" si="1"/>
        <v>28</v>
      </c>
      <c r="B35" s="3274" t="s">
        <v>27001</v>
      </c>
      <c r="C35" s="3275"/>
      <c r="D35" s="3274" t="s">
        <v>4621</v>
      </c>
      <c r="E35" s="3274" t="s">
        <v>2286</v>
      </c>
      <c r="F35" s="3274" t="s">
        <v>6255</v>
      </c>
      <c r="G35" s="3274"/>
      <c r="H35" s="3274">
        <v>510393</v>
      </c>
      <c r="I35" s="3242" t="str">
        <f t="shared" si="0"/>
        <v>Drawing</v>
      </c>
      <c r="J35" s="3242"/>
    </row>
    <row r="36" spans="1:10" ht="15.75" thickBot="1">
      <c r="A36" s="3275">
        <f t="shared" si="1"/>
        <v>29</v>
      </c>
      <c r="B36" s="3274" t="s">
        <v>27002</v>
      </c>
      <c r="C36" s="3275"/>
      <c r="D36" s="3274" t="s">
        <v>371</v>
      </c>
      <c r="E36" s="3274" t="s">
        <v>2286</v>
      </c>
      <c r="F36" s="3274" t="s">
        <v>6255</v>
      </c>
      <c r="G36" s="3274"/>
      <c r="H36" s="3274">
        <v>510394</v>
      </c>
      <c r="I36" s="3242" t="str">
        <f t="shared" si="0"/>
        <v>Drawing</v>
      </c>
      <c r="J36" s="3242"/>
    </row>
    <row r="37" spans="1:10" ht="15.75" thickBot="1">
      <c r="A37" s="3275">
        <f t="shared" si="1"/>
        <v>30</v>
      </c>
      <c r="B37" s="3274" t="s">
        <v>27003</v>
      </c>
      <c r="C37" s="3275"/>
      <c r="D37" s="3274" t="s">
        <v>371</v>
      </c>
      <c r="E37" s="3274" t="s">
        <v>2286</v>
      </c>
      <c r="F37" s="3274" t="s">
        <v>6255</v>
      </c>
      <c r="G37" s="3274"/>
      <c r="H37" s="3274">
        <v>510395</v>
      </c>
      <c r="I37" s="3242" t="str">
        <f t="shared" si="0"/>
        <v>Drawing</v>
      </c>
      <c r="J37" s="3242"/>
    </row>
    <row r="38" spans="1:10" ht="15.75" thickBot="1">
      <c r="A38" s="3275">
        <f t="shared" si="1"/>
        <v>31</v>
      </c>
      <c r="B38" s="3274" t="s">
        <v>27004</v>
      </c>
      <c r="C38" s="3275"/>
      <c r="D38" s="3274" t="s">
        <v>4621</v>
      </c>
      <c r="E38" s="3274" t="s">
        <v>2286</v>
      </c>
      <c r="F38" s="3274" t="s">
        <v>6255</v>
      </c>
      <c r="G38" s="3274"/>
      <c r="H38" s="3274">
        <v>510396</v>
      </c>
      <c r="I38" s="3242" t="str">
        <f t="shared" si="0"/>
        <v>Drawing</v>
      </c>
      <c r="J38" s="3242"/>
    </row>
    <row r="39" spans="1:10" ht="15.75" thickBot="1">
      <c r="A39" s="3275">
        <f>A38+1</f>
        <v>32</v>
      </c>
      <c r="B39" s="3274" t="s">
        <v>27005</v>
      </c>
      <c r="C39" s="3275"/>
      <c r="D39" s="3274" t="s">
        <v>371</v>
      </c>
      <c r="E39" s="3274" t="s">
        <v>2286</v>
      </c>
      <c r="F39" s="3274" t="s">
        <v>6255</v>
      </c>
      <c r="G39" s="3274"/>
      <c r="H39" s="3274">
        <v>510397</v>
      </c>
      <c r="I39" s="3242" t="str">
        <f t="shared" si="0"/>
        <v>Drawing</v>
      </c>
      <c r="J39" s="3242"/>
    </row>
    <row r="40" spans="1:10" ht="15.75" thickBot="1">
      <c r="A40" s="3275">
        <f t="shared" si="1"/>
        <v>33</v>
      </c>
      <c r="B40" s="3274" t="s">
        <v>27006</v>
      </c>
      <c r="C40" s="3275"/>
      <c r="D40" s="3274" t="s">
        <v>371</v>
      </c>
      <c r="E40" s="3274" t="s">
        <v>2286</v>
      </c>
      <c r="F40" s="3274" t="s">
        <v>6255</v>
      </c>
      <c r="G40" s="3274"/>
      <c r="H40" s="3274">
        <v>510398</v>
      </c>
      <c r="I40" s="3242" t="str">
        <f t="shared" si="0"/>
        <v>Drawing</v>
      </c>
      <c r="J40" s="3242"/>
    </row>
    <row r="41" spans="1:10" ht="15.75" thickBot="1">
      <c r="A41" s="3275">
        <f t="shared" si="1"/>
        <v>34</v>
      </c>
      <c r="B41" s="3274" t="s">
        <v>27007</v>
      </c>
      <c r="C41" s="3275"/>
      <c r="D41" s="3274" t="s">
        <v>371</v>
      </c>
      <c r="E41" s="3274" t="s">
        <v>2286</v>
      </c>
      <c r="F41" s="3274" t="s">
        <v>6255</v>
      </c>
      <c r="G41" s="3274"/>
      <c r="H41" s="3274">
        <v>510399</v>
      </c>
      <c r="I41" s="3242" t="str">
        <f t="shared" si="0"/>
        <v>Drawing</v>
      </c>
      <c r="J41" s="3242"/>
    </row>
    <row r="42" spans="1:10" ht="15.75" thickBot="1">
      <c r="A42" s="3275">
        <f t="shared" si="1"/>
        <v>35</v>
      </c>
      <c r="B42" s="3274" t="s">
        <v>27008</v>
      </c>
      <c r="C42" s="3275"/>
      <c r="D42" s="3274" t="s">
        <v>371</v>
      </c>
      <c r="E42" s="3274" t="s">
        <v>2286</v>
      </c>
      <c r="F42" s="3274" t="s">
        <v>6255</v>
      </c>
      <c r="G42" s="3274"/>
      <c r="H42" s="3274">
        <v>510400</v>
      </c>
      <c r="I42" s="3242" t="str">
        <f t="shared" si="0"/>
        <v>Drawing</v>
      </c>
      <c r="J42" s="3242"/>
    </row>
    <row r="43" spans="1:10" ht="15.75" thickBot="1">
      <c r="A43" s="3275">
        <f t="shared" si="1"/>
        <v>36</v>
      </c>
      <c r="B43" s="3274" t="s">
        <v>27009</v>
      </c>
      <c r="C43" s="3275"/>
      <c r="D43" s="3274" t="s">
        <v>4621</v>
      </c>
      <c r="E43" s="3274" t="s">
        <v>2286</v>
      </c>
      <c r="F43" s="3274" t="s">
        <v>6255</v>
      </c>
      <c r="G43" s="3274"/>
      <c r="H43" s="3274">
        <v>510401</v>
      </c>
      <c r="I43" s="3242" t="str">
        <f t="shared" si="0"/>
        <v>Drawing</v>
      </c>
      <c r="J43" s="3242"/>
    </row>
    <row r="44" spans="1:10" ht="15.75" thickBot="1">
      <c r="A44" s="3275">
        <f t="shared" si="1"/>
        <v>37</v>
      </c>
      <c r="B44" s="3274" t="s">
        <v>27010</v>
      </c>
      <c r="C44" s="3275"/>
      <c r="D44" s="3274" t="s">
        <v>4621</v>
      </c>
      <c r="E44" s="3274" t="s">
        <v>2286</v>
      </c>
      <c r="F44" s="3274" t="s">
        <v>6255</v>
      </c>
      <c r="G44" s="3274"/>
      <c r="H44" s="3274">
        <v>510402</v>
      </c>
      <c r="I44" s="3242" t="str">
        <f t="shared" si="0"/>
        <v>Drawing</v>
      </c>
      <c r="J44" s="3242"/>
    </row>
    <row r="45" spans="1:10" ht="15.75" thickBot="1">
      <c r="A45" s="3275">
        <f t="shared" si="1"/>
        <v>38</v>
      </c>
      <c r="B45" s="3274" t="s">
        <v>27011</v>
      </c>
      <c r="C45" s="3275"/>
      <c r="D45" s="3274" t="s">
        <v>371</v>
      </c>
      <c r="E45" s="3274" t="s">
        <v>2286</v>
      </c>
      <c r="F45" s="3274" t="s">
        <v>6255</v>
      </c>
      <c r="G45" s="3274"/>
      <c r="H45" s="3274">
        <v>510406</v>
      </c>
      <c r="I45" s="3242" t="str">
        <f t="shared" si="0"/>
        <v>Drawing</v>
      </c>
      <c r="J45" s="3242"/>
    </row>
    <row r="46" spans="1:10" ht="15.75" thickBot="1">
      <c r="A46" s="3275">
        <f t="shared" si="1"/>
        <v>39</v>
      </c>
      <c r="B46" s="3274" t="s">
        <v>27012</v>
      </c>
      <c r="C46" s="3275"/>
      <c r="D46" s="3274" t="s">
        <v>13112</v>
      </c>
      <c r="E46" s="3274" t="s">
        <v>3744</v>
      </c>
      <c r="F46" s="3274" t="s">
        <v>6255</v>
      </c>
      <c r="G46" s="3274"/>
      <c r="H46" s="3274">
        <v>510407</v>
      </c>
      <c r="I46" s="3242" t="str">
        <f t="shared" si="0"/>
        <v>Drawing</v>
      </c>
      <c r="J46" s="3242"/>
    </row>
    <row r="47" spans="1:10" ht="15.75" thickBot="1">
      <c r="A47" s="3275">
        <f t="shared" si="1"/>
        <v>40</v>
      </c>
      <c r="B47" s="3274" t="s">
        <v>27013</v>
      </c>
      <c r="C47" s="3275"/>
      <c r="D47" s="3274" t="s">
        <v>13112</v>
      </c>
      <c r="E47" s="3274" t="s">
        <v>3744</v>
      </c>
      <c r="F47" s="3274" t="s">
        <v>26196</v>
      </c>
      <c r="G47" s="3274"/>
      <c r="H47" s="3274">
        <v>510408</v>
      </c>
      <c r="I47" s="3242" t="str">
        <f t="shared" si="0"/>
        <v>Drawing</v>
      </c>
      <c r="J47" s="3242"/>
    </row>
    <row r="48" spans="1:10" ht="15.75" thickBot="1">
      <c r="A48" s="3275">
        <f t="shared" si="1"/>
        <v>41</v>
      </c>
      <c r="B48" s="3274" t="s">
        <v>27014</v>
      </c>
      <c r="C48" s="3275"/>
      <c r="D48" s="3274" t="s">
        <v>371</v>
      </c>
      <c r="E48" s="3274" t="s">
        <v>2286</v>
      </c>
      <c r="F48" s="3274" t="s">
        <v>6255</v>
      </c>
      <c r="G48" s="3274"/>
      <c r="H48" s="3274">
        <v>510409</v>
      </c>
      <c r="I48" s="3242" t="str">
        <f t="shared" si="0"/>
        <v>Drawing</v>
      </c>
      <c r="J48" s="3242"/>
    </row>
    <row r="49" spans="1:10" ht="15.75" thickBot="1">
      <c r="A49" s="3275">
        <f t="shared" si="1"/>
        <v>42</v>
      </c>
      <c r="B49" s="3274" t="s">
        <v>27015</v>
      </c>
      <c r="C49" s="3275"/>
      <c r="D49" s="3274" t="s">
        <v>13112</v>
      </c>
      <c r="E49" s="3274" t="s">
        <v>3744</v>
      </c>
      <c r="F49" s="3274" t="s">
        <v>26196</v>
      </c>
      <c r="G49" s="3274"/>
      <c r="H49" s="3274">
        <v>510410</v>
      </c>
      <c r="I49" s="3242" t="str">
        <f t="shared" si="0"/>
        <v>Drawing</v>
      </c>
      <c r="J49" s="3242"/>
    </row>
    <row r="50" spans="1:10" ht="15.75" thickBot="1">
      <c r="A50" s="3275">
        <f t="shared" si="1"/>
        <v>43</v>
      </c>
      <c r="B50" s="3274" t="s">
        <v>27016</v>
      </c>
      <c r="C50" s="3275"/>
      <c r="D50" s="3274" t="s">
        <v>371</v>
      </c>
      <c r="E50" s="3274" t="s">
        <v>2286</v>
      </c>
      <c r="F50" s="3274" t="s">
        <v>6255</v>
      </c>
      <c r="G50" s="3274"/>
      <c r="H50" s="3274">
        <v>510411</v>
      </c>
      <c r="I50" s="3242" t="str">
        <f t="shared" si="0"/>
        <v>Drawing</v>
      </c>
      <c r="J50" s="3242"/>
    </row>
    <row r="51" spans="1:10" ht="15.75" thickBot="1">
      <c r="A51" s="3275">
        <f t="shared" si="1"/>
        <v>44</v>
      </c>
      <c r="B51" s="3274" t="s">
        <v>27017</v>
      </c>
      <c r="C51" s="3275"/>
      <c r="D51" s="3274" t="s">
        <v>13112</v>
      </c>
      <c r="E51" s="3274" t="s">
        <v>3744</v>
      </c>
      <c r="F51" s="3274" t="s">
        <v>6255</v>
      </c>
      <c r="G51" s="3274"/>
      <c r="H51" s="3274">
        <v>510412</v>
      </c>
      <c r="I51" s="3242" t="str">
        <f t="shared" si="0"/>
        <v>Drawing</v>
      </c>
      <c r="J51" s="3242"/>
    </row>
    <row r="52" spans="1:10" ht="15.75" thickBot="1">
      <c r="A52" s="3275">
        <f t="shared" si="1"/>
        <v>45</v>
      </c>
      <c r="B52" s="3274" t="s">
        <v>27018</v>
      </c>
      <c r="C52" s="3275"/>
      <c r="D52" s="3274" t="s">
        <v>13112</v>
      </c>
      <c r="E52" s="3274" t="s">
        <v>3744</v>
      </c>
      <c r="F52" s="3274" t="s">
        <v>6255</v>
      </c>
      <c r="G52" s="3274"/>
      <c r="H52" s="3274">
        <v>510413</v>
      </c>
      <c r="I52" s="3242" t="str">
        <f t="shared" si="0"/>
        <v>Drawing</v>
      </c>
      <c r="J52" s="3242"/>
    </row>
    <row r="53" spans="1:10" ht="15.75" thickBot="1">
      <c r="A53" s="3275">
        <f t="shared" si="1"/>
        <v>46</v>
      </c>
      <c r="B53" s="3274" t="s">
        <v>27019</v>
      </c>
      <c r="C53" s="3275"/>
      <c r="D53" s="3274" t="s">
        <v>371</v>
      </c>
      <c r="E53" s="3274" t="s">
        <v>2286</v>
      </c>
      <c r="F53" s="3274" t="s">
        <v>6255</v>
      </c>
      <c r="G53" s="3274"/>
      <c r="H53" s="3274">
        <v>510414</v>
      </c>
      <c r="I53" s="3242" t="str">
        <f t="shared" si="0"/>
        <v>Drawing</v>
      </c>
      <c r="J53" s="3242"/>
    </row>
    <row r="54" spans="1:10" ht="15.75" thickBot="1">
      <c r="A54" s="3275">
        <f t="shared" si="1"/>
        <v>47</v>
      </c>
      <c r="B54" s="3274" t="s">
        <v>27020</v>
      </c>
      <c r="C54" s="3275"/>
      <c r="D54" s="3274" t="s">
        <v>13112</v>
      </c>
      <c r="E54" s="3274" t="s">
        <v>3744</v>
      </c>
      <c r="F54" s="3274" t="s">
        <v>26196</v>
      </c>
      <c r="G54" s="3274"/>
      <c r="H54" s="3274">
        <v>510415</v>
      </c>
      <c r="I54" s="3242" t="str">
        <f t="shared" si="0"/>
        <v>Drawing</v>
      </c>
      <c r="J54" s="3242"/>
    </row>
    <row r="55" spans="1:10" ht="15.75" thickBot="1">
      <c r="A55" s="3275">
        <f t="shared" si="1"/>
        <v>48</v>
      </c>
      <c r="B55" s="3274" t="s">
        <v>27020</v>
      </c>
      <c r="C55" s="3275"/>
      <c r="D55" s="3274" t="s">
        <v>13112</v>
      </c>
      <c r="E55" s="3274" t="s">
        <v>3744</v>
      </c>
      <c r="F55" s="3274" t="s">
        <v>26196</v>
      </c>
      <c r="G55" s="3274"/>
      <c r="H55" s="3274">
        <v>510416</v>
      </c>
      <c r="I55" s="3242" t="str">
        <f t="shared" si="0"/>
        <v>Drawing</v>
      </c>
      <c r="J55" s="3242"/>
    </row>
    <row r="56" spans="1:10" ht="15.75" thickBot="1">
      <c r="A56" s="3275">
        <f t="shared" si="1"/>
        <v>49</v>
      </c>
      <c r="B56" s="3274" t="s">
        <v>27021</v>
      </c>
      <c r="C56" s="3275"/>
      <c r="D56" s="3274" t="s">
        <v>13112</v>
      </c>
      <c r="E56" s="3274" t="s">
        <v>3744</v>
      </c>
      <c r="F56" s="3274" t="s">
        <v>26196</v>
      </c>
      <c r="G56" s="3274"/>
      <c r="H56" s="3274">
        <v>510417</v>
      </c>
      <c r="I56" s="3242" t="str">
        <f t="shared" si="0"/>
        <v>Drawing</v>
      </c>
      <c r="J56" s="3242"/>
    </row>
    <row r="57" spans="1:10" ht="15.75" thickBot="1">
      <c r="A57" s="3275">
        <f t="shared" si="1"/>
        <v>50</v>
      </c>
      <c r="B57" s="3274" t="s">
        <v>27022</v>
      </c>
      <c r="C57" s="3275"/>
      <c r="D57" s="3274" t="s">
        <v>13112</v>
      </c>
      <c r="E57" s="3274" t="s">
        <v>3744</v>
      </c>
      <c r="F57" s="3274" t="s">
        <v>26196</v>
      </c>
      <c r="G57" s="3274"/>
      <c r="H57" s="3274">
        <v>510418</v>
      </c>
      <c r="I57" s="3242" t="str">
        <f t="shared" si="0"/>
        <v>Drawing</v>
      </c>
      <c r="J57" s="3242"/>
    </row>
    <row r="58" spans="1:10" ht="15.75" thickBot="1">
      <c r="A58" s="3275">
        <f t="shared" si="1"/>
        <v>51</v>
      </c>
      <c r="B58" s="3274" t="s">
        <v>27023</v>
      </c>
      <c r="C58" s="3275"/>
      <c r="D58" s="3274" t="s">
        <v>13112</v>
      </c>
      <c r="E58" s="3274" t="s">
        <v>3744</v>
      </c>
      <c r="F58" s="3274" t="s">
        <v>26196</v>
      </c>
      <c r="G58" s="3274"/>
      <c r="H58" s="3274">
        <v>510419</v>
      </c>
      <c r="I58" s="3242" t="str">
        <f t="shared" si="0"/>
        <v>Drawing</v>
      </c>
      <c r="J58" s="3242"/>
    </row>
    <row r="59" spans="1:10" ht="15.75" thickBot="1">
      <c r="A59" s="3275">
        <f t="shared" si="1"/>
        <v>52</v>
      </c>
      <c r="B59" s="3274" t="s">
        <v>27024</v>
      </c>
      <c r="C59" s="3275"/>
      <c r="D59" s="3274" t="s">
        <v>13112</v>
      </c>
      <c r="E59" s="3274" t="s">
        <v>3744</v>
      </c>
      <c r="F59" s="3274" t="s">
        <v>26196</v>
      </c>
      <c r="G59" s="3274"/>
      <c r="H59" s="3274">
        <v>510420</v>
      </c>
      <c r="I59" s="3242" t="str">
        <f t="shared" si="0"/>
        <v>Drawing</v>
      </c>
      <c r="J59" s="3242"/>
    </row>
    <row r="60" spans="1:10" ht="15.75" thickBot="1">
      <c r="A60" s="3275">
        <f t="shared" si="1"/>
        <v>53</v>
      </c>
      <c r="B60" s="3274" t="s">
        <v>27025</v>
      </c>
      <c r="C60" s="3275"/>
      <c r="D60" s="3274" t="s">
        <v>13112</v>
      </c>
      <c r="E60" s="3274" t="s">
        <v>3744</v>
      </c>
      <c r="F60" s="3274" t="s">
        <v>26196</v>
      </c>
      <c r="G60" s="3274"/>
      <c r="H60" s="3274">
        <v>510421</v>
      </c>
      <c r="I60" s="3242" t="str">
        <f t="shared" si="0"/>
        <v>Drawing</v>
      </c>
      <c r="J60" s="3242"/>
    </row>
    <row r="61" spans="1:10" ht="15.75" thickBot="1">
      <c r="A61" s="3275">
        <f t="shared" si="1"/>
        <v>54</v>
      </c>
      <c r="B61" s="3274" t="s">
        <v>27026</v>
      </c>
      <c r="C61" s="3275"/>
      <c r="D61" s="3274" t="s">
        <v>13112</v>
      </c>
      <c r="E61" s="3274" t="s">
        <v>3744</v>
      </c>
      <c r="F61" s="3274" t="s">
        <v>26196</v>
      </c>
      <c r="G61" s="3274"/>
      <c r="H61" s="3274">
        <v>510422</v>
      </c>
      <c r="I61" s="3242" t="str">
        <f t="shared" si="0"/>
        <v>Drawing</v>
      </c>
      <c r="J61" s="3242"/>
    </row>
    <row r="62" spans="1:10" ht="15.75" thickBot="1">
      <c r="A62" s="3275">
        <f t="shared" si="1"/>
        <v>55</v>
      </c>
      <c r="B62" s="3274" t="s">
        <v>27027</v>
      </c>
      <c r="C62" s="3275"/>
      <c r="D62" s="3274" t="s">
        <v>13112</v>
      </c>
      <c r="E62" s="3274" t="s">
        <v>3744</v>
      </c>
      <c r="F62" s="3274" t="s">
        <v>26196</v>
      </c>
      <c r="G62" s="3274"/>
      <c r="H62" s="3274">
        <v>510424</v>
      </c>
      <c r="I62" s="3242" t="str">
        <f t="shared" si="0"/>
        <v>Drawing</v>
      </c>
      <c r="J62" s="3242"/>
    </row>
    <row r="63" spans="1:10" ht="15.75" thickBot="1">
      <c r="A63" s="3275">
        <f t="shared" si="1"/>
        <v>56</v>
      </c>
      <c r="B63" s="3274" t="s">
        <v>27028</v>
      </c>
      <c r="C63" s="3275"/>
      <c r="D63" s="3274" t="s">
        <v>13112</v>
      </c>
      <c r="E63" s="3274" t="s">
        <v>3744</v>
      </c>
      <c r="F63" s="3274" t="s">
        <v>26196</v>
      </c>
      <c r="G63" s="3274"/>
      <c r="H63" s="3274">
        <v>510425</v>
      </c>
      <c r="I63" s="3242" t="str">
        <f t="shared" si="0"/>
        <v>Drawing</v>
      </c>
      <c r="J63" s="3242"/>
    </row>
    <row r="64" spans="1:10" ht="15.75" thickBot="1">
      <c r="A64" s="3275">
        <f t="shared" si="1"/>
        <v>57</v>
      </c>
      <c r="B64" s="3274" t="s">
        <v>27029</v>
      </c>
      <c r="C64" s="3275"/>
      <c r="D64" s="3274" t="s">
        <v>13112</v>
      </c>
      <c r="E64" s="3274" t="s">
        <v>3744</v>
      </c>
      <c r="F64" s="3274" t="s">
        <v>26196</v>
      </c>
      <c r="G64" s="3274"/>
      <c r="H64" s="3274">
        <v>510426</v>
      </c>
      <c r="I64" s="3242" t="str">
        <f t="shared" si="0"/>
        <v>Drawing</v>
      </c>
      <c r="J64" s="3242"/>
    </row>
    <row r="65" spans="1:10" ht="26.25" thickBot="1">
      <c r="A65" s="3275">
        <f t="shared" si="1"/>
        <v>58</v>
      </c>
      <c r="B65" s="3274" t="s">
        <v>27030</v>
      </c>
      <c r="C65" s="3275"/>
      <c r="D65" s="3274" t="s">
        <v>26955</v>
      </c>
      <c r="E65" s="3274" t="s">
        <v>22504</v>
      </c>
      <c r="F65" s="3274" t="s">
        <v>26196</v>
      </c>
      <c r="G65" s="3274"/>
      <c r="H65" s="3274">
        <v>510427</v>
      </c>
      <c r="I65" s="3242" t="str">
        <f t="shared" si="0"/>
        <v>Drawing</v>
      </c>
      <c r="J65" s="3242"/>
    </row>
    <row r="66" spans="1:10" ht="26.25" thickBot="1">
      <c r="A66" s="3275">
        <f t="shared" si="1"/>
        <v>59</v>
      </c>
      <c r="B66" s="3274" t="s">
        <v>27031</v>
      </c>
      <c r="C66" s="3275"/>
      <c r="D66" s="3274" t="s">
        <v>26955</v>
      </c>
      <c r="E66" s="3274" t="s">
        <v>22504</v>
      </c>
      <c r="F66" s="3274" t="s">
        <v>26196</v>
      </c>
      <c r="G66" s="3274"/>
      <c r="H66" s="3274">
        <v>510428</v>
      </c>
      <c r="I66" s="3242" t="str">
        <f t="shared" si="0"/>
        <v>Drawing</v>
      </c>
      <c r="J66" s="3242"/>
    </row>
    <row r="67" spans="1:10" ht="26.25" thickBot="1">
      <c r="A67" s="3275">
        <f t="shared" si="1"/>
        <v>60</v>
      </c>
      <c r="B67" s="3274" t="s">
        <v>27032</v>
      </c>
      <c r="C67" s="3275"/>
      <c r="D67" s="3274" t="s">
        <v>26955</v>
      </c>
      <c r="E67" s="3274" t="s">
        <v>22504</v>
      </c>
      <c r="F67" s="3274" t="s">
        <v>26196</v>
      </c>
      <c r="G67" s="3274"/>
      <c r="H67" s="3274">
        <v>510429</v>
      </c>
      <c r="I67" s="3242" t="str">
        <f t="shared" si="0"/>
        <v>Drawing</v>
      </c>
      <c r="J67" s="3242"/>
    </row>
    <row r="68" spans="1:10" ht="15.75" thickBot="1">
      <c r="A68" s="3275">
        <f t="shared" si="1"/>
        <v>61</v>
      </c>
      <c r="B68" s="3274" t="s">
        <v>27033</v>
      </c>
      <c r="C68" s="3275"/>
      <c r="D68" s="3274" t="s">
        <v>13112</v>
      </c>
      <c r="E68" s="3274" t="s">
        <v>3744</v>
      </c>
      <c r="F68" s="3274" t="s">
        <v>26196</v>
      </c>
      <c r="G68" s="3274"/>
      <c r="H68" s="3274">
        <v>510430</v>
      </c>
      <c r="I68" s="3242" t="str">
        <f t="shared" si="0"/>
        <v>Drawing</v>
      </c>
      <c r="J68" s="3242"/>
    </row>
    <row r="69" spans="1:10" ht="26.25" thickBot="1">
      <c r="A69" s="3275">
        <f>A68+1</f>
        <v>62</v>
      </c>
      <c r="B69" s="3274" t="s">
        <v>27034</v>
      </c>
      <c r="C69" s="3275"/>
      <c r="D69" s="3274" t="s">
        <v>26955</v>
      </c>
      <c r="E69" s="3274" t="s">
        <v>22504</v>
      </c>
      <c r="F69" s="3274" t="s">
        <v>26196</v>
      </c>
      <c r="G69" s="3274"/>
      <c r="H69" s="3274">
        <v>510431</v>
      </c>
      <c r="I69" s="3242" t="str">
        <f t="shared" si="0"/>
        <v>Drawing</v>
      </c>
      <c r="J69" s="3242"/>
    </row>
    <row r="70" spans="1:10" ht="26.25" thickBot="1">
      <c r="A70" s="3275">
        <f t="shared" si="1"/>
        <v>63</v>
      </c>
      <c r="B70" s="3274" t="s">
        <v>27035</v>
      </c>
      <c r="C70" s="3275"/>
      <c r="D70" s="3274" t="s">
        <v>26955</v>
      </c>
      <c r="E70" s="3274" t="s">
        <v>22504</v>
      </c>
      <c r="F70" s="3274" t="s">
        <v>26196</v>
      </c>
      <c r="G70" s="3274"/>
      <c r="H70" s="3274">
        <v>510432</v>
      </c>
      <c r="I70" s="3242" t="str">
        <f t="shared" si="0"/>
        <v>Drawing</v>
      </c>
      <c r="J70" s="3242"/>
    </row>
    <row r="71" spans="1:10" ht="26.25" thickBot="1">
      <c r="A71" s="3275">
        <f t="shared" si="1"/>
        <v>64</v>
      </c>
      <c r="B71" s="3274" t="s">
        <v>27036</v>
      </c>
      <c r="C71" s="3275"/>
      <c r="D71" s="3274" t="s">
        <v>26955</v>
      </c>
      <c r="E71" s="3274" t="s">
        <v>22504</v>
      </c>
      <c r="F71" s="3274" t="s">
        <v>26196</v>
      </c>
      <c r="G71" s="3274"/>
      <c r="H71" s="3274">
        <v>510433</v>
      </c>
      <c r="I71" s="3242" t="str">
        <f t="shared" si="0"/>
        <v>Drawing</v>
      </c>
      <c r="J71" s="3242"/>
    </row>
    <row r="72" spans="1:10" ht="26.25" thickBot="1">
      <c r="A72" s="3275">
        <f t="shared" si="1"/>
        <v>65</v>
      </c>
      <c r="B72" s="3274" t="s">
        <v>27037</v>
      </c>
      <c r="C72" s="3275"/>
      <c r="D72" s="3274" t="s">
        <v>26955</v>
      </c>
      <c r="E72" s="3274" t="s">
        <v>22504</v>
      </c>
      <c r="F72" s="3274" t="s">
        <v>26196</v>
      </c>
      <c r="G72" s="3274"/>
      <c r="H72" s="3274">
        <v>510434</v>
      </c>
      <c r="I72" s="3242" t="str">
        <f t="shared" ref="I72:I112" si="2">HYPERLINK("\\CAD-PC\1Data\3.Documentation\Isometric DWG\Line List &amp; Data Inspeksi\29. Isometric CO2 Liquid\" &amp; H72 &amp;" A" &amp; ".pdf", "Drawing")</f>
        <v>Drawing</v>
      </c>
      <c r="J72" s="3242"/>
    </row>
    <row r="73" spans="1:10" ht="26.25" thickBot="1">
      <c r="A73" s="3275">
        <f t="shared" si="1"/>
        <v>66</v>
      </c>
      <c r="B73" s="3274" t="s">
        <v>27037</v>
      </c>
      <c r="C73" s="3275"/>
      <c r="D73" s="3274" t="s">
        <v>26955</v>
      </c>
      <c r="E73" s="3274" t="s">
        <v>22504</v>
      </c>
      <c r="F73" s="3274" t="s">
        <v>26196</v>
      </c>
      <c r="G73" s="3274"/>
      <c r="H73" s="3274">
        <v>510435</v>
      </c>
      <c r="I73" s="3242" t="str">
        <f t="shared" si="2"/>
        <v>Drawing</v>
      </c>
      <c r="J73" s="3242"/>
    </row>
    <row r="74" spans="1:10" ht="26.25" thickBot="1">
      <c r="A74" s="3275">
        <f t="shared" ref="A74:A112" si="3">A73+1</f>
        <v>67</v>
      </c>
      <c r="B74" s="3274" t="s">
        <v>27037</v>
      </c>
      <c r="C74" s="3275"/>
      <c r="D74" s="3274" t="s">
        <v>26955</v>
      </c>
      <c r="E74" s="3274" t="s">
        <v>22504</v>
      </c>
      <c r="F74" s="3274" t="s">
        <v>26196</v>
      </c>
      <c r="G74" s="3274"/>
      <c r="H74" s="3274">
        <v>510436</v>
      </c>
      <c r="I74" s="3242" t="str">
        <f t="shared" si="2"/>
        <v>Drawing</v>
      </c>
      <c r="J74" s="3242"/>
    </row>
    <row r="75" spans="1:10" ht="26.25" thickBot="1">
      <c r="A75" s="3275">
        <f t="shared" si="3"/>
        <v>68</v>
      </c>
      <c r="B75" s="3274" t="s">
        <v>27038</v>
      </c>
      <c r="C75" s="3275"/>
      <c r="D75" s="3274" t="s">
        <v>26955</v>
      </c>
      <c r="E75" s="3274" t="s">
        <v>22504</v>
      </c>
      <c r="F75" s="3274" t="s">
        <v>26196</v>
      </c>
      <c r="G75" s="3274"/>
      <c r="H75" s="3274">
        <v>510437</v>
      </c>
      <c r="I75" s="3242" t="str">
        <f t="shared" si="2"/>
        <v>Drawing</v>
      </c>
      <c r="J75" s="3242"/>
    </row>
    <row r="76" spans="1:10" ht="26.25" thickBot="1">
      <c r="A76" s="3275">
        <f t="shared" si="3"/>
        <v>69</v>
      </c>
      <c r="B76" s="3274" t="s">
        <v>27039</v>
      </c>
      <c r="C76" s="3275"/>
      <c r="D76" s="3274" t="s">
        <v>26955</v>
      </c>
      <c r="E76" s="3274" t="s">
        <v>22504</v>
      </c>
      <c r="F76" s="3274" t="s">
        <v>26196</v>
      </c>
      <c r="G76" s="3274"/>
      <c r="H76" s="3274">
        <v>510438</v>
      </c>
      <c r="I76" s="3242" t="str">
        <f t="shared" si="2"/>
        <v>Drawing</v>
      </c>
      <c r="J76" s="3242"/>
    </row>
    <row r="77" spans="1:10" ht="26.25" thickBot="1">
      <c r="A77" s="3275">
        <f t="shared" si="3"/>
        <v>70</v>
      </c>
      <c r="B77" s="3274" t="s">
        <v>27040</v>
      </c>
      <c r="C77" s="3275"/>
      <c r="D77" s="3274" t="s">
        <v>26955</v>
      </c>
      <c r="E77" s="3274" t="s">
        <v>22504</v>
      </c>
      <c r="F77" s="3274" t="s">
        <v>26196</v>
      </c>
      <c r="G77" s="3274"/>
      <c r="H77" s="3274">
        <v>510439</v>
      </c>
      <c r="I77" s="3242" t="str">
        <f t="shared" si="2"/>
        <v>Drawing</v>
      </c>
      <c r="J77" s="3242"/>
    </row>
    <row r="78" spans="1:10" ht="26.25" thickBot="1">
      <c r="A78" s="3275">
        <f t="shared" si="3"/>
        <v>71</v>
      </c>
      <c r="B78" s="3274" t="s">
        <v>27041</v>
      </c>
      <c r="C78" s="3275"/>
      <c r="D78" s="3274" t="s">
        <v>26955</v>
      </c>
      <c r="E78" s="3274" t="s">
        <v>22504</v>
      </c>
      <c r="F78" s="3274" t="s">
        <v>26196</v>
      </c>
      <c r="G78" s="3274"/>
      <c r="H78" s="3274">
        <v>510440</v>
      </c>
      <c r="I78" s="3242" t="str">
        <f t="shared" si="2"/>
        <v>Drawing</v>
      </c>
      <c r="J78" s="3242"/>
    </row>
    <row r="79" spans="1:10" ht="26.25" thickBot="1">
      <c r="A79" s="3275">
        <f t="shared" si="3"/>
        <v>72</v>
      </c>
      <c r="B79" s="3274" t="s">
        <v>27042</v>
      </c>
      <c r="C79" s="3275"/>
      <c r="D79" s="3274" t="s">
        <v>26955</v>
      </c>
      <c r="E79" s="3274" t="s">
        <v>22504</v>
      </c>
      <c r="F79" s="3274" t="s">
        <v>26196</v>
      </c>
      <c r="G79" s="3274"/>
      <c r="H79" s="3274">
        <v>510441</v>
      </c>
      <c r="I79" s="3242" t="str">
        <f t="shared" si="2"/>
        <v>Drawing</v>
      </c>
      <c r="J79" s="3242"/>
    </row>
    <row r="80" spans="1:10" ht="26.25" thickBot="1">
      <c r="A80" s="3275">
        <f t="shared" si="3"/>
        <v>73</v>
      </c>
      <c r="B80" s="3274" t="s">
        <v>27043</v>
      </c>
      <c r="C80" s="3275"/>
      <c r="D80" s="3274" t="s">
        <v>26955</v>
      </c>
      <c r="E80" s="3274" t="s">
        <v>22504</v>
      </c>
      <c r="F80" s="3274" t="s">
        <v>26196</v>
      </c>
      <c r="G80" s="3274"/>
      <c r="H80" s="3274">
        <v>510442</v>
      </c>
      <c r="I80" s="3242" t="str">
        <f t="shared" si="2"/>
        <v>Drawing</v>
      </c>
      <c r="J80" s="3242"/>
    </row>
    <row r="81" spans="1:10" ht="26.25" thickBot="1">
      <c r="A81" s="3275">
        <f t="shared" si="3"/>
        <v>74</v>
      </c>
      <c r="B81" s="3274" t="s">
        <v>27043</v>
      </c>
      <c r="C81" s="3275"/>
      <c r="D81" s="3274" t="s">
        <v>26955</v>
      </c>
      <c r="E81" s="3274" t="s">
        <v>22504</v>
      </c>
      <c r="F81" s="3274" t="s">
        <v>26196</v>
      </c>
      <c r="G81" s="3274"/>
      <c r="H81" s="3274">
        <v>510443</v>
      </c>
      <c r="I81" s="3242" t="str">
        <f t="shared" si="2"/>
        <v>Drawing</v>
      </c>
      <c r="J81" s="3242"/>
    </row>
    <row r="82" spans="1:10" ht="26.25" thickBot="1">
      <c r="A82" s="3275">
        <f t="shared" si="3"/>
        <v>75</v>
      </c>
      <c r="B82" s="3274" t="s">
        <v>27044</v>
      </c>
      <c r="C82" s="3275"/>
      <c r="D82" s="3274" t="s">
        <v>26955</v>
      </c>
      <c r="E82" s="3274" t="s">
        <v>22504</v>
      </c>
      <c r="F82" s="3274" t="s">
        <v>26196</v>
      </c>
      <c r="G82" s="3274"/>
      <c r="H82" s="3274">
        <v>510444</v>
      </c>
      <c r="I82" s="3242" t="str">
        <f t="shared" si="2"/>
        <v>Drawing</v>
      </c>
      <c r="J82" s="3242"/>
    </row>
    <row r="83" spans="1:10" ht="26.25" thickBot="1">
      <c r="A83" s="3275">
        <f t="shared" si="3"/>
        <v>76</v>
      </c>
      <c r="B83" s="3274" t="s">
        <v>27045</v>
      </c>
      <c r="C83" s="3275"/>
      <c r="D83" s="3274" t="s">
        <v>26955</v>
      </c>
      <c r="E83" s="3274" t="s">
        <v>22504</v>
      </c>
      <c r="F83" s="3274" t="s">
        <v>26196</v>
      </c>
      <c r="G83" s="3274"/>
      <c r="H83" s="3274">
        <v>510445</v>
      </c>
      <c r="I83" s="3242" t="str">
        <f t="shared" si="2"/>
        <v>Drawing</v>
      </c>
      <c r="J83" s="3242"/>
    </row>
    <row r="84" spans="1:10" ht="15.75" thickBot="1">
      <c r="A84" s="3275">
        <f t="shared" si="3"/>
        <v>77</v>
      </c>
      <c r="B84" s="3274" t="s">
        <v>27046</v>
      </c>
      <c r="C84" s="3275"/>
      <c r="D84" s="3274" t="s">
        <v>26965</v>
      </c>
      <c r="E84" s="3274" t="s">
        <v>2286</v>
      </c>
      <c r="F84" s="3274" t="s">
        <v>26196</v>
      </c>
      <c r="G84" s="3274"/>
      <c r="H84" s="3274">
        <v>510446</v>
      </c>
      <c r="I84" s="3242" t="str">
        <f t="shared" si="2"/>
        <v>Drawing</v>
      </c>
      <c r="J84" s="3242"/>
    </row>
    <row r="85" spans="1:10" ht="15.75" thickBot="1">
      <c r="A85" s="3275">
        <f t="shared" si="3"/>
        <v>78</v>
      </c>
      <c r="B85" s="3274" t="s">
        <v>27047</v>
      </c>
      <c r="C85" s="3275"/>
      <c r="D85" s="3274" t="s">
        <v>26965</v>
      </c>
      <c r="E85" s="3274" t="s">
        <v>2286</v>
      </c>
      <c r="F85" s="3274" t="s">
        <v>26196</v>
      </c>
      <c r="G85" s="3274"/>
      <c r="H85" s="3274">
        <v>510447</v>
      </c>
      <c r="I85" s="3242" t="str">
        <f t="shared" si="2"/>
        <v>Drawing</v>
      </c>
      <c r="J85" s="3242"/>
    </row>
    <row r="86" spans="1:10" ht="15.75" thickBot="1">
      <c r="A86" s="3275">
        <f t="shared" si="3"/>
        <v>79</v>
      </c>
      <c r="B86" s="3274" t="s">
        <v>27048</v>
      </c>
      <c r="C86" s="3275"/>
      <c r="D86" s="3274" t="s">
        <v>26965</v>
      </c>
      <c r="E86" s="3274" t="s">
        <v>2286</v>
      </c>
      <c r="F86" s="3274" t="s">
        <v>26196</v>
      </c>
      <c r="G86" s="3274"/>
      <c r="H86" s="3274">
        <v>510448</v>
      </c>
      <c r="I86" s="3242" t="str">
        <f t="shared" si="2"/>
        <v>Drawing</v>
      </c>
      <c r="J86" s="3242"/>
    </row>
    <row r="87" spans="1:10" ht="15.75" thickBot="1">
      <c r="A87" s="3275">
        <f t="shared" si="3"/>
        <v>80</v>
      </c>
      <c r="B87" s="3274" t="s">
        <v>27049</v>
      </c>
      <c r="C87" s="3275"/>
      <c r="D87" s="3274" t="s">
        <v>26965</v>
      </c>
      <c r="E87" s="3274" t="s">
        <v>2286</v>
      </c>
      <c r="F87" s="3274" t="s">
        <v>26196</v>
      </c>
      <c r="G87" s="3274"/>
      <c r="H87" s="3274">
        <v>510449</v>
      </c>
      <c r="I87" s="3242" t="str">
        <f t="shared" si="2"/>
        <v>Drawing</v>
      </c>
      <c r="J87" s="3242"/>
    </row>
    <row r="88" spans="1:10" ht="15.75" thickBot="1">
      <c r="A88" s="3275">
        <f t="shared" si="3"/>
        <v>81</v>
      </c>
      <c r="B88" s="3274" t="s">
        <v>27050</v>
      </c>
      <c r="C88" s="3275"/>
      <c r="D88" s="3274" t="s">
        <v>26965</v>
      </c>
      <c r="E88" s="3274" t="s">
        <v>2286</v>
      </c>
      <c r="F88" s="3274" t="s">
        <v>26196</v>
      </c>
      <c r="G88" s="3274"/>
      <c r="H88" s="3274">
        <v>510450</v>
      </c>
      <c r="I88" s="3242" t="str">
        <f t="shared" si="2"/>
        <v>Drawing</v>
      </c>
      <c r="J88" s="3242"/>
    </row>
    <row r="89" spans="1:10" ht="15.75" thickBot="1">
      <c r="A89" s="3275">
        <f t="shared" si="3"/>
        <v>82</v>
      </c>
      <c r="B89" s="3274" t="s">
        <v>27051</v>
      </c>
      <c r="C89" s="3275"/>
      <c r="D89" s="3274" t="s">
        <v>26965</v>
      </c>
      <c r="E89" s="3274" t="s">
        <v>2286</v>
      </c>
      <c r="F89" s="3274" t="s">
        <v>26196</v>
      </c>
      <c r="G89" s="3274"/>
      <c r="H89" s="3274">
        <v>510451</v>
      </c>
      <c r="I89" s="3242" t="str">
        <f t="shared" si="2"/>
        <v>Drawing</v>
      </c>
      <c r="J89" s="3242"/>
    </row>
    <row r="90" spans="1:10" ht="15.75" thickBot="1">
      <c r="A90" s="3275">
        <f t="shared" si="3"/>
        <v>83</v>
      </c>
      <c r="B90" s="3274" t="s">
        <v>27052</v>
      </c>
      <c r="C90" s="3275"/>
      <c r="D90" s="3274" t="s">
        <v>26965</v>
      </c>
      <c r="E90" s="3274" t="s">
        <v>2286</v>
      </c>
      <c r="F90" s="3274" t="s">
        <v>26196</v>
      </c>
      <c r="G90" s="3274"/>
      <c r="H90" s="3274">
        <v>510452</v>
      </c>
      <c r="I90" s="3242" t="str">
        <f t="shared" si="2"/>
        <v>Drawing</v>
      </c>
      <c r="J90" s="3242"/>
    </row>
    <row r="91" spans="1:10" ht="15.75" thickBot="1">
      <c r="A91" s="3275">
        <f t="shared" si="3"/>
        <v>84</v>
      </c>
      <c r="B91" s="3274" t="s">
        <v>27053</v>
      </c>
      <c r="C91" s="3275"/>
      <c r="D91" s="3274" t="s">
        <v>26965</v>
      </c>
      <c r="E91" s="3274" t="s">
        <v>2286</v>
      </c>
      <c r="F91" s="3274" t="s">
        <v>26196</v>
      </c>
      <c r="G91" s="3274"/>
      <c r="H91" s="3274">
        <v>510453</v>
      </c>
      <c r="I91" s="3242" t="str">
        <f t="shared" si="2"/>
        <v>Drawing</v>
      </c>
      <c r="J91" s="3242"/>
    </row>
    <row r="92" spans="1:10" ht="15.75" thickBot="1">
      <c r="A92" s="3275">
        <f t="shared" si="3"/>
        <v>85</v>
      </c>
      <c r="B92" s="3274" t="s">
        <v>27054</v>
      </c>
      <c r="C92" s="3275"/>
      <c r="D92" s="3274" t="s">
        <v>27055</v>
      </c>
      <c r="E92" s="3274" t="s">
        <v>3744</v>
      </c>
      <c r="F92" s="3274" t="s">
        <v>6255</v>
      </c>
      <c r="G92" s="3274"/>
      <c r="H92" s="3274">
        <v>510454</v>
      </c>
      <c r="I92" s="3242" t="str">
        <f t="shared" si="2"/>
        <v>Drawing</v>
      </c>
      <c r="J92" s="3242"/>
    </row>
    <row r="93" spans="1:10" ht="15.75" thickBot="1">
      <c r="A93" s="3275">
        <f t="shared" si="3"/>
        <v>86</v>
      </c>
      <c r="B93" s="3274" t="s">
        <v>27054</v>
      </c>
      <c r="C93" s="3275"/>
      <c r="D93" s="3274" t="s">
        <v>27055</v>
      </c>
      <c r="E93" s="3274" t="s">
        <v>3744</v>
      </c>
      <c r="F93" s="3274" t="s">
        <v>6255</v>
      </c>
      <c r="G93" s="3274"/>
      <c r="H93" s="3274">
        <v>510455</v>
      </c>
      <c r="I93" s="3242" t="str">
        <f t="shared" si="2"/>
        <v>Drawing</v>
      </c>
      <c r="J93" s="3242"/>
    </row>
    <row r="94" spans="1:10" ht="26.25" thickBot="1">
      <c r="A94" s="3275">
        <f t="shared" si="3"/>
        <v>87</v>
      </c>
      <c r="B94" s="3274" t="s">
        <v>27056</v>
      </c>
      <c r="C94" s="3275"/>
      <c r="D94" s="3274" t="s">
        <v>27055</v>
      </c>
      <c r="E94" s="3274" t="s">
        <v>3744</v>
      </c>
      <c r="F94" s="3274" t="s">
        <v>26979</v>
      </c>
      <c r="G94" s="3274"/>
      <c r="H94" s="3274">
        <v>510456</v>
      </c>
      <c r="I94" s="3242" t="str">
        <f t="shared" si="2"/>
        <v>Drawing</v>
      </c>
      <c r="J94" s="3242"/>
    </row>
    <row r="95" spans="1:10" ht="26.25" thickBot="1">
      <c r="A95" s="3275">
        <f t="shared" si="3"/>
        <v>88</v>
      </c>
      <c r="B95" s="3274" t="s">
        <v>27057</v>
      </c>
      <c r="C95" s="3275"/>
      <c r="D95" s="3274" t="s">
        <v>27055</v>
      </c>
      <c r="E95" s="3274" t="s">
        <v>3744</v>
      </c>
      <c r="F95" s="3274" t="s">
        <v>26979</v>
      </c>
      <c r="G95" s="3274"/>
      <c r="H95" s="3274">
        <v>510457</v>
      </c>
      <c r="I95" s="3242" t="str">
        <f t="shared" si="2"/>
        <v>Drawing</v>
      </c>
      <c r="J95" s="3242"/>
    </row>
    <row r="96" spans="1:10" ht="26.25" thickBot="1">
      <c r="A96" s="3275">
        <f t="shared" si="3"/>
        <v>89</v>
      </c>
      <c r="B96" s="3274" t="s">
        <v>27058</v>
      </c>
      <c r="C96" s="3275" t="s">
        <v>22613</v>
      </c>
      <c r="D96" s="3274" t="s">
        <v>27055</v>
      </c>
      <c r="E96" s="3274" t="s">
        <v>3744</v>
      </c>
      <c r="F96" s="3274" t="s">
        <v>26979</v>
      </c>
      <c r="G96" s="3274"/>
      <c r="H96" s="3274">
        <v>510458</v>
      </c>
      <c r="I96" s="3242" t="str">
        <f t="shared" si="2"/>
        <v>Drawing</v>
      </c>
      <c r="J96" s="3242"/>
    </row>
    <row r="97" spans="1:10" ht="26.25" thickBot="1">
      <c r="A97" s="3275">
        <f t="shared" si="3"/>
        <v>90</v>
      </c>
      <c r="B97" s="3274" t="s">
        <v>27059</v>
      </c>
      <c r="C97" s="3275"/>
      <c r="D97" s="3274" t="s">
        <v>27060</v>
      </c>
      <c r="E97" s="3274" t="s">
        <v>3369</v>
      </c>
      <c r="F97" s="3274" t="s">
        <v>26979</v>
      </c>
      <c r="G97" s="3274"/>
      <c r="H97" s="3274">
        <v>510459</v>
      </c>
      <c r="I97" s="3242" t="str">
        <f t="shared" si="2"/>
        <v>Drawing</v>
      </c>
      <c r="J97" s="3242"/>
    </row>
    <row r="98" spans="1:10" ht="15.75" thickBot="1">
      <c r="A98" s="3275">
        <f t="shared" si="3"/>
        <v>91</v>
      </c>
      <c r="B98" s="3274" t="s">
        <v>27061</v>
      </c>
      <c r="C98" s="3275"/>
      <c r="D98" s="3274" t="s">
        <v>27055</v>
      </c>
      <c r="E98" s="3274" t="s">
        <v>3744</v>
      </c>
      <c r="F98" s="3274" t="s">
        <v>6255</v>
      </c>
      <c r="G98" s="3274"/>
      <c r="H98" s="3274">
        <v>510460</v>
      </c>
      <c r="I98" s="3242" t="str">
        <f t="shared" si="2"/>
        <v>Drawing</v>
      </c>
      <c r="J98" s="3242"/>
    </row>
    <row r="99" spans="1:10" ht="15.75" thickBot="1">
      <c r="A99" s="3275">
        <f>A98+1</f>
        <v>92</v>
      </c>
      <c r="B99" s="3274" t="s">
        <v>27062</v>
      </c>
      <c r="C99" s="3275"/>
      <c r="D99" s="3274" t="s">
        <v>18860</v>
      </c>
      <c r="E99" s="3274" t="s">
        <v>2286</v>
      </c>
      <c r="F99" s="3274" t="s">
        <v>26196</v>
      </c>
      <c r="G99" s="3274"/>
      <c r="H99" s="3274">
        <v>510462</v>
      </c>
      <c r="I99" s="3242" t="str">
        <f t="shared" si="2"/>
        <v>Drawing</v>
      </c>
      <c r="J99" s="3242"/>
    </row>
    <row r="100" spans="1:10" ht="15.75" thickBot="1">
      <c r="A100" s="3275">
        <f t="shared" si="3"/>
        <v>93</v>
      </c>
      <c r="B100" s="3274" t="s">
        <v>27063</v>
      </c>
      <c r="C100" s="3275"/>
      <c r="D100" s="3274" t="s">
        <v>18860</v>
      </c>
      <c r="E100" s="3274" t="s">
        <v>2286</v>
      </c>
      <c r="F100" s="3274" t="s">
        <v>26196</v>
      </c>
      <c r="G100" s="3274"/>
      <c r="H100" s="3274">
        <v>510464</v>
      </c>
      <c r="I100" s="3242" t="str">
        <f t="shared" si="2"/>
        <v>Drawing</v>
      </c>
      <c r="J100" s="3242"/>
    </row>
    <row r="101" spans="1:10" ht="15.75" thickBot="1">
      <c r="A101" s="3275">
        <f t="shared" si="3"/>
        <v>94</v>
      </c>
      <c r="B101" s="3274" t="s">
        <v>27063</v>
      </c>
      <c r="C101" s="3275"/>
      <c r="D101" s="3274" t="s">
        <v>18860</v>
      </c>
      <c r="E101" s="3274" t="s">
        <v>2286</v>
      </c>
      <c r="F101" s="3274" t="s">
        <v>26196</v>
      </c>
      <c r="G101" s="3274"/>
      <c r="H101" s="3274">
        <v>510465</v>
      </c>
      <c r="I101" s="3242" t="str">
        <f t="shared" si="2"/>
        <v>Drawing</v>
      </c>
      <c r="J101" s="3242"/>
    </row>
    <row r="102" spans="1:10" ht="26.25" thickBot="1">
      <c r="A102" s="3275">
        <f t="shared" si="3"/>
        <v>95</v>
      </c>
      <c r="B102" s="3274" t="s">
        <v>27064</v>
      </c>
      <c r="C102" s="3275"/>
      <c r="D102" s="3274" t="s">
        <v>26976</v>
      </c>
      <c r="E102" s="3274" t="s">
        <v>22504</v>
      </c>
      <c r="F102" s="3274" t="s">
        <v>27065</v>
      </c>
      <c r="G102" s="3274"/>
      <c r="H102" s="3274">
        <v>510466</v>
      </c>
      <c r="I102" s="3242" t="str">
        <f t="shared" si="2"/>
        <v>Drawing</v>
      </c>
      <c r="J102" s="3242"/>
    </row>
    <row r="103" spans="1:10" ht="26.25" thickBot="1">
      <c r="A103" s="3275">
        <f t="shared" si="3"/>
        <v>96</v>
      </c>
      <c r="B103" s="3274" t="s">
        <v>27066</v>
      </c>
      <c r="C103" s="3275"/>
      <c r="D103" s="3274" t="s">
        <v>26976</v>
      </c>
      <c r="E103" s="3274" t="s">
        <v>22504</v>
      </c>
      <c r="F103" s="3274" t="s">
        <v>27065</v>
      </c>
      <c r="G103" s="3274"/>
      <c r="H103" s="3274">
        <v>510467</v>
      </c>
      <c r="I103" s="3242" t="str">
        <f t="shared" si="2"/>
        <v>Drawing</v>
      </c>
      <c r="J103" s="3242"/>
    </row>
    <row r="104" spans="1:10" ht="26.25" thickBot="1">
      <c r="A104" s="3275">
        <f t="shared" si="3"/>
        <v>97</v>
      </c>
      <c r="B104" s="3274" t="s">
        <v>27067</v>
      </c>
      <c r="C104" s="3275"/>
      <c r="D104" s="3274" t="s">
        <v>26976</v>
      </c>
      <c r="E104" s="3274" t="s">
        <v>22504</v>
      </c>
      <c r="F104" s="3274" t="s">
        <v>27065</v>
      </c>
      <c r="G104" s="3274"/>
      <c r="H104" s="3274">
        <v>510468</v>
      </c>
      <c r="I104" s="3242" t="str">
        <f t="shared" si="2"/>
        <v>Drawing</v>
      </c>
      <c r="J104" s="3242"/>
    </row>
    <row r="105" spans="1:10" ht="26.25" thickBot="1">
      <c r="A105" s="3275">
        <f t="shared" si="3"/>
        <v>98</v>
      </c>
      <c r="B105" s="3274" t="s">
        <v>27068</v>
      </c>
      <c r="C105" s="3275"/>
      <c r="D105" s="3274" t="s">
        <v>26976</v>
      </c>
      <c r="E105" s="3274" t="s">
        <v>22504</v>
      </c>
      <c r="F105" s="3274" t="s">
        <v>27065</v>
      </c>
      <c r="G105" s="3274"/>
      <c r="H105" s="3274">
        <v>510470</v>
      </c>
      <c r="I105" s="3242" t="str">
        <f t="shared" si="2"/>
        <v>Drawing</v>
      </c>
      <c r="J105" s="3242"/>
    </row>
    <row r="106" spans="1:10" ht="26.25" thickBot="1">
      <c r="A106" s="3275">
        <f t="shared" si="3"/>
        <v>99</v>
      </c>
      <c r="B106" s="3274" t="s">
        <v>27069</v>
      </c>
      <c r="C106" s="3275"/>
      <c r="D106" s="3274" t="s">
        <v>26976</v>
      </c>
      <c r="E106" s="3274" t="s">
        <v>22504</v>
      </c>
      <c r="F106" s="3274" t="s">
        <v>27065</v>
      </c>
      <c r="G106" s="3274"/>
      <c r="H106" s="3274">
        <v>510471</v>
      </c>
      <c r="I106" s="3242" t="str">
        <f t="shared" si="2"/>
        <v>Drawing</v>
      </c>
      <c r="J106" s="3242"/>
    </row>
    <row r="107" spans="1:10" ht="15.75" thickBot="1">
      <c r="A107" s="3275">
        <f t="shared" si="3"/>
        <v>100</v>
      </c>
      <c r="B107" s="3274" t="s">
        <v>27070</v>
      </c>
      <c r="C107" s="3275"/>
      <c r="D107" s="3274" t="s">
        <v>3373</v>
      </c>
      <c r="E107" s="3274" t="s">
        <v>3373</v>
      </c>
      <c r="F107" s="3274" t="s">
        <v>6255</v>
      </c>
      <c r="G107" s="3274"/>
      <c r="H107" s="3274">
        <v>510472</v>
      </c>
      <c r="I107" s="3242" t="str">
        <f t="shared" si="2"/>
        <v>Drawing</v>
      </c>
      <c r="J107" s="3242"/>
    </row>
    <row r="108" spans="1:10" ht="15.75" thickBot="1">
      <c r="A108" s="3275">
        <f t="shared" si="3"/>
        <v>101</v>
      </c>
      <c r="B108" s="3274" t="s">
        <v>27071</v>
      </c>
      <c r="C108" s="3275"/>
      <c r="D108" s="3274" t="s">
        <v>3373</v>
      </c>
      <c r="E108" s="3274" t="s">
        <v>3373</v>
      </c>
      <c r="F108" s="3274" t="s">
        <v>6255</v>
      </c>
      <c r="G108" s="3274"/>
      <c r="H108" s="3274">
        <v>510473</v>
      </c>
      <c r="I108" s="3242" t="str">
        <f t="shared" si="2"/>
        <v>Drawing</v>
      </c>
      <c r="J108" s="3242"/>
    </row>
    <row r="109" spans="1:10" ht="15.75" thickBot="1">
      <c r="A109" s="3275">
        <f t="shared" si="3"/>
        <v>102</v>
      </c>
      <c r="B109" s="3274" t="s">
        <v>27072</v>
      </c>
      <c r="C109" s="3275"/>
      <c r="D109" s="3274" t="s">
        <v>3373</v>
      </c>
      <c r="E109" s="3274" t="s">
        <v>3373</v>
      </c>
      <c r="F109" s="3274" t="s">
        <v>6255</v>
      </c>
      <c r="G109" s="3274"/>
      <c r="H109" s="3274">
        <v>510474</v>
      </c>
      <c r="I109" s="3242" t="str">
        <f t="shared" si="2"/>
        <v>Drawing</v>
      </c>
      <c r="J109" s="3242"/>
    </row>
    <row r="110" spans="1:10" ht="15.75" thickBot="1">
      <c r="A110" s="3275">
        <f t="shared" si="3"/>
        <v>103</v>
      </c>
      <c r="B110" s="3274" t="s">
        <v>27073</v>
      </c>
      <c r="C110" s="3275"/>
      <c r="D110" s="3274" t="s">
        <v>3373</v>
      </c>
      <c r="E110" s="3274" t="s">
        <v>3373</v>
      </c>
      <c r="F110" s="3274" t="s">
        <v>6255</v>
      </c>
      <c r="G110" s="3274"/>
      <c r="H110" s="3274">
        <v>510475</v>
      </c>
      <c r="I110" s="3242" t="str">
        <f t="shared" si="2"/>
        <v>Drawing</v>
      </c>
      <c r="J110" s="3242"/>
    </row>
    <row r="111" spans="1:10" ht="15.75" thickBot="1">
      <c r="A111" s="3275">
        <f t="shared" si="3"/>
        <v>104</v>
      </c>
      <c r="B111" s="3274" t="s">
        <v>27074</v>
      </c>
      <c r="C111" s="3275"/>
      <c r="D111" s="3274"/>
      <c r="E111" s="3274"/>
      <c r="F111" s="3274" t="s">
        <v>26196</v>
      </c>
      <c r="G111" s="3274"/>
      <c r="H111" s="3274">
        <v>510476</v>
      </c>
      <c r="I111" s="3242" t="str">
        <f t="shared" si="2"/>
        <v>Drawing</v>
      </c>
      <c r="J111" s="3242"/>
    </row>
    <row r="112" spans="1:10" ht="15.75" thickBot="1">
      <c r="A112" s="3275">
        <f t="shared" si="3"/>
        <v>105</v>
      </c>
      <c r="B112" s="3274" t="s">
        <v>27075</v>
      </c>
      <c r="C112" s="3275"/>
      <c r="D112" s="3274"/>
      <c r="E112" s="3274"/>
      <c r="F112" s="3274" t="s">
        <v>26196</v>
      </c>
      <c r="G112" s="3274"/>
      <c r="H112" s="3274">
        <v>510477</v>
      </c>
      <c r="I112" s="3242" t="str">
        <f t="shared" si="2"/>
        <v>Drawing</v>
      </c>
      <c r="J112" s="3242"/>
    </row>
    <row r="114" spans="1:1">
      <c r="A114" s="3271">
        <f>COUNTA(A8:A112)</f>
        <v>105</v>
      </c>
    </row>
  </sheetData>
  <autoFilter ref="A7:I112" xr:uid="{B403BE50-E5B9-41CF-B788-0D894B946E2C}"/>
  <mergeCells count="2">
    <mergeCell ref="C1:F4"/>
    <mergeCell ref="A5:J6"/>
  </mergeCells>
  <conditionalFormatting sqref="H7:H1048576">
    <cfRule type="duplicateValues" dxfId="8" priority="2"/>
  </conditionalFormatting>
  <conditionalFormatting sqref="I1:I4">
    <cfRule type="duplicateValues" dxfId="7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660C-FFC5-4782-823D-8EE29481B298}">
  <dimension ref="A1:I46"/>
  <sheetViews>
    <sheetView topLeftCell="A31" zoomScale="115" zoomScaleNormal="115" workbookViewId="0">
      <selection activeCell="C42" sqref="C42"/>
    </sheetView>
  </sheetViews>
  <sheetFormatPr defaultColWidth="9.140625" defaultRowHeight="23.25"/>
  <cols>
    <col min="1" max="1" width="8" style="3271" customWidth="1"/>
    <col min="2" max="2" width="15" style="3271" customWidth="1"/>
    <col min="3" max="3" width="60.42578125" style="3271" customWidth="1"/>
    <col min="4" max="4" width="15.42578125" style="3292" customWidth="1"/>
    <col min="5" max="5" width="11.5703125" style="3271" customWidth="1"/>
    <col min="6" max="6" width="31.7109375" style="3291" customWidth="1"/>
    <col min="7" max="7" width="19.7109375" style="3271" customWidth="1"/>
    <col min="8" max="8" width="29.5703125" style="3271" customWidth="1"/>
    <col min="9" max="16384" width="9.140625" style="3271"/>
  </cols>
  <sheetData>
    <row r="1" spans="1:9" customFormat="1" ht="20.25" customHeight="1">
      <c r="A1" s="932"/>
      <c r="B1" s="933"/>
      <c r="C1" s="3427" t="s">
        <v>4903</v>
      </c>
      <c r="D1" s="3427"/>
      <c r="E1" s="3428"/>
      <c r="F1" s="3126" t="s">
        <v>6405</v>
      </c>
      <c r="G1" s="933"/>
      <c r="H1" s="933"/>
      <c r="I1" s="3183" t="s">
        <v>4904</v>
      </c>
    </row>
    <row r="2" spans="1:9" customFormat="1" ht="16.5">
      <c r="A2" s="934"/>
      <c r="B2" s="935"/>
      <c r="C2" s="3427"/>
      <c r="D2" s="3427"/>
      <c r="E2" s="3428"/>
      <c r="F2" s="3127" t="s">
        <v>6406</v>
      </c>
      <c r="G2" s="935"/>
      <c r="H2" s="935"/>
      <c r="I2" s="3184" t="s">
        <v>4905</v>
      </c>
    </row>
    <row r="3" spans="1:9" customFormat="1" ht="16.5">
      <c r="A3" s="934"/>
      <c r="B3" s="935"/>
      <c r="C3" s="3427"/>
      <c r="D3" s="3427"/>
      <c r="E3" s="3428"/>
      <c r="F3" s="3127" t="s">
        <v>6407</v>
      </c>
      <c r="G3" s="935"/>
      <c r="H3" s="935"/>
      <c r="I3" s="3184" t="s">
        <v>19214</v>
      </c>
    </row>
    <row r="4" spans="1:9" customFormat="1" ht="17.25" thickBot="1">
      <c r="A4" s="3128" t="s">
        <v>4907</v>
      </c>
      <c r="B4" s="3120"/>
      <c r="C4" s="3427"/>
      <c r="D4" s="3427"/>
      <c r="E4" s="3428"/>
      <c r="F4" s="3129" t="s">
        <v>6408</v>
      </c>
      <c r="G4" s="3130"/>
      <c r="H4" s="3130"/>
      <c r="I4" s="3185" t="s">
        <v>4906</v>
      </c>
    </row>
    <row r="5" spans="1:9" customFormat="1" ht="18" customHeight="1">
      <c r="A5" s="3429" t="s">
        <v>22579</v>
      </c>
      <c r="B5" s="3429"/>
      <c r="C5" s="3429"/>
      <c r="D5" s="3429"/>
      <c r="E5" s="3429"/>
      <c r="F5" s="3429"/>
      <c r="G5" s="3429"/>
      <c r="H5" s="3429"/>
      <c r="I5" s="3429"/>
    </row>
    <row r="6" spans="1:9" customFormat="1" ht="12.75">
      <c r="A6" s="3430"/>
      <c r="B6" s="3430"/>
      <c r="C6" s="3430"/>
      <c r="D6" s="3430"/>
      <c r="E6" s="3430"/>
      <c r="F6" s="3430"/>
      <c r="G6" s="3430"/>
      <c r="H6" s="3430"/>
      <c r="I6" s="3430"/>
    </row>
    <row r="7" spans="1:9" ht="61.5" customHeight="1">
      <c r="A7" s="3277" t="s">
        <v>2418</v>
      </c>
      <c r="B7" s="3277" t="s">
        <v>2414</v>
      </c>
      <c r="C7" s="3277" t="s">
        <v>22588</v>
      </c>
      <c r="D7" s="3278" t="s">
        <v>22589</v>
      </c>
      <c r="E7" s="3279" t="s">
        <v>22590</v>
      </c>
      <c r="F7" s="3277" t="s">
        <v>22591</v>
      </c>
      <c r="G7" s="3277" t="s">
        <v>22592</v>
      </c>
      <c r="H7" s="3277" t="s">
        <v>699</v>
      </c>
    </row>
    <row r="8" spans="1:9">
      <c r="A8" s="3280"/>
      <c r="B8" s="3280"/>
      <c r="C8" s="3280"/>
      <c r="D8" s="3281"/>
      <c r="E8" s="3282"/>
      <c r="F8" s="3283"/>
      <c r="G8" s="3280"/>
      <c r="H8" s="3280"/>
    </row>
    <row r="9" spans="1:9" ht="20.100000000000001" customHeight="1">
      <c r="A9" s="3431" t="s">
        <v>5623</v>
      </c>
      <c r="B9" s="3432"/>
      <c r="C9" s="3433"/>
      <c r="D9" s="3284"/>
      <c r="E9" s="3282"/>
      <c r="F9" s="3283"/>
      <c r="G9" s="3280"/>
      <c r="H9" s="3280"/>
    </row>
    <row r="10" spans="1:9">
      <c r="A10" s="3280">
        <v>1</v>
      </c>
      <c r="B10" s="3280">
        <v>134542</v>
      </c>
      <c r="C10" s="3280" t="s">
        <v>26941</v>
      </c>
      <c r="D10" s="3281" t="s">
        <v>22619</v>
      </c>
      <c r="E10" s="3282" t="s">
        <v>27886</v>
      </c>
      <c r="F10" s="3283" t="s">
        <v>22634</v>
      </c>
      <c r="G10" s="3280"/>
      <c r="H10" s="3280"/>
    </row>
    <row r="11" spans="1:9">
      <c r="A11" s="3280">
        <f>A10+1</f>
        <v>2</v>
      </c>
      <c r="B11" s="3280">
        <v>134543</v>
      </c>
      <c r="C11" s="3280" t="s">
        <v>26943</v>
      </c>
      <c r="D11" s="3285"/>
      <c r="E11" s="3286"/>
      <c r="F11" s="3287"/>
      <c r="G11" s="3288"/>
      <c r="H11" s="3288"/>
    </row>
    <row r="12" spans="1:9">
      <c r="A12" s="3280">
        <f t="shared" ref="A12:A43" si="0">A11+1</f>
        <v>3</v>
      </c>
      <c r="B12" s="3280">
        <v>134544</v>
      </c>
      <c r="C12" s="3280" t="s">
        <v>26944</v>
      </c>
      <c r="D12" s="3281" t="s">
        <v>22602</v>
      </c>
      <c r="E12" s="3282" t="s">
        <v>27886</v>
      </c>
      <c r="F12" s="3283" t="s">
        <v>27789</v>
      </c>
      <c r="G12" s="3280"/>
      <c r="H12" s="3280" t="s">
        <v>27887</v>
      </c>
    </row>
    <row r="13" spans="1:9">
      <c r="A13" s="3280">
        <f t="shared" si="0"/>
        <v>4</v>
      </c>
      <c r="B13" s="3280">
        <v>134545</v>
      </c>
      <c r="C13" s="3280" t="s">
        <v>26945</v>
      </c>
      <c r="D13" s="3285"/>
      <c r="E13" s="3286"/>
      <c r="F13" s="3287"/>
      <c r="G13" s="3288"/>
      <c r="H13" s="3288"/>
    </row>
    <row r="14" spans="1:9">
      <c r="A14" s="3280">
        <f t="shared" si="0"/>
        <v>5</v>
      </c>
      <c r="B14" s="3280">
        <v>134546</v>
      </c>
      <c r="C14" s="3280" t="s">
        <v>26946</v>
      </c>
      <c r="D14" s="3285"/>
      <c r="E14" s="3286"/>
      <c r="F14" s="3287"/>
      <c r="G14" s="3288"/>
      <c r="H14" s="3288"/>
    </row>
    <row r="15" spans="1:9">
      <c r="A15" s="3280">
        <f t="shared" si="0"/>
        <v>6</v>
      </c>
      <c r="B15" s="3280">
        <v>134547</v>
      </c>
      <c r="C15" s="3280" t="s">
        <v>26947</v>
      </c>
      <c r="D15" s="3281" t="s">
        <v>22600</v>
      </c>
      <c r="E15" s="3282" t="s">
        <v>2524</v>
      </c>
      <c r="F15" s="3283" t="s">
        <v>27888</v>
      </c>
      <c r="G15" s="3280"/>
      <c r="H15" s="3280" t="s">
        <v>27889</v>
      </c>
    </row>
    <row r="16" spans="1:9">
      <c r="A16" s="3280">
        <f t="shared" si="0"/>
        <v>7</v>
      </c>
      <c r="B16" s="3280">
        <v>134548</v>
      </c>
      <c r="C16" s="3280" t="s">
        <v>26948</v>
      </c>
      <c r="D16" s="3285"/>
      <c r="E16" s="3286"/>
      <c r="F16" s="3287"/>
      <c r="G16" s="3288"/>
      <c r="H16" s="3288"/>
    </row>
    <row r="17" spans="1:8">
      <c r="A17" s="3280">
        <f t="shared" si="0"/>
        <v>8</v>
      </c>
      <c r="B17" s="3280">
        <v>134549</v>
      </c>
      <c r="C17" s="3280" t="s">
        <v>26949</v>
      </c>
      <c r="D17" s="3281" t="s">
        <v>22600</v>
      </c>
      <c r="E17" s="3282" t="s">
        <v>2524</v>
      </c>
      <c r="F17" s="3283" t="s">
        <v>27888</v>
      </c>
      <c r="G17" s="3280"/>
      <c r="H17" s="3280" t="s">
        <v>27889</v>
      </c>
    </row>
    <row r="18" spans="1:8">
      <c r="A18" s="3280">
        <f t="shared" si="0"/>
        <v>9</v>
      </c>
      <c r="B18" s="3280">
        <v>134550</v>
      </c>
      <c r="C18" s="3280" t="s">
        <v>26950</v>
      </c>
      <c r="D18" s="3281" t="s">
        <v>22600</v>
      </c>
      <c r="E18" s="3282" t="s">
        <v>2524</v>
      </c>
      <c r="F18" s="3283" t="s">
        <v>27890</v>
      </c>
      <c r="G18" s="3280"/>
      <c r="H18" s="3280" t="s">
        <v>27891</v>
      </c>
    </row>
    <row r="19" spans="1:8">
      <c r="A19" s="3280">
        <f t="shared" si="0"/>
        <v>10</v>
      </c>
      <c r="B19" s="3280">
        <v>134551</v>
      </c>
      <c r="C19" s="3280" t="s">
        <v>26951</v>
      </c>
      <c r="D19" s="3281" t="s">
        <v>22600</v>
      </c>
      <c r="E19" s="3282" t="s">
        <v>2524</v>
      </c>
      <c r="F19" s="3283" t="s">
        <v>27892</v>
      </c>
      <c r="G19" s="3280"/>
      <c r="H19" s="3280" t="s">
        <v>27889</v>
      </c>
    </row>
    <row r="20" spans="1:8">
      <c r="A20" s="3280">
        <f t="shared" si="0"/>
        <v>11</v>
      </c>
      <c r="B20" s="3280">
        <v>134552</v>
      </c>
      <c r="C20" s="3280" t="s">
        <v>26952</v>
      </c>
      <c r="D20" s="3281" t="s">
        <v>22600</v>
      </c>
      <c r="E20" s="3282" t="s">
        <v>2524</v>
      </c>
      <c r="F20" s="3283" t="s">
        <v>27888</v>
      </c>
      <c r="G20" s="3280"/>
      <c r="H20" s="3280" t="s">
        <v>27889</v>
      </c>
    </row>
    <row r="21" spans="1:8">
      <c r="A21" s="3280">
        <f t="shared" si="0"/>
        <v>12</v>
      </c>
      <c r="B21" s="3280">
        <v>134553</v>
      </c>
      <c r="C21" s="3280" t="s">
        <v>26953</v>
      </c>
      <c r="D21" s="3281" t="s">
        <v>22600</v>
      </c>
      <c r="E21" s="3282" t="s">
        <v>2524</v>
      </c>
      <c r="F21" s="3283" t="s">
        <v>27893</v>
      </c>
      <c r="G21" s="3280"/>
      <c r="H21" s="3280" t="s">
        <v>27894</v>
      </c>
    </row>
    <row r="22" spans="1:8">
      <c r="A22" s="3280">
        <f t="shared" si="0"/>
        <v>13</v>
      </c>
      <c r="B22" s="3280">
        <v>134554</v>
      </c>
      <c r="C22" s="3280" t="s">
        <v>26954</v>
      </c>
      <c r="D22" s="3285"/>
      <c r="E22" s="3286"/>
      <c r="F22" s="3287"/>
      <c r="G22" s="3288"/>
      <c r="H22" s="3288"/>
    </row>
    <row r="23" spans="1:8">
      <c r="A23" s="3280">
        <f t="shared" si="0"/>
        <v>14</v>
      </c>
      <c r="B23" s="3280">
        <v>134555</v>
      </c>
      <c r="C23" s="3280" t="s">
        <v>26956</v>
      </c>
      <c r="D23" s="3281" t="s">
        <v>22600</v>
      </c>
      <c r="E23" s="3282" t="s">
        <v>2524</v>
      </c>
      <c r="F23" s="3283" t="s">
        <v>27888</v>
      </c>
      <c r="G23" s="3280"/>
      <c r="H23" s="3280" t="s">
        <v>27889</v>
      </c>
    </row>
    <row r="24" spans="1:8">
      <c r="A24" s="3280">
        <f t="shared" si="0"/>
        <v>15</v>
      </c>
      <c r="B24" s="3280">
        <v>134556</v>
      </c>
      <c r="C24" s="3280" t="s">
        <v>26957</v>
      </c>
      <c r="D24" s="3285"/>
      <c r="E24" s="3286"/>
      <c r="F24" s="3287"/>
      <c r="G24" s="3288"/>
      <c r="H24" s="3288"/>
    </row>
    <row r="25" spans="1:8">
      <c r="A25" s="3280">
        <f t="shared" si="0"/>
        <v>16</v>
      </c>
      <c r="B25" s="3280">
        <v>134557</v>
      </c>
      <c r="C25" s="3280" t="s">
        <v>26958</v>
      </c>
      <c r="D25" s="3285"/>
      <c r="E25" s="3286"/>
      <c r="F25" s="3287"/>
      <c r="G25" s="3288"/>
      <c r="H25" s="3288"/>
    </row>
    <row r="26" spans="1:8">
      <c r="A26" s="3280">
        <f t="shared" si="0"/>
        <v>17</v>
      </c>
      <c r="B26" s="3280">
        <v>134558</v>
      </c>
      <c r="C26" s="3280" t="s">
        <v>26959</v>
      </c>
      <c r="D26" s="3285"/>
      <c r="E26" s="3286"/>
      <c r="F26" s="3287"/>
      <c r="G26" s="3288"/>
      <c r="H26" s="3288"/>
    </row>
    <row r="27" spans="1:8">
      <c r="A27" s="3280">
        <f t="shared" si="0"/>
        <v>18</v>
      </c>
      <c r="B27" s="3280">
        <v>134559</v>
      </c>
      <c r="C27" s="3280" t="s">
        <v>26960</v>
      </c>
      <c r="D27" s="3281" t="s">
        <v>22600</v>
      </c>
      <c r="E27" s="3282" t="s">
        <v>2524</v>
      </c>
      <c r="F27" s="3283" t="s">
        <v>27888</v>
      </c>
      <c r="G27" s="3280"/>
      <c r="H27" s="3280" t="s">
        <v>27889</v>
      </c>
    </row>
    <row r="28" spans="1:8">
      <c r="A28" s="3280">
        <f t="shared" si="0"/>
        <v>19</v>
      </c>
      <c r="B28" s="3280">
        <v>134572</v>
      </c>
      <c r="C28" s="3280" t="s">
        <v>26961</v>
      </c>
      <c r="D28" s="3285"/>
      <c r="E28" s="3286"/>
      <c r="F28" s="3287"/>
      <c r="G28" s="3288"/>
      <c r="H28" s="3288"/>
    </row>
    <row r="29" spans="1:8">
      <c r="A29" s="3280">
        <f t="shared" si="0"/>
        <v>20</v>
      </c>
      <c r="B29" s="3280">
        <v>134835</v>
      </c>
      <c r="C29" s="3280" t="s">
        <v>26962</v>
      </c>
      <c r="D29" s="3281" t="s">
        <v>22600</v>
      </c>
      <c r="E29" s="3282" t="s">
        <v>2524</v>
      </c>
      <c r="F29" s="3283" t="s">
        <v>27888</v>
      </c>
      <c r="G29" s="3280"/>
      <c r="H29" s="3280" t="s">
        <v>27889</v>
      </c>
    </row>
    <row r="30" spans="1:8">
      <c r="A30" s="3280">
        <f t="shared" si="0"/>
        <v>21</v>
      </c>
      <c r="B30" s="3280">
        <v>134836</v>
      </c>
      <c r="C30" s="3280" t="s">
        <v>26963</v>
      </c>
      <c r="D30" s="3285"/>
      <c r="E30" s="3286"/>
      <c r="F30" s="3287"/>
      <c r="G30" s="3288"/>
      <c r="H30" s="3288"/>
    </row>
    <row r="31" spans="1:8">
      <c r="A31" s="3280">
        <f t="shared" si="0"/>
        <v>22</v>
      </c>
      <c r="B31" s="3280">
        <v>134837</v>
      </c>
      <c r="C31" s="3280" t="s">
        <v>26964</v>
      </c>
      <c r="D31" s="3285"/>
      <c r="E31" s="3286"/>
      <c r="F31" s="3287"/>
      <c r="G31" s="3288"/>
      <c r="H31" s="3288"/>
    </row>
    <row r="32" spans="1:8">
      <c r="A32" s="3280">
        <f t="shared" si="0"/>
        <v>23</v>
      </c>
      <c r="B32" s="3280">
        <v>134838</v>
      </c>
      <c r="C32" s="3280" t="s">
        <v>26966</v>
      </c>
      <c r="D32" s="3285"/>
      <c r="E32" s="3286"/>
      <c r="F32" s="3287"/>
      <c r="G32" s="3288"/>
      <c r="H32" s="3288"/>
    </row>
    <row r="33" spans="1:8">
      <c r="A33" s="3280">
        <f t="shared" si="0"/>
        <v>24</v>
      </c>
      <c r="B33" s="3280">
        <v>134839</v>
      </c>
      <c r="C33" s="3280" t="s">
        <v>26967</v>
      </c>
      <c r="D33" s="3285"/>
      <c r="E33" s="3286"/>
      <c r="F33" s="3287"/>
      <c r="G33" s="3288"/>
      <c r="H33" s="3288"/>
    </row>
    <row r="34" spans="1:8">
      <c r="A34" s="3280">
        <f t="shared" si="0"/>
        <v>25</v>
      </c>
      <c r="B34" s="3280">
        <v>134840</v>
      </c>
      <c r="C34" s="3280" t="s">
        <v>26968</v>
      </c>
      <c r="D34" s="3281" t="s">
        <v>971</v>
      </c>
      <c r="E34" s="3282" t="s">
        <v>2524</v>
      </c>
      <c r="F34" s="3283" t="s">
        <v>27888</v>
      </c>
      <c r="G34" s="3280"/>
      <c r="H34" s="3280" t="s">
        <v>27889</v>
      </c>
    </row>
    <row r="35" spans="1:8">
      <c r="A35" s="3280">
        <f t="shared" si="0"/>
        <v>26</v>
      </c>
      <c r="B35" s="3280">
        <v>134841</v>
      </c>
      <c r="C35" s="3280" t="s">
        <v>26969</v>
      </c>
      <c r="D35" s="3285"/>
      <c r="E35" s="3286"/>
      <c r="F35" s="3287"/>
      <c r="G35" s="3288"/>
      <c r="H35" s="3288"/>
    </row>
    <row r="36" spans="1:8">
      <c r="A36" s="3280">
        <f t="shared" si="0"/>
        <v>27</v>
      </c>
      <c r="B36" s="3280">
        <v>134842</v>
      </c>
      <c r="C36" s="3280" t="s">
        <v>26970</v>
      </c>
      <c r="D36" s="3285"/>
      <c r="E36" s="3286"/>
      <c r="F36" s="3287"/>
      <c r="G36" s="3288"/>
      <c r="H36" s="3288"/>
    </row>
    <row r="37" spans="1:8">
      <c r="A37" s="3280">
        <f t="shared" si="0"/>
        <v>28</v>
      </c>
      <c r="B37" s="3280">
        <v>134843</v>
      </c>
      <c r="C37" s="3280" t="s">
        <v>26971</v>
      </c>
      <c r="D37" s="3285"/>
      <c r="E37" s="3286"/>
      <c r="F37" s="3287"/>
      <c r="G37" s="3288"/>
      <c r="H37" s="3288"/>
    </row>
    <row r="38" spans="1:8">
      <c r="A38" s="3280">
        <f t="shared" si="0"/>
        <v>29</v>
      </c>
      <c r="B38" s="3280">
        <v>134844</v>
      </c>
      <c r="C38" s="3280" t="s">
        <v>26972</v>
      </c>
      <c r="D38" s="3285"/>
      <c r="E38" s="3286"/>
      <c r="F38" s="3287"/>
      <c r="G38" s="3288"/>
      <c r="H38" s="3288"/>
    </row>
    <row r="39" spans="1:8">
      <c r="A39" s="3280">
        <f t="shared" si="0"/>
        <v>30</v>
      </c>
      <c r="B39" s="3280">
        <v>134845</v>
      </c>
      <c r="C39" s="3280" t="s">
        <v>26973</v>
      </c>
      <c r="D39" s="3281" t="s">
        <v>971</v>
      </c>
      <c r="E39" s="3282" t="s">
        <v>2524</v>
      </c>
      <c r="F39" s="3283" t="s">
        <v>27888</v>
      </c>
      <c r="G39" s="3280"/>
      <c r="H39" s="3280" t="s">
        <v>27889</v>
      </c>
    </row>
    <row r="40" spans="1:8">
      <c r="A40" s="3280">
        <f t="shared" si="0"/>
        <v>31</v>
      </c>
      <c r="B40" s="3280">
        <v>134846</v>
      </c>
      <c r="C40" s="3280" t="s">
        <v>26974</v>
      </c>
      <c r="D40" s="3281" t="s">
        <v>971</v>
      </c>
      <c r="E40" s="3282" t="s">
        <v>2524</v>
      </c>
      <c r="F40" s="3283" t="s">
        <v>27895</v>
      </c>
      <c r="G40" s="3280"/>
      <c r="H40" s="3280" t="s">
        <v>27896</v>
      </c>
    </row>
    <row r="41" spans="1:8">
      <c r="A41" s="3280"/>
      <c r="B41" s="3280"/>
      <c r="C41" s="3280"/>
      <c r="D41" s="3281" t="s">
        <v>22600</v>
      </c>
      <c r="E41" s="3282" t="s">
        <v>2524</v>
      </c>
      <c r="F41" s="3283" t="s">
        <v>27890</v>
      </c>
      <c r="G41" s="3280"/>
      <c r="H41" s="3280" t="s">
        <v>27891</v>
      </c>
    </row>
    <row r="42" spans="1:8">
      <c r="A42" s="3280">
        <f>A40+1</f>
        <v>32</v>
      </c>
      <c r="B42" s="3280">
        <v>134847</v>
      </c>
      <c r="C42" s="3280" t="s">
        <v>26975</v>
      </c>
      <c r="D42" s="3281" t="s">
        <v>22600</v>
      </c>
      <c r="E42" s="3282" t="s">
        <v>2524</v>
      </c>
      <c r="F42" s="3283" t="s">
        <v>22634</v>
      </c>
      <c r="G42" s="3280" t="s">
        <v>19955</v>
      </c>
      <c r="H42" s="3280" t="s">
        <v>7232</v>
      </c>
    </row>
    <row r="43" spans="1:8">
      <c r="A43" s="3280">
        <f t="shared" si="0"/>
        <v>33</v>
      </c>
      <c r="B43" s="3280">
        <v>134848</v>
      </c>
      <c r="C43" s="3280" t="s">
        <v>26977</v>
      </c>
      <c r="D43" s="3285"/>
      <c r="E43" s="3286"/>
      <c r="F43" s="3287"/>
      <c r="G43" s="3288"/>
      <c r="H43" s="3288"/>
    </row>
    <row r="45" spans="1:8">
      <c r="A45" s="3271">
        <f>COUNTA(A10:A43)</f>
        <v>33</v>
      </c>
      <c r="C45" s="3289" t="s">
        <v>27897</v>
      </c>
      <c r="D45" s="3290"/>
    </row>
    <row r="46" spans="1:8">
      <c r="C46" s="3289" t="s">
        <v>27690</v>
      </c>
      <c r="D46" s="3289"/>
    </row>
  </sheetData>
  <mergeCells count="3">
    <mergeCell ref="C1:E4"/>
    <mergeCell ref="A5:I6"/>
    <mergeCell ref="A9:C9"/>
  </mergeCells>
  <pageMargins left="0.7" right="0.7" top="0.75" bottom="0.75" header="0.3" footer="0.3"/>
  <pageSetup orientation="portrait" horizontalDpi="120" verticalDpi="7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D7A8-C7FF-4575-9525-BFA997C78D6E}">
  <dimension ref="A1:J42"/>
  <sheetViews>
    <sheetView zoomScale="115" zoomScaleNormal="115" workbookViewId="0">
      <selection activeCell="J7" sqref="J7"/>
    </sheetView>
  </sheetViews>
  <sheetFormatPr defaultColWidth="9.140625" defaultRowHeight="15"/>
  <cols>
    <col min="1" max="1" width="9.140625" style="3271"/>
    <col min="2" max="2" width="26.85546875" style="3271" customWidth="1"/>
    <col min="3" max="3" width="6.85546875" style="3276" customWidth="1"/>
    <col min="4" max="4" width="27" style="3271" bestFit="1" customWidth="1"/>
    <col min="5" max="5" width="16" style="3271" bestFit="1" customWidth="1"/>
    <col min="6" max="6" width="9.140625" style="3271"/>
    <col min="7" max="7" width="9.85546875" style="3271" customWidth="1"/>
    <col min="8" max="8" width="10.5703125" style="3271" customWidth="1"/>
    <col min="9" max="9" width="13.140625" style="3271" bestFit="1" customWidth="1"/>
    <col min="10" max="10" width="13" style="3271" customWidth="1"/>
    <col min="11" max="16384" width="9.140625" style="3271"/>
  </cols>
  <sheetData>
    <row r="1" spans="1:10" ht="20.25" customHeight="1">
      <c r="A1" s="458"/>
      <c r="B1" s="3270"/>
      <c r="C1" s="3434" t="s">
        <v>27885</v>
      </c>
      <c r="D1" s="3434"/>
      <c r="E1" s="3434"/>
      <c r="F1" s="3435"/>
      <c r="G1" s="461" t="s">
        <v>6405</v>
      </c>
      <c r="H1" s="489"/>
      <c r="I1" s="459"/>
      <c r="J1" s="3238" t="s">
        <v>4904</v>
      </c>
    </row>
    <row r="2" spans="1:10" ht="16.5" customHeight="1">
      <c r="A2" s="466"/>
      <c r="B2" s="3270"/>
      <c r="C2" s="3434"/>
      <c r="D2" s="3434"/>
      <c r="E2" s="3434"/>
      <c r="F2" s="3435"/>
      <c r="G2" s="469" t="s">
        <v>6406</v>
      </c>
      <c r="H2" s="491"/>
      <c r="I2" s="467"/>
      <c r="J2" s="3239" t="s">
        <v>4905</v>
      </c>
    </row>
    <row r="3" spans="1:10" ht="16.5" customHeight="1">
      <c r="A3" s="466"/>
      <c r="B3" s="3270"/>
      <c r="C3" s="3434"/>
      <c r="D3" s="3434"/>
      <c r="E3" s="3434"/>
      <c r="F3" s="3435"/>
      <c r="G3" s="469" t="s">
        <v>6407</v>
      </c>
      <c r="H3" s="491"/>
      <c r="I3" s="467"/>
      <c r="J3" s="3239" t="s">
        <v>19214</v>
      </c>
    </row>
    <row r="4" spans="1:10" ht="17.25" customHeight="1" thickBot="1">
      <c r="A4" s="1067" t="s">
        <v>4907</v>
      </c>
      <c r="B4" s="3272"/>
      <c r="C4" s="3436"/>
      <c r="D4" s="3436"/>
      <c r="E4" s="3436"/>
      <c r="F4" s="3437"/>
      <c r="G4" s="493" t="s">
        <v>6408</v>
      </c>
      <c r="H4" s="494"/>
      <c r="I4" s="1058"/>
      <c r="J4" s="587" t="s">
        <v>4906</v>
      </c>
    </row>
    <row r="5" spans="1:10" ht="18" customHeight="1">
      <c r="A5" s="3438" t="s">
        <v>22576</v>
      </c>
      <c r="B5" s="3439"/>
      <c r="C5" s="3439"/>
      <c r="D5" s="3439"/>
      <c r="E5" s="3439"/>
      <c r="F5" s="3439"/>
      <c r="G5" s="3439"/>
      <c r="H5" s="3439"/>
      <c r="I5" s="3439"/>
      <c r="J5" s="3439"/>
    </row>
    <row r="6" spans="1:10" ht="18.75" customHeight="1" thickBot="1">
      <c r="A6" s="3440"/>
      <c r="B6" s="3441"/>
      <c r="C6" s="3441"/>
      <c r="D6" s="3441"/>
      <c r="E6" s="3441"/>
      <c r="F6" s="3441"/>
      <c r="G6" s="3441"/>
      <c r="H6" s="3441"/>
      <c r="I6" s="3441"/>
      <c r="J6" s="3441"/>
    </row>
    <row r="7" spans="1:10" ht="26.25" thickBot="1">
      <c r="A7" s="3240" t="s">
        <v>2705</v>
      </c>
      <c r="B7" s="3240" t="s">
        <v>21507</v>
      </c>
      <c r="C7" s="3240" t="s">
        <v>21859</v>
      </c>
      <c r="D7" s="3240" t="s">
        <v>4911</v>
      </c>
      <c r="E7" s="3240" t="s">
        <v>4912</v>
      </c>
      <c r="F7" s="3240" t="s">
        <v>6217</v>
      </c>
      <c r="G7" s="3241" t="s">
        <v>21855</v>
      </c>
      <c r="H7" s="3273" t="s">
        <v>21508</v>
      </c>
      <c r="I7" s="3240" t="s">
        <v>22489</v>
      </c>
      <c r="J7" s="3262" t="s">
        <v>27694</v>
      </c>
    </row>
    <row r="8" spans="1:10" ht="15.75" thickBot="1">
      <c r="A8" s="3274">
        <v>1</v>
      </c>
      <c r="B8" s="3274" t="s">
        <v>26941</v>
      </c>
      <c r="C8" s="3275"/>
      <c r="D8" s="3274" t="s">
        <v>26942</v>
      </c>
      <c r="E8" s="3274" t="s">
        <v>3744</v>
      </c>
      <c r="F8" s="3274" t="s">
        <v>26196</v>
      </c>
      <c r="G8" s="3274"/>
      <c r="H8" s="3274">
        <v>134542</v>
      </c>
      <c r="I8" s="3274" t="str">
        <f t="shared" ref="I8:I40" si="0">HYPERLINK("\\CAD-PC\1Data\3.Documentation\Isometric DWG\Line List &amp; Data Inspeksi\29. Isometric CO2 Gas\" &amp; H8 &amp; ".pdf", "Drawing")</f>
        <v>Drawing</v>
      </c>
      <c r="J8" s="3274"/>
    </row>
    <row r="9" spans="1:10" ht="15.75" thickBot="1">
      <c r="A9" s="3274">
        <f>A8+1</f>
        <v>2</v>
      </c>
      <c r="B9" s="3274" t="s">
        <v>26943</v>
      </c>
      <c r="C9" s="3275"/>
      <c r="D9" s="3274" t="s">
        <v>26942</v>
      </c>
      <c r="E9" s="3274" t="s">
        <v>3744</v>
      </c>
      <c r="F9" s="3274" t="s">
        <v>26196</v>
      </c>
      <c r="G9" s="3274"/>
      <c r="H9" s="3274">
        <v>134543</v>
      </c>
      <c r="I9" s="3274" t="str">
        <f t="shared" si="0"/>
        <v>Drawing</v>
      </c>
      <c r="J9" s="3274"/>
    </row>
    <row r="10" spans="1:10" ht="15.75" thickBot="1">
      <c r="A10" s="3274">
        <f t="shared" ref="A10:A40" si="1">A9+1</f>
        <v>3</v>
      </c>
      <c r="B10" s="3274" t="s">
        <v>26944</v>
      </c>
      <c r="C10" s="3275"/>
      <c r="D10" s="3274" t="s">
        <v>26942</v>
      </c>
      <c r="E10" s="3274" t="s">
        <v>3744</v>
      </c>
      <c r="F10" s="3274" t="s">
        <v>26196</v>
      </c>
      <c r="G10" s="3274"/>
      <c r="H10" s="3274">
        <v>134544</v>
      </c>
      <c r="I10" s="3274" t="str">
        <f t="shared" si="0"/>
        <v>Drawing</v>
      </c>
      <c r="J10" s="3274"/>
    </row>
    <row r="11" spans="1:10" ht="15.75" thickBot="1">
      <c r="A11" s="3274">
        <f t="shared" si="1"/>
        <v>4</v>
      </c>
      <c r="B11" s="3274" t="s">
        <v>26945</v>
      </c>
      <c r="C11" s="3275"/>
      <c r="D11" s="3274" t="s">
        <v>4621</v>
      </c>
      <c r="E11" s="3274" t="s">
        <v>2286</v>
      </c>
      <c r="F11" s="3274" t="s">
        <v>6255</v>
      </c>
      <c r="G11" s="3274"/>
      <c r="H11" s="3274">
        <v>134545</v>
      </c>
      <c r="I11" s="3274" t="str">
        <f t="shared" si="0"/>
        <v>Drawing</v>
      </c>
      <c r="J11" s="3274"/>
    </row>
    <row r="12" spans="1:10" ht="15.75" thickBot="1">
      <c r="A12" s="3274">
        <f t="shared" si="1"/>
        <v>5</v>
      </c>
      <c r="B12" s="3274" t="s">
        <v>26946</v>
      </c>
      <c r="C12" s="3275"/>
      <c r="D12" s="3274" t="s">
        <v>371</v>
      </c>
      <c r="E12" s="3274" t="s">
        <v>2286</v>
      </c>
      <c r="F12" s="3274" t="s">
        <v>6255</v>
      </c>
      <c r="G12" s="3274"/>
      <c r="H12" s="3274">
        <v>134546</v>
      </c>
      <c r="I12" s="3274" t="str">
        <f t="shared" si="0"/>
        <v>Drawing</v>
      </c>
      <c r="J12" s="3274"/>
    </row>
    <row r="13" spans="1:10" ht="15.75" thickBot="1">
      <c r="A13" s="3274">
        <f t="shared" si="1"/>
        <v>6</v>
      </c>
      <c r="B13" s="3274" t="s">
        <v>26947</v>
      </c>
      <c r="C13" s="3275"/>
      <c r="D13" s="3274" t="s">
        <v>371</v>
      </c>
      <c r="E13" s="3274" t="s">
        <v>2286</v>
      </c>
      <c r="F13" s="3274" t="s">
        <v>6255</v>
      </c>
      <c r="G13" s="3274"/>
      <c r="H13" s="3274">
        <v>134547</v>
      </c>
      <c r="I13" s="3274" t="str">
        <f t="shared" si="0"/>
        <v>Drawing</v>
      </c>
      <c r="J13" s="3274"/>
    </row>
    <row r="14" spans="1:10" ht="15.75" thickBot="1">
      <c r="A14" s="3274">
        <f t="shared" si="1"/>
        <v>7</v>
      </c>
      <c r="B14" s="3274" t="s">
        <v>26948</v>
      </c>
      <c r="C14" s="3275"/>
      <c r="D14" s="3274" t="s">
        <v>371</v>
      </c>
      <c r="E14" s="3274" t="s">
        <v>2286</v>
      </c>
      <c r="F14" s="3274" t="s">
        <v>6255</v>
      </c>
      <c r="G14" s="3274"/>
      <c r="H14" s="3274">
        <v>134548</v>
      </c>
      <c r="I14" s="3274" t="str">
        <f t="shared" si="0"/>
        <v>Drawing</v>
      </c>
      <c r="J14" s="3274"/>
    </row>
    <row r="15" spans="1:10" ht="15.75" thickBot="1">
      <c r="A15" s="3274">
        <f t="shared" si="1"/>
        <v>8</v>
      </c>
      <c r="B15" s="3274" t="s">
        <v>26949</v>
      </c>
      <c r="C15" s="3275"/>
      <c r="D15" s="3274" t="s">
        <v>13112</v>
      </c>
      <c r="E15" s="3274" t="s">
        <v>3744</v>
      </c>
      <c r="F15" s="3274" t="s">
        <v>6255</v>
      </c>
      <c r="G15" s="3274"/>
      <c r="H15" s="3274">
        <v>134549</v>
      </c>
      <c r="I15" s="3274" t="str">
        <f t="shared" si="0"/>
        <v>Drawing</v>
      </c>
      <c r="J15" s="3274"/>
    </row>
    <row r="16" spans="1:10" ht="15.75" thickBot="1">
      <c r="A16" s="3274">
        <f t="shared" si="1"/>
        <v>9</v>
      </c>
      <c r="B16" s="3274" t="s">
        <v>26950</v>
      </c>
      <c r="C16" s="3275"/>
      <c r="D16" s="3274" t="s">
        <v>13112</v>
      </c>
      <c r="E16" s="3274" t="s">
        <v>3744</v>
      </c>
      <c r="F16" s="3274" t="s">
        <v>26196</v>
      </c>
      <c r="G16" s="3274"/>
      <c r="H16" s="3274">
        <v>134550</v>
      </c>
      <c r="I16" s="3274" t="str">
        <f t="shared" si="0"/>
        <v>Drawing</v>
      </c>
      <c r="J16" s="3274"/>
    </row>
    <row r="17" spans="1:10" ht="15.75" thickBot="1">
      <c r="A17" s="3274">
        <f t="shared" si="1"/>
        <v>10</v>
      </c>
      <c r="B17" s="3274" t="s">
        <v>26951</v>
      </c>
      <c r="C17" s="3275"/>
      <c r="D17" s="3274" t="s">
        <v>13112</v>
      </c>
      <c r="E17" s="3274" t="s">
        <v>3744</v>
      </c>
      <c r="F17" s="3274" t="s">
        <v>26196</v>
      </c>
      <c r="G17" s="3274"/>
      <c r="H17" s="3274">
        <v>134551</v>
      </c>
      <c r="I17" s="3274" t="str">
        <f t="shared" si="0"/>
        <v>Drawing</v>
      </c>
      <c r="J17" s="3274"/>
    </row>
    <row r="18" spans="1:10" ht="15.75" thickBot="1">
      <c r="A18" s="3274">
        <f t="shared" si="1"/>
        <v>11</v>
      </c>
      <c r="B18" s="3274" t="s">
        <v>26952</v>
      </c>
      <c r="C18" s="3275"/>
      <c r="D18" s="3274"/>
      <c r="E18" s="3274"/>
      <c r="F18" s="3274"/>
      <c r="G18" s="3274"/>
      <c r="H18" s="3274">
        <v>134552</v>
      </c>
      <c r="I18" s="3274" t="str">
        <f t="shared" si="0"/>
        <v>Drawing</v>
      </c>
      <c r="J18" s="3274"/>
    </row>
    <row r="19" spans="1:10" ht="15.75" thickBot="1">
      <c r="A19" s="3274">
        <f t="shared" si="1"/>
        <v>12</v>
      </c>
      <c r="B19" s="3274" t="s">
        <v>26953</v>
      </c>
      <c r="C19" s="3275"/>
      <c r="D19" s="3274"/>
      <c r="E19" s="3274"/>
      <c r="F19" s="3274"/>
      <c r="G19" s="3274"/>
      <c r="H19" s="3274">
        <v>134553</v>
      </c>
      <c r="I19" s="3274" t="str">
        <f t="shared" si="0"/>
        <v>Drawing</v>
      </c>
      <c r="J19" s="3274"/>
    </row>
    <row r="20" spans="1:10" ht="26.25" thickBot="1">
      <c r="A20" s="3274">
        <f t="shared" si="1"/>
        <v>13</v>
      </c>
      <c r="B20" s="3274" t="s">
        <v>26954</v>
      </c>
      <c r="C20" s="3275"/>
      <c r="D20" s="3274" t="s">
        <v>26955</v>
      </c>
      <c r="E20" s="3274" t="s">
        <v>22504</v>
      </c>
      <c r="F20" s="3274" t="s">
        <v>26196</v>
      </c>
      <c r="G20" s="3274"/>
      <c r="H20" s="3274">
        <v>134554</v>
      </c>
      <c r="I20" s="3274" t="str">
        <f t="shared" si="0"/>
        <v>Drawing</v>
      </c>
      <c r="J20" s="3274"/>
    </row>
    <row r="21" spans="1:10" ht="26.25" thickBot="1">
      <c r="A21" s="3274">
        <f t="shared" si="1"/>
        <v>14</v>
      </c>
      <c r="B21" s="3274" t="s">
        <v>26956</v>
      </c>
      <c r="C21" s="3275"/>
      <c r="D21" s="3274" t="s">
        <v>26955</v>
      </c>
      <c r="E21" s="3274" t="s">
        <v>22504</v>
      </c>
      <c r="F21" s="3274" t="s">
        <v>26196</v>
      </c>
      <c r="G21" s="3274"/>
      <c r="H21" s="3274">
        <v>134555</v>
      </c>
      <c r="I21" s="3274" t="str">
        <f t="shared" si="0"/>
        <v>Drawing</v>
      </c>
      <c r="J21" s="3274"/>
    </row>
    <row r="22" spans="1:10" ht="26.25" thickBot="1">
      <c r="A22" s="3274">
        <f t="shared" si="1"/>
        <v>15</v>
      </c>
      <c r="B22" s="3274" t="s">
        <v>26957</v>
      </c>
      <c r="C22" s="3275"/>
      <c r="D22" s="3274" t="s">
        <v>26955</v>
      </c>
      <c r="E22" s="3274" t="s">
        <v>22504</v>
      </c>
      <c r="F22" s="3274" t="s">
        <v>26196</v>
      </c>
      <c r="G22" s="3274"/>
      <c r="H22" s="3274">
        <v>134556</v>
      </c>
      <c r="I22" s="3274" t="str">
        <f t="shared" si="0"/>
        <v>Drawing</v>
      </c>
      <c r="J22" s="3274"/>
    </row>
    <row r="23" spans="1:10" ht="26.25" thickBot="1">
      <c r="A23" s="3274">
        <f t="shared" si="1"/>
        <v>16</v>
      </c>
      <c r="B23" s="3274" t="s">
        <v>26958</v>
      </c>
      <c r="C23" s="3275"/>
      <c r="D23" s="3274" t="s">
        <v>26955</v>
      </c>
      <c r="E23" s="3274" t="s">
        <v>22504</v>
      </c>
      <c r="F23" s="3274" t="s">
        <v>26196</v>
      </c>
      <c r="G23" s="3274"/>
      <c r="H23" s="3274">
        <v>134557</v>
      </c>
      <c r="I23" s="3274" t="str">
        <f t="shared" si="0"/>
        <v>Drawing</v>
      </c>
      <c r="J23" s="3274"/>
    </row>
    <row r="24" spans="1:10" ht="26.25" thickBot="1">
      <c r="A24" s="3274">
        <f t="shared" si="1"/>
        <v>17</v>
      </c>
      <c r="B24" s="3274" t="s">
        <v>26959</v>
      </c>
      <c r="C24" s="3275"/>
      <c r="D24" s="3274" t="s">
        <v>26955</v>
      </c>
      <c r="E24" s="3274" t="s">
        <v>22504</v>
      </c>
      <c r="F24" s="3274" t="s">
        <v>26196</v>
      </c>
      <c r="G24" s="3274"/>
      <c r="H24" s="3274">
        <v>134558</v>
      </c>
      <c r="I24" s="3274" t="str">
        <f t="shared" si="0"/>
        <v>Drawing</v>
      </c>
      <c r="J24" s="3274"/>
    </row>
    <row r="25" spans="1:10" ht="26.25" thickBot="1">
      <c r="A25" s="3274">
        <f t="shared" si="1"/>
        <v>18</v>
      </c>
      <c r="B25" s="3274" t="s">
        <v>26960</v>
      </c>
      <c r="C25" s="3275"/>
      <c r="D25" s="3274" t="s">
        <v>26955</v>
      </c>
      <c r="E25" s="3274" t="s">
        <v>22504</v>
      </c>
      <c r="F25" s="3274" t="s">
        <v>26196</v>
      </c>
      <c r="G25" s="3274"/>
      <c r="H25" s="3274">
        <v>134559</v>
      </c>
      <c r="I25" s="3274" t="str">
        <f t="shared" si="0"/>
        <v>Drawing</v>
      </c>
      <c r="J25" s="3274"/>
    </row>
    <row r="26" spans="1:10" ht="26.25" thickBot="1">
      <c r="A26" s="3274">
        <f t="shared" si="1"/>
        <v>19</v>
      </c>
      <c r="B26" s="3274" t="s">
        <v>26961</v>
      </c>
      <c r="C26" s="3275"/>
      <c r="D26" s="3274" t="s">
        <v>26955</v>
      </c>
      <c r="E26" s="3274" t="s">
        <v>22504</v>
      </c>
      <c r="F26" s="3274" t="s">
        <v>26196</v>
      </c>
      <c r="G26" s="3274"/>
      <c r="H26" s="3274">
        <v>134572</v>
      </c>
      <c r="I26" s="3274" t="str">
        <f t="shared" si="0"/>
        <v>Drawing</v>
      </c>
      <c r="J26" s="3274"/>
    </row>
    <row r="27" spans="1:10" ht="26.25" thickBot="1">
      <c r="A27" s="3274">
        <f t="shared" si="1"/>
        <v>20</v>
      </c>
      <c r="B27" s="3274" t="s">
        <v>26962</v>
      </c>
      <c r="C27" s="3275"/>
      <c r="D27" s="3274" t="s">
        <v>26955</v>
      </c>
      <c r="E27" s="3274" t="s">
        <v>22504</v>
      </c>
      <c r="F27" s="3274" t="s">
        <v>26196</v>
      </c>
      <c r="G27" s="3274"/>
      <c r="H27" s="3274">
        <v>134835</v>
      </c>
      <c r="I27" s="3274" t="str">
        <f t="shared" si="0"/>
        <v>Drawing</v>
      </c>
      <c r="J27" s="3274"/>
    </row>
    <row r="28" spans="1:10" ht="26.25" thickBot="1">
      <c r="A28" s="3274">
        <f t="shared" si="1"/>
        <v>21</v>
      </c>
      <c r="B28" s="3274" t="s">
        <v>26963</v>
      </c>
      <c r="C28" s="3275"/>
      <c r="D28" s="3274" t="s">
        <v>26955</v>
      </c>
      <c r="E28" s="3274" t="s">
        <v>22504</v>
      </c>
      <c r="F28" s="3274" t="s">
        <v>26196</v>
      </c>
      <c r="G28" s="3274"/>
      <c r="H28" s="3274">
        <v>134836</v>
      </c>
      <c r="I28" s="3274" t="str">
        <f t="shared" si="0"/>
        <v>Drawing</v>
      </c>
      <c r="J28" s="3274"/>
    </row>
    <row r="29" spans="1:10" ht="15.75" thickBot="1">
      <c r="A29" s="3274">
        <f t="shared" si="1"/>
        <v>22</v>
      </c>
      <c r="B29" s="3274" t="s">
        <v>26964</v>
      </c>
      <c r="C29" s="3275"/>
      <c r="D29" s="3274" t="s">
        <v>26965</v>
      </c>
      <c r="E29" s="3274" t="s">
        <v>3744</v>
      </c>
      <c r="F29" s="3274" t="s">
        <v>26196</v>
      </c>
      <c r="G29" s="3274"/>
      <c r="H29" s="3274">
        <v>134837</v>
      </c>
      <c r="I29" s="3274" t="str">
        <f t="shared" si="0"/>
        <v>Drawing</v>
      </c>
      <c r="J29" s="3274"/>
    </row>
    <row r="30" spans="1:10" ht="15.75" thickBot="1">
      <c r="A30" s="3274">
        <f t="shared" si="1"/>
        <v>23</v>
      </c>
      <c r="B30" s="3274" t="s">
        <v>26966</v>
      </c>
      <c r="C30" s="3275"/>
      <c r="D30" s="3274" t="s">
        <v>26965</v>
      </c>
      <c r="E30" s="3274" t="s">
        <v>3744</v>
      </c>
      <c r="F30" s="3274" t="s">
        <v>26196</v>
      </c>
      <c r="G30" s="3274"/>
      <c r="H30" s="3274">
        <v>134838</v>
      </c>
      <c r="I30" s="3274" t="str">
        <f t="shared" si="0"/>
        <v>Drawing</v>
      </c>
      <c r="J30" s="3274"/>
    </row>
    <row r="31" spans="1:10" ht="15.75" thickBot="1">
      <c r="A31" s="3274">
        <f t="shared" si="1"/>
        <v>24</v>
      </c>
      <c r="B31" s="3274" t="s">
        <v>26967</v>
      </c>
      <c r="C31" s="3275"/>
      <c r="D31" s="3274" t="s">
        <v>26965</v>
      </c>
      <c r="E31" s="3274" t="s">
        <v>3744</v>
      </c>
      <c r="F31" s="3274" t="s">
        <v>26196</v>
      </c>
      <c r="G31" s="3274"/>
      <c r="H31" s="3274">
        <v>134839</v>
      </c>
      <c r="I31" s="3274" t="str">
        <f t="shared" si="0"/>
        <v>Drawing</v>
      </c>
      <c r="J31" s="3274"/>
    </row>
    <row r="32" spans="1:10" ht="15.75" thickBot="1">
      <c r="A32" s="3274">
        <f t="shared" si="1"/>
        <v>25</v>
      </c>
      <c r="B32" s="3274" t="s">
        <v>26968</v>
      </c>
      <c r="C32" s="3275"/>
      <c r="D32" s="3274" t="s">
        <v>26965</v>
      </c>
      <c r="E32" s="3274" t="s">
        <v>3744</v>
      </c>
      <c r="F32" s="3274" t="s">
        <v>26196</v>
      </c>
      <c r="G32" s="3274"/>
      <c r="H32" s="3274">
        <v>134840</v>
      </c>
      <c r="I32" s="3274" t="str">
        <f t="shared" si="0"/>
        <v>Drawing</v>
      </c>
      <c r="J32" s="3274"/>
    </row>
    <row r="33" spans="1:10" ht="15.75" thickBot="1">
      <c r="A33" s="3274">
        <f t="shared" si="1"/>
        <v>26</v>
      </c>
      <c r="B33" s="3274" t="s">
        <v>26969</v>
      </c>
      <c r="C33" s="3275"/>
      <c r="D33" s="3274" t="s">
        <v>26965</v>
      </c>
      <c r="E33" s="3274" t="s">
        <v>3744</v>
      </c>
      <c r="F33" s="3274" t="s">
        <v>26196</v>
      </c>
      <c r="G33" s="3274"/>
      <c r="H33" s="3274">
        <v>134841</v>
      </c>
      <c r="I33" s="3274" t="str">
        <f t="shared" si="0"/>
        <v>Drawing</v>
      </c>
      <c r="J33" s="3274"/>
    </row>
    <row r="34" spans="1:10" ht="15.75" thickBot="1">
      <c r="A34" s="3274">
        <f t="shared" si="1"/>
        <v>27</v>
      </c>
      <c r="B34" s="3274" t="s">
        <v>26970</v>
      </c>
      <c r="C34" s="3275"/>
      <c r="D34" s="3274" t="s">
        <v>26965</v>
      </c>
      <c r="E34" s="3274" t="s">
        <v>3744</v>
      </c>
      <c r="F34" s="3274" t="s">
        <v>26196</v>
      </c>
      <c r="G34" s="3274"/>
      <c r="H34" s="3274">
        <v>134842</v>
      </c>
      <c r="I34" s="3274" t="str">
        <f t="shared" si="0"/>
        <v>Drawing</v>
      </c>
      <c r="J34" s="3274"/>
    </row>
    <row r="35" spans="1:10" ht="15.75" thickBot="1">
      <c r="A35" s="3274">
        <f t="shared" si="1"/>
        <v>28</v>
      </c>
      <c r="B35" s="3274" t="s">
        <v>26971</v>
      </c>
      <c r="C35" s="3275"/>
      <c r="D35" s="3274" t="s">
        <v>26965</v>
      </c>
      <c r="E35" s="3274" t="s">
        <v>3744</v>
      </c>
      <c r="F35" s="3274" t="s">
        <v>26196</v>
      </c>
      <c r="G35" s="3274"/>
      <c r="H35" s="3274">
        <v>134843</v>
      </c>
      <c r="I35" s="3274" t="str">
        <f t="shared" si="0"/>
        <v>Drawing</v>
      </c>
      <c r="J35" s="3274"/>
    </row>
    <row r="36" spans="1:10" ht="15.75" thickBot="1">
      <c r="A36" s="3274">
        <f t="shared" si="1"/>
        <v>29</v>
      </c>
      <c r="B36" s="3274" t="s">
        <v>26972</v>
      </c>
      <c r="C36" s="3275"/>
      <c r="D36" s="3274" t="s">
        <v>26965</v>
      </c>
      <c r="E36" s="3274" t="s">
        <v>3744</v>
      </c>
      <c r="F36" s="3274" t="s">
        <v>26196</v>
      </c>
      <c r="G36" s="3274"/>
      <c r="H36" s="3274">
        <v>134844</v>
      </c>
      <c r="I36" s="3274" t="str">
        <f t="shared" si="0"/>
        <v>Drawing</v>
      </c>
      <c r="J36" s="3274"/>
    </row>
    <row r="37" spans="1:10" ht="15.75" thickBot="1">
      <c r="A37" s="3274">
        <f t="shared" si="1"/>
        <v>30</v>
      </c>
      <c r="B37" s="3274" t="s">
        <v>26973</v>
      </c>
      <c r="C37" s="3275"/>
      <c r="D37" s="3274" t="s">
        <v>26965</v>
      </c>
      <c r="E37" s="3274" t="s">
        <v>3744</v>
      </c>
      <c r="F37" s="3274" t="s">
        <v>26196</v>
      </c>
      <c r="G37" s="3274"/>
      <c r="H37" s="3274">
        <v>134845</v>
      </c>
      <c r="I37" s="3274" t="str">
        <f t="shared" si="0"/>
        <v>Drawing</v>
      </c>
      <c r="J37" s="3274"/>
    </row>
    <row r="38" spans="1:10" ht="15.75" thickBot="1">
      <c r="A38" s="3274">
        <f t="shared" si="1"/>
        <v>31</v>
      </c>
      <c r="B38" s="3274" t="s">
        <v>26974</v>
      </c>
      <c r="C38" s="3275"/>
      <c r="D38" s="3274" t="s">
        <v>18860</v>
      </c>
      <c r="E38" s="3274" t="s">
        <v>3744</v>
      </c>
      <c r="F38" s="3274" t="s">
        <v>26196</v>
      </c>
      <c r="G38" s="3274"/>
      <c r="H38" s="3274">
        <v>134846</v>
      </c>
      <c r="I38" s="3274" t="str">
        <f t="shared" si="0"/>
        <v>Drawing</v>
      </c>
      <c r="J38" s="3274"/>
    </row>
    <row r="39" spans="1:10" ht="26.25" thickBot="1">
      <c r="A39" s="3274">
        <f t="shared" si="1"/>
        <v>32</v>
      </c>
      <c r="B39" s="3274" t="s">
        <v>26975</v>
      </c>
      <c r="C39" s="3275"/>
      <c r="D39" s="3274" t="s">
        <v>26976</v>
      </c>
      <c r="E39" s="3274" t="s">
        <v>22504</v>
      </c>
      <c r="F39" s="3274" t="s">
        <v>26196</v>
      </c>
      <c r="G39" s="3274"/>
      <c r="H39" s="3274">
        <v>134847</v>
      </c>
      <c r="I39" s="3274" t="str">
        <f t="shared" si="0"/>
        <v>Drawing</v>
      </c>
      <c r="J39" s="3274"/>
    </row>
    <row r="40" spans="1:10" ht="15.75" thickBot="1">
      <c r="A40" s="3274">
        <f t="shared" si="1"/>
        <v>33</v>
      </c>
      <c r="B40" s="3274" t="s">
        <v>26977</v>
      </c>
      <c r="C40" s="3275"/>
      <c r="D40" s="3274" t="s">
        <v>3373</v>
      </c>
      <c r="E40" s="3274" t="s">
        <v>3373</v>
      </c>
      <c r="F40" s="3274" t="s">
        <v>6255</v>
      </c>
      <c r="G40" s="3274"/>
      <c r="H40" s="3274">
        <v>134848</v>
      </c>
      <c r="I40" s="3274" t="str">
        <f t="shared" si="0"/>
        <v>Drawing</v>
      </c>
      <c r="J40" s="3274"/>
    </row>
    <row r="42" spans="1:10">
      <c r="A42" s="3271">
        <f>COUNTA(A8:A40)</f>
        <v>33</v>
      </c>
    </row>
  </sheetData>
  <autoFilter ref="A7:I40" xr:uid="{B403BE50-E5B9-41CF-B788-0D894B946E2C}"/>
  <mergeCells count="2">
    <mergeCell ref="C1:F4"/>
    <mergeCell ref="A5:J6"/>
  </mergeCells>
  <conditionalFormatting sqref="B7:B1048576">
    <cfRule type="duplicateValues" dxfId="6" priority="2"/>
  </conditionalFormatting>
  <conditionalFormatting sqref="I1:I4 H7:H1048576">
    <cfRule type="duplicateValues" dxfId="5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1DA8-1D06-4DE6-97FF-784BC2044EF5}">
  <dimension ref="A1:J635"/>
  <sheetViews>
    <sheetView zoomScale="70" zoomScaleNormal="70" workbookViewId="0">
      <pane xSplit="3" ySplit="7" topLeftCell="D616" activePane="bottomRight" state="frozen"/>
      <selection pane="topRight" activeCell="D1" sqref="D1"/>
      <selection pane="bottomLeft" activeCell="A8" sqref="A8"/>
      <selection pane="bottomRight" activeCell="F635" sqref="F635"/>
    </sheetView>
  </sheetViews>
  <sheetFormatPr defaultColWidth="9.140625" defaultRowHeight="23.25"/>
  <cols>
    <col min="1" max="1" width="8" style="3365" customWidth="1"/>
    <col min="2" max="2" width="15" style="3365" customWidth="1"/>
    <col min="3" max="3" width="60.42578125" style="3365" customWidth="1"/>
    <col min="4" max="4" width="15.42578125" style="3401" customWidth="1"/>
    <col min="5" max="5" width="11.5703125" style="3365" customWidth="1"/>
    <col min="6" max="6" width="31.7109375" style="3402" customWidth="1"/>
    <col min="7" max="7" width="19.7109375" style="3365" customWidth="1"/>
    <col min="8" max="8" width="29.5703125" style="3365" customWidth="1"/>
    <col min="9" max="9" width="9.140625" style="3365" customWidth="1"/>
    <col min="10" max="16384" width="9.140625" style="3365"/>
  </cols>
  <sheetData>
    <row r="1" spans="1:9" customFormat="1" ht="20.25" customHeight="1">
      <c r="A1" s="932"/>
      <c r="B1" s="933"/>
      <c r="C1" s="3427" t="s">
        <v>4903</v>
      </c>
      <c r="D1" s="3427"/>
      <c r="E1" s="3428"/>
      <c r="F1" s="3126" t="s">
        <v>6405</v>
      </c>
      <c r="G1" s="933"/>
      <c r="H1" s="3183" t="s">
        <v>4904</v>
      </c>
    </row>
    <row r="2" spans="1:9" customFormat="1" ht="16.5">
      <c r="A2" s="934"/>
      <c r="B2" s="935"/>
      <c r="C2" s="3427"/>
      <c r="D2" s="3427"/>
      <c r="E2" s="3428"/>
      <c r="F2" s="3127" t="s">
        <v>6406</v>
      </c>
      <c r="G2" s="935"/>
      <c r="H2" s="3184" t="s">
        <v>4905</v>
      </c>
    </row>
    <row r="3" spans="1:9" customFormat="1" ht="16.5">
      <c r="A3" s="934"/>
      <c r="B3" s="935"/>
      <c r="C3" s="3427"/>
      <c r="D3" s="3427"/>
      <c r="E3" s="3428"/>
      <c r="F3" s="3127" t="s">
        <v>6407</v>
      </c>
      <c r="G3" s="935"/>
      <c r="H3" s="3184" t="s">
        <v>19214</v>
      </c>
    </row>
    <row r="4" spans="1:9" customFormat="1" ht="17.25" thickBot="1">
      <c r="A4" s="3128" t="s">
        <v>4907</v>
      </c>
      <c r="B4" s="3120"/>
      <c r="C4" s="3427"/>
      <c r="D4" s="3427"/>
      <c r="E4" s="3428"/>
      <c r="F4" s="3129" t="s">
        <v>6408</v>
      </c>
      <c r="G4" s="3130"/>
      <c r="H4" s="3185" t="s">
        <v>4906</v>
      </c>
    </row>
    <row r="5" spans="1:9" customFormat="1" ht="18" customHeight="1">
      <c r="A5" s="3429" t="s">
        <v>22584</v>
      </c>
      <c r="B5" s="3429"/>
      <c r="C5" s="3429"/>
      <c r="D5" s="3429"/>
      <c r="E5" s="3429"/>
      <c r="F5" s="3429"/>
      <c r="G5" s="3429"/>
      <c r="H5" s="3429"/>
      <c r="I5" s="3429"/>
    </row>
    <row r="6" spans="1:9" customFormat="1" ht="12.75">
      <c r="A6" s="3430"/>
      <c r="B6" s="3430"/>
      <c r="C6" s="3430"/>
      <c r="D6" s="3430"/>
      <c r="E6" s="3430"/>
      <c r="F6" s="3430"/>
      <c r="G6" s="3430"/>
      <c r="H6" s="3430"/>
      <c r="I6" s="3430"/>
    </row>
    <row r="7" spans="1:9" ht="61.5" customHeight="1">
      <c r="A7" s="3362" t="s">
        <v>2418</v>
      </c>
      <c r="B7" s="3362" t="s">
        <v>2414</v>
      </c>
      <c r="C7" s="3362" t="s">
        <v>22588</v>
      </c>
      <c r="D7" s="3363" t="s">
        <v>22589</v>
      </c>
      <c r="E7" s="3364" t="s">
        <v>27909</v>
      </c>
      <c r="F7" s="3362" t="s">
        <v>22591</v>
      </c>
      <c r="G7" s="3362" t="s">
        <v>22592</v>
      </c>
      <c r="H7" s="3362" t="s">
        <v>699</v>
      </c>
    </row>
    <row r="8" spans="1:9">
      <c r="A8" s="3366"/>
      <c r="B8" s="3366"/>
      <c r="C8" s="3366"/>
      <c r="D8" s="3367"/>
      <c r="E8" s="3368"/>
      <c r="F8" s="3369"/>
      <c r="G8" s="3366"/>
      <c r="H8" s="3366"/>
    </row>
    <row r="9" spans="1:9" ht="20.100000000000001" customHeight="1">
      <c r="A9" s="3442" t="s">
        <v>4841</v>
      </c>
      <c r="B9" s="3443"/>
      <c r="C9" s="3444"/>
      <c r="D9" s="3370"/>
      <c r="E9" s="3368"/>
      <c r="F9" s="3369"/>
      <c r="G9" s="3366"/>
      <c r="H9" s="3366"/>
    </row>
    <row r="10" spans="1:9">
      <c r="A10" s="3371">
        <v>1</v>
      </c>
      <c r="B10" s="3372" t="s">
        <v>26130</v>
      </c>
      <c r="C10" s="3372" t="s">
        <v>26131</v>
      </c>
      <c r="D10" s="3372" t="str">
        <f>LEFT(C10, FIND("""", C10))</f>
        <v>2"</v>
      </c>
      <c r="E10" s="3373"/>
      <c r="F10" s="3374"/>
      <c r="G10" s="3375"/>
      <c r="H10" s="3376"/>
      <c r="I10" s="3365">
        <v>1</v>
      </c>
    </row>
    <row r="11" spans="1:9">
      <c r="A11" s="3371">
        <v>2</v>
      </c>
      <c r="B11" s="3372" t="s">
        <v>26132</v>
      </c>
      <c r="C11" s="3372" t="s">
        <v>26133</v>
      </c>
      <c r="D11" s="3372" t="str">
        <f>LEFT(C11, FIND("""", C11))</f>
        <v>2"</v>
      </c>
      <c r="E11" s="3377"/>
      <c r="F11" s="3369"/>
      <c r="G11" s="3367"/>
      <c r="H11" s="3366"/>
      <c r="I11" s="3365">
        <v>1</v>
      </c>
    </row>
    <row r="12" spans="1:9" s="3385" customFormat="1">
      <c r="A12" s="3378">
        <v>3</v>
      </c>
      <c r="B12" s="3379" t="s">
        <v>26134</v>
      </c>
      <c r="C12" s="3379" t="s">
        <v>26135</v>
      </c>
      <c r="D12" s="3379" t="str">
        <f>LEFT(C12, FIND("""", C12))</f>
        <v>2"</v>
      </c>
      <c r="E12" s="3380">
        <v>150</v>
      </c>
      <c r="F12" s="3381" t="s">
        <v>28033</v>
      </c>
      <c r="G12" s="3382"/>
      <c r="H12" s="3383"/>
      <c r="I12" s="3384">
        <v>1</v>
      </c>
    </row>
    <row r="13" spans="1:9" s="3385" customFormat="1">
      <c r="A13" s="3378"/>
      <c r="B13" s="3379"/>
      <c r="C13" s="3379"/>
      <c r="D13" s="3379" t="s">
        <v>22600</v>
      </c>
      <c r="E13" s="3380">
        <v>150</v>
      </c>
      <c r="F13" s="3381" t="s">
        <v>28033</v>
      </c>
      <c r="G13" s="3382"/>
      <c r="H13" s="3383"/>
      <c r="I13" s="3384"/>
    </row>
    <row r="14" spans="1:9" s="3385" customFormat="1">
      <c r="A14" s="3378"/>
      <c r="B14" s="3379"/>
      <c r="C14" s="3379"/>
      <c r="D14" s="3379" t="s">
        <v>22613</v>
      </c>
      <c r="E14" s="3380">
        <v>150</v>
      </c>
      <c r="F14" s="3381" t="s">
        <v>3074</v>
      </c>
      <c r="G14" s="3382"/>
      <c r="H14" s="3383"/>
      <c r="I14" s="3384"/>
    </row>
    <row r="15" spans="1:9" s="3385" customFormat="1">
      <c r="A15" s="3378">
        <v>4</v>
      </c>
      <c r="B15" s="3379" t="s">
        <v>26136</v>
      </c>
      <c r="C15" s="3379" t="s">
        <v>26137</v>
      </c>
      <c r="D15" s="3379" t="str">
        <f>LEFT(C15, FIND("""", C15))</f>
        <v>3"</v>
      </c>
      <c r="E15" s="3380">
        <v>150</v>
      </c>
      <c r="F15" s="3381" t="s">
        <v>28033</v>
      </c>
      <c r="G15" s="3382"/>
      <c r="H15" s="3383"/>
      <c r="I15" s="3384">
        <v>1</v>
      </c>
    </row>
    <row r="16" spans="1:9" s="3385" customFormat="1">
      <c r="A16" s="3378"/>
      <c r="B16" s="3379"/>
      <c r="C16" s="3379"/>
      <c r="D16" s="3379" t="s">
        <v>22600</v>
      </c>
      <c r="E16" s="3380">
        <v>150</v>
      </c>
      <c r="F16" s="3381" t="s">
        <v>28033</v>
      </c>
      <c r="G16" s="3382"/>
      <c r="H16" s="3383"/>
      <c r="I16" s="3384"/>
    </row>
    <row r="17" spans="1:9" s="3385" customFormat="1">
      <c r="A17" s="3378">
        <v>5</v>
      </c>
      <c r="B17" s="3379" t="s">
        <v>26138</v>
      </c>
      <c r="C17" s="3379" t="s">
        <v>26139</v>
      </c>
      <c r="D17" s="3379" t="str">
        <f>LEFT(C17, FIND("""", C17))</f>
        <v>2-1/2"</v>
      </c>
      <c r="E17" s="3386"/>
      <c r="F17" s="3387"/>
      <c r="G17" s="3388"/>
      <c r="H17" s="3389"/>
      <c r="I17" s="3384">
        <v>1</v>
      </c>
    </row>
    <row r="18" spans="1:9">
      <c r="A18" s="3371">
        <v>6</v>
      </c>
      <c r="B18" s="3372" t="s">
        <v>26140</v>
      </c>
      <c r="C18" s="3372" t="s">
        <v>26141</v>
      </c>
      <c r="D18" s="3372" t="str">
        <f>LEFT(C18, FIND("""", C18))</f>
        <v>8"</v>
      </c>
      <c r="E18" s="3373"/>
      <c r="F18" s="3374"/>
      <c r="G18" s="3375"/>
      <c r="H18" s="3376"/>
      <c r="I18" s="3365">
        <v>1</v>
      </c>
    </row>
    <row r="19" spans="1:9">
      <c r="A19" s="3371">
        <v>7</v>
      </c>
      <c r="B19" s="3372" t="s">
        <v>26142</v>
      </c>
      <c r="C19" s="3372" t="s">
        <v>26143</v>
      </c>
      <c r="D19" s="3372" t="str">
        <f>LEFT(C19, FIND("""", C19))</f>
        <v>8"</v>
      </c>
      <c r="E19" s="3377">
        <v>150</v>
      </c>
      <c r="F19" s="3369" t="s">
        <v>22598</v>
      </c>
      <c r="G19" s="3367" t="s">
        <v>27900</v>
      </c>
      <c r="H19" s="3366"/>
      <c r="I19" s="3365">
        <v>1</v>
      </c>
    </row>
    <row r="20" spans="1:9">
      <c r="A20" s="3371"/>
      <c r="B20" s="3372"/>
      <c r="C20" s="3372"/>
      <c r="D20" s="3390" t="s">
        <v>22599</v>
      </c>
      <c r="E20" s="3377">
        <v>150</v>
      </c>
      <c r="F20" s="3369" t="s">
        <v>22598</v>
      </c>
      <c r="G20" s="3367" t="s">
        <v>27900</v>
      </c>
      <c r="H20" s="3366"/>
      <c r="I20" s="3365">
        <v>1</v>
      </c>
    </row>
    <row r="21" spans="1:9">
      <c r="A21" s="3371">
        <v>8</v>
      </c>
      <c r="B21" s="3372" t="s">
        <v>26144</v>
      </c>
      <c r="C21" s="3372" t="s">
        <v>26141</v>
      </c>
      <c r="D21" s="3372" t="str">
        <f>LEFT(C21, FIND("""", C21))</f>
        <v>8"</v>
      </c>
      <c r="E21" s="3377">
        <v>150</v>
      </c>
      <c r="F21" s="3369" t="s">
        <v>22598</v>
      </c>
      <c r="G21" s="3367"/>
      <c r="H21" s="3366"/>
      <c r="I21" s="3391">
        <v>1</v>
      </c>
    </row>
    <row r="22" spans="1:9">
      <c r="A22" s="3371">
        <v>9</v>
      </c>
      <c r="B22" s="3372" t="s">
        <v>26145</v>
      </c>
      <c r="C22" s="3372" t="s">
        <v>26146</v>
      </c>
      <c r="D22" s="3372" t="str">
        <f t="shared" ref="D22:D41" si="0">LEFT(C22, FIND("""", C22))</f>
        <v>4"</v>
      </c>
      <c r="E22" s="3373"/>
      <c r="F22" s="3374"/>
      <c r="G22" s="3375"/>
      <c r="H22" s="3376"/>
      <c r="I22" s="3365">
        <v>1</v>
      </c>
    </row>
    <row r="23" spans="1:9">
      <c r="A23" s="3371">
        <v>10</v>
      </c>
      <c r="B23" s="3372" t="s">
        <v>26147</v>
      </c>
      <c r="C23" s="3372" t="s">
        <v>26148</v>
      </c>
      <c r="D23" s="3372" t="str">
        <f>LEFT(C23, FIND("""", C23))</f>
        <v>6"</v>
      </c>
      <c r="E23" s="3377">
        <v>300</v>
      </c>
      <c r="F23" s="3369" t="s">
        <v>22598</v>
      </c>
      <c r="G23" s="3367"/>
      <c r="H23" s="3366"/>
      <c r="I23" s="3391">
        <v>1</v>
      </c>
    </row>
    <row r="24" spans="1:9">
      <c r="A24" s="3371">
        <v>11</v>
      </c>
      <c r="B24" s="3372" t="s">
        <v>26149</v>
      </c>
      <c r="C24" s="3372" t="s">
        <v>26150</v>
      </c>
      <c r="D24" s="3372" t="str">
        <f>LEFT(C24, FIND("""", C24))</f>
        <v>6"</v>
      </c>
      <c r="E24" s="3377">
        <v>300</v>
      </c>
      <c r="F24" s="3369" t="s">
        <v>22598</v>
      </c>
      <c r="G24" s="3367"/>
      <c r="H24" s="3366"/>
      <c r="I24" s="3391">
        <v>1</v>
      </c>
    </row>
    <row r="25" spans="1:9">
      <c r="A25" s="3371">
        <v>12</v>
      </c>
      <c r="B25" s="3372" t="s">
        <v>26151</v>
      </c>
      <c r="C25" s="3372" t="s">
        <v>26152</v>
      </c>
      <c r="D25" s="3372" t="str">
        <f t="shared" si="0"/>
        <v>3"</v>
      </c>
      <c r="E25" s="3373"/>
      <c r="F25" s="3374"/>
      <c r="G25" s="3375"/>
      <c r="H25" s="3376"/>
      <c r="I25" s="3365">
        <v>1</v>
      </c>
    </row>
    <row r="26" spans="1:9">
      <c r="A26" s="3371">
        <v>13</v>
      </c>
      <c r="B26" s="3372" t="s">
        <v>26153</v>
      </c>
      <c r="C26" s="3372" t="s">
        <v>26154</v>
      </c>
      <c r="D26" s="3372" t="str">
        <f>LEFT(C26, FIND("""", C26))</f>
        <v>3"</v>
      </c>
      <c r="E26" s="3377">
        <v>300</v>
      </c>
      <c r="F26" s="3369" t="s">
        <v>22598</v>
      </c>
      <c r="G26" s="3367"/>
      <c r="H26" s="3366"/>
      <c r="I26" s="3391">
        <v>1</v>
      </c>
    </row>
    <row r="27" spans="1:9">
      <c r="A27" s="3371">
        <v>14</v>
      </c>
      <c r="B27" s="3372" t="s">
        <v>26155</v>
      </c>
      <c r="C27" s="3372" t="s">
        <v>26154</v>
      </c>
      <c r="D27" s="3372" t="str">
        <f>LEFT(C27, FIND("""", C27))</f>
        <v>3"</v>
      </c>
      <c r="E27" s="3377">
        <v>300</v>
      </c>
      <c r="F27" s="3369" t="s">
        <v>22598</v>
      </c>
      <c r="G27" s="3367"/>
      <c r="H27" s="3366"/>
      <c r="I27" s="3391">
        <v>1</v>
      </c>
    </row>
    <row r="28" spans="1:9" s="3385" customFormat="1">
      <c r="A28" s="3378">
        <v>15</v>
      </c>
      <c r="B28" s="3379" t="s">
        <v>26156</v>
      </c>
      <c r="C28" s="3379" t="s">
        <v>26157</v>
      </c>
      <c r="D28" s="3379" t="str">
        <f t="shared" si="0"/>
        <v>2"</v>
      </c>
      <c r="E28" s="3386"/>
      <c r="F28" s="3387"/>
      <c r="G28" s="3388"/>
      <c r="H28" s="3389"/>
      <c r="I28" s="3384">
        <v>1</v>
      </c>
    </row>
    <row r="29" spans="1:9" s="3385" customFormat="1">
      <c r="A29" s="3378">
        <v>16</v>
      </c>
      <c r="B29" s="3379" t="s">
        <v>26158</v>
      </c>
      <c r="C29" s="3379" t="s">
        <v>26159</v>
      </c>
      <c r="D29" s="3379" t="str">
        <f t="shared" si="0"/>
        <v>2"</v>
      </c>
      <c r="E29" s="3386"/>
      <c r="F29" s="3387"/>
      <c r="G29" s="3388"/>
      <c r="H29" s="3389"/>
      <c r="I29" s="3384">
        <v>1</v>
      </c>
    </row>
    <row r="30" spans="1:9" s="3385" customFormat="1">
      <c r="A30" s="3378">
        <v>17</v>
      </c>
      <c r="B30" s="3379" t="s">
        <v>26160</v>
      </c>
      <c r="C30" s="3379" t="s">
        <v>26161</v>
      </c>
      <c r="D30" s="3379" t="str">
        <f t="shared" si="0"/>
        <v>2"</v>
      </c>
      <c r="E30" s="3380">
        <v>150</v>
      </c>
      <c r="F30" s="3381" t="s">
        <v>28034</v>
      </c>
      <c r="G30" s="3382"/>
      <c r="H30" s="3383"/>
      <c r="I30" s="3384">
        <v>1</v>
      </c>
    </row>
    <row r="31" spans="1:9">
      <c r="A31" s="3371">
        <v>18</v>
      </c>
      <c r="B31" s="3372" t="s">
        <v>26162</v>
      </c>
      <c r="C31" s="3372" t="s">
        <v>26163</v>
      </c>
      <c r="D31" s="3372" t="str">
        <f>LEFT(C31, FIND("""", C31))</f>
        <v>20"</v>
      </c>
      <c r="E31" s="3377">
        <v>150</v>
      </c>
      <c r="F31" s="3369" t="s">
        <v>27908</v>
      </c>
      <c r="G31" s="3367"/>
      <c r="H31" s="3366"/>
      <c r="I31" s="3391">
        <v>1</v>
      </c>
    </row>
    <row r="32" spans="1:9" s="3385" customFormat="1">
      <c r="A32" s="3378">
        <v>19</v>
      </c>
      <c r="B32" s="3379" t="s">
        <v>26164</v>
      </c>
      <c r="C32" s="3379" t="s">
        <v>26165</v>
      </c>
      <c r="D32" s="3379" t="str">
        <f t="shared" si="0"/>
        <v>4"</v>
      </c>
      <c r="E32" s="3380">
        <v>150</v>
      </c>
      <c r="F32" s="3381" t="s">
        <v>28035</v>
      </c>
      <c r="G32" s="3382"/>
      <c r="H32" s="3383"/>
      <c r="I32" s="3384">
        <v>1</v>
      </c>
    </row>
    <row r="33" spans="1:9">
      <c r="A33" s="3371">
        <v>20</v>
      </c>
      <c r="B33" s="3372" t="s">
        <v>26166</v>
      </c>
      <c r="C33" s="3372" t="s">
        <v>26167</v>
      </c>
      <c r="D33" s="3372" t="str">
        <f>LEFT(C33, FIND("""", C33))</f>
        <v>2"</v>
      </c>
      <c r="E33" s="3377">
        <v>150</v>
      </c>
      <c r="F33" s="3369" t="s">
        <v>22598</v>
      </c>
      <c r="G33" s="3367"/>
      <c r="H33" s="3366"/>
      <c r="I33" s="3391">
        <v>1</v>
      </c>
    </row>
    <row r="34" spans="1:9">
      <c r="A34" s="3371">
        <v>21</v>
      </c>
      <c r="B34" s="3372" t="s">
        <v>26168</v>
      </c>
      <c r="C34" s="3372" t="s">
        <v>26169</v>
      </c>
      <c r="D34" s="3372" t="str">
        <f t="shared" si="0"/>
        <v>8"</v>
      </c>
      <c r="E34" s="3377"/>
      <c r="F34" s="3369"/>
      <c r="G34" s="3367"/>
      <c r="H34" s="3366"/>
    </row>
    <row r="35" spans="1:9">
      <c r="A35" s="3371">
        <v>22</v>
      </c>
      <c r="B35" s="3372" t="s">
        <v>26170</v>
      </c>
      <c r="C35" s="3372" t="s">
        <v>26171</v>
      </c>
      <c r="D35" s="3372" t="str">
        <f>LEFT(C35, FIND("""", C35))</f>
        <v>4"</v>
      </c>
      <c r="E35" s="3377">
        <v>150</v>
      </c>
      <c r="F35" s="3369" t="s">
        <v>27789</v>
      </c>
      <c r="G35" s="3367"/>
      <c r="H35" s="3366"/>
      <c r="I35" s="3391">
        <v>1</v>
      </c>
    </row>
    <row r="36" spans="1:9">
      <c r="A36" s="3371">
        <v>23</v>
      </c>
      <c r="B36" s="3372" t="s">
        <v>26172</v>
      </c>
      <c r="C36" s="3372" t="s">
        <v>26173</v>
      </c>
      <c r="D36" s="3372" t="str">
        <f>LEFT(C36, FIND("""", C36))</f>
        <v>2"</v>
      </c>
      <c r="E36" s="3377">
        <v>150</v>
      </c>
      <c r="F36" s="3369" t="s">
        <v>27908</v>
      </c>
      <c r="G36" s="3367"/>
      <c r="H36" s="3366"/>
      <c r="I36" s="3391">
        <v>1</v>
      </c>
    </row>
    <row r="37" spans="1:9">
      <c r="A37" s="3371">
        <v>24</v>
      </c>
      <c r="B37" s="3372" t="s">
        <v>26174</v>
      </c>
      <c r="C37" s="3372" t="s">
        <v>26175</v>
      </c>
      <c r="D37" s="3372" t="str">
        <f>LEFT(C37, FIND("""", C37))</f>
        <v>28"</v>
      </c>
      <c r="E37" s="3377">
        <v>150</v>
      </c>
      <c r="F37" s="3369" t="s">
        <v>27789</v>
      </c>
      <c r="G37" s="3367"/>
      <c r="H37" s="3366"/>
      <c r="I37" s="3391">
        <v>1</v>
      </c>
    </row>
    <row r="38" spans="1:9">
      <c r="A38" s="3371">
        <v>25</v>
      </c>
      <c r="B38" s="3372" t="s">
        <v>26176</v>
      </c>
      <c r="C38" s="3372" t="s">
        <v>26175</v>
      </c>
      <c r="D38" s="3372" t="str">
        <f>LEFT(C38, FIND("""", C38))</f>
        <v>28"</v>
      </c>
      <c r="E38" s="3377">
        <v>150</v>
      </c>
      <c r="F38" s="3369" t="s">
        <v>27789</v>
      </c>
      <c r="G38" s="3367"/>
      <c r="H38" s="3366"/>
      <c r="I38" s="3391">
        <v>1</v>
      </c>
    </row>
    <row r="39" spans="1:9" s="3385" customFormat="1">
      <c r="A39" s="3378">
        <v>26</v>
      </c>
      <c r="B39" s="3379" t="s">
        <v>26177</v>
      </c>
      <c r="C39" s="3379" t="s">
        <v>26178</v>
      </c>
      <c r="D39" s="3379" t="str">
        <f t="shared" si="0"/>
        <v>2"</v>
      </c>
      <c r="E39" s="3386"/>
      <c r="F39" s="3387"/>
      <c r="G39" s="3388"/>
      <c r="H39" s="3389"/>
      <c r="I39" s="3384">
        <v>1</v>
      </c>
    </row>
    <row r="40" spans="1:9" s="3385" customFormat="1">
      <c r="A40" s="3378">
        <v>27</v>
      </c>
      <c r="B40" s="3379" t="s">
        <v>26179</v>
      </c>
      <c r="C40" s="3379" t="s">
        <v>26180</v>
      </c>
      <c r="D40" s="3379" t="str">
        <f t="shared" si="0"/>
        <v>6"</v>
      </c>
      <c r="E40" s="3386"/>
      <c r="F40" s="3387"/>
      <c r="G40" s="3388"/>
      <c r="H40" s="3389"/>
      <c r="I40" s="3384">
        <v>1</v>
      </c>
    </row>
    <row r="41" spans="1:9" s="3385" customFormat="1">
      <c r="A41" s="3378">
        <v>28</v>
      </c>
      <c r="B41" s="3379" t="s">
        <v>26181</v>
      </c>
      <c r="C41" s="3379" t="s">
        <v>26182</v>
      </c>
      <c r="D41" s="3379" t="str">
        <f t="shared" si="0"/>
        <v>20"</v>
      </c>
      <c r="E41" s="3380">
        <v>150</v>
      </c>
      <c r="F41" s="3381" t="s">
        <v>3074</v>
      </c>
      <c r="G41" s="3382"/>
      <c r="H41" s="3383"/>
      <c r="I41" s="3384">
        <v>1</v>
      </c>
    </row>
    <row r="42" spans="1:9" s="3385" customFormat="1">
      <c r="A42" s="3378"/>
      <c r="B42" s="3379"/>
      <c r="C42" s="3379"/>
      <c r="D42" s="3379" t="s">
        <v>23140</v>
      </c>
      <c r="E42" s="3380">
        <v>150</v>
      </c>
      <c r="F42" s="3381" t="s">
        <v>28034</v>
      </c>
      <c r="G42" s="3382"/>
      <c r="H42" s="3383"/>
      <c r="I42" s="3384"/>
    </row>
    <row r="43" spans="1:9" s="3385" customFormat="1">
      <c r="A43" s="3378"/>
      <c r="B43" s="3379"/>
      <c r="C43" s="3379"/>
      <c r="D43" s="3379" t="s">
        <v>22599</v>
      </c>
      <c r="E43" s="3380">
        <v>150</v>
      </c>
      <c r="F43" s="3381" t="s">
        <v>27788</v>
      </c>
      <c r="G43" s="3382"/>
      <c r="H43" s="3383"/>
      <c r="I43" s="3384"/>
    </row>
    <row r="44" spans="1:9" s="3385" customFormat="1">
      <c r="A44" s="3378"/>
      <c r="B44" s="3379"/>
      <c r="C44" s="3379"/>
      <c r="D44" s="3379" t="s">
        <v>22600</v>
      </c>
      <c r="E44" s="3380">
        <v>150</v>
      </c>
      <c r="F44" s="3381" t="s">
        <v>28033</v>
      </c>
      <c r="G44" s="3382"/>
      <c r="H44" s="3383"/>
      <c r="I44" s="3384"/>
    </row>
    <row r="45" spans="1:9" s="3385" customFormat="1">
      <c r="A45" s="3378">
        <v>29</v>
      </c>
      <c r="B45" s="3379" t="s">
        <v>26183</v>
      </c>
      <c r="C45" s="3379" t="s">
        <v>26182</v>
      </c>
      <c r="D45" s="3379" t="str">
        <f>LEFT(C45, FIND("""", C45))</f>
        <v>20"</v>
      </c>
      <c r="E45" s="3380">
        <v>150</v>
      </c>
      <c r="F45" s="3381" t="s">
        <v>3074</v>
      </c>
      <c r="G45" s="3382"/>
      <c r="H45" s="3383"/>
      <c r="I45" s="3384">
        <v>1</v>
      </c>
    </row>
    <row r="46" spans="1:9" s="3385" customFormat="1">
      <c r="A46" s="3378"/>
      <c r="B46" s="3379"/>
      <c r="C46" s="3379"/>
      <c r="D46" s="3379" t="s">
        <v>23140</v>
      </c>
      <c r="E46" s="3380">
        <v>150</v>
      </c>
      <c r="F46" s="3381" t="s">
        <v>28034</v>
      </c>
      <c r="G46" s="3382"/>
      <c r="H46" s="3383"/>
      <c r="I46" s="3384"/>
    </row>
    <row r="47" spans="1:9" s="3385" customFormat="1">
      <c r="A47" s="3378"/>
      <c r="B47" s="3379"/>
      <c r="C47" s="3379"/>
      <c r="D47" s="3379" t="s">
        <v>28036</v>
      </c>
      <c r="E47" s="3380">
        <v>150</v>
      </c>
      <c r="F47" s="3381" t="s">
        <v>27788</v>
      </c>
      <c r="G47" s="3382"/>
      <c r="H47" s="3383"/>
      <c r="I47" s="3384"/>
    </row>
    <row r="48" spans="1:9" s="3385" customFormat="1">
      <c r="A48" s="3378"/>
      <c r="B48" s="3379"/>
      <c r="C48" s="3379"/>
      <c r="D48" s="3379" t="s">
        <v>22600</v>
      </c>
      <c r="E48" s="3380">
        <v>150</v>
      </c>
      <c r="F48" s="3381" t="s">
        <v>28033</v>
      </c>
      <c r="G48" s="3382"/>
      <c r="H48" s="3383"/>
      <c r="I48" s="3384"/>
    </row>
    <row r="49" spans="1:9" s="3385" customFormat="1">
      <c r="A49" s="3378">
        <v>30</v>
      </c>
      <c r="B49" s="3379" t="s">
        <v>26184</v>
      </c>
      <c r="C49" s="3379" t="s">
        <v>26185</v>
      </c>
      <c r="D49" s="3379" t="str">
        <f>LEFT(C49, FIND("""", C49))</f>
        <v>6"</v>
      </c>
      <c r="E49" s="3380">
        <v>150</v>
      </c>
      <c r="F49" s="3381" t="s">
        <v>28034</v>
      </c>
      <c r="G49" s="3382"/>
      <c r="H49" s="3383"/>
      <c r="I49" s="3384">
        <v>1</v>
      </c>
    </row>
    <row r="50" spans="1:9" s="3385" customFormat="1">
      <c r="A50" s="3378"/>
      <c r="B50" s="3379"/>
      <c r="C50" s="3379"/>
      <c r="D50" s="3379" t="s">
        <v>22600</v>
      </c>
      <c r="E50" s="3380">
        <v>150</v>
      </c>
      <c r="F50" s="3381" t="s">
        <v>28033</v>
      </c>
      <c r="G50" s="3382"/>
      <c r="H50" s="3383"/>
      <c r="I50" s="3384"/>
    </row>
    <row r="51" spans="1:9" s="3385" customFormat="1">
      <c r="A51" s="3378">
        <v>31</v>
      </c>
      <c r="B51" s="3379" t="s">
        <v>26186</v>
      </c>
      <c r="C51" s="3379" t="s">
        <v>26187</v>
      </c>
      <c r="D51" s="3379" t="str">
        <f>LEFT(C51, FIND("""", C51))</f>
        <v>4"</v>
      </c>
      <c r="E51" s="3380">
        <v>150</v>
      </c>
      <c r="F51" s="3381" t="s">
        <v>28033</v>
      </c>
      <c r="G51" s="3382"/>
      <c r="H51" s="3383"/>
      <c r="I51" s="3384">
        <v>1</v>
      </c>
    </row>
    <row r="52" spans="1:9" s="3385" customFormat="1">
      <c r="A52" s="3378"/>
      <c r="B52" s="3379"/>
      <c r="C52" s="3379"/>
      <c r="D52" s="3379" t="s">
        <v>22600</v>
      </c>
      <c r="E52" s="3380">
        <v>150</v>
      </c>
      <c r="F52" s="3381" t="s">
        <v>28033</v>
      </c>
      <c r="G52" s="3382"/>
      <c r="H52" s="3383"/>
      <c r="I52" s="3384"/>
    </row>
    <row r="53" spans="1:9">
      <c r="A53" s="3371">
        <v>32</v>
      </c>
      <c r="B53" s="3372" t="s">
        <v>26188</v>
      </c>
      <c r="C53" s="3372" t="s">
        <v>26189</v>
      </c>
      <c r="D53" s="3372" t="str">
        <f t="shared" ref="D53:D72" si="1">LEFT(C53, FIND("""", C53))</f>
        <v>8"</v>
      </c>
      <c r="E53" s="3377"/>
      <c r="F53" s="3369"/>
      <c r="G53" s="3367"/>
      <c r="H53" s="3366"/>
    </row>
    <row r="54" spans="1:9">
      <c r="A54" s="3371">
        <v>33</v>
      </c>
      <c r="B54" s="3372" t="s">
        <v>26190</v>
      </c>
      <c r="C54" s="3372" t="s">
        <v>26191</v>
      </c>
      <c r="D54" s="3372" t="str">
        <f>LEFT(C54, FIND("""", C54))</f>
        <v>4"</v>
      </c>
      <c r="E54" s="3377">
        <v>150</v>
      </c>
      <c r="F54" s="3369" t="s">
        <v>27789</v>
      </c>
      <c r="G54" s="3367"/>
      <c r="H54" s="3366"/>
      <c r="I54" s="3391">
        <v>1</v>
      </c>
    </row>
    <row r="55" spans="1:9">
      <c r="A55" s="3371">
        <v>34</v>
      </c>
      <c r="B55" s="3372" t="s">
        <v>26192</v>
      </c>
      <c r="C55" s="3372" t="s">
        <v>26193</v>
      </c>
      <c r="D55" s="3372" t="str">
        <f>LEFT(C55, FIND("""", C55))</f>
        <v>2"</v>
      </c>
      <c r="E55" s="3377">
        <v>150</v>
      </c>
      <c r="F55" s="3369" t="s">
        <v>22634</v>
      </c>
      <c r="G55" s="3367"/>
      <c r="H55" s="3366"/>
      <c r="I55" s="3391">
        <v>1</v>
      </c>
    </row>
    <row r="56" spans="1:9">
      <c r="A56" s="3371"/>
      <c r="B56" s="3372"/>
      <c r="C56" s="3372"/>
      <c r="D56" s="3372" t="s">
        <v>22613</v>
      </c>
      <c r="E56" s="3377">
        <v>150</v>
      </c>
      <c r="F56" s="3369" t="s">
        <v>28037</v>
      </c>
      <c r="G56" s="3367"/>
      <c r="H56" s="3366"/>
      <c r="I56" s="3391"/>
    </row>
    <row r="57" spans="1:9">
      <c r="A57" s="3371">
        <v>35</v>
      </c>
      <c r="B57" s="3372" t="s">
        <v>26194</v>
      </c>
      <c r="C57" s="3372" t="s">
        <v>26195</v>
      </c>
      <c r="D57" s="3372" t="str">
        <f t="shared" si="1"/>
        <v>4"</v>
      </c>
      <c r="E57" s="3373"/>
      <c r="F57" s="3374"/>
      <c r="G57" s="3375"/>
      <c r="H57" s="3376"/>
      <c r="I57" s="3365">
        <v>1</v>
      </c>
    </row>
    <row r="58" spans="1:9">
      <c r="A58" s="3371">
        <v>36</v>
      </c>
      <c r="B58" s="3372" t="s">
        <v>26197</v>
      </c>
      <c r="C58" s="3372" t="s">
        <v>26198</v>
      </c>
      <c r="D58" s="3372" t="str">
        <f>LEFT(C58, FIND("""", C58))</f>
        <v>6"</v>
      </c>
      <c r="E58" s="3377">
        <v>150</v>
      </c>
      <c r="F58" s="3369" t="s">
        <v>27789</v>
      </c>
      <c r="G58" s="3367"/>
      <c r="H58" s="3366"/>
      <c r="I58" s="3391">
        <v>1</v>
      </c>
    </row>
    <row r="59" spans="1:9">
      <c r="A59" s="3371">
        <v>37</v>
      </c>
      <c r="B59" s="3372" t="s">
        <v>26199</v>
      </c>
      <c r="C59" s="3372" t="s">
        <v>26200</v>
      </c>
      <c r="D59" s="3372" t="str">
        <f>LEFT(C59, FIND("""", C59))</f>
        <v>4"</v>
      </c>
      <c r="E59" s="3377">
        <v>150</v>
      </c>
      <c r="F59" s="3369" t="s">
        <v>27788</v>
      </c>
      <c r="G59" s="3367"/>
      <c r="H59" s="3366"/>
      <c r="I59" s="3391">
        <v>1</v>
      </c>
    </row>
    <row r="60" spans="1:9">
      <c r="A60" s="3371"/>
      <c r="B60" s="3372"/>
      <c r="C60" s="3372"/>
      <c r="D60" s="3372" t="s">
        <v>22599</v>
      </c>
      <c r="E60" s="3377">
        <v>150</v>
      </c>
      <c r="F60" s="3369" t="s">
        <v>27788</v>
      </c>
      <c r="G60" s="3367"/>
      <c r="H60" s="3366"/>
    </row>
    <row r="61" spans="1:9">
      <c r="A61" s="3371">
        <v>38</v>
      </c>
      <c r="B61" s="3372" t="s">
        <v>26201</v>
      </c>
      <c r="C61" s="3372" t="s">
        <v>26202</v>
      </c>
      <c r="D61" s="3372" t="str">
        <f>LEFT(C61, FIND("""", C61))</f>
        <v>4"</v>
      </c>
      <c r="E61" s="3377">
        <v>150</v>
      </c>
      <c r="F61" s="3369" t="s">
        <v>27788</v>
      </c>
      <c r="G61" s="3367"/>
      <c r="H61" s="3366"/>
      <c r="I61" s="3391">
        <v>1</v>
      </c>
    </row>
    <row r="62" spans="1:9">
      <c r="A62" s="3371"/>
      <c r="B62" s="3372"/>
      <c r="C62" s="3372"/>
      <c r="D62" s="3372" t="s">
        <v>22599</v>
      </c>
      <c r="E62" s="3377">
        <v>150</v>
      </c>
      <c r="F62" s="3369" t="s">
        <v>27788</v>
      </c>
      <c r="G62" s="3367"/>
      <c r="H62" s="3366"/>
    </row>
    <row r="63" spans="1:9">
      <c r="A63" s="3371"/>
      <c r="B63" s="3372"/>
      <c r="C63" s="3372"/>
      <c r="D63" s="3392" t="s">
        <v>22600</v>
      </c>
      <c r="E63" s="3377">
        <v>150</v>
      </c>
      <c r="F63" s="3369" t="s">
        <v>27788</v>
      </c>
      <c r="G63" s="3367"/>
      <c r="H63" s="3366"/>
    </row>
    <row r="64" spans="1:9">
      <c r="A64" s="3371">
        <v>39</v>
      </c>
      <c r="B64" s="3372" t="s">
        <v>26203</v>
      </c>
      <c r="C64" s="3372" t="s">
        <v>26204</v>
      </c>
      <c r="D64" s="3372" t="str">
        <f>LEFT(C64, FIND("""", C64))</f>
        <v>4"</v>
      </c>
      <c r="E64" s="3377">
        <v>150</v>
      </c>
      <c r="F64" s="3369" t="s">
        <v>27788</v>
      </c>
      <c r="G64" s="3367"/>
      <c r="H64" s="3366"/>
      <c r="I64" s="3391">
        <v>1</v>
      </c>
    </row>
    <row r="65" spans="1:9">
      <c r="A65" s="3371"/>
      <c r="B65" s="3372"/>
      <c r="C65" s="3372"/>
      <c r="D65" s="3392" t="s">
        <v>22599</v>
      </c>
      <c r="E65" s="3377">
        <v>150</v>
      </c>
      <c r="F65" s="3369" t="s">
        <v>27788</v>
      </c>
      <c r="G65" s="3367"/>
      <c r="H65" s="3366"/>
      <c r="I65" s="3391"/>
    </row>
    <row r="66" spans="1:9">
      <c r="A66" s="3371">
        <v>40</v>
      </c>
      <c r="B66" s="3372" t="s">
        <v>26205</v>
      </c>
      <c r="C66" s="3372" t="s">
        <v>26206</v>
      </c>
      <c r="D66" s="3372" t="str">
        <f>LEFT(C66, FIND("""", C66))</f>
        <v>4"</v>
      </c>
      <c r="E66" s="3377">
        <v>150</v>
      </c>
      <c r="F66" s="3369" t="s">
        <v>27788</v>
      </c>
      <c r="G66" s="3367"/>
      <c r="H66" s="3366"/>
      <c r="I66" s="3391">
        <v>1</v>
      </c>
    </row>
    <row r="67" spans="1:9">
      <c r="A67" s="3371"/>
      <c r="B67" s="3372"/>
      <c r="C67" s="3372"/>
      <c r="D67" s="3372" t="s">
        <v>22599</v>
      </c>
      <c r="E67" s="3377">
        <v>150</v>
      </c>
      <c r="F67" s="3369" t="s">
        <v>27788</v>
      </c>
      <c r="G67" s="3367"/>
      <c r="H67" s="3366"/>
      <c r="I67" s="3391"/>
    </row>
    <row r="68" spans="1:9">
      <c r="A68" s="3371"/>
      <c r="B68" s="3372"/>
      <c r="C68" s="3372"/>
      <c r="D68" s="3372" t="s">
        <v>22600</v>
      </c>
      <c r="E68" s="3377">
        <v>150</v>
      </c>
      <c r="F68" s="3369" t="s">
        <v>27788</v>
      </c>
      <c r="G68" s="3367"/>
      <c r="H68" s="3366"/>
      <c r="I68" s="3391"/>
    </row>
    <row r="69" spans="1:9">
      <c r="A69" s="3371">
        <v>41</v>
      </c>
      <c r="B69" s="3372" t="s">
        <v>26207</v>
      </c>
      <c r="C69" s="3372" t="s">
        <v>26208</v>
      </c>
      <c r="D69" s="3372" t="str">
        <f t="shared" si="1"/>
        <v>4"</v>
      </c>
      <c r="E69" s="3373"/>
      <c r="F69" s="3374"/>
      <c r="G69" s="3375"/>
      <c r="H69" s="3376"/>
      <c r="I69" s="3365">
        <v>1</v>
      </c>
    </row>
    <row r="70" spans="1:9">
      <c r="A70" s="3371">
        <v>42</v>
      </c>
      <c r="B70" s="3372" t="s">
        <v>26209</v>
      </c>
      <c r="C70" s="3372" t="s">
        <v>26210</v>
      </c>
      <c r="D70" s="3372" t="str">
        <f>LEFT(C70, FIND("""", C70))</f>
        <v>3"</v>
      </c>
      <c r="E70" s="3377">
        <v>150</v>
      </c>
      <c r="F70" s="3369" t="s">
        <v>22598</v>
      </c>
      <c r="G70" s="3367"/>
      <c r="H70" s="3366"/>
      <c r="I70" s="3391">
        <v>1</v>
      </c>
    </row>
    <row r="71" spans="1:9">
      <c r="A71" s="3371">
        <v>43</v>
      </c>
      <c r="B71" s="3372" t="s">
        <v>26211</v>
      </c>
      <c r="C71" s="3372" t="s">
        <v>26212</v>
      </c>
      <c r="D71" s="3372" t="str">
        <f t="shared" si="1"/>
        <v>3"</v>
      </c>
      <c r="E71" s="3373"/>
      <c r="F71" s="3374"/>
      <c r="G71" s="3375"/>
      <c r="H71" s="3376"/>
      <c r="I71" s="3365">
        <v>1</v>
      </c>
    </row>
    <row r="72" spans="1:9" s="3385" customFormat="1">
      <c r="A72" s="3378">
        <v>44</v>
      </c>
      <c r="B72" s="3379" t="s">
        <v>26213</v>
      </c>
      <c r="C72" s="3379" t="s">
        <v>26214</v>
      </c>
      <c r="D72" s="3379" t="str">
        <f t="shared" si="1"/>
        <v>18"</v>
      </c>
      <c r="E72" s="3380">
        <v>150</v>
      </c>
      <c r="F72" s="3381" t="s">
        <v>28033</v>
      </c>
      <c r="G72" s="3382"/>
      <c r="H72" s="3383"/>
      <c r="I72" s="3384">
        <v>1</v>
      </c>
    </row>
    <row r="73" spans="1:9" s="3385" customFormat="1">
      <c r="A73" s="3378"/>
      <c r="B73" s="3379"/>
      <c r="C73" s="3379"/>
      <c r="D73" s="3379" t="s">
        <v>22903</v>
      </c>
      <c r="E73" s="3380">
        <v>150</v>
      </c>
      <c r="F73" s="3381" t="s">
        <v>28033</v>
      </c>
      <c r="G73" s="3382"/>
      <c r="H73" s="3383"/>
      <c r="I73" s="3384"/>
    </row>
    <row r="74" spans="1:9" s="3385" customFormat="1">
      <c r="A74" s="3378"/>
      <c r="B74" s="3379"/>
      <c r="C74" s="3379"/>
      <c r="D74" s="3379" t="s">
        <v>22599</v>
      </c>
      <c r="E74" s="3380">
        <v>150</v>
      </c>
      <c r="F74" s="3381" t="s">
        <v>28033</v>
      </c>
      <c r="G74" s="3382"/>
      <c r="H74" s="3383"/>
      <c r="I74" s="3384"/>
    </row>
    <row r="75" spans="1:9" s="3385" customFormat="1">
      <c r="A75" s="3378"/>
      <c r="B75" s="3379"/>
      <c r="C75" s="3379"/>
      <c r="D75" s="3379" t="s">
        <v>22600</v>
      </c>
      <c r="E75" s="3380">
        <v>150</v>
      </c>
      <c r="F75" s="3381" t="s">
        <v>28033</v>
      </c>
      <c r="G75" s="3382"/>
      <c r="H75" s="3383"/>
      <c r="I75" s="3384"/>
    </row>
    <row r="76" spans="1:9" s="3385" customFormat="1">
      <c r="A76" s="3378">
        <v>45</v>
      </c>
      <c r="B76" s="3379" t="s">
        <v>26216</v>
      </c>
      <c r="C76" s="3379" t="s">
        <v>26217</v>
      </c>
      <c r="D76" s="3379" t="str">
        <f>LEFT(C76, FIND("""", C76))</f>
        <v>4"</v>
      </c>
      <c r="E76" s="3380">
        <v>150</v>
      </c>
      <c r="F76" s="3381" t="s">
        <v>28034</v>
      </c>
      <c r="G76" s="3382"/>
      <c r="H76" s="3383"/>
      <c r="I76" s="3384">
        <v>1</v>
      </c>
    </row>
    <row r="77" spans="1:9" s="3385" customFormat="1">
      <c r="A77" s="3378"/>
      <c r="B77" s="3379"/>
      <c r="C77" s="3379"/>
      <c r="D77" s="3379" t="s">
        <v>22599</v>
      </c>
      <c r="E77" s="3380">
        <v>150</v>
      </c>
      <c r="F77" s="3381" t="s">
        <v>28033</v>
      </c>
      <c r="G77" s="3382"/>
      <c r="H77" s="3383"/>
      <c r="I77" s="3384"/>
    </row>
    <row r="78" spans="1:9" s="3385" customFormat="1">
      <c r="A78" s="3378">
        <v>46</v>
      </c>
      <c r="B78" s="3379" t="s">
        <v>26218</v>
      </c>
      <c r="C78" s="3379" t="s">
        <v>26219</v>
      </c>
      <c r="D78" s="3379" t="str">
        <f>LEFT(C78, FIND("""", C78))</f>
        <v>12"</v>
      </c>
      <c r="E78" s="3380">
        <v>150</v>
      </c>
      <c r="F78" s="3381" t="s">
        <v>28034</v>
      </c>
      <c r="G78" s="3382"/>
      <c r="H78" s="3383"/>
      <c r="I78" s="3384">
        <v>1</v>
      </c>
    </row>
    <row r="79" spans="1:9" s="3385" customFormat="1">
      <c r="A79" s="3378"/>
      <c r="B79" s="3379"/>
      <c r="C79" s="3379"/>
      <c r="D79" s="3379" t="s">
        <v>22903</v>
      </c>
      <c r="E79" s="3380">
        <v>150</v>
      </c>
      <c r="F79" s="3381" t="s">
        <v>3074</v>
      </c>
      <c r="G79" s="3382"/>
      <c r="H79" s="3383"/>
      <c r="I79" s="3384"/>
    </row>
    <row r="80" spans="1:9" s="3385" customFormat="1">
      <c r="A80" s="3378"/>
      <c r="B80" s="3379"/>
      <c r="C80" s="3379"/>
      <c r="D80" s="3379" t="s">
        <v>22600</v>
      </c>
      <c r="E80" s="3380">
        <v>150</v>
      </c>
      <c r="F80" s="3381" t="s">
        <v>28033</v>
      </c>
      <c r="G80" s="3382"/>
      <c r="H80" s="3383"/>
      <c r="I80" s="3384"/>
    </row>
    <row r="81" spans="1:9" s="3385" customFormat="1">
      <c r="A81" s="3378">
        <v>47</v>
      </c>
      <c r="B81" s="3379" t="s">
        <v>26220</v>
      </c>
      <c r="C81" s="3379" t="s">
        <v>26221</v>
      </c>
      <c r="D81" s="3379" t="str">
        <f>LEFT(C81, FIND("""", C81))</f>
        <v>12"</v>
      </c>
      <c r="E81" s="3380">
        <v>150</v>
      </c>
      <c r="F81" s="3381" t="s">
        <v>3074</v>
      </c>
      <c r="G81" s="3382"/>
      <c r="H81" s="3383"/>
      <c r="I81" s="3384">
        <v>1</v>
      </c>
    </row>
    <row r="82" spans="1:9" s="3385" customFormat="1">
      <c r="A82" s="3378"/>
      <c r="B82" s="3379"/>
      <c r="C82" s="3379"/>
      <c r="D82" s="3379" t="s">
        <v>22903</v>
      </c>
      <c r="E82" s="3380">
        <v>150</v>
      </c>
      <c r="F82" s="3381" t="s">
        <v>28034</v>
      </c>
      <c r="G82" s="3382"/>
      <c r="H82" s="3383"/>
      <c r="I82" s="3384"/>
    </row>
    <row r="83" spans="1:9" s="3385" customFormat="1">
      <c r="A83" s="3378"/>
      <c r="B83" s="3379"/>
      <c r="C83" s="3379"/>
      <c r="D83" s="3379" t="s">
        <v>22599</v>
      </c>
      <c r="E83" s="3380">
        <v>150</v>
      </c>
      <c r="F83" s="3381" t="s">
        <v>28033</v>
      </c>
      <c r="G83" s="3382"/>
      <c r="H83" s="3383"/>
      <c r="I83" s="3384"/>
    </row>
    <row r="84" spans="1:9" s="3385" customFormat="1">
      <c r="A84" s="3378"/>
      <c r="B84" s="3379"/>
      <c r="C84" s="3379"/>
      <c r="D84" s="3379" t="s">
        <v>22600</v>
      </c>
      <c r="E84" s="3380">
        <v>150</v>
      </c>
      <c r="F84" s="3381" t="s">
        <v>27788</v>
      </c>
      <c r="G84" s="3382"/>
      <c r="H84" s="3383"/>
      <c r="I84" s="3384"/>
    </row>
    <row r="85" spans="1:9" s="3385" customFormat="1">
      <c r="A85" s="3378">
        <v>48</v>
      </c>
      <c r="B85" s="3379" t="s">
        <v>26222</v>
      </c>
      <c r="C85" s="3379" t="s">
        <v>26221</v>
      </c>
      <c r="D85" s="3379" t="str">
        <f>LEFT(C85, FIND("""", C85))</f>
        <v>12"</v>
      </c>
      <c r="E85" s="3380">
        <v>150</v>
      </c>
      <c r="F85" s="3381" t="s">
        <v>3074</v>
      </c>
      <c r="G85" s="3382"/>
      <c r="H85" s="3383"/>
      <c r="I85" s="3384">
        <v>1</v>
      </c>
    </row>
    <row r="86" spans="1:9" s="3385" customFormat="1">
      <c r="A86" s="3378"/>
      <c r="B86" s="3379"/>
      <c r="C86" s="3379"/>
      <c r="D86" s="3379" t="s">
        <v>22903</v>
      </c>
      <c r="E86" s="3380">
        <v>150</v>
      </c>
      <c r="F86" s="3381" t="s">
        <v>28034</v>
      </c>
      <c r="G86" s="3382"/>
      <c r="H86" s="3383"/>
      <c r="I86" s="3384"/>
    </row>
    <row r="87" spans="1:9" s="3385" customFormat="1">
      <c r="A87" s="3378"/>
      <c r="B87" s="3379"/>
      <c r="C87" s="3379"/>
      <c r="D87" s="3379" t="s">
        <v>22599</v>
      </c>
      <c r="E87" s="3380">
        <v>150</v>
      </c>
      <c r="F87" s="3381" t="s">
        <v>28033</v>
      </c>
      <c r="G87" s="3382"/>
      <c r="H87" s="3383"/>
      <c r="I87" s="3384"/>
    </row>
    <row r="88" spans="1:9" s="3385" customFormat="1">
      <c r="A88" s="3378"/>
      <c r="B88" s="3379"/>
      <c r="C88" s="3379"/>
      <c r="D88" s="3379" t="s">
        <v>22600</v>
      </c>
      <c r="E88" s="3380">
        <v>150</v>
      </c>
      <c r="F88" s="3381" t="s">
        <v>27788</v>
      </c>
      <c r="G88" s="3382"/>
      <c r="H88" s="3383"/>
      <c r="I88" s="3384"/>
    </row>
    <row r="89" spans="1:9" s="3385" customFormat="1">
      <c r="A89" s="3378">
        <v>49</v>
      </c>
      <c r="B89" s="3379" t="s">
        <v>26223</v>
      </c>
      <c r="C89" s="3379" t="s">
        <v>26224</v>
      </c>
      <c r="D89" s="3379" t="str">
        <f>LEFT(C89, FIND("""", C89))</f>
        <v>4"</v>
      </c>
      <c r="E89" s="3380">
        <v>150</v>
      </c>
      <c r="F89" s="3381" t="s">
        <v>3074</v>
      </c>
      <c r="G89" s="3382"/>
      <c r="H89" s="3383"/>
      <c r="I89" s="3384">
        <v>1</v>
      </c>
    </row>
    <row r="90" spans="1:9" s="3385" customFormat="1">
      <c r="A90" s="3378"/>
      <c r="B90" s="3379"/>
      <c r="C90" s="3379"/>
      <c r="D90" s="3379" t="s">
        <v>22619</v>
      </c>
      <c r="E90" s="3380">
        <v>150</v>
      </c>
      <c r="F90" s="3381" t="s">
        <v>28034</v>
      </c>
      <c r="G90" s="3382"/>
      <c r="H90" s="3383"/>
      <c r="I90" s="3384"/>
    </row>
    <row r="91" spans="1:9" s="3385" customFormat="1">
      <c r="A91" s="3378"/>
      <c r="B91" s="3379"/>
      <c r="C91" s="3379"/>
      <c r="D91" s="3379" t="s">
        <v>22599</v>
      </c>
      <c r="E91" s="3380">
        <v>150</v>
      </c>
      <c r="F91" s="3381" t="s">
        <v>28033</v>
      </c>
      <c r="G91" s="3382"/>
      <c r="H91" s="3383"/>
      <c r="I91" s="3384"/>
    </row>
    <row r="92" spans="1:9" s="3385" customFormat="1">
      <c r="A92" s="3378"/>
      <c r="B92" s="3379"/>
      <c r="C92" s="3379"/>
      <c r="D92" s="3379" t="s">
        <v>22600</v>
      </c>
      <c r="E92" s="3380">
        <v>150</v>
      </c>
      <c r="F92" s="3381" t="s">
        <v>28033</v>
      </c>
      <c r="G92" s="3382"/>
      <c r="H92" s="3383"/>
      <c r="I92" s="3384"/>
    </row>
    <row r="93" spans="1:9" s="3385" customFormat="1">
      <c r="A93" s="3378">
        <v>50</v>
      </c>
      <c r="B93" s="3379" t="s">
        <v>26225</v>
      </c>
      <c r="C93" s="3379" t="s">
        <v>26226</v>
      </c>
      <c r="D93" s="3379" t="str">
        <f>LEFT(C93, FIND("""", C93))</f>
        <v>12"</v>
      </c>
      <c r="E93" s="3380">
        <v>150</v>
      </c>
      <c r="F93" s="3381" t="s">
        <v>28034</v>
      </c>
      <c r="G93" s="3382"/>
      <c r="H93" s="3383"/>
      <c r="I93" s="3384">
        <v>1</v>
      </c>
    </row>
    <row r="94" spans="1:9" s="3385" customFormat="1">
      <c r="A94" s="3378"/>
      <c r="B94" s="3379"/>
      <c r="C94" s="3379"/>
      <c r="D94" s="3379" t="s">
        <v>22840</v>
      </c>
      <c r="E94" s="3380">
        <v>150</v>
      </c>
      <c r="F94" s="3381" t="s">
        <v>28034</v>
      </c>
      <c r="G94" s="3382"/>
      <c r="H94" s="3383"/>
      <c r="I94" s="3384"/>
    </row>
    <row r="95" spans="1:9" s="3385" customFormat="1">
      <c r="A95" s="3378">
        <v>51</v>
      </c>
      <c r="B95" s="3379" t="s">
        <v>26227</v>
      </c>
      <c r="C95" s="3379" t="s">
        <v>26226</v>
      </c>
      <c r="D95" s="3379" t="str">
        <f>LEFT(C95, FIND("""", C95))</f>
        <v>12"</v>
      </c>
      <c r="E95" s="3380">
        <v>150</v>
      </c>
      <c r="F95" s="3381" t="s">
        <v>28034</v>
      </c>
      <c r="G95" s="3382"/>
      <c r="H95" s="3383"/>
      <c r="I95" s="3384">
        <v>1</v>
      </c>
    </row>
    <row r="96" spans="1:9" s="3385" customFormat="1">
      <c r="A96" s="3378"/>
      <c r="B96" s="3379"/>
      <c r="C96" s="3379"/>
      <c r="D96" s="3379" t="s">
        <v>22840</v>
      </c>
      <c r="E96" s="3380">
        <v>150</v>
      </c>
      <c r="F96" s="3381" t="s">
        <v>28034</v>
      </c>
      <c r="G96" s="3382"/>
      <c r="H96" s="3383"/>
      <c r="I96" s="3384"/>
    </row>
    <row r="97" spans="1:9" s="3385" customFormat="1">
      <c r="A97" s="3378">
        <v>52</v>
      </c>
      <c r="B97" s="3379" t="s">
        <v>26228</v>
      </c>
      <c r="C97" s="3379" t="s">
        <v>26229</v>
      </c>
      <c r="D97" s="3379" t="str">
        <f>LEFT(C97, FIND("""", C97))</f>
        <v>12"</v>
      </c>
      <c r="E97" s="3380">
        <v>150</v>
      </c>
      <c r="F97" s="3381" t="s">
        <v>28034</v>
      </c>
      <c r="G97" s="3382"/>
      <c r="H97" s="3383"/>
      <c r="I97" s="3384">
        <v>1</v>
      </c>
    </row>
    <row r="98" spans="1:9" s="3385" customFormat="1">
      <c r="A98" s="3378"/>
      <c r="B98" s="3379"/>
      <c r="C98" s="3379"/>
      <c r="D98" s="3379" t="s">
        <v>22840</v>
      </c>
      <c r="E98" s="3380">
        <v>150</v>
      </c>
      <c r="F98" s="3381" t="s">
        <v>28034</v>
      </c>
      <c r="G98" s="3382"/>
      <c r="H98" s="3383"/>
      <c r="I98" s="3384"/>
    </row>
    <row r="99" spans="1:9" s="3385" customFormat="1">
      <c r="A99" s="3378">
        <v>53</v>
      </c>
      <c r="B99" s="3379" t="s">
        <v>26230</v>
      </c>
      <c r="C99" s="3379" t="s">
        <v>26229</v>
      </c>
      <c r="D99" s="3379" t="s">
        <v>22599</v>
      </c>
      <c r="E99" s="3380">
        <v>150</v>
      </c>
      <c r="F99" s="3381" t="s">
        <v>28033</v>
      </c>
      <c r="G99" s="3382"/>
      <c r="H99" s="3383"/>
      <c r="I99" s="3384">
        <v>1</v>
      </c>
    </row>
    <row r="100" spans="1:9" s="3385" customFormat="1">
      <c r="A100" s="3378">
        <v>54</v>
      </c>
      <c r="B100" s="3379" t="s">
        <v>26231</v>
      </c>
      <c r="C100" s="3379" t="s">
        <v>26229</v>
      </c>
      <c r="D100" s="3379" t="s">
        <v>22599</v>
      </c>
      <c r="E100" s="3380">
        <v>150</v>
      </c>
      <c r="F100" s="3381" t="s">
        <v>28033</v>
      </c>
      <c r="G100" s="3382"/>
      <c r="H100" s="3383"/>
      <c r="I100" s="3384">
        <v>1</v>
      </c>
    </row>
    <row r="101" spans="1:9" s="3385" customFormat="1">
      <c r="A101" s="3378">
        <v>55</v>
      </c>
      <c r="B101" s="3379" t="s">
        <v>26232</v>
      </c>
      <c r="C101" s="3379" t="s">
        <v>26233</v>
      </c>
      <c r="D101" s="3379" t="str">
        <f>LEFT(C101, FIND("""", C101))</f>
        <v>2-1/2"</v>
      </c>
      <c r="E101" s="3380">
        <v>150</v>
      </c>
      <c r="F101" s="3381" t="s">
        <v>28034</v>
      </c>
      <c r="G101" s="3382"/>
      <c r="H101" s="3383"/>
      <c r="I101" s="3384">
        <v>1</v>
      </c>
    </row>
    <row r="102" spans="1:9" s="3385" customFormat="1">
      <c r="A102" s="3378">
        <v>56</v>
      </c>
      <c r="B102" s="3379" t="s">
        <v>26234</v>
      </c>
      <c r="C102" s="3379" t="s">
        <v>26235</v>
      </c>
      <c r="D102" s="3379" t="str">
        <f>LEFT(C102, FIND("""", C102))</f>
        <v>2"</v>
      </c>
      <c r="E102" s="3386"/>
      <c r="F102" s="3387"/>
      <c r="G102" s="3388"/>
      <c r="H102" s="3389"/>
      <c r="I102" s="3384">
        <v>1</v>
      </c>
    </row>
    <row r="103" spans="1:9" s="3385" customFormat="1">
      <c r="A103" s="3378">
        <v>57</v>
      </c>
      <c r="B103" s="3379" t="s">
        <v>26236</v>
      </c>
      <c r="C103" s="3379" t="s">
        <v>26235</v>
      </c>
      <c r="D103" s="3379" t="str">
        <f>LEFT(C103, FIND("""", C103))</f>
        <v>2"</v>
      </c>
      <c r="E103" s="3380">
        <v>150</v>
      </c>
      <c r="F103" s="3381" t="s">
        <v>28033</v>
      </c>
      <c r="G103" s="3382"/>
      <c r="H103" s="3383"/>
      <c r="I103" s="3384">
        <v>1</v>
      </c>
    </row>
    <row r="104" spans="1:9" s="3385" customFormat="1">
      <c r="A104" s="3378"/>
      <c r="B104" s="3379"/>
      <c r="C104" s="3379"/>
      <c r="D104" s="3379" t="s">
        <v>22600</v>
      </c>
      <c r="E104" s="3380">
        <v>150</v>
      </c>
      <c r="F104" s="3381" t="s">
        <v>22626</v>
      </c>
      <c r="G104" s="3382"/>
      <c r="H104" s="3383"/>
      <c r="I104" s="3384"/>
    </row>
    <row r="105" spans="1:9" s="3385" customFormat="1">
      <c r="A105" s="3378">
        <v>58</v>
      </c>
      <c r="B105" s="3379" t="s">
        <v>26237</v>
      </c>
      <c r="C105" s="3379" t="s">
        <v>26235</v>
      </c>
      <c r="D105" s="3379" t="str">
        <f>LEFT(C105, FIND("""", C105))</f>
        <v>2"</v>
      </c>
      <c r="E105" s="3380">
        <v>150</v>
      </c>
      <c r="F105" s="3381" t="s">
        <v>28033</v>
      </c>
      <c r="G105" s="3382"/>
      <c r="H105" s="3383"/>
      <c r="I105" s="3384">
        <v>1</v>
      </c>
    </row>
    <row r="106" spans="1:9" s="3385" customFormat="1">
      <c r="A106" s="3378"/>
      <c r="B106" s="3379"/>
      <c r="C106" s="3379"/>
      <c r="D106" s="3379" t="s">
        <v>22613</v>
      </c>
      <c r="E106" s="3380">
        <v>150</v>
      </c>
      <c r="F106" s="3381" t="s">
        <v>28035</v>
      </c>
      <c r="G106" s="3382"/>
      <c r="H106" s="3383"/>
      <c r="I106" s="3384"/>
    </row>
    <row r="107" spans="1:9" s="3385" customFormat="1">
      <c r="A107" s="3378"/>
      <c r="B107" s="3379"/>
      <c r="C107" s="3379"/>
      <c r="D107" s="3379" t="s">
        <v>22600</v>
      </c>
      <c r="E107" s="3380">
        <v>150</v>
      </c>
      <c r="F107" s="3381" t="s">
        <v>28033</v>
      </c>
      <c r="G107" s="3382"/>
      <c r="H107" s="3383"/>
      <c r="I107" s="3384"/>
    </row>
    <row r="108" spans="1:9" s="3385" customFormat="1">
      <c r="A108" s="3378">
        <v>59</v>
      </c>
      <c r="B108" s="3379" t="s">
        <v>26238</v>
      </c>
      <c r="C108" s="3379" t="s">
        <v>26235</v>
      </c>
      <c r="D108" s="3379" t="str">
        <f>LEFT(C108, FIND("""", C108))</f>
        <v>2"</v>
      </c>
      <c r="E108" s="3380">
        <v>150</v>
      </c>
      <c r="F108" s="3381" t="s">
        <v>28033</v>
      </c>
      <c r="G108" s="3382"/>
      <c r="H108" s="3383"/>
      <c r="I108" s="3384">
        <v>1</v>
      </c>
    </row>
    <row r="109" spans="1:9" s="3385" customFormat="1">
      <c r="A109" s="3378"/>
      <c r="B109" s="3379"/>
      <c r="C109" s="3379"/>
      <c r="D109" s="3379" t="s">
        <v>22613</v>
      </c>
      <c r="E109" s="3380">
        <v>150</v>
      </c>
      <c r="F109" s="3381" t="s">
        <v>3074</v>
      </c>
      <c r="G109" s="3382"/>
      <c r="H109" s="3383"/>
      <c r="I109" s="3384"/>
    </row>
    <row r="110" spans="1:9" s="3385" customFormat="1">
      <c r="A110" s="3378"/>
      <c r="B110" s="3379"/>
      <c r="C110" s="3379"/>
      <c r="D110" s="3379" t="s">
        <v>22600</v>
      </c>
      <c r="E110" s="3380">
        <v>150</v>
      </c>
      <c r="F110" s="3381" t="s">
        <v>28033</v>
      </c>
      <c r="G110" s="3382"/>
      <c r="H110" s="3383"/>
      <c r="I110" s="3384"/>
    </row>
    <row r="111" spans="1:9">
      <c r="A111" s="3371">
        <v>60</v>
      </c>
      <c r="B111" s="3372" t="s">
        <v>26239</v>
      </c>
      <c r="C111" s="3372" t="s">
        <v>26240</v>
      </c>
      <c r="D111" s="3372" t="str">
        <f>LEFT(C111, FIND("""", C111))</f>
        <v>4"</v>
      </c>
      <c r="E111" s="3373"/>
      <c r="F111" s="3374"/>
      <c r="G111" s="3375"/>
      <c r="H111" s="3376"/>
      <c r="I111" s="3365">
        <v>1</v>
      </c>
    </row>
    <row r="112" spans="1:9" s="3385" customFormat="1">
      <c r="A112" s="3378">
        <v>61</v>
      </c>
      <c r="B112" s="3379" t="s">
        <v>26241</v>
      </c>
      <c r="C112" s="3379" t="s">
        <v>26242</v>
      </c>
      <c r="D112" s="3379" t="str">
        <f>LEFT(C112, FIND("""", C112))</f>
        <v>6"</v>
      </c>
      <c r="E112" s="3380">
        <v>150</v>
      </c>
      <c r="F112" s="3381" t="s">
        <v>28033</v>
      </c>
      <c r="G112" s="3382"/>
      <c r="H112" s="3383"/>
      <c r="I112" s="3384">
        <v>1</v>
      </c>
    </row>
    <row r="113" spans="1:9" s="3385" customFormat="1">
      <c r="A113" s="3378"/>
      <c r="B113" s="3379"/>
      <c r="C113" s="3379"/>
      <c r="D113" s="3379" t="s">
        <v>22600</v>
      </c>
      <c r="E113" s="3380">
        <v>150</v>
      </c>
      <c r="F113" s="3381" t="s">
        <v>28033</v>
      </c>
      <c r="G113" s="3382"/>
      <c r="H113" s="3383"/>
      <c r="I113" s="3384"/>
    </row>
    <row r="114" spans="1:9" s="3385" customFormat="1">
      <c r="A114" s="3378">
        <v>62</v>
      </c>
      <c r="B114" s="3379" t="s">
        <v>26243</v>
      </c>
      <c r="C114" s="3379" t="s">
        <v>26244</v>
      </c>
      <c r="D114" s="3379" t="str">
        <f>LEFT(C114, FIND("""", C114))</f>
        <v>6"</v>
      </c>
      <c r="E114" s="3380">
        <v>150</v>
      </c>
      <c r="F114" s="3381" t="s">
        <v>28033</v>
      </c>
      <c r="G114" s="3382"/>
      <c r="H114" s="3383"/>
      <c r="I114" s="3384">
        <v>1</v>
      </c>
    </row>
    <row r="115" spans="1:9" s="3385" customFormat="1">
      <c r="A115" s="3378"/>
      <c r="B115" s="3379"/>
      <c r="C115" s="3379"/>
      <c r="D115" s="3379" t="s">
        <v>22599</v>
      </c>
      <c r="E115" s="3380">
        <v>150</v>
      </c>
      <c r="F115" s="3381" t="s">
        <v>28033</v>
      </c>
      <c r="G115" s="3382"/>
      <c r="H115" s="3383"/>
      <c r="I115" s="3384"/>
    </row>
    <row r="116" spans="1:9" s="3385" customFormat="1">
      <c r="A116" s="3378">
        <v>63</v>
      </c>
      <c r="B116" s="3379" t="s">
        <v>26245</v>
      </c>
      <c r="C116" s="3379" t="s">
        <v>26246</v>
      </c>
      <c r="D116" s="3379" t="str">
        <f>LEFT(C116, FIND("""", C116))</f>
        <v>6"</v>
      </c>
      <c r="E116" s="3380">
        <v>150</v>
      </c>
      <c r="F116" s="3381" t="s">
        <v>3074</v>
      </c>
      <c r="G116" s="3382"/>
      <c r="H116" s="3383"/>
      <c r="I116" s="3384">
        <v>1</v>
      </c>
    </row>
    <row r="117" spans="1:9" s="3385" customFormat="1">
      <c r="A117" s="3378"/>
      <c r="B117" s="3379"/>
      <c r="C117" s="3379"/>
      <c r="D117" s="3379" t="s">
        <v>22602</v>
      </c>
      <c r="E117" s="3380">
        <v>150</v>
      </c>
      <c r="F117" s="3381" t="s">
        <v>28033</v>
      </c>
      <c r="G117" s="3382"/>
      <c r="H117" s="3383"/>
      <c r="I117" s="3384"/>
    </row>
    <row r="118" spans="1:9" s="3385" customFormat="1">
      <c r="A118" s="3378"/>
      <c r="B118" s="3379"/>
      <c r="C118" s="3379"/>
      <c r="D118" s="3379" t="s">
        <v>22599</v>
      </c>
      <c r="E118" s="3380">
        <v>150</v>
      </c>
      <c r="F118" s="3381" t="s">
        <v>28033</v>
      </c>
      <c r="G118" s="3382"/>
      <c r="H118" s="3383"/>
      <c r="I118" s="3384"/>
    </row>
    <row r="119" spans="1:9" s="3385" customFormat="1">
      <c r="A119" s="3378"/>
      <c r="B119" s="3379"/>
      <c r="C119" s="3379"/>
      <c r="D119" s="3379" t="s">
        <v>22600</v>
      </c>
      <c r="E119" s="3380">
        <v>150</v>
      </c>
      <c r="F119" s="3381" t="s">
        <v>28033</v>
      </c>
      <c r="G119" s="3382"/>
      <c r="H119" s="3383"/>
      <c r="I119" s="3384"/>
    </row>
    <row r="120" spans="1:9" s="3385" customFormat="1">
      <c r="A120" s="3378">
        <v>64</v>
      </c>
      <c r="B120" s="3379" t="s">
        <v>26247</v>
      </c>
      <c r="C120" s="3379" t="s">
        <v>26248</v>
      </c>
      <c r="D120" s="3379" t="str">
        <f>LEFT(C120, FIND("""", C120))</f>
        <v>2"</v>
      </c>
      <c r="E120" s="3380">
        <v>150</v>
      </c>
      <c r="F120" s="3381" t="s">
        <v>28033</v>
      </c>
      <c r="G120" s="3382"/>
      <c r="H120" s="3383"/>
      <c r="I120" s="3384">
        <v>1</v>
      </c>
    </row>
    <row r="121" spans="1:9" s="3385" customFormat="1">
      <c r="A121" s="3378">
        <v>65</v>
      </c>
      <c r="B121" s="3379" t="s">
        <v>26249</v>
      </c>
      <c r="C121" s="3379" t="s">
        <v>26250</v>
      </c>
      <c r="D121" s="3379" t="str">
        <f>LEFT(C121, FIND("""", C121))</f>
        <v>6"</v>
      </c>
      <c r="E121" s="3386"/>
      <c r="F121" s="3387"/>
      <c r="G121" s="3388"/>
      <c r="H121" s="3389"/>
      <c r="I121" s="3384">
        <v>1</v>
      </c>
    </row>
    <row r="122" spans="1:9" s="3385" customFormat="1">
      <c r="A122" s="3378">
        <v>66</v>
      </c>
      <c r="B122" s="3379" t="s">
        <v>26251</v>
      </c>
      <c r="C122" s="3379" t="s">
        <v>26252</v>
      </c>
      <c r="D122" s="3379" t="str">
        <f>LEFT(C122, FIND("""", C122))</f>
        <v>4"</v>
      </c>
      <c r="E122" s="3380">
        <v>150</v>
      </c>
      <c r="F122" s="3381" t="s">
        <v>28033</v>
      </c>
      <c r="G122" s="3382"/>
      <c r="H122" s="3383"/>
      <c r="I122" s="3384">
        <v>1</v>
      </c>
    </row>
    <row r="123" spans="1:9">
      <c r="A123" s="3371">
        <v>67</v>
      </c>
      <c r="B123" s="3372" t="s">
        <v>26253</v>
      </c>
      <c r="C123" s="3372" t="s">
        <v>26254</v>
      </c>
      <c r="D123" s="3372" t="str">
        <f>LEFT(C123, FIND("""", C123))</f>
        <v>2"</v>
      </c>
      <c r="E123" s="3377">
        <v>150</v>
      </c>
      <c r="F123" s="3369" t="s">
        <v>28038</v>
      </c>
      <c r="G123" s="3367"/>
      <c r="H123" s="3366"/>
      <c r="I123" s="3391">
        <v>1</v>
      </c>
    </row>
    <row r="124" spans="1:9">
      <c r="A124" s="3371"/>
      <c r="B124" s="3372"/>
      <c r="C124" s="3372"/>
      <c r="D124" s="3372" t="s">
        <v>22613</v>
      </c>
      <c r="E124" s="3377">
        <v>150</v>
      </c>
      <c r="F124" s="3369" t="s">
        <v>27789</v>
      </c>
      <c r="G124" s="3367"/>
      <c r="H124" s="3366"/>
      <c r="I124" s="3391"/>
    </row>
    <row r="125" spans="1:9">
      <c r="A125" s="3371"/>
      <c r="B125" s="3372"/>
      <c r="C125" s="3372"/>
      <c r="D125" s="3372" t="s">
        <v>22599</v>
      </c>
      <c r="E125" s="3377">
        <v>150</v>
      </c>
      <c r="F125" s="3369" t="s">
        <v>22598</v>
      </c>
      <c r="G125" s="3367"/>
      <c r="H125" s="3366"/>
      <c r="I125" s="3391"/>
    </row>
    <row r="126" spans="1:9" s="3385" customFormat="1">
      <c r="A126" s="3378">
        <v>68</v>
      </c>
      <c r="B126" s="3379" t="s">
        <v>26255</v>
      </c>
      <c r="C126" s="3379" t="s">
        <v>26256</v>
      </c>
      <c r="D126" s="3379" t="s">
        <v>22600</v>
      </c>
      <c r="E126" s="3380">
        <v>150</v>
      </c>
      <c r="F126" s="3381" t="s">
        <v>28033</v>
      </c>
      <c r="G126" s="3382"/>
      <c r="H126" s="3383"/>
      <c r="I126" s="3384">
        <v>1</v>
      </c>
    </row>
    <row r="127" spans="1:9" s="3385" customFormat="1">
      <c r="A127" s="3378">
        <v>69</v>
      </c>
      <c r="B127" s="3379" t="s">
        <v>26257</v>
      </c>
      <c r="C127" s="3379" t="s">
        <v>26258</v>
      </c>
      <c r="D127" s="3379" t="str">
        <f>LEFT(C127, FIND("""", C127))</f>
        <v>4"</v>
      </c>
      <c r="E127" s="3380"/>
      <c r="F127" s="3381"/>
      <c r="G127" s="3382"/>
      <c r="H127" s="3383"/>
      <c r="I127" s="3384"/>
    </row>
    <row r="128" spans="1:9" s="3385" customFormat="1">
      <c r="A128" s="3378"/>
      <c r="B128" s="3379"/>
      <c r="C128" s="3379"/>
      <c r="D128" s="3379" t="s">
        <v>22600</v>
      </c>
      <c r="E128" s="3380">
        <v>150</v>
      </c>
      <c r="F128" s="3381" t="s">
        <v>28033</v>
      </c>
      <c r="G128" s="3382"/>
      <c r="H128" s="3383"/>
      <c r="I128" s="3384"/>
    </row>
    <row r="129" spans="1:9" s="3385" customFormat="1">
      <c r="A129" s="3378">
        <v>70</v>
      </c>
      <c r="B129" s="3379" t="s">
        <v>26259</v>
      </c>
      <c r="C129" s="3379" t="s">
        <v>26260</v>
      </c>
      <c r="D129" s="3379" t="str">
        <f t="shared" ref="D129:D150" si="2">LEFT(C129, FIND("""", C129))</f>
        <v>4"</v>
      </c>
      <c r="E129" s="3380">
        <v>150</v>
      </c>
      <c r="F129" s="3381" t="s">
        <v>28034</v>
      </c>
      <c r="G129" s="3382"/>
      <c r="H129" s="3383"/>
      <c r="I129" s="3384">
        <v>1</v>
      </c>
    </row>
    <row r="130" spans="1:9">
      <c r="A130" s="3371">
        <v>71</v>
      </c>
      <c r="B130" s="3372" t="s">
        <v>26261</v>
      </c>
      <c r="C130" s="3372" t="s">
        <v>26262</v>
      </c>
      <c r="D130" s="3372" t="str">
        <f>LEFT(C130, FIND("""", C130))</f>
        <v>3"</v>
      </c>
      <c r="E130" s="3377">
        <v>150</v>
      </c>
      <c r="F130" s="3369" t="s">
        <v>27788</v>
      </c>
      <c r="G130" s="3367"/>
      <c r="H130" s="3366"/>
      <c r="I130" s="3391">
        <v>1</v>
      </c>
    </row>
    <row r="131" spans="1:9">
      <c r="A131" s="3371"/>
      <c r="B131" s="3372"/>
      <c r="C131" s="3372"/>
      <c r="D131" s="3372">
        <v>2</v>
      </c>
      <c r="E131" s="3377">
        <v>150</v>
      </c>
      <c r="F131" s="3369" t="s">
        <v>27913</v>
      </c>
      <c r="G131" s="3367"/>
      <c r="H131" s="3366"/>
      <c r="I131" s="3391"/>
    </row>
    <row r="132" spans="1:9">
      <c r="A132" s="3371">
        <v>72</v>
      </c>
      <c r="B132" s="3372" t="s">
        <v>26263</v>
      </c>
      <c r="C132" s="3372" t="s">
        <v>26264</v>
      </c>
      <c r="D132" s="3372" t="str">
        <f t="shared" si="2"/>
        <v>3"</v>
      </c>
      <c r="E132" s="3373"/>
      <c r="F132" s="3374"/>
      <c r="G132" s="3375"/>
      <c r="H132" s="3376"/>
      <c r="I132" s="3365">
        <v>1</v>
      </c>
    </row>
    <row r="133" spans="1:9">
      <c r="A133" s="3371">
        <v>73</v>
      </c>
      <c r="B133" s="3372" t="s">
        <v>26265</v>
      </c>
      <c r="C133" s="3372" t="s">
        <v>26266</v>
      </c>
      <c r="D133" s="3372" t="str">
        <f t="shared" si="2"/>
        <v>3"</v>
      </c>
      <c r="E133" s="3373"/>
      <c r="F133" s="3374"/>
      <c r="G133" s="3375"/>
      <c r="H133" s="3376"/>
      <c r="I133" s="3365">
        <v>1</v>
      </c>
    </row>
    <row r="134" spans="1:9">
      <c r="A134" s="3371">
        <v>74</v>
      </c>
      <c r="B134" s="3372" t="s">
        <v>26267</v>
      </c>
      <c r="C134" s="3372" t="s">
        <v>26268</v>
      </c>
      <c r="D134" s="3372" t="str">
        <f t="shared" si="2"/>
        <v>3"</v>
      </c>
      <c r="E134" s="3373"/>
      <c r="F134" s="3374"/>
      <c r="G134" s="3375"/>
      <c r="H134" s="3376"/>
      <c r="I134" s="3365">
        <v>1</v>
      </c>
    </row>
    <row r="135" spans="1:9">
      <c r="A135" s="3371">
        <v>75</v>
      </c>
      <c r="B135" s="3372" t="s">
        <v>26269</v>
      </c>
      <c r="C135" s="3372" t="s">
        <v>26270</v>
      </c>
      <c r="D135" s="3372" t="str">
        <f>LEFT(C135, FIND("""", C135))</f>
        <v>3"</v>
      </c>
      <c r="E135" s="3377">
        <v>150</v>
      </c>
      <c r="F135" s="3369" t="s">
        <v>27788</v>
      </c>
      <c r="G135" s="3367"/>
      <c r="H135" s="3366"/>
      <c r="I135" s="3391">
        <v>1</v>
      </c>
    </row>
    <row r="136" spans="1:9">
      <c r="A136" s="3371"/>
      <c r="B136" s="3372"/>
      <c r="C136" s="3372"/>
      <c r="D136" s="3372" t="s">
        <v>971</v>
      </c>
      <c r="E136" s="3377">
        <v>150</v>
      </c>
      <c r="F136" s="3369" t="s">
        <v>27788</v>
      </c>
      <c r="G136" s="3367"/>
      <c r="H136" s="3366"/>
      <c r="I136" s="3391"/>
    </row>
    <row r="137" spans="1:9">
      <c r="A137" s="3371">
        <v>76</v>
      </c>
      <c r="B137" s="3372" t="s">
        <v>26271</v>
      </c>
      <c r="C137" s="3372" t="s">
        <v>26272</v>
      </c>
      <c r="D137" s="3372" t="str">
        <f>LEFT(C137, FIND("""", C137))</f>
        <v>6"</v>
      </c>
      <c r="E137" s="3377">
        <v>150</v>
      </c>
      <c r="F137" s="3369" t="s">
        <v>27788</v>
      </c>
      <c r="G137" s="3367"/>
      <c r="H137" s="3366"/>
      <c r="I137" s="3391">
        <v>1</v>
      </c>
    </row>
    <row r="138" spans="1:9">
      <c r="A138" s="3371"/>
      <c r="B138" s="3372"/>
      <c r="C138" s="3372"/>
      <c r="D138" s="3372" t="s">
        <v>22599</v>
      </c>
      <c r="E138" s="3377">
        <v>150</v>
      </c>
      <c r="F138" s="3369" t="s">
        <v>22598</v>
      </c>
      <c r="G138" s="3367"/>
      <c r="H138" s="3366"/>
      <c r="I138" s="3391"/>
    </row>
    <row r="139" spans="1:9">
      <c r="A139" s="3371">
        <v>77</v>
      </c>
      <c r="B139" s="3372" t="s">
        <v>26273</v>
      </c>
      <c r="C139" s="3372" t="s">
        <v>26274</v>
      </c>
      <c r="D139" s="3372" t="str">
        <f t="shared" si="2"/>
        <v>6"</v>
      </c>
      <c r="E139" s="3377"/>
      <c r="F139" s="3369"/>
      <c r="G139" s="3367"/>
      <c r="H139" s="3366"/>
    </row>
    <row r="140" spans="1:9" s="3385" customFormat="1">
      <c r="A140" s="3378">
        <v>78</v>
      </c>
      <c r="B140" s="3379" t="s">
        <v>26275</v>
      </c>
      <c r="C140" s="3379" t="s">
        <v>26276</v>
      </c>
      <c r="D140" s="3379" t="str">
        <f t="shared" si="2"/>
        <v>2"</v>
      </c>
      <c r="E140" s="3386"/>
      <c r="F140" s="3387"/>
      <c r="G140" s="3388"/>
      <c r="H140" s="3389"/>
      <c r="I140" s="3384">
        <v>1</v>
      </c>
    </row>
    <row r="141" spans="1:9">
      <c r="A141" s="3371">
        <v>79</v>
      </c>
      <c r="B141" s="3372" t="s">
        <v>26277</v>
      </c>
      <c r="C141" s="3372" t="s">
        <v>26278</v>
      </c>
      <c r="D141" s="3372" t="str">
        <f>LEFT(C141, FIND("""", C141))</f>
        <v>6"</v>
      </c>
      <c r="E141" s="3377">
        <v>150</v>
      </c>
      <c r="F141" s="3369" t="s">
        <v>22598</v>
      </c>
      <c r="G141" s="3367"/>
      <c r="H141" s="3366"/>
      <c r="I141" s="3391">
        <v>1</v>
      </c>
    </row>
    <row r="142" spans="1:9">
      <c r="A142" s="3371"/>
      <c r="B142" s="3372"/>
      <c r="C142" s="3372"/>
      <c r="D142" s="3372" t="s">
        <v>22599</v>
      </c>
      <c r="E142" s="3377">
        <v>150</v>
      </c>
      <c r="F142" s="3369" t="s">
        <v>22598</v>
      </c>
      <c r="G142" s="3367"/>
      <c r="H142" s="3366"/>
      <c r="I142" s="3391"/>
    </row>
    <row r="143" spans="1:9">
      <c r="A143" s="3371">
        <v>80</v>
      </c>
      <c r="B143" s="3372" t="s">
        <v>26279</v>
      </c>
      <c r="C143" s="3372" t="s">
        <v>26280</v>
      </c>
      <c r="D143" s="3372" t="str">
        <f t="shared" si="2"/>
        <v>10"</v>
      </c>
      <c r="E143" s="3373"/>
      <c r="F143" s="3374"/>
      <c r="G143" s="3375"/>
      <c r="H143" s="3376"/>
      <c r="I143" s="3365">
        <v>1</v>
      </c>
    </row>
    <row r="144" spans="1:9">
      <c r="A144" s="3371">
        <v>81</v>
      </c>
      <c r="B144" s="3372" t="s">
        <v>26281</v>
      </c>
      <c r="C144" s="3372" t="s">
        <v>26282</v>
      </c>
      <c r="D144" s="3372" t="str">
        <f>LEFT(C144, FIND("""", C144))</f>
        <v>8"</v>
      </c>
      <c r="E144" s="3377">
        <v>300</v>
      </c>
      <c r="F144" s="3369" t="s">
        <v>22598</v>
      </c>
      <c r="G144" s="3367"/>
      <c r="H144" s="3366"/>
      <c r="I144" s="3391">
        <v>1</v>
      </c>
    </row>
    <row r="145" spans="1:9">
      <c r="A145" s="3371">
        <v>82</v>
      </c>
      <c r="B145" s="3372" t="s">
        <v>26283</v>
      </c>
      <c r="C145" s="3372" t="s">
        <v>26284</v>
      </c>
      <c r="D145" s="3372" t="str">
        <f t="shared" si="2"/>
        <v>3"</v>
      </c>
      <c r="E145" s="3373"/>
      <c r="F145" s="3374"/>
      <c r="G145" s="3375"/>
      <c r="H145" s="3376"/>
      <c r="I145" s="3365">
        <v>1</v>
      </c>
    </row>
    <row r="146" spans="1:9">
      <c r="A146" s="3371">
        <v>83</v>
      </c>
      <c r="B146" s="3372" t="s">
        <v>26285</v>
      </c>
      <c r="C146" s="3372" t="s">
        <v>26286</v>
      </c>
      <c r="D146" s="3372" t="str">
        <f>LEFT(C146, FIND("""", C146))</f>
        <v>3"</v>
      </c>
      <c r="E146" s="3377">
        <v>150</v>
      </c>
      <c r="F146" s="3369" t="s">
        <v>22598</v>
      </c>
      <c r="G146" s="3367"/>
      <c r="H146" s="3366"/>
      <c r="I146" s="3391">
        <v>1</v>
      </c>
    </row>
    <row r="147" spans="1:9">
      <c r="A147" s="3371">
        <v>84</v>
      </c>
      <c r="B147" s="3372" t="s">
        <v>26287</v>
      </c>
      <c r="C147" s="3372" t="s">
        <v>26288</v>
      </c>
      <c r="D147" s="3372" t="str">
        <f>LEFT(C147, FIND("""", C147))</f>
        <v>3"</v>
      </c>
      <c r="E147" s="3377">
        <v>150</v>
      </c>
      <c r="F147" s="3369" t="s">
        <v>22598</v>
      </c>
      <c r="G147" s="3367"/>
      <c r="H147" s="3366"/>
      <c r="I147" s="3391">
        <v>1</v>
      </c>
    </row>
    <row r="148" spans="1:9">
      <c r="A148" s="3371">
        <v>85</v>
      </c>
      <c r="B148" s="3372" t="s">
        <v>26289</v>
      </c>
      <c r="C148" s="3372" t="s">
        <v>26288</v>
      </c>
      <c r="D148" s="3372" t="str">
        <f t="shared" si="2"/>
        <v>3"</v>
      </c>
      <c r="E148" s="3373"/>
      <c r="F148" s="3374"/>
      <c r="G148" s="3375"/>
      <c r="H148" s="3376"/>
      <c r="I148" s="3365">
        <v>1</v>
      </c>
    </row>
    <row r="149" spans="1:9" s="3385" customFormat="1">
      <c r="A149" s="3378">
        <v>86</v>
      </c>
      <c r="B149" s="3379" t="s">
        <v>26290</v>
      </c>
      <c r="C149" s="3379" t="s">
        <v>26291</v>
      </c>
      <c r="D149" s="3379" t="str">
        <f t="shared" si="2"/>
        <v>4"</v>
      </c>
      <c r="E149" s="3386"/>
      <c r="F149" s="3387"/>
      <c r="G149" s="3388"/>
      <c r="H149" s="3389"/>
      <c r="I149" s="3384">
        <v>1</v>
      </c>
    </row>
    <row r="150" spans="1:9" s="3385" customFormat="1">
      <c r="A150" s="3378">
        <v>87</v>
      </c>
      <c r="B150" s="3379" t="s">
        <v>26293</v>
      </c>
      <c r="C150" s="3379" t="s">
        <v>26294</v>
      </c>
      <c r="D150" s="3379" t="str">
        <f t="shared" si="2"/>
        <v>4"</v>
      </c>
      <c r="E150" s="3386"/>
      <c r="F150" s="3387"/>
      <c r="G150" s="3388"/>
      <c r="H150" s="3389"/>
      <c r="I150" s="3384">
        <v>1</v>
      </c>
    </row>
    <row r="151" spans="1:9" s="3385" customFormat="1">
      <c r="A151" s="3378"/>
      <c r="B151" s="3379"/>
      <c r="C151" s="3379"/>
      <c r="D151" s="3379" t="s">
        <v>22599</v>
      </c>
      <c r="E151" s="3380">
        <v>150</v>
      </c>
      <c r="F151" s="3381" t="s">
        <v>28033</v>
      </c>
      <c r="G151" s="3382"/>
      <c r="H151" s="3383"/>
      <c r="I151" s="3384"/>
    </row>
    <row r="152" spans="1:9" s="3385" customFormat="1">
      <c r="A152" s="3378"/>
      <c r="B152" s="3379"/>
      <c r="C152" s="3379"/>
      <c r="D152" s="3379" t="s">
        <v>22600</v>
      </c>
      <c r="E152" s="3380">
        <v>150</v>
      </c>
      <c r="F152" s="3381" t="s">
        <v>28033</v>
      </c>
      <c r="G152" s="3382"/>
      <c r="H152" s="3383"/>
      <c r="I152" s="3384"/>
    </row>
    <row r="153" spans="1:9" s="3385" customFormat="1">
      <c r="A153" s="3378">
        <v>88</v>
      </c>
      <c r="B153" s="3379" t="s">
        <v>26295</v>
      </c>
      <c r="C153" s="3379" t="s">
        <v>26296</v>
      </c>
      <c r="D153" s="3379" t="str">
        <f t="shared" ref="D153:D175" si="3">LEFT(C153, FIND("""", C153))</f>
        <v>16"</v>
      </c>
      <c r="E153" s="3386"/>
      <c r="F153" s="3387"/>
      <c r="G153" s="3388"/>
      <c r="H153" s="3389"/>
      <c r="I153" s="3384">
        <v>1</v>
      </c>
    </row>
    <row r="154" spans="1:9" s="3385" customFormat="1">
      <c r="A154" s="3378">
        <v>89</v>
      </c>
      <c r="B154" s="3379" t="s">
        <v>26297</v>
      </c>
      <c r="C154" s="3379" t="s">
        <v>26298</v>
      </c>
      <c r="D154" s="3379" t="str">
        <f t="shared" si="3"/>
        <v>16"</v>
      </c>
      <c r="E154" s="3386"/>
      <c r="F154" s="3387"/>
      <c r="G154" s="3388"/>
      <c r="H154" s="3389"/>
      <c r="I154" s="3384">
        <v>1</v>
      </c>
    </row>
    <row r="155" spans="1:9" s="3385" customFormat="1">
      <c r="A155" s="3378">
        <v>90</v>
      </c>
      <c r="B155" s="3379" t="s">
        <v>26299</v>
      </c>
      <c r="C155" s="3379" t="s">
        <v>26300</v>
      </c>
      <c r="D155" s="3379" t="str">
        <f t="shared" si="3"/>
        <v>16"</v>
      </c>
      <c r="E155" s="3386"/>
      <c r="F155" s="3387"/>
      <c r="G155" s="3388"/>
      <c r="H155" s="3389"/>
      <c r="I155" s="3384">
        <v>1</v>
      </c>
    </row>
    <row r="156" spans="1:9" s="3385" customFormat="1">
      <c r="A156" s="3378">
        <v>91</v>
      </c>
      <c r="B156" s="3379" t="s">
        <v>26301</v>
      </c>
      <c r="C156" s="3379" t="s">
        <v>26302</v>
      </c>
      <c r="D156" s="3379" t="str">
        <f t="shared" si="3"/>
        <v>3"</v>
      </c>
      <c r="E156" s="3380">
        <v>150</v>
      </c>
      <c r="F156" s="3381" t="s">
        <v>28033</v>
      </c>
      <c r="G156" s="3382"/>
      <c r="H156" s="3383"/>
      <c r="I156" s="3384">
        <v>1</v>
      </c>
    </row>
    <row r="157" spans="1:9">
      <c r="A157" s="3371">
        <v>92</v>
      </c>
      <c r="B157" s="3372" t="s">
        <v>26303</v>
      </c>
      <c r="C157" s="3372" t="s">
        <v>26304</v>
      </c>
      <c r="D157" s="3372" t="str">
        <f t="shared" si="3"/>
        <v>4"</v>
      </c>
      <c r="E157" s="3373"/>
      <c r="F157" s="3374"/>
      <c r="G157" s="3375"/>
      <c r="H157" s="3376"/>
      <c r="I157" s="3365">
        <v>1</v>
      </c>
    </row>
    <row r="158" spans="1:9">
      <c r="A158" s="3371">
        <v>93</v>
      </c>
      <c r="B158" s="3372" t="s">
        <v>26305</v>
      </c>
      <c r="C158" s="3372" t="s">
        <v>26306</v>
      </c>
      <c r="D158" s="3372" t="str">
        <f>LEFT(C158, FIND("""", C158))</f>
        <v>2"</v>
      </c>
      <c r="E158" s="3377">
        <v>150</v>
      </c>
      <c r="F158" s="3369" t="s">
        <v>28038</v>
      </c>
      <c r="G158" s="3367"/>
      <c r="H158" s="3366"/>
      <c r="I158" s="3391">
        <v>1</v>
      </c>
    </row>
    <row r="159" spans="1:9">
      <c r="A159" s="3371">
        <v>94</v>
      </c>
      <c r="B159" s="3372" t="s">
        <v>26308</v>
      </c>
      <c r="C159" s="3372" t="s">
        <v>26309</v>
      </c>
      <c r="D159" s="3372" t="str">
        <f t="shared" si="3"/>
        <v>2"</v>
      </c>
      <c r="E159" s="3377"/>
      <c r="F159" s="3369"/>
      <c r="G159" s="3367"/>
      <c r="H159" s="3366"/>
    </row>
    <row r="160" spans="1:9">
      <c r="A160" s="3371">
        <v>95</v>
      </c>
      <c r="B160" s="3372" t="s">
        <v>26310</v>
      </c>
      <c r="C160" s="3372" t="s">
        <v>26311</v>
      </c>
      <c r="D160" s="3372" t="str">
        <f t="shared" si="3"/>
        <v>2"</v>
      </c>
      <c r="E160" s="3373"/>
      <c r="F160" s="3374"/>
      <c r="G160" s="3375"/>
      <c r="H160" s="3376"/>
      <c r="I160" s="3365">
        <v>1</v>
      </c>
    </row>
    <row r="161" spans="1:9">
      <c r="A161" s="3371">
        <v>96</v>
      </c>
      <c r="B161" s="3372" t="s">
        <v>26312</v>
      </c>
      <c r="C161" s="3372" t="s">
        <v>26313</v>
      </c>
      <c r="D161" s="3372" t="str">
        <f t="shared" si="3"/>
        <v>4"</v>
      </c>
      <c r="E161" s="3373"/>
      <c r="F161" s="3374"/>
      <c r="G161" s="3375"/>
      <c r="H161" s="3376"/>
      <c r="I161" s="3365">
        <v>1</v>
      </c>
    </row>
    <row r="162" spans="1:9">
      <c r="A162" s="3371">
        <v>97</v>
      </c>
      <c r="B162" s="3372" t="s">
        <v>26315</v>
      </c>
      <c r="C162" s="3372" t="s">
        <v>26316</v>
      </c>
      <c r="D162" s="3372" t="str">
        <f>LEFT(C162, FIND("""", C162))</f>
        <v>6"</v>
      </c>
      <c r="E162" s="3377">
        <v>150</v>
      </c>
      <c r="F162" s="3369" t="s">
        <v>22626</v>
      </c>
      <c r="G162" s="3367"/>
      <c r="H162" s="3366"/>
      <c r="I162" s="3391">
        <v>1</v>
      </c>
    </row>
    <row r="163" spans="1:9">
      <c r="A163" s="3371"/>
      <c r="B163" s="3372"/>
      <c r="C163" s="3372"/>
      <c r="D163" s="3372" t="s">
        <v>22599</v>
      </c>
      <c r="E163" s="3377">
        <v>150</v>
      </c>
      <c r="F163" s="3369" t="s">
        <v>22626</v>
      </c>
      <c r="G163" s="3367"/>
      <c r="H163" s="3366"/>
      <c r="I163" s="3391"/>
    </row>
    <row r="164" spans="1:9">
      <c r="A164" s="3371">
        <v>98</v>
      </c>
      <c r="B164" s="3372" t="s">
        <v>26318</v>
      </c>
      <c r="C164" s="3372" t="s">
        <v>26319</v>
      </c>
      <c r="D164" s="3372" t="str">
        <f>LEFT(C164, FIND("""", C164))</f>
        <v>4"</v>
      </c>
      <c r="E164" s="3377">
        <v>150</v>
      </c>
      <c r="F164" s="3369" t="s">
        <v>22598</v>
      </c>
      <c r="G164" s="3367"/>
      <c r="H164" s="3366"/>
      <c r="I164" s="3391">
        <v>1</v>
      </c>
    </row>
    <row r="165" spans="1:9">
      <c r="A165" s="3371"/>
      <c r="B165" s="3372"/>
      <c r="C165" s="3372"/>
      <c r="D165" s="3372" t="s">
        <v>22599</v>
      </c>
      <c r="E165" s="3377">
        <v>150</v>
      </c>
      <c r="F165" s="3369" t="s">
        <v>22598</v>
      </c>
      <c r="G165" s="3367"/>
      <c r="H165" s="3366"/>
      <c r="I165" s="3391"/>
    </row>
    <row r="166" spans="1:9">
      <c r="A166" s="3371"/>
      <c r="B166" s="3372"/>
      <c r="C166" s="3372"/>
      <c r="D166" s="3372" t="s">
        <v>22600</v>
      </c>
      <c r="E166" s="3377">
        <v>150</v>
      </c>
      <c r="F166" s="3369" t="s">
        <v>22598</v>
      </c>
      <c r="G166" s="3367"/>
      <c r="H166" s="3366"/>
      <c r="I166" s="3391"/>
    </row>
    <row r="167" spans="1:9">
      <c r="A167" s="3371">
        <v>99</v>
      </c>
      <c r="B167" s="3372" t="s">
        <v>26320</v>
      </c>
      <c r="C167" s="3372" t="s">
        <v>26319</v>
      </c>
      <c r="D167" s="3372" t="str">
        <f>LEFT(C167, FIND("""", C167))</f>
        <v>4"</v>
      </c>
      <c r="E167" s="3377">
        <v>150</v>
      </c>
      <c r="F167" s="3369" t="s">
        <v>22598</v>
      </c>
      <c r="G167" s="3367"/>
      <c r="H167" s="3366"/>
      <c r="I167" s="3391">
        <v>1</v>
      </c>
    </row>
    <row r="168" spans="1:9">
      <c r="A168" s="3371"/>
      <c r="B168" s="3372"/>
      <c r="C168" s="3372"/>
      <c r="D168" s="3372" t="s">
        <v>22599</v>
      </c>
      <c r="E168" s="3377">
        <v>150</v>
      </c>
      <c r="F168" s="3369" t="s">
        <v>22598</v>
      </c>
      <c r="G168" s="3367"/>
      <c r="H168" s="3366"/>
      <c r="I168" s="3391"/>
    </row>
    <row r="169" spans="1:9">
      <c r="A169" s="3371">
        <v>100</v>
      </c>
      <c r="B169" s="3372" t="s">
        <v>26321</v>
      </c>
      <c r="C169" s="3372" t="s">
        <v>26322</v>
      </c>
      <c r="D169" s="3372" t="str">
        <f t="shared" si="3"/>
        <v>4"</v>
      </c>
      <c r="E169" s="3373"/>
      <c r="F169" s="3374"/>
      <c r="G169" s="3375"/>
      <c r="H169" s="3376"/>
      <c r="I169" s="3365">
        <v>1</v>
      </c>
    </row>
    <row r="170" spans="1:9" s="3385" customFormat="1">
      <c r="A170" s="3378">
        <v>101</v>
      </c>
      <c r="B170" s="3379" t="s">
        <v>26323</v>
      </c>
      <c r="C170" s="3379" t="s">
        <v>26324</v>
      </c>
      <c r="D170" s="3379" t="str">
        <f t="shared" si="3"/>
        <v>3"</v>
      </c>
      <c r="E170" s="3380">
        <v>150</v>
      </c>
      <c r="F170" s="3381" t="s">
        <v>27788</v>
      </c>
      <c r="G170" s="3382"/>
      <c r="H170" s="3383"/>
      <c r="I170" s="3384">
        <v>1</v>
      </c>
    </row>
    <row r="171" spans="1:9" s="3385" customFormat="1">
      <c r="A171" s="3378">
        <v>102</v>
      </c>
      <c r="B171" s="3379" t="s">
        <v>26326</v>
      </c>
      <c r="C171" s="3379" t="s">
        <v>26327</v>
      </c>
      <c r="D171" s="3379" t="str">
        <f t="shared" si="3"/>
        <v>3"</v>
      </c>
      <c r="E171" s="3380">
        <v>150</v>
      </c>
      <c r="F171" s="3381" t="s">
        <v>27788</v>
      </c>
      <c r="G171" s="3382"/>
      <c r="H171" s="3383"/>
      <c r="I171" s="3384">
        <v>1</v>
      </c>
    </row>
    <row r="172" spans="1:9" s="3385" customFormat="1">
      <c r="A172" s="3378">
        <v>103</v>
      </c>
      <c r="B172" s="3379" t="s">
        <v>26329</v>
      </c>
      <c r="C172" s="3379" t="s">
        <v>26330</v>
      </c>
      <c r="D172" s="3379" t="str">
        <f t="shared" si="3"/>
        <v>6"</v>
      </c>
      <c r="E172" s="3386"/>
      <c r="F172" s="3387"/>
      <c r="G172" s="3388"/>
      <c r="H172" s="3389"/>
      <c r="I172" s="3384">
        <v>1</v>
      </c>
    </row>
    <row r="173" spans="1:9" s="3385" customFormat="1">
      <c r="A173" s="3378">
        <v>104</v>
      </c>
      <c r="B173" s="3379" t="s">
        <v>26331</v>
      </c>
      <c r="C173" s="3379" t="s">
        <v>26332</v>
      </c>
      <c r="D173" s="3379" t="str">
        <f t="shared" si="3"/>
        <v>2"</v>
      </c>
      <c r="E173" s="3380">
        <v>150</v>
      </c>
      <c r="F173" s="3381" t="s">
        <v>28034</v>
      </c>
      <c r="G173" s="3382"/>
      <c r="H173" s="3383"/>
      <c r="I173" s="3384">
        <v>1</v>
      </c>
    </row>
    <row r="174" spans="1:9" s="3385" customFormat="1">
      <c r="A174" s="3378">
        <v>105</v>
      </c>
      <c r="B174" s="3379" t="s">
        <v>26333</v>
      </c>
      <c r="C174" s="3379" t="s">
        <v>26334</v>
      </c>
      <c r="D174" s="3379" t="str">
        <f t="shared" si="3"/>
        <v>2"</v>
      </c>
      <c r="E174" s="3380"/>
      <c r="F174" s="3381" t="s">
        <v>28034</v>
      </c>
      <c r="G174" s="3382"/>
      <c r="H174" s="3383"/>
      <c r="I174" s="3384">
        <v>1</v>
      </c>
    </row>
    <row r="175" spans="1:9" s="3385" customFormat="1">
      <c r="A175" s="3378">
        <v>106</v>
      </c>
      <c r="B175" s="3379" t="s">
        <v>26335</v>
      </c>
      <c r="C175" s="3379" t="s">
        <v>26336</v>
      </c>
      <c r="D175" s="3379" t="str">
        <f t="shared" si="3"/>
        <v>6"</v>
      </c>
      <c r="E175" s="3380">
        <v>150</v>
      </c>
      <c r="F175" s="3381" t="s">
        <v>28034</v>
      </c>
      <c r="G175" s="3382"/>
      <c r="H175" s="3383"/>
      <c r="I175" s="3384">
        <v>1</v>
      </c>
    </row>
    <row r="176" spans="1:9" s="3385" customFormat="1">
      <c r="A176" s="3378"/>
      <c r="B176" s="3379"/>
      <c r="C176" s="3379"/>
      <c r="D176" s="3379" t="s">
        <v>22600</v>
      </c>
      <c r="E176" s="3380">
        <v>150</v>
      </c>
      <c r="F176" s="3381" t="s">
        <v>28033</v>
      </c>
      <c r="G176" s="3382"/>
      <c r="H176" s="3383"/>
      <c r="I176" s="3384"/>
    </row>
    <row r="177" spans="1:9" s="3385" customFormat="1">
      <c r="A177" s="3378">
        <v>107</v>
      </c>
      <c r="B177" s="3379" t="s">
        <v>26337</v>
      </c>
      <c r="C177" s="3379" t="s">
        <v>26338</v>
      </c>
      <c r="D177" s="3379" t="str">
        <f>LEFT(C177, FIND("""", C177))</f>
        <v>6"</v>
      </c>
      <c r="E177" s="3380">
        <v>150</v>
      </c>
      <c r="F177" s="3381" t="s">
        <v>28034</v>
      </c>
      <c r="G177" s="3382"/>
      <c r="H177" s="3383"/>
      <c r="I177" s="3384">
        <v>1</v>
      </c>
    </row>
    <row r="178" spans="1:9" s="3385" customFormat="1">
      <c r="A178" s="3378"/>
      <c r="B178" s="3379"/>
      <c r="C178" s="3379"/>
      <c r="D178" s="3379" t="s">
        <v>22600</v>
      </c>
      <c r="E178" s="3380">
        <v>150</v>
      </c>
      <c r="F178" s="3381" t="s">
        <v>28033</v>
      </c>
      <c r="G178" s="3382"/>
      <c r="H178" s="3383"/>
      <c r="I178" s="3384"/>
    </row>
    <row r="179" spans="1:9" s="3385" customFormat="1">
      <c r="A179" s="3378">
        <v>108</v>
      </c>
      <c r="B179" s="3379" t="s">
        <v>26339</v>
      </c>
      <c r="C179" s="3379" t="s">
        <v>26340</v>
      </c>
      <c r="D179" s="3379" t="str">
        <f t="shared" ref="D179:D194" si="4">LEFT(C179, FIND("""", C179))</f>
        <v>6"</v>
      </c>
      <c r="E179" s="3380">
        <v>150</v>
      </c>
      <c r="F179" s="3381" t="s">
        <v>28034</v>
      </c>
      <c r="G179" s="3382"/>
      <c r="H179" s="3383"/>
      <c r="I179" s="3384">
        <v>1</v>
      </c>
    </row>
    <row r="180" spans="1:9">
      <c r="A180" s="3371">
        <v>109</v>
      </c>
      <c r="B180" s="3372" t="s">
        <v>26341</v>
      </c>
      <c r="C180" s="3372" t="s">
        <v>26342</v>
      </c>
      <c r="D180" s="3372" t="str">
        <f>LEFT(C180, FIND("""", C180))</f>
        <v>2"</v>
      </c>
      <c r="E180" s="3377">
        <v>150</v>
      </c>
      <c r="F180" s="3369" t="s">
        <v>27908</v>
      </c>
      <c r="G180" s="3367"/>
      <c r="H180" s="3366"/>
      <c r="I180" s="3391">
        <v>1</v>
      </c>
    </row>
    <row r="181" spans="1:9">
      <c r="A181" s="3371">
        <v>110</v>
      </c>
      <c r="B181" s="3372" t="s">
        <v>26343</v>
      </c>
      <c r="C181" s="3372" t="s">
        <v>26342</v>
      </c>
      <c r="D181" s="3372" t="str">
        <f>LEFT(C181, FIND("""", C181))</f>
        <v>2"</v>
      </c>
      <c r="E181" s="3377">
        <v>150</v>
      </c>
      <c r="F181" s="3369" t="s">
        <v>27908</v>
      </c>
      <c r="G181" s="3367"/>
      <c r="H181" s="3366"/>
      <c r="I181" s="3391">
        <v>1</v>
      </c>
    </row>
    <row r="182" spans="1:9">
      <c r="A182" s="3371">
        <v>111</v>
      </c>
      <c r="B182" s="3372" t="s">
        <v>26344</v>
      </c>
      <c r="C182" s="3372" t="s">
        <v>26342</v>
      </c>
      <c r="D182" s="3372" t="str">
        <f>LEFT(C182, FIND("""", C182))</f>
        <v>2"</v>
      </c>
      <c r="E182" s="3377">
        <v>150</v>
      </c>
      <c r="F182" s="3369" t="s">
        <v>27908</v>
      </c>
      <c r="G182" s="3367"/>
      <c r="H182" s="3366"/>
      <c r="I182" s="3391">
        <v>1</v>
      </c>
    </row>
    <row r="183" spans="1:9">
      <c r="A183" s="3371">
        <v>112</v>
      </c>
      <c r="B183" s="3372" t="s">
        <v>26345</v>
      </c>
      <c r="C183" s="3372" t="s">
        <v>26342</v>
      </c>
      <c r="D183" s="3372" t="str">
        <f>LEFT(C183, FIND("""", C183))</f>
        <v>2"</v>
      </c>
      <c r="E183" s="3377">
        <v>150</v>
      </c>
      <c r="F183" s="3369" t="s">
        <v>27908</v>
      </c>
      <c r="G183" s="3367"/>
      <c r="H183" s="3366"/>
      <c r="I183" s="3391">
        <v>1</v>
      </c>
    </row>
    <row r="184" spans="1:9">
      <c r="A184" s="3371">
        <v>113</v>
      </c>
      <c r="B184" s="3372" t="s">
        <v>26346</v>
      </c>
      <c r="C184" s="3372" t="s">
        <v>26347</v>
      </c>
      <c r="D184" s="3372" t="str">
        <f t="shared" si="4"/>
        <v>2"</v>
      </c>
      <c r="E184" s="3373"/>
      <c r="F184" s="3374"/>
      <c r="G184" s="3375"/>
      <c r="H184" s="3376"/>
      <c r="I184" s="3391">
        <v>1</v>
      </c>
    </row>
    <row r="185" spans="1:9" s="3385" customFormat="1">
      <c r="A185" s="3378">
        <v>114</v>
      </c>
      <c r="B185" s="3379" t="s">
        <v>26348</v>
      </c>
      <c r="C185" s="3379" t="s">
        <v>26347</v>
      </c>
      <c r="D185" s="3379" t="str">
        <f t="shared" si="4"/>
        <v>2"</v>
      </c>
      <c r="E185" s="3386"/>
      <c r="F185" s="3387"/>
      <c r="G185" s="3388"/>
      <c r="H185" s="3389"/>
      <c r="I185" s="3384">
        <v>1</v>
      </c>
    </row>
    <row r="186" spans="1:9" s="3385" customFormat="1">
      <c r="A186" s="3378">
        <v>115</v>
      </c>
      <c r="B186" s="3379" t="s">
        <v>26349</v>
      </c>
      <c r="C186" s="3379" t="s">
        <v>26347</v>
      </c>
      <c r="D186" s="3379" t="str">
        <f t="shared" si="4"/>
        <v>2"</v>
      </c>
      <c r="E186" s="3386"/>
      <c r="F186" s="3387"/>
      <c r="G186" s="3388"/>
      <c r="H186" s="3389"/>
      <c r="I186" s="3384">
        <v>1</v>
      </c>
    </row>
    <row r="187" spans="1:9" s="3385" customFormat="1">
      <c r="A187" s="3378">
        <v>116</v>
      </c>
      <c r="B187" s="3379" t="s">
        <v>26350</v>
      </c>
      <c r="C187" s="3379" t="s">
        <v>26351</v>
      </c>
      <c r="D187" s="3379" t="str">
        <f t="shared" si="4"/>
        <v>2"</v>
      </c>
      <c r="E187" s="3380"/>
      <c r="F187" s="3381" t="s">
        <v>3074</v>
      </c>
      <c r="G187" s="3382"/>
      <c r="H187" s="3383"/>
      <c r="I187" s="3384">
        <v>1</v>
      </c>
    </row>
    <row r="188" spans="1:9" s="3385" customFormat="1">
      <c r="A188" s="3378">
        <v>117</v>
      </c>
      <c r="B188" s="3379" t="s">
        <v>26352</v>
      </c>
      <c r="C188" s="3379" t="s">
        <v>26347</v>
      </c>
      <c r="D188" s="3379" t="str">
        <f t="shared" si="4"/>
        <v>2"</v>
      </c>
      <c r="E188" s="3380"/>
      <c r="F188" s="3381" t="s">
        <v>3074</v>
      </c>
      <c r="G188" s="3382"/>
      <c r="H188" s="3383"/>
      <c r="I188" s="3384">
        <v>1</v>
      </c>
    </row>
    <row r="189" spans="1:9" s="3385" customFormat="1">
      <c r="A189" s="3378">
        <v>118</v>
      </c>
      <c r="B189" s="3379" t="s">
        <v>26353</v>
      </c>
      <c r="C189" s="3379" t="s">
        <v>26347</v>
      </c>
      <c r="D189" s="3379" t="str">
        <f t="shared" si="4"/>
        <v>2"</v>
      </c>
      <c r="E189" s="3386"/>
      <c r="F189" s="3387"/>
      <c r="G189" s="3388"/>
      <c r="H189" s="3389"/>
      <c r="I189" s="3384">
        <v>1</v>
      </c>
    </row>
    <row r="190" spans="1:9" s="3385" customFormat="1">
      <c r="A190" s="3378">
        <v>119</v>
      </c>
      <c r="B190" s="3379" t="s">
        <v>26354</v>
      </c>
      <c r="C190" s="3379" t="s">
        <v>26351</v>
      </c>
      <c r="D190" s="3379" t="str">
        <f t="shared" si="4"/>
        <v>2"</v>
      </c>
      <c r="E190" s="3380"/>
      <c r="F190" s="3381" t="s">
        <v>3074</v>
      </c>
      <c r="G190" s="3382"/>
      <c r="H190" s="3383"/>
      <c r="I190" s="3384">
        <v>1</v>
      </c>
    </row>
    <row r="191" spans="1:9" s="3385" customFormat="1">
      <c r="A191" s="3378">
        <v>120</v>
      </c>
      <c r="B191" s="3379" t="s">
        <v>26355</v>
      </c>
      <c r="C191" s="3379" t="s">
        <v>26356</v>
      </c>
      <c r="D191" s="3379" t="str">
        <f t="shared" si="4"/>
        <v>2'"</v>
      </c>
      <c r="E191" s="3380"/>
      <c r="F191" s="3381" t="s">
        <v>3074</v>
      </c>
      <c r="G191" s="3382"/>
      <c r="H191" s="3383"/>
      <c r="I191" s="3384">
        <v>1</v>
      </c>
    </row>
    <row r="192" spans="1:9" s="3385" customFormat="1">
      <c r="A192" s="3378">
        <v>121</v>
      </c>
      <c r="B192" s="3379" t="s">
        <v>26357</v>
      </c>
      <c r="C192" s="3379" t="s">
        <v>26358</v>
      </c>
      <c r="D192" s="3379" t="str">
        <f t="shared" si="4"/>
        <v>2"</v>
      </c>
      <c r="E192" s="3386"/>
      <c r="F192" s="3387"/>
      <c r="G192" s="3388"/>
      <c r="H192" s="3389"/>
      <c r="I192" s="3384">
        <v>1</v>
      </c>
    </row>
    <row r="193" spans="1:9" s="3385" customFormat="1">
      <c r="A193" s="3378">
        <v>122</v>
      </c>
      <c r="B193" s="3379" t="s">
        <v>26359</v>
      </c>
      <c r="C193" s="3379" t="s">
        <v>26360</v>
      </c>
      <c r="D193" s="3379" t="str">
        <f t="shared" si="4"/>
        <v>2"</v>
      </c>
      <c r="E193" s="3386"/>
      <c r="F193" s="3387"/>
      <c r="G193" s="3388"/>
      <c r="H193" s="3389"/>
      <c r="I193" s="3384">
        <v>1</v>
      </c>
    </row>
    <row r="194" spans="1:9" s="3385" customFormat="1">
      <c r="A194" s="3378">
        <v>123</v>
      </c>
      <c r="B194" s="3379" t="s">
        <v>26361</v>
      </c>
      <c r="C194" s="3379" t="s">
        <v>26362</v>
      </c>
      <c r="D194" s="3379" t="str">
        <f t="shared" si="4"/>
        <v>4"</v>
      </c>
      <c r="E194" s="3380">
        <v>150</v>
      </c>
      <c r="F194" s="3381" t="s">
        <v>28034</v>
      </c>
      <c r="G194" s="3382"/>
      <c r="H194" s="3383"/>
      <c r="I194" s="3384">
        <v>1</v>
      </c>
    </row>
    <row r="195" spans="1:9" s="3385" customFormat="1">
      <c r="A195" s="3378"/>
      <c r="B195" s="3379"/>
      <c r="C195" s="3379"/>
      <c r="D195" s="3379" t="s">
        <v>971</v>
      </c>
      <c r="E195" s="3380">
        <v>150</v>
      </c>
      <c r="F195" s="3381" t="s">
        <v>28035</v>
      </c>
      <c r="G195" s="3382"/>
      <c r="H195" s="3383"/>
      <c r="I195" s="3384"/>
    </row>
    <row r="196" spans="1:9" s="3385" customFormat="1">
      <c r="A196" s="3378">
        <v>124</v>
      </c>
      <c r="B196" s="3379" t="s">
        <v>26363</v>
      </c>
      <c r="C196" s="3379" t="s">
        <v>26364</v>
      </c>
      <c r="D196" s="3379" t="str">
        <f>LEFT(C196, FIND("""", C196))</f>
        <v>3"</v>
      </c>
      <c r="E196" s="3380">
        <v>150</v>
      </c>
      <c r="F196" s="3381" t="s">
        <v>28034</v>
      </c>
      <c r="G196" s="3382"/>
      <c r="H196" s="3383"/>
      <c r="I196" s="3384">
        <v>1</v>
      </c>
    </row>
    <row r="197" spans="1:9" s="3385" customFormat="1">
      <c r="A197" s="3378">
        <v>125</v>
      </c>
      <c r="B197" s="3379" t="s">
        <v>26365</v>
      </c>
      <c r="C197" s="3379" t="s">
        <v>26366</v>
      </c>
      <c r="D197" s="3379" t="str">
        <f>LEFT(C197, FIND("""", C197))</f>
        <v>3"</v>
      </c>
      <c r="E197" s="3386"/>
      <c r="F197" s="3387"/>
      <c r="G197" s="3388"/>
      <c r="H197" s="3389"/>
      <c r="I197" s="3384">
        <v>1</v>
      </c>
    </row>
    <row r="198" spans="1:9" s="3385" customFormat="1">
      <c r="A198" s="3378">
        <v>126</v>
      </c>
      <c r="B198" s="3379" t="s">
        <v>26367</v>
      </c>
      <c r="C198" s="3379" t="s">
        <v>26368</v>
      </c>
      <c r="D198" s="3379" t="str">
        <f>LEFT(C198, FIND("""", C198))</f>
        <v>3"</v>
      </c>
      <c r="E198" s="3380">
        <v>150</v>
      </c>
      <c r="F198" s="3381" t="s">
        <v>28034</v>
      </c>
      <c r="G198" s="3382"/>
      <c r="H198" s="3383"/>
      <c r="I198" s="3384">
        <v>1</v>
      </c>
    </row>
    <row r="199" spans="1:9" s="3385" customFormat="1">
      <c r="A199" s="3378"/>
      <c r="B199" s="3379"/>
      <c r="C199" s="3379"/>
      <c r="D199" s="3393">
        <v>45659</v>
      </c>
      <c r="E199" s="3380">
        <v>150</v>
      </c>
      <c r="F199" s="3381" t="s">
        <v>28035</v>
      </c>
      <c r="G199" s="3382"/>
      <c r="H199" s="3383"/>
      <c r="I199" s="3384"/>
    </row>
    <row r="200" spans="1:9" s="3385" customFormat="1">
      <c r="A200" s="3378">
        <v>127</v>
      </c>
      <c r="B200" s="3379" t="s">
        <v>26369</v>
      </c>
      <c r="C200" s="3379" t="s">
        <v>26370</v>
      </c>
      <c r="D200" s="3379" t="str">
        <f>LEFT(C200, FIND("""", C200))</f>
        <v>2"</v>
      </c>
      <c r="E200" s="3380">
        <v>150</v>
      </c>
      <c r="F200" s="3381" t="s">
        <v>28039</v>
      </c>
      <c r="G200" s="3382"/>
      <c r="H200" s="3383"/>
      <c r="I200" s="3384">
        <v>1</v>
      </c>
    </row>
    <row r="201" spans="1:9" s="3385" customFormat="1">
      <c r="A201" s="3378"/>
      <c r="B201" s="3379"/>
      <c r="C201" s="3379"/>
      <c r="D201" s="3379" t="s">
        <v>971</v>
      </c>
      <c r="E201" s="3380">
        <v>150</v>
      </c>
      <c r="F201" s="3381" t="s">
        <v>28039</v>
      </c>
      <c r="G201" s="3382"/>
      <c r="H201" s="3383"/>
      <c r="I201" s="3384"/>
    </row>
    <row r="202" spans="1:9" s="3385" customFormat="1">
      <c r="A202" s="3378">
        <v>128</v>
      </c>
      <c r="B202" s="3379" t="s">
        <v>26371</v>
      </c>
      <c r="C202" s="3379" t="s">
        <v>26372</v>
      </c>
      <c r="D202" s="3379" t="str">
        <f>LEFT(C202, FIND("""", C202))</f>
        <v>2"</v>
      </c>
      <c r="E202" s="3380">
        <v>150</v>
      </c>
      <c r="F202" s="3381" t="s">
        <v>28035</v>
      </c>
      <c r="G202" s="3382"/>
      <c r="H202" s="3383"/>
      <c r="I202" s="3384">
        <v>1</v>
      </c>
    </row>
    <row r="203" spans="1:9" s="3385" customFormat="1">
      <c r="A203" s="3378"/>
      <c r="B203" s="3379"/>
      <c r="C203" s="3379"/>
      <c r="D203" s="3379" t="s">
        <v>971</v>
      </c>
      <c r="E203" s="3380">
        <v>150</v>
      </c>
      <c r="F203" s="3381" t="s">
        <v>28035</v>
      </c>
      <c r="G203" s="3382"/>
      <c r="H203" s="3383"/>
      <c r="I203" s="3384"/>
    </row>
    <row r="204" spans="1:9" s="3385" customFormat="1">
      <c r="A204" s="3378">
        <v>129</v>
      </c>
      <c r="B204" s="3379" t="s">
        <v>26373</v>
      </c>
      <c r="C204" s="3379" t="s">
        <v>26374</v>
      </c>
      <c r="D204" s="3379" t="str">
        <f>LEFT(C204, FIND("""", C204))</f>
        <v>3"</v>
      </c>
      <c r="E204" s="3386"/>
      <c r="F204" s="3387"/>
      <c r="G204" s="3388"/>
      <c r="H204" s="3389"/>
      <c r="I204" s="3384">
        <v>1</v>
      </c>
    </row>
    <row r="205" spans="1:9" s="3385" customFormat="1">
      <c r="A205" s="3378">
        <v>130</v>
      </c>
      <c r="B205" s="3379" t="s">
        <v>26375</v>
      </c>
      <c r="C205" s="3379" t="s">
        <v>26374</v>
      </c>
      <c r="D205" s="3379" t="str">
        <f>LEFT(C205, FIND("""", C205))</f>
        <v>3"</v>
      </c>
      <c r="E205" s="3386"/>
      <c r="F205" s="3387"/>
      <c r="G205" s="3388"/>
      <c r="H205" s="3389"/>
      <c r="I205" s="3384">
        <v>1</v>
      </c>
    </row>
    <row r="206" spans="1:9" s="3385" customFormat="1">
      <c r="A206" s="3378">
        <v>131</v>
      </c>
      <c r="B206" s="3379" t="s">
        <v>26376</v>
      </c>
      <c r="C206" s="3379" t="s">
        <v>26377</v>
      </c>
      <c r="D206" s="3379" t="str">
        <f>LEFT(C206, FIND("""", C206))</f>
        <v>2"</v>
      </c>
      <c r="E206" s="3386"/>
      <c r="F206" s="3387"/>
      <c r="G206" s="3388"/>
      <c r="H206" s="3389"/>
      <c r="I206" s="3384">
        <v>1</v>
      </c>
    </row>
    <row r="207" spans="1:9" s="3385" customFormat="1">
      <c r="A207" s="3378">
        <v>132</v>
      </c>
      <c r="B207" s="3379" t="s">
        <v>26378</v>
      </c>
      <c r="C207" s="3379" t="s">
        <v>26379</v>
      </c>
      <c r="D207" s="3379" t="str">
        <f>LEFT(C207, FIND("""", C207))</f>
        <v>2"</v>
      </c>
      <c r="E207" s="3386"/>
      <c r="F207" s="3387"/>
      <c r="G207" s="3388"/>
      <c r="H207" s="3389"/>
      <c r="I207" s="3384">
        <v>1</v>
      </c>
    </row>
    <row r="208" spans="1:9" s="3385" customFormat="1">
      <c r="A208" s="3378">
        <v>133</v>
      </c>
      <c r="B208" s="3379" t="s">
        <v>26380</v>
      </c>
      <c r="C208" s="3379" t="s">
        <v>26381</v>
      </c>
      <c r="D208" s="3379" t="str">
        <f>LEFT(C208, FIND("""", C208))</f>
        <v>2"</v>
      </c>
      <c r="E208" s="3380">
        <v>150</v>
      </c>
      <c r="F208" s="3381" t="s">
        <v>28035</v>
      </c>
      <c r="G208" s="3382"/>
      <c r="H208" s="3383"/>
      <c r="I208" s="3384">
        <v>1</v>
      </c>
    </row>
    <row r="209" spans="1:9" s="3385" customFormat="1">
      <c r="A209" s="3378"/>
      <c r="B209" s="3379"/>
      <c r="C209" s="3379"/>
      <c r="D209" s="3393" t="s">
        <v>22599</v>
      </c>
      <c r="E209" s="3380">
        <v>150</v>
      </c>
      <c r="F209" s="3381" t="s">
        <v>28035</v>
      </c>
      <c r="G209" s="3382"/>
      <c r="H209" s="3383"/>
      <c r="I209" s="3384"/>
    </row>
    <row r="210" spans="1:9" s="3385" customFormat="1">
      <c r="A210" s="3378">
        <v>134</v>
      </c>
      <c r="B210" s="3379" t="s">
        <v>26382</v>
      </c>
      <c r="C210" s="3379" t="s">
        <v>26383</v>
      </c>
      <c r="D210" s="3379" t="str">
        <f>LEFT(C210, FIND("""", C210))</f>
        <v>2"</v>
      </c>
      <c r="E210" s="3380">
        <v>150</v>
      </c>
      <c r="F210" s="3381" t="s">
        <v>28035</v>
      </c>
      <c r="G210" s="3382"/>
      <c r="H210" s="3383"/>
      <c r="I210" s="3384">
        <v>1</v>
      </c>
    </row>
    <row r="211" spans="1:9" s="3385" customFormat="1">
      <c r="A211" s="3378"/>
      <c r="B211" s="3379"/>
      <c r="C211" s="3379"/>
      <c r="D211" s="3379" t="s">
        <v>22599</v>
      </c>
      <c r="E211" s="3380"/>
      <c r="F211" s="3381" t="s">
        <v>28035</v>
      </c>
      <c r="G211" s="3382"/>
      <c r="H211" s="3383"/>
      <c r="I211" s="3384">
        <v>1</v>
      </c>
    </row>
    <row r="212" spans="1:9" s="3385" customFormat="1">
      <c r="A212" s="3378"/>
      <c r="B212" s="3379"/>
      <c r="C212" s="3379"/>
      <c r="D212" s="3379" t="s">
        <v>22600</v>
      </c>
      <c r="E212" s="3380"/>
      <c r="F212" s="3381" t="s">
        <v>28035</v>
      </c>
      <c r="G212" s="3382"/>
      <c r="H212" s="3383"/>
      <c r="I212" s="3384">
        <v>1</v>
      </c>
    </row>
    <row r="213" spans="1:9" s="3385" customFormat="1">
      <c r="A213" s="3378">
        <v>135</v>
      </c>
      <c r="B213" s="3379" t="s">
        <v>26384</v>
      </c>
      <c r="C213" s="3379" t="s">
        <v>26385</v>
      </c>
      <c r="D213" s="3379" t="str">
        <f>LEFT(C213, FIND("""", C213))</f>
        <v>2"</v>
      </c>
      <c r="E213" s="3386"/>
      <c r="F213" s="3387"/>
      <c r="G213" s="3388"/>
      <c r="H213" s="3389"/>
      <c r="I213" s="3384">
        <v>1</v>
      </c>
    </row>
    <row r="214" spans="1:9" s="3385" customFormat="1">
      <c r="A214" s="3378">
        <v>136</v>
      </c>
      <c r="B214" s="3379" t="s">
        <v>26386</v>
      </c>
      <c r="C214" s="3379" t="s">
        <v>26387</v>
      </c>
      <c r="D214" s="3379" t="str">
        <f>LEFT(C214, FIND("""", C214))</f>
        <v>4"</v>
      </c>
      <c r="E214" s="3380">
        <v>150</v>
      </c>
      <c r="F214" s="3381" t="s">
        <v>28033</v>
      </c>
      <c r="G214" s="3382"/>
      <c r="H214" s="3383"/>
      <c r="I214" s="3384">
        <v>1</v>
      </c>
    </row>
    <row r="215" spans="1:9" s="3385" customFormat="1">
      <c r="A215" s="3378"/>
      <c r="B215" s="3379"/>
      <c r="C215" s="3379"/>
      <c r="D215" s="3379" t="s">
        <v>22619</v>
      </c>
      <c r="E215" s="3380">
        <v>150</v>
      </c>
      <c r="F215" s="3381" t="s">
        <v>28034</v>
      </c>
      <c r="G215" s="3382"/>
      <c r="H215" s="3383"/>
      <c r="I215" s="3384"/>
    </row>
    <row r="216" spans="1:9" s="3385" customFormat="1">
      <c r="A216" s="3378"/>
      <c r="B216" s="3379"/>
      <c r="C216" s="3379"/>
      <c r="D216" s="3379" t="s">
        <v>22600</v>
      </c>
      <c r="E216" s="3380">
        <v>150</v>
      </c>
      <c r="F216" s="3381" t="s">
        <v>28033</v>
      </c>
      <c r="G216" s="3382"/>
      <c r="H216" s="3383"/>
      <c r="I216" s="3384"/>
    </row>
    <row r="217" spans="1:9" s="3385" customFormat="1">
      <c r="A217" s="3378"/>
      <c r="B217" s="3379"/>
      <c r="C217" s="3379"/>
      <c r="D217" s="3379" t="s">
        <v>22599</v>
      </c>
      <c r="E217" s="3380">
        <v>150</v>
      </c>
      <c r="F217" s="3381" t="s">
        <v>28033</v>
      </c>
      <c r="G217" s="3382"/>
      <c r="H217" s="3383"/>
      <c r="I217" s="3384"/>
    </row>
    <row r="218" spans="1:9" s="3385" customFormat="1">
      <c r="A218" s="3378">
        <v>137</v>
      </c>
      <c r="B218" s="3379" t="s">
        <v>26388</v>
      </c>
      <c r="C218" s="3379" t="s">
        <v>26389</v>
      </c>
      <c r="D218" s="3379" t="str">
        <f>LEFT(C218, FIND("""", C218))</f>
        <v>2-1 /2"</v>
      </c>
      <c r="E218" s="3380">
        <v>150</v>
      </c>
      <c r="F218" s="3381" t="s">
        <v>28033</v>
      </c>
      <c r="G218" s="3382"/>
      <c r="H218" s="3383"/>
      <c r="I218" s="3384">
        <v>1</v>
      </c>
    </row>
    <row r="219" spans="1:9" s="3385" customFormat="1">
      <c r="A219" s="3378"/>
      <c r="B219" s="3379"/>
      <c r="C219" s="3379"/>
      <c r="D219" s="3379" t="s">
        <v>28040</v>
      </c>
      <c r="E219" s="3380">
        <v>150</v>
      </c>
      <c r="F219" s="3381" t="s">
        <v>3074</v>
      </c>
      <c r="G219" s="3382"/>
      <c r="H219" s="3383"/>
      <c r="I219" s="3384"/>
    </row>
    <row r="220" spans="1:9" s="3385" customFormat="1">
      <c r="A220" s="3378"/>
      <c r="B220" s="3379"/>
      <c r="C220" s="3379"/>
      <c r="D220" s="3379" t="s">
        <v>22600</v>
      </c>
      <c r="E220" s="3380">
        <v>150</v>
      </c>
      <c r="F220" s="3381" t="s">
        <v>28033</v>
      </c>
      <c r="G220" s="3382"/>
      <c r="H220" s="3383"/>
      <c r="I220" s="3384"/>
    </row>
    <row r="221" spans="1:9" s="3385" customFormat="1">
      <c r="A221" s="3378"/>
      <c r="B221" s="3379"/>
      <c r="C221" s="3379"/>
      <c r="D221" s="3379" t="s">
        <v>22599</v>
      </c>
      <c r="E221" s="3380">
        <v>150</v>
      </c>
      <c r="F221" s="3381" t="s">
        <v>28033</v>
      </c>
      <c r="G221" s="3382"/>
      <c r="H221" s="3383"/>
      <c r="I221" s="3384"/>
    </row>
    <row r="222" spans="1:9" s="3385" customFormat="1">
      <c r="A222" s="3378">
        <v>138</v>
      </c>
      <c r="B222" s="3379" t="s">
        <v>26390</v>
      </c>
      <c r="C222" s="3379" t="s">
        <v>26391</v>
      </c>
      <c r="D222" s="3379" t="str">
        <f>LEFT(C222, FIND("""", C222))</f>
        <v>4"</v>
      </c>
      <c r="E222" s="3386"/>
      <c r="F222" s="3387"/>
      <c r="G222" s="3388"/>
      <c r="H222" s="3389"/>
      <c r="I222" s="3384">
        <v>1</v>
      </c>
    </row>
    <row r="223" spans="1:9" s="3385" customFormat="1">
      <c r="A223" s="3378">
        <v>139</v>
      </c>
      <c r="B223" s="3379" t="s">
        <v>26392</v>
      </c>
      <c r="C223" s="3379" t="s">
        <v>26393</v>
      </c>
      <c r="D223" s="3379" t="str">
        <f>LEFT(C223, FIND("""", C223))</f>
        <v>4"</v>
      </c>
      <c r="E223" s="3386"/>
      <c r="F223" s="3387"/>
      <c r="G223" s="3388"/>
      <c r="H223" s="3389"/>
      <c r="I223" s="3384">
        <v>1</v>
      </c>
    </row>
    <row r="224" spans="1:9" s="3385" customFormat="1">
      <c r="A224" s="3378">
        <v>140</v>
      </c>
      <c r="B224" s="3379" t="s">
        <v>26394</v>
      </c>
      <c r="C224" s="3379" t="s">
        <v>26395</v>
      </c>
      <c r="D224" s="3379" t="str">
        <f>LEFT(C224, FIND("""", C224))</f>
        <v>3"</v>
      </c>
      <c r="E224" s="3386"/>
      <c r="F224" s="3387"/>
      <c r="G224" s="3388"/>
      <c r="H224" s="3389"/>
      <c r="I224" s="3384">
        <v>1</v>
      </c>
    </row>
    <row r="225" spans="1:9" s="3385" customFormat="1">
      <c r="A225" s="3378"/>
      <c r="B225" s="3379"/>
      <c r="C225" s="3379"/>
      <c r="D225" s="3379" t="s">
        <v>28041</v>
      </c>
      <c r="E225" s="3380">
        <v>150</v>
      </c>
      <c r="F225" s="3381" t="s">
        <v>28035</v>
      </c>
      <c r="G225" s="3382"/>
      <c r="H225" s="3383"/>
      <c r="I225" s="3384"/>
    </row>
    <row r="226" spans="1:9" s="3385" customFormat="1">
      <c r="A226" s="3378"/>
      <c r="B226" s="3379"/>
      <c r="C226" s="3379"/>
      <c r="D226" s="3379" t="s">
        <v>28042</v>
      </c>
      <c r="E226" s="3380">
        <v>150</v>
      </c>
      <c r="F226" s="3381" t="s">
        <v>28035</v>
      </c>
      <c r="G226" s="3382"/>
      <c r="H226" s="3383"/>
      <c r="I226" s="3384"/>
    </row>
    <row r="227" spans="1:9" s="3385" customFormat="1">
      <c r="A227" s="3378"/>
      <c r="B227" s="3379"/>
      <c r="C227" s="3379"/>
      <c r="D227" s="3379" t="s">
        <v>22600</v>
      </c>
      <c r="E227" s="3380">
        <v>150</v>
      </c>
      <c r="F227" s="3381" t="s">
        <v>28033</v>
      </c>
      <c r="G227" s="3382"/>
      <c r="H227" s="3383"/>
      <c r="I227" s="3384"/>
    </row>
    <row r="228" spans="1:9" s="3385" customFormat="1">
      <c r="A228" s="3378">
        <v>141</v>
      </c>
      <c r="B228" s="3379" t="s">
        <v>26396</v>
      </c>
      <c r="C228" s="3379" t="s">
        <v>26397</v>
      </c>
      <c r="D228" s="3379" t="str">
        <f>LEFT(C228, FIND("""", C228))</f>
        <v>3"</v>
      </c>
      <c r="E228" s="3380">
        <v>150</v>
      </c>
      <c r="F228" s="3381" t="s">
        <v>28033</v>
      </c>
      <c r="G228" s="3382"/>
      <c r="H228" s="3383"/>
      <c r="I228" s="3384">
        <v>1</v>
      </c>
    </row>
    <row r="229" spans="1:9" s="3385" customFormat="1">
      <c r="A229" s="3378"/>
      <c r="B229" s="3379"/>
      <c r="C229" s="3379"/>
      <c r="D229" s="3379" t="s">
        <v>22600</v>
      </c>
      <c r="E229" s="3380">
        <v>150</v>
      </c>
      <c r="F229" s="3381" t="s">
        <v>28033</v>
      </c>
      <c r="G229" s="3382"/>
      <c r="H229" s="3383"/>
      <c r="I229" s="3384"/>
    </row>
    <row r="230" spans="1:9" s="3385" customFormat="1">
      <c r="A230" s="3378">
        <v>142</v>
      </c>
      <c r="B230" s="3379" t="s">
        <v>26398</v>
      </c>
      <c r="C230" s="3379" t="s">
        <v>26399</v>
      </c>
      <c r="D230" s="3379" t="str">
        <f>LEFT(C230, FIND("""", C230))</f>
        <v>4"</v>
      </c>
      <c r="E230" s="3380">
        <v>150</v>
      </c>
      <c r="F230" s="3381" t="s">
        <v>28033</v>
      </c>
      <c r="G230" s="3382"/>
      <c r="H230" s="3383"/>
      <c r="I230" s="3384">
        <v>1</v>
      </c>
    </row>
    <row r="231" spans="1:9" s="3385" customFormat="1">
      <c r="A231" s="3378"/>
      <c r="B231" s="3379"/>
      <c r="C231" s="3379"/>
      <c r="D231" s="3379" t="s">
        <v>22600</v>
      </c>
      <c r="E231" s="3380">
        <v>150</v>
      </c>
      <c r="F231" s="3381" t="s">
        <v>28033</v>
      </c>
      <c r="G231" s="3382"/>
      <c r="H231" s="3383"/>
      <c r="I231" s="3384"/>
    </row>
    <row r="232" spans="1:9" s="3385" customFormat="1">
      <c r="A232" s="3378">
        <v>143</v>
      </c>
      <c r="B232" s="3379" t="s">
        <v>26400</v>
      </c>
      <c r="C232" s="3379" t="s">
        <v>26401</v>
      </c>
      <c r="D232" s="3379" t="str">
        <f>LEFT(C232, FIND("""", C232))</f>
        <v>6"</v>
      </c>
      <c r="E232" s="3380">
        <v>150</v>
      </c>
      <c r="F232" s="3381" t="s">
        <v>28033</v>
      </c>
      <c r="G232" s="3382"/>
      <c r="H232" s="3383"/>
      <c r="I232" s="3384">
        <v>1</v>
      </c>
    </row>
    <row r="233" spans="1:9" s="3385" customFormat="1">
      <c r="A233" s="3378"/>
      <c r="B233" s="3379"/>
      <c r="C233" s="3379"/>
      <c r="D233" s="3379" t="s">
        <v>22613</v>
      </c>
      <c r="E233" s="3380">
        <v>150</v>
      </c>
      <c r="F233" s="3381" t="s">
        <v>28033</v>
      </c>
      <c r="G233" s="3382"/>
      <c r="H233" s="3383"/>
      <c r="I233" s="3384"/>
    </row>
    <row r="234" spans="1:9" s="3385" customFormat="1">
      <c r="A234" s="3378">
        <v>144</v>
      </c>
      <c r="B234" s="3379" t="s">
        <v>26402</v>
      </c>
      <c r="C234" s="3379" t="s">
        <v>26403</v>
      </c>
      <c r="D234" s="3379" t="str">
        <f>LEFT(C234, FIND("""", C234))</f>
        <v>2"</v>
      </c>
      <c r="E234" s="3380">
        <v>150</v>
      </c>
      <c r="F234" s="3381" t="s">
        <v>28035</v>
      </c>
      <c r="G234" s="3382"/>
      <c r="H234" s="3383"/>
      <c r="I234" s="3384">
        <v>1</v>
      </c>
    </row>
    <row r="235" spans="1:9" s="3385" customFormat="1">
      <c r="A235" s="3378"/>
      <c r="B235" s="3379"/>
      <c r="C235" s="3379"/>
      <c r="D235" s="3379" t="s">
        <v>22612</v>
      </c>
      <c r="E235" s="3380">
        <v>150</v>
      </c>
      <c r="F235" s="3381" t="s">
        <v>28033</v>
      </c>
      <c r="G235" s="3382"/>
      <c r="H235" s="3383"/>
      <c r="I235" s="3384"/>
    </row>
    <row r="236" spans="1:9" s="3385" customFormat="1">
      <c r="A236" s="3378">
        <v>145</v>
      </c>
      <c r="B236" s="3379" t="s">
        <v>26404</v>
      </c>
      <c r="C236" s="3379" t="s">
        <v>26405</v>
      </c>
      <c r="D236" s="3379" t="str">
        <f>LEFT(C236, FIND("""", C236))</f>
        <v>2"</v>
      </c>
      <c r="E236" s="3380">
        <v>150</v>
      </c>
      <c r="F236" s="3381" t="s">
        <v>28039</v>
      </c>
      <c r="G236" s="3382"/>
      <c r="H236" s="3383"/>
      <c r="I236" s="3384">
        <v>1</v>
      </c>
    </row>
    <row r="237" spans="1:9" s="3385" customFormat="1">
      <c r="A237" s="3378"/>
      <c r="B237" s="3379"/>
      <c r="C237" s="3379"/>
      <c r="D237" s="3379" t="s">
        <v>22612</v>
      </c>
      <c r="E237" s="3380">
        <v>150</v>
      </c>
      <c r="F237" s="3381" t="s">
        <v>28033</v>
      </c>
      <c r="G237" s="3382"/>
      <c r="H237" s="3383"/>
      <c r="I237" s="3384"/>
    </row>
    <row r="238" spans="1:9" s="3385" customFormat="1">
      <c r="A238" s="3378">
        <v>146</v>
      </c>
      <c r="B238" s="3379" t="s">
        <v>26406</v>
      </c>
      <c r="C238" s="3379" t="s">
        <v>26407</v>
      </c>
      <c r="D238" s="3379" t="str">
        <f>LEFT(C238, FIND("""", C238))</f>
        <v>2"</v>
      </c>
      <c r="E238" s="3380">
        <v>150</v>
      </c>
      <c r="F238" s="3381" t="s">
        <v>28039</v>
      </c>
      <c r="G238" s="3382"/>
      <c r="H238" s="3383"/>
      <c r="I238" s="3384">
        <v>1</v>
      </c>
    </row>
    <row r="239" spans="1:9" s="3385" customFormat="1">
      <c r="A239" s="3378"/>
      <c r="B239" s="3379"/>
      <c r="C239" s="3379"/>
      <c r="D239" s="3379" t="s">
        <v>22612</v>
      </c>
      <c r="E239" s="3380">
        <v>150</v>
      </c>
      <c r="F239" s="3381" t="s">
        <v>28033</v>
      </c>
      <c r="G239" s="3382"/>
      <c r="H239" s="3383"/>
      <c r="I239" s="3384"/>
    </row>
    <row r="240" spans="1:9" s="3385" customFormat="1">
      <c r="A240" s="3378">
        <v>147</v>
      </c>
      <c r="B240" s="3379" t="s">
        <v>26408</v>
      </c>
      <c r="C240" s="3379" t="s">
        <v>26409</v>
      </c>
      <c r="D240" s="3379" t="str">
        <f>LEFT(C240, FIND("""", C240))</f>
        <v>2"</v>
      </c>
      <c r="E240" s="3380">
        <v>150</v>
      </c>
      <c r="F240" s="3381" t="s">
        <v>28039</v>
      </c>
      <c r="G240" s="3382"/>
      <c r="H240" s="3383"/>
      <c r="I240" s="3384">
        <v>1</v>
      </c>
    </row>
    <row r="241" spans="1:9" s="3385" customFormat="1">
      <c r="A241" s="3378"/>
      <c r="B241" s="3379"/>
      <c r="C241" s="3379"/>
      <c r="D241" s="3379" t="s">
        <v>971</v>
      </c>
      <c r="E241" s="3380">
        <v>150</v>
      </c>
      <c r="F241" s="3381" t="s">
        <v>28039</v>
      </c>
      <c r="G241" s="3382"/>
      <c r="H241" s="3383"/>
      <c r="I241" s="3384"/>
    </row>
    <row r="242" spans="1:9" s="3385" customFormat="1">
      <c r="A242" s="3378">
        <v>148</v>
      </c>
      <c r="B242" s="3379" t="s">
        <v>26410</v>
      </c>
      <c r="C242" s="3379" t="s">
        <v>26411</v>
      </c>
      <c r="D242" s="3379" t="str">
        <f>LEFT(C242, FIND("""", C242))</f>
        <v>4"</v>
      </c>
      <c r="E242" s="3386"/>
      <c r="F242" s="3387"/>
      <c r="G242" s="3388"/>
      <c r="H242" s="3389"/>
      <c r="I242" s="3384">
        <v>1</v>
      </c>
    </row>
    <row r="243" spans="1:9" s="3385" customFormat="1">
      <c r="A243" s="3378">
        <v>149</v>
      </c>
      <c r="B243" s="3379" t="s">
        <v>26412</v>
      </c>
      <c r="C243" s="3379" t="s">
        <v>26413</v>
      </c>
      <c r="D243" s="3379" t="str">
        <f>LEFT(C243, FIND("""", C243))</f>
        <v>2"</v>
      </c>
      <c r="E243" s="3380">
        <v>150</v>
      </c>
      <c r="F243" s="3381" t="s">
        <v>28033</v>
      </c>
      <c r="G243" s="3382"/>
      <c r="H243" s="3383"/>
      <c r="I243" s="3384">
        <v>1</v>
      </c>
    </row>
    <row r="244" spans="1:9" s="3385" customFormat="1">
      <c r="A244" s="3378">
        <v>150</v>
      </c>
      <c r="B244" s="3379" t="s">
        <v>26414</v>
      </c>
      <c r="C244" s="3379" t="s">
        <v>26415</v>
      </c>
      <c r="D244" s="3379" t="str">
        <f>LEFT(C244, FIND("""", C244))</f>
        <v>2"</v>
      </c>
      <c r="E244" s="3380">
        <v>150</v>
      </c>
      <c r="F244" s="3381" t="s">
        <v>28033</v>
      </c>
      <c r="G244" s="3382"/>
      <c r="H244" s="3383"/>
      <c r="I244" s="3384">
        <v>1</v>
      </c>
    </row>
    <row r="245" spans="1:9" s="3385" customFormat="1">
      <c r="A245" s="3378"/>
      <c r="B245" s="3379"/>
      <c r="C245" s="3379"/>
      <c r="D245" s="3379" t="s">
        <v>22596</v>
      </c>
      <c r="E245" s="3380">
        <v>150</v>
      </c>
      <c r="F245" s="3381" t="s">
        <v>28033</v>
      </c>
      <c r="G245" s="3382"/>
      <c r="H245" s="3383"/>
      <c r="I245" s="3384"/>
    </row>
    <row r="246" spans="1:9" s="3385" customFormat="1">
      <c r="A246" s="3378"/>
      <c r="B246" s="3379"/>
      <c r="C246" s="3379"/>
      <c r="D246" s="3379" t="s">
        <v>22599</v>
      </c>
      <c r="E246" s="3380">
        <v>150</v>
      </c>
      <c r="F246" s="3381" t="s">
        <v>28033</v>
      </c>
      <c r="G246" s="3382"/>
      <c r="H246" s="3383"/>
      <c r="I246" s="3384"/>
    </row>
    <row r="247" spans="1:9" s="3385" customFormat="1">
      <c r="A247" s="3378">
        <v>151</v>
      </c>
      <c r="B247" s="3379" t="s">
        <v>26416</v>
      </c>
      <c r="C247" s="3379" t="s">
        <v>26417</v>
      </c>
      <c r="D247" s="3379" t="str">
        <f t="shared" ref="D247:D272" si="5">LEFT(C247, FIND("""", C247))</f>
        <v>2"</v>
      </c>
      <c r="E247" s="3380">
        <v>150</v>
      </c>
      <c r="F247" s="3381" t="s">
        <v>28033</v>
      </c>
      <c r="G247" s="3382"/>
      <c r="H247" s="3383"/>
      <c r="I247" s="3384">
        <v>1</v>
      </c>
    </row>
    <row r="248" spans="1:9">
      <c r="A248" s="3371">
        <v>152</v>
      </c>
      <c r="B248" s="3372" t="s">
        <v>26418</v>
      </c>
      <c r="C248" s="3372" t="s">
        <v>26419</v>
      </c>
      <c r="D248" s="3372" t="str">
        <f t="shared" si="5"/>
        <v>4"</v>
      </c>
      <c r="E248" s="3373"/>
      <c r="F248" s="3374"/>
      <c r="G248" s="3375"/>
      <c r="H248" s="3376"/>
      <c r="I248" s="3365">
        <v>1</v>
      </c>
    </row>
    <row r="249" spans="1:9">
      <c r="A249" s="3371">
        <v>153</v>
      </c>
      <c r="B249" s="3372" t="s">
        <v>26420</v>
      </c>
      <c r="C249" s="3372" t="s">
        <v>26421</v>
      </c>
      <c r="D249" s="3372" t="str">
        <f t="shared" si="5"/>
        <v>4"</v>
      </c>
      <c r="E249" s="3373"/>
      <c r="F249" s="3374"/>
      <c r="G249" s="3375"/>
      <c r="H249" s="3376"/>
      <c r="I249" s="3365">
        <v>1</v>
      </c>
    </row>
    <row r="250" spans="1:9">
      <c r="A250" s="3371">
        <v>154</v>
      </c>
      <c r="B250" s="3372" t="s">
        <v>26422</v>
      </c>
      <c r="C250" s="3372" t="s">
        <v>26423</v>
      </c>
      <c r="D250" s="3372" t="str">
        <f t="shared" si="5"/>
        <v>1 /2"</v>
      </c>
      <c r="E250" s="3373"/>
      <c r="F250" s="3374"/>
      <c r="G250" s="3375"/>
      <c r="H250" s="3376"/>
      <c r="I250" s="3365">
        <v>1</v>
      </c>
    </row>
    <row r="251" spans="1:9">
      <c r="A251" s="3371">
        <v>155</v>
      </c>
      <c r="B251" s="3372" t="s">
        <v>26424</v>
      </c>
      <c r="C251" s="3372" t="s">
        <v>26425</v>
      </c>
      <c r="D251" s="3372" t="str">
        <f t="shared" si="5"/>
        <v>3/4"</v>
      </c>
      <c r="E251" s="3377">
        <v>150</v>
      </c>
      <c r="F251" s="3369" t="s">
        <v>22626</v>
      </c>
      <c r="G251" s="3367" t="s">
        <v>27910</v>
      </c>
      <c r="H251" s="3366"/>
      <c r="I251" s="3365">
        <v>1</v>
      </c>
    </row>
    <row r="252" spans="1:9">
      <c r="A252" s="3371">
        <v>156</v>
      </c>
      <c r="B252" s="3372" t="s">
        <v>26426</v>
      </c>
      <c r="C252" s="3372" t="s">
        <v>26427</v>
      </c>
      <c r="D252" s="3372" t="str">
        <f t="shared" si="5"/>
        <v>1 /2"</v>
      </c>
      <c r="E252" s="3377">
        <v>150</v>
      </c>
      <c r="F252" s="3369" t="s">
        <v>22626</v>
      </c>
      <c r="G252" s="3367" t="s">
        <v>27910</v>
      </c>
      <c r="H252" s="3366"/>
      <c r="I252" s="3365">
        <v>1</v>
      </c>
    </row>
    <row r="253" spans="1:9">
      <c r="A253" s="3371">
        <v>157</v>
      </c>
      <c r="B253" s="3372" t="s">
        <v>26428</v>
      </c>
      <c r="C253" s="3372" t="s">
        <v>26429</v>
      </c>
      <c r="D253" s="3372" t="str">
        <f t="shared" si="5"/>
        <v>3/4"</v>
      </c>
      <c r="E253" s="3377">
        <v>150</v>
      </c>
      <c r="F253" s="3369" t="s">
        <v>27788</v>
      </c>
      <c r="G253" s="3367" t="s">
        <v>27910</v>
      </c>
      <c r="H253" s="3366"/>
      <c r="I253" s="3365">
        <v>1</v>
      </c>
    </row>
    <row r="254" spans="1:9">
      <c r="A254" s="3371">
        <v>158</v>
      </c>
      <c r="B254" s="3372" t="s">
        <v>26430</v>
      </c>
      <c r="C254" s="3372" t="s">
        <v>26431</v>
      </c>
      <c r="D254" s="3372" t="str">
        <f t="shared" si="5"/>
        <v>3/4"</v>
      </c>
      <c r="E254" s="3377">
        <v>150</v>
      </c>
      <c r="F254" s="3369" t="s">
        <v>27788</v>
      </c>
      <c r="G254" s="3367">
        <v>304</v>
      </c>
      <c r="H254" s="3366"/>
      <c r="I254" s="3365">
        <v>1</v>
      </c>
    </row>
    <row r="255" spans="1:9">
      <c r="A255" s="3371">
        <v>159</v>
      </c>
      <c r="B255" s="3372" t="s">
        <v>26432</v>
      </c>
      <c r="C255" s="3372" t="s">
        <v>26433</v>
      </c>
      <c r="D255" s="3372" t="str">
        <f t="shared" si="5"/>
        <v>3/4"</v>
      </c>
      <c r="E255" s="3377">
        <v>150</v>
      </c>
      <c r="F255" s="3369" t="s">
        <v>27788</v>
      </c>
      <c r="G255" s="3367">
        <v>304</v>
      </c>
      <c r="H255" s="3366"/>
      <c r="I255" s="3365">
        <v>1</v>
      </c>
    </row>
    <row r="256" spans="1:9">
      <c r="A256" s="3371">
        <v>160</v>
      </c>
      <c r="B256" s="3372" t="s">
        <v>26434</v>
      </c>
      <c r="C256" s="3372" t="s">
        <v>26435</v>
      </c>
      <c r="D256" s="3372" t="str">
        <f t="shared" si="5"/>
        <v>3/4"</v>
      </c>
      <c r="E256" s="3377">
        <v>150</v>
      </c>
      <c r="F256" s="3369" t="s">
        <v>22598</v>
      </c>
      <c r="G256" s="3367">
        <v>304</v>
      </c>
      <c r="H256" s="3366"/>
      <c r="I256" s="3365">
        <v>1</v>
      </c>
    </row>
    <row r="257" spans="1:9">
      <c r="A257" s="3371">
        <v>161</v>
      </c>
      <c r="B257" s="3372" t="s">
        <v>26436</v>
      </c>
      <c r="C257" s="3372" t="s">
        <v>26437</v>
      </c>
      <c r="D257" s="3372" t="str">
        <f t="shared" si="5"/>
        <v>3/4"</v>
      </c>
      <c r="E257" s="3377">
        <v>150</v>
      </c>
      <c r="F257" s="3369" t="s">
        <v>22598</v>
      </c>
      <c r="G257" s="3367">
        <v>304</v>
      </c>
      <c r="H257" s="3366"/>
      <c r="I257" s="3365">
        <v>1</v>
      </c>
    </row>
    <row r="258" spans="1:9">
      <c r="A258" s="3371">
        <v>162</v>
      </c>
      <c r="B258" s="3372" t="s">
        <v>26438</v>
      </c>
      <c r="C258" s="3372" t="s">
        <v>26439</v>
      </c>
      <c r="D258" s="3372" t="str">
        <f t="shared" si="5"/>
        <v>3/4"</v>
      </c>
      <c r="E258" s="3377">
        <v>150</v>
      </c>
      <c r="F258" s="3369" t="s">
        <v>27911</v>
      </c>
      <c r="G258" s="3367">
        <v>304</v>
      </c>
      <c r="H258" s="3366"/>
      <c r="I258" s="3365">
        <v>1</v>
      </c>
    </row>
    <row r="259" spans="1:9">
      <c r="A259" s="3371">
        <v>163</v>
      </c>
      <c r="B259" s="3372" t="s">
        <v>26440</v>
      </c>
      <c r="C259" s="3372" t="s">
        <v>26441</v>
      </c>
      <c r="D259" s="3372" t="str">
        <f t="shared" si="5"/>
        <v>3/4"</v>
      </c>
      <c r="E259" s="3373"/>
      <c r="F259" s="3374"/>
      <c r="G259" s="3375"/>
      <c r="H259" s="3376"/>
      <c r="I259" s="3365">
        <v>1</v>
      </c>
    </row>
    <row r="260" spans="1:9">
      <c r="A260" s="3371">
        <v>164</v>
      </c>
      <c r="B260" s="3372" t="s">
        <v>26442</v>
      </c>
      <c r="C260" s="3372" t="s">
        <v>26443</v>
      </c>
      <c r="D260" s="3372" t="str">
        <f t="shared" si="5"/>
        <v>3/4"</v>
      </c>
      <c r="E260" s="3377">
        <v>150</v>
      </c>
      <c r="F260" s="3369" t="s">
        <v>27913</v>
      </c>
      <c r="G260" s="3367" t="s">
        <v>27900</v>
      </c>
      <c r="H260" s="3366" t="s">
        <v>27914</v>
      </c>
      <c r="I260" s="3365">
        <v>1</v>
      </c>
    </row>
    <row r="261" spans="1:9">
      <c r="A261" s="3371">
        <v>165</v>
      </c>
      <c r="B261" s="3372" t="s">
        <v>26444</v>
      </c>
      <c r="C261" s="3372" t="s">
        <v>26445</v>
      </c>
      <c r="D261" s="3372" t="str">
        <f t="shared" si="5"/>
        <v>3/4"</v>
      </c>
      <c r="E261" s="3373"/>
      <c r="F261" s="3374"/>
      <c r="G261" s="3375"/>
      <c r="H261" s="3376"/>
      <c r="I261" s="3365">
        <v>1</v>
      </c>
    </row>
    <row r="262" spans="1:9">
      <c r="A262" s="3371">
        <v>166</v>
      </c>
      <c r="B262" s="3372" t="s">
        <v>26446</v>
      </c>
      <c r="C262" s="3372" t="s">
        <v>26447</v>
      </c>
      <c r="D262" s="3372" t="str">
        <f t="shared" si="5"/>
        <v>3/4"</v>
      </c>
      <c r="E262" s="3377">
        <v>150</v>
      </c>
      <c r="F262" s="3369" t="s">
        <v>22598</v>
      </c>
      <c r="G262" s="3367" t="s">
        <v>27900</v>
      </c>
      <c r="H262" s="3366"/>
      <c r="I262" s="3365">
        <v>1</v>
      </c>
    </row>
    <row r="263" spans="1:9">
      <c r="A263" s="3371">
        <v>167</v>
      </c>
      <c r="B263" s="3372" t="s">
        <v>26448</v>
      </c>
      <c r="C263" s="3372" t="s">
        <v>26449</v>
      </c>
      <c r="D263" s="3372" t="str">
        <f t="shared" si="5"/>
        <v>1-1/2"</v>
      </c>
      <c r="E263" s="3377">
        <v>150</v>
      </c>
      <c r="F263" s="3369" t="s">
        <v>27788</v>
      </c>
      <c r="G263" s="3367">
        <v>304</v>
      </c>
      <c r="H263" s="3366"/>
      <c r="I263" s="3365">
        <v>1</v>
      </c>
    </row>
    <row r="264" spans="1:9">
      <c r="A264" s="3371">
        <v>168</v>
      </c>
      <c r="B264" s="3372" t="s">
        <v>26450</v>
      </c>
      <c r="C264" s="3372" t="s">
        <v>26451</v>
      </c>
      <c r="D264" s="3372" t="str">
        <f t="shared" si="5"/>
        <v>1-1/2"</v>
      </c>
      <c r="E264" s="3377">
        <v>150</v>
      </c>
      <c r="F264" s="3369" t="s">
        <v>27788</v>
      </c>
      <c r="G264" s="3367">
        <v>304</v>
      </c>
      <c r="H264" s="3366"/>
      <c r="I264" s="3365">
        <v>1</v>
      </c>
    </row>
    <row r="265" spans="1:9">
      <c r="A265" s="3371">
        <v>169</v>
      </c>
      <c r="B265" s="3372" t="s">
        <v>26452</v>
      </c>
      <c r="C265" s="3372" t="s">
        <v>26453</v>
      </c>
      <c r="D265" s="3372" t="str">
        <f t="shared" si="5"/>
        <v>3/4"</v>
      </c>
      <c r="E265" s="3373"/>
      <c r="F265" s="3374"/>
      <c r="G265" s="3375"/>
      <c r="H265" s="3376"/>
      <c r="I265" s="3365">
        <v>1</v>
      </c>
    </row>
    <row r="266" spans="1:9">
      <c r="A266" s="3371">
        <v>170</v>
      </c>
      <c r="B266" s="3372" t="s">
        <v>26454</v>
      </c>
      <c r="C266" s="3372" t="s">
        <v>26455</v>
      </c>
      <c r="D266" s="3372" t="str">
        <f t="shared" si="5"/>
        <v>1-1/2"</v>
      </c>
      <c r="E266" s="3377">
        <v>150</v>
      </c>
      <c r="F266" s="3369" t="s">
        <v>22598</v>
      </c>
      <c r="G266" s="3367">
        <v>304</v>
      </c>
      <c r="H266" s="3366" t="s">
        <v>28043</v>
      </c>
      <c r="I266" s="3365">
        <v>1</v>
      </c>
    </row>
    <row r="267" spans="1:9">
      <c r="A267" s="3371">
        <v>171</v>
      </c>
      <c r="B267" s="3372" t="s">
        <v>26456</v>
      </c>
      <c r="C267" s="3372" t="s">
        <v>26457</v>
      </c>
      <c r="D267" s="3372" t="str">
        <f t="shared" si="5"/>
        <v>3/4"</v>
      </c>
      <c r="E267" s="3373"/>
      <c r="F267" s="3374"/>
      <c r="G267" s="3375"/>
      <c r="H267" s="3376"/>
      <c r="I267" s="3365">
        <v>1</v>
      </c>
    </row>
    <row r="268" spans="1:9">
      <c r="A268" s="3371">
        <v>172</v>
      </c>
      <c r="B268" s="3372" t="s">
        <v>26458</v>
      </c>
      <c r="C268" s="3372" t="s">
        <v>26459</v>
      </c>
      <c r="D268" s="3372" t="str">
        <f t="shared" si="5"/>
        <v>1 /2"</v>
      </c>
      <c r="E268" s="3377"/>
      <c r="F268" s="3369" t="s">
        <v>27893</v>
      </c>
      <c r="G268" s="3367" t="s">
        <v>27900</v>
      </c>
      <c r="H268" s="3366" t="s">
        <v>27894</v>
      </c>
      <c r="I268" s="3365">
        <v>1</v>
      </c>
    </row>
    <row r="269" spans="1:9">
      <c r="A269" s="3371">
        <v>173</v>
      </c>
      <c r="B269" s="3372" t="s">
        <v>26460</v>
      </c>
      <c r="C269" s="3372" t="s">
        <v>26461</v>
      </c>
      <c r="D269" s="3372" t="str">
        <f t="shared" si="5"/>
        <v>1"</v>
      </c>
      <c r="E269" s="3373"/>
      <c r="F269" s="3374"/>
      <c r="G269" s="3375"/>
      <c r="H269" s="3376"/>
      <c r="I269" s="3365">
        <v>1</v>
      </c>
    </row>
    <row r="270" spans="1:9">
      <c r="A270" s="3371">
        <v>174</v>
      </c>
      <c r="B270" s="3372" t="s">
        <v>26462</v>
      </c>
      <c r="C270" s="3372" t="s">
        <v>26463</v>
      </c>
      <c r="D270" s="3372" t="str">
        <f t="shared" si="5"/>
        <v>1 /2"</v>
      </c>
      <c r="E270" s="3377">
        <v>150</v>
      </c>
      <c r="F270" s="3369" t="s">
        <v>27913</v>
      </c>
      <c r="G270" s="3367" t="s">
        <v>27900</v>
      </c>
      <c r="H270" s="3366" t="s">
        <v>28044</v>
      </c>
      <c r="I270" s="3365">
        <v>1</v>
      </c>
    </row>
    <row r="271" spans="1:9">
      <c r="A271" s="3371">
        <v>175</v>
      </c>
      <c r="B271" s="3372" t="s">
        <v>26464</v>
      </c>
      <c r="C271" s="3372" t="s">
        <v>26465</v>
      </c>
      <c r="D271" s="3372" t="str">
        <f t="shared" si="5"/>
        <v>3/4"</v>
      </c>
      <c r="E271" s="3377">
        <v>150</v>
      </c>
      <c r="F271" s="3369" t="s">
        <v>27913</v>
      </c>
      <c r="G271" s="3367" t="s">
        <v>27900</v>
      </c>
      <c r="H271" s="3366" t="s">
        <v>28044</v>
      </c>
      <c r="I271" s="3365">
        <v>1</v>
      </c>
    </row>
    <row r="272" spans="1:9">
      <c r="A272" s="3371">
        <v>176</v>
      </c>
      <c r="B272" s="3372" t="s">
        <v>26467</v>
      </c>
      <c r="C272" s="3372" t="s">
        <v>26468</v>
      </c>
      <c r="D272" s="3372" t="str">
        <f t="shared" si="5"/>
        <v>1 "</v>
      </c>
      <c r="E272" s="3377">
        <v>150</v>
      </c>
      <c r="F272" s="3369" t="s">
        <v>22598</v>
      </c>
      <c r="G272" s="3367" t="s">
        <v>27900</v>
      </c>
      <c r="H272" s="3366" t="s">
        <v>27928</v>
      </c>
      <c r="I272" s="3365">
        <v>1</v>
      </c>
    </row>
    <row r="273" spans="1:9">
      <c r="A273" s="3371">
        <v>177</v>
      </c>
      <c r="B273" s="3372" t="s">
        <v>26469</v>
      </c>
      <c r="C273" s="3372" t="s">
        <v>26470</v>
      </c>
      <c r="D273" s="3372" t="s">
        <v>22600</v>
      </c>
      <c r="E273" s="3377">
        <v>150</v>
      </c>
      <c r="F273" s="3369" t="s">
        <v>22598</v>
      </c>
      <c r="G273" s="3367" t="s">
        <v>27900</v>
      </c>
      <c r="H273" s="3366"/>
      <c r="I273" s="3365">
        <v>1</v>
      </c>
    </row>
    <row r="274" spans="1:9">
      <c r="A274" s="3371"/>
      <c r="B274" s="3372"/>
      <c r="C274" s="3372"/>
      <c r="D274" s="3372" t="s">
        <v>971</v>
      </c>
      <c r="E274" s="3377">
        <v>150</v>
      </c>
      <c r="F274" s="3369" t="s">
        <v>27913</v>
      </c>
      <c r="G274" s="3367" t="s">
        <v>27900</v>
      </c>
      <c r="H274" s="3366" t="s">
        <v>27914</v>
      </c>
    </row>
    <row r="275" spans="1:9">
      <c r="A275" s="3371">
        <v>178</v>
      </c>
      <c r="B275" s="3372" t="s">
        <v>26471</v>
      </c>
      <c r="C275" s="3372" t="s">
        <v>26472</v>
      </c>
      <c r="D275" s="3372" t="s">
        <v>22600</v>
      </c>
      <c r="E275" s="3377">
        <v>150</v>
      </c>
      <c r="F275" s="3369" t="s">
        <v>22598</v>
      </c>
      <c r="G275" s="3367" t="s">
        <v>27900</v>
      </c>
      <c r="H275" s="3366"/>
      <c r="I275" s="3365">
        <v>1</v>
      </c>
    </row>
    <row r="276" spans="1:9">
      <c r="A276" s="3371"/>
      <c r="B276" s="3372"/>
      <c r="C276" s="3372"/>
      <c r="D276" s="3372" t="s">
        <v>971</v>
      </c>
      <c r="E276" s="3377">
        <v>150</v>
      </c>
      <c r="F276" s="3369" t="s">
        <v>27913</v>
      </c>
      <c r="G276" s="3367" t="s">
        <v>27900</v>
      </c>
      <c r="H276" s="3366" t="s">
        <v>27914</v>
      </c>
    </row>
    <row r="277" spans="1:9">
      <c r="A277" s="3371">
        <v>179</v>
      </c>
      <c r="B277" s="3372" t="s">
        <v>26473</v>
      </c>
      <c r="C277" s="3372" t="s">
        <v>26474</v>
      </c>
      <c r="D277" s="3372" t="s">
        <v>22600</v>
      </c>
      <c r="E277" s="3377">
        <v>150</v>
      </c>
      <c r="F277" s="3369" t="s">
        <v>22598</v>
      </c>
      <c r="G277" s="3367" t="s">
        <v>27900</v>
      </c>
      <c r="H277" s="3366"/>
      <c r="I277" s="3365">
        <v>1</v>
      </c>
    </row>
    <row r="278" spans="1:9">
      <c r="A278" s="3371"/>
      <c r="B278" s="3372"/>
      <c r="C278" s="3372"/>
      <c r="D278" s="3372" t="s">
        <v>971</v>
      </c>
      <c r="E278" s="3377">
        <v>150</v>
      </c>
      <c r="F278" s="3369" t="s">
        <v>27913</v>
      </c>
      <c r="G278" s="3367" t="s">
        <v>27900</v>
      </c>
      <c r="H278" s="3366" t="s">
        <v>27914</v>
      </c>
    </row>
    <row r="279" spans="1:9">
      <c r="A279" s="3371">
        <v>180</v>
      </c>
      <c r="B279" s="3372" t="s">
        <v>26475</v>
      </c>
      <c r="C279" s="3372" t="s">
        <v>26476</v>
      </c>
      <c r="D279" s="3372" t="str">
        <f t="shared" ref="D279:D284" si="6">LEFT(C279, FIND("""", C279))</f>
        <v>3/4"</v>
      </c>
      <c r="E279" s="3377">
        <v>150</v>
      </c>
      <c r="F279" s="3369" t="s">
        <v>22598</v>
      </c>
      <c r="G279" s="3367" t="s">
        <v>27900</v>
      </c>
      <c r="H279" s="3366"/>
      <c r="I279" s="3365">
        <v>1</v>
      </c>
    </row>
    <row r="280" spans="1:9">
      <c r="A280" s="3371">
        <v>181</v>
      </c>
      <c r="B280" s="3372" t="s">
        <v>26477</v>
      </c>
      <c r="C280" s="3372" t="s">
        <v>26478</v>
      </c>
      <c r="D280" s="3372" t="str">
        <f t="shared" si="6"/>
        <v>3/4"</v>
      </c>
      <c r="E280" s="3373"/>
      <c r="F280" s="3374"/>
      <c r="G280" s="3375"/>
      <c r="H280" s="3376"/>
      <c r="I280" s="3365">
        <v>1</v>
      </c>
    </row>
    <row r="281" spans="1:9">
      <c r="A281" s="3371">
        <v>182</v>
      </c>
      <c r="B281" s="3372" t="s">
        <v>26479</v>
      </c>
      <c r="C281" s="3372" t="s">
        <v>26478</v>
      </c>
      <c r="D281" s="3372" t="str">
        <f t="shared" si="6"/>
        <v>3/4"</v>
      </c>
      <c r="E281" s="3377">
        <v>150</v>
      </c>
      <c r="F281" s="3369" t="s">
        <v>22598</v>
      </c>
      <c r="G281" s="3367">
        <v>304</v>
      </c>
      <c r="H281" s="3366"/>
      <c r="I281" s="3365">
        <v>1</v>
      </c>
    </row>
    <row r="282" spans="1:9">
      <c r="A282" s="3371">
        <v>183</v>
      </c>
      <c r="B282" s="3372" t="s">
        <v>26480</v>
      </c>
      <c r="C282" s="3372" t="s">
        <v>26481</v>
      </c>
      <c r="D282" s="3372" t="str">
        <f t="shared" si="6"/>
        <v>3/4"</v>
      </c>
      <c r="E282" s="3377">
        <v>150</v>
      </c>
      <c r="F282" s="3369" t="s">
        <v>22598</v>
      </c>
      <c r="G282" s="3367" t="s">
        <v>27900</v>
      </c>
      <c r="H282" s="3366"/>
      <c r="I282" s="3365">
        <v>1</v>
      </c>
    </row>
    <row r="283" spans="1:9">
      <c r="A283" s="3371">
        <v>184</v>
      </c>
      <c r="B283" s="3372" t="s">
        <v>26482</v>
      </c>
      <c r="C283" s="3372" t="s">
        <v>26483</v>
      </c>
      <c r="D283" s="3372" t="str">
        <f t="shared" si="6"/>
        <v>3/4"</v>
      </c>
      <c r="E283" s="3377">
        <v>150</v>
      </c>
      <c r="F283" s="3369" t="s">
        <v>22598</v>
      </c>
      <c r="G283" s="3367" t="s">
        <v>27900</v>
      </c>
      <c r="H283" s="3366"/>
      <c r="I283" s="3365">
        <v>1</v>
      </c>
    </row>
    <row r="284" spans="1:9">
      <c r="A284" s="3371">
        <v>185</v>
      </c>
      <c r="B284" s="3372" t="s">
        <v>26484</v>
      </c>
      <c r="C284" s="3372" t="s">
        <v>26485</v>
      </c>
      <c r="D284" s="3372" t="str">
        <f t="shared" si="6"/>
        <v>1 -1 /2"</v>
      </c>
      <c r="E284" s="3377">
        <v>150</v>
      </c>
      <c r="F284" s="3369" t="s">
        <v>27788</v>
      </c>
      <c r="G284" s="3367" t="s">
        <v>27900</v>
      </c>
      <c r="H284" s="3366"/>
      <c r="I284" s="3365">
        <v>1</v>
      </c>
    </row>
    <row r="285" spans="1:9">
      <c r="A285" s="3371">
        <v>186</v>
      </c>
      <c r="B285" s="3372" t="s">
        <v>26486</v>
      </c>
      <c r="C285" s="3372" t="s">
        <v>26487</v>
      </c>
      <c r="D285" s="3372" t="s">
        <v>22600</v>
      </c>
      <c r="E285" s="3377">
        <v>150</v>
      </c>
      <c r="F285" s="3369" t="s">
        <v>22598</v>
      </c>
      <c r="G285" s="3367" t="s">
        <v>27900</v>
      </c>
      <c r="H285" s="3366"/>
      <c r="I285" s="3365">
        <v>1</v>
      </c>
    </row>
    <row r="286" spans="1:9">
      <c r="A286" s="3371"/>
      <c r="B286" s="3372"/>
      <c r="C286" s="3372"/>
      <c r="D286" s="3372" t="s">
        <v>971</v>
      </c>
      <c r="E286" s="3377">
        <v>150</v>
      </c>
      <c r="F286" s="3369" t="s">
        <v>27913</v>
      </c>
      <c r="G286" s="3367" t="s">
        <v>27900</v>
      </c>
      <c r="H286" s="3366" t="s">
        <v>27914</v>
      </c>
    </row>
    <row r="287" spans="1:9">
      <c r="A287" s="3371">
        <v>187</v>
      </c>
      <c r="B287" s="3372" t="s">
        <v>26488</v>
      </c>
      <c r="C287" s="3372" t="s">
        <v>26489</v>
      </c>
      <c r="D287" s="3372" t="s">
        <v>22600</v>
      </c>
      <c r="E287" s="3377">
        <v>150</v>
      </c>
      <c r="F287" s="3369" t="s">
        <v>22598</v>
      </c>
      <c r="G287" s="3367" t="s">
        <v>27900</v>
      </c>
      <c r="H287" s="3366"/>
      <c r="I287" s="3365">
        <v>1</v>
      </c>
    </row>
    <row r="288" spans="1:9">
      <c r="A288" s="3371"/>
      <c r="B288" s="3372"/>
      <c r="C288" s="3372"/>
      <c r="D288" s="3372" t="s">
        <v>971</v>
      </c>
      <c r="E288" s="3377">
        <v>150</v>
      </c>
      <c r="F288" s="3369" t="s">
        <v>27913</v>
      </c>
      <c r="G288" s="3367" t="s">
        <v>27900</v>
      </c>
      <c r="H288" s="3366" t="s">
        <v>27914</v>
      </c>
    </row>
    <row r="289" spans="1:9">
      <c r="A289" s="3371">
        <v>188</v>
      </c>
      <c r="B289" s="3372" t="s">
        <v>26490</v>
      </c>
      <c r="C289" s="3372" t="s">
        <v>26491</v>
      </c>
      <c r="D289" s="3372" t="s">
        <v>22600</v>
      </c>
      <c r="E289" s="3377">
        <v>150</v>
      </c>
      <c r="F289" s="3369" t="s">
        <v>22598</v>
      </c>
      <c r="G289" s="3367" t="s">
        <v>27900</v>
      </c>
      <c r="H289" s="3366"/>
      <c r="I289" s="3365">
        <v>1</v>
      </c>
    </row>
    <row r="290" spans="1:9">
      <c r="A290" s="3371"/>
      <c r="B290" s="3372"/>
      <c r="C290" s="3372"/>
      <c r="D290" s="3372" t="s">
        <v>971</v>
      </c>
      <c r="E290" s="3377">
        <v>150</v>
      </c>
      <c r="F290" s="3369" t="s">
        <v>27913</v>
      </c>
      <c r="G290" s="3367" t="s">
        <v>27900</v>
      </c>
      <c r="H290" s="3366" t="s">
        <v>27914</v>
      </c>
    </row>
    <row r="291" spans="1:9">
      <c r="A291" s="3371">
        <v>189</v>
      </c>
      <c r="B291" s="3372" t="s">
        <v>26492</v>
      </c>
      <c r="C291" s="3372" t="s">
        <v>26493</v>
      </c>
      <c r="D291" s="3372" t="s">
        <v>22600</v>
      </c>
      <c r="E291" s="3377">
        <v>150</v>
      </c>
      <c r="F291" s="3369" t="s">
        <v>22598</v>
      </c>
      <c r="G291" s="3367" t="s">
        <v>27900</v>
      </c>
      <c r="H291" s="3366"/>
      <c r="I291" s="3365">
        <v>1</v>
      </c>
    </row>
    <row r="292" spans="1:9">
      <c r="A292" s="3371"/>
      <c r="B292" s="3372"/>
      <c r="C292" s="3372"/>
      <c r="D292" s="3372" t="s">
        <v>22600</v>
      </c>
      <c r="E292" s="3377">
        <v>150</v>
      </c>
      <c r="F292" s="3369" t="s">
        <v>27913</v>
      </c>
      <c r="G292" s="3367" t="s">
        <v>27900</v>
      </c>
      <c r="H292" s="3366" t="s">
        <v>27914</v>
      </c>
    </row>
    <row r="293" spans="1:9">
      <c r="A293" s="3371">
        <v>190</v>
      </c>
      <c r="B293" s="3372" t="s">
        <v>26494</v>
      </c>
      <c r="C293" s="3372" t="s">
        <v>26495</v>
      </c>
      <c r="D293" s="3372" t="str">
        <f t="shared" ref="D293:D299" si="7">LEFT(C293, FIND("""", C293))</f>
        <v>1/2"</v>
      </c>
      <c r="E293" s="3377">
        <v>150</v>
      </c>
      <c r="F293" s="3369" t="s">
        <v>27913</v>
      </c>
      <c r="G293" s="3367" t="s">
        <v>27900</v>
      </c>
      <c r="H293" s="3366" t="s">
        <v>27914</v>
      </c>
      <c r="I293" s="3365">
        <v>1</v>
      </c>
    </row>
    <row r="294" spans="1:9">
      <c r="A294" s="3371">
        <v>191</v>
      </c>
      <c r="B294" s="3372" t="s">
        <v>26496</v>
      </c>
      <c r="C294" s="3372" t="s">
        <v>26497</v>
      </c>
      <c r="D294" s="3372" t="str">
        <f t="shared" si="7"/>
        <v>1/2"</v>
      </c>
      <c r="E294" s="3377">
        <v>150</v>
      </c>
      <c r="F294" s="3369" t="s">
        <v>27913</v>
      </c>
      <c r="G294" s="3367" t="s">
        <v>27900</v>
      </c>
      <c r="H294" s="3366" t="s">
        <v>27914</v>
      </c>
      <c r="I294" s="3365">
        <v>1</v>
      </c>
    </row>
    <row r="295" spans="1:9">
      <c r="A295" s="3371">
        <v>192</v>
      </c>
      <c r="B295" s="3372" t="s">
        <v>26498</v>
      </c>
      <c r="C295" s="3372" t="s">
        <v>26499</v>
      </c>
      <c r="D295" s="3372" t="str">
        <f t="shared" si="7"/>
        <v>1 /2"</v>
      </c>
      <c r="E295" s="3377">
        <v>150</v>
      </c>
      <c r="F295" s="3369" t="s">
        <v>27913</v>
      </c>
      <c r="G295" s="3367" t="s">
        <v>27900</v>
      </c>
      <c r="H295" s="3366" t="s">
        <v>27914</v>
      </c>
      <c r="I295" s="3365">
        <v>1</v>
      </c>
    </row>
    <row r="296" spans="1:9">
      <c r="A296" s="3371">
        <v>193</v>
      </c>
      <c r="B296" s="3372" t="s">
        <v>26500</v>
      </c>
      <c r="C296" s="3372" t="s">
        <v>26501</v>
      </c>
      <c r="D296" s="3372" t="str">
        <f t="shared" si="7"/>
        <v>3/4"</v>
      </c>
      <c r="E296" s="3377">
        <v>150</v>
      </c>
      <c r="F296" s="3369" t="s">
        <v>28045</v>
      </c>
      <c r="G296" s="3367" t="s">
        <v>27900</v>
      </c>
      <c r="H296" s="3366" t="s">
        <v>27894</v>
      </c>
      <c r="I296" s="3365">
        <v>1</v>
      </c>
    </row>
    <row r="297" spans="1:9">
      <c r="A297" s="3371">
        <v>194</v>
      </c>
      <c r="B297" s="3372" t="s">
        <v>26502</v>
      </c>
      <c r="C297" s="3372" t="s">
        <v>26503</v>
      </c>
      <c r="D297" s="3372" t="str">
        <f t="shared" si="7"/>
        <v>3/4"</v>
      </c>
      <c r="E297" s="3377">
        <v>150</v>
      </c>
      <c r="F297" s="3369" t="s">
        <v>22598</v>
      </c>
      <c r="G297" s="3367" t="s">
        <v>27900</v>
      </c>
      <c r="H297" s="3366"/>
      <c r="I297" s="3365">
        <v>1</v>
      </c>
    </row>
    <row r="298" spans="1:9">
      <c r="A298" s="3371">
        <v>195</v>
      </c>
      <c r="B298" s="3372" t="s">
        <v>26504</v>
      </c>
      <c r="C298" s="3372" t="s">
        <v>26505</v>
      </c>
      <c r="D298" s="3372" t="str">
        <f t="shared" si="7"/>
        <v>3/4"</v>
      </c>
      <c r="E298" s="3377">
        <v>150</v>
      </c>
      <c r="F298" s="3369" t="s">
        <v>22598</v>
      </c>
      <c r="G298" s="3367" t="s">
        <v>27900</v>
      </c>
      <c r="H298" s="3366"/>
      <c r="I298" s="3365">
        <v>1</v>
      </c>
    </row>
    <row r="299" spans="1:9">
      <c r="A299" s="3371">
        <v>196</v>
      </c>
      <c r="B299" s="3372" t="s">
        <v>26506</v>
      </c>
      <c r="C299" s="3372" t="s">
        <v>26507</v>
      </c>
      <c r="D299" s="3372" t="str">
        <f t="shared" si="7"/>
        <v>3/4"</v>
      </c>
      <c r="E299" s="3377">
        <v>150</v>
      </c>
      <c r="F299" s="3369" t="s">
        <v>22598</v>
      </c>
      <c r="G299" s="3367" t="s">
        <v>27900</v>
      </c>
      <c r="H299" s="3366"/>
      <c r="I299" s="3365">
        <v>1</v>
      </c>
    </row>
    <row r="300" spans="1:9">
      <c r="A300" s="3371">
        <v>197</v>
      </c>
      <c r="B300" s="3372" t="s">
        <v>26508</v>
      </c>
      <c r="C300" s="3372" t="s">
        <v>26509</v>
      </c>
      <c r="D300" s="3372" t="s">
        <v>22600</v>
      </c>
      <c r="E300" s="3377">
        <v>150</v>
      </c>
      <c r="F300" s="3369" t="s">
        <v>22598</v>
      </c>
      <c r="G300" s="3367" t="s">
        <v>6255</v>
      </c>
      <c r="H300" s="3366"/>
      <c r="I300" s="3365">
        <v>1</v>
      </c>
    </row>
    <row r="301" spans="1:9">
      <c r="A301" s="3371">
        <v>198</v>
      </c>
      <c r="B301" s="3372" t="s">
        <v>26510</v>
      </c>
      <c r="C301" s="3372" t="s">
        <v>26511</v>
      </c>
      <c r="D301" s="3372" t="str">
        <f t="shared" ref="D301:D306" si="8">LEFT(C301, FIND("""", C301))</f>
        <v>1/2"</v>
      </c>
      <c r="E301" s="3377">
        <v>150</v>
      </c>
      <c r="F301" s="3369" t="s">
        <v>27913</v>
      </c>
      <c r="G301" s="3367" t="s">
        <v>6255</v>
      </c>
      <c r="H301" s="3366" t="s">
        <v>27914</v>
      </c>
      <c r="I301" s="3365">
        <v>1</v>
      </c>
    </row>
    <row r="302" spans="1:9">
      <c r="A302" s="3371">
        <v>199</v>
      </c>
      <c r="B302" s="3372" t="s">
        <v>26512</v>
      </c>
      <c r="C302" s="3372" t="s">
        <v>26513</v>
      </c>
      <c r="D302" s="3372" t="str">
        <f t="shared" si="8"/>
        <v>1/2"</v>
      </c>
      <c r="E302" s="3377">
        <v>150</v>
      </c>
      <c r="F302" s="3369" t="s">
        <v>22598</v>
      </c>
      <c r="G302" s="3367" t="s">
        <v>6255</v>
      </c>
      <c r="H302" s="3366"/>
      <c r="I302" s="3365">
        <v>1</v>
      </c>
    </row>
    <row r="303" spans="1:9">
      <c r="A303" s="3371">
        <v>200</v>
      </c>
      <c r="B303" s="3372" t="s">
        <v>26514</v>
      </c>
      <c r="C303" s="3372" t="s">
        <v>26515</v>
      </c>
      <c r="D303" s="3372" t="str">
        <f t="shared" si="8"/>
        <v>1 "</v>
      </c>
      <c r="E303" s="3373"/>
      <c r="F303" s="3374"/>
      <c r="G303" s="3375"/>
      <c r="H303" s="3376"/>
      <c r="I303" s="3365">
        <v>1</v>
      </c>
    </row>
    <row r="304" spans="1:9">
      <c r="A304" s="3371">
        <v>201</v>
      </c>
      <c r="B304" s="3372" t="s">
        <v>26516</v>
      </c>
      <c r="C304" s="3372" t="s">
        <v>26517</v>
      </c>
      <c r="D304" s="3372" t="str">
        <f t="shared" si="8"/>
        <v>3/4"</v>
      </c>
      <c r="E304" s="3373"/>
      <c r="F304" s="3374"/>
      <c r="G304" s="3375"/>
      <c r="H304" s="3376"/>
      <c r="I304" s="3365">
        <v>1</v>
      </c>
    </row>
    <row r="305" spans="1:9">
      <c r="A305" s="3371">
        <v>202</v>
      </c>
      <c r="B305" s="3372" t="s">
        <v>26518</v>
      </c>
      <c r="C305" s="3372" t="s">
        <v>26519</v>
      </c>
      <c r="D305" s="3372" t="str">
        <f t="shared" si="8"/>
        <v>3/4"</v>
      </c>
      <c r="E305" s="3377">
        <v>150</v>
      </c>
      <c r="F305" s="3369" t="s">
        <v>22626</v>
      </c>
      <c r="G305" s="3367" t="s">
        <v>27900</v>
      </c>
      <c r="H305" s="3366"/>
      <c r="I305" s="3365">
        <v>1</v>
      </c>
    </row>
    <row r="306" spans="1:9">
      <c r="A306" s="3371">
        <v>203</v>
      </c>
      <c r="B306" s="3372" t="s">
        <v>26520</v>
      </c>
      <c r="C306" s="3372" t="s">
        <v>26521</v>
      </c>
      <c r="D306" s="3372" t="str">
        <f t="shared" si="8"/>
        <v>3/4"</v>
      </c>
      <c r="E306" s="3377"/>
      <c r="F306" s="3369"/>
      <c r="G306" s="3367"/>
      <c r="H306" s="3366"/>
    </row>
    <row r="307" spans="1:9">
      <c r="A307" s="3371">
        <v>204</v>
      </c>
      <c r="B307" s="3372" t="s">
        <v>26522</v>
      </c>
      <c r="C307" s="3372" t="s">
        <v>26523</v>
      </c>
      <c r="D307" s="3372" t="s">
        <v>22600</v>
      </c>
      <c r="E307" s="3377">
        <v>150</v>
      </c>
      <c r="F307" s="3369" t="s">
        <v>27788</v>
      </c>
      <c r="G307" s="3367" t="s">
        <v>27900</v>
      </c>
      <c r="H307" s="3366"/>
      <c r="I307" s="3365">
        <v>1</v>
      </c>
    </row>
    <row r="308" spans="1:9">
      <c r="A308" s="3371">
        <v>205</v>
      </c>
      <c r="B308" s="3372" t="s">
        <v>26524</v>
      </c>
      <c r="C308" s="3372" t="s">
        <v>26525</v>
      </c>
      <c r="D308" s="3372" t="str">
        <f>LEFT(C308, FIND("""", C308))</f>
        <v>1-1 /2"</v>
      </c>
      <c r="E308" s="3377">
        <v>150</v>
      </c>
      <c r="F308" s="3369" t="s">
        <v>27913</v>
      </c>
      <c r="G308" s="3367" t="s">
        <v>27900</v>
      </c>
      <c r="H308" s="3366"/>
      <c r="I308" s="3365">
        <v>1</v>
      </c>
    </row>
    <row r="309" spans="1:9">
      <c r="A309" s="3371"/>
      <c r="B309" s="3372"/>
      <c r="C309" s="3372"/>
      <c r="D309" s="3372" t="s">
        <v>22600</v>
      </c>
      <c r="E309" s="3377">
        <v>150</v>
      </c>
      <c r="F309" s="3369" t="s">
        <v>27788</v>
      </c>
      <c r="G309" s="3367" t="s">
        <v>27900</v>
      </c>
      <c r="H309" s="3366"/>
    </row>
    <row r="310" spans="1:9">
      <c r="A310" s="3371">
        <v>206</v>
      </c>
      <c r="B310" s="3372" t="s">
        <v>26526</v>
      </c>
      <c r="C310" s="3372" t="s">
        <v>26527</v>
      </c>
      <c r="D310" s="3372" t="str">
        <f t="shared" ref="D310:D336" si="9">LEFT(C310, FIND("""", C310))</f>
        <v>1 /2"</v>
      </c>
      <c r="E310" s="3377">
        <v>150</v>
      </c>
      <c r="F310" s="3369" t="s">
        <v>27788</v>
      </c>
      <c r="G310" s="3367" t="s">
        <v>27900</v>
      </c>
      <c r="H310" s="3366"/>
      <c r="I310" s="3365">
        <v>1</v>
      </c>
    </row>
    <row r="311" spans="1:9">
      <c r="A311" s="3371">
        <v>207</v>
      </c>
      <c r="B311" s="3372" t="s">
        <v>26528</v>
      </c>
      <c r="C311" s="3372" t="s">
        <v>26529</v>
      </c>
      <c r="D311" s="3372" t="str">
        <f t="shared" si="9"/>
        <v>3/4"</v>
      </c>
      <c r="E311" s="3377">
        <v>150</v>
      </c>
      <c r="F311" s="3369" t="s">
        <v>27788</v>
      </c>
      <c r="G311" s="3367" t="s">
        <v>27900</v>
      </c>
      <c r="H311" s="3366"/>
      <c r="I311" s="3365">
        <v>1</v>
      </c>
    </row>
    <row r="312" spans="1:9">
      <c r="A312" s="3371">
        <v>208</v>
      </c>
      <c r="B312" s="3372" t="s">
        <v>26530</v>
      </c>
      <c r="C312" s="3372" t="s">
        <v>26531</v>
      </c>
      <c r="D312" s="3372" t="str">
        <f t="shared" si="9"/>
        <v>3/4"</v>
      </c>
      <c r="E312" s="3377">
        <v>150</v>
      </c>
      <c r="F312" s="3369" t="s">
        <v>22598</v>
      </c>
      <c r="G312" s="3367" t="s">
        <v>27900</v>
      </c>
      <c r="H312" s="3366"/>
      <c r="I312" s="3365">
        <v>1</v>
      </c>
    </row>
    <row r="313" spans="1:9">
      <c r="A313" s="3371">
        <v>209</v>
      </c>
      <c r="B313" s="3372" t="s">
        <v>26532</v>
      </c>
      <c r="C313" s="3372" t="s">
        <v>26533</v>
      </c>
      <c r="D313" s="3372" t="str">
        <f t="shared" si="9"/>
        <v>1-1 /2"</v>
      </c>
      <c r="E313" s="3373"/>
      <c r="F313" s="3374"/>
      <c r="G313" s="3375"/>
      <c r="H313" s="3376"/>
      <c r="I313" s="3365">
        <v>1</v>
      </c>
    </row>
    <row r="314" spans="1:9">
      <c r="A314" s="3371">
        <v>210</v>
      </c>
      <c r="B314" s="3372" t="s">
        <v>26534</v>
      </c>
      <c r="C314" s="3372" t="s">
        <v>26535</v>
      </c>
      <c r="D314" s="3372" t="str">
        <f t="shared" si="9"/>
        <v>3/4"</v>
      </c>
      <c r="E314" s="3377">
        <v>150</v>
      </c>
      <c r="F314" s="3369" t="s">
        <v>22598</v>
      </c>
      <c r="G314" s="3367" t="s">
        <v>27900</v>
      </c>
      <c r="H314" s="3366"/>
      <c r="I314" s="3365">
        <v>1</v>
      </c>
    </row>
    <row r="315" spans="1:9">
      <c r="A315" s="3371">
        <v>211</v>
      </c>
      <c r="B315" s="3372" t="s">
        <v>26536</v>
      </c>
      <c r="C315" s="3372" t="s">
        <v>26537</v>
      </c>
      <c r="D315" s="3372" t="str">
        <f t="shared" si="9"/>
        <v>3/4"</v>
      </c>
      <c r="E315" s="3377">
        <v>150</v>
      </c>
      <c r="F315" s="3369" t="s">
        <v>22598</v>
      </c>
      <c r="G315" s="3367" t="s">
        <v>27900</v>
      </c>
      <c r="H315" s="3366"/>
      <c r="I315" s="3365">
        <v>1</v>
      </c>
    </row>
    <row r="316" spans="1:9">
      <c r="A316" s="3371">
        <v>212</v>
      </c>
      <c r="B316" s="3372" t="s">
        <v>26538</v>
      </c>
      <c r="C316" s="3372" t="s">
        <v>26539</v>
      </c>
      <c r="D316" s="3372" t="str">
        <f t="shared" si="9"/>
        <v>3/4"</v>
      </c>
      <c r="E316" s="3377">
        <v>150</v>
      </c>
      <c r="F316" s="3369" t="s">
        <v>22626</v>
      </c>
      <c r="G316" s="3367" t="s">
        <v>27900</v>
      </c>
      <c r="H316" s="3366"/>
      <c r="I316" s="3365">
        <v>1</v>
      </c>
    </row>
    <row r="317" spans="1:9">
      <c r="A317" s="3371">
        <v>213</v>
      </c>
      <c r="B317" s="3372" t="s">
        <v>26540</v>
      </c>
      <c r="C317" s="3372" t="s">
        <v>26541</v>
      </c>
      <c r="D317" s="3372" t="str">
        <f t="shared" si="9"/>
        <v>3/4"</v>
      </c>
      <c r="E317" s="3377"/>
      <c r="F317" s="3369" t="s">
        <v>27788</v>
      </c>
      <c r="G317" s="3367" t="s">
        <v>27900</v>
      </c>
      <c r="H317" s="3366"/>
      <c r="I317" s="3365">
        <v>1</v>
      </c>
    </row>
    <row r="318" spans="1:9">
      <c r="A318" s="3371">
        <v>214</v>
      </c>
      <c r="B318" s="3372" t="s">
        <v>26542</v>
      </c>
      <c r="C318" s="3372" t="s">
        <v>26543</v>
      </c>
      <c r="D318" s="3372" t="str">
        <f t="shared" si="9"/>
        <v>3/4"</v>
      </c>
      <c r="E318" s="3377"/>
      <c r="F318" s="3369" t="s">
        <v>27788</v>
      </c>
      <c r="G318" s="3367" t="s">
        <v>27900</v>
      </c>
      <c r="H318" s="3366"/>
      <c r="I318" s="3365">
        <v>1</v>
      </c>
    </row>
    <row r="319" spans="1:9">
      <c r="A319" s="3371">
        <v>215</v>
      </c>
      <c r="B319" s="3372" t="s">
        <v>26544</v>
      </c>
      <c r="C319" s="3372" t="s">
        <v>26545</v>
      </c>
      <c r="D319" s="3372" t="str">
        <f t="shared" si="9"/>
        <v>1 "</v>
      </c>
      <c r="E319" s="3373"/>
      <c r="F319" s="3374"/>
      <c r="G319" s="3375"/>
      <c r="H319" s="3376"/>
      <c r="I319" s="3365">
        <v>1</v>
      </c>
    </row>
    <row r="320" spans="1:9">
      <c r="A320" s="3371">
        <v>216</v>
      </c>
      <c r="B320" s="3372" t="s">
        <v>26546</v>
      </c>
      <c r="C320" s="3372" t="s">
        <v>26545</v>
      </c>
      <c r="D320" s="3372" t="str">
        <f t="shared" si="9"/>
        <v>1 "</v>
      </c>
      <c r="E320" s="3377">
        <v>150</v>
      </c>
      <c r="F320" s="3369" t="s">
        <v>22598</v>
      </c>
      <c r="G320" s="3367" t="s">
        <v>27900</v>
      </c>
      <c r="H320" s="3366"/>
      <c r="I320" s="3365">
        <v>1</v>
      </c>
    </row>
    <row r="321" spans="1:9">
      <c r="A321" s="3371">
        <v>217</v>
      </c>
      <c r="B321" s="3372" t="s">
        <v>26547</v>
      </c>
      <c r="C321" s="3372" t="s">
        <v>26548</v>
      </c>
      <c r="D321" s="3372" t="str">
        <f t="shared" si="9"/>
        <v>3/4"</v>
      </c>
      <c r="E321" s="3377">
        <v>150</v>
      </c>
      <c r="F321" s="3369" t="s">
        <v>22598</v>
      </c>
      <c r="G321" s="3367" t="s">
        <v>27900</v>
      </c>
      <c r="H321" s="3366"/>
      <c r="I321" s="3365">
        <v>1</v>
      </c>
    </row>
    <row r="322" spans="1:9">
      <c r="A322" s="3371">
        <v>218</v>
      </c>
      <c r="B322" s="3372" t="s">
        <v>26549</v>
      </c>
      <c r="C322" s="3372" t="s">
        <v>26550</v>
      </c>
      <c r="D322" s="3372" t="str">
        <f t="shared" si="9"/>
        <v>3/4"</v>
      </c>
      <c r="E322" s="3377">
        <v>150</v>
      </c>
      <c r="F322" s="3369" t="s">
        <v>22598</v>
      </c>
      <c r="G322" s="3367" t="s">
        <v>27900</v>
      </c>
      <c r="H322" s="3366"/>
      <c r="I322" s="3365">
        <v>1</v>
      </c>
    </row>
    <row r="323" spans="1:9">
      <c r="A323" s="3371">
        <v>219</v>
      </c>
      <c r="B323" s="3372" t="s">
        <v>26551</v>
      </c>
      <c r="C323" s="3372" t="s">
        <v>26552</v>
      </c>
      <c r="D323" s="3372" t="str">
        <f t="shared" si="9"/>
        <v>3/4"</v>
      </c>
      <c r="E323" s="3377"/>
      <c r="F323" s="3369" t="s">
        <v>22598</v>
      </c>
      <c r="G323" s="3367" t="s">
        <v>27900</v>
      </c>
      <c r="H323" s="3366"/>
      <c r="I323" s="3365">
        <v>1</v>
      </c>
    </row>
    <row r="324" spans="1:9">
      <c r="A324" s="3371">
        <v>220</v>
      </c>
      <c r="B324" s="3372" t="s">
        <v>26553</v>
      </c>
      <c r="C324" s="3372" t="s">
        <v>26554</v>
      </c>
      <c r="D324" s="3372" t="str">
        <f t="shared" si="9"/>
        <v>1"</v>
      </c>
      <c r="E324" s="3373"/>
      <c r="F324" s="3374"/>
      <c r="G324" s="3375"/>
      <c r="H324" s="3376"/>
      <c r="I324" s="3365">
        <v>1</v>
      </c>
    </row>
    <row r="325" spans="1:9">
      <c r="A325" s="3371">
        <v>221</v>
      </c>
      <c r="B325" s="3372" t="s">
        <v>26555</v>
      </c>
      <c r="C325" s="3372" t="s">
        <v>26556</v>
      </c>
      <c r="D325" s="3372" t="str">
        <f t="shared" si="9"/>
        <v>1 /2"</v>
      </c>
      <c r="E325" s="3377">
        <v>150</v>
      </c>
      <c r="F325" s="3369" t="s">
        <v>22634</v>
      </c>
      <c r="G325" s="3367">
        <v>304</v>
      </c>
      <c r="H325" s="3366"/>
      <c r="I325" s="3365">
        <v>1</v>
      </c>
    </row>
    <row r="326" spans="1:9">
      <c r="A326" s="3371">
        <v>222</v>
      </c>
      <c r="B326" s="3372" t="s">
        <v>26557</v>
      </c>
      <c r="C326" s="3372" t="s">
        <v>26558</v>
      </c>
      <c r="D326" s="3372" t="str">
        <f t="shared" si="9"/>
        <v>1 /2"</v>
      </c>
      <c r="E326" s="3373"/>
      <c r="F326" s="3374"/>
      <c r="G326" s="3375"/>
      <c r="H326" s="3376"/>
      <c r="I326" s="3365">
        <v>1</v>
      </c>
    </row>
    <row r="327" spans="1:9">
      <c r="A327" s="3371">
        <v>223</v>
      </c>
      <c r="B327" s="3372" t="s">
        <v>26559</v>
      </c>
      <c r="C327" s="3372" t="s">
        <v>26560</v>
      </c>
      <c r="D327" s="3372" t="str">
        <f t="shared" si="9"/>
        <v>1 "</v>
      </c>
      <c r="E327" s="3377">
        <v>150</v>
      </c>
      <c r="F327" s="3369" t="s">
        <v>22634</v>
      </c>
      <c r="G327" s="3367">
        <v>304</v>
      </c>
      <c r="H327" s="3366"/>
      <c r="I327" s="3365">
        <v>1</v>
      </c>
    </row>
    <row r="328" spans="1:9">
      <c r="A328" s="3371">
        <v>224</v>
      </c>
      <c r="B328" s="3372" t="s">
        <v>26561</v>
      </c>
      <c r="C328" s="3372" t="s">
        <v>26562</v>
      </c>
      <c r="D328" s="3372" t="str">
        <f t="shared" si="9"/>
        <v>1 -1/2"</v>
      </c>
      <c r="E328" s="3373"/>
      <c r="F328" s="3374"/>
      <c r="G328" s="3375"/>
      <c r="H328" s="3376"/>
      <c r="I328" s="3365">
        <v>1</v>
      </c>
    </row>
    <row r="329" spans="1:9">
      <c r="A329" s="3371">
        <v>225</v>
      </c>
      <c r="B329" s="3372" t="s">
        <v>26563</v>
      </c>
      <c r="C329" s="3372" t="s">
        <v>26564</v>
      </c>
      <c r="D329" s="3372" t="str">
        <f t="shared" si="9"/>
        <v>1 "</v>
      </c>
      <c r="E329" s="3377">
        <v>150</v>
      </c>
      <c r="F329" s="3369" t="s">
        <v>27913</v>
      </c>
      <c r="G329" s="3367"/>
      <c r="H329" s="3366"/>
      <c r="I329" s="3365">
        <v>1</v>
      </c>
    </row>
    <row r="330" spans="1:9">
      <c r="A330" s="3371">
        <v>226</v>
      </c>
      <c r="B330" s="3372" t="s">
        <v>26565</v>
      </c>
      <c r="C330" s="3372" t="s">
        <v>26566</v>
      </c>
      <c r="D330" s="3372" t="str">
        <f t="shared" si="9"/>
        <v>1-1 /2"</v>
      </c>
      <c r="E330" s="3377">
        <v>150</v>
      </c>
      <c r="F330" s="3369" t="s">
        <v>22598</v>
      </c>
      <c r="G330" s="3367" t="s">
        <v>6255</v>
      </c>
      <c r="H330" s="3366"/>
      <c r="I330" s="3365">
        <v>1</v>
      </c>
    </row>
    <row r="331" spans="1:9">
      <c r="A331" s="3371">
        <v>227</v>
      </c>
      <c r="B331" s="3372" t="s">
        <v>26567</v>
      </c>
      <c r="C331" s="3372" t="s">
        <v>26568</v>
      </c>
      <c r="D331" s="3372" t="str">
        <f t="shared" si="9"/>
        <v>1 -1 /2"</v>
      </c>
      <c r="E331" s="3377">
        <v>150</v>
      </c>
      <c r="F331" s="3369" t="s">
        <v>27912</v>
      </c>
      <c r="G331" s="3367" t="s">
        <v>6255</v>
      </c>
      <c r="H331" s="3366"/>
      <c r="I331" s="3365">
        <v>1</v>
      </c>
    </row>
    <row r="332" spans="1:9">
      <c r="A332" s="3371">
        <v>228</v>
      </c>
      <c r="B332" s="3372" t="s">
        <v>26569</v>
      </c>
      <c r="C332" s="3372" t="s">
        <v>26570</v>
      </c>
      <c r="D332" s="3372" t="str">
        <f t="shared" si="9"/>
        <v>3/4"</v>
      </c>
      <c r="E332" s="3377">
        <v>150</v>
      </c>
      <c r="F332" s="3369" t="s">
        <v>22598</v>
      </c>
      <c r="G332" s="3367" t="s">
        <v>6255</v>
      </c>
      <c r="H332" s="3366"/>
      <c r="I332" s="3365">
        <v>1</v>
      </c>
    </row>
    <row r="333" spans="1:9">
      <c r="A333" s="3371">
        <v>229</v>
      </c>
      <c r="B333" s="3372" t="s">
        <v>26571</v>
      </c>
      <c r="C333" s="3372" t="s">
        <v>26572</v>
      </c>
      <c r="D333" s="3372" t="str">
        <f t="shared" si="9"/>
        <v>1-1 /2"</v>
      </c>
      <c r="E333" s="3377">
        <v>150</v>
      </c>
      <c r="F333" s="3369" t="s">
        <v>22598</v>
      </c>
      <c r="G333" s="3367" t="s">
        <v>6255</v>
      </c>
      <c r="H333" s="3366"/>
      <c r="I333" s="3365">
        <v>1</v>
      </c>
    </row>
    <row r="334" spans="1:9">
      <c r="A334" s="3371">
        <v>230</v>
      </c>
      <c r="B334" s="3372" t="s">
        <v>26573</v>
      </c>
      <c r="C334" s="3372" t="s">
        <v>26574</v>
      </c>
      <c r="D334" s="3372" t="str">
        <f t="shared" si="9"/>
        <v>1-1 /2"</v>
      </c>
      <c r="E334" s="3377">
        <v>150</v>
      </c>
      <c r="F334" s="3369" t="s">
        <v>27788</v>
      </c>
      <c r="G334" s="3367" t="s">
        <v>27900</v>
      </c>
      <c r="H334" s="3366"/>
      <c r="I334" s="3365">
        <v>1</v>
      </c>
    </row>
    <row r="335" spans="1:9">
      <c r="A335" s="3371">
        <v>231</v>
      </c>
      <c r="B335" s="3372" t="s">
        <v>26575</v>
      </c>
      <c r="C335" s="3372" t="s">
        <v>26576</v>
      </c>
      <c r="D335" s="3372" t="str">
        <f t="shared" si="9"/>
        <v>1-1/2"</v>
      </c>
      <c r="E335" s="3377"/>
      <c r="F335" s="3369" t="s">
        <v>28046</v>
      </c>
      <c r="G335" s="3367" t="s">
        <v>6255</v>
      </c>
      <c r="H335" s="3366" t="s">
        <v>28047</v>
      </c>
      <c r="I335" s="3365">
        <v>1</v>
      </c>
    </row>
    <row r="336" spans="1:9">
      <c r="A336" s="3371">
        <v>232</v>
      </c>
      <c r="B336" s="3372" t="s">
        <v>26577</v>
      </c>
      <c r="C336" s="3372" t="s">
        <v>26578</v>
      </c>
      <c r="D336" s="3372" t="str">
        <f t="shared" si="9"/>
        <v>1-1 /2"</v>
      </c>
      <c r="E336" s="3377" t="s">
        <v>28048</v>
      </c>
      <c r="F336" s="3369" t="s">
        <v>28049</v>
      </c>
      <c r="G336" s="3367" t="s">
        <v>27900</v>
      </c>
      <c r="H336" s="3366" t="s">
        <v>28047</v>
      </c>
      <c r="I336" s="3365">
        <v>1</v>
      </c>
    </row>
    <row r="337" spans="1:9">
      <c r="A337" s="3371"/>
      <c r="B337" s="3372"/>
      <c r="C337" s="3372"/>
      <c r="D337" s="3394" t="s">
        <v>22599</v>
      </c>
      <c r="E337" s="3377" t="s">
        <v>28048</v>
      </c>
      <c r="F337" s="3369" t="s">
        <v>27913</v>
      </c>
      <c r="G337" s="3367" t="s">
        <v>27900</v>
      </c>
      <c r="H337" s="3366"/>
    </row>
    <row r="338" spans="1:9">
      <c r="A338" s="3371">
        <v>233</v>
      </c>
      <c r="B338" s="3372" t="s">
        <v>26579</v>
      </c>
      <c r="C338" s="3372" t="s">
        <v>26580</v>
      </c>
      <c r="D338" s="3372" t="str">
        <f>LEFT(C338, FIND("""", C338))</f>
        <v>1 -1 /2"</v>
      </c>
      <c r="E338" s="3377" t="s">
        <v>28048</v>
      </c>
      <c r="F338" s="3369" t="s">
        <v>28050</v>
      </c>
      <c r="G338" s="3367" t="s">
        <v>27900</v>
      </c>
      <c r="H338" s="3366" t="s">
        <v>28051</v>
      </c>
      <c r="I338" s="3365">
        <v>1</v>
      </c>
    </row>
    <row r="339" spans="1:9">
      <c r="A339" s="3371"/>
      <c r="B339" s="3372"/>
      <c r="C339" s="3372"/>
      <c r="D339" s="3394" t="s">
        <v>22600</v>
      </c>
      <c r="E339" s="3377" t="s">
        <v>28048</v>
      </c>
      <c r="F339" s="3369" t="s">
        <v>27923</v>
      </c>
      <c r="G339" s="3367" t="s">
        <v>27900</v>
      </c>
      <c r="H339" s="3366"/>
    </row>
    <row r="340" spans="1:9">
      <c r="A340" s="3371">
        <v>234</v>
      </c>
      <c r="B340" s="3372" t="s">
        <v>26581</v>
      </c>
      <c r="C340" s="3372" t="s">
        <v>26582</v>
      </c>
      <c r="D340" s="3372" t="str">
        <f>LEFT(C340, FIND("""", C340))</f>
        <v>1-1 /2"</v>
      </c>
      <c r="E340" s="3377" t="s">
        <v>28048</v>
      </c>
      <c r="F340" s="3369" t="s">
        <v>27913</v>
      </c>
      <c r="G340" s="3367" t="s">
        <v>27900</v>
      </c>
      <c r="H340" s="3366" t="s">
        <v>27914</v>
      </c>
      <c r="I340" s="3365">
        <v>1</v>
      </c>
    </row>
    <row r="341" spans="1:9">
      <c r="A341" s="3371">
        <v>235</v>
      </c>
      <c r="B341" s="3372" t="s">
        <v>26583</v>
      </c>
      <c r="C341" s="3372" t="s">
        <v>26584</v>
      </c>
      <c r="D341" s="3372" t="str">
        <f>LEFT(C341, FIND("""", C341))</f>
        <v>1-1 /2"</v>
      </c>
      <c r="E341" s="3377" t="s">
        <v>28048</v>
      </c>
      <c r="F341" s="3369" t="s">
        <v>27913</v>
      </c>
      <c r="G341" s="3367" t="s">
        <v>27900</v>
      </c>
      <c r="H341" s="3366" t="s">
        <v>27914</v>
      </c>
      <c r="I341" s="3365">
        <v>1</v>
      </c>
    </row>
    <row r="342" spans="1:9">
      <c r="A342" s="3371">
        <v>236</v>
      </c>
      <c r="B342" s="3372" t="s">
        <v>26585</v>
      </c>
      <c r="C342" s="3372" t="s">
        <v>26586</v>
      </c>
      <c r="D342" s="3372" t="str">
        <f>LEFT(C342, FIND("""", C342))</f>
        <v>1-1 /2"</v>
      </c>
      <c r="E342" s="3377" t="s">
        <v>28048</v>
      </c>
      <c r="F342" s="3369" t="s">
        <v>28050</v>
      </c>
      <c r="G342" s="3367" t="s">
        <v>27900</v>
      </c>
      <c r="H342" s="3366" t="s">
        <v>28051</v>
      </c>
      <c r="I342" s="3365">
        <v>1</v>
      </c>
    </row>
    <row r="343" spans="1:9">
      <c r="A343" s="3371"/>
      <c r="B343" s="3372"/>
      <c r="C343" s="3372"/>
      <c r="D343" s="3394" t="s">
        <v>22600</v>
      </c>
      <c r="E343" s="3377" t="s">
        <v>28048</v>
      </c>
      <c r="F343" s="3369" t="s">
        <v>27923</v>
      </c>
      <c r="G343" s="3367" t="s">
        <v>27900</v>
      </c>
      <c r="H343" s="3366"/>
    </row>
    <row r="344" spans="1:9">
      <c r="A344" s="3371">
        <v>237</v>
      </c>
      <c r="B344" s="3372" t="s">
        <v>26587</v>
      </c>
      <c r="C344" s="3372" t="s">
        <v>26588</v>
      </c>
      <c r="D344" s="3372" t="str">
        <f t="shared" ref="D344:D349" si="10">LEFT(C344, FIND("""", C344))</f>
        <v>1 /2"</v>
      </c>
      <c r="E344" s="3373"/>
      <c r="F344" s="3374"/>
      <c r="G344" s="3375"/>
      <c r="H344" s="3376"/>
      <c r="I344" s="3365">
        <v>1</v>
      </c>
    </row>
    <row r="345" spans="1:9">
      <c r="A345" s="3371">
        <v>238</v>
      </c>
      <c r="B345" s="3372" t="s">
        <v>26589</v>
      </c>
      <c r="C345" s="3372" t="s">
        <v>26590</v>
      </c>
      <c r="D345" s="3372" t="str">
        <f t="shared" si="10"/>
        <v>3/4"</v>
      </c>
      <c r="E345" s="3373"/>
      <c r="F345" s="3374"/>
      <c r="G345" s="3375"/>
      <c r="H345" s="3376"/>
      <c r="I345" s="3365">
        <v>1</v>
      </c>
    </row>
    <row r="346" spans="1:9">
      <c r="A346" s="3371">
        <v>239</v>
      </c>
      <c r="B346" s="3372" t="s">
        <v>26591</v>
      </c>
      <c r="C346" s="3372" t="s">
        <v>26592</v>
      </c>
      <c r="D346" s="3372" t="str">
        <f t="shared" si="10"/>
        <v>3/4"</v>
      </c>
      <c r="E346" s="3377">
        <v>150</v>
      </c>
      <c r="F346" s="3369" t="s">
        <v>27788</v>
      </c>
      <c r="G346" s="3367">
        <v>304</v>
      </c>
      <c r="H346" s="3366"/>
      <c r="I346" s="3365">
        <v>1</v>
      </c>
    </row>
    <row r="347" spans="1:9">
      <c r="A347" s="3371">
        <v>240</v>
      </c>
      <c r="B347" s="3372" t="s">
        <v>26593</v>
      </c>
      <c r="C347" s="3372" t="s">
        <v>26594</v>
      </c>
      <c r="D347" s="3372" t="str">
        <f t="shared" si="10"/>
        <v>3/4"</v>
      </c>
      <c r="E347" s="3373"/>
      <c r="F347" s="3374"/>
      <c r="G347" s="3375"/>
      <c r="H347" s="3376"/>
      <c r="I347" s="3365">
        <v>1</v>
      </c>
    </row>
    <row r="348" spans="1:9">
      <c r="A348" s="3371">
        <v>241</v>
      </c>
      <c r="B348" s="3372" t="s">
        <v>26595</v>
      </c>
      <c r="C348" s="3372" t="s">
        <v>26596</v>
      </c>
      <c r="D348" s="3372" t="str">
        <f t="shared" si="10"/>
        <v>1 -1 /2"</v>
      </c>
      <c r="E348" s="3377" t="s">
        <v>28048</v>
      </c>
      <c r="F348" s="3369" t="s">
        <v>28046</v>
      </c>
      <c r="G348" s="3367" t="s">
        <v>27900</v>
      </c>
      <c r="H348" s="3366"/>
      <c r="I348" s="3365">
        <v>1</v>
      </c>
    </row>
    <row r="349" spans="1:9">
      <c r="A349" s="3371">
        <v>242</v>
      </c>
      <c r="B349" s="3372" t="s">
        <v>26597</v>
      </c>
      <c r="C349" s="3372" t="s">
        <v>26598</v>
      </c>
      <c r="D349" s="3372" t="str">
        <f t="shared" si="10"/>
        <v>1-1/2"</v>
      </c>
      <c r="E349" s="3377" t="s">
        <v>28048</v>
      </c>
      <c r="F349" s="3369" t="s">
        <v>28050</v>
      </c>
      <c r="G349" s="3367" t="s">
        <v>27900</v>
      </c>
      <c r="H349" s="3366" t="s">
        <v>28051</v>
      </c>
      <c r="I349" s="3365">
        <v>1</v>
      </c>
    </row>
    <row r="350" spans="1:9">
      <c r="A350" s="3371"/>
      <c r="B350" s="3372"/>
      <c r="C350" s="3372"/>
      <c r="D350" s="3390" t="s">
        <v>22600</v>
      </c>
      <c r="E350" s="3377" t="s">
        <v>28048</v>
      </c>
      <c r="F350" s="3369" t="s">
        <v>27923</v>
      </c>
      <c r="G350" s="3367" t="s">
        <v>27900</v>
      </c>
      <c r="H350" s="3366"/>
    </row>
    <row r="351" spans="1:9">
      <c r="A351" s="3371">
        <v>243</v>
      </c>
      <c r="B351" s="3372" t="s">
        <v>26599</v>
      </c>
      <c r="C351" s="3372" t="s">
        <v>26600</v>
      </c>
      <c r="D351" s="3372" t="str">
        <f>LEFT(C351, FIND("""", C351))</f>
        <v>1-1/2"</v>
      </c>
      <c r="E351" s="3377" t="s">
        <v>28048</v>
      </c>
      <c r="F351" s="3369" t="s">
        <v>28050</v>
      </c>
      <c r="G351" s="3367" t="s">
        <v>27900</v>
      </c>
      <c r="H351" s="3366" t="s">
        <v>28051</v>
      </c>
      <c r="I351" s="3365">
        <v>1</v>
      </c>
    </row>
    <row r="352" spans="1:9">
      <c r="A352" s="3371"/>
      <c r="B352" s="3372"/>
      <c r="C352" s="3372"/>
      <c r="D352" s="3390" t="s">
        <v>22600</v>
      </c>
      <c r="E352" s="3377" t="s">
        <v>28048</v>
      </c>
      <c r="F352" s="3369" t="s">
        <v>27923</v>
      </c>
      <c r="G352" s="3367" t="s">
        <v>27900</v>
      </c>
      <c r="H352" s="3366"/>
    </row>
    <row r="353" spans="1:9">
      <c r="A353" s="3371">
        <v>244</v>
      </c>
      <c r="B353" s="3372" t="s">
        <v>26601</v>
      </c>
      <c r="C353" s="3372" t="s">
        <v>26602</v>
      </c>
      <c r="D353" s="3372" t="str">
        <f>LEFT(C353, FIND("""", C353))</f>
        <v>1-1/2"</v>
      </c>
      <c r="E353" s="3377" t="s">
        <v>28048</v>
      </c>
      <c r="F353" s="3369" t="s">
        <v>28049</v>
      </c>
      <c r="G353" s="3367" t="s">
        <v>27900</v>
      </c>
      <c r="H353" s="3366" t="s">
        <v>28047</v>
      </c>
      <c r="I353" s="3365">
        <v>1</v>
      </c>
    </row>
    <row r="354" spans="1:9">
      <c r="A354" s="3371"/>
      <c r="B354" s="3372"/>
      <c r="C354" s="3372"/>
      <c r="D354" s="3390" t="s">
        <v>22599</v>
      </c>
      <c r="E354" s="3377" t="s">
        <v>28048</v>
      </c>
      <c r="F354" s="3369" t="s">
        <v>27913</v>
      </c>
      <c r="G354" s="3367" t="s">
        <v>27900</v>
      </c>
      <c r="H354" s="3366"/>
    </row>
    <row r="355" spans="1:9">
      <c r="A355" s="3371">
        <v>245</v>
      </c>
      <c r="B355" s="3372" t="s">
        <v>26603</v>
      </c>
      <c r="C355" s="3372" t="s">
        <v>26604</v>
      </c>
      <c r="D355" s="3372" t="str">
        <f t="shared" ref="D355:D362" si="11">LEFT(C355, FIND("""", C355))</f>
        <v>3/4"</v>
      </c>
      <c r="E355" s="3377" t="s">
        <v>28048</v>
      </c>
      <c r="F355" s="3369" t="s">
        <v>27913</v>
      </c>
      <c r="G355" s="3367" t="s">
        <v>27900</v>
      </c>
      <c r="H355" s="3366"/>
      <c r="I355" s="3365">
        <v>1</v>
      </c>
    </row>
    <row r="356" spans="1:9">
      <c r="A356" s="3371">
        <v>246</v>
      </c>
      <c r="B356" s="3372" t="s">
        <v>26605</v>
      </c>
      <c r="C356" s="3372" t="s">
        <v>26606</v>
      </c>
      <c r="D356" s="3372" t="str">
        <f t="shared" si="11"/>
        <v>3/4"</v>
      </c>
      <c r="E356" s="3377" t="s">
        <v>28048</v>
      </c>
      <c r="F356" s="3369" t="s">
        <v>27913</v>
      </c>
      <c r="G356" s="3367" t="s">
        <v>27900</v>
      </c>
      <c r="H356" s="3366"/>
      <c r="I356" s="3365">
        <v>1</v>
      </c>
    </row>
    <row r="357" spans="1:9">
      <c r="A357" s="3371">
        <v>247</v>
      </c>
      <c r="B357" s="3372" t="s">
        <v>26607</v>
      </c>
      <c r="C357" s="3372" t="s">
        <v>26608</v>
      </c>
      <c r="D357" s="3372" t="str">
        <f t="shared" si="11"/>
        <v>1 "</v>
      </c>
      <c r="E357" s="3373"/>
      <c r="F357" s="3374"/>
      <c r="G357" s="3375"/>
      <c r="H357" s="3376"/>
      <c r="I357" s="3365">
        <v>1</v>
      </c>
    </row>
    <row r="358" spans="1:9">
      <c r="A358" s="3371">
        <v>248</v>
      </c>
      <c r="B358" s="3372" t="s">
        <v>26609</v>
      </c>
      <c r="C358" s="3372" t="s">
        <v>26610</v>
      </c>
      <c r="D358" s="3372" t="str">
        <f t="shared" si="11"/>
        <v>1 /2"</v>
      </c>
      <c r="E358" s="3373"/>
      <c r="F358" s="3374"/>
      <c r="G358" s="3375"/>
      <c r="H358" s="3376"/>
      <c r="I358" s="3365">
        <v>1</v>
      </c>
    </row>
    <row r="359" spans="1:9">
      <c r="A359" s="3371">
        <v>249</v>
      </c>
      <c r="B359" s="3372" t="s">
        <v>26611</v>
      </c>
      <c r="C359" s="3372" t="s">
        <v>26612</v>
      </c>
      <c r="D359" s="3372" t="str">
        <f t="shared" si="11"/>
        <v>3/4"</v>
      </c>
      <c r="E359" s="3373"/>
      <c r="F359" s="3374"/>
      <c r="G359" s="3375"/>
      <c r="H359" s="3376"/>
      <c r="I359" s="3365">
        <v>1</v>
      </c>
    </row>
    <row r="360" spans="1:9">
      <c r="A360" s="3371">
        <v>250</v>
      </c>
      <c r="B360" s="3372" t="s">
        <v>26613</v>
      </c>
      <c r="C360" s="3372" t="s">
        <v>26614</v>
      </c>
      <c r="D360" s="3372" t="str">
        <f t="shared" si="11"/>
        <v>1 -1 /2"</v>
      </c>
      <c r="E360" s="3377">
        <v>150</v>
      </c>
      <c r="F360" s="3369" t="s">
        <v>27913</v>
      </c>
      <c r="G360" s="3367" t="s">
        <v>27900</v>
      </c>
      <c r="H360" s="3366" t="s">
        <v>27914</v>
      </c>
      <c r="I360" s="3365">
        <v>1</v>
      </c>
    </row>
    <row r="361" spans="1:9">
      <c r="A361" s="3371">
        <v>251</v>
      </c>
      <c r="B361" s="3372" t="s">
        <v>26615</v>
      </c>
      <c r="C361" s="3372" t="s">
        <v>26616</v>
      </c>
      <c r="D361" s="3372" t="str">
        <f t="shared" si="11"/>
        <v>1-1/2"</v>
      </c>
      <c r="E361" s="3395"/>
      <c r="F361" s="3396"/>
      <c r="G361" s="3397"/>
      <c r="H361" s="3398"/>
      <c r="I361" s="3365">
        <v>1</v>
      </c>
    </row>
    <row r="362" spans="1:9">
      <c r="A362" s="3371">
        <v>252</v>
      </c>
      <c r="B362" s="3372" t="s">
        <v>26617</v>
      </c>
      <c r="C362" s="3372" t="s">
        <v>26618</v>
      </c>
      <c r="D362" s="3372" t="str">
        <f t="shared" si="11"/>
        <v>1-1 /2"</v>
      </c>
      <c r="E362" s="3377">
        <v>150</v>
      </c>
      <c r="F362" s="3369" t="s">
        <v>27888</v>
      </c>
      <c r="G362" s="3367" t="s">
        <v>6255</v>
      </c>
      <c r="H362" s="3366" t="s">
        <v>27899</v>
      </c>
      <c r="I362" s="3365">
        <v>1</v>
      </c>
    </row>
    <row r="363" spans="1:9">
      <c r="A363" s="3371"/>
      <c r="B363" s="3372"/>
      <c r="C363" s="3372"/>
      <c r="D363" s="3390" t="s">
        <v>22599</v>
      </c>
      <c r="E363" s="3377">
        <v>150</v>
      </c>
      <c r="F363" s="3369" t="s">
        <v>27888</v>
      </c>
      <c r="G363" s="3367" t="s">
        <v>6255</v>
      </c>
      <c r="H363" s="3366" t="s">
        <v>27899</v>
      </c>
    </row>
    <row r="364" spans="1:9">
      <c r="A364" s="3371">
        <v>253</v>
      </c>
      <c r="B364" s="3372" t="s">
        <v>26619</v>
      </c>
      <c r="C364" s="3372" t="s">
        <v>26620</v>
      </c>
      <c r="D364" s="3372" t="str">
        <f>LEFT(C364, FIND("""", C364))</f>
        <v>1 "</v>
      </c>
      <c r="E364" s="3377" t="s">
        <v>2524</v>
      </c>
      <c r="F364" s="3369" t="s">
        <v>27915</v>
      </c>
      <c r="G364" s="3367" t="s">
        <v>27916</v>
      </c>
      <c r="H364" s="3366" t="s">
        <v>27917</v>
      </c>
      <c r="I364" s="3365">
        <v>1</v>
      </c>
    </row>
    <row r="365" spans="1:9">
      <c r="A365" s="3371"/>
      <c r="B365" s="3372"/>
      <c r="C365" s="3372"/>
      <c r="D365" s="3372" t="s">
        <v>22600</v>
      </c>
      <c r="E365" s="3377" t="s">
        <v>2524</v>
      </c>
      <c r="F365" s="3369" t="s">
        <v>27892</v>
      </c>
      <c r="G365" s="3367" t="s">
        <v>6255</v>
      </c>
      <c r="H365" s="3366" t="s">
        <v>27918</v>
      </c>
    </row>
    <row r="366" spans="1:9">
      <c r="A366" s="3371">
        <v>254</v>
      </c>
      <c r="B366" s="3372" t="s">
        <v>26621</v>
      </c>
      <c r="C366" s="3372" t="s">
        <v>26622</v>
      </c>
      <c r="D366" s="3372" t="str">
        <f>LEFT(C366, FIND("""", C366))</f>
        <v>1-1 /2"</v>
      </c>
      <c r="E366" s="3377">
        <v>150</v>
      </c>
      <c r="F366" s="3369" t="s">
        <v>27919</v>
      </c>
      <c r="G366" s="3367">
        <v>304</v>
      </c>
      <c r="H366" s="3366" t="s">
        <v>27920</v>
      </c>
      <c r="I366" s="3365">
        <v>1</v>
      </c>
    </row>
    <row r="367" spans="1:9">
      <c r="A367" s="3371"/>
      <c r="B367" s="3372"/>
      <c r="C367" s="3372"/>
      <c r="D367" s="3372" t="s">
        <v>22600</v>
      </c>
      <c r="E367" s="3377">
        <v>150</v>
      </c>
      <c r="F367" s="3369" t="s">
        <v>22598</v>
      </c>
      <c r="G367" s="3367">
        <v>304</v>
      </c>
      <c r="H367" s="3366"/>
    </row>
    <row r="368" spans="1:9">
      <c r="A368" s="3371">
        <v>255</v>
      </c>
      <c r="B368" s="3372" t="s">
        <v>26623</v>
      </c>
      <c r="C368" s="3372" t="s">
        <v>26624</v>
      </c>
      <c r="D368" s="3372" t="str">
        <f>LEFT(C368, FIND("""", C368))</f>
        <v>3/4"</v>
      </c>
      <c r="E368" s="3377">
        <v>150</v>
      </c>
      <c r="F368" s="3369" t="s">
        <v>22598</v>
      </c>
      <c r="G368" s="3367">
        <v>304</v>
      </c>
      <c r="H368" s="3366"/>
      <c r="I368" s="3365">
        <v>1</v>
      </c>
    </row>
    <row r="369" spans="1:9">
      <c r="A369" s="3371"/>
      <c r="B369" s="3372"/>
      <c r="C369" s="3372"/>
      <c r="D369" s="3372" t="s">
        <v>22600</v>
      </c>
      <c r="E369" s="3377">
        <v>150</v>
      </c>
      <c r="F369" s="3369" t="s">
        <v>27788</v>
      </c>
      <c r="G369" s="3367">
        <v>304</v>
      </c>
      <c r="H369" s="3366"/>
    </row>
    <row r="370" spans="1:9">
      <c r="A370" s="3371">
        <v>256</v>
      </c>
      <c r="B370" s="3372" t="s">
        <v>26625</v>
      </c>
      <c r="C370" s="3372" t="s">
        <v>26626</v>
      </c>
      <c r="D370" s="3372" t="str">
        <f>LEFT(C370, FIND("""", C370))</f>
        <v>1 "</v>
      </c>
      <c r="E370" s="3373"/>
      <c r="F370" s="3374"/>
      <c r="G370" s="3375"/>
      <c r="H370" s="3376"/>
      <c r="I370" s="3365">
        <v>1</v>
      </c>
    </row>
    <row r="371" spans="1:9">
      <c r="A371" s="3371">
        <v>257</v>
      </c>
      <c r="B371" s="3372" t="s">
        <v>26627</v>
      </c>
      <c r="C371" s="3372" t="s">
        <v>26628</v>
      </c>
      <c r="D371" s="3372" t="str">
        <f>LEFT(C371, FIND("""", C371))</f>
        <v>1 "</v>
      </c>
      <c r="E371" s="3377">
        <v>150</v>
      </c>
      <c r="F371" s="3369" t="s">
        <v>27888</v>
      </c>
      <c r="G371" s="3367" t="s">
        <v>6255</v>
      </c>
      <c r="H371" s="3366"/>
      <c r="I371" s="3365">
        <v>1</v>
      </c>
    </row>
    <row r="372" spans="1:9">
      <c r="A372" s="3371">
        <v>258</v>
      </c>
      <c r="B372" s="3372" t="s">
        <v>26629</v>
      </c>
      <c r="C372" s="3372" t="s">
        <v>26628</v>
      </c>
      <c r="D372" s="3372" t="str">
        <f>LEFT(C372, FIND("""", C372))</f>
        <v>1 "</v>
      </c>
      <c r="E372" s="3373"/>
      <c r="F372" s="3374"/>
      <c r="G372" s="3375"/>
      <c r="H372" s="3376"/>
      <c r="I372" s="3365">
        <v>1</v>
      </c>
    </row>
    <row r="373" spans="1:9">
      <c r="A373" s="3371">
        <v>259</v>
      </c>
      <c r="B373" s="3372" t="s">
        <v>26630</v>
      </c>
      <c r="C373" s="3372" t="s">
        <v>26631</v>
      </c>
      <c r="D373" s="3372" t="str">
        <f>LEFT(C373, FIND("""", C373))</f>
        <v>3/4"</v>
      </c>
      <c r="E373" s="3377">
        <v>150</v>
      </c>
      <c r="F373" s="3369" t="s">
        <v>27888</v>
      </c>
      <c r="G373" s="3367" t="s">
        <v>6255</v>
      </c>
      <c r="H373" s="3366"/>
      <c r="I373" s="3365">
        <v>1</v>
      </c>
    </row>
    <row r="374" spans="1:9">
      <c r="A374" s="3371">
        <v>260</v>
      </c>
      <c r="B374" s="3372" t="s">
        <v>26632</v>
      </c>
      <c r="C374" s="3372" t="s">
        <v>26633</v>
      </c>
      <c r="D374" s="3372" t="str">
        <f>LEFT(C374, FIND("""", C374))</f>
        <v>1 "</v>
      </c>
      <c r="E374" s="3377">
        <v>150</v>
      </c>
      <c r="F374" s="3369" t="s">
        <v>27888</v>
      </c>
      <c r="G374" s="3367" t="s">
        <v>6255</v>
      </c>
      <c r="H374" s="3366"/>
      <c r="I374" s="3365">
        <v>1</v>
      </c>
    </row>
    <row r="375" spans="1:9">
      <c r="A375" s="3371"/>
      <c r="B375" s="3372"/>
      <c r="C375" s="3372"/>
      <c r="D375" s="3390" t="s">
        <v>22599</v>
      </c>
      <c r="E375" s="3377">
        <v>150</v>
      </c>
      <c r="F375" s="3369" t="s">
        <v>27888</v>
      </c>
      <c r="G375" s="3367" t="s">
        <v>6255</v>
      </c>
      <c r="H375" s="3366"/>
    </row>
    <row r="376" spans="1:9">
      <c r="A376" s="3371">
        <v>261</v>
      </c>
      <c r="B376" s="3372" t="s">
        <v>26634</v>
      </c>
      <c r="C376" s="3372" t="s">
        <v>26635</v>
      </c>
      <c r="D376" s="3372" t="str">
        <f>LEFT(C376, FIND("""", C376))</f>
        <v>1 "</v>
      </c>
      <c r="E376" s="3377">
        <v>150</v>
      </c>
      <c r="F376" s="3369" t="s">
        <v>27888</v>
      </c>
      <c r="G376" s="3367" t="s">
        <v>6255</v>
      </c>
      <c r="H376" s="3366"/>
      <c r="I376" s="3365">
        <v>1</v>
      </c>
    </row>
    <row r="377" spans="1:9">
      <c r="A377" s="3371"/>
      <c r="B377" s="3372"/>
      <c r="C377" s="3372"/>
      <c r="D377" s="3390" t="s">
        <v>22599</v>
      </c>
      <c r="E377" s="3377">
        <v>150</v>
      </c>
      <c r="F377" s="3369" t="s">
        <v>27888</v>
      </c>
      <c r="G377" s="3367" t="s">
        <v>6255</v>
      </c>
      <c r="H377" s="3366"/>
    </row>
    <row r="378" spans="1:9">
      <c r="A378" s="3371">
        <v>262</v>
      </c>
      <c r="B378" s="3372" t="s">
        <v>26636</v>
      </c>
      <c r="C378" s="3372" t="s">
        <v>26637</v>
      </c>
      <c r="D378" s="3390" t="s">
        <v>971</v>
      </c>
      <c r="E378" s="3377">
        <v>150</v>
      </c>
      <c r="F378" s="3369" t="s">
        <v>27888</v>
      </c>
      <c r="G378" s="3367" t="s">
        <v>6255</v>
      </c>
      <c r="H378" s="3366"/>
      <c r="I378" s="3365">
        <v>1</v>
      </c>
    </row>
    <row r="379" spans="1:9">
      <c r="A379" s="3371">
        <v>263</v>
      </c>
      <c r="B379" s="3372" t="s">
        <v>26638</v>
      </c>
      <c r="C379" s="3372" t="s">
        <v>26639</v>
      </c>
      <c r="D379" s="3372" t="str">
        <f>LEFT(C379, FIND("""", C379))</f>
        <v>3/4"</v>
      </c>
      <c r="E379" s="3373"/>
      <c r="F379" s="3374"/>
      <c r="G379" s="3375"/>
      <c r="H379" s="3376"/>
      <c r="I379" s="3365">
        <v>1</v>
      </c>
    </row>
    <row r="380" spans="1:9">
      <c r="A380" s="3371">
        <v>264</v>
      </c>
      <c r="B380" s="3372" t="s">
        <v>26640</v>
      </c>
      <c r="C380" s="3372" t="s">
        <v>26641</v>
      </c>
      <c r="D380" s="3372" t="str">
        <f>LEFT(C380, FIND("""", C380))</f>
        <v>1-1/2"</v>
      </c>
      <c r="E380" s="3377">
        <v>150</v>
      </c>
      <c r="F380" s="3369" t="s">
        <v>27888</v>
      </c>
      <c r="G380" s="3367" t="s">
        <v>6255</v>
      </c>
      <c r="H380" s="3366"/>
      <c r="I380" s="3365">
        <v>1</v>
      </c>
    </row>
    <row r="381" spans="1:9">
      <c r="A381" s="3371"/>
      <c r="B381" s="3372"/>
      <c r="C381" s="3372"/>
      <c r="D381" s="3372" t="s">
        <v>22600</v>
      </c>
      <c r="E381" s="3377">
        <v>150</v>
      </c>
      <c r="F381" s="3369" t="s">
        <v>27892</v>
      </c>
      <c r="G381" s="3367" t="s">
        <v>6255</v>
      </c>
      <c r="H381" s="3366"/>
    </row>
    <row r="382" spans="1:9">
      <c r="A382" s="3371">
        <v>265</v>
      </c>
      <c r="B382" s="3372" t="s">
        <v>26642</v>
      </c>
      <c r="C382" s="3372" t="s">
        <v>26643</v>
      </c>
      <c r="D382" s="3372" t="str">
        <f>LEFT(C382, FIND("""", C382))</f>
        <v>1-1 /2"</v>
      </c>
      <c r="E382" s="3377">
        <v>150</v>
      </c>
      <c r="F382" s="3369" t="s">
        <v>27921</v>
      </c>
      <c r="G382" s="3367" t="s">
        <v>27900</v>
      </c>
      <c r="H382" s="3366" t="s">
        <v>27922</v>
      </c>
      <c r="I382" s="3365">
        <v>1</v>
      </c>
    </row>
    <row r="383" spans="1:9">
      <c r="A383" s="3371"/>
      <c r="B383" s="3372"/>
      <c r="C383" s="3372"/>
      <c r="D383" s="3372" t="s">
        <v>22600</v>
      </c>
      <c r="E383" s="3377">
        <v>150</v>
      </c>
      <c r="F383" s="3369" t="s">
        <v>27923</v>
      </c>
      <c r="G383" s="3367" t="s">
        <v>27900</v>
      </c>
      <c r="H383" s="3366" t="s">
        <v>27914</v>
      </c>
    </row>
    <row r="384" spans="1:9">
      <c r="A384" s="3371">
        <v>266</v>
      </c>
      <c r="B384" s="3372" t="s">
        <v>26644</v>
      </c>
      <c r="C384" s="3372" t="s">
        <v>26645</v>
      </c>
      <c r="D384" s="3372" t="str">
        <f>LEFT(C384, FIND("""", C384))</f>
        <v>1 "</v>
      </c>
      <c r="E384" s="3377">
        <v>150</v>
      </c>
      <c r="F384" s="3369" t="s">
        <v>27888</v>
      </c>
      <c r="G384" s="3367" t="s">
        <v>6255</v>
      </c>
      <c r="H384" s="3366" t="s">
        <v>27918</v>
      </c>
      <c r="I384" s="3365">
        <v>1</v>
      </c>
    </row>
    <row r="385" spans="1:9">
      <c r="A385" s="3371"/>
      <c r="B385" s="3372"/>
      <c r="C385" s="3372"/>
      <c r="D385" s="3390" t="s">
        <v>22600</v>
      </c>
      <c r="E385" s="3377">
        <v>150</v>
      </c>
      <c r="F385" s="3369" t="s">
        <v>27892</v>
      </c>
      <c r="G385" s="3367" t="s">
        <v>6255</v>
      </c>
      <c r="H385" s="3366" t="s">
        <v>27918</v>
      </c>
    </row>
    <row r="386" spans="1:9">
      <c r="A386" s="3371">
        <v>267</v>
      </c>
      <c r="B386" s="3372" t="s">
        <v>26646</v>
      </c>
      <c r="C386" s="3372" t="s">
        <v>26647</v>
      </c>
      <c r="D386" s="3372" t="str">
        <f>LEFT(C386, FIND("""", C386))</f>
        <v>1 "</v>
      </c>
      <c r="E386" s="3377">
        <v>150</v>
      </c>
      <c r="F386" s="3369" t="s">
        <v>27888</v>
      </c>
      <c r="G386" s="3367" t="s">
        <v>6255</v>
      </c>
      <c r="H386" s="3366" t="s">
        <v>27918</v>
      </c>
      <c r="I386" s="3365">
        <v>1</v>
      </c>
    </row>
    <row r="387" spans="1:9">
      <c r="A387" s="3371"/>
      <c r="B387" s="3372"/>
      <c r="C387" s="3372"/>
      <c r="D387" s="3372" t="s">
        <v>22600</v>
      </c>
      <c r="E387" s="3377"/>
      <c r="F387" s="3369" t="s">
        <v>27892</v>
      </c>
      <c r="G387" s="3367" t="s">
        <v>6255</v>
      </c>
      <c r="H387" s="3366" t="s">
        <v>27918</v>
      </c>
    </row>
    <row r="388" spans="1:9">
      <c r="A388" s="3371">
        <v>268</v>
      </c>
      <c r="B388" s="3372" t="s">
        <v>26648</v>
      </c>
      <c r="C388" s="3372" t="s">
        <v>26649</v>
      </c>
      <c r="D388" s="3372" t="str">
        <f>LEFT(C388, FIND("""", C388))</f>
        <v>3/4"</v>
      </c>
      <c r="E388" s="3377">
        <v>150</v>
      </c>
      <c r="F388" s="3369" t="s">
        <v>27888</v>
      </c>
      <c r="G388" s="3367" t="s">
        <v>6255</v>
      </c>
      <c r="H388" s="3366" t="s">
        <v>27918</v>
      </c>
      <c r="I388" s="3365">
        <v>1</v>
      </c>
    </row>
    <row r="389" spans="1:9">
      <c r="A389" s="3371">
        <v>269</v>
      </c>
      <c r="B389" s="3372" t="s">
        <v>26650</v>
      </c>
      <c r="C389" s="3372" t="s">
        <v>26651</v>
      </c>
      <c r="D389" s="3372" t="s">
        <v>22599</v>
      </c>
      <c r="E389" s="3377"/>
      <c r="F389" s="3369" t="s">
        <v>22634</v>
      </c>
      <c r="G389" s="3367">
        <v>304</v>
      </c>
      <c r="H389" s="3366"/>
      <c r="I389" s="3365">
        <v>1</v>
      </c>
    </row>
    <row r="390" spans="1:9">
      <c r="A390" s="3371">
        <v>270</v>
      </c>
      <c r="B390" s="3372" t="s">
        <v>26652</v>
      </c>
      <c r="C390" s="3372" t="s">
        <v>26653</v>
      </c>
      <c r="D390" s="3372" t="str">
        <f>LEFT(C390, FIND("""", C390))</f>
        <v>1 "</v>
      </c>
      <c r="E390" s="3377">
        <v>150</v>
      </c>
      <c r="F390" s="3369" t="s">
        <v>27888</v>
      </c>
      <c r="G390" s="3367" t="s">
        <v>6255</v>
      </c>
      <c r="H390" s="3366" t="s">
        <v>27918</v>
      </c>
      <c r="I390" s="3365">
        <v>1</v>
      </c>
    </row>
    <row r="391" spans="1:9">
      <c r="A391" s="3371"/>
      <c r="B391" s="3372"/>
      <c r="C391" s="3372"/>
      <c r="D391" s="3390" t="s">
        <v>22599</v>
      </c>
      <c r="E391" s="3377">
        <v>150</v>
      </c>
      <c r="F391" s="3369" t="s">
        <v>27888</v>
      </c>
      <c r="G391" s="3367" t="s">
        <v>6255</v>
      </c>
      <c r="H391" s="3366" t="s">
        <v>27918</v>
      </c>
    </row>
    <row r="392" spans="1:9">
      <c r="A392" s="3371">
        <v>271</v>
      </c>
      <c r="B392" s="3372" t="s">
        <v>26654</v>
      </c>
      <c r="C392" s="3372" t="s">
        <v>26655</v>
      </c>
      <c r="D392" s="3372" t="str">
        <f>LEFT(C392, FIND("""", C392))</f>
        <v>3/4"</v>
      </c>
      <c r="E392" s="3373"/>
      <c r="F392" s="3374"/>
      <c r="G392" s="3375"/>
      <c r="H392" s="3376"/>
      <c r="I392" s="3365">
        <v>1</v>
      </c>
    </row>
    <row r="393" spans="1:9">
      <c r="A393" s="3371">
        <v>272</v>
      </c>
      <c r="B393" s="3372" t="s">
        <v>26656</v>
      </c>
      <c r="C393" s="3372" t="s">
        <v>26657</v>
      </c>
      <c r="D393" s="3372" t="str">
        <f>LEFT(C393, FIND("""", C393))</f>
        <v>3/4"</v>
      </c>
      <c r="E393" s="3377">
        <v>150</v>
      </c>
      <c r="F393" s="3369" t="s">
        <v>27888</v>
      </c>
      <c r="G393" s="3367" t="s">
        <v>6255</v>
      </c>
      <c r="H393" s="3366" t="s">
        <v>27918</v>
      </c>
      <c r="I393" s="3365">
        <v>1</v>
      </c>
    </row>
    <row r="394" spans="1:9">
      <c r="A394" s="3371"/>
      <c r="B394" s="3372"/>
      <c r="C394" s="3372"/>
      <c r="D394" s="3390" t="s">
        <v>22600</v>
      </c>
      <c r="E394" s="3377">
        <v>150</v>
      </c>
      <c r="F394" s="3369" t="s">
        <v>28052</v>
      </c>
      <c r="G394" s="3367" t="s">
        <v>6255</v>
      </c>
      <c r="H394" s="3366" t="s">
        <v>27918</v>
      </c>
    </row>
    <row r="395" spans="1:9">
      <c r="A395" s="3371">
        <v>273</v>
      </c>
      <c r="B395" s="3372" t="s">
        <v>26658</v>
      </c>
      <c r="C395" s="3372" t="s">
        <v>26659</v>
      </c>
      <c r="D395" s="3372" t="str">
        <f>LEFT(C395, FIND("""", C395))</f>
        <v>3/4"</v>
      </c>
      <c r="E395" s="3373"/>
      <c r="F395" s="3374"/>
      <c r="G395" s="3375"/>
      <c r="H395" s="3376"/>
      <c r="I395" s="3365">
        <v>1</v>
      </c>
    </row>
    <row r="396" spans="1:9">
      <c r="A396" s="3371">
        <v>274</v>
      </c>
      <c r="B396" s="3372" t="s">
        <v>26660</v>
      </c>
      <c r="C396" s="3372" t="s">
        <v>26661</v>
      </c>
      <c r="D396" s="3372" t="str">
        <f>LEFT(C396, FIND("""", C396))</f>
        <v>3/4"</v>
      </c>
      <c r="E396" s="3377">
        <v>150</v>
      </c>
      <c r="F396" s="3369" t="s">
        <v>27919</v>
      </c>
      <c r="G396" s="3367" t="s">
        <v>27900</v>
      </c>
      <c r="H396" s="3366" t="s">
        <v>28053</v>
      </c>
      <c r="I396" s="3365">
        <v>1</v>
      </c>
    </row>
    <row r="397" spans="1:9">
      <c r="A397" s="3371"/>
      <c r="B397" s="3372"/>
      <c r="C397" s="3372"/>
      <c r="D397" s="3390" t="s">
        <v>22600</v>
      </c>
      <c r="E397" s="3377">
        <v>150</v>
      </c>
      <c r="F397" s="3369" t="s">
        <v>22598</v>
      </c>
      <c r="G397" s="3367" t="s">
        <v>27900</v>
      </c>
      <c r="H397" s="3366"/>
    </row>
    <row r="398" spans="1:9">
      <c r="A398" s="3371">
        <v>275</v>
      </c>
      <c r="B398" s="3372" t="s">
        <v>26662</v>
      </c>
      <c r="C398" s="3372" t="s">
        <v>26663</v>
      </c>
      <c r="D398" s="3372" t="str">
        <f>LEFT(C398, FIND("""", C398))</f>
        <v>3/4"</v>
      </c>
      <c r="E398" s="3377">
        <v>150</v>
      </c>
      <c r="F398" s="3369" t="s">
        <v>28054</v>
      </c>
      <c r="G398" s="3367" t="s">
        <v>27900</v>
      </c>
      <c r="H398" s="3366" t="s">
        <v>28053</v>
      </c>
      <c r="I398" s="3365">
        <v>1</v>
      </c>
    </row>
    <row r="399" spans="1:9">
      <c r="A399" s="3371"/>
      <c r="B399" s="3372"/>
      <c r="C399" s="3372"/>
      <c r="D399" s="3390" t="s">
        <v>22600</v>
      </c>
      <c r="E399" s="3377">
        <v>150</v>
      </c>
      <c r="F399" s="3369" t="s">
        <v>27787</v>
      </c>
      <c r="G399" s="3367" t="s">
        <v>27900</v>
      </c>
      <c r="H399" s="3366"/>
    </row>
    <row r="400" spans="1:9">
      <c r="A400" s="3371">
        <v>276</v>
      </c>
      <c r="B400" s="3372" t="s">
        <v>26664</v>
      </c>
      <c r="C400" s="3372" t="s">
        <v>26665</v>
      </c>
      <c r="D400" s="3372" t="str">
        <f>LEFT(C400, FIND("""", C400))</f>
        <v>1 -1 /2"</v>
      </c>
      <c r="E400" s="3373"/>
      <c r="F400" s="3374"/>
      <c r="G400" s="3375"/>
      <c r="H400" s="3376"/>
      <c r="I400" s="3365">
        <v>1</v>
      </c>
    </row>
    <row r="401" spans="1:9">
      <c r="A401" s="3371">
        <v>277</v>
      </c>
      <c r="B401" s="3372" t="s">
        <v>26666</v>
      </c>
      <c r="C401" s="3372" t="s">
        <v>26667</v>
      </c>
      <c r="D401" s="3372" t="str">
        <f>LEFT(C401, FIND("""", C401))</f>
        <v>1"</v>
      </c>
      <c r="E401" s="3377">
        <v>150</v>
      </c>
      <c r="F401" s="3369" t="s">
        <v>22598</v>
      </c>
      <c r="G401" s="3367" t="s">
        <v>27900</v>
      </c>
      <c r="H401" s="3366"/>
      <c r="I401" s="3365">
        <v>1</v>
      </c>
    </row>
    <row r="402" spans="1:9">
      <c r="A402" s="3371"/>
      <c r="B402" s="3372"/>
      <c r="C402" s="3372"/>
      <c r="D402" s="3372" t="s">
        <v>22612</v>
      </c>
      <c r="E402" s="3377">
        <v>150</v>
      </c>
      <c r="F402" s="3369" t="s">
        <v>22598</v>
      </c>
      <c r="G402" s="3367" t="s">
        <v>27900</v>
      </c>
      <c r="H402" s="3366"/>
    </row>
    <row r="403" spans="1:9">
      <c r="A403" s="3371">
        <v>278</v>
      </c>
      <c r="B403" s="3372" t="s">
        <v>26668</v>
      </c>
      <c r="C403" s="3372" t="s">
        <v>26669</v>
      </c>
      <c r="D403" s="3372" t="str">
        <f>LEFT(C403, FIND("""", C403))</f>
        <v>1"</v>
      </c>
      <c r="E403" s="3377">
        <v>150</v>
      </c>
      <c r="F403" s="3369" t="s">
        <v>22598</v>
      </c>
      <c r="G403" s="3367" t="s">
        <v>27900</v>
      </c>
      <c r="H403" s="3366"/>
      <c r="I403" s="3365">
        <v>1</v>
      </c>
    </row>
    <row r="404" spans="1:9">
      <c r="A404" s="3371"/>
      <c r="B404" s="3372"/>
      <c r="C404" s="3372"/>
      <c r="D404" s="3372" t="s">
        <v>22599</v>
      </c>
      <c r="E404" s="3377">
        <v>150</v>
      </c>
      <c r="F404" s="3369" t="s">
        <v>22598</v>
      </c>
      <c r="G404" s="3367" t="s">
        <v>27900</v>
      </c>
      <c r="H404" s="3366"/>
    </row>
    <row r="405" spans="1:9">
      <c r="A405" s="3371">
        <v>279</v>
      </c>
      <c r="B405" s="3372" t="s">
        <v>26670</v>
      </c>
      <c r="C405" s="3372" t="s">
        <v>26671</v>
      </c>
      <c r="D405" s="3372" t="str">
        <f t="shared" ref="D405:D411" si="12">LEFT(C405, FIND("""", C405))</f>
        <v>3/4"</v>
      </c>
      <c r="E405" s="3377">
        <v>150</v>
      </c>
      <c r="F405" s="3369" t="s">
        <v>27788</v>
      </c>
      <c r="G405" s="3367" t="s">
        <v>27900</v>
      </c>
      <c r="H405" s="3366"/>
      <c r="I405" s="3365">
        <v>1</v>
      </c>
    </row>
    <row r="406" spans="1:9">
      <c r="A406" s="3371">
        <v>280</v>
      </c>
      <c r="B406" s="3372" t="s">
        <v>26672</v>
      </c>
      <c r="C406" s="3372" t="s">
        <v>26673</v>
      </c>
      <c r="D406" s="3372" t="str">
        <f t="shared" si="12"/>
        <v>3/4"</v>
      </c>
      <c r="E406" s="3377">
        <v>150</v>
      </c>
      <c r="F406" s="3369" t="s">
        <v>22598</v>
      </c>
      <c r="G406" s="3367" t="s">
        <v>27900</v>
      </c>
      <c r="H406" s="3366"/>
      <c r="I406" s="3365">
        <v>1</v>
      </c>
    </row>
    <row r="407" spans="1:9">
      <c r="A407" s="3371">
        <v>281</v>
      </c>
      <c r="B407" s="3372" t="s">
        <v>26674</v>
      </c>
      <c r="C407" s="3372" t="s">
        <v>26671</v>
      </c>
      <c r="D407" s="3372" t="str">
        <f t="shared" si="12"/>
        <v>3/4"</v>
      </c>
      <c r="E407" s="3377">
        <v>150</v>
      </c>
      <c r="F407" s="3369" t="s">
        <v>22598</v>
      </c>
      <c r="G407" s="3367" t="s">
        <v>27900</v>
      </c>
      <c r="H407" s="3366"/>
      <c r="I407" s="3365">
        <v>1</v>
      </c>
    </row>
    <row r="408" spans="1:9">
      <c r="A408" s="3371">
        <v>282</v>
      </c>
      <c r="B408" s="3372" t="s">
        <v>26675</v>
      </c>
      <c r="C408" s="3372" t="s">
        <v>26676</v>
      </c>
      <c r="D408" s="3372" t="str">
        <f t="shared" si="12"/>
        <v>3/4"</v>
      </c>
      <c r="E408" s="3377">
        <v>150</v>
      </c>
      <c r="F408" s="3369" t="s">
        <v>27788</v>
      </c>
      <c r="G408" s="3367" t="s">
        <v>27900</v>
      </c>
      <c r="H408" s="3366"/>
      <c r="I408" s="3365">
        <v>1</v>
      </c>
    </row>
    <row r="409" spans="1:9">
      <c r="A409" s="3371">
        <v>283</v>
      </c>
      <c r="B409" s="3372" t="s">
        <v>26677</v>
      </c>
      <c r="C409" s="3372" t="s">
        <v>26676</v>
      </c>
      <c r="D409" s="3372" t="str">
        <f t="shared" si="12"/>
        <v>3/4"</v>
      </c>
      <c r="E409" s="3377">
        <v>150</v>
      </c>
      <c r="F409" s="3369" t="s">
        <v>22598</v>
      </c>
      <c r="G409" s="3367" t="s">
        <v>27900</v>
      </c>
      <c r="H409" s="3366"/>
      <c r="I409" s="3365">
        <v>1</v>
      </c>
    </row>
    <row r="410" spans="1:9">
      <c r="A410" s="3371">
        <v>284</v>
      </c>
      <c r="B410" s="3372" t="s">
        <v>26678</v>
      </c>
      <c r="C410" s="3372" t="s">
        <v>26679</v>
      </c>
      <c r="D410" s="3372" t="str">
        <f t="shared" si="12"/>
        <v>3/4"</v>
      </c>
      <c r="E410" s="3377">
        <v>150</v>
      </c>
      <c r="F410" s="3369" t="s">
        <v>22626</v>
      </c>
      <c r="G410" s="3367" t="s">
        <v>27900</v>
      </c>
      <c r="H410" s="3366"/>
      <c r="I410" s="3365">
        <v>1</v>
      </c>
    </row>
    <row r="411" spans="1:9">
      <c r="A411" s="3371">
        <v>285</v>
      </c>
      <c r="B411" s="3372" t="s">
        <v>26680</v>
      </c>
      <c r="C411" s="3372" t="s">
        <v>26681</v>
      </c>
      <c r="D411" s="3372" t="str">
        <f t="shared" si="12"/>
        <v>1-1 /2"</v>
      </c>
      <c r="E411" s="3377">
        <v>150</v>
      </c>
      <c r="F411" s="3369" t="s">
        <v>22598</v>
      </c>
      <c r="G411" s="3367" t="s">
        <v>27900</v>
      </c>
      <c r="H411" s="3366"/>
      <c r="I411" s="3365">
        <v>1</v>
      </c>
    </row>
    <row r="412" spans="1:9">
      <c r="A412" s="3371"/>
      <c r="B412" s="3372"/>
      <c r="C412" s="3372"/>
      <c r="D412" s="3372" t="s">
        <v>22613</v>
      </c>
      <c r="E412" s="3377">
        <v>150</v>
      </c>
      <c r="F412" s="3369" t="s">
        <v>27788</v>
      </c>
      <c r="G412" s="3367" t="s">
        <v>27900</v>
      </c>
      <c r="H412" s="3366"/>
    </row>
    <row r="413" spans="1:9">
      <c r="A413" s="3371">
        <v>286</v>
      </c>
      <c r="B413" s="3372" t="s">
        <v>26682</v>
      </c>
      <c r="C413" s="3372" t="s">
        <v>26673</v>
      </c>
      <c r="D413" s="3372" t="s">
        <v>22613</v>
      </c>
      <c r="E413" s="3377">
        <v>150</v>
      </c>
      <c r="F413" s="3369" t="s">
        <v>27788</v>
      </c>
      <c r="G413" s="3367" t="s">
        <v>27900</v>
      </c>
      <c r="H413" s="3366"/>
      <c r="I413" s="3365">
        <v>1</v>
      </c>
    </row>
    <row r="414" spans="1:9">
      <c r="A414" s="3371">
        <v>287</v>
      </c>
      <c r="B414" s="3372" t="s">
        <v>26683</v>
      </c>
      <c r="C414" s="3372" t="s">
        <v>26684</v>
      </c>
      <c r="D414" s="3372" t="str">
        <f t="shared" ref="D414:D524" si="13">LEFT(C414, FIND("""", C414))</f>
        <v>3/4"</v>
      </c>
      <c r="E414" s="3377">
        <v>150</v>
      </c>
      <c r="F414" s="3369" t="s">
        <v>27788</v>
      </c>
      <c r="G414" s="3367" t="s">
        <v>27900</v>
      </c>
      <c r="H414" s="3366"/>
      <c r="I414" s="3365">
        <v>1</v>
      </c>
    </row>
    <row r="415" spans="1:9">
      <c r="A415" s="3371">
        <v>288</v>
      </c>
      <c r="B415" s="3372" t="s">
        <v>26685</v>
      </c>
      <c r="C415" s="3372" t="s">
        <v>26686</v>
      </c>
      <c r="D415" s="3372" t="str">
        <f t="shared" si="13"/>
        <v>1 /2"</v>
      </c>
      <c r="E415" s="3373"/>
      <c r="F415" s="3374"/>
      <c r="G415" s="3375"/>
      <c r="H415" s="3376"/>
      <c r="I415" s="3365">
        <v>1</v>
      </c>
    </row>
    <row r="416" spans="1:9">
      <c r="A416" s="3371">
        <v>289</v>
      </c>
      <c r="B416" s="3372" t="s">
        <v>26687</v>
      </c>
      <c r="C416" s="3372" t="s">
        <v>26688</v>
      </c>
      <c r="D416" s="3372" t="str">
        <f t="shared" si="13"/>
        <v>3"</v>
      </c>
      <c r="E416" s="3377"/>
      <c r="F416" s="3381" t="s">
        <v>22598</v>
      </c>
      <c r="G416" s="3382"/>
      <c r="H416" s="3383"/>
      <c r="I416" s="3399">
        <v>1</v>
      </c>
    </row>
    <row r="417" spans="1:9">
      <c r="A417" s="3371"/>
      <c r="B417" s="3372"/>
      <c r="C417" s="3372"/>
      <c r="D417" s="3372"/>
      <c r="E417" s="3377"/>
      <c r="F417" s="3381" t="s">
        <v>22598</v>
      </c>
      <c r="G417" s="3382"/>
      <c r="H417" s="3383"/>
      <c r="I417" s="3399"/>
    </row>
    <row r="418" spans="1:9">
      <c r="A418" s="3371">
        <v>290</v>
      </c>
      <c r="B418" s="3372" t="s">
        <v>26690</v>
      </c>
      <c r="C418" s="3372" t="s">
        <v>26688</v>
      </c>
      <c r="D418" s="3372" t="str">
        <f t="shared" si="13"/>
        <v>3"</v>
      </c>
      <c r="E418" s="3377"/>
      <c r="F418" s="3381" t="s">
        <v>22598</v>
      </c>
      <c r="G418" s="3382"/>
      <c r="H418" s="3383"/>
      <c r="I418" s="3399">
        <v>1</v>
      </c>
    </row>
    <row r="419" spans="1:9">
      <c r="A419" s="3371"/>
      <c r="B419" s="3372"/>
      <c r="C419" s="3372"/>
      <c r="D419" s="3372"/>
      <c r="E419" s="3377"/>
      <c r="F419" s="3381" t="s">
        <v>22598</v>
      </c>
      <c r="G419" s="3382"/>
      <c r="H419" s="3383"/>
      <c r="I419" s="3399"/>
    </row>
    <row r="420" spans="1:9">
      <c r="A420" s="3371"/>
      <c r="B420" s="3372"/>
      <c r="C420" s="3372"/>
      <c r="D420" s="3372"/>
      <c r="E420" s="3377"/>
      <c r="F420" s="3381" t="s">
        <v>22598</v>
      </c>
      <c r="G420" s="3382"/>
      <c r="H420" s="3383"/>
      <c r="I420" s="3399"/>
    </row>
    <row r="421" spans="1:9">
      <c r="A421" s="3371">
        <v>291</v>
      </c>
      <c r="B421" s="3372" t="s">
        <v>26691</v>
      </c>
      <c r="C421" s="3372" t="s">
        <v>26692</v>
      </c>
      <c r="D421" s="3372" t="str">
        <f t="shared" si="13"/>
        <v>8"</v>
      </c>
      <c r="E421" s="3377"/>
      <c r="F421" s="3381" t="s">
        <v>22626</v>
      </c>
      <c r="G421" s="3382"/>
      <c r="H421" s="3383"/>
      <c r="I421" s="3399">
        <v>1</v>
      </c>
    </row>
    <row r="422" spans="1:9">
      <c r="A422" s="3371"/>
      <c r="B422" s="3372"/>
      <c r="C422" s="3372"/>
      <c r="D422" s="3372"/>
      <c r="E422" s="3377"/>
      <c r="F422" s="3381" t="s">
        <v>27788</v>
      </c>
      <c r="G422" s="3382"/>
      <c r="H422" s="3383"/>
      <c r="I422" s="3399"/>
    </row>
    <row r="423" spans="1:9">
      <c r="A423" s="3371">
        <v>292</v>
      </c>
      <c r="B423" s="3372" t="s">
        <v>26693</v>
      </c>
      <c r="C423" s="3372" t="s">
        <v>26694</v>
      </c>
      <c r="D423" s="3372" t="str">
        <f t="shared" si="13"/>
        <v>8"</v>
      </c>
      <c r="E423" s="3377"/>
      <c r="F423" s="3381" t="s">
        <v>22598</v>
      </c>
      <c r="G423" s="3382"/>
      <c r="H423" s="3383"/>
      <c r="I423" s="3399">
        <v>1</v>
      </c>
    </row>
    <row r="424" spans="1:9">
      <c r="A424" s="3371"/>
      <c r="B424" s="3372"/>
      <c r="C424" s="3372"/>
      <c r="D424" s="3372"/>
      <c r="E424" s="3377"/>
      <c r="F424" s="3381" t="s">
        <v>22598</v>
      </c>
      <c r="G424" s="3382"/>
      <c r="H424" s="3383"/>
      <c r="I424" s="3399"/>
    </row>
    <row r="425" spans="1:9">
      <c r="A425" s="3371">
        <v>293</v>
      </c>
      <c r="B425" s="3372" t="s">
        <v>26695</v>
      </c>
      <c r="C425" s="3372" t="s">
        <v>26696</v>
      </c>
      <c r="D425" s="3372" t="str">
        <f t="shared" si="13"/>
        <v>8"</v>
      </c>
      <c r="E425" s="3377"/>
      <c r="F425" s="3381" t="s">
        <v>22598</v>
      </c>
      <c r="G425" s="3382"/>
      <c r="H425" s="3383"/>
      <c r="I425" s="3399">
        <v>1</v>
      </c>
    </row>
    <row r="426" spans="1:9">
      <c r="A426" s="3371"/>
      <c r="B426" s="3372"/>
      <c r="C426" s="3372"/>
      <c r="D426" s="3372"/>
      <c r="E426" s="3377"/>
      <c r="F426" s="3381" t="s">
        <v>22598</v>
      </c>
      <c r="G426" s="3382"/>
      <c r="H426" s="3383"/>
      <c r="I426" s="3399"/>
    </row>
    <row r="427" spans="1:9">
      <c r="A427" s="3371">
        <v>294</v>
      </c>
      <c r="B427" s="3372" t="s">
        <v>26697</v>
      </c>
      <c r="C427" s="3372" t="s">
        <v>26698</v>
      </c>
      <c r="D427" s="3372" t="str">
        <f t="shared" si="13"/>
        <v>6"</v>
      </c>
      <c r="E427" s="3377"/>
      <c r="F427" s="3381" t="s">
        <v>22626</v>
      </c>
      <c r="G427" s="3382"/>
      <c r="H427" s="3383"/>
      <c r="I427" s="3399">
        <v>1</v>
      </c>
    </row>
    <row r="428" spans="1:9">
      <c r="A428" s="3371"/>
      <c r="B428" s="3372"/>
      <c r="C428" s="3372"/>
      <c r="D428" s="3372"/>
      <c r="E428" s="3377"/>
      <c r="F428" s="3381" t="s">
        <v>27790</v>
      </c>
      <c r="G428" s="3382"/>
      <c r="H428" s="3383"/>
      <c r="I428" s="3399"/>
    </row>
    <row r="429" spans="1:9">
      <c r="A429" s="3371"/>
      <c r="B429" s="3372"/>
      <c r="C429" s="3372"/>
      <c r="D429" s="3372"/>
      <c r="E429" s="3377"/>
      <c r="F429" s="3381" t="s">
        <v>27788</v>
      </c>
      <c r="G429" s="3382"/>
      <c r="H429" s="3383"/>
      <c r="I429" s="3399"/>
    </row>
    <row r="430" spans="1:9">
      <c r="A430" s="3371">
        <v>295</v>
      </c>
      <c r="B430" s="3372" t="s">
        <v>26699</v>
      </c>
      <c r="C430" s="3372" t="s">
        <v>26700</v>
      </c>
      <c r="D430" s="3372" t="str">
        <f t="shared" si="13"/>
        <v>3"</v>
      </c>
      <c r="E430" s="3377"/>
      <c r="F430" s="3381" t="s">
        <v>22626</v>
      </c>
      <c r="G430" s="3367"/>
      <c r="H430" s="3366"/>
      <c r="I430" s="3365">
        <v>1</v>
      </c>
    </row>
    <row r="431" spans="1:9">
      <c r="A431" s="3371">
        <v>295</v>
      </c>
      <c r="B431" s="3372" t="s">
        <v>26701</v>
      </c>
      <c r="C431" s="3372" t="s">
        <v>26702</v>
      </c>
      <c r="D431" s="3372" t="str">
        <f t="shared" si="13"/>
        <v>3"</v>
      </c>
      <c r="E431" s="3377"/>
      <c r="F431" s="3374"/>
      <c r="G431" s="3367"/>
      <c r="H431" s="3366"/>
      <c r="I431" s="3365">
        <v>1</v>
      </c>
    </row>
    <row r="432" spans="1:9">
      <c r="A432" s="3371">
        <v>296</v>
      </c>
      <c r="B432" s="3372" t="s">
        <v>26703</v>
      </c>
      <c r="C432" s="3372" t="s">
        <v>26704</v>
      </c>
      <c r="D432" s="3372" t="s">
        <v>22599</v>
      </c>
      <c r="E432" s="3377"/>
      <c r="F432" s="3381" t="s">
        <v>22598</v>
      </c>
      <c r="G432" s="3367"/>
      <c r="H432" s="3366"/>
      <c r="I432" s="3365">
        <v>1</v>
      </c>
    </row>
    <row r="433" spans="1:9">
      <c r="A433" s="3371">
        <v>297</v>
      </c>
      <c r="B433" s="3372" t="s">
        <v>26705</v>
      </c>
      <c r="C433" s="3372" t="s">
        <v>26706</v>
      </c>
      <c r="D433" s="3372" t="str">
        <f t="shared" si="13"/>
        <v>3"</v>
      </c>
      <c r="E433" s="3377"/>
      <c r="F433" s="3374"/>
      <c r="G433" s="3367"/>
      <c r="H433" s="3366"/>
      <c r="I433" s="3365">
        <v>1</v>
      </c>
    </row>
    <row r="434" spans="1:9">
      <c r="A434" s="3371">
        <v>298</v>
      </c>
      <c r="B434" s="3372" t="s">
        <v>26707</v>
      </c>
      <c r="C434" s="3372" t="s">
        <v>26708</v>
      </c>
      <c r="D434" s="3372" t="str">
        <f t="shared" si="13"/>
        <v>4"</v>
      </c>
      <c r="E434" s="3377"/>
      <c r="F434" s="3381" t="s">
        <v>22598</v>
      </c>
      <c r="G434" s="3367"/>
      <c r="H434" s="3366"/>
      <c r="I434" s="3365">
        <v>1</v>
      </c>
    </row>
    <row r="435" spans="1:9">
      <c r="A435" s="3371">
        <v>299</v>
      </c>
      <c r="B435" s="3372" t="s">
        <v>26709</v>
      </c>
      <c r="C435" s="3372" t="s">
        <v>26710</v>
      </c>
      <c r="D435" s="3372" t="str">
        <f t="shared" si="13"/>
        <v>8"</v>
      </c>
      <c r="E435" s="3377"/>
      <c r="F435" s="3374"/>
      <c r="G435" s="3367"/>
      <c r="H435" s="3366"/>
      <c r="I435" s="3365">
        <v>1</v>
      </c>
    </row>
    <row r="436" spans="1:9">
      <c r="A436" s="3371">
        <v>300</v>
      </c>
      <c r="B436" s="3372" t="s">
        <v>26712</v>
      </c>
      <c r="C436" s="3372" t="s">
        <v>26710</v>
      </c>
      <c r="D436" s="3372" t="str">
        <f t="shared" si="13"/>
        <v>8"</v>
      </c>
      <c r="E436" s="3377"/>
      <c r="F436" s="3381" t="s">
        <v>22598</v>
      </c>
      <c r="G436" s="3367"/>
      <c r="H436" s="3366"/>
      <c r="I436" s="3365">
        <v>1</v>
      </c>
    </row>
    <row r="437" spans="1:9">
      <c r="A437" s="3371">
        <v>301</v>
      </c>
      <c r="B437" s="3372" t="s">
        <v>26713</v>
      </c>
      <c r="C437" s="3372" t="s">
        <v>26714</v>
      </c>
      <c r="D437" s="3372" t="str">
        <f t="shared" si="13"/>
        <v>8"</v>
      </c>
      <c r="E437" s="3377"/>
      <c r="F437" s="3374"/>
      <c r="G437" s="3367"/>
      <c r="H437" s="3366"/>
      <c r="I437" s="3365">
        <v>1</v>
      </c>
    </row>
    <row r="438" spans="1:9">
      <c r="A438" s="3371">
        <v>302</v>
      </c>
      <c r="B438" s="3372" t="s">
        <v>26715</v>
      </c>
      <c r="C438" s="3372" t="s">
        <v>26716</v>
      </c>
      <c r="D438" s="3372" t="str">
        <f t="shared" si="13"/>
        <v>4"</v>
      </c>
      <c r="E438" s="3377"/>
      <c r="F438" s="3374"/>
      <c r="G438" s="3367"/>
      <c r="H438" s="3366"/>
      <c r="I438" s="3365">
        <v>1</v>
      </c>
    </row>
    <row r="439" spans="1:9">
      <c r="A439" s="3371">
        <v>303</v>
      </c>
      <c r="B439" s="3372" t="s">
        <v>26717</v>
      </c>
      <c r="C439" s="3372" t="s">
        <v>26718</v>
      </c>
      <c r="D439" s="3372" t="str">
        <f t="shared" si="13"/>
        <v>6"</v>
      </c>
      <c r="E439" s="3377"/>
      <c r="F439" s="3381" t="s">
        <v>27788</v>
      </c>
      <c r="G439" s="3367"/>
      <c r="H439" s="3366"/>
      <c r="I439" s="3365">
        <v>1</v>
      </c>
    </row>
    <row r="440" spans="1:9">
      <c r="A440" s="3371"/>
      <c r="B440" s="3372"/>
      <c r="C440" s="3372"/>
      <c r="D440" s="3372" t="s">
        <v>22599</v>
      </c>
      <c r="E440" s="3377"/>
      <c r="F440" s="3381" t="s">
        <v>22598</v>
      </c>
      <c r="G440" s="3367"/>
      <c r="H440" s="3366"/>
    </row>
    <row r="441" spans="1:9">
      <c r="A441" s="3371">
        <v>304</v>
      </c>
      <c r="B441" s="3372" t="s">
        <v>26719</v>
      </c>
      <c r="C441" s="3372" t="s">
        <v>26720</v>
      </c>
      <c r="D441" s="3372" t="str">
        <f t="shared" si="13"/>
        <v>3"</v>
      </c>
      <c r="E441" s="3377"/>
      <c r="F441" s="3374"/>
      <c r="G441" s="3367"/>
      <c r="H441" s="3366"/>
      <c r="I441" s="3365">
        <v>1</v>
      </c>
    </row>
    <row r="442" spans="1:9">
      <c r="A442" s="3371">
        <v>305</v>
      </c>
      <c r="B442" s="3372" t="s">
        <v>26721</v>
      </c>
      <c r="C442" s="3372" t="s">
        <v>26722</v>
      </c>
      <c r="D442" s="3372" t="str">
        <f t="shared" si="13"/>
        <v>3"</v>
      </c>
      <c r="E442" s="3377"/>
      <c r="F442" s="3381" t="s">
        <v>27788</v>
      </c>
      <c r="G442" s="3367"/>
      <c r="H442" s="3366"/>
      <c r="I442" s="3365">
        <v>1</v>
      </c>
    </row>
    <row r="443" spans="1:9">
      <c r="A443" s="3371"/>
      <c r="B443" s="3372"/>
      <c r="C443" s="3372"/>
      <c r="D443" s="3372" t="s">
        <v>22599</v>
      </c>
      <c r="E443" s="3377"/>
      <c r="F443" s="3381" t="s">
        <v>22598</v>
      </c>
      <c r="G443" s="3367"/>
      <c r="H443" s="3366"/>
    </row>
    <row r="444" spans="1:9">
      <c r="A444" s="3371">
        <v>306</v>
      </c>
      <c r="B444" s="3372" t="s">
        <v>26723</v>
      </c>
      <c r="C444" s="3372" t="s">
        <v>26724</v>
      </c>
      <c r="D444" s="3372" t="str">
        <f t="shared" si="13"/>
        <v>8"</v>
      </c>
      <c r="E444" s="3377"/>
      <c r="F444" s="3374"/>
      <c r="G444" s="3367"/>
      <c r="H444" s="3366"/>
      <c r="I444" s="3365">
        <v>1</v>
      </c>
    </row>
    <row r="445" spans="1:9">
      <c r="A445" s="3371">
        <v>307</v>
      </c>
      <c r="B445" s="3372" t="s">
        <v>26726</v>
      </c>
      <c r="C445" s="3372" t="s">
        <v>26724</v>
      </c>
      <c r="D445" s="3372" t="str">
        <f t="shared" si="13"/>
        <v>8"</v>
      </c>
      <c r="E445" s="3377"/>
      <c r="F445" s="3374"/>
      <c r="G445" s="3367"/>
      <c r="H445" s="3366"/>
      <c r="I445" s="3365">
        <v>1</v>
      </c>
    </row>
    <row r="446" spans="1:9">
      <c r="A446" s="3371">
        <v>308</v>
      </c>
      <c r="B446" s="3372" t="s">
        <v>26727</v>
      </c>
      <c r="C446" s="3372" t="s">
        <v>26728</v>
      </c>
      <c r="D446" s="3372" t="str">
        <f t="shared" si="13"/>
        <v>8"</v>
      </c>
      <c r="E446" s="3377"/>
      <c r="F446" s="3381" t="s">
        <v>22598</v>
      </c>
      <c r="G446" s="3367"/>
      <c r="H446" s="3366"/>
      <c r="I446" s="3365">
        <v>1</v>
      </c>
    </row>
    <row r="447" spans="1:9">
      <c r="A447" s="3371">
        <v>309</v>
      </c>
      <c r="B447" s="3372" t="s">
        <v>26729</v>
      </c>
      <c r="C447" s="3372" t="s">
        <v>26730</v>
      </c>
      <c r="D447" s="3372" t="str">
        <f t="shared" si="13"/>
        <v>4"</v>
      </c>
      <c r="E447" s="3377"/>
      <c r="F447" s="3381" t="s">
        <v>27788</v>
      </c>
      <c r="G447" s="3367"/>
      <c r="H447" s="3366"/>
      <c r="I447" s="3365">
        <v>1</v>
      </c>
    </row>
    <row r="448" spans="1:9">
      <c r="A448" s="3371">
        <v>310</v>
      </c>
      <c r="B448" s="3372" t="s">
        <v>26731</v>
      </c>
      <c r="C448" s="3372" t="s">
        <v>26732</v>
      </c>
      <c r="D448" s="3372" t="str">
        <f t="shared" si="13"/>
        <v>6"</v>
      </c>
      <c r="E448" s="3377"/>
      <c r="F448" s="3381" t="s">
        <v>27912</v>
      </c>
      <c r="G448" s="3367"/>
      <c r="H448" s="3366"/>
      <c r="I448" s="3365">
        <v>1</v>
      </c>
    </row>
    <row r="449" spans="1:9">
      <c r="A449" s="3371"/>
      <c r="B449" s="3372"/>
      <c r="C449" s="3372"/>
      <c r="D449" s="3372" t="s">
        <v>22599</v>
      </c>
      <c r="E449" s="3377"/>
      <c r="F449" s="3381" t="s">
        <v>22598</v>
      </c>
      <c r="G449" s="3367"/>
      <c r="H449" s="3366"/>
    </row>
    <row r="450" spans="1:9">
      <c r="A450" s="3371">
        <v>311</v>
      </c>
      <c r="B450" s="3372" t="s">
        <v>26733</v>
      </c>
      <c r="C450" s="3372" t="s">
        <v>26734</v>
      </c>
      <c r="D450" s="3372" t="str">
        <f t="shared" si="13"/>
        <v>3"</v>
      </c>
      <c r="E450" s="3377"/>
      <c r="F450" s="3374"/>
      <c r="G450" s="3367"/>
      <c r="H450" s="3366"/>
      <c r="I450" s="3365">
        <v>1</v>
      </c>
    </row>
    <row r="451" spans="1:9">
      <c r="A451" s="3371">
        <v>312</v>
      </c>
      <c r="B451" s="3372" t="s">
        <v>26735</v>
      </c>
      <c r="C451" s="3372" t="s">
        <v>26736</v>
      </c>
      <c r="D451" s="3372" t="str">
        <f t="shared" si="13"/>
        <v>3"</v>
      </c>
      <c r="E451" s="3377"/>
      <c r="F451" s="3381" t="s">
        <v>22598</v>
      </c>
      <c r="G451" s="3382"/>
      <c r="H451" s="3383"/>
      <c r="I451" s="3399">
        <v>1</v>
      </c>
    </row>
    <row r="452" spans="1:9">
      <c r="A452" s="3371"/>
      <c r="B452" s="3372"/>
      <c r="C452" s="3372"/>
      <c r="D452" s="3372"/>
      <c r="E452" s="3377"/>
      <c r="F452" s="3381" t="s">
        <v>22598</v>
      </c>
      <c r="G452" s="3382"/>
      <c r="H452" s="3383"/>
      <c r="I452" s="3385"/>
    </row>
    <row r="453" spans="1:9">
      <c r="A453" s="3371"/>
      <c r="B453" s="3372"/>
      <c r="C453" s="3372"/>
      <c r="D453" s="3372"/>
      <c r="E453" s="3377"/>
      <c r="F453" s="3381" t="s">
        <v>22598</v>
      </c>
      <c r="G453" s="3382"/>
      <c r="H453" s="3383"/>
      <c r="I453" s="3385"/>
    </row>
    <row r="454" spans="1:9">
      <c r="A454" s="3371">
        <v>313</v>
      </c>
      <c r="B454" s="3372" t="s">
        <v>26737</v>
      </c>
      <c r="C454" s="3372" t="s">
        <v>26738</v>
      </c>
      <c r="D454" s="3372" t="str">
        <f t="shared" si="13"/>
        <v>3"</v>
      </c>
      <c r="E454" s="3377"/>
      <c r="F454" s="3381" t="s">
        <v>22598</v>
      </c>
      <c r="G454" s="3382"/>
      <c r="H454" s="3383"/>
      <c r="I454" s="3399">
        <v>1</v>
      </c>
    </row>
    <row r="455" spans="1:9">
      <c r="A455" s="3371"/>
      <c r="B455" s="3372"/>
      <c r="C455" s="3372"/>
      <c r="D455" s="3372"/>
      <c r="E455" s="3377"/>
      <c r="F455" s="3381" t="s">
        <v>27788</v>
      </c>
      <c r="G455" s="3382"/>
      <c r="H455" s="3383"/>
      <c r="I455" s="3385"/>
    </row>
    <row r="456" spans="1:9">
      <c r="A456" s="3371"/>
      <c r="B456" s="3372"/>
      <c r="C456" s="3372"/>
      <c r="D456" s="3372"/>
      <c r="E456" s="3377"/>
      <c r="F456" s="3381" t="s">
        <v>27788</v>
      </c>
      <c r="G456" s="3382"/>
      <c r="H456" s="3383"/>
      <c r="I456" s="3385"/>
    </row>
    <row r="457" spans="1:9">
      <c r="A457" s="3371"/>
      <c r="B457" s="3372"/>
      <c r="C457" s="3372"/>
      <c r="D457" s="3372"/>
      <c r="E457" s="3377"/>
      <c r="F457" s="3381" t="s">
        <v>27788</v>
      </c>
      <c r="G457" s="3382"/>
      <c r="H457" s="3383"/>
      <c r="I457" s="3385"/>
    </row>
    <row r="458" spans="1:9">
      <c r="A458" s="3371">
        <v>314</v>
      </c>
      <c r="B458" s="3372" t="s">
        <v>26739</v>
      </c>
      <c r="C458" s="3372" t="s">
        <v>26740</v>
      </c>
      <c r="D458" s="3372" t="str">
        <f t="shared" si="13"/>
        <v>2"</v>
      </c>
      <c r="E458" s="3377"/>
      <c r="F458" s="3381" t="s">
        <v>27790</v>
      </c>
      <c r="G458" s="3382"/>
      <c r="H458" s="3383"/>
      <c r="I458" s="3399">
        <v>1</v>
      </c>
    </row>
    <row r="459" spans="1:9">
      <c r="A459" s="3371"/>
      <c r="B459" s="3372"/>
      <c r="C459" s="3372"/>
      <c r="D459" s="3372"/>
      <c r="E459" s="3377"/>
      <c r="F459" s="3381" t="s">
        <v>22598</v>
      </c>
      <c r="G459" s="3382"/>
      <c r="H459" s="3383"/>
      <c r="I459" s="3385"/>
    </row>
    <row r="460" spans="1:9">
      <c r="A460" s="3371"/>
      <c r="B460" s="3372"/>
      <c r="C460" s="3372"/>
      <c r="D460" s="3372"/>
      <c r="E460" s="3377"/>
      <c r="F460" s="3381" t="s">
        <v>22598</v>
      </c>
      <c r="G460" s="3382"/>
      <c r="H460" s="3383"/>
      <c r="I460" s="3385"/>
    </row>
    <row r="461" spans="1:9">
      <c r="A461" s="3371">
        <v>315</v>
      </c>
      <c r="B461" s="3372" t="s">
        <v>26741</v>
      </c>
      <c r="C461" s="3372" t="s">
        <v>26742</v>
      </c>
      <c r="D461" s="3372" t="str">
        <f t="shared" si="13"/>
        <v>2"</v>
      </c>
      <c r="E461" s="3377"/>
      <c r="F461" s="3381" t="s">
        <v>27790</v>
      </c>
      <c r="G461" s="3382"/>
      <c r="H461" s="3383"/>
      <c r="I461" s="3399">
        <v>1</v>
      </c>
    </row>
    <row r="462" spans="1:9">
      <c r="A462" s="3371"/>
      <c r="B462" s="3372"/>
      <c r="C462" s="3372"/>
      <c r="D462" s="3372"/>
      <c r="E462" s="3377"/>
      <c r="F462" s="3381" t="s">
        <v>22598</v>
      </c>
      <c r="G462" s="3382"/>
      <c r="H462" s="3383"/>
      <c r="I462" s="3385"/>
    </row>
    <row r="463" spans="1:9">
      <c r="A463" s="3371"/>
      <c r="B463" s="3372"/>
      <c r="C463" s="3372"/>
      <c r="D463" s="3372"/>
      <c r="E463" s="3377"/>
      <c r="F463" s="3381" t="s">
        <v>22598</v>
      </c>
      <c r="G463" s="3382"/>
      <c r="H463" s="3383"/>
      <c r="I463" s="3385"/>
    </row>
    <row r="464" spans="1:9">
      <c r="A464" s="3371">
        <v>316</v>
      </c>
      <c r="B464" s="3372" t="s">
        <v>26743</v>
      </c>
      <c r="C464" s="3372" t="s">
        <v>26744</v>
      </c>
      <c r="D464" s="3372" t="str">
        <f t="shared" si="13"/>
        <v>6"</v>
      </c>
      <c r="E464" s="3377"/>
      <c r="F464" s="3387"/>
      <c r="G464" s="3382"/>
      <c r="H464" s="3383"/>
      <c r="I464" s="3399">
        <v>1</v>
      </c>
    </row>
    <row r="465" spans="1:9">
      <c r="A465" s="3371"/>
      <c r="B465" s="3372"/>
      <c r="C465" s="3372"/>
      <c r="D465" s="3372"/>
      <c r="E465" s="3377"/>
      <c r="F465" s="3381" t="s">
        <v>22598</v>
      </c>
      <c r="G465" s="3382"/>
      <c r="H465" s="3383"/>
      <c r="I465" s="3385"/>
    </row>
    <row r="466" spans="1:9">
      <c r="A466" s="3371"/>
      <c r="B466" s="3372"/>
      <c r="C466" s="3372"/>
      <c r="D466" s="3372"/>
      <c r="E466" s="3377"/>
      <c r="F466" s="3381" t="s">
        <v>22598</v>
      </c>
      <c r="G466" s="3382"/>
      <c r="H466" s="3383"/>
      <c r="I466" s="3385"/>
    </row>
    <row r="467" spans="1:9">
      <c r="A467" s="3371">
        <v>317</v>
      </c>
      <c r="B467" s="3372" t="s">
        <v>26745</v>
      </c>
      <c r="C467" s="3372" t="s">
        <v>26746</v>
      </c>
      <c r="D467" s="3372" t="str">
        <f t="shared" si="13"/>
        <v>6"</v>
      </c>
      <c r="E467" s="3377"/>
      <c r="F467" s="3387"/>
      <c r="G467" s="3382"/>
      <c r="H467" s="3383"/>
      <c r="I467" s="3399">
        <v>1</v>
      </c>
    </row>
    <row r="468" spans="1:9">
      <c r="A468" s="3371"/>
      <c r="B468" s="3372"/>
      <c r="C468" s="3372"/>
      <c r="D468" s="3372"/>
      <c r="E468" s="3377"/>
      <c r="F468" s="3381" t="s">
        <v>22598</v>
      </c>
      <c r="G468" s="3382"/>
      <c r="H468" s="3383"/>
      <c r="I468" s="3399"/>
    </row>
    <row r="469" spans="1:9">
      <c r="A469" s="3371">
        <v>318</v>
      </c>
      <c r="B469" s="3372" t="s">
        <v>26747</v>
      </c>
      <c r="C469" s="3372" t="s">
        <v>26748</v>
      </c>
      <c r="D469" s="3372" t="str">
        <f t="shared" si="13"/>
        <v>20"</v>
      </c>
      <c r="E469" s="3377"/>
      <c r="F469" s="3381" t="s">
        <v>22598</v>
      </c>
      <c r="G469" s="3382"/>
      <c r="H469" s="3383"/>
      <c r="I469" s="3399">
        <v>1</v>
      </c>
    </row>
    <row r="470" spans="1:9">
      <c r="A470" s="3371">
        <v>319</v>
      </c>
      <c r="B470" s="3372" t="s">
        <v>26749</v>
      </c>
      <c r="C470" s="3372" t="s">
        <v>26750</v>
      </c>
      <c r="D470" s="3372" t="str">
        <f t="shared" si="13"/>
        <v>20"</v>
      </c>
      <c r="E470" s="3377"/>
      <c r="F470" s="3387"/>
      <c r="G470" s="3382"/>
      <c r="H470" s="3383"/>
      <c r="I470" s="3385"/>
    </row>
    <row r="471" spans="1:9">
      <c r="A471" s="3371"/>
      <c r="B471" s="3372"/>
      <c r="C471" s="3372"/>
      <c r="D471" s="3372"/>
      <c r="E471" s="3377"/>
      <c r="F471" s="3381" t="s">
        <v>22598</v>
      </c>
      <c r="G471" s="3382"/>
      <c r="H471" s="3383"/>
      <c r="I471" s="3399">
        <v>1</v>
      </c>
    </row>
    <row r="472" spans="1:9">
      <c r="A472" s="3371">
        <v>320</v>
      </c>
      <c r="B472" s="3372" t="s">
        <v>26751</v>
      </c>
      <c r="C472" s="3372" t="s">
        <v>26752</v>
      </c>
      <c r="D472" s="3372" t="str">
        <f t="shared" si="13"/>
        <v>20"</v>
      </c>
      <c r="E472" s="3377"/>
      <c r="F472" s="3381" t="s">
        <v>22598</v>
      </c>
      <c r="G472" s="3382"/>
      <c r="H472" s="3383"/>
      <c r="I472" s="3399">
        <v>1</v>
      </c>
    </row>
    <row r="473" spans="1:9">
      <c r="A473" s="3371">
        <v>321</v>
      </c>
      <c r="B473" s="3372" t="s">
        <v>26753</v>
      </c>
      <c r="C473" s="3372" t="s">
        <v>26754</v>
      </c>
      <c r="D473" s="3372" t="str">
        <f t="shared" si="13"/>
        <v>20"</v>
      </c>
      <c r="E473" s="3377"/>
      <c r="F473" s="3381" t="s">
        <v>22598</v>
      </c>
      <c r="G473" s="3382"/>
      <c r="H473" s="3383"/>
      <c r="I473" s="3399">
        <v>1</v>
      </c>
    </row>
    <row r="474" spans="1:9">
      <c r="A474" s="3371">
        <v>322</v>
      </c>
      <c r="B474" s="3372" t="s">
        <v>26755</v>
      </c>
      <c r="C474" s="3372" t="s">
        <v>26756</v>
      </c>
      <c r="D474" s="3372" t="str">
        <f t="shared" si="13"/>
        <v>20"</v>
      </c>
      <c r="E474" s="3377"/>
      <c r="F474" s="3387"/>
      <c r="G474" s="3382"/>
      <c r="H474" s="3383"/>
      <c r="I474" s="3399">
        <v>1</v>
      </c>
    </row>
    <row r="475" spans="1:9">
      <c r="A475" s="3371"/>
      <c r="B475" s="3372"/>
      <c r="C475" s="3372"/>
      <c r="D475" s="3372"/>
      <c r="E475" s="3377"/>
      <c r="F475" s="3381" t="s">
        <v>22598</v>
      </c>
      <c r="G475" s="3382"/>
      <c r="H475" s="3383"/>
      <c r="I475" s="3385"/>
    </row>
    <row r="476" spans="1:9">
      <c r="A476" s="3371">
        <v>323</v>
      </c>
      <c r="B476" s="3372" t="s">
        <v>26757</v>
      </c>
      <c r="C476" s="3372" t="s">
        <v>26758</v>
      </c>
      <c r="D476" s="3372" t="str">
        <f t="shared" si="13"/>
        <v>20"</v>
      </c>
      <c r="E476" s="3377"/>
      <c r="F476" s="3387"/>
      <c r="G476" s="3382"/>
      <c r="H476" s="3383"/>
      <c r="I476" s="3399">
        <v>1</v>
      </c>
    </row>
    <row r="477" spans="1:9">
      <c r="A477" s="3371"/>
      <c r="B477" s="3372"/>
      <c r="C477" s="3372"/>
      <c r="D477" s="3372"/>
      <c r="E477" s="3377"/>
      <c r="F477" s="3381" t="s">
        <v>22598</v>
      </c>
      <c r="G477" s="3382"/>
      <c r="H477" s="3383"/>
      <c r="I477" s="3385">
        <v>1</v>
      </c>
    </row>
    <row r="478" spans="1:9">
      <c r="A478" s="3371">
        <v>324</v>
      </c>
      <c r="B478" s="3372" t="s">
        <v>26759</v>
      </c>
      <c r="C478" s="3372" t="s">
        <v>26760</v>
      </c>
      <c r="D478" s="3372" t="str">
        <f t="shared" si="13"/>
        <v>3"</v>
      </c>
      <c r="E478" s="3377"/>
      <c r="F478" s="3381" t="s">
        <v>22626</v>
      </c>
      <c r="G478" s="3382"/>
      <c r="H478" s="3383"/>
      <c r="I478" s="3399">
        <v>1</v>
      </c>
    </row>
    <row r="479" spans="1:9">
      <c r="A479" s="3371">
        <v>325</v>
      </c>
      <c r="B479" s="3372" t="s">
        <v>26761</v>
      </c>
      <c r="C479" s="3372" t="s">
        <v>26762</v>
      </c>
      <c r="D479" s="3372" t="str">
        <f t="shared" si="13"/>
        <v>20"</v>
      </c>
      <c r="E479" s="3377"/>
      <c r="F479" s="3381" t="s">
        <v>22598</v>
      </c>
      <c r="G479" s="3382"/>
      <c r="H479" s="3383"/>
      <c r="I479" s="3399">
        <v>1</v>
      </c>
    </row>
    <row r="480" spans="1:9">
      <c r="A480" s="3371">
        <v>326</v>
      </c>
      <c r="B480" s="3372" t="s">
        <v>26763</v>
      </c>
      <c r="C480" s="3372" t="s">
        <v>26764</v>
      </c>
      <c r="D480" s="3372" t="str">
        <f t="shared" si="13"/>
        <v>20"</v>
      </c>
      <c r="E480" s="3377"/>
      <c r="F480" s="3381" t="s">
        <v>22598</v>
      </c>
      <c r="G480" s="3382"/>
      <c r="H480" s="3383"/>
      <c r="I480" s="3399">
        <v>1</v>
      </c>
    </row>
    <row r="481" spans="1:9">
      <c r="A481" s="3371">
        <v>327</v>
      </c>
      <c r="B481" s="3372" t="s">
        <v>26765</v>
      </c>
      <c r="C481" s="3372" t="s">
        <v>26766</v>
      </c>
      <c r="D481" s="3372" t="str">
        <f t="shared" si="13"/>
        <v>6"</v>
      </c>
      <c r="E481" s="3377"/>
      <c r="F481" s="3387"/>
      <c r="G481" s="3382"/>
      <c r="H481" s="3383"/>
      <c r="I481" s="3399">
        <v>1</v>
      </c>
    </row>
    <row r="482" spans="1:9">
      <c r="A482" s="3371"/>
      <c r="B482" s="3372"/>
      <c r="C482" s="3372"/>
      <c r="D482" s="3372"/>
      <c r="E482" s="3377"/>
      <c r="F482" s="3381" t="s">
        <v>22598</v>
      </c>
      <c r="G482" s="3382"/>
      <c r="H482" s="3383"/>
      <c r="I482" s="3385"/>
    </row>
    <row r="483" spans="1:9">
      <c r="A483" s="3371"/>
      <c r="B483" s="3372"/>
      <c r="C483" s="3372"/>
      <c r="D483" s="3372"/>
      <c r="E483" s="3377"/>
      <c r="F483" s="3381" t="s">
        <v>22598</v>
      </c>
      <c r="G483" s="3382"/>
      <c r="H483" s="3383"/>
      <c r="I483" s="3385"/>
    </row>
    <row r="484" spans="1:9">
      <c r="A484" s="3371">
        <v>328</v>
      </c>
      <c r="B484" s="3372" t="s">
        <v>26767</v>
      </c>
      <c r="C484" s="3372" t="s">
        <v>26768</v>
      </c>
      <c r="D484" s="3372" t="str">
        <f t="shared" si="13"/>
        <v>2"</v>
      </c>
      <c r="E484" s="3377"/>
      <c r="F484" s="3381" t="s">
        <v>27788</v>
      </c>
      <c r="G484" s="3382"/>
      <c r="H484" s="3383"/>
      <c r="I484" s="3399">
        <v>1</v>
      </c>
    </row>
    <row r="485" spans="1:9">
      <c r="A485" s="3371">
        <v>329</v>
      </c>
      <c r="B485" s="3372" t="s">
        <v>26769</v>
      </c>
      <c r="C485" s="3372" t="s">
        <v>26770</v>
      </c>
      <c r="D485" s="3372" t="str">
        <f t="shared" si="13"/>
        <v>8"</v>
      </c>
      <c r="E485" s="3377"/>
      <c r="F485" s="3381" t="s">
        <v>27788</v>
      </c>
      <c r="G485" s="3382"/>
      <c r="H485" s="3383"/>
      <c r="I485" s="3399">
        <v>1</v>
      </c>
    </row>
    <row r="486" spans="1:9">
      <c r="A486" s="3371"/>
      <c r="B486" s="3372"/>
      <c r="C486" s="3372"/>
      <c r="D486" s="3372"/>
      <c r="E486" s="3377"/>
      <c r="F486" s="3381" t="s">
        <v>22598</v>
      </c>
      <c r="G486" s="3382"/>
      <c r="H486" s="3383"/>
      <c r="I486" s="3385"/>
    </row>
    <row r="487" spans="1:9">
      <c r="A487" s="3371"/>
      <c r="B487" s="3372"/>
      <c r="C487" s="3372"/>
      <c r="D487" s="3372"/>
      <c r="E487" s="3377"/>
      <c r="F487" s="3381" t="s">
        <v>22598</v>
      </c>
      <c r="G487" s="3382"/>
      <c r="H487" s="3383"/>
      <c r="I487" s="3385"/>
    </row>
    <row r="488" spans="1:9">
      <c r="A488" s="3371">
        <v>330</v>
      </c>
      <c r="B488" s="3372" t="s">
        <v>26771</v>
      </c>
      <c r="C488" s="3372" t="s">
        <v>26772</v>
      </c>
      <c r="D488" s="3372" t="str">
        <f t="shared" si="13"/>
        <v>8"</v>
      </c>
      <c r="E488" s="3377"/>
      <c r="F488" s="3381" t="s">
        <v>27788</v>
      </c>
      <c r="G488" s="3382"/>
      <c r="H488" s="3383"/>
      <c r="I488" s="3399">
        <v>1</v>
      </c>
    </row>
    <row r="489" spans="1:9">
      <c r="A489" s="3371"/>
      <c r="B489" s="3372"/>
      <c r="C489" s="3372"/>
      <c r="D489" s="3372"/>
      <c r="E489" s="3377"/>
      <c r="F489" s="3381" t="s">
        <v>22598</v>
      </c>
      <c r="G489" s="3382"/>
      <c r="H489" s="3383"/>
      <c r="I489" s="3399"/>
    </row>
    <row r="490" spans="1:9">
      <c r="A490" s="3371"/>
      <c r="B490" s="3372"/>
      <c r="C490" s="3372"/>
      <c r="D490" s="3372"/>
      <c r="E490" s="3377"/>
      <c r="F490" s="3381" t="s">
        <v>22598</v>
      </c>
      <c r="G490" s="3382"/>
      <c r="H490" s="3383"/>
      <c r="I490" s="3399"/>
    </row>
    <row r="491" spans="1:9">
      <c r="A491" s="3371">
        <v>331</v>
      </c>
      <c r="B491" s="3372" t="s">
        <v>26773</v>
      </c>
      <c r="C491" s="3372" t="s">
        <v>26774</v>
      </c>
      <c r="D491" s="3372" t="str">
        <f t="shared" si="13"/>
        <v>8"</v>
      </c>
      <c r="E491" s="3377"/>
      <c r="F491" s="3381" t="s">
        <v>22598</v>
      </c>
      <c r="G491" s="3382"/>
      <c r="H491" s="3383"/>
      <c r="I491" s="3399">
        <v>1</v>
      </c>
    </row>
    <row r="492" spans="1:9">
      <c r="A492" s="3371"/>
      <c r="B492" s="3372"/>
      <c r="C492" s="3372"/>
      <c r="D492" s="3372"/>
      <c r="E492" s="3377"/>
      <c r="F492" s="3381" t="s">
        <v>22598</v>
      </c>
      <c r="G492" s="3382"/>
      <c r="H492" s="3383"/>
      <c r="I492" s="3399"/>
    </row>
    <row r="493" spans="1:9">
      <c r="A493" s="3371">
        <v>332</v>
      </c>
      <c r="B493" s="3372" t="s">
        <v>26775</v>
      </c>
      <c r="C493" s="3372" t="s">
        <v>26776</v>
      </c>
      <c r="D493" s="3372" t="str">
        <f t="shared" si="13"/>
        <v>8"</v>
      </c>
      <c r="E493" s="3377"/>
      <c r="F493" s="3381" t="s">
        <v>27788</v>
      </c>
      <c r="G493" s="3382"/>
      <c r="H493" s="3383"/>
      <c r="I493" s="3399">
        <v>1</v>
      </c>
    </row>
    <row r="494" spans="1:9">
      <c r="A494" s="3371"/>
      <c r="B494" s="3372"/>
      <c r="C494" s="3372"/>
      <c r="D494" s="3372"/>
      <c r="E494" s="3377"/>
      <c r="F494" s="3381" t="s">
        <v>22598</v>
      </c>
      <c r="G494" s="3382"/>
      <c r="H494" s="3383"/>
      <c r="I494" s="3399"/>
    </row>
    <row r="495" spans="1:9">
      <c r="A495" s="3371"/>
      <c r="B495" s="3372"/>
      <c r="C495" s="3372"/>
      <c r="D495" s="3372"/>
      <c r="E495" s="3377"/>
      <c r="F495" s="3381" t="s">
        <v>22598</v>
      </c>
      <c r="G495" s="3382"/>
      <c r="H495" s="3383"/>
      <c r="I495" s="3399"/>
    </row>
    <row r="496" spans="1:9">
      <c r="A496" s="3371">
        <v>333</v>
      </c>
      <c r="B496" s="3372" t="s">
        <v>26777</v>
      </c>
      <c r="C496" s="3372" t="s">
        <v>26778</v>
      </c>
      <c r="D496" s="3372" t="str">
        <f t="shared" si="13"/>
        <v>6"</v>
      </c>
      <c r="E496" s="3377"/>
      <c r="F496" s="3381" t="s">
        <v>22598</v>
      </c>
      <c r="G496" s="3382"/>
      <c r="H496" s="3383"/>
      <c r="I496" s="3399">
        <v>1</v>
      </c>
    </row>
    <row r="497" spans="1:9">
      <c r="A497" s="3371">
        <v>334</v>
      </c>
      <c r="B497" s="3372" t="s">
        <v>26779</v>
      </c>
      <c r="C497" s="3372" t="s">
        <v>26778</v>
      </c>
      <c r="D497" s="3372" t="str">
        <f t="shared" si="13"/>
        <v>6"</v>
      </c>
      <c r="E497" s="3377"/>
      <c r="F497" s="3381" t="s">
        <v>27788</v>
      </c>
      <c r="G497" s="3382"/>
      <c r="H497" s="3383"/>
      <c r="I497" s="3399">
        <v>1</v>
      </c>
    </row>
    <row r="498" spans="1:9">
      <c r="A498" s="3371"/>
      <c r="B498" s="3372"/>
      <c r="C498" s="3372"/>
      <c r="D498" s="3372"/>
      <c r="E498" s="3377"/>
      <c r="F498" s="3381" t="s">
        <v>27788</v>
      </c>
      <c r="G498" s="3382"/>
      <c r="H498" s="3383"/>
      <c r="I498" s="3399"/>
    </row>
    <row r="499" spans="1:9">
      <c r="A499" s="3371">
        <v>335</v>
      </c>
      <c r="B499" s="3372" t="s">
        <v>26780</v>
      </c>
      <c r="C499" s="3372" t="s">
        <v>26781</v>
      </c>
      <c r="D499" s="3372" t="str">
        <f t="shared" si="13"/>
        <v>6"</v>
      </c>
      <c r="E499" s="3377"/>
      <c r="F499" s="3381" t="s">
        <v>22598</v>
      </c>
      <c r="G499" s="3382"/>
      <c r="H499" s="3383"/>
      <c r="I499" s="3399">
        <v>1</v>
      </c>
    </row>
    <row r="500" spans="1:9">
      <c r="A500" s="3371"/>
      <c r="B500" s="3372"/>
      <c r="C500" s="3372"/>
      <c r="D500" s="3372"/>
      <c r="E500" s="3377"/>
      <c r="F500" s="3381" t="s">
        <v>22598</v>
      </c>
      <c r="G500" s="3382"/>
      <c r="H500" s="3383"/>
      <c r="I500" s="3385"/>
    </row>
    <row r="501" spans="1:9">
      <c r="A501" s="3371">
        <v>336</v>
      </c>
      <c r="B501" s="3372" t="s">
        <v>26782</v>
      </c>
      <c r="C501" s="3372" t="s">
        <v>26783</v>
      </c>
      <c r="D501" s="3372" t="str">
        <f t="shared" si="13"/>
        <v>6"</v>
      </c>
      <c r="E501" s="3377"/>
      <c r="F501" s="3381" t="s">
        <v>22598</v>
      </c>
      <c r="G501" s="3382"/>
      <c r="H501" s="3383"/>
      <c r="I501" s="3399">
        <v>1</v>
      </c>
    </row>
    <row r="502" spans="1:9">
      <c r="A502" s="3371"/>
      <c r="B502" s="3372"/>
      <c r="C502" s="3372"/>
      <c r="D502" s="3372"/>
      <c r="E502" s="3377"/>
      <c r="F502" s="3381" t="s">
        <v>22598</v>
      </c>
      <c r="G502" s="3382"/>
      <c r="H502" s="3383"/>
      <c r="I502" s="3385"/>
    </row>
    <row r="503" spans="1:9">
      <c r="A503" s="3371">
        <v>337</v>
      </c>
      <c r="B503" s="3372" t="s">
        <v>26784</v>
      </c>
      <c r="C503" s="3372" t="s">
        <v>26785</v>
      </c>
      <c r="D503" s="3372" t="str">
        <f t="shared" si="13"/>
        <v>6"</v>
      </c>
      <c r="E503" s="3377"/>
      <c r="F503" s="3381" t="s">
        <v>22598</v>
      </c>
      <c r="G503" s="3382"/>
      <c r="H503" s="3383"/>
      <c r="I503" s="3399">
        <v>1</v>
      </c>
    </row>
    <row r="504" spans="1:9">
      <c r="A504" s="3371"/>
      <c r="B504" s="3372"/>
      <c r="C504" s="3372"/>
      <c r="D504" s="3372"/>
      <c r="E504" s="3377"/>
      <c r="F504" s="3381" t="s">
        <v>22598</v>
      </c>
      <c r="G504" s="3382"/>
      <c r="H504" s="3383"/>
      <c r="I504" s="3385"/>
    </row>
    <row r="505" spans="1:9">
      <c r="A505" s="3371">
        <v>338</v>
      </c>
      <c r="B505" s="3372" t="s">
        <v>26786</v>
      </c>
      <c r="C505" s="3372" t="s">
        <v>26787</v>
      </c>
      <c r="D505" s="3372" t="str">
        <f t="shared" si="13"/>
        <v>4"</v>
      </c>
      <c r="E505" s="3377"/>
      <c r="F505" s="3381" t="s">
        <v>27788</v>
      </c>
      <c r="G505" s="3382"/>
      <c r="H505" s="3383"/>
      <c r="I505" s="3399">
        <v>1</v>
      </c>
    </row>
    <row r="506" spans="1:9">
      <c r="A506" s="3371">
        <v>339</v>
      </c>
      <c r="B506" s="3372" t="s">
        <v>26788</v>
      </c>
      <c r="C506" s="3372" t="s">
        <v>26789</v>
      </c>
      <c r="D506" s="3372" t="str">
        <f t="shared" si="13"/>
        <v>2"</v>
      </c>
      <c r="E506" s="3377"/>
      <c r="F506" s="3381" t="s">
        <v>27790</v>
      </c>
      <c r="G506" s="3382"/>
      <c r="H506" s="3383"/>
      <c r="I506" s="3399">
        <v>1</v>
      </c>
    </row>
    <row r="507" spans="1:9">
      <c r="A507" s="3371"/>
      <c r="B507" s="3372"/>
      <c r="C507" s="3372"/>
      <c r="D507" s="3372"/>
      <c r="E507" s="3377"/>
      <c r="F507" s="3381" t="s">
        <v>22598</v>
      </c>
      <c r="G507" s="3382"/>
      <c r="H507" s="3383"/>
      <c r="I507" s="3385"/>
    </row>
    <row r="508" spans="1:9">
      <c r="A508" s="3371"/>
      <c r="B508" s="3372"/>
      <c r="C508" s="3372"/>
      <c r="D508" s="3372"/>
      <c r="E508" s="3377"/>
      <c r="F508" s="3381" t="s">
        <v>22598</v>
      </c>
      <c r="G508" s="3382"/>
      <c r="H508" s="3383"/>
      <c r="I508" s="3385"/>
    </row>
    <row r="509" spans="1:9">
      <c r="A509" s="3371">
        <v>340</v>
      </c>
      <c r="B509" s="3372" t="s">
        <v>26790</v>
      </c>
      <c r="C509" s="3372" t="s">
        <v>26789</v>
      </c>
      <c r="D509" s="3372" t="str">
        <f t="shared" si="13"/>
        <v>2"</v>
      </c>
      <c r="E509" s="3377"/>
      <c r="F509" s="3381" t="s">
        <v>22598</v>
      </c>
      <c r="G509" s="3382"/>
      <c r="H509" s="3383"/>
      <c r="I509" s="3399">
        <v>1</v>
      </c>
    </row>
    <row r="510" spans="1:9">
      <c r="A510" s="3371">
        <v>341</v>
      </c>
      <c r="B510" s="3372" t="s">
        <v>26791</v>
      </c>
      <c r="C510" s="3372" t="s">
        <v>26792</v>
      </c>
      <c r="D510" s="3372" t="str">
        <f t="shared" si="13"/>
        <v>2"</v>
      </c>
      <c r="E510" s="3377"/>
      <c r="F510" s="3381" t="s">
        <v>22598</v>
      </c>
      <c r="G510" s="3382"/>
      <c r="H510" s="3383"/>
      <c r="I510" s="3399">
        <v>1</v>
      </c>
    </row>
    <row r="511" spans="1:9">
      <c r="A511" s="3371"/>
      <c r="B511" s="3372"/>
      <c r="C511" s="3372"/>
      <c r="D511" s="3372"/>
      <c r="E511" s="3377"/>
      <c r="F511" s="3381" t="s">
        <v>22598</v>
      </c>
      <c r="G511" s="3382"/>
      <c r="H511" s="3383"/>
      <c r="I511" s="3385"/>
    </row>
    <row r="512" spans="1:9">
      <c r="A512" s="3371">
        <v>342</v>
      </c>
      <c r="B512" s="3372" t="s">
        <v>26793</v>
      </c>
      <c r="C512" s="3372" t="s">
        <v>26794</v>
      </c>
      <c r="D512" s="3372" t="str">
        <f t="shared" si="13"/>
        <v>2"</v>
      </c>
      <c r="E512" s="3377"/>
      <c r="F512" s="3381" t="s">
        <v>22598</v>
      </c>
      <c r="G512" s="3382"/>
      <c r="H512" s="3383"/>
      <c r="I512" s="3399">
        <v>1</v>
      </c>
    </row>
    <row r="513" spans="1:9">
      <c r="A513" s="3371"/>
      <c r="B513" s="3372"/>
      <c r="C513" s="3372"/>
      <c r="D513" s="3372"/>
      <c r="E513" s="3377"/>
      <c r="F513" s="3381" t="s">
        <v>22598</v>
      </c>
      <c r="G513" s="3382"/>
      <c r="H513" s="3383"/>
      <c r="I513" s="3399"/>
    </row>
    <row r="514" spans="1:9">
      <c r="A514" s="3371">
        <v>343</v>
      </c>
      <c r="B514" s="3372" t="s">
        <v>26795</v>
      </c>
      <c r="C514" s="3372" t="s">
        <v>26796</v>
      </c>
      <c r="D514" s="3372" t="str">
        <f t="shared" si="13"/>
        <v>2"</v>
      </c>
      <c r="E514" s="3377"/>
      <c r="F514" s="3381" t="s">
        <v>22598</v>
      </c>
      <c r="G514" s="3382"/>
      <c r="H514" s="3383"/>
      <c r="I514" s="3399">
        <v>1</v>
      </c>
    </row>
    <row r="515" spans="1:9">
      <c r="A515" s="3371"/>
      <c r="B515" s="3372"/>
      <c r="C515" s="3372"/>
      <c r="D515" s="3372"/>
      <c r="E515" s="3377"/>
      <c r="F515" s="3381" t="s">
        <v>22598</v>
      </c>
      <c r="G515" s="3382"/>
      <c r="H515" s="3383"/>
      <c r="I515" s="3399"/>
    </row>
    <row r="516" spans="1:9">
      <c r="A516" s="3371">
        <v>344</v>
      </c>
      <c r="B516" s="3372" t="s">
        <v>26797</v>
      </c>
      <c r="C516" s="3372" t="s">
        <v>26798</v>
      </c>
      <c r="D516" s="3372" t="str">
        <f t="shared" si="13"/>
        <v>4"</v>
      </c>
      <c r="E516" s="3377"/>
      <c r="F516" s="3381" t="s">
        <v>22598</v>
      </c>
      <c r="G516" s="3382"/>
      <c r="H516" s="3383"/>
      <c r="I516" s="3399">
        <v>1</v>
      </c>
    </row>
    <row r="517" spans="1:9">
      <c r="A517" s="3371"/>
      <c r="B517" s="3372"/>
      <c r="C517" s="3372"/>
      <c r="D517" s="3372"/>
      <c r="E517" s="3377"/>
      <c r="F517" s="3381" t="s">
        <v>22598</v>
      </c>
      <c r="G517" s="3382"/>
      <c r="H517" s="3383"/>
      <c r="I517" s="3399"/>
    </row>
    <row r="518" spans="1:9">
      <c r="A518" s="3371">
        <v>345</v>
      </c>
      <c r="B518" s="3372" t="s">
        <v>26799</v>
      </c>
      <c r="C518" s="3372" t="s">
        <v>26800</v>
      </c>
      <c r="D518" s="3372" t="str">
        <f t="shared" si="13"/>
        <v>6"</v>
      </c>
      <c r="E518" s="3377"/>
      <c r="F518" s="3381" t="s">
        <v>22598</v>
      </c>
      <c r="G518" s="3382"/>
      <c r="H518" s="3383"/>
      <c r="I518" s="3399">
        <v>1</v>
      </c>
    </row>
    <row r="519" spans="1:9">
      <c r="A519" s="3371">
        <v>346</v>
      </c>
      <c r="B519" s="3372" t="s">
        <v>26801</v>
      </c>
      <c r="C519" s="3372" t="s">
        <v>26802</v>
      </c>
      <c r="D519" s="3372" t="str">
        <f t="shared" si="13"/>
        <v>4"</v>
      </c>
      <c r="E519" s="3377"/>
      <c r="F519" s="3381"/>
      <c r="G519" s="3382"/>
      <c r="H519" s="3383"/>
      <c r="I519" s="3385"/>
    </row>
    <row r="520" spans="1:9">
      <c r="A520" s="3371">
        <v>347</v>
      </c>
      <c r="B520" s="3372" t="s">
        <v>26803</v>
      </c>
      <c r="C520" s="3372" t="s">
        <v>26804</v>
      </c>
      <c r="D520" s="3372" t="str">
        <f t="shared" si="13"/>
        <v>4"</v>
      </c>
      <c r="E520" s="3377"/>
      <c r="F520" s="3381" t="s">
        <v>22598</v>
      </c>
      <c r="G520" s="3382"/>
      <c r="H520" s="3383"/>
      <c r="I520" s="3399">
        <v>1</v>
      </c>
    </row>
    <row r="521" spans="1:9">
      <c r="A521" s="3371"/>
      <c r="B521" s="3372"/>
      <c r="C521" s="3372"/>
      <c r="D521" s="3372"/>
      <c r="E521" s="3377"/>
      <c r="F521" s="3381" t="s">
        <v>22598</v>
      </c>
      <c r="G521" s="3382"/>
      <c r="H521" s="3383"/>
      <c r="I521" s="3399"/>
    </row>
    <row r="522" spans="1:9">
      <c r="A522" s="3371">
        <v>348</v>
      </c>
      <c r="B522" s="3372" t="s">
        <v>26805</v>
      </c>
      <c r="C522" s="3372" t="s">
        <v>26806</v>
      </c>
      <c r="D522" s="3372" t="str">
        <f t="shared" si="13"/>
        <v>4"</v>
      </c>
      <c r="E522" s="3377"/>
      <c r="F522" s="3381" t="s">
        <v>22598</v>
      </c>
      <c r="G522" s="3382"/>
      <c r="H522" s="3383"/>
      <c r="I522" s="3399">
        <v>1</v>
      </c>
    </row>
    <row r="523" spans="1:9">
      <c r="A523" s="3371"/>
      <c r="B523" s="3372"/>
      <c r="C523" s="3372"/>
      <c r="D523" s="3372"/>
      <c r="E523" s="3377"/>
      <c r="F523" s="3381" t="s">
        <v>22598</v>
      </c>
      <c r="G523" s="3382"/>
      <c r="H523" s="3383"/>
      <c r="I523" s="3399"/>
    </row>
    <row r="524" spans="1:9">
      <c r="A524" s="3371">
        <v>349</v>
      </c>
      <c r="B524" s="3372" t="s">
        <v>26807</v>
      </c>
      <c r="C524" s="3372" t="s">
        <v>26808</v>
      </c>
      <c r="D524" s="3372" t="str">
        <f t="shared" si="13"/>
        <v>3"</v>
      </c>
      <c r="E524" s="3377"/>
      <c r="F524" s="3381" t="s">
        <v>27790</v>
      </c>
      <c r="G524" s="3382"/>
      <c r="H524" s="3383"/>
      <c r="I524" s="3399">
        <v>1</v>
      </c>
    </row>
    <row r="525" spans="1:9">
      <c r="A525" s="3371">
        <v>350</v>
      </c>
      <c r="B525" s="3372" t="s">
        <v>26809</v>
      </c>
      <c r="C525" s="3372" t="s">
        <v>26808</v>
      </c>
      <c r="D525" s="3372" t="str">
        <f t="shared" ref="D525:D620" si="14">LEFT(C525, FIND("""", C525))</f>
        <v>3"</v>
      </c>
      <c r="E525" s="3377"/>
      <c r="F525" s="3387"/>
      <c r="G525" s="3382"/>
      <c r="H525" s="3383"/>
      <c r="I525" s="3399">
        <v>1</v>
      </c>
    </row>
    <row r="526" spans="1:9">
      <c r="A526" s="3371">
        <v>351</v>
      </c>
      <c r="B526" s="3372" t="s">
        <v>26810</v>
      </c>
      <c r="C526" s="3372" t="s">
        <v>26811</v>
      </c>
      <c r="D526" s="3372" t="str">
        <f t="shared" si="14"/>
        <v>3"</v>
      </c>
      <c r="E526" s="3377"/>
      <c r="F526" s="3381" t="s">
        <v>22598</v>
      </c>
      <c r="G526" s="3382"/>
      <c r="H526" s="3383"/>
      <c r="I526" s="3399">
        <v>1</v>
      </c>
    </row>
    <row r="527" spans="1:9">
      <c r="A527" s="3371"/>
      <c r="B527" s="3372"/>
      <c r="C527" s="3372"/>
      <c r="D527" s="3372"/>
      <c r="E527" s="3377"/>
      <c r="F527" s="3381" t="s">
        <v>22598</v>
      </c>
      <c r="G527" s="3382"/>
      <c r="H527" s="3383"/>
      <c r="I527" s="3399"/>
    </row>
    <row r="528" spans="1:9">
      <c r="A528" s="3371">
        <v>352</v>
      </c>
      <c r="B528" s="3372" t="s">
        <v>26812</v>
      </c>
      <c r="C528" s="3372" t="s">
        <v>26813</v>
      </c>
      <c r="D528" s="3372" t="str">
        <f t="shared" si="14"/>
        <v>3"</v>
      </c>
      <c r="E528" s="3377"/>
      <c r="F528" s="3381" t="s">
        <v>22598</v>
      </c>
      <c r="G528" s="3382"/>
      <c r="H528" s="3383"/>
      <c r="I528" s="3399">
        <v>1</v>
      </c>
    </row>
    <row r="529" spans="1:9">
      <c r="A529" s="3371"/>
      <c r="B529" s="3372"/>
      <c r="C529" s="3372"/>
      <c r="D529" s="3372"/>
      <c r="E529" s="3377"/>
      <c r="F529" s="3381" t="s">
        <v>22598</v>
      </c>
      <c r="G529" s="3382"/>
      <c r="H529" s="3383"/>
      <c r="I529" s="3399"/>
    </row>
    <row r="530" spans="1:9">
      <c r="A530" s="3371">
        <v>353</v>
      </c>
      <c r="B530" s="3372" t="s">
        <v>26814</v>
      </c>
      <c r="C530" s="3372" t="s">
        <v>26815</v>
      </c>
      <c r="D530" s="3372" t="str">
        <f t="shared" si="14"/>
        <v>3"</v>
      </c>
      <c r="E530" s="3377"/>
      <c r="F530" s="3381" t="s">
        <v>22598</v>
      </c>
      <c r="G530" s="3382"/>
      <c r="H530" s="3383"/>
      <c r="I530" s="3399">
        <v>1</v>
      </c>
    </row>
    <row r="531" spans="1:9">
      <c r="A531" s="3371"/>
      <c r="B531" s="3372"/>
      <c r="C531" s="3372"/>
      <c r="D531" s="3372"/>
      <c r="E531" s="3377"/>
      <c r="F531" s="3381" t="s">
        <v>22598</v>
      </c>
      <c r="G531" s="3382"/>
      <c r="H531" s="3383"/>
      <c r="I531" s="3399"/>
    </row>
    <row r="532" spans="1:9">
      <c r="A532" s="3371">
        <v>354</v>
      </c>
      <c r="B532" s="3372" t="s">
        <v>26816</v>
      </c>
      <c r="C532" s="3372" t="s">
        <v>26817</v>
      </c>
      <c r="D532" s="3372" t="str">
        <f t="shared" si="14"/>
        <v>3"</v>
      </c>
      <c r="E532" s="3377"/>
      <c r="F532" s="3381" t="s">
        <v>22626</v>
      </c>
      <c r="G532" s="3382"/>
      <c r="H532" s="3383"/>
      <c r="I532" s="3399">
        <v>1</v>
      </c>
    </row>
    <row r="533" spans="1:9">
      <c r="A533" s="3371"/>
      <c r="B533" s="3372"/>
      <c r="C533" s="3372"/>
      <c r="D533" s="3372"/>
      <c r="E533" s="3377"/>
      <c r="F533" s="3381" t="s">
        <v>27788</v>
      </c>
      <c r="G533" s="3382"/>
      <c r="H533" s="3383"/>
      <c r="I533" s="3385"/>
    </row>
    <row r="534" spans="1:9">
      <c r="A534" s="3371"/>
      <c r="B534" s="3372"/>
      <c r="C534" s="3372"/>
      <c r="D534" s="3372"/>
      <c r="E534" s="3377"/>
      <c r="F534" s="3381" t="s">
        <v>22598</v>
      </c>
      <c r="G534" s="3382"/>
      <c r="H534" s="3383"/>
      <c r="I534" s="3385"/>
    </row>
    <row r="535" spans="1:9">
      <c r="A535" s="3371">
        <v>355</v>
      </c>
      <c r="B535" s="3372" t="s">
        <v>26818</v>
      </c>
      <c r="C535" s="3372" t="s">
        <v>26819</v>
      </c>
      <c r="D535" s="3372" t="str">
        <f t="shared" si="14"/>
        <v>2.5"</v>
      </c>
      <c r="E535" s="3377"/>
      <c r="F535" s="3387"/>
      <c r="G535" s="3382"/>
      <c r="H535" s="3383"/>
      <c r="I535" s="3399">
        <v>1</v>
      </c>
    </row>
    <row r="536" spans="1:9">
      <c r="A536" s="3371">
        <v>356</v>
      </c>
      <c r="B536" s="3372" t="s">
        <v>26820</v>
      </c>
      <c r="C536" s="3372" t="s">
        <v>26821</v>
      </c>
      <c r="D536" s="3372" t="str">
        <f t="shared" si="14"/>
        <v>2.5"</v>
      </c>
      <c r="E536" s="3377"/>
      <c r="F536" s="3381" t="s">
        <v>22598</v>
      </c>
      <c r="G536" s="3382"/>
      <c r="H536" s="3383"/>
      <c r="I536" s="3399">
        <v>1</v>
      </c>
    </row>
    <row r="537" spans="1:9">
      <c r="A537" s="3371"/>
      <c r="B537" s="3372"/>
      <c r="C537" s="3372"/>
      <c r="D537" s="3372"/>
      <c r="E537" s="3377"/>
      <c r="F537" s="3381" t="s">
        <v>27788</v>
      </c>
      <c r="G537" s="3382"/>
      <c r="H537" s="3383"/>
      <c r="I537" s="3385"/>
    </row>
    <row r="538" spans="1:9">
      <c r="A538" s="3371">
        <v>357</v>
      </c>
      <c r="B538" s="3372" t="s">
        <v>26822</v>
      </c>
      <c r="C538" s="3372" t="s">
        <v>26823</v>
      </c>
      <c r="D538" s="3372" t="str">
        <f t="shared" si="14"/>
        <v>2"</v>
      </c>
      <c r="E538" s="3377"/>
      <c r="F538" s="3381" t="s">
        <v>22598</v>
      </c>
      <c r="G538" s="3382"/>
      <c r="H538" s="3383"/>
      <c r="I538" s="3399">
        <v>1</v>
      </c>
    </row>
    <row r="539" spans="1:9">
      <c r="A539" s="3371">
        <v>358</v>
      </c>
      <c r="B539" s="3372" t="s">
        <v>26824</v>
      </c>
      <c r="C539" s="3372" t="s">
        <v>26825</v>
      </c>
      <c r="D539" s="3372" t="str">
        <f t="shared" si="14"/>
        <v>2"</v>
      </c>
      <c r="E539" s="3377"/>
      <c r="F539" s="3387"/>
      <c r="G539" s="3382"/>
      <c r="H539" s="3383"/>
      <c r="I539" s="3399">
        <v>1</v>
      </c>
    </row>
    <row r="540" spans="1:9">
      <c r="A540" s="3371">
        <v>359</v>
      </c>
      <c r="B540" s="3372" t="s">
        <v>26826</v>
      </c>
      <c r="C540" s="3372" t="s">
        <v>26827</v>
      </c>
      <c r="D540" s="3372" t="str">
        <f t="shared" si="14"/>
        <v>2"</v>
      </c>
      <c r="E540" s="3377"/>
      <c r="F540" s="3381" t="s">
        <v>27790</v>
      </c>
      <c r="G540" s="3382"/>
      <c r="H540" s="3383"/>
      <c r="I540" s="3399">
        <v>1</v>
      </c>
    </row>
    <row r="541" spans="1:9">
      <c r="A541" s="3371"/>
      <c r="B541" s="3372"/>
      <c r="C541" s="3372"/>
      <c r="D541" s="3372"/>
      <c r="E541" s="3377"/>
      <c r="F541" s="3381" t="s">
        <v>22598</v>
      </c>
      <c r="G541" s="3382"/>
      <c r="H541" s="3383"/>
      <c r="I541" s="3385"/>
    </row>
    <row r="542" spans="1:9">
      <c r="A542" s="3371"/>
      <c r="B542" s="3372"/>
      <c r="C542" s="3372"/>
      <c r="D542" s="3372"/>
      <c r="E542" s="3377"/>
      <c r="F542" s="3381" t="s">
        <v>22598</v>
      </c>
      <c r="G542" s="3382"/>
      <c r="H542" s="3383"/>
      <c r="I542" s="3385"/>
    </row>
    <row r="543" spans="1:9">
      <c r="A543" s="3371">
        <v>360</v>
      </c>
      <c r="B543" s="3372" t="s">
        <v>26828</v>
      </c>
      <c r="C543" s="3372" t="s">
        <v>26742</v>
      </c>
      <c r="D543" s="3372" t="str">
        <f t="shared" si="14"/>
        <v>2"</v>
      </c>
      <c r="E543" s="3377"/>
      <c r="F543" s="3387"/>
      <c r="G543" s="3382"/>
      <c r="H543" s="3383"/>
      <c r="I543" s="3399">
        <v>1</v>
      </c>
    </row>
    <row r="544" spans="1:9">
      <c r="A544" s="3371">
        <v>361</v>
      </c>
      <c r="B544" s="3372" t="s">
        <v>26829</v>
      </c>
      <c r="C544" s="3372" t="s">
        <v>26830</v>
      </c>
      <c r="D544" s="3372" t="str">
        <f t="shared" si="14"/>
        <v>3"</v>
      </c>
      <c r="E544" s="3377"/>
      <c r="F544" s="3381" t="s">
        <v>22598</v>
      </c>
      <c r="G544" s="3382"/>
      <c r="H544" s="3383"/>
      <c r="I544" s="3399">
        <v>1</v>
      </c>
    </row>
    <row r="545" spans="1:9">
      <c r="A545" s="3371"/>
      <c r="B545" s="3372"/>
      <c r="C545" s="3372"/>
      <c r="D545" s="3372"/>
      <c r="E545" s="3377"/>
      <c r="F545" s="3381" t="s">
        <v>22598</v>
      </c>
      <c r="G545" s="3382"/>
      <c r="H545" s="3383"/>
      <c r="I545" s="3385"/>
    </row>
    <row r="546" spans="1:9">
      <c r="A546" s="3371"/>
      <c r="B546" s="3372"/>
      <c r="C546" s="3372"/>
      <c r="D546" s="3372"/>
      <c r="E546" s="3377"/>
      <c r="F546" s="3381" t="s">
        <v>22598</v>
      </c>
      <c r="G546" s="3382"/>
      <c r="H546" s="3383"/>
      <c r="I546" s="3385"/>
    </row>
    <row r="547" spans="1:9">
      <c r="A547" s="3371">
        <v>362</v>
      </c>
      <c r="B547" s="3372" t="s">
        <v>26831</v>
      </c>
      <c r="C547" s="3372" t="s">
        <v>26808</v>
      </c>
      <c r="D547" s="3372" t="str">
        <f t="shared" si="14"/>
        <v>3"</v>
      </c>
      <c r="E547" s="3377"/>
      <c r="F547" s="3381" t="s">
        <v>22598</v>
      </c>
      <c r="G547" s="3382"/>
      <c r="H547" s="3383"/>
      <c r="I547" s="3399">
        <v>1</v>
      </c>
    </row>
    <row r="548" spans="1:9">
      <c r="A548" s="3371"/>
      <c r="B548" s="3372"/>
      <c r="C548" s="3372"/>
      <c r="D548" s="3372"/>
      <c r="E548" s="3377"/>
      <c r="F548" s="3381" t="s">
        <v>22598</v>
      </c>
      <c r="G548" s="3382"/>
      <c r="H548" s="3383"/>
      <c r="I548" s="3399"/>
    </row>
    <row r="549" spans="1:9">
      <c r="A549" s="3371">
        <v>363</v>
      </c>
      <c r="B549" s="3372" t="s">
        <v>26832</v>
      </c>
      <c r="C549" s="3372" t="s">
        <v>26833</v>
      </c>
      <c r="D549" s="3372" t="str">
        <f t="shared" si="14"/>
        <v>2"</v>
      </c>
      <c r="E549" s="3377"/>
      <c r="F549" s="3381" t="s">
        <v>27790</v>
      </c>
      <c r="G549" s="3382"/>
      <c r="H549" s="3383"/>
      <c r="I549" s="3399">
        <v>1</v>
      </c>
    </row>
    <row r="550" spans="1:9">
      <c r="A550" s="3371"/>
      <c r="B550" s="3372"/>
      <c r="C550" s="3372"/>
      <c r="D550" s="3372"/>
      <c r="E550" s="3377"/>
      <c r="F550" s="3381" t="s">
        <v>22598</v>
      </c>
      <c r="G550" s="3382"/>
      <c r="H550" s="3383"/>
      <c r="I550" s="3399"/>
    </row>
    <row r="551" spans="1:9">
      <c r="A551" s="3371">
        <v>364</v>
      </c>
      <c r="B551" s="3372" t="s">
        <v>26834</v>
      </c>
      <c r="C551" s="3372" t="s">
        <v>26835</v>
      </c>
      <c r="D551" s="3372" t="str">
        <f t="shared" si="14"/>
        <v>2"</v>
      </c>
      <c r="E551" s="3377"/>
      <c r="F551" s="3387"/>
      <c r="G551" s="3382"/>
      <c r="H551" s="3383"/>
      <c r="I551" s="3399">
        <v>1</v>
      </c>
    </row>
    <row r="552" spans="1:9">
      <c r="A552" s="3371">
        <v>365</v>
      </c>
      <c r="B552" s="3372" t="s">
        <v>26836</v>
      </c>
      <c r="C552" s="3372" t="s">
        <v>26837</v>
      </c>
      <c r="D552" s="3372" t="str">
        <f t="shared" si="14"/>
        <v>6"</v>
      </c>
      <c r="E552" s="3377"/>
      <c r="F552" s="3387"/>
      <c r="G552" s="3382"/>
      <c r="H552" s="3383"/>
      <c r="I552" s="3399">
        <v>1</v>
      </c>
    </row>
    <row r="553" spans="1:9">
      <c r="A553" s="3371">
        <v>366</v>
      </c>
      <c r="B553" s="3372" t="s">
        <v>26838</v>
      </c>
      <c r="C553" s="3372" t="s">
        <v>26839</v>
      </c>
      <c r="D553" s="3372" t="str">
        <f t="shared" si="14"/>
        <v>2"</v>
      </c>
      <c r="E553" s="3377"/>
      <c r="F553" s="3381" t="s">
        <v>27788</v>
      </c>
      <c r="G553" s="3382"/>
      <c r="H553" s="3383"/>
      <c r="I553" s="3399">
        <v>1</v>
      </c>
    </row>
    <row r="554" spans="1:9">
      <c r="A554" s="3371">
        <v>367</v>
      </c>
      <c r="B554" s="3372" t="s">
        <v>26840</v>
      </c>
      <c r="C554" s="3372" t="s">
        <v>26841</v>
      </c>
      <c r="D554" s="3372" t="str">
        <f t="shared" si="14"/>
        <v>20"</v>
      </c>
      <c r="E554" s="3377"/>
      <c r="F554" s="3387"/>
      <c r="G554" s="3382"/>
      <c r="H554" s="3383"/>
      <c r="I554" s="3399">
        <v>1</v>
      </c>
    </row>
    <row r="555" spans="1:9">
      <c r="A555" s="3371">
        <v>368</v>
      </c>
      <c r="B555" s="3372" t="s">
        <v>26842</v>
      </c>
      <c r="C555" s="3372" t="s">
        <v>26843</v>
      </c>
      <c r="D555" s="3372" t="str">
        <f t="shared" si="14"/>
        <v>10"</v>
      </c>
      <c r="E555" s="3377"/>
      <c r="F555" s="3387"/>
      <c r="G555" s="3382"/>
      <c r="H555" s="3383"/>
      <c r="I555" s="3399">
        <v>1</v>
      </c>
    </row>
    <row r="556" spans="1:9">
      <c r="A556" s="3371">
        <v>369</v>
      </c>
      <c r="B556" s="3372" t="s">
        <v>26844</v>
      </c>
      <c r="C556" s="3372" t="s">
        <v>26845</v>
      </c>
      <c r="D556" s="3372" t="str">
        <f t="shared" si="14"/>
        <v>3"</v>
      </c>
      <c r="E556" s="3377"/>
      <c r="F556" s="3387"/>
      <c r="G556" s="3382"/>
      <c r="H556" s="3383"/>
      <c r="I556" s="3399">
        <v>1</v>
      </c>
    </row>
    <row r="557" spans="1:9">
      <c r="A557" s="3371"/>
      <c r="B557" s="3372"/>
      <c r="C557" s="3372"/>
      <c r="D557" s="3372"/>
      <c r="E557" s="3377"/>
      <c r="F557" s="3381" t="s">
        <v>22598</v>
      </c>
      <c r="G557" s="3382"/>
      <c r="H557" s="3383"/>
      <c r="I557" s="3385"/>
    </row>
    <row r="558" spans="1:9">
      <c r="A558" s="3371">
        <v>370</v>
      </c>
      <c r="B558" s="3372" t="s">
        <v>26846</v>
      </c>
      <c r="C558" s="3372" t="s">
        <v>26847</v>
      </c>
      <c r="D558" s="3372" t="str">
        <f t="shared" si="14"/>
        <v>3"</v>
      </c>
      <c r="E558" s="3377"/>
      <c r="F558" s="3387"/>
      <c r="G558" s="3382"/>
      <c r="H558" s="3383"/>
      <c r="I558" s="3399">
        <v>1</v>
      </c>
    </row>
    <row r="559" spans="1:9">
      <c r="A559" s="3371"/>
      <c r="B559" s="3372"/>
      <c r="C559" s="3372"/>
      <c r="D559" s="3372"/>
      <c r="E559" s="3377"/>
      <c r="F559" s="3381" t="s">
        <v>22598</v>
      </c>
      <c r="G559" s="3382"/>
      <c r="H559" s="3383"/>
      <c r="I559" s="3399"/>
    </row>
    <row r="560" spans="1:9">
      <c r="A560" s="3371"/>
      <c r="B560" s="3372"/>
      <c r="C560" s="3372"/>
      <c r="D560" s="3372"/>
      <c r="E560" s="3377"/>
      <c r="F560" s="3381" t="s">
        <v>22598</v>
      </c>
      <c r="G560" s="3382"/>
      <c r="H560" s="3383"/>
      <c r="I560" s="3399"/>
    </row>
    <row r="561" spans="1:9">
      <c r="A561" s="3371">
        <v>371</v>
      </c>
      <c r="B561" s="3372" t="s">
        <v>26848</v>
      </c>
      <c r="C561" s="3372" t="s">
        <v>26849</v>
      </c>
      <c r="D561" s="3372" t="str">
        <f t="shared" si="14"/>
        <v>6"</v>
      </c>
      <c r="E561" s="3377"/>
      <c r="F561" s="3387"/>
      <c r="G561" s="3382"/>
      <c r="H561" s="3383"/>
      <c r="I561" s="3399">
        <v>1</v>
      </c>
    </row>
    <row r="562" spans="1:9">
      <c r="A562" s="3371"/>
      <c r="B562" s="3372"/>
      <c r="C562" s="3372"/>
      <c r="D562" s="3372"/>
      <c r="E562" s="3377"/>
      <c r="F562" s="3381" t="s">
        <v>22598</v>
      </c>
      <c r="G562" s="3382"/>
      <c r="H562" s="3383"/>
      <c r="I562" s="3385"/>
    </row>
    <row r="563" spans="1:9">
      <c r="A563" s="3371">
        <v>372</v>
      </c>
      <c r="B563" s="3372" t="s">
        <v>26850</v>
      </c>
      <c r="C563" s="3372" t="s">
        <v>26851</v>
      </c>
      <c r="D563" s="3372" t="str">
        <f t="shared" si="14"/>
        <v>3"</v>
      </c>
      <c r="E563" s="3377"/>
      <c r="F563" s="3387"/>
      <c r="G563" s="3382"/>
      <c r="H563" s="3383"/>
      <c r="I563" s="3399">
        <v>1</v>
      </c>
    </row>
    <row r="564" spans="1:9">
      <c r="A564" s="3371"/>
      <c r="B564" s="3372"/>
      <c r="C564" s="3372"/>
      <c r="D564" s="3372"/>
      <c r="E564" s="3377"/>
      <c r="F564" s="3381" t="s">
        <v>22598</v>
      </c>
      <c r="G564" s="3382"/>
      <c r="H564" s="3383"/>
      <c r="I564" s="3385"/>
    </row>
    <row r="565" spans="1:9">
      <c r="A565" s="3371"/>
      <c r="B565" s="3372"/>
      <c r="C565" s="3372"/>
      <c r="D565" s="3372"/>
      <c r="E565" s="3377"/>
      <c r="F565" s="3381" t="s">
        <v>22598</v>
      </c>
      <c r="G565" s="3382"/>
      <c r="H565" s="3383"/>
      <c r="I565" s="3385"/>
    </row>
    <row r="566" spans="1:9">
      <c r="A566" s="3371">
        <v>373</v>
      </c>
      <c r="B566" s="3372" t="s">
        <v>26852</v>
      </c>
      <c r="C566" s="3372" t="s">
        <v>26853</v>
      </c>
      <c r="D566" s="3372" t="str">
        <f t="shared" si="14"/>
        <v>3"</v>
      </c>
      <c r="E566" s="3377"/>
      <c r="F566" s="3387"/>
      <c r="G566" s="3382"/>
      <c r="H566" s="3383"/>
      <c r="I566" s="3399">
        <v>1</v>
      </c>
    </row>
    <row r="567" spans="1:9">
      <c r="A567" s="3371"/>
      <c r="B567" s="3372"/>
      <c r="C567" s="3372"/>
      <c r="D567" s="3372"/>
      <c r="E567" s="3377"/>
      <c r="F567" s="3381" t="s">
        <v>27788</v>
      </c>
      <c r="G567" s="3382"/>
      <c r="H567" s="3383"/>
      <c r="I567" s="3385"/>
    </row>
    <row r="568" spans="1:9">
      <c r="A568" s="3371"/>
      <c r="B568" s="3372"/>
      <c r="C568" s="3372"/>
      <c r="D568" s="3372"/>
      <c r="E568" s="3377"/>
      <c r="F568" s="3381" t="s">
        <v>22626</v>
      </c>
      <c r="G568" s="3382"/>
      <c r="H568" s="3383"/>
      <c r="I568" s="3385"/>
    </row>
    <row r="569" spans="1:9">
      <c r="A569" s="3371">
        <v>374</v>
      </c>
      <c r="B569" s="3372" t="s">
        <v>26854</v>
      </c>
      <c r="C569" s="3372" t="s">
        <v>26855</v>
      </c>
      <c r="D569" s="3372" t="str">
        <f t="shared" si="14"/>
        <v>3"</v>
      </c>
      <c r="E569" s="3377"/>
      <c r="F569" s="3387"/>
      <c r="G569" s="3382"/>
      <c r="H569" s="3383"/>
      <c r="I569" s="3399">
        <v>1</v>
      </c>
    </row>
    <row r="570" spans="1:9">
      <c r="A570" s="3371"/>
      <c r="B570" s="3372"/>
      <c r="C570" s="3372"/>
      <c r="D570" s="3372"/>
      <c r="E570" s="3377"/>
      <c r="F570" s="3381" t="s">
        <v>27788</v>
      </c>
      <c r="G570" s="3382"/>
      <c r="H570" s="3383"/>
      <c r="I570" s="3385"/>
    </row>
    <row r="571" spans="1:9">
      <c r="A571" s="3371"/>
      <c r="B571" s="3372"/>
      <c r="C571" s="3372"/>
      <c r="D571" s="3372"/>
      <c r="E571" s="3377"/>
      <c r="F571" s="3381" t="s">
        <v>27788</v>
      </c>
      <c r="G571" s="3382"/>
      <c r="H571" s="3383"/>
      <c r="I571" s="3385"/>
    </row>
    <row r="572" spans="1:9">
      <c r="A572" s="3371">
        <v>375</v>
      </c>
      <c r="B572" s="3372" t="s">
        <v>26856</v>
      </c>
      <c r="C572" s="3372" t="s">
        <v>26849</v>
      </c>
      <c r="D572" s="3372" t="str">
        <f t="shared" si="14"/>
        <v>6"</v>
      </c>
      <c r="E572" s="3377"/>
      <c r="F572" s="3387"/>
      <c r="G572" s="3382"/>
      <c r="H572" s="3383"/>
      <c r="I572" s="3399">
        <v>1</v>
      </c>
    </row>
    <row r="573" spans="1:9">
      <c r="A573" s="3371">
        <v>376</v>
      </c>
      <c r="B573" s="3372" t="s">
        <v>26856</v>
      </c>
      <c r="C573" s="3372" t="s">
        <v>26857</v>
      </c>
      <c r="D573" s="3372" t="str">
        <f t="shared" si="14"/>
        <v>4"</v>
      </c>
      <c r="E573" s="3377"/>
      <c r="F573" s="3387"/>
      <c r="G573" s="3382"/>
      <c r="H573" s="3383"/>
      <c r="I573" s="3399">
        <v>1</v>
      </c>
    </row>
    <row r="574" spans="1:9">
      <c r="A574" s="3371"/>
      <c r="B574" s="3372"/>
      <c r="C574" s="3372"/>
      <c r="D574" s="3372"/>
      <c r="E574" s="3377"/>
      <c r="F574" s="3381" t="s">
        <v>22598</v>
      </c>
      <c r="G574" s="3382"/>
      <c r="H574" s="3383"/>
      <c r="I574" s="3385"/>
    </row>
    <row r="575" spans="1:9">
      <c r="A575" s="3371">
        <v>377</v>
      </c>
      <c r="B575" s="3372" t="s">
        <v>26858</v>
      </c>
      <c r="C575" s="3372" t="s">
        <v>26857</v>
      </c>
      <c r="D575" s="3372" t="str">
        <f t="shared" si="14"/>
        <v>4"</v>
      </c>
      <c r="E575" s="3377"/>
      <c r="F575" s="3387"/>
      <c r="G575" s="3382"/>
      <c r="H575" s="3383"/>
      <c r="I575" s="3399">
        <v>1</v>
      </c>
    </row>
    <row r="576" spans="1:9">
      <c r="A576" s="3371"/>
      <c r="B576" s="3372"/>
      <c r="C576" s="3372"/>
      <c r="D576" s="3372"/>
      <c r="E576" s="3377"/>
      <c r="F576" s="3381" t="s">
        <v>22598</v>
      </c>
      <c r="G576" s="3382"/>
      <c r="H576" s="3383"/>
      <c r="I576" s="3399"/>
    </row>
    <row r="577" spans="1:9">
      <c r="A577" s="3371">
        <v>378</v>
      </c>
      <c r="B577" s="3372" t="s">
        <v>26859</v>
      </c>
      <c r="C577" s="3372" t="s">
        <v>26860</v>
      </c>
      <c r="D577" s="3372" t="str">
        <f t="shared" si="14"/>
        <v>6"</v>
      </c>
      <c r="E577" s="3377"/>
      <c r="F577" s="3387"/>
      <c r="G577" s="3382"/>
      <c r="H577" s="3383"/>
      <c r="I577" s="3399">
        <v>1</v>
      </c>
    </row>
    <row r="578" spans="1:9">
      <c r="A578" s="3371"/>
      <c r="B578" s="3372"/>
      <c r="C578" s="3372"/>
      <c r="D578" s="3372"/>
      <c r="E578" s="3377"/>
      <c r="F578" s="3381" t="s">
        <v>22598</v>
      </c>
      <c r="G578" s="3382"/>
      <c r="H578" s="3383"/>
      <c r="I578" s="3399"/>
    </row>
    <row r="579" spans="1:9">
      <c r="A579" s="3371"/>
      <c r="B579" s="3372"/>
      <c r="C579" s="3372"/>
      <c r="D579" s="3372"/>
      <c r="E579" s="3377"/>
      <c r="F579" s="3381" t="s">
        <v>27788</v>
      </c>
      <c r="G579" s="3382"/>
      <c r="H579" s="3383"/>
      <c r="I579" s="3399">
        <v>1</v>
      </c>
    </row>
    <row r="580" spans="1:9">
      <c r="A580" s="3371">
        <v>379</v>
      </c>
      <c r="B580" s="3372" t="s">
        <v>26861</v>
      </c>
      <c r="C580" s="3372" t="s">
        <v>26862</v>
      </c>
      <c r="D580" s="3372" t="str">
        <f t="shared" si="14"/>
        <v>8"</v>
      </c>
      <c r="E580" s="3377"/>
      <c r="F580" s="3381"/>
      <c r="G580" s="3382"/>
      <c r="H580" s="3383"/>
      <c r="I580" s="3385">
        <v>1</v>
      </c>
    </row>
    <row r="581" spans="1:9">
      <c r="A581" s="3371">
        <v>380</v>
      </c>
      <c r="B581" s="3372" t="s">
        <v>26863</v>
      </c>
      <c r="C581" s="3372" t="s">
        <v>26864</v>
      </c>
      <c r="D581" s="3372" t="str">
        <f t="shared" si="14"/>
        <v>8"</v>
      </c>
      <c r="E581" s="3377"/>
      <c r="F581" s="3387"/>
      <c r="G581" s="3382"/>
      <c r="H581" s="3383"/>
      <c r="I581" s="3399">
        <v>1</v>
      </c>
    </row>
    <row r="582" spans="1:9">
      <c r="A582" s="3371"/>
      <c r="B582" s="3372"/>
      <c r="C582" s="3372"/>
      <c r="D582" s="3372"/>
      <c r="E582" s="3377"/>
      <c r="F582" s="3381" t="s">
        <v>22598</v>
      </c>
      <c r="G582" s="3382"/>
      <c r="H582" s="3383"/>
      <c r="I582" s="3385">
        <v>1</v>
      </c>
    </row>
    <row r="583" spans="1:9">
      <c r="A583" s="3371">
        <v>381</v>
      </c>
      <c r="B583" s="3372" t="s">
        <v>26865</v>
      </c>
      <c r="C583" s="3372" t="s">
        <v>26866</v>
      </c>
      <c r="D583" s="3372" t="str">
        <f t="shared" si="14"/>
        <v>6"</v>
      </c>
      <c r="E583" s="3377"/>
      <c r="F583" s="3387"/>
      <c r="G583" s="3382"/>
      <c r="H583" s="3383"/>
      <c r="I583" s="3399">
        <v>1</v>
      </c>
    </row>
    <row r="584" spans="1:9">
      <c r="A584" s="3371">
        <v>382</v>
      </c>
      <c r="B584" s="3372" t="s">
        <v>26867</v>
      </c>
      <c r="C584" s="3372" t="s">
        <v>26868</v>
      </c>
      <c r="D584" s="3372" t="str">
        <f t="shared" si="14"/>
        <v>6"</v>
      </c>
      <c r="E584" s="3377"/>
      <c r="F584" s="3387"/>
      <c r="G584" s="3382"/>
      <c r="H584" s="3383"/>
      <c r="I584" s="3399">
        <v>1</v>
      </c>
    </row>
    <row r="585" spans="1:9">
      <c r="A585" s="3371">
        <v>383</v>
      </c>
      <c r="B585" s="3372" t="s">
        <v>26869</v>
      </c>
      <c r="C585" s="3372" t="s">
        <v>26870</v>
      </c>
      <c r="D585" s="3372" t="str">
        <f t="shared" si="14"/>
        <v>6"</v>
      </c>
      <c r="E585" s="3377"/>
      <c r="F585" s="3387"/>
      <c r="G585" s="3382"/>
      <c r="H585" s="3383"/>
      <c r="I585" s="3399">
        <v>1</v>
      </c>
    </row>
    <row r="586" spans="1:9">
      <c r="A586" s="3371">
        <v>384</v>
      </c>
      <c r="B586" s="3372" t="s">
        <v>26871</v>
      </c>
      <c r="C586" s="3372" t="s">
        <v>26872</v>
      </c>
      <c r="D586" s="3372" t="str">
        <f t="shared" si="14"/>
        <v>8"</v>
      </c>
      <c r="E586" s="3377"/>
      <c r="F586" s="3387"/>
      <c r="G586" s="3382"/>
      <c r="H586" s="3383"/>
      <c r="I586" s="3399">
        <v>1</v>
      </c>
    </row>
    <row r="587" spans="1:9">
      <c r="A587" s="3371"/>
      <c r="B587" s="3372"/>
      <c r="C587" s="3372"/>
      <c r="D587" s="3372"/>
      <c r="E587" s="3377"/>
      <c r="F587" s="3381" t="s">
        <v>22598</v>
      </c>
      <c r="G587" s="3382"/>
      <c r="H587" s="3383"/>
      <c r="I587" s="3385"/>
    </row>
    <row r="588" spans="1:9">
      <c r="A588" s="3371">
        <v>385</v>
      </c>
      <c r="B588" s="3372" t="s">
        <v>26873</v>
      </c>
      <c r="C588" s="3372" t="s">
        <v>26874</v>
      </c>
      <c r="D588" s="3372" t="str">
        <f t="shared" si="14"/>
        <v>8"</v>
      </c>
      <c r="E588" s="3377"/>
      <c r="F588" s="3387"/>
      <c r="G588" s="3382"/>
      <c r="H588" s="3383"/>
      <c r="I588" s="3399">
        <v>1</v>
      </c>
    </row>
    <row r="589" spans="1:9">
      <c r="A589" s="3371"/>
      <c r="B589" s="3372"/>
      <c r="C589" s="3372"/>
      <c r="D589" s="3372"/>
      <c r="E589" s="3377"/>
      <c r="F589" s="3381" t="s">
        <v>22598</v>
      </c>
      <c r="G589" s="3382"/>
      <c r="H589" s="3383"/>
      <c r="I589" s="3399"/>
    </row>
    <row r="590" spans="1:9">
      <c r="A590" s="3371">
        <v>386</v>
      </c>
      <c r="B590" s="3372" t="s">
        <v>26875</v>
      </c>
      <c r="C590" s="3372" t="s">
        <v>26876</v>
      </c>
      <c r="D590" s="3372" t="str">
        <f t="shared" si="14"/>
        <v>1.5"</v>
      </c>
      <c r="E590" s="3377"/>
      <c r="F590" s="3381" t="s">
        <v>27788</v>
      </c>
      <c r="G590" s="3382"/>
      <c r="H590" s="3383"/>
      <c r="I590" s="3399">
        <v>1</v>
      </c>
    </row>
    <row r="591" spans="1:9">
      <c r="A591" s="3371">
        <v>387</v>
      </c>
      <c r="B591" s="3372" t="s">
        <v>26877</v>
      </c>
      <c r="C591" s="3372" t="s">
        <v>26878</v>
      </c>
      <c r="D591" s="3372" t="str">
        <f t="shared" si="14"/>
        <v>1.5"</v>
      </c>
      <c r="E591" s="3377"/>
      <c r="F591" s="3381" t="s">
        <v>27788</v>
      </c>
      <c r="G591" s="3382"/>
      <c r="H591" s="3383"/>
      <c r="I591" s="3399">
        <v>1</v>
      </c>
    </row>
    <row r="592" spans="1:9">
      <c r="A592" s="3371">
        <v>388</v>
      </c>
      <c r="B592" s="3372" t="s">
        <v>26879</v>
      </c>
      <c r="C592" s="3372" t="s">
        <v>26880</v>
      </c>
      <c r="D592" s="3372" t="str">
        <f t="shared" si="14"/>
        <v>1.5"</v>
      </c>
      <c r="E592" s="3377"/>
      <c r="F592" s="3381" t="s">
        <v>27788</v>
      </c>
      <c r="G592" s="3382"/>
      <c r="H592" s="3383"/>
      <c r="I592" s="3399">
        <v>1</v>
      </c>
    </row>
    <row r="593" spans="1:9">
      <c r="A593" s="3371">
        <v>389</v>
      </c>
      <c r="B593" s="3372" t="s">
        <v>26881</v>
      </c>
      <c r="C593" s="3372" t="s">
        <v>26882</v>
      </c>
      <c r="D593" s="3372" t="str">
        <f t="shared" si="14"/>
        <v>1.5"</v>
      </c>
      <c r="E593" s="3377"/>
      <c r="F593" s="3381" t="s">
        <v>27788</v>
      </c>
      <c r="G593" s="3382"/>
      <c r="H593" s="3383"/>
      <c r="I593" s="3399">
        <v>1</v>
      </c>
    </row>
    <row r="594" spans="1:9">
      <c r="A594" s="3371">
        <v>390</v>
      </c>
      <c r="B594" s="3372" t="s">
        <v>26883</v>
      </c>
      <c r="C594" s="3372" t="s">
        <v>26884</v>
      </c>
      <c r="D594" s="3372" t="str">
        <f t="shared" si="14"/>
        <v>1"</v>
      </c>
      <c r="E594" s="3377"/>
      <c r="F594" s="3381" t="s">
        <v>22598</v>
      </c>
      <c r="G594" s="3382"/>
      <c r="H594" s="3383"/>
      <c r="I594" s="3399">
        <v>1</v>
      </c>
    </row>
    <row r="595" spans="1:9">
      <c r="A595" s="3371">
        <v>391</v>
      </c>
      <c r="B595" s="3372" t="s">
        <v>26885</v>
      </c>
      <c r="C595" s="3372" t="s">
        <v>26886</v>
      </c>
      <c r="D595" s="3372" t="str">
        <f t="shared" si="14"/>
        <v>1"</v>
      </c>
      <c r="E595" s="3377"/>
      <c r="F595" s="3387"/>
      <c r="G595" s="3388"/>
      <c r="H595" s="3389"/>
      <c r="I595" s="3385">
        <v>1</v>
      </c>
    </row>
    <row r="596" spans="1:9">
      <c r="A596" s="3371">
        <v>392</v>
      </c>
      <c r="B596" s="3372" t="s">
        <v>26887</v>
      </c>
      <c r="C596" s="3372" t="s">
        <v>26888</v>
      </c>
      <c r="D596" s="3372" t="str">
        <f t="shared" si="14"/>
        <v>1.5"</v>
      </c>
      <c r="E596" s="3377"/>
      <c r="F596" s="3387"/>
      <c r="G596" s="3382"/>
      <c r="H596" s="3383"/>
      <c r="I596" s="3399">
        <v>1</v>
      </c>
    </row>
    <row r="597" spans="1:9">
      <c r="A597" s="3371">
        <v>393</v>
      </c>
      <c r="B597" s="3372" t="s">
        <v>26889</v>
      </c>
      <c r="C597" s="3372" t="s">
        <v>26886</v>
      </c>
      <c r="D597" s="3372" t="s">
        <v>22599</v>
      </c>
      <c r="E597" s="3377"/>
      <c r="F597" s="3381" t="s">
        <v>22598</v>
      </c>
      <c r="G597" s="3382"/>
      <c r="H597" s="3383"/>
      <c r="I597" s="3385">
        <v>1</v>
      </c>
    </row>
    <row r="598" spans="1:9">
      <c r="A598" s="3371">
        <v>394</v>
      </c>
      <c r="B598" s="3372" t="s">
        <v>26890</v>
      </c>
      <c r="C598" s="3372" t="s">
        <v>26891</v>
      </c>
      <c r="D598" s="3372" t="str">
        <f t="shared" si="14"/>
        <v>1"</v>
      </c>
      <c r="E598" s="3377"/>
      <c r="F598" s="3381" t="s">
        <v>22598</v>
      </c>
      <c r="G598" s="3382"/>
      <c r="H598" s="3383"/>
      <c r="I598" s="3385">
        <v>1</v>
      </c>
    </row>
    <row r="599" spans="1:9">
      <c r="A599" s="3371"/>
      <c r="B599" s="3372"/>
      <c r="C599" s="3372"/>
      <c r="D599" s="3372" t="s">
        <v>22599</v>
      </c>
      <c r="E599" s="3377"/>
      <c r="F599" s="3381" t="s">
        <v>22598</v>
      </c>
      <c r="G599" s="3382"/>
      <c r="H599" s="3383"/>
      <c r="I599" s="3385"/>
    </row>
    <row r="600" spans="1:9">
      <c r="A600" s="3371">
        <v>395</v>
      </c>
      <c r="B600" s="3372" t="s">
        <v>26892</v>
      </c>
      <c r="C600" s="3372" t="s">
        <v>26893</v>
      </c>
      <c r="D600" s="3372" t="str">
        <f t="shared" ref="D600" si="15">LEFT(C600, FIND("""", C600))</f>
        <v>1"</v>
      </c>
      <c r="E600" s="3377"/>
      <c r="F600" s="3381" t="s">
        <v>22598</v>
      </c>
      <c r="G600" s="3382"/>
      <c r="H600" s="3383"/>
      <c r="I600" s="3385">
        <v>1</v>
      </c>
    </row>
    <row r="601" spans="1:9">
      <c r="A601" s="3371"/>
      <c r="B601" s="3372"/>
      <c r="C601" s="3372"/>
      <c r="D601" s="3372" t="s">
        <v>22599</v>
      </c>
      <c r="E601" s="3377"/>
      <c r="F601" s="3381" t="s">
        <v>22598</v>
      </c>
      <c r="G601" s="3382"/>
      <c r="H601" s="3383"/>
      <c r="I601" s="3385"/>
    </row>
    <row r="602" spans="1:9">
      <c r="A602" s="3371">
        <v>396</v>
      </c>
      <c r="B602" s="3372" t="s">
        <v>26894</v>
      </c>
      <c r="C602" s="3372" t="s">
        <v>26895</v>
      </c>
      <c r="D602" s="3372" t="str">
        <f t="shared" ref="D602" si="16">LEFT(C602, FIND("""", C602))</f>
        <v>1"</v>
      </c>
      <c r="E602" s="3377"/>
      <c r="F602" s="3381" t="s">
        <v>22598</v>
      </c>
      <c r="G602" s="3382"/>
      <c r="H602" s="3383"/>
      <c r="I602" s="3385">
        <v>1</v>
      </c>
    </row>
    <row r="603" spans="1:9">
      <c r="A603" s="3371"/>
      <c r="B603" s="3372"/>
      <c r="C603" s="3372"/>
      <c r="D603" s="3372" t="s">
        <v>22599</v>
      </c>
      <c r="E603" s="3377"/>
      <c r="F603" s="3381" t="s">
        <v>22598</v>
      </c>
      <c r="G603" s="3382"/>
      <c r="H603" s="3383"/>
      <c r="I603" s="3385"/>
    </row>
    <row r="604" spans="1:9">
      <c r="A604" s="3371">
        <v>397</v>
      </c>
      <c r="B604" s="3372" t="s">
        <v>26896</v>
      </c>
      <c r="C604" s="3372" t="s">
        <v>26897</v>
      </c>
      <c r="D604" s="3372" t="str">
        <f t="shared" si="14"/>
        <v>1"</v>
      </c>
      <c r="E604" s="3377"/>
      <c r="F604" s="3381" t="s">
        <v>22598</v>
      </c>
      <c r="G604" s="3382"/>
      <c r="H604" s="3383"/>
      <c r="I604" s="3399">
        <v>1</v>
      </c>
    </row>
    <row r="605" spans="1:9">
      <c r="A605" s="3371">
        <v>398</v>
      </c>
      <c r="B605" s="3372" t="s">
        <v>26898</v>
      </c>
      <c r="C605" s="3372" t="s">
        <v>26899</v>
      </c>
      <c r="D605" s="3372" t="str">
        <f t="shared" si="14"/>
        <v>1"</v>
      </c>
      <c r="E605" s="3377"/>
      <c r="F605" s="3387"/>
      <c r="G605" s="3382"/>
      <c r="H605" s="3383"/>
      <c r="I605" s="3385">
        <v>1</v>
      </c>
    </row>
    <row r="606" spans="1:9">
      <c r="A606" s="3371">
        <v>399</v>
      </c>
      <c r="B606" s="3372" t="s">
        <v>26900</v>
      </c>
      <c r="C606" s="3372" t="s">
        <v>26901</v>
      </c>
      <c r="D606" s="3372" t="str">
        <f t="shared" si="14"/>
        <v>3/4"</v>
      </c>
      <c r="E606" s="3377"/>
      <c r="F606" s="3381" t="s">
        <v>22598</v>
      </c>
      <c r="G606" s="3382"/>
      <c r="H606" s="3383"/>
      <c r="I606" s="3399">
        <v>1</v>
      </c>
    </row>
    <row r="607" spans="1:9">
      <c r="A607" s="3371">
        <v>400</v>
      </c>
      <c r="B607" s="3372" t="s">
        <v>26902</v>
      </c>
      <c r="C607" s="3372" t="s">
        <v>26903</v>
      </c>
      <c r="D607" s="3372" t="str">
        <f t="shared" si="14"/>
        <v>1"</v>
      </c>
      <c r="E607" s="3377"/>
      <c r="F607" s="3387"/>
      <c r="G607" s="3382"/>
      <c r="H607" s="3383"/>
      <c r="I607" s="3385">
        <v>1</v>
      </c>
    </row>
    <row r="608" spans="1:9">
      <c r="A608" s="3371">
        <v>401</v>
      </c>
      <c r="B608" s="3372" t="s">
        <v>26904</v>
      </c>
      <c r="C608" s="3372" t="s">
        <v>26905</v>
      </c>
      <c r="D608" s="3372" t="str">
        <f t="shared" si="14"/>
        <v>3/4"</v>
      </c>
      <c r="E608" s="3377"/>
      <c r="F608" s="3381" t="s">
        <v>22598</v>
      </c>
      <c r="G608" s="3382"/>
      <c r="H608" s="3383"/>
      <c r="I608" s="3399">
        <v>1</v>
      </c>
    </row>
    <row r="609" spans="1:9">
      <c r="A609" s="3371">
        <v>402</v>
      </c>
      <c r="B609" s="3372" t="s">
        <v>26906</v>
      </c>
      <c r="C609" s="3372" t="s">
        <v>26907</v>
      </c>
      <c r="D609" s="3372" t="str">
        <f t="shared" si="14"/>
        <v>3/4"</v>
      </c>
      <c r="E609" s="3377"/>
      <c r="F609" s="3381" t="s">
        <v>22598</v>
      </c>
      <c r="G609" s="3382"/>
      <c r="H609" s="3383"/>
      <c r="I609" s="3399">
        <v>1</v>
      </c>
    </row>
    <row r="610" spans="1:9">
      <c r="A610" s="3371">
        <v>403</v>
      </c>
      <c r="B610" s="3372" t="s">
        <v>26908</v>
      </c>
      <c r="C610" s="3372" t="s">
        <v>26909</v>
      </c>
      <c r="D610" s="3372" t="str">
        <f t="shared" si="14"/>
        <v>3/4"</v>
      </c>
      <c r="E610" s="3377"/>
      <c r="F610" s="3381" t="s">
        <v>22598</v>
      </c>
      <c r="G610" s="3382"/>
      <c r="H610" s="3383"/>
      <c r="I610" s="3399">
        <v>1</v>
      </c>
    </row>
    <row r="611" spans="1:9">
      <c r="A611" s="3371">
        <v>404</v>
      </c>
      <c r="B611" s="3372" t="s">
        <v>26910</v>
      </c>
      <c r="C611" s="3372" t="s">
        <v>26911</v>
      </c>
      <c r="D611" s="3372" t="str">
        <f t="shared" si="14"/>
        <v>3/4"</v>
      </c>
      <c r="E611" s="3377"/>
      <c r="F611" s="3381" t="s">
        <v>22598</v>
      </c>
      <c r="G611" s="3382"/>
      <c r="H611" s="3383"/>
      <c r="I611" s="3399">
        <v>1</v>
      </c>
    </row>
    <row r="612" spans="1:9">
      <c r="A612" s="3371">
        <v>405</v>
      </c>
      <c r="B612" s="3372" t="s">
        <v>26912</v>
      </c>
      <c r="C612" s="3372" t="s">
        <v>26913</v>
      </c>
      <c r="D612" s="3372" t="str">
        <f t="shared" si="14"/>
        <v>3/4"</v>
      </c>
      <c r="E612" s="3377"/>
      <c r="F612" s="3381" t="s">
        <v>22598</v>
      </c>
      <c r="G612" s="3382"/>
      <c r="H612" s="3383"/>
      <c r="I612" s="3399">
        <v>1</v>
      </c>
    </row>
    <row r="613" spans="1:9">
      <c r="A613" s="3371">
        <v>406</v>
      </c>
      <c r="B613" s="3372" t="s">
        <v>26914</v>
      </c>
      <c r="C613" s="3372" t="s">
        <v>26915</v>
      </c>
      <c r="D613" s="3372" t="str">
        <f t="shared" si="14"/>
        <v>3/4"</v>
      </c>
      <c r="E613" s="3377"/>
      <c r="F613" s="3381" t="s">
        <v>22598</v>
      </c>
      <c r="G613" s="3382"/>
      <c r="H613" s="3383"/>
      <c r="I613" s="3399">
        <v>1</v>
      </c>
    </row>
    <row r="614" spans="1:9">
      <c r="A614" s="3371">
        <v>407</v>
      </c>
      <c r="B614" s="3372" t="s">
        <v>26916</v>
      </c>
      <c r="C614" s="3372" t="s">
        <v>26917</v>
      </c>
      <c r="D614" s="3372" t="str">
        <f t="shared" si="14"/>
        <v>3/4"</v>
      </c>
      <c r="E614" s="3377"/>
      <c r="F614" s="3381" t="s">
        <v>22598</v>
      </c>
      <c r="G614" s="3382"/>
      <c r="H614" s="3383"/>
      <c r="I614" s="3399">
        <v>1</v>
      </c>
    </row>
    <row r="615" spans="1:9">
      <c r="A615" s="3371">
        <v>408</v>
      </c>
      <c r="B615" s="3372" t="s">
        <v>26918</v>
      </c>
      <c r="C615" s="3372" t="s">
        <v>26919</v>
      </c>
      <c r="D615" s="3372" t="str">
        <f t="shared" si="14"/>
        <v>3/4"</v>
      </c>
      <c r="E615" s="3377"/>
      <c r="F615" s="3381" t="s">
        <v>22598</v>
      </c>
      <c r="G615" s="3382"/>
      <c r="H615" s="3383"/>
      <c r="I615" s="3399">
        <v>1</v>
      </c>
    </row>
    <row r="616" spans="1:9">
      <c r="A616" s="3371">
        <v>409</v>
      </c>
      <c r="B616" s="3372" t="s">
        <v>26920</v>
      </c>
      <c r="C616" s="3372" t="s">
        <v>26921</v>
      </c>
      <c r="D616" s="3372" t="str">
        <f t="shared" si="14"/>
        <v>1"</v>
      </c>
      <c r="E616" s="3377"/>
      <c r="F616" s="3387"/>
      <c r="G616" s="3382"/>
      <c r="H616" s="3383"/>
      <c r="I616" s="3385">
        <v>1</v>
      </c>
    </row>
    <row r="617" spans="1:9">
      <c r="A617" s="3371">
        <v>410</v>
      </c>
      <c r="B617" s="3372" t="s">
        <v>26922</v>
      </c>
      <c r="C617" s="3372" t="s">
        <v>26923</v>
      </c>
      <c r="D617" s="3372" t="str">
        <f t="shared" si="14"/>
        <v>1"</v>
      </c>
      <c r="E617" s="3377"/>
      <c r="F617" s="3387"/>
      <c r="G617" s="3382"/>
      <c r="H617" s="3383"/>
      <c r="I617" s="3385">
        <v>1</v>
      </c>
    </row>
    <row r="618" spans="1:9">
      <c r="A618" s="3371">
        <v>411</v>
      </c>
      <c r="B618" s="3372" t="s">
        <v>26924</v>
      </c>
      <c r="C618" s="3372" t="s">
        <v>26925</v>
      </c>
      <c r="D618" s="3372" t="str">
        <f t="shared" si="14"/>
        <v>1"</v>
      </c>
      <c r="E618" s="3377"/>
      <c r="F618" s="3387"/>
      <c r="G618" s="3382"/>
      <c r="H618" s="3383"/>
      <c r="I618" s="3385">
        <v>1</v>
      </c>
    </row>
    <row r="619" spans="1:9">
      <c r="A619" s="3371">
        <v>412</v>
      </c>
      <c r="B619" s="3372" t="s">
        <v>26926</v>
      </c>
      <c r="C619" s="3372" t="s">
        <v>26927</v>
      </c>
      <c r="D619" s="3372" t="str">
        <f t="shared" si="14"/>
        <v>1"</v>
      </c>
      <c r="E619" s="3377"/>
      <c r="F619" s="3387"/>
      <c r="G619" s="3382"/>
      <c r="H619" s="3383"/>
      <c r="I619" s="3385">
        <v>1</v>
      </c>
    </row>
    <row r="620" spans="1:9">
      <c r="A620" s="3371">
        <v>413</v>
      </c>
      <c r="B620" s="3372" t="s">
        <v>26928</v>
      </c>
      <c r="C620" s="3372" t="s">
        <v>26929</v>
      </c>
      <c r="D620" s="3372" t="str">
        <f t="shared" si="14"/>
        <v>1"</v>
      </c>
      <c r="E620" s="3377"/>
      <c r="F620" s="3374"/>
      <c r="G620" s="3367"/>
      <c r="H620" s="3366"/>
      <c r="I620" s="3385">
        <v>1</v>
      </c>
    </row>
    <row r="621" spans="1:9">
      <c r="A621" s="3371">
        <v>414</v>
      </c>
      <c r="B621" s="3372" t="s">
        <v>26930</v>
      </c>
      <c r="C621" s="3372" t="s">
        <v>26880</v>
      </c>
      <c r="D621" s="3372" t="str">
        <f t="shared" ref="D621:D628" si="17">LEFT(C621, FIND("""", C621))</f>
        <v>1.5"</v>
      </c>
      <c r="E621" s="3377"/>
      <c r="F621" s="3387"/>
      <c r="G621" s="3382"/>
      <c r="H621" s="3383"/>
      <c r="I621" s="3399">
        <v>1</v>
      </c>
    </row>
    <row r="622" spans="1:9">
      <c r="A622" s="3371"/>
      <c r="B622" s="3372"/>
      <c r="C622" s="3372"/>
      <c r="D622" s="3372"/>
      <c r="E622" s="3377"/>
      <c r="F622" s="3381" t="s">
        <v>22598</v>
      </c>
      <c r="G622" s="3382"/>
      <c r="H622" s="3383"/>
      <c r="I622" s="3382"/>
    </row>
    <row r="623" spans="1:9">
      <c r="A623" s="3371"/>
      <c r="B623" s="3372"/>
      <c r="C623" s="3372"/>
      <c r="D623" s="3372"/>
      <c r="E623" s="3377"/>
      <c r="F623" s="3381" t="s">
        <v>22598</v>
      </c>
      <c r="G623" s="3382"/>
      <c r="H623" s="3383"/>
      <c r="I623" s="3382"/>
    </row>
    <row r="624" spans="1:9">
      <c r="A624" s="3371">
        <v>415</v>
      </c>
      <c r="B624" s="3372" t="s">
        <v>26931</v>
      </c>
      <c r="C624" s="3372" t="s">
        <v>26932</v>
      </c>
      <c r="D624" s="3372" t="str">
        <f t="shared" si="17"/>
        <v>1"</v>
      </c>
      <c r="E624" s="3377"/>
      <c r="F624" s="3387"/>
      <c r="G624" s="3382"/>
      <c r="H624" s="3383"/>
      <c r="I624" s="3399">
        <v>1</v>
      </c>
    </row>
    <row r="625" spans="1:10">
      <c r="A625" s="3371">
        <v>416</v>
      </c>
      <c r="B625" s="3372" t="s">
        <v>26933</v>
      </c>
      <c r="C625" s="3372" t="s">
        <v>26934</v>
      </c>
      <c r="D625" s="3372" t="str">
        <f t="shared" si="17"/>
        <v>1"</v>
      </c>
      <c r="E625" s="3377"/>
      <c r="F625" s="3387"/>
      <c r="G625" s="3382"/>
      <c r="H625" s="3383"/>
      <c r="I625" s="3399">
        <v>1</v>
      </c>
    </row>
    <row r="626" spans="1:10">
      <c r="A626" s="3371">
        <v>417</v>
      </c>
      <c r="B626" s="3372" t="s">
        <v>26935</v>
      </c>
      <c r="C626" s="3372" t="s">
        <v>26936</v>
      </c>
      <c r="D626" s="3372" t="str">
        <f t="shared" si="17"/>
        <v>1"</v>
      </c>
      <c r="E626" s="3377"/>
      <c r="F626" s="3387"/>
      <c r="G626" s="3382"/>
      <c r="H626" s="3383"/>
      <c r="I626" s="3399">
        <v>1</v>
      </c>
    </row>
    <row r="627" spans="1:10">
      <c r="A627" s="3371">
        <v>418</v>
      </c>
      <c r="B627" s="3372" t="s">
        <v>26937</v>
      </c>
      <c r="C627" s="3372" t="s">
        <v>26938</v>
      </c>
      <c r="D627" s="3372" t="str">
        <f t="shared" si="17"/>
        <v>1"</v>
      </c>
      <c r="E627" s="3377"/>
      <c r="F627" s="3381" t="s">
        <v>27788</v>
      </c>
      <c r="G627" s="3382"/>
      <c r="H627" s="3383"/>
      <c r="I627" s="3399">
        <v>1</v>
      </c>
    </row>
    <row r="628" spans="1:10">
      <c r="A628" s="3371">
        <v>419</v>
      </c>
      <c r="B628" s="3372" t="s">
        <v>26939</v>
      </c>
      <c r="C628" s="3372" t="s">
        <v>26940</v>
      </c>
      <c r="D628" s="3372" t="str">
        <f t="shared" si="17"/>
        <v>1"</v>
      </c>
      <c r="E628" s="3377"/>
      <c r="F628" s="3381" t="s">
        <v>27788</v>
      </c>
      <c r="G628" s="3382"/>
      <c r="H628" s="3383"/>
      <c r="I628" s="3399">
        <v>1</v>
      </c>
    </row>
    <row r="629" spans="1:10">
      <c r="A629" s="3371"/>
      <c r="B629" s="3372"/>
      <c r="C629" s="3372"/>
      <c r="D629" s="3372"/>
      <c r="E629" s="3377"/>
      <c r="F629" s="3369"/>
      <c r="G629" s="3367"/>
      <c r="H629" s="3366"/>
      <c r="I629" s="3365">
        <f>COUNTA(I8:I628)</f>
        <v>419</v>
      </c>
      <c r="J629" s="3400">
        <f>I629/A630</f>
        <v>0.99761904761904763</v>
      </c>
    </row>
    <row r="630" spans="1:10">
      <c r="A630" s="3365">
        <f>COUNTA(A10:A628)</f>
        <v>420</v>
      </c>
    </row>
    <row r="632" spans="1:10">
      <c r="D632" s="3402"/>
    </row>
    <row r="633" spans="1:10">
      <c r="D633" s="3402"/>
    </row>
    <row r="634" spans="1:10">
      <c r="D634" s="3402"/>
    </row>
    <row r="635" spans="1:10">
      <c r="D635" s="3402"/>
    </row>
  </sheetData>
  <autoFilter ref="A9:J629" xr:uid="{32D03584-AED6-49EC-AC2D-DA909855C954}">
    <filterColumn colId="0" showButton="0"/>
    <filterColumn colId="1" showButton="0"/>
  </autoFilter>
  <mergeCells count="3">
    <mergeCell ref="C1:E4"/>
    <mergeCell ref="A5:I6"/>
    <mergeCell ref="A9:C9"/>
  </mergeCells>
  <pageMargins left="0.7" right="0.7" top="0.75" bottom="0.75" header="0.3" footer="0.3"/>
  <pageSetup orientation="portrait" horizontalDpi="120" verticalDpi="7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8113-58D2-4797-8EC4-29C94AFFD971}">
  <sheetPr codeName="Sheet59"/>
  <dimension ref="A1:J429"/>
  <sheetViews>
    <sheetView workbookViewId="0">
      <pane ySplit="7" topLeftCell="A8" activePane="bottomLeft" state="frozen"/>
      <selection pane="bottomLeft" activeCell="J7" sqref="J7"/>
    </sheetView>
  </sheetViews>
  <sheetFormatPr defaultColWidth="9.140625" defaultRowHeight="15"/>
  <cols>
    <col min="1" max="1" width="5.5703125" style="3220" customWidth="1"/>
    <col min="2" max="2" width="33.85546875" style="3220" customWidth="1"/>
    <col min="3" max="3" width="12.42578125" style="3220" customWidth="1"/>
    <col min="4" max="4" width="11.42578125" style="3221" customWidth="1"/>
    <col min="5" max="5" width="23" style="3220" bestFit="1" customWidth="1"/>
    <col min="6" max="6" width="11.5703125" style="3220" customWidth="1"/>
    <col min="7" max="7" width="9.140625" style="3220"/>
    <col min="8" max="8" width="9.85546875" style="3220" customWidth="1"/>
    <col min="9" max="9" width="13.140625" style="3220" bestFit="1" customWidth="1"/>
    <col min="10" max="10" width="11.42578125" style="3220" bestFit="1" customWidth="1"/>
    <col min="11" max="16384" width="9.140625" style="3220"/>
  </cols>
  <sheetData>
    <row r="1" spans="1:10" ht="20.25" customHeight="1">
      <c r="A1" s="3450"/>
      <c r="B1" s="3451"/>
      <c r="C1" s="3445" t="s">
        <v>4903</v>
      </c>
      <c r="D1" s="3446"/>
      <c r="E1" s="3446"/>
      <c r="F1" s="3447"/>
      <c r="G1" s="461" t="s">
        <v>6405</v>
      </c>
      <c r="H1" s="489"/>
      <c r="I1" s="489"/>
      <c r="J1" s="3238" t="s">
        <v>4904</v>
      </c>
    </row>
    <row r="2" spans="1:10" ht="16.5" customHeight="1">
      <c r="A2" s="3452"/>
      <c r="B2" s="3453"/>
      <c r="C2" s="3448"/>
      <c r="D2" s="3434"/>
      <c r="E2" s="3434"/>
      <c r="F2" s="3435"/>
      <c r="G2" s="469" t="s">
        <v>6406</v>
      </c>
      <c r="H2" s="491"/>
      <c r="I2" s="491"/>
      <c r="J2" s="3239" t="s">
        <v>4905</v>
      </c>
    </row>
    <row r="3" spans="1:10" ht="16.5" customHeight="1">
      <c r="A3" s="3452"/>
      <c r="B3" s="3453"/>
      <c r="C3" s="3448"/>
      <c r="D3" s="3434"/>
      <c r="E3" s="3434"/>
      <c r="F3" s="3435"/>
      <c r="G3" s="469" t="s">
        <v>6407</v>
      </c>
      <c r="H3" s="491"/>
      <c r="I3" s="491"/>
      <c r="J3" s="3239" t="s">
        <v>19214</v>
      </c>
    </row>
    <row r="4" spans="1:10" ht="17.25" customHeight="1" thickBot="1">
      <c r="A4" s="1067" t="s">
        <v>4907</v>
      </c>
      <c r="B4" s="1058"/>
      <c r="C4" s="3449"/>
      <c r="D4" s="3436"/>
      <c r="E4" s="3436"/>
      <c r="F4" s="3437"/>
      <c r="G4" s="493" t="s">
        <v>6408</v>
      </c>
      <c r="H4" s="494"/>
      <c r="I4" s="494"/>
      <c r="J4" s="587" t="s">
        <v>4906</v>
      </c>
    </row>
    <row r="5" spans="1:10" ht="18" customHeight="1">
      <c r="A5" s="3438" t="s">
        <v>26129</v>
      </c>
      <c r="B5" s="3439"/>
      <c r="C5" s="3439"/>
      <c r="D5" s="3439"/>
      <c r="E5" s="3439"/>
      <c r="F5" s="3439"/>
      <c r="G5" s="3439"/>
      <c r="H5" s="3439"/>
      <c r="I5" s="3439"/>
      <c r="J5" s="3439"/>
    </row>
    <row r="6" spans="1:10" ht="18.75" customHeight="1" thickBot="1">
      <c r="A6" s="3440"/>
      <c r="B6" s="3441"/>
      <c r="C6" s="3441"/>
      <c r="D6" s="3441"/>
      <c r="E6" s="3441"/>
      <c r="F6" s="3441"/>
      <c r="G6" s="3441"/>
      <c r="H6" s="3441"/>
      <c r="I6" s="3441"/>
      <c r="J6" s="3441"/>
    </row>
    <row r="7" spans="1:10" ht="28.5" customHeight="1" thickBot="1">
      <c r="A7" s="3296" t="s">
        <v>2705</v>
      </c>
      <c r="B7" s="3296" t="s">
        <v>21507</v>
      </c>
      <c r="C7" s="3296" t="s">
        <v>21859</v>
      </c>
      <c r="D7" s="3296" t="s">
        <v>4911</v>
      </c>
      <c r="E7" s="3296" t="s">
        <v>4912</v>
      </c>
      <c r="F7" s="3296" t="s">
        <v>6217</v>
      </c>
      <c r="G7" s="3297" t="s">
        <v>21855</v>
      </c>
      <c r="H7" s="3296" t="s">
        <v>22489</v>
      </c>
      <c r="I7" s="3224" t="s">
        <v>21508</v>
      </c>
      <c r="J7" s="3262" t="s">
        <v>27694</v>
      </c>
    </row>
    <row r="8" spans="1:10" ht="26.25" thickBot="1">
      <c r="A8" s="3223">
        <v>1</v>
      </c>
      <c r="B8" s="3223" t="s">
        <v>26131</v>
      </c>
      <c r="C8" s="3223" t="str">
        <f t="shared" ref="C8:C71" si="0">LEFT(B8, FIND("""", B8))</f>
        <v>2"</v>
      </c>
      <c r="D8" s="3223" t="s">
        <v>22587</v>
      </c>
      <c r="E8" s="3223" t="s">
        <v>22492</v>
      </c>
      <c r="F8" s="3223" t="s">
        <v>6255</v>
      </c>
      <c r="G8" s="3223" t="s">
        <v>6181</v>
      </c>
      <c r="H8" s="3223" t="str">
        <f t="shared" ref="H8:H71" si="1">HYPERLINK("\\CAD-PC\1Data\3.Documentation\Isometric DWG MHI\" &amp; I8 &amp; ".pdf", "Drawing")</f>
        <v>Drawing</v>
      </c>
      <c r="I8" s="3223" t="s">
        <v>26130</v>
      </c>
      <c r="J8" s="3223"/>
    </row>
    <row r="9" spans="1:10" ht="26.25" thickBot="1">
      <c r="A9" s="3223">
        <v>2</v>
      </c>
      <c r="B9" s="3223" t="s">
        <v>26133</v>
      </c>
      <c r="C9" s="3223" t="str">
        <f t="shared" si="0"/>
        <v>2"</v>
      </c>
      <c r="D9" s="3223" t="s">
        <v>22491</v>
      </c>
      <c r="E9" s="3223" t="s">
        <v>22492</v>
      </c>
      <c r="F9" s="3223" t="s">
        <v>6255</v>
      </c>
      <c r="G9" s="3223"/>
      <c r="H9" s="3223" t="str">
        <f t="shared" si="1"/>
        <v>Drawing</v>
      </c>
      <c r="I9" s="3223" t="s">
        <v>26132</v>
      </c>
      <c r="J9" s="3223"/>
    </row>
    <row r="10" spans="1:10" ht="26.25" thickBot="1">
      <c r="A10" s="3223">
        <v>3</v>
      </c>
      <c r="B10" s="3223" t="s">
        <v>26135</v>
      </c>
      <c r="C10" s="3223" t="str">
        <f t="shared" si="0"/>
        <v>2"</v>
      </c>
      <c r="D10" s="3223" t="s">
        <v>22491</v>
      </c>
      <c r="E10" s="3223" t="s">
        <v>22492</v>
      </c>
      <c r="F10" s="3223" t="s">
        <v>6255</v>
      </c>
      <c r="G10" s="3223"/>
      <c r="H10" s="3223" t="str">
        <f t="shared" si="1"/>
        <v>Drawing</v>
      </c>
      <c r="I10" s="3223" t="s">
        <v>26134</v>
      </c>
      <c r="J10" s="3223"/>
    </row>
    <row r="11" spans="1:10" ht="26.25" thickBot="1">
      <c r="A11" s="3223">
        <v>4</v>
      </c>
      <c r="B11" s="3223" t="s">
        <v>26137</v>
      </c>
      <c r="C11" s="3223" t="str">
        <f t="shared" si="0"/>
        <v>3"</v>
      </c>
      <c r="D11" s="3223" t="s">
        <v>22491</v>
      </c>
      <c r="E11" s="3223" t="s">
        <v>22492</v>
      </c>
      <c r="F11" s="3223" t="s">
        <v>6255</v>
      </c>
      <c r="G11" s="3223"/>
      <c r="H11" s="3223" t="str">
        <f t="shared" si="1"/>
        <v>Drawing</v>
      </c>
      <c r="I11" s="3223" t="s">
        <v>26136</v>
      </c>
      <c r="J11" s="3223"/>
    </row>
    <row r="12" spans="1:10" ht="26.25" thickBot="1">
      <c r="A12" s="3223">
        <v>5</v>
      </c>
      <c r="B12" s="3223" t="s">
        <v>26139</v>
      </c>
      <c r="C12" s="3223" t="str">
        <f t="shared" si="0"/>
        <v>2-1/2"</v>
      </c>
      <c r="D12" s="3223" t="s">
        <v>22491</v>
      </c>
      <c r="E12" s="3223" t="s">
        <v>22492</v>
      </c>
      <c r="F12" s="3223" t="s">
        <v>6255</v>
      </c>
      <c r="G12" s="3223"/>
      <c r="H12" s="3223" t="str">
        <f t="shared" si="1"/>
        <v>Drawing</v>
      </c>
      <c r="I12" s="3223" t="s">
        <v>26138</v>
      </c>
      <c r="J12" s="3223"/>
    </row>
    <row r="13" spans="1:10" ht="26.25" thickBot="1">
      <c r="A13" s="3223">
        <v>6</v>
      </c>
      <c r="B13" s="3223" t="s">
        <v>26141</v>
      </c>
      <c r="C13" s="3223" t="str">
        <f t="shared" si="0"/>
        <v>8"</v>
      </c>
      <c r="D13" s="3223" t="s">
        <v>22491</v>
      </c>
      <c r="E13" s="3223" t="s">
        <v>22492</v>
      </c>
      <c r="F13" s="3223" t="s">
        <v>6255</v>
      </c>
      <c r="G13" s="3223" t="s">
        <v>6181</v>
      </c>
      <c r="H13" s="3223" t="str">
        <f t="shared" si="1"/>
        <v>Drawing</v>
      </c>
      <c r="I13" s="3223" t="s">
        <v>26140</v>
      </c>
      <c r="J13" s="3223"/>
    </row>
    <row r="14" spans="1:10" ht="26.25" thickBot="1">
      <c r="A14" s="3223">
        <v>7</v>
      </c>
      <c r="B14" s="3223" t="s">
        <v>26143</v>
      </c>
      <c r="C14" s="3223" t="str">
        <f t="shared" si="0"/>
        <v>8"</v>
      </c>
      <c r="D14" s="3223" t="s">
        <v>22491</v>
      </c>
      <c r="E14" s="3223" t="s">
        <v>22492</v>
      </c>
      <c r="F14" s="3223" t="s">
        <v>6255</v>
      </c>
      <c r="G14" s="3223" t="s">
        <v>6181</v>
      </c>
      <c r="H14" s="3223" t="str">
        <f t="shared" si="1"/>
        <v>Drawing</v>
      </c>
      <c r="I14" s="3223" t="s">
        <v>26142</v>
      </c>
      <c r="J14" s="3223"/>
    </row>
    <row r="15" spans="1:10" ht="26.25" thickBot="1">
      <c r="A15" s="3223">
        <v>8</v>
      </c>
      <c r="B15" s="3223" t="s">
        <v>26141</v>
      </c>
      <c r="C15" s="3223" t="str">
        <f t="shared" si="0"/>
        <v>8"</v>
      </c>
      <c r="D15" s="3223" t="s">
        <v>22491</v>
      </c>
      <c r="E15" s="3223" t="s">
        <v>22492</v>
      </c>
      <c r="F15" s="3223" t="s">
        <v>6255</v>
      </c>
      <c r="G15" s="3223" t="s">
        <v>6181</v>
      </c>
      <c r="H15" s="3223" t="str">
        <f t="shared" si="1"/>
        <v>Drawing</v>
      </c>
      <c r="I15" s="3223" t="s">
        <v>26144</v>
      </c>
      <c r="J15" s="3223"/>
    </row>
    <row r="16" spans="1:10" ht="26.25" thickBot="1">
      <c r="A16" s="3223">
        <v>9</v>
      </c>
      <c r="B16" s="3223" t="s">
        <v>26146</v>
      </c>
      <c r="C16" s="3223" t="str">
        <f t="shared" si="0"/>
        <v>4"</v>
      </c>
      <c r="D16" s="3223" t="s">
        <v>22491</v>
      </c>
      <c r="E16" s="3223" t="s">
        <v>22492</v>
      </c>
      <c r="F16" s="3223" t="s">
        <v>6255</v>
      </c>
      <c r="G16" s="3223" t="s">
        <v>6181</v>
      </c>
      <c r="H16" s="3223" t="str">
        <f t="shared" si="1"/>
        <v>Drawing</v>
      </c>
      <c r="I16" s="3223" t="s">
        <v>26145</v>
      </c>
      <c r="J16" s="3223"/>
    </row>
    <row r="17" spans="1:10" ht="26.25" thickBot="1">
      <c r="A17" s="3223">
        <v>10</v>
      </c>
      <c r="B17" s="3223" t="s">
        <v>26148</v>
      </c>
      <c r="C17" s="3223" t="str">
        <f t="shared" si="0"/>
        <v>6"</v>
      </c>
      <c r="D17" s="3223" t="s">
        <v>22491</v>
      </c>
      <c r="E17" s="3223" t="s">
        <v>22492</v>
      </c>
      <c r="F17" s="3223" t="s">
        <v>6255</v>
      </c>
      <c r="G17" s="3223" t="s">
        <v>6181</v>
      </c>
      <c r="H17" s="3223" t="str">
        <f t="shared" si="1"/>
        <v>Drawing</v>
      </c>
      <c r="I17" s="3223" t="s">
        <v>26147</v>
      </c>
      <c r="J17" s="3223"/>
    </row>
    <row r="18" spans="1:10" ht="26.25" thickBot="1">
      <c r="A18" s="3223">
        <v>11</v>
      </c>
      <c r="B18" s="3223" t="s">
        <v>26150</v>
      </c>
      <c r="C18" s="3223" t="str">
        <f t="shared" si="0"/>
        <v>6"</v>
      </c>
      <c r="D18" s="3223" t="s">
        <v>22491</v>
      </c>
      <c r="E18" s="3223" t="s">
        <v>22492</v>
      </c>
      <c r="F18" s="3223" t="s">
        <v>6255</v>
      </c>
      <c r="G18" s="3223" t="s">
        <v>6181</v>
      </c>
      <c r="H18" s="3223" t="str">
        <f t="shared" si="1"/>
        <v>Drawing</v>
      </c>
      <c r="I18" s="3223" t="s">
        <v>26149</v>
      </c>
      <c r="J18" s="3223"/>
    </row>
    <row r="19" spans="1:10" ht="26.25" thickBot="1">
      <c r="A19" s="3223">
        <v>12</v>
      </c>
      <c r="B19" s="3223" t="s">
        <v>26152</v>
      </c>
      <c r="C19" s="3223" t="str">
        <f t="shared" si="0"/>
        <v>3"</v>
      </c>
      <c r="D19" s="3223" t="s">
        <v>22491</v>
      </c>
      <c r="E19" s="3223" t="s">
        <v>22492</v>
      </c>
      <c r="F19" s="3223" t="s">
        <v>6255</v>
      </c>
      <c r="G19" s="3223" t="s">
        <v>6181</v>
      </c>
      <c r="H19" s="3223" t="str">
        <f t="shared" si="1"/>
        <v>Drawing</v>
      </c>
      <c r="I19" s="3223" t="s">
        <v>26151</v>
      </c>
      <c r="J19" s="3223"/>
    </row>
    <row r="20" spans="1:10" ht="26.25" thickBot="1">
      <c r="A20" s="3223">
        <v>13</v>
      </c>
      <c r="B20" s="3223" t="s">
        <v>26154</v>
      </c>
      <c r="C20" s="3223" t="str">
        <f t="shared" si="0"/>
        <v>3"</v>
      </c>
      <c r="D20" s="3223" t="s">
        <v>22491</v>
      </c>
      <c r="E20" s="3223" t="s">
        <v>22492</v>
      </c>
      <c r="F20" s="3223" t="s">
        <v>6255</v>
      </c>
      <c r="G20" s="3223" t="s">
        <v>6181</v>
      </c>
      <c r="H20" s="3223" t="str">
        <f t="shared" si="1"/>
        <v>Drawing</v>
      </c>
      <c r="I20" s="3223" t="s">
        <v>26153</v>
      </c>
      <c r="J20" s="3223"/>
    </row>
    <row r="21" spans="1:10" ht="26.25" thickBot="1">
      <c r="A21" s="3223">
        <v>14</v>
      </c>
      <c r="B21" s="3223" t="s">
        <v>26154</v>
      </c>
      <c r="C21" s="3223" t="str">
        <f t="shared" si="0"/>
        <v>3"</v>
      </c>
      <c r="D21" s="3223" t="s">
        <v>22491</v>
      </c>
      <c r="E21" s="3223" t="s">
        <v>22492</v>
      </c>
      <c r="F21" s="3223" t="s">
        <v>6255</v>
      </c>
      <c r="G21" s="3223" t="s">
        <v>6181</v>
      </c>
      <c r="H21" s="3223" t="str">
        <f t="shared" si="1"/>
        <v>Drawing</v>
      </c>
      <c r="I21" s="3223" t="s">
        <v>26155</v>
      </c>
      <c r="J21" s="3223"/>
    </row>
    <row r="22" spans="1:10" ht="26.25" thickBot="1">
      <c r="A22" s="3223">
        <v>15</v>
      </c>
      <c r="B22" s="3223" t="s">
        <v>26157</v>
      </c>
      <c r="C22" s="3223" t="str">
        <f t="shared" si="0"/>
        <v>2"</v>
      </c>
      <c r="D22" s="3223" t="s">
        <v>371</v>
      </c>
      <c r="E22" s="3223" t="s">
        <v>2286</v>
      </c>
      <c r="F22" s="3223" t="s">
        <v>6255</v>
      </c>
      <c r="G22" s="3223"/>
      <c r="H22" s="3223" t="str">
        <f t="shared" si="1"/>
        <v>Drawing</v>
      </c>
      <c r="I22" s="3223" t="s">
        <v>26156</v>
      </c>
      <c r="J22" s="3223"/>
    </row>
    <row r="23" spans="1:10" ht="26.25" thickBot="1">
      <c r="A23" s="3223">
        <v>16</v>
      </c>
      <c r="B23" s="3223" t="s">
        <v>26159</v>
      </c>
      <c r="C23" s="3223" t="str">
        <f t="shared" si="0"/>
        <v>2"</v>
      </c>
      <c r="D23" s="3223" t="s">
        <v>371</v>
      </c>
      <c r="E23" s="3223" t="s">
        <v>2286</v>
      </c>
      <c r="F23" s="3223" t="s">
        <v>6255</v>
      </c>
      <c r="G23" s="3223"/>
      <c r="H23" s="3223" t="str">
        <f t="shared" si="1"/>
        <v>Drawing</v>
      </c>
      <c r="I23" s="3223" t="s">
        <v>26158</v>
      </c>
      <c r="J23" s="3223"/>
    </row>
    <row r="24" spans="1:10" ht="26.25" thickBot="1">
      <c r="A24" s="3223">
        <v>17</v>
      </c>
      <c r="B24" s="3223" t="s">
        <v>26161</v>
      </c>
      <c r="C24" s="3223" t="str">
        <f t="shared" si="0"/>
        <v>2"</v>
      </c>
      <c r="D24" s="3223" t="s">
        <v>371</v>
      </c>
      <c r="E24" s="3223" t="s">
        <v>2286</v>
      </c>
      <c r="F24" s="3223" t="s">
        <v>6255</v>
      </c>
      <c r="G24" s="3223"/>
      <c r="H24" s="3223" t="str">
        <f t="shared" si="1"/>
        <v>Drawing</v>
      </c>
      <c r="I24" s="3223" t="s">
        <v>26160</v>
      </c>
      <c r="J24" s="3223"/>
    </row>
    <row r="25" spans="1:10" ht="26.25" thickBot="1">
      <c r="A25" s="3223">
        <v>18</v>
      </c>
      <c r="B25" s="3223" t="s">
        <v>26163</v>
      </c>
      <c r="C25" s="3223" t="str">
        <f t="shared" si="0"/>
        <v>20"</v>
      </c>
      <c r="D25" s="3223" t="s">
        <v>371</v>
      </c>
      <c r="E25" s="3223" t="s">
        <v>2286</v>
      </c>
      <c r="F25" s="3223" t="s">
        <v>6255</v>
      </c>
      <c r="G25" s="3223"/>
      <c r="H25" s="3223" t="str">
        <f t="shared" si="1"/>
        <v>Drawing</v>
      </c>
      <c r="I25" s="3223" t="s">
        <v>26162</v>
      </c>
      <c r="J25" s="3223"/>
    </row>
    <row r="26" spans="1:10" ht="26.25" thickBot="1">
      <c r="A26" s="3223">
        <v>19</v>
      </c>
      <c r="B26" s="3223" t="s">
        <v>26165</v>
      </c>
      <c r="C26" s="3223" t="str">
        <f t="shared" si="0"/>
        <v>4"</v>
      </c>
      <c r="D26" s="3223" t="s">
        <v>371</v>
      </c>
      <c r="E26" s="3223" t="s">
        <v>2286</v>
      </c>
      <c r="F26" s="3223" t="s">
        <v>6255</v>
      </c>
      <c r="G26" s="3223"/>
      <c r="H26" s="3223" t="str">
        <f t="shared" si="1"/>
        <v>Drawing</v>
      </c>
      <c r="I26" s="3223" t="s">
        <v>26164</v>
      </c>
      <c r="J26" s="3223"/>
    </row>
    <row r="27" spans="1:10" ht="26.25" thickBot="1">
      <c r="A27" s="3223">
        <v>20</v>
      </c>
      <c r="B27" s="3223" t="s">
        <v>26167</v>
      </c>
      <c r="C27" s="3223" t="str">
        <f t="shared" si="0"/>
        <v>2"</v>
      </c>
      <c r="D27" s="3223" t="s">
        <v>371</v>
      </c>
      <c r="E27" s="3223" t="s">
        <v>2286</v>
      </c>
      <c r="F27" s="3223" t="s">
        <v>6255</v>
      </c>
      <c r="G27" s="3223"/>
      <c r="H27" s="3223" t="str">
        <f t="shared" si="1"/>
        <v>Drawing</v>
      </c>
      <c r="I27" s="3223" t="s">
        <v>26166</v>
      </c>
      <c r="J27" s="3223"/>
    </row>
    <row r="28" spans="1:10" ht="26.25" thickBot="1">
      <c r="A28" s="3223">
        <v>21</v>
      </c>
      <c r="B28" s="3223" t="s">
        <v>26169</v>
      </c>
      <c r="C28" s="3223" t="str">
        <f t="shared" si="0"/>
        <v>8"</v>
      </c>
      <c r="D28" s="3223" t="s">
        <v>371</v>
      </c>
      <c r="E28" s="3223" t="s">
        <v>2286</v>
      </c>
      <c r="F28" s="3223" t="s">
        <v>6255</v>
      </c>
      <c r="G28" s="3223"/>
      <c r="H28" s="3223" t="str">
        <f t="shared" si="1"/>
        <v>Drawing</v>
      </c>
      <c r="I28" s="3223" t="s">
        <v>26168</v>
      </c>
      <c r="J28" s="3223"/>
    </row>
    <row r="29" spans="1:10" ht="26.25" thickBot="1">
      <c r="A29" s="3223">
        <v>22</v>
      </c>
      <c r="B29" s="3223" t="s">
        <v>26171</v>
      </c>
      <c r="C29" s="3223" t="str">
        <f t="shared" si="0"/>
        <v>4"</v>
      </c>
      <c r="D29" s="3223" t="s">
        <v>371</v>
      </c>
      <c r="E29" s="3223" t="s">
        <v>2286</v>
      </c>
      <c r="F29" s="3223" t="s">
        <v>6255</v>
      </c>
      <c r="G29" s="3223"/>
      <c r="H29" s="3223" t="str">
        <f t="shared" si="1"/>
        <v>Drawing</v>
      </c>
      <c r="I29" s="3223" t="s">
        <v>26170</v>
      </c>
      <c r="J29" s="3223"/>
    </row>
    <row r="30" spans="1:10" ht="26.25" thickBot="1">
      <c r="A30" s="3223">
        <v>23</v>
      </c>
      <c r="B30" s="3223" t="s">
        <v>26173</v>
      </c>
      <c r="C30" s="3223" t="str">
        <f t="shared" si="0"/>
        <v>2"</v>
      </c>
      <c r="D30" s="3223" t="s">
        <v>371</v>
      </c>
      <c r="E30" s="3223" t="s">
        <v>2286</v>
      </c>
      <c r="F30" s="3223" t="s">
        <v>6255</v>
      </c>
      <c r="G30" s="3223"/>
      <c r="H30" s="3223" t="str">
        <f t="shared" si="1"/>
        <v>Drawing</v>
      </c>
      <c r="I30" s="3223" t="s">
        <v>26172</v>
      </c>
      <c r="J30" s="3223"/>
    </row>
    <row r="31" spans="1:10" ht="26.25" thickBot="1">
      <c r="A31" s="3223">
        <v>24</v>
      </c>
      <c r="B31" s="3223" t="s">
        <v>26175</v>
      </c>
      <c r="C31" s="3223" t="str">
        <f t="shared" si="0"/>
        <v>28"</v>
      </c>
      <c r="D31" s="3223" t="s">
        <v>371</v>
      </c>
      <c r="E31" s="3223" t="s">
        <v>2286</v>
      </c>
      <c r="F31" s="3223" t="s">
        <v>6255</v>
      </c>
      <c r="G31" s="3223"/>
      <c r="H31" s="3223" t="str">
        <f t="shared" si="1"/>
        <v>Drawing</v>
      </c>
      <c r="I31" s="3223" t="s">
        <v>26174</v>
      </c>
      <c r="J31" s="3223"/>
    </row>
    <row r="32" spans="1:10" ht="26.25" thickBot="1">
      <c r="A32" s="3223">
        <v>25</v>
      </c>
      <c r="B32" s="3223" t="s">
        <v>26175</v>
      </c>
      <c r="C32" s="3223" t="str">
        <f t="shared" si="0"/>
        <v>28"</v>
      </c>
      <c r="D32" s="3223" t="s">
        <v>371</v>
      </c>
      <c r="E32" s="3223" t="s">
        <v>2286</v>
      </c>
      <c r="F32" s="3223" t="s">
        <v>6255</v>
      </c>
      <c r="G32" s="3223"/>
      <c r="H32" s="3223" t="str">
        <f t="shared" si="1"/>
        <v>Drawing</v>
      </c>
      <c r="I32" s="3223" t="s">
        <v>26176</v>
      </c>
      <c r="J32" s="3223"/>
    </row>
    <row r="33" spans="1:10" ht="26.25" thickBot="1">
      <c r="A33" s="3223">
        <v>26</v>
      </c>
      <c r="B33" s="3223" t="s">
        <v>26178</v>
      </c>
      <c r="C33" s="3223" t="str">
        <f t="shared" si="0"/>
        <v>2"</v>
      </c>
      <c r="D33" s="3223" t="s">
        <v>371</v>
      </c>
      <c r="E33" s="3223" t="s">
        <v>2286</v>
      </c>
      <c r="F33" s="3223" t="s">
        <v>6255</v>
      </c>
      <c r="G33" s="3223"/>
      <c r="H33" s="3223" t="str">
        <f t="shared" si="1"/>
        <v>Drawing</v>
      </c>
      <c r="I33" s="3223" t="s">
        <v>26177</v>
      </c>
      <c r="J33" s="3223"/>
    </row>
    <row r="34" spans="1:10" ht="26.25" thickBot="1">
      <c r="A34" s="3223">
        <v>27</v>
      </c>
      <c r="B34" s="3223" t="s">
        <v>26180</v>
      </c>
      <c r="C34" s="3223" t="str">
        <f t="shared" si="0"/>
        <v>6"</v>
      </c>
      <c r="D34" s="3223" t="s">
        <v>371</v>
      </c>
      <c r="E34" s="3223" t="s">
        <v>2286</v>
      </c>
      <c r="F34" s="3223" t="s">
        <v>6255</v>
      </c>
      <c r="G34" s="3223"/>
      <c r="H34" s="3223" t="str">
        <f t="shared" si="1"/>
        <v>Drawing</v>
      </c>
      <c r="I34" s="3223" t="s">
        <v>26179</v>
      </c>
      <c r="J34" s="3223"/>
    </row>
    <row r="35" spans="1:10" ht="26.25" thickBot="1">
      <c r="A35" s="3223">
        <v>28</v>
      </c>
      <c r="B35" s="3223" t="s">
        <v>26182</v>
      </c>
      <c r="C35" s="3223" t="str">
        <f t="shared" si="0"/>
        <v>20"</v>
      </c>
      <c r="D35" s="3223" t="s">
        <v>371</v>
      </c>
      <c r="E35" s="3223" t="s">
        <v>2286</v>
      </c>
      <c r="F35" s="3223" t="s">
        <v>6255</v>
      </c>
      <c r="G35" s="3223"/>
      <c r="H35" s="3223" t="str">
        <f t="shared" si="1"/>
        <v>Drawing</v>
      </c>
      <c r="I35" s="3223" t="s">
        <v>26181</v>
      </c>
      <c r="J35" s="3223"/>
    </row>
    <row r="36" spans="1:10" ht="26.25" thickBot="1">
      <c r="A36" s="3223">
        <v>29</v>
      </c>
      <c r="B36" s="3223" t="s">
        <v>26182</v>
      </c>
      <c r="C36" s="3223" t="str">
        <f t="shared" si="0"/>
        <v>20"</v>
      </c>
      <c r="D36" s="3223" t="s">
        <v>371</v>
      </c>
      <c r="E36" s="3223" t="s">
        <v>2286</v>
      </c>
      <c r="F36" s="3223" t="s">
        <v>6255</v>
      </c>
      <c r="G36" s="3223"/>
      <c r="H36" s="3223" t="str">
        <f t="shared" si="1"/>
        <v>Drawing</v>
      </c>
      <c r="I36" s="3223" t="s">
        <v>26183</v>
      </c>
      <c r="J36" s="3223"/>
    </row>
    <row r="37" spans="1:10" ht="26.25" thickBot="1">
      <c r="A37" s="3223">
        <v>30</v>
      </c>
      <c r="B37" s="3223" t="s">
        <v>26185</v>
      </c>
      <c r="C37" s="3223" t="str">
        <f t="shared" si="0"/>
        <v>6"</v>
      </c>
      <c r="D37" s="3223" t="s">
        <v>371</v>
      </c>
      <c r="E37" s="3223" t="s">
        <v>2286</v>
      </c>
      <c r="F37" s="3223" t="s">
        <v>6255</v>
      </c>
      <c r="G37" s="3223"/>
      <c r="H37" s="3223" t="str">
        <f t="shared" si="1"/>
        <v>Drawing</v>
      </c>
      <c r="I37" s="3223" t="s">
        <v>26184</v>
      </c>
      <c r="J37" s="3223"/>
    </row>
    <row r="38" spans="1:10" ht="26.25" thickBot="1">
      <c r="A38" s="3223">
        <v>31</v>
      </c>
      <c r="B38" s="3223" t="s">
        <v>26187</v>
      </c>
      <c r="C38" s="3223" t="str">
        <f t="shared" si="0"/>
        <v>4"</v>
      </c>
      <c r="D38" s="3223" t="s">
        <v>371</v>
      </c>
      <c r="E38" s="3223" t="s">
        <v>2286</v>
      </c>
      <c r="F38" s="3223" t="s">
        <v>6255</v>
      </c>
      <c r="G38" s="3223"/>
      <c r="H38" s="3223" t="str">
        <f t="shared" si="1"/>
        <v>Drawing</v>
      </c>
      <c r="I38" s="3223" t="s">
        <v>26186</v>
      </c>
      <c r="J38" s="3223"/>
    </row>
    <row r="39" spans="1:10" ht="26.25" thickBot="1">
      <c r="A39" s="3223">
        <v>32</v>
      </c>
      <c r="B39" s="3223" t="s">
        <v>26189</v>
      </c>
      <c r="C39" s="3223" t="str">
        <f t="shared" si="0"/>
        <v>8"</v>
      </c>
      <c r="D39" s="3223" t="s">
        <v>371</v>
      </c>
      <c r="E39" s="3223" t="s">
        <v>2286</v>
      </c>
      <c r="F39" s="3223" t="s">
        <v>6255</v>
      </c>
      <c r="G39" s="3223"/>
      <c r="H39" s="3223" t="str">
        <f t="shared" si="1"/>
        <v>Drawing</v>
      </c>
      <c r="I39" s="3223" t="s">
        <v>26188</v>
      </c>
      <c r="J39" s="3223"/>
    </row>
    <row r="40" spans="1:10" ht="26.25" thickBot="1">
      <c r="A40" s="3223">
        <v>33</v>
      </c>
      <c r="B40" s="3223" t="s">
        <v>26191</v>
      </c>
      <c r="C40" s="3223" t="str">
        <f t="shared" si="0"/>
        <v>4"</v>
      </c>
      <c r="D40" s="3223" t="s">
        <v>371</v>
      </c>
      <c r="E40" s="3223" t="s">
        <v>2286</v>
      </c>
      <c r="F40" s="3223" t="s">
        <v>6255</v>
      </c>
      <c r="G40" s="3223"/>
      <c r="H40" s="3223" t="str">
        <f t="shared" si="1"/>
        <v>Drawing</v>
      </c>
      <c r="I40" s="3223" t="s">
        <v>26190</v>
      </c>
      <c r="J40" s="3223"/>
    </row>
    <row r="41" spans="1:10" ht="26.25" thickBot="1">
      <c r="A41" s="3223">
        <v>34</v>
      </c>
      <c r="B41" s="3223" t="s">
        <v>26193</v>
      </c>
      <c r="C41" s="3223" t="str">
        <f t="shared" si="0"/>
        <v>2"</v>
      </c>
      <c r="D41" s="3223" t="s">
        <v>371</v>
      </c>
      <c r="E41" s="3223" t="s">
        <v>2286</v>
      </c>
      <c r="F41" s="3223" t="s">
        <v>6255</v>
      </c>
      <c r="G41" s="3223"/>
      <c r="H41" s="3223" t="str">
        <f t="shared" si="1"/>
        <v>Drawing</v>
      </c>
      <c r="I41" s="3223" t="s">
        <v>26192</v>
      </c>
      <c r="J41" s="3223"/>
    </row>
    <row r="42" spans="1:10" ht="26.25" thickBot="1">
      <c r="A42" s="3223">
        <v>35</v>
      </c>
      <c r="B42" s="3223" t="s">
        <v>26195</v>
      </c>
      <c r="C42" s="3223" t="str">
        <f t="shared" si="0"/>
        <v>4"</v>
      </c>
      <c r="D42" s="3223" t="s">
        <v>1546</v>
      </c>
      <c r="E42" s="3223" t="s">
        <v>2286</v>
      </c>
      <c r="F42" s="3223" t="s">
        <v>26196</v>
      </c>
      <c r="G42" s="3223"/>
      <c r="H42" s="3223" t="str">
        <f t="shared" si="1"/>
        <v>Drawing</v>
      </c>
      <c r="I42" s="3223" t="s">
        <v>26194</v>
      </c>
      <c r="J42" s="3223"/>
    </row>
    <row r="43" spans="1:10" ht="26.25" thickBot="1">
      <c r="A43" s="3223">
        <v>36</v>
      </c>
      <c r="B43" s="3223" t="s">
        <v>26198</v>
      </c>
      <c r="C43" s="3223" t="str">
        <f t="shared" si="0"/>
        <v>6"</v>
      </c>
      <c r="D43" s="3223" t="s">
        <v>1546</v>
      </c>
      <c r="E43" s="3223" t="s">
        <v>2286</v>
      </c>
      <c r="F43" s="3223" t="s">
        <v>26196</v>
      </c>
      <c r="G43" s="3223"/>
      <c r="H43" s="3223" t="str">
        <f t="shared" si="1"/>
        <v>Drawing</v>
      </c>
      <c r="I43" s="3223" t="s">
        <v>26197</v>
      </c>
      <c r="J43" s="3223"/>
    </row>
    <row r="44" spans="1:10" ht="26.25" thickBot="1">
      <c r="A44" s="3223">
        <v>37</v>
      </c>
      <c r="B44" s="3223" t="s">
        <v>26200</v>
      </c>
      <c r="C44" s="3223" t="str">
        <f t="shared" si="0"/>
        <v>4"</v>
      </c>
      <c r="D44" s="3223" t="s">
        <v>1546</v>
      </c>
      <c r="E44" s="3223" t="s">
        <v>2286</v>
      </c>
      <c r="F44" s="3223" t="s">
        <v>26196</v>
      </c>
      <c r="G44" s="3223"/>
      <c r="H44" s="3223" t="str">
        <f t="shared" si="1"/>
        <v>Drawing</v>
      </c>
      <c r="I44" s="3223" t="s">
        <v>26199</v>
      </c>
      <c r="J44" s="3223"/>
    </row>
    <row r="45" spans="1:10" ht="26.25" thickBot="1">
      <c r="A45" s="3223">
        <v>38</v>
      </c>
      <c r="B45" s="3223" t="s">
        <v>26202</v>
      </c>
      <c r="C45" s="3223" t="str">
        <f t="shared" si="0"/>
        <v>4"</v>
      </c>
      <c r="D45" s="3223" t="s">
        <v>1546</v>
      </c>
      <c r="E45" s="3223" t="s">
        <v>2286</v>
      </c>
      <c r="F45" s="3223" t="s">
        <v>26196</v>
      </c>
      <c r="G45" s="3223"/>
      <c r="H45" s="3223" t="str">
        <f t="shared" si="1"/>
        <v>Drawing</v>
      </c>
      <c r="I45" s="3223" t="s">
        <v>26201</v>
      </c>
      <c r="J45" s="3223"/>
    </row>
    <row r="46" spans="1:10" ht="26.25" thickBot="1">
      <c r="A46" s="3223">
        <v>39</v>
      </c>
      <c r="B46" s="3223" t="s">
        <v>26204</v>
      </c>
      <c r="C46" s="3223" t="str">
        <f t="shared" si="0"/>
        <v>4"</v>
      </c>
      <c r="D46" s="3223" t="s">
        <v>1546</v>
      </c>
      <c r="E46" s="3223" t="s">
        <v>2286</v>
      </c>
      <c r="F46" s="3223" t="s">
        <v>26196</v>
      </c>
      <c r="G46" s="3223"/>
      <c r="H46" s="3223" t="str">
        <f t="shared" si="1"/>
        <v>Drawing</v>
      </c>
      <c r="I46" s="3223" t="s">
        <v>26203</v>
      </c>
      <c r="J46" s="3223"/>
    </row>
    <row r="47" spans="1:10" ht="26.25" thickBot="1">
      <c r="A47" s="3223">
        <v>40</v>
      </c>
      <c r="B47" s="3223" t="s">
        <v>26206</v>
      </c>
      <c r="C47" s="3223" t="str">
        <f t="shared" si="0"/>
        <v>4"</v>
      </c>
      <c r="D47" s="3223" t="s">
        <v>1546</v>
      </c>
      <c r="E47" s="3223" t="s">
        <v>2286</v>
      </c>
      <c r="F47" s="3223" t="s">
        <v>26196</v>
      </c>
      <c r="G47" s="3223"/>
      <c r="H47" s="3223" t="str">
        <f t="shared" si="1"/>
        <v>Drawing</v>
      </c>
      <c r="I47" s="3223" t="s">
        <v>26205</v>
      </c>
      <c r="J47" s="3223"/>
    </row>
    <row r="48" spans="1:10" ht="26.25" thickBot="1">
      <c r="A48" s="3223">
        <v>41</v>
      </c>
      <c r="B48" s="3223" t="s">
        <v>26208</v>
      </c>
      <c r="C48" s="3223" t="str">
        <f t="shared" si="0"/>
        <v>4"</v>
      </c>
      <c r="D48" s="3223" t="s">
        <v>1546</v>
      </c>
      <c r="E48" s="3223" t="s">
        <v>2286</v>
      </c>
      <c r="F48" s="3223" t="s">
        <v>26196</v>
      </c>
      <c r="G48" s="3223"/>
      <c r="H48" s="3223" t="str">
        <f t="shared" si="1"/>
        <v>Drawing</v>
      </c>
      <c r="I48" s="3223" t="s">
        <v>26207</v>
      </c>
      <c r="J48" s="3223"/>
    </row>
    <row r="49" spans="1:10" ht="26.25" thickBot="1">
      <c r="A49" s="3223">
        <v>42</v>
      </c>
      <c r="B49" s="3223" t="s">
        <v>26210</v>
      </c>
      <c r="C49" s="3223" t="str">
        <f t="shared" si="0"/>
        <v>3"</v>
      </c>
      <c r="D49" s="3223" t="s">
        <v>1546</v>
      </c>
      <c r="E49" s="3223" t="s">
        <v>2286</v>
      </c>
      <c r="F49" s="3223" t="s">
        <v>26196</v>
      </c>
      <c r="G49" s="3223"/>
      <c r="H49" s="3223" t="str">
        <f t="shared" si="1"/>
        <v>Drawing</v>
      </c>
      <c r="I49" s="3223" t="s">
        <v>26209</v>
      </c>
      <c r="J49" s="3223"/>
    </row>
    <row r="50" spans="1:10" ht="26.25" thickBot="1">
      <c r="A50" s="3223">
        <v>43</v>
      </c>
      <c r="B50" s="3223" t="s">
        <v>26212</v>
      </c>
      <c r="C50" s="3223" t="str">
        <f t="shared" si="0"/>
        <v>3"</v>
      </c>
      <c r="D50" s="3223" t="s">
        <v>1546</v>
      </c>
      <c r="E50" s="3223" t="s">
        <v>2286</v>
      </c>
      <c r="F50" s="3223" t="s">
        <v>6255</v>
      </c>
      <c r="G50" s="3223"/>
      <c r="H50" s="3223" t="str">
        <f t="shared" si="1"/>
        <v>Drawing</v>
      </c>
      <c r="I50" s="3223" t="s">
        <v>26211</v>
      </c>
      <c r="J50" s="3223"/>
    </row>
    <row r="51" spans="1:10" ht="26.25" thickBot="1">
      <c r="A51" s="3223">
        <v>44</v>
      </c>
      <c r="B51" s="3223" t="s">
        <v>26214</v>
      </c>
      <c r="C51" s="3223" t="str">
        <f t="shared" si="0"/>
        <v>18"</v>
      </c>
      <c r="D51" s="3223" t="s">
        <v>26215</v>
      </c>
      <c r="E51" s="3223" t="s">
        <v>2286</v>
      </c>
      <c r="F51" s="3223" t="s">
        <v>6255</v>
      </c>
      <c r="G51" s="3223"/>
      <c r="H51" s="3223" t="str">
        <f t="shared" si="1"/>
        <v>Drawing</v>
      </c>
      <c r="I51" s="3223" t="s">
        <v>26213</v>
      </c>
      <c r="J51" s="3223"/>
    </row>
    <row r="52" spans="1:10" ht="26.25" thickBot="1">
      <c r="A52" s="3223">
        <v>45</v>
      </c>
      <c r="B52" s="3223" t="s">
        <v>26217</v>
      </c>
      <c r="C52" s="3223" t="str">
        <f t="shared" si="0"/>
        <v>4"</v>
      </c>
      <c r="D52" s="3223" t="s">
        <v>26215</v>
      </c>
      <c r="E52" s="3223" t="s">
        <v>2286</v>
      </c>
      <c r="F52" s="3223" t="s">
        <v>6255</v>
      </c>
      <c r="G52" s="3223"/>
      <c r="H52" s="3223" t="str">
        <f t="shared" si="1"/>
        <v>Drawing</v>
      </c>
      <c r="I52" s="3223" t="s">
        <v>26216</v>
      </c>
      <c r="J52" s="3223"/>
    </row>
    <row r="53" spans="1:10" ht="26.25" thickBot="1">
      <c r="A53" s="3223">
        <v>46</v>
      </c>
      <c r="B53" s="3223" t="s">
        <v>26219</v>
      </c>
      <c r="C53" s="3223" t="str">
        <f t="shared" si="0"/>
        <v>12"</v>
      </c>
      <c r="D53" s="3223" t="s">
        <v>26215</v>
      </c>
      <c r="E53" s="3223" t="s">
        <v>2286</v>
      </c>
      <c r="F53" s="3223" t="s">
        <v>6255</v>
      </c>
      <c r="G53" s="3223"/>
      <c r="H53" s="3223" t="str">
        <f t="shared" si="1"/>
        <v>Drawing</v>
      </c>
      <c r="I53" s="3223" t="s">
        <v>26218</v>
      </c>
      <c r="J53" s="3223"/>
    </row>
    <row r="54" spans="1:10" ht="26.25" thickBot="1">
      <c r="A54" s="3223">
        <v>47</v>
      </c>
      <c r="B54" s="3223" t="s">
        <v>26221</v>
      </c>
      <c r="C54" s="3223" t="str">
        <f t="shared" si="0"/>
        <v>12"</v>
      </c>
      <c r="D54" s="3223" t="s">
        <v>26215</v>
      </c>
      <c r="E54" s="3223" t="s">
        <v>2286</v>
      </c>
      <c r="F54" s="3223" t="s">
        <v>6255</v>
      </c>
      <c r="G54" s="3223"/>
      <c r="H54" s="3223" t="str">
        <f t="shared" si="1"/>
        <v>Drawing</v>
      </c>
      <c r="I54" s="3223" t="s">
        <v>26220</v>
      </c>
      <c r="J54" s="3223"/>
    </row>
    <row r="55" spans="1:10" ht="26.25" thickBot="1">
      <c r="A55" s="3223">
        <v>48</v>
      </c>
      <c r="B55" s="3223" t="s">
        <v>26221</v>
      </c>
      <c r="C55" s="3223" t="str">
        <f t="shared" si="0"/>
        <v>12"</v>
      </c>
      <c r="D55" s="3223" t="s">
        <v>26215</v>
      </c>
      <c r="E55" s="3223" t="s">
        <v>2286</v>
      </c>
      <c r="F55" s="3223" t="s">
        <v>6255</v>
      </c>
      <c r="G55" s="3223"/>
      <c r="H55" s="3223" t="str">
        <f t="shared" si="1"/>
        <v>Drawing</v>
      </c>
      <c r="I55" s="3223" t="s">
        <v>26222</v>
      </c>
      <c r="J55" s="3223"/>
    </row>
    <row r="56" spans="1:10" ht="26.25" thickBot="1">
      <c r="A56" s="3223">
        <v>49</v>
      </c>
      <c r="B56" s="3223" t="s">
        <v>26224</v>
      </c>
      <c r="C56" s="3223" t="str">
        <f t="shared" si="0"/>
        <v>4"</v>
      </c>
      <c r="D56" s="3223" t="s">
        <v>26215</v>
      </c>
      <c r="E56" s="3223" t="s">
        <v>2286</v>
      </c>
      <c r="F56" s="3223" t="s">
        <v>6255</v>
      </c>
      <c r="G56" s="3223"/>
      <c r="H56" s="3223" t="str">
        <f t="shared" si="1"/>
        <v>Drawing</v>
      </c>
      <c r="I56" s="3223" t="s">
        <v>26223</v>
      </c>
      <c r="J56" s="3223"/>
    </row>
    <row r="57" spans="1:10" ht="26.25" thickBot="1">
      <c r="A57" s="3223">
        <v>50</v>
      </c>
      <c r="B57" s="3223" t="s">
        <v>26226</v>
      </c>
      <c r="C57" s="3223" t="str">
        <f t="shared" si="0"/>
        <v>12"</v>
      </c>
      <c r="D57" s="3223" t="s">
        <v>26215</v>
      </c>
      <c r="E57" s="3223" t="s">
        <v>2286</v>
      </c>
      <c r="F57" s="3223" t="s">
        <v>6255</v>
      </c>
      <c r="G57" s="3223"/>
      <c r="H57" s="3223" t="str">
        <f t="shared" si="1"/>
        <v>Drawing</v>
      </c>
      <c r="I57" s="3223" t="s">
        <v>26225</v>
      </c>
      <c r="J57" s="3223"/>
    </row>
    <row r="58" spans="1:10" ht="26.25" thickBot="1">
      <c r="A58" s="3223">
        <v>51</v>
      </c>
      <c r="B58" s="3223" t="s">
        <v>26226</v>
      </c>
      <c r="C58" s="3223" t="str">
        <f t="shared" si="0"/>
        <v>12"</v>
      </c>
      <c r="D58" s="3223" t="s">
        <v>26215</v>
      </c>
      <c r="E58" s="3223" t="s">
        <v>2286</v>
      </c>
      <c r="F58" s="3223" t="s">
        <v>6255</v>
      </c>
      <c r="G58" s="3223"/>
      <c r="H58" s="3223" t="str">
        <f t="shared" si="1"/>
        <v>Drawing</v>
      </c>
      <c r="I58" s="3223" t="s">
        <v>26227</v>
      </c>
      <c r="J58" s="3223"/>
    </row>
    <row r="59" spans="1:10" ht="26.25" thickBot="1">
      <c r="A59" s="3223">
        <v>52</v>
      </c>
      <c r="B59" s="3223" t="s">
        <v>26229</v>
      </c>
      <c r="C59" s="3223" t="str">
        <f t="shared" si="0"/>
        <v>12"</v>
      </c>
      <c r="D59" s="3223" t="s">
        <v>26215</v>
      </c>
      <c r="E59" s="3223" t="s">
        <v>2286</v>
      </c>
      <c r="F59" s="3223" t="s">
        <v>6255</v>
      </c>
      <c r="G59" s="3223"/>
      <c r="H59" s="3223" t="str">
        <f t="shared" si="1"/>
        <v>Drawing</v>
      </c>
      <c r="I59" s="3223" t="s">
        <v>26228</v>
      </c>
      <c r="J59" s="3223"/>
    </row>
    <row r="60" spans="1:10" ht="26.25" thickBot="1">
      <c r="A60" s="3223">
        <v>53</v>
      </c>
      <c r="B60" s="3223" t="s">
        <v>26229</v>
      </c>
      <c r="C60" s="3223" t="str">
        <f t="shared" si="0"/>
        <v>12"</v>
      </c>
      <c r="D60" s="3223" t="s">
        <v>26215</v>
      </c>
      <c r="E60" s="3223" t="s">
        <v>2286</v>
      </c>
      <c r="F60" s="3223" t="s">
        <v>6255</v>
      </c>
      <c r="G60" s="3223"/>
      <c r="H60" s="3223" t="str">
        <f t="shared" si="1"/>
        <v>Drawing</v>
      </c>
      <c r="I60" s="3223" t="s">
        <v>26230</v>
      </c>
      <c r="J60" s="3223"/>
    </row>
    <row r="61" spans="1:10" ht="26.25" thickBot="1">
      <c r="A61" s="3223">
        <v>54</v>
      </c>
      <c r="B61" s="3223" t="s">
        <v>26229</v>
      </c>
      <c r="C61" s="3223" t="str">
        <f t="shared" si="0"/>
        <v>12"</v>
      </c>
      <c r="D61" s="3223" t="s">
        <v>26215</v>
      </c>
      <c r="E61" s="3223" t="s">
        <v>2286</v>
      </c>
      <c r="F61" s="3223" t="s">
        <v>6255</v>
      </c>
      <c r="G61" s="3223"/>
      <c r="H61" s="3223" t="str">
        <f t="shared" si="1"/>
        <v>Drawing</v>
      </c>
      <c r="I61" s="3223" t="s">
        <v>26231</v>
      </c>
      <c r="J61" s="3223"/>
    </row>
    <row r="62" spans="1:10" ht="26.25" thickBot="1">
      <c r="A62" s="3223">
        <v>55</v>
      </c>
      <c r="B62" s="3223" t="s">
        <v>26233</v>
      </c>
      <c r="C62" s="3223" t="str">
        <f t="shared" si="0"/>
        <v>2-1/2"</v>
      </c>
      <c r="D62" s="3223" t="s">
        <v>26215</v>
      </c>
      <c r="E62" s="3223" t="s">
        <v>2286</v>
      </c>
      <c r="F62" s="3223" t="s">
        <v>6255</v>
      </c>
      <c r="G62" s="3223"/>
      <c r="H62" s="3223" t="str">
        <f t="shared" si="1"/>
        <v>Drawing</v>
      </c>
      <c r="I62" s="3223" t="s">
        <v>26232</v>
      </c>
      <c r="J62" s="3223"/>
    </row>
    <row r="63" spans="1:10" ht="15.75" thickBot="1">
      <c r="A63" s="3223">
        <v>56</v>
      </c>
      <c r="B63" s="3223" t="s">
        <v>26235</v>
      </c>
      <c r="C63" s="3223" t="str">
        <f t="shared" si="0"/>
        <v>2"</v>
      </c>
      <c r="D63" s="3223" t="s">
        <v>2436</v>
      </c>
      <c r="E63" s="3223" t="s">
        <v>3744</v>
      </c>
      <c r="F63" s="3223" t="s">
        <v>6255</v>
      </c>
      <c r="G63" s="3223"/>
      <c r="H63" s="3223" t="str">
        <f t="shared" si="1"/>
        <v>Drawing</v>
      </c>
      <c r="I63" s="3223" t="s">
        <v>26234</v>
      </c>
      <c r="J63" s="3223"/>
    </row>
    <row r="64" spans="1:10" ht="15.75" thickBot="1">
      <c r="A64" s="3223">
        <v>57</v>
      </c>
      <c r="B64" s="3223" t="s">
        <v>26235</v>
      </c>
      <c r="C64" s="3223" t="str">
        <f t="shared" si="0"/>
        <v>2"</v>
      </c>
      <c r="D64" s="3223" t="s">
        <v>2436</v>
      </c>
      <c r="E64" s="3223" t="s">
        <v>3744</v>
      </c>
      <c r="F64" s="3223" t="s">
        <v>6255</v>
      </c>
      <c r="G64" s="3223"/>
      <c r="H64" s="3223" t="str">
        <f t="shared" si="1"/>
        <v>Drawing</v>
      </c>
      <c r="I64" s="3223" t="s">
        <v>26236</v>
      </c>
      <c r="J64" s="3223"/>
    </row>
    <row r="65" spans="1:10" ht="15.75" thickBot="1">
      <c r="A65" s="3223">
        <v>58</v>
      </c>
      <c r="B65" s="3223" t="s">
        <v>26235</v>
      </c>
      <c r="C65" s="3223" t="str">
        <f t="shared" si="0"/>
        <v>2"</v>
      </c>
      <c r="D65" s="3223" t="s">
        <v>2436</v>
      </c>
      <c r="E65" s="3223" t="s">
        <v>3744</v>
      </c>
      <c r="F65" s="3223" t="s">
        <v>6255</v>
      </c>
      <c r="G65" s="3223"/>
      <c r="H65" s="3223" t="str">
        <f t="shared" si="1"/>
        <v>Drawing</v>
      </c>
      <c r="I65" s="3223" t="s">
        <v>26237</v>
      </c>
      <c r="J65" s="3223"/>
    </row>
    <row r="66" spans="1:10" ht="15.75" thickBot="1">
      <c r="A66" s="3223">
        <v>59</v>
      </c>
      <c r="B66" s="3223" t="s">
        <v>26235</v>
      </c>
      <c r="C66" s="3223" t="str">
        <f t="shared" si="0"/>
        <v>2"</v>
      </c>
      <c r="D66" s="3223" t="s">
        <v>2436</v>
      </c>
      <c r="E66" s="3223" t="s">
        <v>3744</v>
      </c>
      <c r="F66" s="3223" t="s">
        <v>6255</v>
      </c>
      <c r="G66" s="3223"/>
      <c r="H66" s="3223" t="str">
        <f t="shared" si="1"/>
        <v>Drawing</v>
      </c>
      <c r="I66" s="3223" t="s">
        <v>26238</v>
      </c>
      <c r="J66" s="3223"/>
    </row>
    <row r="67" spans="1:10" ht="15.75" thickBot="1">
      <c r="A67" s="3223">
        <v>60</v>
      </c>
      <c r="B67" s="3223" t="s">
        <v>26240</v>
      </c>
      <c r="C67" s="3223" t="str">
        <f t="shared" si="0"/>
        <v>4"</v>
      </c>
      <c r="D67" s="3223" t="s">
        <v>2436</v>
      </c>
      <c r="E67" s="3223" t="s">
        <v>3744</v>
      </c>
      <c r="F67" s="3223" t="s">
        <v>6255</v>
      </c>
      <c r="G67" s="3223"/>
      <c r="H67" s="3223" t="str">
        <f t="shared" si="1"/>
        <v>Drawing</v>
      </c>
      <c r="I67" s="3223" t="s">
        <v>26239</v>
      </c>
      <c r="J67" s="3223"/>
    </row>
    <row r="68" spans="1:10" ht="26.25" thickBot="1">
      <c r="A68" s="3223">
        <v>61</v>
      </c>
      <c r="B68" s="3223" t="s">
        <v>26242</v>
      </c>
      <c r="C68" s="3223" t="str">
        <f t="shared" si="0"/>
        <v>6"</v>
      </c>
      <c r="D68" s="3223" t="s">
        <v>22494</v>
      </c>
      <c r="E68" s="3223" t="s">
        <v>2286</v>
      </c>
      <c r="F68" s="3223" t="s">
        <v>6255</v>
      </c>
      <c r="G68" s="3223"/>
      <c r="H68" s="3223" t="str">
        <f t="shared" si="1"/>
        <v>Drawing</v>
      </c>
      <c r="I68" s="3223" t="s">
        <v>26241</v>
      </c>
      <c r="J68" s="3223"/>
    </row>
    <row r="69" spans="1:10" ht="26.25" thickBot="1">
      <c r="A69" s="3223">
        <v>-62</v>
      </c>
      <c r="B69" s="3223" t="s">
        <v>26244</v>
      </c>
      <c r="C69" s="3223" t="str">
        <f t="shared" si="0"/>
        <v>6"</v>
      </c>
      <c r="D69" s="3223" t="s">
        <v>22494</v>
      </c>
      <c r="E69" s="3223" t="s">
        <v>2286</v>
      </c>
      <c r="F69" s="3223" t="s">
        <v>6255</v>
      </c>
      <c r="G69" s="3223"/>
      <c r="H69" s="3223" t="str">
        <f t="shared" si="1"/>
        <v>Drawing</v>
      </c>
      <c r="I69" s="3223" t="s">
        <v>26243</v>
      </c>
      <c r="J69" s="3223"/>
    </row>
    <row r="70" spans="1:10" ht="26.25" thickBot="1">
      <c r="A70" s="3223">
        <v>63</v>
      </c>
      <c r="B70" s="3223" t="s">
        <v>26246</v>
      </c>
      <c r="C70" s="3223" t="str">
        <f t="shared" si="0"/>
        <v>6"</v>
      </c>
      <c r="D70" s="3223" t="s">
        <v>22494</v>
      </c>
      <c r="E70" s="3223" t="s">
        <v>2286</v>
      </c>
      <c r="F70" s="3223" t="s">
        <v>6255</v>
      </c>
      <c r="G70" s="3223"/>
      <c r="H70" s="3223" t="str">
        <f t="shared" si="1"/>
        <v>Drawing</v>
      </c>
      <c r="I70" s="3223" t="s">
        <v>26245</v>
      </c>
      <c r="J70" s="3223"/>
    </row>
    <row r="71" spans="1:10" ht="26.25" thickBot="1">
      <c r="A71" s="3223">
        <v>64</v>
      </c>
      <c r="B71" s="3223" t="s">
        <v>26248</v>
      </c>
      <c r="C71" s="3223" t="str">
        <f t="shared" si="0"/>
        <v>2"</v>
      </c>
      <c r="D71" s="3223" t="s">
        <v>22494</v>
      </c>
      <c r="E71" s="3223" t="s">
        <v>2286</v>
      </c>
      <c r="F71" s="3223" t="s">
        <v>6255</v>
      </c>
      <c r="G71" s="3223"/>
      <c r="H71" s="3223" t="str">
        <f t="shared" si="1"/>
        <v>Drawing</v>
      </c>
      <c r="I71" s="3223" t="s">
        <v>26247</v>
      </c>
      <c r="J71" s="3223"/>
    </row>
    <row r="72" spans="1:10" ht="26.25" thickBot="1">
      <c r="A72" s="3223">
        <v>65</v>
      </c>
      <c r="B72" s="3223" t="s">
        <v>26250</v>
      </c>
      <c r="C72" s="3223" t="str">
        <f t="shared" ref="C72:C135" si="2">LEFT(B72, FIND("""", B72))</f>
        <v>6"</v>
      </c>
      <c r="D72" s="3223" t="s">
        <v>22494</v>
      </c>
      <c r="E72" s="3223" t="s">
        <v>2286</v>
      </c>
      <c r="F72" s="3223" t="s">
        <v>6255</v>
      </c>
      <c r="G72" s="3223"/>
      <c r="H72" s="3223" t="str">
        <f t="shared" ref="H72:H135" si="3">HYPERLINK("\\CAD-PC\1Data\3.Documentation\Isometric DWG MHI\" &amp; I72 &amp; ".pdf", "Drawing")</f>
        <v>Drawing</v>
      </c>
      <c r="I72" s="3223" t="s">
        <v>26249</v>
      </c>
      <c r="J72" s="3223"/>
    </row>
    <row r="73" spans="1:10" ht="26.25" thickBot="1">
      <c r="A73" s="3223">
        <v>66</v>
      </c>
      <c r="B73" s="3223" t="s">
        <v>26252</v>
      </c>
      <c r="C73" s="3223" t="str">
        <f t="shared" si="2"/>
        <v>4"</v>
      </c>
      <c r="D73" s="3223" t="s">
        <v>22494</v>
      </c>
      <c r="E73" s="3223" t="s">
        <v>2286</v>
      </c>
      <c r="F73" s="3223" t="s">
        <v>6255</v>
      </c>
      <c r="G73" s="3223"/>
      <c r="H73" s="3223" t="str">
        <f t="shared" si="3"/>
        <v>Drawing</v>
      </c>
      <c r="I73" s="3223" t="s">
        <v>26251</v>
      </c>
      <c r="J73" s="3223"/>
    </row>
    <row r="74" spans="1:10" ht="26.25" thickBot="1">
      <c r="A74" s="3223">
        <v>67</v>
      </c>
      <c r="B74" s="3223" t="s">
        <v>26254</v>
      </c>
      <c r="C74" s="3223" t="str">
        <f t="shared" si="2"/>
        <v>2"</v>
      </c>
      <c r="D74" s="3223" t="s">
        <v>22494</v>
      </c>
      <c r="E74" s="3223" t="s">
        <v>2286</v>
      </c>
      <c r="F74" s="3223" t="s">
        <v>6255</v>
      </c>
      <c r="G74" s="3223"/>
      <c r="H74" s="3223" t="str">
        <f t="shared" si="3"/>
        <v>Drawing</v>
      </c>
      <c r="I74" s="3223" t="s">
        <v>26253</v>
      </c>
      <c r="J74" s="3223"/>
    </row>
    <row r="75" spans="1:10" ht="15.75" thickBot="1">
      <c r="A75" s="3223">
        <v>68</v>
      </c>
      <c r="B75" s="3223" t="s">
        <v>26256</v>
      </c>
      <c r="C75" s="3223" t="str">
        <f t="shared" si="2"/>
        <v>8"</v>
      </c>
      <c r="D75" s="3223" t="s">
        <v>22496</v>
      </c>
      <c r="E75" s="3223" t="s">
        <v>2405</v>
      </c>
      <c r="F75" s="3223" t="s">
        <v>6255</v>
      </c>
      <c r="G75" s="3223"/>
      <c r="H75" s="3223" t="str">
        <f t="shared" si="3"/>
        <v>Drawing</v>
      </c>
      <c r="I75" s="3223" t="s">
        <v>26255</v>
      </c>
      <c r="J75" s="3223"/>
    </row>
    <row r="76" spans="1:10" ht="15.75" thickBot="1">
      <c r="A76" s="3223">
        <v>69</v>
      </c>
      <c r="B76" s="3223" t="s">
        <v>26258</v>
      </c>
      <c r="C76" s="3223" t="str">
        <f t="shared" si="2"/>
        <v>4"</v>
      </c>
      <c r="D76" s="3223" t="s">
        <v>22496</v>
      </c>
      <c r="E76" s="3223" t="s">
        <v>2405</v>
      </c>
      <c r="F76" s="3223" t="s">
        <v>6255</v>
      </c>
      <c r="G76" s="3223"/>
      <c r="H76" s="3223" t="str">
        <f t="shared" si="3"/>
        <v>Drawing</v>
      </c>
      <c r="I76" s="3223" t="s">
        <v>26257</v>
      </c>
      <c r="J76" s="3223"/>
    </row>
    <row r="77" spans="1:10" ht="15.75" thickBot="1">
      <c r="A77" s="3223">
        <v>70</v>
      </c>
      <c r="B77" s="3223" t="s">
        <v>26260</v>
      </c>
      <c r="C77" s="3223" t="str">
        <f t="shared" si="2"/>
        <v>4"</v>
      </c>
      <c r="D77" s="3223" t="s">
        <v>22496</v>
      </c>
      <c r="E77" s="3223" t="s">
        <v>2405</v>
      </c>
      <c r="F77" s="3223" t="s">
        <v>6255</v>
      </c>
      <c r="G77" s="3223"/>
      <c r="H77" s="3223" t="str">
        <f t="shared" si="3"/>
        <v>Drawing</v>
      </c>
      <c r="I77" s="3223" t="s">
        <v>26259</v>
      </c>
      <c r="J77" s="3223"/>
    </row>
    <row r="78" spans="1:10" ht="15.75" thickBot="1">
      <c r="A78" s="3223">
        <v>71</v>
      </c>
      <c r="B78" s="3223" t="s">
        <v>26262</v>
      </c>
      <c r="C78" s="3223" t="str">
        <f t="shared" si="2"/>
        <v>3"</v>
      </c>
      <c r="D78" s="3223" t="s">
        <v>22496</v>
      </c>
      <c r="E78" s="3223" t="s">
        <v>2405</v>
      </c>
      <c r="F78" s="3223" t="s">
        <v>6255</v>
      </c>
      <c r="G78" s="3223"/>
      <c r="H78" s="3223" t="str">
        <f t="shared" si="3"/>
        <v>Drawing</v>
      </c>
      <c r="I78" s="3223" t="s">
        <v>26261</v>
      </c>
      <c r="J78" s="3223"/>
    </row>
    <row r="79" spans="1:10" ht="26.25" thickBot="1">
      <c r="A79" s="3223">
        <v>72</v>
      </c>
      <c r="B79" s="3223" t="s">
        <v>26264</v>
      </c>
      <c r="C79" s="3223" t="str">
        <f t="shared" si="2"/>
        <v>3"</v>
      </c>
      <c r="D79" s="3223" t="s">
        <v>12069</v>
      </c>
      <c r="E79" s="3223" t="s">
        <v>2405</v>
      </c>
      <c r="F79" s="3223" t="s">
        <v>6255</v>
      </c>
      <c r="G79" s="3223"/>
      <c r="H79" s="3223" t="str">
        <f t="shared" si="3"/>
        <v>Drawing</v>
      </c>
      <c r="I79" s="3223" t="s">
        <v>26263</v>
      </c>
      <c r="J79" s="3223"/>
    </row>
    <row r="80" spans="1:10" ht="26.25" thickBot="1">
      <c r="A80" s="3223">
        <v>73</v>
      </c>
      <c r="B80" s="3223" t="s">
        <v>26266</v>
      </c>
      <c r="C80" s="3223" t="str">
        <f t="shared" si="2"/>
        <v>3"</v>
      </c>
      <c r="D80" s="3223" t="s">
        <v>12069</v>
      </c>
      <c r="E80" s="3223" t="s">
        <v>2405</v>
      </c>
      <c r="F80" s="3223" t="s">
        <v>6255</v>
      </c>
      <c r="G80" s="3223"/>
      <c r="H80" s="3223" t="str">
        <f t="shared" si="3"/>
        <v>Drawing</v>
      </c>
      <c r="I80" s="3223" t="s">
        <v>26265</v>
      </c>
      <c r="J80" s="3223"/>
    </row>
    <row r="81" spans="1:10" ht="26.25" thickBot="1">
      <c r="A81" s="3223">
        <v>74</v>
      </c>
      <c r="B81" s="3223" t="s">
        <v>26268</v>
      </c>
      <c r="C81" s="3223" t="str">
        <f t="shared" si="2"/>
        <v>3"</v>
      </c>
      <c r="D81" s="3223" t="s">
        <v>12069</v>
      </c>
      <c r="E81" s="3223" t="s">
        <v>2405</v>
      </c>
      <c r="F81" s="3223" t="s">
        <v>6255</v>
      </c>
      <c r="G81" s="3223"/>
      <c r="H81" s="3223" t="str">
        <f t="shared" si="3"/>
        <v>Drawing</v>
      </c>
      <c r="I81" s="3223" t="s">
        <v>26267</v>
      </c>
      <c r="J81" s="3223"/>
    </row>
    <row r="82" spans="1:10" ht="26.25" thickBot="1">
      <c r="A82" s="3223">
        <v>75</v>
      </c>
      <c r="B82" s="3223" t="s">
        <v>26270</v>
      </c>
      <c r="C82" s="3223" t="str">
        <f t="shared" si="2"/>
        <v>3"</v>
      </c>
      <c r="D82" s="3223" t="s">
        <v>12069</v>
      </c>
      <c r="E82" s="3223" t="s">
        <v>2405</v>
      </c>
      <c r="F82" s="3223" t="s">
        <v>6255</v>
      </c>
      <c r="G82" s="3223"/>
      <c r="H82" s="3223" t="str">
        <f t="shared" si="3"/>
        <v>Drawing</v>
      </c>
      <c r="I82" s="3223" t="s">
        <v>26269</v>
      </c>
      <c r="J82" s="3223"/>
    </row>
    <row r="83" spans="1:10" ht="15.75" thickBot="1">
      <c r="A83" s="3223">
        <v>76</v>
      </c>
      <c r="B83" s="3223" t="s">
        <v>26272</v>
      </c>
      <c r="C83" s="3223" t="str">
        <f t="shared" si="2"/>
        <v>6"</v>
      </c>
      <c r="D83" s="3223" t="s">
        <v>4621</v>
      </c>
      <c r="E83" s="3223" t="s">
        <v>2286</v>
      </c>
      <c r="F83" s="3223" t="s">
        <v>26196</v>
      </c>
      <c r="G83" s="3223" t="s">
        <v>6181</v>
      </c>
      <c r="H83" s="3223" t="str">
        <f t="shared" si="3"/>
        <v>Drawing</v>
      </c>
      <c r="I83" s="3223" t="s">
        <v>26271</v>
      </c>
      <c r="J83" s="3223"/>
    </row>
    <row r="84" spans="1:10" ht="15.75" thickBot="1">
      <c r="A84" s="3223">
        <v>77</v>
      </c>
      <c r="B84" s="3223" t="s">
        <v>26274</v>
      </c>
      <c r="C84" s="3223" t="str">
        <f t="shared" si="2"/>
        <v>6"</v>
      </c>
      <c r="D84" s="3223" t="s">
        <v>4621</v>
      </c>
      <c r="E84" s="3223" t="s">
        <v>2286</v>
      </c>
      <c r="F84" s="3223" t="s">
        <v>6255</v>
      </c>
      <c r="G84" s="3223" t="s">
        <v>6181</v>
      </c>
      <c r="H84" s="3223" t="str">
        <f t="shared" si="3"/>
        <v>Drawing</v>
      </c>
      <c r="I84" s="3223" t="s">
        <v>26273</v>
      </c>
      <c r="J84" s="3223"/>
    </row>
    <row r="85" spans="1:10" ht="39" thickBot="1">
      <c r="A85" s="3223">
        <v>78</v>
      </c>
      <c r="B85" s="3223" t="s">
        <v>26276</v>
      </c>
      <c r="C85" s="3223" t="str">
        <f t="shared" si="2"/>
        <v>2"</v>
      </c>
      <c r="D85" s="3223" t="s">
        <v>22497</v>
      </c>
      <c r="E85" s="3223" t="s">
        <v>3373</v>
      </c>
      <c r="F85" s="3223" t="s">
        <v>6255</v>
      </c>
      <c r="G85" s="3223"/>
      <c r="H85" s="3223" t="str">
        <f t="shared" si="3"/>
        <v>Drawing</v>
      </c>
      <c r="I85" s="3223" t="s">
        <v>26275</v>
      </c>
      <c r="J85" s="3223"/>
    </row>
    <row r="86" spans="1:10" ht="39" thickBot="1">
      <c r="A86" s="3223">
        <v>79</v>
      </c>
      <c r="B86" s="3223" t="s">
        <v>26278</v>
      </c>
      <c r="C86" s="3223" t="str">
        <f t="shared" si="2"/>
        <v>6"</v>
      </c>
      <c r="D86" s="3223" t="s">
        <v>22497</v>
      </c>
      <c r="E86" s="3223" t="s">
        <v>3373</v>
      </c>
      <c r="F86" s="3223" t="s">
        <v>6255</v>
      </c>
      <c r="G86" s="3223" t="s">
        <v>6181</v>
      </c>
      <c r="H86" s="3223" t="str">
        <f t="shared" si="3"/>
        <v>Drawing</v>
      </c>
      <c r="I86" s="3223" t="s">
        <v>26277</v>
      </c>
      <c r="J86" s="3223"/>
    </row>
    <row r="87" spans="1:10" ht="39" thickBot="1">
      <c r="A87" s="3223">
        <v>80</v>
      </c>
      <c r="B87" s="3223" t="s">
        <v>26280</v>
      </c>
      <c r="C87" s="3223" t="str">
        <f t="shared" si="2"/>
        <v>10"</v>
      </c>
      <c r="D87" s="3223" t="s">
        <v>22499</v>
      </c>
      <c r="E87" s="3223" t="s">
        <v>3373</v>
      </c>
      <c r="F87" s="3223" t="s">
        <v>6255</v>
      </c>
      <c r="G87" s="3223" t="s">
        <v>6181</v>
      </c>
      <c r="H87" s="3223" t="str">
        <f t="shared" si="3"/>
        <v>Drawing</v>
      </c>
      <c r="I87" s="3223" t="s">
        <v>26279</v>
      </c>
      <c r="J87" s="3223"/>
    </row>
    <row r="88" spans="1:10" ht="39" thickBot="1">
      <c r="A88" s="3223">
        <v>81</v>
      </c>
      <c r="B88" s="3223" t="s">
        <v>26282</v>
      </c>
      <c r="C88" s="3223" t="str">
        <f t="shared" si="2"/>
        <v>8"</v>
      </c>
      <c r="D88" s="3223" t="s">
        <v>22499</v>
      </c>
      <c r="E88" s="3223" t="s">
        <v>3373</v>
      </c>
      <c r="F88" s="3223" t="s">
        <v>6255</v>
      </c>
      <c r="G88" s="3223" t="s">
        <v>6181</v>
      </c>
      <c r="H88" s="3223" t="str">
        <f t="shared" si="3"/>
        <v>Drawing</v>
      </c>
      <c r="I88" s="3223" t="s">
        <v>26281</v>
      </c>
      <c r="J88" s="3223"/>
    </row>
    <row r="89" spans="1:10" ht="26.25" thickBot="1">
      <c r="A89" s="3223">
        <v>82</v>
      </c>
      <c r="B89" s="3223" t="s">
        <v>26284</v>
      </c>
      <c r="C89" s="3223" t="str">
        <f t="shared" si="2"/>
        <v>3"</v>
      </c>
      <c r="D89" s="3223" t="s">
        <v>22500</v>
      </c>
      <c r="E89" s="3223" t="s">
        <v>3744</v>
      </c>
      <c r="F89" s="3223" t="s">
        <v>6255</v>
      </c>
      <c r="G89" s="3223"/>
      <c r="H89" s="3223" t="str">
        <f t="shared" si="3"/>
        <v>Drawing</v>
      </c>
      <c r="I89" s="3223" t="s">
        <v>26283</v>
      </c>
      <c r="J89" s="3223"/>
    </row>
    <row r="90" spans="1:10" ht="26.25" thickBot="1">
      <c r="A90" s="3223">
        <v>83</v>
      </c>
      <c r="B90" s="3223" t="s">
        <v>26286</v>
      </c>
      <c r="C90" s="3223" t="str">
        <f t="shared" si="2"/>
        <v>3"</v>
      </c>
      <c r="D90" s="3223" t="s">
        <v>22500</v>
      </c>
      <c r="E90" s="3223" t="s">
        <v>3744</v>
      </c>
      <c r="F90" s="3223" t="s">
        <v>6255</v>
      </c>
      <c r="G90" s="3223"/>
      <c r="H90" s="3223" t="str">
        <f t="shared" si="3"/>
        <v>Drawing</v>
      </c>
      <c r="I90" s="3223" t="s">
        <v>26285</v>
      </c>
      <c r="J90" s="3223"/>
    </row>
    <row r="91" spans="1:10" ht="26.25" thickBot="1">
      <c r="A91" s="3223">
        <v>84</v>
      </c>
      <c r="B91" s="3223" t="s">
        <v>26288</v>
      </c>
      <c r="C91" s="3223" t="str">
        <f t="shared" si="2"/>
        <v>3"</v>
      </c>
      <c r="D91" s="3223" t="s">
        <v>22500</v>
      </c>
      <c r="E91" s="3223" t="s">
        <v>3744</v>
      </c>
      <c r="F91" s="3223" t="s">
        <v>6255</v>
      </c>
      <c r="G91" s="3223"/>
      <c r="H91" s="3223" t="str">
        <f t="shared" si="3"/>
        <v>Drawing</v>
      </c>
      <c r="I91" s="3223" t="s">
        <v>26287</v>
      </c>
      <c r="J91" s="3223"/>
    </row>
    <row r="92" spans="1:10" ht="26.25" thickBot="1">
      <c r="A92" s="3223">
        <v>85</v>
      </c>
      <c r="B92" s="3223" t="s">
        <v>26288</v>
      </c>
      <c r="C92" s="3223" t="str">
        <f t="shared" si="2"/>
        <v>3"</v>
      </c>
      <c r="D92" s="3223" t="s">
        <v>22500</v>
      </c>
      <c r="E92" s="3223" t="s">
        <v>3744</v>
      </c>
      <c r="F92" s="3223" t="s">
        <v>6255</v>
      </c>
      <c r="G92" s="3223"/>
      <c r="H92" s="3223" t="str">
        <f t="shared" si="3"/>
        <v>Drawing</v>
      </c>
      <c r="I92" s="3223" t="s">
        <v>26289</v>
      </c>
      <c r="J92" s="3223"/>
    </row>
    <row r="93" spans="1:10" ht="15.75" thickBot="1">
      <c r="A93" s="3223">
        <v>86</v>
      </c>
      <c r="B93" s="3223" t="s">
        <v>26291</v>
      </c>
      <c r="C93" s="3223" t="str">
        <f t="shared" si="2"/>
        <v>4"</v>
      </c>
      <c r="D93" s="3223" t="s">
        <v>26292</v>
      </c>
      <c r="E93" s="3223" t="s">
        <v>22504</v>
      </c>
      <c r="F93" s="3223" t="s">
        <v>6255</v>
      </c>
      <c r="G93" s="3223"/>
      <c r="H93" s="3223" t="str">
        <f t="shared" si="3"/>
        <v>Drawing</v>
      </c>
      <c r="I93" s="3223" t="s">
        <v>26290</v>
      </c>
      <c r="J93" s="3223"/>
    </row>
    <row r="94" spans="1:10" ht="15.75" thickBot="1">
      <c r="A94" s="3223">
        <v>87</v>
      </c>
      <c r="B94" s="3223" t="s">
        <v>26294</v>
      </c>
      <c r="C94" s="3223" t="str">
        <f t="shared" si="2"/>
        <v>4"</v>
      </c>
      <c r="D94" s="3223" t="s">
        <v>26292</v>
      </c>
      <c r="E94" s="3223" t="s">
        <v>22504</v>
      </c>
      <c r="F94" s="3223" t="s">
        <v>6255</v>
      </c>
      <c r="G94" s="3223"/>
      <c r="H94" s="3223" t="str">
        <f t="shared" si="3"/>
        <v>Drawing</v>
      </c>
      <c r="I94" s="3223" t="s">
        <v>26293</v>
      </c>
      <c r="J94" s="3223"/>
    </row>
    <row r="95" spans="1:10" ht="15.75" thickBot="1">
      <c r="A95" s="3223">
        <v>88</v>
      </c>
      <c r="B95" s="3223" t="s">
        <v>26296</v>
      </c>
      <c r="C95" s="3223" t="str">
        <f t="shared" si="2"/>
        <v>16"</v>
      </c>
      <c r="D95" s="3223" t="s">
        <v>26292</v>
      </c>
      <c r="E95" s="3223" t="s">
        <v>22504</v>
      </c>
      <c r="F95" s="3223" t="s">
        <v>26196</v>
      </c>
      <c r="G95" s="3223"/>
      <c r="H95" s="3223" t="str">
        <f t="shared" si="3"/>
        <v>Drawing</v>
      </c>
      <c r="I95" s="3223" t="s">
        <v>26295</v>
      </c>
      <c r="J95" s="3223"/>
    </row>
    <row r="96" spans="1:10" ht="15.75" thickBot="1">
      <c r="A96" s="3223">
        <v>89</v>
      </c>
      <c r="B96" s="3223" t="s">
        <v>26298</v>
      </c>
      <c r="C96" s="3223" t="str">
        <f t="shared" si="2"/>
        <v>16"</v>
      </c>
      <c r="D96" s="3223" t="s">
        <v>26292</v>
      </c>
      <c r="E96" s="3223" t="s">
        <v>22504</v>
      </c>
      <c r="F96" s="3223" t="s">
        <v>26196</v>
      </c>
      <c r="G96" s="3223"/>
      <c r="H96" s="3223" t="str">
        <f t="shared" si="3"/>
        <v>Drawing</v>
      </c>
      <c r="I96" s="3223" t="s">
        <v>26297</v>
      </c>
      <c r="J96" s="3223"/>
    </row>
    <row r="97" spans="1:10" ht="15.75" thickBot="1">
      <c r="A97" s="3223">
        <v>90</v>
      </c>
      <c r="B97" s="3223" t="s">
        <v>26300</v>
      </c>
      <c r="C97" s="3223" t="str">
        <f t="shared" si="2"/>
        <v>16"</v>
      </c>
      <c r="D97" s="3223" t="s">
        <v>26292</v>
      </c>
      <c r="E97" s="3223" t="s">
        <v>22504</v>
      </c>
      <c r="F97" s="3223" t="s">
        <v>26196</v>
      </c>
      <c r="G97" s="3223"/>
      <c r="H97" s="3223" t="str">
        <f t="shared" si="3"/>
        <v>Drawing</v>
      </c>
      <c r="I97" s="3223" t="s">
        <v>26299</v>
      </c>
      <c r="J97" s="3223"/>
    </row>
    <row r="98" spans="1:10" ht="15.75" thickBot="1">
      <c r="A98" s="3223">
        <v>91</v>
      </c>
      <c r="B98" s="3223" t="s">
        <v>26302</v>
      </c>
      <c r="C98" s="3223" t="str">
        <f t="shared" si="2"/>
        <v>3"</v>
      </c>
      <c r="D98" s="3223" t="s">
        <v>26292</v>
      </c>
      <c r="E98" s="3223" t="s">
        <v>22504</v>
      </c>
      <c r="F98" s="3223" t="s">
        <v>6255</v>
      </c>
      <c r="G98" s="3223"/>
      <c r="H98" s="3223" t="str">
        <f t="shared" si="3"/>
        <v>Drawing</v>
      </c>
      <c r="I98" s="3223" t="s">
        <v>26301</v>
      </c>
      <c r="J98" s="3223"/>
    </row>
    <row r="99" spans="1:10" ht="26.25" thickBot="1">
      <c r="A99" s="3223">
        <v>92</v>
      </c>
      <c r="B99" s="3223" t="s">
        <v>26304</v>
      </c>
      <c r="C99" s="3223" t="str">
        <f t="shared" si="2"/>
        <v>4"</v>
      </c>
      <c r="D99" s="3223" t="s">
        <v>13150</v>
      </c>
      <c r="E99" s="3223" t="s">
        <v>26292</v>
      </c>
      <c r="F99" s="3223" t="s">
        <v>6255</v>
      </c>
      <c r="G99" s="3223"/>
      <c r="H99" s="3223" t="str">
        <f t="shared" si="3"/>
        <v>Drawing</v>
      </c>
      <c r="I99" s="3223" t="s">
        <v>26303</v>
      </c>
      <c r="J99" s="3223"/>
    </row>
    <row r="100" spans="1:10" ht="26.25" thickBot="1">
      <c r="A100" s="3223">
        <v>93</v>
      </c>
      <c r="B100" s="3223" t="s">
        <v>26306</v>
      </c>
      <c r="C100" s="3223" t="str">
        <f t="shared" si="2"/>
        <v>2"</v>
      </c>
      <c r="D100" s="3223" t="s">
        <v>26307</v>
      </c>
      <c r="E100" s="3223" t="s">
        <v>2286</v>
      </c>
      <c r="F100" s="3223" t="s">
        <v>6255</v>
      </c>
      <c r="G100" s="3223"/>
      <c r="H100" s="3223" t="str">
        <f t="shared" si="3"/>
        <v>Drawing</v>
      </c>
      <c r="I100" s="3223" t="s">
        <v>26305</v>
      </c>
      <c r="J100" s="3223"/>
    </row>
    <row r="101" spans="1:10" ht="26.25" thickBot="1">
      <c r="A101" s="3223">
        <v>94</v>
      </c>
      <c r="B101" s="3223" t="s">
        <v>26309</v>
      </c>
      <c r="C101" s="3223" t="str">
        <f t="shared" si="2"/>
        <v>2"</v>
      </c>
      <c r="D101" s="3223" t="s">
        <v>26307</v>
      </c>
      <c r="E101" s="3223" t="s">
        <v>2286</v>
      </c>
      <c r="F101" s="3223" t="s">
        <v>6255</v>
      </c>
      <c r="G101" s="3223"/>
      <c r="H101" s="3223" t="str">
        <f t="shared" si="3"/>
        <v>Drawing</v>
      </c>
      <c r="I101" s="3223" t="s">
        <v>26308</v>
      </c>
      <c r="J101" s="3223"/>
    </row>
    <row r="102" spans="1:10" ht="26.25" thickBot="1">
      <c r="A102" s="3223">
        <v>95</v>
      </c>
      <c r="B102" s="3223" t="s">
        <v>26311</v>
      </c>
      <c r="C102" s="3223" t="str">
        <f t="shared" si="2"/>
        <v>2"</v>
      </c>
      <c r="D102" s="3223" t="s">
        <v>26307</v>
      </c>
      <c r="E102" s="3223" t="s">
        <v>2286</v>
      </c>
      <c r="F102" s="3223" t="s">
        <v>6255</v>
      </c>
      <c r="G102" s="3223"/>
      <c r="H102" s="3223" t="str">
        <f t="shared" si="3"/>
        <v>Drawing</v>
      </c>
      <c r="I102" s="3223" t="s">
        <v>26310</v>
      </c>
      <c r="J102" s="3223"/>
    </row>
    <row r="103" spans="1:10" ht="39" thickBot="1">
      <c r="A103" s="3223">
        <v>96</v>
      </c>
      <c r="B103" s="3223" t="s">
        <v>26313</v>
      </c>
      <c r="C103" s="3223" t="str">
        <f t="shared" si="2"/>
        <v>4"</v>
      </c>
      <c r="D103" s="3223" t="s">
        <v>26314</v>
      </c>
      <c r="E103" s="3223" t="s">
        <v>2286</v>
      </c>
      <c r="F103" s="3223" t="s">
        <v>6255</v>
      </c>
      <c r="G103" s="3223"/>
      <c r="H103" s="3223" t="str">
        <f t="shared" si="3"/>
        <v>Drawing</v>
      </c>
      <c r="I103" s="3223" t="s">
        <v>26312</v>
      </c>
      <c r="J103" s="3223"/>
    </row>
    <row r="104" spans="1:10" ht="39" thickBot="1">
      <c r="A104" s="3223">
        <v>97</v>
      </c>
      <c r="B104" s="3223" t="s">
        <v>26316</v>
      </c>
      <c r="C104" s="3223" t="str">
        <f t="shared" si="2"/>
        <v>6"</v>
      </c>
      <c r="D104" s="3223" t="s">
        <v>26317</v>
      </c>
      <c r="E104" s="3223" t="s">
        <v>2286</v>
      </c>
      <c r="F104" s="3223" t="s">
        <v>6255</v>
      </c>
      <c r="G104" s="3223"/>
      <c r="H104" s="3223" t="str">
        <f t="shared" si="3"/>
        <v>Drawing</v>
      </c>
      <c r="I104" s="3223" t="s">
        <v>26315</v>
      </c>
      <c r="J104" s="3223"/>
    </row>
    <row r="105" spans="1:10" ht="39" thickBot="1">
      <c r="A105" s="3223">
        <v>98</v>
      </c>
      <c r="B105" s="3223" t="s">
        <v>26319</v>
      </c>
      <c r="C105" s="3223" t="str">
        <f t="shared" si="2"/>
        <v>4"</v>
      </c>
      <c r="D105" s="3223" t="s">
        <v>26317</v>
      </c>
      <c r="E105" s="3223" t="s">
        <v>2286</v>
      </c>
      <c r="F105" s="3223" t="s">
        <v>6255</v>
      </c>
      <c r="G105" s="3223"/>
      <c r="H105" s="3223" t="str">
        <f t="shared" si="3"/>
        <v>Drawing</v>
      </c>
      <c r="I105" s="3223" t="s">
        <v>26318</v>
      </c>
      <c r="J105" s="3223"/>
    </row>
    <row r="106" spans="1:10" ht="39" thickBot="1">
      <c r="A106" s="3223">
        <v>99</v>
      </c>
      <c r="B106" s="3223" t="s">
        <v>26319</v>
      </c>
      <c r="C106" s="3223" t="str">
        <f t="shared" si="2"/>
        <v>4"</v>
      </c>
      <c r="D106" s="3223" t="s">
        <v>26317</v>
      </c>
      <c r="E106" s="3223" t="s">
        <v>2286</v>
      </c>
      <c r="F106" s="3223" t="s">
        <v>6255</v>
      </c>
      <c r="G106" s="3223"/>
      <c r="H106" s="3223" t="str">
        <f t="shared" si="3"/>
        <v>Drawing</v>
      </c>
      <c r="I106" s="3223" t="s">
        <v>26320</v>
      </c>
      <c r="J106" s="3223"/>
    </row>
    <row r="107" spans="1:10" ht="39" thickBot="1">
      <c r="A107" s="3223">
        <v>100</v>
      </c>
      <c r="B107" s="3223" t="s">
        <v>26322</v>
      </c>
      <c r="C107" s="3223" t="str">
        <f t="shared" si="2"/>
        <v>4"</v>
      </c>
      <c r="D107" s="3223" t="s">
        <v>26317</v>
      </c>
      <c r="E107" s="3223" t="s">
        <v>2286</v>
      </c>
      <c r="F107" s="3223" t="s">
        <v>6255</v>
      </c>
      <c r="G107" s="3223"/>
      <c r="H107" s="3223" t="str">
        <f t="shared" si="3"/>
        <v>Drawing</v>
      </c>
      <c r="I107" s="3223" t="s">
        <v>26321</v>
      </c>
      <c r="J107" s="3223"/>
    </row>
    <row r="108" spans="1:10" ht="15.75" thickBot="1">
      <c r="A108" s="3223">
        <v>101</v>
      </c>
      <c r="B108" s="3223" t="s">
        <v>26324</v>
      </c>
      <c r="C108" s="3223" t="str">
        <f t="shared" si="2"/>
        <v>3"</v>
      </c>
      <c r="D108" s="3223" t="s">
        <v>26325</v>
      </c>
      <c r="E108" s="3223" t="s">
        <v>22504</v>
      </c>
      <c r="F108" s="3223" t="s">
        <v>6255</v>
      </c>
      <c r="G108" s="3223"/>
      <c r="H108" s="3223" t="str">
        <f t="shared" si="3"/>
        <v>Drawing</v>
      </c>
      <c r="I108" s="3223" t="s">
        <v>26323</v>
      </c>
      <c r="J108" s="3223"/>
    </row>
    <row r="109" spans="1:10" ht="26.25" thickBot="1">
      <c r="A109" s="3223">
        <v>102</v>
      </c>
      <c r="B109" s="3223" t="s">
        <v>26327</v>
      </c>
      <c r="C109" s="3223" t="str">
        <f t="shared" si="2"/>
        <v>3"</v>
      </c>
      <c r="D109" s="3223" t="s">
        <v>26328</v>
      </c>
      <c r="E109" s="3223" t="s">
        <v>22504</v>
      </c>
      <c r="F109" s="3223" t="s">
        <v>6255</v>
      </c>
      <c r="G109" s="3223"/>
      <c r="H109" s="3223" t="str">
        <f t="shared" si="3"/>
        <v>Drawing</v>
      </c>
      <c r="I109" s="3223" t="s">
        <v>26326</v>
      </c>
      <c r="J109" s="3223"/>
    </row>
    <row r="110" spans="1:10" ht="15.75" thickBot="1">
      <c r="A110" s="3223">
        <v>103</v>
      </c>
      <c r="B110" s="3223" t="s">
        <v>26330</v>
      </c>
      <c r="C110" s="3223" t="str">
        <f t="shared" si="2"/>
        <v>6"</v>
      </c>
      <c r="D110" s="3223"/>
      <c r="E110" s="3223"/>
      <c r="F110" s="3223" t="s">
        <v>6255</v>
      </c>
      <c r="G110" s="3223"/>
      <c r="H110" s="3223" t="str">
        <f t="shared" si="3"/>
        <v>Drawing</v>
      </c>
      <c r="I110" s="3223" t="s">
        <v>26329</v>
      </c>
      <c r="J110" s="3223"/>
    </row>
    <row r="111" spans="1:10" ht="15.75" thickBot="1">
      <c r="A111" s="3223">
        <v>104</v>
      </c>
      <c r="B111" s="3223" t="s">
        <v>26332</v>
      </c>
      <c r="C111" s="3223" t="str">
        <f t="shared" si="2"/>
        <v>2"</v>
      </c>
      <c r="D111" s="3223"/>
      <c r="E111" s="3223"/>
      <c r="F111" s="3223" t="s">
        <v>6255</v>
      </c>
      <c r="G111" s="3223"/>
      <c r="H111" s="3223" t="str">
        <f t="shared" si="3"/>
        <v>Drawing</v>
      </c>
      <c r="I111" s="3223" t="s">
        <v>26331</v>
      </c>
      <c r="J111" s="3223"/>
    </row>
    <row r="112" spans="1:10" ht="15.75" thickBot="1">
      <c r="A112" s="3223">
        <v>105</v>
      </c>
      <c r="B112" s="3223" t="s">
        <v>26334</v>
      </c>
      <c r="C112" s="3223" t="str">
        <f t="shared" si="2"/>
        <v>2"</v>
      </c>
      <c r="D112" s="3223"/>
      <c r="E112" s="3223"/>
      <c r="F112" s="3223" t="s">
        <v>6255</v>
      </c>
      <c r="G112" s="3223"/>
      <c r="H112" s="3223" t="str">
        <f t="shared" si="3"/>
        <v>Drawing</v>
      </c>
      <c r="I112" s="3223" t="s">
        <v>26333</v>
      </c>
      <c r="J112" s="3223"/>
    </row>
    <row r="113" spans="1:10" ht="15.75" thickBot="1">
      <c r="A113" s="3223">
        <v>106</v>
      </c>
      <c r="B113" s="3223" t="s">
        <v>26336</v>
      </c>
      <c r="C113" s="3223" t="str">
        <f t="shared" si="2"/>
        <v>6"</v>
      </c>
      <c r="D113" s="3223"/>
      <c r="E113" s="3223"/>
      <c r="F113" s="3223" t="s">
        <v>6255</v>
      </c>
      <c r="G113" s="3223"/>
      <c r="H113" s="3223" t="str">
        <f t="shared" si="3"/>
        <v>Drawing</v>
      </c>
      <c r="I113" s="3223" t="s">
        <v>26335</v>
      </c>
      <c r="J113" s="3223"/>
    </row>
    <row r="114" spans="1:10" ht="15.75" thickBot="1">
      <c r="A114" s="3223">
        <v>107</v>
      </c>
      <c r="B114" s="3223" t="s">
        <v>26338</v>
      </c>
      <c r="C114" s="3223" t="str">
        <f t="shared" si="2"/>
        <v>6"</v>
      </c>
      <c r="D114" s="3223"/>
      <c r="E114" s="3223"/>
      <c r="F114" s="3223" t="s">
        <v>6255</v>
      </c>
      <c r="G114" s="3223"/>
      <c r="H114" s="3223" t="str">
        <f t="shared" si="3"/>
        <v>Drawing</v>
      </c>
      <c r="I114" s="3223" t="s">
        <v>26337</v>
      </c>
      <c r="J114" s="3223"/>
    </row>
    <row r="115" spans="1:10" ht="15.75" thickBot="1">
      <c r="A115" s="3223">
        <v>108</v>
      </c>
      <c r="B115" s="3223" t="s">
        <v>26340</v>
      </c>
      <c r="C115" s="3223" t="str">
        <f t="shared" si="2"/>
        <v>6"</v>
      </c>
      <c r="D115" s="3223"/>
      <c r="E115" s="3223"/>
      <c r="F115" s="3223" t="s">
        <v>6255</v>
      </c>
      <c r="G115" s="3223"/>
      <c r="H115" s="3223" t="str">
        <f t="shared" si="3"/>
        <v>Drawing</v>
      </c>
      <c r="I115" s="3223" t="s">
        <v>26339</v>
      </c>
      <c r="J115" s="3223"/>
    </row>
    <row r="116" spans="1:10" ht="15.75" thickBot="1">
      <c r="A116" s="3223">
        <v>109</v>
      </c>
      <c r="B116" s="3223" t="s">
        <v>26342</v>
      </c>
      <c r="C116" s="3223" t="str">
        <f t="shared" si="2"/>
        <v>2"</v>
      </c>
      <c r="D116" s="3223"/>
      <c r="E116" s="3223"/>
      <c r="F116" s="3223" t="s">
        <v>6255</v>
      </c>
      <c r="G116" s="3223"/>
      <c r="H116" s="3223" t="str">
        <f t="shared" si="3"/>
        <v>Drawing</v>
      </c>
      <c r="I116" s="3223" t="s">
        <v>26341</v>
      </c>
      <c r="J116" s="3223"/>
    </row>
    <row r="117" spans="1:10" ht="15.75" thickBot="1">
      <c r="A117" s="3223">
        <v>110</v>
      </c>
      <c r="B117" s="3223" t="s">
        <v>26342</v>
      </c>
      <c r="C117" s="3223" t="str">
        <f t="shared" si="2"/>
        <v>2"</v>
      </c>
      <c r="D117" s="3223"/>
      <c r="E117" s="3223"/>
      <c r="F117" s="3223" t="s">
        <v>6255</v>
      </c>
      <c r="G117" s="3223"/>
      <c r="H117" s="3223" t="str">
        <f t="shared" si="3"/>
        <v>Drawing</v>
      </c>
      <c r="I117" s="3223" t="s">
        <v>26343</v>
      </c>
      <c r="J117" s="3223"/>
    </row>
    <row r="118" spans="1:10" ht="15.75" thickBot="1">
      <c r="A118" s="3223">
        <v>111</v>
      </c>
      <c r="B118" s="3223" t="s">
        <v>26342</v>
      </c>
      <c r="C118" s="3223" t="str">
        <f t="shared" si="2"/>
        <v>2"</v>
      </c>
      <c r="D118" s="3223"/>
      <c r="E118" s="3223"/>
      <c r="F118" s="3223" t="s">
        <v>6255</v>
      </c>
      <c r="G118" s="3223"/>
      <c r="H118" s="3223" t="str">
        <f t="shared" si="3"/>
        <v>Drawing</v>
      </c>
      <c r="I118" s="3223" t="s">
        <v>26344</v>
      </c>
      <c r="J118" s="3223"/>
    </row>
    <row r="119" spans="1:10" ht="15.75" thickBot="1">
      <c r="A119" s="3223">
        <v>112</v>
      </c>
      <c r="B119" s="3223" t="s">
        <v>26342</v>
      </c>
      <c r="C119" s="3223" t="str">
        <f t="shared" si="2"/>
        <v>2"</v>
      </c>
      <c r="D119" s="3223"/>
      <c r="E119" s="3223"/>
      <c r="F119" s="3223" t="s">
        <v>6255</v>
      </c>
      <c r="G119" s="3223"/>
      <c r="H119" s="3223" t="str">
        <f t="shared" si="3"/>
        <v>Drawing</v>
      </c>
      <c r="I119" s="3223" t="s">
        <v>26345</v>
      </c>
      <c r="J119" s="3223"/>
    </row>
    <row r="120" spans="1:10" ht="15.75" thickBot="1">
      <c r="A120" s="3223">
        <v>113</v>
      </c>
      <c r="B120" s="3223" t="s">
        <v>26347</v>
      </c>
      <c r="C120" s="3223" t="str">
        <f t="shared" si="2"/>
        <v>2"</v>
      </c>
      <c r="D120" s="3223"/>
      <c r="E120" s="3223"/>
      <c r="F120" s="3223" t="s">
        <v>26196</v>
      </c>
      <c r="G120" s="3223"/>
      <c r="H120" s="3223" t="str">
        <f t="shared" si="3"/>
        <v>Drawing</v>
      </c>
      <c r="I120" s="3223" t="s">
        <v>26346</v>
      </c>
      <c r="J120" s="3223"/>
    </row>
    <row r="121" spans="1:10" ht="15.75" thickBot="1">
      <c r="A121" s="3223">
        <v>114</v>
      </c>
      <c r="B121" s="3223" t="s">
        <v>26347</v>
      </c>
      <c r="C121" s="3223" t="str">
        <f t="shared" si="2"/>
        <v>2"</v>
      </c>
      <c r="D121" s="3223"/>
      <c r="E121" s="3223"/>
      <c r="F121" s="3223" t="s">
        <v>26196</v>
      </c>
      <c r="G121" s="3223"/>
      <c r="H121" s="3223" t="str">
        <f t="shared" si="3"/>
        <v>Drawing</v>
      </c>
      <c r="I121" s="3223" t="s">
        <v>26348</v>
      </c>
      <c r="J121" s="3223"/>
    </row>
    <row r="122" spans="1:10" ht="15.75" thickBot="1">
      <c r="A122" s="3223">
        <v>115</v>
      </c>
      <c r="B122" s="3223" t="s">
        <v>26347</v>
      </c>
      <c r="C122" s="3223" t="str">
        <f t="shared" si="2"/>
        <v>2"</v>
      </c>
      <c r="D122" s="3223"/>
      <c r="E122" s="3223"/>
      <c r="F122" s="3223" t="s">
        <v>26196</v>
      </c>
      <c r="G122" s="3223"/>
      <c r="H122" s="3223" t="str">
        <f t="shared" si="3"/>
        <v>Drawing</v>
      </c>
      <c r="I122" s="3223" t="s">
        <v>26349</v>
      </c>
      <c r="J122" s="3223"/>
    </row>
    <row r="123" spans="1:10" ht="15.75" thickBot="1">
      <c r="A123" s="3223">
        <v>116</v>
      </c>
      <c r="B123" s="3223" t="s">
        <v>26351</v>
      </c>
      <c r="C123" s="3223" t="str">
        <f t="shared" si="2"/>
        <v>2"</v>
      </c>
      <c r="D123" s="3223"/>
      <c r="E123" s="3223"/>
      <c r="F123" s="3223" t="s">
        <v>26196</v>
      </c>
      <c r="G123" s="3223"/>
      <c r="H123" s="3223" t="str">
        <f t="shared" si="3"/>
        <v>Drawing</v>
      </c>
      <c r="I123" s="3223" t="s">
        <v>26350</v>
      </c>
      <c r="J123" s="3223"/>
    </row>
    <row r="124" spans="1:10" ht="15.75" thickBot="1">
      <c r="A124" s="3223">
        <v>117</v>
      </c>
      <c r="B124" s="3223" t="s">
        <v>26347</v>
      </c>
      <c r="C124" s="3223" t="str">
        <f t="shared" si="2"/>
        <v>2"</v>
      </c>
      <c r="D124" s="3223"/>
      <c r="E124" s="3223"/>
      <c r="F124" s="3223" t="s">
        <v>26196</v>
      </c>
      <c r="G124" s="3223"/>
      <c r="H124" s="3223" t="str">
        <f t="shared" si="3"/>
        <v>Drawing</v>
      </c>
      <c r="I124" s="3223" t="s">
        <v>26352</v>
      </c>
      <c r="J124" s="3223"/>
    </row>
    <row r="125" spans="1:10" ht="15.75" thickBot="1">
      <c r="A125" s="3223">
        <v>118</v>
      </c>
      <c r="B125" s="3223" t="s">
        <v>26347</v>
      </c>
      <c r="C125" s="3223" t="str">
        <f t="shared" si="2"/>
        <v>2"</v>
      </c>
      <c r="D125" s="3223"/>
      <c r="E125" s="3223"/>
      <c r="F125" s="3223" t="s">
        <v>26196</v>
      </c>
      <c r="G125" s="3223"/>
      <c r="H125" s="3223" t="str">
        <f t="shared" si="3"/>
        <v>Drawing</v>
      </c>
      <c r="I125" s="3223" t="s">
        <v>26353</v>
      </c>
      <c r="J125" s="3223"/>
    </row>
    <row r="126" spans="1:10" ht="15.75" thickBot="1">
      <c r="A126" s="3223">
        <v>119</v>
      </c>
      <c r="B126" s="3223" t="s">
        <v>26351</v>
      </c>
      <c r="C126" s="3223" t="str">
        <f t="shared" si="2"/>
        <v>2"</v>
      </c>
      <c r="D126" s="3223"/>
      <c r="E126" s="3223"/>
      <c r="F126" s="3223" t="s">
        <v>26196</v>
      </c>
      <c r="G126" s="3223"/>
      <c r="H126" s="3223" t="str">
        <f t="shared" si="3"/>
        <v>Drawing</v>
      </c>
      <c r="I126" s="3223" t="s">
        <v>26354</v>
      </c>
      <c r="J126" s="3223"/>
    </row>
    <row r="127" spans="1:10" ht="15.75" thickBot="1">
      <c r="A127" s="3223">
        <v>120</v>
      </c>
      <c r="B127" s="3223" t="s">
        <v>26356</v>
      </c>
      <c r="C127" s="3223" t="str">
        <f t="shared" si="2"/>
        <v>2'"</v>
      </c>
      <c r="D127" s="3223"/>
      <c r="E127" s="3223"/>
      <c r="F127" s="3223" t="s">
        <v>26196</v>
      </c>
      <c r="G127" s="3223"/>
      <c r="H127" s="3223" t="str">
        <f t="shared" si="3"/>
        <v>Drawing</v>
      </c>
      <c r="I127" s="3223" t="s">
        <v>26355</v>
      </c>
      <c r="J127" s="3223"/>
    </row>
    <row r="128" spans="1:10" ht="15.75" thickBot="1">
      <c r="A128" s="3223">
        <v>121</v>
      </c>
      <c r="B128" s="3223" t="s">
        <v>26358</v>
      </c>
      <c r="C128" s="3223" t="str">
        <f t="shared" si="2"/>
        <v>2"</v>
      </c>
      <c r="D128" s="3223"/>
      <c r="E128" s="3223"/>
      <c r="F128" s="3223" t="s">
        <v>26196</v>
      </c>
      <c r="G128" s="3223"/>
      <c r="H128" s="3223" t="str">
        <f t="shared" si="3"/>
        <v>Drawing</v>
      </c>
      <c r="I128" s="3223" t="s">
        <v>26357</v>
      </c>
      <c r="J128" s="3223"/>
    </row>
    <row r="129" spans="1:10" ht="15.75" thickBot="1">
      <c r="A129" s="3223">
        <v>122</v>
      </c>
      <c r="B129" s="3223" t="s">
        <v>26360</v>
      </c>
      <c r="C129" s="3223" t="str">
        <f t="shared" si="2"/>
        <v>2"</v>
      </c>
      <c r="D129" s="3223"/>
      <c r="E129" s="3223"/>
      <c r="F129" s="3223" t="s">
        <v>26196</v>
      </c>
      <c r="G129" s="3223"/>
      <c r="H129" s="3223" t="str">
        <f t="shared" si="3"/>
        <v>Drawing</v>
      </c>
      <c r="I129" s="3223" t="s">
        <v>26359</v>
      </c>
      <c r="J129" s="3223"/>
    </row>
    <row r="130" spans="1:10" ht="15.75" thickBot="1">
      <c r="A130" s="3223">
        <v>123</v>
      </c>
      <c r="B130" s="3223" t="s">
        <v>26362</v>
      </c>
      <c r="C130" s="3223" t="str">
        <f t="shared" si="2"/>
        <v>4"</v>
      </c>
      <c r="D130" s="3223"/>
      <c r="E130" s="3223"/>
      <c r="F130" s="3223" t="s">
        <v>6255</v>
      </c>
      <c r="G130" s="3223"/>
      <c r="H130" s="3223" t="str">
        <f t="shared" si="3"/>
        <v>Drawing</v>
      </c>
      <c r="I130" s="3223" t="s">
        <v>26361</v>
      </c>
      <c r="J130" s="3223"/>
    </row>
    <row r="131" spans="1:10" ht="15.75" thickBot="1">
      <c r="A131" s="3223">
        <v>124</v>
      </c>
      <c r="B131" s="3223" t="s">
        <v>26364</v>
      </c>
      <c r="C131" s="3223" t="str">
        <f t="shared" si="2"/>
        <v>3"</v>
      </c>
      <c r="D131" s="3223"/>
      <c r="E131" s="3223"/>
      <c r="F131" s="3223" t="s">
        <v>6255</v>
      </c>
      <c r="G131" s="3223"/>
      <c r="H131" s="3223" t="str">
        <f t="shared" si="3"/>
        <v>Drawing</v>
      </c>
      <c r="I131" s="3223" t="s">
        <v>26363</v>
      </c>
      <c r="J131" s="3223"/>
    </row>
    <row r="132" spans="1:10" ht="15.75" thickBot="1">
      <c r="A132" s="3223">
        <v>125</v>
      </c>
      <c r="B132" s="3223" t="s">
        <v>26366</v>
      </c>
      <c r="C132" s="3223" t="str">
        <f t="shared" si="2"/>
        <v>3"</v>
      </c>
      <c r="D132" s="3223"/>
      <c r="E132" s="3223"/>
      <c r="F132" s="3223" t="s">
        <v>6255</v>
      </c>
      <c r="G132" s="3223"/>
      <c r="H132" s="3223" t="str">
        <f t="shared" si="3"/>
        <v>Drawing</v>
      </c>
      <c r="I132" s="3223" t="s">
        <v>26365</v>
      </c>
      <c r="J132" s="3223"/>
    </row>
    <row r="133" spans="1:10" ht="15.75" thickBot="1">
      <c r="A133" s="3223">
        <v>126</v>
      </c>
      <c r="B133" s="3223" t="s">
        <v>26368</v>
      </c>
      <c r="C133" s="3223" t="str">
        <f t="shared" si="2"/>
        <v>3"</v>
      </c>
      <c r="D133" s="3223"/>
      <c r="E133" s="3223"/>
      <c r="F133" s="3223" t="s">
        <v>6255</v>
      </c>
      <c r="G133" s="3223"/>
      <c r="H133" s="3223" t="str">
        <f t="shared" si="3"/>
        <v>Drawing</v>
      </c>
      <c r="I133" s="3223" t="s">
        <v>26367</v>
      </c>
      <c r="J133" s="3223"/>
    </row>
    <row r="134" spans="1:10" ht="15.75" thickBot="1">
      <c r="A134" s="3223">
        <v>127</v>
      </c>
      <c r="B134" s="3223" t="s">
        <v>26370</v>
      </c>
      <c r="C134" s="3223" t="str">
        <f t="shared" si="2"/>
        <v>2"</v>
      </c>
      <c r="D134" s="3223"/>
      <c r="E134" s="3223"/>
      <c r="F134" s="3223" t="s">
        <v>6255</v>
      </c>
      <c r="G134" s="3223"/>
      <c r="H134" s="3223" t="str">
        <f t="shared" si="3"/>
        <v>Drawing</v>
      </c>
      <c r="I134" s="3223" t="s">
        <v>26369</v>
      </c>
      <c r="J134" s="3223"/>
    </row>
    <row r="135" spans="1:10" ht="15.75" thickBot="1">
      <c r="A135" s="3223">
        <v>128</v>
      </c>
      <c r="B135" s="3223" t="s">
        <v>26372</v>
      </c>
      <c r="C135" s="3223" t="str">
        <f t="shared" si="2"/>
        <v>2"</v>
      </c>
      <c r="D135" s="3223"/>
      <c r="E135" s="3223"/>
      <c r="F135" s="3223" t="s">
        <v>6255</v>
      </c>
      <c r="G135" s="3223"/>
      <c r="H135" s="3223" t="str">
        <f t="shared" si="3"/>
        <v>Drawing</v>
      </c>
      <c r="I135" s="3223" t="s">
        <v>26371</v>
      </c>
      <c r="J135" s="3223"/>
    </row>
    <row r="136" spans="1:10" ht="15.75" thickBot="1">
      <c r="A136" s="3223">
        <v>129</v>
      </c>
      <c r="B136" s="3223" t="s">
        <v>26374</v>
      </c>
      <c r="C136" s="3223" t="str">
        <f t="shared" ref="C136:C199" si="4">LEFT(B136, FIND("""", B136))</f>
        <v>3"</v>
      </c>
      <c r="D136" s="3223"/>
      <c r="E136" s="3223"/>
      <c r="F136" s="3223" t="s">
        <v>6255</v>
      </c>
      <c r="G136" s="3223"/>
      <c r="H136" s="3223" t="str">
        <f t="shared" ref="H136:H199" si="5">HYPERLINK("\\CAD-PC\1Data\3.Documentation\Isometric DWG MHI\" &amp; I136 &amp; ".pdf", "Drawing")</f>
        <v>Drawing</v>
      </c>
      <c r="I136" s="3223" t="s">
        <v>26373</v>
      </c>
      <c r="J136" s="3223"/>
    </row>
    <row r="137" spans="1:10" ht="15.75" thickBot="1">
      <c r="A137" s="3223">
        <v>130</v>
      </c>
      <c r="B137" s="3223" t="s">
        <v>26374</v>
      </c>
      <c r="C137" s="3223" t="str">
        <f t="shared" si="4"/>
        <v>3"</v>
      </c>
      <c r="D137" s="3223"/>
      <c r="E137" s="3223"/>
      <c r="F137" s="3223" t="s">
        <v>6255</v>
      </c>
      <c r="G137" s="3223"/>
      <c r="H137" s="3223" t="str">
        <f t="shared" si="5"/>
        <v>Drawing</v>
      </c>
      <c r="I137" s="3223" t="s">
        <v>26375</v>
      </c>
      <c r="J137" s="3223"/>
    </row>
    <row r="138" spans="1:10" ht="15.75" thickBot="1">
      <c r="A138" s="3223">
        <v>131</v>
      </c>
      <c r="B138" s="3223" t="s">
        <v>26377</v>
      </c>
      <c r="C138" s="3223" t="str">
        <f t="shared" si="4"/>
        <v>2"</v>
      </c>
      <c r="D138" s="3223"/>
      <c r="E138" s="3223"/>
      <c r="F138" s="3223" t="s">
        <v>6255</v>
      </c>
      <c r="G138" s="3223"/>
      <c r="H138" s="3223" t="str">
        <f t="shared" si="5"/>
        <v>Drawing</v>
      </c>
      <c r="I138" s="3223" t="s">
        <v>26376</v>
      </c>
      <c r="J138" s="3223"/>
    </row>
    <row r="139" spans="1:10" ht="15.75" thickBot="1">
      <c r="A139" s="3223">
        <v>132</v>
      </c>
      <c r="B139" s="3223" t="s">
        <v>26379</v>
      </c>
      <c r="C139" s="3223" t="str">
        <f t="shared" si="4"/>
        <v>2"</v>
      </c>
      <c r="D139" s="3223"/>
      <c r="E139" s="3223"/>
      <c r="F139" s="3223" t="s">
        <v>26196</v>
      </c>
      <c r="G139" s="3223"/>
      <c r="H139" s="3223" t="str">
        <f t="shared" si="5"/>
        <v>Drawing</v>
      </c>
      <c r="I139" s="3223" t="s">
        <v>26378</v>
      </c>
      <c r="J139" s="3223"/>
    </row>
    <row r="140" spans="1:10" ht="15.75" thickBot="1">
      <c r="A140" s="3223">
        <v>133</v>
      </c>
      <c r="B140" s="3223" t="s">
        <v>26381</v>
      </c>
      <c r="C140" s="3223" t="str">
        <f t="shared" si="4"/>
        <v>2"</v>
      </c>
      <c r="D140" s="3223"/>
      <c r="E140" s="3223"/>
      <c r="F140" s="3223" t="s">
        <v>26196</v>
      </c>
      <c r="G140" s="3223"/>
      <c r="H140" s="3223" t="str">
        <f t="shared" si="5"/>
        <v>Drawing</v>
      </c>
      <c r="I140" s="3223" t="s">
        <v>26380</v>
      </c>
      <c r="J140" s="3223"/>
    </row>
    <row r="141" spans="1:10" ht="15.75" thickBot="1">
      <c r="A141" s="3223">
        <v>134</v>
      </c>
      <c r="B141" s="3223" t="s">
        <v>26383</v>
      </c>
      <c r="C141" s="3223" t="str">
        <f t="shared" si="4"/>
        <v>2"</v>
      </c>
      <c r="D141" s="3223"/>
      <c r="E141" s="3223"/>
      <c r="F141" s="3223" t="s">
        <v>26196</v>
      </c>
      <c r="G141" s="3223"/>
      <c r="H141" s="3223" t="str">
        <f t="shared" si="5"/>
        <v>Drawing</v>
      </c>
      <c r="I141" s="3223" t="s">
        <v>26382</v>
      </c>
      <c r="J141" s="3223"/>
    </row>
    <row r="142" spans="1:10" ht="15.75" thickBot="1">
      <c r="A142" s="3223">
        <v>135</v>
      </c>
      <c r="B142" s="3223" t="s">
        <v>26385</v>
      </c>
      <c r="C142" s="3223" t="str">
        <f t="shared" si="4"/>
        <v>2"</v>
      </c>
      <c r="D142" s="3223"/>
      <c r="E142" s="3223"/>
      <c r="F142" s="3223" t="s">
        <v>26196</v>
      </c>
      <c r="G142" s="3223"/>
      <c r="H142" s="3223" t="str">
        <f t="shared" si="5"/>
        <v>Drawing</v>
      </c>
      <c r="I142" s="3223" t="s">
        <v>26384</v>
      </c>
      <c r="J142" s="3223"/>
    </row>
    <row r="143" spans="1:10" ht="26.25" thickBot="1">
      <c r="A143" s="3223">
        <v>136</v>
      </c>
      <c r="B143" s="3223" t="s">
        <v>26387</v>
      </c>
      <c r="C143" s="3223" t="str">
        <f t="shared" si="4"/>
        <v>4"</v>
      </c>
      <c r="D143" s="3223" t="s">
        <v>5577</v>
      </c>
      <c r="E143" s="3223" t="s">
        <v>2286</v>
      </c>
      <c r="F143" s="3223" t="s">
        <v>26196</v>
      </c>
      <c r="G143" s="3223"/>
      <c r="H143" s="3223" t="str">
        <f t="shared" si="5"/>
        <v>Drawing</v>
      </c>
      <c r="I143" s="3223" t="s">
        <v>26386</v>
      </c>
      <c r="J143" s="3223"/>
    </row>
    <row r="144" spans="1:10" ht="26.25" thickBot="1">
      <c r="A144" s="3223">
        <v>137</v>
      </c>
      <c r="B144" s="3223" t="s">
        <v>26389</v>
      </c>
      <c r="C144" s="3223" t="str">
        <f t="shared" si="4"/>
        <v>2-1 /2"</v>
      </c>
      <c r="D144" s="3223" t="s">
        <v>5577</v>
      </c>
      <c r="E144" s="3223" t="s">
        <v>2286</v>
      </c>
      <c r="F144" s="3223" t="s">
        <v>26196</v>
      </c>
      <c r="G144" s="3223"/>
      <c r="H144" s="3223" t="str">
        <f t="shared" si="5"/>
        <v>Drawing</v>
      </c>
      <c r="I144" s="3223" t="s">
        <v>26388</v>
      </c>
      <c r="J144" s="3223"/>
    </row>
    <row r="145" spans="1:10" ht="26.25" thickBot="1">
      <c r="A145" s="3223">
        <v>138</v>
      </c>
      <c r="B145" s="3223" t="s">
        <v>26391</v>
      </c>
      <c r="C145" s="3223" t="str">
        <f t="shared" si="4"/>
        <v>4"</v>
      </c>
      <c r="D145" s="3223" t="s">
        <v>5577</v>
      </c>
      <c r="E145" s="3223" t="s">
        <v>2286</v>
      </c>
      <c r="F145" s="3223" t="s">
        <v>26196</v>
      </c>
      <c r="G145" s="3223"/>
      <c r="H145" s="3223" t="str">
        <f t="shared" si="5"/>
        <v>Drawing</v>
      </c>
      <c r="I145" s="3223" t="s">
        <v>26390</v>
      </c>
      <c r="J145" s="3223"/>
    </row>
    <row r="146" spans="1:10" ht="26.25" thickBot="1">
      <c r="A146" s="3223">
        <v>139</v>
      </c>
      <c r="B146" s="3223" t="s">
        <v>26393</v>
      </c>
      <c r="C146" s="3223" t="str">
        <f t="shared" si="4"/>
        <v>4"</v>
      </c>
      <c r="D146" s="3223" t="s">
        <v>5577</v>
      </c>
      <c r="E146" s="3223" t="s">
        <v>2286</v>
      </c>
      <c r="F146" s="3223" t="s">
        <v>26196</v>
      </c>
      <c r="G146" s="3223"/>
      <c r="H146" s="3223" t="str">
        <f t="shared" si="5"/>
        <v>Drawing</v>
      </c>
      <c r="I146" s="3223" t="s">
        <v>26392</v>
      </c>
      <c r="J146" s="3223"/>
    </row>
    <row r="147" spans="1:10" ht="26.25" thickBot="1">
      <c r="A147" s="3223">
        <v>140</v>
      </c>
      <c r="B147" s="3223" t="s">
        <v>26395</v>
      </c>
      <c r="C147" s="3223" t="str">
        <f t="shared" si="4"/>
        <v>3"</v>
      </c>
      <c r="D147" s="3223" t="s">
        <v>5577</v>
      </c>
      <c r="E147" s="3223" t="s">
        <v>2286</v>
      </c>
      <c r="F147" s="3223" t="s">
        <v>26196</v>
      </c>
      <c r="G147" s="3223"/>
      <c r="H147" s="3223" t="str">
        <f t="shared" si="5"/>
        <v>Drawing</v>
      </c>
      <c r="I147" s="3223" t="s">
        <v>26394</v>
      </c>
      <c r="J147" s="3223"/>
    </row>
    <row r="148" spans="1:10" ht="26.25" thickBot="1">
      <c r="A148" s="3223">
        <v>141</v>
      </c>
      <c r="B148" s="3223" t="s">
        <v>26397</v>
      </c>
      <c r="C148" s="3223" t="str">
        <f t="shared" si="4"/>
        <v>3"</v>
      </c>
      <c r="D148" s="3223" t="s">
        <v>5577</v>
      </c>
      <c r="E148" s="3223" t="s">
        <v>2286</v>
      </c>
      <c r="F148" s="3223" t="s">
        <v>26196</v>
      </c>
      <c r="G148" s="3223"/>
      <c r="H148" s="3223" t="str">
        <f t="shared" si="5"/>
        <v>Drawing</v>
      </c>
      <c r="I148" s="3223" t="s">
        <v>26396</v>
      </c>
      <c r="J148" s="3223"/>
    </row>
    <row r="149" spans="1:10" ht="26.25" thickBot="1">
      <c r="A149" s="3223">
        <v>142</v>
      </c>
      <c r="B149" s="3223" t="s">
        <v>26399</v>
      </c>
      <c r="C149" s="3223" t="str">
        <f t="shared" si="4"/>
        <v>4"</v>
      </c>
      <c r="D149" s="3223" t="s">
        <v>5577</v>
      </c>
      <c r="E149" s="3223" t="s">
        <v>2286</v>
      </c>
      <c r="F149" s="3223" t="s">
        <v>26196</v>
      </c>
      <c r="G149" s="3223"/>
      <c r="H149" s="3223" t="str">
        <f t="shared" si="5"/>
        <v>Drawing</v>
      </c>
      <c r="I149" s="3223" t="s">
        <v>26398</v>
      </c>
      <c r="J149" s="3223"/>
    </row>
    <row r="150" spans="1:10" ht="15.75" thickBot="1">
      <c r="A150" s="3223">
        <v>143</v>
      </c>
      <c r="B150" s="3223" t="s">
        <v>26401</v>
      </c>
      <c r="C150" s="3223" t="str">
        <f t="shared" si="4"/>
        <v>6"</v>
      </c>
      <c r="D150" s="3223"/>
      <c r="E150" s="3223"/>
      <c r="F150" s="3223" t="s">
        <v>6255</v>
      </c>
      <c r="G150" s="3223"/>
      <c r="H150" s="3223" t="str">
        <f t="shared" si="5"/>
        <v>Drawing</v>
      </c>
      <c r="I150" s="3223" t="s">
        <v>26400</v>
      </c>
      <c r="J150" s="3223"/>
    </row>
    <row r="151" spans="1:10" ht="15.75" thickBot="1">
      <c r="A151" s="3223">
        <v>144</v>
      </c>
      <c r="B151" s="3223" t="s">
        <v>26403</v>
      </c>
      <c r="C151" s="3223" t="str">
        <f t="shared" si="4"/>
        <v>2"</v>
      </c>
      <c r="D151" s="3223"/>
      <c r="E151" s="3223"/>
      <c r="F151" s="3223" t="s">
        <v>26196</v>
      </c>
      <c r="G151" s="3223"/>
      <c r="H151" s="3223" t="str">
        <f t="shared" si="5"/>
        <v>Drawing</v>
      </c>
      <c r="I151" s="3223" t="s">
        <v>26402</v>
      </c>
      <c r="J151" s="3223"/>
    </row>
    <row r="152" spans="1:10" ht="15.75" thickBot="1">
      <c r="A152" s="3223">
        <v>145</v>
      </c>
      <c r="B152" s="3223" t="s">
        <v>26405</v>
      </c>
      <c r="C152" s="3223" t="str">
        <f t="shared" si="4"/>
        <v>2"</v>
      </c>
      <c r="D152" s="3223"/>
      <c r="E152" s="3223"/>
      <c r="F152" s="3223" t="s">
        <v>6255</v>
      </c>
      <c r="G152" s="3223"/>
      <c r="H152" s="3223" t="str">
        <f t="shared" si="5"/>
        <v>Drawing</v>
      </c>
      <c r="I152" s="3223" t="s">
        <v>26404</v>
      </c>
      <c r="J152" s="3223"/>
    </row>
    <row r="153" spans="1:10" ht="15.75" thickBot="1">
      <c r="A153" s="3223">
        <v>146</v>
      </c>
      <c r="B153" s="3223" t="s">
        <v>26407</v>
      </c>
      <c r="C153" s="3223" t="str">
        <f t="shared" si="4"/>
        <v>2"</v>
      </c>
      <c r="D153" s="3223"/>
      <c r="E153" s="3223"/>
      <c r="F153" s="3223" t="s">
        <v>6255</v>
      </c>
      <c r="G153" s="3223"/>
      <c r="H153" s="3223" t="str">
        <f t="shared" si="5"/>
        <v>Drawing</v>
      </c>
      <c r="I153" s="3223" t="s">
        <v>26406</v>
      </c>
      <c r="J153" s="3223"/>
    </row>
    <row r="154" spans="1:10" ht="15.75" thickBot="1">
      <c r="A154" s="3223">
        <v>147</v>
      </c>
      <c r="B154" s="3223" t="s">
        <v>26409</v>
      </c>
      <c r="C154" s="3223" t="str">
        <f t="shared" si="4"/>
        <v>2"</v>
      </c>
      <c r="D154" s="3223"/>
      <c r="E154" s="3223"/>
      <c r="F154" s="3223" t="s">
        <v>6255</v>
      </c>
      <c r="G154" s="3223"/>
      <c r="H154" s="3223" t="str">
        <f t="shared" si="5"/>
        <v>Drawing</v>
      </c>
      <c r="I154" s="3223" t="s">
        <v>26408</v>
      </c>
      <c r="J154" s="3223"/>
    </row>
    <row r="155" spans="1:10" ht="15.75" thickBot="1">
      <c r="A155" s="3223">
        <v>148</v>
      </c>
      <c r="B155" s="3223" t="s">
        <v>26411</v>
      </c>
      <c r="C155" s="3223" t="str">
        <f t="shared" si="4"/>
        <v>4"</v>
      </c>
      <c r="D155" s="3223"/>
      <c r="E155" s="3223"/>
      <c r="F155" s="3223" t="s">
        <v>6255</v>
      </c>
      <c r="G155" s="3223"/>
      <c r="H155" s="3223" t="str">
        <f t="shared" si="5"/>
        <v>Drawing</v>
      </c>
      <c r="I155" s="3223" t="s">
        <v>26410</v>
      </c>
      <c r="J155" s="3223"/>
    </row>
    <row r="156" spans="1:10" ht="15.75" thickBot="1">
      <c r="A156" s="3223">
        <v>149</v>
      </c>
      <c r="B156" s="3223" t="s">
        <v>26413</v>
      </c>
      <c r="C156" s="3223" t="str">
        <f t="shared" si="4"/>
        <v>2"</v>
      </c>
      <c r="D156" s="3223"/>
      <c r="E156" s="3223"/>
      <c r="F156" s="3223" t="s">
        <v>6255</v>
      </c>
      <c r="G156" s="3223"/>
      <c r="H156" s="3223" t="str">
        <f t="shared" si="5"/>
        <v>Drawing</v>
      </c>
      <c r="I156" s="3223" t="s">
        <v>26412</v>
      </c>
      <c r="J156" s="3223"/>
    </row>
    <row r="157" spans="1:10" ht="15.75" thickBot="1">
      <c r="A157" s="3223">
        <v>150</v>
      </c>
      <c r="B157" s="3223" t="s">
        <v>26415</v>
      </c>
      <c r="C157" s="3223" t="str">
        <f t="shared" si="4"/>
        <v>2"</v>
      </c>
      <c r="D157" s="3223"/>
      <c r="E157" s="3223"/>
      <c r="F157" s="3223" t="s">
        <v>6255</v>
      </c>
      <c r="G157" s="3223"/>
      <c r="H157" s="3223" t="str">
        <f t="shared" si="5"/>
        <v>Drawing</v>
      </c>
      <c r="I157" s="3223" t="s">
        <v>26414</v>
      </c>
      <c r="J157" s="3223"/>
    </row>
    <row r="158" spans="1:10" ht="15.75" thickBot="1">
      <c r="A158" s="3223">
        <v>151</v>
      </c>
      <c r="B158" s="3223" t="s">
        <v>26417</v>
      </c>
      <c r="C158" s="3223" t="str">
        <f t="shared" si="4"/>
        <v>2"</v>
      </c>
      <c r="D158" s="3223"/>
      <c r="E158" s="3223"/>
      <c r="F158" s="3223" t="s">
        <v>26196</v>
      </c>
      <c r="G158" s="3223"/>
      <c r="H158" s="3223" t="str">
        <f t="shared" si="5"/>
        <v>Drawing</v>
      </c>
      <c r="I158" s="3223" t="s">
        <v>26416</v>
      </c>
      <c r="J158" s="3223"/>
    </row>
    <row r="159" spans="1:10" ht="15.75" thickBot="1">
      <c r="A159" s="3223">
        <v>152</v>
      </c>
      <c r="B159" s="3223" t="s">
        <v>26419</v>
      </c>
      <c r="C159" s="3223" t="str">
        <f t="shared" si="4"/>
        <v>4"</v>
      </c>
      <c r="D159" s="3223"/>
      <c r="E159" s="3223"/>
      <c r="F159" s="3223" t="s">
        <v>26196</v>
      </c>
      <c r="G159" s="3223"/>
      <c r="H159" s="3223" t="str">
        <f t="shared" si="5"/>
        <v>Drawing</v>
      </c>
      <c r="I159" s="3223" t="s">
        <v>26418</v>
      </c>
      <c r="J159" s="3223"/>
    </row>
    <row r="160" spans="1:10" ht="15.75" thickBot="1">
      <c r="A160" s="3223">
        <v>153</v>
      </c>
      <c r="B160" s="3223" t="s">
        <v>26421</v>
      </c>
      <c r="C160" s="3223" t="str">
        <f t="shared" si="4"/>
        <v>4"</v>
      </c>
      <c r="D160" s="3223"/>
      <c r="E160" s="3223"/>
      <c r="F160" s="3223" t="s">
        <v>26196</v>
      </c>
      <c r="G160" s="3223"/>
      <c r="H160" s="3223" t="str">
        <f t="shared" si="5"/>
        <v>Drawing</v>
      </c>
      <c r="I160" s="3223" t="s">
        <v>26420</v>
      </c>
      <c r="J160" s="3223"/>
    </row>
    <row r="161" spans="1:10" ht="26.25" thickBot="1">
      <c r="A161" s="3223">
        <v>154</v>
      </c>
      <c r="B161" s="3223" t="s">
        <v>26423</v>
      </c>
      <c r="C161" s="3223" t="str">
        <f t="shared" si="4"/>
        <v>1 /2"</v>
      </c>
      <c r="D161" s="3223" t="s">
        <v>22491</v>
      </c>
      <c r="E161" s="3223" t="s">
        <v>22492</v>
      </c>
      <c r="F161" s="3223" t="s">
        <v>6255</v>
      </c>
      <c r="G161" s="3223"/>
      <c r="H161" s="3223" t="str">
        <f t="shared" si="5"/>
        <v>Drawing</v>
      </c>
      <c r="I161" s="3223" t="s">
        <v>26422</v>
      </c>
      <c r="J161" s="3223"/>
    </row>
    <row r="162" spans="1:10" ht="26.25" thickBot="1">
      <c r="A162" s="3223">
        <v>155</v>
      </c>
      <c r="B162" s="3223" t="s">
        <v>26425</v>
      </c>
      <c r="C162" s="3223" t="str">
        <f t="shared" si="4"/>
        <v>3/4"</v>
      </c>
      <c r="D162" s="3223" t="s">
        <v>22491</v>
      </c>
      <c r="E162" s="3223" t="s">
        <v>22492</v>
      </c>
      <c r="F162" s="3223" t="s">
        <v>6255</v>
      </c>
      <c r="G162" s="3223"/>
      <c r="H162" s="3223" t="str">
        <f t="shared" si="5"/>
        <v>Drawing</v>
      </c>
      <c r="I162" s="3223" t="s">
        <v>26424</v>
      </c>
      <c r="J162" s="3223"/>
    </row>
    <row r="163" spans="1:10" ht="26.25" thickBot="1">
      <c r="A163" s="3223">
        <v>156</v>
      </c>
      <c r="B163" s="3223" t="s">
        <v>26427</v>
      </c>
      <c r="C163" s="3223" t="str">
        <f t="shared" si="4"/>
        <v>1 /2"</v>
      </c>
      <c r="D163" s="3223" t="s">
        <v>22491</v>
      </c>
      <c r="E163" s="3223" t="s">
        <v>22492</v>
      </c>
      <c r="F163" s="3223" t="s">
        <v>6255</v>
      </c>
      <c r="G163" s="3223" t="s">
        <v>6181</v>
      </c>
      <c r="H163" s="3223" t="str">
        <f t="shared" si="5"/>
        <v>Drawing</v>
      </c>
      <c r="I163" s="3223" t="s">
        <v>26426</v>
      </c>
      <c r="J163" s="3223"/>
    </row>
    <row r="164" spans="1:10" ht="26.25" thickBot="1">
      <c r="A164" s="3223">
        <v>157</v>
      </c>
      <c r="B164" s="3223" t="s">
        <v>26429</v>
      </c>
      <c r="C164" s="3223" t="str">
        <f t="shared" si="4"/>
        <v>3/4"</v>
      </c>
      <c r="D164" s="3223" t="s">
        <v>22491</v>
      </c>
      <c r="E164" s="3223" t="s">
        <v>22492</v>
      </c>
      <c r="F164" s="3223" t="s">
        <v>6255</v>
      </c>
      <c r="G164" s="3223" t="s">
        <v>6181</v>
      </c>
      <c r="H164" s="3223" t="str">
        <f t="shared" si="5"/>
        <v>Drawing</v>
      </c>
      <c r="I164" s="3223" t="s">
        <v>26428</v>
      </c>
      <c r="J164" s="3223"/>
    </row>
    <row r="165" spans="1:10" ht="15.75" thickBot="1">
      <c r="A165" s="3223">
        <v>158</v>
      </c>
      <c r="B165" s="3223" t="s">
        <v>26431</v>
      </c>
      <c r="C165" s="3223" t="str">
        <f t="shared" si="4"/>
        <v>3/4"</v>
      </c>
      <c r="D165" s="3223"/>
      <c r="E165" s="3223"/>
      <c r="F165" s="3223" t="s">
        <v>26196</v>
      </c>
      <c r="G165" s="3223"/>
      <c r="H165" s="3223" t="str">
        <f t="shared" si="5"/>
        <v>Drawing</v>
      </c>
      <c r="I165" s="3223" t="s">
        <v>26430</v>
      </c>
      <c r="J165" s="3223"/>
    </row>
    <row r="166" spans="1:10" ht="15.75" thickBot="1">
      <c r="A166" s="3223">
        <v>159</v>
      </c>
      <c r="B166" s="3223" t="s">
        <v>26433</v>
      </c>
      <c r="C166" s="3223" t="str">
        <f t="shared" si="4"/>
        <v>3/4"</v>
      </c>
      <c r="D166" s="3223"/>
      <c r="E166" s="3223"/>
      <c r="F166" s="3223" t="s">
        <v>26196</v>
      </c>
      <c r="G166" s="3223"/>
      <c r="H166" s="3223" t="str">
        <f t="shared" si="5"/>
        <v>Drawing</v>
      </c>
      <c r="I166" s="3223" t="s">
        <v>26432</v>
      </c>
      <c r="J166" s="3223"/>
    </row>
    <row r="167" spans="1:10" ht="15.75" thickBot="1">
      <c r="A167" s="3223">
        <v>160</v>
      </c>
      <c r="B167" s="3223" t="s">
        <v>26435</v>
      </c>
      <c r="C167" s="3223" t="str">
        <f t="shared" si="4"/>
        <v>3/4"</v>
      </c>
      <c r="D167" s="3223"/>
      <c r="E167" s="3223"/>
      <c r="F167" s="3223" t="s">
        <v>26196</v>
      </c>
      <c r="G167" s="3223"/>
      <c r="H167" s="3223" t="str">
        <f t="shared" si="5"/>
        <v>Drawing</v>
      </c>
      <c r="I167" s="3223" t="s">
        <v>26434</v>
      </c>
      <c r="J167" s="3223"/>
    </row>
    <row r="168" spans="1:10" ht="15.75" thickBot="1">
      <c r="A168" s="3223">
        <v>161</v>
      </c>
      <c r="B168" s="3223" t="s">
        <v>26437</v>
      </c>
      <c r="C168" s="3223" t="str">
        <f t="shared" si="4"/>
        <v>3/4"</v>
      </c>
      <c r="D168" s="3223"/>
      <c r="E168" s="3223"/>
      <c r="F168" s="3223" t="s">
        <v>26196</v>
      </c>
      <c r="G168" s="3223"/>
      <c r="H168" s="3223" t="str">
        <f t="shared" si="5"/>
        <v>Drawing</v>
      </c>
      <c r="I168" s="3223" t="s">
        <v>26436</v>
      </c>
      <c r="J168" s="3223"/>
    </row>
    <row r="169" spans="1:10" ht="15.75" thickBot="1">
      <c r="A169" s="3223">
        <v>162</v>
      </c>
      <c r="B169" s="3223" t="s">
        <v>26439</v>
      </c>
      <c r="C169" s="3223" t="str">
        <f t="shared" si="4"/>
        <v>3/4"</v>
      </c>
      <c r="D169" s="3223"/>
      <c r="E169" s="3223"/>
      <c r="F169" s="3223" t="s">
        <v>26196</v>
      </c>
      <c r="G169" s="3223"/>
      <c r="H169" s="3223" t="str">
        <f t="shared" si="5"/>
        <v>Drawing</v>
      </c>
      <c r="I169" s="3223" t="s">
        <v>26438</v>
      </c>
      <c r="J169" s="3223"/>
    </row>
    <row r="170" spans="1:10" ht="26.25" thickBot="1">
      <c r="A170" s="3223">
        <v>163</v>
      </c>
      <c r="B170" s="3223" t="s">
        <v>26441</v>
      </c>
      <c r="C170" s="3223" t="str">
        <f t="shared" si="4"/>
        <v>3/4"</v>
      </c>
      <c r="D170" s="3223" t="s">
        <v>371</v>
      </c>
      <c r="E170" s="3223" t="s">
        <v>2286</v>
      </c>
      <c r="F170" s="3223" t="s">
        <v>6255</v>
      </c>
      <c r="G170" s="3223"/>
      <c r="H170" s="3223" t="str">
        <f t="shared" si="5"/>
        <v>Drawing</v>
      </c>
      <c r="I170" s="3223" t="s">
        <v>26440</v>
      </c>
      <c r="J170" s="3223"/>
    </row>
    <row r="171" spans="1:10" ht="26.25" thickBot="1">
      <c r="A171" s="3223">
        <v>164</v>
      </c>
      <c r="B171" s="3223" t="s">
        <v>26443</v>
      </c>
      <c r="C171" s="3223" t="str">
        <f t="shared" si="4"/>
        <v>3/4"</v>
      </c>
      <c r="D171" s="3223" t="s">
        <v>371</v>
      </c>
      <c r="E171" s="3223" t="s">
        <v>2286</v>
      </c>
      <c r="F171" s="3223" t="s">
        <v>6255</v>
      </c>
      <c r="G171" s="3223"/>
      <c r="H171" s="3223" t="str">
        <f t="shared" si="5"/>
        <v>Drawing</v>
      </c>
      <c r="I171" s="3223" t="s">
        <v>26442</v>
      </c>
      <c r="J171" s="3223"/>
    </row>
    <row r="172" spans="1:10" ht="26.25" thickBot="1">
      <c r="A172" s="3223">
        <v>165</v>
      </c>
      <c r="B172" s="3223" t="s">
        <v>26445</v>
      </c>
      <c r="C172" s="3223" t="str">
        <f t="shared" si="4"/>
        <v>3/4"</v>
      </c>
      <c r="D172" s="3223" t="s">
        <v>371</v>
      </c>
      <c r="E172" s="3223" t="s">
        <v>2286</v>
      </c>
      <c r="F172" s="3223" t="s">
        <v>6255</v>
      </c>
      <c r="G172" s="3223"/>
      <c r="H172" s="3223" t="str">
        <f t="shared" si="5"/>
        <v>Drawing</v>
      </c>
      <c r="I172" s="3223" t="s">
        <v>26444</v>
      </c>
      <c r="J172" s="3223"/>
    </row>
    <row r="173" spans="1:10" ht="26.25" thickBot="1">
      <c r="A173" s="3223">
        <v>166</v>
      </c>
      <c r="B173" s="3223" t="s">
        <v>26447</v>
      </c>
      <c r="C173" s="3223" t="str">
        <f t="shared" si="4"/>
        <v>3/4"</v>
      </c>
      <c r="D173" s="3223" t="s">
        <v>371</v>
      </c>
      <c r="E173" s="3223" t="s">
        <v>2286</v>
      </c>
      <c r="F173" s="3223" t="s">
        <v>6255</v>
      </c>
      <c r="G173" s="3223"/>
      <c r="H173" s="3223" t="str">
        <f t="shared" si="5"/>
        <v>Drawing</v>
      </c>
      <c r="I173" s="3223" t="s">
        <v>26446</v>
      </c>
      <c r="J173" s="3223"/>
    </row>
    <row r="174" spans="1:10" ht="26.25" thickBot="1">
      <c r="A174" s="3223">
        <v>167</v>
      </c>
      <c r="B174" s="3223" t="s">
        <v>26449</v>
      </c>
      <c r="C174" s="3223" t="str">
        <f t="shared" si="4"/>
        <v>1-1/2"</v>
      </c>
      <c r="D174" s="3223" t="s">
        <v>1546</v>
      </c>
      <c r="E174" s="3223" t="s">
        <v>2286</v>
      </c>
      <c r="F174" s="3223" t="s">
        <v>26196</v>
      </c>
      <c r="G174" s="3223"/>
      <c r="H174" s="3223" t="str">
        <f t="shared" si="5"/>
        <v>Drawing</v>
      </c>
      <c r="I174" s="3223" t="s">
        <v>26448</v>
      </c>
      <c r="J174" s="3223"/>
    </row>
    <row r="175" spans="1:10" ht="26.25" thickBot="1">
      <c r="A175" s="3223">
        <v>168</v>
      </c>
      <c r="B175" s="3223" t="s">
        <v>26451</v>
      </c>
      <c r="C175" s="3223" t="str">
        <f t="shared" si="4"/>
        <v>1-1/2"</v>
      </c>
      <c r="D175" s="3223" t="s">
        <v>1546</v>
      </c>
      <c r="E175" s="3223" t="s">
        <v>2286</v>
      </c>
      <c r="F175" s="3223" t="s">
        <v>26196</v>
      </c>
      <c r="G175" s="3223"/>
      <c r="H175" s="3223" t="str">
        <f t="shared" si="5"/>
        <v>Drawing</v>
      </c>
      <c r="I175" s="3223" t="s">
        <v>26450</v>
      </c>
      <c r="J175" s="3223"/>
    </row>
    <row r="176" spans="1:10" ht="26.25" thickBot="1">
      <c r="A176" s="3223">
        <v>169</v>
      </c>
      <c r="B176" s="3223" t="s">
        <v>26453</v>
      </c>
      <c r="C176" s="3223" t="str">
        <f t="shared" si="4"/>
        <v>3/4"</v>
      </c>
      <c r="D176" s="3223" t="s">
        <v>1546</v>
      </c>
      <c r="E176" s="3223" t="s">
        <v>2286</v>
      </c>
      <c r="F176" s="3223" t="s">
        <v>26196</v>
      </c>
      <c r="G176" s="3223"/>
      <c r="H176" s="3223" t="str">
        <f t="shared" si="5"/>
        <v>Drawing</v>
      </c>
      <c r="I176" s="3223" t="s">
        <v>26452</v>
      </c>
      <c r="J176" s="3223"/>
    </row>
    <row r="177" spans="1:10" ht="26.25" thickBot="1">
      <c r="A177" s="3223">
        <v>170</v>
      </c>
      <c r="B177" s="3223" t="s">
        <v>26455</v>
      </c>
      <c r="C177" s="3223" t="str">
        <f t="shared" si="4"/>
        <v>1-1/2"</v>
      </c>
      <c r="D177" s="3223" t="s">
        <v>1546</v>
      </c>
      <c r="E177" s="3223" t="s">
        <v>2286</v>
      </c>
      <c r="F177" s="3223" t="s">
        <v>26196</v>
      </c>
      <c r="G177" s="3223"/>
      <c r="H177" s="3223" t="str">
        <f t="shared" si="5"/>
        <v>Drawing</v>
      </c>
      <c r="I177" s="3223" t="s">
        <v>26454</v>
      </c>
      <c r="J177" s="3223"/>
    </row>
    <row r="178" spans="1:10" ht="26.25" thickBot="1">
      <c r="A178" s="3223">
        <v>171</v>
      </c>
      <c r="B178" s="3223" t="s">
        <v>26457</v>
      </c>
      <c r="C178" s="3223" t="str">
        <f t="shared" si="4"/>
        <v>3/4"</v>
      </c>
      <c r="D178" s="3223" t="s">
        <v>1546</v>
      </c>
      <c r="E178" s="3223" t="s">
        <v>2286</v>
      </c>
      <c r="F178" s="3223" t="s">
        <v>26196</v>
      </c>
      <c r="G178" s="3223"/>
      <c r="H178" s="3223" t="str">
        <f t="shared" si="5"/>
        <v>Drawing</v>
      </c>
      <c r="I178" s="3223" t="s">
        <v>26456</v>
      </c>
      <c r="J178" s="3223"/>
    </row>
    <row r="179" spans="1:10" ht="15.75" thickBot="1">
      <c r="A179" s="3223">
        <v>172</v>
      </c>
      <c r="B179" s="3223" t="s">
        <v>26459</v>
      </c>
      <c r="C179" s="3223" t="str">
        <f t="shared" si="4"/>
        <v>1 /2"</v>
      </c>
      <c r="D179" s="3223" t="s">
        <v>2436</v>
      </c>
      <c r="E179" s="3223" t="s">
        <v>3744</v>
      </c>
      <c r="F179" s="3223" t="s">
        <v>6255</v>
      </c>
      <c r="G179" s="3223"/>
      <c r="H179" s="3223" t="str">
        <f t="shared" si="5"/>
        <v>Drawing</v>
      </c>
      <c r="I179" s="3223" t="s">
        <v>26458</v>
      </c>
      <c r="J179" s="3223"/>
    </row>
    <row r="180" spans="1:10" ht="15.75" thickBot="1">
      <c r="A180" s="3223">
        <v>173</v>
      </c>
      <c r="B180" s="3223" t="s">
        <v>26461</v>
      </c>
      <c r="C180" s="3223" t="str">
        <f t="shared" si="4"/>
        <v>1"</v>
      </c>
      <c r="D180" s="3223" t="s">
        <v>2436</v>
      </c>
      <c r="E180" s="3223" t="s">
        <v>3744</v>
      </c>
      <c r="F180" s="3223" t="s">
        <v>6255</v>
      </c>
      <c r="G180" s="3223"/>
      <c r="H180" s="3223" t="str">
        <f t="shared" si="5"/>
        <v>Drawing</v>
      </c>
      <c r="I180" s="3223" t="s">
        <v>26460</v>
      </c>
      <c r="J180" s="3223"/>
    </row>
    <row r="181" spans="1:10" ht="26.25" thickBot="1">
      <c r="A181" s="3223">
        <v>174</v>
      </c>
      <c r="B181" s="3223" t="s">
        <v>26463</v>
      </c>
      <c r="C181" s="3223" t="str">
        <f t="shared" si="4"/>
        <v>1 /2"</v>
      </c>
      <c r="D181" s="3223" t="s">
        <v>22494</v>
      </c>
      <c r="E181" s="3223" t="s">
        <v>2286</v>
      </c>
      <c r="F181" s="3223" t="s">
        <v>6255</v>
      </c>
      <c r="G181" s="3223"/>
      <c r="H181" s="3223" t="str">
        <f t="shared" si="5"/>
        <v>Drawing</v>
      </c>
      <c r="I181" s="3223" t="s">
        <v>26462</v>
      </c>
      <c r="J181" s="3223"/>
    </row>
    <row r="182" spans="1:10" ht="26.25" thickBot="1">
      <c r="A182" s="3223">
        <v>175</v>
      </c>
      <c r="B182" s="3223" t="s">
        <v>26465</v>
      </c>
      <c r="C182" s="3223" t="str">
        <f t="shared" si="4"/>
        <v>3/4"</v>
      </c>
      <c r="D182" s="3223" t="s">
        <v>26466</v>
      </c>
      <c r="E182" s="3223" t="s">
        <v>2286</v>
      </c>
      <c r="F182" s="3223" t="s">
        <v>6255</v>
      </c>
      <c r="G182" s="3223"/>
      <c r="H182" s="3223" t="str">
        <f t="shared" si="5"/>
        <v>Drawing</v>
      </c>
      <c r="I182" s="3223" t="s">
        <v>26464</v>
      </c>
      <c r="J182" s="3223"/>
    </row>
    <row r="183" spans="1:10" ht="26.25" thickBot="1">
      <c r="A183" s="3223">
        <v>176</v>
      </c>
      <c r="B183" s="3223" t="s">
        <v>26468</v>
      </c>
      <c r="C183" s="3223" t="str">
        <f t="shared" si="4"/>
        <v>1 "</v>
      </c>
      <c r="D183" s="3223" t="s">
        <v>22494</v>
      </c>
      <c r="E183" s="3223" t="s">
        <v>2286</v>
      </c>
      <c r="F183" s="3223" t="s">
        <v>6255</v>
      </c>
      <c r="G183" s="3223"/>
      <c r="H183" s="3223" t="str">
        <f t="shared" si="5"/>
        <v>Drawing</v>
      </c>
      <c r="I183" s="3223" t="s">
        <v>26467</v>
      </c>
      <c r="J183" s="3223"/>
    </row>
    <row r="184" spans="1:10" ht="26.25" thickBot="1">
      <c r="A184" s="3223">
        <v>177</v>
      </c>
      <c r="B184" s="3223" t="s">
        <v>26470</v>
      </c>
      <c r="C184" s="3223" t="str">
        <f t="shared" si="4"/>
        <v>1 -1 /2"</v>
      </c>
      <c r="D184" s="3223" t="s">
        <v>22494</v>
      </c>
      <c r="E184" s="3223" t="s">
        <v>2286</v>
      </c>
      <c r="F184" s="3223" t="s">
        <v>6255</v>
      </c>
      <c r="G184" s="3223"/>
      <c r="H184" s="3223" t="str">
        <f t="shared" si="5"/>
        <v>Drawing</v>
      </c>
      <c r="I184" s="3223" t="s">
        <v>26469</v>
      </c>
      <c r="J184" s="3223"/>
    </row>
    <row r="185" spans="1:10" ht="26.25" thickBot="1">
      <c r="A185" s="3223">
        <v>178</v>
      </c>
      <c r="B185" s="3223" t="s">
        <v>26472</v>
      </c>
      <c r="C185" s="3223" t="str">
        <f t="shared" si="4"/>
        <v>1"</v>
      </c>
      <c r="D185" s="3223" t="s">
        <v>22494</v>
      </c>
      <c r="E185" s="3223" t="s">
        <v>2286</v>
      </c>
      <c r="F185" s="3223" t="s">
        <v>6255</v>
      </c>
      <c r="G185" s="3223"/>
      <c r="H185" s="3223" t="str">
        <f t="shared" si="5"/>
        <v>Drawing</v>
      </c>
      <c r="I185" s="3223" t="s">
        <v>26471</v>
      </c>
      <c r="J185" s="3223"/>
    </row>
    <row r="186" spans="1:10" ht="26.25" thickBot="1">
      <c r="A186" s="3223">
        <v>179</v>
      </c>
      <c r="B186" s="3223" t="s">
        <v>26474</v>
      </c>
      <c r="C186" s="3223" t="str">
        <f t="shared" si="4"/>
        <v>1 "</v>
      </c>
      <c r="D186" s="3223" t="s">
        <v>22494</v>
      </c>
      <c r="E186" s="3223" t="s">
        <v>2286</v>
      </c>
      <c r="F186" s="3223" t="s">
        <v>6255</v>
      </c>
      <c r="G186" s="3223"/>
      <c r="H186" s="3223" t="str">
        <f t="shared" si="5"/>
        <v>Drawing</v>
      </c>
      <c r="I186" s="3223" t="s">
        <v>26473</v>
      </c>
      <c r="J186" s="3223"/>
    </row>
    <row r="187" spans="1:10" ht="26.25" thickBot="1">
      <c r="A187" s="3223">
        <v>180</v>
      </c>
      <c r="B187" s="3223" t="s">
        <v>26476</v>
      </c>
      <c r="C187" s="3223" t="str">
        <f t="shared" si="4"/>
        <v>3/4"</v>
      </c>
      <c r="D187" s="3223" t="s">
        <v>22494</v>
      </c>
      <c r="E187" s="3223" t="s">
        <v>2286</v>
      </c>
      <c r="F187" s="3223" t="s">
        <v>6255</v>
      </c>
      <c r="G187" s="3223"/>
      <c r="H187" s="3223" t="str">
        <f t="shared" si="5"/>
        <v>Drawing</v>
      </c>
      <c r="I187" s="3223" t="s">
        <v>26475</v>
      </c>
      <c r="J187" s="3223"/>
    </row>
    <row r="188" spans="1:10" ht="26.25" thickBot="1">
      <c r="A188" s="3223">
        <v>181</v>
      </c>
      <c r="B188" s="3223" t="s">
        <v>26478</v>
      </c>
      <c r="C188" s="3223" t="str">
        <f t="shared" si="4"/>
        <v>3/4"</v>
      </c>
      <c r="D188" s="3223" t="s">
        <v>22494</v>
      </c>
      <c r="E188" s="3223" t="s">
        <v>2286</v>
      </c>
      <c r="F188" s="3223" t="s">
        <v>6255</v>
      </c>
      <c r="G188" s="3223"/>
      <c r="H188" s="3223" t="str">
        <f t="shared" si="5"/>
        <v>Drawing</v>
      </c>
      <c r="I188" s="3223" t="s">
        <v>26477</v>
      </c>
      <c r="J188" s="3223"/>
    </row>
    <row r="189" spans="1:10" ht="26.25" thickBot="1">
      <c r="A189" s="3223">
        <v>182</v>
      </c>
      <c r="B189" s="3223" t="s">
        <v>26478</v>
      </c>
      <c r="C189" s="3223" t="str">
        <f t="shared" si="4"/>
        <v>3/4"</v>
      </c>
      <c r="D189" s="3223" t="s">
        <v>22494</v>
      </c>
      <c r="E189" s="3223" t="s">
        <v>2286</v>
      </c>
      <c r="F189" s="3223" t="s">
        <v>6255</v>
      </c>
      <c r="G189" s="3223"/>
      <c r="H189" s="3223" t="str">
        <f t="shared" si="5"/>
        <v>Drawing</v>
      </c>
      <c r="I189" s="3223" t="s">
        <v>26479</v>
      </c>
      <c r="J189" s="3223"/>
    </row>
    <row r="190" spans="1:10" ht="26.25" thickBot="1">
      <c r="A190" s="3223">
        <v>183</v>
      </c>
      <c r="B190" s="3223" t="s">
        <v>26481</v>
      </c>
      <c r="C190" s="3223" t="str">
        <f t="shared" si="4"/>
        <v>3/4"</v>
      </c>
      <c r="D190" s="3223" t="s">
        <v>22494</v>
      </c>
      <c r="E190" s="3223" t="s">
        <v>2286</v>
      </c>
      <c r="F190" s="3223" t="s">
        <v>6255</v>
      </c>
      <c r="G190" s="3223"/>
      <c r="H190" s="3223" t="str">
        <f t="shared" si="5"/>
        <v>Drawing</v>
      </c>
      <c r="I190" s="3223" t="s">
        <v>26480</v>
      </c>
      <c r="J190" s="3223"/>
    </row>
    <row r="191" spans="1:10" ht="26.25" thickBot="1">
      <c r="A191" s="3223">
        <v>184</v>
      </c>
      <c r="B191" s="3223" t="s">
        <v>26483</v>
      </c>
      <c r="C191" s="3223" t="str">
        <f t="shared" si="4"/>
        <v>3/4"</v>
      </c>
      <c r="D191" s="3223" t="s">
        <v>22494</v>
      </c>
      <c r="E191" s="3223" t="s">
        <v>2286</v>
      </c>
      <c r="F191" s="3223" t="s">
        <v>6255</v>
      </c>
      <c r="G191" s="3223"/>
      <c r="H191" s="3223" t="str">
        <f t="shared" si="5"/>
        <v>Drawing</v>
      </c>
      <c r="I191" s="3223" t="s">
        <v>26482</v>
      </c>
      <c r="J191" s="3223"/>
    </row>
    <row r="192" spans="1:10" ht="26.25" thickBot="1">
      <c r="A192" s="3223">
        <v>185</v>
      </c>
      <c r="B192" s="3223" t="s">
        <v>26485</v>
      </c>
      <c r="C192" s="3223" t="str">
        <f t="shared" si="4"/>
        <v>1 -1 /2"</v>
      </c>
      <c r="D192" s="3223" t="s">
        <v>22494</v>
      </c>
      <c r="E192" s="3223" t="s">
        <v>2286</v>
      </c>
      <c r="F192" s="3223" t="s">
        <v>6255</v>
      </c>
      <c r="G192" s="3223"/>
      <c r="H192" s="3223" t="str">
        <f t="shared" si="5"/>
        <v>Drawing</v>
      </c>
      <c r="I192" s="3223" t="s">
        <v>26484</v>
      </c>
      <c r="J192" s="3223"/>
    </row>
    <row r="193" spans="1:10" ht="15.75" thickBot="1">
      <c r="A193" s="3223">
        <v>186</v>
      </c>
      <c r="B193" s="3223" t="s">
        <v>26487</v>
      </c>
      <c r="C193" s="3223" t="str">
        <f t="shared" si="4"/>
        <v>1 "</v>
      </c>
      <c r="D193" s="3223" t="s">
        <v>22496</v>
      </c>
      <c r="E193" s="3223" t="s">
        <v>2405</v>
      </c>
      <c r="F193" s="3223" t="s">
        <v>6255</v>
      </c>
      <c r="G193" s="3223"/>
      <c r="H193" s="3223" t="str">
        <f t="shared" si="5"/>
        <v>Drawing</v>
      </c>
      <c r="I193" s="3223" t="s">
        <v>26486</v>
      </c>
      <c r="J193" s="3223"/>
    </row>
    <row r="194" spans="1:10" ht="15.75" thickBot="1">
      <c r="A194" s="3223">
        <v>187</v>
      </c>
      <c r="B194" s="3223" t="s">
        <v>26489</v>
      </c>
      <c r="C194" s="3223" t="str">
        <f t="shared" si="4"/>
        <v>1 "</v>
      </c>
      <c r="D194" s="3223" t="s">
        <v>22496</v>
      </c>
      <c r="E194" s="3223" t="s">
        <v>2405</v>
      </c>
      <c r="F194" s="3223" t="s">
        <v>6255</v>
      </c>
      <c r="G194" s="3223"/>
      <c r="H194" s="3223" t="str">
        <f t="shared" si="5"/>
        <v>Drawing</v>
      </c>
      <c r="I194" s="3223" t="s">
        <v>26488</v>
      </c>
      <c r="J194" s="3223"/>
    </row>
    <row r="195" spans="1:10" ht="15.75" thickBot="1">
      <c r="A195" s="3223">
        <v>188</v>
      </c>
      <c r="B195" s="3223" t="s">
        <v>26491</v>
      </c>
      <c r="C195" s="3223" t="str">
        <f t="shared" si="4"/>
        <v>1 "</v>
      </c>
      <c r="D195" s="3223" t="s">
        <v>22496</v>
      </c>
      <c r="E195" s="3223" t="s">
        <v>2405</v>
      </c>
      <c r="F195" s="3223" t="s">
        <v>6255</v>
      </c>
      <c r="G195" s="3223"/>
      <c r="H195" s="3223" t="str">
        <f t="shared" si="5"/>
        <v>Drawing</v>
      </c>
      <c r="I195" s="3223" t="s">
        <v>26490</v>
      </c>
      <c r="J195" s="3223"/>
    </row>
    <row r="196" spans="1:10" ht="15.75" thickBot="1">
      <c r="A196" s="3223">
        <v>189</v>
      </c>
      <c r="B196" s="3223" t="s">
        <v>26493</v>
      </c>
      <c r="C196" s="3223" t="str">
        <f t="shared" si="4"/>
        <v>1 /2"</v>
      </c>
      <c r="D196" s="3223" t="s">
        <v>22496</v>
      </c>
      <c r="E196" s="3223" t="s">
        <v>2405</v>
      </c>
      <c r="F196" s="3223" t="s">
        <v>6255</v>
      </c>
      <c r="G196" s="3223"/>
      <c r="H196" s="3223" t="str">
        <f t="shared" si="5"/>
        <v>Drawing</v>
      </c>
      <c r="I196" s="3223" t="s">
        <v>26492</v>
      </c>
      <c r="J196" s="3223"/>
    </row>
    <row r="197" spans="1:10" ht="15.75" thickBot="1">
      <c r="A197" s="3223">
        <v>190</v>
      </c>
      <c r="B197" s="3223" t="s">
        <v>26495</v>
      </c>
      <c r="C197" s="3223" t="str">
        <f t="shared" si="4"/>
        <v>1/2"</v>
      </c>
      <c r="D197" s="3223" t="s">
        <v>22496</v>
      </c>
      <c r="E197" s="3223" t="s">
        <v>2405</v>
      </c>
      <c r="F197" s="3223" t="s">
        <v>6255</v>
      </c>
      <c r="G197" s="3223"/>
      <c r="H197" s="3223" t="str">
        <f t="shared" si="5"/>
        <v>Drawing</v>
      </c>
      <c r="I197" s="3223" t="s">
        <v>26494</v>
      </c>
      <c r="J197" s="3223"/>
    </row>
    <row r="198" spans="1:10" ht="15.75" thickBot="1">
      <c r="A198" s="3223">
        <v>191</v>
      </c>
      <c r="B198" s="3223" t="s">
        <v>26497</v>
      </c>
      <c r="C198" s="3223" t="str">
        <f t="shared" si="4"/>
        <v>1/2"</v>
      </c>
      <c r="D198" s="3223" t="s">
        <v>22496</v>
      </c>
      <c r="E198" s="3223" t="s">
        <v>2405</v>
      </c>
      <c r="F198" s="3223" t="s">
        <v>6255</v>
      </c>
      <c r="G198" s="3223"/>
      <c r="H198" s="3223" t="str">
        <f t="shared" si="5"/>
        <v>Drawing</v>
      </c>
      <c r="I198" s="3223" t="s">
        <v>26496</v>
      </c>
      <c r="J198" s="3223"/>
    </row>
    <row r="199" spans="1:10" ht="15.75" thickBot="1">
      <c r="A199" s="3223">
        <v>192</v>
      </c>
      <c r="B199" s="3223" t="s">
        <v>26499</v>
      </c>
      <c r="C199" s="3223" t="str">
        <f t="shared" si="4"/>
        <v>1 /2"</v>
      </c>
      <c r="D199" s="3223"/>
      <c r="E199" s="3223"/>
      <c r="F199" s="3223" t="s">
        <v>6255</v>
      </c>
      <c r="G199" s="3223"/>
      <c r="H199" s="3223" t="str">
        <f t="shared" si="5"/>
        <v>Drawing</v>
      </c>
      <c r="I199" s="3223" t="s">
        <v>26498</v>
      </c>
      <c r="J199" s="3223"/>
    </row>
    <row r="200" spans="1:10" ht="15.75" thickBot="1">
      <c r="A200" s="3223">
        <v>193</v>
      </c>
      <c r="B200" s="3223" t="s">
        <v>26501</v>
      </c>
      <c r="C200" s="3223" t="str">
        <f t="shared" ref="C200:C263" si="6">LEFT(B200, FIND("""", B200))</f>
        <v>3/4"</v>
      </c>
      <c r="D200" s="3223" t="s">
        <v>22496</v>
      </c>
      <c r="E200" s="3223" t="s">
        <v>2405</v>
      </c>
      <c r="F200" s="3223" t="s">
        <v>6255</v>
      </c>
      <c r="G200" s="3223"/>
      <c r="H200" s="3223" t="str">
        <f t="shared" ref="H200:H263" si="7">HYPERLINK("\\CAD-PC\1Data\3.Documentation\Isometric DWG MHI\" &amp; I200 &amp; ".pdf", "Drawing")</f>
        <v>Drawing</v>
      </c>
      <c r="I200" s="3223" t="s">
        <v>26500</v>
      </c>
      <c r="J200" s="3223"/>
    </row>
    <row r="201" spans="1:10" ht="15.75" thickBot="1">
      <c r="A201" s="3223">
        <v>194</v>
      </c>
      <c r="B201" s="3223" t="s">
        <v>26503</v>
      </c>
      <c r="C201" s="3223" t="str">
        <f t="shared" si="6"/>
        <v>3/4"</v>
      </c>
      <c r="D201" s="3223" t="s">
        <v>22496</v>
      </c>
      <c r="E201" s="3223" t="s">
        <v>2405</v>
      </c>
      <c r="F201" s="3223" t="s">
        <v>6255</v>
      </c>
      <c r="G201" s="3223"/>
      <c r="H201" s="3223" t="str">
        <f t="shared" si="7"/>
        <v>Drawing</v>
      </c>
      <c r="I201" s="3223" t="s">
        <v>26502</v>
      </c>
      <c r="J201" s="3223"/>
    </row>
    <row r="202" spans="1:10" ht="15.75" thickBot="1">
      <c r="A202" s="3223">
        <v>195</v>
      </c>
      <c r="B202" s="3223" t="s">
        <v>26505</v>
      </c>
      <c r="C202" s="3223" t="str">
        <f t="shared" si="6"/>
        <v>3/4"</v>
      </c>
      <c r="D202" s="3223" t="s">
        <v>22496</v>
      </c>
      <c r="E202" s="3223" t="s">
        <v>2405</v>
      </c>
      <c r="F202" s="3223" t="s">
        <v>6255</v>
      </c>
      <c r="G202" s="3223"/>
      <c r="H202" s="3223" t="str">
        <f t="shared" si="7"/>
        <v>Drawing</v>
      </c>
      <c r="I202" s="3223" t="s">
        <v>26504</v>
      </c>
      <c r="J202" s="3223"/>
    </row>
    <row r="203" spans="1:10" ht="15.75" thickBot="1">
      <c r="A203" s="3223">
        <v>196</v>
      </c>
      <c r="B203" s="3223" t="s">
        <v>26507</v>
      </c>
      <c r="C203" s="3223" t="str">
        <f t="shared" si="6"/>
        <v>3/4"</v>
      </c>
      <c r="D203" s="3223" t="s">
        <v>22496</v>
      </c>
      <c r="E203" s="3223" t="s">
        <v>2405</v>
      </c>
      <c r="F203" s="3223" t="s">
        <v>6255</v>
      </c>
      <c r="G203" s="3223"/>
      <c r="H203" s="3223" t="str">
        <f t="shared" si="7"/>
        <v>Drawing</v>
      </c>
      <c r="I203" s="3223" t="s">
        <v>26506</v>
      </c>
      <c r="J203" s="3223"/>
    </row>
    <row r="204" spans="1:10" ht="26.25" thickBot="1">
      <c r="A204" s="3223">
        <v>197</v>
      </c>
      <c r="B204" s="3223" t="s">
        <v>26509</v>
      </c>
      <c r="C204" s="3223" t="str">
        <f t="shared" si="6"/>
        <v>1"</v>
      </c>
      <c r="D204" s="3223" t="s">
        <v>12069</v>
      </c>
      <c r="E204" s="3223" t="s">
        <v>2405</v>
      </c>
      <c r="F204" s="3223" t="s">
        <v>6255</v>
      </c>
      <c r="G204" s="3223"/>
      <c r="H204" s="3223" t="str">
        <f t="shared" si="7"/>
        <v>Drawing</v>
      </c>
      <c r="I204" s="3223" t="s">
        <v>26508</v>
      </c>
      <c r="J204" s="3223"/>
    </row>
    <row r="205" spans="1:10" ht="26.25" thickBot="1">
      <c r="A205" s="3223">
        <v>198</v>
      </c>
      <c r="B205" s="3223" t="s">
        <v>26511</v>
      </c>
      <c r="C205" s="3223" t="str">
        <f t="shared" si="6"/>
        <v>1/2"</v>
      </c>
      <c r="D205" s="3223" t="s">
        <v>12069</v>
      </c>
      <c r="E205" s="3223" t="s">
        <v>2405</v>
      </c>
      <c r="F205" s="3223" t="s">
        <v>6255</v>
      </c>
      <c r="G205" s="3223"/>
      <c r="H205" s="3223" t="str">
        <f t="shared" si="7"/>
        <v>Drawing</v>
      </c>
      <c r="I205" s="3223" t="s">
        <v>26510</v>
      </c>
      <c r="J205" s="3223"/>
    </row>
    <row r="206" spans="1:10" ht="26.25" thickBot="1">
      <c r="A206" s="3223">
        <v>199</v>
      </c>
      <c r="B206" s="3223" t="s">
        <v>26513</v>
      </c>
      <c r="C206" s="3223" t="str">
        <f t="shared" si="6"/>
        <v>1/2"</v>
      </c>
      <c r="D206" s="3223" t="s">
        <v>12069</v>
      </c>
      <c r="E206" s="3223" t="s">
        <v>2405</v>
      </c>
      <c r="F206" s="3223" t="s">
        <v>6255</v>
      </c>
      <c r="G206" s="3223"/>
      <c r="H206" s="3223" t="str">
        <f t="shared" si="7"/>
        <v>Drawing</v>
      </c>
      <c r="I206" s="3223" t="s">
        <v>26512</v>
      </c>
      <c r="J206" s="3223"/>
    </row>
    <row r="207" spans="1:10" ht="26.25" thickBot="1">
      <c r="A207" s="3223">
        <v>200</v>
      </c>
      <c r="B207" s="3223" t="s">
        <v>26515</v>
      </c>
      <c r="C207" s="3223" t="str">
        <f t="shared" si="6"/>
        <v>1 "</v>
      </c>
      <c r="D207" s="3223" t="s">
        <v>12069</v>
      </c>
      <c r="E207" s="3223" t="s">
        <v>2405</v>
      </c>
      <c r="F207" s="3223" t="s">
        <v>6255</v>
      </c>
      <c r="G207" s="3223"/>
      <c r="H207" s="3223" t="str">
        <f t="shared" si="7"/>
        <v>Drawing</v>
      </c>
      <c r="I207" s="3223" t="s">
        <v>26514</v>
      </c>
      <c r="J207" s="3223"/>
    </row>
    <row r="208" spans="1:10" ht="26.25" thickBot="1">
      <c r="A208" s="3223">
        <v>201</v>
      </c>
      <c r="B208" s="3223" t="s">
        <v>26517</v>
      </c>
      <c r="C208" s="3223" t="str">
        <f t="shared" si="6"/>
        <v>3/4"</v>
      </c>
      <c r="D208" s="3223" t="s">
        <v>12069</v>
      </c>
      <c r="E208" s="3223" t="s">
        <v>2405</v>
      </c>
      <c r="F208" s="3223" t="s">
        <v>6255</v>
      </c>
      <c r="G208" s="3223"/>
      <c r="H208" s="3223" t="str">
        <f t="shared" si="7"/>
        <v>Drawing</v>
      </c>
      <c r="I208" s="3223" t="s">
        <v>26516</v>
      </c>
      <c r="J208" s="3223"/>
    </row>
    <row r="209" spans="1:10" ht="39" thickBot="1">
      <c r="A209" s="3223">
        <v>202</v>
      </c>
      <c r="B209" s="3223" t="s">
        <v>26519</v>
      </c>
      <c r="C209" s="3223" t="str">
        <f t="shared" si="6"/>
        <v>3/4"</v>
      </c>
      <c r="D209" s="3223" t="s">
        <v>22497</v>
      </c>
      <c r="E209" s="3223" t="s">
        <v>3373</v>
      </c>
      <c r="F209" s="3223" t="s">
        <v>6255</v>
      </c>
      <c r="G209" s="3223" t="s">
        <v>6181</v>
      </c>
      <c r="H209" s="3223" t="str">
        <f t="shared" si="7"/>
        <v>Drawing</v>
      </c>
      <c r="I209" s="3223" t="s">
        <v>26518</v>
      </c>
      <c r="J209" s="3223"/>
    </row>
    <row r="210" spans="1:10" ht="39" thickBot="1">
      <c r="A210" s="3223">
        <v>203</v>
      </c>
      <c r="B210" s="3223" t="s">
        <v>26521</v>
      </c>
      <c r="C210" s="3223" t="str">
        <f t="shared" si="6"/>
        <v>3/4"</v>
      </c>
      <c r="D210" s="3223" t="s">
        <v>22497</v>
      </c>
      <c r="E210" s="3223" t="s">
        <v>3373</v>
      </c>
      <c r="F210" s="3223" t="s">
        <v>6255</v>
      </c>
      <c r="G210" s="3223" t="s">
        <v>6181</v>
      </c>
      <c r="H210" s="3223" t="str">
        <f t="shared" si="7"/>
        <v>Drawing</v>
      </c>
      <c r="I210" s="3223" t="s">
        <v>26520</v>
      </c>
      <c r="J210" s="3223"/>
    </row>
    <row r="211" spans="1:10" ht="39" thickBot="1">
      <c r="A211" s="3223">
        <v>204</v>
      </c>
      <c r="B211" s="3223" t="s">
        <v>26523</v>
      </c>
      <c r="C211" s="3223" t="str">
        <f t="shared" si="6"/>
        <v>1 -1 /2"</v>
      </c>
      <c r="D211" s="3223" t="s">
        <v>22497</v>
      </c>
      <c r="E211" s="3223" t="s">
        <v>3373</v>
      </c>
      <c r="F211" s="3223" t="s">
        <v>6255</v>
      </c>
      <c r="G211" s="3223" t="s">
        <v>6181</v>
      </c>
      <c r="H211" s="3223" t="str">
        <f t="shared" si="7"/>
        <v>Drawing</v>
      </c>
      <c r="I211" s="3223" t="s">
        <v>26522</v>
      </c>
      <c r="J211" s="3223"/>
    </row>
    <row r="212" spans="1:10" ht="39" thickBot="1">
      <c r="A212" s="3223">
        <v>205</v>
      </c>
      <c r="B212" s="3223" t="s">
        <v>26525</v>
      </c>
      <c r="C212" s="3223" t="str">
        <f t="shared" si="6"/>
        <v>1-1 /2"</v>
      </c>
      <c r="D212" s="3223" t="s">
        <v>22497</v>
      </c>
      <c r="E212" s="3223" t="s">
        <v>3373</v>
      </c>
      <c r="F212" s="3223" t="s">
        <v>6255</v>
      </c>
      <c r="G212" s="3223" t="s">
        <v>6181</v>
      </c>
      <c r="H212" s="3223" t="str">
        <f t="shared" si="7"/>
        <v>Drawing</v>
      </c>
      <c r="I212" s="3223" t="s">
        <v>26524</v>
      </c>
      <c r="J212" s="3223"/>
    </row>
    <row r="213" spans="1:10" ht="39" thickBot="1">
      <c r="A213" s="3223">
        <v>206</v>
      </c>
      <c r="B213" s="3223" t="s">
        <v>26527</v>
      </c>
      <c r="C213" s="3223" t="str">
        <f t="shared" si="6"/>
        <v>1 /2"</v>
      </c>
      <c r="D213" s="3223" t="s">
        <v>22497</v>
      </c>
      <c r="E213" s="3223" t="s">
        <v>3373</v>
      </c>
      <c r="F213" s="3223" t="s">
        <v>6255</v>
      </c>
      <c r="G213" s="3223" t="s">
        <v>6181</v>
      </c>
      <c r="H213" s="3223" t="str">
        <f t="shared" si="7"/>
        <v>Drawing</v>
      </c>
      <c r="I213" s="3223" t="s">
        <v>26526</v>
      </c>
      <c r="J213" s="3223"/>
    </row>
    <row r="214" spans="1:10" ht="39" thickBot="1">
      <c r="A214" s="3223">
        <v>207</v>
      </c>
      <c r="B214" s="3223" t="s">
        <v>26529</v>
      </c>
      <c r="C214" s="3223" t="str">
        <f t="shared" si="6"/>
        <v>3/4"</v>
      </c>
      <c r="D214" s="3223" t="s">
        <v>22497</v>
      </c>
      <c r="E214" s="3223" t="s">
        <v>3373</v>
      </c>
      <c r="F214" s="3223" t="s">
        <v>6255</v>
      </c>
      <c r="G214" s="3223" t="s">
        <v>6181</v>
      </c>
      <c r="H214" s="3223" t="str">
        <f t="shared" si="7"/>
        <v>Drawing</v>
      </c>
      <c r="I214" s="3223" t="s">
        <v>26528</v>
      </c>
      <c r="J214" s="3223"/>
    </row>
    <row r="215" spans="1:10" ht="39" thickBot="1">
      <c r="A215" s="3223">
        <v>208</v>
      </c>
      <c r="B215" s="3223" t="s">
        <v>26531</v>
      </c>
      <c r="C215" s="3223" t="str">
        <f t="shared" si="6"/>
        <v>3/4"</v>
      </c>
      <c r="D215" s="3223" t="s">
        <v>22497</v>
      </c>
      <c r="E215" s="3223" t="s">
        <v>3373</v>
      </c>
      <c r="F215" s="3223" t="s">
        <v>6255</v>
      </c>
      <c r="G215" s="3223" t="s">
        <v>6181</v>
      </c>
      <c r="H215" s="3223" t="str">
        <f t="shared" si="7"/>
        <v>Drawing</v>
      </c>
      <c r="I215" s="3223" t="s">
        <v>26530</v>
      </c>
      <c r="J215" s="3223"/>
    </row>
    <row r="216" spans="1:10" ht="39" thickBot="1">
      <c r="A216" s="3223">
        <v>209</v>
      </c>
      <c r="B216" s="3223" t="s">
        <v>26533</v>
      </c>
      <c r="C216" s="3223" t="str">
        <f t="shared" si="6"/>
        <v>1-1 /2"</v>
      </c>
      <c r="D216" s="3223" t="s">
        <v>22497</v>
      </c>
      <c r="E216" s="3223" t="s">
        <v>3373</v>
      </c>
      <c r="F216" s="3223" t="s">
        <v>6255</v>
      </c>
      <c r="G216" s="3223" t="s">
        <v>6181</v>
      </c>
      <c r="H216" s="3223" t="str">
        <f t="shared" si="7"/>
        <v>Drawing</v>
      </c>
      <c r="I216" s="3223" t="s">
        <v>26532</v>
      </c>
      <c r="J216" s="3223"/>
    </row>
    <row r="217" spans="1:10" ht="39" thickBot="1">
      <c r="A217" s="3223">
        <v>210</v>
      </c>
      <c r="B217" s="3223" t="s">
        <v>26535</v>
      </c>
      <c r="C217" s="3223" t="str">
        <f t="shared" si="6"/>
        <v>3/4"</v>
      </c>
      <c r="D217" s="3223" t="s">
        <v>22497</v>
      </c>
      <c r="E217" s="3223" t="s">
        <v>3373</v>
      </c>
      <c r="F217" s="3223" t="s">
        <v>6255</v>
      </c>
      <c r="G217" s="3223" t="s">
        <v>6181</v>
      </c>
      <c r="H217" s="3223" t="str">
        <f t="shared" si="7"/>
        <v>Drawing</v>
      </c>
      <c r="I217" s="3223" t="s">
        <v>26534</v>
      </c>
      <c r="J217" s="3223"/>
    </row>
    <row r="218" spans="1:10" ht="39" thickBot="1">
      <c r="A218" s="3223">
        <v>211</v>
      </c>
      <c r="B218" s="3223" t="s">
        <v>26537</v>
      </c>
      <c r="C218" s="3223" t="str">
        <f t="shared" si="6"/>
        <v>3/4"</v>
      </c>
      <c r="D218" s="3223" t="s">
        <v>22497</v>
      </c>
      <c r="E218" s="3223" t="s">
        <v>3373</v>
      </c>
      <c r="F218" s="3223" t="s">
        <v>6255</v>
      </c>
      <c r="G218" s="3223" t="s">
        <v>6181</v>
      </c>
      <c r="H218" s="3223" t="str">
        <f t="shared" si="7"/>
        <v>Drawing</v>
      </c>
      <c r="I218" s="3223" t="s">
        <v>26536</v>
      </c>
      <c r="J218" s="3223"/>
    </row>
    <row r="219" spans="1:10" ht="39" thickBot="1">
      <c r="A219" s="3223">
        <v>212</v>
      </c>
      <c r="B219" s="3223" t="s">
        <v>26539</v>
      </c>
      <c r="C219" s="3223" t="str">
        <f t="shared" si="6"/>
        <v>3/4"</v>
      </c>
      <c r="D219" s="3223" t="s">
        <v>22497</v>
      </c>
      <c r="E219" s="3223" t="s">
        <v>3373</v>
      </c>
      <c r="F219" s="3223" t="s">
        <v>6255</v>
      </c>
      <c r="G219" s="3223" t="s">
        <v>6181</v>
      </c>
      <c r="H219" s="3223" t="str">
        <f t="shared" si="7"/>
        <v>Drawing</v>
      </c>
      <c r="I219" s="3223" t="s">
        <v>26538</v>
      </c>
      <c r="J219" s="3223"/>
    </row>
    <row r="220" spans="1:10" ht="15.75" thickBot="1">
      <c r="A220" s="3223">
        <v>213</v>
      </c>
      <c r="B220" s="3223" t="s">
        <v>26541</v>
      </c>
      <c r="C220" s="3223" t="str">
        <f t="shared" si="6"/>
        <v>3/4"</v>
      </c>
      <c r="D220" s="3223"/>
      <c r="E220" s="3223"/>
      <c r="F220" s="3223" t="s">
        <v>6255</v>
      </c>
      <c r="G220" s="3223" t="s">
        <v>6181</v>
      </c>
      <c r="H220" s="3223" t="str">
        <f t="shared" si="7"/>
        <v>Drawing</v>
      </c>
      <c r="I220" s="3223" t="s">
        <v>26540</v>
      </c>
      <c r="J220" s="3223"/>
    </row>
    <row r="221" spans="1:10" ht="39" thickBot="1">
      <c r="A221" s="3223">
        <v>214</v>
      </c>
      <c r="B221" s="3223" t="s">
        <v>26543</v>
      </c>
      <c r="C221" s="3223" t="str">
        <f t="shared" si="6"/>
        <v>3/4"</v>
      </c>
      <c r="D221" s="3223" t="s">
        <v>22499</v>
      </c>
      <c r="E221" s="3223" t="s">
        <v>3373</v>
      </c>
      <c r="F221" s="3223" t="s">
        <v>6255</v>
      </c>
      <c r="G221" s="3223" t="s">
        <v>6181</v>
      </c>
      <c r="H221" s="3223" t="str">
        <f t="shared" si="7"/>
        <v>Drawing</v>
      </c>
      <c r="I221" s="3223" t="s">
        <v>26542</v>
      </c>
      <c r="J221" s="3223"/>
    </row>
    <row r="222" spans="1:10" ht="26.25" thickBot="1">
      <c r="A222" s="3223">
        <v>215</v>
      </c>
      <c r="B222" s="3223" t="s">
        <v>26545</v>
      </c>
      <c r="C222" s="3223" t="str">
        <f t="shared" si="6"/>
        <v>1 "</v>
      </c>
      <c r="D222" s="3223" t="s">
        <v>22500</v>
      </c>
      <c r="E222" s="3223" t="s">
        <v>3744</v>
      </c>
      <c r="F222" s="3223" t="s">
        <v>6255</v>
      </c>
      <c r="G222" s="3223"/>
      <c r="H222" s="3223" t="str">
        <f t="shared" si="7"/>
        <v>Drawing</v>
      </c>
      <c r="I222" s="3223" t="s">
        <v>26544</v>
      </c>
      <c r="J222" s="3223"/>
    </row>
    <row r="223" spans="1:10" ht="26.25" thickBot="1">
      <c r="A223" s="3223">
        <v>216</v>
      </c>
      <c r="B223" s="3223" t="s">
        <v>26545</v>
      </c>
      <c r="C223" s="3223" t="str">
        <f t="shared" si="6"/>
        <v>1 "</v>
      </c>
      <c r="D223" s="3223" t="s">
        <v>22500</v>
      </c>
      <c r="E223" s="3223" t="s">
        <v>3744</v>
      </c>
      <c r="F223" s="3223" t="s">
        <v>6255</v>
      </c>
      <c r="G223" s="3223"/>
      <c r="H223" s="3223" t="str">
        <f t="shared" si="7"/>
        <v>Drawing</v>
      </c>
      <c r="I223" s="3223" t="s">
        <v>26546</v>
      </c>
      <c r="J223" s="3223"/>
    </row>
    <row r="224" spans="1:10" ht="15.75" thickBot="1">
      <c r="A224" s="3223">
        <v>217</v>
      </c>
      <c r="B224" s="3223" t="s">
        <v>26548</v>
      </c>
      <c r="C224" s="3223" t="str">
        <f t="shared" si="6"/>
        <v>3/4"</v>
      </c>
      <c r="D224" s="3223"/>
      <c r="E224" s="3223"/>
      <c r="F224" s="3223" t="s">
        <v>6255</v>
      </c>
      <c r="G224" s="3223"/>
      <c r="H224" s="3223" t="str">
        <f t="shared" si="7"/>
        <v>Drawing</v>
      </c>
      <c r="I224" s="3223" t="s">
        <v>26547</v>
      </c>
      <c r="J224" s="3223"/>
    </row>
    <row r="225" spans="1:10" ht="26.25" thickBot="1">
      <c r="A225" s="3223">
        <v>218</v>
      </c>
      <c r="B225" s="3223" t="s">
        <v>26550</v>
      </c>
      <c r="C225" s="3223" t="str">
        <f t="shared" si="6"/>
        <v>3/4"</v>
      </c>
      <c r="D225" s="3223" t="s">
        <v>22500</v>
      </c>
      <c r="E225" s="3223" t="s">
        <v>3744</v>
      </c>
      <c r="F225" s="3223" t="s">
        <v>6255</v>
      </c>
      <c r="G225" s="3223"/>
      <c r="H225" s="3223" t="str">
        <f t="shared" si="7"/>
        <v>Drawing</v>
      </c>
      <c r="I225" s="3223" t="s">
        <v>26549</v>
      </c>
      <c r="J225" s="3223"/>
    </row>
    <row r="226" spans="1:10" ht="26.25" thickBot="1">
      <c r="A226" s="3223">
        <v>219</v>
      </c>
      <c r="B226" s="3223" t="s">
        <v>26552</v>
      </c>
      <c r="C226" s="3223" t="str">
        <f t="shared" si="6"/>
        <v>3/4"</v>
      </c>
      <c r="D226" s="3223" t="s">
        <v>22500</v>
      </c>
      <c r="E226" s="3223" t="s">
        <v>3744</v>
      </c>
      <c r="F226" s="3223" t="s">
        <v>6255</v>
      </c>
      <c r="G226" s="3223"/>
      <c r="H226" s="3223" t="str">
        <f t="shared" si="7"/>
        <v>Drawing</v>
      </c>
      <c r="I226" s="3223" t="s">
        <v>26551</v>
      </c>
      <c r="J226" s="3223"/>
    </row>
    <row r="227" spans="1:10" ht="15.75" thickBot="1">
      <c r="A227" s="3223">
        <v>220</v>
      </c>
      <c r="B227" s="3223" t="s">
        <v>26554</v>
      </c>
      <c r="C227" s="3223" t="str">
        <f t="shared" si="6"/>
        <v>1"</v>
      </c>
      <c r="D227" s="3223" t="s">
        <v>26292</v>
      </c>
      <c r="E227" s="3223" t="s">
        <v>22504</v>
      </c>
      <c r="F227" s="3223" t="s">
        <v>6255</v>
      </c>
      <c r="G227" s="3223"/>
      <c r="H227" s="3223" t="str">
        <f t="shared" si="7"/>
        <v>Drawing</v>
      </c>
      <c r="I227" s="3223" t="s">
        <v>26553</v>
      </c>
      <c r="J227" s="3223"/>
    </row>
    <row r="228" spans="1:10" ht="15.75" thickBot="1">
      <c r="A228" s="3223">
        <v>221</v>
      </c>
      <c r="B228" s="3223" t="s">
        <v>26556</v>
      </c>
      <c r="C228" s="3223" t="str">
        <f t="shared" si="6"/>
        <v>1 /2"</v>
      </c>
      <c r="D228" s="3223"/>
      <c r="E228" s="3223"/>
      <c r="F228" s="3223" t="s">
        <v>26196</v>
      </c>
      <c r="G228" s="3223"/>
      <c r="H228" s="3223" t="str">
        <f t="shared" si="7"/>
        <v>Drawing</v>
      </c>
      <c r="I228" s="3223" t="s">
        <v>26555</v>
      </c>
      <c r="J228" s="3223"/>
    </row>
    <row r="229" spans="1:10" ht="15.75" thickBot="1">
      <c r="A229" s="3223">
        <v>222</v>
      </c>
      <c r="B229" s="3223" t="s">
        <v>26558</v>
      </c>
      <c r="C229" s="3223" t="str">
        <f t="shared" si="6"/>
        <v>1 /2"</v>
      </c>
      <c r="D229" s="3223"/>
      <c r="E229" s="3223"/>
      <c r="F229" s="3223" t="s">
        <v>26196</v>
      </c>
      <c r="G229" s="3223"/>
      <c r="H229" s="3223" t="str">
        <f t="shared" si="7"/>
        <v>Drawing</v>
      </c>
      <c r="I229" s="3223" t="s">
        <v>26557</v>
      </c>
      <c r="J229" s="3223"/>
    </row>
    <row r="230" spans="1:10" ht="15.75" thickBot="1">
      <c r="A230" s="3223">
        <v>223</v>
      </c>
      <c r="B230" s="3223" t="s">
        <v>26560</v>
      </c>
      <c r="C230" s="3223" t="str">
        <f t="shared" si="6"/>
        <v>1 "</v>
      </c>
      <c r="D230" s="3223"/>
      <c r="E230" s="3223"/>
      <c r="F230" s="3223" t="s">
        <v>26196</v>
      </c>
      <c r="G230" s="3223"/>
      <c r="H230" s="3223" t="str">
        <f t="shared" si="7"/>
        <v>Drawing</v>
      </c>
      <c r="I230" s="3223" t="s">
        <v>26559</v>
      </c>
      <c r="J230" s="3223"/>
    </row>
    <row r="231" spans="1:10" ht="26.25" thickBot="1">
      <c r="A231" s="3223">
        <v>224</v>
      </c>
      <c r="B231" s="3223" t="s">
        <v>26562</v>
      </c>
      <c r="C231" s="3223" t="str">
        <f t="shared" si="6"/>
        <v>1 -1/2"</v>
      </c>
      <c r="D231" s="3223" t="s">
        <v>26307</v>
      </c>
      <c r="E231" s="3223" t="s">
        <v>2286</v>
      </c>
      <c r="F231" s="3223" t="s">
        <v>6255</v>
      </c>
      <c r="G231" s="3223"/>
      <c r="H231" s="3223" t="str">
        <f t="shared" si="7"/>
        <v>Drawing</v>
      </c>
      <c r="I231" s="3223" t="s">
        <v>26561</v>
      </c>
      <c r="J231" s="3223"/>
    </row>
    <row r="232" spans="1:10" ht="26.25" thickBot="1">
      <c r="A232" s="3223">
        <v>225</v>
      </c>
      <c r="B232" s="3223" t="s">
        <v>26564</v>
      </c>
      <c r="C232" s="3223" t="str">
        <f t="shared" si="6"/>
        <v>1 "</v>
      </c>
      <c r="D232" s="3223" t="s">
        <v>26307</v>
      </c>
      <c r="E232" s="3223" t="s">
        <v>2286</v>
      </c>
      <c r="F232" s="3223" t="s">
        <v>6255</v>
      </c>
      <c r="G232" s="3223"/>
      <c r="H232" s="3223" t="str">
        <f t="shared" si="7"/>
        <v>Drawing</v>
      </c>
      <c r="I232" s="3223" t="s">
        <v>26563</v>
      </c>
      <c r="J232" s="3223"/>
    </row>
    <row r="233" spans="1:10" ht="26.25" thickBot="1">
      <c r="A233" s="3223">
        <v>226</v>
      </c>
      <c r="B233" s="3223" t="s">
        <v>26566</v>
      </c>
      <c r="C233" s="3223" t="str">
        <f t="shared" si="6"/>
        <v>1-1 /2"</v>
      </c>
      <c r="D233" s="3223" t="s">
        <v>26307</v>
      </c>
      <c r="E233" s="3223" t="s">
        <v>2286</v>
      </c>
      <c r="F233" s="3223" t="s">
        <v>6255</v>
      </c>
      <c r="G233" s="3223"/>
      <c r="H233" s="3223" t="str">
        <f t="shared" si="7"/>
        <v>Drawing</v>
      </c>
      <c r="I233" s="3223" t="s">
        <v>26565</v>
      </c>
      <c r="J233" s="3223"/>
    </row>
    <row r="234" spans="1:10" ht="26.25" thickBot="1">
      <c r="A234" s="3223">
        <v>227</v>
      </c>
      <c r="B234" s="3223" t="s">
        <v>26568</v>
      </c>
      <c r="C234" s="3223" t="str">
        <f t="shared" si="6"/>
        <v>1 -1 /2"</v>
      </c>
      <c r="D234" s="3223" t="s">
        <v>26307</v>
      </c>
      <c r="E234" s="3223" t="s">
        <v>2286</v>
      </c>
      <c r="F234" s="3223" t="s">
        <v>6255</v>
      </c>
      <c r="G234" s="3223"/>
      <c r="H234" s="3223" t="str">
        <f t="shared" si="7"/>
        <v>Drawing</v>
      </c>
      <c r="I234" s="3223" t="s">
        <v>26567</v>
      </c>
      <c r="J234" s="3223"/>
    </row>
    <row r="235" spans="1:10" ht="26.25" thickBot="1">
      <c r="A235" s="3223">
        <v>228</v>
      </c>
      <c r="B235" s="3223" t="s">
        <v>26570</v>
      </c>
      <c r="C235" s="3223" t="str">
        <f t="shared" si="6"/>
        <v>3/4"</v>
      </c>
      <c r="D235" s="3223" t="s">
        <v>26307</v>
      </c>
      <c r="E235" s="3223" t="s">
        <v>2286</v>
      </c>
      <c r="F235" s="3223" t="s">
        <v>6255</v>
      </c>
      <c r="G235" s="3223"/>
      <c r="H235" s="3223" t="str">
        <f t="shared" si="7"/>
        <v>Drawing</v>
      </c>
      <c r="I235" s="3223" t="s">
        <v>26569</v>
      </c>
      <c r="J235" s="3223"/>
    </row>
    <row r="236" spans="1:10" ht="26.25" thickBot="1">
      <c r="A236" s="3223">
        <v>229</v>
      </c>
      <c r="B236" s="3223" t="s">
        <v>26572</v>
      </c>
      <c r="C236" s="3223" t="str">
        <f t="shared" si="6"/>
        <v>1-1 /2"</v>
      </c>
      <c r="D236" s="3223" t="s">
        <v>26307</v>
      </c>
      <c r="E236" s="3223" t="s">
        <v>2286</v>
      </c>
      <c r="F236" s="3223" t="s">
        <v>6255</v>
      </c>
      <c r="G236" s="3223"/>
      <c r="H236" s="3223" t="str">
        <f t="shared" si="7"/>
        <v>Drawing</v>
      </c>
      <c r="I236" s="3223" t="s">
        <v>26571</v>
      </c>
      <c r="J236" s="3223"/>
    </row>
    <row r="237" spans="1:10" ht="15.75" thickBot="1">
      <c r="A237" s="3223">
        <v>230</v>
      </c>
      <c r="B237" s="3223" t="s">
        <v>26574</v>
      </c>
      <c r="C237" s="3223" t="str">
        <f t="shared" si="6"/>
        <v>1-1 /2"</v>
      </c>
      <c r="D237" s="3223"/>
      <c r="E237" s="3223"/>
      <c r="F237" s="3223" t="s">
        <v>6255</v>
      </c>
      <c r="G237" s="3223"/>
      <c r="H237" s="3223" t="str">
        <f t="shared" si="7"/>
        <v>Drawing</v>
      </c>
      <c r="I237" s="3223" t="s">
        <v>26573</v>
      </c>
      <c r="J237" s="3223"/>
    </row>
    <row r="238" spans="1:10" ht="15.75" thickBot="1">
      <c r="A238" s="3223">
        <v>231</v>
      </c>
      <c r="B238" s="3223" t="s">
        <v>26576</v>
      </c>
      <c r="C238" s="3223" t="str">
        <f t="shared" si="6"/>
        <v>1-1/2"</v>
      </c>
      <c r="D238" s="3223" t="s">
        <v>26325</v>
      </c>
      <c r="E238" s="3223" t="s">
        <v>22504</v>
      </c>
      <c r="F238" s="3223" t="s">
        <v>6255</v>
      </c>
      <c r="G238" s="3223"/>
      <c r="H238" s="3223" t="str">
        <f t="shared" si="7"/>
        <v>Drawing</v>
      </c>
      <c r="I238" s="3223" t="s">
        <v>26575</v>
      </c>
      <c r="J238" s="3223"/>
    </row>
    <row r="239" spans="1:10" ht="15.75" thickBot="1">
      <c r="A239" s="3223">
        <v>232</v>
      </c>
      <c r="B239" s="3223" t="s">
        <v>26578</v>
      </c>
      <c r="C239" s="3223" t="str">
        <f t="shared" si="6"/>
        <v>1-1 /2"</v>
      </c>
      <c r="D239" s="3223" t="s">
        <v>26325</v>
      </c>
      <c r="E239" s="3223" t="s">
        <v>22504</v>
      </c>
      <c r="F239" s="3223" t="s">
        <v>6255</v>
      </c>
      <c r="G239" s="3223"/>
      <c r="H239" s="3223" t="str">
        <f t="shared" si="7"/>
        <v>Drawing</v>
      </c>
      <c r="I239" s="3223" t="s">
        <v>26577</v>
      </c>
      <c r="J239" s="3223"/>
    </row>
    <row r="240" spans="1:10" ht="15.75" thickBot="1">
      <c r="A240" s="3223">
        <v>233</v>
      </c>
      <c r="B240" s="3223" t="s">
        <v>26580</v>
      </c>
      <c r="C240" s="3223" t="str">
        <f t="shared" si="6"/>
        <v>1 -1 /2"</v>
      </c>
      <c r="D240" s="3223" t="s">
        <v>26325</v>
      </c>
      <c r="E240" s="3223" t="s">
        <v>22504</v>
      </c>
      <c r="F240" s="3223" t="s">
        <v>6255</v>
      </c>
      <c r="G240" s="3223"/>
      <c r="H240" s="3223" t="str">
        <f t="shared" si="7"/>
        <v>Drawing</v>
      </c>
      <c r="I240" s="3223" t="s">
        <v>26579</v>
      </c>
      <c r="J240" s="3223"/>
    </row>
    <row r="241" spans="1:10" ht="15.75" thickBot="1">
      <c r="A241" s="3223">
        <v>234</v>
      </c>
      <c r="B241" s="3223" t="s">
        <v>26582</v>
      </c>
      <c r="C241" s="3223" t="str">
        <f t="shared" si="6"/>
        <v>1-1 /2"</v>
      </c>
      <c r="D241" s="3223" t="s">
        <v>26325</v>
      </c>
      <c r="E241" s="3223" t="s">
        <v>22504</v>
      </c>
      <c r="F241" s="3223" t="s">
        <v>6255</v>
      </c>
      <c r="G241" s="3223"/>
      <c r="H241" s="3223" t="str">
        <f t="shared" si="7"/>
        <v>Drawing</v>
      </c>
      <c r="I241" s="3223" t="s">
        <v>26581</v>
      </c>
      <c r="J241" s="3223"/>
    </row>
    <row r="242" spans="1:10" ht="15.75" thickBot="1">
      <c r="A242" s="3223">
        <v>235</v>
      </c>
      <c r="B242" s="3223" t="s">
        <v>26584</v>
      </c>
      <c r="C242" s="3223" t="str">
        <f t="shared" si="6"/>
        <v>1-1 /2"</v>
      </c>
      <c r="D242" s="3223" t="s">
        <v>26325</v>
      </c>
      <c r="E242" s="3223" t="s">
        <v>22504</v>
      </c>
      <c r="F242" s="3223" t="s">
        <v>6255</v>
      </c>
      <c r="G242" s="3223"/>
      <c r="H242" s="3223" t="str">
        <f t="shared" si="7"/>
        <v>Drawing</v>
      </c>
      <c r="I242" s="3223" t="s">
        <v>26583</v>
      </c>
      <c r="J242" s="3223"/>
    </row>
    <row r="243" spans="1:10" ht="15.75" thickBot="1">
      <c r="A243" s="3223">
        <v>236</v>
      </c>
      <c r="B243" s="3223" t="s">
        <v>26586</v>
      </c>
      <c r="C243" s="3223" t="str">
        <f t="shared" si="6"/>
        <v>1-1 /2"</v>
      </c>
      <c r="D243" s="3223" t="s">
        <v>26325</v>
      </c>
      <c r="E243" s="3223" t="s">
        <v>22504</v>
      </c>
      <c r="F243" s="3223" t="s">
        <v>6255</v>
      </c>
      <c r="G243" s="3223"/>
      <c r="H243" s="3223" t="str">
        <f t="shared" si="7"/>
        <v>Drawing</v>
      </c>
      <c r="I243" s="3223" t="s">
        <v>26585</v>
      </c>
      <c r="J243" s="3223"/>
    </row>
    <row r="244" spans="1:10" ht="15.75" thickBot="1">
      <c r="A244" s="3223">
        <v>237</v>
      </c>
      <c r="B244" s="3223" t="s">
        <v>26588</v>
      </c>
      <c r="C244" s="3223" t="str">
        <f t="shared" si="6"/>
        <v>1 /2"</v>
      </c>
      <c r="D244" s="3223" t="s">
        <v>26325</v>
      </c>
      <c r="E244" s="3223" t="s">
        <v>22504</v>
      </c>
      <c r="F244" s="3223" t="s">
        <v>6255</v>
      </c>
      <c r="G244" s="3223"/>
      <c r="H244" s="3223" t="str">
        <f t="shared" si="7"/>
        <v>Drawing</v>
      </c>
      <c r="I244" s="3223" t="s">
        <v>26587</v>
      </c>
      <c r="J244" s="3223"/>
    </row>
    <row r="245" spans="1:10" ht="15.75" thickBot="1">
      <c r="A245" s="3223">
        <v>238</v>
      </c>
      <c r="B245" s="3223" t="s">
        <v>26590</v>
      </c>
      <c r="C245" s="3223" t="str">
        <f t="shared" si="6"/>
        <v>3/4"</v>
      </c>
      <c r="D245" s="3223" t="s">
        <v>26325</v>
      </c>
      <c r="E245" s="3223" t="s">
        <v>22504</v>
      </c>
      <c r="F245" s="3223" t="s">
        <v>6255</v>
      </c>
      <c r="G245" s="3223"/>
      <c r="H245" s="3223" t="str">
        <f t="shared" si="7"/>
        <v>Drawing</v>
      </c>
      <c r="I245" s="3223" t="s">
        <v>26589</v>
      </c>
      <c r="J245" s="3223"/>
    </row>
    <row r="246" spans="1:10" ht="15.75" thickBot="1">
      <c r="A246" s="3223">
        <v>239</v>
      </c>
      <c r="B246" s="3223" t="s">
        <v>26592</v>
      </c>
      <c r="C246" s="3223" t="str">
        <f t="shared" si="6"/>
        <v>3/4"</v>
      </c>
      <c r="D246" s="3223" t="s">
        <v>26325</v>
      </c>
      <c r="E246" s="3223" t="s">
        <v>22504</v>
      </c>
      <c r="F246" s="3223" t="s">
        <v>26196</v>
      </c>
      <c r="G246" s="3223"/>
      <c r="H246" s="3223" t="str">
        <f t="shared" si="7"/>
        <v>Drawing</v>
      </c>
      <c r="I246" s="3223" t="s">
        <v>26591</v>
      </c>
      <c r="J246" s="3223"/>
    </row>
    <row r="247" spans="1:10" ht="15.75" thickBot="1">
      <c r="A247" s="3223">
        <v>240</v>
      </c>
      <c r="B247" s="3223" t="s">
        <v>26594</v>
      </c>
      <c r="C247" s="3223" t="str">
        <f t="shared" si="6"/>
        <v>3/4"</v>
      </c>
      <c r="D247" s="3223" t="s">
        <v>26325</v>
      </c>
      <c r="E247" s="3223" t="s">
        <v>22504</v>
      </c>
      <c r="F247" s="3223" t="s">
        <v>6255</v>
      </c>
      <c r="G247" s="3223"/>
      <c r="H247" s="3223" t="str">
        <f t="shared" si="7"/>
        <v>Drawing</v>
      </c>
      <c r="I247" s="3223" t="s">
        <v>26593</v>
      </c>
      <c r="J247" s="3223"/>
    </row>
    <row r="248" spans="1:10" ht="26.25" thickBot="1">
      <c r="A248" s="3223">
        <v>241</v>
      </c>
      <c r="B248" s="3223" t="s">
        <v>26596</v>
      </c>
      <c r="C248" s="3223" t="str">
        <f t="shared" si="6"/>
        <v>1 -1 /2"</v>
      </c>
      <c r="D248" s="3223" t="s">
        <v>26328</v>
      </c>
      <c r="E248" s="3223" t="s">
        <v>22504</v>
      </c>
      <c r="F248" s="3223" t="s">
        <v>6255</v>
      </c>
      <c r="G248" s="3223"/>
      <c r="H248" s="3223" t="str">
        <f t="shared" si="7"/>
        <v>Drawing</v>
      </c>
      <c r="I248" s="3223" t="s">
        <v>26595</v>
      </c>
      <c r="J248" s="3223"/>
    </row>
    <row r="249" spans="1:10" ht="26.25" thickBot="1">
      <c r="A249" s="3223">
        <v>242</v>
      </c>
      <c r="B249" s="3223" t="s">
        <v>26598</v>
      </c>
      <c r="C249" s="3223" t="str">
        <f t="shared" si="6"/>
        <v>1-1/2"</v>
      </c>
      <c r="D249" s="3223" t="s">
        <v>26328</v>
      </c>
      <c r="E249" s="3223" t="s">
        <v>22504</v>
      </c>
      <c r="F249" s="3223" t="s">
        <v>6255</v>
      </c>
      <c r="G249" s="3223"/>
      <c r="H249" s="3223" t="str">
        <f t="shared" si="7"/>
        <v>Drawing</v>
      </c>
      <c r="I249" s="3223" t="s">
        <v>26597</v>
      </c>
      <c r="J249" s="3223"/>
    </row>
    <row r="250" spans="1:10" ht="26.25" thickBot="1">
      <c r="A250" s="3223">
        <v>243</v>
      </c>
      <c r="B250" s="3223" t="s">
        <v>26600</v>
      </c>
      <c r="C250" s="3223" t="str">
        <f t="shared" si="6"/>
        <v>1-1/2"</v>
      </c>
      <c r="D250" s="3223" t="s">
        <v>26328</v>
      </c>
      <c r="E250" s="3223" t="s">
        <v>22504</v>
      </c>
      <c r="F250" s="3223" t="s">
        <v>6255</v>
      </c>
      <c r="G250" s="3223"/>
      <c r="H250" s="3223" t="str">
        <f t="shared" si="7"/>
        <v>Drawing</v>
      </c>
      <c r="I250" s="3223" t="s">
        <v>26599</v>
      </c>
      <c r="J250" s="3223"/>
    </row>
    <row r="251" spans="1:10" ht="26.25" thickBot="1">
      <c r="A251" s="3223">
        <v>244</v>
      </c>
      <c r="B251" s="3223" t="s">
        <v>26602</v>
      </c>
      <c r="C251" s="3223" t="str">
        <f t="shared" si="6"/>
        <v>1-1/2"</v>
      </c>
      <c r="D251" s="3223" t="s">
        <v>26328</v>
      </c>
      <c r="E251" s="3223" t="s">
        <v>22504</v>
      </c>
      <c r="F251" s="3223" t="s">
        <v>6255</v>
      </c>
      <c r="G251" s="3223"/>
      <c r="H251" s="3223" t="str">
        <f t="shared" si="7"/>
        <v>Drawing</v>
      </c>
      <c r="I251" s="3223" t="s">
        <v>26601</v>
      </c>
      <c r="J251" s="3223"/>
    </row>
    <row r="252" spans="1:10" ht="26.25" thickBot="1">
      <c r="A252" s="3223">
        <v>245</v>
      </c>
      <c r="B252" s="3223" t="s">
        <v>26604</v>
      </c>
      <c r="C252" s="3223" t="str">
        <f t="shared" si="6"/>
        <v>3/4"</v>
      </c>
      <c r="D252" s="3223" t="s">
        <v>26328</v>
      </c>
      <c r="E252" s="3223" t="s">
        <v>22504</v>
      </c>
      <c r="F252" s="3223" t="s">
        <v>6255</v>
      </c>
      <c r="G252" s="3223"/>
      <c r="H252" s="3223" t="str">
        <f t="shared" si="7"/>
        <v>Drawing</v>
      </c>
      <c r="I252" s="3223" t="s">
        <v>26603</v>
      </c>
      <c r="J252" s="3223"/>
    </row>
    <row r="253" spans="1:10" ht="26.25" thickBot="1">
      <c r="A253" s="3223">
        <v>246</v>
      </c>
      <c r="B253" s="3223" t="s">
        <v>26606</v>
      </c>
      <c r="C253" s="3223" t="str">
        <f t="shared" si="6"/>
        <v>3/4"</v>
      </c>
      <c r="D253" s="3223" t="s">
        <v>26328</v>
      </c>
      <c r="E253" s="3223" t="s">
        <v>22504</v>
      </c>
      <c r="F253" s="3223" t="s">
        <v>6255</v>
      </c>
      <c r="G253" s="3223"/>
      <c r="H253" s="3223" t="str">
        <f t="shared" si="7"/>
        <v>Drawing</v>
      </c>
      <c r="I253" s="3223" t="s">
        <v>26605</v>
      </c>
      <c r="J253" s="3223"/>
    </row>
    <row r="254" spans="1:10" ht="26.25" thickBot="1">
      <c r="A254" s="3223">
        <v>247</v>
      </c>
      <c r="B254" s="3223" t="s">
        <v>26608</v>
      </c>
      <c r="C254" s="3223" t="str">
        <f t="shared" si="6"/>
        <v>1 "</v>
      </c>
      <c r="D254" s="3223" t="s">
        <v>26328</v>
      </c>
      <c r="E254" s="3223" t="s">
        <v>22504</v>
      </c>
      <c r="F254" s="3223" t="s">
        <v>6255</v>
      </c>
      <c r="G254" s="3223"/>
      <c r="H254" s="3223" t="str">
        <f t="shared" si="7"/>
        <v>Drawing</v>
      </c>
      <c r="I254" s="3223" t="s">
        <v>26607</v>
      </c>
      <c r="J254" s="3223"/>
    </row>
    <row r="255" spans="1:10" ht="26.25" thickBot="1">
      <c r="A255" s="3223">
        <v>248</v>
      </c>
      <c r="B255" s="3223" t="s">
        <v>26610</v>
      </c>
      <c r="C255" s="3223" t="str">
        <f t="shared" si="6"/>
        <v>1 /2"</v>
      </c>
      <c r="D255" s="3223" t="s">
        <v>26328</v>
      </c>
      <c r="E255" s="3223" t="s">
        <v>22504</v>
      </c>
      <c r="F255" s="3223" t="s">
        <v>6255</v>
      </c>
      <c r="G255" s="3223"/>
      <c r="H255" s="3223" t="str">
        <f t="shared" si="7"/>
        <v>Drawing</v>
      </c>
      <c r="I255" s="3223" t="s">
        <v>26609</v>
      </c>
      <c r="J255" s="3223"/>
    </row>
    <row r="256" spans="1:10" ht="26.25" thickBot="1">
      <c r="A256" s="3223">
        <v>249</v>
      </c>
      <c r="B256" s="3223" t="s">
        <v>26612</v>
      </c>
      <c r="C256" s="3223" t="str">
        <f t="shared" si="6"/>
        <v>3/4"</v>
      </c>
      <c r="D256" s="3223" t="s">
        <v>26328</v>
      </c>
      <c r="E256" s="3223" t="s">
        <v>22504</v>
      </c>
      <c r="F256" s="3223" t="s">
        <v>6255</v>
      </c>
      <c r="G256" s="3223"/>
      <c r="H256" s="3223" t="str">
        <f t="shared" si="7"/>
        <v>Drawing</v>
      </c>
      <c r="I256" s="3223" t="s">
        <v>26611</v>
      </c>
      <c r="J256" s="3223"/>
    </row>
    <row r="257" spans="1:10" ht="15.75" thickBot="1">
      <c r="A257" s="3223">
        <v>250</v>
      </c>
      <c r="B257" s="3223" t="s">
        <v>26614</v>
      </c>
      <c r="C257" s="3223" t="str">
        <f t="shared" si="6"/>
        <v>1 -1 /2"</v>
      </c>
      <c r="D257" s="3223"/>
      <c r="E257" s="3223"/>
      <c r="F257" s="3223" t="s">
        <v>6255</v>
      </c>
      <c r="G257" s="3223"/>
      <c r="H257" s="3223" t="str">
        <f t="shared" si="7"/>
        <v>Drawing</v>
      </c>
      <c r="I257" s="3223" t="s">
        <v>26613</v>
      </c>
      <c r="J257" s="3223"/>
    </row>
    <row r="258" spans="1:10" ht="15.75" thickBot="1">
      <c r="A258" s="3223">
        <v>251</v>
      </c>
      <c r="B258" s="3223" t="s">
        <v>26616</v>
      </c>
      <c r="C258" s="3223" t="str">
        <f>LEFT(B258, FIND("""", B258))</f>
        <v>1-1/2"</v>
      </c>
      <c r="D258" s="3223"/>
      <c r="E258" s="3223"/>
      <c r="F258" s="3223" t="s">
        <v>26196</v>
      </c>
      <c r="G258" s="3223"/>
      <c r="H258" s="3223" t="str">
        <f t="shared" si="7"/>
        <v>Drawing</v>
      </c>
      <c r="I258" s="3223" t="s">
        <v>26615</v>
      </c>
      <c r="J258" s="3223"/>
    </row>
    <row r="259" spans="1:10" ht="15.75" thickBot="1">
      <c r="A259" s="3223">
        <v>252</v>
      </c>
      <c r="B259" s="3223" t="s">
        <v>26618</v>
      </c>
      <c r="C259" s="3223" t="str">
        <f t="shared" si="6"/>
        <v>1-1 /2"</v>
      </c>
      <c r="D259" s="3223"/>
      <c r="E259" s="3223"/>
      <c r="F259" s="3223" t="s">
        <v>6255</v>
      </c>
      <c r="G259" s="3223"/>
      <c r="H259" s="3223" t="str">
        <f t="shared" si="7"/>
        <v>Drawing</v>
      </c>
      <c r="I259" s="3223" t="s">
        <v>26617</v>
      </c>
      <c r="J259" s="3223"/>
    </row>
    <row r="260" spans="1:10" ht="15.75" thickBot="1">
      <c r="A260" s="3223">
        <v>253</v>
      </c>
      <c r="B260" s="3223" t="s">
        <v>26620</v>
      </c>
      <c r="C260" s="3223" t="str">
        <f t="shared" si="6"/>
        <v>1 "</v>
      </c>
      <c r="D260" s="3223"/>
      <c r="E260" s="3223"/>
      <c r="F260" s="3223" t="s">
        <v>6255</v>
      </c>
      <c r="G260" s="3223"/>
      <c r="H260" s="3223" t="str">
        <f t="shared" si="7"/>
        <v>Drawing</v>
      </c>
      <c r="I260" s="3223" t="s">
        <v>26619</v>
      </c>
      <c r="J260" s="3223"/>
    </row>
    <row r="261" spans="1:10" ht="15.75" thickBot="1">
      <c r="A261" s="3223">
        <v>254</v>
      </c>
      <c r="B261" s="3223" t="s">
        <v>26622</v>
      </c>
      <c r="C261" s="3223" t="str">
        <f t="shared" si="6"/>
        <v>1-1 /2"</v>
      </c>
      <c r="D261" s="3223"/>
      <c r="E261" s="3223"/>
      <c r="F261" s="3223" t="s">
        <v>6255</v>
      </c>
      <c r="G261" s="3223"/>
      <c r="H261" s="3223" t="str">
        <f t="shared" si="7"/>
        <v>Drawing</v>
      </c>
      <c r="I261" s="3223" t="s">
        <v>26621</v>
      </c>
      <c r="J261" s="3223"/>
    </row>
    <row r="262" spans="1:10" ht="15.75" thickBot="1">
      <c r="A262" s="3223">
        <v>255</v>
      </c>
      <c r="B262" s="3223" t="s">
        <v>26624</v>
      </c>
      <c r="C262" s="3223" t="str">
        <f t="shared" si="6"/>
        <v>3/4"</v>
      </c>
      <c r="D262" s="3223"/>
      <c r="E262" s="3223"/>
      <c r="F262" s="3223" t="s">
        <v>6255</v>
      </c>
      <c r="G262" s="3223"/>
      <c r="H262" s="3223" t="str">
        <f t="shared" si="7"/>
        <v>Drawing</v>
      </c>
      <c r="I262" s="3223" t="s">
        <v>26623</v>
      </c>
      <c r="J262" s="3223"/>
    </row>
    <row r="263" spans="1:10" ht="15.75" thickBot="1">
      <c r="A263" s="3223">
        <v>256</v>
      </c>
      <c r="B263" s="3223" t="s">
        <v>26626</v>
      </c>
      <c r="C263" s="3223" t="str">
        <f t="shared" si="6"/>
        <v>1 "</v>
      </c>
      <c r="D263" s="3223"/>
      <c r="E263" s="3223"/>
      <c r="F263" s="3223" t="s">
        <v>6255</v>
      </c>
      <c r="G263" s="3223"/>
      <c r="H263" s="3223" t="str">
        <f t="shared" si="7"/>
        <v>Drawing</v>
      </c>
      <c r="I263" s="3223" t="s">
        <v>26625</v>
      </c>
      <c r="J263" s="3223"/>
    </row>
    <row r="264" spans="1:10" ht="15.75" thickBot="1">
      <c r="A264" s="3223">
        <v>257</v>
      </c>
      <c r="B264" s="3223" t="s">
        <v>26628</v>
      </c>
      <c r="C264" s="3223" t="str">
        <f t="shared" ref="C264:C327" si="8">LEFT(B264, FIND("""", B264))</f>
        <v>1 "</v>
      </c>
      <c r="D264" s="3223"/>
      <c r="E264" s="3223"/>
      <c r="F264" s="3223" t="s">
        <v>6255</v>
      </c>
      <c r="G264" s="3223"/>
      <c r="H264" s="3223" t="str">
        <f t="shared" ref="H264:H327" si="9">HYPERLINK("\\CAD-PC\1Data\3.Documentation\Isometric DWG MHI\" &amp; I264 &amp; ".pdf", "Drawing")</f>
        <v>Drawing</v>
      </c>
      <c r="I264" s="3223" t="s">
        <v>26627</v>
      </c>
      <c r="J264" s="3223"/>
    </row>
    <row r="265" spans="1:10" ht="15.75" thickBot="1">
      <c r="A265" s="3223">
        <v>258</v>
      </c>
      <c r="B265" s="3223" t="s">
        <v>26628</v>
      </c>
      <c r="C265" s="3223" t="str">
        <f t="shared" si="8"/>
        <v>1 "</v>
      </c>
      <c r="D265" s="3223"/>
      <c r="E265" s="3223"/>
      <c r="F265" s="3223" t="s">
        <v>6255</v>
      </c>
      <c r="G265" s="3223"/>
      <c r="H265" s="3223" t="str">
        <f t="shared" si="9"/>
        <v>Drawing</v>
      </c>
      <c r="I265" s="3223" t="s">
        <v>26629</v>
      </c>
      <c r="J265" s="3223"/>
    </row>
    <row r="266" spans="1:10" ht="15.75" thickBot="1">
      <c r="A266" s="3223">
        <v>259</v>
      </c>
      <c r="B266" s="3223" t="s">
        <v>26631</v>
      </c>
      <c r="C266" s="3223" t="str">
        <f t="shared" si="8"/>
        <v>3/4"</v>
      </c>
      <c r="D266" s="3223"/>
      <c r="E266" s="3223"/>
      <c r="F266" s="3223" t="s">
        <v>6255</v>
      </c>
      <c r="G266" s="3223"/>
      <c r="H266" s="3223" t="str">
        <f t="shared" si="9"/>
        <v>Drawing</v>
      </c>
      <c r="I266" s="3223" t="s">
        <v>26630</v>
      </c>
      <c r="J266" s="3223"/>
    </row>
    <row r="267" spans="1:10" ht="15.75" thickBot="1">
      <c r="A267" s="3223">
        <v>260</v>
      </c>
      <c r="B267" s="3223" t="s">
        <v>26633</v>
      </c>
      <c r="C267" s="3223" t="str">
        <f t="shared" si="8"/>
        <v>1 "</v>
      </c>
      <c r="D267" s="3223"/>
      <c r="E267" s="3223"/>
      <c r="F267" s="3223" t="s">
        <v>6255</v>
      </c>
      <c r="G267" s="3223"/>
      <c r="H267" s="3223" t="str">
        <f t="shared" si="9"/>
        <v>Drawing</v>
      </c>
      <c r="I267" s="3223" t="s">
        <v>26632</v>
      </c>
      <c r="J267" s="3223"/>
    </row>
    <row r="268" spans="1:10" ht="15.75" thickBot="1">
      <c r="A268" s="3223">
        <v>261</v>
      </c>
      <c r="B268" s="3223" t="s">
        <v>26635</v>
      </c>
      <c r="C268" s="3223" t="str">
        <f t="shared" si="8"/>
        <v>1 "</v>
      </c>
      <c r="D268" s="3223"/>
      <c r="E268" s="3223"/>
      <c r="F268" s="3223" t="s">
        <v>6255</v>
      </c>
      <c r="G268" s="3223"/>
      <c r="H268" s="3223" t="str">
        <f t="shared" si="9"/>
        <v>Drawing</v>
      </c>
      <c r="I268" s="3223" t="s">
        <v>26634</v>
      </c>
      <c r="J268" s="3223"/>
    </row>
    <row r="269" spans="1:10" ht="15.75" thickBot="1">
      <c r="A269" s="3223">
        <v>262</v>
      </c>
      <c r="B269" s="3223" t="s">
        <v>26637</v>
      </c>
      <c r="C269" s="3223" t="str">
        <f t="shared" si="8"/>
        <v>3/4"</v>
      </c>
      <c r="D269" s="3223"/>
      <c r="E269" s="3223"/>
      <c r="F269" s="3223" t="s">
        <v>6255</v>
      </c>
      <c r="G269" s="3223"/>
      <c r="H269" s="3223" t="str">
        <f t="shared" si="9"/>
        <v>Drawing</v>
      </c>
      <c r="I269" s="3223" t="s">
        <v>26636</v>
      </c>
      <c r="J269" s="3223"/>
    </row>
    <row r="270" spans="1:10" ht="15.75" thickBot="1">
      <c r="A270" s="3223">
        <v>263</v>
      </c>
      <c r="B270" s="3223" t="s">
        <v>26639</v>
      </c>
      <c r="C270" s="3223" t="str">
        <f t="shared" si="8"/>
        <v>3/4"</v>
      </c>
      <c r="D270" s="3223"/>
      <c r="E270" s="3223"/>
      <c r="F270" s="3223" t="s">
        <v>6255</v>
      </c>
      <c r="G270" s="3223"/>
      <c r="H270" s="3223" t="str">
        <f t="shared" si="9"/>
        <v>Drawing</v>
      </c>
      <c r="I270" s="3223" t="s">
        <v>26638</v>
      </c>
      <c r="J270" s="3223"/>
    </row>
    <row r="271" spans="1:10" ht="15.75" thickBot="1">
      <c r="A271" s="3223">
        <v>264</v>
      </c>
      <c r="B271" s="3223" t="s">
        <v>26641</v>
      </c>
      <c r="C271" s="3223" t="str">
        <f t="shared" si="8"/>
        <v>1-1/2"</v>
      </c>
      <c r="D271" s="3223"/>
      <c r="E271" s="3223"/>
      <c r="F271" s="3223" t="s">
        <v>6255</v>
      </c>
      <c r="G271" s="3223"/>
      <c r="H271" s="3223" t="str">
        <f t="shared" si="9"/>
        <v>Drawing</v>
      </c>
      <c r="I271" s="3223" t="s">
        <v>26640</v>
      </c>
      <c r="J271" s="3223"/>
    </row>
    <row r="272" spans="1:10" ht="15.75" thickBot="1">
      <c r="A272" s="3223">
        <v>265</v>
      </c>
      <c r="B272" s="3223" t="s">
        <v>26643</v>
      </c>
      <c r="C272" s="3223" t="str">
        <f t="shared" si="8"/>
        <v>1-1 /2"</v>
      </c>
      <c r="D272" s="3223"/>
      <c r="E272" s="3223"/>
      <c r="F272" s="3223" t="s">
        <v>6255</v>
      </c>
      <c r="G272" s="3223"/>
      <c r="H272" s="3223" t="str">
        <f t="shared" si="9"/>
        <v>Drawing</v>
      </c>
      <c r="I272" s="3223" t="s">
        <v>26642</v>
      </c>
      <c r="J272" s="3223"/>
    </row>
    <row r="273" spans="1:10" ht="15.75" thickBot="1">
      <c r="A273" s="3223">
        <v>266</v>
      </c>
      <c r="B273" s="3223" t="s">
        <v>26645</v>
      </c>
      <c r="C273" s="3223" t="str">
        <f t="shared" si="8"/>
        <v>1 "</v>
      </c>
      <c r="D273" s="3223"/>
      <c r="E273" s="3223"/>
      <c r="F273" s="3223" t="s">
        <v>6255</v>
      </c>
      <c r="G273" s="3223"/>
      <c r="H273" s="3223" t="str">
        <f t="shared" si="9"/>
        <v>Drawing</v>
      </c>
      <c r="I273" s="3223" t="s">
        <v>26644</v>
      </c>
      <c r="J273" s="3223"/>
    </row>
    <row r="274" spans="1:10" ht="15.75" thickBot="1">
      <c r="A274" s="3223">
        <v>267</v>
      </c>
      <c r="B274" s="3223" t="s">
        <v>26647</v>
      </c>
      <c r="C274" s="3223" t="str">
        <f t="shared" si="8"/>
        <v>1 "</v>
      </c>
      <c r="D274" s="3223"/>
      <c r="E274" s="3223"/>
      <c r="F274" s="3223" t="s">
        <v>6255</v>
      </c>
      <c r="G274" s="3223"/>
      <c r="H274" s="3223" t="str">
        <f t="shared" si="9"/>
        <v>Drawing</v>
      </c>
      <c r="I274" s="3223" t="s">
        <v>26646</v>
      </c>
      <c r="J274" s="3223"/>
    </row>
    <row r="275" spans="1:10" ht="15.75" thickBot="1">
      <c r="A275" s="3223">
        <v>268</v>
      </c>
      <c r="B275" s="3223" t="s">
        <v>26649</v>
      </c>
      <c r="C275" s="3223" t="str">
        <f t="shared" si="8"/>
        <v>3/4"</v>
      </c>
      <c r="D275" s="3223"/>
      <c r="E275" s="3223"/>
      <c r="F275" s="3223" t="s">
        <v>6255</v>
      </c>
      <c r="G275" s="3223"/>
      <c r="H275" s="3223" t="str">
        <f t="shared" si="9"/>
        <v>Drawing</v>
      </c>
      <c r="I275" s="3223" t="s">
        <v>26648</v>
      </c>
      <c r="J275" s="3223"/>
    </row>
    <row r="276" spans="1:10" ht="15.75" thickBot="1">
      <c r="A276" s="3223">
        <v>269</v>
      </c>
      <c r="B276" s="3223" t="s">
        <v>26651</v>
      </c>
      <c r="C276" s="3223" t="str">
        <f t="shared" si="8"/>
        <v>1 "</v>
      </c>
      <c r="D276" s="3223"/>
      <c r="E276" s="3223"/>
      <c r="F276" s="3223" t="s">
        <v>26196</v>
      </c>
      <c r="G276" s="3223"/>
      <c r="H276" s="3223" t="str">
        <f t="shared" si="9"/>
        <v>Drawing</v>
      </c>
      <c r="I276" s="3223" t="s">
        <v>26650</v>
      </c>
      <c r="J276" s="3223"/>
    </row>
    <row r="277" spans="1:10" ht="15.75" thickBot="1">
      <c r="A277" s="3223">
        <v>270</v>
      </c>
      <c r="B277" s="3223" t="s">
        <v>26653</v>
      </c>
      <c r="C277" s="3223" t="str">
        <f t="shared" si="8"/>
        <v>1 "</v>
      </c>
      <c r="D277" s="3223"/>
      <c r="E277" s="3223"/>
      <c r="F277" s="3223" t="s">
        <v>6255</v>
      </c>
      <c r="G277" s="3223"/>
      <c r="H277" s="3223" t="str">
        <f t="shared" si="9"/>
        <v>Drawing</v>
      </c>
      <c r="I277" s="3223" t="s">
        <v>26652</v>
      </c>
      <c r="J277" s="3223"/>
    </row>
    <row r="278" spans="1:10" ht="15.75" thickBot="1">
      <c r="A278" s="3223">
        <v>271</v>
      </c>
      <c r="B278" s="3223" t="s">
        <v>26655</v>
      </c>
      <c r="C278" s="3223" t="str">
        <f t="shared" si="8"/>
        <v>3/4"</v>
      </c>
      <c r="D278" s="3223"/>
      <c r="E278" s="3223"/>
      <c r="F278" s="3223" t="s">
        <v>6255</v>
      </c>
      <c r="G278" s="3223"/>
      <c r="H278" s="3223" t="str">
        <f t="shared" si="9"/>
        <v>Drawing</v>
      </c>
      <c r="I278" s="3223" t="s">
        <v>26654</v>
      </c>
      <c r="J278" s="3223"/>
    </row>
    <row r="279" spans="1:10" ht="15.75" thickBot="1">
      <c r="A279" s="3223">
        <v>272</v>
      </c>
      <c r="B279" s="3223" t="s">
        <v>26657</v>
      </c>
      <c r="C279" s="3223" t="str">
        <f t="shared" si="8"/>
        <v>3/4"</v>
      </c>
      <c r="D279" s="3223"/>
      <c r="E279" s="3223"/>
      <c r="F279" s="3223" t="s">
        <v>6255</v>
      </c>
      <c r="G279" s="3223"/>
      <c r="H279" s="3223" t="str">
        <f t="shared" si="9"/>
        <v>Drawing</v>
      </c>
      <c r="I279" s="3223" t="s">
        <v>26656</v>
      </c>
      <c r="J279" s="3223"/>
    </row>
    <row r="280" spans="1:10" ht="15.75" thickBot="1">
      <c r="A280" s="3223">
        <v>273</v>
      </c>
      <c r="B280" s="3223" t="s">
        <v>26659</v>
      </c>
      <c r="C280" s="3223" t="str">
        <f t="shared" si="8"/>
        <v>3/4"</v>
      </c>
      <c r="D280" s="3223"/>
      <c r="E280" s="3223"/>
      <c r="F280" s="3223" t="s">
        <v>26196</v>
      </c>
      <c r="G280" s="3223"/>
      <c r="H280" s="3223" t="str">
        <f t="shared" si="9"/>
        <v>Drawing</v>
      </c>
      <c r="I280" s="3223" t="s">
        <v>26658</v>
      </c>
      <c r="J280" s="3223"/>
    </row>
    <row r="281" spans="1:10" ht="26.25" thickBot="1">
      <c r="A281" s="3223">
        <v>274</v>
      </c>
      <c r="B281" s="3223" t="s">
        <v>26661</v>
      </c>
      <c r="C281" s="3223" t="str">
        <f t="shared" si="8"/>
        <v>3/4"</v>
      </c>
      <c r="D281" s="3223" t="s">
        <v>5577</v>
      </c>
      <c r="E281" s="3223" t="s">
        <v>2286</v>
      </c>
      <c r="F281" s="3223" t="s">
        <v>26196</v>
      </c>
      <c r="G281" s="3223"/>
      <c r="H281" s="3223" t="str">
        <f t="shared" si="9"/>
        <v>Drawing</v>
      </c>
      <c r="I281" s="3223" t="s">
        <v>26660</v>
      </c>
      <c r="J281" s="3223"/>
    </row>
    <row r="282" spans="1:10" ht="26.25" thickBot="1">
      <c r="A282" s="3223">
        <v>275</v>
      </c>
      <c r="B282" s="3223" t="s">
        <v>26663</v>
      </c>
      <c r="C282" s="3223" t="str">
        <f t="shared" si="8"/>
        <v>3/4"</v>
      </c>
      <c r="D282" s="3223" t="s">
        <v>5577</v>
      </c>
      <c r="E282" s="3223" t="s">
        <v>2286</v>
      </c>
      <c r="F282" s="3223" t="s">
        <v>26196</v>
      </c>
      <c r="G282" s="3223"/>
      <c r="H282" s="3223" t="str">
        <f t="shared" si="9"/>
        <v>Drawing</v>
      </c>
      <c r="I282" s="3223" t="s">
        <v>26662</v>
      </c>
      <c r="J282" s="3223"/>
    </row>
    <row r="283" spans="1:10" ht="15.75" thickBot="1">
      <c r="A283" s="3223">
        <v>276</v>
      </c>
      <c r="B283" s="3223" t="s">
        <v>26665</v>
      </c>
      <c r="C283" s="3223" t="str">
        <f t="shared" si="8"/>
        <v>1 -1 /2"</v>
      </c>
      <c r="D283" s="3223"/>
      <c r="E283" s="3223"/>
      <c r="F283" s="3223" t="s">
        <v>6255</v>
      </c>
      <c r="G283" s="3223"/>
      <c r="H283" s="3223" t="str">
        <f t="shared" si="9"/>
        <v>Drawing</v>
      </c>
      <c r="I283" s="3223" t="s">
        <v>26664</v>
      </c>
      <c r="J283" s="3223"/>
    </row>
    <row r="284" spans="1:10" ht="15.75" thickBot="1">
      <c r="A284" s="3223">
        <v>277</v>
      </c>
      <c r="B284" s="3223" t="s">
        <v>26667</v>
      </c>
      <c r="C284" s="3223" t="str">
        <f t="shared" si="8"/>
        <v>1"</v>
      </c>
      <c r="D284" s="3223"/>
      <c r="E284" s="3223"/>
      <c r="F284" s="3223" t="s">
        <v>26196</v>
      </c>
      <c r="G284" s="3223"/>
      <c r="H284" s="3223" t="str">
        <f t="shared" si="9"/>
        <v>Drawing</v>
      </c>
      <c r="I284" s="3223" t="s">
        <v>26666</v>
      </c>
      <c r="J284" s="3223"/>
    </row>
    <row r="285" spans="1:10" ht="15.75" thickBot="1">
      <c r="A285" s="3223">
        <v>278</v>
      </c>
      <c r="B285" s="3223" t="s">
        <v>26669</v>
      </c>
      <c r="C285" s="3223" t="str">
        <f t="shared" si="8"/>
        <v>1"</v>
      </c>
      <c r="D285" s="3223"/>
      <c r="E285" s="3223"/>
      <c r="F285" s="3223" t="s">
        <v>6255</v>
      </c>
      <c r="G285" s="3223"/>
      <c r="H285" s="3223" t="str">
        <f t="shared" si="9"/>
        <v>Drawing</v>
      </c>
      <c r="I285" s="3223" t="s">
        <v>26668</v>
      </c>
      <c r="J285" s="3223"/>
    </row>
    <row r="286" spans="1:10" ht="15.75" thickBot="1">
      <c r="A286" s="3223">
        <v>279</v>
      </c>
      <c r="B286" s="3223" t="s">
        <v>26671</v>
      </c>
      <c r="C286" s="3223" t="str">
        <f t="shared" si="8"/>
        <v>3/4"</v>
      </c>
      <c r="D286" s="3223"/>
      <c r="E286" s="3223"/>
      <c r="F286" s="3223" t="s">
        <v>6255</v>
      </c>
      <c r="G286" s="3223"/>
      <c r="H286" s="3223" t="str">
        <f t="shared" si="9"/>
        <v>Drawing</v>
      </c>
      <c r="I286" s="3223" t="s">
        <v>26670</v>
      </c>
      <c r="J286" s="3223"/>
    </row>
    <row r="287" spans="1:10" ht="15.75" thickBot="1">
      <c r="A287" s="3223">
        <v>280</v>
      </c>
      <c r="B287" s="3223" t="s">
        <v>26673</v>
      </c>
      <c r="C287" s="3223" t="str">
        <f t="shared" si="8"/>
        <v>3/4"</v>
      </c>
      <c r="D287" s="3223"/>
      <c r="E287" s="3223"/>
      <c r="F287" s="3223" t="s">
        <v>6255</v>
      </c>
      <c r="G287" s="3223"/>
      <c r="H287" s="3223" t="str">
        <f t="shared" si="9"/>
        <v>Drawing</v>
      </c>
      <c r="I287" s="3223" t="s">
        <v>26672</v>
      </c>
      <c r="J287" s="3223"/>
    </row>
    <row r="288" spans="1:10" ht="15.75" thickBot="1">
      <c r="A288" s="3223">
        <v>281</v>
      </c>
      <c r="B288" s="3223" t="s">
        <v>26671</v>
      </c>
      <c r="C288" s="3223" t="str">
        <f t="shared" si="8"/>
        <v>3/4"</v>
      </c>
      <c r="D288" s="3223"/>
      <c r="E288" s="3223"/>
      <c r="F288" s="3223" t="s">
        <v>6255</v>
      </c>
      <c r="G288" s="3223"/>
      <c r="H288" s="3223" t="str">
        <f t="shared" si="9"/>
        <v>Drawing</v>
      </c>
      <c r="I288" s="3223" t="s">
        <v>26674</v>
      </c>
      <c r="J288" s="3223"/>
    </row>
    <row r="289" spans="1:10" ht="15.75" thickBot="1">
      <c r="A289" s="3223">
        <v>282</v>
      </c>
      <c r="B289" s="3223" t="s">
        <v>26676</v>
      </c>
      <c r="C289" s="3223" t="str">
        <f t="shared" si="8"/>
        <v>3/4"</v>
      </c>
      <c r="D289" s="3223"/>
      <c r="E289" s="3223"/>
      <c r="F289" s="3223" t="s">
        <v>6255</v>
      </c>
      <c r="G289" s="3223"/>
      <c r="H289" s="3223" t="str">
        <f t="shared" si="9"/>
        <v>Drawing</v>
      </c>
      <c r="I289" s="3223" t="s">
        <v>26675</v>
      </c>
      <c r="J289" s="3223"/>
    </row>
    <row r="290" spans="1:10" ht="15.75" thickBot="1">
      <c r="A290" s="3223">
        <v>283</v>
      </c>
      <c r="B290" s="3223" t="s">
        <v>26676</v>
      </c>
      <c r="C290" s="3223" t="str">
        <f t="shared" si="8"/>
        <v>3/4"</v>
      </c>
      <c r="D290" s="3223"/>
      <c r="E290" s="3223"/>
      <c r="F290" s="3223" t="s">
        <v>6255</v>
      </c>
      <c r="G290" s="3223"/>
      <c r="H290" s="3223" t="str">
        <f t="shared" si="9"/>
        <v>Drawing</v>
      </c>
      <c r="I290" s="3223" t="s">
        <v>26677</v>
      </c>
      <c r="J290" s="3223"/>
    </row>
    <row r="291" spans="1:10" ht="15.75" thickBot="1">
      <c r="A291" s="3223">
        <v>284</v>
      </c>
      <c r="B291" s="3223" t="s">
        <v>26679</v>
      </c>
      <c r="C291" s="3223" t="str">
        <f t="shared" si="8"/>
        <v>3/4"</v>
      </c>
      <c r="D291" s="3223"/>
      <c r="E291" s="3223"/>
      <c r="F291" s="3223" t="s">
        <v>6255</v>
      </c>
      <c r="G291" s="3223"/>
      <c r="H291" s="3223" t="str">
        <f t="shared" si="9"/>
        <v>Drawing</v>
      </c>
      <c r="I291" s="3223" t="s">
        <v>26678</v>
      </c>
      <c r="J291" s="3223"/>
    </row>
    <row r="292" spans="1:10" ht="15.75" thickBot="1">
      <c r="A292" s="3223">
        <v>285</v>
      </c>
      <c r="B292" s="3223" t="s">
        <v>26681</v>
      </c>
      <c r="C292" s="3223" t="str">
        <f t="shared" si="8"/>
        <v>1-1 /2"</v>
      </c>
      <c r="D292" s="3223"/>
      <c r="E292" s="3223"/>
      <c r="F292" s="3223" t="s">
        <v>6255</v>
      </c>
      <c r="G292" s="3223"/>
      <c r="H292" s="3223" t="str">
        <f t="shared" si="9"/>
        <v>Drawing</v>
      </c>
      <c r="I292" s="3223" t="s">
        <v>26680</v>
      </c>
      <c r="J292" s="3223"/>
    </row>
    <row r="293" spans="1:10" ht="15.75" thickBot="1">
      <c r="A293" s="3223">
        <v>286</v>
      </c>
      <c r="B293" s="3223" t="s">
        <v>26673</v>
      </c>
      <c r="C293" s="3223" t="str">
        <f t="shared" si="8"/>
        <v>3/4"</v>
      </c>
      <c r="D293" s="3223"/>
      <c r="E293" s="3223"/>
      <c r="F293" s="3223" t="s">
        <v>6255</v>
      </c>
      <c r="G293" s="3223"/>
      <c r="H293" s="3223" t="str">
        <f t="shared" si="9"/>
        <v>Drawing</v>
      </c>
      <c r="I293" s="3223" t="s">
        <v>26682</v>
      </c>
      <c r="J293" s="3223"/>
    </row>
    <row r="294" spans="1:10" ht="15.75" thickBot="1">
      <c r="A294" s="3223">
        <v>287</v>
      </c>
      <c r="B294" s="3223" t="s">
        <v>26684</v>
      </c>
      <c r="C294" s="3223" t="str">
        <f t="shared" si="8"/>
        <v>3/4"</v>
      </c>
      <c r="D294" s="3223"/>
      <c r="E294" s="3223"/>
      <c r="F294" s="3223" t="s">
        <v>6255</v>
      </c>
      <c r="G294" s="3223"/>
      <c r="H294" s="3223" t="str">
        <f t="shared" si="9"/>
        <v>Drawing</v>
      </c>
      <c r="I294" s="3223" t="s">
        <v>26683</v>
      </c>
      <c r="J294" s="3223"/>
    </row>
    <row r="295" spans="1:10" ht="15.75" thickBot="1">
      <c r="A295" s="3223">
        <v>288</v>
      </c>
      <c r="B295" s="3223" t="s">
        <v>26686</v>
      </c>
      <c r="C295" s="3223" t="str">
        <f t="shared" si="8"/>
        <v>1 /2"</v>
      </c>
      <c r="D295" s="3223"/>
      <c r="E295" s="3223"/>
      <c r="F295" s="3223" t="s">
        <v>6255</v>
      </c>
      <c r="G295" s="3223"/>
      <c r="H295" s="3223" t="str">
        <f t="shared" si="9"/>
        <v>Drawing</v>
      </c>
      <c r="I295" s="3223" t="s">
        <v>26685</v>
      </c>
      <c r="J295" s="3223"/>
    </row>
    <row r="296" spans="1:10" ht="39" thickBot="1">
      <c r="A296" s="3223">
        <v>288</v>
      </c>
      <c r="B296" s="3223" t="s">
        <v>26688</v>
      </c>
      <c r="C296" s="3223" t="str">
        <f t="shared" si="8"/>
        <v>3"</v>
      </c>
      <c r="D296" s="3223" t="s">
        <v>26689</v>
      </c>
      <c r="E296" s="3223" t="s">
        <v>6502</v>
      </c>
      <c r="F296" s="3223" t="s">
        <v>6255</v>
      </c>
      <c r="G296" s="3223"/>
      <c r="H296" s="3223" t="str">
        <f t="shared" si="9"/>
        <v>Drawing</v>
      </c>
      <c r="I296" s="3223" t="s">
        <v>26687</v>
      </c>
      <c r="J296" s="3223"/>
    </row>
    <row r="297" spans="1:10" ht="39" thickBot="1">
      <c r="A297" s="3223">
        <v>289</v>
      </c>
      <c r="B297" s="3223" t="s">
        <v>26688</v>
      </c>
      <c r="C297" s="3223" t="str">
        <f t="shared" si="8"/>
        <v>3"</v>
      </c>
      <c r="D297" s="3223" t="s">
        <v>26689</v>
      </c>
      <c r="E297" s="3223" t="s">
        <v>6502</v>
      </c>
      <c r="F297" s="3223" t="s">
        <v>6255</v>
      </c>
      <c r="G297" s="3223"/>
      <c r="H297" s="3223" t="str">
        <f t="shared" si="9"/>
        <v>Drawing</v>
      </c>
      <c r="I297" s="3223" t="s">
        <v>26690</v>
      </c>
      <c r="J297" s="3223"/>
    </row>
    <row r="298" spans="1:10" ht="39" thickBot="1">
      <c r="A298" s="3223">
        <v>290</v>
      </c>
      <c r="B298" s="3223" t="s">
        <v>26692</v>
      </c>
      <c r="C298" s="3223" t="str">
        <f t="shared" si="8"/>
        <v>8"</v>
      </c>
      <c r="D298" s="3223" t="s">
        <v>26689</v>
      </c>
      <c r="E298" s="3223" t="s">
        <v>6502</v>
      </c>
      <c r="F298" s="3223" t="s">
        <v>6255</v>
      </c>
      <c r="G298" s="3223"/>
      <c r="H298" s="3223" t="str">
        <f t="shared" si="9"/>
        <v>Drawing</v>
      </c>
      <c r="I298" s="3223" t="s">
        <v>26691</v>
      </c>
      <c r="J298" s="3223"/>
    </row>
    <row r="299" spans="1:10" ht="39" thickBot="1">
      <c r="A299" s="3223">
        <v>291</v>
      </c>
      <c r="B299" s="3223" t="s">
        <v>26694</v>
      </c>
      <c r="C299" s="3223" t="str">
        <f t="shared" si="8"/>
        <v>8"</v>
      </c>
      <c r="D299" s="3223" t="s">
        <v>26689</v>
      </c>
      <c r="E299" s="3223" t="s">
        <v>6502</v>
      </c>
      <c r="F299" s="3223" t="s">
        <v>6255</v>
      </c>
      <c r="G299" s="3223"/>
      <c r="H299" s="3223" t="str">
        <f t="shared" si="9"/>
        <v>Drawing</v>
      </c>
      <c r="I299" s="3223" t="s">
        <v>26693</v>
      </c>
      <c r="J299" s="3223"/>
    </row>
    <row r="300" spans="1:10" ht="39" thickBot="1">
      <c r="A300" s="3223">
        <v>292</v>
      </c>
      <c r="B300" s="3223" t="s">
        <v>26696</v>
      </c>
      <c r="C300" s="3223" t="str">
        <f t="shared" si="8"/>
        <v>8"</v>
      </c>
      <c r="D300" s="3223" t="s">
        <v>26689</v>
      </c>
      <c r="E300" s="3223" t="s">
        <v>6502</v>
      </c>
      <c r="F300" s="3223" t="s">
        <v>6255</v>
      </c>
      <c r="G300" s="3223"/>
      <c r="H300" s="3223" t="str">
        <f t="shared" si="9"/>
        <v>Drawing</v>
      </c>
      <c r="I300" s="3223" t="s">
        <v>26695</v>
      </c>
      <c r="J300" s="3223"/>
    </row>
    <row r="301" spans="1:10" ht="39" thickBot="1">
      <c r="A301" s="3223">
        <v>293</v>
      </c>
      <c r="B301" s="3223" t="s">
        <v>26698</v>
      </c>
      <c r="C301" s="3223" t="str">
        <f t="shared" si="8"/>
        <v>6"</v>
      </c>
      <c r="D301" s="3223" t="s">
        <v>26689</v>
      </c>
      <c r="E301" s="3223" t="s">
        <v>6502</v>
      </c>
      <c r="F301" s="3223" t="s">
        <v>6255</v>
      </c>
      <c r="G301" s="3223"/>
      <c r="H301" s="3223" t="str">
        <f t="shared" si="9"/>
        <v>Drawing</v>
      </c>
      <c r="I301" s="3223" t="s">
        <v>26697</v>
      </c>
      <c r="J301" s="3223"/>
    </row>
    <row r="302" spans="1:10" ht="39" thickBot="1">
      <c r="A302" s="3223">
        <v>294</v>
      </c>
      <c r="B302" s="3223" t="s">
        <v>26700</v>
      </c>
      <c r="C302" s="3223" t="str">
        <f t="shared" si="8"/>
        <v>3"</v>
      </c>
      <c r="D302" s="3223" t="s">
        <v>26689</v>
      </c>
      <c r="E302" s="3223" t="s">
        <v>6502</v>
      </c>
      <c r="F302" s="3223" t="s">
        <v>6255</v>
      </c>
      <c r="G302" s="3223"/>
      <c r="H302" s="3223" t="str">
        <f t="shared" si="9"/>
        <v>Drawing</v>
      </c>
      <c r="I302" s="3223" t="s">
        <v>26699</v>
      </c>
      <c r="J302" s="3223"/>
    </row>
    <row r="303" spans="1:10" ht="39" thickBot="1">
      <c r="A303" s="3223">
        <v>295</v>
      </c>
      <c r="B303" s="3223" t="s">
        <v>26702</v>
      </c>
      <c r="C303" s="3223" t="str">
        <f t="shared" si="8"/>
        <v>3"</v>
      </c>
      <c r="D303" s="3223" t="s">
        <v>26689</v>
      </c>
      <c r="E303" s="3223" t="s">
        <v>6502</v>
      </c>
      <c r="F303" s="3223" t="s">
        <v>6255</v>
      </c>
      <c r="G303" s="3223"/>
      <c r="H303" s="3223" t="str">
        <f t="shared" si="9"/>
        <v>Drawing</v>
      </c>
      <c r="I303" s="3223" t="s">
        <v>26701</v>
      </c>
      <c r="J303" s="3223"/>
    </row>
    <row r="304" spans="1:10" ht="39" thickBot="1">
      <c r="A304" s="3223">
        <v>296</v>
      </c>
      <c r="B304" s="3223" t="s">
        <v>26704</v>
      </c>
      <c r="C304" s="3223" t="str">
        <f t="shared" si="8"/>
        <v>3"</v>
      </c>
      <c r="D304" s="3223" t="s">
        <v>26689</v>
      </c>
      <c r="E304" s="3223" t="s">
        <v>6502</v>
      </c>
      <c r="F304" s="3223" t="s">
        <v>6255</v>
      </c>
      <c r="G304" s="3223"/>
      <c r="H304" s="3223" t="str">
        <f t="shared" si="9"/>
        <v>Drawing</v>
      </c>
      <c r="I304" s="3223" t="s">
        <v>26703</v>
      </c>
      <c r="J304" s="3223"/>
    </row>
    <row r="305" spans="1:10" ht="26.25" thickBot="1">
      <c r="A305" s="3223">
        <v>297</v>
      </c>
      <c r="B305" s="3223" t="s">
        <v>26706</v>
      </c>
      <c r="C305" s="3223" t="str">
        <f t="shared" si="8"/>
        <v>3"</v>
      </c>
      <c r="D305" s="3223" t="s">
        <v>371</v>
      </c>
      <c r="E305" s="3223" t="s">
        <v>2286</v>
      </c>
      <c r="F305" s="3223" t="s">
        <v>6255</v>
      </c>
      <c r="G305" s="3223"/>
      <c r="H305" s="3223" t="str">
        <f t="shared" si="9"/>
        <v>Drawing</v>
      </c>
      <c r="I305" s="3223" t="s">
        <v>26705</v>
      </c>
      <c r="J305" s="3223"/>
    </row>
    <row r="306" spans="1:10" ht="39" thickBot="1">
      <c r="A306" s="3223">
        <v>298</v>
      </c>
      <c r="B306" s="3223" t="s">
        <v>26708</v>
      </c>
      <c r="C306" s="3223" t="str">
        <f t="shared" si="8"/>
        <v>4"</v>
      </c>
      <c r="D306" s="3223" t="s">
        <v>26689</v>
      </c>
      <c r="E306" s="3223" t="s">
        <v>6502</v>
      </c>
      <c r="F306" s="3223" t="s">
        <v>6255</v>
      </c>
      <c r="G306" s="3223"/>
      <c r="H306" s="3223" t="str">
        <f t="shared" si="9"/>
        <v>Drawing</v>
      </c>
      <c r="I306" s="3223" t="s">
        <v>26707</v>
      </c>
      <c r="J306" s="3223"/>
    </row>
    <row r="307" spans="1:10" ht="15.75" thickBot="1">
      <c r="A307" s="3223">
        <v>299</v>
      </c>
      <c r="B307" s="3223" t="s">
        <v>26710</v>
      </c>
      <c r="C307" s="3223" t="str">
        <f t="shared" si="8"/>
        <v>8"</v>
      </c>
      <c r="D307" s="3223" t="s">
        <v>26711</v>
      </c>
      <c r="E307" s="3223" t="s">
        <v>6502</v>
      </c>
      <c r="F307" s="3223" t="s">
        <v>6255</v>
      </c>
      <c r="G307" s="3223"/>
      <c r="H307" s="3223" t="str">
        <f t="shared" si="9"/>
        <v>Drawing</v>
      </c>
      <c r="I307" s="3223" t="s">
        <v>26709</v>
      </c>
      <c r="J307" s="3223"/>
    </row>
    <row r="308" spans="1:10" ht="15.75" thickBot="1">
      <c r="A308" s="3223">
        <v>300</v>
      </c>
      <c r="B308" s="3223" t="s">
        <v>26710</v>
      </c>
      <c r="C308" s="3223" t="str">
        <f t="shared" si="8"/>
        <v>8"</v>
      </c>
      <c r="D308" s="3223" t="s">
        <v>26711</v>
      </c>
      <c r="E308" s="3223" t="s">
        <v>6502</v>
      </c>
      <c r="F308" s="3223" t="s">
        <v>6255</v>
      </c>
      <c r="G308" s="3223"/>
      <c r="H308" s="3223" t="str">
        <f t="shared" si="9"/>
        <v>Drawing</v>
      </c>
      <c r="I308" s="3223" t="s">
        <v>26712</v>
      </c>
      <c r="J308" s="3223"/>
    </row>
    <row r="309" spans="1:10" ht="15.75" thickBot="1">
      <c r="A309" s="3223">
        <v>301</v>
      </c>
      <c r="B309" s="3223" t="s">
        <v>26714</v>
      </c>
      <c r="C309" s="3223" t="str">
        <f t="shared" si="8"/>
        <v>8"</v>
      </c>
      <c r="D309" s="3223" t="s">
        <v>26711</v>
      </c>
      <c r="E309" s="3223" t="s">
        <v>6502</v>
      </c>
      <c r="F309" s="3223" t="s">
        <v>6255</v>
      </c>
      <c r="G309" s="3223"/>
      <c r="H309" s="3223" t="str">
        <f t="shared" si="9"/>
        <v>Drawing</v>
      </c>
      <c r="I309" s="3223" t="s">
        <v>26713</v>
      </c>
      <c r="J309" s="3223"/>
    </row>
    <row r="310" spans="1:10" ht="15.75" thickBot="1">
      <c r="A310" s="3223">
        <v>302</v>
      </c>
      <c r="B310" s="3223" t="s">
        <v>26716</v>
      </c>
      <c r="C310" s="3223" t="str">
        <f t="shared" si="8"/>
        <v>4"</v>
      </c>
      <c r="D310" s="3223" t="s">
        <v>26711</v>
      </c>
      <c r="E310" s="3223" t="s">
        <v>6502</v>
      </c>
      <c r="F310" s="3223" t="s">
        <v>6255</v>
      </c>
      <c r="G310" s="3223"/>
      <c r="H310" s="3223" t="str">
        <f t="shared" si="9"/>
        <v>Drawing</v>
      </c>
      <c r="I310" s="3223" t="s">
        <v>26715</v>
      </c>
      <c r="J310" s="3223"/>
    </row>
    <row r="311" spans="1:10" ht="15.75" thickBot="1">
      <c r="A311" s="3223">
        <v>303</v>
      </c>
      <c r="B311" s="3223" t="s">
        <v>26718</v>
      </c>
      <c r="C311" s="3223" t="str">
        <f t="shared" si="8"/>
        <v>6"</v>
      </c>
      <c r="D311" s="3223" t="s">
        <v>26711</v>
      </c>
      <c r="E311" s="3223" t="s">
        <v>6502</v>
      </c>
      <c r="F311" s="3223" t="s">
        <v>6255</v>
      </c>
      <c r="G311" s="3223"/>
      <c r="H311" s="3223" t="str">
        <f t="shared" si="9"/>
        <v>Drawing</v>
      </c>
      <c r="I311" s="3223" t="s">
        <v>26717</v>
      </c>
      <c r="J311" s="3223"/>
    </row>
    <row r="312" spans="1:10" ht="15.75" thickBot="1">
      <c r="A312" s="3223">
        <v>304</v>
      </c>
      <c r="B312" s="3223" t="s">
        <v>26720</v>
      </c>
      <c r="C312" s="3223" t="str">
        <f t="shared" si="8"/>
        <v>3"</v>
      </c>
      <c r="D312" s="3223" t="s">
        <v>26711</v>
      </c>
      <c r="E312" s="3223" t="s">
        <v>6502</v>
      </c>
      <c r="F312" s="3223" t="s">
        <v>6255</v>
      </c>
      <c r="G312" s="3223"/>
      <c r="H312" s="3223" t="str">
        <f t="shared" si="9"/>
        <v>Drawing</v>
      </c>
      <c r="I312" s="3223" t="s">
        <v>26719</v>
      </c>
      <c r="J312" s="3223"/>
    </row>
    <row r="313" spans="1:10" ht="15.75" thickBot="1">
      <c r="A313" s="3223">
        <v>305</v>
      </c>
      <c r="B313" s="3223" t="s">
        <v>26722</v>
      </c>
      <c r="C313" s="3223" t="str">
        <f t="shared" si="8"/>
        <v>3"</v>
      </c>
      <c r="D313" s="3223" t="s">
        <v>26711</v>
      </c>
      <c r="E313" s="3223" t="s">
        <v>6502</v>
      </c>
      <c r="F313" s="3223" t="s">
        <v>6255</v>
      </c>
      <c r="G313" s="3223"/>
      <c r="H313" s="3223" t="str">
        <f t="shared" si="9"/>
        <v>Drawing</v>
      </c>
      <c r="I313" s="3223" t="s">
        <v>26721</v>
      </c>
      <c r="J313" s="3223"/>
    </row>
    <row r="314" spans="1:10" ht="26.25" thickBot="1">
      <c r="A314" s="3223">
        <v>306</v>
      </c>
      <c r="B314" s="3223" t="s">
        <v>26724</v>
      </c>
      <c r="C314" s="3223" t="str">
        <f t="shared" si="8"/>
        <v>8"</v>
      </c>
      <c r="D314" s="3223" t="s">
        <v>26725</v>
      </c>
      <c r="E314" s="3223" t="s">
        <v>6502</v>
      </c>
      <c r="F314" s="3223" t="s">
        <v>6255</v>
      </c>
      <c r="G314" s="3223"/>
      <c r="H314" s="3223" t="str">
        <f t="shared" si="9"/>
        <v>Drawing</v>
      </c>
      <c r="I314" s="3223" t="s">
        <v>26723</v>
      </c>
      <c r="J314" s="3223"/>
    </row>
    <row r="315" spans="1:10" ht="26.25" thickBot="1">
      <c r="A315" s="3223">
        <v>307</v>
      </c>
      <c r="B315" s="3223" t="s">
        <v>26724</v>
      </c>
      <c r="C315" s="3223" t="str">
        <f t="shared" si="8"/>
        <v>8"</v>
      </c>
      <c r="D315" s="3223" t="s">
        <v>26725</v>
      </c>
      <c r="E315" s="3223" t="s">
        <v>6502</v>
      </c>
      <c r="F315" s="3223" t="s">
        <v>6255</v>
      </c>
      <c r="G315" s="3223"/>
      <c r="H315" s="3223" t="str">
        <f t="shared" si="9"/>
        <v>Drawing</v>
      </c>
      <c r="I315" s="3223" t="s">
        <v>26726</v>
      </c>
      <c r="J315" s="3223"/>
    </row>
    <row r="316" spans="1:10" ht="26.25" thickBot="1">
      <c r="A316" s="3223">
        <v>308</v>
      </c>
      <c r="B316" s="3223" t="s">
        <v>26728</v>
      </c>
      <c r="C316" s="3223" t="str">
        <f t="shared" si="8"/>
        <v>8"</v>
      </c>
      <c r="D316" s="3223" t="s">
        <v>26725</v>
      </c>
      <c r="E316" s="3223" t="s">
        <v>6502</v>
      </c>
      <c r="F316" s="3223" t="s">
        <v>6255</v>
      </c>
      <c r="G316" s="3223"/>
      <c r="H316" s="3223" t="str">
        <f t="shared" si="9"/>
        <v>Drawing</v>
      </c>
      <c r="I316" s="3223" t="s">
        <v>26727</v>
      </c>
      <c r="J316" s="3223"/>
    </row>
    <row r="317" spans="1:10" ht="26.25" thickBot="1">
      <c r="A317" s="3223">
        <v>309</v>
      </c>
      <c r="B317" s="3223" t="s">
        <v>26730</v>
      </c>
      <c r="C317" s="3223" t="str">
        <f t="shared" si="8"/>
        <v>4"</v>
      </c>
      <c r="D317" s="3223" t="s">
        <v>26725</v>
      </c>
      <c r="E317" s="3223" t="s">
        <v>6502</v>
      </c>
      <c r="F317" s="3223" t="s">
        <v>6255</v>
      </c>
      <c r="G317" s="3223"/>
      <c r="H317" s="3223" t="str">
        <f t="shared" si="9"/>
        <v>Drawing</v>
      </c>
      <c r="I317" s="3223" t="s">
        <v>26729</v>
      </c>
      <c r="J317" s="3223"/>
    </row>
    <row r="318" spans="1:10" ht="26.25" thickBot="1">
      <c r="A318" s="3223">
        <v>310</v>
      </c>
      <c r="B318" s="3223" t="s">
        <v>26732</v>
      </c>
      <c r="C318" s="3223" t="str">
        <f t="shared" si="8"/>
        <v>6"</v>
      </c>
      <c r="D318" s="3223" t="s">
        <v>26725</v>
      </c>
      <c r="E318" s="3223" t="s">
        <v>6502</v>
      </c>
      <c r="F318" s="3223" t="s">
        <v>6255</v>
      </c>
      <c r="G318" s="3223"/>
      <c r="H318" s="3223" t="str">
        <f t="shared" si="9"/>
        <v>Drawing</v>
      </c>
      <c r="I318" s="3223" t="s">
        <v>26731</v>
      </c>
      <c r="J318" s="3223"/>
    </row>
    <row r="319" spans="1:10" ht="26.25" thickBot="1">
      <c r="A319" s="3223">
        <v>311</v>
      </c>
      <c r="B319" s="3223" t="s">
        <v>26734</v>
      </c>
      <c r="C319" s="3223" t="str">
        <f t="shared" si="8"/>
        <v>3"</v>
      </c>
      <c r="D319" s="3223" t="s">
        <v>26725</v>
      </c>
      <c r="E319" s="3223" t="s">
        <v>6502</v>
      </c>
      <c r="F319" s="3223" t="s">
        <v>6255</v>
      </c>
      <c r="G319" s="3223"/>
      <c r="H319" s="3223" t="str">
        <f t="shared" si="9"/>
        <v>Drawing</v>
      </c>
      <c r="I319" s="3223" t="s">
        <v>26733</v>
      </c>
      <c r="J319" s="3223"/>
    </row>
    <row r="320" spans="1:10" ht="26.25" thickBot="1">
      <c r="A320" s="3223">
        <v>312</v>
      </c>
      <c r="B320" s="3223" t="s">
        <v>26736</v>
      </c>
      <c r="C320" s="3223" t="str">
        <f t="shared" si="8"/>
        <v>3"</v>
      </c>
      <c r="D320" s="3223" t="s">
        <v>26725</v>
      </c>
      <c r="E320" s="3223" t="s">
        <v>6502</v>
      </c>
      <c r="F320" s="3223" t="s">
        <v>6255</v>
      </c>
      <c r="G320" s="3223"/>
      <c r="H320" s="3223" t="str">
        <f t="shared" si="9"/>
        <v>Drawing</v>
      </c>
      <c r="I320" s="3223" t="s">
        <v>26735</v>
      </c>
      <c r="J320" s="3223"/>
    </row>
    <row r="321" spans="1:10" ht="26.25" thickBot="1">
      <c r="A321" s="3223">
        <v>313</v>
      </c>
      <c r="B321" s="3223" t="s">
        <v>26738</v>
      </c>
      <c r="C321" s="3223" t="str">
        <f t="shared" si="8"/>
        <v>3"</v>
      </c>
      <c r="D321" s="3223" t="s">
        <v>26725</v>
      </c>
      <c r="E321" s="3223" t="s">
        <v>6502</v>
      </c>
      <c r="F321" s="3223" t="s">
        <v>6255</v>
      </c>
      <c r="G321" s="3223"/>
      <c r="H321" s="3223" t="str">
        <f t="shared" si="9"/>
        <v>Drawing</v>
      </c>
      <c r="I321" s="3223" t="s">
        <v>26737</v>
      </c>
      <c r="J321" s="3223"/>
    </row>
    <row r="322" spans="1:10" ht="26.25" thickBot="1">
      <c r="A322" s="3223">
        <v>314</v>
      </c>
      <c r="B322" s="3223" t="s">
        <v>26740</v>
      </c>
      <c r="C322" s="3223" t="str">
        <f t="shared" si="8"/>
        <v>2"</v>
      </c>
      <c r="D322" s="3223" t="s">
        <v>22500</v>
      </c>
      <c r="E322" s="3223" t="s">
        <v>3744</v>
      </c>
      <c r="F322" s="3223" t="s">
        <v>26196</v>
      </c>
      <c r="G322" s="3223"/>
      <c r="H322" s="3223" t="str">
        <f t="shared" si="9"/>
        <v>Drawing</v>
      </c>
      <c r="I322" s="3223" t="s">
        <v>26739</v>
      </c>
      <c r="J322" s="3223"/>
    </row>
    <row r="323" spans="1:10" ht="26.25" thickBot="1">
      <c r="A323" s="3223">
        <v>315</v>
      </c>
      <c r="B323" s="3223" t="s">
        <v>26742</v>
      </c>
      <c r="C323" s="3223" t="str">
        <f t="shared" si="8"/>
        <v>2"</v>
      </c>
      <c r="D323" s="3223" t="s">
        <v>22500</v>
      </c>
      <c r="E323" s="3223" t="s">
        <v>3744</v>
      </c>
      <c r="F323" s="3223" t="s">
        <v>6255</v>
      </c>
      <c r="G323" s="3223"/>
      <c r="H323" s="3223" t="str">
        <f t="shared" si="9"/>
        <v>Drawing</v>
      </c>
      <c r="I323" s="3223" t="s">
        <v>26741</v>
      </c>
      <c r="J323" s="3223"/>
    </row>
    <row r="324" spans="1:10" ht="26.25" thickBot="1">
      <c r="A324" s="3223">
        <v>316</v>
      </c>
      <c r="B324" s="3223" t="s">
        <v>26744</v>
      </c>
      <c r="C324" s="3223" t="str">
        <f t="shared" si="8"/>
        <v>6"</v>
      </c>
      <c r="D324" s="3223" t="s">
        <v>22501</v>
      </c>
      <c r="E324" s="3223" t="s">
        <v>3744</v>
      </c>
      <c r="F324" s="3223" t="s">
        <v>6255</v>
      </c>
      <c r="G324" s="3223"/>
      <c r="H324" s="3223" t="str">
        <f t="shared" si="9"/>
        <v>Drawing</v>
      </c>
      <c r="I324" s="3223" t="s">
        <v>26743</v>
      </c>
      <c r="J324" s="3223"/>
    </row>
    <row r="325" spans="1:10" ht="26.25" thickBot="1">
      <c r="A325" s="3223">
        <v>317</v>
      </c>
      <c r="B325" s="3223" t="s">
        <v>26746</v>
      </c>
      <c r="C325" s="3223" t="str">
        <f t="shared" si="8"/>
        <v>6"</v>
      </c>
      <c r="D325" s="3223" t="s">
        <v>22501</v>
      </c>
      <c r="E325" s="3223" t="s">
        <v>3744</v>
      </c>
      <c r="F325" s="3223" t="s">
        <v>6255</v>
      </c>
      <c r="G325" s="3223"/>
      <c r="H325" s="3223" t="str">
        <f t="shared" si="9"/>
        <v>Drawing</v>
      </c>
      <c r="I325" s="3223" t="s">
        <v>26745</v>
      </c>
      <c r="J325" s="3223"/>
    </row>
    <row r="326" spans="1:10" ht="26.25" thickBot="1">
      <c r="A326" s="3223">
        <v>318</v>
      </c>
      <c r="B326" s="3223" t="s">
        <v>26748</v>
      </c>
      <c r="C326" s="3223" t="str">
        <f t="shared" si="8"/>
        <v>20"</v>
      </c>
      <c r="D326" s="3223" t="s">
        <v>22501</v>
      </c>
      <c r="E326" s="3223" t="s">
        <v>3744</v>
      </c>
      <c r="F326" s="3223" t="s">
        <v>6255</v>
      </c>
      <c r="G326" s="3223"/>
      <c r="H326" s="3223" t="str">
        <f t="shared" si="9"/>
        <v>Drawing</v>
      </c>
      <c r="I326" s="3223" t="s">
        <v>26747</v>
      </c>
      <c r="J326" s="3223"/>
    </row>
    <row r="327" spans="1:10" ht="26.25" thickBot="1">
      <c r="A327" s="3223">
        <v>319</v>
      </c>
      <c r="B327" s="3223" t="s">
        <v>26750</v>
      </c>
      <c r="C327" s="3223" t="str">
        <f t="shared" si="8"/>
        <v>20"</v>
      </c>
      <c r="D327" s="3223" t="s">
        <v>22501</v>
      </c>
      <c r="E327" s="3223" t="s">
        <v>3744</v>
      </c>
      <c r="F327" s="3223" t="s">
        <v>6255</v>
      </c>
      <c r="G327" s="3223"/>
      <c r="H327" s="3223" t="str">
        <f t="shared" si="9"/>
        <v>Drawing</v>
      </c>
      <c r="I327" s="3223" t="s">
        <v>26749</v>
      </c>
      <c r="J327" s="3223"/>
    </row>
    <row r="328" spans="1:10" ht="26.25" thickBot="1">
      <c r="A328" s="3223">
        <v>320</v>
      </c>
      <c r="B328" s="3223" t="s">
        <v>26752</v>
      </c>
      <c r="C328" s="3223" t="str">
        <f t="shared" ref="C328:C391" si="10">LEFT(B328, FIND("""", B328))</f>
        <v>20"</v>
      </c>
      <c r="D328" s="3223" t="s">
        <v>22501</v>
      </c>
      <c r="E328" s="3223" t="s">
        <v>3744</v>
      </c>
      <c r="F328" s="3223" t="s">
        <v>6255</v>
      </c>
      <c r="G328" s="3223"/>
      <c r="H328" s="3223" t="str">
        <f t="shared" ref="H328:H391" si="11">HYPERLINK("\\CAD-PC\1Data\3.Documentation\Isometric DWG MHI\" &amp; I328 &amp; ".pdf", "Drawing")</f>
        <v>Drawing</v>
      </c>
      <c r="I328" s="3223" t="s">
        <v>26751</v>
      </c>
      <c r="J328" s="3223"/>
    </row>
    <row r="329" spans="1:10" ht="26.25" thickBot="1">
      <c r="A329" s="3223">
        <v>321</v>
      </c>
      <c r="B329" s="3223" t="s">
        <v>26754</v>
      </c>
      <c r="C329" s="3223" t="str">
        <f t="shared" si="10"/>
        <v>20"</v>
      </c>
      <c r="D329" s="3223" t="s">
        <v>22501</v>
      </c>
      <c r="E329" s="3223" t="s">
        <v>3744</v>
      </c>
      <c r="F329" s="3223" t="s">
        <v>6255</v>
      </c>
      <c r="G329" s="3223"/>
      <c r="H329" s="3223" t="str">
        <f t="shared" si="11"/>
        <v>Drawing</v>
      </c>
      <c r="I329" s="3223" t="s">
        <v>26753</v>
      </c>
      <c r="J329" s="3223"/>
    </row>
    <row r="330" spans="1:10" ht="26.25" thickBot="1">
      <c r="A330" s="3223">
        <v>322</v>
      </c>
      <c r="B330" s="3223" t="s">
        <v>26756</v>
      </c>
      <c r="C330" s="3223" t="str">
        <f t="shared" si="10"/>
        <v>20"</v>
      </c>
      <c r="D330" s="3223" t="s">
        <v>22501</v>
      </c>
      <c r="E330" s="3223" t="s">
        <v>3744</v>
      </c>
      <c r="F330" s="3223" t="s">
        <v>6255</v>
      </c>
      <c r="G330" s="3223"/>
      <c r="H330" s="3223" t="str">
        <f t="shared" si="11"/>
        <v>Drawing</v>
      </c>
      <c r="I330" s="3223" t="s">
        <v>26755</v>
      </c>
      <c r="J330" s="3223"/>
    </row>
    <row r="331" spans="1:10" ht="26.25" thickBot="1">
      <c r="A331" s="3223">
        <v>323</v>
      </c>
      <c r="B331" s="3223" t="s">
        <v>26758</v>
      </c>
      <c r="C331" s="3223" t="str">
        <f t="shared" si="10"/>
        <v>20"</v>
      </c>
      <c r="D331" s="3223" t="s">
        <v>22501</v>
      </c>
      <c r="E331" s="3223" t="s">
        <v>3744</v>
      </c>
      <c r="F331" s="3223" t="s">
        <v>6255</v>
      </c>
      <c r="G331" s="3223"/>
      <c r="H331" s="3223" t="str">
        <f t="shared" si="11"/>
        <v>Drawing</v>
      </c>
      <c r="I331" s="3223" t="s">
        <v>26757</v>
      </c>
      <c r="J331" s="3223"/>
    </row>
    <row r="332" spans="1:10" ht="26.25" thickBot="1">
      <c r="A332" s="3223">
        <v>324</v>
      </c>
      <c r="B332" s="3223" t="s">
        <v>26760</v>
      </c>
      <c r="C332" s="3223" t="str">
        <f t="shared" si="10"/>
        <v>3"</v>
      </c>
      <c r="D332" s="3223" t="s">
        <v>22501</v>
      </c>
      <c r="E332" s="3223" t="s">
        <v>3744</v>
      </c>
      <c r="F332" s="3223" t="s">
        <v>6255</v>
      </c>
      <c r="G332" s="3223"/>
      <c r="H332" s="3223" t="str">
        <f t="shared" si="11"/>
        <v>Drawing</v>
      </c>
      <c r="I332" s="3223" t="s">
        <v>26759</v>
      </c>
      <c r="J332" s="3223"/>
    </row>
    <row r="333" spans="1:10" ht="26.25" thickBot="1">
      <c r="A333" s="3223">
        <v>325</v>
      </c>
      <c r="B333" s="3223" t="s">
        <v>26762</v>
      </c>
      <c r="C333" s="3223" t="str">
        <f t="shared" si="10"/>
        <v>20"</v>
      </c>
      <c r="D333" s="3223" t="s">
        <v>22501</v>
      </c>
      <c r="E333" s="3223" t="s">
        <v>3744</v>
      </c>
      <c r="F333" s="3223" t="s">
        <v>6255</v>
      </c>
      <c r="G333" s="3223"/>
      <c r="H333" s="3223" t="str">
        <f t="shared" si="11"/>
        <v>Drawing</v>
      </c>
      <c r="I333" s="3223" t="s">
        <v>26761</v>
      </c>
      <c r="J333" s="3223"/>
    </row>
    <row r="334" spans="1:10" ht="26.25" thickBot="1">
      <c r="A334" s="3223">
        <v>326</v>
      </c>
      <c r="B334" s="3223" t="s">
        <v>26764</v>
      </c>
      <c r="C334" s="3223" t="str">
        <f t="shared" si="10"/>
        <v>20"</v>
      </c>
      <c r="D334" s="3223" t="s">
        <v>22501</v>
      </c>
      <c r="E334" s="3223" t="s">
        <v>3744</v>
      </c>
      <c r="F334" s="3223" t="s">
        <v>6255</v>
      </c>
      <c r="G334" s="3223"/>
      <c r="H334" s="3223" t="str">
        <f t="shared" si="11"/>
        <v>Drawing</v>
      </c>
      <c r="I334" s="3223" t="s">
        <v>26763</v>
      </c>
      <c r="J334" s="3223"/>
    </row>
    <row r="335" spans="1:10" ht="26.25" thickBot="1">
      <c r="A335" s="3223">
        <v>327</v>
      </c>
      <c r="B335" s="3223" t="s">
        <v>26766</v>
      </c>
      <c r="C335" s="3223" t="str">
        <f t="shared" si="10"/>
        <v>6"</v>
      </c>
      <c r="D335" s="3223" t="s">
        <v>22501</v>
      </c>
      <c r="E335" s="3223" t="s">
        <v>3744</v>
      </c>
      <c r="F335" s="3223" t="s">
        <v>6255</v>
      </c>
      <c r="G335" s="3223"/>
      <c r="H335" s="3223" t="str">
        <f t="shared" si="11"/>
        <v>Drawing</v>
      </c>
      <c r="I335" s="3223" t="s">
        <v>26765</v>
      </c>
      <c r="J335" s="3223"/>
    </row>
    <row r="336" spans="1:10" ht="26.25" thickBot="1">
      <c r="A336" s="3223">
        <v>328</v>
      </c>
      <c r="B336" s="3223" t="s">
        <v>26768</v>
      </c>
      <c r="C336" s="3223" t="str">
        <f t="shared" si="10"/>
        <v>2"</v>
      </c>
      <c r="D336" s="3223" t="s">
        <v>22501</v>
      </c>
      <c r="E336" s="3223" t="s">
        <v>3744</v>
      </c>
      <c r="F336" s="3223" t="s">
        <v>6255</v>
      </c>
      <c r="G336" s="3223"/>
      <c r="H336" s="3223" t="str">
        <f t="shared" si="11"/>
        <v>Drawing</v>
      </c>
      <c r="I336" s="3223" t="s">
        <v>26767</v>
      </c>
      <c r="J336" s="3223"/>
    </row>
    <row r="337" spans="1:10" ht="15.75" thickBot="1">
      <c r="A337" s="3223">
        <v>329</v>
      </c>
      <c r="B337" s="3223" t="s">
        <v>26770</v>
      </c>
      <c r="C337" s="3223" t="str">
        <f t="shared" si="10"/>
        <v>8"</v>
      </c>
      <c r="D337" s="3223" t="s">
        <v>3370</v>
      </c>
      <c r="E337" s="3223" t="s">
        <v>3744</v>
      </c>
      <c r="F337" s="3223" t="s">
        <v>6255</v>
      </c>
      <c r="G337" s="3223"/>
      <c r="H337" s="3223" t="str">
        <f t="shared" si="11"/>
        <v>Drawing</v>
      </c>
      <c r="I337" s="3223" t="s">
        <v>26769</v>
      </c>
      <c r="J337" s="3223"/>
    </row>
    <row r="338" spans="1:10" ht="15.75" thickBot="1">
      <c r="A338" s="3223">
        <v>330</v>
      </c>
      <c r="B338" s="3223" t="s">
        <v>26772</v>
      </c>
      <c r="C338" s="3223" t="str">
        <f t="shared" si="10"/>
        <v>8"</v>
      </c>
      <c r="D338" s="3223" t="s">
        <v>3370</v>
      </c>
      <c r="E338" s="3223" t="s">
        <v>3744</v>
      </c>
      <c r="F338" s="3223" t="s">
        <v>6255</v>
      </c>
      <c r="G338" s="3223"/>
      <c r="H338" s="3223" t="str">
        <f t="shared" si="11"/>
        <v>Drawing</v>
      </c>
      <c r="I338" s="3223" t="s">
        <v>26771</v>
      </c>
      <c r="J338" s="3223"/>
    </row>
    <row r="339" spans="1:10" ht="15.75" thickBot="1">
      <c r="A339" s="3223">
        <v>331</v>
      </c>
      <c r="B339" s="3223" t="s">
        <v>26774</v>
      </c>
      <c r="C339" s="3223" t="str">
        <f t="shared" si="10"/>
        <v>8"</v>
      </c>
      <c r="D339" s="3223" t="s">
        <v>3370</v>
      </c>
      <c r="E339" s="3223" t="s">
        <v>3744</v>
      </c>
      <c r="F339" s="3223" t="s">
        <v>6255</v>
      </c>
      <c r="G339" s="3223"/>
      <c r="H339" s="3223" t="str">
        <f t="shared" si="11"/>
        <v>Drawing</v>
      </c>
      <c r="I339" s="3223" t="s">
        <v>26773</v>
      </c>
      <c r="J339" s="3223"/>
    </row>
    <row r="340" spans="1:10" ht="15.75" thickBot="1">
      <c r="A340" s="3223">
        <v>332</v>
      </c>
      <c r="B340" s="3223" t="s">
        <v>26776</v>
      </c>
      <c r="C340" s="3223" t="str">
        <f t="shared" si="10"/>
        <v>8"</v>
      </c>
      <c r="D340" s="3223" t="s">
        <v>3370</v>
      </c>
      <c r="E340" s="3223" t="s">
        <v>3744</v>
      </c>
      <c r="F340" s="3223" t="s">
        <v>6255</v>
      </c>
      <c r="G340" s="3223"/>
      <c r="H340" s="3223" t="str">
        <f t="shared" si="11"/>
        <v>Drawing</v>
      </c>
      <c r="I340" s="3223" t="s">
        <v>26775</v>
      </c>
      <c r="J340" s="3223"/>
    </row>
    <row r="341" spans="1:10" ht="15.75" thickBot="1">
      <c r="A341" s="3223">
        <v>333</v>
      </c>
      <c r="B341" s="3223" t="s">
        <v>26778</v>
      </c>
      <c r="C341" s="3223" t="str">
        <f t="shared" si="10"/>
        <v>6"</v>
      </c>
      <c r="D341" s="3223" t="s">
        <v>3370</v>
      </c>
      <c r="E341" s="3223" t="s">
        <v>3744</v>
      </c>
      <c r="F341" s="3223" t="s">
        <v>6255</v>
      </c>
      <c r="G341" s="3223"/>
      <c r="H341" s="3223" t="str">
        <f t="shared" si="11"/>
        <v>Drawing</v>
      </c>
      <c r="I341" s="3223" t="s">
        <v>26777</v>
      </c>
      <c r="J341" s="3223"/>
    </row>
    <row r="342" spans="1:10" ht="15.75" thickBot="1">
      <c r="A342" s="3223">
        <v>334</v>
      </c>
      <c r="B342" s="3223" t="s">
        <v>26778</v>
      </c>
      <c r="C342" s="3223" t="str">
        <f t="shared" si="10"/>
        <v>6"</v>
      </c>
      <c r="D342" s="3223" t="s">
        <v>3370</v>
      </c>
      <c r="E342" s="3223" t="s">
        <v>3744</v>
      </c>
      <c r="F342" s="3223" t="s">
        <v>6255</v>
      </c>
      <c r="G342" s="3223"/>
      <c r="H342" s="3223" t="str">
        <f t="shared" si="11"/>
        <v>Drawing</v>
      </c>
      <c r="I342" s="3223" t="s">
        <v>26779</v>
      </c>
      <c r="J342" s="3223"/>
    </row>
    <row r="343" spans="1:10" ht="15.75" thickBot="1">
      <c r="A343" s="3223">
        <v>335</v>
      </c>
      <c r="B343" s="3223" t="s">
        <v>26781</v>
      </c>
      <c r="C343" s="3223" t="str">
        <f t="shared" si="10"/>
        <v>6"</v>
      </c>
      <c r="D343" s="3223" t="s">
        <v>3370</v>
      </c>
      <c r="E343" s="3223" t="s">
        <v>3744</v>
      </c>
      <c r="F343" s="3223" t="s">
        <v>6255</v>
      </c>
      <c r="G343" s="3223"/>
      <c r="H343" s="3223" t="str">
        <f t="shared" si="11"/>
        <v>Drawing</v>
      </c>
      <c r="I343" s="3223" t="s">
        <v>26780</v>
      </c>
      <c r="J343" s="3223"/>
    </row>
    <row r="344" spans="1:10" ht="15.75" thickBot="1">
      <c r="A344" s="3223">
        <v>336</v>
      </c>
      <c r="B344" s="3223" t="s">
        <v>26783</v>
      </c>
      <c r="C344" s="3223" t="str">
        <f t="shared" si="10"/>
        <v>6"</v>
      </c>
      <c r="D344" s="3223" t="s">
        <v>3370</v>
      </c>
      <c r="E344" s="3223" t="s">
        <v>3744</v>
      </c>
      <c r="F344" s="3223" t="s">
        <v>6255</v>
      </c>
      <c r="G344" s="3223"/>
      <c r="H344" s="3223" t="str">
        <f t="shared" si="11"/>
        <v>Drawing</v>
      </c>
      <c r="I344" s="3223" t="s">
        <v>26782</v>
      </c>
      <c r="J344" s="3223"/>
    </row>
    <row r="345" spans="1:10" ht="15.75" thickBot="1">
      <c r="A345" s="3223">
        <v>337</v>
      </c>
      <c r="B345" s="3223" t="s">
        <v>26785</v>
      </c>
      <c r="C345" s="3223" t="str">
        <f t="shared" si="10"/>
        <v>6"</v>
      </c>
      <c r="D345" s="3223" t="s">
        <v>3370</v>
      </c>
      <c r="E345" s="3223" t="s">
        <v>3744</v>
      </c>
      <c r="F345" s="3223" t="s">
        <v>6255</v>
      </c>
      <c r="G345" s="3223"/>
      <c r="H345" s="3223" t="str">
        <f t="shared" si="11"/>
        <v>Drawing</v>
      </c>
      <c r="I345" s="3223" t="s">
        <v>26784</v>
      </c>
      <c r="J345" s="3223"/>
    </row>
    <row r="346" spans="1:10" ht="15.75" thickBot="1">
      <c r="A346" s="3223">
        <v>338</v>
      </c>
      <c r="B346" s="3223" t="s">
        <v>26787</v>
      </c>
      <c r="C346" s="3223" t="str">
        <f t="shared" si="10"/>
        <v>4"</v>
      </c>
      <c r="D346" s="3223" t="s">
        <v>3370</v>
      </c>
      <c r="E346" s="3223" t="s">
        <v>3744</v>
      </c>
      <c r="F346" s="3223" t="s">
        <v>6255</v>
      </c>
      <c r="G346" s="3223"/>
      <c r="H346" s="3223" t="str">
        <f t="shared" si="11"/>
        <v>Drawing</v>
      </c>
      <c r="I346" s="3223" t="s">
        <v>26786</v>
      </c>
      <c r="J346" s="3223"/>
    </row>
    <row r="347" spans="1:10" ht="15.75" thickBot="1">
      <c r="A347" s="3223">
        <v>339</v>
      </c>
      <c r="B347" s="3223" t="s">
        <v>26789</v>
      </c>
      <c r="C347" s="3223" t="str">
        <f t="shared" si="10"/>
        <v>2"</v>
      </c>
      <c r="D347" s="3223" t="s">
        <v>3370</v>
      </c>
      <c r="E347" s="3223" t="s">
        <v>3744</v>
      </c>
      <c r="F347" s="3223" t="s">
        <v>6255</v>
      </c>
      <c r="G347" s="3223"/>
      <c r="H347" s="3223" t="str">
        <f t="shared" si="11"/>
        <v>Drawing</v>
      </c>
      <c r="I347" s="3223" t="s">
        <v>26788</v>
      </c>
      <c r="J347" s="3223"/>
    </row>
    <row r="348" spans="1:10" ht="15.75" thickBot="1">
      <c r="A348" s="3223">
        <v>340</v>
      </c>
      <c r="B348" s="3223" t="s">
        <v>26789</v>
      </c>
      <c r="C348" s="3223" t="str">
        <f t="shared" si="10"/>
        <v>2"</v>
      </c>
      <c r="D348" s="3223" t="s">
        <v>3370</v>
      </c>
      <c r="E348" s="3223" t="s">
        <v>3744</v>
      </c>
      <c r="F348" s="3223" t="s">
        <v>6255</v>
      </c>
      <c r="G348" s="3223"/>
      <c r="H348" s="3223" t="str">
        <f t="shared" si="11"/>
        <v>Drawing</v>
      </c>
      <c r="I348" s="3223" t="s">
        <v>26790</v>
      </c>
      <c r="J348" s="3223"/>
    </row>
    <row r="349" spans="1:10" ht="15.75" thickBot="1">
      <c r="A349" s="3223">
        <v>341</v>
      </c>
      <c r="B349" s="3223" t="s">
        <v>26792</v>
      </c>
      <c r="C349" s="3223" t="str">
        <f t="shared" si="10"/>
        <v>2"</v>
      </c>
      <c r="D349" s="3223" t="s">
        <v>3370</v>
      </c>
      <c r="E349" s="3223" t="s">
        <v>3744</v>
      </c>
      <c r="F349" s="3223" t="s">
        <v>6255</v>
      </c>
      <c r="G349" s="3223"/>
      <c r="H349" s="3223" t="str">
        <f t="shared" si="11"/>
        <v>Drawing</v>
      </c>
      <c r="I349" s="3223" t="s">
        <v>26791</v>
      </c>
      <c r="J349" s="3223"/>
    </row>
    <row r="350" spans="1:10" ht="15.75" thickBot="1">
      <c r="A350" s="3223">
        <v>342</v>
      </c>
      <c r="B350" s="3223" t="s">
        <v>26794</v>
      </c>
      <c r="C350" s="3223" t="str">
        <f t="shared" si="10"/>
        <v>2"</v>
      </c>
      <c r="D350" s="3223" t="s">
        <v>3370</v>
      </c>
      <c r="E350" s="3223" t="s">
        <v>3744</v>
      </c>
      <c r="F350" s="3223" t="s">
        <v>6255</v>
      </c>
      <c r="G350" s="3223"/>
      <c r="H350" s="3223" t="str">
        <f t="shared" si="11"/>
        <v>Drawing</v>
      </c>
      <c r="I350" s="3223" t="s">
        <v>26793</v>
      </c>
      <c r="J350" s="3223"/>
    </row>
    <row r="351" spans="1:10" ht="15.75" thickBot="1">
      <c r="A351" s="3223">
        <v>343</v>
      </c>
      <c r="B351" s="3223" t="s">
        <v>26796</v>
      </c>
      <c r="C351" s="3223" t="str">
        <f t="shared" si="10"/>
        <v>2"</v>
      </c>
      <c r="D351" s="3223" t="s">
        <v>3370</v>
      </c>
      <c r="E351" s="3223" t="s">
        <v>3744</v>
      </c>
      <c r="F351" s="3223" t="s">
        <v>6255</v>
      </c>
      <c r="G351" s="3223"/>
      <c r="H351" s="3223" t="str">
        <f t="shared" si="11"/>
        <v>Drawing</v>
      </c>
      <c r="I351" s="3223" t="s">
        <v>26795</v>
      </c>
      <c r="J351" s="3223"/>
    </row>
    <row r="352" spans="1:10" ht="15.75" thickBot="1">
      <c r="A352" s="3223">
        <v>344</v>
      </c>
      <c r="B352" s="3223" t="s">
        <v>26798</v>
      </c>
      <c r="C352" s="3223" t="str">
        <f t="shared" si="10"/>
        <v>4"</v>
      </c>
      <c r="D352" s="3223" t="s">
        <v>3370</v>
      </c>
      <c r="E352" s="3223" t="s">
        <v>3744</v>
      </c>
      <c r="F352" s="3223" t="s">
        <v>6255</v>
      </c>
      <c r="G352" s="3223"/>
      <c r="H352" s="3223" t="str">
        <f t="shared" si="11"/>
        <v>Drawing</v>
      </c>
      <c r="I352" s="3223" t="s">
        <v>26797</v>
      </c>
      <c r="J352" s="3223"/>
    </row>
    <row r="353" spans="1:10" ht="26.25" thickBot="1">
      <c r="A353" s="3223">
        <v>345</v>
      </c>
      <c r="B353" s="3223" t="s">
        <v>26800</v>
      </c>
      <c r="C353" s="3223" t="str">
        <f t="shared" si="10"/>
        <v>6"</v>
      </c>
      <c r="D353" s="3223" t="s">
        <v>22501</v>
      </c>
      <c r="E353" s="3223" t="s">
        <v>3744</v>
      </c>
      <c r="F353" s="3223" t="s">
        <v>6255</v>
      </c>
      <c r="G353" s="3223"/>
      <c r="H353" s="3223" t="str">
        <f t="shared" si="11"/>
        <v>Drawing</v>
      </c>
      <c r="I353" s="3223" t="s">
        <v>26799</v>
      </c>
      <c r="J353" s="3223"/>
    </row>
    <row r="354" spans="1:10" ht="15.75" thickBot="1">
      <c r="A354" s="3223">
        <v>346</v>
      </c>
      <c r="B354" s="3223" t="s">
        <v>26802</v>
      </c>
      <c r="C354" s="3223" t="str">
        <f t="shared" si="10"/>
        <v>4"</v>
      </c>
      <c r="D354" s="3223" t="s">
        <v>3370</v>
      </c>
      <c r="E354" s="3223" t="s">
        <v>3744</v>
      </c>
      <c r="F354" s="3223" t="s">
        <v>6255</v>
      </c>
      <c r="G354" s="3223"/>
      <c r="H354" s="3223" t="str">
        <f t="shared" si="11"/>
        <v>Drawing</v>
      </c>
      <c r="I354" s="3223" t="s">
        <v>26801</v>
      </c>
      <c r="J354" s="3223"/>
    </row>
    <row r="355" spans="1:10" ht="15.75" thickBot="1">
      <c r="A355" s="3223">
        <v>347</v>
      </c>
      <c r="B355" s="3223" t="s">
        <v>26804</v>
      </c>
      <c r="C355" s="3223" t="str">
        <f t="shared" si="10"/>
        <v>4"</v>
      </c>
      <c r="D355" s="3223" t="s">
        <v>3370</v>
      </c>
      <c r="E355" s="3223" t="s">
        <v>3744</v>
      </c>
      <c r="F355" s="3223" t="s">
        <v>6255</v>
      </c>
      <c r="G355" s="3223"/>
      <c r="H355" s="3223" t="str">
        <f t="shared" si="11"/>
        <v>Drawing</v>
      </c>
      <c r="I355" s="3223" t="s">
        <v>26803</v>
      </c>
      <c r="J355" s="3223"/>
    </row>
    <row r="356" spans="1:10" ht="15.75" thickBot="1">
      <c r="A356" s="3223">
        <v>348</v>
      </c>
      <c r="B356" s="3223" t="s">
        <v>26806</v>
      </c>
      <c r="C356" s="3223" t="str">
        <f t="shared" si="10"/>
        <v>4"</v>
      </c>
      <c r="D356" s="3223" t="s">
        <v>3370</v>
      </c>
      <c r="E356" s="3223" t="s">
        <v>3744</v>
      </c>
      <c r="F356" s="3223" t="s">
        <v>6255</v>
      </c>
      <c r="G356" s="3223"/>
      <c r="H356" s="3223" t="str">
        <f t="shared" si="11"/>
        <v>Drawing</v>
      </c>
      <c r="I356" s="3223" t="s">
        <v>26805</v>
      </c>
      <c r="J356" s="3223"/>
    </row>
    <row r="357" spans="1:10" ht="15.75" thickBot="1">
      <c r="A357" s="3223">
        <v>349</v>
      </c>
      <c r="B357" s="3223" t="s">
        <v>26808</v>
      </c>
      <c r="C357" s="3223" t="str">
        <f t="shared" si="10"/>
        <v>3"</v>
      </c>
      <c r="D357" s="3223" t="s">
        <v>3370</v>
      </c>
      <c r="E357" s="3223" t="s">
        <v>3744</v>
      </c>
      <c r="F357" s="3223" t="s">
        <v>6255</v>
      </c>
      <c r="G357" s="3223"/>
      <c r="H357" s="3223" t="str">
        <f t="shared" si="11"/>
        <v>Drawing</v>
      </c>
      <c r="I357" s="3223" t="s">
        <v>26807</v>
      </c>
      <c r="J357" s="3223"/>
    </row>
    <row r="358" spans="1:10" ht="15.75" thickBot="1">
      <c r="A358" s="3223">
        <v>350</v>
      </c>
      <c r="B358" s="3223" t="s">
        <v>26808</v>
      </c>
      <c r="C358" s="3223" t="str">
        <f t="shared" si="10"/>
        <v>3"</v>
      </c>
      <c r="D358" s="3223" t="s">
        <v>3370</v>
      </c>
      <c r="E358" s="3223" t="s">
        <v>3744</v>
      </c>
      <c r="F358" s="3223" t="s">
        <v>6255</v>
      </c>
      <c r="G358" s="3223"/>
      <c r="H358" s="3223" t="str">
        <f t="shared" si="11"/>
        <v>Drawing</v>
      </c>
      <c r="I358" s="3223" t="s">
        <v>26809</v>
      </c>
      <c r="J358" s="3223"/>
    </row>
    <row r="359" spans="1:10" ht="15.75" thickBot="1">
      <c r="A359" s="3223">
        <v>351</v>
      </c>
      <c r="B359" s="3223" t="s">
        <v>26811</v>
      </c>
      <c r="C359" s="3223" t="str">
        <f t="shared" si="10"/>
        <v>3"</v>
      </c>
      <c r="D359" s="3223" t="s">
        <v>3370</v>
      </c>
      <c r="E359" s="3223" t="s">
        <v>3744</v>
      </c>
      <c r="F359" s="3223" t="s">
        <v>6255</v>
      </c>
      <c r="G359" s="3223"/>
      <c r="H359" s="3223" t="str">
        <f t="shared" si="11"/>
        <v>Drawing</v>
      </c>
      <c r="I359" s="3223" t="s">
        <v>26810</v>
      </c>
      <c r="J359" s="3223"/>
    </row>
    <row r="360" spans="1:10" ht="15.75" thickBot="1">
      <c r="A360" s="3223">
        <v>352</v>
      </c>
      <c r="B360" s="3223" t="s">
        <v>26813</v>
      </c>
      <c r="C360" s="3223" t="str">
        <f t="shared" si="10"/>
        <v>3"</v>
      </c>
      <c r="D360" s="3223" t="s">
        <v>3370</v>
      </c>
      <c r="E360" s="3223" t="s">
        <v>3744</v>
      </c>
      <c r="F360" s="3223" t="s">
        <v>6255</v>
      </c>
      <c r="G360" s="3223"/>
      <c r="H360" s="3223" t="str">
        <f t="shared" si="11"/>
        <v>Drawing</v>
      </c>
      <c r="I360" s="3223" t="s">
        <v>26812</v>
      </c>
      <c r="J360" s="3223"/>
    </row>
    <row r="361" spans="1:10" ht="15.75" thickBot="1">
      <c r="A361" s="3223">
        <v>353</v>
      </c>
      <c r="B361" s="3223" t="s">
        <v>26815</v>
      </c>
      <c r="C361" s="3223" t="str">
        <f t="shared" si="10"/>
        <v>3"</v>
      </c>
      <c r="D361" s="3223" t="s">
        <v>3370</v>
      </c>
      <c r="E361" s="3223" t="s">
        <v>3744</v>
      </c>
      <c r="F361" s="3223" t="s">
        <v>6255</v>
      </c>
      <c r="G361" s="3223"/>
      <c r="H361" s="3223" t="str">
        <f t="shared" si="11"/>
        <v>Drawing</v>
      </c>
      <c r="I361" s="3223" t="s">
        <v>26814</v>
      </c>
      <c r="J361" s="3223"/>
    </row>
    <row r="362" spans="1:10" ht="15.75" thickBot="1">
      <c r="A362" s="3223">
        <v>354</v>
      </c>
      <c r="B362" s="3223" t="s">
        <v>26817</v>
      </c>
      <c r="C362" s="3223" t="str">
        <f t="shared" si="10"/>
        <v>3"</v>
      </c>
      <c r="D362" s="3223" t="s">
        <v>3370</v>
      </c>
      <c r="E362" s="3223" t="s">
        <v>3744</v>
      </c>
      <c r="F362" s="3223" t="s">
        <v>6255</v>
      </c>
      <c r="G362" s="3223"/>
      <c r="H362" s="3223" t="str">
        <f t="shared" si="11"/>
        <v>Drawing</v>
      </c>
      <c r="I362" s="3223" t="s">
        <v>26816</v>
      </c>
      <c r="J362" s="3223"/>
    </row>
    <row r="363" spans="1:10" ht="15.75" thickBot="1">
      <c r="A363" s="3223">
        <v>355</v>
      </c>
      <c r="B363" s="3223" t="s">
        <v>26819</v>
      </c>
      <c r="C363" s="3223" t="str">
        <f t="shared" si="10"/>
        <v>2.5"</v>
      </c>
      <c r="D363" s="3223" t="s">
        <v>3370</v>
      </c>
      <c r="E363" s="3223" t="s">
        <v>3744</v>
      </c>
      <c r="F363" s="3223" t="s">
        <v>6255</v>
      </c>
      <c r="G363" s="3223"/>
      <c r="H363" s="3223" t="str">
        <f t="shared" si="11"/>
        <v>Drawing</v>
      </c>
      <c r="I363" s="3223" t="s">
        <v>26818</v>
      </c>
      <c r="J363" s="3223"/>
    </row>
    <row r="364" spans="1:10" ht="15.75" thickBot="1">
      <c r="A364" s="3223">
        <v>356</v>
      </c>
      <c r="B364" s="3223" t="s">
        <v>26821</v>
      </c>
      <c r="C364" s="3223" t="str">
        <f t="shared" si="10"/>
        <v>2.5"</v>
      </c>
      <c r="D364" s="3223" t="s">
        <v>3370</v>
      </c>
      <c r="E364" s="3223" t="s">
        <v>3744</v>
      </c>
      <c r="F364" s="3223" t="s">
        <v>6255</v>
      </c>
      <c r="G364" s="3223"/>
      <c r="H364" s="3223" t="str">
        <f t="shared" si="11"/>
        <v>Drawing</v>
      </c>
      <c r="I364" s="3223" t="s">
        <v>26820</v>
      </c>
      <c r="J364" s="3223"/>
    </row>
    <row r="365" spans="1:10" ht="15.75" thickBot="1">
      <c r="A365" s="3223">
        <v>357</v>
      </c>
      <c r="B365" s="3223" t="s">
        <v>26823</v>
      </c>
      <c r="C365" s="3223" t="str">
        <f t="shared" si="10"/>
        <v>2"</v>
      </c>
      <c r="D365" s="3223" t="s">
        <v>3370</v>
      </c>
      <c r="E365" s="3223" t="s">
        <v>3744</v>
      </c>
      <c r="F365" s="3223" t="s">
        <v>6255</v>
      </c>
      <c r="G365" s="3223"/>
      <c r="H365" s="3223" t="str">
        <f t="shared" si="11"/>
        <v>Drawing</v>
      </c>
      <c r="I365" s="3223" t="s">
        <v>26822</v>
      </c>
      <c r="J365" s="3223"/>
    </row>
    <row r="366" spans="1:10" ht="26.25" thickBot="1">
      <c r="A366" s="3223">
        <v>358</v>
      </c>
      <c r="B366" s="3223" t="s">
        <v>26825</v>
      </c>
      <c r="C366" s="3223" t="str">
        <f t="shared" si="10"/>
        <v>2"</v>
      </c>
      <c r="D366" s="3223" t="s">
        <v>22500</v>
      </c>
      <c r="E366" s="3223" t="s">
        <v>3744</v>
      </c>
      <c r="F366" s="3223" t="s">
        <v>6255</v>
      </c>
      <c r="G366" s="3223"/>
      <c r="H366" s="3223" t="str">
        <f t="shared" si="11"/>
        <v>Drawing</v>
      </c>
      <c r="I366" s="3223" t="s">
        <v>26824</v>
      </c>
      <c r="J366" s="3223"/>
    </row>
    <row r="367" spans="1:10" ht="26.25" thickBot="1">
      <c r="A367" s="3223">
        <v>359</v>
      </c>
      <c r="B367" s="3223" t="s">
        <v>26827</v>
      </c>
      <c r="C367" s="3223" t="str">
        <f t="shared" si="10"/>
        <v>2"</v>
      </c>
      <c r="D367" s="3223" t="s">
        <v>22500</v>
      </c>
      <c r="E367" s="3223" t="s">
        <v>3744</v>
      </c>
      <c r="F367" s="3223" t="s">
        <v>6255</v>
      </c>
      <c r="G367" s="3223"/>
      <c r="H367" s="3223" t="str">
        <f t="shared" si="11"/>
        <v>Drawing</v>
      </c>
      <c r="I367" s="3223" t="s">
        <v>26826</v>
      </c>
      <c r="J367" s="3223"/>
    </row>
    <row r="368" spans="1:10" ht="26.25" thickBot="1">
      <c r="A368" s="3223">
        <v>360</v>
      </c>
      <c r="B368" s="3223" t="s">
        <v>26742</v>
      </c>
      <c r="C368" s="3223" t="str">
        <f t="shared" si="10"/>
        <v>2"</v>
      </c>
      <c r="D368" s="3223" t="s">
        <v>22500</v>
      </c>
      <c r="E368" s="3223" t="s">
        <v>3744</v>
      </c>
      <c r="F368" s="3223" t="s">
        <v>6255</v>
      </c>
      <c r="G368" s="3223"/>
      <c r="H368" s="3223" t="str">
        <f t="shared" si="11"/>
        <v>Drawing</v>
      </c>
      <c r="I368" s="3223" t="s">
        <v>26828</v>
      </c>
      <c r="J368" s="3223"/>
    </row>
    <row r="369" spans="1:10" ht="15.75" thickBot="1">
      <c r="A369" s="3223">
        <v>361</v>
      </c>
      <c r="B369" s="3223" t="s">
        <v>26830</v>
      </c>
      <c r="C369" s="3223" t="str">
        <f t="shared" si="10"/>
        <v>3"</v>
      </c>
      <c r="D369" s="3223" t="s">
        <v>26711</v>
      </c>
      <c r="E369" s="3223" t="s">
        <v>6502</v>
      </c>
      <c r="F369" s="3223" t="s">
        <v>6255</v>
      </c>
      <c r="G369" s="3223"/>
      <c r="H369" s="3223" t="str">
        <f t="shared" si="11"/>
        <v>Drawing</v>
      </c>
      <c r="I369" s="3223" t="s">
        <v>26829</v>
      </c>
      <c r="J369" s="3223"/>
    </row>
    <row r="370" spans="1:10" ht="15.75" thickBot="1">
      <c r="A370" s="3223">
        <v>362</v>
      </c>
      <c r="B370" s="3223" t="s">
        <v>26808</v>
      </c>
      <c r="C370" s="3223" t="str">
        <f t="shared" si="10"/>
        <v>3"</v>
      </c>
      <c r="D370" s="3223" t="s">
        <v>3370</v>
      </c>
      <c r="E370" s="3223" t="s">
        <v>3744</v>
      </c>
      <c r="F370" s="3223" t="s">
        <v>6255</v>
      </c>
      <c r="G370" s="3223"/>
      <c r="H370" s="3223" t="str">
        <f t="shared" si="11"/>
        <v>Drawing</v>
      </c>
      <c r="I370" s="3223" t="s">
        <v>26831</v>
      </c>
      <c r="J370" s="3223"/>
    </row>
    <row r="371" spans="1:10" ht="26.25" thickBot="1">
      <c r="A371" s="3223">
        <v>363</v>
      </c>
      <c r="B371" s="3223" t="s">
        <v>26833</v>
      </c>
      <c r="C371" s="3223" t="str">
        <f t="shared" si="10"/>
        <v>2"</v>
      </c>
      <c r="D371" s="3223" t="s">
        <v>22500</v>
      </c>
      <c r="E371" s="3223" t="s">
        <v>3744</v>
      </c>
      <c r="F371" s="3223" t="s">
        <v>6255</v>
      </c>
      <c r="G371" s="3223"/>
      <c r="H371" s="3223" t="str">
        <f t="shared" si="11"/>
        <v>Drawing</v>
      </c>
      <c r="I371" s="3223" t="s">
        <v>26832</v>
      </c>
      <c r="J371" s="3223"/>
    </row>
    <row r="372" spans="1:10" ht="26.25" thickBot="1">
      <c r="A372" s="3223">
        <v>364</v>
      </c>
      <c r="B372" s="3223" t="s">
        <v>26835</v>
      </c>
      <c r="C372" s="3223" t="str">
        <f t="shared" si="10"/>
        <v>2"</v>
      </c>
      <c r="D372" s="3223" t="s">
        <v>22500</v>
      </c>
      <c r="E372" s="3223" t="s">
        <v>3744</v>
      </c>
      <c r="F372" s="3223" t="s">
        <v>6255</v>
      </c>
      <c r="G372" s="3223"/>
      <c r="H372" s="3223" t="str">
        <f t="shared" si="11"/>
        <v>Drawing</v>
      </c>
      <c r="I372" s="3223" t="s">
        <v>26834</v>
      </c>
      <c r="J372" s="3223"/>
    </row>
    <row r="373" spans="1:10" ht="15.75" thickBot="1">
      <c r="A373" s="3223">
        <v>365</v>
      </c>
      <c r="B373" s="3223" t="s">
        <v>26837</v>
      </c>
      <c r="C373" s="3223" t="str">
        <f t="shared" si="10"/>
        <v>6"</v>
      </c>
      <c r="D373" s="3223" t="s">
        <v>3370</v>
      </c>
      <c r="E373" s="3223" t="s">
        <v>3744</v>
      </c>
      <c r="F373" s="3223" t="s">
        <v>6255</v>
      </c>
      <c r="G373" s="3223"/>
      <c r="H373" s="3223" t="str">
        <f t="shared" si="11"/>
        <v>Drawing</v>
      </c>
      <c r="I373" s="3223" t="s">
        <v>26836</v>
      </c>
      <c r="J373" s="3223"/>
    </row>
    <row r="374" spans="1:10" ht="15.75" thickBot="1">
      <c r="A374" s="3223">
        <v>366</v>
      </c>
      <c r="B374" s="3223" t="s">
        <v>26839</v>
      </c>
      <c r="C374" s="3223" t="str">
        <f t="shared" si="10"/>
        <v>2"</v>
      </c>
      <c r="D374" s="3223" t="s">
        <v>3370</v>
      </c>
      <c r="E374" s="3223" t="s">
        <v>3744</v>
      </c>
      <c r="F374" s="3223" t="s">
        <v>6255</v>
      </c>
      <c r="G374" s="3223"/>
      <c r="H374" s="3223" t="str">
        <f t="shared" si="11"/>
        <v>Drawing</v>
      </c>
      <c r="I374" s="3223" t="s">
        <v>26838</v>
      </c>
      <c r="J374" s="3223"/>
    </row>
    <row r="375" spans="1:10" ht="26.25" thickBot="1">
      <c r="A375" s="3223">
        <v>367</v>
      </c>
      <c r="B375" s="3223" t="s">
        <v>26841</v>
      </c>
      <c r="C375" s="3223" t="str">
        <f t="shared" si="10"/>
        <v>20"</v>
      </c>
      <c r="D375" s="3223" t="s">
        <v>22501</v>
      </c>
      <c r="E375" s="3223" t="s">
        <v>3744</v>
      </c>
      <c r="F375" s="3223" t="s">
        <v>6255</v>
      </c>
      <c r="G375" s="3223"/>
      <c r="H375" s="3223" t="str">
        <f t="shared" si="11"/>
        <v>Drawing</v>
      </c>
      <c r="I375" s="3223" t="s">
        <v>26840</v>
      </c>
      <c r="J375" s="3223"/>
    </row>
    <row r="376" spans="1:10" ht="15.75" thickBot="1">
      <c r="A376" s="3223">
        <v>368</v>
      </c>
      <c r="B376" s="3223" t="s">
        <v>26843</v>
      </c>
      <c r="C376" s="3223" t="str">
        <f t="shared" si="10"/>
        <v>10"</v>
      </c>
      <c r="D376" s="3223" t="s">
        <v>3370</v>
      </c>
      <c r="E376" s="3223" t="s">
        <v>3744</v>
      </c>
      <c r="F376" s="3223" t="s">
        <v>6255</v>
      </c>
      <c r="G376" s="3223"/>
      <c r="H376" s="3223" t="str">
        <f t="shared" si="11"/>
        <v>Drawing</v>
      </c>
      <c r="I376" s="3223" t="s">
        <v>26842</v>
      </c>
      <c r="J376" s="3223"/>
    </row>
    <row r="377" spans="1:10" ht="26.25" thickBot="1">
      <c r="A377" s="3223">
        <v>369</v>
      </c>
      <c r="B377" s="3223" t="s">
        <v>26845</v>
      </c>
      <c r="C377" s="3223" t="str">
        <f t="shared" si="10"/>
        <v>3"</v>
      </c>
      <c r="D377" s="3223" t="s">
        <v>22500</v>
      </c>
      <c r="E377" s="3223" t="s">
        <v>3744</v>
      </c>
      <c r="F377" s="3223" t="s">
        <v>6255</v>
      </c>
      <c r="G377" s="3223"/>
      <c r="H377" s="3223" t="str">
        <f t="shared" si="11"/>
        <v>Drawing</v>
      </c>
      <c r="I377" s="3223" t="s">
        <v>26844</v>
      </c>
      <c r="J377" s="3223"/>
    </row>
    <row r="378" spans="1:10" ht="26.25" thickBot="1">
      <c r="A378" s="3223">
        <v>370</v>
      </c>
      <c r="B378" s="3223" t="s">
        <v>26847</v>
      </c>
      <c r="C378" s="3223" t="str">
        <f t="shared" si="10"/>
        <v>3"</v>
      </c>
      <c r="D378" s="3223" t="s">
        <v>26215</v>
      </c>
      <c r="E378" s="3223" t="s">
        <v>2286</v>
      </c>
      <c r="F378" s="3223" t="s">
        <v>6255</v>
      </c>
      <c r="G378" s="3223"/>
      <c r="H378" s="3223" t="str">
        <f t="shared" si="11"/>
        <v>Drawing</v>
      </c>
      <c r="I378" s="3223" t="s">
        <v>26846</v>
      </c>
      <c r="J378" s="3223"/>
    </row>
    <row r="379" spans="1:10" ht="26.25" thickBot="1">
      <c r="A379" s="3223">
        <v>371</v>
      </c>
      <c r="B379" s="3223" t="s">
        <v>26849</v>
      </c>
      <c r="C379" s="3223" t="str">
        <f t="shared" si="10"/>
        <v>6"</v>
      </c>
      <c r="D379" s="3223" t="s">
        <v>26215</v>
      </c>
      <c r="E379" s="3223" t="s">
        <v>2286</v>
      </c>
      <c r="F379" s="3223" t="s">
        <v>6255</v>
      </c>
      <c r="G379" s="3223"/>
      <c r="H379" s="3223" t="str">
        <f t="shared" si="11"/>
        <v>Drawing</v>
      </c>
      <c r="I379" s="3223" t="s">
        <v>26848</v>
      </c>
      <c r="J379" s="3223"/>
    </row>
    <row r="380" spans="1:10" ht="26.25" thickBot="1">
      <c r="A380" s="3223">
        <v>372</v>
      </c>
      <c r="B380" s="3223" t="s">
        <v>26851</v>
      </c>
      <c r="C380" s="3223" t="str">
        <f t="shared" si="10"/>
        <v>3"</v>
      </c>
      <c r="D380" s="3223" t="s">
        <v>26215</v>
      </c>
      <c r="E380" s="3223" t="s">
        <v>2286</v>
      </c>
      <c r="F380" s="3223" t="s">
        <v>6255</v>
      </c>
      <c r="G380" s="3223"/>
      <c r="H380" s="3223" t="str">
        <f t="shared" si="11"/>
        <v>Drawing</v>
      </c>
      <c r="I380" s="3223" t="s">
        <v>26850</v>
      </c>
      <c r="J380" s="3223"/>
    </row>
    <row r="381" spans="1:10" ht="26.25" thickBot="1">
      <c r="A381" s="3223">
        <v>373</v>
      </c>
      <c r="B381" s="3223" t="s">
        <v>26853</v>
      </c>
      <c r="C381" s="3223" t="str">
        <f t="shared" si="10"/>
        <v>3"</v>
      </c>
      <c r="D381" s="3223" t="s">
        <v>26215</v>
      </c>
      <c r="E381" s="3223" t="s">
        <v>2286</v>
      </c>
      <c r="F381" s="3223" t="s">
        <v>6255</v>
      </c>
      <c r="G381" s="3223"/>
      <c r="H381" s="3223" t="str">
        <f t="shared" si="11"/>
        <v>Drawing</v>
      </c>
      <c r="I381" s="3223" t="s">
        <v>26852</v>
      </c>
      <c r="J381" s="3223"/>
    </row>
    <row r="382" spans="1:10" ht="26.25" thickBot="1">
      <c r="A382" s="3223">
        <v>374</v>
      </c>
      <c r="B382" s="3223" t="s">
        <v>26855</v>
      </c>
      <c r="C382" s="3223" t="str">
        <f t="shared" si="10"/>
        <v>3"</v>
      </c>
      <c r="D382" s="3223" t="s">
        <v>26215</v>
      </c>
      <c r="E382" s="3223" t="s">
        <v>2286</v>
      </c>
      <c r="F382" s="3223" t="s">
        <v>6255</v>
      </c>
      <c r="G382" s="3223"/>
      <c r="H382" s="3223" t="str">
        <f t="shared" si="11"/>
        <v>Drawing</v>
      </c>
      <c r="I382" s="3223" t="s">
        <v>26854</v>
      </c>
      <c r="J382" s="3223"/>
    </row>
    <row r="383" spans="1:10" ht="26.25" thickBot="1">
      <c r="A383" s="3223">
        <v>375</v>
      </c>
      <c r="B383" s="3223" t="s">
        <v>26849</v>
      </c>
      <c r="C383" s="3223" t="str">
        <f t="shared" si="10"/>
        <v>6"</v>
      </c>
      <c r="D383" s="3223" t="s">
        <v>26215</v>
      </c>
      <c r="E383" s="3223" t="s">
        <v>2286</v>
      </c>
      <c r="F383" s="3223" t="s">
        <v>6255</v>
      </c>
      <c r="G383" s="3223"/>
      <c r="H383" s="3223" t="str">
        <f t="shared" si="11"/>
        <v>Drawing</v>
      </c>
      <c r="I383" s="3223" t="s">
        <v>26856</v>
      </c>
      <c r="J383" s="3223"/>
    </row>
    <row r="384" spans="1:10" ht="26.25" thickBot="1">
      <c r="A384" s="3223">
        <v>376</v>
      </c>
      <c r="B384" s="3223" t="s">
        <v>26857</v>
      </c>
      <c r="C384" s="3223" t="str">
        <f t="shared" si="10"/>
        <v>4"</v>
      </c>
      <c r="D384" s="3223" t="s">
        <v>26215</v>
      </c>
      <c r="E384" s="3223" t="s">
        <v>2286</v>
      </c>
      <c r="F384" s="3223" t="s">
        <v>6255</v>
      </c>
      <c r="G384" s="3223"/>
      <c r="H384" s="3223" t="str">
        <f t="shared" si="11"/>
        <v>Drawing</v>
      </c>
      <c r="I384" s="3223" t="s">
        <v>26856</v>
      </c>
      <c r="J384" s="3223"/>
    </row>
    <row r="385" spans="1:10" ht="26.25" thickBot="1">
      <c r="A385" s="3223">
        <v>377</v>
      </c>
      <c r="B385" s="3223" t="s">
        <v>26857</v>
      </c>
      <c r="C385" s="3223" t="str">
        <f t="shared" si="10"/>
        <v>4"</v>
      </c>
      <c r="D385" s="3223" t="s">
        <v>26215</v>
      </c>
      <c r="E385" s="3223" t="s">
        <v>2286</v>
      </c>
      <c r="F385" s="3223" t="s">
        <v>6255</v>
      </c>
      <c r="G385" s="3223"/>
      <c r="H385" s="3223" t="str">
        <f t="shared" si="11"/>
        <v>Drawing</v>
      </c>
      <c r="I385" s="3223" t="s">
        <v>26858</v>
      </c>
      <c r="J385" s="3223"/>
    </row>
    <row r="386" spans="1:10" ht="26.25" thickBot="1">
      <c r="A386" s="3223">
        <v>378</v>
      </c>
      <c r="B386" s="3223" t="s">
        <v>26860</v>
      </c>
      <c r="C386" s="3223" t="str">
        <f t="shared" si="10"/>
        <v>6"</v>
      </c>
      <c r="D386" s="3223" t="s">
        <v>26215</v>
      </c>
      <c r="E386" s="3223" t="s">
        <v>2286</v>
      </c>
      <c r="F386" s="3223" t="s">
        <v>6255</v>
      </c>
      <c r="G386" s="3223"/>
      <c r="H386" s="3223" t="str">
        <f t="shared" si="11"/>
        <v>Drawing</v>
      </c>
      <c r="I386" s="3223" t="s">
        <v>26859</v>
      </c>
      <c r="J386" s="3223"/>
    </row>
    <row r="387" spans="1:10" ht="26.25" thickBot="1">
      <c r="A387" s="3223">
        <v>379</v>
      </c>
      <c r="B387" s="3223" t="s">
        <v>26862</v>
      </c>
      <c r="C387" s="3223" t="str">
        <f t="shared" si="10"/>
        <v>8"</v>
      </c>
      <c r="D387" s="3223" t="s">
        <v>26215</v>
      </c>
      <c r="E387" s="3223" t="s">
        <v>2286</v>
      </c>
      <c r="F387" s="3223" t="s">
        <v>6255</v>
      </c>
      <c r="G387" s="3223"/>
      <c r="H387" s="3223" t="str">
        <f t="shared" si="11"/>
        <v>Drawing</v>
      </c>
      <c r="I387" s="3223" t="s">
        <v>26861</v>
      </c>
      <c r="J387" s="3223"/>
    </row>
    <row r="388" spans="1:10" ht="26.25" thickBot="1">
      <c r="A388" s="3223">
        <v>380</v>
      </c>
      <c r="B388" s="3223" t="s">
        <v>26864</v>
      </c>
      <c r="C388" s="3223" t="str">
        <f t="shared" si="10"/>
        <v>8"</v>
      </c>
      <c r="D388" s="3223" t="s">
        <v>26215</v>
      </c>
      <c r="E388" s="3223" t="s">
        <v>2286</v>
      </c>
      <c r="F388" s="3223" t="s">
        <v>6255</v>
      </c>
      <c r="G388" s="3223"/>
      <c r="H388" s="3223" t="str">
        <f t="shared" si="11"/>
        <v>Drawing</v>
      </c>
      <c r="I388" s="3223" t="s">
        <v>26863</v>
      </c>
      <c r="J388" s="3223"/>
    </row>
    <row r="389" spans="1:10" ht="26.25" thickBot="1">
      <c r="A389" s="3223">
        <v>381</v>
      </c>
      <c r="B389" s="3223" t="s">
        <v>26866</v>
      </c>
      <c r="C389" s="3223" t="str">
        <f t="shared" si="10"/>
        <v>6"</v>
      </c>
      <c r="D389" s="3223" t="s">
        <v>26215</v>
      </c>
      <c r="E389" s="3223" t="s">
        <v>2286</v>
      </c>
      <c r="F389" s="3223" t="s">
        <v>6255</v>
      </c>
      <c r="G389" s="3223"/>
      <c r="H389" s="3223" t="str">
        <f t="shared" si="11"/>
        <v>Drawing</v>
      </c>
      <c r="I389" s="3223" t="s">
        <v>26865</v>
      </c>
      <c r="J389" s="3223"/>
    </row>
    <row r="390" spans="1:10" ht="26.25" thickBot="1">
      <c r="A390" s="3223">
        <v>382</v>
      </c>
      <c r="B390" s="3223" t="s">
        <v>26868</v>
      </c>
      <c r="C390" s="3223" t="str">
        <f t="shared" si="10"/>
        <v>6"</v>
      </c>
      <c r="D390" s="3223" t="s">
        <v>26215</v>
      </c>
      <c r="E390" s="3223" t="s">
        <v>2286</v>
      </c>
      <c r="F390" s="3223" t="s">
        <v>6255</v>
      </c>
      <c r="G390" s="3223"/>
      <c r="H390" s="3223" t="str">
        <f t="shared" si="11"/>
        <v>Drawing</v>
      </c>
      <c r="I390" s="3223" t="s">
        <v>26867</v>
      </c>
      <c r="J390" s="3223"/>
    </row>
    <row r="391" spans="1:10" ht="26.25" thickBot="1">
      <c r="A391" s="3223">
        <v>383</v>
      </c>
      <c r="B391" s="3223" t="s">
        <v>26870</v>
      </c>
      <c r="C391" s="3223" t="str">
        <f t="shared" si="10"/>
        <v>6"</v>
      </c>
      <c r="D391" s="3223" t="s">
        <v>26215</v>
      </c>
      <c r="E391" s="3223" t="s">
        <v>2286</v>
      </c>
      <c r="F391" s="3223" t="s">
        <v>6255</v>
      </c>
      <c r="G391" s="3223"/>
      <c r="H391" s="3223" t="str">
        <f t="shared" si="11"/>
        <v>Drawing</v>
      </c>
      <c r="I391" s="3223" t="s">
        <v>26869</v>
      </c>
      <c r="J391" s="3223"/>
    </row>
    <row r="392" spans="1:10" ht="26.25" thickBot="1">
      <c r="A392" s="3223">
        <v>384</v>
      </c>
      <c r="B392" s="3223" t="s">
        <v>26872</v>
      </c>
      <c r="C392" s="3223" t="str">
        <f t="shared" ref="C392:C427" si="12">LEFT(B392, FIND("""", B392))</f>
        <v>8"</v>
      </c>
      <c r="D392" s="3223" t="s">
        <v>26215</v>
      </c>
      <c r="E392" s="3223" t="s">
        <v>2286</v>
      </c>
      <c r="F392" s="3223" t="s">
        <v>6255</v>
      </c>
      <c r="G392" s="3223"/>
      <c r="H392" s="3223" t="str">
        <f t="shared" ref="H392:H427" si="13">HYPERLINK("\\CAD-PC\1Data\3.Documentation\Isometric DWG MHI\" &amp; I392 &amp; ".pdf", "Drawing")</f>
        <v>Drawing</v>
      </c>
      <c r="I392" s="3223" t="s">
        <v>26871</v>
      </c>
      <c r="J392" s="3223"/>
    </row>
    <row r="393" spans="1:10" ht="26.25" thickBot="1">
      <c r="A393" s="3223">
        <v>385</v>
      </c>
      <c r="B393" s="3223" t="s">
        <v>26874</v>
      </c>
      <c r="C393" s="3223" t="str">
        <f t="shared" si="12"/>
        <v>8"</v>
      </c>
      <c r="D393" s="3223" t="s">
        <v>26215</v>
      </c>
      <c r="E393" s="3223" t="s">
        <v>2286</v>
      </c>
      <c r="F393" s="3223" t="s">
        <v>6255</v>
      </c>
      <c r="G393" s="3223"/>
      <c r="H393" s="3223" t="str">
        <f t="shared" si="13"/>
        <v>Drawing</v>
      </c>
      <c r="I393" s="3223" t="s">
        <v>26873</v>
      </c>
      <c r="J393" s="3223"/>
    </row>
    <row r="394" spans="1:10" ht="39" thickBot="1">
      <c r="A394" s="3223">
        <v>386</v>
      </c>
      <c r="B394" s="3223" t="s">
        <v>26876</v>
      </c>
      <c r="C394" s="3223" t="str">
        <f t="shared" si="12"/>
        <v>1.5"</v>
      </c>
      <c r="D394" s="3223" t="s">
        <v>26689</v>
      </c>
      <c r="E394" s="3223" t="s">
        <v>6502</v>
      </c>
      <c r="F394" s="3223" t="s">
        <v>6255</v>
      </c>
      <c r="G394" s="3223"/>
      <c r="H394" s="3223" t="str">
        <f t="shared" si="13"/>
        <v>Drawing</v>
      </c>
      <c r="I394" s="3223" t="s">
        <v>26875</v>
      </c>
      <c r="J394" s="3223"/>
    </row>
    <row r="395" spans="1:10" ht="15.75" thickBot="1">
      <c r="A395" s="3223">
        <v>387</v>
      </c>
      <c r="B395" s="3223" t="s">
        <v>26878</v>
      </c>
      <c r="C395" s="3223" t="str">
        <f t="shared" si="12"/>
        <v>1.5"</v>
      </c>
      <c r="D395" s="3223" t="s">
        <v>26711</v>
      </c>
      <c r="E395" s="3223" t="s">
        <v>6502</v>
      </c>
      <c r="F395" s="3223" t="s">
        <v>6255</v>
      </c>
      <c r="G395" s="3223"/>
      <c r="H395" s="3223" t="str">
        <f t="shared" si="13"/>
        <v>Drawing</v>
      </c>
      <c r="I395" s="3223" t="s">
        <v>26877</v>
      </c>
      <c r="J395" s="3223"/>
    </row>
    <row r="396" spans="1:10" ht="26.25" thickBot="1">
      <c r="A396" s="3223">
        <v>388</v>
      </c>
      <c r="B396" s="3223" t="s">
        <v>26880</v>
      </c>
      <c r="C396" s="3223" t="str">
        <f t="shared" si="12"/>
        <v>1.5"</v>
      </c>
      <c r="D396" s="3223" t="s">
        <v>26725</v>
      </c>
      <c r="E396" s="3223" t="s">
        <v>6502</v>
      </c>
      <c r="F396" s="3223" t="s">
        <v>6255</v>
      </c>
      <c r="G396" s="3223"/>
      <c r="H396" s="3223" t="str">
        <f t="shared" si="13"/>
        <v>Drawing</v>
      </c>
      <c r="I396" s="3223" t="s">
        <v>26879</v>
      </c>
      <c r="J396" s="3223"/>
    </row>
    <row r="397" spans="1:10" ht="26.25" thickBot="1">
      <c r="A397" s="3223">
        <v>389</v>
      </c>
      <c r="B397" s="3223" t="s">
        <v>26882</v>
      </c>
      <c r="C397" s="3223" t="str">
        <f t="shared" si="12"/>
        <v>1.5"</v>
      </c>
      <c r="D397" s="3223" t="s">
        <v>26725</v>
      </c>
      <c r="E397" s="3223" t="s">
        <v>6502</v>
      </c>
      <c r="F397" s="3223" t="s">
        <v>6255</v>
      </c>
      <c r="G397" s="3223"/>
      <c r="H397" s="3223" t="str">
        <f t="shared" si="13"/>
        <v>Drawing</v>
      </c>
      <c r="I397" s="3223" t="s">
        <v>26881</v>
      </c>
      <c r="J397" s="3223"/>
    </row>
    <row r="398" spans="1:10" ht="15.75" thickBot="1">
      <c r="A398" s="3223">
        <v>390</v>
      </c>
      <c r="B398" s="3223" t="s">
        <v>26884</v>
      </c>
      <c r="C398" s="3223" t="str">
        <f t="shared" si="12"/>
        <v>1"</v>
      </c>
      <c r="D398" s="3223" t="s">
        <v>3370</v>
      </c>
      <c r="E398" s="3223" t="s">
        <v>3744</v>
      </c>
      <c r="F398" s="3223" t="s">
        <v>6255</v>
      </c>
      <c r="G398" s="3223"/>
      <c r="H398" s="3223" t="str">
        <f t="shared" si="13"/>
        <v>Drawing</v>
      </c>
      <c r="I398" s="3223" t="s">
        <v>26883</v>
      </c>
      <c r="J398" s="3223"/>
    </row>
    <row r="399" spans="1:10" ht="15.75" thickBot="1">
      <c r="A399" s="3223">
        <v>391</v>
      </c>
      <c r="B399" s="3223" t="s">
        <v>26886</v>
      </c>
      <c r="C399" s="3223" t="str">
        <f t="shared" si="12"/>
        <v>1"</v>
      </c>
      <c r="D399" s="3223" t="s">
        <v>3370</v>
      </c>
      <c r="E399" s="3223" t="s">
        <v>3744</v>
      </c>
      <c r="F399" s="3223" t="s">
        <v>6255</v>
      </c>
      <c r="G399" s="3223"/>
      <c r="H399" s="3223" t="str">
        <f t="shared" si="13"/>
        <v>Drawing</v>
      </c>
      <c r="I399" s="3223" t="s">
        <v>26885</v>
      </c>
      <c r="J399" s="3223"/>
    </row>
    <row r="400" spans="1:10" ht="15.75" thickBot="1">
      <c r="A400" s="3223">
        <v>392</v>
      </c>
      <c r="B400" s="3223" t="s">
        <v>26888</v>
      </c>
      <c r="C400" s="3223" t="str">
        <f t="shared" si="12"/>
        <v>1.5"</v>
      </c>
      <c r="D400" s="3223" t="s">
        <v>3370</v>
      </c>
      <c r="E400" s="3223" t="s">
        <v>3744</v>
      </c>
      <c r="F400" s="3223" t="s">
        <v>6255</v>
      </c>
      <c r="G400" s="3223"/>
      <c r="H400" s="3223" t="str">
        <f t="shared" si="13"/>
        <v>Drawing</v>
      </c>
      <c r="I400" s="3223" t="s">
        <v>26887</v>
      </c>
      <c r="J400" s="3223"/>
    </row>
    <row r="401" spans="1:10" ht="15.75" thickBot="1">
      <c r="A401" s="3223">
        <v>393</v>
      </c>
      <c r="B401" s="3223" t="s">
        <v>26886</v>
      </c>
      <c r="C401" s="3223" t="str">
        <f t="shared" si="12"/>
        <v>1"</v>
      </c>
      <c r="D401" s="3223" t="s">
        <v>3370</v>
      </c>
      <c r="E401" s="3223" t="s">
        <v>3744</v>
      </c>
      <c r="F401" s="3223" t="s">
        <v>6255</v>
      </c>
      <c r="G401" s="3223"/>
      <c r="H401" s="3223" t="str">
        <f t="shared" si="13"/>
        <v>Drawing</v>
      </c>
      <c r="I401" s="3223" t="s">
        <v>26889</v>
      </c>
      <c r="J401" s="3223"/>
    </row>
    <row r="402" spans="1:10" ht="15.75" thickBot="1">
      <c r="A402" s="3223">
        <v>394</v>
      </c>
      <c r="B402" s="3223" t="s">
        <v>26891</v>
      </c>
      <c r="C402" s="3223" t="str">
        <f t="shared" si="12"/>
        <v>1"</v>
      </c>
      <c r="D402" s="3223" t="s">
        <v>3370</v>
      </c>
      <c r="E402" s="3223" t="s">
        <v>3744</v>
      </c>
      <c r="F402" s="3223" t="s">
        <v>6255</v>
      </c>
      <c r="G402" s="3223"/>
      <c r="H402" s="3223" t="str">
        <f t="shared" si="13"/>
        <v>Drawing</v>
      </c>
      <c r="I402" s="3223" t="s">
        <v>26890</v>
      </c>
      <c r="J402" s="3223"/>
    </row>
    <row r="403" spans="1:10" ht="15.75" thickBot="1">
      <c r="A403" s="3223">
        <v>395</v>
      </c>
      <c r="B403" s="3223" t="s">
        <v>26893</v>
      </c>
      <c r="C403" s="3223" t="str">
        <f t="shared" si="12"/>
        <v>1"</v>
      </c>
      <c r="D403" s="3223" t="s">
        <v>3370</v>
      </c>
      <c r="E403" s="3223" t="s">
        <v>3744</v>
      </c>
      <c r="F403" s="3223" t="s">
        <v>6255</v>
      </c>
      <c r="G403" s="3223"/>
      <c r="H403" s="3223" t="str">
        <f t="shared" si="13"/>
        <v>Drawing</v>
      </c>
      <c r="I403" s="3223" t="s">
        <v>26892</v>
      </c>
      <c r="J403" s="3223"/>
    </row>
    <row r="404" spans="1:10" ht="15.75" thickBot="1">
      <c r="A404" s="3223">
        <v>396</v>
      </c>
      <c r="B404" s="3223" t="s">
        <v>26895</v>
      </c>
      <c r="C404" s="3223" t="str">
        <f t="shared" si="12"/>
        <v>1"</v>
      </c>
      <c r="D404" s="3223" t="s">
        <v>3370</v>
      </c>
      <c r="E404" s="3223" t="s">
        <v>3744</v>
      </c>
      <c r="F404" s="3223" t="s">
        <v>6255</v>
      </c>
      <c r="G404" s="3223"/>
      <c r="H404" s="3223" t="str">
        <f t="shared" si="13"/>
        <v>Drawing</v>
      </c>
      <c r="I404" s="3223" t="s">
        <v>26894</v>
      </c>
      <c r="J404" s="3223"/>
    </row>
    <row r="405" spans="1:10" ht="15.75" thickBot="1">
      <c r="A405" s="3223">
        <v>397</v>
      </c>
      <c r="B405" s="3223" t="s">
        <v>26897</v>
      </c>
      <c r="C405" s="3223" t="str">
        <f t="shared" si="12"/>
        <v>1"</v>
      </c>
      <c r="D405" s="3223" t="s">
        <v>3370</v>
      </c>
      <c r="E405" s="3223" t="s">
        <v>3744</v>
      </c>
      <c r="F405" s="3223" t="s">
        <v>6255</v>
      </c>
      <c r="G405" s="3223"/>
      <c r="H405" s="3223" t="str">
        <f t="shared" si="13"/>
        <v>Drawing</v>
      </c>
      <c r="I405" s="3223" t="s">
        <v>26896</v>
      </c>
      <c r="J405" s="3223"/>
    </row>
    <row r="406" spans="1:10" ht="15.75" thickBot="1">
      <c r="A406" s="3223">
        <v>398</v>
      </c>
      <c r="B406" s="3223" t="s">
        <v>26899</v>
      </c>
      <c r="C406" s="3223" t="str">
        <f t="shared" si="12"/>
        <v>1"</v>
      </c>
      <c r="D406" s="3223" t="s">
        <v>3370</v>
      </c>
      <c r="E406" s="3223" t="s">
        <v>3744</v>
      </c>
      <c r="F406" s="3223" t="s">
        <v>6255</v>
      </c>
      <c r="G406" s="3223"/>
      <c r="H406" s="3223" t="str">
        <f t="shared" si="13"/>
        <v>Drawing</v>
      </c>
      <c r="I406" s="3223" t="s">
        <v>26898</v>
      </c>
      <c r="J406" s="3223"/>
    </row>
    <row r="407" spans="1:10" ht="15.75" thickBot="1">
      <c r="A407" s="3223">
        <v>399</v>
      </c>
      <c r="B407" s="3223" t="s">
        <v>26901</v>
      </c>
      <c r="C407" s="3223" t="str">
        <f t="shared" si="12"/>
        <v>3/4"</v>
      </c>
      <c r="D407" s="3223" t="s">
        <v>3370</v>
      </c>
      <c r="E407" s="3223" t="s">
        <v>3744</v>
      </c>
      <c r="F407" s="3223" t="s">
        <v>6255</v>
      </c>
      <c r="G407" s="3223"/>
      <c r="H407" s="3223" t="str">
        <f t="shared" si="13"/>
        <v>Drawing</v>
      </c>
      <c r="I407" s="3223" t="s">
        <v>26900</v>
      </c>
      <c r="J407" s="3223"/>
    </row>
    <row r="408" spans="1:10" ht="15.75" thickBot="1">
      <c r="A408" s="3223">
        <v>400</v>
      </c>
      <c r="B408" s="3223" t="s">
        <v>26903</v>
      </c>
      <c r="C408" s="3223" t="str">
        <f t="shared" si="12"/>
        <v>1"</v>
      </c>
      <c r="D408" s="3223" t="s">
        <v>3370</v>
      </c>
      <c r="E408" s="3223" t="s">
        <v>3744</v>
      </c>
      <c r="F408" s="3223" t="s">
        <v>6255</v>
      </c>
      <c r="G408" s="3223"/>
      <c r="H408" s="3223" t="str">
        <f t="shared" si="13"/>
        <v>Drawing</v>
      </c>
      <c r="I408" s="3223" t="s">
        <v>26902</v>
      </c>
      <c r="J408" s="3223"/>
    </row>
    <row r="409" spans="1:10" ht="39" thickBot="1">
      <c r="A409" s="3223">
        <v>401</v>
      </c>
      <c r="B409" s="3223" t="s">
        <v>26905</v>
      </c>
      <c r="C409" s="3223" t="str">
        <f t="shared" si="12"/>
        <v>3/4"</v>
      </c>
      <c r="D409" s="3223" t="s">
        <v>22497</v>
      </c>
      <c r="E409" s="3223" t="s">
        <v>3373</v>
      </c>
      <c r="F409" s="3223" t="s">
        <v>6255</v>
      </c>
      <c r="G409" s="3223" t="s">
        <v>6181</v>
      </c>
      <c r="H409" s="3223" t="str">
        <f t="shared" si="13"/>
        <v>Drawing</v>
      </c>
      <c r="I409" s="3223" t="s">
        <v>26904</v>
      </c>
      <c r="J409" s="3223"/>
    </row>
    <row r="410" spans="1:10" ht="15.75" thickBot="1">
      <c r="A410" s="3223">
        <v>402</v>
      </c>
      <c r="B410" s="3223" t="s">
        <v>26907</v>
      </c>
      <c r="C410" s="3223" t="str">
        <f t="shared" si="12"/>
        <v>3/4"</v>
      </c>
      <c r="D410" s="3223" t="s">
        <v>22496</v>
      </c>
      <c r="E410" s="3223" t="s">
        <v>2405</v>
      </c>
      <c r="F410" s="3223" t="s">
        <v>6255</v>
      </c>
      <c r="G410" s="3223"/>
      <c r="H410" s="3223" t="str">
        <f t="shared" si="13"/>
        <v>Drawing</v>
      </c>
      <c r="I410" s="3223" t="s">
        <v>26906</v>
      </c>
      <c r="J410" s="3223"/>
    </row>
    <row r="411" spans="1:10" ht="26.25" thickBot="1">
      <c r="A411" s="3223">
        <v>403</v>
      </c>
      <c r="B411" s="3223" t="s">
        <v>26909</v>
      </c>
      <c r="C411" s="3223" t="str">
        <f t="shared" si="12"/>
        <v>3/4"</v>
      </c>
      <c r="D411" s="3223" t="s">
        <v>22500</v>
      </c>
      <c r="E411" s="3223" t="s">
        <v>3744</v>
      </c>
      <c r="F411" s="3223" t="s">
        <v>6255</v>
      </c>
      <c r="G411" s="3223"/>
      <c r="H411" s="3223" t="str">
        <f t="shared" si="13"/>
        <v>Drawing</v>
      </c>
      <c r="I411" s="3223" t="s">
        <v>26908</v>
      </c>
      <c r="J411" s="3223"/>
    </row>
    <row r="412" spans="1:10" ht="26.25" thickBot="1">
      <c r="A412" s="3223">
        <v>404</v>
      </c>
      <c r="B412" s="3223" t="s">
        <v>26911</v>
      </c>
      <c r="C412" s="3223" t="str">
        <f t="shared" si="12"/>
        <v>3/4"</v>
      </c>
      <c r="D412" s="3223" t="s">
        <v>22494</v>
      </c>
      <c r="E412" s="3223" t="s">
        <v>2286</v>
      </c>
      <c r="F412" s="3223" t="s">
        <v>6255</v>
      </c>
      <c r="G412" s="3223"/>
      <c r="H412" s="3223" t="str">
        <f t="shared" si="13"/>
        <v>Drawing</v>
      </c>
      <c r="I412" s="3223" t="s">
        <v>26910</v>
      </c>
      <c r="J412" s="3223"/>
    </row>
    <row r="413" spans="1:10" ht="26.25" thickBot="1">
      <c r="A413" s="3223">
        <v>405</v>
      </c>
      <c r="B413" s="3223" t="s">
        <v>26913</v>
      </c>
      <c r="C413" s="3223" t="str">
        <f t="shared" si="12"/>
        <v>3/4"</v>
      </c>
      <c r="D413" s="3223" t="s">
        <v>22500</v>
      </c>
      <c r="E413" s="3223" t="s">
        <v>3744</v>
      </c>
      <c r="F413" s="3223" t="s">
        <v>6255</v>
      </c>
      <c r="G413" s="3223"/>
      <c r="H413" s="3223" t="str">
        <f t="shared" si="13"/>
        <v>Drawing</v>
      </c>
      <c r="I413" s="3223" t="s">
        <v>26912</v>
      </c>
      <c r="J413" s="3223"/>
    </row>
    <row r="414" spans="1:10" ht="39" thickBot="1">
      <c r="A414" s="3223">
        <v>406</v>
      </c>
      <c r="B414" s="3223" t="s">
        <v>26915</v>
      </c>
      <c r="C414" s="3223" t="str">
        <f t="shared" si="12"/>
        <v>3/4"</v>
      </c>
      <c r="D414" s="3223" t="s">
        <v>22497</v>
      </c>
      <c r="E414" s="3223" t="s">
        <v>3373</v>
      </c>
      <c r="F414" s="3223" t="s">
        <v>6255</v>
      </c>
      <c r="G414" s="3223" t="s">
        <v>6181</v>
      </c>
      <c r="H414" s="3223" t="str">
        <f t="shared" si="13"/>
        <v>Drawing</v>
      </c>
      <c r="I414" s="3223" t="s">
        <v>26914</v>
      </c>
      <c r="J414" s="3223"/>
    </row>
    <row r="415" spans="1:10" ht="26.25" thickBot="1">
      <c r="A415" s="3223">
        <v>407</v>
      </c>
      <c r="B415" s="3223" t="s">
        <v>26917</v>
      </c>
      <c r="C415" s="3223" t="str">
        <f t="shared" si="12"/>
        <v>3/4"</v>
      </c>
      <c r="D415" s="3223" t="s">
        <v>22494</v>
      </c>
      <c r="E415" s="3223" t="s">
        <v>2286</v>
      </c>
      <c r="F415" s="3223" t="s">
        <v>6255</v>
      </c>
      <c r="G415" s="3223"/>
      <c r="H415" s="3223" t="str">
        <f t="shared" si="13"/>
        <v>Drawing</v>
      </c>
      <c r="I415" s="3223" t="s">
        <v>26916</v>
      </c>
      <c r="J415" s="3223"/>
    </row>
    <row r="416" spans="1:10" ht="15.75" thickBot="1">
      <c r="A416" s="3223">
        <v>408</v>
      </c>
      <c r="B416" s="3223" t="s">
        <v>26919</v>
      </c>
      <c r="C416" s="3223" t="str">
        <f t="shared" si="12"/>
        <v>3/4"</v>
      </c>
      <c r="D416" s="3223" t="s">
        <v>22496</v>
      </c>
      <c r="E416" s="3223" t="s">
        <v>2405</v>
      </c>
      <c r="F416" s="3223" t="s">
        <v>6255</v>
      </c>
      <c r="G416" s="3223"/>
      <c r="H416" s="3223" t="str">
        <f t="shared" si="13"/>
        <v>Drawing</v>
      </c>
      <c r="I416" s="3223" t="s">
        <v>26918</v>
      </c>
      <c r="J416" s="3223"/>
    </row>
    <row r="417" spans="1:10" ht="26.25" thickBot="1">
      <c r="A417" s="3223">
        <v>409</v>
      </c>
      <c r="B417" s="3223" t="s">
        <v>26921</v>
      </c>
      <c r="C417" s="3223" t="str">
        <f t="shared" si="12"/>
        <v>1"</v>
      </c>
      <c r="D417" s="3223" t="s">
        <v>371</v>
      </c>
      <c r="E417" s="3223" t="s">
        <v>2286</v>
      </c>
      <c r="F417" s="3223" t="s">
        <v>6255</v>
      </c>
      <c r="G417" s="3223"/>
      <c r="H417" s="3223" t="str">
        <f t="shared" si="13"/>
        <v>Drawing</v>
      </c>
      <c r="I417" s="3223" t="s">
        <v>26920</v>
      </c>
      <c r="J417" s="3223"/>
    </row>
    <row r="418" spans="1:10" ht="26.25" thickBot="1">
      <c r="A418" s="3223">
        <v>410</v>
      </c>
      <c r="B418" s="3223" t="s">
        <v>26923</v>
      </c>
      <c r="C418" s="3223" t="str">
        <f t="shared" si="12"/>
        <v>1"</v>
      </c>
      <c r="D418" s="3223" t="s">
        <v>371</v>
      </c>
      <c r="E418" s="3223" t="s">
        <v>2286</v>
      </c>
      <c r="F418" s="3223" t="s">
        <v>6255</v>
      </c>
      <c r="G418" s="3223"/>
      <c r="H418" s="3223" t="str">
        <f t="shared" si="13"/>
        <v>Drawing</v>
      </c>
      <c r="I418" s="3223" t="s">
        <v>26922</v>
      </c>
      <c r="J418" s="3223"/>
    </row>
    <row r="419" spans="1:10" ht="26.25" thickBot="1">
      <c r="A419" s="3223">
        <v>411</v>
      </c>
      <c r="B419" s="3223" t="s">
        <v>26925</v>
      </c>
      <c r="C419" s="3223" t="str">
        <f t="shared" si="12"/>
        <v>1"</v>
      </c>
      <c r="D419" s="3223" t="s">
        <v>371</v>
      </c>
      <c r="E419" s="3223" t="s">
        <v>2286</v>
      </c>
      <c r="F419" s="3223" t="s">
        <v>6255</v>
      </c>
      <c r="G419" s="3223"/>
      <c r="H419" s="3223" t="str">
        <f t="shared" si="13"/>
        <v>Drawing</v>
      </c>
      <c r="I419" s="3223" t="s">
        <v>26924</v>
      </c>
      <c r="J419" s="3223"/>
    </row>
    <row r="420" spans="1:10" ht="26.25" thickBot="1">
      <c r="A420" s="3223">
        <v>412</v>
      </c>
      <c r="B420" s="3223" t="s">
        <v>26927</v>
      </c>
      <c r="C420" s="3223" t="str">
        <f t="shared" si="12"/>
        <v>1"</v>
      </c>
      <c r="D420" s="3223" t="s">
        <v>371</v>
      </c>
      <c r="E420" s="3223" t="s">
        <v>2286</v>
      </c>
      <c r="F420" s="3223" t="s">
        <v>6255</v>
      </c>
      <c r="G420" s="3223"/>
      <c r="H420" s="3223" t="str">
        <f t="shared" si="13"/>
        <v>Drawing</v>
      </c>
      <c r="I420" s="3223" t="s">
        <v>26926</v>
      </c>
      <c r="J420" s="3223"/>
    </row>
    <row r="421" spans="1:10" ht="26.25" thickBot="1">
      <c r="A421" s="3223">
        <v>413</v>
      </c>
      <c r="B421" s="3223" t="s">
        <v>26929</v>
      </c>
      <c r="C421" s="3223" t="str">
        <f t="shared" si="12"/>
        <v>1"</v>
      </c>
      <c r="D421" s="3223" t="s">
        <v>371</v>
      </c>
      <c r="E421" s="3223" t="s">
        <v>2286</v>
      </c>
      <c r="F421" s="3223" t="s">
        <v>6255</v>
      </c>
      <c r="G421" s="3223"/>
      <c r="H421" s="3223" t="str">
        <f t="shared" si="13"/>
        <v>Drawing</v>
      </c>
      <c r="I421" s="3223" t="s">
        <v>26928</v>
      </c>
      <c r="J421" s="3223"/>
    </row>
    <row r="422" spans="1:10" ht="26.25" thickBot="1">
      <c r="A422" s="3223">
        <v>414</v>
      </c>
      <c r="B422" s="3223" t="s">
        <v>26880</v>
      </c>
      <c r="C422" s="3223" t="str">
        <f t="shared" si="12"/>
        <v>1.5"</v>
      </c>
      <c r="D422" s="3223" t="s">
        <v>26725</v>
      </c>
      <c r="E422" s="3223" t="s">
        <v>6502</v>
      </c>
      <c r="F422" s="3223" t="s">
        <v>6255</v>
      </c>
      <c r="G422" s="3223"/>
      <c r="H422" s="3223" t="str">
        <f t="shared" si="13"/>
        <v>Drawing</v>
      </c>
      <c r="I422" s="3223" t="s">
        <v>26930</v>
      </c>
      <c r="J422" s="3223"/>
    </row>
    <row r="423" spans="1:10" ht="15.75" thickBot="1">
      <c r="A423" s="3223">
        <v>415</v>
      </c>
      <c r="B423" s="3223" t="s">
        <v>26932</v>
      </c>
      <c r="C423" s="3223" t="str">
        <f t="shared" si="12"/>
        <v>1"</v>
      </c>
      <c r="D423" s="3223" t="s">
        <v>2436</v>
      </c>
      <c r="E423" s="3223" t="s">
        <v>3744</v>
      </c>
      <c r="F423" s="3223" t="s">
        <v>6255</v>
      </c>
      <c r="G423" s="3223"/>
      <c r="H423" s="3223" t="str">
        <f t="shared" si="13"/>
        <v>Drawing</v>
      </c>
      <c r="I423" s="3223" t="s">
        <v>26931</v>
      </c>
      <c r="J423" s="3223"/>
    </row>
    <row r="424" spans="1:10" ht="15.75" thickBot="1">
      <c r="A424" s="3223">
        <v>416</v>
      </c>
      <c r="B424" s="3223" t="s">
        <v>26934</v>
      </c>
      <c r="C424" s="3223" t="str">
        <f t="shared" si="12"/>
        <v>1"</v>
      </c>
      <c r="D424" s="3223" t="s">
        <v>2436</v>
      </c>
      <c r="E424" s="3223" t="s">
        <v>3744</v>
      </c>
      <c r="F424" s="3223" t="s">
        <v>6255</v>
      </c>
      <c r="G424" s="3223"/>
      <c r="H424" s="3223" t="str">
        <f t="shared" si="13"/>
        <v>Drawing</v>
      </c>
      <c r="I424" s="3223" t="s">
        <v>26933</v>
      </c>
      <c r="J424" s="3223"/>
    </row>
    <row r="425" spans="1:10" ht="18" customHeight="1" thickBot="1">
      <c r="A425" s="3223">
        <v>417</v>
      </c>
      <c r="B425" s="3223" t="s">
        <v>26936</v>
      </c>
      <c r="C425" s="3223" t="str">
        <f t="shared" si="12"/>
        <v>1"</v>
      </c>
      <c r="D425" s="3223" t="s">
        <v>22497</v>
      </c>
      <c r="E425" s="3223" t="s">
        <v>3373</v>
      </c>
      <c r="F425" s="3223" t="s">
        <v>6255</v>
      </c>
      <c r="G425" s="3223" t="s">
        <v>6181</v>
      </c>
      <c r="H425" s="3223" t="str">
        <f t="shared" si="13"/>
        <v>Drawing</v>
      </c>
      <c r="I425" s="3223" t="s">
        <v>26935</v>
      </c>
      <c r="J425" s="3223"/>
    </row>
    <row r="426" spans="1:10" ht="15.75" thickBot="1">
      <c r="A426" s="3223">
        <v>418</v>
      </c>
      <c r="B426" s="3223" t="s">
        <v>26938</v>
      </c>
      <c r="C426" s="3223" t="str">
        <f t="shared" si="12"/>
        <v>1"</v>
      </c>
      <c r="D426" s="3223" t="s">
        <v>3370</v>
      </c>
      <c r="E426" s="3223" t="s">
        <v>3744</v>
      </c>
      <c r="F426" s="3223" t="s">
        <v>6255</v>
      </c>
      <c r="G426" s="3223"/>
      <c r="H426" s="3223" t="str">
        <f t="shared" si="13"/>
        <v>Drawing</v>
      </c>
      <c r="I426" s="3223" t="s">
        <v>26937</v>
      </c>
      <c r="J426" s="3223"/>
    </row>
    <row r="427" spans="1:10" ht="15.75" thickBot="1">
      <c r="A427" s="3223">
        <v>419</v>
      </c>
      <c r="B427" s="3223" t="s">
        <v>26940</v>
      </c>
      <c r="C427" s="3223" t="str">
        <f t="shared" si="12"/>
        <v>1"</v>
      </c>
      <c r="D427" s="3223" t="s">
        <v>26711</v>
      </c>
      <c r="E427" s="3223" t="s">
        <v>6502</v>
      </c>
      <c r="F427" s="3223" t="s">
        <v>6255</v>
      </c>
      <c r="G427" s="3223"/>
      <c r="H427" s="3223" t="str">
        <f t="shared" si="13"/>
        <v>Drawing</v>
      </c>
      <c r="I427" s="3223" t="s">
        <v>26939</v>
      </c>
      <c r="J427" s="3223"/>
    </row>
    <row r="429" spans="1:10">
      <c r="A429" s="3220">
        <f>COUNTA(A8:A427)</f>
        <v>420</v>
      </c>
    </row>
  </sheetData>
  <autoFilter ref="A7:I427" xr:uid="{B403BE50-E5B9-41CF-B788-0D894B946E2C}"/>
  <mergeCells count="3">
    <mergeCell ref="A5:J6"/>
    <mergeCell ref="C1:F4"/>
    <mergeCell ref="A1:B3"/>
  </mergeCells>
  <conditionalFormatting sqref="B7 C428:C1048576 B9:B427">
    <cfRule type="duplicateValues" dxfId="4" priority="2"/>
  </conditionalFormatting>
  <conditionalFormatting sqref="I7 B4 B428:B1048576 I9:I427">
    <cfRule type="duplicateValues" dxfId="3" priority="1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5997-D06D-4199-AD3D-16F6F2DF58D0}">
  <dimension ref="A1:X2217"/>
  <sheetViews>
    <sheetView topLeftCell="A2191" zoomScale="115" zoomScaleNormal="115" workbookViewId="0">
      <selection activeCell="C2197" sqref="C2197"/>
    </sheetView>
  </sheetViews>
  <sheetFormatPr defaultRowHeight="15"/>
  <cols>
    <col min="1" max="1" width="9.140625" style="3404"/>
    <col min="2" max="2" width="34.5703125" style="3404" bestFit="1" customWidth="1"/>
    <col min="3" max="3" width="13.42578125" style="3404" bestFit="1" customWidth="1"/>
    <col min="4" max="4" width="14.28515625" style="3404" customWidth="1"/>
    <col min="5" max="5" width="22.85546875" customWidth="1"/>
    <col min="6" max="6" width="20.7109375" style="3404" customWidth="1"/>
    <col min="7" max="7" width="25.7109375" style="3404" bestFit="1" customWidth="1"/>
    <col min="8" max="13" width="0" style="3404" hidden="1" customWidth="1"/>
    <col min="14" max="16384" width="9.140625" style="3404"/>
  </cols>
  <sheetData>
    <row r="1" spans="1:8" ht="16.5" customHeight="1">
      <c r="A1" s="932"/>
      <c r="B1" s="933"/>
      <c r="C1" s="3427" t="s">
        <v>4903</v>
      </c>
      <c r="D1" s="3427"/>
      <c r="E1" s="3428"/>
      <c r="F1" s="3126" t="s">
        <v>6405</v>
      </c>
      <c r="G1" s="3183" t="s">
        <v>4904</v>
      </c>
    </row>
    <row r="2" spans="1:8" ht="16.5" customHeight="1">
      <c r="A2" s="934"/>
      <c r="B2" s="935"/>
      <c r="C2" s="3427"/>
      <c r="D2" s="3427"/>
      <c r="E2" s="3428"/>
      <c r="F2" s="3127" t="s">
        <v>6406</v>
      </c>
      <c r="G2" s="3184" t="s">
        <v>4905</v>
      </c>
    </row>
    <row r="3" spans="1:8" ht="16.5" customHeight="1">
      <c r="A3" s="934"/>
      <c r="B3" s="935"/>
      <c r="C3" s="3427"/>
      <c r="D3" s="3427"/>
      <c r="E3" s="3428"/>
      <c r="F3" s="3127" t="s">
        <v>6407</v>
      </c>
      <c r="G3" s="3184" t="s">
        <v>19214</v>
      </c>
    </row>
    <row r="4" spans="1:8" ht="17.25" customHeight="1" thickBot="1">
      <c r="A4" s="3128" t="s">
        <v>4907</v>
      </c>
      <c r="B4" s="3120"/>
      <c r="C4" s="3454"/>
      <c r="D4" s="3454"/>
      <c r="E4" s="3455"/>
      <c r="F4" s="3129" t="s">
        <v>6408</v>
      </c>
      <c r="G4" s="3185" t="s">
        <v>4906</v>
      </c>
    </row>
    <row r="5" spans="1:8" ht="18" customHeight="1">
      <c r="A5" s="3429" t="s">
        <v>22582</v>
      </c>
      <c r="B5" s="3429"/>
      <c r="C5" s="3429"/>
      <c r="D5" s="3429"/>
      <c r="E5" s="3429"/>
      <c r="F5" s="3429"/>
      <c r="G5" s="3429"/>
    </row>
    <row r="6" spans="1:8" ht="15" customHeight="1" thickBot="1">
      <c r="A6" s="3429"/>
      <c r="B6" s="3429"/>
      <c r="C6" s="3429"/>
      <c r="D6" s="3429"/>
      <c r="E6" s="3429"/>
      <c r="F6" s="3429"/>
      <c r="G6" s="3429"/>
    </row>
    <row r="7" spans="1:8" ht="15.75" thickBot="1">
      <c r="A7" s="3405" t="s">
        <v>2705</v>
      </c>
      <c r="B7" s="3405" t="s">
        <v>21507</v>
      </c>
      <c r="C7" s="3406" t="s">
        <v>21508</v>
      </c>
      <c r="D7" s="3405" t="s">
        <v>28122</v>
      </c>
      <c r="E7" s="3264" t="s">
        <v>27884</v>
      </c>
      <c r="F7" s="3405" t="s">
        <v>6217</v>
      </c>
      <c r="G7" s="3264" t="s">
        <v>699</v>
      </c>
    </row>
    <row r="8" spans="1:8" ht="15.75" thickBot="1">
      <c r="A8" s="3419">
        <v>1</v>
      </c>
      <c r="B8" s="3419" t="s">
        <v>26127</v>
      </c>
      <c r="C8" s="3419" t="s">
        <v>26128</v>
      </c>
      <c r="D8" s="3420" t="s">
        <v>22599</v>
      </c>
      <c r="E8" s="3265"/>
      <c r="F8" s="3419" t="s">
        <v>22877</v>
      </c>
      <c r="G8" s="3264"/>
      <c r="H8" s="3404">
        <v>1</v>
      </c>
    </row>
    <row r="9" spans="1:8" ht="15.75" thickBot="1">
      <c r="A9" s="3419">
        <v>2</v>
      </c>
      <c r="B9" s="3419" t="s">
        <v>26125</v>
      </c>
      <c r="C9" s="3419" t="s">
        <v>26126</v>
      </c>
      <c r="D9" s="3420" t="s">
        <v>22599</v>
      </c>
      <c r="E9" s="3264" t="s">
        <v>22604</v>
      </c>
      <c r="F9" s="3419" t="s">
        <v>22877</v>
      </c>
      <c r="G9" s="3264"/>
      <c r="H9" s="3404">
        <v>1</v>
      </c>
    </row>
    <row r="10" spans="1:8" ht="15.75" thickBot="1">
      <c r="A10" s="3419">
        <v>3</v>
      </c>
      <c r="B10" s="3419" t="s">
        <v>26123</v>
      </c>
      <c r="C10" s="3419" t="s">
        <v>26124</v>
      </c>
      <c r="D10" s="3420" t="s">
        <v>22599</v>
      </c>
      <c r="E10" s="3264"/>
      <c r="F10" s="3419" t="s">
        <v>22877</v>
      </c>
      <c r="G10" s="3264"/>
    </row>
    <row r="11" spans="1:8" ht="15.75" thickBot="1">
      <c r="A11" s="3419">
        <v>4</v>
      </c>
      <c r="B11" s="3419" t="s">
        <v>26121</v>
      </c>
      <c r="C11" s="3419" t="s">
        <v>26122</v>
      </c>
      <c r="D11" s="3420" t="s">
        <v>22599</v>
      </c>
      <c r="E11" s="3264" t="s">
        <v>22604</v>
      </c>
      <c r="F11" s="3419" t="s">
        <v>22877</v>
      </c>
      <c r="G11" s="3264"/>
      <c r="H11" s="3404">
        <v>1</v>
      </c>
    </row>
    <row r="12" spans="1:8" ht="15.75" thickBot="1">
      <c r="A12" s="3419">
        <v>5</v>
      </c>
      <c r="B12" s="3419" t="s">
        <v>26119</v>
      </c>
      <c r="C12" s="3419" t="s">
        <v>26120</v>
      </c>
      <c r="D12" s="3420" t="s">
        <v>22596</v>
      </c>
      <c r="E12" s="3264"/>
      <c r="F12" s="3419" t="s">
        <v>6255</v>
      </c>
      <c r="G12" s="3264"/>
    </row>
    <row r="13" spans="1:8" ht="15.75" thickBot="1">
      <c r="A13" s="3419">
        <v>6</v>
      </c>
      <c r="B13" s="3419" t="s">
        <v>26117</v>
      </c>
      <c r="C13" s="3419" t="s">
        <v>26118</v>
      </c>
      <c r="D13" s="3420" t="s">
        <v>22599</v>
      </c>
      <c r="E13" s="3264"/>
      <c r="F13" s="3419" t="s">
        <v>6255</v>
      </c>
      <c r="G13" s="3264"/>
    </row>
    <row r="14" spans="1:8" ht="15.75" thickBot="1">
      <c r="A14" s="3419">
        <v>7</v>
      </c>
      <c r="B14" s="3419" t="s">
        <v>26115</v>
      </c>
      <c r="C14" s="3419" t="s">
        <v>26116</v>
      </c>
      <c r="D14" s="3420" t="s">
        <v>22596</v>
      </c>
      <c r="E14" s="3264"/>
      <c r="F14" s="3419" t="s">
        <v>6255</v>
      </c>
      <c r="G14" s="3264"/>
    </row>
    <row r="15" spans="1:8" ht="15.75" thickBot="1">
      <c r="A15" s="3419">
        <v>8</v>
      </c>
      <c r="B15" s="3419" t="s">
        <v>26113</v>
      </c>
      <c r="C15" s="3419" t="s">
        <v>26114</v>
      </c>
      <c r="D15" s="3420" t="s">
        <v>22596</v>
      </c>
      <c r="E15" s="3264"/>
      <c r="F15" s="3419" t="s">
        <v>6255</v>
      </c>
      <c r="G15" s="3264"/>
    </row>
    <row r="16" spans="1:8" ht="15.75" thickBot="1">
      <c r="A16" s="3419">
        <v>9</v>
      </c>
      <c r="B16" s="3419" t="s">
        <v>26111</v>
      </c>
      <c r="C16" s="3419" t="s">
        <v>26112</v>
      </c>
      <c r="D16" s="3420" t="s">
        <v>22596</v>
      </c>
      <c r="E16" s="3264"/>
      <c r="F16" s="3419" t="s">
        <v>6255</v>
      </c>
      <c r="G16" s="3264"/>
    </row>
    <row r="17" spans="1:8" ht="15.75" thickBot="1">
      <c r="A17" s="3419">
        <v>10</v>
      </c>
      <c r="B17" s="3419" t="s">
        <v>26109</v>
      </c>
      <c r="C17" s="3419" t="s">
        <v>26110</v>
      </c>
      <c r="D17" s="3420" t="s">
        <v>22596</v>
      </c>
      <c r="E17" s="3264" t="s">
        <v>22614</v>
      </c>
      <c r="F17" s="3419" t="s">
        <v>6255</v>
      </c>
      <c r="G17" s="3264"/>
      <c r="H17" s="3404">
        <v>1</v>
      </c>
    </row>
    <row r="18" spans="1:8" ht="15.75" thickBot="1">
      <c r="A18" s="3419">
        <v>11</v>
      </c>
      <c r="B18" s="3419" t="s">
        <v>26107</v>
      </c>
      <c r="C18" s="3419" t="s">
        <v>26108</v>
      </c>
      <c r="D18" s="3420" t="s">
        <v>971</v>
      </c>
      <c r="E18" s="3264"/>
      <c r="F18" s="3419" t="s">
        <v>6255</v>
      </c>
      <c r="G18" s="3264"/>
    </row>
    <row r="19" spans="1:8" ht="15.75" thickBot="1">
      <c r="A19" s="3419">
        <v>12</v>
      </c>
      <c r="B19" s="3419" t="s">
        <v>26105</v>
      </c>
      <c r="C19" s="3419" t="s">
        <v>26106</v>
      </c>
      <c r="D19" s="3420" t="s">
        <v>971</v>
      </c>
      <c r="E19" s="3264"/>
      <c r="F19" s="3419" t="s">
        <v>6255</v>
      </c>
      <c r="G19" s="3264"/>
    </row>
    <row r="20" spans="1:8" ht="15.75" thickBot="1">
      <c r="A20" s="3419">
        <v>13</v>
      </c>
      <c r="B20" s="3419" t="s">
        <v>26103</v>
      </c>
      <c r="C20" s="3419" t="s">
        <v>26104</v>
      </c>
      <c r="D20" s="3420" t="s">
        <v>971</v>
      </c>
      <c r="E20" s="3264"/>
      <c r="F20" s="3419" t="s">
        <v>6255</v>
      </c>
      <c r="G20" s="3264"/>
    </row>
    <row r="21" spans="1:8" ht="15.75" thickBot="1">
      <c r="A21" s="3419">
        <v>14</v>
      </c>
      <c r="B21" s="3419" t="s">
        <v>26101</v>
      </c>
      <c r="C21" s="3419" t="s">
        <v>26102</v>
      </c>
      <c r="D21" s="3420" t="s">
        <v>22599</v>
      </c>
      <c r="E21" s="3264" t="s">
        <v>22604</v>
      </c>
      <c r="F21" s="3419" t="s">
        <v>6255</v>
      </c>
      <c r="G21" s="3264"/>
      <c r="H21" s="3404">
        <v>1</v>
      </c>
    </row>
    <row r="22" spans="1:8" ht="15.75" thickBot="1">
      <c r="A22" s="3419">
        <v>15</v>
      </c>
      <c r="B22" s="3419" t="s">
        <v>26099</v>
      </c>
      <c r="C22" s="3419" t="s">
        <v>26100</v>
      </c>
      <c r="D22" s="3420" t="s">
        <v>22599</v>
      </c>
      <c r="E22" s="3264" t="s">
        <v>22604</v>
      </c>
      <c r="F22" s="3419" t="s">
        <v>6255</v>
      </c>
      <c r="G22" s="3264"/>
      <c r="H22" s="3404">
        <v>1</v>
      </c>
    </row>
    <row r="23" spans="1:8" ht="15.75" thickBot="1">
      <c r="A23" s="3419">
        <v>16</v>
      </c>
      <c r="B23" s="3419" t="s">
        <v>26097</v>
      </c>
      <c r="C23" s="3419" t="s">
        <v>26098</v>
      </c>
      <c r="D23" s="3420" t="s">
        <v>22599</v>
      </c>
      <c r="E23" s="3264" t="s">
        <v>22604</v>
      </c>
      <c r="F23" s="3419" t="s">
        <v>6255</v>
      </c>
      <c r="G23" s="3264"/>
      <c r="H23" s="3404">
        <v>1</v>
      </c>
    </row>
    <row r="24" spans="1:8" ht="15.75" thickBot="1">
      <c r="A24" s="3419">
        <v>17</v>
      </c>
      <c r="B24" s="3419" t="s">
        <v>26095</v>
      </c>
      <c r="C24" s="3419" t="s">
        <v>26096</v>
      </c>
      <c r="D24" s="3420" t="s">
        <v>22599</v>
      </c>
      <c r="E24" s="3264"/>
      <c r="F24" s="3419" t="s">
        <v>6255</v>
      </c>
      <c r="G24" s="3264"/>
    </row>
    <row r="25" spans="1:8" ht="15.75" thickBot="1">
      <c r="A25" s="3419">
        <v>18</v>
      </c>
      <c r="B25" s="3419" t="s">
        <v>26093</v>
      </c>
      <c r="C25" s="3419" t="s">
        <v>26094</v>
      </c>
      <c r="D25" s="3420" t="s">
        <v>22599</v>
      </c>
      <c r="E25" s="3264" t="s">
        <v>22604</v>
      </c>
      <c r="F25" s="3419" t="s">
        <v>6255</v>
      </c>
      <c r="G25" s="3264"/>
      <c r="H25" s="3404">
        <v>1</v>
      </c>
    </row>
    <row r="26" spans="1:8" ht="15.75" thickBot="1">
      <c r="A26" s="3419">
        <v>19</v>
      </c>
      <c r="B26" s="3419" t="s">
        <v>26091</v>
      </c>
      <c r="C26" s="3419" t="s">
        <v>26092</v>
      </c>
      <c r="D26" s="3420" t="s">
        <v>22599</v>
      </c>
      <c r="E26" s="3264"/>
      <c r="F26" s="3419" t="s">
        <v>6255</v>
      </c>
      <c r="G26" s="3264"/>
    </row>
    <row r="27" spans="1:8" ht="15.75" thickBot="1">
      <c r="A27" s="3419">
        <v>20</v>
      </c>
      <c r="B27" s="3419" t="s">
        <v>26089</v>
      </c>
      <c r="C27" s="3419" t="s">
        <v>26090</v>
      </c>
      <c r="D27" s="3420" t="s">
        <v>22599</v>
      </c>
      <c r="E27" s="3264"/>
      <c r="F27" s="3419" t="s">
        <v>6255</v>
      </c>
      <c r="G27" s="3264"/>
    </row>
    <row r="28" spans="1:8" ht="15.75" thickBot="1">
      <c r="A28" s="3419">
        <v>21</v>
      </c>
      <c r="B28" s="3419" t="s">
        <v>26087</v>
      </c>
      <c r="C28" s="3419" t="s">
        <v>26088</v>
      </c>
      <c r="D28" s="3420" t="s">
        <v>22599</v>
      </c>
      <c r="E28" s="3264"/>
      <c r="F28" s="3419" t="s">
        <v>6255</v>
      </c>
      <c r="G28" s="3264"/>
    </row>
    <row r="29" spans="1:8" ht="15.75" thickBot="1">
      <c r="A29" s="3419">
        <v>22</v>
      </c>
      <c r="B29" s="3419" t="s">
        <v>26085</v>
      </c>
      <c r="C29" s="3419" t="s">
        <v>26086</v>
      </c>
      <c r="D29" s="3420" t="s">
        <v>22599</v>
      </c>
      <c r="E29" s="3264"/>
      <c r="F29" s="3419" t="s">
        <v>6255</v>
      </c>
      <c r="G29" s="3264"/>
    </row>
    <row r="30" spans="1:8" ht="15.75" thickBot="1">
      <c r="A30" s="3419">
        <v>23</v>
      </c>
      <c r="B30" s="3419" t="s">
        <v>26083</v>
      </c>
      <c r="C30" s="3419" t="s">
        <v>26084</v>
      </c>
      <c r="D30" s="3420" t="s">
        <v>22599</v>
      </c>
      <c r="E30" s="3264" t="s">
        <v>22604</v>
      </c>
      <c r="F30" s="3419" t="s">
        <v>6255</v>
      </c>
      <c r="G30" s="3264"/>
      <c r="H30" s="3404">
        <v>1</v>
      </c>
    </row>
    <row r="31" spans="1:8" ht="15.75" thickBot="1">
      <c r="A31" s="3419">
        <v>24</v>
      </c>
      <c r="B31" s="3419" t="s">
        <v>26081</v>
      </c>
      <c r="C31" s="3419" t="s">
        <v>26082</v>
      </c>
      <c r="D31" s="3420" t="s">
        <v>22599</v>
      </c>
      <c r="E31" s="3264"/>
      <c r="F31" s="3419" t="s">
        <v>6255</v>
      </c>
      <c r="G31" s="3264"/>
    </row>
    <row r="32" spans="1:8" ht="15.75" thickBot="1">
      <c r="A32" s="3419">
        <v>25</v>
      </c>
      <c r="B32" s="3419" t="s">
        <v>26079</v>
      </c>
      <c r="C32" s="3419" t="s">
        <v>26080</v>
      </c>
      <c r="D32" s="3420" t="s">
        <v>22599</v>
      </c>
      <c r="E32" s="3264" t="s">
        <v>22604</v>
      </c>
      <c r="F32" s="3419" t="s">
        <v>6255</v>
      </c>
      <c r="G32" s="3264"/>
      <c r="H32" s="3404">
        <v>1</v>
      </c>
    </row>
    <row r="33" spans="1:8" ht="15.75" thickBot="1">
      <c r="A33" s="3419">
        <v>26</v>
      </c>
      <c r="B33" s="3419" t="s">
        <v>26077</v>
      </c>
      <c r="C33" s="3419" t="s">
        <v>26078</v>
      </c>
      <c r="D33" s="3420" t="s">
        <v>22599</v>
      </c>
      <c r="E33" s="3264"/>
      <c r="F33" s="3419" t="s">
        <v>6255</v>
      </c>
      <c r="G33" s="3264"/>
    </row>
    <row r="34" spans="1:8" ht="15.75" thickBot="1">
      <c r="A34" s="3419">
        <v>27</v>
      </c>
      <c r="B34" s="3419" t="s">
        <v>26075</v>
      </c>
      <c r="C34" s="3419" t="s">
        <v>26076</v>
      </c>
      <c r="D34" s="3420" t="s">
        <v>22599</v>
      </c>
      <c r="E34" s="3264"/>
      <c r="F34" s="3419" t="s">
        <v>6255</v>
      </c>
      <c r="G34" s="3264"/>
    </row>
    <row r="35" spans="1:8" ht="15.75" thickBot="1">
      <c r="A35" s="3419">
        <v>28</v>
      </c>
      <c r="B35" s="3419" t="s">
        <v>26073</v>
      </c>
      <c r="C35" s="3419" t="s">
        <v>26074</v>
      </c>
      <c r="D35" s="3420" t="s">
        <v>22599</v>
      </c>
      <c r="E35" s="3264"/>
      <c r="F35" s="3419" t="s">
        <v>6255</v>
      </c>
      <c r="G35" s="3264"/>
    </row>
    <row r="36" spans="1:8" ht="15.75" thickBot="1">
      <c r="A36" s="3419">
        <v>29</v>
      </c>
      <c r="B36" s="3419" t="s">
        <v>26071</v>
      </c>
      <c r="C36" s="3419" t="s">
        <v>26072</v>
      </c>
      <c r="D36" s="3420" t="s">
        <v>22599</v>
      </c>
      <c r="E36" s="3264" t="s">
        <v>22604</v>
      </c>
      <c r="F36" s="3419" t="s">
        <v>6255</v>
      </c>
      <c r="G36" s="3264"/>
      <c r="H36" s="3404">
        <v>1</v>
      </c>
    </row>
    <row r="37" spans="1:8" ht="15.75" thickBot="1">
      <c r="A37" s="3419">
        <v>30</v>
      </c>
      <c r="B37" s="3419" t="s">
        <v>26069</v>
      </c>
      <c r="C37" s="3419" t="s">
        <v>26070</v>
      </c>
      <c r="D37" s="3420" t="s">
        <v>22599</v>
      </c>
      <c r="E37" s="3264" t="s">
        <v>22604</v>
      </c>
      <c r="F37" s="3419" t="s">
        <v>6255</v>
      </c>
      <c r="G37" s="3264"/>
      <c r="H37" s="3404">
        <v>1</v>
      </c>
    </row>
    <row r="38" spans="1:8" ht="15.75" thickBot="1">
      <c r="A38" s="3419">
        <v>31</v>
      </c>
      <c r="B38" s="3419" t="s">
        <v>26067</v>
      </c>
      <c r="C38" s="3419" t="s">
        <v>26068</v>
      </c>
      <c r="D38" s="3420" t="s">
        <v>22599</v>
      </c>
      <c r="E38" s="3264"/>
      <c r="F38" s="3419" t="s">
        <v>6255</v>
      </c>
      <c r="G38" s="3264"/>
    </row>
    <row r="39" spans="1:8" ht="15.75" thickBot="1">
      <c r="A39" s="3419">
        <v>32</v>
      </c>
      <c r="B39" s="3419" t="s">
        <v>26065</v>
      </c>
      <c r="C39" s="3419" t="s">
        <v>26066</v>
      </c>
      <c r="D39" s="3420" t="s">
        <v>22599</v>
      </c>
      <c r="E39" s="3264"/>
      <c r="F39" s="3419" t="s">
        <v>6255</v>
      </c>
      <c r="G39" s="3264"/>
    </row>
    <row r="40" spans="1:8" ht="15.75" thickBot="1">
      <c r="A40" s="3419">
        <v>33</v>
      </c>
      <c r="B40" s="3419" t="s">
        <v>26063</v>
      </c>
      <c r="C40" s="3419" t="s">
        <v>26064</v>
      </c>
      <c r="D40" s="3420" t="s">
        <v>22599</v>
      </c>
      <c r="E40" s="3264"/>
      <c r="F40" s="3419" t="s">
        <v>6255</v>
      </c>
      <c r="G40" s="3264"/>
    </row>
    <row r="41" spans="1:8" ht="15.75" thickBot="1">
      <c r="A41" s="3419">
        <v>34</v>
      </c>
      <c r="B41" s="3419" t="s">
        <v>26061</v>
      </c>
      <c r="C41" s="3419" t="s">
        <v>26062</v>
      </c>
      <c r="D41" s="3420" t="s">
        <v>22599</v>
      </c>
      <c r="E41" s="3264" t="s">
        <v>22604</v>
      </c>
      <c r="F41" s="3419" t="s">
        <v>6255</v>
      </c>
      <c r="G41" s="3264"/>
      <c r="H41" s="3404">
        <v>1</v>
      </c>
    </row>
    <row r="42" spans="1:8" ht="15.75" thickBot="1">
      <c r="A42" s="3419">
        <v>35</v>
      </c>
      <c r="B42" s="3419" t="s">
        <v>26059</v>
      </c>
      <c r="C42" s="3419" t="s">
        <v>26060</v>
      </c>
      <c r="D42" s="3420" t="s">
        <v>22599</v>
      </c>
      <c r="E42" s="3264"/>
      <c r="F42" s="3419" t="s">
        <v>6255</v>
      </c>
      <c r="G42" s="3264"/>
    </row>
    <row r="43" spans="1:8" ht="15.75" thickBot="1">
      <c r="A43" s="3419">
        <v>36</v>
      </c>
      <c r="B43" s="3419" t="s">
        <v>26057</v>
      </c>
      <c r="C43" s="3419" t="s">
        <v>26058</v>
      </c>
      <c r="D43" s="3420" t="s">
        <v>22599</v>
      </c>
      <c r="E43" s="3264"/>
      <c r="F43" s="3419" t="s">
        <v>6255</v>
      </c>
      <c r="G43" s="3264"/>
    </row>
    <row r="44" spans="1:8" ht="15.75" thickBot="1">
      <c r="A44" s="3419">
        <v>37</v>
      </c>
      <c r="B44" s="3419" t="s">
        <v>26055</v>
      </c>
      <c r="C44" s="3419" t="s">
        <v>26056</v>
      </c>
      <c r="D44" s="3420" t="s">
        <v>22599</v>
      </c>
      <c r="E44" s="3264"/>
      <c r="F44" s="3419" t="s">
        <v>6255</v>
      </c>
      <c r="G44" s="3264"/>
    </row>
    <row r="45" spans="1:8" ht="15.75" thickBot="1">
      <c r="A45" s="3419">
        <v>38</v>
      </c>
      <c r="B45" s="3419" t="s">
        <v>26053</v>
      </c>
      <c r="C45" s="3419" t="s">
        <v>26054</v>
      </c>
      <c r="D45" s="3420" t="s">
        <v>22599</v>
      </c>
      <c r="E45" s="3264"/>
      <c r="F45" s="3419" t="s">
        <v>6255</v>
      </c>
      <c r="G45" s="3264"/>
    </row>
    <row r="46" spans="1:8" ht="15.75" thickBot="1">
      <c r="A46" s="3419">
        <v>39</v>
      </c>
      <c r="B46" s="3419" t="s">
        <v>26051</v>
      </c>
      <c r="C46" s="3419" t="s">
        <v>26052</v>
      </c>
      <c r="D46" s="3420" t="s">
        <v>22599</v>
      </c>
      <c r="E46" s="3264" t="s">
        <v>22604</v>
      </c>
      <c r="F46" s="3419" t="s">
        <v>6255</v>
      </c>
      <c r="G46" s="3264"/>
      <c r="H46" s="3404">
        <v>1</v>
      </c>
    </row>
    <row r="47" spans="1:8" ht="15.75" thickBot="1">
      <c r="A47" s="3419">
        <v>40</v>
      </c>
      <c r="B47" s="3419" t="s">
        <v>26049</v>
      </c>
      <c r="C47" s="3419" t="s">
        <v>26050</v>
      </c>
      <c r="D47" s="3420" t="s">
        <v>22599</v>
      </c>
      <c r="E47" s="3264" t="s">
        <v>27663</v>
      </c>
      <c r="F47" s="3419" t="s">
        <v>6255</v>
      </c>
      <c r="G47" s="3264"/>
      <c r="H47" s="3404">
        <v>1</v>
      </c>
    </row>
    <row r="48" spans="1:8" ht="15.75" thickBot="1">
      <c r="A48" s="3419">
        <v>41</v>
      </c>
      <c r="B48" s="3419" t="s">
        <v>26047</v>
      </c>
      <c r="C48" s="3419" t="s">
        <v>26048</v>
      </c>
      <c r="D48" s="3420" t="s">
        <v>971</v>
      </c>
      <c r="E48" s="3264"/>
      <c r="F48" s="3419" t="s">
        <v>6255</v>
      </c>
      <c r="G48" s="3264"/>
    </row>
    <row r="49" spans="1:8" ht="15.75" thickBot="1">
      <c r="A49" s="3419">
        <v>42</v>
      </c>
      <c r="B49" s="3419" t="s">
        <v>26045</v>
      </c>
      <c r="C49" s="3419" t="s">
        <v>26046</v>
      </c>
      <c r="D49" s="3420" t="s">
        <v>22599</v>
      </c>
      <c r="E49" s="3264" t="s">
        <v>27664</v>
      </c>
      <c r="F49" s="3419" t="s">
        <v>6255</v>
      </c>
      <c r="G49" s="3264"/>
      <c r="H49" s="3404">
        <v>1</v>
      </c>
    </row>
    <row r="50" spans="1:8" ht="15.75" thickBot="1">
      <c r="A50" s="3419">
        <v>43</v>
      </c>
      <c r="B50" s="3419" t="s">
        <v>26043</v>
      </c>
      <c r="C50" s="3419" t="s">
        <v>26044</v>
      </c>
      <c r="D50" s="3420" t="s">
        <v>22596</v>
      </c>
      <c r="E50" s="3264"/>
      <c r="F50" s="3419" t="s">
        <v>6255</v>
      </c>
      <c r="G50" s="3264"/>
    </row>
    <row r="51" spans="1:8" ht="15.75" thickBot="1">
      <c r="A51" s="3419">
        <v>44</v>
      </c>
      <c r="B51" s="3419" t="s">
        <v>26041</v>
      </c>
      <c r="C51" s="3419" t="s">
        <v>26042</v>
      </c>
      <c r="D51" s="3420" t="s">
        <v>22596</v>
      </c>
      <c r="E51" s="3264"/>
      <c r="F51" s="3419" t="s">
        <v>6255</v>
      </c>
      <c r="G51" s="3264"/>
    </row>
    <row r="52" spans="1:8" ht="15.75" thickBot="1">
      <c r="A52" s="3419">
        <v>45</v>
      </c>
      <c r="B52" s="3419" t="s">
        <v>26039</v>
      </c>
      <c r="C52" s="3419" t="s">
        <v>26040</v>
      </c>
      <c r="D52" s="3420" t="s">
        <v>22596</v>
      </c>
      <c r="E52" s="3264"/>
      <c r="F52" s="3419" t="s">
        <v>6255</v>
      </c>
      <c r="G52" s="3264"/>
    </row>
    <row r="53" spans="1:8" ht="15.75" thickBot="1">
      <c r="A53" s="3419">
        <v>46</v>
      </c>
      <c r="B53" s="3419" t="s">
        <v>26037</v>
      </c>
      <c r="C53" s="3419" t="s">
        <v>26038</v>
      </c>
      <c r="D53" s="3420" t="s">
        <v>22596</v>
      </c>
      <c r="E53" s="3264"/>
      <c r="F53" s="3419" t="s">
        <v>6255</v>
      </c>
      <c r="G53" s="3264"/>
    </row>
    <row r="54" spans="1:8" ht="15.75" thickBot="1">
      <c r="A54" s="3419">
        <v>47</v>
      </c>
      <c r="B54" s="3419" t="s">
        <v>25098</v>
      </c>
      <c r="C54" s="3419" t="s">
        <v>26036</v>
      </c>
      <c r="D54" s="3420" t="s">
        <v>22596</v>
      </c>
      <c r="E54" s="3264"/>
      <c r="F54" s="3419" t="s">
        <v>6255</v>
      </c>
      <c r="G54" s="3264"/>
    </row>
    <row r="55" spans="1:8" ht="15.75" thickBot="1">
      <c r="A55" s="3419">
        <v>48</v>
      </c>
      <c r="B55" s="3419" t="s">
        <v>26034</v>
      </c>
      <c r="C55" s="3419" t="s">
        <v>26035</v>
      </c>
      <c r="D55" s="3420" t="s">
        <v>22596</v>
      </c>
      <c r="E55" s="3264"/>
      <c r="F55" s="3419" t="s">
        <v>6255</v>
      </c>
      <c r="G55" s="3264"/>
    </row>
    <row r="56" spans="1:8" ht="15.75" thickBot="1">
      <c r="A56" s="3419">
        <v>49</v>
      </c>
      <c r="B56" s="3419" t="s">
        <v>26032</v>
      </c>
      <c r="C56" s="3419" t="s">
        <v>26033</v>
      </c>
      <c r="D56" s="3420" t="s">
        <v>971</v>
      </c>
      <c r="E56" s="3264" t="s">
        <v>27665</v>
      </c>
      <c r="F56" s="3419" t="s">
        <v>6255</v>
      </c>
      <c r="G56" s="3264"/>
      <c r="H56" s="3404">
        <v>1</v>
      </c>
    </row>
    <row r="57" spans="1:8" ht="15.75" thickBot="1">
      <c r="A57" s="3419">
        <v>50</v>
      </c>
      <c r="B57" s="3419" t="s">
        <v>26030</v>
      </c>
      <c r="C57" s="3419" t="s">
        <v>26031</v>
      </c>
      <c r="D57" s="3420" t="s">
        <v>22599</v>
      </c>
      <c r="E57" s="3264"/>
      <c r="F57" s="3419" t="s">
        <v>22877</v>
      </c>
      <c r="G57" s="3264"/>
    </row>
    <row r="58" spans="1:8" ht="15.75" thickBot="1">
      <c r="A58" s="3419">
        <v>51</v>
      </c>
      <c r="B58" s="3419" t="s">
        <v>26028</v>
      </c>
      <c r="C58" s="3419" t="s">
        <v>26029</v>
      </c>
      <c r="D58" s="3420" t="s">
        <v>22596</v>
      </c>
      <c r="E58" s="3264" t="s">
        <v>22603</v>
      </c>
      <c r="F58" s="3419" t="s">
        <v>22877</v>
      </c>
      <c r="G58" s="3264"/>
      <c r="H58" s="3404">
        <v>1</v>
      </c>
    </row>
    <row r="59" spans="1:8" ht="15.75" thickBot="1">
      <c r="A59" s="3419">
        <v>52</v>
      </c>
      <c r="B59" s="3419" t="s">
        <v>26026</v>
      </c>
      <c r="C59" s="3419" t="s">
        <v>26027</v>
      </c>
      <c r="D59" s="3420" t="s">
        <v>22596</v>
      </c>
      <c r="E59" s="3264"/>
      <c r="F59" s="3419" t="s">
        <v>6255</v>
      </c>
      <c r="G59" s="3264"/>
    </row>
    <row r="60" spans="1:8" ht="15.75" thickBot="1">
      <c r="A60" s="3419">
        <v>53</v>
      </c>
      <c r="B60" s="3419" t="s">
        <v>26024</v>
      </c>
      <c r="C60" s="3419" t="s">
        <v>26025</v>
      </c>
      <c r="D60" s="3420" t="s">
        <v>971</v>
      </c>
      <c r="E60" s="3264"/>
      <c r="F60" s="3419" t="s">
        <v>6255</v>
      </c>
      <c r="G60" s="3264"/>
    </row>
    <row r="61" spans="1:8" ht="15.75" thickBot="1">
      <c r="A61" s="3419">
        <v>54</v>
      </c>
      <c r="B61" s="3419" t="s">
        <v>26022</v>
      </c>
      <c r="C61" s="3419" t="s">
        <v>26023</v>
      </c>
      <c r="D61" s="3420" t="s">
        <v>22599</v>
      </c>
      <c r="E61" s="3264"/>
      <c r="F61" s="3419" t="s">
        <v>6255</v>
      </c>
      <c r="G61" s="3264"/>
    </row>
    <row r="62" spans="1:8" ht="15.75" thickBot="1">
      <c r="A62" s="3419">
        <v>55</v>
      </c>
      <c r="B62" s="3419" t="s">
        <v>26020</v>
      </c>
      <c r="C62" s="3419" t="s">
        <v>26021</v>
      </c>
      <c r="D62" s="3420" t="s">
        <v>971</v>
      </c>
      <c r="E62" s="3264"/>
      <c r="F62" s="3419" t="s">
        <v>6255</v>
      </c>
      <c r="G62" s="3264"/>
    </row>
    <row r="63" spans="1:8" ht="15.75" thickBot="1">
      <c r="A63" s="3419">
        <v>56</v>
      </c>
      <c r="B63" s="3419" t="s">
        <v>26017</v>
      </c>
      <c r="C63" s="3419" t="s">
        <v>26019</v>
      </c>
      <c r="D63" s="3420" t="s">
        <v>971</v>
      </c>
      <c r="E63" s="3264" t="s">
        <v>22627</v>
      </c>
      <c r="F63" s="3419" t="s">
        <v>6255</v>
      </c>
      <c r="G63" s="3264"/>
      <c r="H63" s="3404">
        <v>1</v>
      </c>
    </row>
    <row r="64" spans="1:8" ht="15.75" thickBot="1">
      <c r="A64" s="3419">
        <v>57</v>
      </c>
      <c r="B64" s="3419" t="s">
        <v>26017</v>
      </c>
      <c r="C64" s="3419" t="s">
        <v>26018</v>
      </c>
      <c r="D64" s="3420" t="s">
        <v>971</v>
      </c>
      <c r="E64" s="3264" t="s">
        <v>22627</v>
      </c>
      <c r="F64" s="3419" t="s">
        <v>6255</v>
      </c>
      <c r="G64" s="3264"/>
      <c r="H64" s="3404">
        <v>1</v>
      </c>
    </row>
    <row r="65" spans="1:8" ht="15.75" thickBot="1">
      <c r="A65" s="3419">
        <v>58</v>
      </c>
      <c r="B65" s="3419" t="s">
        <v>26015</v>
      </c>
      <c r="C65" s="3419" t="s">
        <v>26016</v>
      </c>
      <c r="D65" s="3420" t="s">
        <v>22599</v>
      </c>
      <c r="E65" s="3264" t="s">
        <v>22604</v>
      </c>
      <c r="F65" s="3419" t="s">
        <v>6255</v>
      </c>
      <c r="G65" s="3264"/>
      <c r="H65" s="3404">
        <v>1</v>
      </c>
    </row>
    <row r="66" spans="1:8" ht="15.75" thickBot="1">
      <c r="A66" s="3419">
        <v>59</v>
      </c>
      <c r="B66" s="3419" t="s">
        <v>26013</v>
      </c>
      <c r="C66" s="3419" t="s">
        <v>26014</v>
      </c>
      <c r="D66" s="3420" t="s">
        <v>22599</v>
      </c>
      <c r="E66" s="3264" t="s">
        <v>22604</v>
      </c>
      <c r="F66" s="3419" t="s">
        <v>6255</v>
      </c>
      <c r="G66" s="3264"/>
      <c r="H66" s="3404">
        <v>1</v>
      </c>
    </row>
    <row r="67" spans="1:8" ht="15.75" thickBot="1">
      <c r="A67" s="3419">
        <v>60</v>
      </c>
      <c r="B67" s="3419" t="s">
        <v>26011</v>
      </c>
      <c r="C67" s="3419" t="s">
        <v>26012</v>
      </c>
      <c r="D67" s="3420" t="s">
        <v>22599</v>
      </c>
      <c r="E67" s="3264" t="s">
        <v>22604</v>
      </c>
      <c r="F67" s="3419" t="s">
        <v>6255</v>
      </c>
      <c r="G67" s="3264"/>
      <c r="H67" s="3404">
        <v>1</v>
      </c>
    </row>
    <row r="68" spans="1:8" ht="15.75" thickBot="1">
      <c r="A68" s="3419">
        <v>61</v>
      </c>
      <c r="B68" s="3419" t="s">
        <v>26009</v>
      </c>
      <c r="C68" s="3419" t="s">
        <v>26010</v>
      </c>
      <c r="D68" s="3420" t="s">
        <v>22599</v>
      </c>
      <c r="E68" s="3264"/>
      <c r="F68" s="3419" t="s">
        <v>6255</v>
      </c>
      <c r="G68" s="3264"/>
    </row>
    <row r="69" spans="1:8" ht="15.75" thickBot="1">
      <c r="A69" s="3419">
        <v>62</v>
      </c>
      <c r="B69" s="3419" t="s">
        <v>26007</v>
      </c>
      <c r="C69" s="3419" t="s">
        <v>26008</v>
      </c>
      <c r="D69" s="3420" t="s">
        <v>22599</v>
      </c>
      <c r="E69" s="3264" t="s">
        <v>22604</v>
      </c>
      <c r="F69" s="3419" t="s">
        <v>6255</v>
      </c>
      <c r="G69" s="3264"/>
      <c r="H69" s="3404">
        <v>1</v>
      </c>
    </row>
    <row r="70" spans="1:8" ht="15.75" thickBot="1">
      <c r="A70" s="3419">
        <v>63</v>
      </c>
      <c r="B70" s="3419" t="s">
        <v>26005</v>
      </c>
      <c r="C70" s="3419" t="s">
        <v>26006</v>
      </c>
      <c r="D70" s="3420" t="s">
        <v>22599</v>
      </c>
      <c r="E70" s="3264"/>
      <c r="F70" s="3419" t="s">
        <v>6255</v>
      </c>
      <c r="G70" s="3264"/>
    </row>
    <row r="71" spans="1:8" ht="15.75" thickBot="1">
      <c r="A71" s="3419">
        <v>64</v>
      </c>
      <c r="B71" s="3419" t="s">
        <v>26003</v>
      </c>
      <c r="C71" s="3419" t="s">
        <v>26004</v>
      </c>
      <c r="D71" s="3420" t="s">
        <v>22599</v>
      </c>
      <c r="E71" s="3264"/>
      <c r="F71" s="3419" t="s">
        <v>6255</v>
      </c>
      <c r="G71" s="3264"/>
    </row>
    <row r="72" spans="1:8" ht="15.75" thickBot="1">
      <c r="A72" s="3419">
        <v>65</v>
      </c>
      <c r="B72" s="3419" t="s">
        <v>26001</v>
      </c>
      <c r="C72" s="3419" t="s">
        <v>26002</v>
      </c>
      <c r="D72" s="3420" t="s">
        <v>22599</v>
      </c>
      <c r="E72" s="3264"/>
      <c r="F72" s="3419" t="s">
        <v>6255</v>
      </c>
      <c r="G72" s="3264"/>
    </row>
    <row r="73" spans="1:8" ht="15.75" thickBot="1">
      <c r="A73" s="3419">
        <v>66</v>
      </c>
      <c r="B73" s="3419" t="s">
        <v>25999</v>
      </c>
      <c r="C73" s="3419" t="s">
        <v>26000</v>
      </c>
      <c r="D73" s="3420" t="s">
        <v>22599</v>
      </c>
      <c r="E73" s="3264"/>
      <c r="F73" s="3419" t="s">
        <v>6255</v>
      </c>
      <c r="G73" s="3264"/>
    </row>
    <row r="74" spans="1:8" ht="15.75" thickBot="1">
      <c r="A74" s="3419">
        <v>67</v>
      </c>
      <c r="B74" s="3419" t="s">
        <v>25997</v>
      </c>
      <c r="C74" s="3419" t="s">
        <v>25998</v>
      </c>
      <c r="D74" s="3420" t="s">
        <v>22599</v>
      </c>
      <c r="E74" s="3264" t="s">
        <v>22604</v>
      </c>
      <c r="F74" s="3419" t="s">
        <v>6255</v>
      </c>
      <c r="G74" s="3264"/>
      <c r="H74" s="3404">
        <v>1</v>
      </c>
    </row>
    <row r="75" spans="1:8" ht="15.75" thickBot="1">
      <c r="A75" s="3419">
        <v>68</v>
      </c>
      <c r="B75" s="3419" t="s">
        <v>25995</v>
      </c>
      <c r="C75" s="3419" t="s">
        <v>25996</v>
      </c>
      <c r="D75" s="3420" t="s">
        <v>22599</v>
      </c>
      <c r="E75" s="3264"/>
      <c r="F75" s="3419" t="s">
        <v>6255</v>
      </c>
      <c r="G75" s="3264"/>
    </row>
    <row r="76" spans="1:8" ht="15.75" thickBot="1">
      <c r="A76" s="3419">
        <v>69</v>
      </c>
      <c r="B76" s="3419" t="s">
        <v>25993</v>
      </c>
      <c r="C76" s="3419" t="s">
        <v>25994</v>
      </c>
      <c r="D76" s="3420" t="s">
        <v>22599</v>
      </c>
      <c r="E76" s="3264" t="s">
        <v>22604</v>
      </c>
      <c r="F76" s="3419" t="s">
        <v>6255</v>
      </c>
      <c r="G76" s="3264"/>
      <c r="H76" s="3404">
        <v>1</v>
      </c>
    </row>
    <row r="77" spans="1:8" ht="15.75" thickBot="1">
      <c r="A77" s="3419">
        <v>70</v>
      </c>
      <c r="B77" s="3419" t="s">
        <v>25991</v>
      </c>
      <c r="C77" s="3419" t="s">
        <v>25992</v>
      </c>
      <c r="D77" s="3420" t="s">
        <v>22599</v>
      </c>
      <c r="E77" s="3264"/>
      <c r="F77" s="3419" t="s">
        <v>6255</v>
      </c>
      <c r="G77" s="3264"/>
    </row>
    <row r="78" spans="1:8" ht="15.75" thickBot="1">
      <c r="A78" s="3419">
        <v>71</v>
      </c>
      <c r="B78" s="3419" t="s">
        <v>25989</v>
      </c>
      <c r="C78" s="3419" t="s">
        <v>25990</v>
      </c>
      <c r="D78" s="3420" t="s">
        <v>22599</v>
      </c>
      <c r="E78" s="3264"/>
      <c r="F78" s="3419" t="s">
        <v>6255</v>
      </c>
      <c r="G78" s="3264"/>
    </row>
    <row r="79" spans="1:8" ht="15.75" thickBot="1">
      <c r="A79" s="3419">
        <v>72</v>
      </c>
      <c r="B79" s="3419" t="s">
        <v>25987</v>
      </c>
      <c r="C79" s="3419" t="s">
        <v>25988</v>
      </c>
      <c r="D79" s="3420" t="s">
        <v>22599</v>
      </c>
      <c r="E79" s="3264"/>
      <c r="F79" s="3419" t="s">
        <v>6255</v>
      </c>
      <c r="G79" s="3264"/>
    </row>
    <row r="80" spans="1:8" ht="15.75" thickBot="1">
      <c r="A80" s="3419">
        <v>73</v>
      </c>
      <c r="B80" s="3419" t="s">
        <v>25985</v>
      </c>
      <c r="C80" s="3419" t="s">
        <v>25986</v>
      </c>
      <c r="D80" s="3420" t="s">
        <v>22599</v>
      </c>
      <c r="E80" s="3264" t="s">
        <v>22604</v>
      </c>
      <c r="F80" s="3419" t="s">
        <v>6255</v>
      </c>
      <c r="G80" s="3264"/>
      <c r="H80" s="3404">
        <v>1</v>
      </c>
    </row>
    <row r="81" spans="1:8" ht="15.75" thickBot="1">
      <c r="A81" s="3419">
        <v>74</v>
      </c>
      <c r="B81" s="3419" t="s">
        <v>25983</v>
      </c>
      <c r="C81" s="3419" t="s">
        <v>25984</v>
      </c>
      <c r="D81" s="3420" t="s">
        <v>22599</v>
      </c>
      <c r="E81" s="3264"/>
      <c r="F81" s="3419" t="s">
        <v>6255</v>
      </c>
      <c r="G81" s="3264"/>
    </row>
    <row r="82" spans="1:8" ht="15.75" thickBot="1">
      <c r="A82" s="3419">
        <v>75</v>
      </c>
      <c r="B82" s="3419" t="s">
        <v>25981</v>
      </c>
      <c r="C82" s="3419" t="s">
        <v>25982</v>
      </c>
      <c r="D82" s="3420" t="s">
        <v>22599</v>
      </c>
      <c r="E82" s="3264"/>
      <c r="F82" s="3419" t="s">
        <v>6255</v>
      </c>
      <c r="G82" s="3264"/>
    </row>
    <row r="83" spans="1:8" ht="15.75" thickBot="1">
      <c r="A83" s="3419">
        <v>76</v>
      </c>
      <c r="B83" s="3419" t="s">
        <v>25979</v>
      </c>
      <c r="C83" s="3419" t="s">
        <v>25980</v>
      </c>
      <c r="D83" s="3420" t="s">
        <v>22599</v>
      </c>
      <c r="E83" s="3264"/>
      <c r="F83" s="3419" t="s">
        <v>6255</v>
      </c>
      <c r="G83" s="3264"/>
    </row>
    <row r="84" spans="1:8" ht="15.75" thickBot="1">
      <c r="A84" s="3419">
        <v>77</v>
      </c>
      <c r="B84" s="3419" t="s">
        <v>25977</v>
      </c>
      <c r="C84" s="3419" t="s">
        <v>25978</v>
      </c>
      <c r="D84" s="3420" t="s">
        <v>22599</v>
      </c>
      <c r="E84" s="3264"/>
      <c r="F84" s="3419" t="s">
        <v>6255</v>
      </c>
      <c r="G84" s="3264"/>
    </row>
    <row r="85" spans="1:8" ht="15.75" thickBot="1">
      <c r="A85" s="3419">
        <v>78</v>
      </c>
      <c r="B85" s="3419" t="s">
        <v>25975</v>
      </c>
      <c r="C85" s="3419" t="s">
        <v>25976</v>
      </c>
      <c r="D85" s="3420" t="s">
        <v>22599</v>
      </c>
      <c r="E85" s="3264"/>
      <c r="F85" s="3419" t="s">
        <v>6255</v>
      </c>
      <c r="G85" s="3264"/>
    </row>
    <row r="86" spans="1:8" ht="15.75" thickBot="1">
      <c r="A86" s="3419">
        <v>79</v>
      </c>
      <c r="B86" s="3419" t="s">
        <v>25973</v>
      </c>
      <c r="C86" s="3419" t="s">
        <v>25974</v>
      </c>
      <c r="D86" s="3420" t="s">
        <v>22599</v>
      </c>
      <c r="E86" s="3264"/>
      <c r="F86" s="3419" t="s">
        <v>6255</v>
      </c>
      <c r="G86" s="3264"/>
    </row>
    <row r="87" spans="1:8" ht="15.75" thickBot="1">
      <c r="A87" s="3419">
        <v>80</v>
      </c>
      <c r="B87" s="3419" t="s">
        <v>25971</v>
      </c>
      <c r="C87" s="3419" t="s">
        <v>25972</v>
      </c>
      <c r="D87" s="3420" t="s">
        <v>22599</v>
      </c>
      <c r="E87" s="3264"/>
      <c r="F87" s="3419" t="s">
        <v>6255</v>
      </c>
      <c r="G87" s="3264"/>
    </row>
    <row r="88" spans="1:8" ht="15.75" thickBot="1">
      <c r="A88" s="3419">
        <v>81</v>
      </c>
      <c r="B88" s="3419" t="s">
        <v>25969</v>
      </c>
      <c r="C88" s="3419" t="s">
        <v>25970</v>
      </c>
      <c r="D88" s="3420" t="s">
        <v>22599</v>
      </c>
      <c r="E88" s="3264"/>
      <c r="F88" s="3419" t="s">
        <v>6255</v>
      </c>
      <c r="G88" s="3264"/>
    </row>
    <row r="89" spans="1:8" ht="15.75" thickBot="1">
      <c r="A89" s="3419">
        <v>82</v>
      </c>
      <c r="B89" s="3419" t="s">
        <v>25967</v>
      </c>
      <c r="C89" s="3419" t="s">
        <v>25968</v>
      </c>
      <c r="D89" s="3420" t="s">
        <v>22599</v>
      </c>
      <c r="E89" s="3264" t="s">
        <v>22604</v>
      </c>
      <c r="F89" s="3419" t="s">
        <v>6255</v>
      </c>
      <c r="G89" s="3264"/>
      <c r="H89" s="3404">
        <v>1</v>
      </c>
    </row>
    <row r="90" spans="1:8" ht="15.75" thickBot="1">
      <c r="A90" s="3419">
        <v>83</v>
      </c>
      <c r="B90" s="3419" t="s">
        <v>25965</v>
      </c>
      <c r="C90" s="3419" t="s">
        <v>25966</v>
      </c>
      <c r="D90" s="3420" t="s">
        <v>22599</v>
      </c>
      <c r="E90" s="3264"/>
      <c r="F90" s="3419" t="s">
        <v>6255</v>
      </c>
      <c r="G90" s="3264"/>
    </row>
    <row r="91" spans="1:8" ht="15.75" thickBot="1">
      <c r="A91" s="3419">
        <v>84</v>
      </c>
      <c r="B91" s="3419" t="s">
        <v>25963</v>
      </c>
      <c r="C91" s="3419" t="s">
        <v>25964</v>
      </c>
      <c r="D91" s="3420" t="s">
        <v>22599</v>
      </c>
      <c r="E91" s="3264"/>
      <c r="F91" s="3419" t="s">
        <v>6255</v>
      </c>
      <c r="G91" s="3264"/>
    </row>
    <row r="92" spans="1:8" ht="15.75" thickBot="1">
      <c r="A92" s="3419">
        <v>85</v>
      </c>
      <c r="B92" s="3419" t="s">
        <v>25961</v>
      </c>
      <c r="C92" s="3419" t="s">
        <v>25962</v>
      </c>
      <c r="D92" s="3420" t="s">
        <v>22599</v>
      </c>
      <c r="E92" s="3264"/>
      <c r="F92" s="3419" t="s">
        <v>6255</v>
      </c>
      <c r="G92" s="3264"/>
    </row>
    <row r="93" spans="1:8" ht="15.75" thickBot="1">
      <c r="A93" s="3419">
        <v>86</v>
      </c>
      <c r="B93" s="3419" t="s">
        <v>25959</v>
      </c>
      <c r="C93" s="3419" t="s">
        <v>25960</v>
      </c>
      <c r="D93" s="3420" t="s">
        <v>22599</v>
      </c>
      <c r="E93" s="3264" t="s">
        <v>22604</v>
      </c>
      <c r="F93" s="3419" t="s">
        <v>6255</v>
      </c>
      <c r="G93" s="3264"/>
      <c r="H93" s="3404">
        <v>1</v>
      </c>
    </row>
    <row r="94" spans="1:8" ht="15.75" thickBot="1">
      <c r="A94" s="3419">
        <v>87</v>
      </c>
      <c r="B94" s="3419" t="s">
        <v>25957</v>
      </c>
      <c r="C94" s="3419" t="s">
        <v>25958</v>
      </c>
      <c r="D94" s="3420" t="s">
        <v>22599</v>
      </c>
      <c r="E94" s="3264"/>
      <c r="F94" s="3419" t="s">
        <v>6255</v>
      </c>
      <c r="G94" s="3264"/>
    </row>
    <row r="95" spans="1:8" ht="15.75" thickBot="1">
      <c r="A95" s="3419">
        <v>88</v>
      </c>
      <c r="B95" s="3419" t="s">
        <v>25955</v>
      </c>
      <c r="C95" s="3419" t="s">
        <v>25956</v>
      </c>
      <c r="D95" s="3420" t="s">
        <v>22599</v>
      </c>
      <c r="E95" s="3264"/>
      <c r="F95" s="3419" t="s">
        <v>6255</v>
      </c>
      <c r="G95" s="3264"/>
    </row>
    <row r="96" spans="1:8" ht="15.75" thickBot="1">
      <c r="A96" s="3419">
        <v>89</v>
      </c>
      <c r="B96" s="3419" t="s">
        <v>25953</v>
      </c>
      <c r="C96" s="3419" t="s">
        <v>25954</v>
      </c>
      <c r="D96" s="3420" t="s">
        <v>22599</v>
      </c>
      <c r="E96" s="3264"/>
      <c r="F96" s="3419" t="s">
        <v>6255</v>
      </c>
      <c r="G96" s="3264"/>
    </row>
    <row r="97" spans="1:8" ht="15.75" thickBot="1">
      <c r="A97" s="3419">
        <v>90</v>
      </c>
      <c r="B97" s="3419" t="s">
        <v>25951</v>
      </c>
      <c r="C97" s="3419" t="s">
        <v>25952</v>
      </c>
      <c r="D97" s="3420" t="s">
        <v>22599</v>
      </c>
      <c r="E97" s="3264"/>
      <c r="F97" s="3419" t="s">
        <v>6255</v>
      </c>
      <c r="G97" s="3264"/>
    </row>
    <row r="98" spans="1:8" ht="15.75" thickBot="1">
      <c r="A98" s="3419">
        <v>91</v>
      </c>
      <c r="B98" s="3419" t="s">
        <v>25949</v>
      </c>
      <c r="C98" s="3419" t="s">
        <v>25950</v>
      </c>
      <c r="D98" s="3420" t="s">
        <v>22599</v>
      </c>
      <c r="E98" s="3264" t="s">
        <v>22604</v>
      </c>
      <c r="F98" s="3419" t="s">
        <v>6255</v>
      </c>
      <c r="G98" s="3264"/>
      <c r="H98" s="3404">
        <v>1</v>
      </c>
    </row>
    <row r="99" spans="1:8" ht="15.75" thickBot="1">
      <c r="A99" s="3419">
        <v>92</v>
      </c>
      <c r="B99" s="3419" t="s">
        <v>25947</v>
      </c>
      <c r="C99" s="3419" t="s">
        <v>25948</v>
      </c>
      <c r="D99" s="3420" t="s">
        <v>971</v>
      </c>
      <c r="E99" s="3264"/>
      <c r="F99" s="3419" t="s">
        <v>6255</v>
      </c>
      <c r="G99" s="3264"/>
    </row>
    <row r="100" spans="1:8" ht="15.75" thickBot="1">
      <c r="A100" s="3419">
        <v>93</v>
      </c>
      <c r="B100" s="3419" t="s">
        <v>25945</v>
      </c>
      <c r="C100" s="3419" t="s">
        <v>25946</v>
      </c>
      <c r="D100" s="3420" t="s">
        <v>22596</v>
      </c>
      <c r="E100" s="3264"/>
      <c r="F100" s="3419" t="s">
        <v>22877</v>
      </c>
      <c r="G100" s="3264"/>
    </row>
    <row r="101" spans="1:8" ht="15.75" thickBot="1">
      <c r="A101" s="3419">
        <v>94</v>
      </c>
      <c r="B101" s="3419" t="s">
        <v>25943</v>
      </c>
      <c r="C101" s="3419" t="s">
        <v>25944</v>
      </c>
      <c r="D101" s="3420" t="s">
        <v>22599</v>
      </c>
      <c r="E101" s="3264" t="s">
        <v>22614</v>
      </c>
      <c r="F101" s="3419" t="s">
        <v>22877</v>
      </c>
      <c r="G101" s="3264"/>
      <c r="H101" s="3404">
        <v>1</v>
      </c>
    </row>
    <row r="102" spans="1:8" ht="15.75" thickBot="1">
      <c r="A102" s="3419">
        <v>95</v>
      </c>
      <c r="B102" s="3419" t="s">
        <v>24132</v>
      </c>
      <c r="C102" s="3419" t="s">
        <v>25942</v>
      </c>
      <c r="D102" s="3420" t="s">
        <v>22599</v>
      </c>
      <c r="E102" s="3264"/>
      <c r="F102" s="3419" t="s">
        <v>22877</v>
      </c>
      <c r="G102" s="3264"/>
    </row>
    <row r="103" spans="1:8" ht="15.75" thickBot="1">
      <c r="A103" s="3419"/>
      <c r="B103" s="3419"/>
      <c r="C103" s="3419"/>
      <c r="D103" s="3420" t="s">
        <v>27666</v>
      </c>
      <c r="E103" s="3264"/>
      <c r="F103" s="3419"/>
      <c r="G103" s="3264"/>
    </row>
    <row r="104" spans="1:8" ht="15.75" thickBot="1">
      <c r="A104" s="3419"/>
      <c r="B104" s="3419"/>
      <c r="C104" s="3419"/>
      <c r="D104" s="3420" t="s">
        <v>27667</v>
      </c>
      <c r="E104" s="3264" t="s">
        <v>22598</v>
      </c>
      <c r="F104" s="3419"/>
      <c r="G104" s="3264"/>
      <c r="H104" s="3404">
        <v>1</v>
      </c>
    </row>
    <row r="105" spans="1:8" ht="15.75" thickBot="1">
      <c r="A105" s="3419">
        <v>96</v>
      </c>
      <c r="B105" s="3419" t="s">
        <v>25940</v>
      </c>
      <c r="C105" s="3419" t="s">
        <v>25941</v>
      </c>
      <c r="D105" s="3420" t="s">
        <v>22599</v>
      </c>
      <c r="E105" s="3264" t="s">
        <v>27668</v>
      </c>
      <c r="F105" s="3419" t="s">
        <v>6255</v>
      </c>
      <c r="G105" s="3264"/>
      <c r="H105" s="3404">
        <v>1</v>
      </c>
    </row>
    <row r="106" spans="1:8" ht="15.75" thickBot="1">
      <c r="A106" s="3419"/>
      <c r="B106" s="3419"/>
      <c r="C106" s="3419"/>
      <c r="D106" s="3420" t="s">
        <v>27666</v>
      </c>
      <c r="E106" s="3264"/>
      <c r="F106" s="3419"/>
      <c r="G106" s="3264"/>
      <c r="H106" s="3404">
        <v>1</v>
      </c>
    </row>
    <row r="107" spans="1:8" ht="15.75" thickBot="1">
      <c r="A107" s="3419">
        <v>97</v>
      </c>
      <c r="B107" s="3419" t="s">
        <v>25938</v>
      </c>
      <c r="C107" s="3419" t="s">
        <v>25939</v>
      </c>
      <c r="D107" s="3420" t="s">
        <v>22596</v>
      </c>
      <c r="E107" s="3264"/>
      <c r="F107" s="3419" t="s">
        <v>6255</v>
      </c>
      <c r="G107" s="3264"/>
    </row>
    <row r="108" spans="1:8" ht="15.75" thickBot="1">
      <c r="A108" s="3419">
        <v>98</v>
      </c>
      <c r="B108" s="3419" t="s">
        <v>25936</v>
      </c>
      <c r="C108" s="3419" t="s">
        <v>25937</v>
      </c>
      <c r="D108" s="3420" t="s">
        <v>22596</v>
      </c>
      <c r="E108" s="3264" t="s">
        <v>22614</v>
      </c>
      <c r="F108" s="3419" t="s">
        <v>6255</v>
      </c>
      <c r="G108" s="3264"/>
      <c r="H108" s="3404">
        <v>1</v>
      </c>
    </row>
    <row r="109" spans="1:8" ht="15.75" thickBot="1">
      <c r="A109" s="3419">
        <v>99</v>
      </c>
      <c r="B109" s="3419" t="s">
        <v>25934</v>
      </c>
      <c r="C109" s="3419" t="s">
        <v>25935</v>
      </c>
      <c r="D109" s="3420" t="s">
        <v>22599</v>
      </c>
      <c r="E109" s="3264"/>
      <c r="F109" s="3419" t="s">
        <v>6255</v>
      </c>
      <c r="G109" s="3264"/>
    </row>
    <row r="110" spans="1:8" ht="15.75" thickBot="1">
      <c r="A110" s="3419">
        <v>100</v>
      </c>
      <c r="B110" s="3419" t="s">
        <v>25932</v>
      </c>
      <c r="C110" s="3419" t="s">
        <v>25933</v>
      </c>
      <c r="D110" s="3420" t="s">
        <v>22596</v>
      </c>
      <c r="E110" s="3264"/>
      <c r="F110" s="3419" t="s">
        <v>6255</v>
      </c>
      <c r="G110" s="3264"/>
    </row>
    <row r="111" spans="1:8" ht="15.75" thickBot="1">
      <c r="A111" s="3419">
        <v>101</v>
      </c>
      <c r="B111" s="3419" t="s">
        <v>25930</v>
      </c>
      <c r="C111" s="3419" t="s">
        <v>25931</v>
      </c>
      <c r="D111" s="3420" t="s">
        <v>22599</v>
      </c>
      <c r="E111" s="3264" t="s">
        <v>22604</v>
      </c>
      <c r="F111" s="3419" t="s">
        <v>6255</v>
      </c>
      <c r="G111" s="3264"/>
      <c r="H111" s="3404">
        <v>1</v>
      </c>
    </row>
    <row r="112" spans="1:8" ht="15.75" thickBot="1">
      <c r="A112" s="3419">
        <v>102</v>
      </c>
      <c r="B112" s="3419" t="s">
        <v>25928</v>
      </c>
      <c r="C112" s="3419" t="s">
        <v>25929</v>
      </c>
      <c r="D112" s="3420" t="s">
        <v>971</v>
      </c>
      <c r="E112" s="3264"/>
      <c r="F112" s="3419" t="s">
        <v>6255</v>
      </c>
      <c r="G112" s="3264"/>
      <c r="H112" s="3404">
        <v>1</v>
      </c>
    </row>
    <row r="113" spans="1:8" ht="15.75" thickBot="1">
      <c r="A113" s="3419">
        <v>103</v>
      </c>
      <c r="B113" s="3419" t="s">
        <v>25926</v>
      </c>
      <c r="C113" s="3419" t="s">
        <v>25927</v>
      </c>
      <c r="D113" s="3420" t="s">
        <v>971</v>
      </c>
      <c r="E113" s="3264"/>
      <c r="F113" s="3419" t="s">
        <v>6255</v>
      </c>
      <c r="G113" s="3264"/>
    </row>
    <row r="114" spans="1:8" ht="15.75" thickBot="1">
      <c r="A114" s="3419">
        <v>104</v>
      </c>
      <c r="B114" s="3419" t="s">
        <v>25924</v>
      </c>
      <c r="C114" s="3419" t="s">
        <v>25925</v>
      </c>
      <c r="D114" s="3420" t="s">
        <v>971</v>
      </c>
      <c r="E114" s="3264"/>
      <c r="F114" s="3419" t="s">
        <v>6255</v>
      </c>
      <c r="G114" s="3264"/>
    </row>
    <row r="115" spans="1:8" ht="15.75" thickBot="1">
      <c r="A115" s="3419">
        <v>105</v>
      </c>
      <c r="B115" s="3419" t="s">
        <v>25922</v>
      </c>
      <c r="C115" s="3419" t="s">
        <v>25923</v>
      </c>
      <c r="D115" s="3420" t="s">
        <v>22599</v>
      </c>
      <c r="E115" s="3264" t="s">
        <v>22604</v>
      </c>
      <c r="F115" s="3419" t="s">
        <v>6255</v>
      </c>
      <c r="G115" s="3264"/>
      <c r="H115" s="3404">
        <v>1</v>
      </c>
    </row>
    <row r="116" spans="1:8" ht="15.75" thickBot="1">
      <c r="A116" s="3419">
        <v>106</v>
      </c>
      <c r="B116" s="3419" t="s">
        <v>25920</v>
      </c>
      <c r="C116" s="3419" t="s">
        <v>25921</v>
      </c>
      <c r="D116" s="3420" t="s">
        <v>22599</v>
      </c>
      <c r="E116" s="3264" t="s">
        <v>22604</v>
      </c>
      <c r="F116" s="3419" t="s">
        <v>6255</v>
      </c>
      <c r="G116" s="3264"/>
      <c r="H116" s="3404">
        <v>1</v>
      </c>
    </row>
    <row r="117" spans="1:8" ht="15.75" thickBot="1">
      <c r="A117" s="3419">
        <v>107</v>
      </c>
      <c r="B117" s="3419" t="s">
        <v>25918</v>
      </c>
      <c r="C117" s="3419" t="s">
        <v>25919</v>
      </c>
      <c r="D117" s="3420" t="s">
        <v>22599</v>
      </c>
      <c r="E117" s="3264" t="s">
        <v>22604</v>
      </c>
      <c r="F117" s="3419" t="s">
        <v>6255</v>
      </c>
      <c r="G117" s="3264"/>
      <c r="H117" s="3404">
        <v>1</v>
      </c>
    </row>
    <row r="118" spans="1:8" ht="15.75" thickBot="1">
      <c r="A118" s="3419">
        <v>108</v>
      </c>
      <c r="B118" s="3419" t="s">
        <v>25916</v>
      </c>
      <c r="C118" s="3419" t="s">
        <v>25917</v>
      </c>
      <c r="D118" s="3420" t="s">
        <v>22599</v>
      </c>
      <c r="E118" s="3264" t="s">
        <v>22604</v>
      </c>
      <c r="F118" s="3419" t="s">
        <v>6255</v>
      </c>
      <c r="G118" s="3264"/>
      <c r="H118" s="3404">
        <v>1</v>
      </c>
    </row>
    <row r="119" spans="1:8" ht="15.75" thickBot="1">
      <c r="A119" s="3419">
        <v>109</v>
      </c>
      <c r="B119" s="3419" t="s">
        <v>25914</v>
      </c>
      <c r="C119" s="3419" t="s">
        <v>25915</v>
      </c>
      <c r="D119" s="3420" t="s">
        <v>22599</v>
      </c>
      <c r="E119" s="3264" t="s">
        <v>22604</v>
      </c>
      <c r="F119" s="3419" t="s">
        <v>6255</v>
      </c>
      <c r="G119" s="3264"/>
      <c r="H119" s="3404">
        <v>1</v>
      </c>
    </row>
    <row r="120" spans="1:8" ht="15.75" thickBot="1">
      <c r="A120" s="3419">
        <v>110</v>
      </c>
      <c r="B120" s="3419" t="s">
        <v>25912</v>
      </c>
      <c r="C120" s="3419" t="s">
        <v>25913</v>
      </c>
      <c r="D120" s="3420" t="s">
        <v>22599</v>
      </c>
      <c r="E120" s="3264"/>
      <c r="F120" s="3419" t="s">
        <v>6255</v>
      </c>
      <c r="G120" s="3264"/>
    </row>
    <row r="121" spans="1:8" ht="15.75" thickBot="1">
      <c r="A121" s="3419">
        <v>111</v>
      </c>
      <c r="B121" s="3419" t="s">
        <v>25910</v>
      </c>
      <c r="C121" s="3419" t="s">
        <v>25911</v>
      </c>
      <c r="D121" s="3420" t="s">
        <v>22599</v>
      </c>
      <c r="E121" s="3264"/>
      <c r="F121" s="3419" t="s">
        <v>6255</v>
      </c>
      <c r="G121" s="3264"/>
    </row>
    <row r="122" spans="1:8" ht="15.75" thickBot="1">
      <c r="A122" s="3419">
        <v>112</v>
      </c>
      <c r="B122" s="3419" t="s">
        <v>25908</v>
      </c>
      <c r="C122" s="3419" t="s">
        <v>25909</v>
      </c>
      <c r="D122" s="3420" t="s">
        <v>22599</v>
      </c>
      <c r="E122" s="3264"/>
      <c r="F122" s="3419" t="s">
        <v>6255</v>
      </c>
      <c r="G122" s="3264"/>
    </row>
    <row r="123" spans="1:8" ht="15.75" thickBot="1">
      <c r="A123" s="3419">
        <v>113</v>
      </c>
      <c r="B123" s="3419" t="s">
        <v>25906</v>
      </c>
      <c r="C123" s="3419" t="s">
        <v>25907</v>
      </c>
      <c r="D123" s="3420" t="s">
        <v>22599</v>
      </c>
      <c r="E123" s="3264"/>
      <c r="F123" s="3419" t="s">
        <v>6255</v>
      </c>
      <c r="G123" s="3264"/>
    </row>
    <row r="124" spans="1:8" ht="15.75" thickBot="1">
      <c r="A124" s="3419">
        <v>114</v>
      </c>
      <c r="B124" s="3419" t="s">
        <v>25904</v>
      </c>
      <c r="C124" s="3419" t="s">
        <v>25905</v>
      </c>
      <c r="D124" s="3420" t="s">
        <v>22599</v>
      </c>
      <c r="E124" s="3264" t="s">
        <v>22604</v>
      </c>
      <c r="F124" s="3419" t="s">
        <v>6255</v>
      </c>
      <c r="G124" s="3264"/>
      <c r="H124" s="3404">
        <v>1</v>
      </c>
    </row>
    <row r="125" spans="1:8" ht="15.75" thickBot="1">
      <c r="A125" s="3419">
        <v>115</v>
      </c>
      <c r="B125" s="3419" t="s">
        <v>25902</v>
      </c>
      <c r="C125" s="3419" t="s">
        <v>25903</v>
      </c>
      <c r="D125" s="3420" t="s">
        <v>22599</v>
      </c>
      <c r="E125" s="3264"/>
      <c r="F125" s="3419" t="s">
        <v>6255</v>
      </c>
      <c r="G125" s="3264"/>
    </row>
    <row r="126" spans="1:8" ht="15.75" thickBot="1">
      <c r="A126" s="3419">
        <v>116</v>
      </c>
      <c r="B126" s="3419" t="s">
        <v>25900</v>
      </c>
      <c r="C126" s="3419" t="s">
        <v>25901</v>
      </c>
      <c r="D126" s="3420" t="s">
        <v>22599</v>
      </c>
      <c r="E126" s="3264" t="s">
        <v>22604</v>
      </c>
      <c r="F126" s="3419" t="s">
        <v>6255</v>
      </c>
      <c r="G126" s="3264"/>
      <c r="H126" s="3404">
        <v>1</v>
      </c>
    </row>
    <row r="127" spans="1:8" ht="15.75" thickBot="1">
      <c r="A127" s="3419">
        <v>117</v>
      </c>
      <c r="B127" s="3419" t="s">
        <v>25898</v>
      </c>
      <c r="C127" s="3419" t="s">
        <v>25899</v>
      </c>
      <c r="D127" s="3420" t="s">
        <v>22599</v>
      </c>
      <c r="E127" s="3264"/>
      <c r="F127" s="3419" t="s">
        <v>6255</v>
      </c>
      <c r="G127" s="3264"/>
    </row>
    <row r="128" spans="1:8" ht="15.75" thickBot="1">
      <c r="A128" s="3419">
        <v>118</v>
      </c>
      <c r="B128" s="3419" t="s">
        <v>25896</v>
      </c>
      <c r="C128" s="3419" t="s">
        <v>25897</v>
      </c>
      <c r="D128" s="3420" t="s">
        <v>22599</v>
      </c>
      <c r="E128" s="3264"/>
      <c r="F128" s="3419" t="s">
        <v>6255</v>
      </c>
      <c r="G128" s="3264"/>
    </row>
    <row r="129" spans="1:8" ht="15.75" thickBot="1">
      <c r="A129" s="3419">
        <v>119</v>
      </c>
      <c r="B129" s="3419" t="s">
        <v>25894</v>
      </c>
      <c r="C129" s="3419" t="s">
        <v>25895</v>
      </c>
      <c r="D129" s="3420" t="s">
        <v>22599</v>
      </c>
      <c r="E129" s="3264"/>
      <c r="F129" s="3419" t="s">
        <v>6255</v>
      </c>
      <c r="G129" s="3264"/>
    </row>
    <row r="130" spans="1:8" ht="15.75" thickBot="1">
      <c r="A130" s="3419">
        <v>120</v>
      </c>
      <c r="B130" s="3419" t="s">
        <v>25892</v>
      </c>
      <c r="C130" s="3419" t="s">
        <v>25893</v>
      </c>
      <c r="D130" s="3420" t="s">
        <v>22599</v>
      </c>
      <c r="E130" s="3264" t="s">
        <v>22604</v>
      </c>
      <c r="F130" s="3419" t="s">
        <v>6255</v>
      </c>
      <c r="G130" s="3264"/>
      <c r="H130" s="3404">
        <v>1</v>
      </c>
    </row>
    <row r="131" spans="1:8" ht="15.75" thickBot="1">
      <c r="A131" s="3419">
        <v>121</v>
      </c>
      <c r="B131" s="3419" t="s">
        <v>25890</v>
      </c>
      <c r="C131" s="3419" t="s">
        <v>25891</v>
      </c>
      <c r="D131" s="3420" t="s">
        <v>22599</v>
      </c>
      <c r="E131" s="3264" t="s">
        <v>22604</v>
      </c>
      <c r="F131" s="3419" t="s">
        <v>6255</v>
      </c>
      <c r="G131" s="3264"/>
      <c r="H131" s="3404">
        <v>1</v>
      </c>
    </row>
    <row r="132" spans="1:8" ht="15.75" thickBot="1">
      <c r="A132" s="3419">
        <v>122</v>
      </c>
      <c r="B132" s="3419" t="s">
        <v>25888</v>
      </c>
      <c r="C132" s="3419" t="s">
        <v>25889</v>
      </c>
      <c r="D132" s="3420" t="s">
        <v>22599</v>
      </c>
      <c r="E132" s="3264"/>
      <c r="F132" s="3419" t="s">
        <v>6255</v>
      </c>
      <c r="G132" s="3264"/>
    </row>
    <row r="133" spans="1:8" ht="15.75" thickBot="1">
      <c r="A133" s="3419">
        <v>123</v>
      </c>
      <c r="B133" s="3419" t="s">
        <v>25886</v>
      </c>
      <c r="C133" s="3419" t="s">
        <v>25887</v>
      </c>
      <c r="D133" s="3420" t="s">
        <v>22599</v>
      </c>
      <c r="E133" s="3264"/>
      <c r="F133" s="3419" t="s">
        <v>6255</v>
      </c>
      <c r="G133" s="3264"/>
    </row>
    <row r="134" spans="1:8" ht="15.75" thickBot="1">
      <c r="A134" s="3419">
        <v>124</v>
      </c>
      <c r="B134" s="3419" t="s">
        <v>25884</v>
      </c>
      <c r="C134" s="3419" t="s">
        <v>25885</v>
      </c>
      <c r="D134" s="3420" t="s">
        <v>22599</v>
      </c>
      <c r="E134" s="3264"/>
      <c r="F134" s="3419" t="s">
        <v>6255</v>
      </c>
      <c r="G134" s="3264"/>
    </row>
    <row r="135" spans="1:8" ht="15.75" thickBot="1">
      <c r="A135" s="3419">
        <v>125</v>
      </c>
      <c r="B135" s="3419" t="s">
        <v>25882</v>
      </c>
      <c r="C135" s="3419" t="s">
        <v>25883</v>
      </c>
      <c r="D135" s="3420" t="s">
        <v>22599</v>
      </c>
      <c r="E135" s="3264" t="s">
        <v>22604</v>
      </c>
      <c r="F135" s="3419" t="s">
        <v>6255</v>
      </c>
      <c r="G135" s="3264"/>
      <c r="H135" s="3404">
        <v>1</v>
      </c>
    </row>
    <row r="136" spans="1:8" ht="15.75" thickBot="1">
      <c r="A136" s="3419">
        <v>126</v>
      </c>
      <c r="B136" s="3419" t="s">
        <v>25880</v>
      </c>
      <c r="C136" s="3419" t="s">
        <v>25881</v>
      </c>
      <c r="D136" s="3420" t="s">
        <v>22599</v>
      </c>
      <c r="E136" s="3264" t="s">
        <v>22604</v>
      </c>
      <c r="F136" s="3419" t="s">
        <v>6255</v>
      </c>
      <c r="G136" s="3264"/>
      <c r="H136" s="3404">
        <v>1</v>
      </c>
    </row>
    <row r="137" spans="1:8" ht="15.75" thickBot="1">
      <c r="A137" s="3419">
        <v>127</v>
      </c>
      <c r="B137" s="3419" t="s">
        <v>25878</v>
      </c>
      <c r="C137" s="3419" t="s">
        <v>25879</v>
      </c>
      <c r="D137" s="3420" t="s">
        <v>22599</v>
      </c>
      <c r="E137" s="3264" t="s">
        <v>22604</v>
      </c>
      <c r="F137" s="3419" t="s">
        <v>6255</v>
      </c>
      <c r="G137" s="3264"/>
      <c r="H137" s="3404">
        <v>1</v>
      </c>
    </row>
    <row r="138" spans="1:8" ht="15.75" thickBot="1">
      <c r="A138" s="3419">
        <v>128</v>
      </c>
      <c r="B138" s="3419" t="s">
        <v>25876</v>
      </c>
      <c r="C138" s="3419" t="s">
        <v>25877</v>
      </c>
      <c r="D138" s="3420" t="s">
        <v>22599</v>
      </c>
      <c r="E138" s="3264"/>
      <c r="F138" s="3419" t="s">
        <v>6255</v>
      </c>
      <c r="G138" s="3264"/>
    </row>
    <row r="139" spans="1:8" ht="15.75" thickBot="1">
      <c r="A139" s="3419">
        <v>129</v>
      </c>
      <c r="B139" s="3419" t="s">
        <v>25874</v>
      </c>
      <c r="C139" s="3419" t="s">
        <v>25875</v>
      </c>
      <c r="D139" s="3420" t="s">
        <v>22599</v>
      </c>
      <c r="E139" s="3264"/>
      <c r="F139" s="3419" t="s">
        <v>6255</v>
      </c>
      <c r="G139" s="3264"/>
    </row>
    <row r="140" spans="1:8" ht="15.75" thickBot="1">
      <c r="A140" s="3419">
        <v>130</v>
      </c>
      <c r="B140" s="3419" t="s">
        <v>25872</v>
      </c>
      <c r="C140" s="3419" t="s">
        <v>25873</v>
      </c>
      <c r="D140" s="3420" t="s">
        <v>22599</v>
      </c>
      <c r="E140" s="3264"/>
      <c r="F140" s="3419" t="s">
        <v>6255</v>
      </c>
      <c r="G140" s="3264"/>
    </row>
    <row r="141" spans="1:8" ht="15.75" thickBot="1">
      <c r="A141" s="3419">
        <v>131</v>
      </c>
      <c r="B141" s="3419" t="s">
        <v>25870</v>
      </c>
      <c r="C141" s="3419" t="s">
        <v>25871</v>
      </c>
      <c r="D141" s="3420" t="s">
        <v>22599</v>
      </c>
      <c r="E141" s="3264" t="s">
        <v>22614</v>
      </c>
      <c r="F141" s="3419" t="s">
        <v>6255</v>
      </c>
      <c r="G141" s="3264"/>
      <c r="H141" s="3404">
        <v>1</v>
      </c>
    </row>
    <row r="142" spans="1:8" ht="15.75" thickBot="1">
      <c r="A142" s="3419">
        <v>132</v>
      </c>
      <c r="B142" s="3419" t="s">
        <v>25868</v>
      </c>
      <c r="C142" s="3419" t="s">
        <v>25869</v>
      </c>
      <c r="D142" s="3420" t="s">
        <v>22599</v>
      </c>
      <c r="E142" s="3264" t="s">
        <v>22614</v>
      </c>
      <c r="F142" s="3419" t="s">
        <v>6255</v>
      </c>
      <c r="G142" s="3264"/>
      <c r="H142" s="3404">
        <v>1</v>
      </c>
    </row>
    <row r="143" spans="1:8" ht="15.75" thickBot="1">
      <c r="A143" s="3419">
        <v>133</v>
      </c>
      <c r="B143" s="3419" t="s">
        <v>25866</v>
      </c>
      <c r="C143" s="3419" t="s">
        <v>25867</v>
      </c>
      <c r="D143" s="3420" t="s">
        <v>22599</v>
      </c>
      <c r="E143" s="3264" t="s">
        <v>22614</v>
      </c>
      <c r="F143" s="3419" t="s">
        <v>6255</v>
      </c>
      <c r="G143" s="3264"/>
      <c r="H143" s="3404">
        <v>1</v>
      </c>
    </row>
    <row r="144" spans="1:8" ht="15.75" thickBot="1">
      <c r="A144" s="3419"/>
      <c r="B144" s="3419"/>
      <c r="C144" s="3419"/>
      <c r="D144" s="3420" t="s">
        <v>27666</v>
      </c>
      <c r="E144" s="3264" t="s">
        <v>22598</v>
      </c>
      <c r="F144" s="3419"/>
      <c r="G144" s="3264"/>
      <c r="H144" s="3404">
        <v>1</v>
      </c>
    </row>
    <row r="145" spans="1:8" ht="15.75" thickBot="1">
      <c r="A145" s="3419">
        <v>134</v>
      </c>
      <c r="B145" s="3419" t="s">
        <v>25864</v>
      </c>
      <c r="C145" s="3419" t="s">
        <v>25865</v>
      </c>
      <c r="D145" s="3420" t="s">
        <v>971</v>
      </c>
      <c r="E145" s="3264"/>
      <c r="F145" s="3419" t="s">
        <v>6255</v>
      </c>
      <c r="G145" s="3264"/>
    </row>
    <row r="146" spans="1:8" ht="15.75" thickBot="1">
      <c r="A146" s="3419"/>
      <c r="B146" s="3419"/>
      <c r="C146" s="3419"/>
      <c r="D146" s="3420" t="s">
        <v>27669</v>
      </c>
      <c r="E146" s="3264" t="s">
        <v>22598</v>
      </c>
      <c r="F146" s="3419"/>
      <c r="G146" s="3264"/>
      <c r="H146" s="3404">
        <v>1</v>
      </c>
    </row>
    <row r="147" spans="1:8" ht="15.75" thickBot="1">
      <c r="A147" s="3419"/>
      <c r="B147" s="3419"/>
      <c r="C147" s="3419"/>
      <c r="D147" s="3420" t="s">
        <v>27666</v>
      </c>
      <c r="E147" s="3264" t="s">
        <v>22598</v>
      </c>
      <c r="F147" s="3419"/>
      <c r="G147" s="3264"/>
      <c r="H147" s="3404">
        <v>1</v>
      </c>
    </row>
    <row r="148" spans="1:8" ht="15.75" thickBot="1">
      <c r="A148" s="3419">
        <v>135</v>
      </c>
      <c r="B148" s="3419" t="s">
        <v>25853</v>
      </c>
      <c r="C148" s="3419" t="s">
        <v>25863</v>
      </c>
      <c r="D148" s="3420" t="s">
        <v>22596</v>
      </c>
      <c r="E148" s="3264"/>
      <c r="F148" s="3419" t="s">
        <v>6255</v>
      </c>
      <c r="G148" s="3264"/>
    </row>
    <row r="149" spans="1:8" ht="15.75" thickBot="1">
      <c r="A149" s="3419">
        <v>136</v>
      </c>
      <c r="B149" s="3419" t="s">
        <v>25861</v>
      </c>
      <c r="C149" s="3419" t="s">
        <v>25862</v>
      </c>
      <c r="D149" s="3420" t="s">
        <v>22596</v>
      </c>
      <c r="E149" s="3264"/>
      <c r="F149" s="3419" t="s">
        <v>6255</v>
      </c>
      <c r="G149" s="3264"/>
    </row>
    <row r="150" spans="1:8" ht="15.75" thickBot="1">
      <c r="A150" s="3419">
        <v>137</v>
      </c>
      <c r="B150" s="3419" t="s">
        <v>25859</v>
      </c>
      <c r="C150" s="3419" t="s">
        <v>25860</v>
      </c>
      <c r="D150" s="3420" t="s">
        <v>22596</v>
      </c>
      <c r="E150" s="3264"/>
      <c r="F150" s="3419" t="s">
        <v>6255</v>
      </c>
      <c r="G150" s="3264"/>
    </row>
    <row r="151" spans="1:8" ht="15.75" thickBot="1">
      <c r="A151" s="3419">
        <v>138</v>
      </c>
      <c r="B151" s="3419" t="s">
        <v>25857</v>
      </c>
      <c r="C151" s="3419" t="s">
        <v>25858</v>
      </c>
      <c r="D151" s="3420" t="s">
        <v>22599</v>
      </c>
      <c r="E151" s="3264"/>
      <c r="F151" s="3419" t="s">
        <v>6255</v>
      </c>
      <c r="G151" s="3264"/>
    </row>
    <row r="152" spans="1:8" ht="15.75" thickBot="1">
      <c r="A152" s="3419">
        <v>139</v>
      </c>
      <c r="B152" s="3419" t="s">
        <v>25855</v>
      </c>
      <c r="C152" s="3419" t="s">
        <v>25856</v>
      </c>
      <c r="D152" s="3420" t="s">
        <v>22599</v>
      </c>
      <c r="E152" s="3264"/>
      <c r="F152" s="3419" t="s">
        <v>6255</v>
      </c>
      <c r="G152" s="3264"/>
    </row>
    <row r="153" spans="1:8" ht="15.75" thickBot="1">
      <c r="A153" s="3419">
        <v>140</v>
      </c>
      <c r="B153" s="3419" t="s">
        <v>25853</v>
      </c>
      <c r="C153" s="3419" t="s">
        <v>25854</v>
      </c>
      <c r="D153" s="3420" t="s">
        <v>22596</v>
      </c>
      <c r="E153" s="3264"/>
      <c r="F153" s="3419" t="s">
        <v>6255</v>
      </c>
      <c r="G153" s="3264"/>
    </row>
    <row r="154" spans="1:8" ht="15.75" thickBot="1">
      <c r="A154" s="3419">
        <v>141</v>
      </c>
      <c r="B154" s="3419" t="s">
        <v>25851</v>
      </c>
      <c r="C154" s="3419" t="s">
        <v>25852</v>
      </c>
      <c r="D154" s="3420" t="s">
        <v>22596</v>
      </c>
      <c r="E154" s="3264"/>
      <c r="F154" s="3419" t="s">
        <v>6255</v>
      </c>
      <c r="G154" s="3264"/>
    </row>
    <row r="155" spans="1:8" ht="15.75" thickBot="1">
      <c r="A155" s="3419">
        <v>142</v>
      </c>
      <c r="B155" s="3419" t="s">
        <v>25849</v>
      </c>
      <c r="C155" s="3419" t="s">
        <v>25850</v>
      </c>
      <c r="D155" s="3420" t="s">
        <v>22596</v>
      </c>
      <c r="E155" s="3264"/>
      <c r="F155" s="3419" t="s">
        <v>6255</v>
      </c>
      <c r="G155" s="3264"/>
    </row>
    <row r="156" spans="1:8" ht="15.75" thickBot="1">
      <c r="A156" s="3419">
        <v>143</v>
      </c>
      <c r="B156" s="3419" t="s">
        <v>25847</v>
      </c>
      <c r="C156" s="3419" t="s">
        <v>25848</v>
      </c>
      <c r="D156" s="3420" t="s">
        <v>22596</v>
      </c>
      <c r="E156" s="3264"/>
      <c r="F156" s="3419" t="s">
        <v>6255</v>
      </c>
      <c r="G156" s="3264"/>
    </row>
    <row r="157" spans="1:8" ht="15.75" thickBot="1">
      <c r="A157" s="3419">
        <v>144</v>
      </c>
      <c r="B157" s="3419" t="s">
        <v>25845</v>
      </c>
      <c r="C157" s="3419" t="s">
        <v>25846</v>
      </c>
      <c r="D157" s="3420" t="s">
        <v>22599</v>
      </c>
      <c r="E157" s="3264"/>
      <c r="F157" s="3419" t="s">
        <v>6255</v>
      </c>
      <c r="G157" s="3264"/>
    </row>
    <row r="158" spans="1:8" ht="15.75" thickBot="1">
      <c r="A158" s="3419">
        <v>145</v>
      </c>
      <c r="B158" s="3419" t="s">
        <v>25843</v>
      </c>
      <c r="C158" s="3419" t="s">
        <v>25844</v>
      </c>
      <c r="D158" s="3420" t="s">
        <v>22596</v>
      </c>
      <c r="E158" s="3264" t="s">
        <v>27670</v>
      </c>
      <c r="F158" s="3419" t="s">
        <v>6255</v>
      </c>
      <c r="G158" s="3264"/>
      <c r="H158" s="3404">
        <v>1</v>
      </c>
    </row>
    <row r="159" spans="1:8" ht="15.75" thickBot="1">
      <c r="A159" s="3419"/>
      <c r="B159" s="3419"/>
      <c r="C159" s="3419"/>
      <c r="D159" s="3420" t="s">
        <v>27671</v>
      </c>
      <c r="E159" s="3264" t="s">
        <v>22598</v>
      </c>
      <c r="F159" s="3419"/>
      <c r="G159" s="3264"/>
      <c r="H159" s="3404">
        <v>1</v>
      </c>
    </row>
    <row r="160" spans="1:8" ht="15.75" thickBot="1">
      <c r="A160" s="3419">
        <v>146</v>
      </c>
      <c r="B160" s="3419" t="s">
        <v>25841</v>
      </c>
      <c r="C160" s="3419" t="s">
        <v>25842</v>
      </c>
      <c r="D160" s="3420" t="s">
        <v>22599</v>
      </c>
      <c r="E160" s="3264"/>
      <c r="F160" s="3419" t="s">
        <v>6255</v>
      </c>
      <c r="G160" s="3264"/>
    </row>
    <row r="161" spans="1:8" ht="15.75" thickBot="1">
      <c r="A161" s="3419">
        <v>147</v>
      </c>
      <c r="B161" s="3419" t="s">
        <v>25839</v>
      </c>
      <c r="C161" s="3419" t="s">
        <v>25840</v>
      </c>
      <c r="D161" s="3420" t="s">
        <v>22596</v>
      </c>
      <c r="E161" s="3264" t="s">
        <v>27670</v>
      </c>
      <c r="F161" s="3419" t="s">
        <v>6255</v>
      </c>
      <c r="G161" s="3264"/>
      <c r="H161" s="3404">
        <v>1</v>
      </c>
    </row>
    <row r="162" spans="1:8" ht="15.75" thickBot="1">
      <c r="A162" s="3419"/>
      <c r="B162" s="3419"/>
      <c r="C162" s="3419"/>
      <c r="D162" s="3420" t="s">
        <v>27669</v>
      </c>
      <c r="E162" s="3264" t="s">
        <v>22598</v>
      </c>
      <c r="F162" s="3419"/>
      <c r="G162" s="3264"/>
      <c r="H162" s="3404">
        <v>1</v>
      </c>
    </row>
    <row r="163" spans="1:8" ht="15.75" thickBot="1">
      <c r="A163" s="3419">
        <v>148</v>
      </c>
      <c r="B163" s="3419" t="s">
        <v>25837</v>
      </c>
      <c r="C163" s="3419" t="s">
        <v>25838</v>
      </c>
      <c r="D163" s="3420" t="s">
        <v>22599</v>
      </c>
      <c r="E163" s="3264"/>
      <c r="F163" s="3419" t="s">
        <v>6255</v>
      </c>
      <c r="G163" s="3264"/>
    </row>
    <row r="164" spans="1:8" ht="15.75" thickBot="1">
      <c r="A164" s="3419">
        <v>149</v>
      </c>
      <c r="B164" s="3419" t="s">
        <v>25835</v>
      </c>
      <c r="C164" s="3419" t="s">
        <v>25836</v>
      </c>
      <c r="D164" s="3420" t="s">
        <v>22596</v>
      </c>
      <c r="E164" s="3264" t="s">
        <v>27670</v>
      </c>
      <c r="F164" s="3419" t="s">
        <v>6255</v>
      </c>
      <c r="G164" s="3264"/>
      <c r="H164" s="3404">
        <v>1</v>
      </c>
    </row>
    <row r="165" spans="1:8" ht="15.75" thickBot="1">
      <c r="A165" s="3419"/>
      <c r="B165" s="3419"/>
      <c r="C165" s="3419"/>
      <c r="D165" s="3420" t="s">
        <v>27669</v>
      </c>
      <c r="E165" s="3264" t="s">
        <v>22598</v>
      </c>
      <c r="F165" s="3419"/>
      <c r="G165" s="3264"/>
      <c r="H165" s="3404">
        <v>1</v>
      </c>
    </row>
    <row r="166" spans="1:8" ht="15.75" thickBot="1">
      <c r="A166" s="3419">
        <v>150</v>
      </c>
      <c r="B166" s="3419" t="s">
        <v>25833</v>
      </c>
      <c r="C166" s="3419" t="s">
        <v>25834</v>
      </c>
      <c r="D166" s="3420" t="s">
        <v>22599</v>
      </c>
      <c r="E166" s="3265"/>
      <c r="F166" s="3419" t="s">
        <v>6255</v>
      </c>
      <c r="G166" s="3264"/>
      <c r="H166" s="3404">
        <v>1</v>
      </c>
    </row>
    <row r="167" spans="1:8" ht="15.75" thickBot="1">
      <c r="A167" s="3419">
        <v>151</v>
      </c>
      <c r="B167" s="3419" t="s">
        <v>25831</v>
      </c>
      <c r="C167" s="3419" t="s">
        <v>25832</v>
      </c>
      <c r="D167" s="3420" t="s">
        <v>971</v>
      </c>
      <c r="E167" s="3264"/>
      <c r="F167" s="3419" t="s">
        <v>6255</v>
      </c>
      <c r="G167" s="3264"/>
    </row>
    <row r="168" spans="1:8" ht="15.75" thickBot="1">
      <c r="A168" s="3419">
        <v>152</v>
      </c>
      <c r="B168" s="3419" t="s">
        <v>25829</v>
      </c>
      <c r="C168" s="3419" t="s">
        <v>25830</v>
      </c>
      <c r="D168" s="3420" t="s">
        <v>22596</v>
      </c>
      <c r="E168" s="3264"/>
      <c r="F168" s="3419" t="s">
        <v>6255</v>
      </c>
      <c r="G168" s="3264"/>
    </row>
    <row r="169" spans="1:8" ht="15.75" thickBot="1">
      <c r="A169" s="3419">
        <v>153</v>
      </c>
      <c r="B169" s="3419" t="s">
        <v>25827</v>
      </c>
      <c r="C169" s="3419" t="s">
        <v>25828</v>
      </c>
      <c r="D169" s="3420" t="s">
        <v>22596</v>
      </c>
      <c r="E169" s="3264"/>
      <c r="F169" s="3419" t="s">
        <v>6255</v>
      </c>
      <c r="G169" s="3264"/>
    </row>
    <row r="170" spans="1:8" ht="15.75" thickBot="1">
      <c r="A170" s="3419">
        <v>154</v>
      </c>
      <c r="B170" s="3419" t="s">
        <v>25825</v>
      </c>
      <c r="C170" s="3419" t="s">
        <v>25826</v>
      </c>
      <c r="D170" s="3420" t="s">
        <v>22596</v>
      </c>
      <c r="E170" s="3264"/>
      <c r="F170" s="3419" t="s">
        <v>6255</v>
      </c>
      <c r="G170" s="3264"/>
    </row>
    <row r="171" spans="1:8" ht="15.75" thickBot="1">
      <c r="A171" s="3419">
        <v>155</v>
      </c>
      <c r="B171" s="3419" t="s">
        <v>25823</v>
      </c>
      <c r="C171" s="3419" t="s">
        <v>25824</v>
      </c>
      <c r="D171" s="3420" t="s">
        <v>22596</v>
      </c>
      <c r="E171" s="3264"/>
      <c r="F171" s="3419" t="s">
        <v>6255</v>
      </c>
      <c r="G171" s="3264"/>
    </row>
    <row r="172" spans="1:8" ht="15.75" thickBot="1">
      <c r="A172" s="3419">
        <v>156</v>
      </c>
      <c r="B172" s="3419" t="s">
        <v>25821</v>
      </c>
      <c r="C172" s="3419" t="s">
        <v>25822</v>
      </c>
      <c r="D172" s="3420" t="s">
        <v>22599</v>
      </c>
      <c r="E172" s="3264"/>
      <c r="F172" s="3419" t="s">
        <v>6255</v>
      </c>
      <c r="G172" s="3264"/>
      <c r="H172" s="3404">
        <v>1</v>
      </c>
    </row>
    <row r="173" spans="1:8" ht="15.75" thickBot="1">
      <c r="A173" s="3419">
        <v>157</v>
      </c>
      <c r="B173" s="3419" t="s">
        <v>25819</v>
      </c>
      <c r="C173" s="3419" t="s">
        <v>25820</v>
      </c>
      <c r="D173" s="3420" t="s">
        <v>22596</v>
      </c>
      <c r="E173" s="3265"/>
      <c r="F173" s="3419" t="s">
        <v>22877</v>
      </c>
      <c r="G173" s="3264"/>
    </row>
    <row r="174" spans="1:8" ht="15.75" thickBot="1">
      <c r="A174" s="3419">
        <v>158</v>
      </c>
      <c r="B174" s="3419" t="s">
        <v>25817</v>
      </c>
      <c r="C174" s="3419" t="s">
        <v>25818</v>
      </c>
      <c r="D174" s="3420" t="s">
        <v>22596</v>
      </c>
      <c r="E174" s="3264"/>
      <c r="F174" s="3419" t="s">
        <v>22877</v>
      </c>
      <c r="G174" s="3264"/>
    </row>
    <row r="175" spans="1:8" ht="15.75" thickBot="1">
      <c r="A175" s="3419">
        <v>159</v>
      </c>
      <c r="B175" s="3419" t="s">
        <v>25815</v>
      </c>
      <c r="C175" s="3419" t="s">
        <v>25816</v>
      </c>
      <c r="D175" s="3420" t="s">
        <v>22596</v>
      </c>
      <c r="E175" s="3264"/>
      <c r="F175" s="3419" t="s">
        <v>22877</v>
      </c>
      <c r="G175" s="3264"/>
    </row>
    <row r="176" spans="1:8" ht="15.75" thickBot="1">
      <c r="A176" s="3419">
        <v>160</v>
      </c>
      <c r="B176" s="3419" t="s">
        <v>25813</v>
      </c>
      <c r="C176" s="3419" t="s">
        <v>25814</v>
      </c>
      <c r="D176" s="3420" t="s">
        <v>22596</v>
      </c>
      <c r="E176" s="3264"/>
      <c r="F176" s="3419" t="s">
        <v>22877</v>
      </c>
      <c r="G176" s="3264"/>
    </row>
    <row r="177" spans="1:8" ht="15.75" thickBot="1">
      <c r="A177" s="3419">
        <v>161</v>
      </c>
      <c r="B177" s="3419" t="s">
        <v>25811</v>
      </c>
      <c r="C177" s="3419" t="s">
        <v>25812</v>
      </c>
      <c r="D177" s="3420" t="s">
        <v>22599</v>
      </c>
      <c r="E177" s="3264" t="s">
        <v>27672</v>
      </c>
      <c r="F177" s="3419" t="s">
        <v>6255</v>
      </c>
      <c r="G177" s="3264"/>
      <c r="H177" s="3404">
        <v>1</v>
      </c>
    </row>
    <row r="178" spans="1:8" ht="15.75" thickBot="1">
      <c r="A178" s="3419">
        <v>162</v>
      </c>
      <c r="B178" s="3419" t="s">
        <v>25809</v>
      </c>
      <c r="C178" s="3419" t="s">
        <v>25810</v>
      </c>
      <c r="D178" s="3420" t="s">
        <v>22599</v>
      </c>
      <c r="E178" s="3264" t="s">
        <v>22604</v>
      </c>
      <c r="F178" s="3419" t="s">
        <v>6255</v>
      </c>
      <c r="G178" s="3264"/>
      <c r="H178" s="3404">
        <v>1</v>
      </c>
    </row>
    <row r="179" spans="1:8" ht="15.75" thickBot="1">
      <c r="A179" s="3419">
        <v>163</v>
      </c>
      <c r="B179" s="3419" t="s">
        <v>25807</v>
      </c>
      <c r="C179" s="3419" t="s">
        <v>25808</v>
      </c>
      <c r="D179" s="3420" t="s">
        <v>22599</v>
      </c>
      <c r="E179" s="3264" t="s">
        <v>22604</v>
      </c>
      <c r="F179" s="3419" t="s">
        <v>6255</v>
      </c>
      <c r="G179" s="3264"/>
      <c r="H179" s="3404">
        <v>1</v>
      </c>
    </row>
    <row r="180" spans="1:8" ht="15.75" thickBot="1">
      <c r="A180" s="3419">
        <v>164</v>
      </c>
      <c r="B180" s="3419" t="s">
        <v>25805</v>
      </c>
      <c r="C180" s="3419" t="s">
        <v>25806</v>
      </c>
      <c r="D180" s="3420" t="s">
        <v>22596</v>
      </c>
      <c r="E180" s="3264" t="s">
        <v>27670</v>
      </c>
      <c r="F180" s="3419" t="s">
        <v>22877</v>
      </c>
      <c r="G180" s="3264"/>
      <c r="H180" s="3404">
        <v>1</v>
      </c>
    </row>
    <row r="181" spans="1:8" ht="15.75" thickBot="1">
      <c r="A181" s="3419"/>
      <c r="B181" s="3419"/>
      <c r="C181" s="3419"/>
      <c r="D181" s="3420" t="s">
        <v>27669</v>
      </c>
      <c r="E181" s="3264" t="s">
        <v>22598</v>
      </c>
      <c r="F181" s="3419"/>
      <c r="G181" s="3264"/>
      <c r="H181" s="3404">
        <v>1</v>
      </c>
    </row>
    <row r="182" spans="1:8" ht="15.75" thickBot="1">
      <c r="A182" s="3419"/>
      <c r="B182" s="3419"/>
      <c r="C182" s="3419"/>
      <c r="D182" s="3420" t="s">
        <v>27666</v>
      </c>
      <c r="E182" s="3264" t="s">
        <v>22598</v>
      </c>
      <c r="F182" s="3419"/>
      <c r="G182" s="3264"/>
      <c r="H182" s="3404">
        <v>1</v>
      </c>
    </row>
    <row r="183" spans="1:8" ht="15.75" thickBot="1">
      <c r="A183" s="3419">
        <v>165</v>
      </c>
      <c r="B183" s="3419" t="s">
        <v>25803</v>
      </c>
      <c r="C183" s="3419" t="s">
        <v>25804</v>
      </c>
      <c r="D183" s="3420" t="s">
        <v>22596</v>
      </c>
      <c r="E183" s="3264" t="s">
        <v>27670</v>
      </c>
      <c r="F183" s="3419" t="s">
        <v>22877</v>
      </c>
      <c r="G183" s="3264"/>
      <c r="H183" s="3404">
        <v>1</v>
      </c>
    </row>
    <row r="184" spans="1:8" ht="15.75" thickBot="1">
      <c r="A184" s="3419"/>
      <c r="B184" s="3419"/>
      <c r="C184" s="3419"/>
      <c r="D184" s="3420" t="s">
        <v>27669</v>
      </c>
      <c r="E184" s="3264" t="s">
        <v>22598</v>
      </c>
      <c r="F184" s="3419"/>
      <c r="G184" s="3264"/>
      <c r="H184" s="3404">
        <v>1</v>
      </c>
    </row>
    <row r="185" spans="1:8" ht="15.75" thickBot="1">
      <c r="A185" s="3419"/>
      <c r="B185" s="3419"/>
      <c r="C185" s="3419"/>
      <c r="D185" s="3420" t="s">
        <v>27666</v>
      </c>
      <c r="E185" s="3264" t="s">
        <v>22598</v>
      </c>
      <c r="F185" s="3419"/>
      <c r="G185" s="3264"/>
      <c r="H185" s="3404">
        <v>1</v>
      </c>
    </row>
    <row r="186" spans="1:8" ht="15.75" thickBot="1">
      <c r="A186" s="3419">
        <v>166</v>
      </c>
      <c r="B186" s="3419" t="s">
        <v>25801</v>
      </c>
      <c r="C186" s="3419" t="s">
        <v>25802</v>
      </c>
      <c r="D186" s="3420" t="s">
        <v>22599</v>
      </c>
      <c r="E186" s="3264"/>
      <c r="F186" s="3419" t="s">
        <v>6255</v>
      </c>
      <c r="G186" s="3264"/>
    </row>
    <row r="187" spans="1:8" ht="15.75" thickBot="1">
      <c r="A187" s="3419">
        <v>167</v>
      </c>
      <c r="B187" s="3419" t="s">
        <v>25799</v>
      </c>
      <c r="C187" s="3419" t="s">
        <v>25800</v>
      </c>
      <c r="D187" s="3420" t="s">
        <v>22596</v>
      </c>
      <c r="E187" s="3264" t="s">
        <v>27670</v>
      </c>
      <c r="F187" s="3419" t="s">
        <v>22877</v>
      </c>
      <c r="G187" s="3264"/>
      <c r="H187" s="3404">
        <v>1</v>
      </c>
    </row>
    <row r="188" spans="1:8" ht="15.75" thickBot="1">
      <c r="A188" s="3419"/>
      <c r="B188" s="3419"/>
      <c r="C188" s="3419"/>
      <c r="D188" s="3420" t="s">
        <v>27669</v>
      </c>
      <c r="E188" s="3264" t="s">
        <v>22598</v>
      </c>
      <c r="F188" s="3419"/>
      <c r="G188" s="3264"/>
      <c r="H188" s="3404">
        <v>1</v>
      </c>
    </row>
    <row r="189" spans="1:8" ht="15.75" thickBot="1">
      <c r="A189" s="3419"/>
      <c r="B189" s="3419"/>
      <c r="C189" s="3419"/>
      <c r="D189" s="3420" t="s">
        <v>27666</v>
      </c>
      <c r="E189" s="3264"/>
      <c r="F189" s="3419"/>
      <c r="G189" s="3264"/>
    </row>
    <row r="190" spans="1:8" ht="15.75" thickBot="1">
      <c r="A190" s="3419">
        <v>168</v>
      </c>
      <c r="B190" s="3419" t="s">
        <v>25797</v>
      </c>
      <c r="C190" s="3419" t="s">
        <v>25798</v>
      </c>
      <c r="D190" s="3420" t="s">
        <v>22599</v>
      </c>
      <c r="E190" s="3264" t="s">
        <v>22604</v>
      </c>
      <c r="F190" s="3419" t="s">
        <v>6255</v>
      </c>
      <c r="G190" s="3264"/>
      <c r="H190" s="3404">
        <v>1</v>
      </c>
    </row>
    <row r="191" spans="1:8" ht="15.75" thickBot="1">
      <c r="A191" s="3419">
        <v>169</v>
      </c>
      <c r="B191" s="3419" t="s">
        <v>25795</v>
      </c>
      <c r="C191" s="3419" t="s">
        <v>25796</v>
      </c>
      <c r="D191" s="3420" t="s">
        <v>22599</v>
      </c>
      <c r="E191" s="3264"/>
      <c r="F191" s="3419" t="s">
        <v>6255</v>
      </c>
      <c r="G191" s="3264"/>
    </row>
    <row r="192" spans="1:8" ht="15.75" thickBot="1">
      <c r="A192" s="3419">
        <v>170</v>
      </c>
      <c r="B192" s="3419" t="s">
        <v>25793</v>
      </c>
      <c r="C192" s="3419" t="s">
        <v>25794</v>
      </c>
      <c r="D192" s="3420" t="s">
        <v>22599</v>
      </c>
      <c r="E192" s="3264"/>
      <c r="F192" s="3419" t="s">
        <v>6255</v>
      </c>
      <c r="G192" s="3264"/>
    </row>
    <row r="193" spans="1:8" ht="15.75" thickBot="1">
      <c r="A193" s="3419">
        <v>171</v>
      </c>
      <c r="B193" s="3419" t="s">
        <v>25791</v>
      </c>
      <c r="C193" s="3419" t="s">
        <v>25792</v>
      </c>
      <c r="D193" s="3420" t="s">
        <v>22599</v>
      </c>
      <c r="E193" s="3264" t="s">
        <v>22604</v>
      </c>
      <c r="F193" s="3419" t="s">
        <v>6255</v>
      </c>
      <c r="G193" s="3264"/>
      <c r="H193" s="3404">
        <v>1</v>
      </c>
    </row>
    <row r="194" spans="1:8" ht="15.75" thickBot="1">
      <c r="A194" s="3419">
        <v>172</v>
      </c>
      <c r="B194" s="3419" t="s">
        <v>25789</v>
      </c>
      <c r="C194" s="3419" t="s">
        <v>25790</v>
      </c>
      <c r="D194" s="3420" t="s">
        <v>22599</v>
      </c>
      <c r="E194" s="3264" t="s">
        <v>27670</v>
      </c>
      <c r="F194" s="3419" t="s">
        <v>6255</v>
      </c>
      <c r="G194" s="3264"/>
      <c r="H194" s="3404">
        <v>1</v>
      </c>
    </row>
    <row r="195" spans="1:8" ht="15.75" thickBot="1">
      <c r="A195" s="3419"/>
      <c r="B195" s="3419"/>
      <c r="C195" s="3419"/>
      <c r="D195" s="3420" t="s">
        <v>27666</v>
      </c>
      <c r="E195" s="3264"/>
      <c r="F195" s="3419"/>
      <c r="G195" s="3264"/>
    </row>
    <row r="196" spans="1:8" ht="15.75" thickBot="1">
      <c r="A196" s="3419">
        <v>173</v>
      </c>
      <c r="B196" s="3419" t="s">
        <v>25787</v>
      </c>
      <c r="C196" s="3419" t="s">
        <v>25788</v>
      </c>
      <c r="D196" s="3420" t="s">
        <v>22599</v>
      </c>
      <c r="E196" s="3264"/>
      <c r="F196" s="3419" t="s">
        <v>6255</v>
      </c>
      <c r="G196" s="3264"/>
    </row>
    <row r="197" spans="1:8" ht="15.75" thickBot="1">
      <c r="A197" s="3419">
        <v>174</v>
      </c>
      <c r="B197" s="3419" t="s">
        <v>25785</v>
      </c>
      <c r="C197" s="3419" t="s">
        <v>25786</v>
      </c>
      <c r="D197" s="3420" t="s">
        <v>22599</v>
      </c>
      <c r="E197" s="3264"/>
      <c r="F197" s="3419" t="s">
        <v>6255</v>
      </c>
      <c r="G197" s="3264"/>
    </row>
    <row r="198" spans="1:8" ht="15.75" thickBot="1">
      <c r="A198" s="3419">
        <v>175</v>
      </c>
      <c r="B198" s="3419" t="s">
        <v>25783</v>
      </c>
      <c r="C198" s="3419" t="s">
        <v>25784</v>
      </c>
      <c r="D198" s="3420" t="s">
        <v>22599</v>
      </c>
      <c r="E198" s="3264"/>
      <c r="F198" s="3419" t="s">
        <v>6255</v>
      </c>
      <c r="G198" s="3264"/>
    </row>
    <row r="199" spans="1:8" ht="15.75" thickBot="1">
      <c r="A199" s="3419">
        <v>176</v>
      </c>
      <c r="B199" s="3419" t="s">
        <v>25781</v>
      </c>
      <c r="C199" s="3419" t="s">
        <v>25782</v>
      </c>
      <c r="D199" s="3420" t="s">
        <v>22599</v>
      </c>
      <c r="E199" s="3264" t="s">
        <v>27670</v>
      </c>
      <c r="F199" s="3419" t="s">
        <v>6255</v>
      </c>
      <c r="G199" s="3264"/>
      <c r="H199" s="3404">
        <v>1</v>
      </c>
    </row>
    <row r="200" spans="1:8" ht="15.75" thickBot="1">
      <c r="A200" s="3419"/>
      <c r="B200" s="3419"/>
      <c r="C200" s="3419"/>
      <c r="D200" s="3420" t="s">
        <v>27666</v>
      </c>
      <c r="E200" s="3264" t="s">
        <v>22598</v>
      </c>
      <c r="F200" s="3419"/>
      <c r="G200" s="3264"/>
      <c r="H200" s="3404">
        <v>1</v>
      </c>
    </row>
    <row r="201" spans="1:8" ht="15.75" thickBot="1">
      <c r="A201" s="3419">
        <v>177</v>
      </c>
      <c r="B201" s="3419" t="s">
        <v>25779</v>
      </c>
      <c r="C201" s="3419" t="s">
        <v>25780</v>
      </c>
      <c r="D201" s="3420" t="s">
        <v>22599</v>
      </c>
      <c r="E201" s="3264"/>
      <c r="F201" s="3419" t="s">
        <v>6255</v>
      </c>
      <c r="G201" s="3264"/>
    </row>
    <row r="202" spans="1:8" ht="15.75" thickBot="1">
      <c r="A202" s="3419">
        <v>178</v>
      </c>
      <c r="B202" s="3419" t="s">
        <v>25777</v>
      </c>
      <c r="C202" s="3419" t="s">
        <v>25778</v>
      </c>
      <c r="D202" s="3420" t="s">
        <v>971</v>
      </c>
      <c r="E202" s="3264" t="s">
        <v>27670</v>
      </c>
      <c r="F202" s="3419" t="s">
        <v>6255</v>
      </c>
      <c r="G202" s="3264"/>
      <c r="H202" s="3404">
        <v>1</v>
      </c>
    </row>
    <row r="203" spans="1:8" ht="15.75" thickBot="1">
      <c r="A203" s="3419"/>
      <c r="B203" s="3419"/>
      <c r="C203" s="3419"/>
      <c r="D203" s="3420" t="s">
        <v>27669</v>
      </c>
      <c r="E203" s="3264" t="s">
        <v>22598</v>
      </c>
      <c r="F203" s="3419"/>
      <c r="G203" s="3264"/>
      <c r="H203" s="3404">
        <v>1</v>
      </c>
    </row>
    <row r="204" spans="1:8" ht="15.75" thickBot="1">
      <c r="A204" s="3419"/>
      <c r="B204" s="3419"/>
      <c r="C204" s="3419"/>
      <c r="D204" s="3420" t="s">
        <v>27666</v>
      </c>
      <c r="E204" s="3264" t="s">
        <v>22598</v>
      </c>
      <c r="F204" s="3419"/>
      <c r="G204" s="3264"/>
      <c r="H204" s="3404">
        <v>1</v>
      </c>
    </row>
    <row r="205" spans="1:8" ht="15.75" thickBot="1">
      <c r="A205" s="3419">
        <v>179</v>
      </c>
      <c r="B205" s="3419" t="s">
        <v>25775</v>
      </c>
      <c r="C205" s="3419" t="s">
        <v>25776</v>
      </c>
      <c r="D205" s="3420" t="s">
        <v>22599</v>
      </c>
      <c r="E205" s="3264"/>
      <c r="F205" s="3419" t="s">
        <v>6255</v>
      </c>
      <c r="G205" s="3264"/>
    </row>
    <row r="206" spans="1:8" ht="15.75" thickBot="1">
      <c r="A206" s="3419">
        <v>180</v>
      </c>
      <c r="B206" s="3419" t="s">
        <v>25761</v>
      </c>
      <c r="C206" s="3419" t="s">
        <v>25774</v>
      </c>
      <c r="D206" s="3420" t="s">
        <v>22596</v>
      </c>
      <c r="E206" s="3264"/>
      <c r="F206" s="3419" t="s">
        <v>6255</v>
      </c>
      <c r="G206" s="3264"/>
    </row>
    <row r="207" spans="1:8" ht="15.75" thickBot="1">
      <c r="A207" s="3419">
        <v>181</v>
      </c>
      <c r="B207" s="3419" t="s">
        <v>25759</v>
      </c>
      <c r="C207" s="3419" t="s">
        <v>25773</v>
      </c>
      <c r="D207" s="3420" t="s">
        <v>22596</v>
      </c>
      <c r="E207" s="3265"/>
      <c r="F207" s="3419" t="s">
        <v>6255</v>
      </c>
      <c r="G207" s="3264"/>
      <c r="H207" s="3404">
        <v>1</v>
      </c>
    </row>
    <row r="208" spans="1:8" ht="15.75" thickBot="1">
      <c r="A208" s="3419">
        <v>182</v>
      </c>
      <c r="B208" s="3419" t="s">
        <v>25771</v>
      </c>
      <c r="C208" s="3419" t="s">
        <v>25772</v>
      </c>
      <c r="D208" s="3420" t="s">
        <v>22599</v>
      </c>
      <c r="E208" s="3264"/>
      <c r="F208" s="3419" t="s">
        <v>6255</v>
      </c>
      <c r="G208" s="3264"/>
    </row>
    <row r="209" spans="1:8" ht="15.75" thickBot="1">
      <c r="A209" s="3419">
        <v>183</v>
      </c>
      <c r="B209" s="3419" t="s">
        <v>25769</v>
      </c>
      <c r="C209" s="3419" t="s">
        <v>25770</v>
      </c>
      <c r="D209" s="3420" t="s">
        <v>22596</v>
      </c>
      <c r="E209" s="3264"/>
      <c r="F209" s="3419" t="s">
        <v>6255</v>
      </c>
      <c r="G209" s="3264"/>
    </row>
    <row r="210" spans="1:8" ht="15.75" thickBot="1">
      <c r="A210" s="3419">
        <v>184</v>
      </c>
      <c r="B210" s="3419" t="s">
        <v>25767</v>
      </c>
      <c r="C210" s="3419" t="s">
        <v>25768</v>
      </c>
      <c r="D210" s="3420" t="s">
        <v>22596</v>
      </c>
      <c r="E210" s="3264" t="s">
        <v>27670</v>
      </c>
      <c r="F210" s="3419" t="s">
        <v>6255</v>
      </c>
      <c r="G210" s="3264"/>
      <c r="H210" s="3404">
        <v>1</v>
      </c>
    </row>
    <row r="211" spans="1:8" ht="15.75" thickBot="1">
      <c r="A211" s="3419"/>
      <c r="B211" s="3419"/>
      <c r="C211" s="3419"/>
      <c r="D211" s="3420" t="s">
        <v>27669</v>
      </c>
      <c r="E211" s="3264"/>
      <c r="F211" s="3419"/>
      <c r="G211" s="3264"/>
    </row>
    <row r="212" spans="1:8" ht="15.75" thickBot="1">
      <c r="A212" s="3419"/>
      <c r="B212" s="3419"/>
      <c r="C212" s="3419"/>
      <c r="D212" s="3420" t="s">
        <v>27666</v>
      </c>
      <c r="E212" s="3264"/>
      <c r="F212" s="3419"/>
      <c r="G212" s="3264"/>
    </row>
    <row r="213" spans="1:8" ht="15.75" thickBot="1">
      <c r="A213" s="3419">
        <v>185</v>
      </c>
      <c r="B213" s="3419" t="s">
        <v>25765</v>
      </c>
      <c r="C213" s="3419" t="s">
        <v>25766</v>
      </c>
      <c r="D213" s="3420" t="s">
        <v>22596</v>
      </c>
      <c r="E213" s="3265"/>
      <c r="F213" s="3419" t="s">
        <v>6255</v>
      </c>
      <c r="G213" s="3264"/>
      <c r="H213" s="3404">
        <v>1</v>
      </c>
    </row>
    <row r="214" spans="1:8" ht="15.75" thickBot="1">
      <c r="A214" s="3419">
        <v>186</v>
      </c>
      <c r="B214" s="3419" t="s">
        <v>25763</v>
      </c>
      <c r="C214" s="3419" t="s">
        <v>25764</v>
      </c>
      <c r="D214" s="3420" t="s">
        <v>22596</v>
      </c>
      <c r="E214" s="3264" t="s">
        <v>27670</v>
      </c>
      <c r="F214" s="3419" t="s">
        <v>6255</v>
      </c>
      <c r="G214" s="3264"/>
      <c r="H214" s="3404">
        <v>1</v>
      </c>
    </row>
    <row r="215" spans="1:8" ht="15.75" thickBot="1">
      <c r="A215" s="3419"/>
      <c r="B215" s="3419"/>
      <c r="C215" s="3419"/>
      <c r="D215" s="3420" t="s">
        <v>27669</v>
      </c>
      <c r="E215" s="3264"/>
      <c r="F215" s="3419"/>
      <c r="G215" s="3264"/>
    </row>
    <row r="216" spans="1:8" ht="15.75" thickBot="1">
      <c r="A216" s="3419"/>
      <c r="B216" s="3419"/>
      <c r="C216" s="3419"/>
      <c r="D216" s="3420" t="s">
        <v>27666</v>
      </c>
      <c r="E216" s="3264"/>
      <c r="F216" s="3419"/>
      <c r="G216" s="3264"/>
    </row>
    <row r="217" spans="1:8" ht="15.75" thickBot="1">
      <c r="A217" s="3419">
        <v>187</v>
      </c>
      <c r="B217" s="3419" t="s">
        <v>25761</v>
      </c>
      <c r="C217" s="3419" t="s">
        <v>25762</v>
      </c>
      <c r="D217" s="3420" t="s">
        <v>22596</v>
      </c>
      <c r="E217" s="3264" t="s">
        <v>22598</v>
      </c>
      <c r="F217" s="3419" t="s">
        <v>6255</v>
      </c>
      <c r="G217" s="3264"/>
    </row>
    <row r="218" spans="1:8" ht="15.75" thickBot="1">
      <c r="A218" s="3419"/>
      <c r="B218" s="3419"/>
      <c r="C218" s="3419"/>
      <c r="D218" s="3420" t="s">
        <v>27669</v>
      </c>
      <c r="E218" s="3264" t="s">
        <v>22598</v>
      </c>
      <c r="F218" s="3419"/>
      <c r="G218" s="3264"/>
    </row>
    <row r="219" spans="1:8" ht="15.75" thickBot="1">
      <c r="A219" s="3419"/>
      <c r="B219" s="3419"/>
      <c r="C219" s="3419"/>
      <c r="D219" s="3420" t="s">
        <v>27666</v>
      </c>
      <c r="E219" s="3264" t="s">
        <v>22598</v>
      </c>
      <c r="F219" s="3419"/>
      <c r="G219" s="3264"/>
      <c r="H219" s="3404">
        <v>1</v>
      </c>
    </row>
    <row r="220" spans="1:8" ht="15.75" thickBot="1">
      <c r="A220" s="3419">
        <v>188</v>
      </c>
      <c r="B220" s="3419" t="s">
        <v>25759</v>
      </c>
      <c r="C220" s="3419" t="s">
        <v>25760</v>
      </c>
      <c r="D220" s="3420" t="s">
        <v>22596</v>
      </c>
      <c r="E220" s="3264" t="s">
        <v>22598</v>
      </c>
      <c r="F220" s="3419" t="s">
        <v>6255</v>
      </c>
      <c r="G220" s="3264"/>
    </row>
    <row r="221" spans="1:8" ht="15.75" thickBot="1">
      <c r="A221" s="3419"/>
      <c r="B221" s="3419"/>
      <c r="C221" s="3419"/>
      <c r="D221" s="3420" t="s">
        <v>27669</v>
      </c>
      <c r="E221" s="3264" t="s">
        <v>22598</v>
      </c>
      <c r="F221" s="3419"/>
      <c r="G221" s="3264"/>
      <c r="H221" s="3404">
        <v>1</v>
      </c>
    </row>
    <row r="222" spans="1:8" ht="15.75" thickBot="1">
      <c r="A222" s="3419"/>
      <c r="B222" s="3419"/>
      <c r="C222" s="3419"/>
      <c r="D222" s="3420" t="s">
        <v>27666</v>
      </c>
      <c r="E222" s="3264" t="s">
        <v>22598</v>
      </c>
      <c r="F222" s="3419"/>
      <c r="G222" s="3264"/>
      <c r="H222" s="3404">
        <v>1</v>
      </c>
    </row>
    <row r="223" spans="1:8" ht="15.75" thickBot="1">
      <c r="A223" s="3419">
        <v>189</v>
      </c>
      <c r="B223" s="3419" t="s">
        <v>25757</v>
      </c>
      <c r="C223" s="3419" t="s">
        <v>25758</v>
      </c>
      <c r="D223" s="3420" t="s">
        <v>22599</v>
      </c>
      <c r="E223" s="3264"/>
      <c r="F223" s="3419" t="s">
        <v>6255</v>
      </c>
      <c r="G223" s="3264"/>
    </row>
    <row r="224" spans="1:8" ht="15.75" thickBot="1">
      <c r="A224" s="3419">
        <v>190</v>
      </c>
      <c r="B224" s="3419" t="s">
        <v>25755</v>
      </c>
      <c r="C224" s="3419" t="s">
        <v>25756</v>
      </c>
      <c r="D224" s="3420" t="s">
        <v>22599</v>
      </c>
      <c r="E224" s="3264"/>
      <c r="F224" s="3419" t="s">
        <v>6255</v>
      </c>
      <c r="G224" s="3264"/>
    </row>
    <row r="225" spans="1:8" ht="15.75" thickBot="1">
      <c r="A225" s="3419">
        <v>191</v>
      </c>
      <c r="B225" s="3419" t="s">
        <v>25753</v>
      </c>
      <c r="C225" s="3419" t="s">
        <v>25754</v>
      </c>
      <c r="D225" s="3420" t="s">
        <v>22599</v>
      </c>
      <c r="E225" s="3264"/>
      <c r="F225" s="3419" t="s">
        <v>6255</v>
      </c>
      <c r="G225" s="3264"/>
    </row>
    <row r="226" spans="1:8" ht="15.75" thickBot="1">
      <c r="A226" s="3419">
        <v>192</v>
      </c>
      <c r="B226" s="3419" t="s">
        <v>25751</v>
      </c>
      <c r="C226" s="3419" t="s">
        <v>25752</v>
      </c>
      <c r="D226" s="3420" t="s">
        <v>22596</v>
      </c>
      <c r="E226" s="3264" t="s">
        <v>27672</v>
      </c>
      <c r="F226" s="3419" t="s">
        <v>6255</v>
      </c>
      <c r="G226" s="3264"/>
      <c r="H226" s="3404">
        <v>1</v>
      </c>
    </row>
    <row r="227" spans="1:8" ht="15.75" thickBot="1">
      <c r="A227" s="3419">
        <v>193</v>
      </c>
      <c r="B227" s="3419" t="s">
        <v>24426</v>
      </c>
      <c r="C227" s="3419" t="s">
        <v>25750</v>
      </c>
      <c r="D227" s="3420" t="s">
        <v>22599</v>
      </c>
      <c r="E227" s="3264" t="s">
        <v>22627</v>
      </c>
      <c r="F227" s="3419" t="s">
        <v>6255</v>
      </c>
      <c r="G227" s="3264"/>
      <c r="H227" s="3404">
        <v>1</v>
      </c>
    </row>
    <row r="228" spans="1:8" ht="15.75" thickBot="1">
      <c r="A228" s="3419">
        <v>194</v>
      </c>
      <c r="B228" s="3419" t="s">
        <v>25748</v>
      </c>
      <c r="C228" s="3419" t="s">
        <v>25749</v>
      </c>
      <c r="D228" s="3420" t="s">
        <v>971</v>
      </c>
      <c r="E228" s="3264"/>
      <c r="F228" s="3419" t="s">
        <v>6255</v>
      </c>
      <c r="G228" s="3264"/>
    </row>
    <row r="229" spans="1:8" ht="15.75" thickBot="1">
      <c r="A229" s="3419">
        <v>195</v>
      </c>
      <c r="B229" s="3419" t="s">
        <v>25746</v>
      </c>
      <c r="C229" s="3419" t="s">
        <v>25747</v>
      </c>
      <c r="D229" s="3420" t="s">
        <v>971</v>
      </c>
      <c r="E229" s="3264"/>
      <c r="F229" s="3419" t="s">
        <v>6255</v>
      </c>
      <c r="G229" s="3264"/>
    </row>
    <row r="230" spans="1:8" ht="15.75" thickBot="1">
      <c r="A230" s="3419">
        <v>196</v>
      </c>
      <c r="B230" s="3419" t="s">
        <v>25744</v>
      </c>
      <c r="C230" s="3419" t="s">
        <v>25745</v>
      </c>
      <c r="D230" s="3420" t="s">
        <v>971</v>
      </c>
      <c r="E230" s="3264"/>
      <c r="F230" s="3419" t="s">
        <v>6255</v>
      </c>
      <c r="G230" s="3264"/>
    </row>
    <row r="231" spans="1:8" ht="15.75" thickBot="1">
      <c r="A231" s="3419">
        <v>197</v>
      </c>
      <c r="B231" s="3419" t="s">
        <v>25742</v>
      </c>
      <c r="C231" s="3419" t="s">
        <v>25743</v>
      </c>
      <c r="D231" s="3420" t="s">
        <v>971</v>
      </c>
      <c r="E231" s="3264" t="s">
        <v>27673</v>
      </c>
      <c r="F231" s="3419" t="s">
        <v>6255</v>
      </c>
      <c r="G231" s="3264"/>
      <c r="H231" s="3404">
        <v>1</v>
      </c>
    </row>
    <row r="232" spans="1:8" ht="15.75" thickBot="1">
      <c r="A232" s="3419">
        <v>198</v>
      </c>
      <c r="B232" s="3419" t="s">
        <v>25729</v>
      </c>
      <c r="C232" s="3419" t="s">
        <v>25741</v>
      </c>
      <c r="D232" s="3420" t="s">
        <v>22599</v>
      </c>
      <c r="E232" s="3264" t="s">
        <v>22614</v>
      </c>
      <c r="F232" s="3419" t="s">
        <v>6255</v>
      </c>
      <c r="G232" s="3264"/>
      <c r="H232" s="3404">
        <v>1</v>
      </c>
    </row>
    <row r="233" spans="1:8" ht="15.75" thickBot="1">
      <c r="A233" s="3419">
        <v>199</v>
      </c>
      <c r="B233" s="3419" t="s">
        <v>25739</v>
      </c>
      <c r="C233" s="3419" t="s">
        <v>25740</v>
      </c>
      <c r="D233" s="3420" t="s">
        <v>22596</v>
      </c>
      <c r="E233" s="3264"/>
      <c r="F233" s="3419" t="s">
        <v>6255</v>
      </c>
      <c r="G233" s="3264"/>
    </row>
    <row r="234" spans="1:8" ht="15.75" thickBot="1">
      <c r="A234" s="3419">
        <v>200</v>
      </c>
      <c r="B234" s="3419" t="s">
        <v>25737</v>
      </c>
      <c r="C234" s="3419" t="s">
        <v>25738</v>
      </c>
      <c r="D234" s="3420" t="s">
        <v>971</v>
      </c>
      <c r="E234" s="3265"/>
      <c r="F234" s="3419" t="s">
        <v>6255</v>
      </c>
      <c r="G234" s="3264"/>
      <c r="H234" s="3404">
        <v>1</v>
      </c>
    </row>
    <row r="235" spans="1:8" ht="15.75" thickBot="1">
      <c r="A235" s="3419">
        <v>201</v>
      </c>
      <c r="B235" s="3419" t="s">
        <v>25735</v>
      </c>
      <c r="C235" s="3419" t="s">
        <v>25736</v>
      </c>
      <c r="D235" s="3420" t="s">
        <v>971</v>
      </c>
      <c r="E235" s="3265"/>
      <c r="F235" s="3419" t="s">
        <v>6255</v>
      </c>
      <c r="G235" s="3264"/>
      <c r="H235" s="3404">
        <v>1</v>
      </c>
    </row>
    <row r="236" spans="1:8" ht="15.75" thickBot="1">
      <c r="A236" s="3419">
        <v>202</v>
      </c>
      <c r="B236" s="3419" t="s">
        <v>25733</v>
      </c>
      <c r="C236" s="3419" t="s">
        <v>25734</v>
      </c>
      <c r="D236" s="3420" t="s">
        <v>971</v>
      </c>
      <c r="E236" s="3265"/>
      <c r="F236" s="3419" t="s">
        <v>6255</v>
      </c>
      <c r="G236" s="3264"/>
    </row>
    <row r="237" spans="1:8" ht="15.75" thickBot="1">
      <c r="A237" s="3419">
        <v>203</v>
      </c>
      <c r="B237" s="3419" t="s">
        <v>25731</v>
      </c>
      <c r="C237" s="3419" t="s">
        <v>25732</v>
      </c>
      <c r="D237" s="3420" t="s">
        <v>971</v>
      </c>
      <c r="E237" s="3265"/>
      <c r="F237" s="3419" t="s">
        <v>6255</v>
      </c>
      <c r="G237" s="3264"/>
    </row>
    <row r="238" spans="1:8" ht="15.75" thickBot="1">
      <c r="A238" s="3419">
        <v>204</v>
      </c>
      <c r="B238" s="3419" t="s">
        <v>25729</v>
      </c>
      <c r="C238" s="3419" t="s">
        <v>25730</v>
      </c>
      <c r="D238" s="3420" t="s">
        <v>22599</v>
      </c>
      <c r="E238" s="3264" t="s">
        <v>22614</v>
      </c>
      <c r="F238" s="3419" t="s">
        <v>6255</v>
      </c>
      <c r="G238" s="3264"/>
      <c r="H238" s="3404">
        <v>1</v>
      </c>
    </row>
    <row r="239" spans="1:8" ht="15.75" thickBot="1">
      <c r="A239" s="3419">
        <v>205</v>
      </c>
      <c r="B239" s="3419" t="s">
        <v>24426</v>
      </c>
      <c r="C239" s="3419" t="s">
        <v>25728</v>
      </c>
      <c r="D239" s="3420" t="s">
        <v>22599</v>
      </c>
      <c r="E239" s="3264" t="s">
        <v>22627</v>
      </c>
      <c r="F239" s="3419" t="s">
        <v>6255</v>
      </c>
      <c r="G239" s="3264"/>
      <c r="H239" s="3404">
        <v>1</v>
      </c>
    </row>
    <row r="240" spans="1:8" ht="15.75" thickBot="1">
      <c r="A240" s="3419">
        <v>206</v>
      </c>
      <c r="B240" s="3419" t="s">
        <v>25726</v>
      </c>
      <c r="C240" s="3419" t="s">
        <v>25727</v>
      </c>
      <c r="D240" s="3420" t="s">
        <v>971</v>
      </c>
      <c r="E240" s="3265"/>
      <c r="F240" s="3419" t="s">
        <v>6255</v>
      </c>
      <c r="G240" s="3264"/>
      <c r="H240" s="3404">
        <v>1</v>
      </c>
    </row>
    <row r="241" spans="1:8" ht="15.75" thickBot="1">
      <c r="A241" s="3419">
        <v>207</v>
      </c>
      <c r="B241" s="3419" t="s">
        <v>25724</v>
      </c>
      <c r="C241" s="3419" t="s">
        <v>25725</v>
      </c>
      <c r="D241" s="3420" t="s">
        <v>971</v>
      </c>
      <c r="E241" s="3265"/>
      <c r="F241" s="3419" t="s">
        <v>6255</v>
      </c>
      <c r="G241" s="3264"/>
      <c r="H241" s="3404">
        <v>1</v>
      </c>
    </row>
    <row r="242" spans="1:8" ht="15.75" thickBot="1">
      <c r="A242" s="3419">
        <v>208</v>
      </c>
      <c r="B242" s="3419" t="s">
        <v>25722</v>
      </c>
      <c r="C242" s="3419" t="s">
        <v>25723</v>
      </c>
      <c r="D242" s="3420" t="s">
        <v>22600</v>
      </c>
      <c r="E242" s="3264" t="s">
        <v>22604</v>
      </c>
      <c r="F242" s="3419" t="s">
        <v>6255</v>
      </c>
      <c r="G242" s="3264"/>
      <c r="H242" s="3404">
        <v>1</v>
      </c>
    </row>
    <row r="243" spans="1:8" ht="15.75" thickBot="1">
      <c r="A243" s="3419">
        <v>209</v>
      </c>
      <c r="B243" s="3419" t="s">
        <v>25720</v>
      </c>
      <c r="C243" s="3419" t="s">
        <v>25721</v>
      </c>
      <c r="D243" s="3420" t="s">
        <v>22600</v>
      </c>
      <c r="E243" s="3264" t="s">
        <v>22604</v>
      </c>
      <c r="F243" s="3419" t="s">
        <v>6255</v>
      </c>
      <c r="G243" s="3264"/>
      <c r="H243" s="3404">
        <v>1</v>
      </c>
    </row>
    <row r="244" spans="1:8" ht="15.75" thickBot="1">
      <c r="A244" s="3419">
        <v>210</v>
      </c>
      <c r="B244" s="3419" t="s">
        <v>25718</v>
      </c>
      <c r="C244" s="3419" t="s">
        <v>25719</v>
      </c>
      <c r="D244" s="3420" t="s">
        <v>22600</v>
      </c>
      <c r="E244" s="3264" t="s">
        <v>22604</v>
      </c>
      <c r="F244" s="3419" t="s">
        <v>6255</v>
      </c>
      <c r="G244" s="3264"/>
      <c r="H244" s="3404">
        <v>1</v>
      </c>
    </row>
    <row r="245" spans="1:8" ht="15.75" thickBot="1">
      <c r="A245" s="3419">
        <v>211</v>
      </c>
      <c r="B245" s="3419" t="s">
        <v>25716</v>
      </c>
      <c r="C245" s="3419" t="s">
        <v>25717</v>
      </c>
      <c r="D245" s="3420" t="s">
        <v>22600</v>
      </c>
      <c r="E245" s="3264" t="s">
        <v>22604</v>
      </c>
      <c r="F245" s="3419" t="s">
        <v>6255</v>
      </c>
      <c r="G245" s="3264"/>
      <c r="H245" s="3404">
        <v>1</v>
      </c>
    </row>
    <row r="246" spans="1:8" ht="15.75" thickBot="1">
      <c r="A246" s="3419">
        <v>212</v>
      </c>
      <c r="B246" s="3419" t="s">
        <v>25714</v>
      </c>
      <c r="C246" s="3419" t="s">
        <v>25715</v>
      </c>
      <c r="D246" s="3420" t="s">
        <v>22600</v>
      </c>
      <c r="E246" s="3264" t="s">
        <v>22604</v>
      </c>
      <c r="F246" s="3419" t="s">
        <v>6255</v>
      </c>
      <c r="G246" s="3264"/>
      <c r="H246" s="3404">
        <v>1</v>
      </c>
    </row>
    <row r="247" spans="1:8" ht="15.75" thickBot="1">
      <c r="A247" s="3419">
        <v>213</v>
      </c>
      <c r="B247" s="3419" t="s">
        <v>25712</v>
      </c>
      <c r="C247" s="3419" t="s">
        <v>25713</v>
      </c>
      <c r="D247" s="3420" t="s">
        <v>22600</v>
      </c>
      <c r="E247" s="3264" t="s">
        <v>22604</v>
      </c>
      <c r="F247" s="3419" t="s">
        <v>6255</v>
      </c>
      <c r="G247" s="3264"/>
      <c r="H247" s="3404">
        <v>1</v>
      </c>
    </row>
    <row r="248" spans="1:8" ht="15.75" thickBot="1">
      <c r="A248" s="3419">
        <v>214</v>
      </c>
      <c r="B248" s="3419" t="s">
        <v>25710</v>
      </c>
      <c r="C248" s="3419" t="s">
        <v>25711</v>
      </c>
      <c r="D248" s="3420" t="s">
        <v>22600</v>
      </c>
      <c r="E248" s="3264" t="s">
        <v>22604</v>
      </c>
      <c r="F248" s="3419" t="s">
        <v>6255</v>
      </c>
      <c r="G248" s="3264"/>
      <c r="H248" s="3404">
        <v>1</v>
      </c>
    </row>
    <row r="249" spans="1:8" ht="15.75" thickBot="1">
      <c r="A249" s="3419">
        <v>215</v>
      </c>
      <c r="B249" s="3419" t="s">
        <v>25708</v>
      </c>
      <c r="C249" s="3419" t="s">
        <v>25709</v>
      </c>
      <c r="D249" s="3420" t="s">
        <v>22600</v>
      </c>
      <c r="E249" s="3264" t="s">
        <v>22604</v>
      </c>
      <c r="F249" s="3419" t="s">
        <v>6255</v>
      </c>
      <c r="G249" s="3264"/>
      <c r="H249" s="3404">
        <v>1</v>
      </c>
    </row>
    <row r="250" spans="1:8" ht="15.75" thickBot="1">
      <c r="A250" s="3419">
        <v>216</v>
      </c>
      <c r="B250" s="3419" t="s">
        <v>25706</v>
      </c>
      <c r="C250" s="3419" t="s">
        <v>25707</v>
      </c>
      <c r="D250" s="3420" t="s">
        <v>22600</v>
      </c>
      <c r="E250" s="3264"/>
      <c r="F250" s="3419" t="s">
        <v>6255</v>
      </c>
      <c r="G250" s="3264"/>
    </row>
    <row r="251" spans="1:8" ht="15.75" thickBot="1">
      <c r="A251" s="3419">
        <v>217</v>
      </c>
      <c r="B251" s="3419" t="s">
        <v>25704</v>
      </c>
      <c r="C251" s="3419" t="s">
        <v>25705</v>
      </c>
      <c r="D251" s="3420" t="s">
        <v>22600</v>
      </c>
      <c r="E251" s="3264"/>
      <c r="F251" s="3419" t="s">
        <v>6255</v>
      </c>
      <c r="G251" s="3264"/>
    </row>
    <row r="252" spans="1:8" ht="15.75" thickBot="1">
      <c r="A252" s="3419">
        <v>218</v>
      </c>
      <c r="B252" s="3419" t="s">
        <v>25702</v>
      </c>
      <c r="C252" s="3419" t="s">
        <v>25703</v>
      </c>
      <c r="D252" s="3420" t="s">
        <v>971</v>
      </c>
      <c r="E252" s="3264"/>
      <c r="F252" s="3419" t="s">
        <v>6255</v>
      </c>
      <c r="G252" s="3264"/>
    </row>
    <row r="253" spans="1:8" ht="15.75" thickBot="1">
      <c r="A253" s="3419">
        <v>219</v>
      </c>
      <c r="B253" s="3419" t="s">
        <v>25700</v>
      </c>
      <c r="C253" s="3419" t="s">
        <v>25701</v>
      </c>
      <c r="D253" s="3420" t="s">
        <v>22600</v>
      </c>
      <c r="E253" s="3264"/>
      <c r="F253" s="3419" t="s">
        <v>6255</v>
      </c>
      <c r="G253" s="3264"/>
    </row>
    <row r="254" spans="1:8" ht="15.75" thickBot="1">
      <c r="A254" s="3419">
        <v>220</v>
      </c>
      <c r="B254" s="3419" t="s">
        <v>25698</v>
      </c>
      <c r="C254" s="3419" t="s">
        <v>25699</v>
      </c>
      <c r="D254" s="3420" t="s">
        <v>22600</v>
      </c>
      <c r="E254" s="3264" t="s">
        <v>22604</v>
      </c>
      <c r="F254" s="3419" t="s">
        <v>6255</v>
      </c>
      <c r="G254" s="3264"/>
      <c r="H254" s="3404">
        <v>1</v>
      </c>
    </row>
    <row r="255" spans="1:8" ht="15.75" thickBot="1">
      <c r="A255" s="3419">
        <v>221</v>
      </c>
      <c r="B255" s="3419" t="s">
        <v>25696</v>
      </c>
      <c r="C255" s="3419" t="s">
        <v>25697</v>
      </c>
      <c r="D255" s="3420" t="s">
        <v>22600</v>
      </c>
      <c r="E255" s="3264" t="s">
        <v>22604</v>
      </c>
      <c r="F255" s="3419" t="s">
        <v>6255</v>
      </c>
      <c r="G255" s="3264"/>
      <c r="H255" s="3404">
        <v>1</v>
      </c>
    </row>
    <row r="256" spans="1:8" ht="15.75" thickBot="1">
      <c r="A256" s="3419">
        <v>222</v>
      </c>
      <c r="B256" s="3419" t="s">
        <v>25694</v>
      </c>
      <c r="C256" s="3419" t="s">
        <v>25695</v>
      </c>
      <c r="D256" s="3420" t="s">
        <v>22600</v>
      </c>
      <c r="E256" s="3264" t="s">
        <v>22604</v>
      </c>
      <c r="F256" s="3419" t="s">
        <v>6255</v>
      </c>
      <c r="G256" s="3264"/>
      <c r="H256" s="3404">
        <v>1</v>
      </c>
    </row>
    <row r="257" spans="1:8" ht="15.75" thickBot="1">
      <c r="A257" s="3419">
        <v>223</v>
      </c>
      <c r="B257" s="3419" t="s">
        <v>25692</v>
      </c>
      <c r="C257" s="3419" t="s">
        <v>25693</v>
      </c>
      <c r="D257" s="3420" t="s">
        <v>22600</v>
      </c>
      <c r="E257" s="3264" t="s">
        <v>22604</v>
      </c>
      <c r="F257" s="3419" t="s">
        <v>6255</v>
      </c>
      <c r="G257" s="3264"/>
      <c r="H257" s="3404">
        <v>1</v>
      </c>
    </row>
    <row r="258" spans="1:8" ht="15.75" thickBot="1">
      <c r="A258" s="3419">
        <v>224</v>
      </c>
      <c r="B258" s="3419" t="s">
        <v>25690</v>
      </c>
      <c r="C258" s="3419" t="s">
        <v>25691</v>
      </c>
      <c r="D258" s="3420" t="s">
        <v>971</v>
      </c>
      <c r="E258" s="3264"/>
      <c r="F258" s="3419" t="s">
        <v>6255</v>
      </c>
      <c r="G258" s="3264"/>
    </row>
    <row r="259" spans="1:8" ht="15.75" thickBot="1">
      <c r="A259" s="3419">
        <v>225</v>
      </c>
      <c r="B259" s="3419" t="s">
        <v>25688</v>
      </c>
      <c r="C259" s="3419" t="s">
        <v>25689</v>
      </c>
      <c r="D259" s="3420" t="s">
        <v>22599</v>
      </c>
      <c r="E259" s="3264" t="s">
        <v>22604</v>
      </c>
      <c r="F259" s="3419" t="s">
        <v>6255</v>
      </c>
      <c r="G259" s="3264"/>
      <c r="H259" s="3404">
        <v>1</v>
      </c>
    </row>
    <row r="260" spans="1:8" ht="15.75" thickBot="1">
      <c r="A260" s="3419">
        <v>226</v>
      </c>
      <c r="B260" s="3419" t="s">
        <v>25686</v>
      </c>
      <c r="C260" s="3419" t="s">
        <v>25687</v>
      </c>
      <c r="D260" s="3420" t="s">
        <v>22599</v>
      </c>
      <c r="E260" s="3264" t="s">
        <v>22604</v>
      </c>
      <c r="F260" s="3419" t="s">
        <v>6255</v>
      </c>
      <c r="G260" s="3264"/>
      <c r="H260" s="3404">
        <v>1</v>
      </c>
    </row>
    <row r="261" spans="1:8" ht="15.75" thickBot="1">
      <c r="A261" s="3419">
        <v>227</v>
      </c>
      <c r="B261" s="3419" t="s">
        <v>25684</v>
      </c>
      <c r="C261" s="3419" t="s">
        <v>25685</v>
      </c>
      <c r="D261" s="3420" t="s">
        <v>22599</v>
      </c>
      <c r="E261" s="3264" t="s">
        <v>22604</v>
      </c>
      <c r="F261" s="3419" t="s">
        <v>6255</v>
      </c>
      <c r="G261" s="3264"/>
      <c r="H261" s="3404">
        <v>1</v>
      </c>
    </row>
    <row r="262" spans="1:8" ht="15.75" thickBot="1">
      <c r="A262" s="3419">
        <v>228</v>
      </c>
      <c r="B262" s="3419" t="s">
        <v>25682</v>
      </c>
      <c r="C262" s="3419" t="s">
        <v>25683</v>
      </c>
      <c r="D262" s="3420" t="s">
        <v>22599</v>
      </c>
      <c r="E262" s="3264"/>
      <c r="F262" s="3419" t="s">
        <v>6255</v>
      </c>
      <c r="G262" s="3264"/>
    </row>
    <row r="263" spans="1:8" ht="15.75" thickBot="1">
      <c r="A263" s="3419">
        <v>229</v>
      </c>
      <c r="B263" s="3419" t="s">
        <v>25680</v>
      </c>
      <c r="C263" s="3419" t="s">
        <v>25681</v>
      </c>
      <c r="D263" s="3420" t="s">
        <v>22599</v>
      </c>
      <c r="E263" s="3264" t="s">
        <v>22604</v>
      </c>
      <c r="F263" s="3419" t="s">
        <v>6255</v>
      </c>
      <c r="G263" s="3264"/>
      <c r="H263" s="3404">
        <v>1</v>
      </c>
    </row>
    <row r="264" spans="1:8" ht="15.75" thickBot="1">
      <c r="A264" s="3419">
        <v>230</v>
      </c>
      <c r="B264" s="3419" t="s">
        <v>25678</v>
      </c>
      <c r="C264" s="3419" t="s">
        <v>25679</v>
      </c>
      <c r="D264" s="3420" t="s">
        <v>22599</v>
      </c>
      <c r="E264" s="3264"/>
      <c r="F264" s="3419" t="s">
        <v>6255</v>
      </c>
      <c r="G264" s="3264"/>
    </row>
    <row r="265" spans="1:8" ht="15.75" thickBot="1">
      <c r="A265" s="3419">
        <v>231</v>
      </c>
      <c r="B265" s="3419" t="s">
        <v>25676</v>
      </c>
      <c r="C265" s="3419" t="s">
        <v>25677</v>
      </c>
      <c r="D265" s="3420" t="s">
        <v>22599</v>
      </c>
      <c r="E265" s="3264"/>
      <c r="F265" s="3419" t="s">
        <v>6255</v>
      </c>
      <c r="G265" s="3264"/>
    </row>
    <row r="266" spans="1:8" ht="15.75" thickBot="1">
      <c r="A266" s="3419">
        <v>232</v>
      </c>
      <c r="B266" s="3419" t="s">
        <v>25674</v>
      </c>
      <c r="C266" s="3419" t="s">
        <v>25675</v>
      </c>
      <c r="D266" s="3420" t="s">
        <v>22599</v>
      </c>
      <c r="E266" s="3264"/>
      <c r="F266" s="3419" t="s">
        <v>6255</v>
      </c>
      <c r="G266" s="3264"/>
    </row>
    <row r="267" spans="1:8" ht="15.75" thickBot="1">
      <c r="A267" s="3419">
        <v>233</v>
      </c>
      <c r="B267" s="3419" t="s">
        <v>25672</v>
      </c>
      <c r="C267" s="3419" t="s">
        <v>25673</v>
      </c>
      <c r="D267" s="3420" t="s">
        <v>22599</v>
      </c>
      <c r="E267" s="3264"/>
      <c r="F267" s="3419" t="s">
        <v>6255</v>
      </c>
      <c r="G267" s="3264"/>
    </row>
    <row r="268" spans="1:8" ht="15.75" thickBot="1">
      <c r="A268" s="3419">
        <v>234</v>
      </c>
      <c r="B268" s="3419" t="s">
        <v>25670</v>
      </c>
      <c r="C268" s="3419" t="s">
        <v>25671</v>
      </c>
      <c r="D268" s="3420" t="s">
        <v>22599</v>
      </c>
      <c r="E268" s="3264"/>
      <c r="F268" s="3419" t="s">
        <v>6255</v>
      </c>
      <c r="G268" s="3264"/>
    </row>
    <row r="269" spans="1:8" ht="15.75" thickBot="1">
      <c r="A269" s="3419">
        <v>235</v>
      </c>
      <c r="B269" s="3419" t="s">
        <v>25668</v>
      </c>
      <c r="C269" s="3419" t="s">
        <v>25669</v>
      </c>
      <c r="D269" s="3420" t="s">
        <v>22599</v>
      </c>
      <c r="E269" s="3264"/>
      <c r="F269" s="3419" t="s">
        <v>6255</v>
      </c>
      <c r="G269" s="3264"/>
    </row>
    <row r="270" spans="1:8" ht="15.75" thickBot="1">
      <c r="A270" s="3419">
        <v>236</v>
      </c>
      <c r="B270" s="3419" t="s">
        <v>25666</v>
      </c>
      <c r="C270" s="3419" t="s">
        <v>25667</v>
      </c>
      <c r="D270" s="3420" t="s">
        <v>22599</v>
      </c>
      <c r="E270" s="3264" t="s">
        <v>22604</v>
      </c>
      <c r="F270" s="3419" t="s">
        <v>6255</v>
      </c>
      <c r="G270" s="3264"/>
      <c r="H270" s="3404">
        <v>1</v>
      </c>
    </row>
    <row r="271" spans="1:8" ht="15.75" thickBot="1">
      <c r="A271" s="3419">
        <v>237</v>
      </c>
      <c r="B271" s="3419" t="s">
        <v>25664</v>
      </c>
      <c r="C271" s="3419" t="s">
        <v>25665</v>
      </c>
      <c r="D271" s="3420" t="s">
        <v>22599</v>
      </c>
      <c r="E271" s="3264"/>
      <c r="F271" s="3419" t="s">
        <v>6255</v>
      </c>
      <c r="G271" s="3264"/>
    </row>
    <row r="272" spans="1:8" ht="15.75" thickBot="1">
      <c r="A272" s="3419">
        <v>238</v>
      </c>
      <c r="B272" s="3419" t="s">
        <v>25662</v>
      </c>
      <c r="C272" s="3419" t="s">
        <v>25663</v>
      </c>
      <c r="D272" s="3420" t="s">
        <v>22599</v>
      </c>
      <c r="E272" s="3264"/>
      <c r="F272" s="3419" t="s">
        <v>6255</v>
      </c>
      <c r="G272" s="3264"/>
    </row>
    <row r="273" spans="1:8" ht="15.75" thickBot="1">
      <c r="A273" s="3419">
        <v>239</v>
      </c>
      <c r="B273" s="3419" t="s">
        <v>25660</v>
      </c>
      <c r="C273" s="3419" t="s">
        <v>25661</v>
      </c>
      <c r="D273" s="3420" t="s">
        <v>22599</v>
      </c>
      <c r="E273" s="3264"/>
      <c r="F273" s="3419" t="s">
        <v>6255</v>
      </c>
      <c r="G273" s="3264"/>
    </row>
    <row r="274" spans="1:8" ht="15.75" thickBot="1">
      <c r="A274" s="3419">
        <v>240</v>
      </c>
      <c r="B274" s="3419" t="s">
        <v>25658</v>
      </c>
      <c r="C274" s="3419" t="s">
        <v>25659</v>
      </c>
      <c r="D274" s="3420" t="s">
        <v>22599</v>
      </c>
      <c r="E274" s="3264" t="s">
        <v>22604</v>
      </c>
      <c r="F274" s="3419" t="s">
        <v>6255</v>
      </c>
      <c r="G274" s="3264"/>
      <c r="H274" s="3404">
        <v>1</v>
      </c>
    </row>
    <row r="275" spans="1:8" ht="15.75" thickBot="1">
      <c r="A275" s="3419">
        <v>241</v>
      </c>
      <c r="B275" s="3419" t="s">
        <v>25656</v>
      </c>
      <c r="C275" s="3419" t="s">
        <v>25657</v>
      </c>
      <c r="D275" s="3420" t="s">
        <v>22599</v>
      </c>
      <c r="E275" s="3264" t="s">
        <v>22604</v>
      </c>
      <c r="F275" s="3419" t="s">
        <v>6255</v>
      </c>
      <c r="G275" s="3264"/>
      <c r="H275" s="3404">
        <v>1</v>
      </c>
    </row>
    <row r="276" spans="1:8" ht="15.75" thickBot="1">
      <c r="A276" s="3419">
        <v>242</v>
      </c>
      <c r="B276" s="3419" t="s">
        <v>25654</v>
      </c>
      <c r="C276" s="3419" t="s">
        <v>25655</v>
      </c>
      <c r="D276" s="3420" t="s">
        <v>22599</v>
      </c>
      <c r="E276" s="3264"/>
      <c r="F276" s="3419" t="s">
        <v>6255</v>
      </c>
      <c r="G276" s="3264"/>
    </row>
    <row r="277" spans="1:8" ht="15.75" thickBot="1">
      <c r="A277" s="3419">
        <v>243</v>
      </c>
      <c r="B277" s="3419" t="s">
        <v>25652</v>
      </c>
      <c r="C277" s="3419" t="s">
        <v>25653</v>
      </c>
      <c r="D277" s="3420" t="s">
        <v>22599</v>
      </c>
      <c r="E277" s="3264"/>
      <c r="F277" s="3419" t="s">
        <v>6255</v>
      </c>
      <c r="G277" s="3264"/>
    </row>
    <row r="278" spans="1:8" ht="15.75" thickBot="1">
      <c r="A278" s="3419">
        <v>244</v>
      </c>
      <c r="B278" s="3419" t="s">
        <v>25650</v>
      </c>
      <c r="C278" s="3419" t="s">
        <v>25651</v>
      </c>
      <c r="D278" s="3420" t="s">
        <v>22599</v>
      </c>
      <c r="E278" s="3264"/>
      <c r="F278" s="3419" t="s">
        <v>6255</v>
      </c>
      <c r="G278" s="3264"/>
    </row>
    <row r="279" spans="1:8" ht="15.75" thickBot="1">
      <c r="A279" s="3419">
        <v>245</v>
      </c>
      <c r="B279" s="3419" t="s">
        <v>25648</v>
      </c>
      <c r="C279" s="3419" t="s">
        <v>25649</v>
      </c>
      <c r="D279" s="3420" t="s">
        <v>22599</v>
      </c>
      <c r="E279" s="3264"/>
      <c r="F279" s="3419" t="s">
        <v>6255</v>
      </c>
      <c r="G279" s="3264"/>
    </row>
    <row r="280" spans="1:8" ht="15.75" thickBot="1">
      <c r="A280" s="3419">
        <v>246</v>
      </c>
      <c r="B280" s="3419" t="s">
        <v>25646</v>
      </c>
      <c r="C280" s="3419" t="s">
        <v>25647</v>
      </c>
      <c r="D280" s="3420" t="s">
        <v>22599</v>
      </c>
      <c r="E280" s="3264"/>
      <c r="F280" s="3419" t="s">
        <v>6255</v>
      </c>
      <c r="G280" s="3264"/>
    </row>
    <row r="281" spans="1:8" ht="15.75" thickBot="1">
      <c r="A281" s="3419">
        <v>247</v>
      </c>
      <c r="B281" s="3419" t="s">
        <v>25644</v>
      </c>
      <c r="C281" s="3419" t="s">
        <v>25645</v>
      </c>
      <c r="D281" s="3420" t="s">
        <v>22599</v>
      </c>
      <c r="E281" s="3264"/>
      <c r="F281" s="3419" t="s">
        <v>6255</v>
      </c>
      <c r="G281" s="3264"/>
    </row>
    <row r="282" spans="1:8" ht="15.75" thickBot="1">
      <c r="A282" s="3419">
        <v>248</v>
      </c>
      <c r="B282" s="3419" t="s">
        <v>25642</v>
      </c>
      <c r="C282" s="3419" t="s">
        <v>25643</v>
      </c>
      <c r="D282" s="3420" t="s">
        <v>22599</v>
      </c>
      <c r="E282" s="3264"/>
      <c r="F282" s="3419" t="s">
        <v>6255</v>
      </c>
      <c r="G282" s="3264"/>
    </row>
    <row r="283" spans="1:8" ht="15.75" thickBot="1">
      <c r="A283" s="3419">
        <v>249</v>
      </c>
      <c r="B283" s="3419" t="s">
        <v>25640</v>
      </c>
      <c r="C283" s="3419" t="s">
        <v>25641</v>
      </c>
      <c r="D283" s="3420" t="s">
        <v>22599</v>
      </c>
      <c r="E283" s="3264" t="s">
        <v>22604</v>
      </c>
      <c r="F283" s="3419" t="s">
        <v>6255</v>
      </c>
      <c r="G283" s="3264"/>
      <c r="H283" s="3404">
        <v>1</v>
      </c>
    </row>
    <row r="284" spans="1:8" ht="15.75" thickBot="1">
      <c r="A284" s="3419">
        <v>250</v>
      </c>
      <c r="B284" s="3419" t="s">
        <v>25638</v>
      </c>
      <c r="C284" s="3419" t="s">
        <v>25639</v>
      </c>
      <c r="D284" s="3420" t="s">
        <v>22599</v>
      </c>
      <c r="E284" s="3264" t="s">
        <v>22604</v>
      </c>
      <c r="F284" s="3419" t="s">
        <v>6255</v>
      </c>
      <c r="G284" s="3264"/>
      <c r="H284" s="3404">
        <v>1</v>
      </c>
    </row>
    <row r="285" spans="1:8" ht="15.75" thickBot="1">
      <c r="A285" s="3419">
        <v>251</v>
      </c>
      <c r="B285" s="3419" t="s">
        <v>25636</v>
      </c>
      <c r="C285" s="3419" t="s">
        <v>25637</v>
      </c>
      <c r="D285" s="3420" t="s">
        <v>22599</v>
      </c>
      <c r="E285" s="3264"/>
      <c r="F285" s="3419" t="s">
        <v>6255</v>
      </c>
      <c r="G285" s="3264"/>
    </row>
    <row r="286" spans="1:8" ht="15.75" thickBot="1">
      <c r="A286" s="3419">
        <v>252</v>
      </c>
      <c r="B286" s="3419" t="s">
        <v>25634</v>
      </c>
      <c r="C286" s="3419" t="s">
        <v>25635</v>
      </c>
      <c r="D286" s="3420" t="s">
        <v>22599</v>
      </c>
      <c r="E286" s="3264"/>
      <c r="F286" s="3419" t="s">
        <v>6255</v>
      </c>
      <c r="G286" s="3264"/>
    </row>
    <row r="287" spans="1:8" ht="15.75" thickBot="1">
      <c r="A287" s="3419">
        <v>253</v>
      </c>
      <c r="B287" s="3419" t="s">
        <v>25632</v>
      </c>
      <c r="C287" s="3419" t="s">
        <v>25633</v>
      </c>
      <c r="D287" s="3420" t="s">
        <v>22599</v>
      </c>
      <c r="E287" s="3264"/>
      <c r="F287" s="3419" t="s">
        <v>6255</v>
      </c>
      <c r="G287" s="3264"/>
    </row>
    <row r="288" spans="1:8" ht="15.75" thickBot="1">
      <c r="A288" s="3419">
        <v>254</v>
      </c>
      <c r="B288" s="3419" t="s">
        <v>25630</v>
      </c>
      <c r="C288" s="3419" t="s">
        <v>25631</v>
      </c>
      <c r="D288" s="3420" t="s">
        <v>22599</v>
      </c>
      <c r="E288" s="3264" t="s">
        <v>22604</v>
      </c>
      <c r="F288" s="3419" t="s">
        <v>6255</v>
      </c>
      <c r="G288" s="3264"/>
      <c r="H288" s="3404">
        <v>1</v>
      </c>
    </row>
    <row r="289" spans="1:8" ht="15.75" thickBot="1">
      <c r="A289" s="3419">
        <v>255</v>
      </c>
      <c r="B289" s="3419" t="s">
        <v>25628</v>
      </c>
      <c r="C289" s="3419" t="s">
        <v>25629</v>
      </c>
      <c r="D289" s="3420" t="s">
        <v>22599</v>
      </c>
      <c r="E289" s="3265"/>
      <c r="F289" s="3419" t="s">
        <v>6255</v>
      </c>
      <c r="G289" s="3264"/>
      <c r="H289" s="3404">
        <v>1</v>
      </c>
    </row>
    <row r="290" spans="1:8" ht="15.75" thickBot="1">
      <c r="A290" s="3419">
        <v>256</v>
      </c>
      <c r="B290" s="3419" t="s">
        <v>25626</v>
      </c>
      <c r="C290" s="3419" t="s">
        <v>25627</v>
      </c>
      <c r="D290" s="3420" t="s">
        <v>22599</v>
      </c>
      <c r="E290" s="3265"/>
      <c r="F290" s="3419" t="s">
        <v>6255</v>
      </c>
      <c r="G290" s="3264"/>
      <c r="H290" s="3404">
        <v>1</v>
      </c>
    </row>
    <row r="291" spans="1:8" ht="15.75" thickBot="1">
      <c r="A291" s="3419">
        <v>257</v>
      </c>
      <c r="B291" s="3419" t="s">
        <v>25624</v>
      </c>
      <c r="C291" s="3419" t="s">
        <v>25625</v>
      </c>
      <c r="D291" s="3420" t="s">
        <v>22599</v>
      </c>
      <c r="E291" s="3264"/>
      <c r="F291" s="3419" t="s">
        <v>6255</v>
      </c>
      <c r="G291" s="3264"/>
    </row>
    <row r="292" spans="1:8" ht="15.75" thickBot="1">
      <c r="A292" s="3419">
        <v>258</v>
      </c>
      <c r="B292" s="3419" t="s">
        <v>25622</v>
      </c>
      <c r="C292" s="3419" t="s">
        <v>25623</v>
      </c>
      <c r="D292" s="3420" t="s">
        <v>22599</v>
      </c>
      <c r="E292" s="3264"/>
      <c r="F292" s="3419" t="s">
        <v>6255</v>
      </c>
      <c r="G292" s="3264"/>
    </row>
    <row r="293" spans="1:8" ht="15.75" thickBot="1">
      <c r="A293" s="3419">
        <v>259</v>
      </c>
      <c r="B293" s="3419" t="s">
        <v>25620</v>
      </c>
      <c r="C293" s="3419" t="s">
        <v>25621</v>
      </c>
      <c r="D293" s="3420" t="s">
        <v>22599</v>
      </c>
      <c r="E293" s="3264" t="s">
        <v>22604</v>
      </c>
      <c r="F293" s="3419" t="s">
        <v>6255</v>
      </c>
      <c r="G293" s="3264"/>
      <c r="H293" s="3404">
        <v>1</v>
      </c>
    </row>
    <row r="294" spans="1:8" ht="15.75" thickBot="1">
      <c r="A294" s="3419">
        <v>260</v>
      </c>
      <c r="B294" s="3419" t="s">
        <v>25618</v>
      </c>
      <c r="C294" s="3419" t="s">
        <v>25619</v>
      </c>
      <c r="D294" s="3420" t="s">
        <v>22596</v>
      </c>
      <c r="E294" s="3265"/>
      <c r="F294" s="3419" t="s">
        <v>22877</v>
      </c>
      <c r="G294" s="3264"/>
      <c r="H294" s="3404">
        <v>1</v>
      </c>
    </row>
    <row r="295" spans="1:8" ht="15.75" thickBot="1">
      <c r="A295" s="3419">
        <v>261</v>
      </c>
      <c r="B295" s="3419" t="s">
        <v>25616</v>
      </c>
      <c r="C295" s="3419" t="s">
        <v>25617</v>
      </c>
      <c r="D295" s="3420" t="s">
        <v>22599</v>
      </c>
      <c r="E295" s="3265"/>
      <c r="F295" s="3419" t="s">
        <v>22877</v>
      </c>
      <c r="G295" s="3264"/>
      <c r="H295" s="3404">
        <v>1</v>
      </c>
    </row>
    <row r="296" spans="1:8" ht="15.75" thickBot="1">
      <c r="A296" s="3419">
        <v>262</v>
      </c>
      <c r="B296" s="3419" t="s">
        <v>25614</v>
      </c>
      <c r="C296" s="3419" t="s">
        <v>25615</v>
      </c>
      <c r="D296" s="3420" t="s">
        <v>22599</v>
      </c>
      <c r="E296" s="3264"/>
      <c r="F296" s="3419" t="s">
        <v>22877</v>
      </c>
      <c r="G296" s="3264"/>
      <c r="H296" s="3404">
        <v>1</v>
      </c>
    </row>
    <row r="297" spans="1:8" ht="15.75" thickBot="1">
      <c r="A297" s="3419">
        <v>263</v>
      </c>
      <c r="B297" s="3419" t="s">
        <v>25612</v>
      </c>
      <c r="C297" s="3419" t="s">
        <v>25613</v>
      </c>
      <c r="D297" s="3420" t="s">
        <v>22596</v>
      </c>
      <c r="E297" s="3264" t="s">
        <v>27670</v>
      </c>
      <c r="F297" s="3419" t="s">
        <v>6255</v>
      </c>
      <c r="G297" s="3264"/>
      <c r="H297" s="3404">
        <v>1</v>
      </c>
    </row>
    <row r="298" spans="1:8" ht="15.75" thickBot="1">
      <c r="A298" s="3419"/>
      <c r="B298" s="3419"/>
      <c r="C298" s="3419"/>
      <c r="D298" s="3420" t="s">
        <v>27666</v>
      </c>
      <c r="E298" s="3264"/>
      <c r="F298" s="3419"/>
      <c r="G298" s="3264"/>
    </row>
    <row r="299" spans="1:8" ht="15.75" thickBot="1">
      <c r="A299" s="3419">
        <v>264</v>
      </c>
      <c r="B299" s="3419" t="s">
        <v>24470</v>
      </c>
      <c r="C299" s="3419" t="s">
        <v>25611</v>
      </c>
      <c r="D299" s="3420" t="s">
        <v>22596</v>
      </c>
      <c r="E299" s="3264" t="s">
        <v>22598</v>
      </c>
      <c r="F299" s="3419" t="s">
        <v>22877</v>
      </c>
      <c r="G299" s="3264"/>
      <c r="H299" s="3404">
        <v>1</v>
      </c>
    </row>
    <row r="300" spans="1:8" ht="15.75" thickBot="1">
      <c r="A300" s="3419">
        <v>265</v>
      </c>
      <c r="B300" s="3419" t="s">
        <v>25609</v>
      </c>
      <c r="C300" s="3419" t="s">
        <v>25610</v>
      </c>
      <c r="D300" s="3420" t="s">
        <v>22596</v>
      </c>
      <c r="E300" s="3264" t="s">
        <v>22598</v>
      </c>
      <c r="F300" s="3419" t="s">
        <v>22877</v>
      </c>
      <c r="G300" s="3264"/>
      <c r="H300" s="3404">
        <v>1</v>
      </c>
    </row>
    <row r="301" spans="1:8" ht="15.75" thickBot="1">
      <c r="A301" s="3419">
        <v>266</v>
      </c>
      <c r="B301" s="3419" t="s">
        <v>25214</v>
      </c>
      <c r="C301" s="3419" t="s">
        <v>25608</v>
      </c>
      <c r="D301" s="3420" t="s">
        <v>971</v>
      </c>
      <c r="E301" s="3265"/>
      <c r="F301" s="3419" t="s">
        <v>22877</v>
      </c>
      <c r="G301" s="3264"/>
      <c r="H301" s="3404">
        <v>1</v>
      </c>
    </row>
    <row r="302" spans="1:8" ht="15.75" thickBot="1">
      <c r="A302" s="3419">
        <v>267</v>
      </c>
      <c r="B302" s="3419" t="s">
        <v>25606</v>
      </c>
      <c r="C302" s="3419" t="s">
        <v>25607</v>
      </c>
      <c r="D302" s="3420" t="s">
        <v>22599</v>
      </c>
      <c r="E302" s="3265"/>
      <c r="F302" s="3419" t="s">
        <v>22877</v>
      </c>
      <c r="G302" s="3264"/>
    </row>
    <row r="303" spans="1:8" ht="15.75" thickBot="1">
      <c r="A303" s="3419">
        <v>268</v>
      </c>
      <c r="B303" s="3419" t="s">
        <v>25604</v>
      </c>
      <c r="C303" s="3419" t="s">
        <v>25605</v>
      </c>
      <c r="D303" s="3420" t="s">
        <v>22596</v>
      </c>
      <c r="E303" s="3265"/>
      <c r="F303" s="3419" t="s">
        <v>22877</v>
      </c>
      <c r="G303" s="3264"/>
      <c r="H303" s="3404">
        <v>1</v>
      </c>
    </row>
    <row r="304" spans="1:8" ht="15.75" thickBot="1">
      <c r="A304" s="3419">
        <v>269</v>
      </c>
      <c r="B304" s="3419" t="s">
        <v>25027</v>
      </c>
      <c r="C304" s="3419" t="s">
        <v>25603</v>
      </c>
      <c r="D304" s="3420" t="s">
        <v>22599</v>
      </c>
      <c r="E304" s="3264" t="s">
        <v>27670</v>
      </c>
      <c r="F304" s="3419" t="s">
        <v>22877</v>
      </c>
      <c r="G304" s="3264"/>
    </row>
    <row r="305" spans="1:8" ht="15.75" thickBot="1">
      <c r="A305" s="3419"/>
      <c r="B305" s="3419"/>
      <c r="C305" s="3419"/>
      <c r="D305" s="3420" t="s">
        <v>27666</v>
      </c>
      <c r="E305" s="3264" t="s">
        <v>22598</v>
      </c>
      <c r="F305" s="3419"/>
      <c r="G305" s="3264"/>
    </row>
    <row r="306" spans="1:8" ht="15.75" thickBot="1">
      <c r="A306" s="3419">
        <v>270</v>
      </c>
      <c r="B306" s="3419" t="s">
        <v>24773</v>
      </c>
      <c r="C306" s="3419" t="s">
        <v>25602</v>
      </c>
      <c r="D306" s="3420" t="s">
        <v>22596</v>
      </c>
      <c r="E306" s="3265"/>
      <c r="F306" s="3419" t="s">
        <v>22877</v>
      </c>
      <c r="G306" s="3264"/>
      <c r="H306" s="3404">
        <v>1</v>
      </c>
    </row>
    <row r="307" spans="1:8" ht="15.75" thickBot="1">
      <c r="A307" s="3419">
        <v>271</v>
      </c>
      <c r="B307" s="3419" t="s">
        <v>25600</v>
      </c>
      <c r="C307" s="3419" t="s">
        <v>25601</v>
      </c>
      <c r="D307" s="3420" t="s">
        <v>22599</v>
      </c>
      <c r="E307" s="3265"/>
      <c r="F307" s="3419" t="s">
        <v>22877</v>
      </c>
      <c r="G307" s="3264"/>
      <c r="H307" s="3404">
        <v>1</v>
      </c>
    </row>
    <row r="308" spans="1:8" ht="15.75" thickBot="1">
      <c r="A308" s="3419">
        <v>272</v>
      </c>
      <c r="B308" s="3419" t="s">
        <v>24454</v>
      </c>
      <c r="C308" s="3419" t="s">
        <v>25599</v>
      </c>
      <c r="D308" s="3420" t="s">
        <v>971</v>
      </c>
      <c r="E308" s="3264" t="s">
        <v>27670</v>
      </c>
      <c r="F308" s="3419" t="s">
        <v>22877</v>
      </c>
      <c r="G308" s="3264"/>
      <c r="H308" s="3404">
        <v>1</v>
      </c>
    </row>
    <row r="309" spans="1:8" ht="15.75" thickBot="1">
      <c r="A309" s="3419"/>
      <c r="B309" s="3419"/>
      <c r="C309" s="3419"/>
      <c r="D309" s="3420" t="s">
        <v>27669</v>
      </c>
      <c r="E309" s="3264"/>
      <c r="F309" s="3419"/>
      <c r="G309" s="3264"/>
    </row>
    <row r="310" spans="1:8" ht="15.75" thickBot="1">
      <c r="A310" s="3419"/>
      <c r="B310" s="3419"/>
      <c r="C310" s="3419"/>
      <c r="D310" s="3420" t="s">
        <v>27666</v>
      </c>
      <c r="E310" s="3264"/>
      <c r="F310" s="3419"/>
      <c r="G310" s="3264"/>
    </row>
    <row r="311" spans="1:8" ht="15.75" thickBot="1">
      <c r="A311" s="3419">
        <v>273</v>
      </c>
      <c r="B311" s="3419" t="s">
        <v>25597</v>
      </c>
      <c r="C311" s="3419" t="s">
        <v>25598</v>
      </c>
      <c r="D311" s="3420" t="s">
        <v>971</v>
      </c>
      <c r="E311" s="3265"/>
      <c r="F311" s="3419" t="s">
        <v>22877</v>
      </c>
      <c r="G311" s="3264"/>
    </row>
    <row r="312" spans="1:8" ht="15.75" thickBot="1">
      <c r="A312" s="3419">
        <v>274</v>
      </c>
      <c r="B312" s="3419" t="s">
        <v>25595</v>
      </c>
      <c r="C312" s="3419" t="s">
        <v>25596</v>
      </c>
      <c r="D312" s="3420" t="s">
        <v>971</v>
      </c>
      <c r="E312" s="3265"/>
      <c r="F312" s="3419" t="s">
        <v>22877</v>
      </c>
      <c r="G312" s="3264"/>
      <c r="H312" s="3404">
        <v>1</v>
      </c>
    </row>
    <row r="313" spans="1:8" ht="15.75" thickBot="1">
      <c r="A313" s="3419">
        <v>275</v>
      </c>
      <c r="B313" s="3419" t="s">
        <v>25593</v>
      </c>
      <c r="C313" s="3419" t="s">
        <v>25594</v>
      </c>
      <c r="D313" s="3420" t="s">
        <v>22596</v>
      </c>
      <c r="E313" s="3265"/>
      <c r="F313" s="3419" t="s">
        <v>22877</v>
      </c>
      <c r="G313" s="3264"/>
      <c r="H313" s="3404">
        <v>1</v>
      </c>
    </row>
    <row r="314" spans="1:8" ht="15.75" thickBot="1">
      <c r="A314" s="3419">
        <v>276</v>
      </c>
      <c r="B314" s="3419" t="s">
        <v>24468</v>
      </c>
      <c r="C314" s="3419" t="s">
        <v>25592</v>
      </c>
      <c r="D314" s="3420" t="s">
        <v>971</v>
      </c>
      <c r="E314" s="3264" t="s">
        <v>22604</v>
      </c>
      <c r="F314" s="3419" t="s">
        <v>22877</v>
      </c>
      <c r="G314" s="3264"/>
      <c r="H314" s="3404">
        <v>1</v>
      </c>
    </row>
    <row r="315" spans="1:8" ht="15.75" thickBot="1">
      <c r="A315" s="3419"/>
      <c r="B315" s="3419"/>
      <c r="C315" s="3419"/>
      <c r="D315" s="3420" t="s">
        <v>27669</v>
      </c>
      <c r="E315" s="3264"/>
      <c r="F315" s="3419"/>
      <c r="G315" s="3264"/>
    </row>
    <row r="316" spans="1:8" ht="15.75" thickBot="1">
      <c r="A316" s="3419"/>
      <c r="B316" s="3419"/>
      <c r="C316" s="3419"/>
      <c r="D316" s="3420" t="s">
        <v>27666</v>
      </c>
      <c r="E316" s="3264"/>
      <c r="F316" s="3419"/>
      <c r="G316" s="3264"/>
    </row>
    <row r="317" spans="1:8" ht="15.75" thickBot="1">
      <c r="A317" s="3419">
        <v>277</v>
      </c>
      <c r="B317" s="3419" t="s">
        <v>25590</v>
      </c>
      <c r="C317" s="3419" t="s">
        <v>25591</v>
      </c>
      <c r="D317" s="3420" t="s">
        <v>971</v>
      </c>
      <c r="E317" s="3264" t="s">
        <v>22614</v>
      </c>
      <c r="F317" s="3419" t="s">
        <v>22877</v>
      </c>
      <c r="G317" s="3264"/>
      <c r="H317" s="3404">
        <v>1</v>
      </c>
    </row>
    <row r="318" spans="1:8" ht="15.75" thickBot="1">
      <c r="A318" s="3419"/>
      <c r="B318" s="3419"/>
      <c r="C318" s="3419"/>
      <c r="D318" s="3420" t="s">
        <v>27669</v>
      </c>
      <c r="E318" s="3264"/>
      <c r="F318" s="3419"/>
      <c r="G318" s="3264"/>
    </row>
    <row r="319" spans="1:8" ht="15.75" thickBot="1">
      <c r="A319" s="3419">
        <v>278</v>
      </c>
      <c r="B319" s="3419" t="s">
        <v>25178</v>
      </c>
      <c r="C319" s="3419" t="s">
        <v>25589</v>
      </c>
      <c r="D319" s="3420" t="s">
        <v>22599</v>
      </c>
      <c r="E319" s="3264" t="s">
        <v>27670</v>
      </c>
      <c r="F319" s="3419" t="s">
        <v>22877</v>
      </c>
      <c r="G319" s="3264"/>
      <c r="H319" s="3404">
        <v>1</v>
      </c>
    </row>
    <row r="320" spans="1:8" ht="15.75" thickBot="1">
      <c r="A320" s="3419"/>
      <c r="B320" s="3419"/>
      <c r="C320" s="3419"/>
      <c r="D320" s="3420" t="s">
        <v>22599</v>
      </c>
      <c r="E320" s="3264" t="s">
        <v>22598</v>
      </c>
      <c r="F320" s="3419"/>
      <c r="G320" s="3264"/>
    </row>
    <row r="321" spans="1:8" ht="15.75" thickBot="1">
      <c r="A321" s="3419">
        <v>279</v>
      </c>
      <c r="B321" s="3419" t="s">
        <v>25587</v>
      </c>
      <c r="C321" s="3419" t="s">
        <v>25588</v>
      </c>
      <c r="D321" s="3420" t="s">
        <v>22599</v>
      </c>
      <c r="E321" s="3264"/>
      <c r="F321" s="3419" t="s">
        <v>22877</v>
      </c>
      <c r="G321" s="3264"/>
    </row>
    <row r="322" spans="1:8" ht="15.75" thickBot="1">
      <c r="A322" s="3419">
        <v>280</v>
      </c>
      <c r="B322" s="3419" t="s">
        <v>25585</v>
      </c>
      <c r="C322" s="3419" t="s">
        <v>25586</v>
      </c>
      <c r="D322" s="3420" t="s">
        <v>971</v>
      </c>
      <c r="E322" s="3264" t="s">
        <v>22614</v>
      </c>
      <c r="F322" s="3419" t="s">
        <v>22877</v>
      </c>
      <c r="G322" s="3264"/>
      <c r="H322" s="3404">
        <v>1</v>
      </c>
    </row>
    <row r="323" spans="1:8" ht="15.75" thickBot="1">
      <c r="A323" s="3419"/>
      <c r="B323" s="3419"/>
      <c r="C323" s="3419"/>
      <c r="D323" s="3420" t="s">
        <v>27666</v>
      </c>
      <c r="E323" s="3264" t="s">
        <v>22598</v>
      </c>
      <c r="F323" s="3419"/>
      <c r="G323" s="3264"/>
    </row>
    <row r="324" spans="1:8" ht="15.75" thickBot="1">
      <c r="A324" s="3419">
        <v>281</v>
      </c>
      <c r="B324" s="3419" t="s">
        <v>25583</v>
      </c>
      <c r="C324" s="3419" t="s">
        <v>25584</v>
      </c>
      <c r="D324" s="3420" t="s">
        <v>22599</v>
      </c>
      <c r="E324" s="3264"/>
      <c r="F324" s="3419" t="s">
        <v>22877</v>
      </c>
      <c r="G324" s="3264"/>
    </row>
    <row r="325" spans="1:8" ht="15.75" thickBot="1">
      <c r="A325" s="3419">
        <v>282</v>
      </c>
      <c r="B325" s="3419" t="s">
        <v>25029</v>
      </c>
      <c r="C325" s="3419" t="s">
        <v>25582</v>
      </c>
      <c r="D325" s="3420" t="s">
        <v>22596</v>
      </c>
      <c r="E325" s="3265"/>
      <c r="F325" s="3419" t="s">
        <v>22877</v>
      </c>
      <c r="G325" s="3264"/>
      <c r="H325" s="3404">
        <v>1</v>
      </c>
    </row>
    <row r="326" spans="1:8" ht="15.75" thickBot="1">
      <c r="A326" s="3419">
        <v>283</v>
      </c>
      <c r="B326" s="3419" t="s">
        <v>25580</v>
      </c>
      <c r="C326" s="3419" t="s">
        <v>25581</v>
      </c>
      <c r="D326" s="3420" t="s">
        <v>971</v>
      </c>
      <c r="E326" s="3265"/>
      <c r="F326" s="3419" t="s">
        <v>22877</v>
      </c>
      <c r="G326" s="3264"/>
      <c r="H326" s="3404">
        <v>1</v>
      </c>
    </row>
    <row r="327" spans="1:8" ht="15.75" thickBot="1">
      <c r="A327" s="3419">
        <v>284</v>
      </c>
      <c r="B327" s="3419" t="s">
        <v>25578</v>
      </c>
      <c r="C327" s="3419" t="s">
        <v>25579</v>
      </c>
      <c r="D327" s="3420" t="s">
        <v>971</v>
      </c>
      <c r="E327" s="3264" t="s">
        <v>22604</v>
      </c>
      <c r="F327" s="3419" t="s">
        <v>22877</v>
      </c>
      <c r="G327" s="3264"/>
      <c r="H327" s="3404">
        <v>1</v>
      </c>
    </row>
    <row r="328" spans="1:8" ht="15.75" thickBot="1">
      <c r="A328" s="3419">
        <v>285</v>
      </c>
      <c r="B328" s="3419" t="s">
        <v>25576</v>
      </c>
      <c r="C328" s="3419" t="s">
        <v>25577</v>
      </c>
      <c r="D328" s="3420" t="s">
        <v>22596</v>
      </c>
      <c r="E328" s="3264" t="s">
        <v>22604</v>
      </c>
      <c r="F328" s="3419" t="s">
        <v>22877</v>
      </c>
      <c r="G328" s="3264"/>
      <c r="H328" s="3404">
        <v>1</v>
      </c>
    </row>
    <row r="329" spans="1:8" ht="15.75" thickBot="1">
      <c r="A329" s="3419"/>
      <c r="B329" s="3419"/>
      <c r="C329" s="3419"/>
      <c r="D329" s="3420" t="s">
        <v>27669</v>
      </c>
      <c r="E329" s="3264"/>
      <c r="F329" s="3419"/>
      <c r="G329" s="3264"/>
    </row>
    <row r="330" spans="1:8" ht="15.75" thickBot="1">
      <c r="A330" s="3419">
        <v>286</v>
      </c>
      <c r="B330" s="3419" t="s">
        <v>25022</v>
      </c>
      <c r="C330" s="3419" t="s">
        <v>25575</v>
      </c>
      <c r="D330" s="3420" t="s">
        <v>22599</v>
      </c>
      <c r="E330" s="3264" t="s">
        <v>27674</v>
      </c>
      <c r="F330" s="3419" t="s">
        <v>22877</v>
      </c>
      <c r="G330" s="3404" t="s">
        <v>27675</v>
      </c>
      <c r="H330" s="3404">
        <v>1</v>
      </c>
    </row>
    <row r="331" spans="1:8" ht="15.75" thickBot="1">
      <c r="A331" s="3419">
        <v>287</v>
      </c>
      <c r="B331" s="3419" t="s">
        <v>25573</v>
      </c>
      <c r="C331" s="3419" t="s">
        <v>25574</v>
      </c>
      <c r="D331" s="3420" t="s">
        <v>22599</v>
      </c>
      <c r="E331" s="3264"/>
      <c r="F331" s="3419" t="s">
        <v>22877</v>
      </c>
      <c r="G331" s="3264"/>
      <c r="H331" s="3404">
        <v>1</v>
      </c>
    </row>
    <row r="332" spans="1:8" ht="15.75" thickBot="1">
      <c r="A332" s="3419">
        <v>288</v>
      </c>
      <c r="B332" s="3419" t="s">
        <v>25571</v>
      </c>
      <c r="C332" s="3419" t="s">
        <v>25572</v>
      </c>
      <c r="D332" s="3420" t="s">
        <v>22596</v>
      </c>
      <c r="E332" s="3264"/>
      <c r="F332" s="3419" t="s">
        <v>22877</v>
      </c>
      <c r="G332" s="3264"/>
      <c r="H332" s="3404">
        <v>1</v>
      </c>
    </row>
    <row r="333" spans="1:8" ht="15.75" thickBot="1">
      <c r="A333" s="3419">
        <v>289</v>
      </c>
      <c r="B333" s="3419" t="s">
        <v>25226</v>
      </c>
      <c r="C333" s="3419" t="s">
        <v>25570</v>
      </c>
      <c r="D333" s="3420" t="s">
        <v>22596</v>
      </c>
      <c r="E333" s="3264" t="s">
        <v>22604</v>
      </c>
      <c r="F333" s="3419" t="s">
        <v>22877</v>
      </c>
      <c r="G333" s="3264"/>
      <c r="H333" s="3404">
        <v>1</v>
      </c>
    </row>
    <row r="334" spans="1:8" ht="15.75" thickBot="1">
      <c r="A334" s="3419">
        <v>290</v>
      </c>
      <c r="B334" s="3419" t="s">
        <v>25568</v>
      </c>
      <c r="C334" s="3419" t="s">
        <v>25569</v>
      </c>
      <c r="D334" s="3420" t="s">
        <v>22599</v>
      </c>
      <c r="E334" s="3264" t="s">
        <v>22604</v>
      </c>
      <c r="F334" s="3419" t="s">
        <v>22877</v>
      </c>
      <c r="G334" s="3264"/>
      <c r="H334" s="3404">
        <v>1</v>
      </c>
    </row>
    <row r="335" spans="1:8" ht="15.75" thickBot="1">
      <c r="A335" s="3419">
        <v>291</v>
      </c>
      <c r="B335" s="3419" t="s">
        <v>24497</v>
      </c>
      <c r="C335" s="3419" t="s">
        <v>25567</v>
      </c>
      <c r="D335" s="3420" t="s">
        <v>22596</v>
      </c>
      <c r="E335" s="3264"/>
      <c r="F335" s="3419" t="s">
        <v>22877</v>
      </c>
      <c r="G335" s="3264"/>
    </row>
    <row r="336" spans="1:8" ht="15.75" thickBot="1">
      <c r="A336" s="3419">
        <v>292</v>
      </c>
      <c r="B336" s="3419" t="s">
        <v>24661</v>
      </c>
      <c r="C336" s="3419" t="s">
        <v>25566</v>
      </c>
      <c r="D336" s="3420" t="s">
        <v>22596</v>
      </c>
      <c r="E336" s="3265"/>
      <c r="F336" s="3419" t="s">
        <v>22877</v>
      </c>
      <c r="G336" s="3264"/>
      <c r="H336" s="3404">
        <v>1</v>
      </c>
    </row>
    <row r="337" spans="1:8" ht="15.75" thickBot="1">
      <c r="A337" s="3419">
        <v>293</v>
      </c>
      <c r="B337" s="3419" t="s">
        <v>25564</v>
      </c>
      <c r="C337" s="3419" t="s">
        <v>25565</v>
      </c>
      <c r="D337" s="3420" t="s">
        <v>971</v>
      </c>
      <c r="E337" s="3264"/>
      <c r="F337" s="3419" t="s">
        <v>22877</v>
      </c>
      <c r="G337" s="3264"/>
    </row>
    <row r="338" spans="1:8" ht="15.75" thickBot="1">
      <c r="A338" s="3419">
        <v>294</v>
      </c>
      <c r="B338" s="3419" t="s">
        <v>25562</v>
      </c>
      <c r="C338" s="3419" t="s">
        <v>25563</v>
      </c>
      <c r="D338" s="3420" t="s">
        <v>22596</v>
      </c>
      <c r="E338" s="3264" t="s">
        <v>22614</v>
      </c>
      <c r="F338" s="3419" t="s">
        <v>22877</v>
      </c>
      <c r="G338" s="3264"/>
      <c r="H338" s="3404">
        <v>1</v>
      </c>
    </row>
    <row r="339" spans="1:8" ht="15.75" thickBot="1">
      <c r="A339" s="3419"/>
      <c r="B339" s="3419"/>
      <c r="C339" s="3419"/>
      <c r="D339" s="3420" t="s">
        <v>27671</v>
      </c>
      <c r="E339" s="3264" t="s">
        <v>22598</v>
      </c>
      <c r="F339" s="3419"/>
      <c r="G339" s="3264"/>
      <c r="H339" s="3404">
        <v>1</v>
      </c>
    </row>
    <row r="340" spans="1:8" ht="15.75" thickBot="1">
      <c r="A340" s="3419"/>
      <c r="B340" s="3419"/>
      <c r="C340" s="3419"/>
      <c r="D340" s="3420" t="s">
        <v>27669</v>
      </c>
      <c r="E340" s="3264" t="s">
        <v>22598</v>
      </c>
      <c r="F340" s="3419"/>
      <c r="G340" s="3264"/>
      <c r="H340" s="3404">
        <v>1</v>
      </c>
    </row>
    <row r="341" spans="1:8" ht="15.75" thickBot="1">
      <c r="A341" s="3419">
        <v>295</v>
      </c>
      <c r="B341" s="3419" t="s">
        <v>25560</v>
      </c>
      <c r="C341" s="3419" t="s">
        <v>25561</v>
      </c>
      <c r="D341" s="3420" t="s">
        <v>22599</v>
      </c>
      <c r="E341" s="3264" t="s">
        <v>22614</v>
      </c>
      <c r="F341" s="3419" t="s">
        <v>22877</v>
      </c>
      <c r="G341" s="3264"/>
      <c r="H341" s="3404">
        <v>1</v>
      </c>
    </row>
    <row r="342" spans="1:8" ht="15.75" thickBot="1">
      <c r="A342" s="3419">
        <v>296</v>
      </c>
      <c r="B342" s="3419" t="s">
        <v>25558</v>
      </c>
      <c r="C342" s="3419" t="s">
        <v>25559</v>
      </c>
      <c r="D342" s="3420" t="s">
        <v>22599</v>
      </c>
      <c r="E342" s="3265"/>
      <c r="F342" s="3419" t="s">
        <v>22877</v>
      </c>
      <c r="G342" s="3264"/>
      <c r="H342" s="3404">
        <v>1</v>
      </c>
    </row>
    <row r="343" spans="1:8" ht="15.75" thickBot="1">
      <c r="A343" s="3419">
        <v>297</v>
      </c>
      <c r="B343" s="3419" t="s">
        <v>25222</v>
      </c>
      <c r="C343" s="3419" t="s">
        <v>25557</v>
      </c>
      <c r="D343" s="3420" t="s">
        <v>22599</v>
      </c>
      <c r="E343" s="3264" t="s">
        <v>27676</v>
      </c>
      <c r="F343" s="3419" t="s">
        <v>22877</v>
      </c>
      <c r="G343" s="3264"/>
      <c r="H343" s="3404">
        <v>1</v>
      </c>
    </row>
    <row r="344" spans="1:8" ht="15.75" thickBot="1">
      <c r="A344" s="3419">
        <v>298</v>
      </c>
      <c r="B344" s="3419" t="s">
        <v>25081</v>
      </c>
      <c r="C344" s="3419" t="s">
        <v>25556</v>
      </c>
      <c r="D344" s="3420" t="s">
        <v>22599</v>
      </c>
      <c r="E344" s="3264" t="s">
        <v>27677</v>
      </c>
      <c r="F344" s="3419" t="s">
        <v>22877</v>
      </c>
      <c r="G344" s="3264"/>
      <c r="H344" s="3404">
        <v>1</v>
      </c>
    </row>
    <row r="345" spans="1:8" ht="15.75" thickBot="1">
      <c r="A345" s="3419">
        <v>299</v>
      </c>
      <c r="B345" s="3419" t="s">
        <v>25554</v>
      </c>
      <c r="C345" s="3419" t="s">
        <v>25555</v>
      </c>
      <c r="D345" s="3420" t="s">
        <v>22596</v>
      </c>
      <c r="E345" s="3264"/>
      <c r="F345" s="3419" t="s">
        <v>22877</v>
      </c>
      <c r="G345" s="3264"/>
      <c r="H345" s="3404">
        <v>1</v>
      </c>
    </row>
    <row r="346" spans="1:8" ht="15.75" thickBot="1">
      <c r="A346" s="3419">
        <v>300</v>
      </c>
      <c r="B346" s="3419" t="s">
        <v>25205</v>
      </c>
      <c r="C346" s="3419" t="s">
        <v>25553</v>
      </c>
      <c r="D346" s="3420" t="s">
        <v>22596</v>
      </c>
      <c r="E346" s="3264"/>
      <c r="F346" s="3419" t="s">
        <v>22877</v>
      </c>
      <c r="G346" s="3264"/>
    </row>
    <row r="347" spans="1:8" ht="15.75" thickBot="1">
      <c r="A347" s="3419">
        <v>301</v>
      </c>
      <c r="B347" s="3419" t="s">
        <v>25551</v>
      </c>
      <c r="C347" s="3419" t="s">
        <v>25552</v>
      </c>
      <c r="D347" s="3420" t="s">
        <v>22596</v>
      </c>
      <c r="E347" s="3264"/>
      <c r="F347" s="3419" t="s">
        <v>22877</v>
      </c>
      <c r="G347" s="3264"/>
    </row>
    <row r="348" spans="1:8" ht="15.75" thickBot="1">
      <c r="A348" s="3419">
        <v>302</v>
      </c>
      <c r="B348" s="3419" t="s">
        <v>25549</v>
      </c>
      <c r="C348" s="3419" t="s">
        <v>25550</v>
      </c>
      <c r="D348" s="3420" t="s">
        <v>971</v>
      </c>
      <c r="E348" s="3264"/>
      <c r="F348" s="3419" t="s">
        <v>6255</v>
      </c>
      <c r="G348" s="3264"/>
      <c r="H348" s="3404">
        <v>1</v>
      </c>
    </row>
    <row r="349" spans="1:8" ht="15.75" thickBot="1">
      <c r="A349" s="3419">
        <v>303</v>
      </c>
      <c r="B349" s="3419" t="s">
        <v>25547</v>
      </c>
      <c r="C349" s="3419" t="s">
        <v>25548</v>
      </c>
      <c r="D349" s="3420" t="s">
        <v>971</v>
      </c>
      <c r="E349" s="3264"/>
      <c r="F349" s="3419" t="s">
        <v>6255</v>
      </c>
      <c r="G349" s="3264"/>
      <c r="H349" s="3404">
        <v>1</v>
      </c>
    </row>
    <row r="350" spans="1:8" ht="15.75" thickBot="1">
      <c r="A350" s="3419">
        <v>304</v>
      </c>
      <c r="B350" s="3419" t="s">
        <v>25545</v>
      </c>
      <c r="C350" s="3419" t="s">
        <v>25546</v>
      </c>
      <c r="D350" s="3420" t="s">
        <v>22599</v>
      </c>
      <c r="E350" s="3264"/>
      <c r="F350" s="3419" t="s">
        <v>22877</v>
      </c>
      <c r="G350" s="3264"/>
      <c r="H350" s="3404">
        <v>1</v>
      </c>
    </row>
    <row r="351" spans="1:8" ht="15.75" thickBot="1">
      <c r="A351" s="3419">
        <v>305</v>
      </c>
      <c r="B351" s="3419" t="s">
        <v>25543</v>
      </c>
      <c r="C351" s="3419" t="s">
        <v>25544</v>
      </c>
      <c r="D351" s="3420" t="s">
        <v>22599</v>
      </c>
      <c r="E351" s="3264" t="s">
        <v>22604</v>
      </c>
      <c r="F351" s="3419" t="s">
        <v>22877</v>
      </c>
      <c r="G351" s="3264"/>
      <c r="H351" s="3404">
        <v>1</v>
      </c>
    </row>
    <row r="352" spans="1:8" ht="15.75" thickBot="1">
      <c r="A352" s="3419"/>
      <c r="B352" s="3419"/>
      <c r="C352" s="3419"/>
      <c r="D352" s="3420" t="s">
        <v>27666</v>
      </c>
      <c r="E352" s="3264"/>
      <c r="F352" s="3419"/>
      <c r="G352" s="3264"/>
    </row>
    <row r="353" spans="1:8" ht="15.75" thickBot="1">
      <c r="A353" s="3419">
        <v>306</v>
      </c>
      <c r="B353" s="3419" t="s">
        <v>25202</v>
      </c>
      <c r="C353" s="3419" t="s">
        <v>25542</v>
      </c>
      <c r="D353" s="3420" t="s">
        <v>22599</v>
      </c>
      <c r="E353" s="3264" t="s">
        <v>27677</v>
      </c>
      <c r="F353" s="3419" t="s">
        <v>22877</v>
      </c>
      <c r="G353" s="3264"/>
      <c r="H353" s="3404">
        <v>1</v>
      </c>
    </row>
    <row r="354" spans="1:8" ht="15.75" thickBot="1">
      <c r="A354" s="3419"/>
      <c r="B354" s="3419"/>
      <c r="C354" s="3419"/>
      <c r="D354" s="3420" t="s">
        <v>27666</v>
      </c>
      <c r="E354" s="3264"/>
      <c r="F354" s="3419"/>
      <c r="G354" s="3264"/>
    </row>
    <row r="355" spans="1:8" ht="15.75" thickBot="1">
      <c r="A355" s="3419">
        <v>307</v>
      </c>
      <c r="B355" s="3419" t="s">
        <v>25540</v>
      </c>
      <c r="C355" s="3419" t="s">
        <v>25541</v>
      </c>
      <c r="D355" s="3420" t="s">
        <v>22596</v>
      </c>
      <c r="E355" s="3264"/>
      <c r="F355" s="3419" t="s">
        <v>22877</v>
      </c>
      <c r="G355" s="3264"/>
    </row>
    <row r="356" spans="1:8" ht="15.75" thickBot="1">
      <c r="A356" s="3419">
        <v>308</v>
      </c>
      <c r="B356" s="3419" t="s">
        <v>24146</v>
      </c>
      <c r="C356" s="3419" t="s">
        <v>25539</v>
      </c>
      <c r="D356" s="3420" t="s">
        <v>22599</v>
      </c>
      <c r="E356" s="3264"/>
      <c r="F356" s="3419" t="s">
        <v>22877</v>
      </c>
      <c r="G356" s="3264"/>
    </row>
    <row r="357" spans="1:8" ht="15.75" thickBot="1">
      <c r="A357" s="3419">
        <v>309</v>
      </c>
      <c r="B357" s="3419" t="s">
        <v>25537</v>
      </c>
      <c r="C357" s="3419" t="s">
        <v>25538</v>
      </c>
      <c r="D357" s="3420" t="s">
        <v>22599</v>
      </c>
      <c r="E357" s="3264" t="s">
        <v>27677</v>
      </c>
      <c r="F357" s="3419" t="s">
        <v>22877</v>
      </c>
      <c r="G357" s="3264"/>
      <c r="H357" s="3404">
        <v>1</v>
      </c>
    </row>
    <row r="358" spans="1:8" ht="15.75" thickBot="1">
      <c r="A358" s="3419">
        <v>310</v>
      </c>
      <c r="B358" s="3419" t="s">
        <v>25535</v>
      </c>
      <c r="C358" s="3419" t="s">
        <v>25536</v>
      </c>
      <c r="D358" s="3420" t="s">
        <v>22596</v>
      </c>
      <c r="E358" s="3264"/>
      <c r="F358" s="3419" t="s">
        <v>22877</v>
      </c>
      <c r="G358" s="3264"/>
    </row>
    <row r="359" spans="1:8" ht="15.75" thickBot="1">
      <c r="A359" s="3419">
        <v>311</v>
      </c>
      <c r="B359" s="3419" t="s">
        <v>24545</v>
      </c>
      <c r="C359" s="3419" t="s">
        <v>25534</v>
      </c>
      <c r="D359" s="3420" t="s">
        <v>22599</v>
      </c>
      <c r="E359" s="3264" t="s">
        <v>27677</v>
      </c>
      <c r="F359" s="3419" t="s">
        <v>22877</v>
      </c>
      <c r="G359" s="3264"/>
      <c r="H359" s="3404">
        <v>1</v>
      </c>
    </row>
    <row r="360" spans="1:8" ht="15.75" thickBot="1">
      <c r="A360" s="3419"/>
      <c r="B360" s="3419"/>
      <c r="C360" s="3419"/>
      <c r="D360" s="3420" t="s">
        <v>27666</v>
      </c>
      <c r="E360" s="3264" t="s">
        <v>22598</v>
      </c>
      <c r="F360" s="3419"/>
      <c r="G360" s="3264"/>
      <c r="H360" s="3404">
        <v>1</v>
      </c>
    </row>
    <row r="361" spans="1:8" ht="15.75" thickBot="1">
      <c r="A361" s="3419">
        <v>312</v>
      </c>
      <c r="B361" s="3419" t="s">
        <v>25532</v>
      </c>
      <c r="C361" s="3419" t="s">
        <v>25533</v>
      </c>
      <c r="D361" s="3420" t="s">
        <v>22599</v>
      </c>
      <c r="E361" s="3264"/>
      <c r="F361" s="3419" t="s">
        <v>22877</v>
      </c>
      <c r="G361" s="3264"/>
    </row>
    <row r="362" spans="1:8" ht="15.75" thickBot="1">
      <c r="A362" s="3419">
        <v>313</v>
      </c>
      <c r="B362" s="3419" t="s">
        <v>25530</v>
      </c>
      <c r="C362" s="3419" t="s">
        <v>25531</v>
      </c>
      <c r="D362" s="3420" t="s">
        <v>22596</v>
      </c>
      <c r="E362" s="3264" t="s">
        <v>22604</v>
      </c>
      <c r="F362" s="3419" t="s">
        <v>22877</v>
      </c>
      <c r="G362" s="3264"/>
      <c r="H362" s="3404">
        <v>1</v>
      </c>
    </row>
    <row r="363" spans="1:8" ht="15.75" thickBot="1">
      <c r="A363" s="3419">
        <v>314</v>
      </c>
      <c r="B363" s="3419" t="s">
        <v>25195</v>
      </c>
      <c r="C363" s="3419" t="s">
        <v>25529</v>
      </c>
      <c r="D363" s="3420" t="s">
        <v>22599</v>
      </c>
      <c r="E363" s="3264"/>
      <c r="F363" s="3419" t="s">
        <v>22877</v>
      </c>
      <c r="G363" s="3264"/>
      <c r="H363" s="3404">
        <v>1</v>
      </c>
    </row>
    <row r="364" spans="1:8" ht="15.75" thickBot="1">
      <c r="A364" s="3419">
        <v>315</v>
      </c>
      <c r="B364" s="3419" t="s">
        <v>24688</v>
      </c>
      <c r="C364" s="3419" t="s">
        <v>25528</v>
      </c>
      <c r="D364" s="3420" t="s">
        <v>22599</v>
      </c>
      <c r="E364" s="3264" t="s">
        <v>27670</v>
      </c>
      <c r="F364" s="3419" t="s">
        <v>22877</v>
      </c>
      <c r="G364" s="3264"/>
      <c r="H364" s="3404">
        <v>1</v>
      </c>
    </row>
    <row r="365" spans="1:8" ht="15.75" thickBot="1">
      <c r="A365" s="3419"/>
      <c r="B365" s="3419"/>
      <c r="C365" s="3419"/>
      <c r="D365" s="3420" t="s">
        <v>27666</v>
      </c>
      <c r="E365" s="3264" t="s">
        <v>22598</v>
      </c>
      <c r="F365" s="3419"/>
      <c r="G365" s="3264"/>
      <c r="H365" s="3404">
        <v>1</v>
      </c>
    </row>
    <row r="366" spans="1:8" ht="15.75" thickBot="1">
      <c r="A366" s="3419">
        <v>316</v>
      </c>
      <c r="B366" s="3419" t="s">
        <v>25526</v>
      </c>
      <c r="C366" s="3419" t="s">
        <v>25527</v>
      </c>
      <c r="D366" s="3420" t="s">
        <v>971</v>
      </c>
      <c r="E366" s="3264" t="s">
        <v>22604</v>
      </c>
      <c r="F366" s="3419" t="s">
        <v>22877</v>
      </c>
      <c r="G366" s="3264"/>
      <c r="H366" s="3404">
        <v>1</v>
      </c>
    </row>
    <row r="367" spans="1:8" ht="15.75" thickBot="1">
      <c r="A367" s="3419"/>
      <c r="B367" s="3419"/>
      <c r="C367" s="3419"/>
      <c r="D367" s="3420" t="s">
        <v>27666</v>
      </c>
      <c r="E367" s="3264" t="s">
        <v>22598</v>
      </c>
      <c r="F367" s="3419"/>
      <c r="G367" s="3264"/>
      <c r="H367" s="3404">
        <v>1</v>
      </c>
    </row>
    <row r="368" spans="1:8" ht="15.75" thickBot="1">
      <c r="A368" s="3419">
        <v>317</v>
      </c>
      <c r="B368" s="3419" t="s">
        <v>24499</v>
      </c>
      <c r="C368" s="3419" t="s">
        <v>25525</v>
      </c>
      <c r="D368" s="3420" t="s">
        <v>971</v>
      </c>
      <c r="E368" s="3264" t="s">
        <v>27678</v>
      </c>
      <c r="F368" s="3419" t="s">
        <v>22877</v>
      </c>
      <c r="G368" s="3264"/>
      <c r="H368" s="3404">
        <v>1</v>
      </c>
    </row>
    <row r="369" spans="1:8" ht="15.75" thickBot="1">
      <c r="A369" s="3419"/>
      <c r="B369" s="3419"/>
      <c r="C369" s="3419"/>
      <c r="D369" s="3420" t="s">
        <v>27666</v>
      </c>
      <c r="E369" s="3265"/>
      <c r="F369" s="3419"/>
      <c r="G369" s="3264"/>
    </row>
    <row r="370" spans="1:8" ht="15.75" thickBot="1">
      <c r="A370" s="3419">
        <v>318</v>
      </c>
      <c r="B370" s="3419" t="s">
        <v>25523</v>
      </c>
      <c r="C370" s="3419" t="s">
        <v>25524</v>
      </c>
      <c r="D370" s="3420" t="s">
        <v>22599</v>
      </c>
      <c r="E370" s="3264" t="s">
        <v>27679</v>
      </c>
      <c r="F370" s="3419" t="s">
        <v>22877</v>
      </c>
      <c r="G370" s="3264"/>
      <c r="H370" s="3404">
        <v>1</v>
      </c>
    </row>
    <row r="371" spans="1:8" ht="15.75" thickBot="1">
      <c r="A371" s="3419"/>
      <c r="B371" s="3419"/>
      <c r="C371" s="3419"/>
      <c r="D371" s="3420" t="s">
        <v>27666</v>
      </c>
      <c r="E371" s="3265" t="s">
        <v>27888</v>
      </c>
      <c r="F371" s="3419" t="s">
        <v>22877</v>
      </c>
      <c r="G371" s="3264"/>
    </row>
    <row r="372" spans="1:8" ht="15.75" thickBot="1">
      <c r="A372" s="3419">
        <v>319</v>
      </c>
      <c r="B372" s="3419" t="s">
        <v>25521</v>
      </c>
      <c r="C372" s="3419" t="s">
        <v>25522</v>
      </c>
      <c r="D372" s="3420" t="s">
        <v>971</v>
      </c>
      <c r="E372" s="3264" t="s">
        <v>27679</v>
      </c>
      <c r="F372" s="3419" t="s">
        <v>22877</v>
      </c>
      <c r="G372" s="3264"/>
      <c r="H372" s="3404">
        <v>1</v>
      </c>
    </row>
    <row r="373" spans="1:8" ht="15.75" thickBot="1">
      <c r="A373" s="3419"/>
      <c r="B373" s="3419"/>
      <c r="C373" s="3419"/>
      <c r="D373" s="3420" t="s">
        <v>27666</v>
      </c>
      <c r="E373" s="3264"/>
      <c r="F373" s="3419"/>
      <c r="G373" s="3264"/>
    </row>
    <row r="374" spans="1:8" ht="15.75" thickBot="1">
      <c r="A374" s="3419">
        <v>320</v>
      </c>
      <c r="B374" s="3419" t="s">
        <v>25519</v>
      </c>
      <c r="C374" s="3419" t="s">
        <v>25520</v>
      </c>
      <c r="D374" s="3420" t="s">
        <v>22596</v>
      </c>
      <c r="E374" s="3265"/>
      <c r="F374" s="3419" t="s">
        <v>22877</v>
      </c>
      <c r="G374" s="3264"/>
      <c r="H374" s="3404">
        <v>1</v>
      </c>
    </row>
    <row r="375" spans="1:8" ht="15.75" thickBot="1">
      <c r="A375" s="3419">
        <v>321</v>
      </c>
      <c r="B375" s="3419" t="s">
        <v>25517</v>
      </c>
      <c r="C375" s="3419" t="s">
        <v>25518</v>
      </c>
      <c r="D375" s="3420" t="s">
        <v>971</v>
      </c>
      <c r="E375" s="3265"/>
      <c r="F375" s="3419" t="s">
        <v>22877</v>
      </c>
      <c r="G375" s="3264"/>
      <c r="H375" s="3404">
        <v>1</v>
      </c>
    </row>
    <row r="376" spans="1:8" ht="15.75" thickBot="1">
      <c r="A376" s="3419">
        <v>322</v>
      </c>
      <c r="B376" s="3419" t="s">
        <v>25150</v>
      </c>
      <c r="C376" s="3419" t="s">
        <v>25516</v>
      </c>
      <c r="D376" s="3420" t="s">
        <v>22599</v>
      </c>
      <c r="E376" s="3264"/>
      <c r="F376" s="3419" t="s">
        <v>22877</v>
      </c>
      <c r="G376" s="3264"/>
      <c r="H376" s="3404">
        <v>1</v>
      </c>
    </row>
    <row r="377" spans="1:8" ht="15.75" thickBot="1">
      <c r="A377" s="3419">
        <v>323</v>
      </c>
      <c r="B377" s="3419" t="s">
        <v>27680</v>
      </c>
      <c r="C377" s="3419" t="s">
        <v>25515</v>
      </c>
      <c r="D377" s="3420" t="s">
        <v>22596</v>
      </c>
      <c r="E377" s="3264"/>
      <c r="F377" s="3419" t="s">
        <v>6255</v>
      </c>
      <c r="G377" s="3264"/>
      <c r="H377" s="3404">
        <v>1</v>
      </c>
    </row>
    <row r="378" spans="1:8" ht="15.75" thickBot="1">
      <c r="A378" s="3419">
        <v>324</v>
      </c>
      <c r="B378" s="3419" t="s">
        <v>25511</v>
      </c>
      <c r="C378" s="3419" t="s">
        <v>25512</v>
      </c>
      <c r="D378" s="3420" t="s">
        <v>22596</v>
      </c>
      <c r="E378" s="3265"/>
      <c r="F378" s="3419" t="s">
        <v>6255</v>
      </c>
      <c r="G378" s="3264"/>
      <c r="H378" s="3404">
        <v>1</v>
      </c>
    </row>
    <row r="379" spans="1:8" ht="15.75" thickBot="1">
      <c r="A379" s="3419">
        <v>325</v>
      </c>
      <c r="B379" s="3419" t="s">
        <v>24666</v>
      </c>
      <c r="C379" s="3419" t="s">
        <v>25510</v>
      </c>
      <c r="D379" s="3420" t="s">
        <v>971</v>
      </c>
      <c r="E379" s="3264"/>
      <c r="F379" s="3419" t="s">
        <v>22877</v>
      </c>
      <c r="G379" s="3264"/>
      <c r="H379" s="3404">
        <v>1</v>
      </c>
    </row>
    <row r="380" spans="1:8" ht="15.75" thickBot="1">
      <c r="A380" s="3419">
        <v>326</v>
      </c>
      <c r="B380" s="3419" t="s">
        <v>24668</v>
      </c>
      <c r="C380" s="3419" t="s">
        <v>25509</v>
      </c>
      <c r="D380" s="3420" t="s">
        <v>22596</v>
      </c>
      <c r="E380" s="3264"/>
      <c r="F380" s="3419" t="s">
        <v>22877</v>
      </c>
      <c r="G380" s="3264"/>
      <c r="H380" s="3404">
        <v>1</v>
      </c>
    </row>
    <row r="381" spans="1:8" ht="15.75" thickBot="1">
      <c r="A381" s="3419">
        <v>327</v>
      </c>
      <c r="B381" s="3419" t="s">
        <v>24670</v>
      </c>
      <c r="C381" s="3419" t="s">
        <v>25508</v>
      </c>
      <c r="D381" s="3420" t="s">
        <v>22599</v>
      </c>
      <c r="E381" s="3264"/>
      <c r="F381" s="3419" t="s">
        <v>22877</v>
      </c>
      <c r="G381" s="3264"/>
      <c r="H381" s="3404">
        <v>1</v>
      </c>
    </row>
    <row r="382" spans="1:8" ht="15.75" thickBot="1">
      <c r="A382" s="3419">
        <v>328</v>
      </c>
      <c r="B382" s="3419" t="s">
        <v>25506</v>
      </c>
      <c r="C382" s="3419" t="s">
        <v>25507</v>
      </c>
      <c r="D382" s="3420" t="s">
        <v>22599</v>
      </c>
      <c r="E382" s="3264" t="s">
        <v>22614</v>
      </c>
      <c r="F382" s="3419" t="s">
        <v>22877</v>
      </c>
      <c r="G382" s="3264"/>
      <c r="H382" s="3404">
        <v>1</v>
      </c>
    </row>
    <row r="383" spans="1:8" ht="15.75" thickBot="1">
      <c r="A383" s="3419"/>
      <c r="B383" s="3419"/>
      <c r="C383" s="3419"/>
      <c r="D383" s="3420" t="s">
        <v>27666</v>
      </c>
      <c r="E383" s="3264" t="s">
        <v>22598</v>
      </c>
      <c r="F383" s="3419"/>
      <c r="G383" s="3264"/>
      <c r="H383" s="3404">
        <v>1</v>
      </c>
    </row>
    <row r="384" spans="1:8" ht="15.75" thickBot="1">
      <c r="A384" s="3419">
        <v>329</v>
      </c>
      <c r="B384" s="3419" t="s">
        <v>25504</v>
      </c>
      <c r="C384" s="3419" t="s">
        <v>25505</v>
      </c>
      <c r="D384" s="3420" t="s">
        <v>22596</v>
      </c>
      <c r="E384" s="3264"/>
      <c r="F384" s="3419" t="s">
        <v>6255</v>
      </c>
      <c r="G384" s="3264"/>
      <c r="H384" s="3404">
        <v>1</v>
      </c>
    </row>
    <row r="385" spans="1:8" ht="15.75" thickBot="1">
      <c r="A385" s="3419">
        <v>330</v>
      </c>
      <c r="B385" s="3419" t="s">
        <v>24771</v>
      </c>
      <c r="C385" s="3419" t="s">
        <v>25503</v>
      </c>
      <c r="D385" s="3420" t="s">
        <v>971</v>
      </c>
      <c r="E385" s="3264"/>
      <c r="F385" s="3419" t="s">
        <v>22877</v>
      </c>
      <c r="G385" s="3264"/>
    </row>
    <row r="386" spans="1:8" ht="15.75" thickBot="1">
      <c r="A386" s="3419">
        <v>331</v>
      </c>
      <c r="B386" s="3419" t="s">
        <v>25501</v>
      </c>
      <c r="C386" s="3419" t="s">
        <v>25502</v>
      </c>
      <c r="D386" s="3420" t="s">
        <v>22596</v>
      </c>
      <c r="E386" s="3313"/>
      <c r="F386" s="3419" t="s">
        <v>22877</v>
      </c>
      <c r="G386" s="3264"/>
      <c r="H386" s="3404">
        <v>1</v>
      </c>
    </row>
    <row r="387" spans="1:8" ht="15.75" thickBot="1">
      <c r="A387" s="3419">
        <v>332</v>
      </c>
      <c r="B387" s="3419" t="s">
        <v>25499</v>
      </c>
      <c r="C387" s="3419" t="s">
        <v>25500</v>
      </c>
      <c r="D387" s="3420" t="s">
        <v>22599</v>
      </c>
      <c r="E387" s="3313"/>
      <c r="F387" s="3419" t="s">
        <v>22877</v>
      </c>
      <c r="G387" s="3264"/>
      <c r="H387" s="3404">
        <v>1</v>
      </c>
    </row>
    <row r="388" spans="1:8" ht="15.75" thickBot="1">
      <c r="A388" s="3419">
        <v>333</v>
      </c>
      <c r="B388" s="3419" t="s">
        <v>25497</v>
      </c>
      <c r="C388" s="3419" t="s">
        <v>25498</v>
      </c>
      <c r="D388" s="3420" t="s">
        <v>22596</v>
      </c>
      <c r="E388" s="3264" t="s">
        <v>27788</v>
      </c>
      <c r="F388" s="3419" t="s">
        <v>22877</v>
      </c>
      <c r="G388" s="3264"/>
      <c r="H388" s="3404">
        <v>1</v>
      </c>
    </row>
    <row r="389" spans="1:8" ht="15.75" thickBot="1">
      <c r="A389" s="3419">
        <v>334</v>
      </c>
      <c r="B389" s="3419" t="s">
        <v>25495</v>
      </c>
      <c r="C389" s="3419" t="s">
        <v>25496</v>
      </c>
      <c r="D389" s="3420" t="s">
        <v>22599</v>
      </c>
      <c r="E389" s="3265"/>
      <c r="F389" s="3419" t="s">
        <v>22877</v>
      </c>
      <c r="G389" s="3264"/>
      <c r="H389" s="3404">
        <v>1</v>
      </c>
    </row>
    <row r="390" spans="1:8" ht="15.75" thickBot="1">
      <c r="A390" s="3419">
        <v>335</v>
      </c>
      <c r="B390" s="3419" t="s">
        <v>25493</v>
      </c>
      <c r="C390" s="3419" t="s">
        <v>25494</v>
      </c>
      <c r="D390" s="3420" t="s">
        <v>22599</v>
      </c>
      <c r="E390" s="3264" t="s">
        <v>22598</v>
      </c>
      <c r="F390" s="3419" t="s">
        <v>22877</v>
      </c>
      <c r="G390" s="3264"/>
      <c r="H390" s="3404">
        <v>1</v>
      </c>
    </row>
    <row r="391" spans="1:8" ht="15.75" thickBot="1">
      <c r="A391" s="3419">
        <v>336</v>
      </c>
      <c r="B391" s="3419" t="s">
        <v>25491</v>
      </c>
      <c r="C391" s="3419" t="s">
        <v>25492</v>
      </c>
      <c r="D391" s="3420" t="s">
        <v>22599</v>
      </c>
      <c r="E391" s="3264"/>
      <c r="F391" s="3419" t="s">
        <v>6255</v>
      </c>
      <c r="G391" s="3264"/>
      <c r="H391" s="3404">
        <v>1</v>
      </c>
    </row>
    <row r="392" spans="1:8" ht="15.75" thickBot="1">
      <c r="A392" s="3419">
        <v>337</v>
      </c>
      <c r="B392" s="3419" t="s">
        <v>25489</v>
      </c>
      <c r="C392" s="3419" t="s">
        <v>25490</v>
      </c>
      <c r="D392" s="3420" t="s">
        <v>22596</v>
      </c>
      <c r="E392" s="3264"/>
      <c r="F392" s="3419" t="s">
        <v>6255</v>
      </c>
      <c r="G392" s="3264"/>
      <c r="H392" s="3404">
        <v>1</v>
      </c>
    </row>
    <row r="393" spans="1:8" ht="15.75" thickBot="1">
      <c r="A393" s="3419">
        <v>338</v>
      </c>
      <c r="B393" s="3419" t="s">
        <v>25487</v>
      </c>
      <c r="C393" s="3419" t="s">
        <v>25488</v>
      </c>
      <c r="D393" s="3420" t="s">
        <v>22596</v>
      </c>
      <c r="E393" s="3264"/>
      <c r="F393" s="3419" t="s">
        <v>6255</v>
      </c>
      <c r="G393" s="3264"/>
      <c r="H393" s="3404">
        <v>1</v>
      </c>
    </row>
    <row r="394" spans="1:8" ht="15.75" thickBot="1">
      <c r="A394" s="3419">
        <v>339</v>
      </c>
      <c r="B394" s="3419" t="s">
        <v>25485</v>
      </c>
      <c r="C394" s="3419" t="s">
        <v>25486</v>
      </c>
      <c r="D394" s="3420" t="s">
        <v>971</v>
      </c>
      <c r="E394" s="3264" t="s">
        <v>22598</v>
      </c>
      <c r="F394" s="3419" t="s">
        <v>22877</v>
      </c>
      <c r="G394" s="3264"/>
      <c r="H394" s="3404">
        <v>1</v>
      </c>
    </row>
    <row r="395" spans="1:8" ht="15.75" thickBot="1">
      <c r="A395" s="3419">
        <v>340</v>
      </c>
      <c r="B395" s="3419" t="s">
        <v>25483</v>
      </c>
      <c r="C395" s="3419" t="s">
        <v>25484</v>
      </c>
      <c r="D395" s="3420" t="s">
        <v>22596</v>
      </c>
      <c r="E395" s="3313"/>
      <c r="F395" s="3419" t="s">
        <v>22877</v>
      </c>
      <c r="G395" s="3264"/>
      <c r="H395" s="3404">
        <v>1</v>
      </c>
    </row>
    <row r="396" spans="1:8" ht="15.75" thickBot="1">
      <c r="A396" s="3419">
        <v>341</v>
      </c>
      <c r="B396" s="3419" t="s">
        <v>25481</v>
      </c>
      <c r="C396" s="3419" t="s">
        <v>25482</v>
      </c>
      <c r="D396" s="3420" t="s">
        <v>22599</v>
      </c>
      <c r="E396" s="3313"/>
      <c r="F396" s="3419" t="s">
        <v>22877</v>
      </c>
      <c r="G396" s="3264"/>
      <c r="H396" s="3404">
        <v>1</v>
      </c>
    </row>
    <row r="397" spans="1:8" ht="15.75" thickBot="1">
      <c r="A397" s="3419">
        <v>342</v>
      </c>
      <c r="B397" s="3419" t="s">
        <v>25479</v>
      </c>
      <c r="C397" s="3419" t="s">
        <v>25480</v>
      </c>
      <c r="D397" s="3420" t="s">
        <v>22596</v>
      </c>
      <c r="E397" s="3264" t="s">
        <v>22598</v>
      </c>
      <c r="F397" s="3419" t="s">
        <v>22877</v>
      </c>
      <c r="G397" s="3264"/>
      <c r="H397" s="3404">
        <v>1</v>
      </c>
    </row>
    <row r="398" spans="1:8" ht="15.75" thickBot="1">
      <c r="A398" s="3419">
        <v>343</v>
      </c>
      <c r="B398" s="3419" t="s">
        <v>25133</v>
      </c>
      <c r="C398" s="3419" t="s">
        <v>25478</v>
      </c>
      <c r="D398" s="3420" t="s">
        <v>22599</v>
      </c>
      <c r="E398" s="3265"/>
      <c r="F398" s="3419" t="s">
        <v>22877</v>
      </c>
      <c r="G398" s="3264"/>
      <c r="H398" s="3404">
        <v>1</v>
      </c>
    </row>
    <row r="399" spans="1:8" ht="15.75" thickBot="1">
      <c r="A399" s="3419">
        <v>344</v>
      </c>
      <c r="B399" s="3419" t="s">
        <v>24054</v>
      </c>
      <c r="C399" s="3419" t="s">
        <v>25477</v>
      </c>
      <c r="D399" s="3420" t="s">
        <v>22596</v>
      </c>
      <c r="E399" s="3265"/>
      <c r="F399" s="3419" t="s">
        <v>22877</v>
      </c>
      <c r="G399" s="3264"/>
      <c r="H399" s="3404">
        <v>1</v>
      </c>
    </row>
    <row r="400" spans="1:8" ht="15.75" thickBot="1">
      <c r="A400" s="3419">
        <v>345</v>
      </c>
      <c r="B400" s="3419" t="s">
        <v>25475</v>
      </c>
      <c r="C400" s="3419" t="s">
        <v>25476</v>
      </c>
      <c r="D400" s="3420" t="s">
        <v>22599</v>
      </c>
      <c r="E400" s="3264"/>
      <c r="F400" s="3419" t="s">
        <v>22877</v>
      </c>
      <c r="G400" s="3264"/>
      <c r="H400" s="3404">
        <v>1</v>
      </c>
    </row>
    <row r="401" spans="1:8" ht="15.75" thickBot="1">
      <c r="A401" s="3419">
        <v>346</v>
      </c>
      <c r="B401" s="3419" t="s">
        <v>25473</v>
      </c>
      <c r="C401" s="3419" t="s">
        <v>25474</v>
      </c>
      <c r="D401" s="3420" t="s">
        <v>22596</v>
      </c>
      <c r="E401" s="3264"/>
      <c r="F401" s="3419" t="s">
        <v>22877</v>
      </c>
      <c r="G401" s="3264"/>
      <c r="H401" s="3404">
        <v>1</v>
      </c>
    </row>
    <row r="402" spans="1:8" ht="15.75" thickBot="1">
      <c r="A402" s="3419">
        <v>347</v>
      </c>
      <c r="B402" s="3419" t="s">
        <v>25471</v>
      </c>
      <c r="C402" s="3419" t="s">
        <v>25472</v>
      </c>
      <c r="D402" s="3420" t="s">
        <v>22596</v>
      </c>
      <c r="E402" s="3264" t="s">
        <v>27788</v>
      </c>
      <c r="F402" s="3419" t="s">
        <v>6255</v>
      </c>
      <c r="G402" s="3264"/>
      <c r="H402" s="3404">
        <v>1</v>
      </c>
    </row>
    <row r="403" spans="1:8" ht="15.75" thickBot="1">
      <c r="A403" s="3419">
        <v>348</v>
      </c>
      <c r="B403" s="3419" t="s">
        <v>25469</v>
      </c>
      <c r="C403" s="3419" t="s">
        <v>25470</v>
      </c>
      <c r="D403" s="3420" t="s">
        <v>971</v>
      </c>
      <c r="E403" s="3265"/>
      <c r="F403" s="3419" t="s">
        <v>6255</v>
      </c>
      <c r="G403" s="3264"/>
      <c r="H403" s="3404">
        <v>1</v>
      </c>
    </row>
    <row r="404" spans="1:8" ht="15.75" thickBot="1">
      <c r="A404" s="3419">
        <v>349</v>
      </c>
      <c r="B404" s="3419" t="s">
        <v>25042</v>
      </c>
      <c r="C404" s="3419" t="s">
        <v>25468</v>
      </c>
      <c r="D404" s="3420" t="s">
        <v>971</v>
      </c>
      <c r="E404" s="3264" t="s">
        <v>27788</v>
      </c>
      <c r="F404" s="3419" t="s">
        <v>6255</v>
      </c>
      <c r="G404" s="3264"/>
      <c r="H404" s="3404">
        <v>1</v>
      </c>
    </row>
    <row r="405" spans="1:8" ht="15.75" thickBot="1">
      <c r="A405" s="3419">
        <v>350</v>
      </c>
      <c r="B405" s="3419" t="s">
        <v>25040</v>
      </c>
      <c r="C405" s="3419" t="s">
        <v>25467</v>
      </c>
      <c r="D405" s="3420" t="s">
        <v>971</v>
      </c>
      <c r="E405" s="3264"/>
      <c r="F405" s="3419" t="s">
        <v>6255</v>
      </c>
      <c r="G405" s="3264"/>
      <c r="H405" s="3404">
        <v>1</v>
      </c>
    </row>
    <row r="406" spans="1:8" ht="15.75" thickBot="1">
      <c r="A406" s="3419">
        <v>351</v>
      </c>
      <c r="B406" s="3419" t="s">
        <v>25465</v>
      </c>
      <c r="C406" s="3419" t="s">
        <v>25466</v>
      </c>
      <c r="D406" s="3420" t="s">
        <v>22596</v>
      </c>
      <c r="E406" s="3264"/>
      <c r="F406" s="3419" t="s">
        <v>22877</v>
      </c>
      <c r="G406" s="3264"/>
      <c r="H406" s="3404">
        <v>1</v>
      </c>
    </row>
    <row r="407" spans="1:8" ht="15.75" thickBot="1">
      <c r="A407" s="3419">
        <v>352</v>
      </c>
      <c r="B407" s="3419" t="s">
        <v>25463</v>
      </c>
      <c r="C407" s="3419" t="s">
        <v>25464</v>
      </c>
      <c r="D407" s="3420" t="s">
        <v>22599</v>
      </c>
      <c r="E407" s="3264" t="s">
        <v>27788</v>
      </c>
      <c r="F407" s="3419" t="s">
        <v>22877</v>
      </c>
      <c r="G407" s="3264"/>
      <c r="H407" s="3404">
        <v>1</v>
      </c>
    </row>
    <row r="408" spans="1:8" ht="15.75" thickBot="1">
      <c r="A408" s="3419">
        <v>353</v>
      </c>
      <c r="B408" s="3419" t="s">
        <v>25461</v>
      </c>
      <c r="C408" s="3419" t="s">
        <v>25462</v>
      </c>
      <c r="D408" s="3420" t="s">
        <v>22599</v>
      </c>
      <c r="E408" s="3264" t="s">
        <v>27788</v>
      </c>
      <c r="F408" s="3419" t="s">
        <v>22877</v>
      </c>
      <c r="G408" s="3264"/>
      <c r="H408" s="3404">
        <v>1</v>
      </c>
    </row>
    <row r="409" spans="1:8" ht="15.75" thickBot="1">
      <c r="A409" s="3419">
        <v>354</v>
      </c>
      <c r="B409" s="3419" t="s">
        <v>25459</v>
      </c>
      <c r="C409" s="3419" t="s">
        <v>25460</v>
      </c>
      <c r="D409" s="3420" t="s">
        <v>22596</v>
      </c>
      <c r="E409" s="3313"/>
      <c r="F409" s="3419" t="s">
        <v>6255</v>
      </c>
      <c r="G409" s="3264"/>
      <c r="H409" s="3404">
        <v>1</v>
      </c>
    </row>
    <row r="410" spans="1:8" ht="15.75" thickBot="1">
      <c r="A410" s="3419">
        <v>355</v>
      </c>
      <c r="B410" s="3419" t="s">
        <v>25457</v>
      </c>
      <c r="C410" s="3419" t="s">
        <v>25458</v>
      </c>
      <c r="D410" s="3420" t="s">
        <v>22596</v>
      </c>
      <c r="E410" s="3313"/>
      <c r="F410" s="3419" t="s">
        <v>6255</v>
      </c>
      <c r="G410" s="3264"/>
      <c r="H410" s="3404">
        <v>1</v>
      </c>
    </row>
    <row r="411" spans="1:8" ht="15.75" thickBot="1">
      <c r="A411" s="3419">
        <v>356</v>
      </c>
      <c r="B411" s="3419" t="s">
        <v>25455</v>
      </c>
      <c r="C411" s="3419" t="s">
        <v>25456</v>
      </c>
      <c r="D411" s="3420" t="s">
        <v>22596</v>
      </c>
      <c r="E411" s="3264" t="s">
        <v>22598</v>
      </c>
      <c r="F411" s="3419" t="s">
        <v>22877</v>
      </c>
      <c r="G411" s="3264"/>
      <c r="H411" s="3404">
        <v>1</v>
      </c>
    </row>
    <row r="412" spans="1:8" ht="15.75" thickBot="1">
      <c r="A412" s="3419">
        <v>357</v>
      </c>
      <c r="B412" s="3419" t="s">
        <v>25181</v>
      </c>
      <c r="C412" s="3419" t="s">
        <v>25454</v>
      </c>
      <c r="D412" s="3420" t="s">
        <v>22599</v>
      </c>
      <c r="E412" s="3264" t="s">
        <v>27788</v>
      </c>
      <c r="F412" s="3419" t="s">
        <v>22877</v>
      </c>
      <c r="G412" s="3264"/>
      <c r="H412" s="3404">
        <v>1</v>
      </c>
    </row>
    <row r="413" spans="1:8" ht="15.75" thickBot="1">
      <c r="A413" s="3419">
        <v>358</v>
      </c>
      <c r="B413" s="3419" t="s">
        <v>25452</v>
      </c>
      <c r="C413" s="3419" t="s">
        <v>25453</v>
      </c>
      <c r="D413" s="3420" t="s">
        <v>22596</v>
      </c>
      <c r="E413" s="3264" t="s">
        <v>27788</v>
      </c>
      <c r="F413" s="3419" t="s">
        <v>22877</v>
      </c>
      <c r="G413" s="3264"/>
      <c r="H413" s="3404">
        <v>1</v>
      </c>
    </row>
    <row r="414" spans="1:8" ht="15.75" thickBot="1">
      <c r="A414" s="3419">
        <v>359</v>
      </c>
      <c r="B414" s="3419" t="s">
        <v>25450</v>
      </c>
      <c r="C414" s="3419" t="s">
        <v>25451</v>
      </c>
      <c r="D414" s="3420" t="s">
        <v>22599</v>
      </c>
      <c r="E414" s="3264" t="s">
        <v>22598</v>
      </c>
      <c r="F414" s="3419" t="s">
        <v>22877</v>
      </c>
      <c r="G414" s="3264"/>
      <c r="H414" s="3404">
        <v>1</v>
      </c>
    </row>
    <row r="415" spans="1:8" ht="15.75" thickBot="1">
      <c r="A415" s="3419">
        <v>360</v>
      </c>
      <c r="B415" s="3419" t="s">
        <v>25448</v>
      </c>
      <c r="C415" s="3419" t="s">
        <v>25449</v>
      </c>
      <c r="D415" s="3420" t="s">
        <v>22596</v>
      </c>
      <c r="E415" s="3264" t="s">
        <v>27788</v>
      </c>
      <c r="F415" s="3419" t="s">
        <v>22877</v>
      </c>
      <c r="G415" s="3264"/>
      <c r="H415" s="3404">
        <v>1</v>
      </c>
    </row>
    <row r="416" spans="1:8" ht="15.75" thickBot="1">
      <c r="A416" s="3419">
        <v>361</v>
      </c>
      <c r="B416" s="3419" t="s">
        <v>25446</v>
      </c>
      <c r="C416" s="3419" t="s">
        <v>25447</v>
      </c>
      <c r="D416" s="3420" t="s">
        <v>22596</v>
      </c>
      <c r="E416" s="3313"/>
      <c r="F416" s="3419" t="s">
        <v>6255</v>
      </c>
      <c r="G416" s="3264"/>
      <c r="H416" s="3404">
        <v>1</v>
      </c>
    </row>
    <row r="417" spans="1:8" ht="15.75" thickBot="1">
      <c r="A417" s="3419">
        <v>362</v>
      </c>
      <c r="B417" s="3419" t="s">
        <v>25444</v>
      </c>
      <c r="C417" s="3419" t="s">
        <v>25445</v>
      </c>
      <c r="D417" s="3420" t="s">
        <v>22596</v>
      </c>
      <c r="E417" s="3313"/>
      <c r="F417" s="3419" t="s">
        <v>6255</v>
      </c>
      <c r="G417" s="3264"/>
      <c r="H417" s="3404">
        <v>1</v>
      </c>
    </row>
    <row r="418" spans="1:8" ht="15.75" thickBot="1">
      <c r="A418" s="3419">
        <v>363</v>
      </c>
      <c r="B418" s="3419" t="s">
        <v>25442</v>
      </c>
      <c r="C418" s="3419" t="s">
        <v>25443</v>
      </c>
      <c r="D418" s="3420" t="s">
        <v>22596</v>
      </c>
      <c r="E418" s="3264" t="s">
        <v>22598</v>
      </c>
      <c r="F418" s="3419" t="s">
        <v>22877</v>
      </c>
      <c r="G418" s="3264"/>
      <c r="H418" s="3404">
        <v>1</v>
      </c>
    </row>
    <row r="419" spans="1:8" ht="15.75" thickBot="1">
      <c r="A419" s="3419">
        <v>364</v>
      </c>
      <c r="B419" s="3419" t="s">
        <v>25440</v>
      </c>
      <c r="C419" s="3419" t="s">
        <v>25441</v>
      </c>
      <c r="D419" s="3420" t="s">
        <v>971</v>
      </c>
      <c r="E419" s="3313"/>
      <c r="F419" s="3419" t="s">
        <v>22877</v>
      </c>
      <c r="G419" s="3264"/>
      <c r="H419" s="3404">
        <v>1</v>
      </c>
    </row>
    <row r="420" spans="1:8" ht="15.75" thickBot="1">
      <c r="A420" s="3419">
        <v>365</v>
      </c>
      <c r="B420" s="3419" t="s">
        <v>25172</v>
      </c>
      <c r="C420" s="3419" t="s">
        <v>25439</v>
      </c>
      <c r="D420" s="3420" t="s">
        <v>22599</v>
      </c>
      <c r="E420" s="3313"/>
      <c r="F420" s="3419" t="s">
        <v>22877</v>
      </c>
      <c r="G420" s="3264"/>
      <c r="H420" s="3404">
        <v>1</v>
      </c>
    </row>
    <row r="421" spans="1:8" ht="15.75" thickBot="1">
      <c r="A421" s="3419">
        <v>366</v>
      </c>
      <c r="B421" s="3419" t="s">
        <v>25185</v>
      </c>
      <c r="C421" s="3419" t="s">
        <v>25438</v>
      </c>
      <c r="D421" s="3420" t="s">
        <v>22599</v>
      </c>
      <c r="E421" s="3313"/>
      <c r="F421" s="3419" t="s">
        <v>22877</v>
      </c>
      <c r="G421" s="3264"/>
      <c r="H421" s="3404">
        <v>1</v>
      </c>
    </row>
    <row r="422" spans="1:8" ht="15.75" thickBot="1">
      <c r="A422" s="3419">
        <v>367</v>
      </c>
      <c r="B422" s="3419" t="s">
        <v>25436</v>
      </c>
      <c r="C422" s="3419" t="s">
        <v>25437</v>
      </c>
      <c r="D422" s="3420" t="s">
        <v>22596</v>
      </c>
      <c r="E422" s="3313"/>
      <c r="F422" s="3419" t="s">
        <v>22877</v>
      </c>
      <c r="G422" s="3264"/>
      <c r="H422" s="3404">
        <v>1</v>
      </c>
    </row>
    <row r="423" spans="1:8" ht="15.75" thickBot="1">
      <c r="A423" s="3419">
        <v>368</v>
      </c>
      <c r="B423" s="3419" t="s">
        <v>25075</v>
      </c>
      <c r="C423" s="3419" t="s">
        <v>25435</v>
      </c>
      <c r="D423" s="3420" t="s">
        <v>22599</v>
      </c>
      <c r="E423" s="3264" t="s">
        <v>22598</v>
      </c>
      <c r="F423" s="3419" t="s">
        <v>22877</v>
      </c>
      <c r="G423" s="3264"/>
      <c r="H423" s="3404">
        <v>1</v>
      </c>
    </row>
    <row r="424" spans="1:8" ht="15.75" thickBot="1">
      <c r="A424" s="3419">
        <v>369</v>
      </c>
      <c r="B424" s="3419" t="s">
        <v>25073</v>
      </c>
      <c r="C424" s="3419" t="s">
        <v>25434</v>
      </c>
      <c r="D424" s="3420" t="s">
        <v>22599</v>
      </c>
      <c r="E424" s="3313"/>
      <c r="F424" s="3419" t="s">
        <v>22877</v>
      </c>
      <c r="G424" s="3264"/>
      <c r="H424" s="3404">
        <v>1</v>
      </c>
    </row>
    <row r="425" spans="1:8" ht="15.75" thickBot="1">
      <c r="A425" s="3419">
        <v>370</v>
      </c>
      <c r="B425" s="3419" t="s">
        <v>25071</v>
      </c>
      <c r="C425" s="3419" t="s">
        <v>25433</v>
      </c>
      <c r="D425" s="3420" t="s">
        <v>22599</v>
      </c>
      <c r="E425" s="3264"/>
      <c r="F425" s="3419" t="s">
        <v>22877</v>
      </c>
      <c r="G425" s="3264"/>
    </row>
    <row r="426" spans="1:8" ht="15.75" thickBot="1">
      <c r="A426" s="3419">
        <v>371</v>
      </c>
      <c r="B426" s="3419" t="s">
        <v>25431</v>
      </c>
      <c r="C426" s="3419" t="s">
        <v>25432</v>
      </c>
      <c r="D426" s="3420" t="s">
        <v>22596</v>
      </c>
      <c r="E426" s="3264"/>
      <c r="F426" s="3419" t="s">
        <v>22877</v>
      </c>
      <c r="G426" s="3264"/>
    </row>
    <row r="427" spans="1:8" ht="15.75" thickBot="1">
      <c r="A427" s="3419">
        <v>372</v>
      </c>
      <c r="B427" s="3419" t="s">
        <v>25429</v>
      </c>
      <c r="C427" s="3419" t="s">
        <v>25430</v>
      </c>
      <c r="D427" s="3420" t="s">
        <v>22596</v>
      </c>
      <c r="E427" s="3264"/>
      <c r="F427" s="3419" t="s">
        <v>22877</v>
      </c>
      <c r="G427" s="3264"/>
    </row>
    <row r="428" spans="1:8" ht="15.75" thickBot="1">
      <c r="A428" s="3419">
        <v>373</v>
      </c>
      <c r="B428" s="3419" t="s">
        <v>25427</v>
      </c>
      <c r="C428" s="3419" t="s">
        <v>25428</v>
      </c>
      <c r="D428" s="3420" t="s">
        <v>22599</v>
      </c>
      <c r="E428" s="3264"/>
      <c r="F428" s="3419" t="s">
        <v>22877</v>
      </c>
      <c r="G428" s="3264"/>
    </row>
    <row r="429" spans="1:8" ht="15.75" thickBot="1">
      <c r="A429" s="3419">
        <v>374</v>
      </c>
      <c r="B429" s="3419" t="s">
        <v>25425</v>
      </c>
      <c r="C429" s="3419" t="s">
        <v>25426</v>
      </c>
      <c r="D429" s="3420" t="s">
        <v>22596</v>
      </c>
      <c r="E429" s="3264"/>
      <c r="F429" s="3419" t="s">
        <v>22877</v>
      </c>
      <c r="G429" s="3264"/>
    </row>
    <row r="430" spans="1:8" ht="15.75" thickBot="1">
      <c r="A430" s="3419">
        <v>375</v>
      </c>
      <c r="B430" s="3419" t="s">
        <v>25423</v>
      </c>
      <c r="C430" s="3419" t="s">
        <v>25424</v>
      </c>
      <c r="D430" s="3420" t="s">
        <v>22596</v>
      </c>
      <c r="E430" s="3264"/>
      <c r="F430" s="3419" t="s">
        <v>22877</v>
      </c>
      <c r="G430" s="3264"/>
    </row>
    <row r="431" spans="1:8" ht="15.75" thickBot="1">
      <c r="A431" s="3419">
        <v>376</v>
      </c>
      <c r="B431" s="3419" t="s">
        <v>25421</v>
      </c>
      <c r="C431" s="3419" t="s">
        <v>25422</v>
      </c>
      <c r="D431" s="3420" t="s">
        <v>22599</v>
      </c>
      <c r="E431" s="3264"/>
      <c r="F431" s="3419" t="s">
        <v>22877</v>
      </c>
      <c r="G431" s="3264"/>
    </row>
    <row r="432" spans="1:8" ht="15.75" thickBot="1">
      <c r="A432" s="3419">
        <v>377</v>
      </c>
      <c r="B432" s="3419" t="s">
        <v>25419</v>
      </c>
      <c r="C432" s="3419" t="s">
        <v>25420</v>
      </c>
      <c r="D432" s="3420" t="s">
        <v>22599</v>
      </c>
      <c r="E432" s="3264"/>
      <c r="F432" s="3419" t="s">
        <v>22877</v>
      </c>
      <c r="G432" s="3264"/>
    </row>
    <row r="433" spans="1:8" ht="15.75" thickBot="1">
      <c r="A433" s="3419">
        <v>378</v>
      </c>
      <c r="B433" s="3419" t="s">
        <v>25417</v>
      </c>
      <c r="C433" s="3419" t="s">
        <v>25418</v>
      </c>
      <c r="D433" s="3420" t="s">
        <v>971</v>
      </c>
      <c r="E433" s="3264"/>
      <c r="F433" s="3419" t="s">
        <v>22877</v>
      </c>
      <c r="G433" s="3264"/>
    </row>
    <row r="434" spans="1:8" ht="15.75" thickBot="1">
      <c r="A434" s="3419">
        <v>379</v>
      </c>
      <c r="B434" s="3419" t="s">
        <v>25415</v>
      </c>
      <c r="C434" s="3419" t="s">
        <v>25416</v>
      </c>
      <c r="D434" s="3420" t="s">
        <v>971</v>
      </c>
      <c r="E434" s="3264" t="s">
        <v>22614</v>
      </c>
      <c r="F434" s="3419" t="s">
        <v>6255</v>
      </c>
      <c r="G434" s="3264"/>
      <c r="H434" s="3404">
        <v>1</v>
      </c>
    </row>
    <row r="435" spans="1:8" ht="15.75" thickBot="1">
      <c r="A435" s="3419"/>
      <c r="B435" s="3419"/>
      <c r="C435" s="3419"/>
      <c r="D435" s="3420" t="s">
        <v>27666</v>
      </c>
      <c r="E435" s="3264"/>
      <c r="F435" s="3419"/>
      <c r="G435" s="3264"/>
    </row>
    <row r="436" spans="1:8" ht="15.75" thickBot="1">
      <c r="A436" s="3419">
        <v>380</v>
      </c>
      <c r="B436" s="3419" t="s">
        <v>25413</v>
      </c>
      <c r="C436" s="3419" t="s">
        <v>25414</v>
      </c>
      <c r="D436" s="3420" t="s">
        <v>971</v>
      </c>
      <c r="E436" s="3264"/>
      <c r="F436" s="3419" t="s">
        <v>22877</v>
      </c>
      <c r="G436" s="3264"/>
    </row>
    <row r="437" spans="1:8" ht="15.75" thickBot="1">
      <c r="A437" s="3419">
        <v>381</v>
      </c>
      <c r="B437" s="3419" t="s">
        <v>25411</v>
      </c>
      <c r="C437" s="3419" t="s">
        <v>25412</v>
      </c>
      <c r="D437" s="3420" t="s">
        <v>22599</v>
      </c>
      <c r="E437" s="3264"/>
      <c r="F437" s="3419" t="s">
        <v>22877</v>
      </c>
      <c r="G437" s="3264"/>
    </row>
    <row r="438" spans="1:8" ht="15.75" thickBot="1">
      <c r="A438" s="3419">
        <v>382</v>
      </c>
      <c r="B438" s="3419" t="s">
        <v>25409</v>
      </c>
      <c r="C438" s="3419" t="s">
        <v>25410</v>
      </c>
      <c r="D438" s="3420" t="s">
        <v>971</v>
      </c>
      <c r="E438" s="3264"/>
      <c r="F438" s="3419" t="s">
        <v>22877</v>
      </c>
      <c r="G438" s="3264"/>
    </row>
    <row r="439" spans="1:8" ht="15.75" thickBot="1">
      <c r="A439" s="3419">
        <v>383</v>
      </c>
      <c r="B439" s="3419" t="s">
        <v>25407</v>
      </c>
      <c r="C439" s="3419" t="s">
        <v>25408</v>
      </c>
      <c r="D439" s="3420" t="s">
        <v>22596</v>
      </c>
      <c r="E439" s="3264"/>
      <c r="F439" s="3419" t="s">
        <v>6255</v>
      </c>
      <c r="G439" s="3264"/>
    </row>
    <row r="440" spans="1:8" ht="15.75" thickBot="1">
      <c r="A440" s="3419">
        <v>384</v>
      </c>
      <c r="B440" s="3419" t="s">
        <v>25405</v>
      </c>
      <c r="C440" s="3419" t="s">
        <v>25406</v>
      </c>
      <c r="D440" s="3420" t="s">
        <v>22596</v>
      </c>
      <c r="E440" s="3264"/>
      <c r="F440" s="3419" t="s">
        <v>22877</v>
      </c>
      <c r="G440" s="3264"/>
    </row>
    <row r="441" spans="1:8" ht="15.75" thickBot="1">
      <c r="A441" s="3419">
        <v>385</v>
      </c>
      <c r="B441" s="3419" t="s">
        <v>25403</v>
      </c>
      <c r="C441" s="3419" t="s">
        <v>25404</v>
      </c>
      <c r="D441" s="3420" t="s">
        <v>22599</v>
      </c>
      <c r="E441" s="3264"/>
      <c r="F441" s="3419" t="s">
        <v>22877</v>
      </c>
      <c r="G441" s="3264"/>
    </row>
    <row r="442" spans="1:8" ht="15.75" thickBot="1">
      <c r="A442" s="3419">
        <v>386</v>
      </c>
      <c r="B442" s="3419" t="s">
        <v>25401</v>
      </c>
      <c r="C442" s="3419" t="s">
        <v>25402</v>
      </c>
      <c r="D442" s="3420" t="s">
        <v>22599</v>
      </c>
      <c r="E442" s="3264"/>
      <c r="F442" s="3419" t="s">
        <v>22877</v>
      </c>
      <c r="G442" s="3264"/>
    </row>
    <row r="443" spans="1:8" ht="15.75" thickBot="1">
      <c r="A443" s="3419">
        <v>387</v>
      </c>
      <c r="B443" s="3419" t="s">
        <v>25399</v>
      </c>
      <c r="C443" s="3419" t="s">
        <v>25400</v>
      </c>
      <c r="D443" s="3420" t="s">
        <v>22596</v>
      </c>
      <c r="E443" s="3264"/>
      <c r="F443" s="3419" t="s">
        <v>22877</v>
      </c>
      <c r="G443" s="3264"/>
    </row>
    <row r="444" spans="1:8" ht="15.75" thickBot="1">
      <c r="A444" s="3419">
        <v>388</v>
      </c>
      <c r="B444" s="3419" t="s">
        <v>25397</v>
      </c>
      <c r="C444" s="3419" t="s">
        <v>25398</v>
      </c>
      <c r="D444" s="3420" t="s">
        <v>22596</v>
      </c>
      <c r="E444" s="3264"/>
      <c r="F444" s="3419" t="s">
        <v>22877</v>
      </c>
      <c r="G444" s="3264"/>
    </row>
    <row r="445" spans="1:8" ht="15.75" thickBot="1">
      <c r="A445" s="3419">
        <v>389</v>
      </c>
      <c r="B445" s="3419" t="s">
        <v>25395</v>
      </c>
      <c r="C445" s="3419" t="s">
        <v>25396</v>
      </c>
      <c r="D445" s="3420" t="s">
        <v>22599</v>
      </c>
      <c r="E445" s="3264"/>
      <c r="F445" s="3419" t="s">
        <v>22877</v>
      </c>
      <c r="G445" s="3264"/>
    </row>
    <row r="446" spans="1:8" ht="15.75" thickBot="1">
      <c r="A446" s="3419">
        <v>390</v>
      </c>
      <c r="B446" s="3419" t="s">
        <v>25393</v>
      </c>
      <c r="C446" s="3419" t="s">
        <v>25394</v>
      </c>
      <c r="D446" s="3420" t="s">
        <v>22596</v>
      </c>
      <c r="E446" s="3264"/>
      <c r="F446" s="3419" t="s">
        <v>22877</v>
      </c>
      <c r="G446" s="3264"/>
    </row>
    <row r="447" spans="1:8" ht="15.75" thickBot="1">
      <c r="A447" s="3419">
        <v>391</v>
      </c>
      <c r="B447" s="3419" t="s">
        <v>25391</v>
      </c>
      <c r="C447" s="3419" t="s">
        <v>25392</v>
      </c>
      <c r="D447" s="3420" t="s">
        <v>22599</v>
      </c>
      <c r="E447" s="3264"/>
      <c r="F447" s="3419" t="s">
        <v>22877</v>
      </c>
      <c r="G447" s="3264"/>
    </row>
    <row r="448" spans="1:8" ht="15.75" thickBot="1">
      <c r="A448" s="3419">
        <v>392</v>
      </c>
      <c r="B448" s="3419" t="s">
        <v>25389</v>
      </c>
      <c r="C448" s="3419" t="s">
        <v>25390</v>
      </c>
      <c r="D448" s="3420" t="s">
        <v>22599</v>
      </c>
      <c r="E448" s="3264"/>
      <c r="F448" s="3419" t="s">
        <v>22877</v>
      </c>
      <c r="G448" s="3264"/>
    </row>
    <row r="449" spans="1:7" ht="15.75" thickBot="1">
      <c r="A449" s="3419">
        <v>393</v>
      </c>
      <c r="B449" s="3419" t="s">
        <v>25387</v>
      </c>
      <c r="C449" s="3419" t="s">
        <v>25388</v>
      </c>
      <c r="D449" s="3420" t="s">
        <v>971</v>
      </c>
      <c r="E449" s="3264"/>
      <c r="F449" s="3419" t="s">
        <v>22877</v>
      </c>
      <c r="G449" s="3264"/>
    </row>
    <row r="450" spans="1:7" ht="15.75" thickBot="1">
      <c r="A450" s="3419">
        <v>394</v>
      </c>
      <c r="B450" s="3419" t="s">
        <v>25385</v>
      </c>
      <c r="C450" s="3419" t="s">
        <v>25386</v>
      </c>
      <c r="D450" s="3420" t="s">
        <v>971</v>
      </c>
      <c r="E450" s="3264"/>
      <c r="F450" s="3419" t="s">
        <v>22877</v>
      </c>
      <c r="G450" s="3264"/>
    </row>
    <row r="451" spans="1:7" ht="15.75" thickBot="1">
      <c r="A451" s="3419">
        <v>395</v>
      </c>
      <c r="B451" s="3419" t="s">
        <v>25383</v>
      </c>
      <c r="C451" s="3419" t="s">
        <v>25384</v>
      </c>
      <c r="D451" s="3420" t="s">
        <v>22596</v>
      </c>
      <c r="E451" s="3264"/>
      <c r="F451" s="3419" t="s">
        <v>6255</v>
      </c>
      <c r="G451" s="3264"/>
    </row>
    <row r="452" spans="1:7" ht="15.75" thickBot="1">
      <c r="A452" s="3419">
        <v>396</v>
      </c>
      <c r="B452" s="3419" t="s">
        <v>25381</v>
      </c>
      <c r="C452" s="3419" t="s">
        <v>25382</v>
      </c>
      <c r="D452" s="3420" t="s">
        <v>971</v>
      </c>
      <c r="E452" s="3264"/>
      <c r="F452" s="3419" t="s">
        <v>22877</v>
      </c>
      <c r="G452" s="3264"/>
    </row>
    <row r="453" spans="1:7" ht="15.75" thickBot="1">
      <c r="A453" s="3419">
        <v>397</v>
      </c>
      <c r="B453" s="3419" t="s">
        <v>25379</v>
      </c>
      <c r="C453" s="3419" t="s">
        <v>25380</v>
      </c>
      <c r="D453" s="3420" t="s">
        <v>22596</v>
      </c>
      <c r="E453" s="3264"/>
      <c r="F453" s="3419" t="s">
        <v>22877</v>
      </c>
      <c r="G453" s="3264"/>
    </row>
    <row r="454" spans="1:7" ht="15.75" thickBot="1">
      <c r="A454" s="3419">
        <v>398</v>
      </c>
      <c r="B454" s="3419" t="s">
        <v>25377</v>
      </c>
      <c r="C454" s="3419" t="s">
        <v>25378</v>
      </c>
      <c r="D454" s="3420" t="s">
        <v>22599</v>
      </c>
      <c r="E454" s="3264"/>
      <c r="F454" s="3419" t="s">
        <v>22877</v>
      </c>
      <c r="G454" s="3264"/>
    </row>
    <row r="455" spans="1:7" ht="15.75" thickBot="1">
      <c r="A455" s="3419">
        <v>399</v>
      </c>
      <c r="B455" s="3419" t="s">
        <v>25375</v>
      </c>
      <c r="C455" s="3419" t="s">
        <v>25376</v>
      </c>
      <c r="D455" s="3420" t="s">
        <v>22596</v>
      </c>
      <c r="E455" s="3264"/>
      <c r="F455" s="3419" t="s">
        <v>22877</v>
      </c>
      <c r="G455" s="3264"/>
    </row>
    <row r="456" spans="1:7" ht="15.75" thickBot="1">
      <c r="A456" s="3419">
        <v>400</v>
      </c>
      <c r="B456" s="3419" t="s">
        <v>25373</v>
      </c>
      <c r="C456" s="3419" t="s">
        <v>25374</v>
      </c>
      <c r="D456" s="3420" t="s">
        <v>22596</v>
      </c>
      <c r="E456" s="3264"/>
      <c r="F456" s="3419" t="s">
        <v>22877</v>
      </c>
      <c r="G456" s="3264"/>
    </row>
    <row r="457" spans="1:7" ht="15.75" thickBot="1">
      <c r="A457" s="3419">
        <v>401</v>
      </c>
      <c r="B457" s="3419" t="s">
        <v>25371</v>
      </c>
      <c r="C457" s="3419" t="s">
        <v>25372</v>
      </c>
      <c r="D457" s="3420" t="s">
        <v>22599</v>
      </c>
      <c r="E457" s="3264"/>
      <c r="F457" s="3419" t="s">
        <v>22877</v>
      </c>
      <c r="G457" s="3264"/>
    </row>
    <row r="458" spans="1:7" ht="15.75" thickBot="1">
      <c r="A458" s="3419">
        <v>402</v>
      </c>
      <c r="B458" s="3419" t="s">
        <v>25369</v>
      </c>
      <c r="C458" s="3419" t="s">
        <v>25370</v>
      </c>
      <c r="D458" s="3420" t="s">
        <v>22599</v>
      </c>
      <c r="E458" s="3264"/>
      <c r="F458" s="3419" t="s">
        <v>22877</v>
      </c>
      <c r="G458" s="3264"/>
    </row>
    <row r="459" spans="1:7" ht="15.75" thickBot="1">
      <c r="A459" s="3419">
        <v>403</v>
      </c>
      <c r="B459" s="3419" t="s">
        <v>25366</v>
      </c>
      <c r="C459" s="3419" t="s">
        <v>25367</v>
      </c>
      <c r="D459" s="3420" t="s">
        <v>22596</v>
      </c>
      <c r="E459" s="3264"/>
      <c r="F459" s="3419" t="s">
        <v>6255</v>
      </c>
      <c r="G459" s="3264"/>
    </row>
    <row r="460" spans="1:7" ht="15.75" thickBot="1">
      <c r="A460" s="3419">
        <v>404</v>
      </c>
      <c r="B460" s="3419" t="s">
        <v>25364</v>
      </c>
      <c r="C460" s="3419" t="s">
        <v>25365</v>
      </c>
      <c r="D460" s="3420" t="s">
        <v>22596</v>
      </c>
      <c r="E460" s="3264"/>
      <c r="F460" s="3419" t="s">
        <v>22877</v>
      </c>
      <c r="G460" s="3264"/>
    </row>
    <row r="461" spans="1:7" ht="15.75" thickBot="1">
      <c r="A461" s="3419">
        <v>405</v>
      </c>
      <c r="B461" s="3419" t="s">
        <v>25362</v>
      </c>
      <c r="C461" s="3419" t="s">
        <v>25363</v>
      </c>
      <c r="D461" s="3420" t="s">
        <v>22599</v>
      </c>
      <c r="E461" s="3264"/>
      <c r="F461" s="3419" t="s">
        <v>6255</v>
      </c>
      <c r="G461" s="3264"/>
    </row>
    <row r="462" spans="1:7" ht="15.75" thickBot="1">
      <c r="A462" s="3419">
        <v>406</v>
      </c>
      <c r="B462" s="3419" t="s">
        <v>25360</v>
      </c>
      <c r="C462" s="3419" t="s">
        <v>25361</v>
      </c>
      <c r="D462" s="3420" t="s">
        <v>22596</v>
      </c>
      <c r="E462" s="3264"/>
      <c r="F462" s="3419" t="s">
        <v>6255</v>
      </c>
      <c r="G462" s="3264"/>
    </row>
    <row r="463" spans="1:7" ht="15.75" thickBot="1">
      <c r="A463" s="3419">
        <v>407</v>
      </c>
      <c r="B463" s="3419" t="s">
        <v>25358</v>
      </c>
      <c r="C463" s="3419" t="s">
        <v>25359</v>
      </c>
      <c r="D463" s="3420" t="s">
        <v>22596</v>
      </c>
      <c r="E463" s="3264"/>
      <c r="F463" s="3419" t="s">
        <v>22877</v>
      </c>
      <c r="G463" s="3264"/>
    </row>
    <row r="464" spans="1:7" ht="15.75" thickBot="1">
      <c r="A464" s="3419">
        <v>408</v>
      </c>
      <c r="B464" s="3419" t="s">
        <v>25356</v>
      </c>
      <c r="C464" s="3419" t="s">
        <v>25357</v>
      </c>
      <c r="D464" s="3420" t="s">
        <v>22599</v>
      </c>
      <c r="E464" s="3264"/>
      <c r="F464" s="3419" t="s">
        <v>22877</v>
      </c>
      <c r="G464" s="3264"/>
    </row>
    <row r="465" spans="1:7" ht="15.75" thickBot="1">
      <c r="A465" s="3419">
        <v>409</v>
      </c>
      <c r="B465" s="3419" t="s">
        <v>25354</v>
      </c>
      <c r="C465" s="3419" t="s">
        <v>25355</v>
      </c>
      <c r="D465" s="3420" t="s">
        <v>971</v>
      </c>
      <c r="E465" s="3264"/>
      <c r="F465" s="3419" t="s">
        <v>22877</v>
      </c>
      <c r="G465" s="3264"/>
    </row>
    <row r="466" spans="1:7" ht="15.75" thickBot="1">
      <c r="A466" s="3419">
        <v>410</v>
      </c>
      <c r="B466" s="3419" t="s">
        <v>25352</v>
      </c>
      <c r="C466" s="3419" t="s">
        <v>25353</v>
      </c>
      <c r="D466" s="3420" t="s">
        <v>971</v>
      </c>
      <c r="E466" s="3264"/>
      <c r="F466" s="3419" t="s">
        <v>22877</v>
      </c>
      <c r="G466" s="3264"/>
    </row>
    <row r="467" spans="1:7" ht="15.75" thickBot="1">
      <c r="A467" s="3419">
        <v>411</v>
      </c>
      <c r="B467" s="3419" t="s">
        <v>25350</v>
      </c>
      <c r="C467" s="3419" t="s">
        <v>25351</v>
      </c>
      <c r="D467" s="3420" t="s">
        <v>971</v>
      </c>
      <c r="E467" s="3264"/>
      <c r="F467" s="3419" t="s">
        <v>22877</v>
      </c>
      <c r="G467" s="3264"/>
    </row>
    <row r="468" spans="1:7" ht="15.75" thickBot="1">
      <c r="A468" s="3419">
        <v>412</v>
      </c>
      <c r="B468" s="3419" t="s">
        <v>25348</v>
      </c>
      <c r="C468" s="3419" t="s">
        <v>25349</v>
      </c>
      <c r="D468" s="3420" t="s">
        <v>22596</v>
      </c>
      <c r="E468" s="3264"/>
      <c r="F468" s="3419" t="s">
        <v>22877</v>
      </c>
      <c r="G468" s="3264"/>
    </row>
    <row r="469" spans="1:7" ht="15.75" thickBot="1">
      <c r="A469" s="3419">
        <v>413</v>
      </c>
      <c r="B469" s="3419" t="s">
        <v>25346</v>
      </c>
      <c r="C469" s="3419" t="s">
        <v>25347</v>
      </c>
      <c r="D469" s="3420" t="s">
        <v>22599</v>
      </c>
      <c r="E469" s="3264"/>
      <c r="F469" s="3419" t="s">
        <v>22877</v>
      </c>
      <c r="G469" s="3264"/>
    </row>
    <row r="470" spans="1:7" ht="15.75" thickBot="1">
      <c r="A470" s="3419">
        <v>414</v>
      </c>
      <c r="B470" s="3419" t="s">
        <v>25344</v>
      </c>
      <c r="C470" s="3419" t="s">
        <v>25345</v>
      </c>
      <c r="D470" s="3420" t="s">
        <v>22599</v>
      </c>
      <c r="E470" s="3264"/>
      <c r="F470" s="3419" t="s">
        <v>22877</v>
      </c>
      <c r="G470" s="3264"/>
    </row>
    <row r="471" spans="1:7" ht="15.75" thickBot="1">
      <c r="A471" s="3419">
        <v>415</v>
      </c>
      <c r="B471" s="3419" t="s">
        <v>25342</v>
      </c>
      <c r="C471" s="3419" t="s">
        <v>25343</v>
      </c>
      <c r="D471" s="3420" t="s">
        <v>22596</v>
      </c>
      <c r="E471" s="3264"/>
      <c r="F471" s="3419" t="s">
        <v>6255</v>
      </c>
      <c r="G471" s="3264"/>
    </row>
    <row r="472" spans="1:7" ht="15.75" thickBot="1">
      <c r="A472" s="3419">
        <v>416</v>
      </c>
      <c r="B472" s="3419" t="s">
        <v>25340</v>
      </c>
      <c r="C472" s="3419" t="s">
        <v>25341</v>
      </c>
      <c r="D472" s="3420" t="s">
        <v>22596</v>
      </c>
      <c r="E472" s="3264"/>
      <c r="F472" s="3419" t="s">
        <v>22877</v>
      </c>
      <c r="G472" s="3264"/>
    </row>
    <row r="473" spans="1:7" ht="15.75" thickBot="1">
      <c r="A473" s="3419">
        <v>417</v>
      </c>
      <c r="B473" s="3419" t="s">
        <v>25338</v>
      </c>
      <c r="C473" s="3419" t="s">
        <v>25339</v>
      </c>
      <c r="D473" s="3420" t="s">
        <v>22599</v>
      </c>
      <c r="E473" s="3264"/>
      <c r="F473" s="3419" t="s">
        <v>6255</v>
      </c>
      <c r="G473" s="3264"/>
    </row>
    <row r="474" spans="1:7" ht="15.75" thickBot="1">
      <c r="A474" s="3419">
        <v>418</v>
      </c>
      <c r="B474" s="3419" t="s">
        <v>25336</v>
      </c>
      <c r="C474" s="3419" t="s">
        <v>25337</v>
      </c>
      <c r="D474" s="3420" t="s">
        <v>22596</v>
      </c>
      <c r="E474" s="3264"/>
      <c r="F474" s="3419" t="s">
        <v>6255</v>
      </c>
      <c r="G474" s="3264"/>
    </row>
    <row r="475" spans="1:7" ht="15.75" thickBot="1">
      <c r="A475" s="3419">
        <v>419</v>
      </c>
      <c r="B475" s="3419" t="s">
        <v>25334</v>
      </c>
      <c r="C475" s="3419" t="s">
        <v>25335</v>
      </c>
      <c r="D475" s="3420" t="s">
        <v>22596</v>
      </c>
      <c r="E475" s="3264"/>
      <c r="F475" s="3419" t="s">
        <v>22877</v>
      </c>
      <c r="G475" s="3264"/>
    </row>
    <row r="476" spans="1:7" ht="15.75" thickBot="1">
      <c r="A476" s="3419">
        <v>420</v>
      </c>
      <c r="B476" s="3419" t="s">
        <v>25332</v>
      </c>
      <c r="C476" s="3419" t="s">
        <v>25333</v>
      </c>
      <c r="D476" s="3420" t="s">
        <v>22599</v>
      </c>
      <c r="E476" s="3264"/>
      <c r="F476" s="3419" t="s">
        <v>22877</v>
      </c>
      <c r="G476" s="3264"/>
    </row>
    <row r="477" spans="1:7" ht="15.75" thickBot="1">
      <c r="A477" s="3419">
        <v>421</v>
      </c>
      <c r="B477" s="3419" t="s">
        <v>25330</v>
      </c>
      <c r="C477" s="3419" t="s">
        <v>25331</v>
      </c>
      <c r="D477" s="3420" t="s">
        <v>971</v>
      </c>
      <c r="E477" s="3264"/>
      <c r="F477" s="3419" t="s">
        <v>22877</v>
      </c>
      <c r="G477" s="3264"/>
    </row>
    <row r="478" spans="1:7" ht="15.75" thickBot="1">
      <c r="A478" s="3419">
        <v>422</v>
      </c>
      <c r="B478" s="3419" t="s">
        <v>25328</v>
      </c>
      <c r="C478" s="3419" t="s">
        <v>25329</v>
      </c>
      <c r="D478" s="3420" t="s">
        <v>22599</v>
      </c>
      <c r="E478" s="3264"/>
      <c r="F478" s="3419" t="s">
        <v>22877</v>
      </c>
      <c r="G478" s="3264"/>
    </row>
    <row r="479" spans="1:7" ht="15.75" thickBot="1">
      <c r="A479" s="3419">
        <v>423</v>
      </c>
      <c r="B479" s="3419" t="s">
        <v>25326</v>
      </c>
      <c r="C479" s="3419" t="s">
        <v>25327</v>
      </c>
      <c r="D479" s="3420" t="s">
        <v>22596</v>
      </c>
      <c r="E479" s="3264"/>
      <c r="F479" s="3419" t="s">
        <v>22877</v>
      </c>
      <c r="G479" s="3264"/>
    </row>
    <row r="480" spans="1:7" ht="15.75" thickBot="1">
      <c r="A480" s="3419">
        <v>424</v>
      </c>
      <c r="B480" s="3419" t="s">
        <v>25324</v>
      </c>
      <c r="C480" s="3419" t="s">
        <v>25325</v>
      </c>
      <c r="D480" s="3420" t="s">
        <v>22596</v>
      </c>
      <c r="E480" s="3264"/>
      <c r="F480" s="3419" t="s">
        <v>22877</v>
      </c>
      <c r="G480" s="3264"/>
    </row>
    <row r="481" spans="1:8" ht="15.75" thickBot="1">
      <c r="A481" s="3419">
        <v>425</v>
      </c>
      <c r="B481" s="3419" t="s">
        <v>25322</v>
      </c>
      <c r="C481" s="3419" t="s">
        <v>25323</v>
      </c>
      <c r="D481" s="3420" t="s">
        <v>22599</v>
      </c>
      <c r="E481" s="3264"/>
      <c r="F481" s="3419" t="s">
        <v>22877</v>
      </c>
      <c r="G481" s="3264"/>
    </row>
    <row r="482" spans="1:8" ht="15.75" thickBot="1">
      <c r="A482" s="3419">
        <v>426</v>
      </c>
      <c r="B482" s="3419" t="s">
        <v>25320</v>
      </c>
      <c r="C482" s="3419" t="s">
        <v>25321</v>
      </c>
      <c r="D482" s="3420" t="s">
        <v>22596</v>
      </c>
      <c r="E482" s="3264"/>
      <c r="F482" s="3419" t="s">
        <v>22877</v>
      </c>
      <c r="G482" s="3264"/>
    </row>
    <row r="483" spans="1:8" ht="15.75" thickBot="1">
      <c r="A483" s="3419">
        <v>427</v>
      </c>
      <c r="B483" s="3419" t="s">
        <v>25031</v>
      </c>
      <c r="C483" s="3419" t="s">
        <v>25319</v>
      </c>
      <c r="D483" s="3420" t="s">
        <v>22596</v>
      </c>
      <c r="E483" s="3264" t="s">
        <v>22604</v>
      </c>
      <c r="F483" s="3419" t="s">
        <v>6255</v>
      </c>
      <c r="G483" s="3264"/>
      <c r="H483" s="3404">
        <v>1</v>
      </c>
    </row>
    <row r="484" spans="1:8" ht="15.75" thickBot="1">
      <c r="A484" s="3419"/>
      <c r="B484" s="3419"/>
      <c r="C484" s="3419"/>
      <c r="D484" s="3420" t="s">
        <v>27666</v>
      </c>
      <c r="E484" s="3264" t="s">
        <v>22598</v>
      </c>
      <c r="F484" s="3419"/>
      <c r="G484" s="3264"/>
      <c r="H484" s="3404">
        <v>1</v>
      </c>
    </row>
    <row r="485" spans="1:8" ht="15.75" thickBot="1">
      <c r="A485" s="3419">
        <v>428</v>
      </c>
      <c r="B485" s="3419" t="s">
        <v>25317</v>
      </c>
      <c r="C485" s="3419" t="s">
        <v>25318</v>
      </c>
      <c r="D485" s="3420" t="s">
        <v>971</v>
      </c>
      <c r="E485" s="3264"/>
      <c r="F485" s="3419" t="s">
        <v>22877</v>
      </c>
      <c r="G485" s="3264"/>
    </row>
    <row r="486" spans="1:8" ht="15.75" thickBot="1">
      <c r="A486" s="3419">
        <v>429</v>
      </c>
      <c r="B486" s="3419" t="s">
        <v>25315</v>
      </c>
      <c r="C486" s="3419" t="s">
        <v>25316</v>
      </c>
      <c r="D486" s="3420" t="s">
        <v>22596</v>
      </c>
      <c r="E486" s="3264" t="s">
        <v>22604</v>
      </c>
      <c r="F486" s="3419" t="s">
        <v>22877</v>
      </c>
      <c r="G486" s="3264"/>
      <c r="H486" s="3404">
        <v>1</v>
      </c>
    </row>
    <row r="487" spans="1:8" ht="15.75" thickBot="1">
      <c r="A487" s="3419">
        <v>430</v>
      </c>
      <c r="B487" s="3419" t="s">
        <v>25313</v>
      </c>
      <c r="C487" s="3419" t="s">
        <v>25314</v>
      </c>
      <c r="D487" s="3420" t="s">
        <v>22596</v>
      </c>
      <c r="E487" s="3264"/>
      <c r="F487" s="3419" t="s">
        <v>22877</v>
      </c>
      <c r="G487" s="3264"/>
    </row>
    <row r="488" spans="1:8" ht="15.75" thickBot="1">
      <c r="A488" s="3419">
        <v>431</v>
      </c>
      <c r="B488" s="3419" t="s">
        <v>25311</v>
      </c>
      <c r="C488" s="3419" t="s">
        <v>25312</v>
      </c>
      <c r="D488" s="3420" t="s">
        <v>22599</v>
      </c>
      <c r="E488" s="3264"/>
      <c r="F488" s="3419" t="s">
        <v>22877</v>
      </c>
      <c r="G488" s="3264"/>
    </row>
    <row r="489" spans="1:8" ht="15.75" thickBot="1">
      <c r="A489" s="3419">
        <v>432</v>
      </c>
      <c r="B489" s="3419" t="s">
        <v>25309</v>
      </c>
      <c r="C489" s="3419" t="s">
        <v>25310</v>
      </c>
      <c r="D489" s="3420" t="s">
        <v>22596</v>
      </c>
      <c r="E489" s="3264"/>
      <c r="F489" s="3419" t="s">
        <v>22877</v>
      </c>
      <c r="G489" s="3264"/>
    </row>
    <row r="490" spans="1:8" ht="15.75" thickBot="1">
      <c r="A490" s="3419">
        <v>433</v>
      </c>
      <c r="B490" s="3419" t="s">
        <v>25307</v>
      </c>
      <c r="C490" s="3419" t="s">
        <v>25308</v>
      </c>
      <c r="D490" s="3420" t="s">
        <v>22599</v>
      </c>
      <c r="E490" s="3264"/>
      <c r="F490" s="3419" t="s">
        <v>22877</v>
      </c>
      <c r="G490" s="3264"/>
    </row>
    <row r="491" spans="1:8" ht="15.75" thickBot="1">
      <c r="A491" s="3419">
        <v>434</v>
      </c>
      <c r="B491" s="3419" t="s">
        <v>25305</v>
      </c>
      <c r="C491" s="3419" t="s">
        <v>25306</v>
      </c>
      <c r="D491" s="3420" t="s">
        <v>22599</v>
      </c>
      <c r="E491" s="3264"/>
      <c r="F491" s="3419" t="s">
        <v>22877</v>
      </c>
      <c r="G491" s="3264"/>
    </row>
    <row r="492" spans="1:8" ht="15.75" thickBot="1">
      <c r="A492" s="3419">
        <v>435</v>
      </c>
      <c r="B492" s="3419" t="s">
        <v>25303</v>
      </c>
      <c r="C492" s="3419" t="s">
        <v>25304</v>
      </c>
      <c r="D492" s="3420" t="s">
        <v>22599</v>
      </c>
      <c r="E492" s="3264" t="s">
        <v>27670</v>
      </c>
      <c r="F492" s="3419" t="s">
        <v>22877</v>
      </c>
      <c r="G492" s="3264"/>
      <c r="H492" s="3404">
        <v>1</v>
      </c>
    </row>
    <row r="493" spans="1:8" ht="15.75" thickBot="1">
      <c r="A493" s="3419"/>
      <c r="B493" s="3419"/>
      <c r="C493" s="3419"/>
      <c r="D493" s="3420" t="s">
        <v>27666</v>
      </c>
      <c r="E493" s="3264"/>
      <c r="F493" s="3419"/>
      <c r="G493" s="3264"/>
    </row>
    <row r="494" spans="1:8" ht="15.75" thickBot="1">
      <c r="A494" s="3419">
        <v>436</v>
      </c>
      <c r="B494" s="3419" t="s">
        <v>25301</v>
      </c>
      <c r="C494" s="3419" t="s">
        <v>25302</v>
      </c>
      <c r="D494" s="3420" t="s">
        <v>22596</v>
      </c>
      <c r="E494" s="3264"/>
      <c r="F494" s="3419" t="s">
        <v>22877</v>
      </c>
      <c r="G494" s="3264"/>
    </row>
    <row r="495" spans="1:8" ht="15.75" thickBot="1">
      <c r="A495" s="3419">
        <v>437</v>
      </c>
      <c r="B495" s="3419" t="s">
        <v>25299</v>
      </c>
      <c r="C495" s="3419" t="s">
        <v>25300</v>
      </c>
      <c r="D495" s="3420" t="s">
        <v>22599</v>
      </c>
      <c r="E495" s="3264"/>
      <c r="F495" s="3419" t="s">
        <v>22877</v>
      </c>
      <c r="G495" s="3264"/>
    </row>
    <row r="496" spans="1:8" ht="15.75" thickBot="1">
      <c r="A496" s="3419">
        <v>438</v>
      </c>
      <c r="B496" s="3419" t="s">
        <v>25297</v>
      </c>
      <c r="C496" s="3419" t="s">
        <v>25298</v>
      </c>
      <c r="D496" s="3420" t="s">
        <v>22599</v>
      </c>
      <c r="E496" s="3264"/>
      <c r="F496" s="3419" t="s">
        <v>22877</v>
      </c>
      <c r="G496" s="3264"/>
    </row>
    <row r="497" spans="1:8" ht="15.75" thickBot="1">
      <c r="A497" s="3419">
        <v>439</v>
      </c>
      <c r="B497" s="3419" t="s">
        <v>25295</v>
      </c>
      <c r="C497" s="3419" t="s">
        <v>25296</v>
      </c>
      <c r="D497" s="3420" t="s">
        <v>22596</v>
      </c>
      <c r="E497" s="3264"/>
      <c r="F497" s="3419" t="s">
        <v>22877</v>
      </c>
      <c r="G497" s="3264"/>
    </row>
    <row r="498" spans="1:8" ht="15.75" thickBot="1">
      <c r="A498" s="3419">
        <v>440</v>
      </c>
      <c r="B498" s="3419" t="s">
        <v>25293</v>
      </c>
      <c r="C498" s="3419" t="s">
        <v>25294</v>
      </c>
      <c r="D498" s="3420" t="s">
        <v>22596</v>
      </c>
      <c r="E498" s="3264"/>
      <c r="F498" s="3419" t="s">
        <v>6255</v>
      </c>
      <c r="G498" s="3264"/>
    </row>
    <row r="499" spans="1:8" ht="15.75" thickBot="1">
      <c r="A499" s="3419">
        <v>441</v>
      </c>
      <c r="B499" s="3419" t="s">
        <v>25291</v>
      </c>
      <c r="C499" s="3419" t="s">
        <v>25292</v>
      </c>
      <c r="D499" s="3420" t="s">
        <v>22599</v>
      </c>
      <c r="E499" s="3264"/>
      <c r="F499" s="3419" t="s">
        <v>22877</v>
      </c>
      <c r="G499" s="3264"/>
    </row>
    <row r="500" spans="1:8" ht="15.75" thickBot="1">
      <c r="A500" s="3419">
        <v>442</v>
      </c>
      <c r="B500" s="3419" t="s">
        <v>25289</v>
      </c>
      <c r="C500" s="3419" t="s">
        <v>25290</v>
      </c>
      <c r="D500" s="3420" t="s">
        <v>971</v>
      </c>
      <c r="E500" s="3264"/>
      <c r="F500" s="3419" t="s">
        <v>22877</v>
      </c>
      <c r="G500" s="3264"/>
    </row>
    <row r="501" spans="1:8" ht="15.75" thickBot="1">
      <c r="A501" s="3419">
        <v>443</v>
      </c>
      <c r="B501" s="3419" t="s">
        <v>25287</v>
      </c>
      <c r="C501" s="3419" t="s">
        <v>25288</v>
      </c>
      <c r="D501" s="3420" t="s">
        <v>22596</v>
      </c>
      <c r="E501" s="3264"/>
      <c r="F501" s="3419" t="s">
        <v>22877</v>
      </c>
      <c r="G501" s="3264"/>
    </row>
    <row r="502" spans="1:8" ht="15.75" thickBot="1">
      <c r="A502" s="3419">
        <v>444</v>
      </c>
      <c r="B502" s="3419" t="s">
        <v>25285</v>
      </c>
      <c r="C502" s="3419" t="s">
        <v>25286</v>
      </c>
      <c r="D502" s="3420" t="s">
        <v>22599</v>
      </c>
      <c r="E502" s="3264"/>
      <c r="F502" s="3419" t="s">
        <v>22877</v>
      </c>
      <c r="G502" s="3264"/>
    </row>
    <row r="503" spans="1:8" ht="15.75" thickBot="1">
      <c r="A503" s="3419">
        <v>445</v>
      </c>
      <c r="B503" s="3419" t="s">
        <v>25283</v>
      </c>
      <c r="C503" s="3419" t="s">
        <v>25284</v>
      </c>
      <c r="D503" s="3420" t="s">
        <v>22599</v>
      </c>
      <c r="E503" s="3264"/>
      <c r="F503" s="3419" t="s">
        <v>22877</v>
      </c>
      <c r="G503" s="3264"/>
    </row>
    <row r="504" spans="1:8" ht="15.75" thickBot="1">
      <c r="A504" s="3419">
        <v>446</v>
      </c>
      <c r="B504" s="3419" t="s">
        <v>25281</v>
      </c>
      <c r="C504" s="3419" t="s">
        <v>25282</v>
      </c>
      <c r="D504" s="3420" t="s">
        <v>22596</v>
      </c>
      <c r="E504" s="3264"/>
      <c r="F504" s="3419" t="s">
        <v>6255</v>
      </c>
      <c r="G504" s="3264"/>
    </row>
    <row r="505" spans="1:8" ht="15.75" thickBot="1">
      <c r="A505" s="3419">
        <v>447</v>
      </c>
      <c r="B505" s="3419" t="s">
        <v>25279</v>
      </c>
      <c r="C505" s="3419" t="s">
        <v>25280</v>
      </c>
      <c r="D505" s="3420" t="s">
        <v>22596</v>
      </c>
      <c r="E505" s="3265"/>
      <c r="F505" s="3419" t="s">
        <v>22877</v>
      </c>
      <c r="G505" s="3264"/>
      <c r="H505" s="3404">
        <v>1</v>
      </c>
    </row>
    <row r="506" spans="1:8" ht="15.75" thickBot="1">
      <c r="A506" s="3419">
        <v>448</v>
      </c>
      <c r="B506" s="3419" t="s">
        <v>25277</v>
      </c>
      <c r="C506" s="3419" t="s">
        <v>25278</v>
      </c>
      <c r="D506" s="3420" t="s">
        <v>22599</v>
      </c>
      <c r="E506" s="3264"/>
      <c r="F506" s="3419" t="s">
        <v>22877</v>
      </c>
      <c r="G506" s="3264"/>
    </row>
    <row r="507" spans="1:8" ht="15.75" thickBot="1">
      <c r="A507" s="3419">
        <v>449</v>
      </c>
      <c r="B507" s="3419" t="s">
        <v>25275</v>
      </c>
      <c r="C507" s="3419" t="s">
        <v>25276</v>
      </c>
      <c r="D507" s="3420" t="s">
        <v>22596</v>
      </c>
      <c r="E507" s="3264"/>
      <c r="F507" s="3419" t="s">
        <v>6255</v>
      </c>
      <c r="G507" s="3264"/>
    </row>
    <row r="508" spans="1:8" ht="15.75" thickBot="1">
      <c r="A508" s="3419">
        <v>450</v>
      </c>
      <c r="B508" s="3419" t="s">
        <v>25273</v>
      </c>
      <c r="C508" s="3419" t="s">
        <v>25274</v>
      </c>
      <c r="D508" s="3420" t="s">
        <v>22599</v>
      </c>
      <c r="E508" s="3264"/>
      <c r="F508" s="3419" t="s">
        <v>22877</v>
      </c>
      <c r="G508" s="3264"/>
    </row>
    <row r="509" spans="1:8" ht="15.75" thickBot="1">
      <c r="A509" s="3419">
        <v>451</v>
      </c>
      <c r="B509" s="3419" t="s">
        <v>25271</v>
      </c>
      <c r="C509" s="3419" t="s">
        <v>25272</v>
      </c>
      <c r="D509" s="3420" t="s">
        <v>971</v>
      </c>
      <c r="E509" s="3264"/>
      <c r="F509" s="3419" t="s">
        <v>22877</v>
      </c>
      <c r="G509" s="3264"/>
    </row>
    <row r="510" spans="1:8" ht="15.75" thickBot="1">
      <c r="A510" s="3419">
        <v>452</v>
      </c>
      <c r="B510" s="3419" t="s">
        <v>25269</v>
      </c>
      <c r="C510" s="3419" t="s">
        <v>25270</v>
      </c>
      <c r="D510" s="3420" t="s">
        <v>22599</v>
      </c>
      <c r="E510" s="3264"/>
      <c r="F510" s="3419" t="s">
        <v>22877</v>
      </c>
      <c r="G510" s="3264"/>
    </row>
    <row r="511" spans="1:8" ht="15.75" thickBot="1">
      <c r="A511" s="3419">
        <v>453</v>
      </c>
      <c r="B511" s="3419" t="s">
        <v>25061</v>
      </c>
      <c r="C511" s="3419" t="s">
        <v>25268</v>
      </c>
      <c r="D511" s="3420" t="s">
        <v>22596</v>
      </c>
      <c r="E511" s="3264"/>
      <c r="F511" s="3419" t="s">
        <v>22877</v>
      </c>
      <c r="G511" s="3264"/>
    </row>
    <row r="512" spans="1:8" ht="15.75" thickBot="1">
      <c r="A512" s="3419">
        <v>454</v>
      </c>
      <c r="B512" s="3419" t="s">
        <v>24535</v>
      </c>
      <c r="C512" s="3419" t="s">
        <v>25267</v>
      </c>
      <c r="D512" s="3420" t="s">
        <v>22596</v>
      </c>
      <c r="E512" s="3264" t="s">
        <v>22614</v>
      </c>
      <c r="F512" s="3419" t="s">
        <v>6255</v>
      </c>
      <c r="G512" s="3264"/>
      <c r="H512" s="3404">
        <v>1</v>
      </c>
    </row>
    <row r="513" spans="1:8" ht="15.75" thickBot="1">
      <c r="A513" s="3419"/>
      <c r="B513" s="3419"/>
      <c r="C513" s="3419"/>
      <c r="D513" s="3420" t="s">
        <v>27669</v>
      </c>
      <c r="E513" s="3264"/>
      <c r="F513" s="3419"/>
      <c r="G513" s="3264"/>
    </row>
    <row r="514" spans="1:8" ht="15.75" thickBot="1">
      <c r="A514" s="3419"/>
      <c r="B514" s="3419"/>
      <c r="C514" s="3419"/>
      <c r="D514" s="3420" t="s">
        <v>27666</v>
      </c>
      <c r="E514" s="3264"/>
      <c r="F514" s="3419"/>
      <c r="G514" s="3264"/>
    </row>
    <row r="515" spans="1:8" ht="15.75" thickBot="1">
      <c r="A515" s="3419">
        <v>455</v>
      </c>
      <c r="B515" s="3419" t="s">
        <v>25265</v>
      </c>
      <c r="C515" s="3419" t="s">
        <v>25266</v>
      </c>
      <c r="D515" s="3420" t="s">
        <v>971</v>
      </c>
      <c r="E515" s="3264"/>
      <c r="F515" s="3419" t="s">
        <v>6255</v>
      </c>
      <c r="G515" s="3264"/>
    </row>
    <row r="516" spans="1:8" ht="15.75" thickBot="1">
      <c r="A516" s="3419">
        <v>456</v>
      </c>
      <c r="B516" s="3419" t="s">
        <v>24581</v>
      </c>
      <c r="C516" s="3419" t="s">
        <v>25264</v>
      </c>
      <c r="D516" s="3420" t="s">
        <v>971</v>
      </c>
      <c r="E516" s="3264" t="s">
        <v>22614</v>
      </c>
      <c r="F516" s="3419" t="s">
        <v>6255</v>
      </c>
      <c r="G516" s="3264"/>
      <c r="H516" s="3404">
        <v>1</v>
      </c>
    </row>
    <row r="517" spans="1:8" ht="15.75" thickBot="1">
      <c r="A517" s="3419"/>
      <c r="B517" s="3419"/>
      <c r="C517" s="3419"/>
      <c r="D517" s="3420" t="s">
        <v>27669</v>
      </c>
      <c r="E517" s="3264"/>
      <c r="F517" s="3419"/>
      <c r="G517" s="3264"/>
    </row>
    <row r="518" spans="1:8" ht="15.75" thickBot="1">
      <c r="A518" s="3419">
        <v>457</v>
      </c>
      <c r="B518" s="3419" t="s">
        <v>25262</v>
      </c>
      <c r="C518" s="3419" t="s">
        <v>25263</v>
      </c>
      <c r="D518" s="3420" t="s">
        <v>22599</v>
      </c>
      <c r="E518" s="3264"/>
      <c r="F518" s="3419" t="s">
        <v>6255</v>
      </c>
      <c r="G518" s="3264"/>
    </row>
    <row r="519" spans="1:8" ht="15.75" thickBot="1">
      <c r="A519" s="3419">
        <v>458</v>
      </c>
      <c r="B519" s="3419" t="s">
        <v>25260</v>
      </c>
      <c r="C519" s="3419" t="s">
        <v>25261</v>
      </c>
      <c r="D519" s="3420" t="s">
        <v>22599</v>
      </c>
      <c r="E519" s="3264"/>
      <c r="F519" s="3419" t="s">
        <v>6255</v>
      </c>
      <c r="G519" s="3264"/>
    </row>
    <row r="520" spans="1:8" ht="15.75" thickBot="1">
      <c r="A520" s="3419">
        <v>459</v>
      </c>
      <c r="B520" s="3419" t="s">
        <v>25025</v>
      </c>
      <c r="C520" s="3419" t="s">
        <v>25259</v>
      </c>
      <c r="D520" s="3420" t="s">
        <v>971</v>
      </c>
      <c r="E520" s="3264" t="s">
        <v>22604</v>
      </c>
      <c r="F520" s="3419" t="s">
        <v>22877</v>
      </c>
      <c r="G520" s="3264"/>
      <c r="H520" s="3404">
        <v>1</v>
      </c>
    </row>
    <row r="521" spans="1:8" ht="15.75" thickBot="1">
      <c r="A521" s="3419"/>
      <c r="B521" s="3419"/>
      <c r="C521" s="3419"/>
      <c r="D521" s="3420" t="s">
        <v>27669</v>
      </c>
      <c r="E521" s="3264" t="s">
        <v>22598</v>
      </c>
      <c r="F521" s="3419"/>
      <c r="G521" s="3264"/>
      <c r="H521" s="3404">
        <v>1</v>
      </c>
    </row>
    <row r="522" spans="1:8" ht="15.75" thickBot="1">
      <c r="A522" s="3419"/>
      <c r="B522" s="3419"/>
      <c r="C522" s="3419"/>
      <c r="D522" s="3420" t="s">
        <v>27666</v>
      </c>
      <c r="E522" s="3264" t="s">
        <v>22598</v>
      </c>
      <c r="F522" s="3419"/>
      <c r="G522" s="3264"/>
      <c r="H522" s="3404">
        <v>1</v>
      </c>
    </row>
    <row r="523" spans="1:8" ht="15.75" thickBot="1">
      <c r="A523" s="3419">
        <v>460</v>
      </c>
      <c r="B523" s="3419" t="s">
        <v>25257</v>
      </c>
      <c r="C523" s="3419" t="s">
        <v>25258</v>
      </c>
      <c r="D523" s="3420" t="s">
        <v>971</v>
      </c>
      <c r="E523" s="3264" t="s">
        <v>22604</v>
      </c>
      <c r="F523" s="3419" t="s">
        <v>22877</v>
      </c>
      <c r="G523" s="3264"/>
      <c r="H523" s="3404">
        <v>1</v>
      </c>
    </row>
    <row r="524" spans="1:8" ht="15.75" thickBot="1">
      <c r="A524" s="3419">
        <v>461</v>
      </c>
      <c r="B524" s="3419" t="s">
        <v>25255</v>
      </c>
      <c r="C524" s="3419" t="s">
        <v>25256</v>
      </c>
      <c r="D524" s="3420" t="s">
        <v>22599</v>
      </c>
      <c r="E524" s="3264" t="s">
        <v>27681</v>
      </c>
      <c r="F524" s="3419" t="s">
        <v>6255</v>
      </c>
      <c r="G524" s="3264"/>
      <c r="H524" s="3404">
        <v>1</v>
      </c>
    </row>
    <row r="525" spans="1:8" ht="15.75" thickBot="1">
      <c r="A525" s="3419"/>
      <c r="B525" s="3419"/>
      <c r="C525" s="3419"/>
      <c r="D525" s="3420" t="s">
        <v>27666</v>
      </c>
      <c r="E525" s="3264" t="s">
        <v>22598</v>
      </c>
      <c r="F525" s="3419"/>
      <c r="G525" s="3264"/>
      <c r="H525" s="3404">
        <v>1</v>
      </c>
    </row>
    <row r="526" spans="1:8" ht="15.75" thickBot="1">
      <c r="A526" s="3419">
        <v>462</v>
      </c>
      <c r="B526" s="3419" t="s">
        <v>25253</v>
      </c>
      <c r="C526" s="3419" t="s">
        <v>25254</v>
      </c>
      <c r="D526" s="3420" t="s">
        <v>971</v>
      </c>
      <c r="E526" s="3264"/>
      <c r="F526" s="3419" t="s">
        <v>22877</v>
      </c>
      <c r="G526" s="3264"/>
    </row>
    <row r="527" spans="1:8" ht="15.75" thickBot="1">
      <c r="A527" s="3419">
        <v>463</v>
      </c>
      <c r="B527" s="3419" t="s">
        <v>25251</v>
      </c>
      <c r="C527" s="3419" t="s">
        <v>25252</v>
      </c>
      <c r="D527" s="3420" t="s">
        <v>22599</v>
      </c>
      <c r="E527" s="3265"/>
      <c r="F527" s="3419" t="s">
        <v>6255</v>
      </c>
      <c r="G527" s="3264"/>
      <c r="H527" s="3404">
        <v>1</v>
      </c>
    </row>
    <row r="528" spans="1:8" ht="15.75" thickBot="1">
      <c r="A528" s="3419">
        <v>464</v>
      </c>
      <c r="B528" s="3419" t="s">
        <v>25249</v>
      </c>
      <c r="C528" s="3419" t="s">
        <v>25250</v>
      </c>
      <c r="D528" s="3420" t="s">
        <v>22599</v>
      </c>
      <c r="E528" s="3264" t="s">
        <v>22604</v>
      </c>
      <c r="F528" s="3419" t="s">
        <v>6255</v>
      </c>
      <c r="G528" s="3264"/>
      <c r="H528" s="3404">
        <v>1</v>
      </c>
    </row>
    <row r="529" spans="1:8" ht="15.75" thickBot="1">
      <c r="A529" s="3419">
        <v>465</v>
      </c>
      <c r="B529" s="3419" t="s">
        <v>25054</v>
      </c>
      <c r="C529" s="3419" t="s">
        <v>25248</v>
      </c>
      <c r="D529" s="3420" t="s">
        <v>971</v>
      </c>
      <c r="E529" s="3264" t="s">
        <v>27682</v>
      </c>
      <c r="F529" s="3419" t="s">
        <v>22877</v>
      </c>
      <c r="G529" s="3264"/>
      <c r="H529" s="3404">
        <v>1</v>
      </c>
    </row>
    <row r="530" spans="1:8" ht="15.75" thickBot="1">
      <c r="A530" s="3419"/>
      <c r="B530" s="3419"/>
      <c r="C530" s="3419"/>
      <c r="D530" s="3420" t="s">
        <v>27666</v>
      </c>
      <c r="E530" s="3264"/>
      <c r="F530" s="3419"/>
      <c r="G530" s="3264"/>
    </row>
    <row r="531" spans="1:8" ht="15.75" thickBot="1">
      <c r="A531" s="3419">
        <v>466</v>
      </c>
      <c r="B531" s="3419" t="s">
        <v>25246</v>
      </c>
      <c r="C531" s="3419" t="s">
        <v>25247</v>
      </c>
      <c r="D531" s="3420" t="s">
        <v>22599</v>
      </c>
      <c r="E531" s="3264" t="s">
        <v>22604</v>
      </c>
      <c r="F531" s="3419" t="s">
        <v>22877</v>
      </c>
      <c r="G531" s="3264"/>
      <c r="H531" s="3404">
        <v>1</v>
      </c>
    </row>
    <row r="532" spans="1:8" ht="15.75" thickBot="1">
      <c r="A532" s="3419">
        <v>467</v>
      </c>
      <c r="B532" s="3419" t="s">
        <v>25244</v>
      </c>
      <c r="C532" s="3419" t="s">
        <v>25245</v>
      </c>
      <c r="D532" s="3420" t="s">
        <v>971</v>
      </c>
      <c r="E532" s="3264" t="s">
        <v>22604</v>
      </c>
      <c r="F532" s="3419" t="s">
        <v>22877</v>
      </c>
      <c r="G532" s="3264"/>
      <c r="H532" s="3404">
        <v>1</v>
      </c>
    </row>
    <row r="533" spans="1:8" ht="15.75" thickBot="1">
      <c r="A533" s="3419">
        <v>468</v>
      </c>
      <c r="B533" s="3419" t="s">
        <v>25052</v>
      </c>
      <c r="C533" s="3419" t="s">
        <v>25243</v>
      </c>
      <c r="D533" s="3420" t="s">
        <v>22599</v>
      </c>
      <c r="E533" s="3264"/>
      <c r="F533" s="3419" t="s">
        <v>6255</v>
      </c>
      <c r="G533" s="3264"/>
    </row>
    <row r="534" spans="1:8" ht="15.75" thickBot="1">
      <c r="A534" s="3419">
        <v>469</v>
      </c>
      <c r="B534" s="3419" t="s">
        <v>25241</v>
      </c>
      <c r="C534" s="3419" t="s">
        <v>25242</v>
      </c>
      <c r="D534" s="3420" t="s">
        <v>22596</v>
      </c>
      <c r="E534" s="3264"/>
      <c r="F534" s="3419" t="s">
        <v>22877</v>
      </c>
      <c r="G534" s="3264"/>
    </row>
    <row r="535" spans="1:8" ht="15.75" thickBot="1">
      <c r="A535" s="3419">
        <v>470</v>
      </c>
      <c r="B535" s="3419" t="s">
        <v>25239</v>
      </c>
      <c r="C535" s="3419" t="s">
        <v>25240</v>
      </c>
      <c r="D535" s="3420" t="s">
        <v>22596</v>
      </c>
      <c r="E535" s="3265"/>
      <c r="F535" s="3419" t="s">
        <v>22877</v>
      </c>
      <c r="G535" s="3264"/>
      <c r="H535" s="3404">
        <v>1</v>
      </c>
    </row>
    <row r="536" spans="1:8" ht="15.75" thickBot="1">
      <c r="A536" s="3419">
        <v>471</v>
      </c>
      <c r="B536" s="3419" t="s">
        <v>25237</v>
      </c>
      <c r="C536" s="3419" t="s">
        <v>25238</v>
      </c>
      <c r="D536" s="3420" t="s">
        <v>22599</v>
      </c>
      <c r="E536" s="3265"/>
      <c r="F536" s="3419" t="s">
        <v>22877</v>
      </c>
      <c r="G536" s="3264"/>
      <c r="H536" s="3404">
        <v>1</v>
      </c>
    </row>
    <row r="537" spans="1:8" ht="15.75" thickBot="1">
      <c r="A537" s="3419">
        <v>472</v>
      </c>
      <c r="B537" s="3419" t="s">
        <v>25235</v>
      </c>
      <c r="C537" s="3419" t="s">
        <v>25236</v>
      </c>
      <c r="D537" s="3420" t="s">
        <v>22596</v>
      </c>
      <c r="E537" s="3265"/>
      <c r="F537" s="3419" t="s">
        <v>6255</v>
      </c>
      <c r="G537" s="3264"/>
      <c r="H537" s="3404">
        <v>1</v>
      </c>
    </row>
    <row r="538" spans="1:8" ht="15.75" thickBot="1">
      <c r="A538" s="3419">
        <v>473</v>
      </c>
      <c r="B538" s="3419" t="s">
        <v>25233</v>
      </c>
      <c r="C538" s="3419" t="s">
        <v>25234</v>
      </c>
      <c r="D538" s="3420" t="s">
        <v>971</v>
      </c>
      <c r="E538" s="3264"/>
      <c r="F538" s="3419" t="s">
        <v>6255</v>
      </c>
      <c r="G538" s="3264"/>
    </row>
    <row r="539" spans="1:8" ht="15.75" thickBot="1">
      <c r="A539" s="3419">
        <v>474</v>
      </c>
      <c r="B539" s="3419" t="s">
        <v>25231</v>
      </c>
      <c r="C539" s="3419" t="s">
        <v>25232</v>
      </c>
      <c r="D539" s="3420" t="s">
        <v>22599</v>
      </c>
      <c r="E539" s="3264"/>
      <c r="F539" s="3419" t="s">
        <v>6255</v>
      </c>
      <c r="G539" s="3264"/>
    </row>
    <row r="540" spans="1:8" ht="15.75" thickBot="1">
      <c r="A540" s="3419">
        <v>475</v>
      </c>
      <c r="B540" s="3419" t="s">
        <v>25229</v>
      </c>
      <c r="C540" s="3419" t="s">
        <v>25230</v>
      </c>
      <c r="D540" s="3420" t="s">
        <v>22599</v>
      </c>
      <c r="E540" s="3264"/>
      <c r="F540" s="3419" t="s">
        <v>22877</v>
      </c>
      <c r="G540" s="3264"/>
    </row>
    <row r="541" spans="1:8" ht="15.75" thickBot="1">
      <c r="A541" s="3419">
        <v>476</v>
      </c>
      <c r="B541" s="3419" t="s">
        <v>24150</v>
      </c>
      <c r="C541" s="3419" t="s">
        <v>25228</v>
      </c>
      <c r="D541" s="3420" t="s">
        <v>22596</v>
      </c>
      <c r="E541" s="3264"/>
      <c r="F541" s="3419" t="s">
        <v>22877</v>
      </c>
      <c r="G541" s="3264"/>
      <c r="H541" s="3404">
        <v>1</v>
      </c>
    </row>
    <row r="542" spans="1:8" ht="15.75" thickBot="1">
      <c r="A542" s="3419">
        <v>477</v>
      </c>
      <c r="B542" s="3419" t="s">
        <v>25226</v>
      </c>
      <c r="C542" s="3419" t="s">
        <v>25227</v>
      </c>
      <c r="D542" s="3420" t="s">
        <v>22596</v>
      </c>
      <c r="E542" s="3264" t="s">
        <v>22604</v>
      </c>
      <c r="F542" s="3419" t="s">
        <v>22877</v>
      </c>
      <c r="G542" s="3264"/>
      <c r="H542" s="3404">
        <v>1</v>
      </c>
    </row>
    <row r="543" spans="1:8" ht="15.75" thickBot="1">
      <c r="A543" s="3419">
        <v>478</v>
      </c>
      <c r="B543" s="3419" t="s">
        <v>25224</v>
      </c>
      <c r="C543" s="3419" t="s">
        <v>25225</v>
      </c>
      <c r="D543" s="3420" t="s">
        <v>22596</v>
      </c>
      <c r="E543" s="3264"/>
      <c r="F543" s="3419" t="s">
        <v>22877</v>
      </c>
      <c r="G543" s="3264"/>
      <c r="H543" s="3404">
        <v>1</v>
      </c>
    </row>
    <row r="544" spans="1:8" ht="15.75" thickBot="1">
      <c r="A544" s="3419">
        <v>479</v>
      </c>
      <c r="B544" s="3419" t="s">
        <v>25222</v>
      </c>
      <c r="C544" s="3419" t="s">
        <v>25223</v>
      </c>
      <c r="D544" s="3420" t="s">
        <v>22599</v>
      </c>
      <c r="E544" s="3264" t="s">
        <v>27676</v>
      </c>
      <c r="F544" s="3419" t="s">
        <v>22877</v>
      </c>
      <c r="G544" s="3264"/>
      <c r="H544" s="3404">
        <v>1</v>
      </c>
    </row>
    <row r="545" spans="1:8" ht="15.75" thickBot="1">
      <c r="A545" s="3419">
        <v>480</v>
      </c>
      <c r="B545" s="3419" t="s">
        <v>25220</v>
      </c>
      <c r="C545" s="3419" t="s">
        <v>25221</v>
      </c>
      <c r="D545" s="3420" t="s">
        <v>22599</v>
      </c>
      <c r="E545" s="3264" t="s">
        <v>27683</v>
      </c>
      <c r="F545" s="3419" t="s">
        <v>22877</v>
      </c>
      <c r="G545" s="3264"/>
      <c r="H545" s="3404">
        <v>1</v>
      </c>
    </row>
    <row r="546" spans="1:8" ht="15.75" thickBot="1">
      <c r="A546" s="3419">
        <v>481</v>
      </c>
      <c r="B546" s="3419" t="s">
        <v>25218</v>
      </c>
      <c r="C546" s="3419" t="s">
        <v>25219</v>
      </c>
      <c r="D546" s="3420" t="s">
        <v>22599</v>
      </c>
      <c r="E546" s="3264" t="s">
        <v>27670</v>
      </c>
      <c r="F546" s="3419" t="s">
        <v>22877</v>
      </c>
      <c r="G546" s="3264"/>
      <c r="H546" s="3404">
        <v>1</v>
      </c>
    </row>
    <row r="547" spans="1:8" ht="15.75" thickBot="1">
      <c r="A547" s="3419"/>
      <c r="B547" s="3419"/>
      <c r="C547" s="3419"/>
      <c r="D547" s="3420" t="s">
        <v>27666</v>
      </c>
      <c r="E547" s="3264" t="s">
        <v>22598</v>
      </c>
      <c r="F547" s="3419"/>
      <c r="G547" s="3264"/>
      <c r="H547" s="3404">
        <v>1</v>
      </c>
    </row>
    <row r="548" spans="1:8" ht="15.75" thickBot="1">
      <c r="A548" s="3419">
        <v>482</v>
      </c>
      <c r="B548" s="3419" t="s">
        <v>25216</v>
      </c>
      <c r="C548" s="3419" t="s">
        <v>25217</v>
      </c>
      <c r="D548" s="3420" t="s">
        <v>22599</v>
      </c>
      <c r="E548" s="3264"/>
      <c r="F548" s="3419" t="s">
        <v>22877</v>
      </c>
      <c r="G548" s="3264"/>
      <c r="H548" s="3404">
        <v>1</v>
      </c>
    </row>
    <row r="549" spans="1:8" ht="15.75" thickBot="1">
      <c r="A549" s="3419">
        <v>483</v>
      </c>
      <c r="B549" s="3419" t="s">
        <v>25214</v>
      </c>
      <c r="C549" s="3419" t="s">
        <v>25215</v>
      </c>
      <c r="D549" s="3420" t="s">
        <v>971</v>
      </c>
      <c r="E549" s="3264"/>
      <c r="F549" s="3419" t="s">
        <v>22877</v>
      </c>
      <c r="G549" s="3264"/>
    </row>
    <row r="550" spans="1:8" ht="15.75" thickBot="1">
      <c r="A550" s="3419">
        <v>484</v>
      </c>
      <c r="B550" s="3419" t="s">
        <v>25202</v>
      </c>
      <c r="C550" s="3419" t="s">
        <v>25213</v>
      </c>
      <c r="D550" s="3420" t="s">
        <v>22599</v>
      </c>
      <c r="E550" s="3264" t="s">
        <v>27677</v>
      </c>
      <c r="F550" s="3419" t="s">
        <v>22877</v>
      </c>
      <c r="G550" s="3264" t="s">
        <v>27675</v>
      </c>
      <c r="H550" s="3404">
        <v>1</v>
      </c>
    </row>
    <row r="551" spans="1:8" ht="15.75" thickBot="1">
      <c r="A551" s="3419">
        <v>485</v>
      </c>
      <c r="B551" s="3419" t="s">
        <v>25027</v>
      </c>
      <c r="C551" s="3419" t="s">
        <v>25212</v>
      </c>
      <c r="D551" s="3420" t="s">
        <v>22599</v>
      </c>
      <c r="E551" s="3264" t="s">
        <v>27670</v>
      </c>
      <c r="F551" s="3419" t="s">
        <v>22877</v>
      </c>
      <c r="G551" s="3264"/>
      <c r="H551" s="3404">
        <v>1</v>
      </c>
    </row>
    <row r="552" spans="1:8" ht="15.75" thickBot="1">
      <c r="A552" s="3419">
        <v>486</v>
      </c>
      <c r="B552" s="3419" t="s">
        <v>25210</v>
      </c>
      <c r="C552" s="3419" t="s">
        <v>25211</v>
      </c>
      <c r="D552" s="3420" t="s">
        <v>22599</v>
      </c>
      <c r="E552" s="3264" t="s">
        <v>22627</v>
      </c>
      <c r="F552" s="3419" t="s">
        <v>22877</v>
      </c>
      <c r="G552" s="3264"/>
      <c r="H552" s="3404">
        <v>1</v>
      </c>
    </row>
    <row r="553" spans="1:8" ht="15.75" thickBot="1">
      <c r="A553" s="3419">
        <v>487</v>
      </c>
      <c r="B553" s="3419" t="s">
        <v>24509</v>
      </c>
      <c r="C553" s="3419" t="s">
        <v>25209</v>
      </c>
      <c r="D553" s="3420" t="s">
        <v>971</v>
      </c>
      <c r="E553" s="3264" t="s">
        <v>27677</v>
      </c>
      <c r="F553" s="3419" t="s">
        <v>22877</v>
      </c>
      <c r="G553" s="3264" t="s">
        <v>27675</v>
      </c>
      <c r="H553" s="3404">
        <v>1</v>
      </c>
    </row>
    <row r="554" spans="1:8" ht="15.75" thickBot="1">
      <c r="A554" s="3419">
        <v>488</v>
      </c>
      <c r="B554" s="3419" t="s">
        <v>24148</v>
      </c>
      <c r="C554" s="3419" t="s">
        <v>25208</v>
      </c>
      <c r="D554" s="3420" t="s">
        <v>22599</v>
      </c>
      <c r="E554" s="3264" t="s">
        <v>22604</v>
      </c>
      <c r="F554" s="3419" t="s">
        <v>22877</v>
      </c>
      <c r="G554" s="3264"/>
      <c r="H554" s="3404">
        <v>1</v>
      </c>
    </row>
    <row r="555" spans="1:8" ht="15.75" thickBot="1">
      <c r="A555" s="3419"/>
      <c r="B555" s="3419"/>
      <c r="C555" s="3419"/>
      <c r="D555" s="3420" t="s">
        <v>27666</v>
      </c>
      <c r="E555" s="3264" t="s">
        <v>22614</v>
      </c>
      <c r="F555" s="3419"/>
      <c r="G555" s="3264"/>
      <c r="H555" s="3404">
        <v>1</v>
      </c>
    </row>
    <row r="556" spans="1:8" ht="15.75" thickBot="1">
      <c r="A556" s="3419">
        <v>489</v>
      </c>
      <c r="B556" s="3419" t="s">
        <v>24146</v>
      </c>
      <c r="C556" s="3419" t="s">
        <v>25207</v>
      </c>
      <c r="D556" s="3420" t="s">
        <v>22599</v>
      </c>
      <c r="E556" s="3264"/>
      <c r="F556" s="3419" t="s">
        <v>22877</v>
      </c>
      <c r="G556" s="3264"/>
      <c r="H556" s="3404">
        <v>1</v>
      </c>
    </row>
    <row r="557" spans="1:8" ht="15.75" thickBot="1">
      <c r="A557" s="3419">
        <v>490</v>
      </c>
      <c r="B557" s="3419" t="s">
        <v>25205</v>
      </c>
      <c r="C557" s="3419" t="s">
        <v>25206</v>
      </c>
      <c r="D557" s="3420" t="s">
        <v>22596</v>
      </c>
      <c r="E557" s="3264"/>
      <c r="F557" s="3419" t="s">
        <v>22877</v>
      </c>
      <c r="G557" s="3264"/>
    </row>
    <row r="558" spans="1:8" ht="15.75" thickBot="1">
      <c r="A558" s="3419">
        <v>491</v>
      </c>
      <c r="B558" s="3419" t="s">
        <v>24497</v>
      </c>
      <c r="C558" s="3419" t="s">
        <v>25204</v>
      </c>
      <c r="D558" s="3420" t="s">
        <v>22596</v>
      </c>
      <c r="E558" s="3264"/>
      <c r="F558" s="3419" t="s">
        <v>22877</v>
      </c>
      <c r="G558" s="3264"/>
      <c r="H558" s="3404">
        <v>1</v>
      </c>
    </row>
    <row r="559" spans="1:8" ht="15.75" thickBot="1">
      <c r="A559" s="3419">
        <v>492</v>
      </c>
      <c r="B559" s="3419" t="s">
        <v>25202</v>
      </c>
      <c r="C559" s="3419" t="s">
        <v>25203</v>
      </c>
      <c r="D559" s="3420" t="s">
        <v>22599</v>
      </c>
      <c r="E559" s="3264" t="s">
        <v>27677</v>
      </c>
      <c r="F559" s="3419" t="s">
        <v>22877</v>
      </c>
      <c r="G559" s="3264" t="s">
        <v>27675</v>
      </c>
      <c r="H559" s="3404">
        <v>1</v>
      </c>
    </row>
    <row r="560" spans="1:8" ht="15.75" thickBot="1">
      <c r="A560" s="3419">
        <v>493</v>
      </c>
      <c r="B560" s="3419" t="s">
        <v>25081</v>
      </c>
      <c r="C560" s="3419" t="s">
        <v>25201</v>
      </c>
      <c r="D560" s="3420" t="s">
        <v>22599</v>
      </c>
      <c r="E560" s="3264" t="s">
        <v>27677</v>
      </c>
      <c r="F560" s="3419" t="s">
        <v>22877</v>
      </c>
      <c r="G560" s="3264" t="s">
        <v>27675</v>
      </c>
      <c r="H560" s="3404">
        <v>1</v>
      </c>
    </row>
    <row r="561" spans="1:8" ht="15.75" thickBot="1">
      <c r="A561" s="3419">
        <v>494</v>
      </c>
      <c r="B561" s="3419" t="s">
        <v>25199</v>
      </c>
      <c r="C561" s="3419" t="s">
        <v>25200</v>
      </c>
      <c r="D561" s="3420" t="s">
        <v>22599</v>
      </c>
      <c r="E561" s="3264" t="s">
        <v>27677</v>
      </c>
      <c r="F561" s="3419" t="s">
        <v>22877</v>
      </c>
      <c r="G561" s="3264" t="s">
        <v>27675</v>
      </c>
      <c r="H561" s="3404">
        <v>1</v>
      </c>
    </row>
    <row r="562" spans="1:8" ht="15.75" thickBot="1">
      <c r="A562" s="3419">
        <v>495</v>
      </c>
      <c r="B562" s="3419" t="s">
        <v>25197</v>
      </c>
      <c r="C562" s="3419" t="s">
        <v>25198</v>
      </c>
      <c r="D562" s="3420" t="s">
        <v>971</v>
      </c>
      <c r="E562" s="3264"/>
      <c r="F562" s="3419" t="s">
        <v>22877</v>
      </c>
      <c r="G562" s="3264"/>
    </row>
    <row r="563" spans="1:8" ht="15.75" thickBot="1">
      <c r="A563" s="3419">
        <v>496</v>
      </c>
      <c r="B563" s="3419" t="s">
        <v>25195</v>
      </c>
      <c r="C563" s="3419" t="s">
        <v>25196</v>
      </c>
      <c r="D563" s="3420" t="s">
        <v>22599</v>
      </c>
      <c r="E563" s="3264"/>
      <c r="F563" s="3419" t="s">
        <v>22877</v>
      </c>
      <c r="G563" s="3264"/>
    </row>
    <row r="564" spans="1:8" ht="15.75" thickBot="1">
      <c r="A564" s="3419"/>
      <c r="B564" s="3419"/>
      <c r="C564" s="3419"/>
      <c r="D564" s="3420" t="s">
        <v>27666</v>
      </c>
      <c r="E564" s="3264" t="s">
        <v>22598</v>
      </c>
      <c r="F564" s="3419"/>
      <c r="G564" s="3264"/>
      <c r="H564" s="3404">
        <v>1</v>
      </c>
    </row>
    <row r="565" spans="1:8" ht="15.75" thickBot="1">
      <c r="A565" s="3419">
        <v>497</v>
      </c>
      <c r="B565" s="3419" t="s">
        <v>25193</v>
      </c>
      <c r="C565" s="3419" t="s">
        <v>25194</v>
      </c>
      <c r="D565" s="3420" t="s">
        <v>971</v>
      </c>
      <c r="E565" s="3264"/>
      <c r="F565" s="3419" t="s">
        <v>22877</v>
      </c>
      <c r="G565" s="3264"/>
    </row>
    <row r="566" spans="1:8" ht="15.75" thickBot="1">
      <c r="A566" s="3419">
        <v>498</v>
      </c>
      <c r="B566" s="3419" t="s">
        <v>25191</v>
      </c>
      <c r="C566" s="3419" t="s">
        <v>25192</v>
      </c>
      <c r="D566" s="3420" t="s">
        <v>22596</v>
      </c>
      <c r="E566" s="3264"/>
      <c r="F566" s="3419" t="s">
        <v>22877</v>
      </c>
      <c r="G566" s="3264"/>
    </row>
    <row r="567" spans="1:8" ht="15.75" thickBot="1">
      <c r="A567" s="3419">
        <v>499</v>
      </c>
      <c r="B567" s="3419" t="s">
        <v>25189</v>
      </c>
      <c r="C567" s="3419" t="s">
        <v>25190</v>
      </c>
      <c r="D567" s="3420" t="s">
        <v>22596</v>
      </c>
      <c r="E567" s="3265"/>
      <c r="F567" s="3419" t="s">
        <v>22877</v>
      </c>
      <c r="G567" s="3264"/>
      <c r="H567" s="3404">
        <v>1</v>
      </c>
    </row>
    <row r="568" spans="1:8" ht="15.75" thickBot="1">
      <c r="A568" s="3419">
        <v>500</v>
      </c>
      <c r="B568" s="3419" t="s">
        <v>25187</v>
      </c>
      <c r="C568" s="3419" t="s">
        <v>25188</v>
      </c>
      <c r="D568" s="3420" t="s">
        <v>22599</v>
      </c>
      <c r="E568" s="3264"/>
      <c r="F568" s="3419" t="s">
        <v>22877</v>
      </c>
      <c r="G568" s="3264"/>
    </row>
    <row r="569" spans="1:8" ht="15.75" thickBot="1">
      <c r="A569" s="3419">
        <v>501</v>
      </c>
      <c r="B569" s="3419" t="s">
        <v>25185</v>
      </c>
      <c r="C569" s="3419" t="s">
        <v>25186</v>
      </c>
      <c r="D569" s="3420" t="s">
        <v>22599</v>
      </c>
      <c r="E569" s="3264"/>
      <c r="F569" s="3419" t="s">
        <v>22877</v>
      </c>
      <c r="G569" s="3264"/>
    </row>
    <row r="570" spans="1:8" ht="15.75" thickBot="1">
      <c r="A570" s="3419">
        <v>502</v>
      </c>
      <c r="B570" s="3419" t="s">
        <v>25181</v>
      </c>
      <c r="C570" s="3419" t="s">
        <v>25184</v>
      </c>
      <c r="D570" s="3420" t="s">
        <v>22599</v>
      </c>
      <c r="E570" s="3264"/>
      <c r="F570" s="3419" t="s">
        <v>22877</v>
      </c>
      <c r="G570" s="3264"/>
    </row>
    <row r="571" spans="1:8" ht="15.75" thickBot="1">
      <c r="A571" s="3419">
        <v>503</v>
      </c>
      <c r="B571" s="3419" t="s">
        <v>25181</v>
      </c>
      <c r="C571" s="3419" t="s">
        <v>25183</v>
      </c>
      <c r="D571" s="3420" t="s">
        <v>22599</v>
      </c>
      <c r="E571" s="3264"/>
      <c r="F571" s="3419" t="s">
        <v>22877</v>
      </c>
      <c r="G571" s="3264"/>
    </row>
    <row r="572" spans="1:8" ht="15.75" thickBot="1">
      <c r="A572" s="3419">
        <v>504</v>
      </c>
      <c r="B572" s="3419" t="s">
        <v>25181</v>
      </c>
      <c r="C572" s="3419" t="s">
        <v>25182</v>
      </c>
      <c r="D572" s="3420" t="s">
        <v>22599</v>
      </c>
      <c r="E572" s="3264"/>
      <c r="F572" s="3419" t="s">
        <v>22877</v>
      </c>
      <c r="G572" s="3264"/>
    </row>
    <row r="573" spans="1:8" ht="15.75" thickBot="1">
      <c r="A573" s="3419">
        <v>505</v>
      </c>
      <c r="B573" s="3419" t="s">
        <v>25178</v>
      </c>
      <c r="C573" s="3419" t="s">
        <v>25180</v>
      </c>
      <c r="D573" s="3420" t="s">
        <v>22599</v>
      </c>
      <c r="E573" s="3264" t="s">
        <v>27670</v>
      </c>
      <c r="F573" s="3419" t="s">
        <v>22877</v>
      </c>
      <c r="G573" s="3264"/>
      <c r="H573" s="3404">
        <v>1</v>
      </c>
    </row>
    <row r="574" spans="1:8" ht="15.75" thickBot="1">
      <c r="A574" s="3419">
        <v>506</v>
      </c>
      <c r="B574" s="3419" t="s">
        <v>25178</v>
      </c>
      <c r="C574" s="3419" t="s">
        <v>25179</v>
      </c>
      <c r="D574" s="3420" t="s">
        <v>22599</v>
      </c>
      <c r="E574" s="3264" t="s">
        <v>27670</v>
      </c>
      <c r="F574" s="3419" t="s">
        <v>22877</v>
      </c>
      <c r="G574" s="3264"/>
      <c r="H574" s="3404">
        <v>1</v>
      </c>
    </row>
    <row r="575" spans="1:8" ht="15.75" thickBot="1">
      <c r="A575" s="3419">
        <v>507</v>
      </c>
      <c r="B575" s="3419" t="s">
        <v>25175</v>
      </c>
      <c r="C575" s="3419" t="s">
        <v>25177</v>
      </c>
      <c r="D575" s="3420" t="s">
        <v>971</v>
      </c>
      <c r="E575" s="3264"/>
      <c r="F575" s="3419" t="s">
        <v>22877</v>
      </c>
      <c r="G575" s="3264"/>
      <c r="H575" s="3404">
        <v>1</v>
      </c>
    </row>
    <row r="576" spans="1:8" ht="15.75" thickBot="1">
      <c r="A576" s="3419">
        <v>508</v>
      </c>
      <c r="B576" s="3419" t="s">
        <v>25175</v>
      </c>
      <c r="C576" s="3419" t="s">
        <v>25176</v>
      </c>
      <c r="D576" s="3420" t="s">
        <v>971</v>
      </c>
      <c r="E576" s="3264"/>
      <c r="F576" s="3419" t="s">
        <v>22877</v>
      </c>
      <c r="G576" s="3264"/>
      <c r="H576" s="3404">
        <v>1</v>
      </c>
    </row>
    <row r="577" spans="1:8" ht="15.75" thickBot="1">
      <c r="A577" s="3419">
        <v>509</v>
      </c>
      <c r="B577" s="3419" t="s">
        <v>25172</v>
      </c>
      <c r="C577" s="3419" t="s">
        <v>25174</v>
      </c>
      <c r="D577" s="3420" t="s">
        <v>22599</v>
      </c>
      <c r="E577" s="3264"/>
      <c r="F577" s="3419" t="s">
        <v>22877</v>
      </c>
      <c r="G577" s="3264"/>
      <c r="H577" s="3404">
        <v>1</v>
      </c>
    </row>
    <row r="578" spans="1:8" ht="15.75" thickBot="1">
      <c r="A578" s="3419">
        <v>510</v>
      </c>
      <c r="B578" s="3419" t="s">
        <v>25172</v>
      </c>
      <c r="C578" s="3419" t="s">
        <v>25173</v>
      </c>
      <c r="D578" s="3420" t="s">
        <v>22599</v>
      </c>
      <c r="E578" s="3264"/>
      <c r="F578" s="3419" t="s">
        <v>22877</v>
      </c>
      <c r="G578" s="3264"/>
      <c r="H578" s="3404">
        <v>1</v>
      </c>
    </row>
    <row r="579" spans="1:8" ht="15.75" thickBot="1">
      <c r="A579" s="3419">
        <v>511</v>
      </c>
      <c r="B579" s="3419" t="s">
        <v>25075</v>
      </c>
      <c r="C579" s="3419" t="s">
        <v>25171</v>
      </c>
      <c r="D579" s="3420" t="s">
        <v>22599</v>
      </c>
      <c r="E579" s="3264"/>
      <c r="F579" s="3419" t="s">
        <v>22877</v>
      </c>
      <c r="G579" s="3264"/>
      <c r="H579" s="3404">
        <v>1</v>
      </c>
    </row>
    <row r="580" spans="1:8" ht="15.75" thickBot="1">
      <c r="A580" s="3419">
        <v>512</v>
      </c>
      <c r="B580" s="3419" t="s">
        <v>25075</v>
      </c>
      <c r="C580" s="3419" t="s">
        <v>25170</v>
      </c>
      <c r="D580" s="3420" t="s">
        <v>22599</v>
      </c>
      <c r="E580" s="3264"/>
      <c r="F580" s="3419" t="s">
        <v>22877</v>
      </c>
      <c r="G580" s="3264"/>
      <c r="H580" s="3404">
        <v>1</v>
      </c>
    </row>
    <row r="581" spans="1:8" ht="15.75" thickBot="1">
      <c r="A581" s="3419">
        <v>513</v>
      </c>
      <c r="B581" s="3419" t="s">
        <v>25166</v>
      </c>
      <c r="C581" s="3419" t="s">
        <v>25169</v>
      </c>
      <c r="D581" s="3420" t="s">
        <v>22599</v>
      </c>
      <c r="E581" s="3264"/>
      <c r="F581" s="3419" t="s">
        <v>22877</v>
      </c>
      <c r="G581" s="3264"/>
      <c r="H581" s="3404">
        <v>1</v>
      </c>
    </row>
    <row r="582" spans="1:8" ht="15.75" thickBot="1">
      <c r="A582" s="3419">
        <v>514</v>
      </c>
      <c r="B582" s="3419" t="s">
        <v>25166</v>
      </c>
      <c r="C582" s="3419" t="s">
        <v>25168</v>
      </c>
      <c r="D582" s="3420" t="s">
        <v>22599</v>
      </c>
      <c r="E582" s="3264"/>
      <c r="F582" s="3419" t="s">
        <v>22877</v>
      </c>
      <c r="G582" s="3264"/>
      <c r="H582" s="3404">
        <v>1</v>
      </c>
    </row>
    <row r="583" spans="1:8" ht="15.75" thickBot="1">
      <c r="A583" s="3419">
        <v>515</v>
      </c>
      <c r="B583" s="3419" t="s">
        <v>25166</v>
      </c>
      <c r="C583" s="3419" t="s">
        <v>25167</v>
      </c>
      <c r="D583" s="3420" t="s">
        <v>22599</v>
      </c>
      <c r="E583" s="3264"/>
      <c r="F583" s="3419" t="s">
        <v>22877</v>
      </c>
      <c r="G583" s="3264"/>
      <c r="H583" s="3404">
        <v>1</v>
      </c>
    </row>
    <row r="584" spans="1:8" ht="15.75" thickBot="1">
      <c r="A584" s="3419">
        <v>516</v>
      </c>
      <c r="B584" s="3419" t="s">
        <v>25164</v>
      </c>
      <c r="C584" s="3419" t="s">
        <v>25165</v>
      </c>
      <c r="D584" s="3420" t="s">
        <v>22599</v>
      </c>
      <c r="E584" s="3264"/>
      <c r="F584" s="3419" t="s">
        <v>22877</v>
      </c>
      <c r="G584" s="3264"/>
      <c r="H584" s="3404">
        <v>1</v>
      </c>
    </row>
    <row r="585" spans="1:8" ht="15.75" thickBot="1">
      <c r="A585" s="3419">
        <v>517</v>
      </c>
      <c r="B585" s="3419" t="s">
        <v>25162</v>
      </c>
      <c r="C585" s="3419" t="s">
        <v>25163</v>
      </c>
      <c r="D585" s="3420" t="s">
        <v>22599</v>
      </c>
      <c r="E585" s="3264"/>
      <c r="F585" s="3419" t="s">
        <v>22877</v>
      </c>
      <c r="G585" s="3264"/>
      <c r="H585" s="3404">
        <v>1</v>
      </c>
    </row>
    <row r="586" spans="1:8" ht="15.75" thickBot="1">
      <c r="A586" s="3419">
        <v>518</v>
      </c>
      <c r="B586" s="3419" t="s">
        <v>25160</v>
      </c>
      <c r="C586" s="3419" t="s">
        <v>25161</v>
      </c>
      <c r="D586" s="3420" t="s">
        <v>22599</v>
      </c>
      <c r="E586" s="3264"/>
      <c r="F586" s="3419" t="s">
        <v>22877</v>
      </c>
      <c r="G586" s="3264"/>
      <c r="H586" s="3404">
        <v>1</v>
      </c>
    </row>
    <row r="587" spans="1:8" ht="15.75" thickBot="1">
      <c r="A587" s="3419">
        <v>519</v>
      </c>
      <c r="B587" s="3419" t="s">
        <v>25155</v>
      </c>
      <c r="C587" s="3419" t="s">
        <v>25159</v>
      </c>
      <c r="D587" s="3420" t="s">
        <v>971</v>
      </c>
      <c r="E587" s="3264"/>
      <c r="F587" s="3419" t="s">
        <v>22877</v>
      </c>
      <c r="G587" s="3264"/>
      <c r="H587" s="3404">
        <v>1</v>
      </c>
    </row>
    <row r="588" spans="1:8" ht="15.75" thickBot="1">
      <c r="A588" s="3419">
        <v>520</v>
      </c>
      <c r="B588" s="3419" t="s">
        <v>24044</v>
      </c>
      <c r="C588" s="3419" t="s">
        <v>25158</v>
      </c>
      <c r="D588" s="3420" t="s">
        <v>971</v>
      </c>
      <c r="E588" s="3264"/>
      <c r="F588" s="3419" t="s">
        <v>22877</v>
      </c>
      <c r="G588" s="3264"/>
      <c r="H588" s="3404">
        <v>1</v>
      </c>
    </row>
    <row r="589" spans="1:8" ht="15.75" thickBot="1">
      <c r="A589" s="3419">
        <v>521</v>
      </c>
      <c r="B589" s="3419" t="s">
        <v>24044</v>
      </c>
      <c r="C589" s="3419" t="s">
        <v>25157</v>
      </c>
      <c r="D589" s="3420" t="s">
        <v>971</v>
      </c>
      <c r="E589" s="3264"/>
      <c r="F589" s="3419" t="s">
        <v>22877</v>
      </c>
      <c r="G589" s="3264"/>
      <c r="H589" s="3404">
        <v>1</v>
      </c>
    </row>
    <row r="590" spans="1:8" ht="15.75" thickBot="1">
      <c r="A590" s="3419">
        <v>522</v>
      </c>
      <c r="B590" s="3419" t="s">
        <v>25155</v>
      </c>
      <c r="C590" s="3419" t="s">
        <v>25156</v>
      </c>
      <c r="D590" s="3420" t="s">
        <v>971</v>
      </c>
      <c r="E590" s="3264"/>
      <c r="F590" s="3419" t="s">
        <v>22877</v>
      </c>
      <c r="G590" s="3264"/>
      <c r="H590" s="3404">
        <v>1</v>
      </c>
    </row>
    <row r="591" spans="1:8" ht="15.75" thickBot="1">
      <c r="A591" s="3419">
        <v>523</v>
      </c>
      <c r="B591" s="3419" t="s">
        <v>25153</v>
      </c>
      <c r="C591" s="3419" t="s">
        <v>25154</v>
      </c>
      <c r="D591" s="3420" t="s">
        <v>22599</v>
      </c>
      <c r="E591" s="3264"/>
      <c r="F591" s="3419" t="s">
        <v>22877</v>
      </c>
      <c r="G591" s="3264"/>
      <c r="H591" s="3404">
        <v>1</v>
      </c>
    </row>
    <row r="592" spans="1:8" ht="15.75" thickBot="1">
      <c r="A592" s="3419">
        <v>524</v>
      </c>
      <c r="B592" s="3419" t="s">
        <v>25150</v>
      </c>
      <c r="C592" s="3419" t="s">
        <v>25152</v>
      </c>
      <c r="D592" s="3420" t="s">
        <v>22599</v>
      </c>
      <c r="E592" s="3264"/>
      <c r="F592" s="3419" t="s">
        <v>22877</v>
      </c>
      <c r="G592" s="3264"/>
      <c r="H592" s="3404">
        <v>1</v>
      </c>
    </row>
    <row r="593" spans="1:8" ht="15.75" thickBot="1">
      <c r="A593" s="3419">
        <v>525</v>
      </c>
      <c r="B593" s="3419" t="s">
        <v>25150</v>
      </c>
      <c r="C593" s="3419" t="s">
        <v>25151</v>
      </c>
      <c r="D593" s="3420" t="s">
        <v>22599</v>
      </c>
      <c r="E593" s="3264"/>
      <c r="F593" s="3419" t="s">
        <v>22877</v>
      </c>
      <c r="G593" s="3264"/>
      <c r="H593" s="3404">
        <v>1</v>
      </c>
    </row>
    <row r="594" spans="1:8" ht="15.75" thickBot="1">
      <c r="A594" s="3419">
        <v>526</v>
      </c>
      <c r="B594" s="3419" t="s">
        <v>25148</v>
      </c>
      <c r="C594" s="3419" t="s">
        <v>25149</v>
      </c>
      <c r="D594" s="3420" t="s">
        <v>22596</v>
      </c>
      <c r="E594" s="3264"/>
      <c r="F594" s="3419" t="s">
        <v>22877</v>
      </c>
      <c r="G594" s="3264"/>
      <c r="H594" s="3404">
        <v>1</v>
      </c>
    </row>
    <row r="595" spans="1:8" ht="15.75" thickBot="1">
      <c r="A595" s="3419">
        <v>527</v>
      </c>
      <c r="B595" s="3419" t="s">
        <v>25146</v>
      </c>
      <c r="C595" s="3419" t="s">
        <v>25147</v>
      </c>
      <c r="D595" s="3420" t="s">
        <v>971</v>
      </c>
      <c r="E595" s="3264"/>
      <c r="F595" s="3419" t="s">
        <v>22877</v>
      </c>
      <c r="G595" s="3264"/>
      <c r="H595" s="3404">
        <v>1</v>
      </c>
    </row>
    <row r="596" spans="1:8" ht="15.75" thickBot="1">
      <c r="A596" s="3419">
        <v>528</v>
      </c>
      <c r="B596" s="3419" t="s">
        <v>25144</v>
      </c>
      <c r="C596" s="3419" t="s">
        <v>25145</v>
      </c>
      <c r="D596" s="3420" t="s">
        <v>971</v>
      </c>
      <c r="E596" s="3264"/>
      <c r="F596" s="3419" t="s">
        <v>22877</v>
      </c>
      <c r="G596" s="3264"/>
      <c r="H596" s="3404">
        <v>1</v>
      </c>
    </row>
    <row r="597" spans="1:8" ht="15.75" thickBot="1">
      <c r="A597" s="3419">
        <v>529</v>
      </c>
      <c r="B597" s="3419" t="s">
        <v>25029</v>
      </c>
      <c r="C597" s="3419" t="s">
        <v>25143</v>
      </c>
      <c r="D597" s="3420" t="s">
        <v>22596</v>
      </c>
      <c r="E597" s="3264"/>
      <c r="F597" s="3419" t="s">
        <v>22877</v>
      </c>
      <c r="G597" s="3264"/>
      <c r="H597" s="3404">
        <v>1</v>
      </c>
    </row>
    <row r="598" spans="1:8" ht="15.75" thickBot="1">
      <c r="A598" s="3419">
        <v>530</v>
      </c>
      <c r="B598" s="3419" t="s">
        <v>25141</v>
      </c>
      <c r="C598" s="3419" t="s">
        <v>25142</v>
      </c>
      <c r="D598" s="3420" t="s">
        <v>22596</v>
      </c>
      <c r="E598" s="3264"/>
      <c r="F598" s="3419" t="s">
        <v>6255</v>
      </c>
      <c r="G598" s="3264"/>
      <c r="H598" s="3404">
        <v>1</v>
      </c>
    </row>
    <row r="599" spans="1:8" ht="15.75" thickBot="1">
      <c r="A599" s="3419">
        <v>531</v>
      </c>
      <c r="B599" s="3419" t="s">
        <v>25139</v>
      </c>
      <c r="C599" s="3419" t="s">
        <v>25140</v>
      </c>
      <c r="D599" s="3420" t="s">
        <v>971</v>
      </c>
      <c r="E599" s="3264"/>
      <c r="F599" s="3419" t="s">
        <v>6255</v>
      </c>
      <c r="G599" s="3264"/>
      <c r="H599" s="3404">
        <v>1</v>
      </c>
    </row>
    <row r="600" spans="1:8" ht="15.75" thickBot="1">
      <c r="A600" s="3419">
        <v>532</v>
      </c>
      <c r="B600" s="3419" t="s">
        <v>24140</v>
      </c>
      <c r="C600" s="3419" t="s">
        <v>25138</v>
      </c>
      <c r="D600" s="3420" t="s">
        <v>971</v>
      </c>
      <c r="E600" s="3264"/>
      <c r="F600" s="3419" t="s">
        <v>6255</v>
      </c>
      <c r="G600" s="3264"/>
      <c r="H600" s="3404">
        <v>1</v>
      </c>
    </row>
    <row r="601" spans="1:8" ht="15.75" thickBot="1">
      <c r="A601" s="3419">
        <v>533</v>
      </c>
      <c r="B601" s="3419" t="s">
        <v>24140</v>
      </c>
      <c r="C601" s="3419" t="s">
        <v>25137</v>
      </c>
      <c r="D601" s="3420" t="s">
        <v>971</v>
      </c>
      <c r="E601" s="3264"/>
      <c r="F601" s="3419" t="s">
        <v>6255</v>
      </c>
      <c r="G601" s="3264"/>
      <c r="H601" s="3404">
        <v>1</v>
      </c>
    </row>
    <row r="602" spans="1:8" ht="15.75" thickBot="1">
      <c r="A602" s="3419">
        <v>534</v>
      </c>
      <c r="B602" s="3419" t="s">
        <v>24140</v>
      </c>
      <c r="C602" s="3419" t="s">
        <v>25136</v>
      </c>
      <c r="D602" s="3420" t="s">
        <v>971</v>
      </c>
      <c r="E602" s="3264"/>
      <c r="F602" s="3419" t="s">
        <v>6255</v>
      </c>
      <c r="G602" s="3264"/>
      <c r="H602" s="3404">
        <v>1</v>
      </c>
    </row>
    <row r="603" spans="1:8" ht="15.75" thickBot="1">
      <c r="A603" s="3419">
        <v>535</v>
      </c>
      <c r="B603" s="3419" t="s">
        <v>25025</v>
      </c>
      <c r="C603" s="3419" t="s">
        <v>25135</v>
      </c>
      <c r="D603" s="3420" t="s">
        <v>971</v>
      </c>
      <c r="E603" s="3264" t="s">
        <v>22604</v>
      </c>
      <c r="F603" s="3419" t="s">
        <v>22877</v>
      </c>
      <c r="G603" s="3264"/>
      <c r="H603" s="3404">
        <v>1</v>
      </c>
    </row>
    <row r="604" spans="1:8" ht="15.75" thickBot="1">
      <c r="A604" s="3419">
        <v>536</v>
      </c>
      <c r="B604" s="3419" t="s">
        <v>25133</v>
      </c>
      <c r="C604" s="3419" t="s">
        <v>25134</v>
      </c>
      <c r="D604" s="3420" t="s">
        <v>22599</v>
      </c>
      <c r="E604" s="3264"/>
      <c r="F604" s="3419" t="s">
        <v>22877</v>
      </c>
      <c r="G604" s="3264"/>
      <c r="H604" s="3404">
        <v>1</v>
      </c>
    </row>
    <row r="605" spans="1:8" ht="15.75" thickBot="1">
      <c r="A605" s="3419">
        <v>537</v>
      </c>
      <c r="B605" s="3419" t="s">
        <v>25131</v>
      </c>
      <c r="C605" s="3419" t="s">
        <v>25132</v>
      </c>
      <c r="D605" s="3420" t="s">
        <v>22596</v>
      </c>
      <c r="E605" s="3264"/>
      <c r="F605" s="3419" t="s">
        <v>22877</v>
      </c>
      <c r="G605" s="3264"/>
      <c r="H605" s="3404">
        <v>1</v>
      </c>
    </row>
    <row r="606" spans="1:8" ht="15.75" thickBot="1">
      <c r="A606" s="3419">
        <v>538</v>
      </c>
      <c r="B606" s="3419" t="s">
        <v>25129</v>
      </c>
      <c r="C606" s="3419" t="s">
        <v>25130</v>
      </c>
      <c r="D606" s="3420" t="s">
        <v>22596</v>
      </c>
      <c r="E606" s="3264"/>
      <c r="F606" s="3419" t="s">
        <v>22877</v>
      </c>
      <c r="G606" s="3264"/>
      <c r="H606" s="3404">
        <v>1</v>
      </c>
    </row>
    <row r="607" spans="1:8" ht="15.75" thickBot="1">
      <c r="A607" s="3419">
        <v>539</v>
      </c>
      <c r="B607" s="3419" t="s">
        <v>25127</v>
      </c>
      <c r="C607" s="3419" t="s">
        <v>25128</v>
      </c>
      <c r="D607" s="3420" t="s">
        <v>22596</v>
      </c>
      <c r="E607" s="3264"/>
      <c r="F607" s="3419" t="s">
        <v>22877</v>
      </c>
      <c r="G607" s="3264"/>
      <c r="H607" s="3404">
        <v>1</v>
      </c>
    </row>
    <row r="608" spans="1:8" ht="15.75" thickBot="1">
      <c r="A608" s="3419">
        <v>540</v>
      </c>
      <c r="B608" s="3419" t="s">
        <v>25125</v>
      </c>
      <c r="C608" s="3419" t="s">
        <v>25126</v>
      </c>
      <c r="D608" s="3420" t="s">
        <v>22596</v>
      </c>
      <c r="E608" s="3264"/>
      <c r="F608" s="3419" t="s">
        <v>22877</v>
      </c>
      <c r="G608" s="3264"/>
      <c r="H608" s="3404">
        <v>1</v>
      </c>
    </row>
    <row r="609" spans="1:8" ht="15.75" thickBot="1">
      <c r="A609" s="3419">
        <v>541</v>
      </c>
      <c r="B609" s="3419" t="s">
        <v>25022</v>
      </c>
      <c r="C609" s="3419" t="s">
        <v>25124</v>
      </c>
      <c r="D609" s="3420" t="s">
        <v>22599</v>
      </c>
      <c r="E609" s="3264" t="s">
        <v>27674</v>
      </c>
      <c r="F609" s="3419" t="s">
        <v>22877</v>
      </c>
      <c r="G609" s="3264"/>
      <c r="H609" s="3404">
        <v>1</v>
      </c>
    </row>
    <row r="610" spans="1:8" ht="15.75" thickBot="1">
      <c r="A610" s="3419">
        <v>542</v>
      </c>
      <c r="B610" s="3419" t="s">
        <v>25122</v>
      </c>
      <c r="C610" s="3419" t="s">
        <v>25123</v>
      </c>
      <c r="D610" s="3420" t="s">
        <v>22596</v>
      </c>
      <c r="E610" s="3264" t="s">
        <v>22598</v>
      </c>
      <c r="F610" s="3419" t="s">
        <v>6255</v>
      </c>
      <c r="G610" s="3264"/>
      <c r="H610" s="3404">
        <v>1</v>
      </c>
    </row>
    <row r="611" spans="1:8" ht="15.75" thickBot="1">
      <c r="A611" s="3419">
        <v>543</v>
      </c>
      <c r="B611" s="3419" t="s">
        <v>25120</v>
      </c>
      <c r="C611" s="3419" t="s">
        <v>25121</v>
      </c>
      <c r="D611" s="3420" t="s">
        <v>22599</v>
      </c>
      <c r="E611" s="3265"/>
      <c r="F611" s="3419" t="s">
        <v>6255</v>
      </c>
      <c r="G611" s="3264"/>
      <c r="H611" s="3404">
        <v>1</v>
      </c>
    </row>
    <row r="612" spans="1:8" ht="15.75" thickBot="1">
      <c r="A612" s="3419">
        <v>544</v>
      </c>
      <c r="B612" s="3419" t="s">
        <v>25118</v>
      </c>
      <c r="C612" s="3419" t="s">
        <v>25119</v>
      </c>
      <c r="D612" s="3420" t="s">
        <v>22599</v>
      </c>
      <c r="E612" s="3264" t="s">
        <v>28123</v>
      </c>
      <c r="F612" s="3419" t="s">
        <v>6255</v>
      </c>
      <c r="G612" s="3264" t="s">
        <v>28124</v>
      </c>
      <c r="H612" s="3404">
        <v>1</v>
      </c>
    </row>
    <row r="613" spans="1:8" ht="15.75" thickBot="1">
      <c r="A613" s="3419">
        <v>545</v>
      </c>
      <c r="B613" s="3419" t="s">
        <v>25116</v>
      </c>
      <c r="C613" s="3419" t="s">
        <v>25117</v>
      </c>
      <c r="D613" s="3420" t="s">
        <v>22596</v>
      </c>
      <c r="E613" s="3265"/>
      <c r="F613" s="3419" t="s">
        <v>6255</v>
      </c>
      <c r="G613" s="3264"/>
      <c r="H613" s="3404">
        <v>1</v>
      </c>
    </row>
    <row r="614" spans="1:8" ht="15.75" thickBot="1">
      <c r="A614" s="3419">
        <v>546</v>
      </c>
      <c r="B614" s="3419" t="s">
        <v>25114</v>
      </c>
      <c r="C614" s="3419" t="s">
        <v>25115</v>
      </c>
      <c r="D614" s="3420" t="s">
        <v>22596</v>
      </c>
      <c r="E614" s="3265"/>
      <c r="F614" s="3419" t="s">
        <v>6255</v>
      </c>
      <c r="G614" s="3264"/>
      <c r="H614" s="3404">
        <v>1</v>
      </c>
    </row>
    <row r="615" spans="1:8" ht="15.75" thickBot="1">
      <c r="A615" s="3419">
        <v>547</v>
      </c>
      <c r="B615" s="3419" t="s">
        <v>25112</v>
      </c>
      <c r="C615" s="3419" t="s">
        <v>25113</v>
      </c>
      <c r="D615" s="3420" t="s">
        <v>22596</v>
      </c>
      <c r="E615" s="3265"/>
      <c r="F615" s="3419" t="s">
        <v>6255</v>
      </c>
      <c r="G615" s="3264"/>
      <c r="H615" s="3404">
        <v>1</v>
      </c>
    </row>
    <row r="616" spans="1:8" ht="15.75" thickBot="1">
      <c r="A616" s="3419">
        <v>548</v>
      </c>
      <c r="B616" s="3419" t="s">
        <v>24118</v>
      </c>
      <c r="C616" s="3419" t="s">
        <v>25111</v>
      </c>
      <c r="D616" s="3420" t="s">
        <v>971</v>
      </c>
      <c r="E616" s="3265"/>
      <c r="F616" s="3419" t="s">
        <v>6255</v>
      </c>
      <c r="G616" s="3264"/>
      <c r="H616" s="3404">
        <v>1</v>
      </c>
    </row>
    <row r="617" spans="1:8" ht="15.75" thickBot="1">
      <c r="A617" s="3419">
        <v>549</v>
      </c>
      <c r="B617" s="3419" t="s">
        <v>25109</v>
      </c>
      <c r="C617" s="3419" t="s">
        <v>25110</v>
      </c>
      <c r="D617" s="3420" t="s">
        <v>22596</v>
      </c>
      <c r="E617" s="3265"/>
      <c r="F617" s="3419" t="s">
        <v>6255</v>
      </c>
      <c r="G617" s="3264"/>
      <c r="H617" s="3404">
        <v>1</v>
      </c>
    </row>
    <row r="618" spans="1:8" ht="15.75" thickBot="1">
      <c r="A618" s="3419">
        <v>550</v>
      </c>
      <c r="B618" s="3419" t="s">
        <v>25107</v>
      </c>
      <c r="C618" s="3419" t="s">
        <v>25108</v>
      </c>
      <c r="D618" s="3420" t="s">
        <v>22596</v>
      </c>
      <c r="E618" s="3265"/>
      <c r="F618" s="3419" t="s">
        <v>6255</v>
      </c>
      <c r="G618" s="3264"/>
      <c r="H618" s="3404">
        <v>1</v>
      </c>
    </row>
    <row r="619" spans="1:8" ht="15.75" thickBot="1">
      <c r="A619" s="3419">
        <v>551</v>
      </c>
      <c r="B619" s="3419" t="s">
        <v>25105</v>
      </c>
      <c r="C619" s="3419" t="s">
        <v>25106</v>
      </c>
      <c r="D619" s="3420" t="s">
        <v>22596</v>
      </c>
      <c r="E619" s="3265"/>
      <c r="F619" s="3419" t="s">
        <v>6255</v>
      </c>
      <c r="G619" s="3264"/>
      <c r="H619" s="3404">
        <v>1</v>
      </c>
    </row>
    <row r="620" spans="1:8" ht="15.75" thickBot="1">
      <c r="A620" s="3419">
        <v>552</v>
      </c>
      <c r="B620" s="3419" t="s">
        <v>25103</v>
      </c>
      <c r="C620" s="3419" t="s">
        <v>25104</v>
      </c>
      <c r="D620" s="3420" t="s">
        <v>22596</v>
      </c>
      <c r="E620" s="3265"/>
      <c r="F620" s="3419" t="s">
        <v>6255</v>
      </c>
      <c r="G620" s="3264"/>
      <c r="H620" s="3404">
        <v>1</v>
      </c>
    </row>
    <row r="621" spans="1:8" ht="15.75" thickBot="1">
      <c r="A621" s="3419">
        <v>553</v>
      </c>
      <c r="B621" s="3419" t="s">
        <v>25101</v>
      </c>
      <c r="C621" s="3419" t="s">
        <v>25102</v>
      </c>
      <c r="D621" s="3420" t="s">
        <v>22599</v>
      </c>
      <c r="E621" s="3265"/>
      <c r="F621" s="3419" t="s">
        <v>22877</v>
      </c>
      <c r="G621" s="3264"/>
      <c r="H621" s="3404">
        <v>1</v>
      </c>
    </row>
    <row r="622" spans="1:8" ht="15.75" thickBot="1">
      <c r="A622" s="3419">
        <v>554</v>
      </c>
      <c r="B622" s="3419" t="s">
        <v>25098</v>
      </c>
      <c r="C622" s="3419" t="s">
        <v>25099</v>
      </c>
      <c r="D622" s="3420" t="s">
        <v>22596</v>
      </c>
      <c r="E622" s="3264"/>
      <c r="F622" s="3419" t="s">
        <v>6255</v>
      </c>
      <c r="G622" s="3264"/>
      <c r="H622" s="3404">
        <v>1</v>
      </c>
    </row>
    <row r="623" spans="1:8" ht="15.75" thickBot="1">
      <c r="A623" s="3419">
        <v>555</v>
      </c>
      <c r="B623" s="3419" t="s">
        <v>25096</v>
      </c>
      <c r="C623" s="3419" t="s">
        <v>25097</v>
      </c>
      <c r="D623" s="3420" t="s">
        <v>971</v>
      </c>
      <c r="E623" s="3264"/>
      <c r="F623" s="3419" t="s">
        <v>6255</v>
      </c>
      <c r="G623" s="3264"/>
      <c r="H623" s="3404">
        <v>1</v>
      </c>
    </row>
    <row r="624" spans="1:8" ht="15.75" thickBot="1">
      <c r="A624" s="3419">
        <v>556</v>
      </c>
      <c r="B624" s="3419" t="s">
        <v>25093</v>
      </c>
      <c r="C624" s="3419" t="s">
        <v>25094</v>
      </c>
      <c r="D624" s="3420" t="s">
        <v>22599</v>
      </c>
      <c r="E624" s="3264"/>
      <c r="F624" s="3419" t="s">
        <v>6255</v>
      </c>
      <c r="G624" s="3264"/>
      <c r="H624" s="3404">
        <v>1</v>
      </c>
    </row>
    <row r="625" spans="1:8" ht="15.75" thickBot="1">
      <c r="A625" s="3419">
        <v>557</v>
      </c>
      <c r="B625" s="3419" t="s">
        <v>25027</v>
      </c>
      <c r="C625" s="3419" t="s">
        <v>25091</v>
      </c>
      <c r="D625" s="3420" t="s">
        <v>22599</v>
      </c>
      <c r="E625" s="3265"/>
      <c r="F625" s="3419" t="s">
        <v>22877</v>
      </c>
      <c r="G625" s="3264"/>
      <c r="H625" s="3404">
        <v>1</v>
      </c>
    </row>
    <row r="626" spans="1:8" ht="15.75" thickBot="1">
      <c r="A626" s="3419">
        <v>558</v>
      </c>
      <c r="B626" s="3419" t="s">
        <v>24454</v>
      </c>
      <c r="C626" s="3419" t="s">
        <v>25090</v>
      </c>
      <c r="D626" s="3420" t="s">
        <v>971</v>
      </c>
      <c r="E626" s="3265"/>
      <c r="F626" s="3419" t="s">
        <v>22877</v>
      </c>
      <c r="G626" s="3264"/>
      <c r="H626" s="3404">
        <v>1</v>
      </c>
    </row>
    <row r="627" spans="1:8" ht="15.75" thickBot="1">
      <c r="A627" s="3419">
        <v>559</v>
      </c>
      <c r="B627" s="3419" t="s">
        <v>24468</v>
      </c>
      <c r="C627" s="3419" t="s">
        <v>25089</v>
      </c>
      <c r="D627" s="3420" t="s">
        <v>971</v>
      </c>
      <c r="E627" s="3265"/>
      <c r="F627" s="3419" t="s">
        <v>22877</v>
      </c>
      <c r="G627" s="3264"/>
      <c r="H627" s="3404">
        <v>1</v>
      </c>
    </row>
    <row r="628" spans="1:8" ht="15.75" thickBot="1">
      <c r="A628" s="3419">
        <v>560</v>
      </c>
      <c r="B628" s="3419" t="s">
        <v>25087</v>
      </c>
      <c r="C628" s="3419" t="s">
        <v>25088</v>
      </c>
      <c r="D628" s="3420" t="s">
        <v>22596</v>
      </c>
      <c r="E628" s="3265"/>
      <c r="F628" s="3419" t="s">
        <v>22877</v>
      </c>
      <c r="G628" s="3264"/>
      <c r="H628" s="3404">
        <v>1</v>
      </c>
    </row>
    <row r="629" spans="1:8" ht="15.75" thickBot="1">
      <c r="A629" s="3419">
        <v>561</v>
      </c>
      <c r="B629" s="3419" t="s">
        <v>25029</v>
      </c>
      <c r="C629" s="3419" t="s">
        <v>25086</v>
      </c>
      <c r="D629" s="3420" t="s">
        <v>22596</v>
      </c>
      <c r="E629" s="3265"/>
      <c r="F629" s="3419" t="s">
        <v>22877</v>
      </c>
      <c r="G629" s="3264"/>
      <c r="H629" s="3404">
        <v>1</v>
      </c>
    </row>
    <row r="630" spans="1:8" ht="15.75" thickBot="1">
      <c r="A630" s="3419">
        <v>562</v>
      </c>
      <c r="B630" s="3419" t="s">
        <v>25022</v>
      </c>
      <c r="C630" s="3419" t="s">
        <v>25085</v>
      </c>
      <c r="D630" s="3420" t="s">
        <v>22599</v>
      </c>
      <c r="E630" s="3264" t="s">
        <v>27674</v>
      </c>
      <c r="F630" s="3419" t="s">
        <v>22877</v>
      </c>
      <c r="G630" s="3264"/>
      <c r="H630" s="3404">
        <v>1</v>
      </c>
    </row>
    <row r="631" spans="1:8" ht="15.75" thickBot="1">
      <c r="A631" s="3419">
        <v>563</v>
      </c>
      <c r="B631" s="3419" t="s">
        <v>24138</v>
      </c>
      <c r="C631" s="3419" t="s">
        <v>25084</v>
      </c>
      <c r="D631" s="3420" t="s">
        <v>22599</v>
      </c>
      <c r="E631" s="3265"/>
      <c r="F631" s="3419" t="s">
        <v>22877</v>
      </c>
      <c r="G631" s="3264"/>
      <c r="H631" s="3404">
        <v>1</v>
      </c>
    </row>
    <row r="632" spans="1:8" ht="15.75" thickBot="1">
      <c r="A632" s="3419">
        <v>564</v>
      </c>
      <c r="B632" s="3419" t="s">
        <v>24497</v>
      </c>
      <c r="C632" s="3419" t="s">
        <v>25083</v>
      </c>
      <c r="D632" s="3420" t="s">
        <v>22596</v>
      </c>
      <c r="E632" s="3265"/>
      <c r="F632" s="3419" t="s">
        <v>22877</v>
      </c>
      <c r="G632" s="3264"/>
      <c r="H632" s="3404">
        <v>1</v>
      </c>
    </row>
    <row r="633" spans="1:8" ht="15.75" thickBot="1">
      <c r="A633" s="3419">
        <v>565</v>
      </c>
      <c r="B633" s="3419" t="s">
        <v>25081</v>
      </c>
      <c r="C633" s="3419" t="s">
        <v>25082</v>
      </c>
      <c r="D633" s="3420" t="s">
        <v>22599</v>
      </c>
      <c r="E633" s="3265"/>
      <c r="F633" s="3419" t="s">
        <v>22877</v>
      </c>
      <c r="G633" s="3264"/>
      <c r="H633" s="3404">
        <v>1</v>
      </c>
    </row>
    <row r="634" spans="1:8" ht="15.75" thickBot="1">
      <c r="A634" s="3419">
        <v>566</v>
      </c>
      <c r="B634" s="3419" t="s">
        <v>24545</v>
      </c>
      <c r="C634" s="3419" t="s">
        <v>25080</v>
      </c>
      <c r="D634" s="3420" t="s">
        <v>22599</v>
      </c>
      <c r="E634" s="3265"/>
      <c r="F634" s="3419" t="s">
        <v>22877</v>
      </c>
      <c r="G634" s="3264"/>
      <c r="H634" s="3404">
        <v>1</v>
      </c>
    </row>
    <row r="635" spans="1:8" ht="15.75" thickBot="1">
      <c r="A635" s="3419">
        <v>567</v>
      </c>
      <c r="B635" s="3419" t="s">
        <v>24499</v>
      </c>
      <c r="C635" s="3419" t="s">
        <v>25079</v>
      </c>
      <c r="D635" s="3420" t="s">
        <v>971</v>
      </c>
      <c r="E635" s="3265"/>
      <c r="F635" s="3419" t="s">
        <v>22877</v>
      </c>
      <c r="G635" s="3264"/>
      <c r="H635" s="3404">
        <v>1</v>
      </c>
    </row>
    <row r="636" spans="1:8" ht="15.75" thickBot="1">
      <c r="A636" s="3419">
        <v>568</v>
      </c>
      <c r="B636" s="3419" t="s">
        <v>25077</v>
      </c>
      <c r="C636" s="3419" t="s">
        <v>25078</v>
      </c>
      <c r="D636" s="3420" t="s">
        <v>22599</v>
      </c>
      <c r="E636" s="3264"/>
      <c r="F636" s="3419" t="s">
        <v>22877</v>
      </c>
      <c r="G636" s="3264"/>
      <c r="H636" s="3404">
        <v>1</v>
      </c>
    </row>
    <row r="637" spans="1:8" ht="15.75" thickBot="1">
      <c r="A637" s="3419">
        <v>569</v>
      </c>
      <c r="B637" s="3419" t="s">
        <v>25075</v>
      </c>
      <c r="C637" s="3419" t="s">
        <v>25076</v>
      </c>
      <c r="D637" s="3420" t="s">
        <v>22599</v>
      </c>
      <c r="E637" s="3264"/>
      <c r="F637" s="3419" t="s">
        <v>22877</v>
      </c>
      <c r="G637" s="3264"/>
      <c r="H637" s="3404">
        <v>1</v>
      </c>
    </row>
    <row r="638" spans="1:8" ht="15.75" thickBot="1">
      <c r="A638" s="3419">
        <v>570</v>
      </c>
      <c r="B638" s="3419" t="s">
        <v>25073</v>
      </c>
      <c r="C638" s="3419" t="s">
        <v>25074</v>
      </c>
      <c r="D638" s="3420" t="s">
        <v>22599</v>
      </c>
      <c r="E638" s="3264"/>
      <c r="F638" s="3419" t="s">
        <v>22877</v>
      </c>
      <c r="G638" s="3264"/>
      <c r="H638" s="3404">
        <v>1</v>
      </c>
    </row>
    <row r="639" spans="1:8" ht="15.75" thickBot="1">
      <c r="A639" s="3419">
        <v>571</v>
      </c>
      <c r="B639" s="3419" t="s">
        <v>25071</v>
      </c>
      <c r="C639" s="3419" t="s">
        <v>25072</v>
      </c>
      <c r="D639" s="3420" t="s">
        <v>22599</v>
      </c>
      <c r="E639" s="3264"/>
      <c r="F639" s="3419" t="s">
        <v>22877</v>
      </c>
      <c r="G639" s="3264"/>
      <c r="H639" s="3404">
        <v>1</v>
      </c>
    </row>
    <row r="640" spans="1:8" ht="15.75" thickBot="1">
      <c r="A640" s="3419">
        <v>572</v>
      </c>
      <c r="B640" s="3419" t="s">
        <v>25069</v>
      </c>
      <c r="C640" s="3419" t="s">
        <v>25070</v>
      </c>
      <c r="D640" s="3420" t="s">
        <v>22596</v>
      </c>
      <c r="E640" s="3264"/>
      <c r="F640" s="3419" t="s">
        <v>6255</v>
      </c>
      <c r="G640" s="3264"/>
      <c r="H640" s="3404">
        <v>1</v>
      </c>
    </row>
    <row r="641" spans="1:8" ht="15.75" thickBot="1">
      <c r="A641" s="3419">
        <v>573</v>
      </c>
      <c r="B641" s="3419" t="s">
        <v>24134</v>
      </c>
      <c r="C641" s="3419" t="s">
        <v>25068</v>
      </c>
      <c r="D641" s="3420" t="s">
        <v>22596</v>
      </c>
      <c r="E641" s="3264"/>
      <c r="F641" s="3419" t="s">
        <v>6255</v>
      </c>
      <c r="G641" s="3264"/>
      <c r="H641" s="3404">
        <v>1</v>
      </c>
    </row>
    <row r="642" spans="1:8" ht="15.75" thickBot="1">
      <c r="A642" s="3419">
        <v>574</v>
      </c>
      <c r="B642" s="3419" t="s">
        <v>25031</v>
      </c>
      <c r="C642" s="3419" t="s">
        <v>25067</v>
      </c>
      <c r="D642" s="3420" t="s">
        <v>22596</v>
      </c>
      <c r="E642" s="3264" t="s">
        <v>22604</v>
      </c>
      <c r="F642" s="3419" t="s">
        <v>6255</v>
      </c>
      <c r="G642" s="3264"/>
      <c r="H642" s="3404">
        <v>1</v>
      </c>
    </row>
    <row r="643" spans="1:8" ht="15.75" thickBot="1">
      <c r="A643" s="3419">
        <v>575</v>
      </c>
      <c r="B643" s="3419" t="s">
        <v>25065</v>
      </c>
      <c r="C643" s="3419" t="s">
        <v>25066</v>
      </c>
      <c r="D643" s="3420" t="s">
        <v>971</v>
      </c>
      <c r="E643" s="3264"/>
      <c r="F643" s="3419" t="s">
        <v>6255</v>
      </c>
      <c r="G643" s="3264"/>
      <c r="H643" s="3404">
        <v>1</v>
      </c>
    </row>
    <row r="644" spans="1:8" ht="15.75" thickBot="1">
      <c r="A644" s="3419">
        <v>576</v>
      </c>
      <c r="B644" s="3419" t="s">
        <v>25063</v>
      </c>
      <c r="C644" s="3419" t="s">
        <v>25064</v>
      </c>
      <c r="D644" s="3420" t="s">
        <v>22599</v>
      </c>
      <c r="E644" s="3264"/>
      <c r="F644" s="3419" t="s">
        <v>6255</v>
      </c>
      <c r="G644" s="3264"/>
      <c r="H644" s="3404">
        <v>1</v>
      </c>
    </row>
    <row r="645" spans="1:8" ht="15.75" thickBot="1">
      <c r="A645" s="3419">
        <v>577</v>
      </c>
      <c r="B645" s="3419" t="s">
        <v>25061</v>
      </c>
      <c r="C645" s="3419" t="s">
        <v>25062</v>
      </c>
      <c r="D645" s="3420" t="s">
        <v>22596</v>
      </c>
      <c r="E645" s="3264"/>
      <c r="F645" s="3419" t="s">
        <v>22877</v>
      </c>
      <c r="G645" s="3264"/>
      <c r="H645" s="3404">
        <v>1</v>
      </c>
    </row>
    <row r="646" spans="1:8" ht="15.75" thickBot="1">
      <c r="A646" s="3419">
        <v>578</v>
      </c>
      <c r="B646" s="3419" t="s">
        <v>25059</v>
      </c>
      <c r="C646" s="3419" t="s">
        <v>25060</v>
      </c>
      <c r="D646" s="3420" t="s">
        <v>22596</v>
      </c>
      <c r="E646" s="3265"/>
      <c r="F646" s="3419" t="s">
        <v>22877</v>
      </c>
      <c r="G646" s="3264"/>
      <c r="H646" s="3404">
        <v>1</v>
      </c>
    </row>
    <row r="647" spans="1:8" ht="15.75" thickBot="1">
      <c r="A647" s="3419">
        <v>579</v>
      </c>
      <c r="B647" s="3419" t="s">
        <v>24535</v>
      </c>
      <c r="C647" s="3419" t="s">
        <v>25058</v>
      </c>
      <c r="D647" s="3420" t="s">
        <v>22596</v>
      </c>
      <c r="E647" s="3264" t="s">
        <v>22614</v>
      </c>
      <c r="F647" s="3419" t="s">
        <v>6255</v>
      </c>
      <c r="G647" s="3264"/>
      <c r="H647" s="3404">
        <v>1</v>
      </c>
    </row>
    <row r="648" spans="1:8" ht="15.75" thickBot="1">
      <c r="A648" s="3419">
        <v>580</v>
      </c>
      <c r="B648" s="3419" t="s">
        <v>25025</v>
      </c>
      <c r="C648" s="3419" t="s">
        <v>25057</v>
      </c>
      <c r="D648" s="3420" t="s">
        <v>971</v>
      </c>
      <c r="E648" s="3264" t="s">
        <v>22604</v>
      </c>
      <c r="F648" s="3419" t="s">
        <v>22877</v>
      </c>
      <c r="G648" s="3264"/>
      <c r="H648" s="3404">
        <v>1</v>
      </c>
    </row>
    <row r="649" spans="1:8" ht="15.75" thickBot="1">
      <c r="A649" s="3419">
        <v>581</v>
      </c>
      <c r="B649" s="3419" t="s">
        <v>24509</v>
      </c>
      <c r="C649" s="3419" t="s">
        <v>25056</v>
      </c>
      <c r="D649" s="3420" t="s">
        <v>971</v>
      </c>
      <c r="E649" s="3265"/>
      <c r="F649" s="3419" t="s">
        <v>22877</v>
      </c>
      <c r="G649" s="3264"/>
      <c r="H649" s="3404">
        <v>1</v>
      </c>
    </row>
    <row r="650" spans="1:8" ht="15.75" thickBot="1">
      <c r="A650" s="3419">
        <v>582</v>
      </c>
      <c r="B650" s="3419" t="s">
        <v>25054</v>
      </c>
      <c r="C650" s="3419" t="s">
        <v>25055</v>
      </c>
      <c r="D650" s="3420" t="s">
        <v>971</v>
      </c>
      <c r="E650" s="3264" t="s">
        <v>27682</v>
      </c>
      <c r="F650" s="3419" t="s">
        <v>22877</v>
      </c>
      <c r="G650" s="3264"/>
      <c r="H650" s="3404">
        <v>1</v>
      </c>
    </row>
    <row r="651" spans="1:8" ht="15.75" thickBot="1">
      <c r="A651" s="3419">
        <v>583</v>
      </c>
      <c r="B651" s="3419" t="s">
        <v>25052</v>
      </c>
      <c r="C651" s="3419" t="s">
        <v>25053</v>
      </c>
      <c r="D651" s="3420" t="s">
        <v>22599</v>
      </c>
      <c r="E651" s="3264"/>
      <c r="F651" s="3419" t="s">
        <v>6255</v>
      </c>
      <c r="G651" s="3264"/>
      <c r="H651" s="3404">
        <v>1</v>
      </c>
    </row>
    <row r="652" spans="1:8" ht="15.75" thickBot="1">
      <c r="A652" s="3419">
        <v>584</v>
      </c>
      <c r="B652" s="3419" t="s">
        <v>25050</v>
      </c>
      <c r="C652" s="3419" t="s">
        <v>25051</v>
      </c>
      <c r="D652" s="3420" t="s">
        <v>22596</v>
      </c>
      <c r="E652" s="3264"/>
      <c r="F652" s="3419" t="s">
        <v>22877</v>
      </c>
      <c r="G652" s="3264"/>
      <c r="H652" s="3404">
        <v>1</v>
      </c>
    </row>
    <row r="653" spans="1:8" ht="15.75" thickBot="1">
      <c r="A653" s="3419">
        <v>585</v>
      </c>
      <c r="B653" s="3419" t="s">
        <v>25048</v>
      </c>
      <c r="C653" s="3419" t="s">
        <v>25049</v>
      </c>
      <c r="D653" s="3420" t="s">
        <v>22596</v>
      </c>
      <c r="E653" s="3264"/>
      <c r="F653" s="3419" t="s">
        <v>6255</v>
      </c>
      <c r="G653" s="3264"/>
      <c r="H653" s="3404">
        <v>1</v>
      </c>
    </row>
    <row r="654" spans="1:8" ht="15.75" thickBot="1">
      <c r="A654" s="3419">
        <v>586</v>
      </c>
      <c r="B654" s="3419" t="s">
        <v>25046</v>
      </c>
      <c r="C654" s="3419" t="s">
        <v>25047</v>
      </c>
      <c r="D654" s="3420" t="s">
        <v>22599</v>
      </c>
      <c r="E654" s="3265"/>
      <c r="F654" s="3419" t="s">
        <v>6255</v>
      </c>
      <c r="G654" s="3264"/>
      <c r="H654" s="3404">
        <v>1</v>
      </c>
    </row>
    <row r="655" spans="1:8" ht="15.75" thickBot="1">
      <c r="A655" s="3419">
        <v>587</v>
      </c>
      <c r="B655" s="3419" t="s">
        <v>24587</v>
      </c>
      <c r="C655" s="3419" t="s">
        <v>25044</v>
      </c>
      <c r="D655" s="3420" t="s">
        <v>22596</v>
      </c>
      <c r="E655" s="3265"/>
      <c r="F655" s="3419" t="s">
        <v>22877</v>
      </c>
      <c r="G655" s="3264"/>
      <c r="H655" s="3404">
        <v>1</v>
      </c>
    </row>
    <row r="656" spans="1:8" ht="15.75" thickBot="1">
      <c r="A656" s="3419">
        <v>588</v>
      </c>
      <c r="B656" s="3419" t="s">
        <v>25042</v>
      </c>
      <c r="C656" s="3419" t="s">
        <v>25043</v>
      </c>
      <c r="D656" s="3420" t="s">
        <v>971</v>
      </c>
      <c r="E656" s="3265"/>
      <c r="F656" s="3419" t="s">
        <v>6255</v>
      </c>
      <c r="G656" s="3264"/>
      <c r="H656" s="3404">
        <v>1</v>
      </c>
    </row>
    <row r="657" spans="1:8" ht="15.75" thickBot="1">
      <c r="A657" s="3419">
        <v>589</v>
      </c>
      <c r="B657" s="3419" t="s">
        <v>25040</v>
      </c>
      <c r="C657" s="3419" t="s">
        <v>25041</v>
      </c>
      <c r="D657" s="3420" t="s">
        <v>971</v>
      </c>
      <c r="E657" s="3265"/>
      <c r="F657" s="3419" t="s">
        <v>6255</v>
      </c>
      <c r="G657" s="3264"/>
      <c r="H657" s="3404">
        <v>1</v>
      </c>
    </row>
    <row r="658" spans="1:8" ht="15.75" thickBot="1">
      <c r="A658" s="3419">
        <v>590</v>
      </c>
      <c r="B658" s="3419" t="s">
        <v>25019</v>
      </c>
      <c r="C658" s="3419" t="s">
        <v>25039</v>
      </c>
      <c r="D658" s="3420" t="s">
        <v>22596</v>
      </c>
      <c r="E658" s="3265"/>
      <c r="F658" s="3419" t="s">
        <v>6255</v>
      </c>
      <c r="G658" s="3264"/>
      <c r="H658" s="3404">
        <v>1</v>
      </c>
    </row>
    <row r="659" spans="1:8" ht="15.75" thickBot="1">
      <c r="A659" s="3419">
        <v>591</v>
      </c>
      <c r="B659" s="3419" t="s">
        <v>25037</v>
      </c>
      <c r="C659" s="3419" t="s">
        <v>25038</v>
      </c>
      <c r="D659" s="3420" t="s">
        <v>22596</v>
      </c>
      <c r="E659" s="3265"/>
      <c r="F659" s="3419" t="s">
        <v>6255</v>
      </c>
      <c r="G659" s="3264"/>
      <c r="H659" s="3404">
        <v>1</v>
      </c>
    </row>
    <row r="660" spans="1:8" ht="15.75" thickBot="1">
      <c r="A660" s="3419">
        <v>592</v>
      </c>
      <c r="B660" s="3419" t="s">
        <v>25014</v>
      </c>
      <c r="C660" s="3419" t="s">
        <v>25036</v>
      </c>
      <c r="D660" s="3420" t="s">
        <v>22596</v>
      </c>
      <c r="E660" s="3265"/>
      <c r="F660" s="3419" t="s">
        <v>22877</v>
      </c>
      <c r="G660" s="3264"/>
      <c r="H660" s="3404">
        <v>1</v>
      </c>
    </row>
    <row r="661" spans="1:8" ht="15.75" thickBot="1">
      <c r="A661" s="3419">
        <v>593</v>
      </c>
      <c r="B661" s="3419" t="s">
        <v>25034</v>
      </c>
      <c r="C661" s="3419" t="s">
        <v>25035</v>
      </c>
      <c r="D661" s="3420" t="s">
        <v>971</v>
      </c>
      <c r="E661" s="3265"/>
      <c r="F661" s="3419" t="s">
        <v>6255</v>
      </c>
      <c r="G661" s="3264"/>
      <c r="H661" s="3404">
        <v>1</v>
      </c>
    </row>
    <row r="662" spans="1:8" ht="15.75" thickBot="1">
      <c r="A662" s="3419">
        <v>594</v>
      </c>
      <c r="B662" s="3419" t="s">
        <v>24138</v>
      </c>
      <c r="C662" s="3419" t="s">
        <v>25033</v>
      </c>
      <c r="D662" s="3420" t="s">
        <v>22599</v>
      </c>
      <c r="E662" s="3265"/>
      <c r="F662" s="3419" t="s">
        <v>22877</v>
      </c>
      <c r="G662" s="3264"/>
      <c r="H662" s="3404">
        <v>1</v>
      </c>
    </row>
    <row r="663" spans="1:8" ht="15.75" thickBot="1">
      <c r="A663" s="3419">
        <v>595</v>
      </c>
      <c r="B663" s="3419" t="s">
        <v>25031</v>
      </c>
      <c r="C663" s="3419" t="s">
        <v>25032</v>
      </c>
      <c r="D663" s="3420" t="s">
        <v>22596</v>
      </c>
      <c r="E663" s="3264" t="s">
        <v>22604</v>
      </c>
      <c r="F663" s="3419" t="s">
        <v>6255</v>
      </c>
      <c r="G663" s="3264"/>
      <c r="H663" s="3404">
        <v>1</v>
      </c>
    </row>
    <row r="664" spans="1:8" ht="15.75" thickBot="1">
      <c r="A664" s="3419">
        <v>596</v>
      </c>
      <c r="B664" s="3419" t="s">
        <v>25029</v>
      </c>
      <c r="C664" s="3419" t="s">
        <v>25030</v>
      </c>
      <c r="D664" s="3420" t="s">
        <v>22596</v>
      </c>
      <c r="E664" s="3265"/>
      <c r="F664" s="3419" t="s">
        <v>22877</v>
      </c>
      <c r="G664" s="3264"/>
      <c r="H664" s="3404">
        <v>1</v>
      </c>
    </row>
    <row r="665" spans="1:8" ht="15.75" thickBot="1">
      <c r="A665" s="3419">
        <v>597</v>
      </c>
      <c r="B665" s="3419" t="s">
        <v>25027</v>
      </c>
      <c r="C665" s="3419" t="s">
        <v>25028</v>
      </c>
      <c r="D665" s="3420" t="s">
        <v>22599</v>
      </c>
      <c r="E665" s="3264" t="s">
        <v>27670</v>
      </c>
      <c r="F665" s="3419" t="s">
        <v>22877</v>
      </c>
      <c r="G665" s="3264"/>
      <c r="H665" s="3404">
        <v>1</v>
      </c>
    </row>
    <row r="666" spans="1:8" ht="15.75" thickBot="1">
      <c r="A666" s="3419">
        <v>598</v>
      </c>
      <c r="B666" s="3419" t="s">
        <v>25025</v>
      </c>
      <c r="C666" s="3419" t="s">
        <v>25026</v>
      </c>
      <c r="D666" s="3420" t="s">
        <v>971</v>
      </c>
      <c r="E666" s="3264" t="s">
        <v>22604</v>
      </c>
      <c r="F666" s="3419" t="s">
        <v>22877</v>
      </c>
      <c r="G666" s="3264"/>
      <c r="H666" s="3404">
        <v>1</v>
      </c>
    </row>
    <row r="667" spans="1:8" ht="15.75" thickBot="1">
      <c r="A667" s="3419">
        <v>599</v>
      </c>
      <c r="B667" s="3419" t="s">
        <v>24545</v>
      </c>
      <c r="C667" s="3419" t="s">
        <v>25024</v>
      </c>
      <c r="D667" s="3420" t="s">
        <v>22599</v>
      </c>
      <c r="E667" s="3264" t="s">
        <v>27677</v>
      </c>
      <c r="F667" s="3419" t="s">
        <v>22877</v>
      </c>
      <c r="G667" s="3264"/>
      <c r="H667" s="3404">
        <v>1</v>
      </c>
    </row>
    <row r="668" spans="1:8" ht="15.75" thickBot="1">
      <c r="A668" s="3419">
        <v>600</v>
      </c>
      <c r="B668" s="3419" t="s">
        <v>25022</v>
      </c>
      <c r="C668" s="3419" t="s">
        <v>25023</v>
      </c>
      <c r="D668" s="3420" t="s">
        <v>22599</v>
      </c>
      <c r="E668" s="3264" t="s">
        <v>27674</v>
      </c>
      <c r="F668" s="3419" t="s">
        <v>22877</v>
      </c>
      <c r="G668" s="3264"/>
      <c r="H668" s="3404">
        <v>1</v>
      </c>
    </row>
    <row r="669" spans="1:8" ht="15.75" thickBot="1">
      <c r="A669" s="3419">
        <v>601</v>
      </c>
      <c r="B669" s="3419" t="s">
        <v>24509</v>
      </c>
      <c r="C669" s="3419" t="s">
        <v>25021</v>
      </c>
      <c r="D669" s="3420" t="s">
        <v>971</v>
      </c>
      <c r="E669" s="3264" t="s">
        <v>27677</v>
      </c>
      <c r="F669" s="3419" t="s">
        <v>22877</v>
      </c>
      <c r="G669" s="3264"/>
      <c r="H669" s="3404">
        <v>1</v>
      </c>
    </row>
    <row r="670" spans="1:8" ht="15.75" thickBot="1">
      <c r="A670" s="3419">
        <v>602</v>
      </c>
      <c r="B670" s="3419" t="s">
        <v>25019</v>
      </c>
      <c r="C670" s="3419" t="s">
        <v>25020</v>
      </c>
      <c r="D670" s="3420" t="s">
        <v>22596</v>
      </c>
      <c r="E670" s="3265"/>
      <c r="F670" s="3419" t="s">
        <v>6255</v>
      </c>
      <c r="G670" s="3264"/>
      <c r="H670" s="3404">
        <v>1</v>
      </c>
    </row>
    <row r="671" spans="1:8" ht="15.75" thickBot="1">
      <c r="A671" s="3419">
        <v>603</v>
      </c>
      <c r="B671" s="3419" t="s">
        <v>24134</v>
      </c>
      <c r="C671" s="3419" t="s">
        <v>25018</v>
      </c>
      <c r="D671" s="3420" t="s">
        <v>22596</v>
      </c>
      <c r="E671" s="3265"/>
      <c r="F671" s="3419" t="s">
        <v>6255</v>
      </c>
      <c r="G671" s="3264"/>
      <c r="H671" s="3404">
        <v>1</v>
      </c>
    </row>
    <row r="672" spans="1:8" ht="15.75" thickBot="1">
      <c r="A672" s="3419">
        <v>604</v>
      </c>
      <c r="B672" s="3419" t="s">
        <v>25016</v>
      </c>
      <c r="C672" s="3419" t="s">
        <v>25017</v>
      </c>
      <c r="D672" s="3420" t="s">
        <v>971</v>
      </c>
      <c r="E672" s="3265"/>
      <c r="F672" s="3419" t="s">
        <v>6255</v>
      </c>
      <c r="G672" s="3264"/>
      <c r="H672" s="3404">
        <v>1</v>
      </c>
    </row>
    <row r="673" spans="1:8" ht="15.75" thickBot="1">
      <c r="A673" s="3419">
        <v>605</v>
      </c>
      <c r="B673" s="3419" t="s">
        <v>25014</v>
      </c>
      <c r="C673" s="3419" t="s">
        <v>25015</v>
      </c>
      <c r="D673" s="3420" t="s">
        <v>22596</v>
      </c>
      <c r="E673" s="3265"/>
      <c r="F673" s="3419" t="s">
        <v>22877</v>
      </c>
      <c r="G673" s="3264"/>
      <c r="H673" s="3404">
        <v>1</v>
      </c>
    </row>
    <row r="674" spans="1:8" ht="15.75" thickBot="1">
      <c r="A674" s="3419">
        <v>606</v>
      </c>
      <c r="B674" s="3419" t="s">
        <v>25012</v>
      </c>
      <c r="C674" s="3419" t="s">
        <v>25013</v>
      </c>
      <c r="D674" s="3420" t="s">
        <v>22599</v>
      </c>
      <c r="E674" s="3265"/>
      <c r="F674" s="3419" t="s">
        <v>6255</v>
      </c>
      <c r="G674" s="3264"/>
      <c r="H674" s="3404">
        <v>1</v>
      </c>
    </row>
    <row r="675" spans="1:8" ht="15.75" thickBot="1">
      <c r="A675" s="3419">
        <v>607</v>
      </c>
      <c r="B675" s="3419" t="s">
        <v>25010</v>
      </c>
      <c r="C675" s="3419" t="s">
        <v>25011</v>
      </c>
      <c r="D675" s="3420" t="s">
        <v>22599</v>
      </c>
      <c r="E675" s="3264"/>
      <c r="F675" s="3419" t="s">
        <v>22877</v>
      </c>
      <c r="G675" s="3264"/>
      <c r="H675" s="3404">
        <v>1</v>
      </c>
    </row>
    <row r="676" spans="1:8" ht="15.75" thickBot="1">
      <c r="A676" s="3419">
        <v>608</v>
      </c>
      <c r="B676" s="3419" t="s">
        <v>24044</v>
      </c>
      <c r="C676" s="3419" t="s">
        <v>25009</v>
      </c>
      <c r="D676" s="3420" t="s">
        <v>971</v>
      </c>
      <c r="E676" s="3264"/>
      <c r="F676" s="3419" t="s">
        <v>22877</v>
      </c>
      <c r="G676" s="3264"/>
      <c r="H676" s="3404">
        <v>1</v>
      </c>
    </row>
    <row r="677" spans="1:8" ht="15.75" thickBot="1">
      <c r="A677" s="3419">
        <v>609</v>
      </c>
      <c r="B677" s="3419" t="s">
        <v>24872</v>
      </c>
      <c r="C677" s="3419" t="s">
        <v>25008</v>
      </c>
      <c r="D677" s="3420" t="s">
        <v>22599</v>
      </c>
      <c r="E677" s="3265"/>
      <c r="F677" s="3419" t="s">
        <v>6255</v>
      </c>
      <c r="G677" s="3264"/>
      <c r="H677" s="3404">
        <v>1</v>
      </c>
    </row>
    <row r="678" spans="1:8" ht="15.75" thickBot="1">
      <c r="A678" s="3419">
        <v>610</v>
      </c>
      <c r="B678" s="3419" t="s">
        <v>25006</v>
      </c>
      <c r="C678" s="3419" t="s">
        <v>25007</v>
      </c>
      <c r="D678" s="3420" t="s">
        <v>22599</v>
      </c>
      <c r="E678" s="3264"/>
      <c r="F678" s="3419" t="s">
        <v>6255</v>
      </c>
      <c r="G678" s="3264"/>
    </row>
    <row r="679" spans="1:8" ht="15.75" thickBot="1">
      <c r="A679" s="3419">
        <v>611</v>
      </c>
      <c r="B679" s="3419" t="s">
        <v>25004</v>
      </c>
      <c r="C679" s="3419" t="s">
        <v>25005</v>
      </c>
      <c r="D679" s="3420" t="s">
        <v>22599</v>
      </c>
      <c r="E679" s="3264"/>
      <c r="F679" s="3419" t="s">
        <v>22877</v>
      </c>
      <c r="G679" s="3264"/>
    </row>
    <row r="680" spans="1:8" ht="15.75" thickBot="1">
      <c r="A680" s="3419">
        <v>612</v>
      </c>
      <c r="B680" s="3419" t="s">
        <v>25002</v>
      </c>
      <c r="C680" s="3419" t="s">
        <v>25003</v>
      </c>
      <c r="D680" s="3420" t="s">
        <v>22599</v>
      </c>
      <c r="E680" s="3264"/>
      <c r="F680" s="3419" t="s">
        <v>6255</v>
      </c>
      <c r="G680" s="3264"/>
    </row>
    <row r="681" spans="1:8" ht="15.75" thickBot="1">
      <c r="A681" s="3419">
        <v>613</v>
      </c>
      <c r="B681" s="3419" t="s">
        <v>3850</v>
      </c>
      <c r="C681" s="3419" t="s">
        <v>25001</v>
      </c>
      <c r="D681" s="3420"/>
      <c r="E681" s="3264"/>
      <c r="F681" s="3419" t="s">
        <v>6587</v>
      </c>
      <c r="G681" s="3264"/>
    </row>
    <row r="682" spans="1:8" ht="15.75" thickBot="1">
      <c r="A682" s="3419">
        <v>614</v>
      </c>
      <c r="B682" s="3419" t="s">
        <v>1675</v>
      </c>
      <c r="C682" s="3419" t="s">
        <v>25000</v>
      </c>
      <c r="D682" s="3420"/>
      <c r="E682" s="3264"/>
      <c r="F682" s="3419" t="s">
        <v>6587</v>
      </c>
      <c r="G682" s="3264"/>
    </row>
    <row r="683" spans="1:8" ht="15.75" thickBot="1">
      <c r="A683" s="3419">
        <v>615</v>
      </c>
      <c r="B683" s="3419" t="s">
        <v>434</v>
      </c>
      <c r="C683" s="3419" t="s">
        <v>24999</v>
      </c>
      <c r="D683" s="3420"/>
      <c r="E683" s="3264"/>
      <c r="F683" s="3419" t="s">
        <v>6587</v>
      </c>
      <c r="G683" s="3264"/>
    </row>
    <row r="684" spans="1:8" ht="15.75" thickBot="1">
      <c r="A684" s="3419">
        <v>616</v>
      </c>
      <c r="B684" s="3419" t="s">
        <v>435</v>
      </c>
      <c r="C684" s="3419" t="s">
        <v>24998</v>
      </c>
      <c r="D684" s="3420"/>
      <c r="E684" s="3264"/>
      <c r="F684" s="3419" t="s">
        <v>6587</v>
      </c>
      <c r="G684" s="3264"/>
    </row>
    <row r="685" spans="1:8" ht="15.75" thickBot="1">
      <c r="A685" s="3419">
        <v>617</v>
      </c>
      <c r="B685" s="3419" t="s">
        <v>439</v>
      </c>
      <c r="C685" s="3419" t="s">
        <v>24997</v>
      </c>
      <c r="D685" s="3420"/>
      <c r="E685" s="3264"/>
      <c r="F685" s="3419" t="s">
        <v>6587</v>
      </c>
      <c r="G685" s="3264"/>
    </row>
    <row r="686" spans="1:8" ht="15.75" thickBot="1">
      <c r="A686" s="3419">
        <v>618</v>
      </c>
      <c r="B686" s="3419" t="s">
        <v>444</v>
      </c>
      <c r="C686" s="3419" t="s">
        <v>24996</v>
      </c>
      <c r="D686" s="3420"/>
      <c r="E686" s="3264"/>
      <c r="F686" s="3419" t="s">
        <v>6587</v>
      </c>
      <c r="G686" s="3264"/>
    </row>
    <row r="687" spans="1:8" ht="15.75" thickBot="1">
      <c r="A687" s="3419">
        <v>619</v>
      </c>
      <c r="B687" s="3419" t="s">
        <v>443</v>
      </c>
      <c r="C687" s="3419" t="s">
        <v>24995</v>
      </c>
      <c r="D687" s="3420"/>
      <c r="E687" s="3264"/>
      <c r="F687" s="3419" t="s">
        <v>6587</v>
      </c>
      <c r="G687" s="3264"/>
    </row>
    <row r="688" spans="1:8" ht="15.75" thickBot="1">
      <c r="A688" s="3419">
        <v>620</v>
      </c>
      <c r="B688" s="3419" t="s">
        <v>446</v>
      </c>
      <c r="C688" s="3419" t="s">
        <v>24994</v>
      </c>
      <c r="D688" s="3420"/>
      <c r="E688" s="3264"/>
      <c r="F688" s="3419" t="s">
        <v>6587</v>
      </c>
      <c r="G688" s="3264"/>
    </row>
    <row r="689" spans="1:7" ht="15.75" thickBot="1">
      <c r="A689" s="3419">
        <v>621</v>
      </c>
      <c r="B689" s="3419" t="s">
        <v>448</v>
      </c>
      <c r="C689" s="3419" t="s">
        <v>24993</v>
      </c>
      <c r="D689" s="3420"/>
      <c r="E689" s="3264"/>
      <c r="F689" s="3419" t="s">
        <v>6587</v>
      </c>
      <c r="G689" s="3264"/>
    </row>
    <row r="690" spans="1:7" ht="15.75" thickBot="1">
      <c r="A690" s="3419">
        <v>622</v>
      </c>
      <c r="B690" s="3419" t="s">
        <v>3525</v>
      </c>
      <c r="C690" s="3419" t="s">
        <v>24992</v>
      </c>
      <c r="D690" s="3420"/>
      <c r="E690" s="3264"/>
      <c r="F690" s="3419" t="s">
        <v>6587</v>
      </c>
      <c r="G690" s="3264"/>
    </row>
    <row r="691" spans="1:7" ht="15.75" thickBot="1">
      <c r="A691" s="3419">
        <v>623</v>
      </c>
      <c r="B691" s="3419" t="s">
        <v>870</v>
      </c>
      <c r="C691" s="3419" t="s">
        <v>24991</v>
      </c>
      <c r="D691" s="3420"/>
      <c r="E691" s="3264"/>
      <c r="F691" s="3419" t="s">
        <v>6587</v>
      </c>
      <c r="G691" s="3264"/>
    </row>
    <row r="692" spans="1:7" ht="15.75" thickBot="1">
      <c r="A692" s="3419">
        <v>624</v>
      </c>
      <c r="B692" s="3419" t="s">
        <v>4426</v>
      </c>
      <c r="C692" s="3419" t="s">
        <v>24990</v>
      </c>
      <c r="D692" s="3420"/>
      <c r="E692" s="3264"/>
      <c r="F692" s="3419" t="s">
        <v>6587</v>
      </c>
      <c r="G692" s="3264"/>
    </row>
    <row r="693" spans="1:7" ht="15.75" thickBot="1">
      <c r="A693" s="3419">
        <v>625</v>
      </c>
      <c r="B693" s="3419" t="s">
        <v>24988</v>
      </c>
      <c r="C693" s="3419" t="s">
        <v>24989</v>
      </c>
      <c r="D693" s="3420" t="s">
        <v>22599</v>
      </c>
      <c r="E693" s="3264"/>
      <c r="F693" s="3419" t="s">
        <v>22877</v>
      </c>
      <c r="G693" s="3264"/>
    </row>
    <row r="694" spans="1:7" ht="15.75" thickBot="1">
      <c r="A694" s="3419">
        <v>626</v>
      </c>
      <c r="B694" s="3419" t="s">
        <v>1231</v>
      </c>
      <c r="C694" s="3419" t="s">
        <v>24987</v>
      </c>
      <c r="D694" s="3420"/>
      <c r="E694" s="3264"/>
      <c r="F694" s="3419" t="s">
        <v>6587</v>
      </c>
      <c r="G694" s="3264"/>
    </row>
    <row r="695" spans="1:7" ht="15.75" thickBot="1">
      <c r="A695" s="3419">
        <v>627</v>
      </c>
      <c r="B695" s="3419" t="s">
        <v>3642</v>
      </c>
      <c r="C695" s="3419" t="s">
        <v>24986</v>
      </c>
      <c r="D695" s="3420"/>
      <c r="E695" s="3264"/>
      <c r="F695" s="3419" t="s">
        <v>6587</v>
      </c>
      <c r="G695" s="3264"/>
    </row>
    <row r="696" spans="1:7" ht="15.75" thickBot="1">
      <c r="A696" s="3419">
        <v>628</v>
      </c>
      <c r="B696" s="3419" t="s">
        <v>1237</v>
      </c>
      <c r="C696" s="3419" t="s">
        <v>24985</v>
      </c>
      <c r="D696" s="3420"/>
      <c r="E696" s="3264"/>
      <c r="F696" s="3419" t="s">
        <v>6587</v>
      </c>
      <c r="G696" s="3264"/>
    </row>
    <row r="697" spans="1:7" ht="15.75" thickBot="1">
      <c r="A697" s="3419">
        <v>629</v>
      </c>
      <c r="B697" s="3419" t="s">
        <v>24983</v>
      </c>
      <c r="C697" s="3419" t="s">
        <v>24984</v>
      </c>
      <c r="D697" s="3420" t="s">
        <v>22599</v>
      </c>
      <c r="E697" s="3264"/>
      <c r="F697" s="3419" t="s">
        <v>22877</v>
      </c>
      <c r="G697" s="3264"/>
    </row>
    <row r="698" spans="1:7" ht="15.75" thickBot="1">
      <c r="A698" s="3419">
        <v>630</v>
      </c>
      <c r="B698" s="3419" t="s">
        <v>1471</v>
      </c>
      <c r="C698" s="3419" t="s">
        <v>24982</v>
      </c>
      <c r="D698" s="3420"/>
      <c r="E698" s="3264"/>
      <c r="F698" s="3419" t="s">
        <v>6587</v>
      </c>
      <c r="G698" s="3264"/>
    </row>
    <row r="699" spans="1:7" ht="15.75" thickBot="1">
      <c r="A699" s="3419">
        <v>631</v>
      </c>
      <c r="B699" s="3419" t="s">
        <v>1475</v>
      </c>
      <c r="C699" s="3419" t="s">
        <v>24981</v>
      </c>
      <c r="D699" s="3420"/>
      <c r="E699" s="3264"/>
      <c r="F699" s="3419" t="s">
        <v>6587</v>
      </c>
      <c r="G699" s="3264"/>
    </row>
    <row r="700" spans="1:7" ht="15.75" thickBot="1">
      <c r="A700" s="3419">
        <v>632</v>
      </c>
      <c r="B700" s="3419" t="s">
        <v>18569</v>
      </c>
      <c r="C700" s="3419" t="s">
        <v>24980</v>
      </c>
      <c r="D700" s="3420"/>
      <c r="E700" s="3264"/>
      <c r="F700" s="3419" t="s">
        <v>6587</v>
      </c>
      <c r="G700" s="3264"/>
    </row>
    <row r="701" spans="1:7" ht="15.75" thickBot="1">
      <c r="A701" s="3419">
        <v>633</v>
      </c>
      <c r="B701" s="3419" t="s">
        <v>18570</v>
      </c>
      <c r="C701" s="3419" t="s">
        <v>24979</v>
      </c>
      <c r="D701" s="3420"/>
      <c r="E701" s="3264"/>
      <c r="F701" s="3419" t="s">
        <v>6587</v>
      </c>
      <c r="G701" s="3264"/>
    </row>
    <row r="702" spans="1:7" ht="15.75" thickBot="1">
      <c r="A702" s="3419">
        <v>634</v>
      </c>
      <c r="B702" s="3419" t="s">
        <v>18571</v>
      </c>
      <c r="C702" s="3419" t="s">
        <v>24978</v>
      </c>
      <c r="D702" s="3420"/>
      <c r="E702" s="3264"/>
      <c r="F702" s="3419" t="s">
        <v>6587</v>
      </c>
      <c r="G702" s="3264"/>
    </row>
    <row r="703" spans="1:7" ht="15.75" thickBot="1">
      <c r="A703" s="3419">
        <v>635</v>
      </c>
      <c r="B703" s="3419" t="s">
        <v>18573</v>
      </c>
      <c r="C703" s="3419" t="s">
        <v>24977</v>
      </c>
      <c r="D703" s="3420"/>
      <c r="E703" s="3264"/>
      <c r="F703" s="3419" t="s">
        <v>6587</v>
      </c>
      <c r="G703" s="3264"/>
    </row>
    <row r="704" spans="1:7" ht="15.75" thickBot="1">
      <c r="A704" s="3419">
        <v>636</v>
      </c>
      <c r="B704" s="3419" t="s">
        <v>18577</v>
      </c>
      <c r="C704" s="3419" t="s">
        <v>24976</v>
      </c>
      <c r="D704" s="3420"/>
      <c r="E704" s="3264"/>
      <c r="F704" s="3419" t="s">
        <v>6587</v>
      </c>
      <c r="G704" s="3264"/>
    </row>
    <row r="705" spans="1:7" ht="15.75" thickBot="1">
      <c r="A705" s="3419">
        <v>637</v>
      </c>
      <c r="B705" s="3419" t="s">
        <v>18578</v>
      </c>
      <c r="C705" s="3419" t="s">
        <v>24975</v>
      </c>
      <c r="D705" s="3420"/>
      <c r="E705" s="3264"/>
      <c r="F705" s="3419" t="s">
        <v>6587</v>
      </c>
      <c r="G705" s="3264"/>
    </row>
    <row r="706" spans="1:7" ht="15.75" thickBot="1">
      <c r="A706" s="3419">
        <v>638</v>
      </c>
      <c r="B706" s="3419" t="s">
        <v>2743</v>
      </c>
      <c r="C706" s="3419" t="s">
        <v>24974</v>
      </c>
      <c r="D706" s="3420"/>
      <c r="E706" s="3264"/>
      <c r="F706" s="3419" t="s">
        <v>6587</v>
      </c>
      <c r="G706" s="3264"/>
    </row>
    <row r="707" spans="1:7" ht="15.75" thickBot="1">
      <c r="A707" s="3419">
        <v>639</v>
      </c>
      <c r="B707" s="3419" t="s">
        <v>24972</v>
      </c>
      <c r="C707" s="3419" t="s">
        <v>24973</v>
      </c>
      <c r="D707" s="3420" t="s">
        <v>22599</v>
      </c>
      <c r="E707" s="3264"/>
      <c r="F707" s="3419" t="s">
        <v>6255</v>
      </c>
      <c r="G707" s="3264"/>
    </row>
    <row r="708" spans="1:7" ht="15.75" thickBot="1">
      <c r="A708" s="3419">
        <v>640</v>
      </c>
      <c r="B708" s="3419" t="s">
        <v>18583</v>
      </c>
      <c r="C708" s="3419" t="s">
        <v>24971</v>
      </c>
      <c r="D708" s="3420"/>
      <c r="E708" s="3264"/>
      <c r="F708" s="3419" t="s">
        <v>6587</v>
      </c>
      <c r="G708" s="3264"/>
    </row>
    <row r="709" spans="1:7" ht="15.75" thickBot="1">
      <c r="A709" s="3419">
        <v>641</v>
      </c>
      <c r="B709" s="3419" t="s">
        <v>18589</v>
      </c>
      <c r="C709" s="3419" t="s">
        <v>24970</v>
      </c>
      <c r="D709" s="3420"/>
      <c r="E709" s="3264"/>
      <c r="F709" s="3419" t="s">
        <v>6587</v>
      </c>
      <c r="G709" s="3264"/>
    </row>
    <row r="710" spans="1:7" ht="15.75" thickBot="1">
      <c r="A710" s="3419">
        <v>642</v>
      </c>
      <c r="B710" s="3419" t="s">
        <v>18592</v>
      </c>
      <c r="C710" s="3419" t="s">
        <v>24969</v>
      </c>
      <c r="D710" s="3420"/>
      <c r="E710" s="3264"/>
      <c r="F710" s="3419" t="s">
        <v>6587</v>
      </c>
      <c r="G710" s="3264"/>
    </row>
    <row r="711" spans="1:7" ht="15.75" thickBot="1">
      <c r="A711" s="3419">
        <v>643</v>
      </c>
      <c r="B711" s="3419" t="s">
        <v>18595</v>
      </c>
      <c r="C711" s="3419" t="s">
        <v>24968</v>
      </c>
      <c r="D711" s="3420"/>
      <c r="E711" s="3264"/>
      <c r="F711" s="3419" t="s">
        <v>6587</v>
      </c>
      <c r="G711" s="3264"/>
    </row>
    <row r="712" spans="1:7" ht="15.75" thickBot="1">
      <c r="A712" s="3419">
        <v>644</v>
      </c>
      <c r="B712" s="3419" t="s">
        <v>24966</v>
      </c>
      <c r="C712" s="3419" t="s">
        <v>24967</v>
      </c>
      <c r="D712" s="3420" t="s">
        <v>22599</v>
      </c>
      <c r="E712" s="3264"/>
      <c r="F712" s="3419" t="s">
        <v>22877</v>
      </c>
      <c r="G712" s="3264"/>
    </row>
    <row r="713" spans="1:7" ht="15.75" thickBot="1">
      <c r="A713" s="3419">
        <v>645</v>
      </c>
      <c r="B713" s="3419" t="s">
        <v>24964</v>
      </c>
      <c r="C713" s="3419" t="s">
        <v>24965</v>
      </c>
      <c r="D713" s="3420" t="s">
        <v>22599</v>
      </c>
      <c r="E713" s="3264"/>
      <c r="F713" s="3419" t="s">
        <v>22877</v>
      </c>
      <c r="G713" s="3264"/>
    </row>
    <row r="714" spans="1:7" ht="15.75" thickBot="1">
      <c r="A714" s="3419">
        <v>646</v>
      </c>
      <c r="B714" s="3419" t="s">
        <v>24962</v>
      </c>
      <c r="C714" s="3419" t="s">
        <v>24963</v>
      </c>
      <c r="D714" s="3420" t="s">
        <v>22599</v>
      </c>
      <c r="E714" s="3264"/>
      <c r="F714" s="3419" t="s">
        <v>6255</v>
      </c>
      <c r="G714" s="3264"/>
    </row>
    <row r="715" spans="1:7" ht="15.75" thickBot="1">
      <c r="A715" s="3419">
        <v>647</v>
      </c>
      <c r="B715" s="3419" t="s">
        <v>24960</v>
      </c>
      <c r="C715" s="3419" t="s">
        <v>24961</v>
      </c>
      <c r="D715" s="3420" t="s">
        <v>22599</v>
      </c>
      <c r="E715" s="3264"/>
      <c r="F715" s="3419" t="s">
        <v>6255</v>
      </c>
      <c r="G715" s="3264"/>
    </row>
    <row r="716" spans="1:7" ht="15.75" thickBot="1">
      <c r="A716" s="3419">
        <v>648</v>
      </c>
      <c r="B716" s="3419" t="s">
        <v>24958</v>
      </c>
      <c r="C716" s="3419" t="s">
        <v>24959</v>
      </c>
      <c r="D716" s="3420" t="s">
        <v>22599</v>
      </c>
      <c r="E716" s="3264"/>
      <c r="F716" s="3419" t="s">
        <v>22877</v>
      </c>
      <c r="G716" s="3264"/>
    </row>
    <row r="717" spans="1:7" ht="15.75" thickBot="1">
      <c r="A717" s="3419">
        <v>649</v>
      </c>
      <c r="B717" s="3419" t="s">
        <v>24956</v>
      </c>
      <c r="C717" s="3419" t="s">
        <v>24957</v>
      </c>
      <c r="D717" s="3420" t="s">
        <v>22599</v>
      </c>
      <c r="E717" s="3264"/>
      <c r="F717" s="3419" t="s">
        <v>6255</v>
      </c>
      <c r="G717" s="3264"/>
    </row>
    <row r="718" spans="1:7" ht="15.75" thickBot="1">
      <c r="A718" s="3419">
        <v>650</v>
      </c>
      <c r="B718" s="3419" t="s">
        <v>24954</v>
      </c>
      <c r="C718" s="3419" t="s">
        <v>24955</v>
      </c>
      <c r="D718" s="3420" t="s">
        <v>22599</v>
      </c>
      <c r="E718" s="3264"/>
      <c r="F718" s="3419" t="s">
        <v>6255</v>
      </c>
      <c r="G718" s="3264"/>
    </row>
    <row r="719" spans="1:7" ht="15.75" thickBot="1">
      <c r="A719" s="3419">
        <v>651</v>
      </c>
      <c r="B719" s="3419" t="s">
        <v>24952</v>
      </c>
      <c r="C719" s="3419" t="s">
        <v>24953</v>
      </c>
      <c r="D719" s="3420" t="s">
        <v>22599</v>
      </c>
      <c r="E719" s="3264"/>
      <c r="F719" s="3419" t="s">
        <v>6255</v>
      </c>
      <c r="G719" s="3264"/>
    </row>
    <row r="720" spans="1:7" ht="15.75" thickBot="1">
      <c r="A720" s="3419">
        <v>652</v>
      </c>
      <c r="B720" s="3419" t="s">
        <v>24945</v>
      </c>
      <c r="C720" s="3419" t="s">
        <v>24951</v>
      </c>
      <c r="D720" s="3420" t="s">
        <v>22599</v>
      </c>
      <c r="E720" s="3264"/>
      <c r="F720" s="3419" t="s">
        <v>6255</v>
      </c>
      <c r="G720" s="3264"/>
    </row>
    <row r="721" spans="1:7" ht="15.75" thickBot="1">
      <c r="A721" s="3419">
        <v>653</v>
      </c>
      <c r="B721" s="3419" t="s">
        <v>24949</v>
      </c>
      <c r="C721" s="3419" t="s">
        <v>24950</v>
      </c>
      <c r="D721" s="3420" t="s">
        <v>22599</v>
      </c>
      <c r="E721" s="3264"/>
      <c r="F721" s="3419" t="s">
        <v>6255</v>
      </c>
      <c r="G721" s="3264"/>
    </row>
    <row r="722" spans="1:7" ht="15.75" thickBot="1">
      <c r="A722" s="3419">
        <v>654</v>
      </c>
      <c r="B722" s="3419" t="s">
        <v>24947</v>
      </c>
      <c r="C722" s="3419" t="s">
        <v>24948</v>
      </c>
      <c r="D722" s="3420" t="s">
        <v>22599</v>
      </c>
      <c r="E722" s="3264"/>
      <c r="F722" s="3419" t="s">
        <v>6255</v>
      </c>
      <c r="G722" s="3264"/>
    </row>
    <row r="723" spans="1:7" ht="15.75" thickBot="1">
      <c r="A723" s="3419">
        <v>655</v>
      </c>
      <c r="B723" s="3419" t="s">
        <v>24945</v>
      </c>
      <c r="C723" s="3419" t="s">
        <v>24946</v>
      </c>
      <c r="D723" s="3420" t="s">
        <v>22599</v>
      </c>
      <c r="E723" s="3264"/>
      <c r="F723" s="3419" t="s">
        <v>6255</v>
      </c>
      <c r="G723" s="3264"/>
    </row>
    <row r="724" spans="1:7" ht="15.75" thickBot="1">
      <c r="A724" s="3419">
        <v>656</v>
      </c>
      <c r="B724" s="3419" t="s">
        <v>24943</v>
      </c>
      <c r="C724" s="3419" t="s">
        <v>24944</v>
      </c>
      <c r="D724" s="3420" t="s">
        <v>22599</v>
      </c>
      <c r="E724" s="3264"/>
      <c r="F724" s="3419" t="s">
        <v>22877</v>
      </c>
      <c r="G724" s="3264"/>
    </row>
    <row r="725" spans="1:7" ht="15.75" thickBot="1">
      <c r="A725" s="3419">
        <v>657</v>
      </c>
      <c r="B725" s="3419" t="s">
        <v>24941</v>
      </c>
      <c r="C725" s="3419" t="s">
        <v>24942</v>
      </c>
      <c r="D725" s="3420" t="s">
        <v>22599</v>
      </c>
      <c r="E725" s="3264"/>
      <c r="F725" s="3419" t="s">
        <v>6255</v>
      </c>
      <c r="G725" s="3264"/>
    </row>
    <row r="726" spans="1:7" ht="15.75" thickBot="1">
      <c r="A726" s="3419">
        <v>658</v>
      </c>
      <c r="B726" s="3419" t="s">
        <v>24939</v>
      </c>
      <c r="C726" s="3419" t="s">
        <v>24940</v>
      </c>
      <c r="D726" s="3420" t="s">
        <v>22599</v>
      </c>
      <c r="E726" s="3264"/>
      <c r="F726" s="3419" t="s">
        <v>6255</v>
      </c>
      <c r="G726" s="3264"/>
    </row>
    <row r="727" spans="1:7" ht="15.75" thickBot="1">
      <c r="A727" s="3419">
        <v>659</v>
      </c>
      <c r="B727" s="3419" t="s">
        <v>24937</v>
      </c>
      <c r="C727" s="3419" t="s">
        <v>24938</v>
      </c>
      <c r="D727" s="3420" t="s">
        <v>971</v>
      </c>
      <c r="E727" s="3264"/>
      <c r="F727" s="3419" t="s">
        <v>22877</v>
      </c>
      <c r="G727" s="3264"/>
    </row>
    <row r="728" spans="1:7" ht="15.75" thickBot="1">
      <c r="A728" s="3419">
        <v>660</v>
      </c>
      <c r="B728" s="3419" t="s">
        <v>3795</v>
      </c>
      <c r="C728" s="3419" t="s">
        <v>24936</v>
      </c>
      <c r="D728" s="3420"/>
      <c r="E728" s="3264"/>
      <c r="F728" s="3419" t="s">
        <v>6587</v>
      </c>
      <c r="G728" s="3264"/>
    </row>
    <row r="729" spans="1:7" ht="15.75" thickBot="1">
      <c r="A729" s="3419">
        <v>661</v>
      </c>
      <c r="B729" s="3419" t="s">
        <v>11874</v>
      </c>
      <c r="C729" s="3419" t="s">
        <v>24935</v>
      </c>
      <c r="D729" s="3420"/>
      <c r="E729" s="3264"/>
      <c r="F729" s="3419" t="s">
        <v>6587</v>
      </c>
      <c r="G729" s="3264"/>
    </row>
    <row r="730" spans="1:7" ht="15.75" thickBot="1">
      <c r="A730" s="3419">
        <v>662</v>
      </c>
      <c r="B730" s="3419" t="s">
        <v>3048</v>
      </c>
      <c r="C730" s="3419" t="s">
        <v>24934</v>
      </c>
      <c r="D730" s="3420"/>
      <c r="E730" s="3264"/>
      <c r="F730" s="3419" t="s">
        <v>6587</v>
      </c>
      <c r="G730" s="3264"/>
    </row>
    <row r="731" spans="1:7" ht="15.75" thickBot="1">
      <c r="A731" s="3419">
        <v>663</v>
      </c>
      <c r="B731" s="3419" t="s">
        <v>3846</v>
      </c>
      <c r="C731" s="3419" t="s">
        <v>24933</v>
      </c>
      <c r="D731" s="3420"/>
      <c r="E731" s="3264"/>
      <c r="F731" s="3419" t="s">
        <v>6587</v>
      </c>
      <c r="G731" s="3264"/>
    </row>
    <row r="732" spans="1:7" ht="15.75" thickBot="1">
      <c r="A732" s="3419">
        <v>664</v>
      </c>
      <c r="B732" s="3419" t="s">
        <v>2590</v>
      </c>
      <c r="C732" s="3419" t="s">
        <v>24932</v>
      </c>
      <c r="D732" s="3420"/>
      <c r="E732" s="3264"/>
      <c r="F732" s="3419" t="s">
        <v>6587</v>
      </c>
      <c r="G732" s="3264"/>
    </row>
    <row r="733" spans="1:7" ht="15.75" thickBot="1">
      <c r="A733" s="3419">
        <v>665</v>
      </c>
      <c r="B733" s="3419" t="s">
        <v>2592</v>
      </c>
      <c r="C733" s="3419" t="s">
        <v>24931</v>
      </c>
      <c r="D733" s="3420"/>
      <c r="E733" s="3264"/>
      <c r="F733" s="3419" t="s">
        <v>6587</v>
      </c>
      <c r="G733" s="3264"/>
    </row>
    <row r="734" spans="1:7" ht="15.75" thickBot="1">
      <c r="A734" s="3419">
        <v>666</v>
      </c>
      <c r="B734" s="3419" t="s">
        <v>106</v>
      </c>
      <c r="C734" s="3419" t="s">
        <v>24930</v>
      </c>
      <c r="D734" s="3420"/>
      <c r="E734" s="3264"/>
      <c r="F734" s="3419" t="s">
        <v>6587</v>
      </c>
      <c r="G734" s="3264"/>
    </row>
    <row r="735" spans="1:7" ht="15.75" thickBot="1">
      <c r="A735" s="3419">
        <v>667</v>
      </c>
      <c r="B735" s="3419" t="s">
        <v>18526</v>
      </c>
      <c r="C735" s="3419" t="s">
        <v>24929</v>
      </c>
      <c r="D735" s="3420"/>
      <c r="E735" s="3264"/>
      <c r="F735" s="3419" t="s">
        <v>6587</v>
      </c>
      <c r="G735" s="3264"/>
    </row>
    <row r="736" spans="1:7" ht="15.75" thickBot="1">
      <c r="A736" s="3419">
        <v>668</v>
      </c>
      <c r="B736" s="3419" t="s">
        <v>2622</v>
      </c>
      <c r="C736" s="3419" t="s">
        <v>24928</v>
      </c>
      <c r="D736" s="3420"/>
      <c r="E736" s="3264"/>
      <c r="F736" s="3419" t="s">
        <v>6587</v>
      </c>
      <c r="G736" s="3264"/>
    </row>
    <row r="737" spans="1:7" ht="15.75" thickBot="1">
      <c r="A737" s="3419">
        <v>669</v>
      </c>
      <c r="B737" s="3419" t="s">
        <v>18527</v>
      </c>
      <c r="C737" s="3419" t="s">
        <v>24927</v>
      </c>
      <c r="D737" s="3420"/>
      <c r="E737" s="3264"/>
      <c r="F737" s="3419" t="s">
        <v>6587</v>
      </c>
      <c r="G737" s="3264"/>
    </row>
    <row r="738" spans="1:7" ht="15.75" thickBot="1">
      <c r="A738" s="3419">
        <v>670</v>
      </c>
      <c r="B738" s="3419" t="s">
        <v>18528</v>
      </c>
      <c r="C738" s="3419" t="s">
        <v>24926</v>
      </c>
      <c r="D738" s="3420"/>
      <c r="E738" s="3264"/>
      <c r="F738" s="3419" t="s">
        <v>6587</v>
      </c>
      <c r="G738" s="3264"/>
    </row>
    <row r="739" spans="1:7" ht="15.75" thickBot="1">
      <c r="A739" s="3419">
        <v>671</v>
      </c>
      <c r="B739" s="3419" t="s">
        <v>18529</v>
      </c>
      <c r="C739" s="3419" t="s">
        <v>24925</v>
      </c>
      <c r="D739" s="3420"/>
      <c r="E739" s="3264"/>
      <c r="F739" s="3419" t="s">
        <v>6587</v>
      </c>
      <c r="G739" s="3264"/>
    </row>
    <row r="740" spans="1:7" ht="15.75" thickBot="1">
      <c r="A740" s="3419">
        <v>672</v>
      </c>
      <c r="B740" s="3419" t="s">
        <v>24923</v>
      </c>
      <c r="C740" s="3419" t="s">
        <v>24924</v>
      </c>
      <c r="D740" s="3420" t="s">
        <v>22599</v>
      </c>
      <c r="E740" s="3264"/>
      <c r="F740" s="3419" t="s">
        <v>22877</v>
      </c>
      <c r="G740" s="3264"/>
    </row>
    <row r="741" spans="1:7" ht="15.75" thickBot="1">
      <c r="A741" s="3419">
        <v>673</v>
      </c>
      <c r="B741" s="3419" t="s">
        <v>24920</v>
      </c>
      <c r="C741" s="3419" t="s">
        <v>24921</v>
      </c>
      <c r="D741" s="3420" t="s">
        <v>22599</v>
      </c>
      <c r="E741" s="3264"/>
      <c r="F741" s="3419" t="s">
        <v>22877</v>
      </c>
      <c r="G741" s="3264"/>
    </row>
    <row r="742" spans="1:7" ht="15.75" thickBot="1">
      <c r="A742" s="3419">
        <v>674</v>
      </c>
      <c r="B742" s="3419" t="s">
        <v>24918</v>
      </c>
      <c r="C742" s="3419" t="s">
        <v>24919</v>
      </c>
      <c r="D742" s="3420" t="s">
        <v>22599</v>
      </c>
      <c r="E742" s="3264"/>
      <c r="F742" s="3419" t="s">
        <v>22877</v>
      </c>
      <c r="G742" s="3264"/>
    </row>
    <row r="743" spans="1:7" ht="15.75" thickBot="1">
      <c r="A743" s="3419">
        <v>675</v>
      </c>
      <c r="B743" s="3419" t="s">
        <v>24916</v>
      </c>
      <c r="C743" s="3419" t="s">
        <v>24917</v>
      </c>
      <c r="D743" s="3420" t="s">
        <v>22599</v>
      </c>
      <c r="E743" s="3264"/>
      <c r="F743" s="3419" t="s">
        <v>22877</v>
      </c>
      <c r="G743" s="3264"/>
    </row>
    <row r="744" spans="1:7" ht="15.75" thickBot="1">
      <c r="A744" s="3419">
        <v>676</v>
      </c>
      <c r="B744" s="3419" t="s">
        <v>24914</v>
      </c>
      <c r="C744" s="3419" t="s">
        <v>24915</v>
      </c>
      <c r="D744" s="3420" t="s">
        <v>22599</v>
      </c>
      <c r="E744" s="3264"/>
      <c r="F744" s="3419" t="s">
        <v>22877</v>
      </c>
      <c r="G744" s="3264"/>
    </row>
    <row r="745" spans="1:7" ht="15.75" thickBot="1">
      <c r="A745" s="3419">
        <v>677</v>
      </c>
      <c r="B745" s="3419" t="s">
        <v>24912</v>
      </c>
      <c r="C745" s="3419" t="s">
        <v>24913</v>
      </c>
      <c r="D745" s="3420" t="s">
        <v>22599</v>
      </c>
      <c r="E745" s="3264"/>
      <c r="F745" s="3419" t="s">
        <v>22877</v>
      </c>
      <c r="G745" s="3264"/>
    </row>
    <row r="746" spans="1:7" ht="15.75" thickBot="1">
      <c r="A746" s="3419">
        <v>678</v>
      </c>
      <c r="B746" s="3419" t="s">
        <v>24909</v>
      </c>
      <c r="C746" s="3419" t="s">
        <v>24910</v>
      </c>
      <c r="D746" s="3420" t="s">
        <v>22599</v>
      </c>
      <c r="E746" s="3264"/>
      <c r="F746" s="3419" t="s">
        <v>22877</v>
      </c>
      <c r="G746" s="3264"/>
    </row>
    <row r="747" spans="1:7" ht="15.75" thickBot="1">
      <c r="A747" s="3419">
        <v>679</v>
      </c>
      <c r="B747" s="3419" t="s">
        <v>24907</v>
      </c>
      <c r="C747" s="3419" t="s">
        <v>24908</v>
      </c>
      <c r="D747" s="3420" t="s">
        <v>22599</v>
      </c>
      <c r="E747" s="3264"/>
      <c r="F747" s="3419" t="s">
        <v>22877</v>
      </c>
      <c r="G747" s="3264"/>
    </row>
    <row r="748" spans="1:7" ht="15.75" thickBot="1">
      <c r="A748" s="3419">
        <v>680</v>
      </c>
      <c r="B748" s="3419" t="s">
        <v>24905</v>
      </c>
      <c r="C748" s="3419" t="s">
        <v>24906</v>
      </c>
      <c r="D748" s="3420" t="s">
        <v>22599</v>
      </c>
      <c r="E748" s="3264"/>
      <c r="F748" s="3419" t="s">
        <v>22877</v>
      </c>
      <c r="G748" s="3264"/>
    </row>
    <row r="749" spans="1:7" ht="15.75" thickBot="1">
      <c r="A749" s="3419">
        <v>681</v>
      </c>
      <c r="B749" s="3419" t="s">
        <v>24903</v>
      </c>
      <c r="C749" s="3419" t="s">
        <v>24904</v>
      </c>
      <c r="D749" s="3420" t="s">
        <v>22599</v>
      </c>
      <c r="E749" s="3264"/>
      <c r="F749" s="3419" t="s">
        <v>22877</v>
      </c>
      <c r="G749" s="3264"/>
    </row>
    <row r="750" spans="1:7" ht="15.75" thickBot="1">
      <c r="A750" s="3419">
        <v>682</v>
      </c>
      <c r="B750" s="3419" t="s">
        <v>24901</v>
      </c>
      <c r="C750" s="3419" t="s">
        <v>24902</v>
      </c>
      <c r="D750" s="3420" t="s">
        <v>22599</v>
      </c>
      <c r="E750" s="3264"/>
      <c r="F750" s="3419" t="s">
        <v>22877</v>
      </c>
      <c r="G750" s="3264"/>
    </row>
    <row r="751" spans="1:7" ht="15.75" thickBot="1">
      <c r="A751" s="3419">
        <v>683</v>
      </c>
      <c r="B751" s="3419" t="s">
        <v>1601</v>
      </c>
      <c r="C751" s="3419" t="s">
        <v>24900</v>
      </c>
      <c r="D751" s="3420"/>
      <c r="E751" s="3264"/>
      <c r="F751" s="3419" t="s">
        <v>6587</v>
      </c>
      <c r="G751" s="3264"/>
    </row>
    <row r="752" spans="1:7" ht="15.75" thickBot="1">
      <c r="A752" s="3419">
        <v>684</v>
      </c>
      <c r="B752" s="3419" t="s">
        <v>3529</v>
      </c>
      <c r="C752" s="3419" t="s">
        <v>24899</v>
      </c>
      <c r="D752" s="3420"/>
      <c r="E752" s="3264"/>
      <c r="F752" s="3419" t="s">
        <v>6587</v>
      </c>
      <c r="G752" s="3264"/>
    </row>
    <row r="753" spans="1:8" ht="15.75" thickBot="1">
      <c r="A753" s="3419">
        <v>685</v>
      </c>
      <c r="B753" s="3419" t="s">
        <v>1433</v>
      </c>
      <c r="C753" s="3419" t="s">
        <v>24898</v>
      </c>
      <c r="D753" s="3420"/>
      <c r="E753" s="3264"/>
      <c r="F753" s="3419" t="s">
        <v>6587</v>
      </c>
      <c r="G753" s="3264"/>
    </row>
    <row r="754" spans="1:8" ht="15.75" thickBot="1">
      <c r="A754" s="3419">
        <v>686</v>
      </c>
      <c r="B754" s="3419" t="s">
        <v>3384</v>
      </c>
      <c r="C754" s="3419" t="s">
        <v>24897</v>
      </c>
      <c r="D754" s="3420"/>
      <c r="E754" s="3264"/>
      <c r="F754" s="3419" t="s">
        <v>6587</v>
      </c>
      <c r="G754" s="3264"/>
    </row>
    <row r="755" spans="1:8" ht="15.75" thickBot="1">
      <c r="A755" s="3419">
        <v>687</v>
      </c>
      <c r="B755" s="3419" t="s">
        <v>4236</v>
      </c>
      <c r="C755" s="3419" t="s">
        <v>24896</v>
      </c>
      <c r="D755" s="3420"/>
      <c r="E755" s="3264"/>
      <c r="F755" s="3419" t="s">
        <v>6587</v>
      </c>
      <c r="G755" s="3264"/>
    </row>
    <row r="756" spans="1:8" ht="15.75" thickBot="1">
      <c r="A756" s="3419">
        <v>688</v>
      </c>
      <c r="B756" s="3419" t="s">
        <v>24894</v>
      </c>
      <c r="C756" s="3419" t="s">
        <v>24895</v>
      </c>
      <c r="D756" s="3420" t="s">
        <v>22596</v>
      </c>
      <c r="E756" s="3265"/>
      <c r="F756" s="3419" t="s">
        <v>6255</v>
      </c>
      <c r="G756" s="3264"/>
      <c r="H756" s="3404">
        <v>1</v>
      </c>
    </row>
    <row r="757" spans="1:8" ht="15.75" thickBot="1">
      <c r="A757" s="3419">
        <v>689</v>
      </c>
      <c r="B757" s="3419" t="s">
        <v>24892</v>
      </c>
      <c r="C757" s="3419" t="s">
        <v>24893</v>
      </c>
      <c r="D757" s="3420" t="s">
        <v>22596</v>
      </c>
      <c r="E757" s="3265"/>
      <c r="F757" s="3419" t="s">
        <v>6255</v>
      </c>
      <c r="G757" s="3264"/>
      <c r="H757" s="3404">
        <v>1</v>
      </c>
    </row>
    <row r="758" spans="1:8" ht="15.75" thickBot="1">
      <c r="A758" s="3419">
        <v>690</v>
      </c>
      <c r="B758" s="3419" t="s">
        <v>24890</v>
      </c>
      <c r="C758" s="3419" t="s">
        <v>24891</v>
      </c>
      <c r="D758" s="3420" t="s">
        <v>22596</v>
      </c>
      <c r="E758" s="3264"/>
      <c r="F758" s="3419" t="s">
        <v>6255</v>
      </c>
      <c r="G758" s="3264"/>
      <c r="H758" s="3404">
        <v>1</v>
      </c>
    </row>
    <row r="759" spans="1:8" ht="15.75" thickBot="1">
      <c r="A759" s="3419">
        <v>691</v>
      </c>
      <c r="B759" s="3419" t="s">
        <v>24888</v>
      </c>
      <c r="C759" s="3419" t="s">
        <v>24889</v>
      </c>
      <c r="D759" s="3420" t="s">
        <v>22596</v>
      </c>
      <c r="E759" s="3264"/>
      <c r="F759" s="3419" t="s">
        <v>6255</v>
      </c>
      <c r="G759" s="3264"/>
      <c r="H759" s="3404">
        <v>1</v>
      </c>
    </row>
    <row r="760" spans="1:8" ht="15.75" thickBot="1">
      <c r="A760" s="3419">
        <v>692</v>
      </c>
      <c r="B760" s="3419" t="s">
        <v>24886</v>
      </c>
      <c r="C760" s="3419" t="s">
        <v>24887</v>
      </c>
      <c r="D760" s="3420" t="s">
        <v>22596</v>
      </c>
      <c r="E760" s="3264"/>
      <c r="F760" s="3419" t="s">
        <v>6255</v>
      </c>
      <c r="G760" s="3264"/>
      <c r="H760" s="3404">
        <v>1</v>
      </c>
    </row>
    <row r="761" spans="1:8" ht="15.75" thickBot="1">
      <c r="A761" s="3419">
        <v>693</v>
      </c>
      <c r="B761" s="3419" t="s">
        <v>24884</v>
      </c>
      <c r="C761" s="3419" t="s">
        <v>24885</v>
      </c>
      <c r="D761" s="3420" t="s">
        <v>22596</v>
      </c>
      <c r="E761" s="3264"/>
      <c r="F761" s="3419" t="s">
        <v>6255</v>
      </c>
      <c r="G761" s="3264"/>
      <c r="H761" s="3404">
        <v>1</v>
      </c>
    </row>
    <row r="762" spans="1:8" ht="15.75" thickBot="1">
      <c r="A762" s="3419">
        <v>694</v>
      </c>
      <c r="B762" s="3419" t="s">
        <v>24882</v>
      </c>
      <c r="C762" s="3419" t="s">
        <v>24883</v>
      </c>
      <c r="D762" s="3420" t="s">
        <v>22596</v>
      </c>
      <c r="E762" s="3264"/>
      <c r="F762" s="3419" t="s">
        <v>6255</v>
      </c>
      <c r="G762" s="3264"/>
      <c r="H762" s="3404">
        <v>1</v>
      </c>
    </row>
    <row r="763" spans="1:8" ht="15.75" thickBot="1">
      <c r="A763" s="3419">
        <v>695</v>
      </c>
      <c r="B763" s="3419" t="s">
        <v>24880</v>
      </c>
      <c r="C763" s="3419" t="s">
        <v>24881</v>
      </c>
      <c r="D763" s="3420" t="s">
        <v>22596</v>
      </c>
      <c r="E763" s="3264"/>
      <c r="F763" s="3419" t="s">
        <v>6255</v>
      </c>
      <c r="G763" s="3264"/>
      <c r="H763" s="3404">
        <v>1</v>
      </c>
    </row>
    <row r="764" spans="1:8" ht="15.75" thickBot="1">
      <c r="A764" s="3419">
        <v>696</v>
      </c>
      <c r="B764" s="3419" t="s">
        <v>24878</v>
      </c>
      <c r="C764" s="3419" t="s">
        <v>24879</v>
      </c>
      <c r="D764" s="3420" t="s">
        <v>22596</v>
      </c>
      <c r="E764" s="3264"/>
      <c r="F764" s="3419" t="s">
        <v>6255</v>
      </c>
      <c r="G764" s="3264"/>
      <c r="H764" s="3404">
        <v>1</v>
      </c>
    </row>
    <row r="765" spans="1:8" ht="15.75" thickBot="1">
      <c r="A765" s="3419">
        <v>697</v>
      </c>
      <c r="B765" s="3419" t="s">
        <v>24874</v>
      </c>
      <c r="C765" s="3419" t="s">
        <v>24877</v>
      </c>
      <c r="D765" s="3420" t="s">
        <v>22599</v>
      </c>
      <c r="E765" s="3265"/>
      <c r="F765" s="3419" t="s">
        <v>6255</v>
      </c>
      <c r="G765" s="3264"/>
      <c r="H765" s="3404">
        <v>1</v>
      </c>
    </row>
    <row r="766" spans="1:8" ht="15.75" thickBot="1">
      <c r="A766" s="3419">
        <v>698</v>
      </c>
      <c r="B766" s="3419" t="s">
        <v>24874</v>
      </c>
      <c r="C766" s="3419" t="s">
        <v>24876</v>
      </c>
      <c r="D766" s="3420" t="s">
        <v>22599</v>
      </c>
      <c r="E766" s="3264" t="s">
        <v>28125</v>
      </c>
      <c r="F766" s="3419" t="s">
        <v>6255</v>
      </c>
      <c r="G766" s="3264" t="s">
        <v>28124</v>
      </c>
      <c r="H766" s="3404">
        <v>1</v>
      </c>
    </row>
    <row r="767" spans="1:8" ht="15.75" thickBot="1">
      <c r="A767" s="3419"/>
      <c r="B767" s="3419"/>
      <c r="C767" s="3419"/>
      <c r="D767" s="3420" t="s">
        <v>22600</v>
      </c>
      <c r="E767" s="3264" t="s">
        <v>22598</v>
      </c>
      <c r="F767" s="3419" t="s">
        <v>6255</v>
      </c>
      <c r="G767" s="3264"/>
    </row>
    <row r="768" spans="1:8" ht="15.75" thickBot="1">
      <c r="A768" s="3419">
        <v>699</v>
      </c>
      <c r="B768" s="3419" t="s">
        <v>24874</v>
      </c>
      <c r="C768" s="3419" t="s">
        <v>24875</v>
      </c>
      <c r="D768" s="3420" t="s">
        <v>22599</v>
      </c>
      <c r="E768" s="3265"/>
      <c r="F768" s="3419" t="s">
        <v>6255</v>
      </c>
      <c r="G768" s="3264"/>
      <c r="H768" s="3404">
        <v>1</v>
      </c>
    </row>
    <row r="769" spans="1:8" ht="15.75" thickBot="1">
      <c r="A769" s="3419">
        <v>700</v>
      </c>
      <c r="B769" s="3419" t="s">
        <v>24872</v>
      </c>
      <c r="C769" s="3419" t="s">
        <v>24873</v>
      </c>
      <c r="D769" s="3420" t="s">
        <v>22599</v>
      </c>
      <c r="E769" s="3264" t="s">
        <v>22598</v>
      </c>
      <c r="F769" s="3419" t="s">
        <v>6255</v>
      </c>
      <c r="G769" s="3264"/>
      <c r="H769" s="3404">
        <v>1</v>
      </c>
    </row>
    <row r="770" spans="1:8" ht="15.75" thickBot="1">
      <c r="A770" s="3419">
        <v>701</v>
      </c>
      <c r="B770" s="3419" t="s">
        <v>24870</v>
      </c>
      <c r="C770" s="3419" t="s">
        <v>24871</v>
      </c>
      <c r="D770" s="3420" t="s">
        <v>22599</v>
      </c>
      <c r="E770" s="3264" t="s">
        <v>22598</v>
      </c>
      <c r="F770" s="3419" t="s">
        <v>6255</v>
      </c>
      <c r="G770" s="3264"/>
      <c r="H770" s="3404">
        <v>1</v>
      </c>
    </row>
    <row r="771" spans="1:8" ht="15.75" thickBot="1">
      <c r="A771" s="3419">
        <v>702</v>
      </c>
      <c r="B771" s="3419" t="s">
        <v>24868</v>
      </c>
      <c r="C771" s="3419" t="s">
        <v>24869</v>
      </c>
      <c r="D771" s="3420" t="s">
        <v>971</v>
      </c>
      <c r="E771" s="3264" t="s">
        <v>22598</v>
      </c>
      <c r="F771" s="3419" t="s">
        <v>6255</v>
      </c>
      <c r="G771" s="3264"/>
      <c r="H771" s="3404">
        <v>1</v>
      </c>
    </row>
    <row r="772" spans="1:8" ht="15.75" thickBot="1">
      <c r="A772" s="3419"/>
      <c r="B772" s="3419"/>
      <c r="C772" s="3419"/>
      <c r="D772" s="3420" t="s">
        <v>28042</v>
      </c>
      <c r="E772" s="3264" t="s">
        <v>22598</v>
      </c>
      <c r="F772" s="3419" t="s">
        <v>6255</v>
      </c>
      <c r="G772" s="3264"/>
    </row>
    <row r="773" spans="1:8" ht="15.75" thickBot="1">
      <c r="A773" s="3419">
        <v>703</v>
      </c>
      <c r="B773" s="3419" t="s">
        <v>24866</v>
      </c>
      <c r="C773" s="3419" t="s">
        <v>24867</v>
      </c>
      <c r="D773" s="3420" t="s">
        <v>971</v>
      </c>
      <c r="E773" s="3264" t="s">
        <v>22598</v>
      </c>
      <c r="F773" s="3419" t="s">
        <v>6255</v>
      </c>
      <c r="G773" s="3264"/>
      <c r="H773" s="3404">
        <v>1</v>
      </c>
    </row>
    <row r="774" spans="1:8" ht="15.75" thickBot="1">
      <c r="A774" s="3419">
        <v>704</v>
      </c>
      <c r="B774" s="3419" t="s">
        <v>24864</v>
      </c>
      <c r="C774" s="3419" t="s">
        <v>24865</v>
      </c>
      <c r="D774" s="3420" t="s">
        <v>22596</v>
      </c>
      <c r="E774" s="3264" t="s">
        <v>22598</v>
      </c>
      <c r="F774" s="3419" t="s">
        <v>6255</v>
      </c>
      <c r="G774" s="3264"/>
      <c r="H774" s="3404">
        <v>1</v>
      </c>
    </row>
    <row r="775" spans="1:8" ht="15.75" thickBot="1">
      <c r="A775" s="3419">
        <v>705</v>
      </c>
      <c r="B775" s="3419" t="s">
        <v>24862</v>
      </c>
      <c r="C775" s="3419" t="s">
        <v>24863</v>
      </c>
      <c r="D775" s="3420" t="s">
        <v>971</v>
      </c>
      <c r="E775" s="3264" t="s">
        <v>22598</v>
      </c>
      <c r="F775" s="3419" t="s">
        <v>6255</v>
      </c>
      <c r="G775" s="3264"/>
      <c r="H775" s="3404">
        <v>1</v>
      </c>
    </row>
    <row r="776" spans="1:8" ht="15.75" thickBot="1">
      <c r="A776" s="3419">
        <v>706</v>
      </c>
      <c r="B776" s="3419" t="s">
        <v>24860</v>
      </c>
      <c r="C776" s="3419" t="s">
        <v>24861</v>
      </c>
      <c r="D776" s="3420" t="s">
        <v>22596</v>
      </c>
      <c r="E776" s="3264" t="s">
        <v>22626</v>
      </c>
      <c r="F776" s="3419" t="s">
        <v>6255</v>
      </c>
      <c r="G776" s="3264"/>
      <c r="H776" s="3404">
        <v>1</v>
      </c>
    </row>
    <row r="777" spans="1:8" ht="15.75" thickBot="1">
      <c r="A777" s="3419"/>
      <c r="B777" s="3419"/>
      <c r="C777" s="3419"/>
      <c r="D777" s="3420" t="s">
        <v>22599</v>
      </c>
      <c r="E777" s="3264" t="s">
        <v>22598</v>
      </c>
      <c r="F777" s="3419" t="s">
        <v>6255</v>
      </c>
      <c r="G777" s="3264"/>
    </row>
    <row r="778" spans="1:8" ht="15.75" thickBot="1">
      <c r="A778" s="3419">
        <v>707</v>
      </c>
      <c r="B778" s="3419" t="s">
        <v>24858</v>
      </c>
      <c r="C778" s="3419" t="s">
        <v>24859</v>
      </c>
      <c r="D778" s="3420" t="s">
        <v>971</v>
      </c>
      <c r="E778" s="3264" t="s">
        <v>22598</v>
      </c>
      <c r="F778" s="3419" t="s">
        <v>6255</v>
      </c>
      <c r="G778" s="3264"/>
      <c r="H778" s="3404">
        <v>1</v>
      </c>
    </row>
    <row r="779" spans="1:8" ht="15.75" thickBot="1">
      <c r="A779" s="3419"/>
      <c r="B779" s="3419"/>
      <c r="C779" s="3419"/>
      <c r="D779" s="3420" t="s">
        <v>22599</v>
      </c>
      <c r="E779" s="3264" t="s">
        <v>22598</v>
      </c>
      <c r="F779" s="3419" t="s">
        <v>6255</v>
      </c>
      <c r="G779" s="3264"/>
    </row>
    <row r="780" spans="1:8" ht="15.75" thickBot="1">
      <c r="A780" s="3419">
        <v>708</v>
      </c>
      <c r="B780" s="3419" t="s">
        <v>24856</v>
      </c>
      <c r="C780" s="3419" t="s">
        <v>24857</v>
      </c>
      <c r="D780" s="3420" t="s">
        <v>971</v>
      </c>
      <c r="E780" s="3264" t="s">
        <v>22598</v>
      </c>
      <c r="F780" s="3419" t="s">
        <v>6255</v>
      </c>
      <c r="G780" s="3264"/>
      <c r="H780" s="3404">
        <v>1</v>
      </c>
    </row>
    <row r="781" spans="1:8" ht="15.75" thickBot="1">
      <c r="A781" s="3419"/>
      <c r="B781" s="3419"/>
      <c r="C781" s="3419"/>
      <c r="D781" s="3420" t="s">
        <v>22599</v>
      </c>
      <c r="E781" s="3264" t="s">
        <v>22598</v>
      </c>
      <c r="F781" s="3419" t="s">
        <v>6255</v>
      </c>
      <c r="G781" s="3264"/>
    </row>
    <row r="782" spans="1:8" ht="15.75" thickBot="1">
      <c r="A782" s="3419">
        <v>709</v>
      </c>
      <c r="B782" s="3419" t="s">
        <v>24854</v>
      </c>
      <c r="C782" s="3419" t="s">
        <v>24855</v>
      </c>
      <c r="D782" s="3420" t="s">
        <v>971</v>
      </c>
      <c r="E782" s="3264" t="s">
        <v>22598</v>
      </c>
      <c r="F782" s="3419" t="s">
        <v>6255</v>
      </c>
      <c r="G782" s="3264"/>
      <c r="H782" s="3404">
        <v>1</v>
      </c>
    </row>
    <row r="783" spans="1:8" ht="15.75" thickBot="1">
      <c r="A783" s="3419"/>
      <c r="B783" s="3419"/>
      <c r="C783" s="3419"/>
      <c r="D783" s="3420" t="s">
        <v>22599</v>
      </c>
      <c r="E783" s="3264" t="s">
        <v>22598</v>
      </c>
      <c r="F783" s="3419" t="s">
        <v>6255</v>
      </c>
      <c r="G783" s="3264"/>
    </row>
    <row r="784" spans="1:8" ht="15.75" thickBot="1">
      <c r="A784" s="3419">
        <v>710</v>
      </c>
      <c r="B784" s="3419" t="s">
        <v>24852</v>
      </c>
      <c r="C784" s="3419" t="s">
        <v>24853</v>
      </c>
      <c r="D784" s="3420" t="s">
        <v>22599</v>
      </c>
      <c r="E784" s="3265"/>
      <c r="F784" s="3419" t="s">
        <v>6255</v>
      </c>
      <c r="G784" s="3264"/>
      <c r="H784" s="3404">
        <v>1</v>
      </c>
    </row>
    <row r="785" spans="1:8" ht="15.75" thickBot="1">
      <c r="A785" s="3419">
        <v>711</v>
      </c>
      <c r="B785" s="3419" t="s">
        <v>24850</v>
      </c>
      <c r="C785" s="3419" t="s">
        <v>24851</v>
      </c>
      <c r="D785" s="3420" t="s">
        <v>22596</v>
      </c>
      <c r="E785" s="3264" t="s">
        <v>22598</v>
      </c>
      <c r="F785" s="3419" t="s">
        <v>6255</v>
      </c>
      <c r="G785" s="3264"/>
      <c r="H785" s="3404">
        <v>1</v>
      </c>
    </row>
    <row r="786" spans="1:8" ht="15.75" thickBot="1">
      <c r="A786" s="3419">
        <v>712</v>
      </c>
      <c r="B786" s="3419" t="s">
        <v>24848</v>
      </c>
      <c r="C786" s="3419" t="s">
        <v>24849</v>
      </c>
      <c r="D786" s="3420" t="s">
        <v>22599</v>
      </c>
      <c r="E786" s="3265"/>
      <c r="F786" s="3419" t="s">
        <v>6255</v>
      </c>
      <c r="G786" s="3264"/>
      <c r="H786" s="3404">
        <v>1</v>
      </c>
    </row>
    <row r="787" spans="1:8" ht="15.75" thickBot="1">
      <c r="A787" s="3419">
        <v>713</v>
      </c>
      <c r="B787" s="3419" t="s">
        <v>24846</v>
      </c>
      <c r="C787" s="3419" t="s">
        <v>24847</v>
      </c>
      <c r="D787" s="3420" t="s">
        <v>22599</v>
      </c>
      <c r="E787" s="3265"/>
      <c r="F787" s="3419" t="s">
        <v>6255</v>
      </c>
      <c r="G787" s="3264"/>
      <c r="H787" s="3404">
        <v>1</v>
      </c>
    </row>
    <row r="788" spans="1:8" ht="15.75" thickBot="1">
      <c r="A788" s="3419">
        <v>714</v>
      </c>
      <c r="B788" s="3419" t="s">
        <v>24844</v>
      </c>
      <c r="C788" s="3419" t="s">
        <v>24845</v>
      </c>
      <c r="D788" s="3420" t="s">
        <v>22599</v>
      </c>
      <c r="E788" s="3264" t="s">
        <v>22598</v>
      </c>
      <c r="F788" s="3419" t="s">
        <v>6255</v>
      </c>
      <c r="G788" s="3264"/>
      <c r="H788" s="3404">
        <v>1</v>
      </c>
    </row>
    <row r="789" spans="1:8" ht="15.75" thickBot="1">
      <c r="A789" s="3419">
        <v>715</v>
      </c>
      <c r="B789" s="3419" t="s">
        <v>24842</v>
      </c>
      <c r="C789" s="3419" t="s">
        <v>24843</v>
      </c>
      <c r="D789" s="3420" t="s">
        <v>971</v>
      </c>
      <c r="E789" s="3264"/>
      <c r="F789" s="3419" t="s">
        <v>6255</v>
      </c>
      <c r="G789" s="3264"/>
      <c r="H789" s="3404">
        <v>1</v>
      </c>
    </row>
    <row r="790" spans="1:8" ht="15.75" thickBot="1">
      <c r="A790" s="3419">
        <v>716</v>
      </c>
      <c r="B790" s="3419" t="s">
        <v>24840</v>
      </c>
      <c r="C790" s="3419" t="s">
        <v>24841</v>
      </c>
      <c r="D790" s="3420" t="s">
        <v>971</v>
      </c>
      <c r="E790" s="3264"/>
      <c r="F790" s="3419" t="s">
        <v>6255</v>
      </c>
      <c r="G790" s="3264"/>
      <c r="H790" s="3404">
        <v>1</v>
      </c>
    </row>
    <row r="791" spans="1:8" ht="15.75" thickBot="1">
      <c r="A791" s="3419">
        <v>717</v>
      </c>
      <c r="B791" s="3419" t="s">
        <v>24838</v>
      </c>
      <c r="C791" s="3419" t="s">
        <v>24839</v>
      </c>
      <c r="D791" s="3420" t="s">
        <v>22599</v>
      </c>
      <c r="E791" s="3264"/>
      <c r="F791" s="3419" t="s">
        <v>6255</v>
      </c>
      <c r="G791" s="3264"/>
      <c r="H791" s="3404">
        <v>1</v>
      </c>
    </row>
    <row r="792" spans="1:8" ht="15.75" thickBot="1">
      <c r="A792" s="3419">
        <v>718</v>
      </c>
      <c r="B792" s="3419" t="s">
        <v>24836</v>
      </c>
      <c r="C792" s="3419" t="s">
        <v>24837</v>
      </c>
      <c r="D792" s="3420" t="s">
        <v>22599</v>
      </c>
      <c r="E792" s="3264"/>
      <c r="F792" s="3419" t="s">
        <v>6255</v>
      </c>
      <c r="G792" s="3264"/>
      <c r="H792" s="3404">
        <v>1</v>
      </c>
    </row>
    <row r="793" spans="1:8" ht="15.75" thickBot="1">
      <c r="A793" s="3419">
        <v>719</v>
      </c>
      <c r="B793" s="3419" t="s">
        <v>24834</v>
      </c>
      <c r="C793" s="3419" t="s">
        <v>24835</v>
      </c>
      <c r="D793" s="3420" t="s">
        <v>22599</v>
      </c>
      <c r="E793" s="3264"/>
      <c r="F793" s="3419" t="s">
        <v>6255</v>
      </c>
      <c r="G793" s="3264"/>
      <c r="H793" s="3404">
        <v>1</v>
      </c>
    </row>
    <row r="794" spans="1:8" ht="15.75" thickBot="1">
      <c r="A794" s="3419">
        <v>720</v>
      </c>
      <c r="B794" s="3419" t="s">
        <v>24832</v>
      </c>
      <c r="C794" s="3419" t="s">
        <v>24833</v>
      </c>
      <c r="D794" s="3420" t="s">
        <v>22599</v>
      </c>
      <c r="E794" s="3264"/>
      <c r="F794" s="3419" t="s">
        <v>6255</v>
      </c>
      <c r="G794" s="3264"/>
      <c r="H794" s="3404">
        <v>1</v>
      </c>
    </row>
    <row r="795" spans="1:8" ht="15.75" thickBot="1">
      <c r="A795" s="3419">
        <v>721</v>
      </c>
      <c r="B795" s="3419" t="s">
        <v>24830</v>
      </c>
      <c r="C795" s="3419" t="s">
        <v>24831</v>
      </c>
      <c r="D795" s="3420" t="s">
        <v>971</v>
      </c>
      <c r="E795" s="3264" t="s">
        <v>27790</v>
      </c>
      <c r="F795" s="3419" t="s">
        <v>6255</v>
      </c>
      <c r="G795" s="3264"/>
      <c r="H795" s="3404">
        <v>1</v>
      </c>
    </row>
    <row r="796" spans="1:8" ht="15.75" thickBot="1">
      <c r="A796" s="3419">
        <v>722</v>
      </c>
      <c r="B796" s="3419" t="s">
        <v>24828</v>
      </c>
      <c r="C796" s="3419" t="s">
        <v>24829</v>
      </c>
      <c r="D796" s="3420" t="s">
        <v>971</v>
      </c>
      <c r="E796" s="3264" t="s">
        <v>22598</v>
      </c>
      <c r="F796" s="3419" t="s">
        <v>6255</v>
      </c>
      <c r="G796" s="3264"/>
      <c r="H796" s="3404">
        <v>1</v>
      </c>
    </row>
    <row r="797" spans="1:8" ht="15.75" thickBot="1">
      <c r="A797" s="3419">
        <v>723</v>
      </c>
      <c r="B797" s="3419" t="s">
        <v>24826</v>
      </c>
      <c r="C797" s="3419" t="s">
        <v>24827</v>
      </c>
      <c r="D797" s="3420" t="s">
        <v>971</v>
      </c>
      <c r="E797" s="3264" t="s">
        <v>22598</v>
      </c>
      <c r="F797" s="3419" t="s">
        <v>6255</v>
      </c>
      <c r="G797" s="3264"/>
      <c r="H797" s="3404">
        <v>1</v>
      </c>
    </row>
    <row r="798" spans="1:8" ht="15.75" thickBot="1">
      <c r="A798" s="3419">
        <v>724</v>
      </c>
      <c r="B798" s="3419" t="s">
        <v>24824</v>
      </c>
      <c r="C798" s="3419" t="s">
        <v>24825</v>
      </c>
      <c r="D798" s="3420" t="s">
        <v>22596</v>
      </c>
      <c r="E798" s="3265"/>
      <c r="F798" s="3419" t="s">
        <v>6255</v>
      </c>
      <c r="G798" s="3264"/>
      <c r="H798" s="3404">
        <v>1</v>
      </c>
    </row>
    <row r="799" spans="1:8" ht="15.75" thickBot="1">
      <c r="A799" s="3419">
        <v>725</v>
      </c>
      <c r="B799" s="3419" t="s">
        <v>24822</v>
      </c>
      <c r="C799" s="3419" t="s">
        <v>24823</v>
      </c>
      <c r="D799" s="3420" t="s">
        <v>22596</v>
      </c>
      <c r="E799" s="3265"/>
      <c r="F799" s="3419" t="s">
        <v>6255</v>
      </c>
      <c r="G799" s="3264"/>
      <c r="H799" s="3404">
        <v>1</v>
      </c>
    </row>
    <row r="800" spans="1:8" ht="15.75" thickBot="1">
      <c r="A800" s="3419">
        <v>726</v>
      </c>
      <c r="B800" s="3419" t="s">
        <v>24820</v>
      </c>
      <c r="C800" s="3419" t="s">
        <v>24821</v>
      </c>
      <c r="D800" s="3420" t="s">
        <v>971</v>
      </c>
      <c r="E800" s="3265"/>
      <c r="F800" s="3419" t="s">
        <v>6255</v>
      </c>
      <c r="G800" s="3264"/>
      <c r="H800" s="3404">
        <v>1</v>
      </c>
    </row>
    <row r="801" spans="1:8" ht="15.75" thickBot="1">
      <c r="A801" s="3419">
        <v>727</v>
      </c>
      <c r="B801" s="3419" t="s">
        <v>24818</v>
      </c>
      <c r="C801" s="3419" t="s">
        <v>24819</v>
      </c>
      <c r="D801" s="3420" t="s">
        <v>22596</v>
      </c>
      <c r="E801" s="3265"/>
      <c r="F801" s="3419" t="s">
        <v>6255</v>
      </c>
      <c r="G801" s="3264"/>
      <c r="H801" s="3404">
        <v>1</v>
      </c>
    </row>
    <row r="802" spans="1:8" ht="15.75" thickBot="1">
      <c r="A802" s="3419">
        <v>728</v>
      </c>
      <c r="B802" s="3419" t="s">
        <v>24816</v>
      </c>
      <c r="C802" s="3419" t="s">
        <v>24817</v>
      </c>
      <c r="D802" s="3420" t="s">
        <v>971</v>
      </c>
      <c r="E802" s="3265"/>
      <c r="F802" s="3419" t="s">
        <v>6255</v>
      </c>
      <c r="G802" s="3264"/>
      <c r="H802" s="3404">
        <v>1</v>
      </c>
    </row>
    <row r="803" spans="1:8" ht="15.75" thickBot="1">
      <c r="A803" s="3419">
        <v>729</v>
      </c>
      <c r="B803" s="3419" t="s">
        <v>24814</v>
      </c>
      <c r="C803" s="3419" t="s">
        <v>24815</v>
      </c>
      <c r="D803" s="3420" t="s">
        <v>971</v>
      </c>
      <c r="E803" s="3265"/>
      <c r="F803" s="3419" t="s">
        <v>6255</v>
      </c>
      <c r="G803" s="3264"/>
      <c r="H803" s="3404">
        <v>1</v>
      </c>
    </row>
    <row r="804" spans="1:8" ht="15.75" thickBot="1">
      <c r="A804" s="3419">
        <v>730</v>
      </c>
      <c r="B804" s="3419" t="s">
        <v>24812</v>
      </c>
      <c r="C804" s="3419" t="s">
        <v>24813</v>
      </c>
      <c r="D804" s="3420" t="s">
        <v>22599</v>
      </c>
      <c r="E804" s="3264" t="s">
        <v>22598</v>
      </c>
      <c r="F804" s="3419" t="s">
        <v>6255</v>
      </c>
      <c r="G804" s="3264"/>
      <c r="H804" s="3404">
        <v>1</v>
      </c>
    </row>
    <row r="805" spans="1:8" ht="15.75" thickBot="1">
      <c r="A805" s="3419">
        <v>731</v>
      </c>
      <c r="B805" s="3419" t="s">
        <v>24810</v>
      </c>
      <c r="C805" s="3419" t="s">
        <v>24811</v>
      </c>
      <c r="D805" s="3420" t="s">
        <v>22599</v>
      </c>
      <c r="E805" s="3264" t="s">
        <v>22598</v>
      </c>
      <c r="F805" s="3419" t="s">
        <v>6255</v>
      </c>
      <c r="G805" s="3264"/>
      <c r="H805" s="3404">
        <v>1</v>
      </c>
    </row>
    <row r="806" spans="1:8" ht="15.75" thickBot="1">
      <c r="A806" s="3419">
        <v>732</v>
      </c>
      <c r="B806" s="3419" t="s">
        <v>24808</v>
      </c>
      <c r="C806" s="3419" t="s">
        <v>24809</v>
      </c>
      <c r="D806" s="3420" t="s">
        <v>22599</v>
      </c>
      <c r="E806" s="3264" t="s">
        <v>22598</v>
      </c>
      <c r="F806" s="3419" t="s">
        <v>6255</v>
      </c>
      <c r="G806" s="3264"/>
      <c r="H806" s="3404">
        <v>1</v>
      </c>
    </row>
    <row r="807" spans="1:8" ht="15.75" thickBot="1">
      <c r="A807" s="3419">
        <v>733</v>
      </c>
      <c r="B807" s="3419" t="s">
        <v>24806</v>
      </c>
      <c r="C807" s="3419" t="s">
        <v>24807</v>
      </c>
      <c r="D807" s="3420" t="s">
        <v>22599</v>
      </c>
      <c r="E807" s="3265"/>
      <c r="F807" s="3419" t="s">
        <v>6255</v>
      </c>
      <c r="G807" s="3264"/>
      <c r="H807" s="3404">
        <v>1</v>
      </c>
    </row>
    <row r="808" spans="1:8" ht="15.75" thickBot="1">
      <c r="A808" s="3419">
        <v>734</v>
      </c>
      <c r="B808" s="3419" t="s">
        <v>24804</v>
      </c>
      <c r="C808" s="3419" t="s">
        <v>24805</v>
      </c>
      <c r="D808" s="3420" t="s">
        <v>971</v>
      </c>
      <c r="E808" s="3264"/>
      <c r="F808" s="3419" t="s">
        <v>6255</v>
      </c>
      <c r="G808" s="3264"/>
      <c r="H808" s="3404">
        <v>1</v>
      </c>
    </row>
    <row r="809" spans="1:8" ht="15.75" thickBot="1">
      <c r="A809" s="3419">
        <v>735</v>
      </c>
      <c r="B809" s="3419" t="s">
        <v>24802</v>
      </c>
      <c r="C809" s="3419" t="s">
        <v>24803</v>
      </c>
      <c r="D809" s="3420" t="s">
        <v>971</v>
      </c>
      <c r="E809" s="3265"/>
      <c r="F809" s="3419" t="s">
        <v>6255</v>
      </c>
      <c r="G809" s="3264"/>
      <c r="H809" s="3404">
        <v>1</v>
      </c>
    </row>
    <row r="810" spans="1:8" ht="15.75" thickBot="1">
      <c r="A810" s="3419">
        <v>736</v>
      </c>
      <c r="B810" s="3419" t="s">
        <v>24800</v>
      </c>
      <c r="C810" s="3419" t="s">
        <v>24801</v>
      </c>
      <c r="D810" s="3420" t="s">
        <v>22599</v>
      </c>
      <c r="E810" s="3264"/>
      <c r="F810" s="3419" t="s">
        <v>6255</v>
      </c>
      <c r="G810" s="3264"/>
      <c r="H810" s="3404">
        <v>1</v>
      </c>
    </row>
    <row r="811" spans="1:8" ht="15.75" thickBot="1">
      <c r="A811" s="3419">
        <v>737</v>
      </c>
      <c r="B811" s="3419" t="s">
        <v>24798</v>
      </c>
      <c r="C811" s="3419" t="s">
        <v>24799</v>
      </c>
      <c r="D811" s="3420" t="s">
        <v>971</v>
      </c>
      <c r="E811" s="3264"/>
      <c r="F811" s="3419" t="s">
        <v>6255</v>
      </c>
      <c r="G811" s="3264"/>
      <c r="H811" s="3404">
        <v>1</v>
      </c>
    </row>
    <row r="812" spans="1:8" ht="15.75" thickBot="1">
      <c r="A812" s="3419">
        <v>738</v>
      </c>
      <c r="B812" s="3419" t="s">
        <v>24796</v>
      </c>
      <c r="C812" s="3419" t="s">
        <v>24797</v>
      </c>
      <c r="D812" s="3420" t="s">
        <v>22599</v>
      </c>
      <c r="E812" s="3264"/>
      <c r="F812" s="3419" t="s">
        <v>6255</v>
      </c>
      <c r="G812" s="3264"/>
      <c r="H812" s="3404">
        <v>1</v>
      </c>
    </row>
    <row r="813" spans="1:8" ht="15.75" thickBot="1">
      <c r="A813" s="3419">
        <v>739</v>
      </c>
      <c r="B813" s="3419" t="s">
        <v>24794</v>
      </c>
      <c r="C813" s="3419" t="s">
        <v>24795</v>
      </c>
      <c r="D813" s="3420" t="s">
        <v>22599</v>
      </c>
      <c r="E813" s="3264"/>
      <c r="F813" s="3419" t="s">
        <v>6255</v>
      </c>
      <c r="G813" s="3264"/>
      <c r="H813" s="3404">
        <v>1</v>
      </c>
    </row>
    <row r="814" spans="1:8" ht="15.75" thickBot="1">
      <c r="A814" s="3419">
        <v>740</v>
      </c>
      <c r="B814" s="3419" t="s">
        <v>24792</v>
      </c>
      <c r="C814" s="3419" t="s">
        <v>24793</v>
      </c>
      <c r="D814" s="3420" t="s">
        <v>971</v>
      </c>
      <c r="E814" s="3264"/>
      <c r="F814" s="3419" t="s">
        <v>6255</v>
      </c>
      <c r="G814" s="3264"/>
      <c r="H814" s="3404">
        <v>1</v>
      </c>
    </row>
    <row r="815" spans="1:8" ht="15.75" thickBot="1">
      <c r="A815" s="3419">
        <v>741</v>
      </c>
      <c r="B815" s="3419" t="s">
        <v>24790</v>
      </c>
      <c r="C815" s="3419" t="s">
        <v>24791</v>
      </c>
      <c r="D815" s="3420" t="s">
        <v>22599</v>
      </c>
      <c r="E815" s="3264"/>
      <c r="F815" s="3419" t="s">
        <v>6255</v>
      </c>
      <c r="G815" s="3264"/>
      <c r="H815" s="3404">
        <v>1</v>
      </c>
    </row>
    <row r="816" spans="1:8" ht="15.75" thickBot="1">
      <c r="A816" s="3419">
        <v>742</v>
      </c>
      <c r="B816" s="3419" t="s">
        <v>24085</v>
      </c>
      <c r="C816" s="3419" t="s">
        <v>24789</v>
      </c>
      <c r="D816" s="3420" t="s">
        <v>22599</v>
      </c>
      <c r="E816" s="3264" t="s">
        <v>28126</v>
      </c>
      <c r="F816" s="3419" t="s">
        <v>22877</v>
      </c>
      <c r="G816" s="3264" t="s">
        <v>28127</v>
      </c>
      <c r="H816" s="3404">
        <v>1</v>
      </c>
    </row>
    <row r="817" spans="1:8" ht="15.75" thickBot="1">
      <c r="A817" s="3419">
        <v>743</v>
      </c>
      <c r="B817" s="3419" t="s">
        <v>24085</v>
      </c>
      <c r="C817" s="3419" t="s">
        <v>24788</v>
      </c>
      <c r="D817" s="3420" t="s">
        <v>22599</v>
      </c>
      <c r="E817" s="3313"/>
      <c r="F817" s="3419" t="s">
        <v>22877</v>
      </c>
      <c r="G817" s="3264"/>
      <c r="H817" s="3404">
        <v>1</v>
      </c>
    </row>
    <row r="818" spans="1:8" ht="15.75" thickBot="1">
      <c r="A818" s="3419">
        <v>744</v>
      </c>
      <c r="B818" s="3419" t="s">
        <v>24085</v>
      </c>
      <c r="C818" s="3419" t="s">
        <v>24787</v>
      </c>
      <c r="D818" s="3420" t="s">
        <v>22599</v>
      </c>
      <c r="E818" s="3264"/>
      <c r="F818" s="3419" t="s">
        <v>22877</v>
      </c>
      <c r="G818" s="3264"/>
      <c r="H818" s="3404">
        <v>1</v>
      </c>
    </row>
    <row r="819" spans="1:8" ht="15.75" thickBot="1">
      <c r="A819" s="3419">
        <v>745</v>
      </c>
      <c r="B819" s="3419" t="s">
        <v>24784</v>
      </c>
      <c r="C819" s="3419" t="s">
        <v>24786</v>
      </c>
      <c r="D819" s="3420" t="s">
        <v>22596</v>
      </c>
      <c r="E819" s="3264"/>
      <c r="F819" s="3419" t="s">
        <v>22877</v>
      </c>
      <c r="G819" s="3264"/>
      <c r="H819" s="3404">
        <v>1</v>
      </c>
    </row>
    <row r="820" spans="1:8" ht="15.75" thickBot="1">
      <c r="A820" s="3419">
        <v>746</v>
      </c>
      <c r="B820" s="3419" t="s">
        <v>24784</v>
      </c>
      <c r="C820" s="3419" t="s">
        <v>24785</v>
      </c>
      <c r="D820" s="3420" t="s">
        <v>22596</v>
      </c>
      <c r="E820" s="3264" t="s">
        <v>22598</v>
      </c>
      <c r="F820" s="3419" t="s">
        <v>22877</v>
      </c>
      <c r="G820" s="3264"/>
      <c r="H820" s="3404">
        <v>1</v>
      </c>
    </row>
    <row r="821" spans="1:8" ht="15.75" thickBot="1">
      <c r="A821" s="3419">
        <v>747</v>
      </c>
      <c r="B821" s="3419" t="s">
        <v>24138</v>
      </c>
      <c r="C821" s="3419" t="s">
        <v>24782</v>
      </c>
      <c r="D821" s="3420" t="s">
        <v>22599</v>
      </c>
      <c r="E821" s="3264" t="s">
        <v>22598</v>
      </c>
      <c r="F821" s="3419" t="s">
        <v>22877</v>
      </c>
      <c r="G821" s="3264"/>
      <c r="H821" s="3404">
        <v>1</v>
      </c>
    </row>
    <row r="822" spans="1:8" ht="15.75" thickBot="1">
      <c r="A822" s="3419">
        <v>748</v>
      </c>
      <c r="B822" s="3419" t="s">
        <v>24535</v>
      </c>
      <c r="C822" s="3419" t="s">
        <v>24781</v>
      </c>
      <c r="D822" s="3420" t="s">
        <v>22596</v>
      </c>
      <c r="E822" s="3264" t="s">
        <v>22614</v>
      </c>
      <c r="F822" s="3419" t="s">
        <v>6255</v>
      </c>
      <c r="G822" s="3264"/>
      <c r="H822" s="3404">
        <v>1</v>
      </c>
    </row>
    <row r="823" spans="1:8" ht="15.75" thickBot="1">
      <c r="A823" s="3419">
        <v>749</v>
      </c>
      <c r="B823" s="3419" t="s">
        <v>24779</v>
      </c>
      <c r="C823" s="3419" t="s">
        <v>24780</v>
      </c>
      <c r="D823" s="3420" t="s">
        <v>22596</v>
      </c>
      <c r="E823" s="3264"/>
      <c r="F823" s="3419" t="s">
        <v>22877</v>
      </c>
      <c r="G823" s="3264"/>
      <c r="H823" s="3404">
        <v>1</v>
      </c>
    </row>
    <row r="824" spans="1:8" ht="15.75" thickBot="1">
      <c r="A824" s="3419">
        <v>750</v>
      </c>
      <c r="B824" s="3419" t="s">
        <v>24777</v>
      </c>
      <c r="C824" s="3419" t="s">
        <v>24778</v>
      </c>
      <c r="D824" s="3420" t="s">
        <v>971</v>
      </c>
      <c r="E824" s="3264"/>
      <c r="F824" s="3419" t="s">
        <v>22877</v>
      </c>
      <c r="G824" s="3264"/>
      <c r="H824" s="3404">
        <v>1</v>
      </c>
    </row>
    <row r="825" spans="1:8" ht="15.75" thickBot="1">
      <c r="A825" s="3419">
        <v>751</v>
      </c>
      <c r="B825" s="3419" t="s">
        <v>24775</v>
      </c>
      <c r="C825" s="3419" t="s">
        <v>24776</v>
      </c>
      <c r="D825" s="3420" t="s">
        <v>22612</v>
      </c>
      <c r="E825" s="3264"/>
      <c r="F825" s="3419" t="s">
        <v>22877</v>
      </c>
      <c r="G825" s="3264"/>
      <c r="H825" s="3404">
        <v>1</v>
      </c>
    </row>
    <row r="826" spans="1:8" ht="15.75" thickBot="1">
      <c r="A826" s="3419">
        <v>752</v>
      </c>
      <c r="B826" s="3419" t="s">
        <v>24773</v>
      </c>
      <c r="C826" s="3419" t="s">
        <v>24774</v>
      </c>
      <c r="D826" s="3420" t="s">
        <v>22596</v>
      </c>
      <c r="E826" s="3264" t="s">
        <v>28128</v>
      </c>
      <c r="F826" s="3419" t="s">
        <v>22877</v>
      </c>
      <c r="G826" s="3264"/>
      <c r="H826" s="3404">
        <v>1</v>
      </c>
    </row>
    <row r="827" spans="1:8" ht="15.75" thickBot="1">
      <c r="A827" s="3419"/>
      <c r="B827" s="3419"/>
      <c r="C827" s="3419"/>
      <c r="D827" s="3420" t="s">
        <v>22599</v>
      </c>
      <c r="E827" s="3264" t="s">
        <v>27888</v>
      </c>
      <c r="F827" s="3419" t="s">
        <v>22877</v>
      </c>
      <c r="G827" s="3264"/>
    </row>
    <row r="828" spans="1:8" ht="15.75" thickBot="1">
      <c r="A828" s="3419">
        <v>753</v>
      </c>
      <c r="B828" s="3419" t="s">
        <v>24771</v>
      </c>
      <c r="C828" s="3419" t="s">
        <v>24772</v>
      </c>
      <c r="D828" s="3420" t="s">
        <v>971</v>
      </c>
      <c r="E828" s="3264"/>
      <c r="F828" s="3419" t="s">
        <v>22877</v>
      </c>
      <c r="G828" s="3264"/>
      <c r="H828" s="3404">
        <v>1</v>
      </c>
    </row>
    <row r="829" spans="1:8" ht="15.75" thickBot="1">
      <c r="A829" s="3419">
        <v>754</v>
      </c>
      <c r="B829" s="3419" t="s">
        <v>24769</v>
      </c>
      <c r="C829" s="3419" t="s">
        <v>24770</v>
      </c>
      <c r="D829" s="3420" t="s">
        <v>22599</v>
      </c>
      <c r="E829" s="3313"/>
      <c r="F829" s="3419" t="s">
        <v>22877</v>
      </c>
      <c r="G829" s="3264"/>
      <c r="H829" s="3404">
        <v>1</v>
      </c>
    </row>
    <row r="830" spans="1:8" ht="15.75" thickBot="1">
      <c r="A830" s="3419">
        <v>755</v>
      </c>
      <c r="B830" s="3419" t="s">
        <v>24767</v>
      </c>
      <c r="C830" s="3419" t="s">
        <v>24768</v>
      </c>
      <c r="D830" s="3420" t="s">
        <v>22599</v>
      </c>
      <c r="E830" s="3264"/>
      <c r="F830" s="3419" t="s">
        <v>22877</v>
      </c>
      <c r="G830" s="3264"/>
    </row>
    <row r="831" spans="1:8" ht="15.75" thickBot="1">
      <c r="A831" s="3419">
        <v>756</v>
      </c>
      <c r="B831" s="3419" t="s">
        <v>24765</v>
      </c>
      <c r="C831" s="3419" t="s">
        <v>24766</v>
      </c>
      <c r="D831" s="3420" t="s">
        <v>22599</v>
      </c>
      <c r="E831" s="3264"/>
      <c r="F831" s="3419" t="s">
        <v>6255</v>
      </c>
      <c r="G831" s="3264"/>
    </row>
    <row r="832" spans="1:8" ht="15.75" thickBot="1">
      <c r="A832" s="3419">
        <v>757</v>
      </c>
      <c r="B832" s="3419" t="s">
        <v>24763</v>
      </c>
      <c r="C832" s="3419" t="s">
        <v>24764</v>
      </c>
      <c r="D832" s="3420" t="s">
        <v>22599</v>
      </c>
      <c r="E832" s="3264"/>
      <c r="F832" s="3419" t="s">
        <v>22877</v>
      </c>
      <c r="G832" s="3264"/>
    </row>
    <row r="833" spans="1:7" ht="15.75" thickBot="1">
      <c r="A833" s="3419">
        <v>758</v>
      </c>
      <c r="B833" s="3419" t="s">
        <v>24761</v>
      </c>
      <c r="C833" s="3419" t="s">
        <v>24762</v>
      </c>
      <c r="D833" s="3420" t="s">
        <v>971</v>
      </c>
      <c r="E833" s="3264"/>
      <c r="F833" s="3419" t="s">
        <v>6255</v>
      </c>
      <c r="G833" s="3264"/>
    </row>
    <row r="834" spans="1:7" ht="15.75" thickBot="1">
      <c r="A834" s="3419">
        <v>759</v>
      </c>
      <c r="B834" s="3419" t="s">
        <v>24759</v>
      </c>
      <c r="C834" s="3419" t="s">
        <v>24760</v>
      </c>
      <c r="D834" s="3420" t="s">
        <v>971</v>
      </c>
      <c r="E834" s="3264"/>
      <c r="F834" s="3419" t="s">
        <v>6255</v>
      </c>
      <c r="G834" s="3264"/>
    </row>
    <row r="835" spans="1:7" ht="15.75" thickBot="1">
      <c r="A835" s="3419">
        <v>760</v>
      </c>
      <c r="B835" s="3419" t="s">
        <v>24757</v>
      </c>
      <c r="C835" s="3419" t="s">
        <v>24758</v>
      </c>
      <c r="D835" s="3420" t="s">
        <v>22599</v>
      </c>
      <c r="E835" s="3264"/>
      <c r="F835" s="3419" t="s">
        <v>6255</v>
      </c>
      <c r="G835" s="3264"/>
    </row>
    <row r="836" spans="1:7" ht="15.75" thickBot="1">
      <c r="A836" s="3419">
        <v>761</v>
      </c>
      <c r="B836" s="3419" t="s">
        <v>24755</v>
      </c>
      <c r="C836" s="3419" t="s">
        <v>24756</v>
      </c>
      <c r="D836" s="3420" t="s">
        <v>22596</v>
      </c>
      <c r="E836" s="3264"/>
      <c r="F836" s="3419" t="s">
        <v>22877</v>
      </c>
      <c r="G836" s="3264"/>
    </row>
    <row r="837" spans="1:7" ht="15.75" thickBot="1">
      <c r="A837" s="3419">
        <v>762</v>
      </c>
      <c r="B837" s="3419" t="s">
        <v>24753</v>
      </c>
      <c r="C837" s="3419" t="s">
        <v>24754</v>
      </c>
      <c r="D837" s="3420" t="s">
        <v>971</v>
      </c>
      <c r="E837" s="3264"/>
      <c r="F837" s="3419" t="s">
        <v>22877</v>
      </c>
      <c r="G837" s="3264"/>
    </row>
    <row r="838" spans="1:7" ht="15.75" thickBot="1">
      <c r="A838" s="3419">
        <v>763</v>
      </c>
      <c r="B838" s="3419" t="s">
        <v>24751</v>
      </c>
      <c r="C838" s="3419" t="s">
        <v>24752</v>
      </c>
      <c r="D838" s="3420" t="s">
        <v>971</v>
      </c>
      <c r="E838" s="3264"/>
      <c r="F838" s="3419" t="s">
        <v>22877</v>
      </c>
      <c r="G838" s="3264"/>
    </row>
    <row r="839" spans="1:7" ht="15.75" thickBot="1">
      <c r="A839" s="3419">
        <v>764</v>
      </c>
      <c r="B839" s="3419" t="s">
        <v>24749</v>
      </c>
      <c r="C839" s="3419" t="s">
        <v>24750</v>
      </c>
      <c r="D839" s="3420" t="s">
        <v>971</v>
      </c>
      <c r="E839" s="3264"/>
      <c r="F839" s="3419" t="s">
        <v>22877</v>
      </c>
      <c r="G839" s="3264"/>
    </row>
    <row r="840" spans="1:7" ht="15.75" thickBot="1">
      <c r="A840" s="3419">
        <v>765</v>
      </c>
      <c r="B840" s="3419" t="s">
        <v>24747</v>
      </c>
      <c r="C840" s="3419" t="s">
        <v>24748</v>
      </c>
      <c r="D840" s="3420" t="s">
        <v>971</v>
      </c>
      <c r="E840" s="3264"/>
      <c r="F840" s="3419" t="s">
        <v>22877</v>
      </c>
      <c r="G840" s="3264"/>
    </row>
    <row r="841" spans="1:7" ht="15.75" thickBot="1">
      <c r="A841" s="3419">
        <v>766</v>
      </c>
      <c r="B841" s="3419" t="s">
        <v>24743</v>
      </c>
      <c r="C841" s="3419" t="s">
        <v>24746</v>
      </c>
      <c r="D841" s="3420" t="s">
        <v>22599</v>
      </c>
      <c r="E841" s="3264"/>
      <c r="F841" s="3419" t="s">
        <v>22877</v>
      </c>
      <c r="G841" s="3264"/>
    </row>
    <row r="842" spans="1:7" ht="15.75" thickBot="1">
      <c r="A842" s="3419">
        <v>767</v>
      </c>
      <c r="B842" s="3419" t="s">
        <v>24743</v>
      </c>
      <c r="C842" s="3419" t="s">
        <v>24745</v>
      </c>
      <c r="D842" s="3420" t="s">
        <v>22599</v>
      </c>
      <c r="E842" s="3264"/>
      <c r="F842" s="3419" t="s">
        <v>22877</v>
      </c>
      <c r="G842" s="3264"/>
    </row>
    <row r="843" spans="1:7" ht="15.75" thickBot="1">
      <c r="A843" s="3419">
        <v>768</v>
      </c>
      <c r="B843" s="3419" t="s">
        <v>24743</v>
      </c>
      <c r="C843" s="3419" t="s">
        <v>24744</v>
      </c>
      <c r="D843" s="3420" t="s">
        <v>22599</v>
      </c>
      <c r="E843" s="3264"/>
      <c r="F843" s="3419" t="s">
        <v>22877</v>
      </c>
      <c r="G843" s="3264"/>
    </row>
    <row r="844" spans="1:7" ht="15.75" thickBot="1">
      <c r="A844" s="3419">
        <v>769</v>
      </c>
      <c r="B844" s="3419" t="s">
        <v>24741</v>
      </c>
      <c r="C844" s="3419" t="s">
        <v>24742</v>
      </c>
      <c r="D844" s="3420" t="s">
        <v>22596</v>
      </c>
      <c r="E844" s="3264"/>
      <c r="F844" s="3419" t="s">
        <v>22877</v>
      </c>
      <c r="G844" s="3264"/>
    </row>
    <row r="845" spans="1:7" ht="15.75" thickBot="1">
      <c r="A845" s="3419">
        <v>770</v>
      </c>
      <c r="B845" s="3419" t="s">
        <v>24739</v>
      </c>
      <c r="C845" s="3419" t="s">
        <v>24740</v>
      </c>
      <c r="D845" s="3420" t="s">
        <v>22596</v>
      </c>
      <c r="E845" s="3264"/>
      <c r="F845" s="3419" t="s">
        <v>22877</v>
      </c>
      <c r="G845" s="3264"/>
    </row>
    <row r="846" spans="1:7" ht="15.75" thickBot="1">
      <c r="A846" s="3419">
        <v>771</v>
      </c>
      <c r="B846" s="3419" t="s">
        <v>24737</v>
      </c>
      <c r="C846" s="3419" t="s">
        <v>24738</v>
      </c>
      <c r="D846" s="3420" t="s">
        <v>22596</v>
      </c>
      <c r="E846" s="3264"/>
      <c r="F846" s="3419" t="s">
        <v>22877</v>
      </c>
      <c r="G846" s="3264"/>
    </row>
    <row r="847" spans="1:7" ht="15.75" thickBot="1">
      <c r="A847" s="3419">
        <v>772</v>
      </c>
      <c r="B847" s="3419" t="s">
        <v>24735</v>
      </c>
      <c r="C847" s="3419" t="s">
        <v>24736</v>
      </c>
      <c r="D847" s="3420" t="s">
        <v>22596</v>
      </c>
      <c r="E847" s="3264"/>
      <c r="F847" s="3419" t="s">
        <v>6255</v>
      </c>
      <c r="G847" s="3264"/>
    </row>
    <row r="848" spans="1:7" ht="15.75" thickBot="1">
      <c r="A848" s="3419">
        <v>773</v>
      </c>
      <c r="B848" s="3419" t="s">
        <v>24733</v>
      </c>
      <c r="C848" s="3419" t="s">
        <v>24734</v>
      </c>
      <c r="D848" s="3420" t="s">
        <v>22599</v>
      </c>
      <c r="E848" s="3264"/>
      <c r="F848" s="3419" t="s">
        <v>22877</v>
      </c>
      <c r="G848" s="3264"/>
    </row>
    <row r="849" spans="1:7" ht="15.75" thickBot="1">
      <c r="A849" s="3419">
        <v>774</v>
      </c>
      <c r="B849" s="3419" t="s">
        <v>24731</v>
      </c>
      <c r="C849" s="3419" t="s">
        <v>24732</v>
      </c>
      <c r="D849" s="3420" t="s">
        <v>22596</v>
      </c>
      <c r="E849" s="3264"/>
      <c r="F849" s="3419" t="s">
        <v>22877</v>
      </c>
      <c r="G849" s="3264"/>
    </row>
    <row r="850" spans="1:7" ht="15.75" thickBot="1">
      <c r="A850" s="3419">
        <v>775</v>
      </c>
      <c r="B850" s="3419" t="s">
        <v>24729</v>
      </c>
      <c r="C850" s="3419" t="s">
        <v>24730</v>
      </c>
      <c r="D850" s="3420" t="s">
        <v>22596</v>
      </c>
      <c r="E850" s="3264"/>
      <c r="F850" s="3419" t="s">
        <v>22877</v>
      </c>
      <c r="G850" s="3264"/>
    </row>
    <row r="851" spans="1:7" ht="15.75" thickBot="1">
      <c r="A851" s="3419">
        <v>776</v>
      </c>
      <c r="B851" s="3419" t="s">
        <v>24727</v>
      </c>
      <c r="C851" s="3419" t="s">
        <v>24728</v>
      </c>
      <c r="D851" s="3420" t="s">
        <v>22596</v>
      </c>
      <c r="E851" s="3264"/>
      <c r="F851" s="3419" t="s">
        <v>22877</v>
      </c>
      <c r="G851" s="3264"/>
    </row>
    <row r="852" spans="1:7" ht="15.75" thickBot="1">
      <c r="A852" s="3419">
        <v>777</v>
      </c>
      <c r="B852" s="3419" t="s">
        <v>24725</v>
      </c>
      <c r="C852" s="3419" t="s">
        <v>24726</v>
      </c>
      <c r="D852" s="3420" t="s">
        <v>971</v>
      </c>
      <c r="E852" s="3264"/>
      <c r="F852" s="3419" t="s">
        <v>6255</v>
      </c>
      <c r="G852" s="3264"/>
    </row>
    <row r="853" spans="1:7" ht="15.75" thickBot="1">
      <c r="A853" s="3419">
        <v>778</v>
      </c>
      <c r="B853" s="3419" t="s">
        <v>24723</v>
      </c>
      <c r="C853" s="3419" t="s">
        <v>24724</v>
      </c>
      <c r="D853" s="3420" t="s">
        <v>971</v>
      </c>
      <c r="E853" s="3264"/>
      <c r="F853" s="3419" t="s">
        <v>6255</v>
      </c>
      <c r="G853" s="3264"/>
    </row>
    <row r="854" spans="1:7" ht="15.75" thickBot="1">
      <c r="A854" s="3419">
        <v>779</v>
      </c>
      <c r="B854" s="3419" t="s">
        <v>24721</v>
      </c>
      <c r="C854" s="3419" t="s">
        <v>24722</v>
      </c>
      <c r="D854" s="3420" t="s">
        <v>22596</v>
      </c>
      <c r="E854" s="3264"/>
      <c r="F854" s="3419" t="s">
        <v>6255</v>
      </c>
      <c r="G854" s="3264"/>
    </row>
    <row r="855" spans="1:7" ht="15.75" thickBot="1">
      <c r="A855" s="3419">
        <v>780</v>
      </c>
      <c r="B855" s="3419" t="s">
        <v>24719</v>
      </c>
      <c r="C855" s="3419" t="s">
        <v>24720</v>
      </c>
      <c r="D855" s="3420" t="s">
        <v>22596</v>
      </c>
      <c r="E855" s="3264"/>
      <c r="F855" s="3419" t="s">
        <v>22877</v>
      </c>
      <c r="G855" s="3264"/>
    </row>
    <row r="856" spans="1:7" ht="15.75" thickBot="1">
      <c r="A856" s="3419">
        <v>781</v>
      </c>
      <c r="B856" s="3419" t="s">
        <v>24717</v>
      </c>
      <c r="C856" s="3419" t="s">
        <v>24718</v>
      </c>
      <c r="D856" s="3420" t="s">
        <v>22596</v>
      </c>
      <c r="E856" s="3264"/>
      <c r="F856" s="3419" t="s">
        <v>22877</v>
      </c>
      <c r="G856" s="3264"/>
    </row>
    <row r="857" spans="1:7" ht="15.75" thickBot="1">
      <c r="A857" s="3419">
        <v>782</v>
      </c>
      <c r="B857" s="3419" t="s">
        <v>24715</v>
      </c>
      <c r="C857" s="3419" t="s">
        <v>24716</v>
      </c>
      <c r="D857" s="3420" t="s">
        <v>22596</v>
      </c>
      <c r="E857" s="3264"/>
      <c r="F857" s="3419" t="s">
        <v>22877</v>
      </c>
      <c r="G857" s="3264"/>
    </row>
    <row r="858" spans="1:7" ht="15.75" thickBot="1">
      <c r="A858" s="3419">
        <v>783</v>
      </c>
      <c r="B858" s="3419" t="s">
        <v>24713</v>
      </c>
      <c r="C858" s="3419" t="s">
        <v>24714</v>
      </c>
      <c r="D858" s="3420" t="s">
        <v>22596</v>
      </c>
      <c r="E858" s="3264"/>
      <c r="F858" s="3419" t="s">
        <v>22877</v>
      </c>
      <c r="G858" s="3264"/>
    </row>
    <row r="859" spans="1:7" ht="15.75" thickBot="1">
      <c r="A859" s="3419">
        <v>784</v>
      </c>
      <c r="B859" s="3419" t="s">
        <v>24711</v>
      </c>
      <c r="C859" s="3419" t="s">
        <v>24712</v>
      </c>
      <c r="D859" s="3420" t="s">
        <v>22596</v>
      </c>
      <c r="E859" s="3264"/>
      <c r="F859" s="3419" t="s">
        <v>22877</v>
      </c>
      <c r="G859" s="3264"/>
    </row>
    <row r="860" spans="1:7" ht="15.75" thickBot="1">
      <c r="A860" s="3419">
        <v>785</v>
      </c>
      <c r="B860" s="3419" t="s">
        <v>24709</v>
      </c>
      <c r="C860" s="3419" t="s">
        <v>24710</v>
      </c>
      <c r="D860" s="3420" t="s">
        <v>971</v>
      </c>
      <c r="E860" s="3264"/>
      <c r="F860" s="3419" t="s">
        <v>22877</v>
      </c>
      <c r="G860" s="3264"/>
    </row>
    <row r="861" spans="1:7" ht="15.75" thickBot="1">
      <c r="A861" s="3419">
        <v>786</v>
      </c>
      <c r="B861" s="3419" t="s">
        <v>24707</v>
      </c>
      <c r="C861" s="3419" t="s">
        <v>24708</v>
      </c>
      <c r="D861" s="3420" t="s">
        <v>22596</v>
      </c>
      <c r="E861" s="3264"/>
      <c r="F861" s="3419" t="s">
        <v>22877</v>
      </c>
      <c r="G861" s="3264"/>
    </row>
    <row r="862" spans="1:7" ht="15.75" thickBot="1">
      <c r="A862" s="3419">
        <v>787</v>
      </c>
      <c r="B862" s="3419" t="s">
        <v>24705</v>
      </c>
      <c r="C862" s="3419" t="s">
        <v>24706</v>
      </c>
      <c r="D862" s="3420" t="s">
        <v>971</v>
      </c>
      <c r="E862" s="3264"/>
      <c r="F862" s="3419" t="s">
        <v>22877</v>
      </c>
      <c r="G862" s="3264"/>
    </row>
    <row r="863" spans="1:7" ht="15.75" thickBot="1">
      <c r="A863" s="3419">
        <v>788</v>
      </c>
      <c r="B863" s="3419" t="s">
        <v>24703</v>
      </c>
      <c r="C863" s="3419" t="s">
        <v>24704</v>
      </c>
      <c r="D863" s="3420" t="s">
        <v>971</v>
      </c>
      <c r="E863" s="3264"/>
      <c r="F863" s="3419" t="s">
        <v>22877</v>
      </c>
      <c r="G863" s="3264"/>
    </row>
    <row r="864" spans="1:7" ht="15.75" thickBot="1">
      <c r="A864" s="3419">
        <v>789</v>
      </c>
      <c r="B864" s="3419" t="s">
        <v>24701</v>
      </c>
      <c r="C864" s="3419" t="s">
        <v>24702</v>
      </c>
      <c r="D864" s="3420" t="s">
        <v>22596</v>
      </c>
      <c r="E864" s="3264"/>
      <c r="F864" s="3419" t="s">
        <v>22877</v>
      </c>
      <c r="G864" s="3264"/>
    </row>
    <row r="865" spans="1:8" ht="15.75" thickBot="1">
      <c r="A865" s="3419">
        <v>790</v>
      </c>
      <c r="B865" s="3419" t="s">
        <v>24699</v>
      </c>
      <c r="C865" s="3419" t="s">
        <v>24700</v>
      </c>
      <c r="D865" s="3420" t="s">
        <v>22596</v>
      </c>
      <c r="E865" s="3264"/>
      <c r="F865" s="3419" t="s">
        <v>22877</v>
      </c>
      <c r="G865" s="3264"/>
    </row>
    <row r="866" spans="1:8" ht="15.75" thickBot="1">
      <c r="A866" s="3419">
        <v>791</v>
      </c>
      <c r="B866" s="3419" t="s">
        <v>24697</v>
      </c>
      <c r="C866" s="3419" t="s">
        <v>24698</v>
      </c>
      <c r="D866" s="3420" t="s">
        <v>22596</v>
      </c>
      <c r="E866" s="3264"/>
      <c r="F866" s="3419" t="s">
        <v>22877</v>
      </c>
      <c r="G866" s="3264"/>
    </row>
    <row r="867" spans="1:8" ht="15.75" thickBot="1">
      <c r="A867" s="3419">
        <v>792</v>
      </c>
      <c r="B867" s="3419" t="s">
        <v>24695</v>
      </c>
      <c r="C867" s="3419" t="s">
        <v>24696</v>
      </c>
      <c r="D867" s="3420" t="s">
        <v>22596</v>
      </c>
      <c r="E867" s="3264"/>
      <c r="F867" s="3419" t="s">
        <v>22877</v>
      </c>
      <c r="G867" s="3264"/>
    </row>
    <row r="868" spans="1:8" ht="15.75" thickBot="1">
      <c r="A868" s="3419">
        <v>793</v>
      </c>
      <c r="B868" s="3419" t="s">
        <v>24693</v>
      </c>
      <c r="C868" s="3419" t="s">
        <v>24694</v>
      </c>
      <c r="D868" s="3420" t="s">
        <v>22599</v>
      </c>
      <c r="E868" s="3264"/>
      <c r="F868" s="3419" t="s">
        <v>22877</v>
      </c>
      <c r="G868" s="3264"/>
    </row>
    <row r="869" spans="1:8" ht="15.75" thickBot="1">
      <c r="A869" s="3419">
        <v>794</v>
      </c>
      <c r="B869" s="3419" t="s">
        <v>24691</v>
      </c>
      <c r="C869" s="3419" t="s">
        <v>24692</v>
      </c>
      <c r="D869" s="3420" t="s">
        <v>22599</v>
      </c>
      <c r="E869" s="3264"/>
      <c r="F869" s="3419" t="s">
        <v>22877</v>
      </c>
      <c r="G869" s="3264"/>
    </row>
    <row r="870" spans="1:8" ht="15.75" thickBot="1">
      <c r="A870" s="3419">
        <v>795</v>
      </c>
      <c r="B870" s="3419" t="s">
        <v>24690</v>
      </c>
      <c r="C870" s="3419">
        <v>2162</v>
      </c>
      <c r="D870" s="3420" t="s">
        <v>22599</v>
      </c>
      <c r="E870" s="3264"/>
      <c r="F870" s="3419" t="s">
        <v>22877</v>
      </c>
      <c r="G870" s="3264"/>
    </row>
    <row r="871" spans="1:8" ht="15.75" thickBot="1">
      <c r="A871" s="3419">
        <v>796</v>
      </c>
      <c r="B871" s="3419" t="s">
        <v>24688</v>
      </c>
      <c r="C871" s="3419" t="s">
        <v>24689</v>
      </c>
      <c r="D871" s="3420" t="s">
        <v>22599</v>
      </c>
      <c r="E871" s="3264" t="s">
        <v>27670</v>
      </c>
      <c r="F871" s="3419" t="s">
        <v>22877</v>
      </c>
      <c r="G871" s="3264"/>
      <c r="H871" s="3404">
        <v>1</v>
      </c>
    </row>
    <row r="872" spans="1:8" ht="15.75" thickBot="1">
      <c r="A872" s="3419">
        <v>797</v>
      </c>
      <c r="B872" s="3419" t="s">
        <v>24686</v>
      </c>
      <c r="C872" s="3419" t="s">
        <v>24687</v>
      </c>
      <c r="D872" s="3420" t="s">
        <v>22599</v>
      </c>
      <c r="E872" s="3264"/>
      <c r="F872" s="3419" t="s">
        <v>22877</v>
      </c>
      <c r="G872" s="3264"/>
      <c r="H872" s="3404">
        <v>1</v>
      </c>
    </row>
    <row r="873" spans="1:8" ht="15.75" thickBot="1">
      <c r="A873" s="3419">
        <v>798</v>
      </c>
      <c r="B873" s="3419" t="s">
        <v>24684</v>
      </c>
      <c r="C873" s="3419" t="s">
        <v>24685</v>
      </c>
      <c r="D873" s="3420" t="s">
        <v>22596</v>
      </c>
      <c r="E873" s="3264"/>
      <c r="F873" s="3419" t="s">
        <v>22877</v>
      </c>
      <c r="G873" s="3264"/>
      <c r="H873" s="3404">
        <v>1</v>
      </c>
    </row>
    <row r="874" spans="1:8" ht="15.75" thickBot="1">
      <c r="A874" s="3419">
        <v>799</v>
      </c>
      <c r="B874" s="3419" t="s">
        <v>24682</v>
      </c>
      <c r="C874" s="3419" t="s">
        <v>24683</v>
      </c>
      <c r="D874" s="3420" t="s">
        <v>22596</v>
      </c>
      <c r="E874" s="3264"/>
      <c r="F874" s="3419" t="s">
        <v>22877</v>
      </c>
      <c r="G874" s="3264"/>
      <c r="H874" s="3404">
        <v>1</v>
      </c>
    </row>
    <row r="875" spans="1:8" ht="15.75" thickBot="1">
      <c r="A875" s="3419">
        <v>800</v>
      </c>
      <c r="B875" s="3419" t="s">
        <v>24679</v>
      </c>
      <c r="C875" s="3419" t="s">
        <v>24681</v>
      </c>
      <c r="D875" s="3420" t="s">
        <v>22599</v>
      </c>
      <c r="E875" s="3313"/>
      <c r="F875" s="3419" t="s">
        <v>22877</v>
      </c>
      <c r="G875" s="3264"/>
      <c r="H875" s="3404">
        <v>1</v>
      </c>
    </row>
    <row r="876" spans="1:8" ht="15.75" thickBot="1">
      <c r="A876" s="3419">
        <v>801</v>
      </c>
      <c r="B876" s="3419" t="s">
        <v>24679</v>
      </c>
      <c r="C876" s="3419" t="s">
        <v>24680</v>
      </c>
      <c r="D876" s="3420" t="s">
        <v>22599</v>
      </c>
      <c r="E876" s="3264"/>
      <c r="F876" s="3419" t="s">
        <v>22877</v>
      </c>
      <c r="G876" s="3264"/>
      <c r="H876" s="3404">
        <v>1</v>
      </c>
    </row>
    <row r="877" spans="1:8" ht="15.75" thickBot="1">
      <c r="A877" s="3419">
        <v>802</v>
      </c>
      <c r="B877" s="3419" t="s">
        <v>24677</v>
      </c>
      <c r="C877" s="3419" t="s">
        <v>24678</v>
      </c>
      <c r="D877" s="3420" t="s">
        <v>22599</v>
      </c>
      <c r="E877" s="3264" t="s">
        <v>22598</v>
      </c>
      <c r="F877" s="3419" t="s">
        <v>22877</v>
      </c>
      <c r="G877" s="3264"/>
      <c r="H877" s="3404">
        <v>1</v>
      </c>
    </row>
    <row r="878" spans="1:8" ht="15.75" thickBot="1">
      <c r="A878" s="3419">
        <v>803</v>
      </c>
      <c r="B878" s="3419" t="s">
        <v>24666</v>
      </c>
      <c r="C878" s="3419" t="s">
        <v>24676</v>
      </c>
      <c r="D878" s="3420" t="s">
        <v>971</v>
      </c>
      <c r="E878" s="3313"/>
      <c r="F878" s="3419" t="s">
        <v>22877</v>
      </c>
      <c r="G878" s="3264"/>
      <c r="H878" s="3404">
        <v>1</v>
      </c>
    </row>
    <row r="879" spans="1:8" ht="15.75" thickBot="1">
      <c r="A879" s="3419">
        <v>804</v>
      </c>
      <c r="B879" s="3419" t="s">
        <v>24674</v>
      </c>
      <c r="C879" s="3419" t="s">
        <v>24675</v>
      </c>
      <c r="D879" s="3420" t="s">
        <v>22596</v>
      </c>
      <c r="E879" s="3264"/>
      <c r="F879" s="3419" t="s">
        <v>6255</v>
      </c>
      <c r="G879" s="3264"/>
      <c r="H879" s="3404">
        <v>1</v>
      </c>
    </row>
    <row r="880" spans="1:8" ht="15.75" thickBot="1">
      <c r="A880" s="3419">
        <v>805</v>
      </c>
      <c r="B880" s="3419" t="s">
        <v>24672</v>
      </c>
      <c r="C880" s="3419" t="s">
        <v>24673</v>
      </c>
      <c r="D880" s="3420" t="s">
        <v>971</v>
      </c>
      <c r="E880" s="3264"/>
      <c r="F880" s="3419" t="s">
        <v>22877</v>
      </c>
      <c r="G880" s="3264"/>
      <c r="H880" s="3404" t="s">
        <v>28129</v>
      </c>
    </row>
    <row r="881" spans="1:8" ht="15.75" thickBot="1">
      <c r="A881" s="3419">
        <v>806</v>
      </c>
      <c r="B881" s="3419" t="s">
        <v>24670</v>
      </c>
      <c r="C881" s="3419" t="s">
        <v>24671</v>
      </c>
      <c r="D881" s="3420" t="s">
        <v>22599</v>
      </c>
      <c r="E881" s="3313"/>
      <c r="F881" s="3419" t="s">
        <v>22877</v>
      </c>
      <c r="G881" s="3264"/>
      <c r="H881" s="3404">
        <v>1</v>
      </c>
    </row>
    <row r="882" spans="1:8" ht="15.75" thickBot="1">
      <c r="A882" s="3419">
        <v>807</v>
      </c>
      <c r="B882" s="3419" t="s">
        <v>24668</v>
      </c>
      <c r="C882" s="3419" t="s">
        <v>24669</v>
      </c>
      <c r="D882" s="3420" t="s">
        <v>22596</v>
      </c>
      <c r="E882" s="3264"/>
      <c r="F882" s="3419" t="s">
        <v>22877</v>
      </c>
      <c r="G882" s="3264"/>
    </row>
    <row r="883" spans="1:8" ht="15.75" thickBot="1">
      <c r="A883" s="3419">
        <v>808</v>
      </c>
      <c r="B883" s="3419" t="s">
        <v>24666</v>
      </c>
      <c r="C883" s="3419" t="s">
        <v>24667</v>
      </c>
      <c r="D883" s="3420" t="s">
        <v>971</v>
      </c>
      <c r="E883" s="3264"/>
      <c r="F883" s="3419" t="s">
        <v>22877</v>
      </c>
      <c r="G883" s="3264"/>
    </row>
    <row r="884" spans="1:8" ht="15.75" thickBot="1">
      <c r="A884" s="3419">
        <v>809</v>
      </c>
      <c r="B884" s="3419" t="s">
        <v>24663</v>
      </c>
      <c r="C884" s="3419" t="s">
        <v>24665</v>
      </c>
      <c r="D884" s="3420" t="s">
        <v>22596</v>
      </c>
      <c r="E884" s="3264"/>
      <c r="F884" s="3419" t="s">
        <v>22877</v>
      </c>
      <c r="G884" s="3264"/>
    </row>
    <row r="885" spans="1:8" ht="15.75" thickBot="1">
      <c r="A885" s="3419">
        <v>810</v>
      </c>
      <c r="B885" s="3419" t="s">
        <v>24663</v>
      </c>
      <c r="C885" s="3419" t="s">
        <v>24664</v>
      </c>
      <c r="D885" s="3420" t="s">
        <v>22596</v>
      </c>
      <c r="E885" s="3264"/>
      <c r="F885" s="3419" t="s">
        <v>22877</v>
      </c>
      <c r="G885" s="3264"/>
    </row>
    <row r="886" spans="1:8" ht="15.75" thickBot="1">
      <c r="A886" s="3419">
        <v>811</v>
      </c>
      <c r="B886" s="3419" t="s">
        <v>24661</v>
      </c>
      <c r="C886" s="3419" t="s">
        <v>24662</v>
      </c>
      <c r="D886" s="3420" t="s">
        <v>22596</v>
      </c>
      <c r="E886" s="3313"/>
      <c r="F886" s="3419" t="s">
        <v>22877</v>
      </c>
      <c r="G886" s="3264"/>
      <c r="H886" s="3404">
        <v>1</v>
      </c>
    </row>
    <row r="887" spans="1:8" ht="15.75" thickBot="1">
      <c r="A887" s="3419">
        <v>812</v>
      </c>
      <c r="B887" s="3419" t="s">
        <v>24658</v>
      </c>
      <c r="C887" s="3419" t="s">
        <v>24659</v>
      </c>
      <c r="D887" s="3420" t="s">
        <v>22596</v>
      </c>
      <c r="E887" s="3264"/>
      <c r="F887" s="3419" t="s">
        <v>22877</v>
      </c>
      <c r="G887" s="3264"/>
    </row>
    <row r="888" spans="1:8" ht="15.75" thickBot="1">
      <c r="A888" s="3419">
        <v>813</v>
      </c>
      <c r="B888" s="3419" t="s">
        <v>24656</v>
      </c>
      <c r="C888" s="3419" t="s">
        <v>24657</v>
      </c>
      <c r="D888" s="3420" t="s">
        <v>971</v>
      </c>
      <c r="E888" s="3264"/>
      <c r="F888" s="3419" t="s">
        <v>22877</v>
      </c>
      <c r="G888" s="3264"/>
    </row>
    <row r="889" spans="1:8" ht="15.75" thickBot="1">
      <c r="A889" s="3419">
        <v>814</v>
      </c>
      <c r="B889" s="3419" t="s">
        <v>24654</v>
      </c>
      <c r="C889" s="3419" t="s">
        <v>24655</v>
      </c>
      <c r="D889" s="3420" t="s">
        <v>22596</v>
      </c>
      <c r="E889" s="3264"/>
      <c r="F889" s="3419" t="s">
        <v>22877</v>
      </c>
      <c r="G889" s="3264"/>
    </row>
    <row r="890" spans="1:8" ht="15.75" thickBot="1">
      <c r="A890" s="3419">
        <v>815</v>
      </c>
      <c r="B890" s="3419" t="s">
        <v>24652</v>
      </c>
      <c r="C890" s="3419" t="s">
        <v>24653</v>
      </c>
      <c r="D890" s="3420" t="s">
        <v>22596</v>
      </c>
      <c r="E890" s="3264"/>
      <c r="F890" s="3419" t="s">
        <v>22877</v>
      </c>
      <c r="G890" s="3264"/>
    </row>
    <row r="891" spans="1:8" ht="15.75" thickBot="1">
      <c r="A891" s="3419">
        <v>816</v>
      </c>
      <c r="B891" s="3419" t="s">
        <v>24650</v>
      </c>
      <c r="C891" s="3419" t="s">
        <v>24651</v>
      </c>
      <c r="D891" s="3420" t="s">
        <v>22596</v>
      </c>
      <c r="E891" s="3264"/>
      <c r="F891" s="3419" t="s">
        <v>22877</v>
      </c>
      <c r="G891" s="3264"/>
    </row>
    <row r="892" spans="1:8" ht="15.75" thickBot="1">
      <c r="A892" s="3419">
        <v>817</v>
      </c>
      <c r="B892" s="3419" t="s">
        <v>24648</v>
      </c>
      <c r="C892" s="3419" t="s">
        <v>24649</v>
      </c>
      <c r="D892" s="3420" t="s">
        <v>22596</v>
      </c>
      <c r="E892" s="3264"/>
      <c r="F892" s="3419" t="s">
        <v>22877</v>
      </c>
      <c r="G892" s="3264"/>
    </row>
    <row r="893" spans="1:8" ht="15.75" thickBot="1">
      <c r="A893" s="3419">
        <v>818</v>
      </c>
      <c r="B893" s="3419" t="s">
        <v>24646</v>
      </c>
      <c r="C893" s="3419" t="s">
        <v>24647</v>
      </c>
      <c r="D893" s="3420" t="s">
        <v>22596</v>
      </c>
      <c r="E893" s="3264"/>
      <c r="F893" s="3419" t="s">
        <v>22877</v>
      </c>
      <c r="G893" s="3264"/>
    </row>
    <row r="894" spans="1:8" ht="15.75" thickBot="1">
      <c r="A894" s="3419">
        <v>819</v>
      </c>
      <c r="B894" s="3419" t="s">
        <v>24644</v>
      </c>
      <c r="C894" s="3419" t="s">
        <v>24645</v>
      </c>
      <c r="D894" s="3420" t="s">
        <v>22599</v>
      </c>
      <c r="E894" s="3264"/>
      <c r="F894" s="3419" t="s">
        <v>22877</v>
      </c>
      <c r="G894" s="3264"/>
    </row>
    <row r="895" spans="1:8" ht="15.75" thickBot="1">
      <c r="A895" s="3419">
        <v>820</v>
      </c>
      <c r="B895" s="3419" t="s">
        <v>24642</v>
      </c>
      <c r="C895" s="3419" t="s">
        <v>24643</v>
      </c>
      <c r="D895" s="3420" t="s">
        <v>22599</v>
      </c>
      <c r="E895" s="3264"/>
      <c r="F895" s="3419" t="s">
        <v>22877</v>
      </c>
      <c r="G895" s="3264"/>
    </row>
    <row r="896" spans="1:8" ht="15.75" thickBot="1">
      <c r="A896" s="3419">
        <v>821</v>
      </c>
      <c r="B896" s="3419" t="s">
        <v>24640</v>
      </c>
      <c r="C896" s="3419" t="s">
        <v>24641</v>
      </c>
      <c r="D896" s="3420" t="s">
        <v>22599</v>
      </c>
      <c r="E896" s="3264"/>
      <c r="F896" s="3419" t="s">
        <v>22877</v>
      </c>
      <c r="G896" s="3264"/>
    </row>
    <row r="897" spans="1:8" ht="15.75" thickBot="1">
      <c r="A897" s="3419">
        <v>822</v>
      </c>
      <c r="B897" s="3419" t="s">
        <v>24638</v>
      </c>
      <c r="C897" s="3419" t="s">
        <v>24639</v>
      </c>
      <c r="D897" s="3420" t="s">
        <v>22599</v>
      </c>
      <c r="E897" s="3264"/>
      <c r="F897" s="3419" t="s">
        <v>22877</v>
      </c>
      <c r="G897" s="3264"/>
    </row>
    <row r="898" spans="1:8" ht="15.75" thickBot="1">
      <c r="A898" s="3419">
        <v>823</v>
      </c>
      <c r="B898" s="3419" t="s">
        <v>24636</v>
      </c>
      <c r="C898" s="3419" t="s">
        <v>24637</v>
      </c>
      <c r="D898" s="3420" t="s">
        <v>22596</v>
      </c>
      <c r="E898" s="3264"/>
      <c r="F898" s="3419" t="s">
        <v>22877</v>
      </c>
      <c r="G898" s="3264"/>
    </row>
    <row r="899" spans="1:8" ht="15.75" thickBot="1">
      <c r="A899" s="3419">
        <v>824</v>
      </c>
      <c r="B899" s="3419" t="s">
        <v>24634</v>
      </c>
      <c r="C899" s="3419" t="s">
        <v>24635</v>
      </c>
      <c r="D899" s="3420" t="s">
        <v>22599</v>
      </c>
      <c r="E899" s="3264"/>
      <c r="F899" s="3419" t="s">
        <v>22877</v>
      </c>
      <c r="G899" s="3264"/>
    </row>
    <row r="900" spans="1:8" ht="15.75" thickBot="1">
      <c r="A900" s="3419">
        <v>825</v>
      </c>
      <c r="B900" s="3419" t="s">
        <v>24632</v>
      </c>
      <c r="C900" s="3419" t="s">
        <v>24633</v>
      </c>
      <c r="D900" s="3420" t="s">
        <v>22599</v>
      </c>
      <c r="E900" s="3264"/>
      <c r="F900" s="3419" t="s">
        <v>22877</v>
      </c>
      <c r="G900" s="3264"/>
    </row>
    <row r="901" spans="1:8" ht="15.75" thickBot="1">
      <c r="A901" s="3419">
        <v>826</v>
      </c>
      <c r="B901" s="3419" t="s">
        <v>24630</v>
      </c>
      <c r="C901" s="3419" t="s">
        <v>24631</v>
      </c>
      <c r="D901" s="3420" t="s">
        <v>971</v>
      </c>
      <c r="E901" s="3264"/>
      <c r="F901" s="3419" t="s">
        <v>6255</v>
      </c>
      <c r="G901" s="3264"/>
    </row>
    <row r="902" spans="1:8" ht="15.75" thickBot="1">
      <c r="A902" s="3419">
        <v>827</v>
      </c>
      <c r="B902" s="3419" t="s">
        <v>24628</v>
      </c>
      <c r="C902" s="3419" t="s">
        <v>24629</v>
      </c>
      <c r="D902" s="3420" t="s">
        <v>22599</v>
      </c>
      <c r="E902" s="3264"/>
      <c r="F902" s="3419" t="s">
        <v>22877</v>
      </c>
      <c r="G902" s="3264"/>
    </row>
    <row r="903" spans="1:8" ht="15.75" thickBot="1">
      <c r="A903" s="3419">
        <v>828</v>
      </c>
      <c r="B903" s="3419" t="s">
        <v>24626</v>
      </c>
      <c r="C903" s="3419" t="s">
        <v>24627</v>
      </c>
      <c r="D903" s="3420" t="s">
        <v>971</v>
      </c>
      <c r="E903" s="3264"/>
      <c r="F903" s="3419" t="s">
        <v>22877</v>
      </c>
      <c r="G903" s="3264"/>
    </row>
    <row r="904" spans="1:8" ht="15.75" thickBot="1">
      <c r="A904" s="3419">
        <v>829</v>
      </c>
      <c r="B904" s="3419" t="s">
        <v>24624</v>
      </c>
      <c r="C904" s="3419" t="s">
        <v>24625</v>
      </c>
      <c r="D904" s="3420" t="s">
        <v>971</v>
      </c>
      <c r="E904" s="3264"/>
      <c r="F904" s="3419" t="s">
        <v>22877</v>
      </c>
      <c r="G904" s="3264"/>
    </row>
    <row r="905" spans="1:8" ht="15.75" thickBot="1">
      <c r="A905" s="3419">
        <v>830</v>
      </c>
      <c r="B905" s="3419" t="s">
        <v>24622</v>
      </c>
      <c r="C905" s="3419" t="s">
        <v>24623</v>
      </c>
      <c r="D905" s="3420" t="s">
        <v>22599</v>
      </c>
      <c r="E905" s="3264"/>
      <c r="F905" s="3419" t="s">
        <v>22877</v>
      </c>
      <c r="G905" s="3264"/>
    </row>
    <row r="906" spans="1:8" ht="15.75" thickBot="1">
      <c r="A906" s="3419">
        <v>831</v>
      </c>
      <c r="B906" s="3419" t="s">
        <v>24620</v>
      </c>
      <c r="C906" s="3419" t="s">
        <v>24621</v>
      </c>
      <c r="D906" s="3420" t="s">
        <v>22599</v>
      </c>
      <c r="E906" s="3264"/>
      <c r="F906" s="3419" t="s">
        <v>22877</v>
      </c>
      <c r="G906" s="3264"/>
    </row>
    <row r="907" spans="1:8" ht="15.75" thickBot="1">
      <c r="A907" s="3419">
        <v>832</v>
      </c>
      <c r="B907" s="3419" t="s">
        <v>24618</v>
      </c>
      <c r="C907" s="3419" t="s">
        <v>24619</v>
      </c>
      <c r="D907" s="3420" t="s">
        <v>22599</v>
      </c>
      <c r="E907" s="3264"/>
      <c r="F907" s="3419" t="s">
        <v>22877</v>
      </c>
      <c r="G907" s="3264"/>
    </row>
    <row r="908" spans="1:8" ht="15.75" thickBot="1">
      <c r="A908" s="3419">
        <v>833</v>
      </c>
      <c r="B908" s="3419" t="s">
        <v>24616</v>
      </c>
      <c r="C908" s="3419" t="s">
        <v>24617</v>
      </c>
      <c r="D908" s="3420" t="s">
        <v>971</v>
      </c>
      <c r="E908" s="3264"/>
      <c r="F908" s="3419" t="s">
        <v>22877</v>
      </c>
      <c r="G908" s="3264"/>
    </row>
    <row r="909" spans="1:8" ht="15.75" thickBot="1">
      <c r="A909" s="3419">
        <v>834</v>
      </c>
      <c r="B909" s="3419" t="s">
        <v>24615</v>
      </c>
      <c r="C909" s="3419" t="s">
        <v>24614</v>
      </c>
      <c r="D909" s="3420" t="s">
        <v>971</v>
      </c>
      <c r="E909" s="3264" t="s">
        <v>22626</v>
      </c>
      <c r="F909" s="3419" t="s">
        <v>22877</v>
      </c>
      <c r="G909" s="3264"/>
      <c r="H909" s="3404">
        <v>1</v>
      </c>
    </row>
    <row r="910" spans="1:8" ht="15.75" thickBot="1">
      <c r="A910" s="3419">
        <v>835</v>
      </c>
      <c r="B910" s="3419" t="s">
        <v>24146</v>
      </c>
      <c r="C910" s="3419" t="s">
        <v>24614</v>
      </c>
      <c r="D910" s="3420" t="s">
        <v>22599</v>
      </c>
      <c r="E910" s="3264"/>
      <c r="F910" s="3419" t="s">
        <v>22877</v>
      </c>
      <c r="G910" s="3264"/>
    </row>
    <row r="911" spans="1:8" ht="15.75" thickBot="1">
      <c r="A911" s="3419">
        <v>836</v>
      </c>
      <c r="B911" s="3419" t="s">
        <v>24612</v>
      </c>
      <c r="C911" s="3419" t="s">
        <v>24613</v>
      </c>
      <c r="D911" s="3420" t="s">
        <v>22599</v>
      </c>
      <c r="E911" s="3264"/>
      <c r="F911" s="3419" t="s">
        <v>22877</v>
      </c>
      <c r="G911" s="3264"/>
    </row>
    <row r="912" spans="1:8" ht="15.75" thickBot="1">
      <c r="A912" s="3419">
        <v>837</v>
      </c>
      <c r="B912" s="3419" t="s">
        <v>24610</v>
      </c>
      <c r="C912" s="3419" t="s">
        <v>24611</v>
      </c>
      <c r="D912" s="3420" t="s">
        <v>22599</v>
      </c>
      <c r="E912" s="3264" t="s">
        <v>27787</v>
      </c>
      <c r="F912" s="3419" t="s">
        <v>22877</v>
      </c>
      <c r="G912" s="3264"/>
      <c r="H912" s="3404">
        <v>1</v>
      </c>
    </row>
    <row r="913" spans="1:8" ht="15.75" thickBot="1">
      <c r="A913" s="3419">
        <v>838</v>
      </c>
      <c r="B913" s="3419" t="s">
        <v>24608</v>
      </c>
      <c r="C913" s="3419" t="s">
        <v>24609</v>
      </c>
      <c r="D913" s="3420" t="s">
        <v>971</v>
      </c>
      <c r="E913" s="3264" t="s">
        <v>22626</v>
      </c>
      <c r="F913" s="3419" t="s">
        <v>22877</v>
      </c>
      <c r="G913" s="3264"/>
      <c r="H913" s="3404">
        <v>1</v>
      </c>
    </row>
    <row r="914" spans="1:8" ht="15.75" thickBot="1">
      <c r="A914" s="3419">
        <v>839</v>
      </c>
      <c r="B914" s="3419" t="s">
        <v>24606</v>
      </c>
      <c r="C914" s="3419" t="s">
        <v>24607</v>
      </c>
      <c r="D914" s="3420" t="s">
        <v>971</v>
      </c>
      <c r="E914" s="3264"/>
      <c r="F914" s="3419" t="s">
        <v>6255</v>
      </c>
      <c r="G914" s="3264"/>
    </row>
    <row r="915" spans="1:8" ht="15.75" thickBot="1">
      <c r="A915" s="3419">
        <v>840</v>
      </c>
      <c r="B915" s="3419" t="s">
        <v>24604</v>
      </c>
      <c r="C915" s="3419" t="s">
        <v>24605</v>
      </c>
      <c r="D915" s="3420" t="s">
        <v>22596</v>
      </c>
      <c r="E915" s="3264"/>
      <c r="F915" s="3419" t="s">
        <v>22877</v>
      </c>
      <c r="G915" s="3264"/>
    </row>
    <row r="916" spans="1:8" ht="15.75" thickBot="1">
      <c r="A916" s="3419">
        <v>841</v>
      </c>
      <c r="B916" s="3419" t="s">
        <v>24602</v>
      </c>
      <c r="C916" s="3419" t="s">
        <v>24603</v>
      </c>
      <c r="D916" s="3420" t="s">
        <v>22596</v>
      </c>
      <c r="E916" s="3264" t="s">
        <v>22598</v>
      </c>
      <c r="F916" s="3419" t="s">
        <v>22877</v>
      </c>
      <c r="G916" s="3264"/>
      <c r="H916" s="3404">
        <v>1</v>
      </c>
    </row>
    <row r="917" spans="1:8" ht="15.75" thickBot="1">
      <c r="A917" s="3419">
        <v>842</v>
      </c>
      <c r="B917" s="3419" t="s">
        <v>24600</v>
      </c>
      <c r="C917" s="3419" t="s">
        <v>24601</v>
      </c>
      <c r="D917" s="3420" t="s">
        <v>22596</v>
      </c>
      <c r="E917" s="3264" t="s">
        <v>27788</v>
      </c>
      <c r="F917" s="3419" t="s">
        <v>22877</v>
      </c>
      <c r="G917" s="3264"/>
      <c r="H917" s="3404">
        <v>1</v>
      </c>
    </row>
    <row r="918" spans="1:8" ht="15.75" thickBot="1">
      <c r="A918" s="3419">
        <v>843</v>
      </c>
      <c r="B918" s="3419" t="s">
        <v>24598</v>
      </c>
      <c r="C918" s="3419" t="s">
        <v>24599</v>
      </c>
      <c r="D918" s="3420" t="s">
        <v>971</v>
      </c>
      <c r="E918" s="3264" t="s">
        <v>27788</v>
      </c>
      <c r="F918" s="3419" t="s">
        <v>6255</v>
      </c>
      <c r="G918" s="3264"/>
      <c r="H918" s="3404">
        <v>1</v>
      </c>
    </row>
    <row r="919" spans="1:8" ht="15.75" thickBot="1">
      <c r="A919" s="3419">
        <v>844</v>
      </c>
      <c r="B919" s="3419" t="s">
        <v>24596</v>
      </c>
      <c r="C919" s="3419" t="s">
        <v>24597</v>
      </c>
      <c r="D919" s="3420" t="s">
        <v>22596</v>
      </c>
      <c r="E919" s="3264"/>
      <c r="F919" s="3419" t="s">
        <v>22877</v>
      </c>
      <c r="G919" s="3264"/>
    </row>
    <row r="920" spans="1:8" ht="15.75" thickBot="1">
      <c r="A920" s="3419">
        <v>845</v>
      </c>
      <c r="B920" s="3419" t="s">
        <v>24594</v>
      </c>
      <c r="C920" s="3419" t="s">
        <v>24595</v>
      </c>
      <c r="D920" s="3420" t="s">
        <v>22596</v>
      </c>
      <c r="E920" s="3264" t="s">
        <v>22626</v>
      </c>
      <c r="F920" s="3419" t="s">
        <v>22877</v>
      </c>
      <c r="G920" s="3264"/>
      <c r="H920" s="3404">
        <v>1</v>
      </c>
    </row>
    <row r="921" spans="1:8" ht="15.75" thickBot="1">
      <c r="A921" s="3419">
        <v>846</v>
      </c>
      <c r="B921" s="3419" t="s">
        <v>24592</v>
      </c>
      <c r="C921" s="3419" t="s">
        <v>24593</v>
      </c>
      <c r="D921" s="3420" t="s">
        <v>22596</v>
      </c>
      <c r="E921" s="3264" t="s">
        <v>27788</v>
      </c>
      <c r="F921" s="3419" t="s">
        <v>22877</v>
      </c>
      <c r="G921" s="3264"/>
      <c r="H921" s="3404">
        <v>1</v>
      </c>
    </row>
    <row r="922" spans="1:8" ht="15.75" thickBot="1">
      <c r="A922" s="3419">
        <v>847</v>
      </c>
      <c r="B922" s="3419" t="s">
        <v>24590</v>
      </c>
      <c r="C922" s="3419" t="s">
        <v>24591</v>
      </c>
      <c r="D922" s="3420" t="s">
        <v>22596</v>
      </c>
      <c r="E922" s="3264"/>
      <c r="F922" s="3419" t="s">
        <v>22877</v>
      </c>
      <c r="G922" s="3264"/>
      <c r="H922" s="3404">
        <v>1</v>
      </c>
    </row>
    <row r="923" spans="1:8" ht="15.75" thickBot="1">
      <c r="A923" s="3419">
        <v>848</v>
      </c>
      <c r="B923" s="3419" t="s">
        <v>24589</v>
      </c>
      <c r="C923" s="3419" t="s">
        <v>24588</v>
      </c>
      <c r="D923" s="3420" t="s">
        <v>971</v>
      </c>
      <c r="E923" s="3264"/>
      <c r="F923" s="3419" t="s">
        <v>22877</v>
      </c>
      <c r="G923" s="3264"/>
      <c r="H923" s="3404">
        <v>1</v>
      </c>
    </row>
    <row r="924" spans="1:8" ht="15.75" thickBot="1">
      <c r="A924" s="3419">
        <v>849</v>
      </c>
      <c r="B924" s="3419" t="s">
        <v>24587</v>
      </c>
      <c r="C924" s="3419" t="s">
        <v>24588</v>
      </c>
      <c r="D924" s="3420" t="s">
        <v>22596</v>
      </c>
      <c r="E924" s="3264"/>
      <c r="F924" s="3419" t="s">
        <v>22877</v>
      </c>
      <c r="G924" s="3264"/>
      <c r="H924" s="3404">
        <v>1</v>
      </c>
    </row>
    <row r="925" spans="1:8" ht="15.75" thickBot="1">
      <c r="A925" s="3419">
        <v>850</v>
      </c>
      <c r="B925" s="3419" t="s">
        <v>24585</v>
      </c>
      <c r="C925" s="3419" t="s">
        <v>24586</v>
      </c>
      <c r="D925" s="3420" t="s">
        <v>971</v>
      </c>
      <c r="E925" s="3264"/>
      <c r="F925" s="3419" t="s">
        <v>22877</v>
      </c>
      <c r="G925" s="3264"/>
      <c r="H925" s="3404">
        <v>1</v>
      </c>
    </row>
    <row r="926" spans="1:8" ht="15.75" thickBot="1">
      <c r="A926" s="3419">
        <v>851</v>
      </c>
      <c r="B926" s="3419" t="s">
        <v>24583</v>
      </c>
      <c r="C926" s="3419" t="s">
        <v>24584</v>
      </c>
      <c r="D926" s="3420" t="s">
        <v>22596</v>
      </c>
      <c r="E926" s="3264"/>
      <c r="F926" s="3419" t="s">
        <v>22877</v>
      </c>
      <c r="G926" s="3264"/>
      <c r="H926" s="3404">
        <v>1</v>
      </c>
    </row>
    <row r="927" spans="1:8" ht="15.75" thickBot="1">
      <c r="A927" s="3419">
        <v>852</v>
      </c>
      <c r="B927" s="3419" t="s">
        <v>24581</v>
      </c>
      <c r="C927" s="3419" t="s">
        <v>24582</v>
      </c>
      <c r="D927" s="3420" t="s">
        <v>971</v>
      </c>
      <c r="E927" s="3264"/>
      <c r="F927" s="3419" t="s">
        <v>6255</v>
      </c>
      <c r="G927" s="3264"/>
      <c r="H927" s="3404">
        <v>1</v>
      </c>
    </row>
    <row r="928" spans="1:8" ht="15.75" thickBot="1">
      <c r="A928" s="3419">
        <v>853</v>
      </c>
      <c r="B928" s="3419" t="s">
        <v>24579</v>
      </c>
      <c r="C928" s="3419" t="s">
        <v>24580</v>
      </c>
      <c r="D928" s="3420" t="s">
        <v>22596</v>
      </c>
      <c r="E928" s="3264"/>
      <c r="F928" s="3419" t="s">
        <v>22877</v>
      </c>
      <c r="G928" s="3264"/>
      <c r="H928" s="3404">
        <v>1</v>
      </c>
    </row>
    <row r="929" spans="1:8" ht="15.75" thickBot="1">
      <c r="A929" s="3419">
        <v>854</v>
      </c>
      <c r="B929" s="3419" t="s">
        <v>24577</v>
      </c>
      <c r="C929" s="3419" t="s">
        <v>24578</v>
      </c>
      <c r="D929" s="3420" t="s">
        <v>22596</v>
      </c>
      <c r="E929" s="3264"/>
      <c r="F929" s="3419" t="s">
        <v>22877</v>
      </c>
      <c r="G929" s="3264"/>
      <c r="H929" s="3404">
        <v>1</v>
      </c>
    </row>
    <row r="930" spans="1:8" ht="15.75" thickBot="1">
      <c r="A930" s="3419">
        <v>855</v>
      </c>
      <c r="B930" s="3419" t="s">
        <v>24575</v>
      </c>
      <c r="C930" s="3419" t="s">
        <v>24576</v>
      </c>
      <c r="D930" s="3420" t="s">
        <v>22599</v>
      </c>
      <c r="E930" s="3264" t="s">
        <v>22614</v>
      </c>
      <c r="F930" s="3419" t="s">
        <v>22877</v>
      </c>
      <c r="G930" s="3264"/>
      <c r="H930" s="3404">
        <v>1</v>
      </c>
    </row>
    <row r="931" spans="1:8" ht="15.75" thickBot="1">
      <c r="A931" s="3419">
        <v>856</v>
      </c>
      <c r="B931" s="3419" t="s">
        <v>24573</v>
      </c>
      <c r="C931" s="3419" t="s">
        <v>24574</v>
      </c>
      <c r="D931" s="3420" t="s">
        <v>22596</v>
      </c>
      <c r="E931" s="3264"/>
      <c r="F931" s="3419" t="s">
        <v>22877</v>
      </c>
      <c r="G931" s="3264"/>
      <c r="H931" s="3404">
        <v>1</v>
      </c>
    </row>
    <row r="932" spans="1:8" ht="15.75" thickBot="1">
      <c r="A932" s="3419">
        <v>857</v>
      </c>
      <c r="B932" s="3419" t="s">
        <v>24571</v>
      </c>
      <c r="C932" s="3419" t="s">
        <v>24572</v>
      </c>
      <c r="D932" s="3420" t="s">
        <v>22596</v>
      </c>
      <c r="E932" s="3264"/>
      <c r="F932" s="3419" t="s">
        <v>6255</v>
      </c>
      <c r="G932" s="3264"/>
      <c r="H932" s="3404">
        <v>1</v>
      </c>
    </row>
    <row r="933" spans="1:8" ht="15.75" thickBot="1">
      <c r="A933" s="3419">
        <v>858</v>
      </c>
      <c r="B933" s="3419" t="s">
        <v>24569</v>
      </c>
      <c r="C933" s="3419" t="s">
        <v>24570</v>
      </c>
      <c r="D933" s="3420" t="s">
        <v>971</v>
      </c>
      <c r="E933" s="3264"/>
      <c r="F933" s="3419" t="s">
        <v>22877</v>
      </c>
      <c r="G933" s="3264"/>
      <c r="H933" s="3404">
        <v>1</v>
      </c>
    </row>
    <row r="934" spans="1:8" ht="15.75" thickBot="1">
      <c r="A934" s="3419">
        <v>859</v>
      </c>
      <c r="B934" s="3419" t="s">
        <v>24567</v>
      </c>
      <c r="C934" s="3419" t="s">
        <v>24568</v>
      </c>
      <c r="D934" s="3420" t="s">
        <v>22599</v>
      </c>
      <c r="E934" s="3264"/>
      <c r="F934" s="3419" t="s">
        <v>22877</v>
      </c>
      <c r="G934" s="3264"/>
      <c r="H934" s="3404">
        <v>1</v>
      </c>
    </row>
    <row r="935" spans="1:8" ht="15.75" thickBot="1">
      <c r="A935" s="3419">
        <v>860</v>
      </c>
      <c r="B935" s="3419" t="s">
        <v>24565</v>
      </c>
      <c r="C935" s="3419" t="s">
        <v>24566</v>
      </c>
      <c r="D935" s="3420" t="s">
        <v>22599</v>
      </c>
      <c r="E935" s="3264"/>
      <c r="F935" s="3419" t="s">
        <v>22877</v>
      </c>
      <c r="G935" s="3264"/>
      <c r="H935" s="3404">
        <v>1</v>
      </c>
    </row>
    <row r="936" spans="1:8" ht="15.75" thickBot="1">
      <c r="A936" s="3419">
        <v>861</v>
      </c>
      <c r="B936" s="3419" t="s">
        <v>24563</v>
      </c>
      <c r="C936" s="3419" t="s">
        <v>24564</v>
      </c>
      <c r="D936" s="3420" t="s">
        <v>971</v>
      </c>
      <c r="E936" s="3264"/>
      <c r="F936" s="3419" t="s">
        <v>22877</v>
      </c>
      <c r="G936" s="3264"/>
      <c r="H936" s="3404">
        <v>1</v>
      </c>
    </row>
    <row r="937" spans="1:8" ht="15.75" thickBot="1">
      <c r="A937" s="3419">
        <v>862</v>
      </c>
      <c r="B937" s="3419" t="s">
        <v>24561</v>
      </c>
      <c r="C937" s="3419" t="s">
        <v>24562</v>
      </c>
      <c r="D937" s="3420" t="s">
        <v>22599</v>
      </c>
      <c r="E937" s="3264"/>
      <c r="F937" s="3419" t="s">
        <v>22877</v>
      </c>
      <c r="G937" s="3264"/>
      <c r="H937" s="3404">
        <v>1</v>
      </c>
    </row>
    <row r="938" spans="1:8" ht="15.75" thickBot="1">
      <c r="A938" s="3419">
        <v>863</v>
      </c>
      <c r="B938" s="3419" t="s">
        <v>24559</v>
      </c>
      <c r="C938" s="3419" t="s">
        <v>24560</v>
      </c>
      <c r="D938" s="3420" t="s">
        <v>22599</v>
      </c>
      <c r="E938" s="3264"/>
      <c r="F938" s="3419" t="s">
        <v>22877</v>
      </c>
      <c r="G938" s="3264"/>
      <c r="H938" s="3404">
        <v>1</v>
      </c>
    </row>
    <row r="939" spans="1:8" ht="15.75" thickBot="1">
      <c r="A939" s="3419">
        <v>864</v>
      </c>
      <c r="B939" s="3419" t="s">
        <v>24557</v>
      </c>
      <c r="C939" s="3419" t="s">
        <v>24558</v>
      </c>
      <c r="D939" s="3420" t="s">
        <v>22599</v>
      </c>
      <c r="E939" s="3264"/>
      <c r="F939" s="3419" t="s">
        <v>22877</v>
      </c>
      <c r="G939" s="3264"/>
      <c r="H939" s="3404">
        <v>1</v>
      </c>
    </row>
    <row r="940" spans="1:8" ht="15.75" thickBot="1">
      <c r="A940" s="3419">
        <v>865</v>
      </c>
      <c r="B940" s="3419" t="s">
        <v>24555</v>
      </c>
      <c r="C940" s="3419" t="s">
        <v>24556</v>
      </c>
      <c r="D940" s="3420" t="s">
        <v>22599</v>
      </c>
      <c r="E940" s="3264"/>
      <c r="F940" s="3419" t="s">
        <v>22877</v>
      </c>
      <c r="G940" s="3264"/>
      <c r="H940" s="3404">
        <v>1</v>
      </c>
    </row>
    <row r="941" spans="1:8" ht="15.75" thickBot="1">
      <c r="A941" s="3419">
        <v>866</v>
      </c>
      <c r="B941" s="3419" t="s">
        <v>24553</v>
      </c>
      <c r="C941" s="3419" t="s">
        <v>24554</v>
      </c>
      <c r="D941" s="3420" t="s">
        <v>22596</v>
      </c>
      <c r="E941" s="3264"/>
      <c r="F941" s="3419" t="s">
        <v>22877</v>
      </c>
      <c r="G941" s="3264"/>
      <c r="H941" s="3404">
        <v>1</v>
      </c>
    </row>
    <row r="942" spans="1:8" ht="15.75" thickBot="1">
      <c r="A942" s="3419">
        <v>867</v>
      </c>
      <c r="B942" s="3419" t="s">
        <v>24551</v>
      </c>
      <c r="C942" s="3419" t="s">
        <v>24552</v>
      </c>
      <c r="D942" s="3420" t="s">
        <v>971</v>
      </c>
      <c r="E942" s="3264"/>
      <c r="F942" s="3419" t="s">
        <v>22877</v>
      </c>
      <c r="G942" s="3264"/>
      <c r="H942" s="3404">
        <v>1</v>
      </c>
    </row>
    <row r="943" spans="1:8" ht="15.75" thickBot="1">
      <c r="A943" s="3419">
        <v>868</v>
      </c>
      <c r="B943" s="3419" t="s">
        <v>24549</v>
      </c>
      <c r="C943" s="3419" t="s">
        <v>24550</v>
      </c>
      <c r="D943" s="3420" t="s">
        <v>971</v>
      </c>
      <c r="E943" s="3264"/>
      <c r="F943" s="3419" t="s">
        <v>22877</v>
      </c>
      <c r="G943" s="3264"/>
      <c r="H943" s="3404">
        <v>1</v>
      </c>
    </row>
    <row r="944" spans="1:8" ht="15.75" thickBot="1">
      <c r="A944" s="3419">
        <v>869</v>
      </c>
      <c r="B944" s="3419" t="s">
        <v>24547</v>
      </c>
      <c r="C944" s="3419" t="s">
        <v>24548</v>
      </c>
      <c r="D944" s="3420" t="s">
        <v>971</v>
      </c>
      <c r="E944" s="3264"/>
      <c r="F944" s="3419" t="s">
        <v>22877</v>
      </c>
      <c r="G944" s="3264"/>
      <c r="H944" s="3404">
        <v>1</v>
      </c>
    </row>
    <row r="945" spans="1:8" ht="15.75" thickBot="1">
      <c r="A945" s="3419">
        <v>870</v>
      </c>
      <c r="B945" s="3419" t="s">
        <v>24545</v>
      </c>
      <c r="C945" s="3419" t="s">
        <v>24546</v>
      </c>
      <c r="D945" s="3420" t="s">
        <v>22599</v>
      </c>
      <c r="E945" s="3264"/>
      <c r="F945" s="3419" t="s">
        <v>22877</v>
      </c>
      <c r="G945" s="3264"/>
      <c r="H945" s="3404">
        <v>1</v>
      </c>
    </row>
    <row r="946" spans="1:8" ht="15.75" thickBot="1">
      <c r="A946" s="3419">
        <v>871</v>
      </c>
      <c r="B946" s="3419" t="s">
        <v>24543</v>
      </c>
      <c r="C946" s="3419" t="s">
        <v>24544</v>
      </c>
      <c r="D946" s="3420" t="s">
        <v>22596</v>
      </c>
      <c r="E946" s="3264"/>
      <c r="F946" s="3419" t="s">
        <v>22877</v>
      </c>
      <c r="G946" s="3264"/>
      <c r="H946" s="3404">
        <v>1</v>
      </c>
    </row>
    <row r="947" spans="1:8" ht="15.75" thickBot="1">
      <c r="A947" s="3419">
        <v>872</v>
      </c>
      <c r="B947" s="3419" t="s">
        <v>24541</v>
      </c>
      <c r="C947" s="3419" t="s">
        <v>24542</v>
      </c>
      <c r="D947" s="3420" t="s">
        <v>22596</v>
      </c>
      <c r="E947" s="3264"/>
      <c r="F947" s="3419" t="s">
        <v>22877</v>
      </c>
      <c r="G947" s="3264"/>
      <c r="H947" s="3404">
        <v>1</v>
      </c>
    </row>
    <row r="948" spans="1:8" ht="15.75" thickBot="1">
      <c r="A948" s="3419">
        <v>873</v>
      </c>
      <c r="B948" s="3419" t="s">
        <v>24539</v>
      </c>
      <c r="C948" s="3419" t="s">
        <v>24540</v>
      </c>
      <c r="D948" s="3420" t="s">
        <v>22596</v>
      </c>
      <c r="E948" s="3264" t="s">
        <v>27677</v>
      </c>
      <c r="F948" s="3419" t="s">
        <v>22877</v>
      </c>
      <c r="G948" s="3264"/>
      <c r="H948" s="3404">
        <v>1</v>
      </c>
    </row>
    <row r="949" spans="1:8" ht="15.75" thickBot="1">
      <c r="A949" s="3419">
        <v>874</v>
      </c>
      <c r="B949" s="3419" t="s">
        <v>24537</v>
      </c>
      <c r="C949" s="3419" t="s">
        <v>24538</v>
      </c>
      <c r="D949" s="3420" t="s">
        <v>22596</v>
      </c>
      <c r="E949" s="3313"/>
      <c r="F949" s="3419" t="s">
        <v>22877</v>
      </c>
      <c r="G949" s="3264"/>
      <c r="H949" s="3404">
        <v>1</v>
      </c>
    </row>
    <row r="950" spans="1:8" ht="15.75" thickBot="1">
      <c r="A950" s="3419">
        <v>875</v>
      </c>
      <c r="B950" s="3419" t="s">
        <v>24535</v>
      </c>
      <c r="C950" s="3419" t="s">
        <v>24536</v>
      </c>
      <c r="D950" s="3420" t="s">
        <v>22596</v>
      </c>
      <c r="E950" s="3313"/>
      <c r="F950" s="3419" t="s">
        <v>6255</v>
      </c>
      <c r="G950" s="3264"/>
    </row>
    <row r="951" spans="1:8" ht="15.75" thickBot="1">
      <c r="A951" s="3419">
        <v>876</v>
      </c>
      <c r="B951" s="3419" t="s">
        <v>24533</v>
      </c>
      <c r="C951" s="3419" t="s">
        <v>24534</v>
      </c>
      <c r="D951" s="3420" t="s">
        <v>22599</v>
      </c>
      <c r="E951" s="3264"/>
      <c r="F951" s="3419" t="s">
        <v>6255</v>
      </c>
      <c r="G951" s="3264"/>
    </row>
    <row r="952" spans="1:8" ht="15.75" thickBot="1">
      <c r="A952" s="3419">
        <v>877</v>
      </c>
      <c r="B952" s="3419" t="s">
        <v>24531</v>
      </c>
      <c r="C952" s="3419" t="s">
        <v>24532</v>
      </c>
      <c r="D952" s="3420" t="s">
        <v>22599</v>
      </c>
      <c r="E952" s="3264"/>
      <c r="F952" s="3419" t="s">
        <v>22877</v>
      </c>
      <c r="G952" s="3264"/>
    </row>
    <row r="953" spans="1:8" ht="15.75" thickBot="1">
      <c r="A953" s="3419">
        <v>878</v>
      </c>
      <c r="B953" s="3419" t="s">
        <v>24529</v>
      </c>
      <c r="C953" s="3419" t="s">
        <v>24530</v>
      </c>
      <c r="D953" s="3420" t="s">
        <v>22599</v>
      </c>
      <c r="E953" s="3264" t="s">
        <v>22614</v>
      </c>
      <c r="F953" s="3419" t="s">
        <v>22877</v>
      </c>
      <c r="G953" s="3264"/>
      <c r="H953" s="3404">
        <v>1</v>
      </c>
    </row>
    <row r="954" spans="1:8" ht="15.75" thickBot="1">
      <c r="A954" s="3419">
        <v>879</v>
      </c>
      <c r="B954" s="3419" t="s">
        <v>24527</v>
      </c>
      <c r="C954" s="3419" t="s">
        <v>24528</v>
      </c>
      <c r="D954" s="3420" t="s">
        <v>22599</v>
      </c>
      <c r="E954" s="3264"/>
      <c r="F954" s="3419" t="s">
        <v>22877</v>
      </c>
      <c r="G954" s="3264"/>
    </row>
    <row r="955" spans="1:8" ht="15.75" thickBot="1">
      <c r="A955" s="3419">
        <v>880</v>
      </c>
      <c r="B955" s="3419" t="s">
        <v>24525</v>
      </c>
      <c r="C955" s="3419" t="s">
        <v>24526</v>
      </c>
      <c r="D955" s="3420" t="s">
        <v>22599</v>
      </c>
      <c r="E955" s="3264"/>
      <c r="F955" s="3419" t="s">
        <v>22877</v>
      </c>
      <c r="G955" s="3264"/>
    </row>
    <row r="956" spans="1:8" ht="15.75" thickBot="1">
      <c r="A956" s="3419">
        <v>881</v>
      </c>
      <c r="B956" s="3419" t="s">
        <v>24523</v>
      </c>
      <c r="C956" s="3419" t="s">
        <v>24524</v>
      </c>
      <c r="D956" s="3420" t="s">
        <v>22599</v>
      </c>
      <c r="E956" s="3264"/>
      <c r="F956" s="3419" t="s">
        <v>22877</v>
      </c>
      <c r="G956" s="3264"/>
    </row>
    <row r="957" spans="1:8" ht="15.75" thickBot="1">
      <c r="A957" s="3419">
        <v>882</v>
      </c>
      <c r="B957" s="3419" t="s">
        <v>24521</v>
      </c>
      <c r="C957" s="3419" t="s">
        <v>24522</v>
      </c>
      <c r="D957" s="3420" t="s">
        <v>22599</v>
      </c>
      <c r="E957" s="3264"/>
      <c r="F957" s="3419" t="s">
        <v>22877</v>
      </c>
      <c r="G957" s="3264"/>
    </row>
    <row r="958" spans="1:8" ht="15.75" thickBot="1">
      <c r="A958" s="3419">
        <v>883</v>
      </c>
      <c r="B958" s="3419" t="s">
        <v>24519</v>
      </c>
      <c r="C958" s="3419" t="s">
        <v>24520</v>
      </c>
      <c r="D958" s="3420" t="s">
        <v>22599</v>
      </c>
      <c r="E958" s="3264"/>
      <c r="F958" s="3419" t="s">
        <v>22877</v>
      </c>
      <c r="G958" s="3264"/>
    </row>
    <row r="959" spans="1:8" ht="15.75" thickBot="1">
      <c r="A959" s="3419">
        <v>884</v>
      </c>
      <c r="B959" s="3419" t="s">
        <v>24517</v>
      </c>
      <c r="C959" s="3419" t="s">
        <v>24518</v>
      </c>
      <c r="D959" s="3420" t="s">
        <v>971</v>
      </c>
      <c r="E959" s="3264"/>
      <c r="F959" s="3419" t="s">
        <v>22877</v>
      </c>
      <c r="G959" s="3264"/>
    </row>
    <row r="960" spans="1:8" ht="15.75" thickBot="1">
      <c r="A960" s="3419">
        <v>885</v>
      </c>
      <c r="B960" s="3419" t="s">
        <v>24515</v>
      </c>
      <c r="C960" s="3419" t="s">
        <v>24516</v>
      </c>
      <c r="D960" s="3420" t="s">
        <v>971</v>
      </c>
      <c r="E960" s="3264"/>
      <c r="F960" s="3419" t="s">
        <v>22877</v>
      </c>
      <c r="G960" s="3264"/>
    </row>
    <row r="961" spans="1:8" ht="15.75" thickBot="1">
      <c r="A961" s="3419">
        <v>886</v>
      </c>
      <c r="B961" s="3419" t="s">
        <v>24513</v>
      </c>
      <c r="C961" s="3419" t="s">
        <v>24514</v>
      </c>
      <c r="D961" s="3420" t="s">
        <v>971</v>
      </c>
      <c r="E961" s="3264"/>
      <c r="F961" s="3419" t="s">
        <v>22877</v>
      </c>
      <c r="G961" s="3264"/>
    </row>
    <row r="962" spans="1:8" ht="15.75" thickBot="1">
      <c r="A962" s="3419">
        <v>887</v>
      </c>
      <c r="B962" s="3419" t="s">
        <v>24511</v>
      </c>
      <c r="C962" s="3419" t="s">
        <v>24512</v>
      </c>
      <c r="D962" s="3420" t="s">
        <v>22596</v>
      </c>
      <c r="E962" s="3264"/>
      <c r="F962" s="3419" t="s">
        <v>22877</v>
      </c>
      <c r="G962" s="3264"/>
    </row>
    <row r="963" spans="1:8" ht="15.75" thickBot="1">
      <c r="A963" s="3419">
        <v>888</v>
      </c>
      <c r="B963" s="3419" t="s">
        <v>24509</v>
      </c>
      <c r="C963" s="3419" t="s">
        <v>24510</v>
      </c>
      <c r="D963" s="3420" t="s">
        <v>971</v>
      </c>
      <c r="E963" s="3264" t="s">
        <v>28130</v>
      </c>
      <c r="F963" s="3419" t="s">
        <v>22877</v>
      </c>
      <c r="G963" s="3264"/>
      <c r="H963" s="3404">
        <v>1</v>
      </c>
    </row>
    <row r="964" spans="1:8" ht="15.75" thickBot="1">
      <c r="A964" s="3419">
        <v>889</v>
      </c>
      <c r="B964" s="3419" t="s">
        <v>24507</v>
      </c>
      <c r="C964" s="3419" t="s">
        <v>24508</v>
      </c>
      <c r="D964" s="3420" t="s">
        <v>22596</v>
      </c>
      <c r="E964" s="3313"/>
      <c r="F964" s="3419" t="s">
        <v>22877</v>
      </c>
      <c r="G964" s="3264"/>
      <c r="H964" s="3404">
        <v>1</v>
      </c>
    </row>
    <row r="965" spans="1:8" ht="15.75" thickBot="1">
      <c r="A965" s="3419">
        <v>890</v>
      </c>
      <c r="B965" s="3419" t="s">
        <v>24505</v>
      </c>
      <c r="C965" s="3419" t="s">
        <v>24506</v>
      </c>
      <c r="D965" s="3420" t="s">
        <v>22596</v>
      </c>
      <c r="E965" s="3313"/>
      <c r="F965" s="3419" t="s">
        <v>22877</v>
      </c>
      <c r="G965" s="3264"/>
      <c r="H965" s="3404">
        <v>1</v>
      </c>
    </row>
    <row r="966" spans="1:8" ht="15.75" thickBot="1">
      <c r="A966" s="3419">
        <v>891</v>
      </c>
      <c r="B966" s="3419" t="s">
        <v>24503</v>
      </c>
      <c r="C966" s="3419" t="s">
        <v>24504</v>
      </c>
      <c r="D966" s="3420" t="s">
        <v>22596</v>
      </c>
      <c r="E966" s="3264" t="s">
        <v>27677</v>
      </c>
      <c r="F966" s="3419" t="s">
        <v>6255</v>
      </c>
      <c r="G966" s="3264"/>
      <c r="H966" s="3404">
        <v>1</v>
      </c>
    </row>
    <row r="967" spans="1:8" ht="15.75" thickBot="1">
      <c r="A967" s="3419">
        <v>892</v>
      </c>
      <c r="B967" s="3419" t="s">
        <v>24501</v>
      </c>
      <c r="C967" s="3419" t="s">
        <v>24502</v>
      </c>
      <c r="D967" s="3420" t="s">
        <v>22599</v>
      </c>
      <c r="E967" s="3264"/>
      <c r="F967" s="3419" t="s">
        <v>6255</v>
      </c>
      <c r="G967" s="3264"/>
    </row>
    <row r="968" spans="1:8" ht="15.75" thickBot="1">
      <c r="A968" s="3419">
        <v>893</v>
      </c>
      <c r="B968" s="3419" t="s">
        <v>24499</v>
      </c>
      <c r="C968" s="3419" t="s">
        <v>24500</v>
      </c>
      <c r="D968" s="3420" t="s">
        <v>971</v>
      </c>
      <c r="E968" s="3264" t="s">
        <v>27888</v>
      </c>
      <c r="F968" s="3419" t="s">
        <v>22877</v>
      </c>
      <c r="G968" s="3264"/>
      <c r="H968" s="3404">
        <v>1</v>
      </c>
    </row>
    <row r="969" spans="1:8" ht="15.75" thickBot="1">
      <c r="A969" s="3419">
        <v>894</v>
      </c>
      <c r="B969" s="3419" t="s">
        <v>24497</v>
      </c>
      <c r="C969" s="3419" t="s">
        <v>24498</v>
      </c>
      <c r="D969" s="3420" t="s">
        <v>22596</v>
      </c>
      <c r="E969" s="3313" t="s">
        <v>22598</v>
      </c>
      <c r="F969" s="3419" t="s">
        <v>22877</v>
      </c>
      <c r="G969" s="3264"/>
      <c r="H969" s="3404">
        <v>1</v>
      </c>
    </row>
    <row r="970" spans="1:8" ht="15.75" thickBot="1">
      <c r="A970" s="3419">
        <v>895</v>
      </c>
      <c r="B970" s="3419" t="s">
        <v>24495</v>
      </c>
      <c r="C970" s="3419" t="s">
        <v>24496</v>
      </c>
      <c r="D970" s="3420" t="s">
        <v>22599</v>
      </c>
      <c r="E970" s="3264"/>
      <c r="F970" s="3419" t="s">
        <v>22877</v>
      </c>
      <c r="G970" s="3264"/>
    </row>
    <row r="971" spans="1:8" ht="15.75" thickBot="1">
      <c r="A971" s="3419">
        <v>896</v>
      </c>
      <c r="B971" s="3419" t="s">
        <v>24493</v>
      </c>
      <c r="C971" s="3419" t="s">
        <v>24494</v>
      </c>
      <c r="D971" s="3420" t="s">
        <v>22596</v>
      </c>
      <c r="E971" s="3264" t="s">
        <v>27678</v>
      </c>
      <c r="F971" s="3419" t="s">
        <v>6255</v>
      </c>
      <c r="G971" s="3264"/>
      <c r="H971" s="3404">
        <v>1</v>
      </c>
    </row>
    <row r="972" spans="1:8" ht="15.75" thickBot="1">
      <c r="A972" s="3419">
        <v>897</v>
      </c>
      <c r="B972" s="3419" t="s">
        <v>24491</v>
      </c>
      <c r="C972" s="3419" t="s">
        <v>24492</v>
      </c>
      <c r="D972" s="3420" t="s">
        <v>22596</v>
      </c>
      <c r="E972" s="3264"/>
      <c r="F972" s="3419" t="s">
        <v>6255</v>
      </c>
      <c r="G972" s="3264"/>
      <c r="H972" s="3404">
        <v>1</v>
      </c>
    </row>
    <row r="973" spans="1:8" ht="15.75" thickBot="1">
      <c r="A973" s="3419">
        <v>898</v>
      </c>
      <c r="B973" s="3419" t="s">
        <v>24489</v>
      </c>
      <c r="C973" s="3419" t="s">
        <v>24490</v>
      </c>
      <c r="D973" s="3420" t="s">
        <v>22596</v>
      </c>
      <c r="E973" s="3264"/>
      <c r="F973" s="3419" t="s">
        <v>6255</v>
      </c>
      <c r="G973" s="3264"/>
      <c r="H973" s="3404">
        <v>1</v>
      </c>
    </row>
    <row r="974" spans="1:8" ht="15.75" thickBot="1">
      <c r="A974" s="3419">
        <v>899</v>
      </c>
      <c r="B974" s="3419" t="s">
        <v>24487</v>
      </c>
      <c r="C974" s="3419" t="s">
        <v>24488</v>
      </c>
      <c r="D974" s="3420" t="s">
        <v>22596</v>
      </c>
      <c r="E974" s="3264"/>
      <c r="F974" s="3419" t="s">
        <v>22877</v>
      </c>
      <c r="G974" s="3264"/>
      <c r="H974" s="3404">
        <v>1</v>
      </c>
    </row>
    <row r="975" spans="1:8" ht="15.75" thickBot="1">
      <c r="A975" s="3419">
        <v>900</v>
      </c>
      <c r="B975" s="3419" t="s">
        <v>24485</v>
      </c>
      <c r="C975" s="3419" t="s">
        <v>24486</v>
      </c>
      <c r="D975" s="3420" t="s">
        <v>22600</v>
      </c>
      <c r="E975" s="3264" t="s">
        <v>27913</v>
      </c>
      <c r="F975" s="3419" t="s">
        <v>6255</v>
      </c>
      <c r="G975" s="3264" t="s">
        <v>27914</v>
      </c>
      <c r="H975" s="3404">
        <v>1</v>
      </c>
    </row>
    <row r="976" spans="1:8" ht="15.75" thickBot="1">
      <c r="A976" s="3419">
        <v>901</v>
      </c>
      <c r="B976" s="3419" t="s">
        <v>24483</v>
      </c>
      <c r="C976" s="3419" t="s">
        <v>24484</v>
      </c>
      <c r="D976" s="3420" t="s">
        <v>971</v>
      </c>
      <c r="E976" s="3264" t="s">
        <v>22598</v>
      </c>
      <c r="F976" s="3419" t="s">
        <v>6587</v>
      </c>
      <c r="G976" s="3264"/>
      <c r="H976" s="3404">
        <v>1</v>
      </c>
    </row>
    <row r="977" spans="1:8" ht="15.75" thickBot="1">
      <c r="A977" s="3419">
        <v>902</v>
      </c>
      <c r="B977" s="3419" t="s">
        <v>28131</v>
      </c>
      <c r="C977" s="3419" t="s">
        <v>24482</v>
      </c>
      <c r="D977" s="3420" t="s">
        <v>971</v>
      </c>
      <c r="E977" s="3313"/>
      <c r="F977" s="3419" t="s">
        <v>6587</v>
      </c>
      <c r="G977" s="3264"/>
      <c r="H977" s="3404">
        <v>1</v>
      </c>
    </row>
    <row r="978" spans="1:8" ht="15.75" thickBot="1">
      <c r="A978" s="3419">
        <v>903</v>
      </c>
      <c r="B978" s="3419" t="s">
        <v>24480</v>
      </c>
      <c r="C978" s="3419" t="s">
        <v>24481</v>
      </c>
      <c r="D978" s="3420" t="s">
        <v>971</v>
      </c>
      <c r="E978" s="3264"/>
      <c r="F978" s="3419" t="s">
        <v>22877</v>
      </c>
      <c r="G978" s="3264"/>
    </row>
    <row r="979" spans="1:8" ht="15.75" thickBot="1">
      <c r="A979" s="3419">
        <v>904</v>
      </c>
      <c r="B979" s="3419" t="s">
        <v>24478</v>
      </c>
      <c r="C979" s="3419" t="s">
        <v>24479</v>
      </c>
      <c r="D979" s="3420" t="s">
        <v>22596</v>
      </c>
      <c r="E979" s="3264"/>
      <c r="F979" s="3419" t="s">
        <v>22877</v>
      </c>
      <c r="G979" s="3264"/>
    </row>
    <row r="980" spans="1:8" ht="15.75" thickBot="1">
      <c r="A980" s="3419">
        <v>905</v>
      </c>
      <c r="B980" s="3419" t="s">
        <v>24476</v>
      </c>
      <c r="C980" s="3419" t="s">
        <v>24477</v>
      </c>
      <c r="D980" s="3420" t="s">
        <v>22599</v>
      </c>
      <c r="E980" s="3264"/>
      <c r="F980" s="3419" t="s">
        <v>6255</v>
      </c>
      <c r="G980" s="3264"/>
    </row>
    <row r="981" spans="1:8" ht="15.75" thickBot="1">
      <c r="A981" s="3419">
        <v>906</v>
      </c>
      <c r="B981" s="3419" t="s">
        <v>24474</v>
      </c>
      <c r="C981" s="3419" t="s">
        <v>24475</v>
      </c>
      <c r="D981" s="3420" t="s">
        <v>22599</v>
      </c>
      <c r="E981" s="3264"/>
      <c r="F981" s="3419" t="s">
        <v>6255</v>
      </c>
      <c r="G981" s="3264"/>
    </row>
    <row r="982" spans="1:8" ht="15.75" thickBot="1">
      <c r="A982" s="3419">
        <v>907</v>
      </c>
      <c r="B982" s="3419" t="s">
        <v>24472</v>
      </c>
      <c r="C982" s="3419" t="s">
        <v>24473</v>
      </c>
      <c r="D982" s="3420" t="s">
        <v>22599</v>
      </c>
      <c r="E982" s="3264"/>
      <c r="F982" s="3419" t="s">
        <v>6255</v>
      </c>
      <c r="G982" s="3264"/>
    </row>
    <row r="983" spans="1:8" ht="15.75" thickBot="1">
      <c r="A983" s="3419">
        <v>908</v>
      </c>
      <c r="B983" s="3419" t="s">
        <v>24470</v>
      </c>
      <c r="C983" s="3419" t="s">
        <v>24471</v>
      </c>
      <c r="D983" s="3420" t="s">
        <v>22596</v>
      </c>
      <c r="E983" s="3265"/>
      <c r="F983" s="3419" t="s">
        <v>22877</v>
      </c>
      <c r="G983" s="3264"/>
      <c r="H983" s="3404">
        <v>1</v>
      </c>
    </row>
    <row r="984" spans="1:8" ht="15.75" thickBot="1">
      <c r="A984" s="3419">
        <v>909</v>
      </c>
      <c r="B984" s="3419" t="s">
        <v>24468</v>
      </c>
      <c r="C984" s="3419" t="s">
        <v>24469</v>
      </c>
      <c r="D984" s="3420" t="s">
        <v>971</v>
      </c>
      <c r="E984" s="3264"/>
      <c r="F984" s="3419" t="s">
        <v>22877</v>
      </c>
      <c r="G984" s="3264"/>
    </row>
    <row r="985" spans="1:8" ht="15.75" thickBot="1">
      <c r="A985" s="3419">
        <v>910</v>
      </c>
      <c r="B985" s="3419" t="s">
        <v>24466</v>
      </c>
      <c r="C985" s="3419" t="s">
        <v>24467</v>
      </c>
      <c r="D985" s="3420" t="s">
        <v>22599</v>
      </c>
      <c r="E985" s="3264" t="s">
        <v>27788</v>
      </c>
      <c r="F985" s="3419" t="s">
        <v>6255</v>
      </c>
      <c r="G985" s="3264"/>
      <c r="H985" s="3404">
        <v>1</v>
      </c>
    </row>
    <row r="986" spans="1:8" ht="15.75" thickBot="1">
      <c r="A986" s="3419"/>
      <c r="B986" s="3419"/>
      <c r="C986" s="3419"/>
      <c r="D986" s="3420" t="s">
        <v>971</v>
      </c>
      <c r="E986" s="3264" t="s">
        <v>28135</v>
      </c>
      <c r="F986" s="3419" t="s">
        <v>6255</v>
      </c>
      <c r="G986" s="3264" t="s">
        <v>28124</v>
      </c>
    </row>
    <row r="987" spans="1:8" ht="15.75" thickBot="1">
      <c r="A987" s="3419">
        <v>911</v>
      </c>
      <c r="B987" s="3419" t="s">
        <v>24464</v>
      </c>
      <c r="C987" s="3419" t="s">
        <v>24465</v>
      </c>
      <c r="D987" s="3420" t="s">
        <v>22599</v>
      </c>
      <c r="E987" s="3264"/>
      <c r="F987" s="3419" t="s">
        <v>6255</v>
      </c>
      <c r="G987" s="3264"/>
    </row>
    <row r="988" spans="1:8" ht="15.75" thickBot="1">
      <c r="A988" s="3419">
        <v>912</v>
      </c>
      <c r="B988" s="3419" t="s">
        <v>24462</v>
      </c>
      <c r="C988" s="3419" t="s">
        <v>24463</v>
      </c>
      <c r="D988" s="3420" t="s">
        <v>22599</v>
      </c>
      <c r="E988" s="3264" t="s">
        <v>22604</v>
      </c>
      <c r="F988" s="3419" t="s">
        <v>6255</v>
      </c>
      <c r="G988" s="3264"/>
      <c r="H988" s="3404">
        <v>1</v>
      </c>
    </row>
    <row r="989" spans="1:8" ht="15.75" thickBot="1">
      <c r="A989" s="3419">
        <v>913</v>
      </c>
      <c r="B989" s="3419" t="s">
        <v>24460</v>
      </c>
      <c r="C989" s="3419" t="s">
        <v>24461</v>
      </c>
      <c r="D989" s="3420" t="s">
        <v>971</v>
      </c>
      <c r="E989" s="3264"/>
      <c r="F989" s="3419" t="s">
        <v>22877</v>
      </c>
      <c r="G989" s="3264"/>
      <c r="H989" s="3404">
        <v>1</v>
      </c>
    </row>
    <row r="990" spans="1:8" ht="15.75" thickBot="1">
      <c r="A990" s="3419">
        <v>914</v>
      </c>
      <c r="B990" s="3419" t="s">
        <v>24458</v>
      </c>
      <c r="C990" s="3419" t="s">
        <v>24459</v>
      </c>
      <c r="D990" s="3420" t="s">
        <v>22596</v>
      </c>
      <c r="E990" s="3264"/>
      <c r="F990" s="3419" t="s">
        <v>22877</v>
      </c>
      <c r="G990" s="3264"/>
      <c r="H990" s="3404">
        <v>1</v>
      </c>
    </row>
    <row r="991" spans="1:8" ht="15.75" thickBot="1">
      <c r="A991" s="3419">
        <v>915</v>
      </c>
      <c r="B991" s="3419" t="s">
        <v>24456</v>
      </c>
      <c r="C991" s="3419" t="s">
        <v>24457</v>
      </c>
      <c r="D991" s="3420" t="s">
        <v>22599</v>
      </c>
      <c r="E991" s="3265"/>
      <c r="F991" s="3419" t="s">
        <v>6255</v>
      </c>
      <c r="G991" s="3264"/>
      <c r="H991" s="3404">
        <v>1</v>
      </c>
    </row>
    <row r="992" spans="1:8" ht="15.75" thickBot="1">
      <c r="A992" s="3419">
        <v>916</v>
      </c>
      <c r="B992" s="3419" t="s">
        <v>24454</v>
      </c>
      <c r="C992" s="3419" t="s">
        <v>24455</v>
      </c>
      <c r="D992" s="3420" t="s">
        <v>971</v>
      </c>
      <c r="E992" s="3264" t="s">
        <v>28136</v>
      </c>
      <c r="F992" s="3419" t="s">
        <v>22877</v>
      </c>
      <c r="G992" s="3264"/>
      <c r="H992" s="3404">
        <v>1</v>
      </c>
    </row>
    <row r="993" spans="1:8" ht="15.75" thickBot="1">
      <c r="A993" s="3419">
        <v>917</v>
      </c>
      <c r="B993" s="3419" t="s">
        <v>24452</v>
      </c>
      <c r="C993" s="3419" t="s">
        <v>24453</v>
      </c>
      <c r="D993" s="3420" t="s">
        <v>22596</v>
      </c>
      <c r="E993" s="3264"/>
      <c r="F993" s="3419" t="s">
        <v>6255</v>
      </c>
      <c r="G993" s="3264"/>
      <c r="H993" s="3404">
        <v>1</v>
      </c>
    </row>
    <row r="994" spans="1:8" ht="15.75" thickBot="1">
      <c r="A994" s="3419">
        <v>918</v>
      </c>
      <c r="B994" s="3419" t="s">
        <v>24449</v>
      </c>
      <c r="C994" s="3419" t="s">
        <v>24450</v>
      </c>
      <c r="D994" s="3420" t="s">
        <v>22600</v>
      </c>
      <c r="E994" s="3264"/>
      <c r="F994" s="3419" t="s">
        <v>6255</v>
      </c>
      <c r="G994" s="3264"/>
      <c r="H994" s="3404">
        <v>1</v>
      </c>
    </row>
    <row r="995" spans="1:8" ht="15.75" thickBot="1">
      <c r="A995" s="3419">
        <v>919</v>
      </c>
      <c r="B995" s="3419" t="s">
        <v>24447</v>
      </c>
      <c r="C995" s="3419" t="s">
        <v>24448</v>
      </c>
      <c r="D995" s="3420" t="s">
        <v>22600</v>
      </c>
      <c r="E995" s="3264" t="s">
        <v>27670</v>
      </c>
      <c r="F995" s="3419" t="s">
        <v>6255</v>
      </c>
      <c r="G995" s="3264"/>
      <c r="H995" s="3404">
        <v>1</v>
      </c>
    </row>
    <row r="996" spans="1:8" ht="15.75" thickBot="1">
      <c r="A996" s="3419">
        <v>920</v>
      </c>
      <c r="B996" s="3419" t="s">
        <v>24445</v>
      </c>
      <c r="C996" s="3419" t="s">
        <v>24446</v>
      </c>
      <c r="D996" s="3420" t="s">
        <v>22600</v>
      </c>
      <c r="E996" s="3265"/>
      <c r="F996" s="3419" t="s">
        <v>6255</v>
      </c>
      <c r="G996" s="3264"/>
      <c r="H996" s="3404">
        <v>1</v>
      </c>
    </row>
    <row r="997" spans="1:8" ht="15.75" thickBot="1">
      <c r="A997" s="3419">
        <v>921</v>
      </c>
      <c r="B997" s="3419" t="s">
        <v>24443</v>
      </c>
      <c r="C997" s="3419" t="s">
        <v>24444</v>
      </c>
      <c r="D997" s="3420" t="s">
        <v>22596</v>
      </c>
      <c r="E997" s="3264"/>
      <c r="F997" s="3419" t="s">
        <v>22877</v>
      </c>
      <c r="G997" s="3264"/>
      <c r="H997" s="3404">
        <v>1</v>
      </c>
    </row>
    <row r="998" spans="1:8" ht="15.75" thickBot="1">
      <c r="A998" s="3419">
        <v>922</v>
      </c>
      <c r="B998" s="3419" t="s">
        <v>24440</v>
      </c>
      <c r="C998" s="3419" t="s">
        <v>24442</v>
      </c>
      <c r="D998" s="3420" t="s">
        <v>971</v>
      </c>
      <c r="E998" s="3264" t="s">
        <v>27892</v>
      </c>
      <c r="F998" s="3419" t="s">
        <v>22877</v>
      </c>
      <c r="G998" s="3264" t="s">
        <v>27899</v>
      </c>
      <c r="H998" s="3404">
        <v>1</v>
      </c>
    </row>
    <row r="999" spans="1:8" ht="15.75" thickBot="1">
      <c r="A999" s="3419">
        <v>923</v>
      </c>
      <c r="B999" s="3419" t="s">
        <v>24440</v>
      </c>
      <c r="C999" s="3419" t="s">
        <v>24441</v>
      </c>
      <c r="D999" s="3420" t="s">
        <v>971</v>
      </c>
      <c r="E999" s="3264" t="s">
        <v>27913</v>
      </c>
      <c r="F999" s="3419" t="s">
        <v>22877</v>
      </c>
      <c r="G999" s="3264"/>
      <c r="H999" s="3404">
        <v>1</v>
      </c>
    </row>
    <row r="1000" spans="1:8" ht="15.75" thickBot="1">
      <c r="A1000" s="3419">
        <v>924</v>
      </c>
      <c r="B1000" s="3419" t="s">
        <v>24438</v>
      </c>
      <c r="C1000" s="3419" t="s">
        <v>24439</v>
      </c>
      <c r="D1000" s="3420" t="s">
        <v>971</v>
      </c>
      <c r="E1000" s="3264"/>
      <c r="F1000" s="3419" t="s">
        <v>6255</v>
      </c>
      <c r="G1000" s="3264"/>
      <c r="H1000" s="3404">
        <v>1</v>
      </c>
    </row>
    <row r="1001" spans="1:8" ht="15.75" thickBot="1">
      <c r="A1001" s="3419">
        <v>925</v>
      </c>
      <c r="B1001" s="3419" t="s">
        <v>24436</v>
      </c>
      <c r="C1001" s="3419" t="s">
        <v>24437</v>
      </c>
      <c r="D1001" s="3420" t="s">
        <v>971</v>
      </c>
      <c r="E1001" s="3265"/>
      <c r="F1001" s="3419" t="s">
        <v>6255</v>
      </c>
      <c r="G1001" s="3264"/>
      <c r="H1001" s="3404">
        <v>1</v>
      </c>
    </row>
    <row r="1002" spans="1:8" ht="15.75" thickBot="1">
      <c r="A1002" s="3419">
        <v>926</v>
      </c>
      <c r="B1002" s="3419" t="s">
        <v>24434</v>
      </c>
      <c r="C1002" s="3419" t="s">
        <v>24435</v>
      </c>
      <c r="D1002" s="3420" t="s">
        <v>22600</v>
      </c>
      <c r="E1002" s="3265"/>
      <c r="F1002" s="3419" t="s">
        <v>6255</v>
      </c>
      <c r="G1002" s="3264"/>
      <c r="H1002" s="3404">
        <v>1</v>
      </c>
    </row>
    <row r="1003" spans="1:8" ht="15.75" thickBot="1">
      <c r="A1003" s="3419">
        <v>927</v>
      </c>
      <c r="B1003" s="3419" t="s">
        <v>24432</v>
      </c>
      <c r="C1003" s="3419" t="s">
        <v>24433</v>
      </c>
      <c r="D1003" s="3420" t="s">
        <v>22600</v>
      </c>
      <c r="E1003" s="3265"/>
      <c r="F1003" s="3419" t="s">
        <v>6255</v>
      </c>
      <c r="G1003" s="3264"/>
      <c r="H1003" s="3407">
        <v>1</v>
      </c>
    </row>
    <row r="1004" spans="1:8" ht="15.75" thickBot="1">
      <c r="A1004" s="3419">
        <v>928</v>
      </c>
      <c r="B1004" s="3419" t="s">
        <v>24430</v>
      </c>
      <c r="C1004" s="3419" t="s">
        <v>24431</v>
      </c>
      <c r="D1004" s="3420" t="s">
        <v>22600</v>
      </c>
      <c r="E1004" s="3264"/>
      <c r="F1004" s="3419" t="s">
        <v>6255</v>
      </c>
      <c r="G1004" s="3264"/>
      <c r="H1004" s="3407">
        <v>1</v>
      </c>
    </row>
    <row r="1005" spans="1:8" ht="15.75" thickBot="1">
      <c r="A1005" s="3419">
        <v>929</v>
      </c>
      <c r="B1005" s="3419" t="s">
        <v>24428</v>
      </c>
      <c r="C1005" s="3419" t="s">
        <v>24429</v>
      </c>
      <c r="D1005" s="3420" t="s">
        <v>22600</v>
      </c>
      <c r="E1005" s="3264"/>
      <c r="F1005" s="3419" t="s">
        <v>6255</v>
      </c>
      <c r="G1005" s="3264"/>
      <c r="H1005" s="3407">
        <v>1</v>
      </c>
    </row>
    <row r="1006" spans="1:8" ht="15.75" thickBot="1">
      <c r="A1006" s="3419">
        <v>930</v>
      </c>
      <c r="B1006" s="3419" t="s">
        <v>24426</v>
      </c>
      <c r="C1006" s="3419" t="s">
        <v>24427</v>
      </c>
      <c r="D1006" s="3420" t="s">
        <v>22599</v>
      </c>
      <c r="E1006" s="3265"/>
      <c r="F1006" s="3419" t="s">
        <v>6255</v>
      </c>
      <c r="G1006" s="3264"/>
      <c r="H1006" s="3407">
        <v>1</v>
      </c>
    </row>
    <row r="1007" spans="1:8" ht="15.75" thickBot="1">
      <c r="A1007" s="3419">
        <v>931</v>
      </c>
      <c r="B1007" s="3419" t="s">
        <v>24424</v>
      </c>
      <c r="C1007" s="3419" t="s">
        <v>24425</v>
      </c>
      <c r="D1007" s="3420" t="s">
        <v>22600</v>
      </c>
      <c r="E1007" s="3265"/>
      <c r="F1007" s="3419" t="s">
        <v>6255</v>
      </c>
      <c r="G1007" s="3264"/>
      <c r="H1007" s="3404">
        <v>1</v>
      </c>
    </row>
    <row r="1008" spans="1:8" ht="15.75" thickBot="1">
      <c r="A1008" s="3419">
        <v>932</v>
      </c>
      <c r="B1008" s="3419" t="s">
        <v>24422</v>
      </c>
      <c r="C1008" s="3419" t="s">
        <v>24423</v>
      </c>
      <c r="D1008" s="3420" t="s">
        <v>22600</v>
      </c>
      <c r="E1008" s="3264"/>
      <c r="F1008" s="3419" t="s">
        <v>6255</v>
      </c>
      <c r="G1008" s="3264"/>
      <c r="H1008" s="3404">
        <v>1</v>
      </c>
    </row>
    <row r="1009" spans="1:8" ht="15.75" thickBot="1">
      <c r="A1009" s="3419">
        <v>933</v>
      </c>
      <c r="B1009" s="3419" t="s">
        <v>24420</v>
      </c>
      <c r="C1009" s="3419" t="s">
        <v>24421</v>
      </c>
      <c r="D1009" s="3420" t="s">
        <v>22600</v>
      </c>
      <c r="E1009" s="3264" t="s">
        <v>22627</v>
      </c>
      <c r="F1009" s="3419" t="s">
        <v>6255</v>
      </c>
      <c r="G1009" s="3264"/>
      <c r="H1009" s="3404">
        <v>1</v>
      </c>
    </row>
    <row r="1010" spans="1:8" ht="15.75" thickBot="1">
      <c r="A1010" s="3419">
        <v>934</v>
      </c>
      <c r="B1010" s="3419" t="s">
        <v>24418</v>
      </c>
      <c r="C1010" s="3419" t="s">
        <v>24419</v>
      </c>
      <c r="D1010" s="3420" t="s">
        <v>22600</v>
      </c>
      <c r="E1010" s="3264"/>
      <c r="F1010" s="3419" t="s">
        <v>6255</v>
      </c>
      <c r="G1010" s="3264"/>
      <c r="H1010" s="3404">
        <v>1</v>
      </c>
    </row>
    <row r="1011" spans="1:8" ht="15.75" thickBot="1">
      <c r="A1011" s="3419">
        <v>935</v>
      </c>
      <c r="B1011" s="3419" t="s">
        <v>24416</v>
      </c>
      <c r="C1011" s="3419" t="s">
        <v>24417</v>
      </c>
      <c r="D1011" s="3420" t="s">
        <v>22600</v>
      </c>
      <c r="E1011" s="3264"/>
      <c r="F1011" s="3419" t="s">
        <v>6255</v>
      </c>
      <c r="G1011" s="3264"/>
      <c r="H1011" s="3404">
        <v>1</v>
      </c>
    </row>
    <row r="1012" spans="1:8" ht="15.75" thickBot="1">
      <c r="A1012" s="3419">
        <v>936</v>
      </c>
      <c r="B1012" s="3419" t="s">
        <v>24414</v>
      </c>
      <c r="C1012" s="3419" t="s">
        <v>24415</v>
      </c>
      <c r="D1012" s="3420" t="s">
        <v>22600</v>
      </c>
      <c r="E1012" s="3264"/>
      <c r="F1012" s="3419" t="s">
        <v>6255</v>
      </c>
      <c r="G1012" s="3264"/>
      <c r="H1012" s="3404">
        <v>1</v>
      </c>
    </row>
    <row r="1013" spans="1:8" ht="15.75" thickBot="1">
      <c r="A1013" s="3419">
        <v>937</v>
      </c>
      <c r="B1013" s="3419" t="s">
        <v>24412</v>
      </c>
      <c r="C1013" s="3419" t="s">
        <v>24413</v>
      </c>
      <c r="D1013" s="3420" t="s">
        <v>22600</v>
      </c>
      <c r="E1013" s="3264"/>
      <c r="F1013" s="3419" t="s">
        <v>6255</v>
      </c>
      <c r="G1013" s="3264"/>
      <c r="H1013" s="3404">
        <v>1</v>
      </c>
    </row>
    <row r="1014" spans="1:8" ht="15.75" thickBot="1">
      <c r="A1014" s="3419">
        <v>938</v>
      </c>
      <c r="B1014" s="3419" t="s">
        <v>24410</v>
      </c>
      <c r="C1014" s="3419" t="s">
        <v>24411</v>
      </c>
      <c r="D1014" s="3420" t="s">
        <v>22600</v>
      </c>
      <c r="E1014" s="3264"/>
      <c r="F1014" s="3419" t="s">
        <v>6255</v>
      </c>
      <c r="G1014" s="3264"/>
      <c r="H1014" s="3404">
        <v>1</v>
      </c>
    </row>
    <row r="1015" spans="1:8" ht="15.75" thickBot="1">
      <c r="A1015" s="3419">
        <v>939</v>
      </c>
      <c r="B1015" s="3419" t="s">
        <v>24408</v>
      </c>
      <c r="C1015" s="3419" t="s">
        <v>24409</v>
      </c>
      <c r="D1015" s="3420" t="s">
        <v>22600</v>
      </c>
      <c r="E1015" s="3264"/>
      <c r="F1015" s="3419" t="s">
        <v>6255</v>
      </c>
      <c r="G1015" s="3264"/>
      <c r="H1015" s="3404">
        <v>1</v>
      </c>
    </row>
    <row r="1016" spans="1:8" ht="15.75" thickBot="1">
      <c r="A1016" s="3419">
        <v>940</v>
      </c>
      <c r="B1016" s="3419" t="s">
        <v>24406</v>
      </c>
      <c r="C1016" s="3419" t="s">
        <v>24407</v>
      </c>
      <c r="D1016" s="3420" t="s">
        <v>22600</v>
      </c>
      <c r="E1016" s="3264"/>
      <c r="F1016" s="3419" t="s">
        <v>6255</v>
      </c>
      <c r="G1016" s="3264"/>
      <c r="H1016" s="3404">
        <v>1</v>
      </c>
    </row>
    <row r="1017" spans="1:8" ht="15.75" thickBot="1">
      <c r="A1017" s="3419">
        <v>941</v>
      </c>
      <c r="B1017" s="3419" t="s">
        <v>24404</v>
      </c>
      <c r="C1017" s="3419" t="s">
        <v>24405</v>
      </c>
      <c r="D1017" s="3420" t="s">
        <v>22599</v>
      </c>
      <c r="E1017" s="3264"/>
      <c r="F1017" s="3419" t="s">
        <v>22877</v>
      </c>
      <c r="G1017" s="3264"/>
      <c r="H1017" s="3404">
        <v>1</v>
      </c>
    </row>
    <row r="1018" spans="1:8" ht="15.75" thickBot="1">
      <c r="A1018" s="3419">
        <v>942</v>
      </c>
      <c r="B1018" s="3419" t="s">
        <v>24402</v>
      </c>
      <c r="C1018" s="3419" t="s">
        <v>24403</v>
      </c>
      <c r="D1018" s="3420" t="s">
        <v>22599</v>
      </c>
      <c r="E1018" s="3264"/>
      <c r="F1018" s="3419" t="s">
        <v>22877</v>
      </c>
      <c r="G1018" s="3264"/>
      <c r="H1018" s="3404">
        <v>1</v>
      </c>
    </row>
    <row r="1019" spans="1:8" ht="15.75" thickBot="1">
      <c r="A1019" s="3419">
        <v>943</v>
      </c>
      <c r="B1019" s="3419" t="s">
        <v>24400</v>
      </c>
      <c r="C1019" s="3419" t="s">
        <v>24401</v>
      </c>
      <c r="D1019" s="3420" t="s">
        <v>22596</v>
      </c>
      <c r="E1019" s="3264"/>
      <c r="F1019" s="3419" t="s">
        <v>6255</v>
      </c>
      <c r="G1019" s="3264"/>
      <c r="H1019" s="3404">
        <v>1</v>
      </c>
    </row>
    <row r="1020" spans="1:8" ht="15.75" thickBot="1">
      <c r="A1020" s="3419">
        <v>944</v>
      </c>
      <c r="B1020" s="3419" t="s">
        <v>24398</v>
      </c>
      <c r="C1020" s="3419" t="s">
        <v>24399</v>
      </c>
      <c r="D1020" s="3420" t="s">
        <v>22596</v>
      </c>
      <c r="E1020" s="3264"/>
      <c r="F1020" s="3419" t="s">
        <v>6255</v>
      </c>
      <c r="G1020" s="3264"/>
      <c r="H1020" s="3404">
        <v>1</v>
      </c>
    </row>
    <row r="1021" spans="1:8" ht="15.75" thickBot="1">
      <c r="A1021" s="3419">
        <v>945</v>
      </c>
      <c r="B1021" s="3419" t="s">
        <v>24396</v>
      </c>
      <c r="C1021" s="3419" t="s">
        <v>24397</v>
      </c>
      <c r="D1021" s="3420" t="s">
        <v>22599</v>
      </c>
      <c r="E1021" s="3264"/>
      <c r="F1021" s="3419" t="s">
        <v>6255</v>
      </c>
      <c r="G1021" s="3264"/>
      <c r="H1021" s="3404">
        <v>1</v>
      </c>
    </row>
    <row r="1022" spans="1:8" ht="15.75" thickBot="1">
      <c r="A1022" s="3419">
        <v>946</v>
      </c>
      <c r="B1022" s="3419" t="s">
        <v>24394</v>
      </c>
      <c r="C1022" s="3419" t="s">
        <v>24395</v>
      </c>
      <c r="D1022" s="3420" t="s">
        <v>22600</v>
      </c>
      <c r="E1022" s="3264"/>
      <c r="F1022" s="3419" t="s">
        <v>6255</v>
      </c>
      <c r="G1022" s="3264"/>
      <c r="H1022" s="3404">
        <v>1</v>
      </c>
    </row>
    <row r="1023" spans="1:8" ht="15.75" thickBot="1">
      <c r="A1023" s="3419">
        <v>947</v>
      </c>
      <c r="B1023" s="3419" t="s">
        <v>24392</v>
      </c>
      <c r="C1023" s="3419" t="s">
        <v>24393</v>
      </c>
      <c r="D1023" s="3420" t="s">
        <v>22600</v>
      </c>
      <c r="E1023" s="3264"/>
      <c r="F1023" s="3419" t="s">
        <v>6255</v>
      </c>
      <c r="G1023" s="3264"/>
      <c r="H1023" s="3404">
        <v>1</v>
      </c>
    </row>
    <row r="1024" spans="1:8" ht="15.75" thickBot="1">
      <c r="A1024" s="3419">
        <v>948</v>
      </c>
      <c r="B1024" s="3419" t="s">
        <v>24390</v>
      </c>
      <c r="C1024" s="3419" t="s">
        <v>24391</v>
      </c>
      <c r="D1024" s="3420" t="s">
        <v>22600</v>
      </c>
      <c r="E1024" s="3264"/>
      <c r="F1024" s="3419" t="s">
        <v>6255</v>
      </c>
      <c r="G1024" s="3264"/>
      <c r="H1024" s="3404">
        <v>1</v>
      </c>
    </row>
    <row r="1025" spans="1:8" ht="15.75" thickBot="1">
      <c r="A1025" s="3419">
        <v>949</v>
      </c>
      <c r="B1025" s="3419" t="s">
        <v>24388</v>
      </c>
      <c r="C1025" s="3419" t="s">
        <v>24389</v>
      </c>
      <c r="D1025" s="3420" t="s">
        <v>22599</v>
      </c>
      <c r="E1025" s="3264"/>
      <c r="F1025" s="3419" t="s">
        <v>6255</v>
      </c>
      <c r="G1025" s="3264"/>
      <c r="H1025" s="3404">
        <v>1</v>
      </c>
    </row>
    <row r="1026" spans="1:8" ht="15.75" thickBot="1">
      <c r="A1026" s="3419">
        <v>950</v>
      </c>
      <c r="B1026" s="3419" t="s">
        <v>24386</v>
      </c>
      <c r="C1026" s="3419" t="s">
        <v>24387</v>
      </c>
      <c r="D1026" s="3420" t="s">
        <v>22600</v>
      </c>
      <c r="E1026" s="3264"/>
      <c r="F1026" s="3419" t="s">
        <v>6255</v>
      </c>
      <c r="G1026" s="3264"/>
      <c r="H1026" s="3404">
        <v>1</v>
      </c>
    </row>
    <row r="1027" spans="1:8" ht="15.75" thickBot="1">
      <c r="A1027" s="3419">
        <v>951</v>
      </c>
      <c r="B1027" s="3419" t="s">
        <v>24384</v>
      </c>
      <c r="C1027" s="3419" t="s">
        <v>24385</v>
      </c>
      <c r="D1027" s="3420" t="s">
        <v>22599</v>
      </c>
      <c r="E1027" s="3264"/>
      <c r="F1027" s="3419" t="s">
        <v>6255</v>
      </c>
      <c r="G1027" s="3264"/>
      <c r="H1027" s="3404">
        <v>1</v>
      </c>
    </row>
    <row r="1028" spans="1:8" ht="15.75" thickBot="1">
      <c r="A1028" s="3419">
        <v>952</v>
      </c>
      <c r="B1028" s="3419" t="s">
        <v>24382</v>
      </c>
      <c r="C1028" s="3419" t="s">
        <v>24383</v>
      </c>
      <c r="D1028" s="3420" t="s">
        <v>22599</v>
      </c>
      <c r="E1028" s="3264"/>
      <c r="F1028" s="3419" t="s">
        <v>6255</v>
      </c>
      <c r="G1028" s="3264"/>
      <c r="H1028" s="3404">
        <v>1</v>
      </c>
    </row>
    <row r="1029" spans="1:8" ht="15.75" thickBot="1">
      <c r="A1029" s="3419">
        <v>953</v>
      </c>
      <c r="B1029" s="3419" t="s">
        <v>24380</v>
      </c>
      <c r="C1029" s="3419" t="s">
        <v>24381</v>
      </c>
      <c r="D1029" s="3420" t="s">
        <v>22600</v>
      </c>
      <c r="E1029" s="3264"/>
      <c r="F1029" s="3419" t="s">
        <v>6255</v>
      </c>
      <c r="G1029" s="3264"/>
      <c r="H1029" s="3404">
        <v>1</v>
      </c>
    </row>
    <row r="1030" spans="1:8" ht="15.75" thickBot="1">
      <c r="A1030" s="3419">
        <v>954</v>
      </c>
      <c r="B1030" s="3419" t="s">
        <v>24378</v>
      </c>
      <c r="C1030" s="3419" t="s">
        <v>24379</v>
      </c>
      <c r="D1030" s="3420" t="s">
        <v>22600</v>
      </c>
      <c r="E1030" s="3264"/>
      <c r="F1030" s="3419" t="s">
        <v>6255</v>
      </c>
      <c r="G1030" s="3264"/>
      <c r="H1030" s="3404">
        <v>1</v>
      </c>
    </row>
    <row r="1031" spans="1:8" ht="15.75" thickBot="1">
      <c r="A1031" s="3419">
        <v>955</v>
      </c>
      <c r="B1031" s="3419" t="s">
        <v>24376</v>
      </c>
      <c r="C1031" s="3419" t="s">
        <v>24377</v>
      </c>
      <c r="D1031" s="3420" t="s">
        <v>22600</v>
      </c>
      <c r="E1031" s="3264"/>
      <c r="F1031" s="3419" t="s">
        <v>6255</v>
      </c>
      <c r="G1031" s="3264"/>
      <c r="H1031" s="3404">
        <v>1</v>
      </c>
    </row>
    <row r="1032" spans="1:8" ht="15.75" thickBot="1">
      <c r="A1032" s="3419">
        <v>956</v>
      </c>
      <c r="B1032" s="3419" t="s">
        <v>24374</v>
      </c>
      <c r="C1032" s="3419" t="s">
        <v>24375</v>
      </c>
      <c r="D1032" s="3420" t="s">
        <v>22600</v>
      </c>
      <c r="E1032" s="3264"/>
      <c r="F1032" s="3419" t="s">
        <v>6255</v>
      </c>
      <c r="G1032" s="3264"/>
      <c r="H1032" s="3404">
        <v>1</v>
      </c>
    </row>
    <row r="1033" spans="1:8" ht="15.75" thickBot="1">
      <c r="A1033" s="3419">
        <v>957</v>
      </c>
      <c r="B1033" s="3419" t="s">
        <v>24372</v>
      </c>
      <c r="C1033" s="3419" t="s">
        <v>24373</v>
      </c>
      <c r="D1033" s="3420" t="s">
        <v>22600</v>
      </c>
      <c r="E1033" s="3264"/>
      <c r="F1033" s="3419" t="s">
        <v>6255</v>
      </c>
      <c r="G1033" s="3264"/>
      <c r="H1033" s="3404">
        <v>1</v>
      </c>
    </row>
    <row r="1034" spans="1:8" ht="15.75" thickBot="1">
      <c r="A1034" s="3419">
        <v>958</v>
      </c>
      <c r="B1034" s="3419" t="s">
        <v>24370</v>
      </c>
      <c r="C1034" s="3419" t="s">
        <v>24371</v>
      </c>
      <c r="D1034" s="3420" t="s">
        <v>22600</v>
      </c>
      <c r="E1034" s="3264" t="s">
        <v>27913</v>
      </c>
      <c r="F1034" s="3419" t="s">
        <v>6255</v>
      </c>
      <c r="G1034" s="3264"/>
      <c r="H1034" s="3404">
        <v>1</v>
      </c>
    </row>
    <row r="1035" spans="1:8" ht="15.75" thickBot="1">
      <c r="A1035" s="3419">
        <v>959</v>
      </c>
      <c r="B1035" s="3419" t="s">
        <v>24368</v>
      </c>
      <c r="C1035" s="3419" t="s">
        <v>24369</v>
      </c>
      <c r="D1035" s="3420" t="s">
        <v>22599</v>
      </c>
      <c r="E1035" s="3264"/>
      <c r="F1035" s="3419" t="s">
        <v>6255</v>
      </c>
      <c r="G1035" s="3264"/>
      <c r="H1035" s="3404">
        <v>1</v>
      </c>
    </row>
    <row r="1036" spans="1:8" ht="15.75" thickBot="1">
      <c r="A1036" s="3419">
        <v>960</v>
      </c>
      <c r="B1036" s="3419" t="s">
        <v>24113</v>
      </c>
      <c r="C1036" s="3419" t="s">
        <v>24367</v>
      </c>
      <c r="D1036" s="3420" t="s">
        <v>22600</v>
      </c>
      <c r="E1036" s="3264"/>
      <c r="F1036" s="3419" t="s">
        <v>6255</v>
      </c>
      <c r="G1036" s="3264"/>
      <c r="H1036" s="3404">
        <v>1</v>
      </c>
    </row>
    <row r="1037" spans="1:8" ht="15.75" thickBot="1">
      <c r="A1037" s="3419">
        <v>961</v>
      </c>
      <c r="B1037" s="3419" t="s">
        <v>24365</v>
      </c>
      <c r="C1037" s="3419" t="s">
        <v>24366</v>
      </c>
      <c r="D1037" s="3420" t="s">
        <v>22600</v>
      </c>
      <c r="E1037" s="3265"/>
      <c r="F1037" s="3419" t="s">
        <v>6255</v>
      </c>
      <c r="G1037" s="3264"/>
      <c r="H1037" s="3404">
        <v>1</v>
      </c>
    </row>
    <row r="1038" spans="1:8" ht="15.75" thickBot="1">
      <c r="A1038" s="3419">
        <v>962</v>
      </c>
      <c r="B1038" s="3419" t="s">
        <v>24363</v>
      </c>
      <c r="C1038" s="3419" t="s">
        <v>24364</v>
      </c>
      <c r="D1038" s="3420" t="s">
        <v>22599</v>
      </c>
      <c r="E1038" s="3264"/>
      <c r="F1038" s="3419" t="s">
        <v>6255</v>
      </c>
      <c r="G1038" s="3264"/>
      <c r="H1038" s="3404">
        <v>1</v>
      </c>
    </row>
    <row r="1039" spans="1:8" ht="15.75" thickBot="1">
      <c r="A1039" s="3419">
        <v>963</v>
      </c>
      <c r="B1039" s="3419" t="s">
        <v>24361</v>
      </c>
      <c r="C1039" s="3419" t="s">
        <v>24362</v>
      </c>
      <c r="D1039" s="3420" t="s">
        <v>22599</v>
      </c>
      <c r="E1039" s="3264"/>
      <c r="F1039" s="3419" t="s">
        <v>6255</v>
      </c>
      <c r="G1039" s="3264"/>
      <c r="H1039" s="3404">
        <v>1</v>
      </c>
    </row>
    <row r="1040" spans="1:8" ht="15.75" thickBot="1">
      <c r="A1040" s="3419">
        <v>964</v>
      </c>
      <c r="B1040" s="3419" t="s">
        <v>24359</v>
      </c>
      <c r="C1040" s="3419" t="s">
        <v>24360</v>
      </c>
      <c r="D1040" s="3420" t="s">
        <v>22599</v>
      </c>
      <c r="E1040" s="3264"/>
      <c r="F1040" s="3419" t="s">
        <v>6255</v>
      </c>
      <c r="G1040" s="3264"/>
      <c r="H1040" s="3404">
        <v>1</v>
      </c>
    </row>
    <row r="1041" spans="1:8" ht="15.75" thickBot="1">
      <c r="A1041" s="3419">
        <v>965</v>
      </c>
      <c r="B1041" s="3419" t="s">
        <v>24357</v>
      </c>
      <c r="C1041" s="3419" t="s">
        <v>24358</v>
      </c>
      <c r="D1041" s="3420" t="s">
        <v>22599</v>
      </c>
      <c r="E1041" s="3264"/>
      <c r="F1041" s="3419" t="s">
        <v>6255</v>
      </c>
      <c r="G1041" s="3264"/>
      <c r="H1041" s="3404">
        <v>1</v>
      </c>
    </row>
    <row r="1042" spans="1:8" ht="15.75" thickBot="1">
      <c r="A1042" s="3419">
        <v>966</v>
      </c>
      <c r="B1042" s="3419" t="s">
        <v>24355</v>
      </c>
      <c r="C1042" s="3419" t="s">
        <v>24356</v>
      </c>
      <c r="D1042" s="3420" t="s">
        <v>22599</v>
      </c>
      <c r="E1042" s="3264"/>
      <c r="F1042" s="3419" t="s">
        <v>6255</v>
      </c>
      <c r="G1042" s="3264"/>
      <c r="H1042" s="3404">
        <v>1</v>
      </c>
    </row>
    <row r="1043" spans="1:8" ht="15.75" thickBot="1">
      <c r="A1043" s="3419">
        <v>967</v>
      </c>
      <c r="B1043" s="3419" t="s">
        <v>24353</v>
      </c>
      <c r="C1043" s="3419" t="s">
        <v>24354</v>
      </c>
      <c r="D1043" s="3420" t="s">
        <v>22599</v>
      </c>
      <c r="E1043" s="3264"/>
      <c r="F1043" s="3419" t="s">
        <v>6255</v>
      </c>
      <c r="G1043" s="3264"/>
      <c r="H1043" s="3404">
        <v>1</v>
      </c>
    </row>
    <row r="1044" spans="1:8" ht="15.75" thickBot="1">
      <c r="A1044" s="3419">
        <v>968</v>
      </c>
      <c r="B1044" s="3419" t="s">
        <v>24351</v>
      </c>
      <c r="C1044" s="3419" t="s">
        <v>24352</v>
      </c>
      <c r="D1044" s="3420" t="s">
        <v>22599</v>
      </c>
      <c r="E1044" s="3264"/>
      <c r="F1044" s="3419" t="s">
        <v>6255</v>
      </c>
      <c r="G1044" s="3264"/>
      <c r="H1044" s="3404">
        <v>1</v>
      </c>
    </row>
    <row r="1045" spans="1:8" ht="15.75" thickBot="1">
      <c r="A1045" s="3419">
        <v>969</v>
      </c>
      <c r="B1045" s="3419" t="s">
        <v>24349</v>
      </c>
      <c r="C1045" s="3419" t="s">
        <v>24350</v>
      </c>
      <c r="D1045" s="3420" t="s">
        <v>22599</v>
      </c>
      <c r="E1045" s="3264" t="s">
        <v>22598</v>
      </c>
      <c r="F1045" s="3419" t="s">
        <v>6255</v>
      </c>
      <c r="G1045" s="3264"/>
      <c r="H1045" s="3404">
        <v>1</v>
      </c>
    </row>
    <row r="1046" spans="1:8" ht="15.75" thickBot="1">
      <c r="A1046" s="3419">
        <v>970</v>
      </c>
      <c r="B1046" s="3419" t="s">
        <v>24347</v>
      </c>
      <c r="C1046" s="3419" t="s">
        <v>24348</v>
      </c>
      <c r="D1046" s="3420" t="s">
        <v>22599</v>
      </c>
      <c r="E1046" s="3264"/>
      <c r="F1046" s="3419" t="s">
        <v>6255</v>
      </c>
      <c r="G1046" s="3264"/>
      <c r="H1046" s="3404">
        <v>1</v>
      </c>
    </row>
    <row r="1047" spans="1:8" ht="15.75" thickBot="1">
      <c r="A1047" s="3419">
        <v>971</v>
      </c>
      <c r="B1047" s="3419" t="s">
        <v>24345</v>
      </c>
      <c r="C1047" s="3419" t="s">
        <v>24346</v>
      </c>
      <c r="D1047" s="3420" t="s">
        <v>22600</v>
      </c>
      <c r="E1047" s="3264" t="s">
        <v>27913</v>
      </c>
      <c r="F1047" s="3419" t="s">
        <v>6255</v>
      </c>
      <c r="G1047" s="3264"/>
      <c r="H1047" s="3404">
        <v>1</v>
      </c>
    </row>
    <row r="1048" spans="1:8" ht="15.75" thickBot="1">
      <c r="A1048" s="3419">
        <v>972</v>
      </c>
      <c r="B1048" s="3419" t="s">
        <v>24343</v>
      </c>
      <c r="C1048" s="3419" t="s">
        <v>24344</v>
      </c>
      <c r="D1048" s="3420" t="s">
        <v>22600</v>
      </c>
      <c r="E1048" s="3264"/>
      <c r="F1048" s="3419" t="s">
        <v>6255</v>
      </c>
      <c r="G1048" s="3264"/>
      <c r="H1048" s="3404">
        <v>1</v>
      </c>
    </row>
    <row r="1049" spans="1:8" ht="15.75" thickBot="1">
      <c r="A1049" s="3419">
        <v>973</v>
      </c>
      <c r="B1049" s="3419" t="s">
        <v>24341</v>
      </c>
      <c r="C1049" s="3419" t="s">
        <v>24342</v>
      </c>
      <c r="D1049" s="3420" t="s">
        <v>22600</v>
      </c>
      <c r="E1049" s="3264"/>
      <c r="F1049" s="3419" t="s">
        <v>6255</v>
      </c>
      <c r="G1049" s="3264"/>
      <c r="H1049" s="3404">
        <v>1</v>
      </c>
    </row>
    <row r="1050" spans="1:8" ht="15.75" thickBot="1">
      <c r="A1050" s="3419">
        <v>974</v>
      </c>
      <c r="B1050" s="3419" t="s">
        <v>24339</v>
      </c>
      <c r="C1050" s="3419" t="s">
        <v>24340</v>
      </c>
      <c r="D1050" s="3420" t="s">
        <v>22600</v>
      </c>
      <c r="E1050" s="3264"/>
      <c r="F1050" s="3419" t="s">
        <v>6255</v>
      </c>
      <c r="G1050" s="3264"/>
      <c r="H1050" s="3404">
        <v>1</v>
      </c>
    </row>
    <row r="1051" spans="1:8" ht="15.75" thickBot="1">
      <c r="A1051" s="3419">
        <v>975</v>
      </c>
      <c r="B1051" s="3419" t="s">
        <v>24337</v>
      </c>
      <c r="C1051" s="3419" t="s">
        <v>24338</v>
      </c>
      <c r="D1051" s="3420" t="s">
        <v>22600</v>
      </c>
      <c r="E1051" s="3264"/>
      <c r="F1051" s="3419" t="s">
        <v>6255</v>
      </c>
      <c r="G1051" s="3264"/>
      <c r="H1051" s="3404">
        <v>1</v>
      </c>
    </row>
    <row r="1052" spans="1:8" ht="15.75" thickBot="1">
      <c r="A1052" s="3419">
        <v>976</v>
      </c>
      <c r="B1052" s="3419" t="s">
        <v>24335</v>
      </c>
      <c r="C1052" s="3419" t="s">
        <v>24336</v>
      </c>
      <c r="D1052" s="3420" t="s">
        <v>22600</v>
      </c>
      <c r="E1052" s="3264"/>
      <c r="F1052" s="3419" t="s">
        <v>6255</v>
      </c>
      <c r="G1052" s="3264"/>
      <c r="H1052" s="3404">
        <v>1</v>
      </c>
    </row>
    <row r="1053" spans="1:8" ht="15.75" thickBot="1">
      <c r="A1053" s="3419">
        <v>977</v>
      </c>
      <c r="B1053" s="3419" t="s">
        <v>24333</v>
      </c>
      <c r="C1053" s="3419" t="s">
        <v>24334</v>
      </c>
      <c r="D1053" s="3420" t="s">
        <v>22600</v>
      </c>
      <c r="E1053" s="3264"/>
      <c r="F1053" s="3419" t="s">
        <v>6255</v>
      </c>
      <c r="G1053" s="3264"/>
      <c r="H1053" s="3404">
        <v>1</v>
      </c>
    </row>
    <row r="1054" spans="1:8" ht="15.75" thickBot="1">
      <c r="A1054" s="3419">
        <v>978</v>
      </c>
      <c r="B1054" s="3419" t="s">
        <v>24331</v>
      </c>
      <c r="C1054" s="3419" t="s">
        <v>24332</v>
      </c>
      <c r="D1054" s="3420" t="s">
        <v>22600</v>
      </c>
      <c r="E1054" s="3264"/>
      <c r="F1054" s="3419" t="s">
        <v>6255</v>
      </c>
      <c r="G1054" s="3264"/>
      <c r="H1054" s="3404">
        <v>1</v>
      </c>
    </row>
    <row r="1055" spans="1:8" ht="15.75" thickBot="1">
      <c r="A1055" s="3419">
        <v>979</v>
      </c>
      <c r="B1055" s="3419" t="s">
        <v>24329</v>
      </c>
      <c r="C1055" s="3419" t="s">
        <v>24330</v>
      </c>
      <c r="D1055" s="3420" t="s">
        <v>22599</v>
      </c>
      <c r="E1055" s="3264" t="s">
        <v>22598</v>
      </c>
      <c r="F1055" s="3419" t="s">
        <v>6255</v>
      </c>
      <c r="G1055" s="3264"/>
      <c r="H1055" s="3404">
        <v>1</v>
      </c>
    </row>
    <row r="1056" spans="1:8" ht="15.75" thickBot="1">
      <c r="A1056" s="3419">
        <v>980</v>
      </c>
      <c r="B1056" s="3419" t="s">
        <v>24327</v>
      </c>
      <c r="C1056" s="3419" t="s">
        <v>24328</v>
      </c>
      <c r="D1056" s="3420" t="s">
        <v>971</v>
      </c>
      <c r="E1056" s="3264"/>
      <c r="F1056" s="3419" t="s">
        <v>6255</v>
      </c>
      <c r="G1056" s="3264"/>
      <c r="H1056" s="3404">
        <v>1</v>
      </c>
    </row>
    <row r="1057" spans="1:8" ht="15.75" thickBot="1">
      <c r="A1057" s="3419">
        <v>981</v>
      </c>
      <c r="B1057" s="3419" t="s">
        <v>24325</v>
      </c>
      <c r="C1057" s="3419" t="s">
        <v>24326</v>
      </c>
      <c r="D1057" s="3420" t="s">
        <v>22600</v>
      </c>
      <c r="E1057" s="3264"/>
      <c r="F1057" s="3419" t="s">
        <v>6255</v>
      </c>
      <c r="G1057" s="3264"/>
      <c r="H1057" s="3404">
        <v>1</v>
      </c>
    </row>
    <row r="1058" spans="1:8" ht="15.75" thickBot="1">
      <c r="A1058" s="3419">
        <v>982</v>
      </c>
      <c r="B1058" s="3419" t="s">
        <v>24323</v>
      </c>
      <c r="C1058" s="3419" t="s">
        <v>24324</v>
      </c>
      <c r="D1058" s="3420" t="s">
        <v>22600</v>
      </c>
      <c r="E1058" s="3264"/>
      <c r="F1058" s="3419" t="s">
        <v>6255</v>
      </c>
      <c r="G1058" s="3264"/>
      <c r="H1058" s="3404">
        <v>1</v>
      </c>
    </row>
    <row r="1059" spans="1:8" ht="15.75" thickBot="1">
      <c r="A1059" s="3419">
        <v>983</v>
      </c>
      <c r="B1059" s="3419" t="s">
        <v>24321</v>
      </c>
      <c r="C1059" s="3419" t="s">
        <v>24322</v>
      </c>
      <c r="D1059" s="3420" t="s">
        <v>22600</v>
      </c>
      <c r="E1059" s="3264"/>
      <c r="F1059" s="3419" t="s">
        <v>6255</v>
      </c>
      <c r="G1059" s="3264"/>
      <c r="H1059" s="3404">
        <v>1</v>
      </c>
    </row>
    <row r="1060" spans="1:8" ht="15.75" thickBot="1">
      <c r="A1060" s="3419">
        <v>984</v>
      </c>
      <c r="B1060" s="3419" t="s">
        <v>24319</v>
      </c>
      <c r="C1060" s="3419" t="s">
        <v>24320</v>
      </c>
      <c r="D1060" s="3420" t="s">
        <v>22600</v>
      </c>
      <c r="E1060" s="3264"/>
      <c r="F1060" s="3419" t="s">
        <v>6255</v>
      </c>
      <c r="G1060" s="3264"/>
      <c r="H1060" s="3404">
        <v>1</v>
      </c>
    </row>
    <row r="1061" spans="1:8" ht="15.75" thickBot="1">
      <c r="A1061" s="3419">
        <v>985</v>
      </c>
      <c r="B1061" s="3419" t="s">
        <v>24317</v>
      </c>
      <c r="C1061" s="3419" t="s">
        <v>24318</v>
      </c>
      <c r="D1061" s="3420" t="s">
        <v>22600</v>
      </c>
      <c r="E1061" s="3313"/>
      <c r="F1061" s="3419" t="s">
        <v>6255</v>
      </c>
      <c r="G1061" s="3264"/>
      <c r="H1061" s="3404">
        <v>1</v>
      </c>
    </row>
    <row r="1062" spans="1:8" ht="15.75" thickBot="1">
      <c r="A1062" s="3419">
        <v>986</v>
      </c>
      <c r="B1062" s="3419" t="s">
        <v>24315</v>
      </c>
      <c r="C1062" s="3419" t="s">
        <v>24316</v>
      </c>
      <c r="D1062" s="3420" t="s">
        <v>22599</v>
      </c>
      <c r="E1062" s="3264"/>
      <c r="F1062" s="3419" t="s">
        <v>6255</v>
      </c>
      <c r="G1062" s="3264"/>
      <c r="H1062" s="3404">
        <v>1</v>
      </c>
    </row>
    <row r="1063" spans="1:8" ht="15.75" thickBot="1">
      <c r="A1063" s="3419">
        <v>987</v>
      </c>
      <c r="B1063" s="3419" t="s">
        <v>24313</v>
      </c>
      <c r="C1063" s="3419" t="s">
        <v>24314</v>
      </c>
      <c r="D1063" s="3420" t="s">
        <v>22600</v>
      </c>
      <c r="E1063" s="3264" t="s">
        <v>22598</v>
      </c>
      <c r="F1063" s="3419" t="s">
        <v>6255</v>
      </c>
      <c r="G1063" s="3264"/>
      <c r="H1063" s="3404">
        <v>1</v>
      </c>
    </row>
    <row r="1064" spans="1:8" ht="15.75" thickBot="1">
      <c r="A1064" s="3419">
        <v>988</v>
      </c>
      <c r="B1064" s="3419" t="s">
        <v>24311</v>
      </c>
      <c r="C1064" s="3419" t="s">
        <v>24312</v>
      </c>
      <c r="D1064" s="3420" t="s">
        <v>22600</v>
      </c>
      <c r="E1064" s="3313"/>
      <c r="F1064" s="3419" t="s">
        <v>6255</v>
      </c>
      <c r="G1064" s="3264"/>
      <c r="H1064" s="3404">
        <v>1</v>
      </c>
    </row>
    <row r="1065" spans="1:8" ht="15.75" thickBot="1">
      <c r="A1065" s="3419">
        <v>989</v>
      </c>
      <c r="B1065" s="3419" t="s">
        <v>24309</v>
      </c>
      <c r="C1065" s="3419" t="s">
        <v>24310</v>
      </c>
      <c r="D1065" s="3420" t="s">
        <v>22600</v>
      </c>
      <c r="E1065" s="3264"/>
      <c r="F1065" s="3419" t="s">
        <v>6255</v>
      </c>
      <c r="G1065" s="3264"/>
      <c r="H1065" s="3404">
        <v>1</v>
      </c>
    </row>
    <row r="1066" spans="1:8" ht="15.75" thickBot="1">
      <c r="A1066" s="3419">
        <v>990</v>
      </c>
      <c r="B1066" s="3419" t="s">
        <v>24307</v>
      </c>
      <c r="C1066" s="3419" t="s">
        <v>24308</v>
      </c>
      <c r="D1066" s="3420" t="s">
        <v>22600</v>
      </c>
      <c r="E1066" s="3264"/>
      <c r="F1066" s="3419" t="s">
        <v>6255</v>
      </c>
      <c r="G1066" s="3264"/>
      <c r="H1066" s="3404">
        <v>1</v>
      </c>
    </row>
    <row r="1067" spans="1:8" ht="15.75" thickBot="1">
      <c r="A1067" s="3419">
        <v>991</v>
      </c>
      <c r="B1067" s="3419" t="s">
        <v>24305</v>
      </c>
      <c r="C1067" s="3419" t="s">
        <v>24306</v>
      </c>
      <c r="D1067" s="3420" t="s">
        <v>22600</v>
      </c>
      <c r="E1067" s="3264"/>
      <c r="F1067" s="3419" t="s">
        <v>6255</v>
      </c>
      <c r="G1067" s="3264"/>
      <c r="H1067" s="3404">
        <v>1</v>
      </c>
    </row>
    <row r="1068" spans="1:8" ht="15.75" thickBot="1">
      <c r="A1068" s="3419">
        <v>992</v>
      </c>
      <c r="B1068" s="3419" t="s">
        <v>24303</v>
      </c>
      <c r="C1068" s="3419" t="s">
        <v>24304</v>
      </c>
      <c r="D1068" s="3420" t="s">
        <v>22599</v>
      </c>
      <c r="E1068" s="3264"/>
      <c r="F1068" s="3419" t="s">
        <v>6255</v>
      </c>
      <c r="G1068" s="3264"/>
      <c r="H1068" s="3404">
        <v>1</v>
      </c>
    </row>
    <row r="1069" spans="1:8" ht="15.75" thickBot="1">
      <c r="A1069" s="3419">
        <v>993</v>
      </c>
      <c r="B1069" s="3419" t="s">
        <v>24301</v>
      </c>
      <c r="C1069" s="3419" t="s">
        <v>24302</v>
      </c>
      <c r="D1069" s="3420" t="s">
        <v>22599</v>
      </c>
      <c r="E1069" s="3264"/>
      <c r="F1069" s="3419" t="s">
        <v>6255</v>
      </c>
      <c r="G1069" s="3264"/>
      <c r="H1069" s="3404">
        <v>1</v>
      </c>
    </row>
    <row r="1070" spans="1:8" ht="15.75" thickBot="1">
      <c r="A1070" s="3419">
        <v>994</v>
      </c>
      <c r="B1070" s="3419" t="s">
        <v>24299</v>
      </c>
      <c r="C1070" s="3419" t="s">
        <v>24300</v>
      </c>
      <c r="D1070" s="3420" t="s">
        <v>22599</v>
      </c>
      <c r="E1070" s="3264"/>
      <c r="F1070" s="3419" t="s">
        <v>6255</v>
      </c>
      <c r="G1070" s="3264"/>
      <c r="H1070" s="3404">
        <v>1</v>
      </c>
    </row>
    <row r="1071" spans="1:8" ht="15.75" thickBot="1">
      <c r="A1071" s="3419">
        <v>995</v>
      </c>
      <c r="B1071" s="3419" t="s">
        <v>24297</v>
      </c>
      <c r="C1071" s="3419" t="s">
        <v>24298</v>
      </c>
      <c r="D1071" s="3420" t="s">
        <v>22599</v>
      </c>
      <c r="E1071" s="3264"/>
      <c r="F1071" s="3419" t="s">
        <v>6255</v>
      </c>
      <c r="G1071" s="3264"/>
      <c r="H1071" s="3404">
        <v>1</v>
      </c>
    </row>
    <row r="1072" spans="1:8" ht="15.75" thickBot="1">
      <c r="A1072" s="3419">
        <v>996</v>
      </c>
      <c r="B1072" s="3419" t="s">
        <v>24295</v>
      </c>
      <c r="C1072" s="3419" t="s">
        <v>24296</v>
      </c>
      <c r="D1072" s="3420" t="s">
        <v>22599</v>
      </c>
      <c r="E1072" s="3264"/>
      <c r="F1072" s="3419" t="s">
        <v>6255</v>
      </c>
      <c r="G1072" s="3264"/>
      <c r="H1072" s="3404">
        <v>1</v>
      </c>
    </row>
    <row r="1073" spans="1:8" ht="15.75" thickBot="1">
      <c r="A1073" s="3419">
        <v>997</v>
      </c>
      <c r="B1073" s="3419" t="s">
        <v>24293</v>
      </c>
      <c r="C1073" s="3419" t="s">
        <v>24294</v>
      </c>
      <c r="D1073" s="3420" t="s">
        <v>22599</v>
      </c>
      <c r="E1073" s="3264"/>
      <c r="F1073" s="3419" t="s">
        <v>6255</v>
      </c>
      <c r="G1073" s="3264"/>
      <c r="H1073" s="3404">
        <v>1</v>
      </c>
    </row>
    <row r="1074" spans="1:8" ht="15.75" thickBot="1">
      <c r="A1074" s="3419">
        <v>998</v>
      </c>
      <c r="B1074" s="3419" t="s">
        <v>24291</v>
      </c>
      <c r="C1074" s="3419" t="s">
        <v>24292</v>
      </c>
      <c r="D1074" s="3420" t="s">
        <v>22599</v>
      </c>
      <c r="E1074" s="3264"/>
      <c r="F1074" s="3419" t="s">
        <v>6255</v>
      </c>
      <c r="G1074" s="3264"/>
      <c r="H1074" s="3404">
        <v>1</v>
      </c>
    </row>
    <row r="1075" spans="1:8" ht="15.75" thickBot="1">
      <c r="A1075" s="3419">
        <v>999</v>
      </c>
      <c r="B1075" s="3419" t="s">
        <v>24289</v>
      </c>
      <c r="C1075" s="3419" t="s">
        <v>24290</v>
      </c>
      <c r="D1075" s="3420" t="s">
        <v>22599</v>
      </c>
      <c r="E1075" s="3264" t="s">
        <v>22598</v>
      </c>
      <c r="F1075" s="3419" t="s">
        <v>6255</v>
      </c>
      <c r="G1075" s="3264"/>
      <c r="H1075" s="3404">
        <v>1</v>
      </c>
    </row>
    <row r="1076" spans="1:8" ht="15.75" thickBot="1">
      <c r="A1076" s="3419">
        <v>1000</v>
      </c>
      <c r="B1076" s="3419" t="s">
        <v>24287</v>
      </c>
      <c r="C1076" s="3419" t="s">
        <v>24288</v>
      </c>
      <c r="D1076" s="3420" t="s">
        <v>22599</v>
      </c>
      <c r="E1076" s="3264"/>
      <c r="F1076" s="3419" t="s">
        <v>6255</v>
      </c>
      <c r="G1076" s="3264"/>
      <c r="H1076" s="3404">
        <v>1</v>
      </c>
    </row>
    <row r="1077" spans="1:8" ht="15.75" thickBot="1">
      <c r="A1077" s="3419">
        <v>1001</v>
      </c>
      <c r="B1077" s="3419" t="s">
        <v>24285</v>
      </c>
      <c r="C1077" s="3419" t="s">
        <v>24286</v>
      </c>
      <c r="D1077" s="3420" t="s">
        <v>22599</v>
      </c>
      <c r="E1077" s="3264"/>
      <c r="F1077" s="3419" t="s">
        <v>6255</v>
      </c>
      <c r="G1077" s="3264"/>
      <c r="H1077" s="3404">
        <v>1</v>
      </c>
    </row>
    <row r="1078" spans="1:8" ht="15.75" thickBot="1">
      <c r="A1078" s="3419">
        <v>1002</v>
      </c>
      <c r="B1078" s="3419" t="s">
        <v>24283</v>
      </c>
      <c r="C1078" s="3419" t="s">
        <v>24284</v>
      </c>
      <c r="D1078" s="3420" t="s">
        <v>22599</v>
      </c>
      <c r="E1078" s="3264" t="s">
        <v>22598</v>
      </c>
      <c r="F1078" s="3419" t="s">
        <v>6255</v>
      </c>
      <c r="G1078" s="3264"/>
      <c r="H1078" s="3404">
        <v>1</v>
      </c>
    </row>
    <row r="1079" spans="1:8" ht="15.75" thickBot="1">
      <c r="A1079" s="3419">
        <v>1003</v>
      </c>
      <c r="B1079" s="3419" t="s">
        <v>24281</v>
      </c>
      <c r="C1079" s="3419" t="s">
        <v>24282</v>
      </c>
      <c r="D1079" s="3420" t="s">
        <v>22599</v>
      </c>
      <c r="E1079" s="3264"/>
      <c r="F1079" s="3419" t="s">
        <v>6255</v>
      </c>
      <c r="G1079" s="3264"/>
      <c r="H1079" s="3404">
        <v>1</v>
      </c>
    </row>
    <row r="1080" spans="1:8" ht="15.75" thickBot="1">
      <c r="A1080" s="3419">
        <v>1004</v>
      </c>
      <c r="B1080" s="3419" t="s">
        <v>24279</v>
      </c>
      <c r="C1080" s="3419" t="s">
        <v>28137</v>
      </c>
      <c r="D1080" s="3420" t="s">
        <v>22600</v>
      </c>
      <c r="E1080" s="3264" t="s">
        <v>22598</v>
      </c>
      <c r="F1080" s="3419" t="s">
        <v>6255</v>
      </c>
      <c r="G1080" s="3264"/>
      <c r="H1080" s="3404">
        <v>1</v>
      </c>
    </row>
    <row r="1081" spans="1:8" ht="15.75" thickBot="1">
      <c r="A1081" s="3419">
        <v>1005</v>
      </c>
      <c r="B1081" s="3419" t="s">
        <v>24277</v>
      </c>
      <c r="C1081" s="3419" t="s">
        <v>24278</v>
      </c>
      <c r="D1081" s="3420" t="s">
        <v>22599</v>
      </c>
      <c r="E1081" s="3313"/>
      <c r="F1081" s="3419" t="s">
        <v>6255</v>
      </c>
      <c r="G1081" s="3264"/>
      <c r="H1081" s="3404">
        <v>1</v>
      </c>
    </row>
    <row r="1082" spans="1:8" ht="15.75" thickBot="1">
      <c r="A1082" s="3419">
        <v>1006</v>
      </c>
      <c r="B1082" s="3419" t="s">
        <v>24275</v>
      </c>
      <c r="C1082" s="3419" t="s">
        <v>24276</v>
      </c>
      <c r="D1082" s="3420" t="s">
        <v>22596</v>
      </c>
      <c r="E1082" s="3313"/>
      <c r="F1082" s="3419" t="s">
        <v>6255</v>
      </c>
      <c r="G1082" s="3264"/>
      <c r="H1082" s="3404">
        <v>1</v>
      </c>
    </row>
    <row r="1083" spans="1:8" ht="15.75" thickBot="1">
      <c r="A1083" s="3419">
        <v>1007</v>
      </c>
      <c r="B1083" s="3419" t="s">
        <v>24273</v>
      </c>
      <c r="C1083" s="3419" t="s">
        <v>24274</v>
      </c>
      <c r="D1083" s="3420" t="s">
        <v>971</v>
      </c>
      <c r="E1083" s="3313"/>
      <c r="F1083" s="3419" t="s">
        <v>6255</v>
      </c>
      <c r="G1083" s="3264"/>
      <c r="H1083" s="3404">
        <v>1</v>
      </c>
    </row>
    <row r="1084" spans="1:8" ht="15.75" thickBot="1">
      <c r="A1084" s="3419">
        <v>1008</v>
      </c>
      <c r="B1084" s="3419" t="s">
        <v>24271</v>
      </c>
      <c r="C1084" s="3419" t="s">
        <v>24272</v>
      </c>
      <c r="D1084" s="3420" t="s">
        <v>22600</v>
      </c>
      <c r="E1084" s="3313"/>
      <c r="F1084" s="3419" t="s">
        <v>6255</v>
      </c>
      <c r="G1084" s="3264"/>
      <c r="H1084" s="3404">
        <v>1</v>
      </c>
    </row>
    <row r="1085" spans="1:8" ht="15.75" thickBot="1">
      <c r="A1085" s="3419">
        <v>1009</v>
      </c>
      <c r="B1085" s="3419" t="s">
        <v>24269</v>
      </c>
      <c r="C1085" s="3419" t="s">
        <v>24270</v>
      </c>
      <c r="D1085" s="3420" t="s">
        <v>22599</v>
      </c>
      <c r="E1085" s="3264" t="s">
        <v>27788</v>
      </c>
      <c r="F1085" s="3419" t="s">
        <v>22877</v>
      </c>
      <c r="G1085" s="3264"/>
      <c r="H1085" s="3404">
        <v>1</v>
      </c>
    </row>
    <row r="1086" spans="1:8" ht="15.75" thickBot="1">
      <c r="A1086" s="3419">
        <v>1010</v>
      </c>
      <c r="B1086" s="3419" t="s">
        <v>24267</v>
      </c>
      <c r="C1086" s="3419" t="s">
        <v>24268</v>
      </c>
      <c r="D1086" s="3420" t="s">
        <v>22599</v>
      </c>
      <c r="E1086" s="3264" t="s">
        <v>22598</v>
      </c>
      <c r="F1086" s="3419" t="s">
        <v>22877</v>
      </c>
      <c r="G1086" s="3264"/>
      <c r="H1086" s="3404">
        <v>1</v>
      </c>
    </row>
    <row r="1087" spans="1:8" ht="15.75" thickBot="1">
      <c r="A1087" s="3419">
        <v>1011</v>
      </c>
      <c r="B1087" s="3419" t="s">
        <v>24265</v>
      </c>
      <c r="C1087" s="3419" t="s">
        <v>24266</v>
      </c>
      <c r="D1087" s="3420" t="s">
        <v>22599</v>
      </c>
      <c r="E1087" s="3264" t="s">
        <v>22598</v>
      </c>
      <c r="F1087" s="3419" t="s">
        <v>22877</v>
      </c>
      <c r="G1087" s="3264"/>
      <c r="H1087" s="3404">
        <v>1</v>
      </c>
    </row>
    <row r="1088" spans="1:8" ht="15.75" thickBot="1">
      <c r="A1088" s="3419">
        <v>1012</v>
      </c>
      <c r="B1088" s="3419" t="s">
        <v>24263</v>
      </c>
      <c r="C1088" s="3419" t="s">
        <v>24264</v>
      </c>
      <c r="D1088" s="3420" t="s">
        <v>971</v>
      </c>
      <c r="E1088" s="3264" t="s">
        <v>22598</v>
      </c>
      <c r="F1088" s="3419" t="s">
        <v>6255</v>
      </c>
      <c r="G1088" s="3264"/>
      <c r="H1088" s="3404">
        <v>1</v>
      </c>
    </row>
    <row r="1089" spans="1:8" ht="15.75" thickBot="1">
      <c r="A1089" s="3419">
        <v>1013</v>
      </c>
      <c r="B1089" s="3419" t="s">
        <v>24261</v>
      </c>
      <c r="C1089" s="3419" t="s">
        <v>24262</v>
      </c>
      <c r="D1089" s="3420" t="s">
        <v>971</v>
      </c>
      <c r="E1089" s="3264" t="s">
        <v>22598</v>
      </c>
      <c r="F1089" s="3419" t="s">
        <v>6255</v>
      </c>
      <c r="G1089" s="3264"/>
      <c r="H1089" s="3404">
        <v>1</v>
      </c>
    </row>
    <row r="1090" spans="1:8" ht="15.75" thickBot="1">
      <c r="A1090" s="3419">
        <v>1014</v>
      </c>
      <c r="B1090" s="3419" t="s">
        <v>24259</v>
      </c>
      <c r="C1090" s="3419" t="s">
        <v>24260</v>
      </c>
      <c r="D1090" s="3420" t="s">
        <v>22599</v>
      </c>
      <c r="E1090" s="3264" t="s">
        <v>22598</v>
      </c>
      <c r="F1090" s="3419" t="s">
        <v>22877</v>
      </c>
      <c r="G1090" s="3264"/>
      <c r="H1090" s="3404">
        <v>1</v>
      </c>
    </row>
    <row r="1091" spans="1:8" ht="15.75" thickBot="1">
      <c r="A1091" s="3419">
        <v>1015</v>
      </c>
      <c r="B1091" s="3419" t="s">
        <v>24257</v>
      </c>
      <c r="C1091" s="3419" t="s">
        <v>24258</v>
      </c>
      <c r="D1091" s="3420" t="s">
        <v>22600</v>
      </c>
      <c r="E1091" s="3264" t="s">
        <v>22598</v>
      </c>
      <c r="F1091" s="3419" t="s">
        <v>22877</v>
      </c>
      <c r="G1091" s="3264"/>
      <c r="H1091" s="3404">
        <v>1</v>
      </c>
    </row>
    <row r="1092" spans="1:8" ht="15.75" thickBot="1">
      <c r="A1092" s="3419">
        <v>1016</v>
      </c>
      <c r="B1092" s="3419" t="s">
        <v>24255</v>
      </c>
      <c r="C1092" s="3419" t="s">
        <v>24256</v>
      </c>
      <c r="D1092" s="3420" t="s">
        <v>22600</v>
      </c>
      <c r="E1092" s="3264" t="s">
        <v>22598</v>
      </c>
      <c r="F1092" s="3419" t="s">
        <v>22877</v>
      </c>
      <c r="G1092" s="3264"/>
      <c r="H1092" s="3404">
        <v>1</v>
      </c>
    </row>
    <row r="1093" spans="1:8" ht="15.75" thickBot="1">
      <c r="A1093" s="3419">
        <v>1017</v>
      </c>
      <c r="B1093" s="3419" t="s">
        <v>24253</v>
      </c>
      <c r="C1093" s="3419" t="s">
        <v>24254</v>
      </c>
      <c r="D1093" s="3420" t="s">
        <v>22599</v>
      </c>
      <c r="E1093" s="3313"/>
      <c r="F1093" s="3419" t="s">
        <v>22877</v>
      </c>
      <c r="G1093" s="3264"/>
      <c r="H1093" s="3404">
        <v>1</v>
      </c>
    </row>
    <row r="1094" spans="1:8" ht="15.75" thickBot="1">
      <c r="A1094" s="3419">
        <v>1018</v>
      </c>
      <c r="B1094" s="3419" t="s">
        <v>24251</v>
      </c>
      <c r="C1094" s="3419" t="s">
        <v>24252</v>
      </c>
      <c r="D1094" s="3420" t="s">
        <v>22599</v>
      </c>
      <c r="E1094" s="3264"/>
      <c r="F1094" s="3419" t="s">
        <v>6255</v>
      </c>
      <c r="G1094" s="3264"/>
      <c r="H1094" s="3404">
        <v>1</v>
      </c>
    </row>
    <row r="1095" spans="1:8" ht="15.75" thickBot="1">
      <c r="A1095" s="3419">
        <v>1019</v>
      </c>
      <c r="B1095" s="3419" t="s">
        <v>24249</v>
      </c>
      <c r="C1095" s="3419" t="s">
        <v>24250</v>
      </c>
      <c r="D1095" s="3420" t="s">
        <v>22599</v>
      </c>
      <c r="E1095" s="3264"/>
      <c r="F1095" s="3419" t="s">
        <v>6255</v>
      </c>
      <c r="G1095" s="3264"/>
      <c r="H1095" s="3404">
        <v>1</v>
      </c>
    </row>
    <row r="1096" spans="1:8" ht="15.75" thickBot="1">
      <c r="A1096" s="3419">
        <v>1020</v>
      </c>
      <c r="B1096" s="3419" t="s">
        <v>24247</v>
      </c>
      <c r="C1096" s="3419" t="s">
        <v>24248</v>
      </c>
      <c r="D1096" s="3420" t="s">
        <v>22600</v>
      </c>
      <c r="E1096" s="3264" t="s">
        <v>27913</v>
      </c>
      <c r="F1096" s="3419" t="s">
        <v>6255</v>
      </c>
      <c r="G1096" s="3264"/>
      <c r="H1096" s="3404">
        <v>1</v>
      </c>
    </row>
    <row r="1097" spans="1:8" ht="15.75" thickBot="1">
      <c r="A1097" s="3419">
        <v>1021</v>
      </c>
      <c r="B1097" s="3419" t="s">
        <v>24245</v>
      </c>
      <c r="C1097" s="3419" t="s">
        <v>24246</v>
      </c>
      <c r="D1097" s="3420" t="s">
        <v>22599</v>
      </c>
      <c r="E1097" s="3264" t="s">
        <v>22598</v>
      </c>
      <c r="F1097" s="3419" t="s">
        <v>6255</v>
      </c>
      <c r="G1097" s="3264"/>
      <c r="H1097" s="3404">
        <v>1</v>
      </c>
    </row>
    <row r="1098" spans="1:8" ht="15.75" thickBot="1">
      <c r="A1098" s="3419">
        <v>1022</v>
      </c>
      <c r="B1098" s="3419" t="s">
        <v>24243</v>
      </c>
      <c r="C1098" s="3419" t="s">
        <v>24244</v>
      </c>
      <c r="D1098" s="3420" t="s">
        <v>22600</v>
      </c>
      <c r="E1098" s="3313"/>
      <c r="F1098" s="3419" t="s">
        <v>6255</v>
      </c>
      <c r="G1098" s="3264"/>
      <c r="H1098" s="3404">
        <v>1</v>
      </c>
    </row>
    <row r="1099" spans="1:8" ht="15.75" thickBot="1">
      <c r="A1099" s="3419">
        <v>1023</v>
      </c>
      <c r="B1099" s="3419" t="s">
        <v>24241</v>
      </c>
      <c r="C1099" s="3419" t="s">
        <v>24242</v>
      </c>
      <c r="D1099" s="3420" t="s">
        <v>22600</v>
      </c>
      <c r="E1099" s="3264"/>
      <c r="F1099" s="3419" t="s">
        <v>6255</v>
      </c>
      <c r="G1099" s="3264"/>
      <c r="H1099" s="3404">
        <v>1</v>
      </c>
    </row>
    <row r="1100" spans="1:8" ht="15.75" thickBot="1">
      <c r="A1100" s="3419">
        <v>1024</v>
      </c>
      <c r="B1100" s="3419" t="s">
        <v>24239</v>
      </c>
      <c r="C1100" s="3419" t="s">
        <v>24240</v>
      </c>
      <c r="D1100" s="3420" t="s">
        <v>22599</v>
      </c>
      <c r="E1100" s="3264" t="s">
        <v>22598</v>
      </c>
      <c r="F1100" s="3419" t="s">
        <v>6255</v>
      </c>
      <c r="G1100" s="3264"/>
      <c r="H1100" s="3404">
        <v>1</v>
      </c>
    </row>
    <row r="1101" spans="1:8" ht="15.75" thickBot="1">
      <c r="A1101" s="3419">
        <v>1025</v>
      </c>
      <c r="B1101" s="3419" t="s">
        <v>24237</v>
      </c>
      <c r="C1101" s="3419" t="s">
        <v>24238</v>
      </c>
      <c r="D1101" s="3420" t="s">
        <v>22599</v>
      </c>
      <c r="E1101" s="3264"/>
      <c r="F1101" s="3419" t="s">
        <v>6255</v>
      </c>
      <c r="G1101" s="3264"/>
      <c r="H1101" s="3404">
        <v>1</v>
      </c>
    </row>
    <row r="1102" spans="1:8" ht="15.75" thickBot="1">
      <c r="A1102" s="3419">
        <v>1026</v>
      </c>
      <c r="B1102" s="3419" t="s">
        <v>24235</v>
      </c>
      <c r="C1102" s="3419" t="s">
        <v>24236</v>
      </c>
      <c r="D1102" s="3420" t="s">
        <v>22599</v>
      </c>
      <c r="E1102" s="3264" t="s">
        <v>22598</v>
      </c>
      <c r="F1102" s="3419" t="s">
        <v>6255</v>
      </c>
      <c r="G1102" s="3264"/>
      <c r="H1102" s="3404">
        <v>1</v>
      </c>
    </row>
    <row r="1103" spans="1:8" ht="15.75" thickBot="1">
      <c r="A1103" s="3419">
        <v>1027</v>
      </c>
      <c r="B1103" s="3419" t="s">
        <v>24232</v>
      </c>
      <c r="C1103" s="3419" t="s">
        <v>24233</v>
      </c>
      <c r="D1103" s="3420" t="s">
        <v>22599</v>
      </c>
      <c r="E1103" s="3264" t="s">
        <v>28138</v>
      </c>
      <c r="F1103" s="3419" t="s">
        <v>22877</v>
      </c>
      <c r="G1103" s="3264"/>
      <c r="H1103" s="3404">
        <v>1</v>
      </c>
    </row>
    <row r="1104" spans="1:8" ht="15.75" thickBot="1">
      <c r="A1104" s="3419">
        <v>1028</v>
      </c>
      <c r="B1104" s="3419" t="s">
        <v>24230</v>
      </c>
      <c r="C1104" s="3419" t="s">
        <v>24231</v>
      </c>
      <c r="D1104" s="3420" t="s">
        <v>22599</v>
      </c>
      <c r="E1104" s="3264" t="s">
        <v>28138</v>
      </c>
      <c r="F1104" s="3419" t="s">
        <v>22877</v>
      </c>
      <c r="G1104" s="3264"/>
      <c r="H1104" s="3404">
        <v>1</v>
      </c>
    </row>
    <row r="1105" spans="1:8" ht="15.75" thickBot="1">
      <c r="A1105" s="3419">
        <v>1029</v>
      </c>
      <c r="B1105" s="3419" t="s">
        <v>24228</v>
      </c>
      <c r="C1105" s="3419" t="s">
        <v>24229</v>
      </c>
      <c r="D1105" s="3420" t="s">
        <v>22599</v>
      </c>
      <c r="E1105" s="3264" t="s">
        <v>28138</v>
      </c>
      <c r="F1105" s="3419" t="s">
        <v>22877</v>
      </c>
      <c r="G1105" s="3264"/>
      <c r="H1105" s="3404">
        <v>1</v>
      </c>
    </row>
    <row r="1106" spans="1:8" ht="15.75" thickBot="1">
      <c r="A1106" s="3419">
        <v>1030</v>
      </c>
      <c r="B1106" s="3419" t="s">
        <v>24226</v>
      </c>
      <c r="C1106" s="3419" t="s">
        <v>24227</v>
      </c>
      <c r="D1106" s="3420" t="s">
        <v>22599</v>
      </c>
      <c r="E1106" s="3264" t="s">
        <v>28138</v>
      </c>
      <c r="F1106" s="3419" t="s">
        <v>22877</v>
      </c>
      <c r="G1106" s="3264"/>
      <c r="H1106" s="3404">
        <v>1</v>
      </c>
    </row>
    <row r="1107" spans="1:8" ht="15.75" thickBot="1">
      <c r="A1107" s="3419">
        <v>1031</v>
      </c>
      <c r="B1107" s="3419" t="s">
        <v>24224</v>
      </c>
      <c r="C1107" s="3419" t="s">
        <v>24225</v>
      </c>
      <c r="D1107" s="3420" t="s">
        <v>22599</v>
      </c>
      <c r="E1107" s="3264" t="s">
        <v>22598</v>
      </c>
      <c r="F1107" s="3419" t="s">
        <v>22877</v>
      </c>
      <c r="G1107" s="3264"/>
      <c r="H1107" s="3404">
        <v>1</v>
      </c>
    </row>
    <row r="1108" spans="1:8" ht="15.75" thickBot="1">
      <c r="A1108" s="3419">
        <v>1032</v>
      </c>
      <c r="B1108" s="3419" t="s">
        <v>24222</v>
      </c>
      <c r="C1108" s="3419" t="s">
        <v>24223</v>
      </c>
      <c r="D1108" s="3420" t="s">
        <v>22599</v>
      </c>
      <c r="E1108" s="3264"/>
      <c r="F1108" s="3419" t="s">
        <v>22877</v>
      </c>
      <c r="G1108" s="3264"/>
      <c r="H1108" s="3404">
        <v>1</v>
      </c>
    </row>
    <row r="1109" spans="1:8" ht="15.75" thickBot="1">
      <c r="A1109" s="3419">
        <v>1033</v>
      </c>
      <c r="B1109" s="3419" t="s">
        <v>24194</v>
      </c>
      <c r="C1109" s="3419" t="s">
        <v>24221</v>
      </c>
      <c r="D1109" s="3420" t="s">
        <v>22599</v>
      </c>
      <c r="E1109" s="3264"/>
      <c r="F1109" s="3419" t="s">
        <v>22877</v>
      </c>
      <c r="G1109" s="3264"/>
      <c r="H1109" s="3404">
        <v>1</v>
      </c>
    </row>
    <row r="1110" spans="1:8" ht="15.75" thickBot="1">
      <c r="A1110" s="3419">
        <v>1034</v>
      </c>
      <c r="B1110" s="3419" t="s">
        <v>24219</v>
      </c>
      <c r="C1110" s="3419" t="s">
        <v>24220</v>
      </c>
      <c r="D1110" s="3420" t="s">
        <v>22599</v>
      </c>
      <c r="E1110" s="3264" t="s">
        <v>22598</v>
      </c>
      <c r="F1110" s="3419" t="s">
        <v>22877</v>
      </c>
      <c r="G1110" s="3264"/>
      <c r="H1110" s="3404">
        <v>1</v>
      </c>
    </row>
    <row r="1111" spans="1:8" ht="15.75" thickBot="1">
      <c r="A1111" s="3419">
        <v>1035</v>
      </c>
      <c r="B1111" s="3419" t="s">
        <v>24191</v>
      </c>
      <c r="C1111" s="3419" t="s">
        <v>24218</v>
      </c>
      <c r="D1111" s="3420" t="s">
        <v>22599</v>
      </c>
      <c r="E1111" s="3264" t="s">
        <v>22598</v>
      </c>
      <c r="F1111" s="3419" t="s">
        <v>22877</v>
      </c>
      <c r="G1111" s="3264"/>
      <c r="H1111" s="3404" t="s">
        <v>28139</v>
      </c>
    </row>
    <row r="1112" spans="1:8" ht="15.75" thickBot="1">
      <c r="A1112" s="3419">
        <v>1036</v>
      </c>
      <c r="B1112" s="3419" t="s">
        <v>24216</v>
      </c>
      <c r="C1112" s="3419" t="s">
        <v>24217</v>
      </c>
      <c r="D1112" s="3420" t="s">
        <v>22600</v>
      </c>
      <c r="E1112" s="3264"/>
      <c r="F1112" s="3419" t="s">
        <v>6255</v>
      </c>
      <c r="G1112" s="3264"/>
      <c r="H1112" s="3404">
        <v>1</v>
      </c>
    </row>
    <row r="1113" spans="1:8" ht="15.75" thickBot="1">
      <c r="A1113" s="3419">
        <v>1037</v>
      </c>
      <c r="B1113" s="3419" t="s">
        <v>24214</v>
      </c>
      <c r="C1113" s="3419" t="s">
        <v>24215</v>
      </c>
      <c r="D1113" s="3420" t="s">
        <v>22599</v>
      </c>
      <c r="E1113" s="3264" t="s">
        <v>27788</v>
      </c>
      <c r="F1113" s="3419" t="s">
        <v>22877</v>
      </c>
      <c r="G1113" s="3264"/>
      <c r="H1113" s="3404">
        <v>1</v>
      </c>
    </row>
    <row r="1114" spans="1:8" ht="15.75" thickBot="1">
      <c r="A1114" s="3419">
        <v>1038</v>
      </c>
      <c r="B1114" s="3419" t="s">
        <v>24212</v>
      </c>
      <c r="C1114" s="3419" t="s">
        <v>24213</v>
      </c>
      <c r="D1114" s="3420" t="s">
        <v>22599</v>
      </c>
      <c r="E1114" s="3264"/>
      <c r="F1114" s="3419" t="s">
        <v>22877</v>
      </c>
      <c r="G1114" s="3264"/>
      <c r="H1114" s="3404">
        <v>1</v>
      </c>
    </row>
    <row r="1115" spans="1:8" ht="15.75" thickBot="1">
      <c r="A1115" s="3419">
        <v>1039</v>
      </c>
      <c r="B1115" s="3419" t="s">
        <v>24210</v>
      </c>
      <c r="C1115" s="3419" t="s">
        <v>24211</v>
      </c>
      <c r="D1115" s="3420" t="s">
        <v>22599</v>
      </c>
      <c r="E1115" s="3264" t="s">
        <v>27913</v>
      </c>
      <c r="F1115" s="3419" t="s">
        <v>6255</v>
      </c>
      <c r="G1115" s="3264"/>
      <c r="H1115" s="3404">
        <v>1</v>
      </c>
    </row>
    <row r="1116" spans="1:8" ht="15.75" thickBot="1">
      <c r="A1116" s="3419">
        <v>1040</v>
      </c>
      <c r="B1116" s="3419" t="s">
        <v>24208</v>
      </c>
      <c r="C1116" s="3419" t="s">
        <v>24209</v>
      </c>
      <c r="D1116" s="3420" t="s">
        <v>22599</v>
      </c>
      <c r="E1116" s="3313"/>
      <c r="F1116" s="3419" t="s">
        <v>6255</v>
      </c>
      <c r="G1116" s="3264"/>
      <c r="H1116" s="3404">
        <v>1</v>
      </c>
    </row>
    <row r="1117" spans="1:8" ht="15.75" thickBot="1">
      <c r="A1117" s="3419">
        <v>1041</v>
      </c>
      <c r="B1117" s="3419" t="s">
        <v>24206</v>
      </c>
      <c r="C1117" s="3419" t="s">
        <v>24207</v>
      </c>
      <c r="D1117" s="3420" t="s">
        <v>22599</v>
      </c>
      <c r="E1117" s="3264"/>
      <c r="F1117" s="3419" t="s">
        <v>22877</v>
      </c>
      <c r="G1117" s="3264"/>
      <c r="H1117" s="3404">
        <v>1</v>
      </c>
    </row>
    <row r="1118" spans="1:8" ht="15.75" thickBot="1">
      <c r="A1118" s="3419">
        <v>1042</v>
      </c>
      <c r="B1118" s="3419" t="s">
        <v>24204</v>
      </c>
      <c r="C1118" s="3419" t="s">
        <v>24205</v>
      </c>
      <c r="D1118" s="3420" t="s">
        <v>22599</v>
      </c>
      <c r="E1118" s="3264"/>
      <c r="F1118" s="3419" t="s">
        <v>22877</v>
      </c>
      <c r="G1118" s="3264"/>
      <c r="H1118" s="3404">
        <v>1</v>
      </c>
    </row>
    <row r="1119" spans="1:8" ht="15.75" thickBot="1">
      <c r="A1119" s="3419">
        <v>1043</v>
      </c>
      <c r="B1119" s="3419" t="s">
        <v>24202</v>
      </c>
      <c r="C1119" s="3419" t="s">
        <v>24203</v>
      </c>
      <c r="D1119" s="3420" t="s">
        <v>22599</v>
      </c>
      <c r="E1119" s="3264"/>
      <c r="F1119" s="3419" t="s">
        <v>22877</v>
      </c>
      <c r="G1119" s="3264"/>
      <c r="H1119" s="3404">
        <v>1</v>
      </c>
    </row>
    <row r="1120" spans="1:8" ht="15.75" thickBot="1">
      <c r="A1120" s="3419">
        <v>1044</v>
      </c>
      <c r="B1120" s="3419" t="s">
        <v>24200</v>
      </c>
      <c r="C1120" s="3419" t="s">
        <v>24201</v>
      </c>
      <c r="D1120" s="3420" t="s">
        <v>22599</v>
      </c>
      <c r="E1120" s="3264"/>
      <c r="F1120" s="3419" t="s">
        <v>22877</v>
      </c>
      <c r="G1120" s="3264"/>
      <c r="H1120" s="3404">
        <v>1</v>
      </c>
    </row>
    <row r="1121" spans="1:8" ht="15.75" thickBot="1">
      <c r="A1121" s="3419">
        <v>1045</v>
      </c>
      <c r="B1121" s="3419" t="s">
        <v>24198</v>
      </c>
      <c r="C1121" s="3419" t="s">
        <v>24199</v>
      </c>
      <c r="D1121" s="3420" t="s">
        <v>22599</v>
      </c>
      <c r="E1121" s="3264"/>
      <c r="F1121" s="3419" t="s">
        <v>22877</v>
      </c>
      <c r="G1121" s="3264"/>
      <c r="H1121" s="3404">
        <v>1</v>
      </c>
    </row>
    <row r="1122" spans="1:8" ht="15.75" thickBot="1">
      <c r="A1122" s="3419">
        <v>1046</v>
      </c>
      <c r="B1122" s="3419" t="s">
        <v>24196</v>
      </c>
      <c r="C1122" s="3419" t="s">
        <v>24197</v>
      </c>
      <c r="D1122" s="3420" t="s">
        <v>22599</v>
      </c>
      <c r="E1122" s="3264"/>
      <c r="F1122" s="3419" t="s">
        <v>22877</v>
      </c>
      <c r="G1122" s="3264"/>
      <c r="H1122" s="3404">
        <v>1</v>
      </c>
    </row>
    <row r="1123" spans="1:8" ht="15.75" thickBot="1">
      <c r="A1123" s="3419">
        <v>1047</v>
      </c>
      <c r="B1123" s="3419" t="s">
        <v>24194</v>
      </c>
      <c r="C1123" s="3419" t="s">
        <v>24195</v>
      </c>
      <c r="D1123" s="3420" t="s">
        <v>22599</v>
      </c>
      <c r="E1123" s="3264"/>
      <c r="F1123" s="3419" t="s">
        <v>22877</v>
      </c>
      <c r="G1123" s="3264"/>
      <c r="H1123" s="3404">
        <v>1</v>
      </c>
    </row>
    <row r="1124" spans="1:8" ht="15.75" thickBot="1">
      <c r="A1124" s="3419">
        <v>1048</v>
      </c>
      <c r="B1124" s="3419" t="s">
        <v>24191</v>
      </c>
      <c r="C1124" s="3419" t="s">
        <v>24193</v>
      </c>
      <c r="D1124" s="3420" t="s">
        <v>22599</v>
      </c>
      <c r="E1124" s="3264" t="s">
        <v>28140</v>
      </c>
      <c r="F1124" s="3419" t="s">
        <v>22877</v>
      </c>
      <c r="G1124" s="3264"/>
      <c r="H1124" s="3404">
        <v>1</v>
      </c>
    </row>
    <row r="1125" spans="1:8" ht="15.75" thickBot="1">
      <c r="A1125" s="3419">
        <v>1049</v>
      </c>
      <c r="B1125" s="3419" t="s">
        <v>24191</v>
      </c>
      <c r="C1125" s="3419" t="s">
        <v>24192</v>
      </c>
      <c r="D1125" s="3420" t="s">
        <v>22599</v>
      </c>
      <c r="E1125" s="3313"/>
      <c r="F1125" s="3419" t="s">
        <v>22877</v>
      </c>
      <c r="G1125" s="3264"/>
      <c r="H1125" s="3404">
        <v>1</v>
      </c>
    </row>
    <row r="1126" spans="1:8" ht="15.75" thickBot="1">
      <c r="A1126" s="3419">
        <v>1050</v>
      </c>
      <c r="B1126" s="3419" t="s">
        <v>24189</v>
      </c>
      <c r="C1126" s="3419" t="s">
        <v>24190</v>
      </c>
      <c r="D1126" s="3420" t="s">
        <v>22599</v>
      </c>
      <c r="E1126" s="3313"/>
      <c r="F1126" s="3419" t="s">
        <v>22877</v>
      </c>
      <c r="G1126" s="3264"/>
      <c r="H1126" s="3404">
        <v>1</v>
      </c>
    </row>
    <row r="1127" spans="1:8" ht="15.75" thickBot="1">
      <c r="A1127" s="3419">
        <v>1051</v>
      </c>
      <c r="B1127" s="3419" t="s">
        <v>24187</v>
      </c>
      <c r="C1127" s="3419" t="s">
        <v>24188</v>
      </c>
      <c r="D1127" s="3420" t="s">
        <v>22599</v>
      </c>
      <c r="E1127" s="3264"/>
      <c r="F1127" s="3419" t="s">
        <v>22877</v>
      </c>
      <c r="G1127" s="3264"/>
    </row>
    <row r="1128" spans="1:8" ht="15.75" thickBot="1">
      <c r="A1128" s="3419">
        <v>1052</v>
      </c>
      <c r="B1128" s="3419" t="s">
        <v>24185</v>
      </c>
      <c r="C1128" s="3419" t="s">
        <v>24186</v>
      </c>
      <c r="D1128" s="3420" t="s">
        <v>22599</v>
      </c>
      <c r="E1128" s="3264" t="s">
        <v>27913</v>
      </c>
      <c r="F1128" s="3419" t="s">
        <v>22877</v>
      </c>
      <c r="G1128" s="3264"/>
      <c r="H1128" s="3404">
        <v>1</v>
      </c>
    </row>
    <row r="1129" spans="1:8" ht="15.75" thickBot="1">
      <c r="A1129" s="3419">
        <v>1053</v>
      </c>
      <c r="B1129" s="3419" t="s">
        <v>24183</v>
      </c>
      <c r="C1129" s="3419" t="s">
        <v>24184</v>
      </c>
      <c r="D1129" s="3420" t="s">
        <v>22599</v>
      </c>
      <c r="E1129" s="3264"/>
      <c r="F1129" s="3419" t="s">
        <v>22877</v>
      </c>
      <c r="G1129" s="3264"/>
    </row>
    <row r="1130" spans="1:8" ht="15.75" thickBot="1">
      <c r="A1130" s="3419">
        <v>1054</v>
      </c>
      <c r="B1130" s="3419" t="s">
        <v>24181</v>
      </c>
      <c r="C1130" s="3419" t="s">
        <v>24182</v>
      </c>
      <c r="D1130" s="3420" t="s">
        <v>22599</v>
      </c>
      <c r="E1130" s="3264"/>
      <c r="F1130" s="3419" t="s">
        <v>22877</v>
      </c>
      <c r="G1130" s="3264"/>
    </row>
    <row r="1131" spans="1:8" ht="15.75" thickBot="1">
      <c r="A1131" s="3419">
        <v>1055</v>
      </c>
      <c r="B1131" s="3419" t="s">
        <v>24179</v>
      </c>
      <c r="C1131" s="3419" t="s">
        <v>24180</v>
      </c>
      <c r="D1131" s="3420" t="s">
        <v>22599</v>
      </c>
      <c r="E1131" s="3264"/>
      <c r="F1131" s="3419" t="s">
        <v>22877</v>
      </c>
      <c r="G1131" s="3264"/>
    </row>
    <row r="1132" spans="1:8" ht="15.75" thickBot="1">
      <c r="A1132" s="3419">
        <v>1056</v>
      </c>
      <c r="B1132" s="3419" t="s">
        <v>24177</v>
      </c>
      <c r="C1132" s="3419" t="s">
        <v>24178</v>
      </c>
      <c r="D1132" s="3420" t="s">
        <v>22599</v>
      </c>
      <c r="E1132" s="3264"/>
      <c r="F1132" s="3419" t="s">
        <v>22877</v>
      </c>
      <c r="G1132" s="3264"/>
    </row>
    <row r="1133" spans="1:8" ht="15.75" thickBot="1">
      <c r="A1133" s="3419">
        <v>1057</v>
      </c>
      <c r="B1133" s="3419" t="s">
        <v>24175</v>
      </c>
      <c r="C1133" s="3419" t="s">
        <v>24176</v>
      </c>
      <c r="D1133" s="3420" t="s">
        <v>22599</v>
      </c>
      <c r="E1133" s="3264"/>
      <c r="F1133" s="3419" t="s">
        <v>22877</v>
      </c>
      <c r="G1133" s="3264"/>
    </row>
    <row r="1134" spans="1:8" ht="15.75" thickBot="1">
      <c r="A1134" s="3419">
        <v>1058</v>
      </c>
      <c r="B1134" s="3419" t="s">
        <v>24173</v>
      </c>
      <c r="C1134" s="3419" t="s">
        <v>24174</v>
      </c>
      <c r="D1134" s="3420" t="s">
        <v>22599</v>
      </c>
      <c r="E1134" s="3264"/>
      <c r="F1134" s="3419" t="s">
        <v>22877</v>
      </c>
      <c r="G1134" s="3264"/>
    </row>
    <row r="1135" spans="1:8" ht="15.75" thickBot="1">
      <c r="A1135" s="3419">
        <v>1059</v>
      </c>
      <c r="B1135" s="3419" t="s">
        <v>24171</v>
      </c>
      <c r="C1135" s="3419" t="s">
        <v>24172</v>
      </c>
      <c r="D1135" s="3420" t="s">
        <v>22599</v>
      </c>
      <c r="E1135" s="3264"/>
      <c r="F1135" s="3419" t="s">
        <v>22877</v>
      </c>
      <c r="G1135" s="3264"/>
    </row>
    <row r="1136" spans="1:8" ht="15.75" thickBot="1">
      <c r="A1136" s="3419">
        <v>1060</v>
      </c>
      <c r="B1136" s="3419" t="s">
        <v>24169</v>
      </c>
      <c r="C1136" s="3419" t="s">
        <v>24170</v>
      </c>
      <c r="D1136" s="3420" t="s">
        <v>22599</v>
      </c>
      <c r="E1136" s="3264"/>
      <c r="F1136" s="3419" t="s">
        <v>6255</v>
      </c>
      <c r="G1136" s="3264"/>
    </row>
    <row r="1137" spans="1:8" ht="15.75" thickBot="1">
      <c r="A1137" s="3419">
        <v>1061</v>
      </c>
      <c r="B1137" s="3419" t="s">
        <v>24167</v>
      </c>
      <c r="C1137" s="3419" t="s">
        <v>24168</v>
      </c>
      <c r="D1137" s="3420" t="s">
        <v>22599</v>
      </c>
      <c r="E1137" s="3264"/>
      <c r="F1137" s="3419" t="s">
        <v>6255</v>
      </c>
      <c r="G1137" s="3264"/>
    </row>
    <row r="1138" spans="1:8" ht="15.75" thickBot="1">
      <c r="A1138" s="3419">
        <v>1062</v>
      </c>
      <c r="B1138" s="3419" t="s">
        <v>24165</v>
      </c>
      <c r="C1138" s="3419" t="s">
        <v>24166</v>
      </c>
      <c r="D1138" s="3420" t="s">
        <v>22600</v>
      </c>
      <c r="E1138" s="3264"/>
      <c r="F1138" s="3419" t="s">
        <v>6255</v>
      </c>
      <c r="G1138" s="3264"/>
    </row>
    <row r="1139" spans="1:8" ht="15.75" thickBot="1">
      <c r="A1139" s="3419">
        <v>1063</v>
      </c>
      <c r="B1139" s="3419" t="s">
        <v>24163</v>
      </c>
      <c r="C1139" s="3419" t="s">
        <v>24164</v>
      </c>
      <c r="D1139" s="3420" t="s">
        <v>22599</v>
      </c>
      <c r="E1139" s="3264"/>
      <c r="F1139" s="3419" t="s">
        <v>6255</v>
      </c>
      <c r="G1139" s="3264"/>
    </row>
    <row r="1140" spans="1:8" ht="15.75" thickBot="1">
      <c r="A1140" s="3419">
        <v>1064</v>
      </c>
      <c r="B1140" s="3419" t="s">
        <v>24160</v>
      </c>
      <c r="C1140" s="3419" t="s">
        <v>24161</v>
      </c>
      <c r="D1140" s="3420" t="s">
        <v>22596</v>
      </c>
      <c r="E1140" s="3264"/>
      <c r="F1140" s="3419" t="s">
        <v>6255</v>
      </c>
      <c r="G1140" s="3264"/>
    </row>
    <row r="1141" spans="1:8" ht="15.75" thickBot="1">
      <c r="A1141" s="3419">
        <v>1065</v>
      </c>
      <c r="B1141" s="3419" t="s">
        <v>24158</v>
      </c>
      <c r="C1141" s="3419" t="s">
        <v>24159</v>
      </c>
      <c r="D1141" s="3420" t="s">
        <v>22599</v>
      </c>
      <c r="E1141" s="3264"/>
      <c r="F1141" s="3419" t="s">
        <v>22877</v>
      </c>
      <c r="G1141" s="3264"/>
    </row>
    <row r="1142" spans="1:8" ht="15.75" thickBot="1">
      <c r="A1142" s="3419">
        <v>1066</v>
      </c>
      <c r="B1142" s="3419" t="s">
        <v>24156</v>
      </c>
      <c r="C1142" s="3419" t="s">
        <v>24157</v>
      </c>
      <c r="D1142" s="3420" t="s">
        <v>22599</v>
      </c>
      <c r="E1142" s="3264"/>
      <c r="F1142" s="3419" t="s">
        <v>6255</v>
      </c>
      <c r="G1142" s="3264"/>
    </row>
    <row r="1143" spans="1:8" ht="15.75" thickBot="1">
      <c r="A1143" s="3419">
        <v>1067</v>
      </c>
      <c r="B1143" s="3419" t="s">
        <v>24154</v>
      </c>
      <c r="C1143" s="3419" t="s">
        <v>24155</v>
      </c>
      <c r="D1143" s="3420" t="s">
        <v>22599</v>
      </c>
      <c r="E1143" s="3264"/>
      <c r="F1143" s="3419" t="s">
        <v>22877</v>
      </c>
      <c r="G1143" s="3264"/>
    </row>
    <row r="1144" spans="1:8" ht="15.75" thickBot="1">
      <c r="A1144" s="3419">
        <v>1068</v>
      </c>
      <c r="B1144" s="3419" t="s">
        <v>24152</v>
      </c>
      <c r="C1144" s="3419" t="s">
        <v>24153</v>
      </c>
      <c r="D1144" s="3420" t="s">
        <v>22599</v>
      </c>
      <c r="E1144" s="3264"/>
      <c r="F1144" s="3419" t="s">
        <v>22877</v>
      </c>
      <c r="G1144" s="3264"/>
    </row>
    <row r="1145" spans="1:8" ht="15.75" thickBot="1">
      <c r="A1145" s="3419">
        <v>1069</v>
      </c>
      <c r="B1145" s="3419" t="s">
        <v>24150</v>
      </c>
      <c r="C1145" s="3419" t="s">
        <v>24151</v>
      </c>
      <c r="D1145" s="3420" t="s">
        <v>22596</v>
      </c>
      <c r="E1145" s="3264"/>
      <c r="F1145" s="3419" t="s">
        <v>22877</v>
      </c>
      <c r="G1145" s="3264"/>
    </row>
    <row r="1146" spans="1:8" ht="15.75" thickBot="1">
      <c r="A1146" s="3419">
        <v>1070</v>
      </c>
      <c r="B1146" s="3419" t="s">
        <v>24148</v>
      </c>
      <c r="C1146" s="3419" t="s">
        <v>24149</v>
      </c>
      <c r="D1146" s="3420" t="s">
        <v>22599</v>
      </c>
      <c r="E1146" s="3264"/>
      <c r="F1146" s="3419" t="s">
        <v>22877</v>
      </c>
      <c r="G1146" s="3264"/>
    </row>
    <row r="1147" spans="1:8" ht="15.75" thickBot="1">
      <c r="A1147" s="3419">
        <v>1071</v>
      </c>
      <c r="B1147" s="3419" t="s">
        <v>24146</v>
      </c>
      <c r="C1147" s="3419" t="s">
        <v>24147</v>
      </c>
      <c r="D1147" s="3420" t="s">
        <v>22599</v>
      </c>
      <c r="E1147" s="3264"/>
      <c r="F1147" s="3419" t="s">
        <v>22877</v>
      </c>
      <c r="G1147" s="3264"/>
    </row>
    <row r="1148" spans="1:8" ht="15.75" thickBot="1">
      <c r="A1148" s="3419">
        <v>1072</v>
      </c>
      <c r="B1148" s="3419" t="s">
        <v>24144</v>
      </c>
      <c r="C1148" s="3419" t="s">
        <v>24145</v>
      </c>
      <c r="D1148" s="3420" t="s">
        <v>22599</v>
      </c>
      <c r="E1148" s="3264"/>
      <c r="F1148" s="3419" t="s">
        <v>22877</v>
      </c>
      <c r="G1148" s="3264"/>
    </row>
    <row r="1149" spans="1:8" ht="15.75" thickBot="1">
      <c r="A1149" s="3419">
        <v>1073</v>
      </c>
      <c r="B1149" s="3419" t="s">
        <v>24142</v>
      </c>
      <c r="C1149" s="3419" t="s">
        <v>24143</v>
      </c>
      <c r="D1149" s="3420" t="s">
        <v>971</v>
      </c>
      <c r="E1149" s="3264" t="s">
        <v>22604</v>
      </c>
      <c r="F1149" s="3419" t="s">
        <v>22877</v>
      </c>
      <c r="G1149" s="3264"/>
      <c r="H1149" s="3404">
        <v>1</v>
      </c>
    </row>
    <row r="1150" spans="1:8" ht="15.75" thickBot="1">
      <c r="A1150" s="3419">
        <v>1074</v>
      </c>
      <c r="B1150" s="3419" t="s">
        <v>24140</v>
      </c>
      <c r="C1150" s="3419" t="s">
        <v>24141</v>
      </c>
      <c r="D1150" s="3420" t="s">
        <v>971</v>
      </c>
      <c r="E1150" s="3264"/>
      <c r="F1150" s="3419" t="s">
        <v>6255</v>
      </c>
      <c r="G1150" s="3264"/>
    </row>
    <row r="1151" spans="1:8" ht="15.75" thickBot="1">
      <c r="A1151" s="3419">
        <v>1075</v>
      </c>
      <c r="B1151" s="3419" t="s">
        <v>24138</v>
      </c>
      <c r="C1151" s="3419" t="s">
        <v>24139</v>
      </c>
      <c r="D1151" s="3420" t="s">
        <v>22599</v>
      </c>
      <c r="E1151" s="3264"/>
      <c r="F1151" s="3419" t="s">
        <v>22877</v>
      </c>
      <c r="G1151" s="3264"/>
    </row>
    <row r="1152" spans="1:8" ht="15.75" thickBot="1">
      <c r="A1152" s="3419">
        <v>1076</v>
      </c>
      <c r="B1152" s="3419" t="s">
        <v>24136</v>
      </c>
      <c r="C1152" s="3419" t="s">
        <v>24137</v>
      </c>
      <c r="D1152" s="3420" t="s">
        <v>22599</v>
      </c>
      <c r="E1152" s="3264"/>
      <c r="F1152" s="3419" t="s">
        <v>6255</v>
      </c>
      <c r="G1152" s="3264"/>
    </row>
    <row r="1153" spans="1:7" ht="15.75" thickBot="1">
      <c r="A1153" s="3419">
        <v>1077</v>
      </c>
      <c r="B1153" s="3419" t="s">
        <v>24134</v>
      </c>
      <c r="C1153" s="3419" t="s">
        <v>24135</v>
      </c>
      <c r="D1153" s="3420" t="s">
        <v>22596</v>
      </c>
      <c r="E1153" s="3264"/>
      <c r="F1153" s="3419" t="s">
        <v>6255</v>
      </c>
      <c r="G1153" s="3264"/>
    </row>
    <row r="1154" spans="1:7" ht="15.75" thickBot="1">
      <c r="A1154" s="3419">
        <v>1078</v>
      </c>
      <c r="B1154" s="3419" t="s">
        <v>24132</v>
      </c>
      <c r="C1154" s="3419" t="s">
        <v>24133</v>
      </c>
      <c r="D1154" s="3420" t="s">
        <v>22599</v>
      </c>
      <c r="E1154" s="3264"/>
      <c r="F1154" s="3419" t="s">
        <v>22877</v>
      </c>
      <c r="G1154" s="3264"/>
    </row>
    <row r="1155" spans="1:7" ht="15.75" thickBot="1">
      <c r="A1155" s="3419">
        <v>1079</v>
      </c>
      <c r="B1155" s="3419" t="s">
        <v>24128</v>
      </c>
      <c r="C1155" s="3419" t="s">
        <v>24129</v>
      </c>
      <c r="D1155" s="3420" t="s">
        <v>22599</v>
      </c>
      <c r="E1155" s="3264"/>
      <c r="F1155" s="3419" t="s">
        <v>6255</v>
      </c>
      <c r="G1155" s="3264"/>
    </row>
    <row r="1156" spans="1:7" ht="15.75" thickBot="1">
      <c r="A1156" s="3419">
        <v>1080</v>
      </c>
      <c r="B1156" s="3419" t="s">
        <v>24126</v>
      </c>
      <c r="C1156" s="3419" t="s">
        <v>24127</v>
      </c>
      <c r="D1156" s="3420" t="s">
        <v>22599</v>
      </c>
      <c r="E1156" s="3264"/>
      <c r="F1156" s="3419" t="s">
        <v>22877</v>
      </c>
      <c r="G1156" s="3264"/>
    </row>
    <row r="1157" spans="1:7" ht="15.75" thickBot="1">
      <c r="A1157" s="3419">
        <v>1081</v>
      </c>
      <c r="B1157" s="3419" t="s">
        <v>24124</v>
      </c>
      <c r="C1157" s="3419" t="s">
        <v>24125</v>
      </c>
      <c r="D1157" s="3420" t="s">
        <v>22596</v>
      </c>
      <c r="E1157" s="3264"/>
      <c r="F1157" s="3419" t="s">
        <v>6255</v>
      </c>
      <c r="G1157" s="3264"/>
    </row>
    <row r="1158" spans="1:7" ht="15.75" thickBot="1">
      <c r="A1158" s="3419">
        <v>1082</v>
      </c>
      <c r="B1158" s="3419" t="s">
        <v>24122</v>
      </c>
      <c r="C1158" s="3419" t="s">
        <v>24123</v>
      </c>
      <c r="D1158" s="3420" t="s">
        <v>971</v>
      </c>
      <c r="E1158" s="3264"/>
      <c r="F1158" s="3419" t="s">
        <v>6255</v>
      </c>
      <c r="G1158" s="3264"/>
    </row>
    <row r="1159" spans="1:7" ht="15.75" thickBot="1">
      <c r="A1159" s="3419">
        <v>1083</v>
      </c>
      <c r="B1159" s="3419" t="s">
        <v>24120</v>
      </c>
      <c r="C1159" s="3419" t="s">
        <v>24121</v>
      </c>
      <c r="D1159" s="3420" t="s">
        <v>22596</v>
      </c>
      <c r="E1159" s="3264"/>
      <c r="F1159" s="3419" t="s">
        <v>6255</v>
      </c>
      <c r="G1159" s="3264"/>
    </row>
    <row r="1160" spans="1:7" ht="15.75" thickBot="1">
      <c r="A1160" s="3419">
        <v>1084</v>
      </c>
      <c r="B1160" s="3419" t="s">
        <v>24118</v>
      </c>
      <c r="C1160" s="3419" t="s">
        <v>24119</v>
      </c>
      <c r="D1160" s="3420" t="s">
        <v>971</v>
      </c>
      <c r="E1160" s="3264"/>
      <c r="F1160" s="3419" t="s">
        <v>6255</v>
      </c>
      <c r="G1160" s="3264"/>
    </row>
    <row r="1161" spans="1:7" ht="15.75" thickBot="1">
      <c r="A1161" s="3419">
        <v>1085</v>
      </c>
      <c r="B1161" s="3419" t="s">
        <v>24115</v>
      </c>
      <c r="C1161" s="3419" t="s">
        <v>24116</v>
      </c>
      <c r="D1161" s="3420" t="s">
        <v>22599</v>
      </c>
      <c r="E1161" s="3264"/>
      <c r="F1161" s="3419" t="s">
        <v>6255</v>
      </c>
      <c r="G1161" s="3264"/>
    </row>
    <row r="1162" spans="1:7" ht="15.75" thickBot="1">
      <c r="A1162" s="3419">
        <v>1086</v>
      </c>
      <c r="B1162" s="3419" t="s">
        <v>24113</v>
      </c>
      <c r="C1162" s="3419" t="s">
        <v>24114</v>
      </c>
      <c r="D1162" s="3420" t="s">
        <v>22600</v>
      </c>
      <c r="E1162" s="3264"/>
      <c r="F1162" s="3419" t="s">
        <v>6255</v>
      </c>
      <c r="G1162" s="3264"/>
    </row>
    <row r="1163" spans="1:7" ht="15.75" thickBot="1">
      <c r="A1163" s="3419">
        <v>1087</v>
      </c>
      <c r="B1163" s="3419" t="s">
        <v>24111</v>
      </c>
      <c r="C1163" s="3419" t="s">
        <v>24112</v>
      </c>
      <c r="D1163" s="3420" t="s">
        <v>22599</v>
      </c>
      <c r="E1163" s="3264"/>
      <c r="F1163" s="3419" t="s">
        <v>6255</v>
      </c>
      <c r="G1163" s="3264"/>
    </row>
    <row r="1164" spans="1:7" ht="15.75" thickBot="1">
      <c r="A1164" s="3419">
        <v>1088</v>
      </c>
      <c r="B1164" s="3419" t="s">
        <v>24109</v>
      </c>
      <c r="C1164" s="3419" t="s">
        <v>24110</v>
      </c>
      <c r="D1164" s="3420" t="s">
        <v>22599</v>
      </c>
      <c r="E1164" s="3264"/>
      <c r="F1164" s="3419" t="s">
        <v>6255</v>
      </c>
      <c r="G1164" s="3264"/>
    </row>
    <row r="1165" spans="1:7" ht="15.75" thickBot="1">
      <c r="A1165" s="3419">
        <v>1089</v>
      </c>
      <c r="B1165" s="3419" t="s">
        <v>24107</v>
      </c>
      <c r="C1165" s="3419" t="s">
        <v>24108</v>
      </c>
      <c r="D1165" s="3420" t="s">
        <v>22596</v>
      </c>
      <c r="E1165" s="3264"/>
      <c r="F1165" s="3419" t="s">
        <v>6255</v>
      </c>
      <c r="G1165" s="3264"/>
    </row>
    <row r="1166" spans="1:7" ht="15.75" thickBot="1">
      <c r="A1166" s="3419">
        <v>1090</v>
      </c>
      <c r="B1166" s="3419" t="s">
        <v>24105</v>
      </c>
      <c r="C1166" s="3419" t="s">
        <v>24106</v>
      </c>
      <c r="D1166" s="3420" t="s">
        <v>22599</v>
      </c>
      <c r="E1166" s="3264"/>
      <c r="F1166" s="3419" t="s">
        <v>6255</v>
      </c>
      <c r="G1166" s="3264"/>
    </row>
    <row r="1167" spans="1:7" ht="15.75" thickBot="1">
      <c r="A1167" s="3419">
        <v>1091</v>
      </c>
      <c r="B1167" s="3419" t="s">
        <v>24103</v>
      </c>
      <c r="C1167" s="3419" t="s">
        <v>24104</v>
      </c>
      <c r="D1167" s="3420" t="s">
        <v>22599</v>
      </c>
      <c r="E1167" s="3264"/>
      <c r="F1167" s="3419" t="s">
        <v>22877</v>
      </c>
      <c r="G1167" s="3264"/>
    </row>
    <row r="1168" spans="1:7" ht="15.75" thickBot="1">
      <c r="A1168" s="3419">
        <v>1092</v>
      </c>
      <c r="B1168" s="3419" t="s">
        <v>24101</v>
      </c>
      <c r="C1168" s="3419" t="s">
        <v>24102</v>
      </c>
      <c r="D1168" s="3420" t="s">
        <v>22599</v>
      </c>
      <c r="E1168" s="3264"/>
      <c r="F1168" s="3419" t="s">
        <v>22877</v>
      </c>
      <c r="G1168" s="3264"/>
    </row>
    <row r="1169" spans="1:7" ht="15.75" thickBot="1">
      <c r="A1169" s="3419">
        <v>1093</v>
      </c>
      <c r="B1169" s="3419" t="s">
        <v>24099</v>
      </c>
      <c r="C1169" s="3419" t="s">
        <v>24100</v>
      </c>
      <c r="D1169" s="3420" t="s">
        <v>22599</v>
      </c>
      <c r="E1169" s="3264"/>
      <c r="F1169" s="3419" t="s">
        <v>22877</v>
      </c>
      <c r="G1169" s="3264"/>
    </row>
    <row r="1170" spans="1:7" ht="15.75" thickBot="1">
      <c r="A1170" s="3419">
        <v>1094</v>
      </c>
      <c r="B1170" s="3419" t="s">
        <v>24097</v>
      </c>
      <c r="C1170" s="3419" t="s">
        <v>24098</v>
      </c>
      <c r="D1170" s="3420" t="s">
        <v>22599</v>
      </c>
      <c r="E1170" s="3264"/>
      <c r="F1170" s="3419" t="s">
        <v>6255</v>
      </c>
      <c r="G1170" s="3264"/>
    </row>
    <row r="1171" spans="1:7" ht="15.75" thickBot="1">
      <c r="A1171" s="3419">
        <v>1095</v>
      </c>
      <c r="B1171" s="3419" t="s">
        <v>24095</v>
      </c>
      <c r="C1171" s="3419" t="s">
        <v>24096</v>
      </c>
      <c r="D1171" s="3420" t="s">
        <v>22599</v>
      </c>
      <c r="E1171" s="3264"/>
      <c r="F1171" s="3419" t="s">
        <v>6255</v>
      </c>
      <c r="G1171" s="3264"/>
    </row>
    <row r="1172" spans="1:7" ht="15.75" thickBot="1">
      <c r="A1172" s="3419">
        <v>1096</v>
      </c>
      <c r="B1172" s="3419" t="s">
        <v>24093</v>
      </c>
      <c r="C1172" s="3419" t="s">
        <v>24094</v>
      </c>
      <c r="D1172" s="3420" t="s">
        <v>22600</v>
      </c>
      <c r="E1172" s="3264"/>
      <c r="F1172" s="3419" t="s">
        <v>6255</v>
      </c>
      <c r="G1172" s="3264"/>
    </row>
    <row r="1173" spans="1:7" ht="15.75" thickBot="1">
      <c r="A1173" s="3419">
        <v>1097</v>
      </c>
      <c r="B1173" s="3419" t="s">
        <v>24091</v>
      </c>
      <c r="C1173" s="3419" t="s">
        <v>24092</v>
      </c>
      <c r="D1173" s="3420" t="s">
        <v>22599</v>
      </c>
      <c r="E1173" s="3264"/>
      <c r="F1173" s="3419" t="s">
        <v>6255</v>
      </c>
      <c r="G1173" s="3264"/>
    </row>
    <row r="1174" spans="1:7" ht="15.75" thickBot="1">
      <c r="A1174" s="3419">
        <v>1098</v>
      </c>
      <c r="B1174" s="3419" t="s">
        <v>24089</v>
      </c>
      <c r="C1174" s="3419" t="s">
        <v>24090</v>
      </c>
      <c r="D1174" s="3420" t="s">
        <v>22596</v>
      </c>
      <c r="E1174" s="3264"/>
      <c r="F1174" s="3419" t="s">
        <v>6255</v>
      </c>
      <c r="G1174" s="3264"/>
    </row>
    <row r="1175" spans="1:7" ht="15.75" thickBot="1">
      <c r="A1175" s="3419">
        <v>1099</v>
      </c>
      <c r="B1175" s="3419" t="s">
        <v>24087</v>
      </c>
      <c r="C1175" s="3419" t="s">
        <v>24088</v>
      </c>
      <c r="D1175" s="3420" t="s">
        <v>22599</v>
      </c>
      <c r="E1175" s="3264"/>
      <c r="F1175" s="3419" t="s">
        <v>6255</v>
      </c>
      <c r="G1175" s="3264"/>
    </row>
    <row r="1176" spans="1:7" ht="15.75" thickBot="1">
      <c r="A1176" s="3419">
        <v>1100</v>
      </c>
      <c r="B1176" s="3419" t="s">
        <v>24085</v>
      </c>
      <c r="C1176" s="3419" t="s">
        <v>24086</v>
      </c>
      <c r="D1176" s="3420" t="s">
        <v>22599</v>
      </c>
      <c r="E1176" s="3264"/>
      <c r="F1176" s="3419" t="s">
        <v>22877</v>
      </c>
      <c r="G1176" s="3264"/>
    </row>
    <row r="1177" spans="1:7" ht="15.75" thickBot="1">
      <c r="A1177" s="3419">
        <v>1101</v>
      </c>
      <c r="B1177" s="3419" t="s">
        <v>24082</v>
      </c>
      <c r="C1177" s="3419" t="s">
        <v>24083</v>
      </c>
      <c r="D1177" s="3420" t="s">
        <v>22600</v>
      </c>
      <c r="E1177" s="3264"/>
      <c r="F1177" s="3419" t="s">
        <v>6255</v>
      </c>
      <c r="G1177" s="3264"/>
    </row>
    <row r="1178" spans="1:7" ht="15.75" thickBot="1">
      <c r="A1178" s="3419">
        <v>1102</v>
      </c>
      <c r="B1178" s="3419" t="s">
        <v>24080</v>
      </c>
      <c r="C1178" s="3419" t="s">
        <v>24081</v>
      </c>
      <c r="D1178" s="3420" t="s">
        <v>22599</v>
      </c>
      <c r="E1178" s="3264"/>
      <c r="F1178" s="3419" t="s">
        <v>6255</v>
      </c>
      <c r="G1178" s="3264"/>
    </row>
    <row r="1179" spans="1:7" ht="15.75" thickBot="1">
      <c r="A1179" s="3419">
        <v>1103</v>
      </c>
      <c r="B1179" s="3419" t="s">
        <v>24078</v>
      </c>
      <c r="C1179" s="3419" t="s">
        <v>24079</v>
      </c>
      <c r="D1179" s="3420" t="s">
        <v>22596</v>
      </c>
      <c r="E1179" s="3264"/>
      <c r="F1179" s="3419" t="s">
        <v>6255</v>
      </c>
      <c r="G1179" s="3264"/>
    </row>
    <row r="1180" spans="1:7" ht="15.75" thickBot="1">
      <c r="A1180" s="3419">
        <v>1104</v>
      </c>
      <c r="B1180" s="3419" t="s">
        <v>24074</v>
      </c>
      <c r="C1180" s="3419" t="s">
        <v>24075</v>
      </c>
      <c r="D1180" s="3420" t="s">
        <v>22600</v>
      </c>
      <c r="E1180" s="3264"/>
      <c r="F1180" s="3419" t="s">
        <v>6255</v>
      </c>
      <c r="G1180" s="3264"/>
    </row>
    <row r="1181" spans="1:7" ht="15.75" thickBot="1">
      <c r="A1181" s="3419">
        <v>1105</v>
      </c>
      <c r="B1181" s="3419" t="s">
        <v>24072</v>
      </c>
      <c r="C1181" s="3419" t="s">
        <v>24073</v>
      </c>
      <c r="D1181" s="3420" t="s">
        <v>22599</v>
      </c>
      <c r="E1181" s="3264"/>
      <c r="F1181" s="3419" t="s">
        <v>6255</v>
      </c>
      <c r="G1181" s="3264"/>
    </row>
    <row r="1182" spans="1:7" ht="15.75" thickBot="1">
      <c r="A1182" s="3419">
        <v>1106</v>
      </c>
      <c r="B1182" s="3419" t="s">
        <v>24070</v>
      </c>
      <c r="C1182" s="3419" t="s">
        <v>24071</v>
      </c>
      <c r="D1182" s="3420" t="s">
        <v>22599</v>
      </c>
      <c r="E1182" s="3264"/>
      <c r="F1182" s="3419" t="s">
        <v>6255</v>
      </c>
      <c r="G1182" s="3264"/>
    </row>
    <row r="1183" spans="1:7" ht="15.75" thickBot="1">
      <c r="A1183" s="3419">
        <v>1107</v>
      </c>
      <c r="B1183" s="3419" t="s">
        <v>24068</v>
      </c>
      <c r="C1183" s="3419" t="s">
        <v>24069</v>
      </c>
      <c r="D1183" s="3420" t="s">
        <v>22596</v>
      </c>
      <c r="E1183" s="3264"/>
      <c r="F1183" s="3419" t="s">
        <v>6255</v>
      </c>
      <c r="G1183" s="3264"/>
    </row>
    <row r="1184" spans="1:7" ht="15.75" thickBot="1">
      <c r="A1184" s="3419">
        <v>1108</v>
      </c>
      <c r="B1184" s="3419" t="s">
        <v>24066</v>
      </c>
      <c r="C1184" s="3419" t="s">
        <v>24067</v>
      </c>
      <c r="D1184" s="3420" t="s">
        <v>22596</v>
      </c>
      <c r="E1184" s="3264"/>
      <c r="F1184" s="3419" t="s">
        <v>6255</v>
      </c>
      <c r="G1184" s="3264"/>
    </row>
    <row r="1185" spans="1:8" ht="15.75" thickBot="1">
      <c r="A1185" s="3419">
        <v>1109</v>
      </c>
      <c r="B1185" s="3419" t="s">
        <v>24064</v>
      </c>
      <c r="C1185" s="3419" t="s">
        <v>24065</v>
      </c>
      <c r="D1185" s="3420" t="s">
        <v>22599</v>
      </c>
      <c r="E1185" s="3264"/>
      <c r="F1185" s="3419" t="s">
        <v>6255</v>
      </c>
      <c r="G1185" s="3264"/>
    </row>
    <row r="1186" spans="1:8" ht="15.75" thickBot="1">
      <c r="A1186" s="3419">
        <v>1110</v>
      </c>
      <c r="B1186" s="3419" t="s">
        <v>24062</v>
      </c>
      <c r="C1186" s="3419" t="s">
        <v>24063</v>
      </c>
      <c r="D1186" s="3420" t="s">
        <v>22599</v>
      </c>
      <c r="E1186" s="3264"/>
      <c r="F1186" s="3419" t="s">
        <v>6255</v>
      </c>
      <c r="G1186" s="3264"/>
    </row>
    <row r="1187" spans="1:8" ht="15.75" thickBot="1">
      <c r="A1187" s="3419">
        <v>1111</v>
      </c>
      <c r="B1187" s="3419" t="s">
        <v>24060</v>
      </c>
      <c r="C1187" s="3419" t="s">
        <v>24061</v>
      </c>
      <c r="D1187" s="3420" t="s">
        <v>22599</v>
      </c>
      <c r="E1187" s="3264"/>
      <c r="F1187" s="3419" t="s">
        <v>22877</v>
      </c>
      <c r="G1187" s="3264"/>
    </row>
    <row r="1188" spans="1:8" ht="15.75" thickBot="1">
      <c r="A1188" s="3419">
        <v>1112</v>
      </c>
      <c r="B1188" s="3419" t="s">
        <v>24058</v>
      </c>
      <c r="C1188" s="3419" t="s">
        <v>24059</v>
      </c>
      <c r="D1188" s="3420" t="s">
        <v>22599</v>
      </c>
      <c r="E1188" s="3264"/>
      <c r="F1188" s="3419" t="s">
        <v>6255</v>
      </c>
      <c r="G1188" s="3264"/>
    </row>
    <row r="1189" spans="1:8" ht="15.75" thickBot="1">
      <c r="A1189" s="3419">
        <v>1113</v>
      </c>
      <c r="B1189" s="3419" t="s">
        <v>24056</v>
      </c>
      <c r="C1189" s="3419" t="s">
        <v>24057</v>
      </c>
      <c r="D1189" s="3420" t="s">
        <v>22599</v>
      </c>
      <c r="E1189" s="3264"/>
      <c r="F1189" s="3419" t="s">
        <v>22877</v>
      </c>
      <c r="G1189" s="3264"/>
    </row>
    <row r="1190" spans="1:8" ht="15.75" thickBot="1">
      <c r="A1190" s="3419">
        <v>1114</v>
      </c>
      <c r="B1190" s="3419" t="s">
        <v>24054</v>
      </c>
      <c r="C1190" s="3419" t="s">
        <v>24055</v>
      </c>
      <c r="D1190" s="3420" t="s">
        <v>22596</v>
      </c>
      <c r="E1190" s="3264"/>
      <c r="F1190" s="3419" t="s">
        <v>22877</v>
      </c>
      <c r="G1190" s="3264"/>
    </row>
    <row r="1191" spans="1:8" s="3408" customFormat="1" ht="15.75" thickBot="1">
      <c r="A1191" s="3419">
        <v>1115</v>
      </c>
      <c r="B1191" s="3419" t="s">
        <v>24052</v>
      </c>
      <c r="C1191" s="3419" t="s">
        <v>24053</v>
      </c>
      <c r="D1191" s="3420" t="s">
        <v>22599</v>
      </c>
      <c r="E1191" s="3264"/>
      <c r="F1191" s="3419" t="s">
        <v>22877</v>
      </c>
      <c r="G1191" s="3264"/>
    </row>
    <row r="1192" spans="1:8" s="3408" customFormat="1" ht="38.25" customHeight="1" thickBot="1">
      <c r="A1192" s="3419">
        <v>1116</v>
      </c>
      <c r="B1192" s="3419" t="s">
        <v>24050</v>
      </c>
      <c r="C1192" s="3419" t="s">
        <v>24051</v>
      </c>
      <c r="D1192" s="3420" t="s">
        <v>22599</v>
      </c>
      <c r="E1192" s="3264"/>
      <c r="F1192" s="3419" t="s">
        <v>22877</v>
      </c>
      <c r="G1192" s="3264"/>
    </row>
    <row r="1193" spans="1:8" s="3408" customFormat="1" ht="15.75" thickBot="1">
      <c r="A1193" s="3419">
        <v>1117</v>
      </c>
      <c r="B1193" s="3419" t="s">
        <v>24048</v>
      </c>
      <c r="C1193" s="3419" t="s">
        <v>24049</v>
      </c>
      <c r="D1193" s="3420" t="s">
        <v>22599</v>
      </c>
      <c r="E1193" s="3264"/>
      <c r="F1193" s="3419" t="s">
        <v>22877</v>
      </c>
      <c r="G1193" s="3264"/>
    </row>
    <row r="1194" spans="1:8" s="3408" customFormat="1" ht="15.75" thickBot="1">
      <c r="A1194" s="3419">
        <v>1118</v>
      </c>
      <c r="B1194" s="3419" t="s">
        <v>24046</v>
      </c>
      <c r="C1194" s="3419" t="s">
        <v>24047</v>
      </c>
      <c r="D1194" s="3420" t="s">
        <v>22596</v>
      </c>
      <c r="E1194" s="3264"/>
      <c r="F1194" s="3419" t="s">
        <v>22877</v>
      </c>
      <c r="G1194" s="3264"/>
    </row>
    <row r="1195" spans="1:8" s="3408" customFormat="1" ht="15.75" thickBot="1">
      <c r="A1195" s="3419">
        <v>1119</v>
      </c>
      <c r="B1195" s="3419" t="s">
        <v>24044</v>
      </c>
      <c r="C1195" s="3419" t="s">
        <v>24045</v>
      </c>
      <c r="D1195" s="3420" t="s">
        <v>971</v>
      </c>
      <c r="E1195" s="3264"/>
      <c r="F1195" s="3419" t="s">
        <v>22877</v>
      </c>
      <c r="G1195" s="3264"/>
    </row>
    <row r="1196" spans="1:8" s="3408" customFormat="1" ht="15.75" thickBot="1">
      <c r="A1196" s="3419">
        <v>1120</v>
      </c>
      <c r="B1196" s="3419" t="s">
        <v>24042</v>
      </c>
      <c r="C1196" s="3419" t="s">
        <v>24043</v>
      </c>
      <c r="D1196" s="3420" t="s">
        <v>22599</v>
      </c>
      <c r="E1196" s="3264" t="s">
        <v>27788</v>
      </c>
      <c r="F1196" s="3419" t="s">
        <v>22877</v>
      </c>
      <c r="G1196" s="3264"/>
    </row>
    <row r="1197" spans="1:8" s="3408" customFormat="1" ht="15.75" thickBot="1">
      <c r="A1197" s="3421">
        <v>1121</v>
      </c>
      <c r="B1197" s="3421" t="s">
        <v>24040</v>
      </c>
      <c r="C1197" s="3421" t="s">
        <v>24041</v>
      </c>
      <c r="D1197" s="3422" t="s">
        <v>22612</v>
      </c>
      <c r="E1197" s="3264"/>
      <c r="F1197" s="3421" t="s">
        <v>22877</v>
      </c>
      <c r="G1197" s="3264"/>
    </row>
    <row r="1198" spans="1:8" s="3408" customFormat="1" ht="15.75" thickBot="1">
      <c r="A1198" s="3421">
        <v>1122</v>
      </c>
      <c r="B1198" s="3421" t="s">
        <v>24038</v>
      </c>
      <c r="C1198" s="3421" t="s">
        <v>24039</v>
      </c>
      <c r="D1198" s="3422" t="s">
        <v>22612</v>
      </c>
      <c r="E1198" s="3264"/>
      <c r="F1198" s="3421" t="s">
        <v>22877</v>
      </c>
      <c r="G1198" s="3264"/>
    </row>
    <row r="1199" spans="1:8" s="3408" customFormat="1" ht="15.75" thickBot="1">
      <c r="A1199" s="3421">
        <v>1123</v>
      </c>
      <c r="B1199" s="3421" t="s">
        <v>24036</v>
      </c>
      <c r="C1199" s="3421" t="s">
        <v>24037</v>
      </c>
      <c r="D1199" s="3422" t="s">
        <v>22612</v>
      </c>
      <c r="E1199" s="3264"/>
      <c r="F1199" s="3421" t="s">
        <v>22877</v>
      </c>
      <c r="G1199" s="3264"/>
    </row>
    <row r="1200" spans="1:8" s="3408" customFormat="1" ht="15.75" thickBot="1">
      <c r="A1200" s="3421">
        <v>1124</v>
      </c>
      <c r="B1200" s="3421" t="s">
        <v>24034</v>
      </c>
      <c r="C1200" s="3421" t="s">
        <v>24035</v>
      </c>
      <c r="D1200" s="3422" t="s">
        <v>22612</v>
      </c>
      <c r="E1200" s="3264" t="s">
        <v>27788</v>
      </c>
      <c r="F1200" s="3421" t="s">
        <v>22877</v>
      </c>
      <c r="G1200" s="3264"/>
      <c r="H1200" s="3408">
        <v>1</v>
      </c>
    </row>
    <row r="1201" spans="1:8" s="3408" customFormat="1" ht="15.75" thickBot="1">
      <c r="A1201" s="3421">
        <v>1125</v>
      </c>
      <c r="B1201" s="3421" t="s">
        <v>24030</v>
      </c>
      <c r="C1201" s="3421" t="s">
        <v>24031</v>
      </c>
      <c r="D1201" s="3422" t="s">
        <v>22613</v>
      </c>
      <c r="E1201" s="3265"/>
      <c r="F1201" s="3421" t="s">
        <v>6255</v>
      </c>
      <c r="G1201" s="3264"/>
      <c r="H1201" s="3408">
        <v>1</v>
      </c>
    </row>
    <row r="1202" spans="1:8" s="3408" customFormat="1" ht="15.75" thickBot="1">
      <c r="A1202" s="3421">
        <v>1126</v>
      </c>
      <c r="B1202" s="3421" t="s">
        <v>24028</v>
      </c>
      <c r="C1202" s="3421" t="s">
        <v>24029</v>
      </c>
      <c r="D1202" s="3422" t="s">
        <v>22613</v>
      </c>
      <c r="E1202" s="3264"/>
      <c r="F1202" s="3421" t="s">
        <v>6255</v>
      </c>
      <c r="G1202" s="3264"/>
      <c r="H1202" s="3408">
        <v>1</v>
      </c>
    </row>
    <row r="1203" spans="1:8" s="3408" customFormat="1" ht="15.75" thickBot="1">
      <c r="A1203" s="3421">
        <v>1127</v>
      </c>
      <c r="B1203" s="3421" t="s">
        <v>24025</v>
      </c>
      <c r="C1203" s="3421" t="s">
        <v>27086</v>
      </c>
      <c r="D1203" s="3422" t="s">
        <v>22612</v>
      </c>
      <c r="E1203" s="3264"/>
      <c r="F1203" s="3421" t="s">
        <v>6255</v>
      </c>
      <c r="G1203" s="3264"/>
    </row>
    <row r="1204" spans="1:8" s="3408" customFormat="1" ht="15.75" thickBot="1">
      <c r="A1204" s="3421"/>
      <c r="B1204" s="3421"/>
      <c r="C1204" s="3421"/>
      <c r="D1204" s="3422" t="s">
        <v>27666</v>
      </c>
      <c r="E1204" s="3264"/>
      <c r="F1204" s="3421"/>
      <c r="G1204" s="3264"/>
    </row>
    <row r="1205" spans="1:8" s="3408" customFormat="1" ht="15.75" thickBot="1">
      <c r="A1205" s="3421">
        <v>1128</v>
      </c>
      <c r="B1205" s="3421" t="s">
        <v>24024</v>
      </c>
      <c r="C1205" s="3421" t="s">
        <v>27087</v>
      </c>
      <c r="D1205" s="3422" t="s">
        <v>22619</v>
      </c>
      <c r="E1205" s="3264"/>
      <c r="F1205" s="3421" t="s">
        <v>6255</v>
      </c>
      <c r="G1205" s="3264"/>
    </row>
    <row r="1206" spans="1:8" s="3408" customFormat="1" ht="15.75" thickBot="1">
      <c r="A1206" s="3421"/>
      <c r="B1206" s="3421"/>
      <c r="C1206" s="3421"/>
      <c r="D1206" s="3422" t="s">
        <v>27666</v>
      </c>
      <c r="E1206" s="3264"/>
      <c r="F1206" s="3421"/>
      <c r="G1206" s="3264"/>
    </row>
    <row r="1207" spans="1:8" s="3408" customFormat="1" ht="15.75" thickBot="1">
      <c r="A1207" s="3421">
        <v>1129</v>
      </c>
      <c r="B1207" s="3421" t="s">
        <v>24022</v>
      </c>
      <c r="C1207" s="3421" t="s">
        <v>24023</v>
      </c>
      <c r="D1207" s="3422" t="s">
        <v>22619</v>
      </c>
      <c r="E1207" s="3264" t="s">
        <v>22598</v>
      </c>
      <c r="F1207" s="3421" t="s">
        <v>6255</v>
      </c>
      <c r="G1207" s="3264"/>
      <c r="H1207" s="3408">
        <v>1</v>
      </c>
    </row>
    <row r="1208" spans="1:8" s="3408" customFormat="1" ht="15.75" thickBot="1">
      <c r="A1208" s="3421">
        <v>1130</v>
      </c>
      <c r="B1208" s="3421" t="s">
        <v>24020</v>
      </c>
      <c r="C1208" s="3421" t="s">
        <v>24021</v>
      </c>
      <c r="D1208" s="3422" t="s">
        <v>22613</v>
      </c>
      <c r="E1208" s="3264"/>
      <c r="F1208" s="3421" t="s">
        <v>6255</v>
      </c>
      <c r="G1208" s="3264"/>
    </row>
    <row r="1209" spans="1:8" s="3408" customFormat="1" ht="15.75" thickBot="1">
      <c r="A1209" s="3421">
        <v>1131</v>
      </c>
      <c r="B1209" s="3421" t="s">
        <v>24018</v>
      </c>
      <c r="C1209" s="3421" t="s">
        <v>24019</v>
      </c>
      <c r="D1209" s="3422" t="s">
        <v>22631</v>
      </c>
      <c r="E1209" s="3264"/>
      <c r="F1209" s="3421" t="s">
        <v>6255</v>
      </c>
      <c r="G1209" s="3264"/>
    </row>
    <row r="1210" spans="1:8" s="3408" customFormat="1" ht="15.75" thickBot="1">
      <c r="A1210" s="3421"/>
      <c r="B1210" s="3421"/>
      <c r="C1210" s="3421"/>
      <c r="D1210" s="3422" t="s">
        <v>27666</v>
      </c>
      <c r="E1210" s="3264"/>
      <c r="F1210" s="3421"/>
      <c r="G1210" s="3264"/>
    </row>
    <row r="1211" spans="1:8" s="3408" customFormat="1" ht="15.75" thickBot="1">
      <c r="A1211" s="3421">
        <v>1132</v>
      </c>
      <c r="B1211" s="3421" t="s">
        <v>24016</v>
      </c>
      <c r="C1211" s="3421" t="s">
        <v>24017</v>
      </c>
      <c r="D1211" s="3422" t="s">
        <v>22613</v>
      </c>
      <c r="E1211" s="3264"/>
      <c r="F1211" s="3421" t="s">
        <v>6255</v>
      </c>
      <c r="G1211" s="3264"/>
    </row>
    <row r="1212" spans="1:8" s="3408" customFormat="1" ht="15.75" thickBot="1">
      <c r="A1212" s="3421">
        <v>1133</v>
      </c>
      <c r="B1212" s="3421" t="s">
        <v>24014</v>
      </c>
      <c r="C1212" s="3421" t="s">
        <v>24015</v>
      </c>
      <c r="D1212" s="3422" t="s">
        <v>22631</v>
      </c>
      <c r="E1212" s="3264"/>
      <c r="F1212" s="3421" t="s">
        <v>6255</v>
      </c>
      <c r="G1212" s="3264"/>
    </row>
    <row r="1213" spans="1:8" s="3408" customFormat="1" ht="15.75" thickBot="1">
      <c r="A1213" s="3421">
        <v>1134</v>
      </c>
      <c r="B1213" s="3421" t="s">
        <v>24012</v>
      </c>
      <c r="C1213" s="3421" t="s">
        <v>24013</v>
      </c>
      <c r="D1213" s="3422" t="s">
        <v>23000</v>
      </c>
      <c r="E1213" s="3264" t="s">
        <v>22598</v>
      </c>
      <c r="F1213" s="3421" t="s">
        <v>6255</v>
      </c>
      <c r="G1213" s="3264"/>
      <c r="H1213" s="3408">
        <v>1</v>
      </c>
    </row>
    <row r="1214" spans="1:8" s="3408" customFormat="1" ht="15.75" thickBot="1">
      <c r="A1214" s="3421">
        <v>1135</v>
      </c>
      <c r="B1214" s="3421" t="s">
        <v>24010</v>
      </c>
      <c r="C1214" s="3421" t="s">
        <v>24011</v>
      </c>
      <c r="D1214" s="3422" t="s">
        <v>22613</v>
      </c>
      <c r="E1214" s="3264"/>
      <c r="F1214" s="3421" t="s">
        <v>6255</v>
      </c>
      <c r="G1214" s="3264"/>
    </row>
    <row r="1215" spans="1:8" s="3408" customFormat="1" ht="15.75" thickBot="1">
      <c r="A1215" s="3421">
        <v>1136</v>
      </c>
      <c r="B1215" s="3421" t="s">
        <v>24008</v>
      </c>
      <c r="C1215" s="3421" t="s">
        <v>24009</v>
      </c>
      <c r="D1215" s="3422" t="s">
        <v>22613</v>
      </c>
      <c r="E1215" s="3264" t="s">
        <v>22598</v>
      </c>
      <c r="F1215" s="3421" t="s">
        <v>6255</v>
      </c>
      <c r="G1215" s="3264"/>
      <c r="H1215" s="3408">
        <v>1</v>
      </c>
    </row>
    <row r="1216" spans="1:8" s="3408" customFormat="1" ht="15.75" thickBot="1">
      <c r="A1216" s="3421">
        <v>1137</v>
      </c>
      <c r="B1216" s="3421" t="s">
        <v>24006</v>
      </c>
      <c r="C1216" s="3421" t="s">
        <v>24007</v>
      </c>
      <c r="D1216" s="3422" t="s">
        <v>23000</v>
      </c>
      <c r="E1216" s="3264"/>
      <c r="F1216" s="3421" t="s">
        <v>6255</v>
      </c>
      <c r="G1216" s="3264"/>
    </row>
    <row r="1217" spans="1:8" s="3408" customFormat="1" ht="15.75" thickBot="1">
      <c r="A1217" s="3421"/>
      <c r="B1217" s="3421"/>
      <c r="C1217" s="3421"/>
      <c r="D1217" s="3422" t="s">
        <v>27666</v>
      </c>
      <c r="E1217" s="3264"/>
      <c r="F1217" s="3421"/>
      <c r="G1217" s="3264"/>
    </row>
    <row r="1218" spans="1:8" s="3408" customFormat="1" ht="15.75" thickBot="1">
      <c r="A1218" s="3421">
        <v>1138</v>
      </c>
      <c r="B1218" s="3421" t="s">
        <v>24004</v>
      </c>
      <c r="C1218" s="3421" t="s">
        <v>24005</v>
      </c>
      <c r="D1218" s="3422" t="s">
        <v>22631</v>
      </c>
      <c r="E1218" s="3264"/>
      <c r="F1218" s="3421" t="s">
        <v>6255</v>
      </c>
      <c r="G1218" s="3264"/>
    </row>
    <row r="1219" spans="1:8" s="3408" customFormat="1" ht="15.75" thickBot="1">
      <c r="A1219" s="3421"/>
      <c r="B1219" s="3421"/>
      <c r="C1219" s="3421"/>
      <c r="D1219" s="3422" t="s">
        <v>27671</v>
      </c>
      <c r="E1219" s="3264" t="s">
        <v>27788</v>
      </c>
      <c r="F1219" s="3421"/>
      <c r="G1219" s="3264"/>
      <c r="H1219" s="3408">
        <v>1</v>
      </c>
    </row>
    <row r="1220" spans="1:8" s="3408" customFormat="1" ht="15.75" thickBot="1">
      <c r="A1220" s="3421"/>
      <c r="B1220" s="3421"/>
      <c r="C1220" s="3421"/>
      <c r="D1220" s="3422" t="s">
        <v>27666</v>
      </c>
      <c r="E1220" s="3264" t="s">
        <v>22598</v>
      </c>
      <c r="F1220" s="3421"/>
      <c r="G1220" s="3264"/>
      <c r="H1220" s="3408">
        <v>1</v>
      </c>
    </row>
    <row r="1221" spans="1:8" s="3408" customFormat="1" ht="15.75" thickBot="1">
      <c r="A1221" s="3421">
        <v>1139</v>
      </c>
      <c r="B1221" s="3421" t="s">
        <v>24002</v>
      </c>
      <c r="C1221" s="3421" t="s">
        <v>24003</v>
      </c>
      <c r="D1221" s="3422" t="s">
        <v>22613</v>
      </c>
      <c r="E1221" s="3264" t="s">
        <v>27788</v>
      </c>
      <c r="F1221" s="3421" t="s">
        <v>6255</v>
      </c>
      <c r="G1221" s="3264"/>
      <c r="H1221" s="3408">
        <v>1</v>
      </c>
    </row>
    <row r="1222" spans="1:8" s="3408" customFormat="1" ht="15.75" thickBot="1">
      <c r="A1222" s="3421">
        <v>1140</v>
      </c>
      <c r="B1222" s="3421" t="s">
        <v>24000</v>
      </c>
      <c r="C1222" s="3421" t="s">
        <v>24001</v>
      </c>
      <c r="D1222" s="3422" t="s">
        <v>22840</v>
      </c>
      <c r="E1222" s="3264" t="s">
        <v>22598</v>
      </c>
      <c r="F1222" s="3421" t="s">
        <v>6255</v>
      </c>
      <c r="G1222" s="3264"/>
      <c r="H1222" s="3408">
        <v>1</v>
      </c>
    </row>
    <row r="1223" spans="1:8" s="3408" customFormat="1" ht="15.75" thickBot="1">
      <c r="A1223" s="3421">
        <v>1141</v>
      </c>
      <c r="B1223" s="3421" t="s">
        <v>23998</v>
      </c>
      <c r="C1223" s="3421" t="s">
        <v>23999</v>
      </c>
      <c r="D1223" s="3422" t="s">
        <v>22619</v>
      </c>
      <c r="E1223" s="3264" t="s">
        <v>22598</v>
      </c>
      <c r="F1223" s="3421" t="s">
        <v>6255</v>
      </c>
      <c r="G1223" s="3264"/>
      <c r="H1223" s="3408">
        <v>1</v>
      </c>
    </row>
    <row r="1224" spans="1:8" s="3408" customFormat="1" ht="15.75" thickBot="1">
      <c r="A1224" s="3421">
        <v>1142</v>
      </c>
      <c r="B1224" s="3421" t="s">
        <v>23996</v>
      </c>
      <c r="C1224" s="3421" t="s">
        <v>23997</v>
      </c>
      <c r="D1224" s="3422" t="s">
        <v>22602</v>
      </c>
      <c r="E1224" s="3264"/>
      <c r="F1224" s="3421" t="s">
        <v>6255</v>
      </c>
      <c r="G1224" s="3264"/>
    </row>
    <row r="1225" spans="1:8" s="3408" customFormat="1" ht="15.75" thickBot="1">
      <c r="A1225" s="3421">
        <v>1143</v>
      </c>
      <c r="B1225" s="3421" t="s">
        <v>23994</v>
      </c>
      <c r="C1225" s="3421" t="s">
        <v>23995</v>
      </c>
      <c r="D1225" s="3422" t="s">
        <v>22619</v>
      </c>
      <c r="E1225" s="3264"/>
      <c r="F1225" s="3421" t="s">
        <v>6255</v>
      </c>
      <c r="G1225" s="3264"/>
    </row>
    <row r="1226" spans="1:8" s="3408" customFormat="1" ht="15.75" thickBot="1">
      <c r="A1226" s="3421">
        <v>1144</v>
      </c>
      <c r="B1226" s="3421" t="s">
        <v>23992</v>
      </c>
      <c r="C1226" s="3421" t="s">
        <v>23993</v>
      </c>
      <c r="D1226" s="3422" t="s">
        <v>22840</v>
      </c>
      <c r="E1226" s="3264"/>
      <c r="F1226" s="3421" t="s">
        <v>6255</v>
      </c>
      <c r="G1226" s="3264"/>
    </row>
    <row r="1227" spans="1:8" s="3408" customFormat="1" ht="15.75" thickBot="1">
      <c r="A1227" s="3421">
        <v>1145</v>
      </c>
      <c r="B1227" s="3421" t="s">
        <v>23990</v>
      </c>
      <c r="C1227" s="3421" t="s">
        <v>23991</v>
      </c>
      <c r="D1227" s="3422" t="s">
        <v>22631</v>
      </c>
      <c r="E1227" s="3264"/>
      <c r="F1227" s="3421" t="s">
        <v>6255</v>
      </c>
      <c r="G1227" s="3264"/>
    </row>
    <row r="1228" spans="1:8" s="3408" customFormat="1" ht="15.75" thickBot="1">
      <c r="A1228" s="3421">
        <v>1146</v>
      </c>
      <c r="B1228" s="3421" t="s">
        <v>23988</v>
      </c>
      <c r="C1228" s="3421" t="s">
        <v>23989</v>
      </c>
      <c r="D1228" s="3422" t="s">
        <v>22612</v>
      </c>
      <c r="E1228" s="3264"/>
      <c r="F1228" s="3421" t="s">
        <v>6255</v>
      </c>
      <c r="G1228" s="3264"/>
    </row>
    <row r="1229" spans="1:8" s="3408" customFormat="1" ht="15.75" thickBot="1">
      <c r="A1229" s="3421">
        <v>1147</v>
      </c>
      <c r="B1229" s="3421" t="s">
        <v>23986</v>
      </c>
      <c r="C1229" s="3421" t="s">
        <v>23987</v>
      </c>
      <c r="D1229" s="3422" t="s">
        <v>22631</v>
      </c>
      <c r="E1229" s="3264"/>
      <c r="F1229" s="3421" t="s">
        <v>6255</v>
      </c>
      <c r="G1229" s="3264"/>
    </row>
    <row r="1230" spans="1:8" s="3408" customFormat="1" ht="15.75" thickBot="1">
      <c r="A1230" s="3421">
        <v>1148</v>
      </c>
      <c r="B1230" s="3421" t="s">
        <v>23984</v>
      </c>
      <c r="C1230" s="3421" t="s">
        <v>23985</v>
      </c>
      <c r="D1230" s="3422" t="s">
        <v>23000</v>
      </c>
      <c r="E1230" s="3264" t="s">
        <v>22598</v>
      </c>
      <c r="F1230" s="3421" t="s">
        <v>6255</v>
      </c>
      <c r="G1230" s="3264"/>
      <c r="H1230" s="3408">
        <v>1</v>
      </c>
    </row>
    <row r="1231" spans="1:8" s="3408" customFormat="1" ht="15.75" thickBot="1">
      <c r="A1231" s="3421">
        <v>1149</v>
      </c>
      <c r="B1231" s="3421" t="s">
        <v>23982</v>
      </c>
      <c r="C1231" s="3421" t="s">
        <v>23983</v>
      </c>
      <c r="D1231" s="3422" t="s">
        <v>22613</v>
      </c>
      <c r="E1231" s="3264" t="s">
        <v>22598</v>
      </c>
      <c r="F1231" s="3421" t="s">
        <v>6255</v>
      </c>
      <c r="G1231" s="3264"/>
      <c r="H1231" s="3408">
        <v>1</v>
      </c>
    </row>
    <row r="1232" spans="1:8" s="3408" customFormat="1" ht="15.75" thickBot="1">
      <c r="A1232" s="3421">
        <v>1150</v>
      </c>
      <c r="B1232" s="3421" t="s">
        <v>23980</v>
      </c>
      <c r="C1232" s="3421" t="s">
        <v>23981</v>
      </c>
      <c r="D1232" s="3422" t="s">
        <v>22631</v>
      </c>
      <c r="E1232" s="3264" t="s">
        <v>22598</v>
      </c>
      <c r="F1232" s="3421" t="s">
        <v>6255</v>
      </c>
      <c r="G1232" s="3264"/>
      <c r="H1232" s="3408">
        <v>1</v>
      </c>
    </row>
    <row r="1233" spans="1:8" s="3408" customFormat="1" ht="15.75" thickBot="1">
      <c r="A1233" s="3421">
        <v>1151</v>
      </c>
      <c r="B1233" s="3421" t="s">
        <v>23978</v>
      </c>
      <c r="C1233" s="3421" t="s">
        <v>23979</v>
      </c>
      <c r="D1233" s="3422" t="s">
        <v>22612</v>
      </c>
      <c r="E1233" s="3264"/>
      <c r="F1233" s="3421" t="s">
        <v>6255</v>
      </c>
      <c r="G1233" s="3264"/>
    </row>
    <row r="1234" spans="1:8" s="3408" customFormat="1" ht="15.75" thickBot="1">
      <c r="A1234" s="3421">
        <v>1152</v>
      </c>
      <c r="B1234" s="3421" t="s">
        <v>23976</v>
      </c>
      <c r="C1234" s="3421" t="s">
        <v>23977</v>
      </c>
      <c r="D1234" s="3422" t="s">
        <v>22612</v>
      </c>
      <c r="E1234" s="3264" t="s">
        <v>22598</v>
      </c>
      <c r="F1234" s="3421" t="s">
        <v>6255</v>
      </c>
      <c r="G1234" s="3264"/>
      <c r="H1234" s="3408">
        <v>1</v>
      </c>
    </row>
    <row r="1235" spans="1:8" s="3408" customFormat="1" ht="15.75" thickBot="1">
      <c r="A1235" s="3421">
        <v>1153</v>
      </c>
      <c r="B1235" s="3421" t="s">
        <v>23974</v>
      </c>
      <c r="C1235" s="3421" t="s">
        <v>23975</v>
      </c>
      <c r="D1235" s="3422" t="s">
        <v>22613</v>
      </c>
      <c r="E1235" s="3264"/>
      <c r="F1235" s="3421" t="s">
        <v>6255</v>
      </c>
      <c r="G1235" s="3264"/>
    </row>
    <row r="1236" spans="1:8" s="3408" customFormat="1" ht="15.75" thickBot="1">
      <c r="A1236" s="3421">
        <v>1154</v>
      </c>
      <c r="B1236" s="3421" t="s">
        <v>23972</v>
      </c>
      <c r="C1236" s="3421" t="s">
        <v>23973</v>
      </c>
      <c r="D1236" s="3422" t="s">
        <v>23000</v>
      </c>
      <c r="E1236" s="3264" t="s">
        <v>22598</v>
      </c>
      <c r="F1236" s="3421" t="s">
        <v>6255</v>
      </c>
      <c r="G1236" s="3264"/>
      <c r="H1236" s="3408">
        <v>1</v>
      </c>
    </row>
    <row r="1237" spans="1:8" s="3408" customFormat="1" ht="15.75" thickBot="1">
      <c r="A1237" s="3421">
        <v>1155</v>
      </c>
      <c r="B1237" s="3421" t="s">
        <v>23970</v>
      </c>
      <c r="C1237" s="3421" t="s">
        <v>23971</v>
      </c>
      <c r="D1237" s="3422" t="s">
        <v>22602</v>
      </c>
      <c r="E1237" s="3264"/>
      <c r="F1237" s="3421" t="s">
        <v>6255</v>
      </c>
      <c r="G1237" s="3264"/>
    </row>
    <row r="1238" spans="1:8" s="3408" customFormat="1" ht="15.75" thickBot="1">
      <c r="A1238" s="3421">
        <v>1156</v>
      </c>
      <c r="B1238" s="3421" t="s">
        <v>23968</v>
      </c>
      <c r="C1238" s="3421" t="s">
        <v>23969</v>
      </c>
      <c r="D1238" s="3422" t="s">
        <v>22613</v>
      </c>
      <c r="E1238" s="3264" t="s">
        <v>22598</v>
      </c>
      <c r="F1238" s="3421" t="s">
        <v>6255</v>
      </c>
      <c r="G1238" s="3264"/>
      <c r="H1238" s="3408">
        <v>1</v>
      </c>
    </row>
    <row r="1239" spans="1:8" s="3408" customFormat="1" ht="15.75" thickBot="1">
      <c r="A1239" s="3421">
        <v>1157</v>
      </c>
      <c r="B1239" s="3421" t="s">
        <v>23966</v>
      </c>
      <c r="C1239" s="3421" t="s">
        <v>23967</v>
      </c>
      <c r="D1239" s="3422" t="s">
        <v>22619</v>
      </c>
      <c r="E1239" s="3264"/>
      <c r="F1239" s="3421" t="s">
        <v>6255</v>
      </c>
      <c r="G1239" s="3264"/>
    </row>
    <row r="1240" spans="1:8" s="3408" customFormat="1" ht="15.75" thickBot="1">
      <c r="A1240" s="3421">
        <v>1158</v>
      </c>
      <c r="B1240" s="3421" t="s">
        <v>23964</v>
      </c>
      <c r="C1240" s="3421" t="s">
        <v>23965</v>
      </c>
      <c r="D1240" s="3422" t="s">
        <v>23140</v>
      </c>
      <c r="E1240" s="3264" t="s">
        <v>22598</v>
      </c>
      <c r="F1240" s="3421" t="s">
        <v>6255</v>
      </c>
      <c r="G1240" s="3264"/>
      <c r="H1240" s="3408">
        <v>1</v>
      </c>
    </row>
    <row r="1241" spans="1:8" s="3408" customFormat="1" ht="15.75" thickBot="1">
      <c r="A1241" s="3421">
        <v>1159</v>
      </c>
      <c r="B1241" s="3421" t="s">
        <v>23962</v>
      </c>
      <c r="C1241" s="3421" t="s">
        <v>23963</v>
      </c>
      <c r="D1241" s="3422" t="s">
        <v>22874</v>
      </c>
      <c r="E1241" s="3264"/>
      <c r="F1241" s="3421" t="s">
        <v>6255</v>
      </c>
      <c r="G1241" s="3264"/>
    </row>
    <row r="1242" spans="1:8" s="3408" customFormat="1" ht="15.75" thickBot="1">
      <c r="A1242" s="3421">
        <v>1160</v>
      </c>
      <c r="B1242" s="3421" t="s">
        <v>23960</v>
      </c>
      <c r="C1242" s="3421" t="s">
        <v>23961</v>
      </c>
      <c r="D1242" s="3422" t="s">
        <v>23000</v>
      </c>
      <c r="E1242" s="3264"/>
      <c r="F1242" s="3421" t="s">
        <v>6255</v>
      </c>
      <c r="G1242" s="3264"/>
    </row>
    <row r="1243" spans="1:8" s="3408" customFormat="1" ht="15.75" thickBot="1">
      <c r="A1243" s="3421">
        <v>1161</v>
      </c>
      <c r="B1243" s="3421" t="s">
        <v>23958</v>
      </c>
      <c r="C1243" s="3421" t="s">
        <v>23959</v>
      </c>
      <c r="D1243" s="3422" t="s">
        <v>22619</v>
      </c>
      <c r="E1243" s="3264" t="s">
        <v>22598</v>
      </c>
      <c r="F1243" s="3421" t="s">
        <v>6255</v>
      </c>
      <c r="G1243" s="3264"/>
      <c r="H1243" s="3408">
        <v>1</v>
      </c>
    </row>
    <row r="1244" spans="1:8" s="3408" customFormat="1" ht="15.75" thickBot="1">
      <c r="A1244" s="3421">
        <v>1162</v>
      </c>
      <c r="B1244" s="3421" t="s">
        <v>23956</v>
      </c>
      <c r="C1244" s="3421" t="s">
        <v>23957</v>
      </c>
      <c r="D1244" s="3422" t="s">
        <v>22613</v>
      </c>
      <c r="E1244" s="3264"/>
      <c r="F1244" s="3421" t="s">
        <v>6255</v>
      </c>
      <c r="G1244" s="3264"/>
    </row>
    <row r="1245" spans="1:8" s="3408" customFormat="1" ht="15.75" thickBot="1">
      <c r="A1245" s="3421">
        <v>1163</v>
      </c>
      <c r="B1245" s="3421" t="s">
        <v>23954</v>
      </c>
      <c r="C1245" s="3421" t="s">
        <v>23955</v>
      </c>
      <c r="D1245" s="3422" t="s">
        <v>22612</v>
      </c>
      <c r="E1245" s="3264"/>
      <c r="F1245" s="3421" t="s">
        <v>6255</v>
      </c>
      <c r="G1245" s="3264"/>
    </row>
    <row r="1246" spans="1:8" s="3408" customFormat="1" ht="15.75" thickBot="1">
      <c r="A1246" s="3421">
        <v>1164</v>
      </c>
      <c r="B1246" s="3421" t="s">
        <v>23952</v>
      </c>
      <c r="C1246" s="3421" t="s">
        <v>23953</v>
      </c>
      <c r="D1246" s="3422" t="s">
        <v>22631</v>
      </c>
      <c r="E1246" s="3264"/>
      <c r="F1246" s="3421" t="s">
        <v>6255</v>
      </c>
      <c r="G1246" s="3264"/>
    </row>
    <row r="1247" spans="1:8" s="3408" customFormat="1" ht="15.75" thickBot="1">
      <c r="A1247" s="3421"/>
      <c r="B1247" s="3421"/>
      <c r="C1247" s="3421"/>
      <c r="D1247" s="3422" t="s">
        <v>27666</v>
      </c>
      <c r="E1247" s="3264"/>
      <c r="F1247" s="3421"/>
      <c r="G1247" s="3264"/>
    </row>
    <row r="1248" spans="1:8" s="3408" customFormat="1" ht="15.75" thickBot="1">
      <c r="A1248" s="3421">
        <v>1165</v>
      </c>
      <c r="B1248" s="3421" t="s">
        <v>23949</v>
      </c>
      <c r="C1248" s="3421" t="s">
        <v>23950</v>
      </c>
      <c r="D1248" s="3422" t="s">
        <v>22612</v>
      </c>
      <c r="E1248" s="3264"/>
      <c r="F1248" s="3421" t="s">
        <v>6255</v>
      </c>
      <c r="G1248" s="3264"/>
    </row>
    <row r="1249" spans="1:8" s="3408" customFormat="1" ht="15.75" thickBot="1">
      <c r="A1249" s="3421">
        <v>1166</v>
      </c>
      <c r="B1249" s="3421" t="s">
        <v>23947</v>
      </c>
      <c r="C1249" s="3421" t="s">
        <v>23948</v>
      </c>
      <c r="D1249" s="3422" t="s">
        <v>22619</v>
      </c>
      <c r="E1249" s="3264"/>
      <c r="F1249" s="3421" t="s">
        <v>6255</v>
      </c>
      <c r="G1249" s="3264"/>
    </row>
    <row r="1250" spans="1:8" s="3408" customFormat="1" ht="15.75" thickBot="1">
      <c r="A1250" s="3421">
        <v>1167</v>
      </c>
      <c r="B1250" s="3421" t="s">
        <v>23945</v>
      </c>
      <c r="C1250" s="3421" t="s">
        <v>23946</v>
      </c>
      <c r="D1250" s="3422" t="s">
        <v>22619</v>
      </c>
      <c r="E1250" s="3264"/>
      <c r="F1250" s="3421" t="s">
        <v>6255</v>
      </c>
      <c r="G1250" s="3264"/>
    </row>
    <row r="1251" spans="1:8" s="3408" customFormat="1" ht="15.75" thickBot="1">
      <c r="A1251" s="3421">
        <v>1168</v>
      </c>
      <c r="B1251" s="3421" t="s">
        <v>23943</v>
      </c>
      <c r="C1251" s="3421" t="s">
        <v>23944</v>
      </c>
      <c r="D1251" s="3422" t="s">
        <v>22613</v>
      </c>
      <c r="E1251" s="3264"/>
      <c r="F1251" s="3421" t="s">
        <v>6255</v>
      </c>
      <c r="G1251" s="3264"/>
    </row>
    <row r="1252" spans="1:8" s="3408" customFormat="1" ht="15.75" thickBot="1">
      <c r="A1252" s="3421">
        <v>1169</v>
      </c>
      <c r="B1252" s="3421" t="s">
        <v>23941</v>
      </c>
      <c r="C1252" s="3421" t="s">
        <v>23942</v>
      </c>
      <c r="D1252" s="3422" t="s">
        <v>22631</v>
      </c>
      <c r="E1252" s="3264"/>
      <c r="F1252" s="3421" t="s">
        <v>6255</v>
      </c>
      <c r="G1252" s="3264"/>
    </row>
    <row r="1253" spans="1:8" s="3408" customFormat="1" ht="15.75" thickBot="1">
      <c r="A1253" s="3421">
        <v>1170</v>
      </c>
      <c r="B1253" s="3421" t="s">
        <v>23939</v>
      </c>
      <c r="C1253" s="3421" t="s">
        <v>23940</v>
      </c>
      <c r="D1253" s="3422" t="s">
        <v>22613</v>
      </c>
      <c r="E1253" s="3264" t="s">
        <v>22598</v>
      </c>
      <c r="F1253" s="3421" t="s">
        <v>6255</v>
      </c>
      <c r="G1253" s="3264"/>
      <c r="H1253" s="3408">
        <v>1</v>
      </c>
    </row>
    <row r="1254" spans="1:8" s="3408" customFormat="1" ht="15.75" thickBot="1">
      <c r="A1254" s="3421">
        <v>1171</v>
      </c>
      <c r="B1254" s="3421" t="s">
        <v>23938</v>
      </c>
      <c r="C1254" s="3421" t="s">
        <v>958</v>
      </c>
      <c r="D1254" s="3422" t="s">
        <v>23000</v>
      </c>
      <c r="E1254" s="3265"/>
      <c r="F1254" s="3421" t="s">
        <v>6255</v>
      </c>
      <c r="G1254" s="3264"/>
      <c r="H1254" s="3408">
        <v>1</v>
      </c>
    </row>
    <row r="1255" spans="1:8" s="3408" customFormat="1" ht="15.75" thickBot="1">
      <c r="A1255" s="3421">
        <v>1172</v>
      </c>
      <c r="B1255" s="3421" t="s">
        <v>23936</v>
      </c>
      <c r="C1255" s="3421" t="s">
        <v>23937</v>
      </c>
      <c r="D1255" s="3422" t="s">
        <v>22613</v>
      </c>
      <c r="E1255" s="3264"/>
      <c r="F1255" s="3421" t="s">
        <v>6255</v>
      </c>
      <c r="G1255" s="3264"/>
    </row>
    <row r="1256" spans="1:8" s="3408" customFormat="1" ht="15.75" thickBot="1">
      <c r="A1256" s="3421">
        <v>1173</v>
      </c>
      <c r="B1256" s="3421" t="s">
        <v>23934</v>
      </c>
      <c r="C1256" s="3421" t="s">
        <v>23935</v>
      </c>
      <c r="D1256" s="3422" t="s">
        <v>22613</v>
      </c>
      <c r="E1256" s="3264" t="s">
        <v>27789</v>
      </c>
      <c r="F1256" s="3421" t="s">
        <v>6255</v>
      </c>
      <c r="G1256" s="3264"/>
      <c r="H1256" s="3408">
        <v>1</v>
      </c>
    </row>
    <row r="1257" spans="1:8" s="3408" customFormat="1" ht="15.75" thickBot="1">
      <c r="A1257" s="3421">
        <v>1174</v>
      </c>
      <c r="B1257" s="3421" t="s">
        <v>23932</v>
      </c>
      <c r="C1257" s="3421" t="s">
        <v>23933</v>
      </c>
      <c r="D1257" s="3422" t="s">
        <v>23931</v>
      </c>
      <c r="E1257" s="3264"/>
      <c r="F1257" s="3421" t="s">
        <v>6255</v>
      </c>
      <c r="G1257" s="3264"/>
    </row>
    <row r="1258" spans="1:8" s="3408" customFormat="1" ht="15.75" thickBot="1">
      <c r="A1258" s="3421">
        <v>1175</v>
      </c>
      <c r="B1258" s="3421" t="s">
        <v>23878</v>
      </c>
      <c r="C1258" s="3421" t="s">
        <v>23930</v>
      </c>
      <c r="D1258" s="3422" t="s">
        <v>22631</v>
      </c>
      <c r="E1258" s="3264"/>
      <c r="F1258" s="3421" t="s">
        <v>6255</v>
      </c>
      <c r="G1258" s="3264"/>
    </row>
    <row r="1259" spans="1:8" s="3408" customFormat="1" ht="15.75" thickBot="1">
      <c r="A1259" s="3421">
        <v>1176</v>
      </c>
      <c r="B1259" s="3421" t="s">
        <v>23928</v>
      </c>
      <c r="C1259" s="3421" t="s">
        <v>23929</v>
      </c>
      <c r="D1259" s="3422" t="s">
        <v>22613</v>
      </c>
      <c r="E1259" s="3264"/>
      <c r="F1259" s="3421" t="s">
        <v>6255</v>
      </c>
      <c r="G1259" s="3264"/>
    </row>
    <row r="1260" spans="1:8" s="3408" customFormat="1" ht="15.75" thickBot="1">
      <c r="A1260" s="3421">
        <v>1177</v>
      </c>
      <c r="B1260" s="3421" t="s">
        <v>23926</v>
      </c>
      <c r="C1260" s="3421" t="s">
        <v>23927</v>
      </c>
      <c r="D1260" s="3422" t="s">
        <v>22619</v>
      </c>
      <c r="E1260" s="3264"/>
      <c r="F1260" s="3421" t="s">
        <v>6255</v>
      </c>
      <c r="G1260" s="3264"/>
    </row>
    <row r="1261" spans="1:8" s="3408" customFormat="1" ht="15.75" thickBot="1">
      <c r="A1261" s="3421">
        <v>1178</v>
      </c>
      <c r="B1261" s="3421" t="s">
        <v>23924</v>
      </c>
      <c r="C1261" s="3421" t="s">
        <v>23925</v>
      </c>
      <c r="D1261" s="3422" t="s">
        <v>22602</v>
      </c>
      <c r="E1261" s="3264"/>
      <c r="F1261" s="3421" t="s">
        <v>6255</v>
      </c>
      <c r="G1261" s="3264"/>
    </row>
    <row r="1262" spans="1:8" s="3408" customFormat="1" ht="15.75" thickBot="1">
      <c r="A1262" s="3421">
        <v>1179</v>
      </c>
      <c r="B1262" s="3421" t="s">
        <v>23922</v>
      </c>
      <c r="C1262" s="3421" t="s">
        <v>23923</v>
      </c>
      <c r="D1262" s="3422" t="s">
        <v>22840</v>
      </c>
      <c r="E1262" s="3264"/>
      <c r="F1262" s="3421" t="s">
        <v>6255</v>
      </c>
      <c r="G1262" s="3264"/>
    </row>
    <row r="1263" spans="1:8" s="3408" customFormat="1" ht="15.75" thickBot="1">
      <c r="A1263" s="3421">
        <v>1180</v>
      </c>
      <c r="B1263" s="3421" t="s">
        <v>23920</v>
      </c>
      <c r="C1263" s="3421" t="s">
        <v>23921</v>
      </c>
      <c r="D1263" s="3422" t="s">
        <v>22631</v>
      </c>
      <c r="E1263" s="3264"/>
      <c r="F1263" s="3421" t="s">
        <v>6255</v>
      </c>
      <c r="G1263" s="3264"/>
    </row>
    <row r="1264" spans="1:8" s="3408" customFormat="1" ht="15.75" thickBot="1">
      <c r="A1264" s="3421">
        <v>1181</v>
      </c>
      <c r="B1264" s="3421" t="s">
        <v>23918</v>
      </c>
      <c r="C1264" s="3421" t="s">
        <v>23919</v>
      </c>
      <c r="D1264" s="3422" t="s">
        <v>22612</v>
      </c>
      <c r="E1264" s="3264"/>
      <c r="F1264" s="3421" t="s">
        <v>6255</v>
      </c>
      <c r="G1264" s="3264"/>
    </row>
    <row r="1265" spans="1:7" s="3408" customFormat="1" ht="15.75" thickBot="1">
      <c r="A1265" s="3421">
        <v>1182</v>
      </c>
      <c r="B1265" s="3421" t="s">
        <v>23916</v>
      </c>
      <c r="C1265" s="3421" t="s">
        <v>23917</v>
      </c>
      <c r="D1265" s="3422" t="s">
        <v>22631</v>
      </c>
      <c r="E1265" s="3264"/>
      <c r="F1265" s="3421" t="s">
        <v>6255</v>
      </c>
      <c r="G1265" s="3264"/>
    </row>
    <row r="1266" spans="1:7" s="3408" customFormat="1" ht="15.75" thickBot="1">
      <c r="A1266" s="3421">
        <v>1183</v>
      </c>
      <c r="B1266" s="3421" t="s">
        <v>23914</v>
      </c>
      <c r="C1266" s="3421" t="s">
        <v>23915</v>
      </c>
      <c r="D1266" s="3422" t="s">
        <v>23000</v>
      </c>
      <c r="E1266" s="3264"/>
      <c r="F1266" s="3421" t="s">
        <v>6255</v>
      </c>
      <c r="G1266" s="3264"/>
    </row>
    <row r="1267" spans="1:7" s="3408" customFormat="1" ht="15.75" thickBot="1">
      <c r="A1267" s="3421">
        <v>1184</v>
      </c>
      <c r="B1267" s="3421" t="s">
        <v>23912</v>
      </c>
      <c r="C1267" s="3421" t="s">
        <v>23913</v>
      </c>
      <c r="D1267" s="3422" t="s">
        <v>22613</v>
      </c>
      <c r="E1267" s="3264"/>
      <c r="F1267" s="3421" t="s">
        <v>6255</v>
      </c>
      <c r="G1267" s="3264"/>
    </row>
    <row r="1268" spans="1:7" s="3408" customFormat="1" ht="15.75" thickBot="1">
      <c r="A1268" s="3421">
        <v>1185</v>
      </c>
      <c r="B1268" s="3421" t="s">
        <v>23910</v>
      </c>
      <c r="C1268" s="3421" t="s">
        <v>23911</v>
      </c>
      <c r="D1268" s="3422" t="s">
        <v>22631</v>
      </c>
      <c r="E1268" s="3264"/>
      <c r="F1268" s="3421" t="s">
        <v>6255</v>
      </c>
      <c r="G1268" s="3264"/>
    </row>
    <row r="1269" spans="1:7" s="3408" customFormat="1" ht="15.75" thickBot="1">
      <c r="A1269" s="3421">
        <v>1186</v>
      </c>
      <c r="B1269" s="3421" t="s">
        <v>23908</v>
      </c>
      <c r="C1269" s="3421" t="s">
        <v>23909</v>
      </c>
      <c r="D1269" s="3422" t="s">
        <v>22612</v>
      </c>
      <c r="E1269" s="3264"/>
      <c r="F1269" s="3421" t="s">
        <v>6255</v>
      </c>
      <c r="G1269" s="3264"/>
    </row>
    <row r="1270" spans="1:7" s="3408" customFormat="1" ht="15.75" thickBot="1">
      <c r="A1270" s="3421">
        <v>1187</v>
      </c>
      <c r="B1270" s="3421" t="s">
        <v>23906</v>
      </c>
      <c r="C1270" s="3421" t="s">
        <v>23907</v>
      </c>
      <c r="D1270" s="3422" t="s">
        <v>22612</v>
      </c>
      <c r="E1270" s="3264"/>
      <c r="F1270" s="3421" t="s">
        <v>6255</v>
      </c>
      <c r="G1270" s="3264"/>
    </row>
    <row r="1271" spans="1:7" s="3408" customFormat="1" ht="15.75" thickBot="1">
      <c r="A1271" s="3421">
        <v>1188</v>
      </c>
      <c r="B1271" s="3421" t="s">
        <v>23904</v>
      </c>
      <c r="C1271" s="3421" t="s">
        <v>23905</v>
      </c>
      <c r="D1271" s="3422" t="s">
        <v>22613</v>
      </c>
      <c r="E1271" s="3264"/>
      <c r="F1271" s="3421" t="s">
        <v>6255</v>
      </c>
      <c r="G1271" s="3264"/>
    </row>
    <row r="1272" spans="1:7" s="3408" customFormat="1" ht="15.75" thickBot="1">
      <c r="A1272" s="3421">
        <v>1189</v>
      </c>
      <c r="B1272" s="3421" t="s">
        <v>23902</v>
      </c>
      <c r="C1272" s="3421" t="s">
        <v>23903</v>
      </c>
      <c r="D1272" s="3422" t="s">
        <v>23000</v>
      </c>
      <c r="E1272" s="3264"/>
      <c r="F1272" s="3421" t="s">
        <v>6255</v>
      </c>
      <c r="G1272" s="3264"/>
    </row>
    <row r="1273" spans="1:7" s="3408" customFormat="1" ht="15.75" thickBot="1">
      <c r="A1273" s="3421">
        <v>1190</v>
      </c>
      <c r="B1273" s="3421" t="s">
        <v>23900</v>
      </c>
      <c r="C1273" s="3421" t="s">
        <v>23901</v>
      </c>
      <c r="D1273" s="3422" t="s">
        <v>22602</v>
      </c>
      <c r="E1273" s="3264"/>
      <c r="F1273" s="3421" t="s">
        <v>6255</v>
      </c>
      <c r="G1273" s="3264"/>
    </row>
    <row r="1274" spans="1:7" s="3408" customFormat="1" ht="15.75" thickBot="1">
      <c r="A1274" s="3421">
        <v>1191</v>
      </c>
      <c r="B1274" s="3421" t="s">
        <v>23898</v>
      </c>
      <c r="C1274" s="3421" t="s">
        <v>23899</v>
      </c>
      <c r="D1274" s="3422" t="s">
        <v>22613</v>
      </c>
      <c r="E1274" s="3264"/>
      <c r="F1274" s="3421" t="s">
        <v>6255</v>
      </c>
      <c r="G1274" s="3264"/>
    </row>
    <row r="1275" spans="1:7" s="3408" customFormat="1" ht="15.75" thickBot="1">
      <c r="A1275" s="3421">
        <v>1192</v>
      </c>
      <c r="B1275" s="3421" t="s">
        <v>23896</v>
      </c>
      <c r="C1275" s="3421" t="s">
        <v>23897</v>
      </c>
      <c r="D1275" s="3422" t="s">
        <v>22619</v>
      </c>
      <c r="E1275" s="3264"/>
      <c r="F1275" s="3421" t="s">
        <v>6255</v>
      </c>
      <c r="G1275" s="3264"/>
    </row>
    <row r="1276" spans="1:7" s="3408" customFormat="1" ht="15.75" thickBot="1">
      <c r="A1276" s="3421">
        <v>1193</v>
      </c>
      <c r="B1276" s="3421" t="s">
        <v>23894</v>
      </c>
      <c r="C1276" s="3421" t="s">
        <v>23895</v>
      </c>
      <c r="D1276" s="3422" t="s">
        <v>23140</v>
      </c>
      <c r="E1276" s="3264"/>
      <c r="F1276" s="3421" t="s">
        <v>6255</v>
      </c>
      <c r="G1276" s="3264"/>
    </row>
    <row r="1277" spans="1:7" s="3408" customFormat="1" ht="15.75" thickBot="1">
      <c r="A1277" s="3421">
        <v>1194</v>
      </c>
      <c r="B1277" s="3421" t="s">
        <v>23892</v>
      </c>
      <c r="C1277" s="3421" t="s">
        <v>23893</v>
      </c>
      <c r="D1277" s="3422" t="s">
        <v>23000</v>
      </c>
      <c r="E1277" s="3264"/>
      <c r="F1277" s="3421" t="s">
        <v>6255</v>
      </c>
      <c r="G1277" s="3264"/>
    </row>
    <row r="1278" spans="1:7" s="3408" customFormat="1" ht="15.75" thickBot="1">
      <c r="A1278" s="3421">
        <v>1195</v>
      </c>
      <c r="B1278" s="3421" t="s">
        <v>23890</v>
      </c>
      <c r="C1278" s="3421" t="s">
        <v>23891</v>
      </c>
      <c r="D1278" s="3422" t="s">
        <v>22874</v>
      </c>
      <c r="E1278" s="3264"/>
      <c r="F1278" s="3421" t="s">
        <v>6255</v>
      </c>
      <c r="G1278" s="3264"/>
    </row>
    <row r="1279" spans="1:7" s="3408" customFormat="1" ht="15.75" thickBot="1">
      <c r="A1279" s="3421">
        <v>1196</v>
      </c>
      <c r="B1279" s="3421" t="s">
        <v>23888</v>
      </c>
      <c r="C1279" s="3421" t="s">
        <v>23889</v>
      </c>
      <c r="D1279" s="3422" t="s">
        <v>22631</v>
      </c>
      <c r="E1279" s="3264"/>
      <c r="F1279" s="3421" t="s">
        <v>6255</v>
      </c>
      <c r="G1279" s="3264"/>
    </row>
    <row r="1280" spans="1:7" s="3408" customFormat="1" ht="15.75" thickBot="1">
      <c r="A1280" s="3421">
        <v>1197</v>
      </c>
      <c r="B1280" s="3421" t="s">
        <v>23886</v>
      </c>
      <c r="C1280" s="3421" t="s">
        <v>23887</v>
      </c>
      <c r="D1280" s="3422" t="s">
        <v>23000</v>
      </c>
      <c r="E1280" s="3264"/>
      <c r="F1280" s="3421" t="s">
        <v>6255</v>
      </c>
      <c r="G1280" s="3264"/>
    </row>
    <row r="1281" spans="1:8" s="3408" customFormat="1" ht="15.75" thickBot="1">
      <c r="A1281" s="3421">
        <v>1198</v>
      </c>
      <c r="B1281" s="3421" t="s">
        <v>23884</v>
      </c>
      <c r="C1281" s="3421" t="s">
        <v>23885</v>
      </c>
      <c r="D1281" s="3422" t="s">
        <v>22619</v>
      </c>
      <c r="E1281" s="3264"/>
      <c r="F1281" s="3421" t="s">
        <v>6255</v>
      </c>
      <c r="G1281" s="3264"/>
    </row>
    <row r="1282" spans="1:8" s="3408" customFormat="1" ht="15.75" thickBot="1">
      <c r="A1282" s="3421">
        <v>1199</v>
      </c>
      <c r="B1282" s="3421" t="s">
        <v>23882</v>
      </c>
      <c r="C1282" s="3421" t="s">
        <v>23883</v>
      </c>
      <c r="D1282" s="3422" t="s">
        <v>22613</v>
      </c>
      <c r="E1282" s="3264"/>
      <c r="F1282" s="3421" t="s">
        <v>6255</v>
      </c>
      <c r="G1282" s="3264"/>
    </row>
    <row r="1283" spans="1:8" s="3408" customFormat="1" ht="15.75" thickBot="1">
      <c r="A1283" s="3421">
        <v>1200</v>
      </c>
      <c r="B1283" s="3421" t="s">
        <v>23880</v>
      </c>
      <c r="C1283" s="3421" t="s">
        <v>23881</v>
      </c>
      <c r="D1283" s="3422" t="s">
        <v>22612</v>
      </c>
      <c r="E1283" s="3264"/>
      <c r="F1283" s="3421" t="s">
        <v>6255</v>
      </c>
      <c r="G1283" s="3264"/>
    </row>
    <row r="1284" spans="1:8" s="3408" customFormat="1" ht="15.75" thickBot="1">
      <c r="A1284" s="3421">
        <v>1201</v>
      </c>
      <c r="B1284" s="3421" t="s">
        <v>23878</v>
      </c>
      <c r="C1284" s="3421" t="s">
        <v>23879</v>
      </c>
      <c r="D1284" s="3422" t="s">
        <v>22631</v>
      </c>
      <c r="E1284" s="3264"/>
      <c r="F1284" s="3421" t="s">
        <v>6255</v>
      </c>
      <c r="G1284" s="3264"/>
    </row>
    <row r="1285" spans="1:8" s="3408" customFormat="1" ht="15.75" thickBot="1">
      <c r="A1285" s="3421">
        <v>1202</v>
      </c>
      <c r="B1285" s="3421" t="s">
        <v>23875</v>
      </c>
      <c r="C1285" s="3421" t="s">
        <v>23876</v>
      </c>
      <c r="D1285" s="3422" t="s">
        <v>22613</v>
      </c>
      <c r="E1285" s="3264"/>
      <c r="F1285" s="3421" t="s">
        <v>22877</v>
      </c>
      <c r="G1285" s="3264"/>
    </row>
    <row r="1286" spans="1:8" s="3408" customFormat="1" ht="15.75" thickBot="1">
      <c r="A1286" s="3421">
        <v>1203</v>
      </c>
      <c r="B1286" s="3421" t="s">
        <v>23872</v>
      </c>
      <c r="C1286" s="3421" t="s">
        <v>23874</v>
      </c>
      <c r="D1286" s="3422" t="s">
        <v>22613</v>
      </c>
      <c r="E1286" s="3264"/>
      <c r="F1286" s="3421" t="s">
        <v>22877</v>
      </c>
      <c r="G1286" s="3264"/>
    </row>
    <row r="1287" spans="1:8" s="3408" customFormat="1" ht="15.75" thickBot="1">
      <c r="A1287" s="3421">
        <v>1204</v>
      </c>
      <c r="B1287" s="3421" t="s">
        <v>23872</v>
      </c>
      <c r="C1287" s="3421" t="s">
        <v>23873</v>
      </c>
      <c r="D1287" s="3422" t="s">
        <v>22613</v>
      </c>
      <c r="E1287" s="3264"/>
      <c r="F1287" s="3421" t="s">
        <v>22877</v>
      </c>
      <c r="G1287" s="3264"/>
      <c r="H1287" s="3408">
        <v>1</v>
      </c>
    </row>
    <row r="1288" spans="1:8" s="3408" customFormat="1" ht="15.75" thickBot="1">
      <c r="A1288" s="3421">
        <v>1205</v>
      </c>
      <c r="B1288" s="3421" t="s">
        <v>23870</v>
      </c>
      <c r="C1288" s="3421" t="s">
        <v>23871</v>
      </c>
      <c r="D1288" s="3422" t="s">
        <v>22612</v>
      </c>
      <c r="E1288" s="3264"/>
      <c r="F1288" s="3421" t="s">
        <v>22877</v>
      </c>
      <c r="G1288" s="3264"/>
    </row>
    <row r="1289" spans="1:8" s="3408" customFormat="1" ht="15.75" thickBot="1">
      <c r="A1289" s="3421">
        <v>1206</v>
      </c>
      <c r="B1289" s="3421" t="s">
        <v>23867</v>
      </c>
      <c r="C1289" s="3421" t="s">
        <v>23868</v>
      </c>
      <c r="D1289" s="3422" t="s">
        <v>22619</v>
      </c>
      <c r="E1289" s="3264"/>
      <c r="F1289" s="3421" t="s">
        <v>6255</v>
      </c>
      <c r="G1289" s="3264"/>
    </row>
    <row r="1290" spans="1:8" s="3408" customFormat="1" ht="15.75" thickBot="1">
      <c r="A1290" s="3421">
        <v>1207</v>
      </c>
      <c r="B1290" s="3421" t="s">
        <v>23865</v>
      </c>
      <c r="C1290" s="3421" t="s">
        <v>23866</v>
      </c>
      <c r="D1290" s="3422" t="s">
        <v>22613</v>
      </c>
      <c r="E1290" s="3264"/>
      <c r="F1290" s="3421" t="s">
        <v>6255</v>
      </c>
      <c r="G1290" s="3264"/>
    </row>
    <row r="1291" spans="1:8" s="3408" customFormat="1" ht="15.75" thickBot="1">
      <c r="A1291" s="3421">
        <v>1208</v>
      </c>
      <c r="B1291" s="3421" t="s">
        <v>23863</v>
      </c>
      <c r="C1291" s="3421" t="s">
        <v>23864</v>
      </c>
      <c r="D1291" s="3422" t="s">
        <v>22619</v>
      </c>
      <c r="E1291" s="3264"/>
      <c r="F1291" s="3421" t="s">
        <v>6255</v>
      </c>
      <c r="G1291" s="3264"/>
    </row>
    <row r="1292" spans="1:8" s="3408" customFormat="1" ht="15.75" thickBot="1">
      <c r="A1292" s="3421">
        <v>1209</v>
      </c>
      <c r="B1292" s="3421" t="s">
        <v>23861</v>
      </c>
      <c r="C1292" s="3421" t="s">
        <v>23862</v>
      </c>
      <c r="D1292" s="3422" t="s">
        <v>22631</v>
      </c>
      <c r="E1292" s="3264"/>
      <c r="F1292" s="3421" t="s">
        <v>6255</v>
      </c>
      <c r="G1292" s="3264"/>
      <c r="H1292" s="3408">
        <v>1</v>
      </c>
    </row>
    <row r="1293" spans="1:8" s="3408" customFormat="1" ht="15.75" thickBot="1">
      <c r="A1293" s="3421">
        <v>1210</v>
      </c>
      <c r="B1293" s="3421" t="s">
        <v>23859</v>
      </c>
      <c r="C1293" s="3421" t="s">
        <v>23860</v>
      </c>
      <c r="D1293" s="3422" t="s">
        <v>22613</v>
      </c>
      <c r="E1293" s="3264"/>
      <c r="F1293" s="3421" t="s">
        <v>6255</v>
      </c>
      <c r="G1293" s="3264"/>
    </row>
    <row r="1294" spans="1:8" s="3408" customFormat="1" ht="15.75" thickBot="1">
      <c r="A1294" s="3421">
        <v>1211</v>
      </c>
      <c r="B1294" s="3421" t="s">
        <v>23857</v>
      </c>
      <c r="C1294" s="3421" t="s">
        <v>23858</v>
      </c>
      <c r="D1294" s="3422" t="s">
        <v>23000</v>
      </c>
      <c r="E1294" s="3264"/>
      <c r="F1294" s="3421" t="s">
        <v>6255</v>
      </c>
      <c r="G1294" s="3264"/>
    </row>
    <row r="1295" spans="1:8" s="3408" customFormat="1" ht="15.75" thickBot="1">
      <c r="A1295" s="3421">
        <v>1212</v>
      </c>
      <c r="B1295" s="3421" t="s">
        <v>23855</v>
      </c>
      <c r="C1295" s="3421" t="s">
        <v>23856</v>
      </c>
      <c r="D1295" s="3422" t="s">
        <v>22613</v>
      </c>
      <c r="E1295" s="3264"/>
      <c r="F1295" s="3421" t="s">
        <v>6255</v>
      </c>
      <c r="G1295" s="3264"/>
    </row>
    <row r="1296" spans="1:8" s="3408" customFormat="1" ht="15.75" thickBot="1">
      <c r="A1296" s="3421">
        <v>1213</v>
      </c>
      <c r="B1296" s="3421" t="s">
        <v>23853</v>
      </c>
      <c r="C1296" s="3421" t="s">
        <v>23854</v>
      </c>
      <c r="D1296" s="3422" t="s">
        <v>22612</v>
      </c>
      <c r="E1296" s="3264" t="s">
        <v>22598</v>
      </c>
      <c r="F1296" s="3421" t="s">
        <v>6255</v>
      </c>
      <c r="G1296" s="3264"/>
      <c r="H1296" s="3408">
        <v>1</v>
      </c>
    </row>
    <row r="1297" spans="1:8" s="3408" customFormat="1" ht="15.75" thickBot="1">
      <c r="A1297" s="3421">
        <v>1214</v>
      </c>
      <c r="B1297" s="3421" t="s">
        <v>23851</v>
      </c>
      <c r="C1297" s="3421" t="s">
        <v>23852</v>
      </c>
      <c r="D1297" s="3422" t="s">
        <v>22619</v>
      </c>
      <c r="E1297" s="3264" t="s">
        <v>22598</v>
      </c>
      <c r="F1297" s="3421" t="s">
        <v>6255</v>
      </c>
      <c r="G1297" s="3264"/>
      <c r="H1297" s="3408">
        <v>1</v>
      </c>
    </row>
    <row r="1298" spans="1:8" s="3408" customFormat="1" ht="15.75" thickBot="1">
      <c r="A1298" s="3421">
        <v>1215</v>
      </c>
      <c r="B1298" s="3421" t="s">
        <v>23848</v>
      </c>
      <c r="C1298" s="3421" t="s">
        <v>23849</v>
      </c>
      <c r="D1298" s="3422" t="s">
        <v>22606</v>
      </c>
      <c r="E1298" s="3264" t="s">
        <v>22598</v>
      </c>
      <c r="F1298" s="3421" t="s">
        <v>6255</v>
      </c>
      <c r="G1298" s="3264"/>
      <c r="H1298" s="3408">
        <v>1</v>
      </c>
    </row>
    <row r="1299" spans="1:8" s="3408" customFormat="1" ht="15.75" thickBot="1">
      <c r="A1299" s="3421">
        <v>1216</v>
      </c>
      <c r="B1299" s="3421" t="s">
        <v>23846</v>
      </c>
      <c r="C1299" s="3421" t="s">
        <v>23847</v>
      </c>
      <c r="D1299" s="3422" t="s">
        <v>22606</v>
      </c>
      <c r="E1299" s="3264" t="s">
        <v>22598</v>
      </c>
      <c r="F1299" s="3421" t="s">
        <v>6255</v>
      </c>
      <c r="G1299" s="3264"/>
      <c r="H1299" s="3408">
        <v>1</v>
      </c>
    </row>
    <row r="1300" spans="1:8" s="3408" customFormat="1" ht="15.75" thickBot="1">
      <c r="A1300" s="3421">
        <v>1217</v>
      </c>
      <c r="B1300" s="3421" t="s">
        <v>23844</v>
      </c>
      <c r="C1300" s="3421" t="s">
        <v>23845</v>
      </c>
      <c r="D1300" s="3422" t="s">
        <v>22606</v>
      </c>
      <c r="E1300" s="3264"/>
      <c r="F1300" s="3421" t="s">
        <v>6255</v>
      </c>
      <c r="G1300" s="3264"/>
      <c r="H1300" s="3408">
        <v>1</v>
      </c>
    </row>
    <row r="1301" spans="1:8" s="3408" customFormat="1" ht="15.75" thickBot="1">
      <c r="A1301" s="3421">
        <v>1218</v>
      </c>
      <c r="B1301" s="3421" t="s">
        <v>23842</v>
      </c>
      <c r="C1301" s="3421" t="s">
        <v>23843</v>
      </c>
      <c r="D1301" s="3422" t="s">
        <v>22903</v>
      </c>
      <c r="E1301" s="3264"/>
      <c r="F1301" s="3421" t="s">
        <v>6255</v>
      </c>
      <c r="G1301" s="3264"/>
      <c r="H1301" s="3408">
        <v>1</v>
      </c>
    </row>
    <row r="1302" spans="1:8" s="3408" customFormat="1" ht="15.75" thickBot="1">
      <c r="A1302" s="3421">
        <v>1219</v>
      </c>
      <c r="B1302" s="3421" t="s">
        <v>23840</v>
      </c>
      <c r="C1302" s="3421" t="s">
        <v>23841</v>
      </c>
      <c r="D1302" s="3422" t="s">
        <v>22606</v>
      </c>
      <c r="E1302" s="3264"/>
      <c r="F1302" s="3421" t="s">
        <v>6255</v>
      </c>
      <c r="G1302" s="3264"/>
      <c r="H1302" s="3408">
        <v>1</v>
      </c>
    </row>
    <row r="1303" spans="1:8" s="3408" customFormat="1" ht="15.75" thickBot="1">
      <c r="A1303" s="3421">
        <v>1220</v>
      </c>
      <c r="B1303" s="3421" t="s">
        <v>23838</v>
      </c>
      <c r="C1303" s="3421" t="s">
        <v>23839</v>
      </c>
      <c r="D1303" s="3422" t="s">
        <v>22840</v>
      </c>
      <c r="E1303" s="3264" t="s">
        <v>22598</v>
      </c>
      <c r="F1303" s="3421" t="s">
        <v>6255</v>
      </c>
      <c r="G1303" s="3264"/>
      <c r="H1303" s="3408">
        <v>1</v>
      </c>
    </row>
    <row r="1304" spans="1:8" s="3408" customFormat="1" ht="15.75" thickBot="1">
      <c r="A1304" s="3421">
        <v>1221</v>
      </c>
      <c r="B1304" s="3421" t="s">
        <v>23836</v>
      </c>
      <c r="C1304" s="3421" t="s">
        <v>23837</v>
      </c>
      <c r="D1304" s="3422" t="s">
        <v>22840</v>
      </c>
      <c r="E1304" s="3264"/>
      <c r="F1304" s="3421" t="s">
        <v>6255</v>
      </c>
      <c r="G1304" s="3264"/>
      <c r="H1304" s="3408">
        <v>1</v>
      </c>
    </row>
    <row r="1305" spans="1:8" s="3408" customFormat="1" ht="15.75" thickBot="1">
      <c r="A1305" s="3421">
        <v>1222</v>
      </c>
      <c r="B1305" s="3421" t="s">
        <v>23834</v>
      </c>
      <c r="C1305" s="3421" t="s">
        <v>23835</v>
      </c>
      <c r="D1305" s="3422" t="s">
        <v>22612</v>
      </c>
      <c r="E1305" s="3264"/>
      <c r="F1305" s="3421" t="s">
        <v>6255</v>
      </c>
      <c r="G1305" s="3264"/>
      <c r="H1305" s="3408">
        <v>1</v>
      </c>
    </row>
    <row r="1306" spans="1:8" s="3408" customFormat="1" ht="15.75" thickBot="1">
      <c r="A1306" s="3421">
        <v>1223</v>
      </c>
      <c r="B1306" s="3421" t="s">
        <v>23832</v>
      </c>
      <c r="C1306" s="3421" t="s">
        <v>23833</v>
      </c>
      <c r="D1306" s="3422" t="s">
        <v>22602</v>
      </c>
      <c r="E1306" s="3264"/>
      <c r="F1306" s="3421" t="s">
        <v>6255</v>
      </c>
      <c r="G1306" s="3264"/>
      <c r="H1306" s="3408">
        <v>1</v>
      </c>
    </row>
    <row r="1307" spans="1:8" s="3408" customFormat="1" ht="15.75" thickBot="1">
      <c r="A1307" s="3421">
        <v>1224</v>
      </c>
      <c r="B1307" s="3421" t="s">
        <v>23830</v>
      </c>
      <c r="C1307" s="3421" t="s">
        <v>23831</v>
      </c>
      <c r="D1307" s="3422" t="s">
        <v>22602</v>
      </c>
      <c r="E1307" s="3264" t="s">
        <v>27788</v>
      </c>
      <c r="F1307" s="3421" t="s">
        <v>6255</v>
      </c>
      <c r="G1307" s="3264"/>
      <c r="H1307" s="3408">
        <v>1</v>
      </c>
    </row>
    <row r="1308" spans="1:8" s="3408" customFormat="1" ht="15.75" thickBot="1">
      <c r="A1308" s="3421">
        <v>1225</v>
      </c>
      <c r="B1308" s="3421" t="s">
        <v>23828</v>
      </c>
      <c r="C1308" s="3421" t="s">
        <v>23829</v>
      </c>
      <c r="D1308" s="3422" t="s">
        <v>22619</v>
      </c>
      <c r="E1308" s="3264"/>
      <c r="F1308" s="3421" t="s">
        <v>6255</v>
      </c>
      <c r="G1308" s="3264"/>
      <c r="H1308" s="3408">
        <v>1</v>
      </c>
    </row>
    <row r="1309" spans="1:8" s="3408" customFormat="1" ht="15.75" thickBot="1">
      <c r="A1309" s="3421">
        <v>1226</v>
      </c>
      <c r="B1309" s="3421" t="s">
        <v>23826</v>
      </c>
      <c r="C1309" s="3421" t="s">
        <v>23827</v>
      </c>
      <c r="D1309" s="3422" t="s">
        <v>22840</v>
      </c>
      <c r="E1309" s="3264"/>
      <c r="F1309" s="3421" t="s">
        <v>6255</v>
      </c>
      <c r="G1309" s="3264"/>
      <c r="H1309" s="3408">
        <v>1</v>
      </c>
    </row>
    <row r="1310" spans="1:8" s="3408" customFormat="1" ht="15.75" thickBot="1">
      <c r="A1310" s="3421">
        <v>1227</v>
      </c>
      <c r="B1310" s="3421" t="s">
        <v>23824</v>
      </c>
      <c r="C1310" s="3421" t="s">
        <v>23825</v>
      </c>
      <c r="D1310" s="3422" t="s">
        <v>22903</v>
      </c>
      <c r="E1310" s="3264"/>
      <c r="F1310" s="3421" t="s">
        <v>6255</v>
      </c>
      <c r="G1310" s="3264"/>
      <c r="H1310" s="3408">
        <v>1</v>
      </c>
    </row>
    <row r="1311" spans="1:8" s="3408" customFormat="1" ht="15.75" thickBot="1">
      <c r="A1311" s="3421">
        <v>1228</v>
      </c>
      <c r="B1311" s="3421" t="s">
        <v>23822</v>
      </c>
      <c r="C1311" s="3421" t="s">
        <v>23823</v>
      </c>
      <c r="D1311" s="3422" t="s">
        <v>22606</v>
      </c>
      <c r="E1311" s="3264"/>
      <c r="F1311" s="3421" t="s">
        <v>6255</v>
      </c>
      <c r="G1311" s="3264"/>
      <c r="H1311" s="3408">
        <v>1</v>
      </c>
    </row>
    <row r="1312" spans="1:8" s="3408" customFormat="1" ht="15.75" thickBot="1">
      <c r="A1312" s="3421">
        <v>1229</v>
      </c>
      <c r="B1312" s="3421" t="s">
        <v>23820</v>
      </c>
      <c r="C1312" s="3421" t="s">
        <v>23821</v>
      </c>
      <c r="D1312" s="3422" t="s">
        <v>22612</v>
      </c>
      <c r="E1312" s="3264" t="s">
        <v>27788</v>
      </c>
      <c r="F1312" s="3421" t="s">
        <v>6255</v>
      </c>
      <c r="G1312" s="3264"/>
      <c r="H1312" s="3408">
        <v>1</v>
      </c>
    </row>
    <row r="1313" spans="1:8" s="3408" customFormat="1" ht="15.75" thickBot="1">
      <c r="A1313" s="3421">
        <v>1230</v>
      </c>
      <c r="B1313" s="3421" t="s">
        <v>23818</v>
      </c>
      <c r="C1313" s="3421" t="s">
        <v>23819</v>
      </c>
      <c r="D1313" s="3422" t="s">
        <v>22612</v>
      </c>
      <c r="E1313" s="3264" t="s">
        <v>22598</v>
      </c>
      <c r="F1313" s="3421" t="s">
        <v>6255</v>
      </c>
      <c r="G1313" s="3264"/>
      <c r="H1313" s="3408">
        <v>1</v>
      </c>
    </row>
    <row r="1314" spans="1:8" s="3408" customFormat="1" ht="15.75" thickBot="1">
      <c r="A1314" s="3421">
        <v>1231</v>
      </c>
      <c r="B1314" s="3421" t="s">
        <v>23816</v>
      </c>
      <c r="C1314" s="3421" t="s">
        <v>23817</v>
      </c>
      <c r="D1314" s="3422" t="s">
        <v>22619</v>
      </c>
      <c r="E1314" s="3264" t="s">
        <v>22598</v>
      </c>
      <c r="F1314" s="3421" t="s">
        <v>6255</v>
      </c>
      <c r="G1314" s="3264"/>
      <c r="H1314" s="3408">
        <v>1</v>
      </c>
    </row>
    <row r="1315" spans="1:8" s="3408" customFormat="1" ht="15.75" thickBot="1">
      <c r="A1315" s="3421">
        <v>1232</v>
      </c>
      <c r="B1315" s="3421" t="s">
        <v>23814</v>
      </c>
      <c r="C1315" s="3421" t="s">
        <v>23815</v>
      </c>
      <c r="D1315" s="3422" t="s">
        <v>22619</v>
      </c>
      <c r="E1315" s="3313"/>
      <c r="F1315" s="3421" t="s">
        <v>6255</v>
      </c>
      <c r="G1315" s="3264"/>
    </row>
    <row r="1316" spans="1:8" s="3408" customFormat="1" ht="15.75" thickBot="1">
      <c r="A1316" s="3421">
        <v>1233</v>
      </c>
      <c r="B1316" s="3421" t="s">
        <v>23812</v>
      </c>
      <c r="C1316" s="3421" t="s">
        <v>23813</v>
      </c>
      <c r="D1316" s="3422" t="s">
        <v>22602</v>
      </c>
      <c r="E1316" s="3264" t="s">
        <v>27788</v>
      </c>
      <c r="F1316" s="3421" t="s">
        <v>6255</v>
      </c>
      <c r="G1316" s="3264"/>
    </row>
    <row r="1317" spans="1:8" s="3408" customFormat="1" ht="15.75" thickBot="1">
      <c r="A1317" s="3421">
        <v>1234</v>
      </c>
      <c r="B1317" s="3421" t="s">
        <v>23810</v>
      </c>
      <c r="C1317" s="3421" t="s">
        <v>23811</v>
      </c>
      <c r="D1317" s="3422" t="s">
        <v>22606</v>
      </c>
      <c r="E1317" s="3264"/>
      <c r="F1317" s="3421" t="s">
        <v>6255</v>
      </c>
      <c r="G1317" s="3264"/>
    </row>
    <row r="1318" spans="1:8" s="3408" customFormat="1" ht="15.75" thickBot="1">
      <c r="A1318" s="3421">
        <v>1235</v>
      </c>
      <c r="B1318" s="3421" t="s">
        <v>23808</v>
      </c>
      <c r="C1318" s="3421" t="s">
        <v>23809</v>
      </c>
      <c r="D1318" s="3422" t="s">
        <v>22619</v>
      </c>
      <c r="E1318" s="3264"/>
      <c r="F1318" s="3421" t="s">
        <v>6255</v>
      </c>
      <c r="G1318" s="3264"/>
    </row>
    <row r="1319" spans="1:8" s="3408" customFormat="1" ht="15.75" thickBot="1">
      <c r="A1319" s="3421">
        <v>1236</v>
      </c>
      <c r="B1319" s="3421" t="s">
        <v>23806</v>
      </c>
      <c r="C1319" s="3421" t="s">
        <v>23807</v>
      </c>
      <c r="D1319" s="3422" t="s">
        <v>22606</v>
      </c>
      <c r="E1319" s="3264"/>
      <c r="F1319" s="3421" t="s">
        <v>6255</v>
      </c>
      <c r="G1319" s="3264"/>
    </row>
    <row r="1320" spans="1:8" s="3408" customFormat="1" ht="15.75" thickBot="1">
      <c r="A1320" s="3421">
        <v>1237</v>
      </c>
      <c r="B1320" s="3421" t="s">
        <v>23804</v>
      </c>
      <c r="C1320" s="3421" t="s">
        <v>23805</v>
      </c>
      <c r="D1320" s="3422" t="s">
        <v>22840</v>
      </c>
      <c r="E1320" s="3264"/>
      <c r="F1320" s="3421" t="s">
        <v>6255</v>
      </c>
      <c r="G1320" s="3264"/>
    </row>
    <row r="1321" spans="1:8" s="3408" customFormat="1" ht="15.75" thickBot="1">
      <c r="A1321" s="3421">
        <v>1238</v>
      </c>
      <c r="B1321" s="3421" t="s">
        <v>23802</v>
      </c>
      <c r="C1321" s="3421" t="s">
        <v>23803</v>
      </c>
      <c r="D1321" s="3422" t="s">
        <v>22606</v>
      </c>
      <c r="E1321" s="3264"/>
      <c r="F1321" s="3421" t="s">
        <v>6255</v>
      </c>
      <c r="G1321" s="3264"/>
    </row>
    <row r="1322" spans="1:8" s="3408" customFormat="1" ht="15.75" thickBot="1">
      <c r="A1322" s="3421">
        <v>1239</v>
      </c>
      <c r="B1322" s="3421" t="s">
        <v>23798</v>
      </c>
      <c r="C1322" s="3421" t="s">
        <v>23800</v>
      </c>
      <c r="D1322" s="3422" t="s">
        <v>23000</v>
      </c>
      <c r="E1322" s="3264"/>
      <c r="F1322" s="3421" t="s">
        <v>6255</v>
      </c>
      <c r="G1322" s="3264"/>
    </row>
    <row r="1323" spans="1:8" s="3408" customFormat="1" ht="15.75" thickBot="1">
      <c r="A1323" s="3421"/>
      <c r="B1323" s="3421"/>
      <c r="C1323" s="3421"/>
      <c r="D1323" s="3422" t="s">
        <v>27684</v>
      </c>
      <c r="E1323" s="3264"/>
      <c r="F1323" s="3421"/>
      <c r="G1323" s="3264"/>
    </row>
    <row r="1324" spans="1:8" s="3408" customFormat="1" ht="15.75" thickBot="1">
      <c r="A1324" s="3421"/>
      <c r="B1324" s="3421"/>
      <c r="C1324" s="3421"/>
      <c r="D1324" s="3422" t="s">
        <v>27666</v>
      </c>
      <c r="E1324" s="3264"/>
      <c r="F1324" s="3421"/>
      <c r="G1324" s="3264"/>
    </row>
    <row r="1325" spans="1:8" s="3408" customFormat="1" ht="15.75" thickBot="1">
      <c r="A1325" s="3421">
        <v>1240</v>
      </c>
      <c r="B1325" s="3421" t="s">
        <v>23798</v>
      </c>
      <c r="C1325" s="3421" t="s">
        <v>23799</v>
      </c>
      <c r="D1325" s="3422" t="s">
        <v>23000</v>
      </c>
      <c r="E1325" s="3264"/>
      <c r="F1325" s="3421" t="s">
        <v>6255</v>
      </c>
      <c r="G1325" s="3264"/>
    </row>
    <row r="1326" spans="1:8" s="3408" customFormat="1" ht="15.75" thickBot="1">
      <c r="A1326" s="3421"/>
      <c r="B1326" s="3421"/>
      <c r="C1326" s="3421"/>
      <c r="D1326" s="3422" t="s">
        <v>27666</v>
      </c>
      <c r="E1326" s="3264"/>
      <c r="F1326" s="3421"/>
      <c r="G1326" s="3264"/>
    </row>
    <row r="1327" spans="1:8" s="3408" customFormat="1" ht="15.75" thickBot="1">
      <c r="A1327" s="3421">
        <v>1241</v>
      </c>
      <c r="B1327" s="3421" t="s">
        <v>23795</v>
      </c>
      <c r="C1327" s="3421" t="s">
        <v>23796</v>
      </c>
      <c r="D1327" s="3422" t="s">
        <v>22612</v>
      </c>
      <c r="E1327" s="3264"/>
      <c r="F1327" s="3421" t="s">
        <v>6255</v>
      </c>
      <c r="G1327" s="3264"/>
    </row>
    <row r="1328" spans="1:8" s="3408" customFormat="1" ht="15.75" thickBot="1">
      <c r="A1328" s="3421">
        <v>1242</v>
      </c>
      <c r="B1328" s="3421" t="s">
        <v>23793</v>
      </c>
      <c r="C1328" s="3421" t="s">
        <v>23794</v>
      </c>
      <c r="D1328" s="3422" t="s">
        <v>22612</v>
      </c>
      <c r="E1328" s="3265"/>
      <c r="F1328" s="3421" t="s">
        <v>22877</v>
      </c>
      <c r="G1328" s="3264"/>
      <c r="H1328" s="3408">
        <v>1</v>
      </c>
    </row>
    <row r="1329" spans="1:8" s="3408" customFormat="1" ht="15.75" thickBot="1">
      <c r="A1329" s="3421">
        <v>1243</v>
      </c>
      <c r="B1329" s="3421" t="s">
        <v>23791</v>
      </c>
      <c r="C1329" s="3421" t="s">
        <v>23792</v>
      </c>
      <c r="D1329" s="3422" t="s">
        <v>22612</v>
      </c>
      <c r="E1329" s="3264" t="s">
        <v>22626</v>
      </c>
      <c r="F1329" s="3421" t="s">
        <v>6255</v>
      </c>
      <c r="G1329" s="3264"/>
      <c r="H1329" s="3408">
        <v>1</v>
      </c>
    </row>
    <row r="1330" spans="1:8" s="3408" customFormat="1" ht="15.75" thickBot="1">
      <c r="A1330" s="3421">
        <v>1244</v>
      </c>
      <c r="B1330" s="3421" t="s">
        <v>23789</v>
      </c>
      <c r="C1330" s="3421" t="s">
        <v>23790</v>
      </c>
      <c r="D1330" s="3422" t="s">
        <v>22613</v>
      </c>
      <c r="E1330" s="3264" t="s">
        <v>22598</v>
      </c>
      <c r="F1330" s="3421" t="s">
        <v>6255</v>
      </c>
      <c r="G1330" s="3264"/>
      <c r="H1330" s="3408">
        <v>1</v>
      </c>
    </row>
    <row r="1331" spans="1:8" s="3408" customFormat="1" ht="15.75" thickBot="1">
      <c r="A1331" s="3421">
        <v>1245</v>
      </c>
      <c r="B1331" s="3421" t="s">
        <v>23786</v>
      </c>
      <c r="C1331" s="3421" t="s">
        <v>23788</v>
      </c>
      <c r="D1331" s="3422" t="s">
        <v>22612</v>
      </c>
      <c r="E1331" s="3264" t="s">
        <v>22598</v>
      </c>
      <c r="F1331" s="3421" t="s">
        <v>6255</v>
      </c>
      <c r="G1331" s="3264"/>
      <c r="H1331" s="3408">
        <v>1</v>
      </c>
    </row>
    <row r="1332" spans="1:8" s="3408" customFormat="1" ht="15.75" thickBot="1">
      <c r="A1332" s="3421">
        <v>1246</v>
      </c>
      <c r="B1332" s="3421" t="s">
        <v>23786</v>
      </c>
      <c r="C1332" s="3421" t="s">
        <v>23787</v>
      </c>
      <c r="D1332" s="3422" t="s">
        <v>22612</v>
      </c>
      <c r="E1332" s="3264" t="s">
        <v>22626</v>
      </c>
      <c r="F1332" s="3421" t="s">
        <v>6255</v>
      </c>
      <c r="G1332" s="3264"/>
      <c r="H1332" s="3408">
        <v>1</v>
      </c>
    </row>
    <row r="1333" spans="1:8" s="3408" customFormat="1" ht="15.75" thickBot="1">
      <c r="A1333" s="3421">
        <v>1247</v>
      </c>
      <c r="B1333" s="3421" t="s">
        <v>23784</v>
      </c>
      <c r="C1333" s="3421" t="s">
        <v>23785</v>
      </c>
      <c r="D1333" s="3422" t="s">
        <v>22612</v>
      </c>
      <c r="E1333" s="3264" t="s">
        <v>22626</v>
      </c>
      <c r="F1333" s="3421" t="s">
        <v>6255</v>
      </c>
      <c r="G1333" s="3264"/>
      <c r="H1333" s="3408">
        <v>1</v>
      </c>
    </row>
    <row r="1334" spans="1:8" s="3408" customFormat="1" ht="15.75" thickBot="1">
      <c r="A1334" s="3421">
        <v>1248</v>
      </c>
      <c r="B1334" s="3421" t="s">
        <v>23781</v>
      </c>
      <c r="C1334" s="3421" t="s">
        <v>23783</v>
      </c>
      <c r="D1334" s="3422" t="s">
        <v>22612</v>
      </c>
      <c r="E1334" s="3264"/>
      <c r="F1334" s="3421" t="s">
        <v>6255</v>
      </c>
      <c r="G1334" s="3264"/>
    </row>
    <row r="1335" spans="1:8" s="3408" customFormat="1" ht="15.75" thickBot="1">
      <c r="A1335" s="3421">
        <v>1249</v>
      </c>
      <c r="B1335" s="3421" t="s">
        <v>23781</v>
      </c>
      <c r="C1335" s="3421" t="s">
        <v>23782</v>
      </c>
      <c r="D1335" s="3422" t="s">
        <v>22612</v>
      </c>
      <c r="E1335" s="3264" t="s">
        <v>22598</v>
      </c>
      <c r="F1335" s="3421" t="s">
        <v>6255</v>
      </c>
      <c r="G1335" s="3264"/>
      <c r="H1335" s="3408">
        <v>1</v>
      </c>
    </row>
    <row r="1336" spans="1:8" s="3408" customFormat="1" ht="15.75" thickBot="1">
      <c r="A1336" s="3421">
        <v>1250</v>
      </c>
      <c r="B1336" s="3421" t="s">
        <v>23779</v>
      </c>
      <c r="C1336" s="3421" t="s">
        <v>23780</v>
      </c>
      <c r="D1336" s="3422" t="s">
        <v>22612</v>
      </c>
      <c r="E1336" s="3264"/>
      <c r="F1336" s="3421" t="s">
        <v>6255</v>
      </c>
      <c r="G1336" s="3264"/>
    </row>
    <row r="1337" spans="1:8" s="3408" customFormat="1" ht="15.75" thickBot="1">
      <c r="A1337" s="3421">
        <v>1251</v>
      </c>
      <c r="B1337" s="3421" t="s">
        <v>23776</v>
      </c>
      <c r="C1337" s="3421" t="s">
        <v>23777</v>
      </c>
      <c r="D1337" s="3422" t="s">
        <v>22613</v>
      </c>
      <c r="E1337" s="3264"/>
      <c r="F1337" s="3421" t="s">
        <v>6255</v>
      </c>
      <c r="G1337" s="3264"/>
    </row>
    <row r="1338" spans="1:8" s="3408" customFormat="1" ht="15.75" thickBot="1">
      <c r="A1338" s="3421">
        <v>1252</v>
      </c>
      <c r="B1338" s="3421" t="s">
        <v>23752</v>
      </c>
      <c r="C1338" s="3421" t="s">
        <v>23774</v>
      </c>
      <c r="D1338" s="3422" t="s">
        <v>22840</v>
      </c>
      <c r="E1338" s="3264" t="s">
        <v>22626</v>
      </c>
      <c r="F1338" s="3421" t="s">
        <v>6255</v>
      </c>
      <c r="G1338" s="3264"/>
      <c r="H1338" s="3408">
        <v>1</v>
      </c>
    </row>
    <row r="1339" spans="1:8" s="3408" customFormat="1" ht="15.75" thickBot="1">
      <c r="A1339" s="3421">
        <v>1253</v>
      </c>
      <c r="B1339" s="3421" t="s">
        <v>23757</v>
      </c>
      <c r="C1339" s="3421" t="s">
        <v>23773</v>
      </c>
      <c r="D1339" s="3422" t="s">
        <v>23000</v>
      </c>
      <c r="E1339" s="3264" t="s">
        <v>22626</v>
      </c>
      <c r="F1339" s="3421" t="s">
        <v>6255</v>
      </c>
      <c r="G1339" s="3264"/>
      <c r="H1339" s="3408">
        <v>1</v>
      </c>
    </row>
    <row r="1340" spans="1:8" s="3408" customFormat="1" ht="15.75" thickBot="1">
      <c r="A1340" s="3421"/>
      <c r="B1340" s="3421"/>
      <c r="C1340" s="3421"/>
      <c r="D1340" s="3422" t="s">
        <v>27666</v>
      </c>
      <c r="E1340" s="3264"/>
      <c r="F1340" s="3421"/>
      <c r="G1340" s="3264"/>
    </row>
    <row r="1341" spans="1:8" s="3408" customFormat="1" ht="15.75" thickBot="1">
      <c r="A1341" s="3421">
        <v>1254</v>
      </c>
      <c r="B1341" s="3421" t="s">
        <v>23771</v>
      </c>
      <c r="C1341" s="3421" t="s">
        <v>23772</v>
      </c>
      <c r="D1341" s="3422" t="s">
        <v>22613</v>
      </c>
      <c r="E1341" s="3264"/>
      <c r="F1341" s="3421" t="s">
        <v>6255</v>
      </c>
      <c r="G1341" s="3264"/>
    </row>
    <row r="1342" spans="1:8" s="3408" customFormat="1" ht="15.75" thickBot="1">
      <c r="A1342" s="3421">
        <v>1255</v>
      </c>
      <c r="B1342" s="3421" t="s">
        <v>23769</v>
      </c>
      <c r="C1342" s="3421" t="s">
        <v>23770</v>
      </c>
      <c r="D1342" s="3422" t="s">
        <v>22613</v>
      </c>
      <c r="E1342" s="3264"/>
      <c r="F1342" s="3421" t="s">
        <v>6255</v>
      </c>
      <c r="G1342" s="3264"/>
    </row>
    <row r="1343" spans="1:8" s="3408" customFormat="1" ht="15.75" thickBot="1">
      <c r="A1343" s="3421">
        <v>1256</v>
      </c>
      <c r="B1343" s="3421" t="s">
        <v>23755</v>
      </c>
      <c r="C1343" s="3421" t="s">
        <v>23768</v>
      </c>
      <c r="D1343" s="3422" t="s">
        <v>22619</v>
      </c>
      <c r="E1343" s="3264" t="s">
        <v>22598</v>
      </c>
      <c r="F1343" s="3421" t="s">
        <v>6255</v>
      </c>
      <c r="G1343" s="3264"/>
      <c r="H1343" s="3408">
        <v>1</v>
      </c>
    </row>
    <row r="1344" spans="1:8" s="3408" customFormat="1" ht="15.75" thickBot="1">
      <c r="A1344" s="3421">
        <v>1257</v>
      </c>
      <c r="B1344" s="3421" t="s">
        <v>23759</v>
      </c>
      <c r="C1344" s="3421" t="s">
        <v>23767</v>
      </c>
      <c r="D1344" s="3422" t="s">
        <v>22613</v>
      </c>
      <c r="E1344" s="3264"/>
      <c r="F1344" s="3421" t="s">
        <v>6255</v>
      </c>
      <c r="G1344" s="3264"/>
    </row>
    <row r="1345" spans="1:8" s="3408" customFormat="1" ht="15.75" thickBot="1">
      <c r="A1345" s="3421"/>
      <c r="B1345" s="3421"/>
      <c r="C1345" s="3421"/>
      <c r="D1345" s="3422" t="s">
        <v>27667</v>
      </c>
      <c r="E1345" s="3264"/>
      <c r="F1345" s="3421"/>
      <c r="G1345" s="3264"/>
    </row>
    <row r="1346" spans="1:8" s="3408" customFormat="1" ht="15.75" thickBot="1">
      <c r="A1346" s="3421"/>
      <c r="B1346" s="3421"/>
      <c r="C1346" s="3421"/>
      <c r="D1346" s="3422" t="s">
        <v>27666</v>
      </c>
      <c r="E1346" s="3264" t="s">
        <v>22598</v>
      </c>
      <c r="F1346" s="3421"/>
      <c r="G1346" s="3264"/>
      <c r="H1346" s="3408">
        <v>1</v>
      </c>
    </row>
    <row r="1347" spans="1:8" s="3408" customFormat="1" ht="15.75" thickBot="1">
      <c r="A1347" s="3421">
        <v>1258</v>
      </c>
      <c r="B1347" s="3421" t="s">
        <v>23765</v>
      </c>
      <c r="C1347" s="3421" t="s">
        <v>23766</v>
      </c>
      <c r="D1347" s="3422" t="s">
        <v>22612</v>
      </c>
      <c r="E1347" s="3264" t="s">
        <v>22598</v>
      </c>
      <c r="F1347" s="3421" t="s">
        <v>6255</v>
      </c>
      <c r="G1347" s="3264"/>
      <c r="H1347" s="3408">
        <v>1</v>
      </c>
    </row>
    <row r="1348" spans="1:8" s="3408" customFormat="1" ht="15.75" thickBot="1">
      <c r="A1348" s="3421">
        <v>1259</v>
      </c>
      <c r="B1348" s="3421" t="s">
        <v>23763</v>
      </c>
      <c r="C1348" s="3421" t="s">
        <v>23764</v>
      </c>
      <c r="D1348" s="3422" t="s">
        <v>22612</v>
      </c>
      <c r="E1348" s="3264" t="s">
        <v>22598</v>
      </c>
      <c r="F1348" s="3421" t="s">
        <v>6255</v>
      </c>
      <c r="G1348" s="3264"/>
      <c r="H1348" s="3408">
        <v>1</v>
      </c>
    </row>
    <row r="1349" spans="1:8" s="3408" customFormat="1" ht="15.75" thickBot="1">
      <c r="A1349" s="3421">
        <v>1260</v>
      </c>
      <c r="B1349" s="3421" t="s">
        <v>23761</v>
      </c>
      <c r="C1349" s="3421" t="s">
        <v>23762</v>
      </c>
      <c r="D1349" s="3422" t="s">
        <v>22612</v>
      </c>
      <c r="E1349" s="3264"/>
      <c r="F1349" s="3421" t="s">
        <v>6255</v>
      </c>
      <c r="G1349" s="3264"/>
    </row>
    <row r="1350" spans="1:8" s="3408" customFormat="1" ht="15.75" thickBot="1">
      <c r="A1350" s="3421">
        <v>1261</v>
      </c>
      <c r="B1350" s="3421" t="s">
        <v>23759</v>
      </c>
      <c r="C1350" s="3421" t="s">
        <v>23760</v>
      </c>
      <c r="D1350" s="3422" t="s">
        <v>22613</v>
      </c>
      <c r="E1350" s="3264"/>
      <c r="F1350" s="3421" t="s">
        <v>6255</v>
      </c>
      <c r="G1350" s="3264"/>
    </row>
    <row r="1351" spans="1:8" s="3408" customFormat="1" ht="15.75" thickBot="1">
      <c r="A1351" s="3421">
        <v>1262</v>
      </c>
      <c r="B1351" s="3421" t="s">
        <v>23757</v>
      </c>
      <c r="C1351" s="3421" t="s">
        <v>23758</v>
      </c>
      <c r="D1351" s="3422" t="s">
        <v>23000</v>
      </c>
      <c r="E1351" s="3264" t="s">
        <v>22598</v>
      </c>
      <c r="F1351" s="3421" t="s">
        <v>6255</v>
      </c>
      <c r="G1351" s="3264"/>
      <c r="H1351" s="3408">
        <v>1</v>
      </c>
    </row>
    <row r="1352" spans="1:8" s="3408" customFormat="1" ht="15.75" thickBot="1">
      <c r="A1352" s="3421">
        <v>1263</v>
      </c>
      <c r="B1352" s="3421" t="s">
        <v>23755</v>
      </c>
      <c r="C1352" s="3421" t="s">
        <v>23756</v>
      </c>
      <c r="D1352" s="3422" t="s">
        <v>22619</v>
      </c>
      <c r="E1352" s="3264" t="s">
        <v>27788</v>
      </c>
      <c r="F1352" s="3421" t="s">
        <v>6255</v>
      </c>
      <c r="G1352" s="3264"/>
      <c r="H1352" s="3408">
        <v>1</v>
      </c>
    </row>
    <row r="1353" spans="1:8" s="3408" customFormat="1" ht="15.75" thickBot="1">
      <c r="A1353" s="3421">
        <v>1264</v>
      </c>
      <c r="B1353" s="3421" t="s">
        <v>22850</v>
      </c>
      <c r="C1353" s="3421" t="s">
        <v>23754</v>
      </c>
      <c r="D1353" s="3422" t="s">
        <v>22613</v>
      </c>
      <c r="E1353" s="3264" t="s">
        <v>22598</v>
      </c>
      <c r="F1353" s="3421" t="s">
        <v>6255</v>
      </c>
      <c r="G1353" s="3264"/>
      <c r="H1353" s="3408">
        <v>1</v>
      </c>
    </row>
    <row r="1354" spans="1:8" s="3408" customFormat="1" ht="15.75" thickBot="1">
      <c r="A1354" s="3421">
        <v>1265</v>
      </c>
      <c r="B1354" s="3421" t="s">
        <v>23752</v>
      </c>
      <c r="C1354" s="3421" t="s">
        <v>23753</v>
      </c>
      <c r="D1354" s="3422" t="s">
        <v>22840</v>
      </c>
      <c r="E1354" s="3264"/>
      <c r="F1354" s="3421" t="s">
        <v>6255</v>
      </c>
      <c r="G1354" s="3264"/>
    </row>
    <row r="1355" spans="1:8" s="3408" customFormat="1" ht="15.75" thickBot="1">
      <c r="A1355" s="3421">
        <v>1266</v>
      </c>
      <c r="B1355" s="3421" t="s">
        <v>23722</v>
      </c>
      <c r="C1355" s="3421" t="s">
        <v>23751</v>
      </c>
      <c r="D1355" s="3422" t="s">
        <v>22903</v>
      </c>
      <c r="E1355" s="3264" t="s">
        <v>27788</v>
      </c>
      <c r="F1355" s="3421" t="s">
        <v>6255</v>
      </c>
      <c r="G1355" s="3264"/>
      <c r="H1355" s="3408">
        <v>1</v>
      </c>
    </row>
    <row r="1356" spans="1:8" s="3408" customFormat="1" ht="15.75" thickBot="1">
      <c r="A1356" s="3421">
        <v>1267</v>
      </c>
      <c r="B1356" s="3421" t="s">
        <v>23749</v>
      </c>
      <c r="C1356" s="3421" t="s">
        <v>23750</v>
      </c>
      <c r="D1356" s="3422" t="s">
        <v>22606</v>
      </c>
      <c r="E1356" s="3264" t="s">
        <v>22598</v>
      </c>
      <c r="F1356" s="3421" t="s">
        <v>6255</v>
      </c>
      <c r="G1356" s="3264"/>
      <c r="H1356" s="3408">
        <v>1</v>
      </c>
    </row>
    <row r="1357" spans="1:8" s="3408" customFormat="1" ht="15.75" thickBot="1">
      <c r="A1357" s="3421">
        <v>1268</v>
      </c>
      <c r="B1357" s="3421" t="s">
        <v>23713</v>
      </c>
      <c r="C1357" s="3421" t="s">
        <v>23748</v>
      </c>
      <c r="D1357" s="3422" t="s">
        <v>22840</v>
      </c>
      <c r="E1357" s="3264" t="s">
        <v>27788</v>
      </c>
      <c r="F1357" s="3421" t="s">
        <v>6255</v>
      </c>
      <c r="G1357" s="3264"/>
      <c r="H1357" s="3408">
        <v>1</v>
      </c>
    </row>
    <row r="1358" spans="1:8" s="3408" customFormat="1" ht="15.75" thickBot="1">
      <c r="A1358" s="3421">
        <v>1269</v>
      </c>
      <c r="B1358" s="3421" t="s">
        <v>23715</v>
      </c>
      <c r="C1358" s="3421" t="s">
        <v>23747</v>
      </c>
      <c r="D1358" s="3422" t="s">
        <v>22840</v>
      </c>
      <c r="E1358" s="3264" t="s">
        <v>22598</v>
      </c>
      <c r="F1358" s="3421" t="s">
        <v>6255</v>
      </c>
      <c r="G1358" s="3264"/>
      <c r="H1358" s="3408">
        <v>1</v>
      </c>
    </row>
    <row r="1359" spans="1:8" s="3408" customFormat="1" ht="15.75" thickBot="1">
      <c r="A1359" s="3421">
        <v>1270</v>
      </c>
      <c r="B1359" s="3421" t="s">
        <v>23745</v>
      </c>
      <c r="C1359" s="3421" t="s">
        <v>23746</v>
      </c>
      <c r="D1359" s="3422" t="s">
        <v>23000</v>
      </c>
      <c r="E1359" s="3264"/>
      <c r="F1359" s="3421" t="s">
        <v>6255</v>
      </c>
      <c r="G1359" s="3264"/>
    </row>
    <row r="1360" spans="1:8" s="3408" customFormat="1" ht="15.75" thickBot="1">
      <c r="A1360" s="3421">
        <v>1271</v>
      </c>
      <c r="B1360" s="3421" t="s">
        <v>23743</v>
      </c>
      <c r="C1360" s="3421" t="s">
        <v>23744</v>
      </c>
      <c r="D1360" s="3422" t="s">
        <v>22613</v>
      </c>
      <c r="E1360" s="3264"/>
      <c r="F1360" s="3421" t="s">
        <v>6255</v>
      </c>
      <c r="G1360" s="3264"/>
    </row>
    <row r="1361" spans="1:8" s="3408" customFormat="1" ht="15.75" thickBot="1">
      <c r="A1361" s="3421">
        <v>1272</v>
      </c>
      <c r="B1361" s="3421" t="s">
        <v>23726</v>
      </c>
      <c r="C1361" s="3421" t="s">
        <v>23742</v>
      </c>
      <c r="D1361" s="3422" t="s">
        <v>22631</v>
      </c>
      <c r="E1361" s="3264"/>
      <c r="F1361" s="3421" t="s">
        <v>6255</v>
      </c>
      <c r="G1361" s="3264"/>
    </row>
    <row r="1362" spans="1:8" s="3408" customFormat="1" ht="15.75" thickBot="1">
      <c r="A1362" s="3421">
        <v>1273</v>
      </c>
      <c r="B1362" s="3421" t="s">
        <v>23720</v>
      </c>
      <c r="C1362" s="3421" t="s">
        <v>23741</v>
      </c>
      <c r="D1362" s="3422" t="s">
        <v>22619</v>
      </c>
      <c r="E1362" s="3264"/>
      <c r="F1362" s="3421" t="s">
        <v>6255</v>
      </c>
      <c r="G1362" s="3264"/>
    </row>
    <row r="1363" spans="1:8" s="3408" customFormat="1" ht="15.75" thickBot="1">
      <c r="A1363" s="3421">
        <v>1274</v>
      </c>
      <c r="B1363" s="3421" t="s">
        <v>23735</v>
      </c>
      <c r="C1363" s="3421" t="s">
        <v>23740</v>
      </c>
      <c r="D1363" s="3422" t="s">
        <v>22631</v>
      </c>
      <c r="E1363" s="3264"/>
      <c r="F1363" s="3421" t="s">
        <v>6255</v>
      </c>
      <c r="G1363" s="3264"/>
    </row>
    <row r="1364" spans="1:8" s="3408" customFormat="1" ht="15.75" thickBot="1">
      <c r="A1364" s="3421">
        <v>1275</v>
      </c>
      <c r="B1364" s="3421" t="s">
        <v>23732</v>
      </c>
      <c r="C1364" s="3421" t="s">
        <v>23739</v>
      </c>
      <c r="D1364" s="3422" t="s">
        <v>22631</v>
      </c>
      <c r="E1364" s="3264"/>
      <c r="F1364" s="3421" t="s">
        <v>6255</v>
      </c>
      <c r="G1364" s="3264"/>
    </row>
    <row r="1365" spans="1:8" s="3408" customFormat="1" ht="15.75" thickBot="1">
      <c r="A1365" s="3421">
        <v>1276</v>
      </c>
      <c r="B1365" s="3421" t="s">
        <v>23729</v>
      </c>
      <c r="C1365" s="3421" t="s">
        <v>23738</v>
      </c>
      <c r="D1365" s="3422" t="s">
        <v>22631</v>
      </c>
      <c r="E1365" s="3264"/>
      <c r="F1365" s="3421" t="s">
        <v>6255</v>
      </c>
      <c r="G1365" s="3264"/>
    </row>
    <row r="1366" spans="1:8" s="3408" customFormat="1" ht="15.75" thickBot="1">
      <c r="A1366" s="3421">
        <v>1277</v>
      </c>
      <c r="B1366" s="3421" t="s">
        <v>23735</v>
      </c>
      <c r="C1366" s="3421" t="s">
        <v>23737</v>
      </c>
      <c r="D1366" s="3422" t="s">
        <v>22631</v>
      </c>
      <c r="E1366" s="3264"/>
      <c r="F1366" s="3421" t="s">
        <v>6255</v>
      </c>
      <c r="G1366" s="3264"/>
    </row>
    <row r="1367" spans="1:8" s="3408" customFormat="1" ht="15.75" thickBot="1">
      <c r="A1367" s="3421">
        <v>1278</v>
      </c>
      <c r="B1367" s="3421" t="s">
        <v>23735</v>
      </c>
      <c r="C1367" s="3421" t="s">
        <v>23736</v>
      </c>
      <c r="D1367" s="3422" t="s">
        <v>22631</v>
      </c>
      <c r="E1367" s="3264"/>
      <c r="F1367" s="3421" t="s">
        <v>6255</v>
      </c>
      <c r="G1367" s="3264"/>
    </row>
    <row r="1368" spans="1:8" s="3408" customFormat="1" ht="15.75" thickBot="1">
      <c r="A1368" s="3421">
        <v>1279</v>
      </c>
      <c r="B1368" s="3421" t="s">
        <v>23732</v>
      </c>
      <c r="C1368" s="3421" t="s">
        <v>23734</v>
      </c>
      <c r="D1368" s="3422" t="s">
        <v>22631</v>
      </c>
      <c r="E1368" s="3264"/>
      <c r="F1368" s="3421" t="s">
        <v>6255</v>
      </c>
      <c r="G1368" s="3264"/>
    </row>
    <row r="1369" spans="1:8" s="3408" customFormat="1" ht="15.75" thickBot="1">
      <c r="A1369" s="3421">
        <v>1280</v>
      </c>
      <c r="B1369" s="3421" t="s">
        <v>23732</v>
      </c>
      <c r="C1369" s="3421" t="s">
        <v>23733</v>
      </c>
      <c r="D1369" s="3422" t="s">
        <v>22631</v>
      </c>
      <c r="E1369" s="3264"/>
      <c r="F1369" s="3421" t="s">
        <v>6255</v>
      </c>
      <c r="G1369" s="3264"/>
    </row>
    <row r="1370" spans="1:8" s="3408" customFormat="1" ht="15.75" thickBot="1">
      <c r="A1370" s="3421"/>
      <c r="B1370" s="3421"/>
      <c r="C1370" s="3421"/>
      <c r="D1370" s="3422" t="s">
        <v>27685</v>
      </c>
      <c r="E1370" s="3264"/>
      <c r="F1370" s="3421"/>
      <c r="G1370" s="3264"/>
    </row>
    <row r="1371" spans="1:8" s="3408" customFormat="1" ht="15.75" thickBot="1">
      <c r="A1371" s="3421"/>
      <c r="B1371" s="3421"/>
      <c r="C1371" s="3421"/>
      <c r="D1371" s="3422" t="s">
        <v>27669</v>
      </c>
      <c r="E1371" s="3264"/>
      <c r="F1371" s="3421"/>
      <c r="G1371" s="3264"/>
    </row>
    <row r="1372" spans="1:8" s="3408" customFormat="1" ht="15.75" thickBot="1">
      <c r="A1372" s="3421">
        <v>1281</v>
      </c>
      <c r="B1372" s="3421" t="s">
        <v>23729</v>
      </c>
      <c r="C1372" s="3421" t="s">
        <v>23731</v>
      </c>
      <c r="D1372" s="3422" t="s">
        <v>22631</v>
      </c>
      <c r="E1372" s="3264"/>
      <c r="F1372" s="3421" t="s">
        <v>6255</v>
      </c>
      <c r="G1372" s="3264"/>
    </row>
    <row r="1373" spans="1:8" s="3408" customFormat="1" ht="15.75" thickBot="1">
      <c r="A1373" s="3421">
        <v>1282</v>
      </c>
      <c r="B1373" s="3421" t="s">
        <v>23729</v>
      </c>
      <c r="C1373" s="3421" t="s">
        <v>23730</v>
      </c>
      <c r="D1373" s="3422" t="s">
        <v>22631</v>
      </c>
      <c r="E1373" s="3264"/>
      <c r="F1373" s="3421" t="s">
        <v>6255</v>
      </c>
      <c r="G1373" s="3264"/>
    </row>
    <row r="1374" spans="1:8" s="3408" customFormat="1" ht="15.75" thickBot="1">
      <c r="A1374" s="3421"/>
      <c r="B1374" s="3421"/>
      <c r="C1374" s="3421"/>
      <c r="D1374" s="3422" t="s">
        <v>27685</v>
      </c>
      <c r="E1374" s="3264"/>
      <c r="F1374" s="3421"/>
      <c r="G1374" s="3264"/>
    </row>
    <row r="1375" spans="1:8" s="3408" customFormat="1" ht="15.75" thickBot="1">
      <c r="A1375" s="3421"/>
      <c r="B1375" s="3421"/>
      <c r="C1375" s="3421"/>
      <c r="D1375" s="3422" t="s">
        <v>27669</v>
      </c>
      <c r="E1375" s="3264" t="s">
        <v>22598</v>
      </c>
      <c r="F1375" s="3421"/>
      <c r="G1375" s="3264"/>
      <c r="H1375" s="3408">
        <v>1</v>
      </c>
    </row>
    <row r="1376" spans="1:8" s="3408" customFormat="1" ht="15.75" thickBot="1">
      <c r="A1376" s="3421"/>
      <c r="B1376" s="3421"/>
      <c r="C1376" s="3421"/>
      <c r="D1376" s="3422" t="s">
        <v>27666</v>
      </c>
      <c r="E1376" s="3264" t="s">
        <v>22598</v>
      </c>
      <c r="F1376" s="3421"/>
      <c r="G1376" s="3264"/>
      <c r="H1376" s="3408">
        <v>1</v>
      </c>
    </row>
    <row r="1377" spans="1:8" s="3408" customFormat="1" ht="15.75" thickBot="1">
      <c r="A1377" s="3421">
        <v>1283</v>
      </c>
      <c r="B1377" s="3421" t="s">
        <v>23726</v>
      </c>
      <c r="C1377" s="3421" t="s">
        <v>23728</v>
      </c>
      <c r="D1377" s="3422" t="s">
        <v>22631</v>
      </c>
      <c r="E1377" s="3264" t="s">
        <v>22598</v>
      </c>
      <c r="F1377" s="3421" t="s">
        <v>6255</v>
      </c>
      <c r="G1377" s="3264"/>
      <c r="H1377" s="3408">
        <v>1</v>
      </c>
    </row>
    <row r="1378" spans="1:8" s="3408" customFormat="1" ht="15.75" thickBot="1">
      <c r="A1378" s="3421">
        <v>1284</v>
      </c>
      <c r="B1378" s="3421" t="s">
        <v>23726</v>
      </c>
      <c r="C1378" s="3421" t="s">
        <v>23727</v>
      </c>
      <c r="D1378" s="3422" t="s">
        <v>22631</v>
      </c>
      <c r="E1378" s="3264" t="s">
        <v>22598</v>
      </c>
      <c r="F1378" s="3421" t="s">
        <v>6255</v>
      </c>
      <c r="G1378" s="3264"/>
      <c r="H1378" s="3408">
        <v>1</v>
      </c>
    </row>
    <row r="1379" spans="1:8" s="3408" customFormat="1" ht="15.75" thickBot="1">
      <c r="A1379" s="3421"/>
      <c r="B1379" s="3421"/>
      <c r="C1379" s="3421"/>
      <c r="D1379" s="3422" t="s">
        <v>27669</v>
      </c>
      <c r="E1379" s="3264" t="s">
        <v>22598</v>
      </c>
      <c r="F1379" s="3421"/>
      <c r="G1379" s="3264"/>
      <c r="H1379" s="3408">
        <v>1</v>
      </c>
    </row>
    <row r="1380" spans="1:8" s="3408" customFormat="1" ht="15.75" thickBot="1">
      <c r="A1380" s="3421"/>
      <c r="B1380" s="3421"/>
      <c r="C1380" s="3421"/>
      <c r="D1380" s="3422" t="s">
        <v>27666</v>
      </c>
      <c r="E1380" s="3264" t="s">
        <v>22598</v>
      </c>
      <c r="F1380" s="3421"/>
      <c r="G1380" s="3264"/>
      <c r="H1380" s="3408">
        <v>1</v>
      </c>
    </row>
    <row r="1381" spans="1:8" s="3408" customFormat="1" ht="15.75" thickBot="1">
      <c r="A1381" s="3421">
        <v>1285</v>
      </c>
      <c r="B1381" s="3421" t="s">
        <v>23724</v>
      </c>
      <c r="C1381" s="3421" t="s">
        <v>23725</v>
      </c>
      <c r="D1381" s="3422" t="s">
        <v>22840</v>
      </c>
      <c r="E1381" s="3264" t="s">
        <v>22598</v>
      </c>
      <c r="F1381" s="3421" t="s">
        <v>6255</v>
      </c>
      <c r="G1381" s="3264"/>
      <c r="H1381" s="3408">
        <v>1</v>
      </c>
    </row>
    <row r="1382" spans="1:8" s="3408" customFormat="1" ht="15.75" thickBot="1">
      <c r="A1382" s="3421">
        <v>1286</v>
      </c>
      <c r="B1382" s="3421" t="s">
        <v>23722</v>
      </c>
      <c r="C1382" s="3421" t="s">
        <v>23723</v>
      </c>
      <c r="D1382" s="3422" t="s">
        <v>22903</v>
      </c>
      <c r="E1382" s="3264" t="s">
        <v>22598</v>
      </c>
      <c r="F1382" s="3421" t="s">
        <v>6255</v>
      </c>
      <c r="G1382" s="3264"/>
      <c r="H1382" s="3408">
        <v>1</v>
      </c>
    </row>
    <row r="1383" spans="1:8" s="3408" customFormat="1" ht="15.75" thickBot="1">
      <c r="A1383" s="3421">
        <v>1287</v>
      </c>
      <c r="B1383" s="3421" t="s">
        <v>23720</v>
      </c>
      <c r="C1383" s="3421" t="s">
        <v>23721</v>
      </c>
      <c r="D1383" s="3422" t="s">
        <v>22619</v>
      </c>
      <c r="E1383" s="3264" t="s">
        <v>22598</v>
      </c>
      <c r="F1383" s="3421" t="s">
        <v>6255</v>
      </c>
      <c r="G1383" s="3264"/>
      <c r="H1383" s="3408">
        <v>1</v>
      </c>
    </row>
    <row r="1384" spans="1:8" s="3408" customFormat="1" ht="15.75" thickBot="1">
      <c r="A1384" s="3421">
        <v>1288</v>
      </c>
      <c r="B1384" s="3421" t="s">
        <v>23718</v>
      </c>
      <c r="C1384" s="3421" t="s">
        <v>23719</v>
      </c>
      <c r="D1384" s="3422" t="s">
        <v>22613</v>
      </c>
      <c r="E1384" s="3264" t="s">
        <v>22598</v>
      </c>
      <c r="F1384" s="3421" t="s">
        <v>6255</v>
      </c>
      <c r="G1384" s="3264"/>
      <c r="H1384" s="3408">
        <v>1</v>
      </c>
    </row>
    <row r="1385" spans="1:8" s="3408" customFormat="1" ht="15.75" thickBot="1">
      <c r="A1385" s="3421">
        <v>1289</v>
      </c>
      <c r="B1385" s="3421" t="s">
        <v>23715</v>
      </c>
      <c r="C1385" s="3421" t="s">
        <v>23717</v>
      </c>
      <c r="D1385" s="3422" t="s">
        <v>22840</v>
      </c>
      <c r="E1385" s="3264" t="s">
        <v>22598</v>
      </c>
      <c r="F1385" s="3421" t="s">
        <v>6255</v>
      </c>
      <c r="G1385" s="3264"/>
      <c r="H1385" s="3408">
        <v>1</v>
      </c>
    </row>
    <row r="1386" spans="1:8" s="3408" customFormat="1" ht="15.75" thickBot="1">
      <c r="A1386" s="3421">
        <v>1290</v>
      </c>
      <c r="B1386" s="3421" t="s">
        <v>23715</v>
      </c>
      <c r="C1386" s="3421" t="s">
        <v>23716</v>
      </c>
      <c r="D1386" s="3422" t="s">
        <v>22840</v>
      </c>
      <c r="E1386" s="3264" t="s">
        <v>22598</v>
      </c>
      <c r="F1386" s="3421" t="s">
        <v>6255</v>
      </c>
      <c r="G1386" s="3264"/>
      <c r="H1386" s="3408">
        <v>1</v>
      </c>
    </row>
    <row r="1387" spans="1:8" s="3408" customFormat="1" ht="15.75" thickBot="1">
      <c r="A1387" s="3421">
        <v>1291</v>
      </c>
      <c r="B1387" s="3421" t="s">
        <v>23713</v>
      </c>
      <c r="C1387" s="3421" t="s">
        <v>23714</v>
      </c>
      <c r="D1387" s="3422" t="s">
        <v>22840</v>
      </c>
      <c r="E1387" s="3264"/>
      <c r="F1387" s="3421" t="s">
        <v>6255</v>
      </c>
      <c r="G1387" s="3264"/>
      <c r="H1387" s="3408">
        <v>1</v>
      </c>
    </row>
    <row r="1388" spans="1:8" s="3408" customFormat="1" ht="15.75" thickBot="1">
      <c r="A1388" s="3421">
        <v>1292</v>
      </c>
      <c r="B1388" s="3421" t="s">
        <v>23694</v>
      </c>
      <c r="C1388" s="3421" t="s">
        <v>23711</v>
      </c>
      <c r="D1388" s="3422" t="s">
        <v>22631</v>
      </c>
      <c r="E1388" s="3264"/>
      <c r="F1388" s="3421" t="s">
        <v>6255</v>
      </c>
      <c r="G1388" s="3264"/>
      <c r="H1388" s="3408">
        <v>1</v>
      </c>
    </row>
    <row r="1389" spans="1:8" s="3408" customFormat="1" ht="15.75" thickBot="1">
      <c r="A1389" s="3421">
        <v>1293</v>
      </c>
      <c r="B1389" s="3421" t="s">
        <v>23682</v>
      </c>
      <c r="C1389" s="3421" t="s">
        <v>23710</v>
      </c>
      <c r="D1389" s="3422" t="s">
        <v>23000</v>
      </c>
      <c r="E1389" s="3264"/>
      <c r="F1389" s="3421" t="s">
        <v>6255</v>
      </c>
      <c r="G1389" s="3264"/>
      <c r="H1389" s="3408">
        <v>1</v>
      </c>
    </row>
    <row r="1390" spans="1:8" s="3408" customFormat="1" ht="15.75" thickBot="1">
      <c r="A1390" s="3421">
        <v>1294</v>
      </c>
      <c r="B1390" s="3421" t="s">
        <v>23690</v>
      </c>
      <c r="C1390" s="3421" t="s">
        <v>23709</v>
      </c>
      <c r="D1390" s="3422" t="s">
        <v>22613</v>
      </c>
      <c r="E1390" s="3264"/>
      <c r="F1390" s="3421" t="s">
        <v>6255</v>
      </c>
      <c r="G1390" s="3264"/>
      <c r="H1390" s="3408">
        <v>1</v>
      </c>
    </row>
    <row r="1391" spans="1:8" s="3408" customFormat="1" ht="15.75" thickBot="1">
      <c r="A1391" s="3421">
        <v>1295</v>
      </c>
      <c r="B1391" s="3421" t="s">
        <v>23688</v>
      </c>
      <c r="C1391" s="3421" t="s">
        <v>23708</v>
      </c>
      <c r="D1391" s="3422" t="s">
        <v>22613</v>
      </c>
      <c r="E1391" s="3264"/>
      <c r="F1391" s="3421" t="s">
        <v>6255</v>
      </c>
      <c r="G1391" s="3264"/>
      <c r="H1391" s="3408">
        <v>1</v>
      </c>
    </row>
    <row r="1392" spans="1:8" s="3408" customFormat="1" ht="15.75" thickBot="1">
      <c r="A1392" s="3421">
        <v>1296</v>
      </c>
      <c r="B1392" s="3421" t="s">
        <v>23706</v>
      </c>
      <c r="C1392" s="3421" t="s">
        <v>23707</v>
      </c>
      <c r="D1392" s="3422" t="s">
        <v>22613</v>
      </c>
      <c r="E1392" s="3264"/>
      <c r="F1392" s="3421" t="s">
        <v>6255</v>
      </c>
      <c r="G1392" s="3264"/>
      <c r="H1392" s="3408">
        <v>1</v>
      </c>
    </row>
    <row r="1393" spans="1:8" s="3408" customFormat="1" ht="15.75" thickBot="1">
      <c r="A1393" s="3421">
        <v>1297</v>
      </c>
      <c r="B1393" s="3421" t="s">
        <v>23704</v>
      </c>
      <c r="C1393" s="3421" t="s">
        <v>23705</v>
      </c>
      <c r="D1393" s="3422" t="s">
        <v>22631</v>
      </c>
      <c r="E1393" s="3264" t="s">
        <v>22598</v>
      </c>
      <c r="F1393" s="3421" t="s">
        <v>6255</v>
      </c>
      <c r="G1393" s="3264"/>
      <c r="H1393" s="3408">
        <v>1</v>
      </c>
    </row>
    <row r="1394" spans="1:8" s="3408" customFormat="1" ht="15.75" thickBot="1">
      <c r="A1394" s="3421">
        <v>1298</v>
      </c>
      <c r="B1394" s="3421" t="s">
        <v>23702</v>
      </c>
      <c r="C1394" s="3421" t="s">
        <v>23703</v>
      </c>
      <c r="D1394" s="3422" t="s">
        <v>22602</v>
      </c>
      <c r="E1394" s="3264" t="s">
        <v>22598</v>
      </c>
      <c r="F1394" s="3421" t="s">
        <v>6255</v>
      </c>
      <c r="G1394" s="3264"/>
      <c r="H1394" s="3408">
        <v>1</v>
      </c>
    </row>
    <row r="1395" spans="1:8" s="3408" customFormat="1" ht="15.75" thickBot="1">
      <c r="A1395" s="3421">
        <v>1299</v>
      </c>
      <c r="B1395" s="3421" t="s">
        <v>23700</v>
      </c>
      <c r="C1395" s="3421" t="s">
        <v>23701</v>
      </c>
      <c r="D1395" s="3422" t="s">
        <v>22602</v>
      </c>
      <c r="E1395" s="3264"/>
      <c r="F1395" s="3421" t="s">
        <v>6255</v>
      </c>
      <c r="G1395" s="3264"/>
      <c r="H1395" s="3408">
        <v>1</v>
      </c>
    </row>
    <row r="1396" spans="1:8" s="3408" customFormat="1" ht="15.75" thickBot="1">
      <c r="A1396" s="3421">
        <v>1300</v>
      </c>
      <c r="B1396" s="3421" t="s">
        <v>23698</v>
      </c>
      <c r="C1396" s="3421" t="s">
        <v>23699</v>
      </c>
      <c r="D1396" s="3422" t="s">
        <v>22840</v>
      </c>
      <c r="E1396" s="3264"/>
      <c r="F1396" s="3421" t="s">
        <v>6255</v>
      </c>
      <c r="G1396" s="3264"/>
      <c r="H1396" s="3408">
        <v>1</v>
      </c>
    </row>
    <row r="1397" spans="1:8" s="3408" customFormat="1" ht="15.75" thickBot="1">
      <c r="A1397" s="3421">
        <v>1301</v>
      </c>
      <c r="B1397" s="3421" t="s">
        <v>23696</v>
      </c>
      <c r="C1397" s="3421" t="s">
        <v>23697</v>
      </c>
      <c r="D1397" s="3422" t="s">
        <v>22613</v>
      </c>
      <c r="E1397" s="3264" t="s">
        <v>22598</v>
      </c>
      <c r="F1397" s="3421" t="s">
        <v>6255</v>
      </c>
      <c r="G1397" s="3264"/>
      <c r="H1397" s="3408">
        <v>1</v>
      </c>
    </row>
    <row r="1398" spans="1:8" s="3408" customFormat="1" ht="15.75" thickBot="1">
      <c r="A1398" s="3421">
        <v>1302</v>
      </c>
      <c r="B1398" s="3421" t="s">
        <v>23694</v>
      </c>
      <c r="C1398" s="3421" t="s">
        <v>23695</v>
      </c>
      <c r="D1398" s="3422" t="s">
        <v>22631</v>
      </c>
      <c r="E1398" s="3264"/>
      <c r="F1398" s="3421" t="s">
        <v>6255</v>
      </c>
      <c r="G1398" s="3264"/>
      <c r="H1398" s="3408">
        <v>1</v>
      </c>
    </row>
    <row r="1399" spans="1:8" s="3408" customFormat="1" ht="15.75" thickBot="1">
      <c r="A1399" s="3421">
        <v>1303</v>
      </c>
      <c r="B1399" s="3421" t="s">
        <v>23692</v>
      </c>
      <c r="C1399" s="3421" t="s">
        <v>23693</v>
      </c>
      <c r="D1399" s="3422" t="s">
        <v>22612</v>
      </c>
      <c r="E1399" s="3264" t="s">
        <v>22598</v>
      </c>
      <c r="F1399" s="3421" t="s">
        <v>6255</v>
      </c>
      <c r="G1399" s="3264"/>
      <c r="H1399" s="3408">
        <v>1</v>
      </c>
    </row>
    <row r="1400" spans="1:8" s="3408" customFormat="1" ht="15.75" thickBot="1">
      <c r="A1400" s="3421">
        <v>1304</v>
      </c>
      <c r="B1400" s="3421" t="s">
        <v>23690</v>
      </c>
      <c r="C1400" s="3421" t="s">
        <v>23691</v>
      </c>
      <c r="D1400" s="3422" t="s">
        <v>22613</v>
      </c>
      <c r="E1400" s="3264" t="s">
        <v>27788</v>
      </c>
      <c r="F1400" s="3421" t="s">
        <v>6255</v>
      </c>
      <c r="G1400" s="3264"/>
      <c r="H1400" s="3408">
        <v>1</v>
      </c>
    </row>
    <row r="1401" spans="1:8" s="3408" customFormat="1" ht="15.75" thickBot="1">
      <c r="A1401" s="3421">
        <v>1305</v>
      </c>
      <c r="B1401" s="3421" t="s">
        <v>23688</v>
      </c>
      <c r="C1401" s="3421" t="s">
        <v>23689</v>
      </c>
      <c r="D1401" s="3422" t="s">
        <v>22613</v>
      </c>
      <c r="E1401" s="3264"/>
      <c r="F1401" s="3421" t="s">
        <v>6255</v>
      </c>
      <c r="G1401" s="3264"/>
      <c r="H1401" s="3408">
        <v>1</v>
      </c>
    </row>
    <row r="1402" spans="1:8" s="3408" customFormat="1" ht="15.75" thickBot="1">
      <c r="A1402" s="3421">
        <v>1306</v>
      </c>
      <c r="B1402" s="3421" t="s">
        <v>23686</v>
      </c>
      <c r="C1402" s="3421" t="s">
        <v>23687</v>
      </c>
      <c r="D1402" s="3422" t="s">
        <v>22613</v>
      </c>
      <c r="E1402" s="3264"/>
      <c r="F1402" s="3421" t="s">
        <v>6255</v>
      </c>
      <c r="G1402" s="3264"/>
      <c r="H1402" s="3408">
        <v>1</v>
      </c>
    </row>
    <row r="1403" spans="1:8" s="3408" customFormat="1" ht="15.75" thickBot="1">
      <c r="A1403" s="3421">
        <v>1307</v>
      </c>
      <c r="B1403" s="3421" t="s">
        <v>23684</v>
      </c>
      <c r="C1403" s="3421" t="s">
        <v>23685</v>
      </c>
      <c r="D1403" s="3422" t="s">
        <v>22631</v>
      </c>
      <c r="E1403" s="3313"/>
      <c r="F1403" s="3421" t="s">
        <v>6255</v>
      </c>
      <c r="G1403" s="3264"/>
      <c r="H1403" s="3408">
        <v>1</v>
      </c>
    </row>
    <row r="1404" spans="1:8" s="3408" customFormat="1" ht="15.75" thickBot="1">
      <c r="A1404" s="3421">
        <v>1308</v>
      </c>
      <c r="B1404" s="3421" t="s">
        <v>23682</v>
      </c>
      <c r="C1404" s="3421" t="s">
        <v>23683</v>
      </c>
      <c r="D1404" s="3422" t="s">
        <v>23000</v>
      </c>
      <c r="E1404" s="3264" t="s">
        <v>28049</v>
      </c>
      <c r="F1404" s="3421" t="s">
        <v>6255</v>
      </c>
      <c r="G1404" s="3264"/>
      <c r="H1404" s="3408">
        <v>1</v>
      </c>
    </row>
    <row r="1405" spans="1:8" s="3408" customFormat="1" ht="15.75" thickBot="1">
      <c r="A1405" s="3421">
        <v>1309</v>
      </c>
      <c r="B1405" s="3421" t="s">
        <v>23680</v>
      </c>
      <c r="C1405" s="3421" t="s">
        <v>23681</v>
      </c>
      <c r="D1405" s="3422" t="s">
        <v>22619</v>
      </c>
      <c r="E1405" s="3264"/>
      <c r="F1405" s="3421" t="s">
        <v>6255</v>
      </c>
      <c r="G1405" s="3264"/>
    </row>
    <row r="1406" spans="1:8" s="3408" customFormat="1" ht="15.75" thickBot="1">
      <c r="A1406" s="3421">
        <v>1310</v>
      </c>
      <c r="B1406" s="3421" t="s">
        <v>23647</v>
      </c>
      <c r="C1406" s="3421" t="s">
        <v>23679</v>
      </c>
      <c r="D1406" s="3422" t="s">
        <v>22606</v>
      </c>
      <c r="E1406" s="3264"/>
      <c r="F1406" s="3421" t="s">
        <v>6255</v>
      </c>
      <c r="G1406" s="3264"/>
    </row>
    <row r="1407" spans="1:8" s="3408" customFormat="1" ht="15.75" thickBot="1">
      <c r="A1407" s="3421"/>
      <c r="B1407" s="3421"/>
      <c r="C1407" s="3421"/>
      <c r="D1407" s="3422" t="s">
        <v>27686</v>
      </c>
      <c r="E1407" s="3264"/>
      <c r="F1407" s="3421"/>
      <c r="G1407" s="3264"/>
    </row>
    <row r="1408" spans="1:8" s="3408" customFormat="1" ht="15.75" thickBot="1">
      <c r="A1408" s="3421"/>
      <c r="B1408" s="3421"/>
      <c r="C1408" s="3421"/>
      <c r="D1408" s="3422" t="s">
        <v>27669</v>
      </c>
      <c r="E1408" s="3264"/>
      <c r="F1408" s="3421"/>
      <c r="G1408" s="3264"/>
    </row>
    <row r="1409" spans="1:8" s="3408" customFormat="1" ht="15.75" thickBot="1">
      <c r="A1409" s="3421">
        <v>1311</v>
      </c>
      <c r="B1409" s="3421" t="s">
        <v>23677</v>
      </c>
      <c r="C1409" s="3421" t="s">
        <v>23678</v>
      </c>
      <c r="D1409" s="3422" t="s">
        <v>22612</v>
      </c>
      <c r="E1409" s="3264"/>
      <c r="F1409" s="3421" t="s">
        <v>22877</v>
      </c>
      <c r="G1409" s="3264"/>
    </row>
    <row r="1410" spans="1:8" s="3408" customFormat="1" ht="15.75" thickBot="1">
      <c r="A1410" s="3421">
        <v>1312</v>
      </c>
      <c r="B1410" s="3421" t="s">
        <v>23675</v>
      </c>
      <c r="C1410" s="3421" t="s">
        <v>23676</v>
      </c>
      <c r="D1410" s="3422" t="s">
        <v>22613</v>
      </c>
      <c r="E1410" s="3264"/>
      <c r="F1410" s="3421" t="s">
        <v>6255</v>
      </c>
      <c r="G1410" s="3264"/>
    </row>
    <row r="1411" spans="1:8" s="3408" customFormat="1" ht="15.75" thickBot="1">
      <c r="A1411" s="3421"/>
      <c r="B1411" s="3421"/>
      <c r="C1411" s="3421"/>
      <c r="D1411" s="3422" t="s">
        <v>27669</v>
      </c>
      <c r="E1411" s="3264" t="s">
        <v>27788</v>
      </c>
      <c r="F1411" s="3421"/>
      <c r="G1411" s="3264"/>
      <c r="H1411" s="3408">
        <v>1</v>
      </c>
    </row>
    <row r="1412" spans="1:8" s="3408" customFormat="1" ht="15.75" thickBot="1">
      <c r="A1412" s="3421">
        <v>1313</v>
      </c>
      <c r="B1412" s="3421" t="s">
        <v>23645</v>
      </c>
      <c r="C1412" s="3421" t="s">
        <v>23674</v>
      </c>
      <c r="D1412" s="3422" t="s">
        <v>22613</v>
      </c>
      <c r="E1412" s="3264" t="s">
        <v>22598</v>
      </c>
      <c r="F1412" s="3421" t="s">
        <v>6255</v>
      </c>
      <c r="G1412" s="3264"/>
      <c r="H1412" s="3408">
        <v>1</v>
      </c>
    </row>
    <row r="1413" spans="1:8" s="3408" customFormat="1" ht="15.75" thickBot="1">
      <c r="A1413" s="3421">
        <v>1314</v>
      </c>
      <c r="B1413" s="3421" t="s">
        <v>23651</v>
      </c>
      <c r="C1413" s="3421" t="s">
        <v>23673</v>
      </c>
      <c r="D1413" s="3422" t="s">
        <v>22619</v>
      </c>
      <c r="E1413" s="3264" t="s">
        <v>22598</v>
      </c>
      <c r="F1413" s="3421" t="s">
        <v>6255</v>
      </c>
      <c r="G1413" s="3264"/>
      <c r="H1413" s="3408">
        <v>1</v>
      </c>
    </row>
    <row r="1414" spans="1:8" s="3408" customFormat="1" ht="15.75" thickBot="1">
      <c r="A1414" s="3421">
        <v>1315</v>
      </c>
      <c r="B1414" s="3421" t="s">
        <v>23649</v>
      </c>
      <c r="C1414" s="3421" t="s">
        <v>23672</v>
      </c>
      <c r="D1414" s="3422" t="s">
        <v>22619</v>
      </c>
      <c r="E1414" s="3264"/>
      <c r="F1414" s="3421" t="s">
        <v>6255</v>
      </c>
      <c r="G1414" s="3264"/>
    </row>
    <row r="1415" spans="1:8" s="3408" customFormat="1" ht="15.75" thickBot="1">
      <c r="A1415" s="3421">
        <v>1316</v>
      </c>
      <c r="B1415" s="3421" t="s">
        <v>23670</v>
      </c>
      <c r="C1415" s="3421" t="s">
        <v>23671</v>
      </c>
      <c r="D1415" s="3422" t="s">
        <v>22631</v>
      </c>
      <c r="E1415" s="3264" t="s">
        <v>22598</v>
      </c>
      <c r="F1415" s="3421" t="s">
        <v>6255</v>
      </c>
      <c r="G1415" s="3264"/>
      <c r="H1415" s="3408">
        <v>1</v>
      </c>
    </row>
    <row r="1416" spans="1:8" s="3408" customFormat="1" ht="15.75" thickBot="1">
      <c r="A1416" s="3421">
        <v>1317</v>
      </c>
      <c r="B1416" s="3421" t="s">
        <v>23655</v>
      </c>
      <c r="C1416" s="3421" t="s">
        <v>23669</v>
      </c>
      <c r="D1416" s="3422" t="s">
        <v>22602</v>
      </c>
      <c r="E1416" s="3264" t="s">
        <v>22598</v>
      </c>
      <c r="F1416" s="3421" t="s">
        <v>6255</v>
      </c>
      <c r="G1416" s="3264"/>
      <c r="H1416" s="3408">
        <v>1</v>
      </c>
    </row>
    <row r="1417" spans="1:8" s="3408" customFormat="1" ht="15.75" thickBot="1">
      <c r="A1417" s="3421">
        <v>1318</v>
      </c>
      <c r="B1417" s="3421" t="s">
        <v>23667</v>
      </c>
      <c r="C1417" s="3421" t="s">
        <v>23668</v>
      </c>
      <c r="D1417" s="3422" t="s">
        <v>23000</v>
      </c>
      <c r="E1417" s="3264"/>
      <c r="F1417" s="3421" t="s">
        <v>6255</v>
      </c>
      <c r="G1417" s="3264"/>
    </row>
    <row r="1418" spans="1:8" s="3408" customFormat="1" ht="15.75" thickBot="1">
      <c r="A1418" s="3421">
        <v>1319</v>
      </c>
      <c r="B1418" s="3421" t="s">
        <v>23665</v>
      </c>
      <c r="C1418" s="3421" t="s">
        <v>23666</v>
      </c>
      <c r="D1418" s="3422" t="s">
        <v>22619</v>
      </c>
      <c r="E1418" s="3264"/>
      <c r="F1418" s="3421" t="s">
        <v>6255</v>
      </c>
      <c r="G1418" s="3264"/>
    </row>
    <row r="1419" spans="1:8" s="3408" customFormat="1" ht="15.75" thickBot="1">
      <c r="A1419" s="3421">
        <v>1320</v>
      </c>
      <c r="B1419" s="3421" t="s">
        <v>23663</v>
      </c>
      <c r="C1419" s="3421" t="s">
        <v>23664</v>
      </c>
      <c r="D1419" s="3422" t="s">
        <v>22613</v>
      </c>
      <c r="E1419" s="3264" t="s">
        <v>22598</v>
      </c>
      <c r="F1419" s="3421" t="s">
        <v>6255</v>
      </c>
      <c r="G1419" s="3264"/>
      <c r="H1419" s="3408">
        <v>1</v>
      </c>
    </row>
    <row r="1420" spans="1:8" s="3408" customFormat="1" ht="15.75" thickBot="1">
      <c r="A1420" s="3421">
        <v>1321</v>
      </c>
      <c r="B1420" s="3421" t="s">
        <v>23661</v>
      </c>
      <c r="C1420" s="3421" t="s">
        <v>23662</v>
      </c>
      <c r="D1420" s="3422" t="s">
        <v>23000</v>
      </c>
      <c r="E1420" s="3264"/>
      <c r="F1420" s="3421" t="s">
        <v>6255</v>
      </c>
      <c r="G1420" s="3264"/>
    </row>
    <row r="1421" spans="1:8" s="3408" customFormat="1" ht="15.75" thickBot="1">
      <c r="A1421" s="3421">
        <v>1322</v>
      </c>
      <c r="B1421" s="3421" t="s">
        <v>23659</v>
      </c>
      <c r="C1421" s="3421" t="s">
        <v>23660</v>
      </c>
      <c r="D1421" s="3422" t="s">
        <v>22612</v>
      </c>
      <c r="E1421" s="3264" t="s">
        <v>22626</v>
      </c>
      <c r="F1421" s="3421" t="s">
        <v>6255</v>
      </c>
      <c r="G1421" s="3264"/>
      <c r="H1421" s="3408">
        <v>1</v>
      </c>
    </row>
    <row r="1422" spans="1:8" s="3408" customFormat="1" ht="15.75" thickBot="1">
      <c r="A1422" s="3421">
        <v>1323</v>
      </c>
      <c r="B1422" s="3421" t="s">
        <v>23657</v>
      </c>
      <c r="C1422" s="3421" t="s">
        <v>23658</v>
      </c>
      <c r="D1422" s="3422" t="s">
        <v>22619</v>
      </c>
      <c r="E1422" s="3264" t="s">
        <v>22626</v>
      </c>
      <c r="F1422" s="3421" t="s">
        <v>6255</v>
      </c>
      <c r="G1422" s="3264"/>
      <c r="H1422" s="3408">
        <v>1</v>
      </c>
    </row>
    <row r="1423" spans="1:8" s="3408" customFormat="1" ht="15.75" thickBot="1">
      <c r="A1423" s="3421">
        <v>1324</v>
      </c>
      <c r="B1423" s="3421" t="s">
        <v>23655</v>
      </c>
      <c r="C1423" s="3421" t="s">
        <v>23656</v>
      </c>
      <c r="D1423" s="3422" t="s">
        <v>22602</v>
      </c>
      <c r="E1423" s="3264" t="s">
        <v>22626</v>
      </c>
      <c r="F1423" s="3421" t="s">
        <v>6255</v>
      </c>
      <c r="G1423" s="3264"/>
      <c r="H1423" s="3408">
        <v>1</v>
      </c>
    </row>
    <row r="1424" spans="1:8" s="3408" customFormat="1" ht="15.75" thickBot="1">
      <c r="A1424" s="3421">
        <v>1325</v>
      </c>
      <c r="B1424" s="3421" t="s">
        <v>23653</v>
      </c>
      <c r="C1424" s="3421" t="s">
        <v>23654</v>
      </c>
      <c r="D1424" s="3422" t="s">
        <v>22631</v>
      </c>
      <c r="E1424" s="3264" t="s">
        <v>22598</v>
      </c>
      <c r="F1424" s="3421" t="s">
        <v>6255</v>
      </c>
      <c r="G1424" s="3264"/>
      <c r="H1424" s="3408">
        <v>1</v>
      </c>
    </row>
    <row r="1425" spans="1:8" s="3408" customFormat="1" ht="15.75" thickBot="1">
      <c r="A1425" s="3421">
        <v>1326</v>
      </c>
      <c r="B1425" s="3421" t="s">
        <v>23651</v>
      </c>
      <c r="C1425" s="3421" t="s">
        <v>23652</v>
      </c>
      <c r="D1425" s="3422" t="s">
        <v>22619</v>
      </c>
      <c r="E1425" s="3264"/>
      <c r="F1425" s="3421" t="s">
        <v>6255</v>
      </c>
      <c r="G1425" s="3264"/>
    </row>
    <row r="1426" spans="1:8" s="3408" customFormat="1" ht="15.75" thickBot="1">
      <c r="A1426" s="3421">
        <v>1327</v>
      </c>
      <c r="B1426" s="3421" t="s">
        <v>23649</v>
      </c>
      <c r="C1426" s="3421" t="s">
        <v>23650</v>
      </c>
      <c r="D1426" s="3422" t="s">
        <v>22619</v>
      </c>
      <c r="E1426" s="3264"/>
      <c r="F1426" s="3421" t="s">
        <v>6255</v>
      </c>
      <c r="G1426" s="3264"/>
    </row>
    <row r="1427" spans="1:8" s="3408" customFormat="1" ht="15.75" thickBot="1">
      <c r="A1427" s="3421">
        <v>1328</v>
      </c>
      <c r="B1427" s="3421" t="s">
        <v>23647</v>
      </c>
      <c r="C1427" s="3421" t="s">
        <v>23648</v>
      </c>
      <c r="D1427" s="3422" t="s">
        <v>22606</v>
      </c>
      <c r="E1427" s="3264"/>
      <c r="F1427" s="3421" t="s">
        <v>6255</v>
      </c>
      <c r="G1427" s="3264"/>
    </row>
    <row r="1428" spans="1:8" s="3408" customFormat="1" ht="15.75" thickBot="1">
      <c r="A1428" s="3421">
        <v>1329</v>
      </c>
      <c r="B1428" s="3421" t="s">
        <v>23645</v>
      </c>
      <c r="C1428" s="3421" t="s">
        <v>23646</v>
      </c>
      <c r="D1428" s="3422" t="s">
        <v>22613</v>
      </c>
      <c r="E1428" s="3264"/>
      <c r="F1428" s="3421" t="s">
        <v>6255</v>
      </c>
      <c r="G1428" s="3264"/>
    </row>
    <row r="1429" spans="1:8" s="3408" customFormat="1" ht="15.75" thickBot="1">
      <c r="A1429" s="3421"/>
      <c r="B1429" s="3421"/>
      <c r="C1429" s="3421"/>
      <c r="D1429" s="3422" t="s">
        <v>27666</v>
      </c>
      <c r="E1429" s="3264" t="s">
        <v>22626</v>
      </c>
      <c r="F1429" s="3421"/>
      <c r="G1429" s="3264"/>
      <c r="H1429" s="3408">
        <v>1</v>
      </c>
    </row>
    <row r="1430" spans="1:8" s="3408" customFormat="1" ht="15.75" thickBot="1">
      <c r="A1430" s="3421">
        <v>1330</v>
      </c>
      <c r="B1430" s="3421" t="s">
        <v>23643</v>
      </c>
      <c r="C1430" s="3421" t="s">
        <v>23644</v>
      </c>
      <c r="D1430" s="3422" t="s">
        <v>23000</v>
      </c>
      <c r="E1430" s="3264"/>
      <c r="F1430" s="3421" t="s">
        <v>6255</v>
      </c>
      <c r="G1430" s="3264"/>
    </row>
    <row r="1431" spans="1:8" s="3408" customFormat="1" ht="15.75" thickBot="1">
      <c r="A1431" s="3421">
        <v>1331</v>
      </c>
      <c r="B1431" s="3421" t="s">
        <v>23641</v>
      </c>
      <c r="C1431" s="3421" t="s">
        <v>23642</v>
      </c>
      <c r="D1431" s="3422" t="s">
        <v>23000</v>
      </c>
      <c r="E1431" s="3264" t="s">
        <v>22598</v>
      </c>
      <c r="F1431" s="3421" t="s">
        <v>6255</v>
      </c>
      <c r="G1431" s="3264"/>
      <c r="H1431" s="3408">
        <v>1</v>
      </c>
    </row>
    <row r="1432" spans="1:8" s="3408" customFormat="1" ht="15.75" thickBot="1">
      <c r="A1432" s="3421">
        <v>1332</v>
      </c>
      <c r="B1432" s="3421" t="s">
        <v>23638</v>
      </c>
      <c r="C1432" s="3421" t="s">
        <v>23639</v>
      </c>
      <c r="D1432" s="3422" t="s">
        <v>23000</v>
      </c>
      <c r="E1432" s="3264"/>
      <c r="F1432" s="3421" t="s">
        <v>6255</v>
      </c>
      <c r="G1432" s="3264"/>
    </row>
    <row r="1433" spans="1:8" s="3408" customFormat="1" ht="15.75" thickBot="1">
      <c r="A1433" s="3421"/>
      <c r="B1433" s="3421"/>
      <c r="C1433" s="3421"/>
      <c r="D1433" s="3422" t="s">
        <v>27687</v>
      </c>
      <c r="E1433" s="3264" t="s">
        <v>22626</v>
      </c>
      <c r="F1433" s="3421"/>
      <c r="G1433" s="3264"/>
      <c r="H1433" s="3408">
        <v>1</v>
      </c>
    </row>
    <row r="1434" spans="1:8" s="3408" customFormat="1" ht="15.75" thickBot="1">
      <c r="A1434" s="3421"/>
      <c r="B1434" s="3421"/>
      <c r="C1434" s="3421"/>
      <c r="D1434" s="3422" t="s">
        <v>27669</v>
      </c>
      <c r="E1434" s="3264" t="s">
        <v>22626</v>
      </c>
      <c r="F1434" s="3421"/>
      <c r="G1434" s="3264"/>
      <c r="H1434" s="3408">
        <v>1</v>
      </c>
    </row>
    <row r="1435" spans="1:8" s="3408" customFormat="1" ht="15.75" thickBot="1">
      <c r="A1435" s="3421">
        <v>1333</v>
      </c>
      <c r="B1435" s="3421" t="s">
        <v>23636</v>
      </c>
      <c r="C1435" s="3421" t="s">
        <v>23637</v>
      </c>
      <c r="D1435" s="3422" t="s">
        <v>22613</v>
      </c>
      <c r="E1435" s="3266"/>
      <c r="F1435" s="3421" t="s">
        <v>6255</v>
      </c>
      <c r="G1435" s="3264"/>
      <c r="H1435" s="3408">
        <v>1</v>
      </c>
    </row>
    <row r="1436" spans="1:8" s="3408" customFormat="1" ht="15.75" thickBot="1">
      <c r="A1436" s="3421">
        <v>1334</v>
      </c>
      <c r="B1436" s="3421" t="s">
        <v>23634</v>
      </c>
      <c r="C1436" s="3421" t="s">
        <v>23635</v>
      </c>
      <c r="D1436" s="3422" t="s">
        <v>22631</v>
      </c>
      <c r="E1436" s="3264"/>
      <c r="F1436" s="3421" t="s">
        <v>6255</v>
      </c>
      <c r="G1436" s="3264"/>
      <c r="H1436" s="3408">
        <v>1</v>
      </c>
    </row>
    <row r="1437" spans="1:8" s="3408" customFormat="1" ht="15.75" thickBot="1">
      <c r="A1437" s="3421">
        <v>1335</v>
      </c>
      <c r="B1437" s="3421" t="s">
        <v>23632</v>
      </c>
      <c r="C1437" s="3421" t="s">
        <v>23633</v>
      </c>
      <c r="D1437" s="3422" t="s">
        <v>22596</v>
      </c>
      <c r="E1437" s="3264"/>
      <c r="F1437" s="3421" t="s">
        <v>6255</v>
      </c>
      <c r="G1437" s="3264"/>
      <c r="H1437" s="3408">
        <v>1</v>
      </c>
    </row>
    <row r="1438" spans="1:8" s="3408" customFormat="1" ht="15.75" thickBot="1">
      <c r="A1438" s="3421">
        <v>1336</v>
      </c>
      <c r="B1438" s="3421" t="s">
        <v>23630</v>
      </c>
      <c r="C1438" s="3421" t="s">
        <v>23631</v>
      </c>
      <c r="D1438" s="3422" t="s">
        <v>22613</v>
      </c>
      <c r="E1438" s="3264" t="s">
        <v>22598</v>
      </c>
      <c r="F1438" s="3421" t="s">
        <v>6255</v>
      </c>
      <c r="G1438" s="3264"/>
      <c r="H1438" s="3408">
        <v>1</v>
      </c>
    </row>
    <row r="1439" spans="1:8" s="3408" customFormat="1" ht="15.75" thickBot="1">
      <c r="A1439" s="3421">
        <v>1337</v>
      </c>
      <c r="B1439" s="3421" t="s">
        <v>23628</v>
      </c>
      <c r="C1439" s="3421" t="s">
        <v>23629</v>
      </c>
      <c r="D1439" s="3422" t="s">
        <v>22606</v>
      </c>
      <c r="E1439" s="3264"/>
      <c r="F1439" s="3421" t="s">
        <v>6255</v>
      </c>
      <c r="G1439" s="3264"/>
      <c r="H1439" s="3408">
        <v>1</v>
      </c>
    </row>
    <row r="1440" spans="1:8" s="3408" customFormat="1" ht="15.75" thickBot="1">
      <c r="A1440" s="3421">
        <v>1338</v>
      </c>
      <c r="B1440" s="3421" t="s">
        <v>23625</v>
      </c>
      <c r="C1440" s="3421" t="s">
        <v>23626</v>
      </c>
      <c r="D1440" s="3422" t="s">
        <v>22619</v>
      </c>
      <c r="E1440" s="3264" t="s">
        <v>22598</v>
      </c>
      <c r="F1440" s="3421" t="s">
        <v>6255</v>
      </c>
      <c r="G1440" s="3264"/>
      <c r="H1440" s="3408">
        <v>1</v>
      </c>
    </row>
    <row r="1441" spans="1:8" s="3408" customFormat="1" ht="15.75" thickBot="1">
      <c r="A1441" s="3421">
        <v>1339</v>
      </c>
      <c r="B1441" s="3421" t="s">
        <v>23623</v>
      </c>
      <c r="C1441" s="3421" t="s">
        <v>23624</v>
      </c>
      <c r="D1441" s="3422" t="s">
        <v>22612</v>
      </c>
      <c r="E1441" s="3264" t="s">
        <v>27788</v>
      </c>
      <c r="F1441" s="3421" t="s">
        <v>6255</v>
      </c>
      <c r="G1441" s="3264"/>
      <c r="H1441" s="3408">
        <v>1</v>
      </c>
    </row>
    <row r="1442" spans="1:8" s="3408" customFormat="1" ht="15.75" thickBot="1">
      <c r="A1442" s="3421">
        <v>1340</v>
      </c>
      <c r="B1442" s="3421" t="s">
        <v>23621</v>
      </c>
      <c r="C1442" s="3421" t="s">
        <v>23622</v>
      </c>
      <c r="D1442" s="3422" t="s">
        <v>22612</v>
      </c>
      <c r="E1442" s="3264" t="s">
        <v>27788</v>
      </c>
      <c r="F1442" s="3421" t="s">
        <v>6255</v>
      </c>
      <c r="G1442" s="3264"/>
      <c r="H1442" s="3408">
        <v>1</v>
      </c>
    </row>
    <row r="1443" spans="1:8" s="3408" customFormat="1" ht="15.75" thickBot="1">
      <c r="A1443" s="3421">
        <v>1341</v>
      </c>
      <c r="B1443" s="3421" t="s">
        <v>23619</v>
      </c>
      <c r="C1443" s="3421" t="s">
        <v>23620</v>
      </c>
      <c r="D1443" s="3422" t="s">
        <v>22631</v>
      </c>
      <c r="E1443" s="3264" t="s">
        <v>22598</v>
      </c>
      <c r="F1443" s="3421" t="s">
        <v>6255</v>
      </c>
      <c r="G1443" s="3264"/>
      <c r="H1443" s="3408">
        <v>1</v>
      </c>
    </row>
    <row r="1444" spans="1:8" s="3408" customFormat="1" ht="15.75" thickBot="1">
      <c r="A1444" s="3421">
        <v>1342</v>
      </c>
      <c r="B1444" s="3421" t="s">
        <v>23617</v>
      </c>
      <c r="C1444" s="3421" t="s">
        <v>23618</v>
      </c>
      <c r="D1444" s="3422" t="s">
        <v>22619</v>
      </c>
      <c r="E1444" s="3264"/>
      <c r="F1444" s="3421" t="s">
        <v>6255</v>
      </c>
      <c r="G1444" s="3264"/>
    </row>
    <row r="1445" spans="1:8" s="3408" customFormat="1" ht="15.75" thickBot="1">
      <c r="A1445" s="3421">
        <v>1343</v>
      </c>
      <c r="B1445" s="3421" t="s">
        <v>23615</v>
      </c>
      <c r="C1445" s="3421" t="s">
        <v>23616</v>
      </c>
      <c r="D1445" s="3422" t="s">
        <v>22840</v>
      </c>
      <c r="E1445" s="3264"/>
      <c r="F1445" s="3421" t="s">
        <v>6255</v>
      </c>
      <c r="G1445" s="3264"/>
      <c r="H1445" s="3408">
        <v>1</v>
      </c>
    </row>
    <row r="1446" spans="1:8" s="3408" customFormat="1" ht="15.75" thickBot="1">
      <c r="A1446" s="3421"/>
      <c r="B1446" s="3421"/>
      <c r="C1446" s="3421"/>
      <c r="D1446" s="3422" t="s">
        <v>27669</v>
      </c>
      <c r="E1446" s="3264"/>
      <c r="F1446" s="3421"/>
      <c r="G1446" s="3264"/>
    </row>
    <row r="1447" spans="1:8" s="3408" customFormat="1" ht="15.75" thickBot="1">
      <c r="A1447" s="3421"/>
      <c r="B1447" s="3421"/>
      <c r="C1447" s="3421"/>
      <c r="D1447" s="3422" t="s">
        <v>27666</v>
      </c>
      <c r="E1447" s="3264"/>
      <c r="F1447" s="3421"/>
      <c r="G1447" s="3264"/>
    </row>
    <row r="1448" spans="1:8" s="3408" customFormat="1" ht="15.75" thickBot="1">
      <c r="A1448" s="3421">
        <v>1344</v>
      </c>
      <c r="B1448" s="3421" t="s">
        <v>23613</v>
      </c>
      <c r="C1448" s="3421" t="s">
        <v>23614</v>
      </c>
      <c r="D1448" s="3422" t="s">
        <v>23000</v>
      </c>
      <c r="E1448" s="3264"/>
      <c r="F1448" s="3421" t="s">
        <v>6255</v>
      </c>
      <c r="G1448" s="3264"/>
    </row>
    <row r="1449" spans="1:8" s="3408" customFormat="1" ht="15.75" thickBot="1">
      <c r="A1449" s="3421">
        <v>1345</v>
      </c>
      <c r="B1449" s="3421" t="s">
        <v>23611</v>
      </c>
      <c r="C1449" s="3421" t="s">
        <v>23612</v>
      </c>
      <c r="D1449" s="3422" t="s">
        <v>23000</v>
      </c>
      <c r="E1449" s="3264"/>
      <c r="F1449" s="3421" t="s">
        <v>6255</v>
      </c>
      <c r="G1449" s="3264"/>
    </row>
    <row r="1450" spans="1:8" s="3408" customFormat="1" ht="15.75" thickBot="1">
      <c r="A1450" s="3421">
        <v>1346</v>
      </c>
      <c r="B1450" s="3421" t="s">
        <v>23609</v>
      </c>
      <c r="C1450" s="3421" t="s">
        <v>23610</v>
      </c>
      <c r="D1450" s="3422" t="s">
        <v>22612</v>
      </c>
      <c r="E1450" s="3264"/>
      <c r="F1450" s="3421" t="s">
        <v>6255</v>
      </c>
      <c r="G1450" s="3264"/>
    </row>
    <row r="1451" spans="1:8" s="3408" customFormat="1" ht="15.75" thickBot="1">
      <c r="A1451" s="3421">
        <v>1347</v>
      </c>
      <c r="B1451" s="3421" t="s">
        <v>23607</v>
      </c>
      <c r="C1451" s="3421" t="s">
        <v>23608</v>
      </c>
      <c r="D1451" s="3422" t="s">
        <v>22619</v>
      </c>
      <c r="E1451" s="3264" t="s">
        <v>27788</v>
      </c>
      <c r="F1451" s="3421" t="s">
        <v>6255</v>
      </c>
      <c r="G1451" s="3264"/>
      <c r="H1451" s="3408">
        <v>1</v>
      </c>
    </row>
    <row r="1452" spans="1:8" s="3408" customFormat="1" ht="15.75" thickBot="1">
      <c r="A1452" s="3421"/>
      <c r="B1452" s="3421"/>
      <c r="C1452" s="3421"/>
      <c r="D1452" s="3422" t="s">
        <v>22612</v>
      </c>
      <c r="E1452" s="3264" t="s">
        <v>27913</v>
      </c>
      <c r="F1452" s="3421"/>
      <c r="G1452" s="3264"/>
    </row>
    <row r="1453" spans="1:8" s="3408" customFormat="1" ht="15.75" thickBot="1">
      <c r="A1453" s="3421"/>
      <c r="B1453" s="3421"/>
      <c r="C1453" s="3421"/>
      <c r="D1453" s="3422" t="s">
        <v>22599</v>
      </c>
      <c r="E1453" s="3264" t="s">
        <v>22598</v>
      </c>
      <c r="F1453" s="3421"/>
      <c r="G1453" s="3264"/>
    </row>
    <row r="1454" spans="1:8" s="3408" customFormat="1" ht="15.75" thickBot="1">
      <c r="A1454" s="3421">
        <v>1348</v>
      </c>
      <c r="B1454" s="3421" t="s">
        <v>23605</v>
      </c>
      <c r="C1454" s="3421" t="s">
        <v>23606</v>
      </c>
      <c r="D1454" s="3422" t="s">
        <v>23000</v>
      </c>
      <c r="E1454" s="3264"/>
      <c r="F1454" s="3421" t="s">
        <v>6255</v>
      </c>
      <c r="G1454" s="3264"/>
    </row>
    <row r="1455" spans="1:8" s="3408" customFormat="1" ht="15.75" thickBot="1">
      <c r="A1455" s="3421">
        <v>1349</v>
      </c>
      <c r="B1455" s="3421" t="s">
        <v>23603</v>
      </c>
      <c r="C1455" s="3421" t="s">
        <v>23604</v>
      </c>
      <c r="D1455" s="3422" t="s">
        <v>22613</v>
      </c>
      <c r="E1455" s="3264" t="s">
        <v>22598</v>
      </c>
      <c r="F1455" s="3421" t="s">
        <v>6255</v>
      </c>
      <c r="G1455" s="3264"/>
      <c r="H1455" s="3408">
        <v>1</v>
      </c>
    </row>
    <row r="1456" spans="1:8" s="3408" customFormat="1" ht="15.75" thickBot="1">
      <c r="A1456" s="3421">
        <v>1350</v>
      </c>
      <c r="B1456" s="3421" t="s">
        <v>23601</v>
      </c>
      <c r="C1456" s="3421" t="s">
        <v>23602</v>
      </c>
      <c r="D1456" s="3422" t="s">
        <v>22631</v>
      </c>
      <c r="E1456" s="3264" t="s">
        <v>27788</v>
      </c>
      <c r="F1456" s="3421" t="s">
        <v>6255</v>
      </c>
      <c r="G1456" s="3264"/>
      <c r="H1456" s="3408">
        <v>1</v>
      </c>
    </row>
    <row r="1457" spans="1:8" s="3408" customFormat="1" ht="15.75" thickBot="1">
      <c r="A1457" s="3421">
        <v>1351</v>
      </c>
      <c r="B1457" s="3421" t="s">
        <v>23599</v>
      </c>
      <c r="C1457" s="3421" t="s">
        <v>23600</v>
      </c>
      <c r="D1457" s="3422" t="s">
        <v>22612</v>
      </c>
      <c r="E1457" s="3264" t="s">
        <v>22598</v>
      </c>
      <c r="F1457" s="3421" t="s">
        <v>6255</v>
      </c>
      <c r="G1457" s="3264"/>
      <c r="H1457" s="3408">
        <v>1</v>
      </c>
    </row>
    <row r="1458" spans="1:8" s="3408" customFormat="1" ht="15.75" thickBot="1">
      <c r="A1458" s="3421">
        <v>1352</v>
      </c>
      <c r="B1458" s="3421" t="s">
        <v>23597</v>
      </c>
      <c r="C1458" s="3421" t="s">
        <v>23598</v>
      </c>
      <c r="D1458" s="3422" t="s">
        <v>22613</v>
      </c>
      <c r="E1458" s="3264" t="s">
        <v>27788</v>
      </c>
      <c r="F1458" s="3421" t="s">
        <v>6255</v>
      </c>
      <c r="G1458" s="3264"/>
      <c r="H1458" s="3408">
        <v>1</v>
      </c>
    </row>
    <row r="1459" spans="1:8" s="3408" customFormat="1" ht="15.75" thickBot="1">
      <c r="A1459" s="3421">
        <v>1353</v>
      </c>
      <c r="B1459" s="3421" t="s">
        <v>23595</v>
      </c>
      <c r="C1459" s="3421" t="s">
        <v>23596</v>
      </c>
      <c r="D1459" s="3422" t="s">
        <v>22612</v>
      </c>
      <c r="E1459" s="3264" t="s">
        <v>27788</v>
      </c>
      <c r="F1459" s="3421" t="s">
        <v>6255</v>
      </c>
      <c r="G1459" s="3264"/>
      <c r="H1459" s="3408">
        <v>1</v>
      </c>
    </row>
    <row r="1460" spans="1:8" s="3408" customFormat="1" ht="15.75" thickBot="1">
      <c r="A1460" s="3421">
        <v>1354</v>
      </c>
      <c r="B1460" s="3421" t="s">
        <v>23593</v>
      </c>
      <c r="C1460" s="3421" t="s">
        <v>23594</v>
      </c>
      <c r="D1460" s="3422" t="s">
        <v>22613</v>
      </c>
      <c r="E1460" s="3264" t="s">
        <v>22598</v>
      </c>
      <c r="F1460" s="3421" t="s">
        <v>6255</v>
      </c>
      <c r="G1460" s="3264"/>
      <c r="H1460" s="3408">
        <v>1</v>
      </c>
    </row>
    <row r="1461" spans="1:8" s="3408" customFormat="1" ht="15.75" thickBot="1">
      <c r="A1461" s="3421">
        <v>1355</v>
      </c>
      <c r="B1461" s="3421" t="s">
        <v>23591</v>
      </c>
      <c r="C1461" s="3421" t="s">
        <v>23592</v>
      </c>
      <c r="D1461" s="3422" t="s">
        <v>22602</v>
      </c>
      <c r="E1461" s="3264"/>
      <c r="F1461" s="3421" t="s">
        <v>6255</v>
      </c>
      <c r="G1461" s="3264"/>
      <c r="H1461" s="3408">
        <v>1</v>
      </c>
    </row>
    <row r="1462" spans="1:8" s="3408" customFormat="1" ht="15.75" thickBot="1">
      <c r="A1462" s="3421">
        <v>1356</v>
      </c>
      <c r="B1462" s="3421" t="s">
        <v>23589</v>
      </c>
      <c r="C1462" s="3421" t="s">
        <v>23590</v>
      </c>
      <c r="D1462" s="3422" t="s">
        <v>22613</v>
      </c>
      <c r="E1462" s="3264"/>
      <c r="F1462" s="3421" t="s">
        <v>6255</v>
      </c>
      <c r="G1462" s="3264"/>
      <c r="H1462" s="3408">
        <v>1</v>
      </c>
    </row>
    <row r="1463" spans="1:8" s="3408" customFormat="1" ht="15.75" thickBot="1">
      <c r="A1463" s="3421">
        <v>1357</v>
      </c>
      <c r="B1463" s="3421" t="s">
        <v>23587</v>
      </c>
      <c r="C1463" s="3421" t="s">
        <v>23588</v>
      </c>
      <c r="D1463" s="3422" t="s">
        <v>23000</v>
      </c>
      <c r="E1463" s="3264"/>
      <c r="F1463" s="3421" t="s">
        <v>6255</v>
      </c>
      <c r="G1463" s="3264"/>
      <c r="H1463" s="3408">
        <v>1</v>
      </c>
    </row>
    <row r="1464" spans="1:8" s="3408" customFormat="1" ht="15.75" thickBot="1">
      <c r="A1464" s="3421">
        <v>1358</v>
      </c>
      <c r="B1464" s="3421" t="s">
        <v>23585</v>
      </c>
      <c r="C1464" s="3421" t="s">
        <v>23586</v>
      </c>
      <c r="D1464" s="3422" t="s">
        <v>23000</v>
      </c>
      <c r="E1464" s="3313"/>
      <c r="F1464" s="3421" t="s">
        <v>6255</v>
      </c>
      <c r="G1464" s="3264"/>
      <c r="H1464" s="3408">
        <v>1</v>
      </c>
    </row>
    <row r="1465" spans="1:8" s="3408" customFormat="1" ht="15.75" thickBot="1">
      <c r="A1465" s="3421">
        <v>1359</v>
      </c>
      <c r="B1465" s="3421" t="s">
        <v>23583</v>
      </c>
      <c r="C1465" s="3421" t="s">
        <v>23584</v>
      </c>
      <c r="D1465" s="3422" t="s">
        <v>22619</v>
      </c>
      <c r="E1465" s="3264" t="s">
        <v>22626</v>
      </c>
      <c r="F1465" s="3421" t="s">
        <v>6255</v>
      </c>
      <c r="G1465" s="3264"/>
      <c r="H1465" s="3408">
        <v>1</v>
      </c>
    </row>
    <row r="1466" spans="1:8" s="3408" customFormat="1" ht="15.75" thickBot="1">
      <c r="A1466" s="3421">
        <v>1360</v>
      </c>
      <c r="B1466" s="3421" t="s">
        <v>23581</v>
      </c>
      <c r="C1466" s="3421" t="s">
        <v>23582</v>
      </c>
      <c r="D1466" s="3422" t="s">
        <v>23000</v>
      </c>
      <c r="E1466" s="3264" t="s">
        <v>22598</v>
      </c>
      <c r="F1466" s="3421" t="s">
        <v>6255</v>
      </c>
      <c r="G1466" s="3264"/>
      <c r="H1466" s="3408">
        <v>1</v>
      </c>
    </row>
    <row r="1467" spans="1:8" s="3408" customFormat="1" ht="15.75" thickBot="1">
      <c r="A1467" s="3421">
        <v>1361</v>
      </c>
      <c r="B1467" s="3421" t="s">
        <v>23579</v>
      </c>
      <c r="C1467" s="3421" t="s">
        <v>23580</v>
      </c>
      <c r="D1467" s="3422" t="s">
        <v>22631</v>
      </c>
      <c r="E1467" s="3264"/>
      <c r="F1467" s="3421" t="s">
        <v>6255</v>
      </c>
      <c r="G1467" s="3264"/>
    </row>
    <row r="1468" spans="1:8" s="3408" customFormat="1" ht="15.75" thickBot="1">
      <c r="A1468" s="3421">
        <v>1362</v>
      </c>
      <c r="B1468" s="3421" t="s">
        <v>23577</v>
      </c>
      <c r="C1468" s="3421" t="s">
        <v>23578</v>
      </c>
      <c r="D1468" s="3422" t="s">
        <v>22613</v>
      </c>
      <c r="E1468" s="3264" t="s">
        <v>22626</v>
      </c>
      <c r="F1468" s="3421" t="s">
        <v>6255</v>
      </c>
      <c r="G1468" s="3264"/>
      <c r="H1468" s="3408">
        <v>1</v>
      </c>
    </row>
    <row r="1469" spans="1:8" s="3408" customFormat="1" ht="15.75" thickBot="1">
      <c r="A1469" s="3421">
        <v>1363</v>
      </c>
      <c r="B1469" s="3421" t="s">
        <v>23575</v>
      </c>
      <c r="C1469" s="3421" t="s">
        <v>23576</v>
      </c>
      <c r="D1469" s="3422" t="s">
        <v>22613</v>
      </c>
      <c r="E1469" s="3264" t="s">
        <v>22598</v>
      </c>
      <c r="F1469" s="3421" t="s">
        <v>6255</v>
      </c>
      <c r="G1469" s="3264"/>
      <c r="H1469" s="3408">
        <v>1</v>
      </c>
    </row>
    <row r="1470" spans="1:8" s="3408" customFormat="1" ht="15.75" thickBot="1">
      <c r="A1470" s="3421">
        <v>1364</v>
      </c>
      <c r="B1470" s="3421" t="s">
        <v>23572</v>
      </c>
      <c r="C1470" s="3421" t="s">
        <v>23573</v>
      </c>
      <c r="D1470" s="3422" t="s">
        <v>22613</v>
      </c>
      <c r="E1470" s="3264"/>
      <c r="F1470" s="3421" t="s">
        <v>22877</v>
      </c>
      <c r="G1470" s="3264"/>
    </row>
    <row r="1471" spans="1:8" s="3408" customFormat="1" ht="15.75" thickBot="1">
      <c r="A1471" s="3421">
        <v>1365</v>
      </c>
      <c r="B1471" s="3421" t="s">
        <v>23568</v>
      </c>
      <c r="C1471" s="3421" t="s">
        <v>23571</v>
      </c>
      <c r="D1471" s="3422" t="s">
        <v>22612</v>
      </c>
      <c r="E1471" s="3265"/>
      <c r="F1471" s="3421" t="s">
        <v>6255</v>
      </c>
      <c r="G1471" s="3264"/>
      <c r="H1471" s="3408">
        <v>1</v>
      </c>
    </row>
    <row r="1472" spans="1:8" s="3408" customFormat="1" ht="15.75" thickBot="1">
      <c r="A1472" s="3421">
        <v>1366</v>
      </c>
      <c r="B1472" s="3421" t="s">
        <v>23568</v>
      </c>
      <c r="C1472" s="3421" t="s">
        <v>23570</v>
      </c>
      <c r="D1472" s="3422" t="s">
        <v>22612</v>
      </c>
      <c r="E1472" s="3265"/>
      <c r="F1472" s="3421" t="s">
        <v>6255</v>
      </c>
      <c r="G1472" s="3264"/>
      <c r="H1472" s="3408">
        <v>1</v>
      </c>
    </row>
    <row r="1473" spans="1:8" s="3408" customFormat="1" ht="15.75" thickBot="1">
      <c r="A1473" s="3421">
        <v>1367</v>
      </c>
      <c r="B1473" s="3421" t="s">
        <v>23568</v>
      </c>
      <c r="C1473" s="3421" t="s">
        <v>23569</v>
      </c>
      <c r="D1473" s="3422" t="s">
        <v>22612</v>
      </c>
      <c r="E1473" s="3265"/>
      <c r="F1473" s="3421" t="s">
        <v>6255</v>
      </c>
      <c r="G1473" s="3264"/>
      <c r="H1473" s="3408">
        <v>1</v>
      </c>
    </row>
    <row r="1474" spans="1:8" s="3408" customFormat="1" ht="15.75" thickBot="1">
      <c r="A1474" s="3421">
        <v>1368</v>
      </c>
      <c r="B1474" s="3421" t="s">
        <v>23566</v>
      </c>
      <c r="C1474" s="3421" t="s">
        <v>23567</v>
      </c>
      <c r="D1474" s="3422" t="s">
        <v>22613</v>
      </c>
      <c r="E1474" s="3264"/>
      <c r="F1474" s="3421" t="s">
        <v>6255</v>
      </c>
      <c r="G1474" s="3264"/>
    </row>
    <row r="1475" spans="1:8" s="3408" customFormat="1" ht="15.75" thickBot="1">
      <c r="A1475" s="3421">
        <v>1369</v>
      </c>
      <c r="B1475" s="3421" t="s">
        <v>23563</v>
      </c>
      <c r="C1475" s="3421" t="s">
        <v>23564</v>
      </c>
      <c r="D1475" s="3422" t="s">
        <v>22840</v>
      </c>
      <c r="E1475" s="3264"/>
      <c r="F1475" s="3421" t="s">
        <v>22877</v>
      </c>
      <c r="G1475" s="3264"/>
    </row>
    <row r="1476" spans="1:8" s="3408" customFormat="1" ht="15.75" thickBot="1">
      <c r="A1476" s="3421">
        <v>1370</v>
      </c>
      <c r="B1476" s="3421" t="s">
        <v>23561</v>
      </c>
      <c r="C1476" s="3421" t="s">
        <v>23562</v>
      </c>
      <c r="D1476" s="3422" t="s">
        <v>23000</v>
      </c>
      <c r="E1476" s="3264"/>
      <c r="F1476" s="3421" t="s">
        <v>22877</v>
      </c>
      <c r="G1476" s="3264"/>
    </row>
    <row r="1477" spans="1:8" s="3408" customFormat="1" ht="15.75" thickBot="1">
      <c r="A1477" s="3421">
        <v>1371</v>
      </c>
      <c r="B1477" s="3421" t="s">
        <v>23559</v>
      </c>
      <c r="C1477" s="3421" t="s">
        <v>23560</v>
      </c>
      <c r="D1477" s="3422" t="s">
        <v>22602</v>
      </c>
      <c r="E1477" s="3264"/>
      <c r="F1477" s="3421" t="s">
        <v>22877</v>
      </c>
      <c r="G1477" s="3264"/>
    </row>
    <row r="1478" spans="1:8" s="3408" customFormat="1" ht="15.75" thickBot="1">
      <c r="A1478" s="3421">
        <v>1372</v>
      </c>
      <c r="B1478" s="3421" t="s">
        <v>23557</v>
      </c>
      <c r="C1478" s="3421" t="s">
        <v>23558</v>
      </c>
      <c r="D1478" s="3422" t="s">
        <v>22602</v>
      </c>
      <c r="E1478" s="3264"/>
      <c r="F1478" s="3421" t="s">
        <v>22877</v>
      </c>
      <c r="G1478" s="3264"/>
    </row>
    <row r="1479" spans="1:8" s="3408" customFormat="1" ht="15.75" thickBot="1">
      <c r="A1479" s="3421">
        <v>1373</v>
      </c>
      <c r="B1479" s="3421" t="s">
        <v>23555</v>
      </c>
      <c r="C1479" s="3421" t="s">
        <v>23556</v>
      </c>
      <c r="D1479" s="3422" t="s">
        <v>22613</v>
      </c>
      <c r="E1479" s="3264"/>
      <c r="F1479" s="3421" t="s">
        <v>22877</v>
      </c>
      <c r="G1479" s="3264"/>
    </row>
    <row r="1480" spans="1:8" s="3408" customFormat="1" ht="15.75" thickBot="1">
      <c r="A1480" s="3421">
        <v>1374</v>
      </c>
      <c r="B1480" s="3421" t="s">
        <v>23042</v>
      </c>
      <c r="C1480" s="3421" t="s">
        <v>23554</v>
      </c>
      <c r="D1480" s="3422" t="s">
        <v>22619</v>
      </c>
      <c r="E1480" s="3264" t="s">
        <v>27788</v>
      </c>
      <c r="F1480" s="3421" t="s">
        <v>22877</v>
      </c>
      <c r="G1480" s="3264"/>
      <c r="H1480" s="3408">
        <v>1</v>
      </c>
    </row>
    <row r="1481" spans="1:8" s="3408" customFormat="1" ht="15.75" thickBot="1">
      <c r="A1481" s="3421">
        <v>1375</v>
      </c>
      <c r="B1481" s="3421" t="s">
        <v>23552</v>
      </c>
      <c r="C1481" s="3421" t="s">
        <v>23553</v>
      </c>
      <c r="D1481" s="3422" t="s">
        <v>22619</v>
      </c>
      <c r="E1481" s="3264"/>
      <c r="F1481" s="3421" t="s">
        <v>22877</v>
      </c>
      <c r="G1481" s="3264"/>
    </row>
    <row r="1482" spans="1:8" s="3408" customFormat="1" ht="15.75" thickBot="1">
      <c r="A1482" s="3421">
        <v>1376</v>
      </c>
      <c r="B1482" s="3421" t="s">
        <v>23550</v>
      </c>
      <c r="C1482" s="3421" t="s">
        <v>23551</v>
      </c>
      <c r="D1482" s="3422" t="s">
        <v>22619</v>
      </c>
      <c r="E1482" s="3264"/>
      <c r="F1482" s="3421" t="s">
        <v>22877</v>
      </c>
      <c r="G1482" s="3264"/>
    </row>
    <row r="1483" spans="1:8" s="3408" customFormat="1" ht="15.75" thickBot="1">
      <c r="A1483" s="3421">
        <v>1377</v>
      </c>
      <c r="B1483" s="3421" t="s">
        <v>23044</v>
      </c>
      <c r="C1483" s="3421" t="s">
        <v>23549</v>
      </c>
      <c r="D1483" s="3422" t="s">
        <v>22631</v>
      </c>
      <c r="E1483" s="3264"/>
      <c r="F1483" s="3421" t="s">
        <v>22877</v>
      </c>
      <c r="G1483" s="3264"/>
    </row>
    <row r="1484" spans="1:8" s="3408" customFormat="1" ht="15.75" thickBot="1">
      <c r="A1484" s="3421">
        <v>1378</v>
      </c>
      <c r="B1484" s="3421" t="s">
        <v>23547</v>
      </c>
      <c r="C1484" s="3421" t="s">
        <v>23548</v>
      </c>
      <c r="D1484" s="3422" t="s">
        <v>22619</v>
      </c>
      <c r="E1484" s="3264"/>
      <c r="F1484" s="3421" t="s">
        <v>22877</v>
      </c>
      <c r="G1484" s="3264"/>
    </row>
    <row r="1485" spans="1:8" s="3408" customFormat="1" ht="15.75" thickBot="1">
      <c r="A1485" s="3421">
        <v>1379</v>
      </c>
      <c r="B1485" s="3421" t="s">
        <v>23545</v>
      </c>
      <c r="C1485" s="3421" t="s">
        <v>23546</v>
      </c>
      <c r="D1485" s="3422" t="s">
        <v>22840</v>
      </c>
      <c r="E1485" s="3264"/>
      <c r="F1485" s="3421" t="s">
        <v>22877</v>
      </c>
      <c r="G1485" s="3264"/>
    </row>
    <row r="1486" spans="1:8" s="3408" customFormat="1" ht="15.75" thickBot="1">
      <c r="A1486" s="3421">
        <v>1380</v>
      </c>
      <c r="B1486" s="3421" t="s">
        <v>23543</v>
      </c>
      <c r="C1486" s="3421" t="s">
        <v>23544</v>
      </c>
      <c r="D1486" s="3422" t="s">
        <v>22631</v>
      </c>
      <c r="E1486" s="3264"/>
      <c r="F1486" s="3421" t="s">
        <v>22877</v>
      </c>
      <c r="G1486" s="3264"/>
    </row>
    <row r="1487" spans="1:8" s="3408" customFormat="1" ht="15.75" thickBot="1">
      <c r="A1487" s="3421"/>
      <c r="B1487" s="3421"/>
      <c r="C1487" s="3421"/>
      <c r="D1487" s="3422" t="s">
        <v>27669</v>
      </c>
      <c r="E1487" s="3264"/>
      <c r="F1487" s="3421"/>
      <c r="G1487" s="3264"/>
    </row>
    <row r="1488" spans="1:8" s="3408" customFormat="1" ht="15.75" thickBot="1">
      <c r="A1488" s="3421"/>
      <c r="B1488" s="3421"/>
      <c r="C1488" s="3421"/>
      <c r="D1488" s="3422" t="s">
        <v>27666</v>
      </c>
      <c r="E1488" s="3264"/>
      <c r="F1488" s="3421"/>
      <c r="G1488" s="3264"/>
    </row>
    <row r="1489" spans="1:8" s="3408" customFormat="1" ht="15.75" thickBot="1">
      <c r="A1489" s="3421">
        <v>1381</v>
      </c>
      <c r="B1489" s="3421" t="s">
        <v>23541</v>
      </c>
      <c r="C1489" s="3421" t="s">
        <v>23542</v>
      </c>
      <c r="D1489" s="3422" t="s">
        <v>22619</v>
      </c>
      <c r="E1489" s="3264"/>
      <c r="F1489" s="3421" t="s">
        <v>22877</v>
      </c>
      <c r="G1489" s="3264"/>
    </row>
    <row r="1490" spans="1:8" s="3408" customFormat="1" ht="15.75" thickBot="1">
      <c r="A1490" s="3421"/>
      <c r="B1490" s="3421"/>
      <c r="C1490" s="3421"/>
      <c r="D1490" s="3422" t="s">
        <v>27669</v>
      </c>
      <c r="E1490" s="3264"/>
      <c r="F1490" s="3421"/>
      <c r="G1490" s="3264"/>
    </row>
    <row r="1491" spans="1:8" s="3408" customFormat="1" ht="15.75" thickBot="1">
      <c r="A1491" s="3421">
        <v>1382</v>
      </c>
      <c r="B1491" s="3421" t="s">
        <v>23539</v>
      </c>
      <c r="C1491" s="3421" t="s">
        <v>23540</v>
      </c>
      <c r="D1491" s="3422" t="s">
        <v>22602</v>
      </c>
      <c r="E1491" s="3264"/>
      <c r="F1491" s="3421" t="s">
        <v>22877</v>
      </c>
      <c r="G1491" s="3264"/>
    </row>
    <row r="1492" spans="1:8" s="3408" customFormat="1" ht="15.75" thickBot="1">
      <c r="A1492" s="3421">
        <v>1383</v>
      </c>
      <c r="B1492" s="3421" t="s">
        <v>23537</v>
      </c>
      <c r="C1492" s="3421" t="s">
        <v>23538</v>
      </c>
      <c r="D1492" s="3422" t="s">
        <v>22602</v>
      </c>
      <c r="E1492" s="3264"/>
      <c r="F1492" s="3421" t="s">
        <v>22877</v>
      </c>
      <c r="G1492" s="3264"/>
    </row>
    <row r="1493" spans="1:8" s="3408" customFormat="1" ht="15.75" thickBot="1">
      <c r="A1493" s="3421">
        <v>1384</v>
      </c>
      <c r="B1493" s="3421" t="s">
        <v>23535</v>
      </c>
      <c r="C1493" s="3421" t="s">
        <v>23536</v>
      </c>
      <c r="D1493" s="3422" t="s">
        <v>22602</v>
      </c>
      <c r="E1493" s="3264" t="s">
        <v>27788</v>
      </c>
      <c r="F1493" s="3421" t="s">
        <v>22877</v>
      </c>
      <c r="G1493" s="3264"/>
      <c r="H1493" s="3408">
        <v>1</v>
      </c>
    </row>
    <row r="1494" spans="1:8" s="3408" customFormat="1" ht="15.75" thickBot="1">
      <c r="A1494" s="3421">
        <v>1385</v>
      </c>
      <c r="B1494" s="3421" t="s">
        <v>23533</v>
      </c>
      <c r="C1494" s="3421" t="s">
        <v>23534</v>
      </c>
      <c r="D1494" s="3422" t="s">
        <v>22613</v>
      </c>
      <c r="E1494" s="3264" t="s">
        <v>22598</v>
      </c>
      <c r="F1494" s="3421" t="s">
        <v>22877</v>
      </c>
      <c r="G1494" s="3264"/>
      <c r="H1494" s="3408">
        <v>1</v>
      </c>
    </row>
    <row r="1495" spans="1:8" s="3408" customFormat="1" ht="15.75" thickBot="1">
      <c r="A1495" s="3421"/>
      <c r="B1495" s="3421"/>
      <c r="C1495" s="3421"/>
      <c r="D1495" s="3422" t="s">
        <v>27671</v>
      </c>
      <c r="E1495" s="3264"/>
      <c r="F1495" s="3421"/>
      <c r="G1495" s="3264"/>
    </row>
    <row r="1496" spans="1:8" s="3408" customFormat="1" ht="15.75" thickBot="1">
      <c r="A1496" s="3421"/>
      <c r="B1496" s="3421"/>
      <c r="C1496" s="3421"/>
      <c r="D1496" s="3422" t="s">
        <v>27669</v>
      </c>
      <c r="E1496" s="3264" t="s">
        <v>27788</v>
      </c>
      <c r="F1496" s="3421"/>
      <c r="G1496" s="3264"/>
      <c r="H1496" s="3408">
        <v>1</v>
      </c>
    </row>
    <row r="1497" spans="1:8" s="3408" customFormat="1" ht="15.75" thickBot="1">
      <c r="A1497" s="3421">
        <v>1386</v>
      </c>
      <c r="B1497" s="3421" t="s">
        <v>23531</v>
      </c>
      <c r="C1497" s="3421" t="s">
        <v>23532</v>
      </c>
      <c r="D1497" s="3422" t="s">
        <v>22840</v>
      </c>
      <c r="E1497" s="3264"/>
      <c r="F1497" s="3421" t="s">
        <v>22877</v>
      </c>
      <c r="G1497" s="3264"/>
    </row>
    <row r="1498" spans="1:8" s="3408" customFormat="1" ht="15.75" thickBot="1">
      <c r="A1498" s="3421">
        <v>1387</v>
      </c>
      <c r="B1498" s="3421" t="s">
        <v>23141</v>
      </c>
      <c r="C1498" s="3421" t="s">
        <v>23530</v>
      </c>
      <c r="D1498" s="3422" t="s">
        <v>23140</v>
      </c>
      <c r="E1498" s="3264"/>
      <c r="F1498" s="3421" t="s">
        <v>22877</v>
      </c>
      <c r="G1498" s="3264"/>
    </row>
    <row r="1499" spans="1:8" s="3408" customFormat="1" ht="15.75" thickBot="1">
      <c r="A1499" s="3421">
        <v>1388</v>
      </c>
      <c r="B1499" s="3421" t="s">
        <v>23528</v>
      </c>
      <c r="C1499" s="3421" t="s">
        <v>23529</v>
      </c>
      <c r="D1499" s="3422" t="s">
        <v>22602</v>
      </c>
      <c r="E1499" s="3264"/>
      <c r="F1499" s="3421" t="s">
        <v>22877</v>
      </c>
      <c r="G1499" s="3264"/>
    </row>
    <row r="1500" spans="1:8" s="3408" customFormat="1" ht="15.75" thickBot="1">
      <c r="A1500" s="3421">
        <v>1389</v>
      </c>
      <c r="B1500" s="3421" t="s">
        <v>23526</v>
      </c>
      <c r="C1500" s="3421" t="s">
        <v>23527</v>
      </c>
      <c r="D1500" s="3422" t="s">
        <v>22619</v>
      </c>
      <c r="E1500" s="3264"/>
      <c r="F1500" s="3421" t="s">
        <v>22877</v>
      </c>
      <c r="G1500" s="3264"/>
    </row>
    <row r="1501" spans="1:8" s="3408" customFormat="1" ht="15.75" thickBot="1">
      <c r="A1501" s="3421"/>
      <c r="B1501" s="3421"/>
      <c r="C1501" s="3421"/>
      <c r="D1501" s="3422" t="s">
        <v>27669</v>
      </c>
      <c r="E1501" s="3264" t="s">
        <v>22598</v>
      </c>
      <c r="F1501" s="3421"/>
      <c r="G1501" s="3264"/>
      <c r="H1501" s="3408">
        <v>1</v>
      </c>
    </row>
    <row r="1502" spans="1:8" s="3408" customFormat="1" ht="15.75" thickBot="1">
      <c r="A1502" s="3421">
        <v>1390</v>
      </c>
      <c r="B1502" s="3421" t="s">
        <v>23104</v>
      </c>
      <c r="C1502" s="3421" t="s">
        <v>23525</v>
      </c>
      <c r="D1502" s="3422" t="s">
        <v>22631</v>
      </c>
      <c r="E1502" s="3264" t="s">
        <v>22598</v>
      </c>
      <c r="F1502" s="3421" t="s">
        <v>22877</v>
      </c>
      <c r="G1502" s="3264"/>
      <c r="H1502" s="3408">
        <v>1</v>
      </c>
    </row>
    <row r="1503" spans="1:8" s="3408" customFormat="1" ht="15.75" thickBot="1">
      <c r="A1503" s="3421"/>
      <c r="B1503" s="3421"/>
      <c r="C1503" s="3421"/>
      <c r="D1503" s="3422" t="s">
        <v>27669</v>
      </c>
      <c r="E1503" s="3264" t="s">
        <v>27788</v>
      </c>
      <c r="F1503" s="3421"/>
      <c r="G1503" s="3264"/>
      <c r="H1503" s="3408">
        <v>1</v>
      </c>
    </row>
    <row r="1504" spans="1:8" s="3408" customFormat="1" ht="15.75" thickBot="1">
      <c r="A1504" s="3421"/>
      <c r="B1504" s="3421"/>
      <c r="C1504" s="3421"/>
      <c r="D1504" s="3422" t="s">
        <v>27666</v>
      </c>
      <c r="E1504" s="3264" t="s">
        <v>22598</v>
      </c>
      <c r="F1504" s="3421"/>
      <c r="G1504" s="3264"/>
      <c r="H1504" s="3408">
        <v>1</v>
      </c>
    </row>
    <row r="1505" spans="1:8" s="3408" customFormat="1" ht="15.75" thickBot="1">
      <c r="A1505" s="3421">
        <v>1391</v>
      </c>
      <c r="B1505" s="3421" t="s">
        <v>23523</v>
      </c>
      <c r="C1505" s="3421" t="s">
        <v>23524</v>
      </c>
      <c r="D1505" s="3422" t="s">
        <v>22631</v>
      </c>
      <c r="E1505" s="3264" t="s">
        <v>22598</v>
      </c>
      <c r="F1505" s="3421" t="s">
        <v>22877</v>
      </c>
      <c r="G1505" s="3264"/>
      <c r="H1505" s="3408">
        <v>1</v>
      </c>
    </row>
    <row r="1506" spans="1:8" s="3408" customFormat="1" ht="15.75" thickBot="1">
      <c r="A1506" s="3421">
        <v>1392</v>
      </c>
      <c r="B1506" s="3421" t="s">
        <v>23521</v>
      </c>
      <c r="C1506" s="3421" t="s">
        <v>23522</v>
      </c>
      <c r="D1506" s="3422" t="s">
        <v>22631</v>
      </c>
      <c r="E1506" s="3264"/>
      <c r="F1506" s="3421" t="s">
        <v>22877</v>
      </c>
      <c r="G1506" s="3264"/>
    </row>
    <row r="1507" spans="1:8" s="3408" customFormat="1" ht="15.75" thickBot="1">
      <c r="A1507" s="3421"/>
      <c r="B1507" s="3421"/>
      <c r="C1507" s="3421"/>
      <c r="D1507" s="3422"/>
      <c r="E1507" s="3264" t="s">
        <v>27788</v>
      </c>
      <c r="F1507" s="3421"/>
      <c r="G1507" s="3264"/>
      <c r="H1507" s="3408">
        <v>1</v>
      </c>
    </row>
    <row r="1508" spans="1:8" s="3408" customFormat="1" ht="15.75" thickBot="1">
      <c r="A1508" s="3421">
        <v>1393</v>
      </c>
      <c r="B1508" s="3421" t="s">
        <v>23519</v>
      </c>
      <c r="C1508" s="3421" t="s">
        <v>23520</v>
      </c>
      <c r="D1508" s="3422" t="s">
        <v>22840</v>
      </c>
      <c r="E1508" s="3264" t="s">
        <v>22598</v>
      </c>
      <c r="F1508" s="3421" t="s">
        <v>22877</v>
      </c>
      <c r="G1508" s="3264"/>
      <c r="H1508" s="3408">
        <v>1</v>
      </c>
    </row>
    <row r="1509" spans="1:8" s="3408" customFormat="1" ht="15.75" thickBot="1">
      <c r="A1509" s="3421">
        <v>1394</v>
      </c>
      <c r="B1509" s="3421" t="s">
        <v>23517</v>
      </c>
      <c r="C1509" s="3421" t="s">
        <v>23518</v>
      </c>
      <c r="D1509" s="3422" t="s">
        <v>22612</v>
      </c>
      <c r="E1509" s="3264" t="s">
        <v>22598</v>
      </c>
      <c r="F1509" s="3421" t="s">
        <v>22877</v>
      </c>
      <c r="G1509" s="3264"/>
      <c r="H1509" s="3408">
        <v>1</v>
      </c>
    </row>
    <row r="1510" spans="1:8" s="3408" customFormat="1" ht="15.75" thickBot="1">
      <c r="A1510" s="3421">
        <v>1395</v>
      </c>
      <c r="B1510" s="3421" t="s">
        <v>23515</v>
      </c>
      <c r="C1510" s="3421" t="s">
        <v>23516</v>
      </c>
      <c r="D1510" s="3422" t="s">
        <v>22613</v>
      </c>
      <c r="E1510" s="3264" t="s">
        <v>22626</v>
      </c>
      <c r="F1510" s="3421" t="s">
        <v>22877</v>
      </c>
      <c r="G1510" s="3264"/>
      <c r="H1510" s="3408">
        <v>1</v>
      </c>
    </row>
    <row r="1511" spans="1:8" s="3408" customFormat="1" ht="15.75" thickBot="1">
      <c r="A1511" s="3421">
        <v>1396</v>
      </c>
      <c r="B1511" s="3421" t="s">
        <v>23513</v>
      </c>
      <c r="C1511" s="3421" t="s">
        <v>23514</v>
      </c>
      <c r="D1511" s="3422" t="s">
        <v>22903</v>
      </c>
      <c r="E1511" s="3264" t="s">
        <v>22598</v>
      </c>
      <c r="F1511" s="3421" t="s">
        <v>22877</v>
      </c>
      <c r="G1511" s="3264"/>
      <c r="H1511" s="3408">
        <v>1</v>
      </c>
    </row>
    <row r="1512" spans="1:8" s="3408" customFormat="1" ht="15.75" thickBot="1">
      <c r="A1512" s="3421">
        <v>1397</v>
      </c>
      <c r="B1512" s="3421" t="s">
        <v>23511</v>
      </c>
      <c r="C1512" s="3421" t="s">
        <v>23512</v>
      </c>
      <c r="D1512" s="3422" t="s">
        <v>22602</v>
      </c>
      <c r="E1512" s="3264"/>
      <c r="F1512" s="3421" t="s">
        <v>22877</v>
      </c>
      <c r="G1512" s="3264"/>
    </row>
    <row r="1513" spans="1:8" s="3408" customFormat="1" ht="15.75" thickBot="1">
      <c r="A1513" s="3421">
        <v>1398</v>
      </c>
      <c r="B1513" s="3421" t="s">
        <v>23509</v>
      </c>
      <c r="C1513" s="3421" t="s">
        <v>23510</v>
      </c>
      <c r="D1513" s="3422" t="s">
        <v>22631</v>
      </c>
      <c r="E1513" s="3264"/>
      <c r="F1513" s="3421" t="s">
        <v>22877</v>
      </c>
      <c r="G1513" s="3264"/>
    </row>
    <row r="1514" spans="1:8" s="3408" customFormat="1" ht="15.75" thickBot="1">
      <c r="A1514" s="3421">
        <v>1399</v>
      </c>
      <c r="B1514" s="3421" t="s">
        <v>23507</v>
      </c>
      <c r="C1514" s="3421" t="s">
        <v>23508</v>
      </c>
      <c r="D1514" s="3422" t="s">
        <v>22631</v>
      </c>
      <c r="E1514" s="3264"/>
      <c r="F1514" s="3421" t="s">
        <v>22877</v>
      </c>
      <c r="G1514" s="3264"/>
    </row>
    <row r="1515" spans="1:8" s="3408" customFormat="1" ht="15.75" thickBot="1">
      <c r="A1515" s="3421">
        <v>1400</v>
      </c>
      <c r="B1515" s="3421" t="s">
        <v>23505</v>
      </c>
      <c r="C1515" s="3421" t="s">
        <v>23506</v>
      </c>
      <c r="D1515" s="3422" t="s">
        <v>22602</v>
      </c>
      <c r="E1515" s="3264" t="s">
        <v>22598</v>
      </c>
      <c r="F1515" s="3421" t="s">
        <v>22877</v>
      </c>
      <c r="G1515" s="3264"/>
      <c r="H1515" s="3408">
        <v>1</v>
      </c>
    </row>
    <row r="1516" spans="1:8" s="3408" customFormat="1" ht="15.75" thickBot="1">
      <c r="A1516" s="3421">
        <v>1401</v>
      </c>
      <c r="B1516" s="3421" t="s">
        <v>23503</v>
      </c>
      <c r="C1516" s="3421" t="s">
        <v>23504</v>
      </c>
      <c r="D1516" s="3422" t="s">
        <v>22619</v>
      </c>
      <c r="E1516" s="3264" t="s">
        <v>22598</v>
      </c>
      <c r="F1516" s="3421" t="s">
        <v>22877</v>
      </c>
      <c r="G1516" s="3264"/>
      <c r="H1516" s="3408">
        <v>1</v>
      </c>
    </row>
    <row r="1517" spans="1:8" s="3408" customFormat="1" ht="15.75" thickBot="1">
      <c r="A1517" s="3421">
        <v>1402</v>
      </c>
      <c r="B1517" s="3421" t="s">
        <v>23501</v>
      </c>
      <c r="C1517" s="3421" t="s">
        <v>23502</v>
      </c>
      <c r="D1517" s="3422" t="s">
        <v>22612</v>
      </c>
      <c r="E1517" s="3264" t="s">
        <v>27788</v>
      </c>
      <c r="F1517" s="3421" t="s">
        <v>22877</v>
      </c>
      <c r="G1517" s="3264"/>
      <c r="H1517" s="3408">
        <v>1</v>
      </c>
    </row>
    <row r="1518" spans="1:8" s="3408" customFormat="1" ht="15.75" thickBot="1">
      <c r="A1518" s="3421">
        <v>1403</v>
      </c>
      <c r="B1518" s="3421" t="s">
        <v>23499</v>
      </c>
      <c r="C1518" s="3421" t="s">
        <v>23500</v>
      </c>
      <c r="D1518" s="3422" t="s">
        <v>22631</v>
      </c>
      <c r="E1518" s="3264"/>
      <c r="F1518" s="3421" t="s">
        <v>22877</v>
      </c>
      <c r="G1518" s="3264"/>
    </row>
    <row r="1519" spans="1:8" s="3408" customFormat="1" ht="15.75" thickBot="1">
      <c r="A1519" s="3421">
        <v>1404</v>
      </c>
      <c r="B1519" s="3421" t="s">
        <v>23497</v>
      </c>
      <c r="C1519" s="3421" t="s">
        <v>23498</v>
      </c>
      <c r="D1519" s="3422" t="s">
        <v>22602</v>
      </c>
      <c r="E1519" s="3264" t="s">
        <v>22598</v>
      </c>
      <c r="F1519" s="3421" t="s">
        <v>22877</v>
      </c>
      <c r="G1519" s="3264"/>
      <c r="H1519" s="3408">
        <v>1</v>
      </c>
    </row>
    <row r="1520" spans="1:8" s="3408" customFormat="1" ht="15.75" thickBot="1">
      <c r="A1520" s="3421">
        <v>1405</v>
      </c>
      <c r="B1520" s="3421" t="s">
        <v>23495</v>
      </c>
      <c r="C1520" s="3421" t="s">
        <v>23496</v>
      </c>
      <c r="D1520" s="3422" t="s">
        <v>22612</v>
      </c>
      <c r="E1520" s="3265"/>
      <c r="F1520" s="3421" t="s">
        <v>22877</v>
      </c>
      <c r="G1520" s="3264"/>
      <c r="H1520" s="3408">
        <v>1</v>
      </c>
    </row>
    <row r="1521" spans="1:8" s="3408" customFormat="1" ht="15.75" thickBot="1">
      <c r="A1521" s="3421">
        <v>1406</v>
      </c>
      <c r="B1521" s="3421" t="s">
        <v>23493</v>
      </c>
      <c r="C1521" s="3421" t="s">
        <v>23494</v>
      </c>
      <c r="D1521" s="3422" t="s">
        <v>22631</v>
      </c>
      <c r="E1521" s="3264" t="s">
        <v>22598</v>
      </c>
      <c r="F1521" s="3421" t="s">
        <v>22877</v>
      </c>
      <c r="G1521" s="3264"/>
      <c r="H1521" s="3408">
        <v>1</v>
      </c>
    </row>
    <row r="1522" spans="1:8" s="3408" customFormat="1" ht="15.75" thickBot="1">
      <c r="A1522" s="3421">
        <v>1407</v>
      </c>
      <c r="B1522" s="3421" t="s">
        <v>23102</v>
      </c>
      <c r="C1522" s="3421" t="s">
        <v>23492</v>
      </c>
      <c r="D1522" s="3422" t="s">
        <v>22631</v>
      </c>
      <c r="E1522" s="3264"/>
      <c r="F1522" s="3421" t="s">
        <v>22877</v>
      </c>
      <c r="G1522" s="3264"/>
    </row>
    <row r="1523" spans="1:8" s="3408" customFormat="1" ht="15.75" thickBot="1">
      <c r="A1523" s="3421">
        <v>1408</v>
      </c>
      <c r="B1523" s="3421" t="s">
        <v>23490</v>
      </c>
      <c r="C1523" s="3421" t="s">
        <v>23491</v>
      </c>
      <c r="D1523" s="3422" t="s">
        <v>23317</v>
      </c>
      <c r="E1523" s="3264"/>
      <c r="F1523" s="3421" t="s">
        <v>22877</v>
      </c>
      <c r="G1523" s="3264"/>
    </row>
    <row r="1524" spans="1:8" s="3408" customFormat="1" ht="15.75" thickBot="1">
      <c r="A1524" s="3421">
        <v>1409</v>
      </c>
      <c r="B1524" s="3421" t="s">
        <v>23488</v>
      </c>
      <c r="C1524" s="3421" t="s">
        <v>23489</v>
      </c>
      <c r="D1524" s="3422" t="s">
        <v>22874</v>
      </c>
      <c r="E1524" s="3264" t="s">
        <v>22626</v>
      </c>
      <c r="F1524" s="3421" t="s">
        <v>22877</v>
      </c>
      <c r="G1524" s="3264"/>
      <c r="H1524" s="3408">
        <v>1</v>
      </c>
    </row>
    <row r="1525" spans="1:8" s="3408" customFormat="1" ht="15.75" thickBot="1">
      <c r="A1525" s="3421">
        <v>1410</v>
      </c>
      <c r="B1525" s="3421" t="s">
        <v>23486</v>
      </c>
      <c r="C1525" s="3421" t="s">
        <v>23487</v>
      </c>
      <c r="D1525" s="3422" t="s">
        <v>22613</v>
      </c>
      <c r="E1525" s="3264" t="s">
        <v>22598</v>
      </c>
      <c r="F1525" s="3421" t="s">
        <v>22877</v>
      </c>
      <c r="G1525" s="3264"/>
      <c r="H1525" s="3408">
        <v>1</v>
      </c>
    </row>
    <row r="1526" spans="1:8" s="3408" customFormat="1" ht="15.75" thickBot="1">
      <c r="A1526" s="3421">
        <v>1411</v>
      </c>
      <c r="B1526" s="3421" t="s">
        <v>23484</v>
      </c>
      <c r="C1526" s="3421" t="s">
        <v>23485</v>
      </c>
      <c r="D1526" s="3422" t="s">
        <v>22613</v>
      </c>
      <c r="E1526" s="3265"/>
      <c r="F1526" s="3421" t="s">
        <v>22877</v>
      </c>
      <c r="G1526" s="3264"/>
      <c r="H1526" s="3408">
        <v>1</v>
      </c>
    </row>
    <row r="1527" spans="1:8" s="3408" customFormat="1" ht="15.75" thickBot="1">
      <c r="A1527" s="3421">
        <v>1412</v>
      </c>
      <c r="B1527" s="3421" t="s">
        <v>23482</v>
      </c>
      <c r="C1527" s="3421" t="s">
        <v>23483</v>
      </c>
      <c r="D1527" s="3422" t="s">
        <v>22613</v>
      </c>
      <c r="E1527" s="3264"/>
      <c r="F1527" s="3421" t="s">
        <v>22877</v>
      </c>
      <c r="G1527" s="3264"/>
    </row>
    <row r="1528" spans="1:8" s="3408" customFormat="1" ht="15.75" thickBot="1">
      <c r="A1528" s="3421">
        <v>1413</v>
      </c>
      <c r="B1528" s="3421" t="s">
        <v>23480</v>
      </c>
      <c r="C1528" s="3421" t="s">
        <v>23481</v>
      </c>
      <c r="D1528" s="3422" t="s">
        <v>22602</v>
      </c>
      <c r="E1528" s="3264"/>
      <c r="F1528" s="3421" t="s">
        <v>22877</v>
      </c>
      <c r="G1528" s="3264"/>
    </row>
    <row r="1529" spans="1:8" s="3408" customFormat="1" ht="15.75" thickBot="1">
      <c r="A1529" s="3421">
        <v>1414</v>
      </c>
      <c r="B1529" s="3421" t="s">
        <v>23478</v>
      </c>
      <c r="C1529" s="3421" t="s">
        <v>23479</v>
      </c>
      <c r="D1529" s="3422" t="s">
        <v>23000</v>
      </c>
      <c r="E1529" s="3265"/>
      <c r="F1529" s="3421" t="s">
        <v>22877</v>
      </c>
      <c r="G1529" s="3264"/>
      <c r="H1529" s="3408">
        <v>1</v>
      </c>
    </row>
    <row r="1530" spans="1:8" s="3408" customFormat="1" ht="15.75" thickBot="1">
      <c r="A1530" s="3421">
        <v>1415</v>
      </c>
      <c r="B1530" s="3421" t="s">
        <v>23476</v>
      </c>
      <c r="C1530" s="3421" t="s">
        <v>23477</v>
      </c>
      <c r="D1530" s="3422" t="s">
        <v>23000</v>
      </c>
      <c r="E1530" s="3264" t="s">
        <v>27788</v>
      </c>
      <c r="F1530" s="3421" t="s">
        <v>22877</v>
      </c>
      <c r="G1530" s="3264"/>
      <c r="H1530" s="3408">
        <v>1</v>
      </c>
    </row>
    <row r="1531" spans="1:8" s="3408" customFormat="1" ht="15.75" thickBot="1">
      <c r="A1531" s="3421">
        <v>1416</v>
      </c>
      <c r="B1531" s="3421" t="s">
        <v>23174</v>
      </c>
      <c r="C1531" s="3421" t="s">
        <v>23475</v>
      </c>
      <c r="D1531" s="3422" t="s">
        <v>22995</v>
      </c>
      <c r="E1531" s="3264" t="s">
        <v>22598</v>
      </c>
      <c r="F1531" s="3421" t="s">
        <v>22877</v>
      </c>
      <c r="G1531" s="3264"/>
      <c r="H1531" s="3408">
        <v>1</v>
      </c>
    </row>
    <row r="1532" spans="1:8" s="3408" customFormat="1" ht="15.75" thickBot="1">
      <c r="A1532" s="3421">
        <v>1417</v>
      </c>
      <c r="B1532" s="3421" t="s">
        <v>23168</v>
      </c>
      <c r="C1532" s="3421" t="s">
        <v>23474</v>
      </c>
      <c r="D1532" s="3422" t="s">
        <v>22840</v>
      </c>
      <c r="E1532" s="3264"/>
      <c r="F1532" s="3421" t="s">
        <v>22877</v>
      </c>
      <c r="G1532" s="3264"/>
    </row>
    <row r="1533" spans="1:8" s="3408" customFormat="1" ht="15.75" thickBot="1">
      <c r="A1533" s="3421">
        <v>1418</v>
      </c>
      <c r="B1533" s="3421" t="s">
        <v>23472</v>
      </c>
      <c r="C1533" s="3421" t="s">
        <v>23473</v>
      </c>
      <c r="D1533" s="3422" t="s">
        <v>22840</v>
      </c>
      <c r="E1533" s="3264"/>
      <c r="F1533" s="3421" t="s">
        <v>22877</v>
      </c>
      <c r="G1533" s="3264"/>
    </row>
    <row r="1534" spans="1:8" s="3408" customFormat="1" ht="15.75" thickBot="1">
      <c r="A1534" s="3421">
        <v>1419</v>
      </c>
      <c r="B1534" s="3421" t="s">
        <v>23470</v>
      </c>
      <c r="C1534" s="3421" t="s">
        <v>23471</v>
      </c>
      <c r="D1534" s="3422" t="s">
        <v>22619</v>
      </c>
      <c r="E1534" s="3264"/>
      <c r="F1534" s="3421" t="s">
        <v>22877</v>
      </c>
      <c r="G1534" s="3264"/>
    </row>
    <row r="1535" spans="1:8" s="3408" customFormat="1" ht="15.75" thickBot="1">
      <c r="A1535" s="3421">
        <v>1420</v>
      </c>
      <c r="B1535" s="3421" t="s">
        <v>23468</v>
      </c>
      <c r="C1535" s="3421" t="s">
        <v>23469</v>
      </c>
      <c r="D1535" s="3422" t="s">
        <v>22613</v>
      </c>
      <c r="E1535" s="3264"/>
      <c r="F1535" s="3421" t="s">
        <v>22877</v>
      </c>
      <c r="G1535" s="3264"/>
    </row>
    <row r="1536" spans="1:8" s="3408" customFormat="1" ht="15.75" thickBot="1">
      <c r="A1536" s="3421">
        <v>1421</v>
      </c>
      <c r="B1536" s="3421" t="s">
        <v>23169</v>
      </c>
      <c r="C1536" s="3421" t="s">
        <v>23467</v>
      </c>
      <c r="D1536" s="3422" t="s">
        <v>23140</v>
      </c>
      <c r="E1536" s="3264" t="s">
        <v>22598</v>
      </c>
      <c r="F1536" s="3421" t="s">
        <v>22877</v>
      </c>
      <c r="G1536" s="3264"/>
      <c r="H1536" s="3408">
        <v>1</v>
      </c>
    </row>
    <row r="1537" spans="1:8" s="3408" customFormat="1" ht="15.75" thickBot="1">
      <c r="A1537" s="3421">
        <v>1422</v>
      </c>
      <c r="B1537" s="3421" t="s">
        <v>23166</v>
      </c>
      <c r="C1537" s="3421" t="s">
        <v>23466</v>
      </c>
      <c r="D1537" s="3422" t="s">
        <v>22602</v>
      </c>
      <c r="E1537" s="3264" t="s">
        <v>27788</v>
      </c>
      <c r="F1537" s="3421" t="s">
        <v>22877</v>
      </c>
      <c r="G1537" s="3264"/>
      <c r="H1537" s="3408">
        <v>1</v>
      </c>
    </row>
    <row r="1538" spans="1:8" s="3408" customFormat="1" ht="15.75" thickBot="1">
      <c r="A1538" s="3421">
        <v>1423</v>
      </c>
      <c r="B1538" s="3421" t="s">
        <v>23039</v>
      </c>
      <c r="C1538" s="3421" t="s">
        <v>23465</v>
      </c>
      <c r="D1538" s="3422" t="s">
        <v>22840</v>
      </c>
      <c r="E1538" s="3264" t="s">
        <v>27788</v>
      </c>
      <c r="F1538" s="3421" t="s">
        <v>22877</v>
      </c>
      <c r="G1538" s="3264"/>
      <c r="H1538" s="3408">
        <v>1</v>
      </c>
    </row>
    <row r="1539" spans="1:8" s="3408" customFormat="1" ht="15.75" thickBot="1">
      <c r="A1539" s="3421">
        <v>1424</v>
      </c>
      <c r="B1539" s="3421" t="s">
        <v>23164</v>
      </c>
      <c r="C1539" s="3421" t="s">
        <v>23464</v>
      </c>
      <c r="D1539" s="3422" t="s">
        <v>22602</v>
      </c>
      <c r="E1539" s="3264"/>
      <c r="F1539" s="3421" t="s">
        <v>22877</v>
      </c>
      <c r="G1539" s="3264"/>
    </row>
    <row r="1540" spans="1:8" s="3408" customFormat="1" ht="15.75" thickBot="1">
      <c r="A1540" s="3421">
        <v>1425</v>
      </c>
      <c r="B1540" s="3421" t="s">
        <v>23161</v>
      </c>
      <c r="C1540" s="3421" t="s">
        <v>23463</v>
      </c>
      <c r="D1540" s="3422" t="s">
        <v>22619</v>
      </c>
      <c r="E1540" s="3264" t="s">
        <v>22598</v>
      </c>
      <c r="F1540" s="3421" t="s">
        <v>22877</v>
      </c>
      <c r="G1540" s="3264"/>
      <c r="H1540" s="3408">
        <v>1</v>
      </c>
    </row>
    <row r="1541" spans="1:8" s="3408" customFormat="1" ht="15.75" thickBot="1">
      <c r="A1541" s="3421">
        <v>1426</v>
      </c>
      <c r="B1541" s="3421" t="s">
        <v>23161</v>
      </c>
      <c r="C1541" s="3421" t="s">
        <v>23462</v>
      </c>
      <c r="D1541" s="3422" t="s">
        <v>22619</v>
      </c>
      <c r="E1541" s="3264" t="s">
        <v>22598</v>
      </c>
      <c r="F1541" s="3421" t="s">
        <v>22877</v>
      </c>
      <c r="G1541" s="3264"/>
      <c r="H1541" s="3408">
        <v>1</v>
      </c>
    </row>
    <row r="1542" spans="1:8" s="3408" customFormat="1" ht="15.75" thickBot="1">
      <c r="A1542" s="3421">
        <v>1427</v>
      </c>
      <c r="B1542" s="3421" t="s">
        <v>23460</v>
      </c>
      <c r="C1542" s="3421" t="s">
        <v>23461</v>
      </c>
      <c r="D1542" s="3422" t="s">
        <v>22613</v>
      </c>
      <c r="E1542" s="3264"/>
      <c r="F1542" s="3421" t="s">
        <v>22877</v>
      </c>
      <c r="G1542" s="3264"/>
    </row>
    <row r="1543" spans="1:8" s="3408" customFormat="1" ht="15.75" thickBot="1">
      <c r="A1543" s="3421">
        <v>1428</v>
      </c>
      <c r="B1543" s="3421" t="s">
        <v>23035</v>
      </c>
      <c r="C1543" s="3421" t="s">
        <v>23459</v>
      </c>
      <c r="D1543" s="3422" t="s">
        <v>22602</v>
      </c>
      <c r="E1543" s="3264" t="s">
        <v>22598</v>
      </c>
      <c r="F1543" s="3421" t="s">
        <v>22877</v>
      </c>
      <c r="G1543" s="3264"/>
      <c r="H1543" s="3408">
        <v>1</v>
      </c>
    </row>
    <row r="1544" spans="1:8" s="3408" customFormat="1" ht="15.75" thickBot="1">
      <c r="A1544" s="3421">
        <v>1429</v>
      </c>
      <c r="B1544" s="3421" t="s">
        <v>23457</v>
      </c>
      <c r="C1544" s="3421" t="s">
        <v>23458</v>
      </c>
      <c r="D1544" s="3422" t="s">
        <v>22631</v>
      </c>
      <c r="E1544" s="3264"/>
      <c r="F1544" s="3421" t="s">
        <v>22877</v>
      </c>
      <c r="G1544" s="3264"/>
    </row>
    <row r="1545" spans="1:8" s="3408" customFormat="1" ht="15.75" thickBot="1">
      <c r="A1545" s="3421">
        <v>1430</v>
      </c>
      <c r="B1545" s="3421" t="s">
        <v>23455</v>
      </c>
      <c r="C1545" s="3421" t="s">
        <v>23456</v>
      </c>
      <c r="D1545" s="3422" t="s">
        <v>22612</v>
      </c>
      <c r="E1545" s="3265"/>
      <c r="F1545" s="3421" t="s">
        <v>22877</v>
      </c>
      <c r="G1545" s="3264"/>
      <c r="H1545" s="3408">
        <v>1</v>
      </c>
    </row>
    <row r="1546" spans="1:8" s="3408" customFormat="1" ht="15.75" thickBot="1">
      <c r="A1546" s="3421">
        <v>1431</v>
      </c>
      <c r="B1546" s="3421" t="s">
        <v>23157</v>
      </c>
      <c r="C1546" s="3421" t="s">
        <v>23454</v>
      </c>
      <c r="D1546" s="3422" t="s">
        <v>22631</v>
      </c>
      <c r="E1546" s="3264" t="s">
        <v>22598</v>
      </c>
      <c r="F1546" s="3421" t="s">
        <v>22877</v>
      </c>
      <c r="G1546" s="3264"/>
      <c r="H1546" s="3408">
        <v>1</v>
      </c>
    </row>
    <row r="1547" spans="1:8" s="3408" customFormat="1" ht="15.75" thickBot="1">
      <c r="A1547" s="3421">
        <v>1432</v>
      </c>
      <c r="B1547" s="3421" t="s">
        <v>23452</v>
      </c>
      <c r="C1547" s="3421" t="s">
        <v>23453</v>
      </c>
      <c r="D1547" s="3422" t="s">
        <v>22613</v>
      </c>
      <c r="E1547" s="3264"/>
      <c r="F1547" s="3421" t="s">
        <v>22877</v>
      </c>
      <c r="G1547" s="3264"/>
    </row>
    <row r="1548" spans="1:8" s="3408" customFormat="1" ht="15.75" thickBot="1">
      <c r="A1548" s="3421">
        <v>1433</v>
      </c>
      <c r="B1548" s="3421" t="s">
        <v>23450</v>
      </c>
      <c r="C1548" s="3421" t="s">
        <v>23451</v>
      </c>
      <c r="D1548" s="3422" t="s">
        <v>22631</v>
      </c>
      <c r="E1548" s="3264" t="s">
        <v>22598</v>
      </c>
      <c r="F1548" s="3421" t="s">
        <v>22877</v>
      </c>
      <c r="G1548" s="3264"/>
      <c r="H1548" s="3408">
        <v>1</v>
      </c>
    </row>
    <row r="1549" spans="1:8" s="3408" customFormat="1" ht="15.75" thickBot="1">
      <c r="A1549" s="3421">
        <v>1434</v>
      </c>
      <c r="B1549" s="3421" t="s">
        <v>23448</v>
      </c>
      <c r="C1549" s="3421" t="s">
        <v>23449</v>
      </c>
      <c r="D1549" s="3422" t="s">
        <v>22613</v>
      </c>
      <c r="E1549" s="3264" t="s">
        <v>22598</v>
      </c>
      <c r="F1549" s="3421" t="s">
        <v>22877</v>
      </c>
      <c r="G1549" s="3264"/>
      <c r="H1549" s="3408">
        <v>1</v>
      </c>
    </row>
    <row r="1550" spans="1:8" s="3408" customFormat="1" ht="15.75" thickBot="1">
      <c r="A1550" s="3421">
        <v>1435</v>
      </c>
      <c r="B1550" s="3421" t="s">
        <v>23446</v>
      </c>
      <c r="C1550" s="3421" t="s">
        <v>23447</v>
      </c>
      <c r="D1550" s="3422" t="s">
        <v>22602</v>
      </c>
      <c r="E1550" s="3264" t="s">
        <v>27790</v>
      </c>
      <c r="F1550" s="3421" t="s">
        <v>22877</v>
      </c>
      <c r="G1550" s="3264"/>
      <c r="H1550" s="3408">
        <v>1</v>
      </c>
    </row>
    <row r="1551" spans="1:8" s="3408" customFormat="1" ht="15.75" thickBot="1">
      <c r="A1551" s="3421">
        <v>1436</v>
      </c>
      <c r="B1551" s="3421" t="s">
        <v>23444</v>
      </c>
      <c r="C1551" s="3421" t="s">
        <v>23445</v>
      </c>
      <c r="D1551" s="3422" t="s">
        <v>22612</v>
      </c>
      <c r="E1551" s="3264"/>
      <c r="F1551" s="3421" t="s">
        <v>22877</v>
      </c>
      <c r="G1551" s="3264"/>
    </row>
    <row r="1552" spans="1:8" s="3408" customFormat="1" ht="15.75" thickBot="1">
      <c r="A1552" s="3421">
        <v>1437</v>
      </c>
      <c r="B1552" s="3421" t="s">
        <v>23442</v>
      </c>
      <c r="C1552" s="3421" t="s">
        <v>23443</v>
      </c>
      <c r="D1552" s="3422" t="s">
        <v>22612</v>
      </c>
      <c r="E1552" s="3264"/>
      <c r="F1552" s="3421" t="s">
        <v>22877</v>
      </c>
      <c r="G1552" s="3264"/>
    </row>
    <row r="1553" spans="1:8" s="3408" customFormat="1" ht="15.75" thickBot="1">
      <c r="A1553" s="3421">
        <v>1438</v>
      </c>
      <c r="B1553" s="3421" t="s">
        <v>23440</v>
      </c>
      <c r="C1553" s="3421" t="s">
        <v>23441</v>
      </c>
      <c r="D1553" s="3422" t="s">
        <v>22619</v>
      </c>
      <c r="E1553" s="3265"/>
      <c r="F1553" s="3421" t="s">
        <v>22877</v>
      </c>
      <c r="G1553" s="3264"/>
      <c r="H1553" s="3408">
        <v>1</v>
      </c>
    </row>
    <row r="1554" spans="1:8" s="3408" customFormat="1" ht="15.75" thickBot="1">
      <c r="A1554" s="3421">
        <v>1439</v>
      </c>
      <c r="B1554" s="3421" t="s">
        <v>23438</v>
      </c>
      <c r="C1554" s="3421" t="s">
        <v>23439</v>
      </c>
      <c r="D1554" s="3422" t="s">
        <v>22613</v>
      </c>
      <c r="E1554" s="3264"/>
      <c r="F1554" s="3421" t="s">
        <v>22877</v>
      </c>
      <c r="G1554" s="3264"/>
    </row>
    <row r="1555" spans="1:8" s="3408" customFormat="1" ht="15.75" thickBot="1">
      <c r="A1555" s="3421">
        <v>1440</v>
      </c>
      <c r="B1555" s="3421" t="s">
        <v>23436</v>
      </c>
      <c r="C1555" s="3421" t="s">
        <v>23437</v>
      </c>
      <c r="D1555" s="3422" t="s">
        <v>22631</v>
      </c>
      <c r="E1555" s="3264"/>
      <c r="F1555" s="3421" t="s">
        <v>22877</v>
      </c>
      <c r="G1555" s="3264"/>
    </row>
    <row r="1556" spans="1:8" s="3408" customFormat="1" ht="15.75" thickBot="1">
      <c r="A1556" s="3421">
        <v>1441</v>
      </c>
      <c r="B1556" s="3421" t="s">
        <v>23434</v>
      </c>
      <c r="C1556" s="3421" t="s">
        <v>23435</v>
      </c>
      <c r="D1556" s="3422" t="s">
        <v>22613</v>
      </c>
      <c r="E1556" s="3264"/>
      <c r="F1556" s="3421" t="s">
        <v>22877</v>
      </c>
      <c r="G1556" s="3264"/>
    </row>
    <row r="1557" spans="1:8" s="3408" customFormat="1" ht="15.75" thickBot="1">
      <c r="A1557" s="3421">
        <v>1442</v>
      </c>
      <c r="B1557" s="3421" t="s">
        <v>23432</v>
      </c>
      <c r="C1557" s="3421" t="s">
        <v>23433</v>
      </c>
      <c r="D1557" s="3422" t="s">
        <v>22613</v>
      </c>
      <c r="E1557" s="3264"/>
      <c r="F1557" s="3421" t="s">
        <v>22877</v>
      </c>
      <c r="G1557" s="3264"/>
    </row>
    <row r="1558" spans="1:8" s="3408" customFormat="1" ht="15.75" thickBot="1">
      <c r="A1558" s="3421">
        <v>1443</v>
      </c>
      <c r="B1558" s="3421" t="s">
        <v>23430</v>
      </c>
      <c r="C1558" s="3421" t="s">
        <v>23431</v>
      </c>
      <c r="D1558" s="3422" t="s">
        <v>23000</v>
      </c>
      <c r="E1558" s="3265"/>
      <c r="F1558" s="3421" t="s">
        <v>22877</v>
      </c>
      <c r="G1558" s="3264"/>
      <c r="H1558" s="3408">
        <v>1</v>
      </c>
    </row>
    <row r="1559" spans="1:8" s="3408" customFormat="1" ht="15.75" thickBot="1">
      <c r="A1559" s="3421">
        <v>1444</v>
      </c>
      <c r="B1559" s="3421" t="s">
        <v>23428</v>
      </c>
      <c r="C1559" s="3421" t="s">
        <v>23429</v>
      </c>
      <c r="D1559" s="3422" t="s">
        <v>22612</v>
      </c>
      <c r="E1559" s="3264"/>
      <c r="F1559" s="3421" t="s">
        <v>22877</v>
      </c>
      <c r="G1559" s="3264"/>
    </row>
    <row r="1560" spans="1:8" s="3408" customFormat="1" ht="15.75" thickBot="1">
      <c r="A1560" s="3421">
        <v>1445</v>
      </c>
      <c r="B1560" s="3421" t="s">
        <v>23426</v>
      </c>
      <c r="C1560" s="3421" t="s">
        <v>23427</v>
      </c>
      <c r="D1560" s="3422" t="s">
        <v>22612</v>
      </c>
      <c r="E1560" s="3264" t="s">
        <v>22626</v>
      </c>
      <c r="F1560" s="3421" t="s">
        <v>22877</v>
      </c>
      <c r="G1560" s="3264"/>
      <c r="H1560" s="3408">
        <v>1</v>
      </c>
    </row>
    <row r="1561" spans="1:8" s="3408" customFormat="1" ht="15.75" thickBot="1">
      <c r="A1561" s="3421">
        <v>1446</v>
      </c>
      <c r="B1561" s="3421" t="s">
        <v>23424</v>
      </c>
      <c r="C1561" s="3421" t="s">
        <v>23425</v>
      </c>
      <c r="D1561" s="3422" t="s">
        <v>22612</v>
      </c>
      <c r="E1561" s="3265"/>
      <c r="F1561" s="3421" t="s">
        <v>22877</v>
      </c>
      <c r="G1561" s="3264"/>
      <c r="H1561" s="3408">
        <v>1</v>
      </c>
    </row>
    <row r="1562" spans="1:8" s="3408" customFormat="1" ht="15.75" thickBot="1">
      <c r="A1562" s="3421">
        <v>1447</v>
      </c>
      <c r="B1562" s="3421" t="s">
        <v>23422</v>
      </c>
      <c r="C1562" s="3421" t="s">
        <v>23423</v>
      </c>
      <c r="D1562" s="3422" t="s">
        <v>22874</v>
      </c>
      <c r="E1562" s="3264"/>
      <c r="F1562" s="3421" t="s">
        <v>22877</v>
      </c>
      <c r="G1562" s="3264"/>
    </row>
    <row r="1563" spans="1:8" s="3408" customFormat="1" ht="15.75" thickBot="1">
      <c r="A1563" s="3421">
        <v>1448</v>
      </c>
      <c r="B1563" s="3421" t="s">
        <v>23420</v>
      </c>
      <c r="C1563" s="3421" t="s">
        <v>23421</v>
      </c>
      <c r="D1563" s="3422" t="s">
        <v>22602</v>
      </c>
      <c r="E1563" s="3264"/>
      <c r="F1563" s="3421" t="s">
        <v>22877</v>
      </c>
      <c r="G1563" s="3264"/>
    </row>
    <row r="1564" spans="1:8" s="3408" customFormat="1" ht="15.75" thickBot="1">
      <c r="A1564" s="3421">
        <v>1449</v>
      </c>
      <c r="B1564" s="3421" t="s">
        <v>23418</v>
      </c>
      <c r="C1564" s="3421" t="s">
        <v>23419</v>
      </c>
      <c r="D1564" s="3422" t="s">
        <v>22612</v>
      </c>
      <c r="E1564" s="3264"/>
      <c r="F1564" s="3421" t="s">
        <v>6255</v>
      </c>
      <c r="G1564" s="3264"/>
    </row>
    <row r="1565" spans="1:8" s="3408" customFormat="1" ht="15.75" thickBot="1">
      <c r="A1565" s="3421">
        <v>1450</v>
      </c>
      <c r="B1565" s="3421" t="s">
        <v>23416</v>
      </c>
      <c r="C1565" s="3421" t="s">
        <v>23417</v>
      </c>
      <c r="D1565" s="3422" t="s">
        <v>22612</v>
      </c>
      <c r="E1565" s="3264"/>
      <c r="F1565" s="3421" t="s">
        <v>22877</v>
      </c>
      <c r="G1565" s="3264"/>
    </row>
    <row r="1566" spans="1:8" s="3408" customFormat="1" ht="15.75" thickBot="1">
      <c r="A1566" s="3421">
        <v>1451</v>
      </c>
      <c r="B1566" s="3421" t="s">
        <v>23414</v>
      </c>
      <c r="C1566" s="3421" t="s">
        <v>23415</v>
      </c>
      <c r="D1566" s="3422" t="s">
        <v>22612</v>
      </c>
      <c r="E1566" s="3265"/>
      <c r="F1566" s="3421" t="s">
        <v>22877</v>
      </c>
      <c r="G1566" s="3264"/>
      <c r="H1566" s="3408">
        <v>1</v>
      </c>
    </row>
    <row r="1567" spans="1:8" s="3408" customFormat="1" ht="15.75" thickBot="1">
      <c r="A1567" s="3421">
        <v>1452</v>
      </c>
      <c r="B1567" s="3421" t="s">
        <v>23412</v>
      </c>
      <c r="C1567" s="3421" t="s">
        <v>23413</v>
      </c>
      <c r="D1567" s="3422" t="s">
        <v>22613</v>
      </c>
      <c r="E1567" s="3265"/>
      <c r="F1567" s="3421" t="s">
        <v>22877</v>
      </c>
      <c r="G1567" s="3264"/>
      <c r="H1567" s="3408">
        <v>1</v>
      </c>
    </row>
    <row r="1568" spans="1:8" s="3408" customFormat="1" ht="15.75" thickBot="1">
      <c r="A1568" s="3421">
        <v>1453</v>
      </c>
      <c r="B1568" s="3421" t="s">
        <v>23410</v>
      </c>
      <c r="C1568" s="3421" t="s">
        <v>23411</v>
      </c>
      <c r="D1568" s="3422" t="s">
        <v>22613</v>
      </c>
      <c r="E1568" s="3264"/>
      <c r="F1568" s="3421" t="s">
        <v>22877</v>
      </c>
      <c r="G1568" s="3264"/>
    </row>
    <row r="1569" spans="1:8" s="3408" customFormat="1" ht="15.75" thickBot="1">
      <c r="A1569" s="3421">
        <v>1454</v>
      </c>
      <c r="B1569" s="3421" t="s">
        <v>23408</v>
      </c>
      <c r="C1569" s="3421" t="s">
        <v>23409</v>
      </c>
      <c r="D1569" s="3422" t="s">
        <v>22613</v>
      </c>
      <c r="E1569" s="3264" t="s">
        <v>22598</v>
      </c>
      <c r="F1569" s="3421" t="s">
        <v>22877</v>
      </c>
      <c r="G1569" s="3264"/>
      <c r="H1569" s="3408">
        <v>1</v>
      </c>
    </row>
    <row r="1570" spans="1:8" s="3408" customFormat="1" ht="15.75" thickBot="1">
      <c r="A1570" s="3421">
        <v>1455</v>
      </c>
      <c r="B1570" s="3421" t="s">
        <v>23406</v>
      </c>
      <c r="C1570" s="3421" t="s">
        <v>23407</v>
      </c>
      <c r="D1570" s="3422" t="s">
        <v>22612</v>
      </c>
      <c r="E1570" s="3264" t="s">
        <v>22598</v>
      </c>
      <c r="F1570" s="3421" t="s">
        <v>22877</v>
      </c>
      <c r="G1570" s="3264"/>
      <c r="H1570" s="3408">
        <v>1</v>
      </c>
    </row>
    <row r="1571" spans="1:8" s="3408" customFormat="1" ht="15.75" thickBot="1">
      <c r="A1571" s="3421">
        <v>1456</v>
      </c>
      <c r="B1571" s="3421" t="s">
        <v>23155</v>
      </c>
      <c r="C1571" s="3421" t="s">
        <v>23405</v>
      </c>
      <c r="D1571" s="3422" t="s">
        <v>22619</v>
      </c>
      <c r="E1571" s="3264" t="s">
        <v>22598</v>
      </c>
      <c r="F1571" s="3421" t="s">
        <v>22877</v>
      </c>
      <c r="G1571" s="3264"/>
      <c r="H1571" s="3408">
        <v>1</v>
      </c>
    </row>
    <row r="1572" spans="1:8" s="3408" customFormat="1" ht="15.75" thickBot="1">
      <c r="A1572" s="3421">
        <v>1457</v>
      </c>
      <c r="B1572" s="3421" t="s">
        <v>23137</v>
      </c>
      <c r="C1572" s="3421" t="s">
        <v>23404</v>
      </c>
      <c r="D1572" s="3422" t="s">
        <v>22612</v>
      </c>
      <c r="E1572" s="3264"/>
      <c r="F1572" s="3421" t="s">
        <v>22877</v>
      </c>
      <c r="G1572" s="3264"/>
    </row>
    <row r="1573" spans="1:8" s="3408" customFormat="1" ht="15.75" thickBot="1">
      <c r="A1573" s="3421">
        <v>1458</v>
      </c>
      <c r="B1573" s="3421" t="s">
        <v>23133</v>
      </c>
      <c r="C1573" s="3421" t="s">
        <v>23403</v>
      </c>
      <c r="D1573" s="3422" t="s">
        <v>22612</v>
      </c>
      <c r="E1573" s="3264"/>
      <c r="F1573" s="3421" t="s">
        <v>22877</v>
      </c>
      <c r="G1573" s="3264"/>
    </row>
    <row r="1574" spans="1:8" s="3408" customFormat="1" ht="15.75" thickBot="1">
      <c r="A1574" s="3421">
        <v>1459</v>
      </c>
      <c r="B1574" s="3421" t="s">
        <v>23401</v>
      </c>
      <c r="C1574" s="3421" t="s">
        <v>23402</v>
      </c>
      <c r="D1574" s="3422" t="s">
        <v>22612</v>
      </c>
      <c r="E1574" s="3264"/>
      <c r="F1574" s="3421" t="s">
        <v>22877</v>
      </c>
      <c r="G1574" s="3264"/>
    </row>
    <row r="1575" spans="1:8" s="3408" customFormat="1" ht="15.75" thickBot="1">
      <c r="A1575" s="3421">
        <v>1460</v>
      </c>
      <c r="B1575" s="3421" t="s">
        <v>23399</v>
      </c>
      <c r="C1575" s="3421" t="s">
        <v>23400</v>
      </c>
      <c r="D1575" s="3422" t="s">
        <v>22612</v>
      </c>
      <c r="E1575" s="3264"/>
      <c r="F1575" s="3421" t="s">
        <v>22877</v>
      </c>
      <c r="G1575" s="3264"/>
    </row>
    <row r="1576" spans="1:8" s="3408" customFormat="1" ht="15.75" thickBot="1">
      <c r="A1576" s="3421">
        <v>1461</v>
      </c>
      <c r="B1576" s="3421" t="s">
        <v>23397</v>
      </c>
      <c r="C1576" s="3421" t="s">
        <v>23398</v>
      </c>
      <c r="D1576" s="3422" t="s">
        <v>22612</v>
      </c>
      <c r="E1576" s="3264"/>
      <c r="F1576" s="3421" t="s">
        <v>22877</v>
      </c>
      <c r="G1576" s="3264"/>
    </row>
    <row r="1577" spans="1:8" s="3408" customFormat="1" ht="15.75" thickBot="1">
      <c r="A1577" s="3421">
        <v>1462</v>
      </c>
      <c r="B1577" s="3421" t="s">
        <v>23395</v>
      </c>
      <c r="C1577" s="3421" t="s">
        <v>23396</v>
      </c>
      <c r="D1577" s="3422" t="s">
        <v>22602</v>
      </c>
      <c r="E1577" s="3265"/>
      <c r="F1577" s="3421" t="s">
        <v>22877</v>
      </c>
      <c r="G1577" s="3264"/>
      <c r="H1577" s="3408">
        <v>1</v>
      </c>
    </row>
    <row r="1578" spans="1:8" s="3408" customFormat="1" ht="15.75" thickBot="1">
      <c r="A1578" s="3421">
        <v>1463</v>
      </c>
      <c r="B1578" s="3421" t="s">
        <v>23393</v>
      </c>
      <c r="C1578" s="3421" t="s">
        <v>23394</v>
      </c>
      <c r="D1578" s="3422" t="s">
        <v>22602</v>
      </c>
      <c r="E1578" s="3264" t="s">
        <v>27788</v>
      </c>
      <c r="F1578" s="3421" t="s">
        <v>22877</v>
      </c>
      <c r="G1578" s="3264"/>
      <c r="H1578" s="3408">
        <v>1</v>
      </c>
    </row>
    <row r="1579" spans="1:8" s="3408" customFormat="1" ht="15.75" thickBot="1">
      <c r="A1579" s="3421">
        <v>1464</v>
      </c>
      <c r="B1579" s="3421" t="s">
        <v>23391</v>
      </c>
      <c r="C1579" s="3421" t="s">
        <v>23392</v>
      </c>
      <c r="D1579" s="3422" t="s">
        <v>22613</v>
      </c>
      <c r="E1579" s="3265"/>
      <c r="F1579" s="3421" t="s">
        <v>22877</v>
      </c>
      <c r="G1579" s="3264"/>
      <c r="H1579" s="3408">
        <v>1</v>
      </c>
    </row>
    <row r="1580" spans="1:8" s="3408" customFormat="1" ht="15.75" thickBot="1">
      <c r="A1580" s="3421">
        <v>1465</v>
      </c>
      <c r="B1580" s="3421" t="s">
        <v>23389</v>
      </c>
      <c r="C1580" s="3421" t="s">
        <v>23390</v>
      </c>
      <c r="D1580" s="3422" t="s">
        <v>22602</v>
      </c>
      <c r="E1580" s="3265"/>
      <c r="F1580" s="3421" t="s">
        <v>22877</v>
      </c>
      <c r="G1580" s="3264"/>
      <c r="H1580" s="3408">
        <v>1</v>
      </c>
    </row>
    <row r="1581" spans="1:8" s="3408" customFormat="1" ht="15.75" thickBot="1">
      <c r="A1581" s="3421">
        <v>1466</v>
      </c>
      <c r="B1581" s="3421" t="s">
        <v>23387</v>
      </c>
      <c r="C1581" s="3421" t="s">
        <v>23388</v>
      </c>
      <c r="D1581" s="3422" t="s">
        <v>22602</v>
      </c>
      <c r="E1581" s="3264" t="s">
        <v>22598</v>
      </c>
      <c r="F1581" s="3421" t="s">
        <v>22877</v>
      </c>
      <c r="G1581" s="3264"/>
      <c r="H1581" s="3408">
        <v>1</v>
      </c>
    </row>
    <row r="1582" spans="1:8" s="3408" customFormat="1" ht="15.75" thickBot="1">
      <c r="A1582" s="3421">
        <v>1467</v>
      </c>
      <c r="B1582" s="3421" t="s">
        <v>23385</v>
      </c>
      <c r="C1582" s="3421" t="s">
        <v>23386</v>
      </c>
      <c r="D1582" s="3422" t="s">
        <v>22619</v>
      </c>
      <c r="E1582" s="3265"/>
      <c r="F1582" s="3421" t="s">
        <v>22877</v>
      </c>
      <c r="G1582" s="3264"/>
      <c r="H1582" s="3408">
        <v>1</v>
      </c>
    </row>
    <row r="1583" spans="1:8" s="3408" customFormat="1" ht="15.75" thickBot="1">
      <c r="A1583" s="3421">
        <v>1468</v>
      </c>
      <c r="B1583" s="3421" t="s">
        <v>23383</v>
      </c>
      <c r="C1583" s="3421" t="s">
        <v>23384</v>
      </c>
      <c r="D1583" s="3422" t="s">
        <v>23317</v>
      </c>
      <c r="E1583" s="3265"/>
      <c r="F1583" s="3421" t="s">
        <v>22877</v>
      </c>
      <c r="G1583" s="3264"/>
      <c r="H1583" s="3408">
        <v>1</v>
      </c>
    </row>
    <row r="1584" spans="1:8" s="3408" customFormat="1" ht="15.75" thickBot="1">
      <c r="A1584" s="3421">
        <v>1469</v>
      </c>
      <c r="B1584" s="3421" t="s">
        <v>23381</v>
      </c>
      <c r="C1584" s="3421" t="s">
        <v>23382</v>
      </c>
      <c r="D1584" s="3422" t="s">
        <v>22619</v>
      </c>
      <c r="E1584" s="3264"/>
      <c r="F1584" s="3421" t="s">
        <v>22877</v>
      </c>
      <c r="G1584" s="3264"/>
    </row>
    <row r="1585" spans="1:8" s="3408" customFormat="1" ht="15.75" thickBot="1">
      <c r="A1585" s="3421">
        <v>1470</v>
      </c>
      <c r="B1585" s="3421" t="s">
        <v>23379</v>
      </c>
      <c r="C1585" s="3421" t="s">
        <v>23380</v>
      </c>
      <c r="D1585" s="3422" t="s">
        <v>22612</v>
      </c>
      <c r="E1585" s="3264"/>
      <c r="F1585" s="3421" t="s">
        <v>22877</v>
      </c>
      <c r="G1585" s="3264"/>
    </row>
    <row r="1586" spans="1:8" s="3408" customFormat="1" ht="15.75" thickBot="1">
      <c r="A1586" s="3421">
        <v>1471</v>
      </c>
      <c r="B1586" s="3421" t="s">
        <v>23033</v>
      </c>
      <c r="C1586" s="3421" t="s">
        <v>23378</v>
      </c>
      <c r="D1586" s="3422" t="s">
        <v>22612</v>
      </c>
      <c r="E1586" s="3264"/>
      <c r="F1586" s="3421" t="s">
        <v>22877</v>
      </c>
      <c r="G1586" s="3264"/>
    </row>
    <row r="1587" spans="1:8" s="3408" customFormat="1" ht="15.75" thickBot="1">
      <c r="A1587" s="3421">
        <v>1472</v>
      </c>
      <c r="B1587" s="3421" t="s">
        <v>23031</v>
      </c>
      <c r="C1587" s="3421" t="s">
        <v>23377</v>
      </c>
      <c r="D1587" s="3422" t="s">
        <v>22613</v>
      </c>
      <c r="E1587" s="3264" t="s">
        <v>22598</v>
      </c>
      <c r="F1587" s="3421" t="s">
        <v>22877</v>
      </c>
      <c r="G1587" s="3264"/>
      <c r="H1587" s="3408">
        <v>1</v>
      </c>
    </row>
    <row r="1588" spans="1:8" s="3408" customFormat="1" ht="15.75" thickBot="1">
      <c r="A1588" s="3421">
        <v>1473</v>
      </c>
      <c r="B1588" s="3421" t="s">
        <v>23375</v>
      </c>
      <c r="C1588" s="3421" t="s">
        <v>23376</v>
      </c>
      <c r="D1588" s="3422" t="s">
        <v>22602</v>
      </c>
      <c r="E1588" s="3264"/>
      <c r="F1588" s="3421" t="s">
        <v>22877</v>
      </c>
      <c r="G1588" s="3264"/>
    </row>
    <row r="1589" spans="1:8" s="3408" customFormat="1" ht="15.75" thickBot="1">
      <c r="A1589" s="3421">
        <v>1474</v>
      </c>
      <c r="B1589" s="3421" t="s">
        <v>23373</v>
      </c>
      <c r="C1589" s="3421" t="s">
        <v>23374</v>
      </c>
      <c r="D1589" s="3422" t="s">
        <v>22619</v>
      </c>
      <c r="E1589" s="3264"/>
      <c r="F1589" s="3421" t="s">
        <v>22877</v>
      </c>
      <c r="G1589" s="3264"/>
    </row>
    <row r="1590" spans="1:8" s="3408" customFormat="1" ht="15.75" thickBot="1">
      <c r="A1590" s="3421">
        <v>1475</v>
      </c>
      <c r="B1590" s="3421" t="s">
        <v>23371</v>
      </c>
      <c r="C1590" s="3421" t="s">
        <v>23372</v>
      </c>
      <c r="D1590" s="3422" t="s">
        <v>22613</v>
      </c>
      <c r="E1590" s="3264"/>
      <c r="F1590" s="3421" t="s">
        <v>22877</v>
      </c>
      <c r="G1590" s="3264"/>
    </row>
    <row r="1591" spans="1:8" s="3408" customFormat="1" ht="15.75" thickBot="1">
      <c r="A1591" s="3421">
        <v>1476</v>
      </c>
      <c r="B1591" s="3421" t="s">
        <v>23369</v>
      </c>
      <c r="C1591" s="3421" t="s">
        <v>23370</v>
      </c>
      <c r="D1591" s="3422" t="s">
        <v>22619</v>
      </c>
      <c r="E1591" s="3265"/>
      <c r="F1591" s="3421" t="s">
        <v>22877</v>
      </c>
      <c r="G1591" s="3264"/>
      <c r="H1591" s="3408">
        <v>1</v>
      </c>
    </row>
    <row r="1592" spans="1:8" s="3408" customFormat="1" ht="15.75" thickBot="1">
      <c r="A1592" s="3421">
        <v>1477</v>
      </c>
      <c r="B1592" s="3421" t="s">
        <v>23367</v>
      </c>
      <c r="C1592" s="3421" t="s">
        <v>23368</v>
      </c>
      <c r="D1592" s="3422" t="s">
        <v>22602</v>
      </c>
      <c r="E1592" s="3313"/>
      <c r="F1592" s="3421" t="s">
        <v>22877</v>
      </c>
      <c r="G1592" s="3264"/>
      <c r="H1592" s="3408">
        <v>1</v>
      </c>
    </row>
    <row r="1593" spans="1:8" s="3408" customFormat="1" ht="15.75" thickBot="1">
      <c r="A1593" s="3421">
        <v>1478</v>
      </c>
      <c r="B1593" s="3421" t="s">
        <v>23365</v>
      </c>
      <c r="C1593" s="3421" t="s">
        <v>23366</v>
      </c>
      <c r="D1593" s="3422" t="s">
        <v>22606</v>
      </c>
      <c r="E1593" s="3264" t="s">
        <v>22598</v>
      </c>
      <c r="F1593" s="3421" t="s">
        <v>22877</v>
      </c>
      <c r="G1593" s="3264"/>
      <c r="H1593" s="3408">
        <v>1</v>
      </c>
    </row>
    <row r="1594" spans="1:8" s="3408" customFormat="1" ht="15.75" thickBot="1">
      <c r="A1594" s="3421"/>
      <c r="B1594" s="3421"/>
      <c r="C1594" s="3421"/>
      <c r="D1594" s="3423" t="s">
        <v>28141</v>
      </c>
      <c r="E1594" s="3264" t="s">
        <v>22598</v>
      </c>
      <c r="F1594" s="3421" t="s">
        <v>22877</v>
      </c>
      <c r="G1594" s="3264"/>
    </row>
    <row r="1595" spans="1:8" s="3408" customFormat="1" ht="15.75" thickBot="1">
      <c r="A1595" s="3421">
        <v>1479</v>
      </c>
      <c r="B1595" s="3421" t="s">
        <v>23363</v>
      </c>
      <c r="C1595" s="3421" t="s">
        <v>23364</v>
      </c>
      <c r="D1595" s="3422" t="s">
        <v>22613</v>
      </c>
      <c r="E1595" s="3264" t="s">
        <v>22598</v>
      </c>
      <c r="F1595" s="3421" t="s">
        <v>22877</v>
      </c>
      <c r="G1595" s="3264"/>
      <c r="H1595" s="3408">
        <v>1</v>
      </c>
    </row>
    <row r="1596" spans="1:8" s="3408" customFormat="1" ht="15.75" thickBot="1">
      <c r="A1596" s="3421">
        <v>1480</v>
      </c>
      <c r="B1596" s="3421" t="s">
        <v>23361</v>
      </c>
      <c r="C1596" s="3421" t="s">
        <v>23362</v>
      </c>
      <c r="D1596" s="3422" t="s">
        <v>22613</v>
      </c>
      <c r="E1596" s="3264" t="s">
        <v>27788</v>
      </c>
      <c r="F1596" s="3421" t="s">
        <v>22877</v>
      </c>
      <c r="G1596" s="3264"/>
      <c r="H1596" s="3408">
        <v>1</v>
      </c>
    </row>
    <row r="1597" spans="1:8" s="3408" customFormat="1" ht="15.75" thickBot="1">
      <c r="A1597" s="3421">
        <v>1481</v>
      </c>
      <c r="B1597" s="3421" t="s">
        <v>23359</v>
      </c>
      <c r="C1597" s="3421" t="s">
        <v>23360</v>
      </c>
      <c r="D1597" s="3422" t="s">
        <v>22619</v>
      </c>
      <c r="E1597" s="3264" t="s">
        <v>22598</v>
      </c>
      <c r="F1597" s="3421" t="s">
        <v>22877</v>
      </c>
      <c r="G1597" s="3264"/>
      <c r="H1597" s="3408">
        <v>1</v>
      </c>
    </row>
    <row r="1598" spans="1:8" s="3408" customFormat="1" ht="15.75" thickBot="1">
      <c r="A1598" s="3421">
        <v>1482</v>
      </c>
      <c r="B1598" s="3421" t="s">
        <v>23357</v>
      </c>
      <c r="C1598" s="3421" t="s">
        <v>23358</v>
      </c>
      <c r="D1598" s="3422" t="s">
        <v>23000</v>
      </c>
      <c r="E1598" s="3264"/>
      <c r="F1598" s="3421" t="s">
        <v>22877</v>
      </c>
      <c r="G1598" s="3264"/>
    </row>
    <row r="1599" spans="1:8" s="3408" customFormat="1" ht="15.75" thickBot="1">
      <c r="A1599" s="3421">
        <v>1483</v>
      </c>
      <c r="B1599" s="3421" t="s">
        <v>23355</v>
      </c>
      <c r="C1599" s="3421" t="s">
        <v>23356</v>
      </c>
      <c r="D1599" s="3422" t="s">
        <v>23000</v>
      </c>
      <c r="E1599" s="3264"/>
      <c r="F1599" s="3421" t="s">
        <v>22877</v>
      </c>
      <c r="G1599" s="3264"/>
    </row>
    <row r="1600" spans="1:8" s="3408" customFormat="1" ht="15.75" thickBot="1">
      <c r="A1600" s="3421">
        <v>1484</v>
      </c>
      <c r="B1600" s="3421" t="s">
        <v>23115</v>
      </c>
      <c r="C1600" s="3421" t="s">
        <v>23354</v>
      </c>
      <c r="D1600" s="3422" t="s">
        <v>23000</v>
      </c>
      <c r="E1600" s="3264"/>
      <c r="F1600" s="3421" t="s">
        <v>22877</v>
      </c>
      <c r="G1600" s="3264"/>
    </row>
    <row r="1601" spans="1:8" s="3408" customFormat="1" ht="15.75" thickBot="1">
      <c r="A1601" s="3421">
        <v>1485</v>
      </c>
      <c r="B1601" s="3421" t="s">
        <v>23352</v>
      </c>
      <c r="C1601" s="3421" t="s">
        <v>23353</v>
      </c>
      <c r="D1601" s="3422" t="s">
        <v>23000</v>
      </c>
      <c r="E1601" s="3264"/>
      <c r="F1601" s="3421" t="s">
        <v>6255</v>
      </c>
      <c r="G1601" s="3264"/>
    </row>
    <row r="1602" spans="1:8" s="3408" customFormat="1" ht="15.75" thickBot="1">
      <c r="A1602" s="3421">
        <v>1486</v>
      </c>
      <c r="B1602" s="3421" t="s">
        <v>23350</v>
      </c>
      <c r="C1602" s="3421" t="s">
        <v>23351</v>
      </c>
      <c r="D1602" s="3422" t="s">
        <v>22612</v>
      </c>
      <c r="E1602" s="3265"/>
      <c r="F1602" s="3421" t="s">
        <v>6255</v>
      </c>
      <c r="G1602" s="3264"/>
      <c r="H1602" s="3408">
        <v>1</v>
      </c>
    </row>
    <row r="1603" spans="1:8" s="3408" customFormat="1" ht="15.75" thickBot="1">
      <c r="A1603" s="3421">
        <v>1487</v>
      </c>
      <c r="B1603" s="3421" t="s">
        <v>23348</v>
      </c>
      <c r="C1603" s="3421" t="s">
        <v>23349</v>
      </c>
      <c r="D1603" s="3422" t="s">
        <v>22619</v>
      </c>
      <c r="E1603" s="3265"/>
      <c r="F1603" s="3421" t="s">
        <v>6255</v>
      </c>
      <c r="G1603" s="3264"/>
      <c r="H1603" s="3408">
        <v>1</v>
      </c>
    </row>
    <row r="1604" spans="1:8" s="3408" customFormat="1" ht="15.75" thickBot="1">
      <c r="A1604" s="3421">
        <v>1488</v>
      </c>
      <c r="B1604" s="3421" t="s">
        <v>23346</v>
      </c>
      <c r="C1604" s="3421" t="s">
        <v>23347</v>
      </c>
      <c r="D1604" s="3422" t="s">
        <v>23000</v>
      </c>
      <c r="E1604" s="3264"/>
      <c r="F1604" s="3421" t="s">
        <v>22877</v>
      </c>
      <c r="G1604" s="3264"/>
    </row>
    <row r="1605" spans="1:8" s="3408" customFormat="1" ht="15.75" thickBot="1">
      <c r="A1605" s="3421">
        <v>1489</v>
      </c>
      <c r="B1605" s="3421" t="s">
        <v>23344</v>
      </c>
      <c r="C1605" s="3421" t="s">
        <v>23345</v>
      </c>
      <c r="D1605" s="3422" t="s">
        <v>22613</v>
      </c>
      <c r="E1605" s="3264" t="s">
        <v>22598</v>
      </c>
      <c r="F1605" s="3421" t="s">
        <v>22877</v>
      </c>
      <c r="G1605" s="3264"/>
      <c r="H1605" s="3408">
        <v>1</v>
      </c>
    </row>
    <row r="1606" spans="1:8" s="3408" customFormat="1" ht="15.75" thickBot="1">
      <c r="A1606" s="3421">
        <v>1490</v>
      </c>
      <c r="B1606" s="3421" t="s">
        <v>23342</v>
      </c>
      <c r="C1606" s="3421" t="s">
        <v>23343</v>
      </c>
      <c r="D1606" s="3422" t="s">
        <v>22602</v>
      </c>
      <c r="E1606" s="3264"/>
      <c r="F1606" s="3421" t="s">
        <v>22877</v>
      </c>
      <c r="G1606" s="3264"/>
    </row>
    <row r="1607" spans="1:8" s="3408" customFormat="1" ht="15.75" thickBot="1">
      <c r="A1607" s="3421">
        <v>1491</v>
      </c>
      <c r="B1607" s="3421" t="s">
        <v>23340</v>
      </c>
      <c r="C1607" s="3421" t="s">
        <v>23341</v>
      </c>
      <c r="D1607" s="3422" t="s">
        <v>22612</v>
      </c>
      <c r="E1607" s="3264" t="s">
        <v>22598</v>
      </c>
      <c r="F1607" s="3421" t="s">
        <v>22877</v>
      </c>
      <c r="G1607" s="3264"/>
      <c r="H1607" s="3408">
        <v>1</v>
      </c>
    </row>
    <row r="1608" spans="1:8" s="3408" customFormat="1" ht="15.75" thickBot="1">
      <c r="A1608" s="3421">
        <v>1492</v>
      </c>
      <c r="B1608" s="3421" t="s">
        <v>23338</v>
      </c>
      <c r="C1608" s="3421" t="s">
        <v>23339</v>
      </c>
      <c r="D1608" s="3422" t="s">
        <v>22613</v>
      </c>
      <c r="E1608" s="3264"/>
      <c r="F1608" s="3421" t="s">
        <v>22877</v>
      </c>
      <c r="G1608" s="3264"/>
    </row>
    <row r="1609" spans="1:8" s="3408" customFormat="1" ht="15.75" thickBot="1">
      <c r="A1609" s="3421">
        <v>1493</v>
      </c>
      <c r="B1609" s="3421" t="s">
        <v>23336</v>
      </c>
      <c r="C1609" s="3421" t="s">
        <v>23337</v>
      </c>
      <c r="D1609" s="3422" t="s">
        <v>22995</v>
      </c>
      <c r="E1609" s="3264"/>
      <c r="F1609" s="3421" t="s">
        <v>22877</v>
      </c>
      <c r="G1609" s="3264"/>
    </row>
    <row r="1610" spans="1:8" s="3408" customFormat="1" ht="15.75" thickBot="1">
      <c r="A1610" s="3421">
        <v>1494</v>
      </c>
      <c r="B1610" s="3421" t="s">
        <v>23334</v>
      </c>
      <c r="C1610" s="3421" t="s">
        <v>23335</v>
      </c>
      <c r="D1610" s="3422" t="s">
        <v>22631</v>
      </c>
      <c r="E1610" s="3264"/>
      <c r="F1610" s="3421" t="s">
        <v>22877</v>
      </c>
      <c r="G1610" s="3264"/>
    </row>
    <row r="1611" spans="1:8" s="3408" customFormat="1" ht="15.75" thickBot="1">
      <c r="A1611" s="3421">
        <v>1495</v>
      </c>
      <c r="B1611" s="3421" t="s">
        <v>23332</v>
      </c>
      <c r="C1611" s="3421" t="s">
        <v>23333</v>
      </c>
      <c r="D1611" s="3422" t="s">
        <v>22612</v>
      </c>
      <c r="E1611" s="3264" t="s">
        <v>27788</v>
      </c>
      <c r="F1611" s="3421" t="s">
        <v>22877</v>
      </c>
      <c r="G1611" s="3264"/>
      <c r="H1611" s="3408">
        <v>1</v>
      </c>
    </row>
    <row r="1612" spans="1:8" s="3408" customFormat="1" ht="15.75" thickBot="1">
      <c r="A1612" s="3421">
        <v>1496</v>
      </c>
      <c r="B1612" s="3421" t="s">
        <v>23330</v>
      </c>
      <c r="C1612" s="3421" t="s">
        <v>23331</v>
      </c>
      <c r="D1612" s="3422" t="s">
        <v>22631</v>
      </c>
      <c r="E1612" s="3264" t="s">
        <v>27788</v>
      </c>
      <c r="F1612" s="3421" t="s">
        <v>6255</v>
      </c>
      <c r="G1612" s="3264"/>
      <c r="H1612" s="3408">
        <v>1</v>
      </c>
    </row>
    <row r="1613" spans="1:8" s="3408" customFormat="1" ht="15.75" thickBot="1">
      <c r="A1613" s="3421">
        <v>1497</v>
      </c>
      <c r="B1613" s="3421" t="s">
        <v>23328</v>
      </c>
      <c r="C1613" s="3421" t="s">
        <v>23329</v>
      </c>
      <c r="D1613" s="3422" t="s">
        <v>22613</v>
      </c>
      <c r="E1613" s="3264" t="s">
        <v>27788</v>
      </c>
      <c r="F1613" s="3421" t="s">
        <v>22877</v>
      </c>
      <c r="G1613" s="3264"/>
      <c r="H1613" s="3408">
        <v>1</v>
      </c>
    </row>
    <row r="1614" spans="1:8" s="3408" customFormat="1" ht="15.75" thickBot="1">
      <c r="A1614" s="3421">
        <v>1498</v>
      </c>
      <c r="B1614" s="3421" t="s">
        <v>23326</v>
      </c>
      <c r="C1614" s="3421" t="s">
        <v>23327</v>
      </c>
      <c r="D1614" s="3422" t="s">
        <v>22840</v>
      </c>
      <c r="E1614" s="3265"/>
      <c r="F1614" s="3421" t="s">
        <v>22877</v>
      </c>
      <c r="G1614" s="3264"/>
      <c r="H1614" s="3408">
        <v>1</v>
      </c>
    </row>
    <row r="1615" spans="1:8" s="3408" customFormat="1" ht="15.75" thickBot="1">
      <c r="A1615" s="3421">
        <v>1499</v>
      </c>
      <c r="B1615" s="3421" t="s">
        <v>23324</v>
      </c>
      <c r="C1615" s="3421" t="s">
        <v>23325</v>
      </c>
      <c r="D1615" s="3422" t="s">
        <v>22602</v>
      </c>
      <c r="E1615" s="3264"/>
      <c r="F1615" s="3421" t="s">
        <v>22877</v>
      </c>
      <c r="G1615" s="3264"/>
      <c r="H1615" s="3408">
        <v>1</v>
      </c>
    </row>
    <row r="1616" spans="1:8" s="3408" customFormat="1" ht="15.75" thickBot="1">
      <c r="A1616" s="3421">
        <v>1500</v>
      </c>
      <c r="B1616" s="3421" t="s">
        <v>23322</v>
      </c>
      <c r="C1616" s="3421" t="s">
        <v>23323</v>
      </c>
      <c r="D1616" s="3422" t="s">
        <v>23000</v>
      </c>
      <c r="E1616" s="3264"/>
      <c r="F1616" s="3421" t="s">
        <v>22877</v>
      </c>
      <c r="G1616" s="3264"/>
      <c r="H1616" s="3408">
        <v>1</v>
      </c>
    </row>
    <row r="1617" spans="1:8" s="3408" customFormat="1" ht="15.75" thickBot="1">
      <c r="A1617" s="3421">
        <v>1501</v>
      </c>
      <c r="B1617" s="3421" t="s">
        <v>23320</v>
      </c>
      <c r="C1617" s="3421" t="s">
        <v>23321</v>
      </c>
      <c r="D1617" s="3422" t="s">
        <v>22631</v>
      </c>
      <c r="E1617" s="3264"/>
      <c r="F1617" s="3421" t="s">
        <v>22877</v>
      </c>
      <c r="G1617" s="3264"/>
      <c r="H1617" s="3408">
        <v>1</v>
      </c>
    </row>
    <row r="1618" spans="1:8" s="3408" customFormat="1" ht="15.75" thickBot="1">
      <c r="A1618" s="3421">
        <v>1502</v>
      </c>
      <c r="B1618" s="3421" t="s">
        <v>23318</v>
      </c>
      <c r="C1618" s="3421" t="s">
        <v>23319</v>
      </c>
      <c r="D1618" s="3422" t="s">
        <v>23317</v>
      </c>
      <c r="E1618" s="3264"/>
      <c r="F1618" s="3421" t="s">
        <v>22877</v>
      </c>
      <c r="G1618" s="3264"/>
      <c r="H1618" s="3408">
        <v>1</v>
      </c>
    </row>
    <row r="1619" spans="1:8" s="3408" customFormat="1" ht="15.75" thickBot="1">
      <c r="A1619" s="3421">
        <v>1503</v>
      </c>
      <c r="B1619" s="3421" t="s">
        <v>23315</v>
      </c>
      <c r="C1619" s="3421" t="s">
        <v>23316</v>
      </c>
      <c r="D1619" s="3422" t="s">
        <v>23000</v>
      </c>
      <c r="E1619" s="3264"/>
      <c r="F1619" s="3421" t="s">
        <v>22877</v>
      </c>
      <c r="G1619" s="3264"/>
      <c r="H1619" s="3408">
        <v>1</v>
      </c>
    </row>
    <row r="1620" spans="1:8" s="3408" customFormat="1" ht="15.75" thickBot="1">
      <c r="A1620" s="3421">
        <v>1504</v>
      </c>
      <c r="B1620" s="3421" t="s">
        <v>23313</v>
      </c>
      <c r="C1620" s="3421" t="s">
        <v>23314</v>
      </c>
      <c r="D1620" s="3422" t="s">
        <v>22613</v>
      </c>
      <c r="E1620" s="3264" t="s">
        <v>22626</v>
      </c>
      <c r="F1620" s="3421" t="s">
        <v>6255</v>
      </c>
      <c r="G1620" s="3264"/>
      <c r="H1620" s="3408">
        <v>1</v>
      </c>
    </row>
    <row r="1621" spans="1:8" s="3408" customFormat="1" ht="15.75" thickBot="1">
      <c r="A1621" s="3421"/>
      <c r="B1621" s="3421"/>
      <c r="C1621" s="3421"/>
      <c r="D1621" s="3422" t="s">
        <v>23000</v>
      </c>
      <c r="E1621" s="3264" t="s">
        <v>27788</v>
      </c>
      <c r="F1621" s="3421" t="s">
        <v>6255</v>
      </c>
      <c r="G1621" s="3264"/>
    </row>
    <row r="1622" spans="1:8" s="3408" customFormat="1" ht="15.75" thickBot="1">
      <c r="A1622" s="3421">
        <v>1505</v>
      </c>
      <c r="B1622" s="3421" t="s">
        <v>23150</v>
      </c>
      <c r="C1622" s="3421" t="s">
        <v>23312</v>
      </c>
      <c r="D1622" s="3422" t="s">
        <v>22619</v>
      </c>
      <c r="E1622" s="3264"/>
      <c r="F1622" s="3421" t="s">
        <v>22877</v>
      </c>
      <c r="G1622" s="3264"/>
    </row>
    <row r="1623" spans="1:8" s="3408" customFormat="1" ht="15.75" thickBot="1">
      <c r="A1623" s="3421">
        <v>1506</v>
      </c>
      <c r="B1623" s="3421" t="s">
        <v>23310</v>
      </c>
      <c r="C1623" s="3421" t="s">
        <v>23311</v>
      </c>
      <c r="D1623" s="3422" t="s">
        <v>22612</v>
      </c>
      <c r="E1623" s="3264"/>
      <c r="F1623" s="3421" t="s">
        <v>22877</v>
      </c>
      <c r="G1623" s="3264"/>
    </row>
    <row r="1624" spans="1:8" s="3408" customFormat="1" ht="15.75" thickBot="1">
      <c r="A1624" s="3421">
        <v>1507</v>
      </c>
      <c r="B1624" s="3421" t="s">
        <v>23112</v>
      </c>
      <c r="C1624" s="3421" t="s">
        <v>23309</v>
      </c>
      <c r="D1624" s="3422" t="s">
        <v>22613</v>
      </c>
      <c r="E1624" s="3264"/>
      <c r="F1624" s="3421" t="s">
        <v>22877</v>
      </c>
      <c r="G1624" s="3264"/>
    </row>
    <row r="1625" spans="1:8" s="3408" customFormat="1" ht="15.75" thickBot="1">
      <c r="A1625" s="3421">
        <v>1508</v>
      </c>
      <c r="B1625" s="3421" t="s">
        <v>23307</v>
      </c>
      <c r="C1625" s="3421" t="s">
        <v>23308</v>
      </c>
      <c r="D1625" s="3422" t="s">
        <v>22612</v>
      </c>
      <c r="E1625" s="3264"/>
      <c r="F1625" s="3421" t="s">
        <v>22877</v>
      </c>
      <c r="G1625" s="3264"/>
    </row>
    <row r="1626" spans="1:8" s="3408" customFormat="1" ht="15.75" thickBot="1">
      <c r="A1626" s="3421">
        <v>1509</v>
      </c>
      <c r="B1626" s="3421" t="s">
        <v>23305</v>
      </c>
      <c r="C1626" s="3421" t="s">
        <v>23306</v>
      </c>
      <c r="D1626" s="3422" t="s">
        <v>22612</v>
      </c>
      <c r="E1626" s="3264"/>
      <c r="F1626" s="3421" t="s">
        <v>22877</v>
      </c>
      <c r="G1626" s="3264"/>
    </row>
    <row r="1627" spans="1:8" s="3408" customFormat="1" ht="15.75" thickBot="1">
      <c r="A1627" s="3421">
        <v>1510</v>
      </c>
      <c r="B1627" s="3421" t="s">
        <v>23303</v>
      </c>
      <c r="C1627" s="3421" t="s">
        <v>23304</v>
      </c>
      <c r="D1627" s="3422" t="s">
        <v>22606</v>
      </c>
      <c r="E1627" s="3264" t="s">
        <v>22626</v>
      </c>
      <c r="F1627" s="3421" t="s">
        <v>22877</v>
      </c>
      <c r="G1627" s="3264"/>
      <c r="H1627" s="3408">
        <v>1</v>
      </c>
    </row>
    <row r="1628" spans="1:8" s="3408" customFormat="1" ht="15.75" thickBot="1">
      <c r="A1628" s="3421">
        <v>1511</v>
      </c>
      <c r="B1628" s="3421" t="s">
        <v>23301</v>
      </c>
      <c r="C1628" s="3421" t="s">
        <v>23302</v>
      </c>
      <c r="D1628" s="3422" t="s">
        <v>22631</v>
      </c>
      <c r="E1628" s="3264" t="s">
        <v>22598</v>
      </c>
      <c r="F1628" s="3421" t="s">
        <v>22877</v>
      </c>
      <c r="G1628" s="3264"/>
      <c r="H1628" s="3408">
        <v>1</v>
      </c>
    </row>
    <row r="1629" spans="1:8" s="3408" customFormat="1" ht="15.75" thickBot="1">
      <c r="A1629" s="3421">
        <v>1512</v>
      </c>
      <c r="B1629" s="3421" t="s">
        <v>23148</v>
      </c>
      <c r="C1629" s="3421" t="s">
        <v>23300</v>
      </c>
      <c r="D1629" s="3422" t="s">
        <v>22613</v>
      </c>
      <c r="E1629" s="3264" t="s">
        <v>27788</v>
      </c>
      <c r="F1629" s="3421" t="s">
        <v>22877</v>
      </c>
      <c r="G1629" s="3264"/>
      <c r="H1629" s="3408">
        <v>1</v>
      </c>
    </row>
    <row r="1630" spans="1:8" s="3408" customFormat="1" ht="15.75" thickBot="1">
      <c r="A1630" s="3421">
        <v>1513</v>
      </c>
      <c r="B1630" s="3421" t="s">
        <v>23298</v>
      </c>
      <c r="C1630" s="3421" t="s">
        <v>23299</v>
      </c>
      <c r="D1630" s="3422" t="s">
        <v>22612</v>
      </c>
      <c r="E1630" s="3264" t="s">
        <v>22598</v>
      </c>
      <c r="F1630" s="3421" t="s">
        <v>22877</v>
      </c>
      <c r="G1630" s="3264"/>
      <c r="H1630" s="3408">
        <v>1</v>
      </c>
    </row>
    <row r="1631" spans="1:8" s="3408" customFormat="1" ht="15.75" thickBot="1">
      <c r="A1631" s="3421">
        <v>1514</v>
      </c>
      <c r="B1631" s="3421" t="s">
        <v>23296</v>
      </c>
      <c r="C1631" s="3421" t="s">
        <v>23297</v>
      </c>
      <c r="D1631" s="3422" t="s">
        <v>22840</v>
      </c>
      <c r="E1631" s="3264"/>
      <c r="F1631" s="3421" t="s">
        <v>22877</v>
      </c>
      <c r="G1631" s="3264"/>
    </row>
    <row r="1632" spans="1:8" s="3408" customFormat="1" ht="15.75" thickBot="1">
      <c r="A1632" s="3421">
        <v>1515</v>
      </c>
      <c r="B1632" s="3421" t="s">
        <v>23294</v>
      </c>
      <c r="C1632" s="3421" t="s">
        <v>23295</v>
      </c>
      <c r="D1632" s="3422" t="s">
        <v>22619</v>
      </c>
      <c r="E1632" s="3265"/>
      <c r="F1632" s="3421" t="s">
        <v>22877</v>
      </c>
      <c r="G1632" s="3264"/>
      <c r="H1632" s="3408">
        <v>1</v>
      </c>
    </row>
    <row r="1633" spans="1:8" s="3408" customFormat="1" ht="15.75" thickBot="1">
      <c r="A1633" s="3421">
        <v>1516</v>
      </c>
      <c r="B1633" s="3421" t="s">
        <v>23292</v>
      </c>
      <c r="C1633" s="3421" t="s">
        <v>23293</v>
      </c>
      <c r="D1633" s="3422" t="s">
        <v>22612</v>
      </c>
      <c r="E1633" s="3265"/>
      <c r="F1633" s="3421" t="s">
        <v>22877</v>
      </c>
      <c r="G1633" s="3264"/>
      <c r="H1633" s="3408">
        <v>1</v>
      </c>
    </row>
    <row r="1634" spans="1:8" s="3408" customFormat="1" ht="15.75" thickBot="1">
      <c r="A1634" s="3421">
        <v>1517</v>
      </c>
      <c r="B1634" s="3421" t="s">
        <v>23290</v>
      </c>
      <c r="C1634" s="3421" t="s">
        <v>23291</v>
      </c>
      <c r="D1634" s="3422" t="s">
        <v>22612</v>
      </c>
      <c r="E1634" s="3264"/>
      <c r="F1634" s="3421" t="s">
        <v>22877</v>
      </c>
      <c r="G1634" s="3264"/>
    </row>
    <row r="1635" spans="1:8" s="3408" customFormat="1" ht="15.75" thickBot="1">
      <c r="A1635" s="3421">
        <v>1518</v>
      </c>
      <c r="B1635" s="3421" t="s">
        <v>23288</v>
      </c>
      <c r="C1635" s="3421" t="s">
        <v>23289</v>
      </c>
      <c r="D1635" s="3422" t="s">
        <v>22631</v>
      </c>
      <c r="E1635" s="3264" t="s">
        <v>22598</v>
      </c>
      <c r="F1635" s="3421" t="s">
        <v>22877</v>
      </c>
      <c r="G1635" s="3264"/>
      <c r="H1635" s="3408">
        <v>1</v>
      </c>
    </row>
    <row r="1636" spans="1:8" s="3408" customFormat="1" ht="15.75" thickBot="1">
      <c r="A1636" s="3421">
        <v>1519</v>
      </c>
      <c r="B1636" s="3421" t="s">
        <v>23286</v>
      </c>
      <c r="C1636" s="3421" t="s">
        <v>23287</v>
      </c>
      <c r="D1636" s="3422" t="s">
        <v>22840</v>
      </c>
      <c r="E1636" s="3264" t="s">
        <v>22598</v>
      </c>
      <c r="F1636" s="3421" t="s">
        <v>6255</v>
      </c>
      <c r="G1636" s="3264"/>
      <c r="H1636" s="3408">
        <v>1</v>
      </c>
    </row>
    <row r="1637" spans="1:8" s="3408" customFormat="1" ht="15.75" thickBot="1">
      <c r="A1637" s="3421">
        <v>1520</v>
      </c>
      <c r="B1637" s="3421" t="s">
        <v>23284</v>
      </c>
      <c r="C1637" s="3421" t="s">
        <v>23285</v>
      </c>
      <c r="D1637" s="3422" t="s">
        <v>22613</v>
      </c>
      <c r="E1637" s="3264" t="s">
        <v>22598</v>
      </c>
      <c r="F1637" s="3421" t="s">
        <v>22877</v>
      </c>
      <c r="G1637" s="3264"/>
      <c r="H1637" s="3408">
        <v>1</v>
      </c>
    </row>
    <row r="1638" spans="1:8" s="3408" customFormat="1" ht="15.75" thickBot="1">
      <c r="A1638" s="3421">
        <v>1521</v>
      </c>
      <c r="B1638" s="3421" t="s">
        <v>23282</v>
      </c>
      <c r="C1638" s="3421" t="s">
        <v>23283</v>
      </c>
      <c r="D1638" s="3422" t="s">
        <v>22612</v>
      </c>
      <c r="E1638" s="3264"/>
      <c r="F1638" s="3421" t="s">
        <v>22877</v>
      </c>
      <c r="G1638" s="3264"/>
    </row>
    <row r="1639" spans="1:8" s="3408" customFormat="1" ht="15.75" thickBot="1">
      <c r="A1639" s="3421">
        <v>1522</v>
      </c>
      <c r="B1639" s="3421" t="s">
        <v>23280</v>
      </c>
      <c r="C1639" s="3421" t="s">
        <v>23281</v>
      </c>
      <c r="D1639" s="3422" t="s">
        <v>22612</v>
      </c>
      <c r="E1639" s="3264" t="s">
        <v>22598</v>
      </c>
      <c r="F1639" s="3421" t="s">
        <v>22877</v>
      </c>
      <c r="G1639" s="3264"/>
      <c r="H1639" s="3408">
        <v>1</v>
      </c>
    </row>
    <row r="1640" spans="1:8" s="3408" customFormat="1" ht="15.75" thickBot="1">
      <c r="A1640" s="3421">
        <v>1523</v>
      </c>
      <c r="B1640" s="3421" t="s">
        <v>23278</v>
      </c>
      <c r="C1640" s="3421" t="s">
        <v>23279</v>
      </c>
      <c r="D1640" s="3422" t="s">
        <v>22613</v>
      </c>
      <c r="E1640" s="3264"/>
      <c r="F1640" s="3421" t="s">
        <v>6255</v>
      </c>
      <c r="G1640" s="3264"/>
      <c r="H1640" s="3408">
        <v>1</v>
      </c>
    </row>
    <row r="1641" spans="1:8" s="3408" customFormat="1" ht="15.75" thickBot="1">
      <c r="A1641" s="3421">
        <v>1524</v>
      </c>
      <c r="B1641" s="3421" t="s">
        <v>23276</v>
      </c>
      <c r="C1641" s="3421" t="s">
        <v>23277</v>
      </c>
      <c r="D1641" s="3422" t="s">
        <v>22619</v>
      </c>
      <c r="E1641" s="3264"/>
      <c r="F1641" s="3421" t="s">
        <v>22877</v>
      </c>
      <c r="G1641" s="3264"/>
      <c r="H1641" s="3408">
        <v>1</v>
      </c>
    </row>
    <row r="1642" spans="1:8" s="3408" customFormat="1" ht="15.75" thickBot="1">
      <c r="A1642" s="3421">
        <v>1525</v>
      </c>
      <c r="B1642" s="3421" t="s">
        <v>23274</v>
      </c>
      <c r="C1642" s="3421" t="s">
        <v>23275</v>
      </c>
      <c r="D1642" s="3422" t="s">
        <v>22613</v>
      </c>
      <c r="E1642" s="3264"/>
      <c r="F1642" s="3421" t="s">
        <v>22877</v>
      </c>
      <c r="G1642" s="3264"/>
      <c r="H1642" s="3408">
        <v>1</v>
      </c>
    </row>
    <row r="1643" spans="1:8" s="3408" customFormat="1" ht="15.75" thickBot="1">
      <c r="A1643" s="3421">
        <v>1526</v>
      </c>
      <c r="B1643" s="3421" t="s">
        <v>23272</v>
      </c>
      <c r="C1643" s="3421" t="s">
        <v>23273</v>
      </c>
      <c r="D1643" s="3422" t="s">
        <v>22840</v>
      </c>
      <c r="E1643" s="3264"/>
      <c r="F1643" s="3421" t="s">
        <v>22877</v>
      </c>
      <c r="G1643" s="3264"/>
      <c r="H1643" s="3408">
        <v>1</v>
      </c>
    </row>
    <row r="1644" spans="1:8" s="3408" customFormat="1" ht="15.75" thickBot="1">
      <c r="A1644" s="3421">
        <v>1527</v>
      </c>
      <c r="B1644" s="3421" t="s">
        <v>23270</v>
      </c>
      <c r="C1644" s="3421" t="s">
        <v>23271</v>
      </c>
      <c r="D1644" s="3422" t="s">
        <v>22631</v>
      </c>
      <c r="E1644" s="3264"/>
      <c r="F1644" s="3421" t="s">
        <v>22877</v>
      </c>
      <c r="G1644" s="3264"/>
      <c r="H1644" s="3408">
        <v>1</v>
      </c>
    </row>
    <row r="1645" spans="1:8" s="3408" customFormat="1" ht="15.75" thickBot="1">
      <c r="A1645" s="3421">
        <v>1528</v>
      </c>
      <c r="B1645" s="3421" t="s">
        <v>23268</v>
      </c>
      <c r="C1645" s="3421" t="s">
        <v>23269</v>
      </c>
      <c r="D1645" s="3422" t="s">
        <v>22613</v>
      </c>
      <c r="E1645" s="3264"/>
      <c r="F1645" s="3421" t="s">
        <v>22877</v>
      </c>
      <c r="G1645" s="3264"/>
      <c r="H1645" s="3408">
        <v>1</v>
      </c>
    </row>
    <row r="1646" spans="1:8" s="3408" customFormat="1" ht="15.75" thickBot="1">
      <c r="A1646" s="3421">
        <v>1529</v>
      </c>
      <c r="B1646" s="3421" t="s">
        <v>23266</v>
      </c>
      <c r="C1646" s="3421" t="s">
        <v>23267</v>
      </c>
      <c r="D1646" s="3422" t="s">
        <v>22619</v>
      </c>
      <c r="E1646" s="3264"/>
      <c r="F1646" s="3421" t="s">
        <v>22877</v>
      </c>
      <c r="G1646" s="3264"/>
      <c r="H1646" s="3408">
        <v>1</v>
      </c>
    </row>
    <row r="1647" spans="1:8" s="3408" customFormat="1" ht="15.75" thickBot="1">
      <c r="A1647" s="3421">
        <v>1530</v>
      </c>
      <c r="B1647" s="3421" t="s">
        <v>23264</v>
      </c>
      <c r="C1647" s="3421" t="s">
        <v>23265</v>
      </c>
      <c r="D1647" s="3422" t="s">
        <v>22606</v>
      </c>
      <c r="E1647" s="3264"/>
      <c r="F1647" s="3421" t="s">
        <v>22877</v>
      </c>
      <c r="G1647" s="3264"/>
      <c r="H1647" s="3408">
        <v>1</v>
      </c>
    </row>
    <row r="1648" spans="1:8" s="3408" customFormat="1" ht="15.75" thickBot="1">
      <c r="A1648" s="3421">
        <v>1531</v>
      </c>
      <c r="B1648" s="3421" t="s">
        <v>23262</v>
      </c>
      <c r="C1648" s="3421" t="s">
        <v>23263</v>
      </c>
      <c r="D1648" s="3422" t="s">
        <v>22631</v>
      </c>
      <c r="E1648" s="3264"/>
      <c r="F1648" s="3421" t="s">
        <v>22877</v>
      </c>
      <c r="G1648" s="3264"/>
      <c r="H1648" s="3408">
        <v>1</v>
      </c>
    </row>
    <row r="1649" spans="1:8" s="3408" customFormat="1" ht="15.75" thickBot="1">
      <c r="A1649" s="3421">
        <v>1532</v>
      </c>
      <c r="B1649" s="3421" t="s">
        <v>23260</v>
      </c>
      <c r="C1649" s="3421" t="s">
        <v>23261</v>
      </c>
      <c r="D1649" s="3422" t="s">
        <v>22631</v>
      </c>
      <c r="E1649" s="3264" t="s">
        <v>27788</v>
      </c>
      <c r="F1649" s="3421" t="s">
        <v>22877</v>
      </c>
      <c r="G1649" s="3264"/>
      <c r="H1649" s="3408">
        <v>1</v>
      </c>
    </row>
    <row r="1650" spans="1:8" s="3408" customFormat="1" ht="15.75" thickBot="1">
      <c r="A1650" s="3421">
        <v>1533</v>
      </c>
      <c r="B1650" s="3421" t="s">
        <v>23258</v>
      </c>
      <c r="C1650" s="3421" t="s">
        <v>23259</v>
      </c>
      <c r="D1650" s="3422" t="s">
        <v>22613</v>
      </c>
      <c r="E1650" s="3264"/>
      <c r="F1650" s="3421" t="s">
        <v>22877</v>
      </c>
      <c r="G1650" s="3264"/>
    </row>
    <row r="1651" spans="1:8" s="3408" customFormat="1" ht="15.75" thickBot="1">
      <c r="A1651" s="3421">
        <v>1534</v>
      </c>
      <c r="B1651" s="3421" t="s">
        <v>23256</v>
      </c>
      <c r="C1651" s="3421" t="s">
        <v>23257</v>
      </c>
      <c r="D1651" s="3422" t="s">
        <v>22619</v>
      </c>
      <c r="E1651" s="3264"/>
      <c r="F1651" s="3421" t="s">
        <v>22877</v>
      </c>
      <c r="G1651" s="3264"/>
    </row>
    <row r="1652" spans="1:8" s="3408" customFormat="1" ht="15.75" thickBot="1">
      <c r="A1652" s="3421">
        <v>1535</v>
      </c>
      <c r="B1652" s="3421" t="s">
        <v>23254</v>
      </c>
      <c r="C1652" s="3421" t="s">
        <v>23255</v>
      </c>
      <c r="D1652" s="3422" t="s">
        <v>22612</v>
      </c>
      <c r="E1652" s="3264"/>
      <c r="F1652" s="3421" t="s">
        <v>22877</v>
      </c>
      <c r="G1652" s="3264"/>
    </row>
    <row r="1653" spans="1:8" s="3408" customFormat="1" ht="15.75" thickBot="1">
      <c r="A1653" s="3421">
        <v>1536</v>
      </c>
      <c r="B1653" s="3421" t="s">
        <v>23252</v>
      </c>
      <c r="C1653" s="3421" t="s">
        <v>23253</v>
      </c>
      <c r="D1653" s="3422" t="s">
        <v>22619</v>
      </c>
      <c r="E1653" s="3264" t="s">
        <v>27788</v>
      </c>
      <c r="F1653" s="3421" t="s">
        <v>22877</v>
      </c>
      <c r="G1653" s="3264"/>
      <c r="H1653" s="3408">
        <v>1</v>
      </c>
    </row>
    <row r="1654" spans="1:8" s="3408" customFormat="1" ht="15.75" thickBot="1">
      <c r="A1654" s="3421">
        <v>1537</v>
      </c>
      <c r="B1654" s="3421" t="s">
        <v>23070</v>
      </c>
      <c r="C1654" s="3421" t="s">
        <v>23251</v>
      </c>
      <c r="D1654" s="3422" t="s">
        <v>22612</v>
      </c>
      <c r="E1654" s="3264" t="s">
        <v>22598</v>
      </c>
      <c r="F1654" s="3421" t="s">
        <v>22877</v>
      </c>
      <c r="G1654" s="3264"/>
      <c r="H1654" s="3408">
        <v>1</v>
      </c>
    </row>
    <row r="1655" spans="1:8" s="3408" customFormat="1" ht="15.75" thickBot="1">
      <c r="A1655" s="3421">
        <v>1538</v>
      </c>
      <c r="B1655" s="3421" t="s">
        <v>23249</v>
      </c>
      <c r="C1655" s="3421" t="s">
        <v>23250</v>
      </c>
      <c r="D1655" s="3422" t="s">
        <v>22631</v>
      </c>
      <c r="E1655" s="3264"/>
      <c r="F1655" s="3421" t="s">
        <v>22877</v>
      </c>
      <c r="G1655" s="3264"/>
      <c r="H1655" s="3408">
        <v>1</v>
      </c>
    </row>
    <row r="1656" spans="1:8" s="3408" customFormat="1" ht="15.75" thickBot="1">
      <c r="A1656" s="3421">
        <v>1539</v>
      </c>
      <c r="B1656" s="3421" t="s">
        <v>23247</v>
      </c>
      <c r="C1656" s="3421" t="s">
        <v>23248</v>
      </c>
      <c r="D1656" s="3422" t="s">
        <v>22612</v>
      </c>
      <c r="E1656" s="3264"/>
      <c r="F1656" s="3421" t="s">
        <v>22877</v>
      </c>
      <c r="G1656" s="3264"/>
      <c r="H1656" s="3408">
        <v>1</v>
      </c>
    </row>
    <row r="1657" spans="1:8" s="3408" customFormat="1" ht="15.75" thickBot="1">
      <c r="A1657" s="3421">
        <v>1540</v>
      </c>
      <c r="B1657" s="3421" t="s">
        <v>23245</v>
      </c>
      <c r="C1657" s="3421" t="s">
        <v>23246</v>
      </c>
      <c r="D1657" s="3422" t="s">
        <v>22612</v>
      </c>
      <c r="E1657" s="3313"/>
      <c r="F1657" s="3421" t="s">
        <v>22877</v>
      </c>
      <c r="G1657" s="3264"/>
      <c r="H1657" s="3408">
        <v>1</v>
      </c>
    </row>
    <row r="1658" spans="1:8" s="3408" customFormat="1" ht="15.75" thickBot="1">
      <c r="A1658" s="3421">
        <v>1541</v>
      </c>
      <c r="B1658" s="3421" t="s">
        <v>23243</v>
      </c>
      <c r="C1658" s="3421" t="s">
        <v>23244</v>
      </c>
      <c r="D1658" s="3422" t="s">
        <v>22840</v>
      </c>
      <c r="E1658" s="3264"/>
      <c r="F1658" s="3421" t="s">
        <v>6255</v>
      </c>
      <c r="G1658" s="3264"/>
    </row>
    <row r="1659" spans="1:8" s="3408" customFormat="1" ht="15.75" thickBot="1">
      <c r="A1659" s="3421">
        <v>1542</v>
      </c>
      <c r="B1659" s="3421" t="s">
        <v>23241</v>
      </c>
      <c r="C1659" s="3421" t="s">
        <v>23242</v>
      </c>
      <c r="D1659" s="3422" t="s">
        <v>23000</v>
      </c>
      <c r="E1659" s="3264"/>
      <c r="F1659" s="3421" t="s">
        <v>22877</v>
      </c>
      <c r="G1659" s="3264"/>
    </row>
    <row r="1660" spans="1:8" s="3408" customFormat="1" ht="15.75" thickBot="1">
      <c r="A1660" s="3421">
        <v>1543</v>
      </c>
      <c r="B1660" s="3421" t="s">
        <v>23239</v>
      </c>
      <c r="C1660" s="3421" t="s">
        <v>23240</v>
      </c>
      <c r="D1660" s="3422" t="s">
        <v>22612</v>
      </c>
      <c r="E1660" s="3264"/>
      <c r="F1660" s="3421" t="s">
        <v>6255</v>
      </c>
      <c r="G1660" s="3264"/>
    </row>
    <row r="1661" spans="1:8" s="3408" customFormat="1" ht="15.75" thickBot="1">
      <c r="A1661" s="3421">
        <v>1544</v>
      </c>
      <c r="B1661" s="3421" t="s">
        <v>23237</v>
      </c>
      <c r="C1661" s="3421" t="s">
        <v>23238</v>
      </c>
      <c r="D1661" s="3422" t="s">
        <v>22631</v>
      </c>
      <c r="E1661" s="3264"/>
      <c r="F1661" s="3421" t="s">
        <v>6255</v>
      </c>
      <c r="G1661" s="3264"/>
    </row>
    <row r="1662" spans="1:8" s="3408" customFormat="1" ht="15.75" thickBot="1">
      <c r="A1662" s="3421">
        <v>1545</v>
      </c>
      <c r="B1662" s="3421" t="s">
        <v>23235</v>
      </c>
      <c r="C1662" s="3421" t="s">
        <v>23236</v>
      </c>
      <c r="D1662" s="3422" t="s">
        <v>22619</v>
      </c>
      <c r="E1662" s="3264"/>
      <c r="F1662" s="3421" t="s">
        <v>22877</v>
      </c>
      <c r="G1662" s="3264"/>
    </row>
    <row r="1663" spans="1:8" s="3408" customFormat="1" ht="15.75" thickBot="1">
      <c r="A1663" s="3421">
        <v>1546</v>
      </c>
      <c r="B1663" s="3421" t="s">
        <v>23125</v>
      </c>
      <c r="C1663" s="3421" t="s">
        <v>23234</v>
      </c>
      <c r="D1663" s="3422" t="s">
        <v>22612</v>
      </c>
      <c r="E1663" s="3264" t="s">
        <v>27788</v>
      </c>
      <c r="F1663" s="3421" t="s">
        <v>22877</v>
      </c>
      <c r="G1663" s="3264"/>
      <c r="H1663" s="3408">
        <v>1</v>
      </c>
    </row>
    <row r="1664" spans="1:8" s="3408" customFormat="1" ht="15.75" thickBot="1">
      <c r="A1664" s="3421">
        <v>1547</v>
      </c>
      <c r="B1664" s="3421" t="s">
        <v>23232</v>
      </c>
      <c r="C1664" s="3421" t="s">
        <v>23233</v>
      </c>
      <c r="D1664" s="3422" t="s">
        <v>22631</v>
      </c>
      <c r="E1664" s="3264" t="s">
        <v>22598</v>
      </c>
      <c r="F1664" s="3421" t="s">
        <v>22877</v>
      </c>
      <c r="G1664" s="3264"/>
      <c r="H1664" s="3408">
        <v>1</v>
      </c>
    </row>
    <row r="1665" spans="1:8" s="3408" customFormat="1" ht="15.75" thickBot="1">
      <c r="A1665" s="3421">
        <v>1548</v>
      </c>
      <c r="B1665" s="3421" t="s">
        <v>23230</v>
      </c>
      <c r="C1665" s="3421" t="s">
        <v>23231</v>
      </c>
      <c r="D1665" s="3422" t="s">
        <v>22631</v>
      </c>
      <c r="E1665" s="3264"/>
      <c r="F1665" s="3421" t="s">
        <v>22877</v>
      </c>
      <c r="G1665" s="3264"/>
    </row>
    <row r="1666" spans="1:8" s="3408" customFormat="1" ht="15.75" thickBot="1">
      <c r="A1666" s="3421">
        <v>1549</v>
      </c>
      <c r="B1666" s="3421" t="s">
        <v>23228</v>
      </c>
      <c r="C1666" s="3421" t="s">
        <v>23229</v>
      </c>
      <c r="D1666" s="3422" t="s">
        <v>22995</v>
      </c>
      <c r="E1666" s="3313"/>
      <c r="F1666" s="3421" t="s">
        <v>22877</v>
      </c>
      <c r="G1666" s="3264"/>
      <c r="H1666" s="3408">
        <v>1</v>
      </c>
    </row>
    <row r="1667" spans="1:8" s="3408" customFormat="1" ht="15.75" thickBot="1">
      <c r="A1667" s="3421">
        <v>1550</v>
      </c>
      <c r="B1667" s="3421" t="s">
        <v>23226</v>
      </c>
      <c r="C1667" s="3421" t="s">
        <v>23227</v>
      </c>
      <c r="D1667" s="3422" t="s">
        <v>22612</v>
      </c>
      <c r="E1667" s="3264"/>
      <c r="F1667" s="3421" t="s">
        <v>22877</v>
      </c>
      <c r="G1667" s="3264"/>
    </row>
    <row r="1668" spans="1:8" s="3408" customFormat="1" ht="15.75" thickBot="1">
      <c r="A1668" s="3421">
        <v>1551</v>
      </c>
      <c r="B1668" s="3421" t="s">
        <v>23224</v>
      </c>
      <c r="C1668" s="3421" t="s">
        <v>23225</v>
      </c>
      <c r="D1668" s="3422" t="s">
        <v>22612</v>
      </c>
      <c r="E1668" s="3264" t="s">
        <v>22626</v>
      </c>
      <c r="F1668" s="3421" t="s">
        <v>22877</v>
      </c>
      <c r="G1668" s="3264"/>
      <c r="H1668" s="3408">
        <v>1</v>
      </c>
    </row>
    <row r="1669" spans="1:8" s="3408" customFormat="1" ht="15.75" thickBot="1">
      <c r="A1669" s="3421">
        <v>1552</v>
      </c>
      <c r="B1669" s="3421" t="s">
        <v>23222</v>
      </c>
      <c r="C1669" s="3421" t="s">
        <v>23223</v>
      </c>
      <c r="D1669" s="3422" t="s">
        <v>22613</v>
      </c>
      <c r="E1669" s="3264" t="s">
        <v>27788</v>
      </c>
      <c r="F1669" s="3421" t="s">
        <v>22877</v>
      </c>
      <c r="G1669" s="3264"/>
      <c r="H1669" s="3408">
        <v>1</v>
      </c>
    </row>
    <row r="1670" spans="1:8" s="3408" customFormat="1" ht="15.75" thickBot="1">
      <c r="A1670" s="3421">
        <v>1553</v>
      </c>
      <c r="B1670" s="3421" t="s">
        <v>23220</v>
      </c>
      <c r="C1670" s="3421" t="s">
        <v>23221</v>
      </c>
      <c r="D1670" s="3422" t="s">
        <v>22602</v>
      </c>
      <c r="E1670" s="3264" t="s">
        <v>27788</v>
      </c>
      <c r="F1670" s="3421" t="s">
        <v>22877</v>
      </c>
      <c r="G1670" s="3264"/>
      <c r="H1670" s="3408">
        <v>1</v>
      </c>
    </row>
    <row r="1671" spans="1:8" s="3408" customFormat="1" ht="15.75" thickBot="1">
      <c r="A1671" s="3421">
        <v>1554</v>
      </c>
      <c r="B1671" s="3421" t="s">
        <v>23218</v>
      </c>
      <c r="C1671" s="3421" t="s">
        <v>23219</v>
      </c>
      <c r="D1671" s="3422" t="s">
        <v>22612</v>
      </c>
      <c r="E1671" s="3264"/>
      <c r="F1671" s="3421" t="s">
        <v>22877</v>
      </c>
      <c r="G1671" s="3264"/>
    </row>
    <row r="1672" spans="1:8" s="3408" customFormat="1" ht="15.75" thickBot="1">
      <c r="A1672" s="3421">
        <v>1555</v>
      </c>
      <c r="B1672" s="3421" t="s">
        <v>23216</v>
      </c>
      <c r="C1672" s="3421" t="s">
        <v>23217</v>
      </c>
      <c r="D1672" s="3422" t="s">
        <v>22606</v>
      </c>
      <c r="E1672" s="3264"/>
      <c r="F1672" s="3421" t="s">
        <v>22877</v>
      </c>
      <c r="G1672" s="3264"/>
    </row>
    <row r="1673" spans="1:8" s="3408" customFormat="1" ht="15.75" thickBot="1">
      <c r="A1673" s="3421">
        <v>1556</v>
      </c>
      <c r="B1673" s="3421" t="s">
        <v>23214</v>
      </c>
      <c r="C1673" s="3421" t="s">
        <v>23215</v>
      </c>
      <c r="D1673" s="3422" t="s">
        <v>22612</v>
      </c>
      <c r="E1673" s="3264" t="s">
        <v>27788</v>
      </c>
      <c r="F1673" s="3421" t="s">
        <v>22877</v>
      </c>
      <c r="G1673" s="3264"/>
      <c r="H1673" s="3408">
        <v>1</v>
      </c>
    </row>
    <row r="1674" spans="1:8" s="3408" customFormat="1" ht="15.75" thickBot="1">
      <c r="A1674" s="3421">
        <v>1557</v>
      </c>
      <c r="B1674" s="3421" t="s">
        <v>23212</v>
      </c>
      <c r="C1674" s="3421" t="s">
        <v>23213</v>
      </c>
      <c r="D1674" s="3422" t="s">
        <v>22631</v>
      </c>
      <c r="E1674" s="3264" t="s">
        <v>22598</v>
      </c>
      <c r="F1674" s="3421" t="s">
        <v>22877</v>
      </c>
      <c r="G1674" s="3264"/>
      <c r="H1674" s="3408">
        <v>1</v>
      </c>
    </row>
    <row r="1675" spans="1:8" s="3408" customFormat="1" ht="15.75" thickBot="1">
      <c r="A1675" s="3421">
        <v>1558</v>
      </c>
      <c r="B1675" s="3421" t="s">
        <v>23210</v>
      </c>
      <c r="C1675" s="3421" t="s">
        <v>23211</v>
      </c>
      <c r="D1675" s="3422" t="s">
        <v>22613</v>
      </c>
      <c r="E1675" s="3264" t="s">
        <v>27788</v>
      </c>
      <c r="F1675" s="3421" t="s">
        <v>22877</v>
      </c>
      <c r="G1675" s="3264"/>
      <c r="H1675" s="3408">
        <v>1</v>
      </c>
    </row>
    <row r="1676" spans="1:8" s="3408" customFormat="1" ht="15.75" thickBot="1">
      <c r="A1676" s="3421">
        <v>1559</v>
      </c>
      <c r="B1676" s="3421" t="s">
        <v>23208</v>
      </c>
      <c r="C1676" s="3421" t="s">
        <v>23209</v>
      </c>
      <c r="D1676" s="3422" t="s">
        <v>22619</v>
      </c>
      <c r="E1676" s="3264"/>
      <c r="F1676" s="3421" t="s">
        <v>22877</v>
      </c>
      <c r="G1676" s="3264"/>
    </row>
    <row r="1677" spans="1:8" s="3408" customFormat="1" ht="15.75" thickBot="1">
      <c r="A1677" s="3421">
        <v>1560</v>
      </c>
      <c r="B1677" s="3421" t="s">
        <v>23206</v>
      </c>
      <c r="C1677" s="3421" t="s">
        <v>23207</v>
      </c>
      <c r="D1677" s="3422" t="s">
        <v>22613</v>
      </c>
      <c r="E1677" s="3264"/>
      <c r="F1677" s="3421" t="s">
        <v>22877</v>
      </c>
      <c r="G1677" s="3264"/>
    </row>
    <row r="1678" spans="1:8" s="3408" customFormat="1" ht="15.75" thickBot="1">
      <c r="A1678" s="3421">
        <v>1561</v>
      </c>
      <c r="B1678" s="3421" t="s">
        <v>23204</v>
      </c>
      <c r="C1678" s="3421" t="s">
        <v>23205</v>
      </c>
      <c r="D1678" s="3422" t="s">
        <v>22613</v>
      </c>
      <c r="E1678" s="3264"/>
      <c r="F1678" s="3421" t="s">
        <v>6255</v>
      </c>
      <c r="G1678" s="3264"/>
    </row>
    <row r="1679" spans="1:8" s="3408" customFormat="1" ht="15.75" thickBot="1">
      <c r="A1679" s="3421">
        <v>1562</v>
      </c>
      <c r="B1679" s="3421" t="s">
        <v>23202</v>
      </c>
      <c r="C1679" s="3421" t="s">
        <v>23203</v>
      </c>
      <c r="D1679" s="3422" t="s">
        <v>22613</v>
      </c>
      <c r="E1679" s="3264"/>
      <c r="F1679" s="3421" t="s">
        <v>6255</v>
      </c>
      <c r="G1679" s="3264"/>
    </row>
    <row r="1680" spans="1:8" s="3408" customFormat="1" ht="15.75" thickBot="1">
      <c r="A1680" s="3421">
        <v>1563</v>
      </c>
      <c r="B1680" s="3421" t="s">
        <v>23017</v>
      </c>
      <c r="C1680" s="3421" t="s">
        <v>23201</v>
      </c>
      <c r="D1680" s="3422" t="s">
        <v>22613</v>
      </c>
      <c r="E1680" s="3264"/>
      <c r="F1680" s="3421" t="s">
        <v>6255</v>
      </c>
      <c r="G1680" s="3264"/>
    </row>
    <row r="1681" spans="1:7" s="3408" customFormat="1" ht="15.75" thickBot="1">
      <c r="A1681" s="3421">
        <v>1564</v>
      </c>
      <c r="B1681" s="3421" t="s">
        <v>23199</v>
      </c>
      <c r="C1681" s="3421" t="s">
        <v>23200</v>
      </c>
      <c r="D1681" s="3422" t="s">
        <v>22631</v>
      </c>
      <c r="E1681" s="3264"/>
      <c r="F1681" s="3421" t="s">
        <v>6255</v>
      </c>
      <c r="G1681" s="3264"/>
    </row>
    <row r="1682" spans="1:7" s="3408" customFormat="1" ht="15.75" thickBot="1">
      <c r="A1682" s="3421">
        <v>1565</v>
      </c>
      <c r="B1682" s="3421" t="s">
        <v>23197</v>
      </c>
      <c r="C1682" s="3421" t="s">
        <v>23198</v>
      </c>
      <c r="D1682" s="3422" t="s">
        <v>22613</v>
      </c>
      <c r="E1682" s="3264"/>
      <c r="F1682" s="3421" t="s">
        <v>22877</v>
      </c>
      <c r="G1682" s="3264"/>
    </row>
    <row r="1683" spans="1:7" s="3408" customFormat="1" ht="15.75" thickBot="1">
      <c r="A1683" s="3421">
        <v>1566</v>
      </c>
      <c r="B1683" s="3421" t="s">
        <v>23195</v>
      </c>
      <c r="C1683" s="3421" t="s">
        <v>23196</v>
      </c>
      <c r="D1683" s="3422" t="s">
        <v>22840</v>
      </c>
      <c r="E1683" s="3264"/>
      <c r="F1683" s="3421" t="s">
        <v>22877</v>
      </c>
      <c r="G1683" s="3264"/>
    </row>
    <row r="1684" spans="1:7" s="3408" customFormat="1" ht="15.75" thickBot="1">
      <c r="A1684" s="3421">
        <v>1567</v>
      </c>
      <c r="B1684" s="3421" t="s">
        <v>23027</v>
      </c>
      <c r="C1684" s="3421" t="s">
        <v>23194</v>
      </c>
      <c r="D1684" s="3422" t="s">
        <v>22631</v>
      </c>
      <c r="E1684" s="3264"/>
      <c r="F1684" s="3421" t="s">
        <v>6255</v>
      </c>
      <c r="G1684" s="3264"/>
    </row>
    <row r="1685" spans="1:7" s="3408" customFormat="1" ht="15.75" thickBot="1">
      <c r="A1685" s="3421">
        <v>1568</v>
      </c>
      <c r="B1685" s="3421" t="s">
        <v>23192</v>
      </c>
      <c r="C1685" s="3421" t="s">
        <v>23193</v>
      </c>
      <c r="D1685" s="3422" t="s">
        <v>22619</v>
      </c>
      <c r="E1685" s="3264"/>
      <c r="F1685" s="3421" t="s">
        <v>22877</v>
      </c>
      <c r="G1685" s="3264"/>
    </row>
    <row r="1686" spans="1:7" s="3408" customFormat="1" ht="15.75" thickBot="1">
      <c r="A1686" s="3421">
        <v>1569</v>
      </c>
      <c r="B1686" s="3421" t="s">
        <v>23190</v>
      </c>
      <c r="C1686" s="3421" t="s">
        <v>23191</v>
      </c>
      <c r="D1686" s="3422" t="s">
        <v>22612</v>
      </c>
      <c r="E1686" s="3264"/>
      <c r="F1686" s="3421" t="s">
        <v>22877</v>
      </c>
      <c r="G1686" s="3264"/>
    </row>
    <row r="1687" spans="1:7" s="3408" customFormat="1" ht="15.75" thickBot="1">
      <c r="A1687" s="3421">
        <v>1570</v>
      </c>
      <c r="B1687" s="3421" t="s">
        <v>23188</v>
      </c>
      <c r="C1687" s="3421" t="s">
        <v>23189</v>
      </c>
      <c r="D1687" s="3422" t="s">
        <v>22602</v>
      </c>
      <c r="E1687" s="3264"/>
      <c r="F1687" s="3421" t="s">
        <v>22877</v>
      </c>
      <c r="G1687" s="3264"/>
    </row>
    <row r="1688" spans="1:7" s="3408" customFormat="1" ht="15.75" thickBot="1">
      <c r="A1688" s="3421">
        <v>1571</v>
      </c>
      <c r="B1688" s="3421" t="s">
        <v>23141</v>
      </c>
      <c r="C1688" s="3421" t="s">
        <v>23187</v>
      </c>
      <c r="D1688" s="3422" t="s">
        <v>23140</v>
      </c>
      <c r="E1688" s="3264"/>
      <c r="F1688" s="3421" t="s">
        <v>22877</v>
      </c>
      <c r="G1688" s="3264"/>
    </row>
    <row r="1689" spans="1:7" s="3408" customFormat="1" ht="15.75" thickBot="1">
      <c r="A1689" s="3421">
        <v>1572</v>
      </c>
      <c r="B1689" s="3421" t="s">
        <v>23176</v>
      </c>
      <c r="C1689" s="3421" t="s">
        <v>23186</v>
      </c>
      <c r="D1689" s="3422" t="s">
        <v>22631</v>
      </c>
      <c r="E1689" s="3264"/>
      <c r="F1689" s="3421" t="s">
        <v>22877</v>
      </c>
      <c r="G1689" s="3264"/>
    </row>
    <row r="1690" spans="1:7" s="3408" customFormat="1" ht="15.75" thickBot="1">
      <c r="A1690" s="3421">
        <v>1573</v>
      </c>
      <c r="B1690" s="3421" t="s">
        <v>23184</v>
      </c>
      <c r="C1690" s="3421" t="s">
        <v>23185</v>
      </c>
      <c r="D1690" s="3422" t="s">
        <v>22602</v>
      </c>
      <c r="E1690" s="3264"/>
      <c r="F1690" s="3421" t="s">
        <v>22877</v>
      </c>
      <c r="G1690" s="3264"/>
    </row>
    <row r="1691" spans="1:7" s="3408" customFormat="1" ht="15.75" thickBot="1">
      <c r="A1691" s="3421">
        <v>1574</v>
      </c>
      <c r="B1691" s="3421" t="s">
        <v>23182</v>
      </c>
      <c r="C1691" s="3421" t="s">
        <v>23183</v>
      </c>
      <c r="D1691" s="3422" t="s">
        <v>22612</v>
      </c>
      <c r="E1691" s="3264"/>
      <c r="F1691" s="3421" t="s">
        <v>22877</v>
      </c>
      <c r="G1691" s="3264"/>
    </row>
    <row r="1692" spans="1:7" s="3408" customFormat="1" ht="15.75" thickBot="1">
      <c r="A1692" s="3421">
        <v>1575</v>
      </c>
      <c r="B1692" s="3421" t="s">
        <v>23180</v>
      </c>
      <c r="C1692" s="3421" t="s">
        <v>23181</v>
      </c>
      <c r="D1692" s="3422" t="s">
        <v>22631</v>
      </c>
      <c r="E1692" s="3264"/>
      <c r="F1692" s="3421" t="s">
        <v>22877</v>
      </c>
      <c r="G1692" s="3264"/>
    </row>
    <row r="1693" spans="1:7" s="3408" customFormat="1" ht="15.75" thickBot="1">
      <c r="A1693" s="3421">
        <v>1576</v>
      </c>
      <c r="B1693" s="3421" t="s">
        <v>23178</v>
      </c>
      <c r="C1693" s="3421" t="s">
        <v>23179</v>
      </c>
      <c r="D1693" s="3422" t="s">
        <v>22612</v>
      </c>
      <c r="E1693" s="3264"/>
      <c r="F1693" s="3421" t="s">
        <v>22877</v>
      </c>
      <c r="G1693" s="3264"/>
    </row>
    <row r="1694" spans="1:7" s="3408" customFormat="1" ht="15.75" thickBot="1">
      <c r="A1694" s="3421">
        <v>1577</v>
      </c>
      <c r="B1694" s="3421" t="s">
        <v>23176</v>
      </c>
      <c r="C1694" s="3421" t="s">
        <v>23177</v>
      </c>
      <c r="D1694" s="3422" t="s">
        <v>22631</v>
      </c>
      <c r="E1694" s="3264"/>
      <c r="F1694" s="3421" t="s">
        <v>22877</v>
      </c>
      <c r="G1694" s="3264"/>
    </row>
    <row r="1695" spans="1:7" s="3408" customFormat="1" ht="15.75" thickBot="1">
      <c r="A1695" s="3421">
        <v>1578</v>
      </c>
      <c r="B1695" s="3421" t="s">
        <v>23174</v>
      </c>
      <c r="C1695" s="3421" t="s">
        <v>23175</v>
      </c>
      <c r="D1695" s="3422" t="s">
        <v>22995</v>
      </c>
      <c r="E1695" s="3264"/>
      <c r="F1695" s="3421" t="s">
        <v>22877</v>
      </c>
      <c r="G1695" s="3264"/>
    </row>
    <row r="1696" spans="1:7" s="3408" customFormat="1" ht="15.75" thickBot="1">
      <c r="A1696" s="3421">
        <v>1579</v>
      </c>
      <c r="B1696" s="3421" t="s">
        <v>23169</v>
      </c>
      <c r="C1696" s="3421" t="s">
        <v>23173</v>
      </c>
      <c r="D1696" s="3422" t="s">
        <v>23140</v>
      </c>
      <c r="E1696" s="3264"/>
      <c r="F1696" s="3421" t="s">
        <v>22877</v>
      </c>
      <c r="G1696" s="3264"/>
    </row>
    <row r="1697" spans="1:7" s="3408" customFormat="1" ht="15.75" thickBot="1">
      <c r="A1697" s="3421">
        <v>1580</v>
      </c>
      <c r="B1697" s="3421" t="s">
        <v>23157</v>
      </c>
      <c r="C1697" s="3421" t="s">
        <v>23172</v>
      </c>
      <c r="D1697" s="3422" t="s">
        <v>22631</v>
      </c>
      <c r="E1697" s="3264"/>
      <c r="F1697" s="3421" t="s">
        <v>22877</v>
      </c>
      <c r="G1697" s="3264"/>
    </row>
    <row r="1698" spans="1:7" s="3408" customFormat="1" ht="15.75" thickBot="1">
      <c r="A1698" s="3421">
        <v>1581</v>
      </c>
      <c r="B1698" s="3421" t="s">
        <v>23169</v>
      </c>
      <c r="C1698" s="3421" t="s">
        <v>23171</v>
      </c>
      <c r="D1698" s="3422" t="s">
        <v>23140</v>
      </c>
      <c r="E1698" s="3264"/>
      <c r="F1698" s="3421" t="s">
        <v>22877</v>
      </c>
      <c r="G1698" s="3264"/>
    </row>
    <row r="1699" spans="1:7" s="3408" customFormat="1" ht="15.75" thickBot="1">
      <c r="A1699" s="3421">
        <v>1582</v>
      </c>
      <c r="B1699" s="3421" t="s">
        <v>23169</v>
      </c>
      <c r="C1699" s="3421" t="s">
        <v>23170</v>
      </c>
      <c r="D1699" s="3422" t="s">
        <v>23140</v>
      </c>
      <c r="E1699" s="3264"/>
      <c r="F1699" s="3421" t="s">
        <v>22877</v>
      </c>
      <c r="G1699" s="3264"/>
    </row>
    <row r="1700" spans="1:7" s="3408" customFormat="1" ht="15.75" thickBot="1">
      <c r="A1700" s="3421">
        <v>1583</v>
      </c>
      <c r="B1700" s="3421" t="s">
        <v>23168</v>
      </c>
      <c r="C1700" s="3421" t="s">
        <v>27688</v>
      </c>
      <c r="D1700" s="3422" t="s">
        <v>22840</v>
      </c>
      <c r="E1700" s="3264"/>
      <c r="F1700" s="3421" t="s">
        <v>22877</v>
      </c>
      <c r="G1700" s="3264"/>
    </row>
    <row r="1701" spans="1:7" s="3408" customFormat="1" ht="15.75" thickBot="1">
      <c r="A1701" s="3421">
        <v>1584</v>
      </c>
      <c r="B1701" s="3421" t="s">
        <v>23166</v>
      </c>
      <c r="C1701" s="3421" t="s">
        <v>23167</v>
      </c>
      <c r="D1701" s="3422" t="s">
        <v>22602</v>
      </c>
      <c r="E1701" s="3264"/>
      <c r="F1701" s="3421" t="s">
        <v>22877</v>
      </c>
      <c r="G1701" s="3264"/>
    </row>
    <row r="1702" spans="1:7" s="3408" customFormat="1" ht="15.75" thickBot="1">
      <c r="A1702" s="3421">
        <v>1585</v>
      </c>
      <c r="B1702" s="3421" t="s">
        <v>23164</v>
      </c>
      <c r="C1702" s="3421" t="s">
        <v>23165</v>
      </c>
      <c r="D1702" s="3422" t="s">
        <v>22602</v>
      </c>
      <c r="E1702" s="3264"/>
      <c r="F1702" s="3421" t="s">
        <v>22877</v>
      </c>
      <c r="G1702" s="3264"/>
    </row>
    <row r="1703" spans="1:7" s="3408" customFormat="1" ht="15.75" thickBot="1">
      <c r="A1703" s="3421">
        <v>1586</v>
      </c>
      <c r="B1703" s="3421" t="s">
        <v>23161</v>
      </c>
      <c r="C1703" s="3421" t="s">
        <v>23163</v>
      </c>
      <c r="D1703" s="3422" t="s">
        <v>22619</v>
      </c>
      <c r="E1703" s="3264"/>
      <c r="F1703" s="3421" t="s">
        <v>22877</v>
      </c>
      <c r="G1703" s="3264"/>
    </row>
    <row r="1704" spans="1:7" s="3408" customFormat="1" ht="15.75" thickBot="1">
      <c r="A1704" s="3421">
        <v>1587</v>
      </c>
      <c r="B1704" s="3421" t="s">
        <v>23161</v>
      </c>
      <c r="C1704" s="3421" t="s">
        <v>23162</v>
      </c>
      <c r="D1704" s="3422" t="s">
        <v>22619</v>
      </c>
      <c r="E1704" s="3264"/>
      <c r="F1704" s="3421" t="s">
        <v>22877</v>
      </c>
      <c r="G1704" s="3264"/>
    </row>
    <row r="1705" spans="1:7" s="3408" customFormat="1" ht="15.75" thickBot="1">
      <c r="A1705" s="3421">
        <v>1588</v>
      </c>
      <c r="B1705" s="3421" t="s">
        <v>23157</v>
      </c>
      <c r="C1705" s="3421" t="s">
        <v>23160</v>
      </c>
      <c r="D1705" s="3422" t="s">
        <v>22631</v>
      </c>
      <c r="E1705" s="3264"/>
      <c r="F1705" s="3421" t="s">
        <v>22877</v>
      </c>
      <c r="G1705" s="3264"/>
    </row>
    <row r="1706" spans="1:7" s="3408" customFormat="1" ht="15.75" thickBot="1">
      <c r="A1706" s="3421">
        <v>1589</v>
      </c>
      <c r="B1706" s="3421" t="s">
        <v>23157</v>
      </c>
      <c r="C1706" s="3421" t="s">
        <v>23159</v>
      </c>
      <c r="D1706" s="3422" t="s">
        <v>22631</v>
      </c>
      <c r="E1706" s="3264"/>
      <c r="F1706" s="3421" t="s">
        <v>22877</v>
      </c>
      <c r="G1706" s="3264"/>
    </row>
    <row r="1707" spans="1:7" s="3408" customFormat="1" ht="15.75" thickBot="1">
      <c r="A1707" s="3421">
        <v>1590</v>
      </c>
      <c r="B1707" s="3421" t="s">
        <v>23157</v>
      </c>
      <c r="C1707" s="3421" t="s">
        <v>23158</v>
      </c>
      <c r="D1707" s="3422" t="s">
        <v>22631</v>
      </c>
      <c r="E1707" s="3264"/>
      <c r="F1707" s="3421" t="s">
        <v>22877</v>
      </c>
      <c r="G1707" s="3264"/>
    </row>
    <row r="1708" spans="1:7" s="3408" customFormat="1" ht="15.75" thickBot="1">
      <c r="A1708" s="3421">
        <v>1591</v>
      </c>
      <c r="B1708" s="3421" t="s">
        <v>23155</v>
      </c>
      <c r="C1708" s="3421" t="s">
        <v>23156</v>
      </c>
      <c r="D1708" s="3422" t="s">
        <v>22619</v>
      </c>
      <c r="E1708" s="3264"/>
      <c r="F1708" s="3421" t="s">
        <v>22877</v>
      </c>
      <c r="G1708" s="3264"/>
    </row>
    <row r="1709" spans="1:7" s="3408" customFormat="1" ht="15.75" thickBot="1">
      <c r="A1709" s="3421">
        <v>1592</v>
      </c>
      <c r="B1709" s="3421" t="s">
        <v>23152</v>
      </c>
      <c r="C1709" s="3421" t="s">
        <v>23154</v>
      </c>
      <c r="D1709" s="3422" t="s">
        <v>22613</v>
      </c>
      <c r="E1709" s="3264"/>
      <c r="F1709" s="3421" t="s">
        <v>22877</v>
      </c>
      <c r="G1709" s="3264"/>
    </row>
    <row r="1710" spans="1:7" s="3408" customFormat="1" ht="15.75" thickBot="1">
      <c r="A1710" s="3421">
        <v>1593</v>
      </c>
      <c r="B1710" s="3421" t="s">
        <v>23152</v>
      </c>
      <c r="C1710" s="3421" t="s">
        <v>23153</v>
      </c>
      <c r="D1710" s="3422" t="s">
        <v>22613</v>
      </c>
      <c r="E1710" s="3264"/>
      <c r="F1710" s="3421" t="s">
        <v>22877</v>
      </c>
      <c r="G1710" s="3264"/>
    </row>
    <row r="1711" spans="1:7" s="3408" customFormat="1" ht="15.75" thickBot="1">
      <c r="A1711" s="3421">
        <v>1594</v>
      </c>
      <c r="B1711" s="3421" t="s">
        <v>23150</v>
      </c>
      <c r="C1711" s="3421" t="s">
        <v>23151</v>
      </c>
      <c r="D1711" s="3422" t="s">
        <v>22619</v>
      </c>
      <c r="E1711" s="3264"/>
      <c r="F1711" s="3421" t="s">
        <v>22877</v>
      </c>
      <c r="G1711" s="3264"/>
    </row>
    <row r="1712" spans="1:7" s="3408" customFormat="1" ht="15.75" thickBot="1">
      <c r="A1712" s="3421">
        <v>1595</v>
      </c>
      <c r="B1712" s="3421" t="s">
        <v>23148</v>
      </c>
      <c r="C1712" s="3421" t="s">
        <v>23149</v>
      </c>
      <c r="D1712" s="3422" t="s">
        <v>22613</v>
      </c>
      <c r="E1712" s="3264"/>
      <c r="F1712" s="3421" t="s">
        <v>22877</v>
      </c>
      <c r="G1712" s="3264"/>
    </row>
    <row r="1713" spans="1:8" s="3408" customFormat="1" ht="15.75" thickBot="1">
      <c r="A1713" s="3421">
        <v>1596</v>
      </c>
      <c r="B1713" s="3421" t="s">
        <v>23146</v>
      </c>
      <c r="C1713" s="3421" t="s">
        <v>23147</v>
      </c>
      <c r="D1713" s="3422" t="s">
        <v>22613</v>
      </c>
      <c r="E1713" s="3264"/>
      <c r="F1713" s="3421" t="s">
        <v>22877</v>
      </c>
      <c r="G1713" s="3264"/>
    </row>
    <row r="1714" spans="1:8" s="3408" customFormat="1" ht="15.75" thickBot="1">
      <c r="A1714" s="3421">
        <v>1597</v>
      </c>
      <c r="B1714" s="3421" t="s">
        <v>23144</v>
      </c>
      <c r="C1714" s="3421" t="s">
        <v>23145</v>
      </c>
      <c r="D1714" s="3422" t="s">
        <v>23140</v>
      </c>
      <c r="E1714" s="3264" t="s">
        <v>22626</v>
      </c>
      <c r="F1714" s="3421" t="s">
        <v>22877</v>
      </c>
      <c r="G1714" s="3264"/>
      <c r="H1714" s="3408">
        <v>1</v>
      </c>
    </row>
    <row r="1715" spans="1:8" s="3408" customFormat="1" ht="15.75" thickBot="1">
      <c r="A1715" s="3421">
        <v>1598</v>
      </c>
      <c r="B1715" s="3421" t="s">
        <v>23141</v>
      </c>
      <c r="C1715" s="3421" t="s">
        <v>23143</v>
      </c>
      <c r="D1715" s="3422" t="s">
        <v>23140</v>
      </c>
      <c r="E1715" s="3264" t="s">
        <v>27788</v>
      </c>
      <c r="F1715" s="3421" t="s">
        <v>22877</v>
      </c>
      <c r="G1715" s="3264"/>
      <c r="H1715" s="3408">
        <v>1</v>
      </c>
    </row>
    <row r="1716" spans="1:8" s="3408" customFormat="1" ht="15.75" thickBot="1">
      <c r="A1716" s="3421">
        <v>1599</v>
      </c>
      <c r="B1716" s="3421" t="s">
        <v>23141</v>
      </c>
      <c r="C1716" s="3421" t="s">
        <v>23142</v>
      </c>
      <c r="D1716" s="3422" t="s">
        <v>23140</v>
      </c>
      <c r="E1716" s="3265"/>
      <c r="F1716" s="3421" t="s">
        <v>22877</v>
      </c>
      <c r="G1716" s="3264"/>
      <c r="H1716" s="3408">
        <v>1</v>
      </c>
    </row>
    <row r="1717" spans="1:8" s="3408" customFormat="1" ht="15.75" thickBot="1">
      <c r="A1717" s="3421">
        <v>1600</v>
      </c>
      <c r="B1717" s="3421" t="s">
        <v>23137</v>
      </c>
      <c r="C1717" s="3421" t="s">
        <v>23139</v>
      </c>
      <c r="D1717" s="3422" t="s">
        <v>22612</v>
      </c>
      <c r="E1717" s="3264"/>
      <c r="F1717" s="3421" t="s">
        <v>22877</v>
      </c>
      <c r="G1717" s="3264"/>
    </row>
    <row r="1718" spans="1:8" s="3408" customFormat="1" ht="15.75" thickBot="1">
      <c r="A1718" s="3421">
        <v>1601</v>
      </c>
      <c r="B1718" s="3421" t="s">
        <v>23137</v>
      </c>
      <c r="C1718" s="3421" t="s">
        <v>23138</v>
      </c>
      <c r="D1718" s="3422" t="s">
        <v>22612</v>
      </c>
      <c r="E1718" s="3264"/>
      <c r="F1718" s="3421" t="s">
        <v>22877</v>
      </c>
      <c r="G1718" s="3264"/>
    </row>
    <row r="1719" spans="1:8" s="3408" customFormat="1" ht="15.75" thickBot="1">
      <c r="A1719" s="3421">
        <v>1602</v>
      </c>
      <c r="B1719" s="3421" t="s">
        <v>23133</v>
      </c>
      <c r="C1719" s="3421" t="s">
        <v>23136</v>
      </c>
      <c r="D1719" s="3422" t="s">
        <v>22612</v>
      </c>
      <c r="E1719" s="3264"/>
      <c r="F1719" s="3421" t="s">
        <v>22877</v>
      </c>
      <c r="G1719" s="3264"/>
    </row>
    <row r="1720" spans="1:8" s="3408" customFormat="1" ht="15.75" thickBot="1">
      <c r="A1720" s="3421">
        <v>1603</v>
      </c>
      <c r="B1720" s="3421" t="s">
        <v>23133</v>
      </c>
      <c r="C1720" s="3421" t="s">
        <v>23135</v>
      </c>
      <c r="D1720" s="3422" t="s">
        <v>22612</v>
      </c>
      <c r="E1720" s="3265"/>
      <c r="F1720" s="3421" t="s">
        <v>22877</v>
      </c>
      <c r="G1720" s="3264"/>
      <c r="H1720" s="3408">
        <v>1</v>
      </c>
    </row>
    <row r="1721" spans="1:8" s="3408" customFormat="1" ht="15.75" thickBot="1">
      <c r="A1721" s="3421">
        <v>1604</v>
      </c>
      <c r="B1721" s="3421" t="s">
        <v>23133</v>
      </c>
      <c r="C1721" s="3421" t="s">
        <v>23134</v>
      </c>
      <c r="D1721" s="3422" t="s">
        <v>22612</v>
      </c>
      <c r="E1721" s="3265"/>
      <c r="F1721" s="3421" t="s">
        <v>22877</v>
      </c>
      <c r="G1721" s="3264"/>
      <c r="H1721" s="3408">
        <v>1</v>
      </c>
    </row>
    <row r="1722" spans="1:8" s="3408" customFormat="1" ht="15.75" thickBot="1">
      <c r="A1722" s="3421">
        <v>1605</v>
      </c>
      <c r="B1722" s="3421" t="s">
        <v>23131</v>
      </c>
      <c r="C1722" s="3421" t="s">
        <v>23132</v>
      </c>
      <c r="D1722" s="3422" t="s">
        <v>22619</v>
      </c>
      <c r="E1722" s="3266"/>
      <c r="F1722" s="3421" t="s">
        <v>22877</v>
      </c>
      <c r="G1722" s="3264"/>
    </row>
    <row r="1723" spans="1:8" s="3408" customFormat="1" ht="15.75" thickBot="1">
      <c r="A1723" s="3421">
        <v>1606</v>
      </c>
      <c r="B1723" s="3421" t="s">
        <v>23129</v>
      </c>
      <c r="C1723" s="3421" t="s">
        <v>23130</v>
      </c>
      <c r="D1723" s="3422" t="s">
        <v>22613</v>
      </c>
      <c r="E1723" s="3264" t="s">
        <v>27788</v>
      </c>
      <c r="F1723" s="3421" t="s">
        <v>22877</v>
      </c>
      <c r="G1723" s="3264"/>
      <c r="H1723" s="3408">
        <v>1</v>
      </c>
    </row>
    <row r="1724" spans="1:8" s="3408" customFormat="1" ht="15.75" thickBot="1">
      <c r="A1724" s="3421">
        <v>1607</v>
      </c>
      <c r="B1724" s="3421" t="s">
        <v>23127</v>
      </c>
      <c r="C1724" s="3421" t="s">
        <v>23128</v>
      </c>
      <c r="D1724" s="3422" t="s">
        <v>22613</v>
      </c>
      <c r="E1724" s="3264" t="s">
        <v>22598</v>
      </c>
      <c r="F1724" s="3421" t="s">
        <v>22877</v>
      </c>
      <c r="G1724" s="3264"/>
      <c r="H1724" s="3408">
        <v>1</v>
      </c>
    </row>
    <row r="1725" spans="1:8" s="3408" customFormat="1" ht="15.75" thickBot="1">
      <c r="A1725" s="3421">
        <v>1608</v>
      </c>
      <c r="B1725" s="3421" t="s">
        <v>23125</v>
      </c>
      <c r="C1725" s="3421" t="s">
        <v>23126</v>
      </c>
      <c r="D1725" s="3422" t="s">
        <v>22612</v>
      </c>
      <c r="E1725" s="3264" t="s">
        <v>27788</v>
      </c>
      <c r="F1725" s="3421" t="s">
        <v>22877</v>
      </c>
      <c r="G1725" s="3264"/>
      <c r="H1725" s="3408">
        <v>1</v>
      </c>
    </row>
    <row r="1726" spans="1:8" s="3408" customFormat="1" ht="15.75" thickBot="1">
      <c r="A1726" s="3421">
        <v>1609</v>
      </c>
      <c r="B1726" s="3421" t="s">
        <v>23123</v>
      </c>
      <c r="C1726" s="3421" t="s">
        <v>23124</v>
      </c>
      <c r="D1726" s="3422" t="s">
        <v>22612</v>
      </c>
      <c r="E1726" s="3265"/>
      <c r="F1726" s="3421" t="s">
        <v>22877</v>
      </c>
      <c r="G1726" s="3264"/>
      <c r="H1726" s="3408">
        <v>1</v>
      </c>
    </row>
    <row r="1727" spans="1:8" s="3408" customFormat="1" ht="15.75" thickBot="1">
      <c r="A1727" s="3421">
        <v>1610</v>
      </c>
      <c r="B1727" s="3421" t="s">
        <v>23121</v>
      </c>
      <c r="C1727" s="3421" t="s">
        <v>23122</v>
      </c>
      <c r="D1727" s="3422" t="s">
        <v>22619</v>
      </c>
      <c r="E1727" s="3264"/>
      <c r="F1727" s="3421" t="s">
        <v>22877</v>
      </c>
      <c r="G1727" s="3264"/>
    </row>
    <row r="1728" spans="1:8" s="3408" customFormat="1" ht="15.75" thickBot="1">
      <c r="A1728" s="3421">
        <v>1611</v>
      </c>
      <c r="B1728" s="3421" t="s">
        <v>23119</v>
      </c>
      <c r="C1728" s="3421" t="s">
        <v>23120</v>
      </c>
      <c r="D1728" s="3422" t="s">
        <v>22619</v>
      </c>
      <c r="E1728" s="3265"/>
      <c r="F1728" s="3421" t="s">
        <v>22877</v>
      </c>
      <c r="G1728" s="3264"/>
      <c r="H1728" s="3408">
        <v>1</v>
      </c>
    </row>
    <row r="1729" spans="1:8" s="3408" customFormat="1" ht="15.75" thickBot="1">
      <c r="A1729" s="3421">
        <v>1612</v>
      </c>
      <c r="B1729" s="3421" t="s">
        <v>23117</v>
      </c>
      <c r="C1729" s="3421" t="s">
        <v>23118</v>
      </c>
      <c r="D1729" s="3422" t="s">
        <v>23000</v>
      </c>
      <c r="E1729" s="3265"/>
      <c r="F1729" s="3421" t="s">
        <v>22877</v>
      </c>
      <c r="G1729" s="3264"/>
      <c r="H1729" s="3408">
        <v>1</v>
      </c>
    </row>
    <row r="1730" spans="1:8" s="3408" customFormat="1" ht="15.75" thickBot="1">
      <c r="A1730" s="3421">
        <v>1613</v>
      </c>
      <c r="B1730" s="3421" t="s">
        <v>23115</v>
      </c>
      <c r="C1730" s="3421" t="s">
        <v>23116</v>
      </c>
      <c r="D1730" s="3422" t="s">
        <v>23000</v>
      </c>
      <c r="E1730" s="3264"/>
      <c r="F1730" s="3421" t="s">
        <v>22877</v>
      </c>
      <c r="G1730" s="3264"/>
    </row>
    <row r="1731" spans="1:8" s="3408" customFormat="1" ht="15.75" thickBot="1">
      <c r="A1731" s="3421">
        <v>1614</v>
      </c>
      <c r="B1731" s="3421" t="s">
        <v>23112</v>
      </c>
      <c r="C1731" s="3421" t="s">
        <v>23114</v>
      </c>
      <c r="D1731" s="3422" t="s">
        <v>22613</v>
      </c>
      <c r="E1731" s="3265"/>
      <c r="F1731" s="3421" t="s">
        <v>22877</v>
      </c>
      <c r="G1731" s="3264"/>
      <c r="H1731" s="3408">
        <v>1</v>
      </c>
    </row>
    <row r="1732" spans="1:8" s="3408" customFormat="1" ht="15.75" thickBot="1">
      <c r="A1732" s="3421">
        <v>1615</v>
      </c>
      <c r="B1732" s="3421" t="s">
        <v>23112</v>
      </c>
      <c r="C1732" s="3421" t="s">
        <v>23113</v>
      </c>
      <c r="D1732" s="3422" t="s">
        <v>22613</v>
      </c>
      <c r="E1732" s="3265"/>
      <c r="F1732" s="3421" t="s">
        <v>22877</v>
      </c>
      <c r="G1732" s="3264"/>
      <c r="H1732" s="3408">
        <v>1</v>
      </c>
    </row>
    <row r="1733" spans="1:8" s="3408" customFormat="1" ht="15.75" thickBot="1">
      <c r="A1733" s="3421">
        <v>1616</v>
      </c>
      <c r="B1733" s="3421" t="s">
        <v>23110</v>
      </c>
      <c r="C1733" s="3421" t="s">
        <v>23111</v>
      </c>
      <c r="D1733" s="3422" t="s">
        <v>22613</v>
      </c>
      <c r="E1733" s="3265"/>
      <c r="F1733" s="3421" t="s">
        <v>22877</v>
      </c>
      <c r="G1733" s="3264"/>
      <c r="H1733" s="3408">
        <v>1</v>
      </c>
    </row>
    <row r="1734" spans="1:8" s="3408" customFormat="1" ht="15.75" thickBot="1">
      <c r="A1734" s="3421">
        <v>1617</v>
      </c>
      <c r="B1734" s="3421" t="s">
        <v>23108</v>
      </c>
      <c r="C1734" s="3421" t="s">
        <v>23109</v>
      </c>
      <c r="D1734" s="3422" t="s">
        <v>22612</v>
      </c>
      <c r="E1734" s="3264"/>
      <c r="F1734" s="3421" t="s">
        <v>22877</v>
      </c>
      <c r="G1734" s="3264"/>
    </row>
    <row r="1735" spans="1:8" s="3408" customFormat="1" ht="15.75" thickBot="1">
      <c r="A1735" s="3421">
        <v>1618</v>
      </c>
      <c r="B1735" s="3421" t="s">
        <v>23106</v>
      </c>
      <c r="C1735" s="3421" t="s">
        <v>23107</v>
      </c>
      <c r="D1735" s="3422" t="s">
        <v>22612</v>
      </c>
      <c r="E1735" s="3265"/>
      <c r="F1735" s="3421" t="s">
        <v>6255</v>
      </c>
      <c r="G1735" s="3264"/>
      <c r="H1735" s="3408">
        <v>1</v>
      </c>
    </row>
    <row r="1736" spans="1:8" s="3408" customFormat="1" ht="15.75" thickBot="1">
      <c r="A1736" s="3421">
        <v>1619</v>
      </c>
      <c r="B1736" s="3421" t="s">
        <v>23104</v>
      </c>
      <c r="C1736" s="3421" t="s">
        <v>23105</v>
      </c>
      <c r="D1736" s="3422" t="s">
        <v>22631</v>
      </c>
      <c r="E1736" s="3264"/>
      <c r="F1736" s="3421" t="s">
        <v>22877</v>
      </c>
      <c r="G1736" s="3264"/>
    </row>
    <row r="1737" spans="1:8" s="3408" customFormat="1" ht="15.75" thickBot="1">
      <c r="A1737" s="3421">
        <v>1620</v>
      </c>
      <c r="B1737" s="3421" t="s">
        <v>23102</v>
      </c>
      <c r="C1737" s="3421" t="s">
        <v>23103</v>
      </c>
      <c r="D1737" s="3422" t="s">
        <v>22631</v>
      </c>
      <c r="E1737" s="3264"/>
      <c r="F1737" s="3421" t="s">
        <v>22877</v>
      </c>
      <c r="G1737" s="3264"/>
    </row>
    <row r="1738" spans="1:8" s="3408" customFormat="1" ht="15.75" thickBot="1">
      <c r="A1738" s="3421">
        <v>1621</v>
      </c>
      <c r="B1738" s="3421" t="s">
        <v>23100</v>
      </c>
      <c r="C1738" s="3421" t="s">
        <v>23101</v>
      </c>
      <c r="D1738" s="3422" t="s">
        <v>22613</v>
      </c>
      <c r="E1738" s="3264" t="s">
        <v>27788</v>
      </c>
      <c r="F1738" s="3421" t="s">
        <v>22877</v>
      </c>
      <c r="G1738" s="3264"/>
      <c r="H1738" s="3408">
        <v>1</v>
      </c>
    </row>
    <row r="1739" spans="1:8" s="3408" customFormat="1" ht="15.75" thickBot="1">
      <c r="A1739" s="3421">
        <v>1622</v>
      </c>
      <c r="B1739" s="3421" t="s">
        <v>23098</v>
      </c>
      <c r="C1739" s="3421" t="s">
        <v>23099</v>
      </c>
      <c r="D1739" s="3422" t="s">
        <v>22619</v>
      </c>
      <c r="E1739" s="3264"/>
      <c r="F1739" s="3421" t="s">
        <v>6255</v>
      </c>
      <c r="G1739" s="3264"/>
    </row>
    <row r="1740" spans="1:8" s="3408" customFormat="1" ht="15.75" thickBot="1">
      <c r="A1740" s="3421">
        <v>1623</v>
      </c>
      <c r="B1740" s="3421" t="s">
        <v>23096</v>
      </c>
      <c r="C1740" s="3421" t="s">
        <v>23097</v>
      </c>
      <c r="D1740" s="3422" t="s">
        <v>22631</v>
      </c>
      <c r="E1740" s="3264"/>
      <c r="F1740" s="3421" t="s">
        <v>22877</v>
      </c>
      <c r="G1740" s="3264"/>
    </row>
    <row r="1741" spans="1:8" s="3408" customFormat="1" ht="15.75" thickBot="1">
      <c r="A1741" s="3421">
        <v>1624</v>
      </c>
      <c r="B1741" s="3421" t="s">
        <v>23094</v>
      </c>
      <c r="C1741" s="3421" t="s">
        <v>23095</v>
      </c>
      <c r="D1741" s="3422" t="s">
        <v>22612</v>
      </c>
      <c r="E1741" s="3264" t="s">
        <v>27788</v>
      </c>
      <c r="F1741" s="3421" t="s">
        <v>22877</v>
      </c>
      <c r="G1741" s="3264"/>
      <c r="H1741" s="3408">
        <v>1</v>
      </c>
    </row>
    <row r="1742" spans="1:8" s="3408" customFormat="1" ht="15.75" thickBot="1">
      <c r="A1742" s="3421">
        <v>1625</v>
      </c>
      <c r="B1742" s="3421" t="s">
        <v>23092</v>
      </c>
      <c r="C1742" s="3421" t="s">
        <v>23093</v>
      </c>
      <c r="D1742" s="3422" t="s">
        <v>22612</v>
      </c>
      <c r="E1742" s="3265"/>
      <c r="F1742" s="3421" t="s">
        <v>6255</v>
      </c>
      <c r="G1742" s="3264"/>
      <c r="H1742" s="3408">
        <v>1</v>
      </c>
    </row>
    <row r="1743" spans="1:8" s="3408" customFormat="1" ht="15.75" thickBot="1">
      <c r="A1743" s="3421">
        <v>1626</v>
      </c>
      <c r="B1743" s="3421" t="s">
        <v>23090</v>
      </c>
      <c r="C1743" s="3421" t="s">
        <v>23091</v>
      </c>
      <c r="D1743" s="3422" t="s">
        <v>22612</v>
      </c>
      <c r="E1743" s="3264" t="s">
        <v>22598</v>
      </c>
      <c r="F1743" s="3421" t="s">
        <v>22877</v>
      </c>
      <c r="G1743" s="3264"/>
      <c r="H1743" s="3408">
        <v>1</v>
      </c>
    </row>
    <row r="1744" spans="1:8" s="3408" customFormat="1" ht="15.75" thickBot="1">
      <c r="A1744" s="3421">
        <v>1627</v>
      </c>
      <c r="B1744" s="3421" t="s">
        <v>23088</v>
      </c>
      <c r="C1744" s="3421" t="s">
        <v>23089</v>
      </c>
      <c r="D1744" s="3422" t="s">
        <v>22619</v>
      </c>
      <c r="E1744" s="3265"/>
      <c r="F1744" s="3421" t="s">
        <v>6255</v>
      </c>
      <c r="G1744" s="3264"/>
      <c r="H1744" s="3408">
        <v>1</v>
      </c>
    </row>
    <row r="1745" spans="1:8" s="3408" customFormat="1" ht="15.75" thickBot="1">
      <c r="A1745" s="3421">
        <v>1628</v>
      </c>
      <c r="B1745" s="3421" t="s">
        <v>23086</v>
      </c>
      <c r="C1745" s="3421" t="s">
        <v>23087</v>
      </c>
      <c r="D1745" s="3422" t="s">
        <v>22613</v>
      </c>
      <c r="E1745" s="3265"/>
      <c r="F1745" s="3421" t="s">
        <v>6255</v>
      </c>
      <c r="G1745" s="3264"/>
      <c r="H1745" s="3408">
        <v>1</v>
      </c>
    </row>
    <row r="1746" spans="1:8" s="3408" customFormat="1" ht="15.75" thickBot="1">
      <c r="A1746" s="3421">
        <v>1629</v>
      </c>
      <c r="B1746" s="3421" t="s">
        <v>23084</v>
      </c>
      <c r="C1746" s="3421" t="s">
        <v>23085</v>
      </c>
      <c r="D1746" s="3422" t="s">
        <v>22613</v>
      </c>
      <c r="E1746" s="3265"/>
      <c r="F1746" s="3421" t="s">
        <v>22877</v>
      </c>
      <c r="G1746" s="3264"/>
      <c r="H1746" s="3408">
        <v>1</v>
      </c>
    </row>
    <row r="1747" spans="1:8" s="3408" customFormat="1" ht="15.75" thickBot="1">
      <c r="A1747" s="3421">
        <v>1630</v>
      </c>
      <c r="B1747" s="3421" t="s">
        <v>23082</v>
      </c>
      <c r="C1747" s="3421" t="s">
        <v>23083</v>
      </c>
      <c r="D1747" s="3422" t="s">
        <v>22613</v>
      </c>
      <c r="E1747" s="3264"/>
      <c r="F1747" s="3421" t="s">
        <v>6255</v>
      </c>
      <c r="G1747" s="3264"/>
    </row>
    <row r="1748" spans="1:8" s="3408" customFormat="1" ht="15.75" thickBot="1">
      <c r="A1748" s="3421">
        <v>1631</v>
      </c>
      <c r="B1748" s="3421" t="s">
        <v>23080</v>
      </c>
      <c r="C1748" s="3421" t="s">
        <v>23081</v>
      </c>
      <c r="D1748" s="3422" t="s">
        <v>22613</v>
      </c>
      <c r="E1748" s="3264"/>
      <c r="F1748" s="3421" t="s">
        <v>22877</v>
      </c>
      <c r="G1748" s="3264"/>
    </row>
    <row r="1749" spans="1:8" s="3408" customFormat="1" ht="15.75" thickBot="1">
      <c r="A1749" s="3421">
        <v>1632</v>
      </c>
      <c r="B1749" s="3421" t="s">
        <v>23078</v>
      </c>
      <c r="C1749" s="3421" t="s">
        <v>23079</v>
      </c>
      <c r="D1749" s="3422" t="s">
        <v>22613</v>
      </c>
      <c r="E1749" s="3264" t="s">
        <v>22598</v>
      </c>
      <c r="F1749" s="3421" t="s">
        <v>22877</v>
      </c>
      <c r="G1749" s="3264"/>
      <c r="H1749" s="3408">
        <v>1</v>
      </c>
    </row>
    <row r="1750" spans="1:8" s="3408" customFormat="1" ht="15.75" thickBot="1">
      <c r="A1750" s="3421">
        <v>1633</v>
      </c>
      <c r="B1750" s="3421" t="s">
        <v>23076</v>
      </c>
      <c r="C1750" s="3421" t="s">
        <v>23077</v>
      </c>
      <c r="D1750" s="3422" t="s">
        <v>22613</v>
      </c>
      <c r="E1750" s="3264" t="s">
        <v>27788</v>
      </c>
      <c r="F1750" s="3421" t="s">
        <v>22877</v>
      </c>
      <c r="G1750" s="3264"/>
      <c r="H1750" s="3408">
        <v>1</v>
      </c>
    </row>
    <row r="1751" spans="1:8" s="3408" customFormat="1" ht="15.75" thickBot="1">
      <c r="A1751" s="3421">
        <v>1634</v>
      </c>
      <c r="B1751" s="3421" t="s">
        <v>23074</v>
      </c>
      <c r="C1751" s="3421" t="s">
        <v>23075</v>
      </c>
      <c r="D1751" s="3422" t="s">
        <v>22613</v>
      </c>
      <c r="E1751" s="3264" t="s">
        <v>22598</v>
      </c>
      <c r="F1751" s="3421" t="s">
        <v>22877</v>
      </c>
      <c r="G1751" s="3264"/>
      <c r="H1751" s="3408">
        <v>1</v>
      </c>
    </row>
    <row r="1752" spans="1:8" s="3408" customFormat="1" ht="15.75" thickBot="1">
      <c r="A1752" s="3421">
        <v>1635</v>
      </c>
      <c r="B1752" s="3421" t="s">
        <v>23072</v>
      </c>
      <c r="C1752" s="3421" t="s">
        <v>23073</v>
      </c>
      <c r="D1752" s="3422" t="s">
        <v>22613</v>
      </c>
      <c r="E1752" s="3264"/>
      <c r="F1752" s="3421" t="s">
        <v>22877</v>
      </c>
      <c r="G1752" s="3264"/>
    </row>
    <row r="1753" spans="1:8" s="3408" customFormat="1" ht="15.75" thickBot="1">
      <c r="A1753" s="3421">
        <v>1636</v>
      </c>
      <c r="B1753" s="3421" t="s">
        <v>23070</v>
      </c>
      <c r="C1753" s="3421" t="s">
        <v>23071</v>
      </c>
      <c r="D1753" s="3422" t="s">
        <v>22612</v>
      </c>
      <c r="E1753" s="3265"/>
      <c r="F1753" s="3421" t="s">
        <v>22877</v>
      </c>
      <c r="G1753" s="3264"/>
      <c r="H1753" s="3408">
        <v>1</v>
      </c>
    </row>
    <row r="1754" spans="1:8" s="3408" customFormat="1" ht="15.75" thickBot="1">
      <c r="A1754" s="3421">
        <v>1637</v>
      </c>
      <c r="B1754" s="3421" t="s">
        <v>23068</v>
      </c>
      <c r="C1754" s="3421" t="s">
        <v>23069</v>
      </c>
      <c r="D1754" s="3422" t="s">
        <v>22631</v>
      </c>
      <c r="E1754" s="3264" t="s">
        <v>22598</v>
      </c>
      <c r="F1754" s="3421" t="s">
        <v>22877</v>
      </c>
      <c r="G1754" s="3264"/>
      <c r="H1754" s="3408">
        <v>1</v>
      </c>
    </row>
    <row r="1755" spans="1:8" s="3408" customFormat="1" ht="15.75" thickBot="1">
      <c r="A1755" s="3421">
        <v>1638</v>
      </c>
      <c r="B1755" s="3421" t="s">
        <v>23066</v>
      </c>
      <c r="C1755" s="3421" t="s">
        <v>23067</v>
      </c>
      <c r="D1755" s="3422" t="s">
        <v>22631</v>
      </c>
      <c r="E1755" s="3264" t="s">
        <v>22598</v>
      </c>
      <c r="F1755" s="3421" t="s">
        <v>22877</v>
      </c>
      <c r="G1755" s="3264"/>
      <c r="H1755" s="3408">
        <v>1</v>
      </c>
    </row>
    <row r="1756" spans="1:8" s="3408" customFormat="1" ht="15.75" thickBot="1">
      <c r="A1756" s="3421">
        <v>1639</v>
      </c>
      <c r="B1756" s="3421" t="s">
        <v>23064</v>
      </c>
      <c r="C1756" s="3421" t="s">
        <v>23065</v>
      </c>
      <c r="D1756" s="3422" t="s">
        <v>22631</v>
      </c>
      <c r="E1756" s="3264" t="s">
        <v>22598</v>
      </c>
      <c r="F1756" s="3421" t="s">
        <v>22877</v>
      </c>
      <c r="G1756" s="3264"/>
      <c r="H1756" s="3408">
        <v>1</v>
      </c>
    </row>
    <row r="1757" spans="1:8" s="3408" customFormat="1" ht="15.75" thickBot="1">
      <c r="A1757" s="3421">
        <v>1640</v>
      </c>
      <c r="B1757" s="3421" t="s">
        <v>23062</v>
      </c>
      <c r="C1757" s="3421" t="s">
        <v>23063</v>
      </c>
      <c r="D1757" s="3422" t="s">
        <v>22612</v>
      </c>
      <c r="E1757" s="3264"/>
      <c r="F1757" s="3421" t="s">
        <v>22877</v>
      </c>
      <c r="G1757" s="3264"/>
    </row>
    <row r="1758" spans="1:8" s="3408" customFormat="1" ht="15.75" thickBot="1">
      <c r="A1758" s="3421">
        <v>1641</v>
      </c>
      <c r="B1758" s="3421" t="s">
        <v>23060</v>
      </c>
      <c r="C1758" s="3421" t="s">
        <v>23061</v>
      </c>
      <c r="D1758" s="3422" t="s">
        <v>22612</v>
      </c>
      <c r="E1758" s="3264"/>
      <c r="F1758" s="3421" t="s">
        <v>22877</v>
      </c>
      <c r="G1758" s="3264"/>
    </row>
    <row r="1759" spans="1:8" s="3408" customFormat="1" ht="15.75" thickBot="1">
      <c r="A1759" s="3421">
        <v>1642</v>
      </c>
      <c r="B1759" s="3421" t="s">
        <v>23058</v>
      </c>
      <c r="C1759" s="3421" t="s">
        <v>23059</v>
      </c>
      <c r="D1759" s="3422" t="s">
        <v>22612</v>
      </c>
      <c r="E1759" s="3264"/>
      <c r="F1759" s="3421" t="s">
        <v>22877</v>
      </c>
      <c r="G1759" s="3264"/>
    </row>
    <row r="1760" spans="1:8" s="3408" customFormat="1" ht="15.75" thickBot="1">
      <c r="A1760" s="3421">
        <v>1643</v>
      </c>
      <c r="B1760" s="3421" t="s">
        <v>23056</v>
      </c>
      <c r="C1760" s="3421" t="s">
        <v>23057</v>
      </c>
      <c r="D1760" s="3422" t="s">
        <v>22602</v>
      </c>
      <c r="E1760" s="3265"/>
      <c r="F1760" s="3421" t="s">
        <v>22877</v>
      </c>
      <c r="G1760" s="3264"/>
      <c r="H1760" s="3408">
        <v>1</v>
      </c>
    </row>
    <row r="1761" spans="1:8" s="3408" customFormat="1" ht="15.75" thickBot="1">
      <c r="A1761" s="3421">
        <v>1644</v>
      </c>
      <c r="B1761" s="3421" t="s">
        <v>23053</v>
      </c>
      <c r="C1761" s="3421" t="s">
        <v>23055</v>
      </c>
      <c r="D1761" s="3422" t="s">
        <v>22602</v>
      </c>
      <c r="E1761" s="3264"/>
      <c r="F1761" s="3421" t="s">
        <v>22877</v>
      </c>
      <c r="G1761" s="3264"/>
    </row>
    <row r="1762" spans="1:8" s="3408" customFormat="1" ht="15.75" thickBot="1">
      <c r="A1762" s="3421">
        <v>1645</v>
      </c>
      <c r="B1762" s="3421" t="s">
        <v>23053</v>
      </c>
      <c r="C1762" s="3421" t="s">
        <v>23054</v>
      </c>
      <c r="D1762" s="3422" t="s">
        <v>22602</v>
      </c>
      <c r="E1762" s="3264"/>
      <c r="F1762" s="3421" t="s">
        <v>22877</v>
      </c>
      <c r="G1762" s="3264"/>
    </row>
    <row r="1763" spans="1:8" s="3408" customFormat="1" ht="15.75" thickBot="1">
      <c r="A1763" s="3421">
        <v>1646</v>
      </c>
      <c r="B1763" s="3421" t="s">
        <v>23050</v>
      </c>
      <c r="C1763" s="3421" t="s">
        <v>23051</v>
      </c>
      <c r="D1763" s="3422" t="s">
        <v>22631</v>
      </c>
      <c r="E1763" s="3264"/>
      <c r="F1763" s="3421" t="s">
        <v>22877</v>
      </c>
      <c r="G1763" s="3264"/>
    </row>
    <row r="1764" spans="1:8" s="3408" customFormat="1" ht="15.75" thickBot="1">
      <c r="A1764" s="3421">
        <v>1647</v>
      </c>
      <c r="B1764" s="3421" t="s">
        <v>23048</v>
      </c>
      <c r="C1764" s="3421" t="s">
        <v>23049</v>
      </c>
      <c r="D1764" s="3422" t="s">
        <v>22613</v>
      </c>
      <c r="E1764" s="3264"/>
      <c r="F1764" s="3421" t="s">
        <v>22877</v>
      </c>
      <c r="G1764" s="3264"/>
    </row>
    <row r="1765" spans="1:8" s="3408" customFormat="1" ht="15.75" thickBot="1">
      <c r="A1765" s="3421">
        <v>1648</v>
      </c>
      <c r="B1765" s="3421" t="s">
        <v>23046</v>
      </c>
      <c r="C1765" s="3421" t="s">
        <v>23047</v>
      </c>
      <c r="D1765" s="3422" t="s">
        <v>22613</v>
      </c>
      <c r="E1765" s="3264"/>
      <c r="F1765" s="3421" t="s">
        <v>6255</v>
      </c>
      <c r="G1765" s="3264"/>
    </row>
    <row r="1766" spans="1:8" s="3408" customFormat="1" ht="15.75" thickBot="1">
      <c r="A1766" s="3421">
        <v>1649</v>
      </c>
      <c r="B1766" s="3421" t="s">
        <v>23044</v>
      </c>
      <c r="C1766" s="3421" t="s">
        <v>23045</v>
      </c>
      <c r="D1766" s="3422" t="s">
        <v>22631</v>
      </c>
      <c r="E1766" s="3264"/>
      <c r="F1766" s="3421" t="s">
        <v>22877</v>
      </c>
      <c r="G1766" s="3264"/>
    </row>
    <row r="1767" spans="1:8" s="3408" customFormat="1" ht="15.75" thickBot="1">
      <c r="A1767" s="3421">
        <v>1650</v>
      </c>
      <c r="B1767" s="3421" t="s">
        <v>23042</v>
      </c>
      <c r="C1767" s="3421" t="s">
        <v>23043</v>
      </c>
      <c r="D1767" s="3422" t="s">
        <v>22619</v>
      </c>
      <c r="E1767" s="3264"/>
      <c r="F1767" s="3421" t="s">
        <v>22877</v>
      </c>
      <c r="G1767" s="3264"/>
    </row>
    <row r="1768" spans="1:8" s="3408" customFormat="1" ht="15.75" thickBot="1">
      <c r="A1768" s="3421">
        <v>1651</v>
      </c>
      <c r="B1768" s="3421" t="s">
        <v>23039</v>
      </c>
      <c r="C1768" s="3421" t="s">
        <v>23040</v>
      </c>
      <c r="D1768" s="3422" t="s">
        <v>22840</v>
      </c>
      <c r="E1768" s="3264"/>
      <c r="F1768" s="3421" t="s">
        <v>22877</v>
      </c>
      <c r="G1768" s="3264"/>
    </row>
    <row r="1769" spans="1:8" s="3408" customFormat="1" ht="15.75" thickBot="1">
      <c r="A1769" s="3421">
        <v>1652</v>
      </c>
      <c r="B1769" s="3421" t="s">
        <v>23037</v>
      </c>
      <c r="C1769" s="3421" t="s">
        <v>23038</v>
      </c>
      <c r="D1769" s="3422" t="s">
        <v>22606</v>
      </c>
      <c r="E1769" s="3264"/>
      <c r="F1769" s="3421" t="s">
        <v>22877</v>
      </c>
      <c r="G1769" s="3264"/>
    </row>
    <row r="1770" spans="1:8" s="3408" customFormat="1" ht="15.75" thickBot="1">
      <c r="A1770" s="3421">
        <v>1653</v>
      </c>
      <c r="B1770" s="3421" t="s">
        <v>23035</v>
      </c>
      <c r="C1770" s="3421" t="s">
        <v>23036</v>
      </c>
      <c r="D1770" s="3422" t="s">
        <v>22602</v>
      </c>
      <c r="E1770" s="3264" t="s">
        <v>27788</v>
      </c>
      <c r="F1770" s="3421" t="s">
        <v>22877</v>
      </c>
      <c r="G1770" s="3264"/>
      <c r="H1770" s="3408">
        <v>1</v>
      </c>
    </row>
    <row r="1771" spans="1:8" s="3408" customFormat="1" ht="15.75" thickBot="1">
      <c r="A1771" s="3421">
        <v>1654</v>
      </c>
      <c r="B1771" s="3421" t="s">
        <v>23033</v>
      </c>
      <c r="C1771" s="3421" t="s">
        <v>23034</v>
      </c>
      <c r="D1771" s="3422" t="s">
        <v>22612</v>
      </c>
      <c r="E1771" s="3265"/>
      <c r="F1771" s="3421" t="s">
        <v>22877</v>
      </c>
      <c r="G1771" s="3264"/>
      <c r="H1771" s="3408">
        <v>1</v>
      </c>
    </row>
    <row r="1772" spans="1:8" s="3408" customFormat="1" ht="15.75" thickBot="1">
      <c r="A1772" s="3421">
        <v>1655</v>
      </c>
      <c r="B1772" s="3421" t="s">
        <v>23031</v>
      </c>
      <c r="C1772" s="3421" t="s">
        <v>23032</v>
      </c>
      <c r="D1772" s="3422" t="s">
        <v>22613</v>
      </c>
      <c r="E1772" s="3265"/>
      <c r="F1772" s="3421" t="s">
        <v>22877</v>
      </c>
      <c r="G1772" s="3264"/>
      <c r="H1772" s="3408">
        <v>1</v>
      </c>
    </row>
    <row r="1773" spans="1:8" s="3408" customFormat="1" ht="15.75" thickBot="1">
      <c r="A1773" s="3421">
        <v>1656</v>
      </c>
      <c r="B1773" s="3421" t="s">
        <v>23029</v>
      </c>
      <c r="C1773" s="3421" t="s">
        <v>23030</v>
      </c>
      <c r="D1773" s="3422" t="s">
        <v>22613</v>
      </c>
      <c r="E1773" s="3264" t="s">
        <v>27788</v>
      </c>
      <c r="F1773" s="3421" t="s">
        <v>22877</v>
      </c>
      <c r="G1773" s="3264"/>
      <c r="H1773" s="3408">
        <v>1</v>
      </c>
    </row>
    <row r="1774" spans="1:8" s="3408" customFormat="1" ht="15.75" thickBot="1">
      <c r="A1774" s="3421">
        <v>1657</v>
      </c>
      <c r="B1774" s="3421" t="s">
        <v>23027</v>
      </c>
      <c r="C1774" s="3421" t="s">
        <v>23028</v>
      </c>
      <c r="D1774" s="3422" t="s">
        <v>22631</v>
      </c>
      <c r="E1774" s="3265"/>
      <c r="F1774" s="3421" t="s">
        <v>6255</v>
      </c>
      <c r="G1774" s="3264"/>
      <c r="H1774" s="3408">
        <v>1</v>
      </c>
    </row>
    <row r="1775" spans="1:8" s="3408" customFormat="1" ht="15.75" thickBot="1">
      <c r="A1775" s="3421">
        <v>1658</v>
      </c>
      <c r="B1775" s="3421" t="s">
        <v>23025</v>
      </c>
      <c r="C1775" s="3421" t="s">
        <v>23026</v>
      </c>
      <c r="D1775" s="3422" t="s">
        <v>22840</v>
      </c>
      <c r="E1775" s="3264"/>
      <c r="F1775" s="3421" t="s">
        <v>22877</v>
      </c>
      <c r="G1775" s="3264"/>
    </row>
    <row r="1776" spans="1:8" s="3408" customFormat="1" ht="15.75" thickBot="1">
      <c r="A1776" s="3421">
        <v>1659</v>
      </c>
      <c r="B1776" s="3421" t="s">
        <v>23023</v>
      </c>
      <c r="C1776" s="3421" t="s">
        <v>23024</v>
      </c>
      <c r="D1776" s="3422" t="s">
        <v>22619</v>
      </c>
      <c r="E1776" s="3265"/>
      <c r="F1776" s="3421" t="s">
        <v>22877</v>
      </c>
      <c r="G1776" s="3264"/>
      <c r="H1776" s="3408">
        <v>1</v>
      </c>
    </row>
    <row r="1777" spans="1:8" s="3408" customFormat="1" ht="15.75" thickBot="1">
      <c r="A1777" s="3421">
        <v>1660</v>
      </c>
      <c r="B1777" s="3421" t="s">
        <v>23021</v>
      </c>
      <c r="C1777" s="3421" t="s">
        <v>23022</v>
      </c>
      <c r="D1777" s="3422" t="s">
        <v>22613</v>
      </c>
      <c r="E1777" s="3264"/>
      <c r="F1777" s="3421" t="s">
        <v>22877</v>
      </c>
      <c r="G1777" s="3264"/>
    </row>
    <row r="1778" spans="1:8" s="3408" customFormat="1" ht="15.75" thickBot="1">
      <c r="A1778" s="3421">
        <v>1661</v>
      </c>
      <c r="B1778" s="3421" t="s">
        <v>23019</v>
      </c>
      <c r="C1778" s="3421" t="s">
        <v>23020</v>
      </c>
      <c r="D1778" s="3422" t="s">
        <v>22619</v>
      </c>
      <c r="E1778" s="3264"/>
      <c r="F1778" s="3421" t="s">
        <v>22877</v>
      </c>
      <c r="G1778" s="3264"/>
    </row>
    <row r="1779" spans="1:8" s="3408" customFormat="1" ht="15.75" thickBot="1">
      <c r="A1779" s="3421">
        <v>1662</v>
      </c>
      <c r="B1779" s="3421" t="s">
        <v>23017</v>
      </c>
      <c r="C1779" s="3421" t="s">
        <v>23018</v>
      </c>
      <c r="D1779" s="3422" t="s">
        <v>22613</v>
      </c>
      <c r="E1779" s="3264"/>
      <c r="F1779" s="3421" t="s">
        <v>6255</v>
      </c>
      <c r="G1779" s="3264"/>
    </row>
    <row r="1780" spans="1:8" s="3408" customFormat="1" ht="15.75" thickBot="1">
      <c r="A1780" s="3421">
        <v>1663</v>
      </c>
      <c r="B1780" s="3421" t="s">
        <v>23015</v>
      </c>
      <c r="C1780" s="3421" t="s">
        <v>23016</v>
      </c>
      <c r="D1780" s="3422" t="s">
        <v>22613</v>
      </c>
      <c r="E1780" s="3264"/>
      <c r="F1780" s="3421" t="s">
        <v>6255</v>
      </c>
      <c r="G1780" s="3264"/>
    </row>
    <row r="1781" spans="1:8" s="3408" customFormat="1" ht="15.75" thickBot="1">
      <c r="A1781" s="3421">
        <v>1664</v>
      </c>
      <c r="B1781" s="3421" t="s">
        <v>23013</v>
      </c>
      <c r="C1781" s="3421" t="s">
        <v>23014</v>
      </c>
      <c r="D1781" s="3422" t="s">
        <v>22612</v>
      </c>
      <c r="E1781" s="3264"/>
      <c r="F1781" s="3421" t="s">
        <v>22877</v>
      </c>
      <c r="G1781" s="3264"/>
    </row>
    <row r="1782" spans="1:8" s="3408" customFormat="1" ht="15.75" thickBot="1">
      <c r="A1782" s="3421">
        <v>1665</v>
      </c>
      <c r="B1782" s="3421" t="s">
        <v>23011</v>
      </c>
      <c r="C1782" s="3421" t="s">
        <v>23012</v>
      </c>
      <c r="D1782" s="3422" t="s">
        <v>22631</v>
      </c>
      <c r="E1782" s="3264"/>
      <c r="F1782" s="3421" t="s">
        <v>22877</v>
      </c>
      <c r="G1782" s="3264"/>
    </row>
    <row r="1783" spans="1:8" s="3408" customFormat="1" ht="15.75" thickBot="1">
      <c r="A1783" s="3421">
        <v>1666</v>
      </c>
      <c r="B1783" s="3421" t="s">
        <v>23009</v>
      </c>
      <c r="C1783" s="3421" t="s">
        <v>23010</v>
      </c>
      <c r="D1783" s="3422" t="s">
        <v>22631</v>
      </c>
      <c r="E1783" s="3264"/>
      <c r="F1783" s="3421" t="s">
        <v>22877</v>
      </c>
      <c r="G1783" s="3264"/>
    </row>
    <row r="1784" spans="1:8" s="3408" customFormat="1" ht="15.75" thickBot="1">
      <c r="A1784" s="3421">
        <v>1667</v>
      </c>
      <c r="B1784" s="3421" t="s">
        <v>23007</v>
      </c>
      <c r="C1784" s="3421" t="s">
        <v>23008</v>
      </c>
      <c r="D1784" s="3422" t="s">
        <v>22631</v>
      </c>
      <c r="E1784" s="3264" t="s">
        <v>22598</v>
      </c>
      <c r="F1784" s="3421" t="s">
        <v>22877</v>
      </c>
      <c r="G1784" s="3264"/>
      <c r="H1784" s="3408">
        <v>1</v>
      </c>
    </row>
    <row r="1785" spans="1:8" s="3408" customFormat="1" ht="15.75" thickBot="1">
      <c r="A1785" s="3421">
        <v>1668</v>
      </c>
      <c r="B1785" s="3421" t="s">
        <v>23005</v>
      </c>
      <c r="C1785" s="3421" t="s">
        <v>23006</v>
      </c>
      <c r="D1785" s="3422" t="s">
        <v>22631</v>
      </c>
      <c r="E1785" s="3264"/>
      <c r="F1785" s="3421" t="s">
        <v>22877</v>
      </c>
      <c r="G1785" s="3264"/>
    </row>
    <row r="1786" spans="1:8" s="3408" customFormat="1" ht="15.75" thickBot="1">
      <c r="A1786" s="3421">
        <v>1669</v>
      </c>
      <c r="B1786" s="3421" t="s">
        <v>23003</v>
      </c>
      <c r="C1786" s="3421" t="s">
        <v>23004</v>
      </c>
      <c r="D1786" s="3422" t="s">
        <v>22613</v>
      </c>
      <c r="E1786" s="3264"/>
      <c r="F1786" s="3421" t="s">
        <v>22877</v>
      </c>
      <c r="G1786" s="3264"/>
    </row>
    <row r="1787" spans="1:8" s="3408" customFormat="1" ht="15.75" thickBot="1">
      <c r="A1787" s="3421">
        <v>1670</v>
      </c>
      <c r="B1787" s="3421" t="s">
        <v>23001</v>
      </c>
      <c r="C1787" s="3421" t="s">
        <v>23002</v>
      </c>
      <c r="D1787" s="3422" t="s">
        <v>23000</v>
      </c>
      <c r="E1787" s="3264"/>
      <c r="F1787" s="3421" t="s">
        <v>22877</v>
      </c>
      <c r="G1787" s="3264"/>
    </row>
    <row r="1788" spans="1:8" s="3408" customFormat="1" ht="15.75" thickBot="1">
      <c r="A1788" s="3421">
        <v>1671</v>
      </c>
      <c r="B1788" s="3421" t="s">
        <v>22998</v>
      </c>
      <c r="C1788" s="3421" t="s">
        <v>22999</v>
      </c>
      <c r="D1788" s="3422" t="s">
        <v>22619</v>
      </c>
      <c r="E1788" s="3264"/>
      <c r="F1788" s="3421" t="s">
        <v>22877</v>
      </c>
      <c r="G1788" s="3264"/>
    </row>
    <row r="1789" spans="1:8" s="3408" customFormat="1" ht="15.75" thickBot="1">
      <c r="A1789" s="3421">
        <v>1672</v>
      </c>
      <c r="B1789" s="3421" t="s">
        <v>22996</v>
      </c>
      <c r="C1789" s="3421" t="s">
        <v>22997</v>
      </c>
      <c r="D1789" s="3422" t="s">
        <v>22995</v>
      </c>
      <c r="E1789" s="3264"/>
      <c r="F1789" s="3421" t="s">
        <v>22877</v>
      </c>
      <c r="G1789" s="3264"/>
    </row>
    <row r="1790" spans="1:8" s="3408" customFormat="1" ht="15.75" thickBot="1">
      <c r="A1790" s="3421">
        <v>1673</v>
      </c>
      <c r="B1790" s="3421" t="s">
        <v>22993</v>
      </c>
      <c r="C1790" s="3421" t="s">
        <v>22994</v>
      </c>
      <c r="D1790" s="3422" t="s">
        <v>22613</v>
      </c>
      <c r="E1790" s="3265"/>
      <c r="F1790" s="3421" t="s">
        <v>22877</v>
      </c>
      <c r="G1790" s="3264"/>
      <c r="H1790" s="3408">
        <v>1</v>
      </c>
    </row>
    <row r="1791" spans="1:8" s="3408" customFormat="1" ht="15.75" thickBot="1">
      <c r="A1791" s="3421">
        <v>1674</v>
      </c>
      <c r="B1791" s="3421" t="s">
        <v>22991</v>
      </c>
      <c r="C1791" s="3421" t="s">
        <v>22992</v>
      </c>
      <c r="D1791" s="3422" t="s">
        <v>22612</v>
      </c>
      <c r="E1791" s="3264"/>
      <c r="F1791" s="3421" t="s">
        <v>22877</v>
      </c>
      <c r="G1791" s="3264"/>
    </row>
    <row r="1792" spans="1:8" s="3408" customFormat="1" ht="15.75" thickBot="1">
      <c r="A1792" s="3421">
        <v>1675</v>
      </c>
      <c r="B1792" s="3421" t="s">
        <v>22989</v>
      </c>
      <c r="C1792" s="3421" t="s">
        <v>22990</v>
      </c>
      <c r="D1792" s="3422" t="s">
        <v>22612</v>
      </c>
      <c r="E1792" s="3265"/>
      <c r="F1792" s="3421" t="s">
        <v>22877</v>
      </c>
      <c r="G1792" s="3264"/>
      <c r="H1792" s="3408">
        <v>1</v>
      </c>
    </row>
    <row r="1793" spans="1:8" s="3408" customFormat="1" ht="15.75" thickBot="1">
      <c r="A1793" s="3421">
        <v>1676</v>
      </c>
      <c r="B1793" s="3421" t="s">
        <v>22987</v>
      </c>
      <c r="C1793" s="3421" t="s">
        <v>22988</v>
      </c>
      <c r="D1793" s="3422" t="s">
        <v>22613</v>
      </c>
      <c r="E1793" s="3265"/>
      <c r="F1793" s="3421" t="s">
        <v>22877</v>
      </c>
      <c r="G1793" s="3264"/>
      <c r="H1793" s="3408">
        <v>1</v>
      </c>
    </row>
    <row r="1794" spans="1:8" s="3408" customFormat="1" ht="15.75" thickBot="1">
      <c r="A1794" s="3421">
        <v>1677</v>
      </c>
      <c r="B1794" s="3421" t="s">
        <v>22985</v>
      </c>
      <c r="C1794" s="3421" t="s">
        <v>22986</v>
      </c>
      <c r="D1794" s="3422" t="s">
        <v>22613</v>
      </c>
      <c r="E1794" s="3264" t="s">
        <v>22598</v>
      </c>
      <c r="F1794" s="3421" t="s">
        <v>22877</v>
      </c>
      <c r="G1794" s="3264"/>
      <c r="H1794" s="3408">
        <v>1</v>
      </c>
    </row>
    <row r="1795" spans="1:8" s="3408" customFormat="1" ht="15.75" thickBot="1">
      <c r="A1795" s="3421">
        <v>1678</v>
      </c>
      <c r="B1795" s="3421" t="s">
        <v>22983</v>
      </c>
      <c r="C1795" s="3421" t="s">
        <v>22984</v>
      </c>
      <c r="D1795" s="3422" t="s">
        <v>22613</v>
      </c>
      <c r="E1795" s="3264" t="s">
        <v>27788</v>
      </c>
      <c r="F1795" s="3421" t="s">
        <v>22877</v>
      </c>
      <c r="G1795" s="3264"/>
      <c r="H1795" s="3408">
        <v>1</v>
      </c>
    </row>
    <row r="1796" spans="1:8" s="3408" customFormat="1" ht="15.75" thickBot="1">
      <c r="A1796" s="3421">
        <v>1679</v>
      </c>
      <c r="B1796" s="3421" t="s">
        <v>22981</v>
      </c>
      <c r="C1796" s="3421" t="s">
        <v>22982</v>
      </c>
      <c r="D1796" s="3422" t="s">
        <v>22613</v>
      </c>
      <c r="E1796" s="3265"/>
      <c r="F1796" s="3421" t="s">
        <v>22877</v>
      </c>
      <c r="G1796" s="3264"/>
      <c r="H1796" s="3408">
        <v>1</v>
      </c>
    </row>
    <row r="1797" spans="1:8" s="3408" customFormat="1" ht="15.75" thickBot="1">
      <c r="A1797" s="3421">
        <v>1680</v>
      </c>
      <c r="B1797" s="3421" t="s">
        <v>22979</v>
      </c>
      <c r="C1797" s="3421" t="s">
        <v>22980</v>
      </c>
      <c r="D1797" s="3422" t="s">
        <v>22619</v>
      </c>
      <c r="E1797" s="3264"/>
      <c r="F1797" s="3421" t="s">
        <v>22877</v>
      </c>
      <c r="G1797" s="3264"/>
    </row>
    <row r="1798" spans="1:8" s="3408" customFormat="1" ht="15.75" thickBot="1">
      <c r="A1798" s="3421">
        <v>1681</v>
      </c>
      <c r="B1798" s="3421" t="s">
        <v>22977</v>
      </c>
      <c r="C1798" s="3421" t="s">
        <v>22978</v>
      </c>
      <c r="D1798" s="3422" t="s">
        <v>22619</v>
      </c>
      <c r="E1798" s="3264"/>
      <c r="F1798" s="3421" t="s">
        <v>22877</v>
      </c>
      <c r="G1798" s="3264"/>
    </row>
    <row r="1799" spans="1:8" s="3408" customFormat="1" ht="15.75" thickBot="1">
      <c r="A1799" s="3421">
        <v>1682</v>
      </c>
      <c r="B1799" s="3421" t="s">
        <v>22975</v>
      </c>
      <c r="C1799" s="3421" t="s">
        <v>22976</v>
      </c>
      <c r="D1799" s="3422" t="s">
        <v>22619</v>
      </c>
      <c r="E1799" s="3264"/>
      <c r="F1799" s="3421" t="s">
        <v>22877</v>
      </c>
      <c r="G1799" s="3264"/>
    </row>
    <row r="1800" spans="1:8" s="3408" customFormat="1" ht="15.75" thickBot="1">
      <c r="A1800" s="3421">
        <v>1683</v>
      </c>
      <c r="B1800" s="3421" t="s">
        <v>22973</v>
      </c>
      <c r="C1800" s="3421" t="s">
        <v>22974</v>
      </c>
      <c r="D1800" s="3422" t="s">
        <v>22619</v>
      </c>
      <c r="E1800" s="3264"/>
      <c r="F1800" s="3421" t="s">
        <v>22877</v>
      </c>
      <c r="G1800" s="3264"/>
    </row>
    <row r="1801" spans="1:8" s="3408" customFormat="1" ht="15.75" thickBot="1">
      <c r="A1801" s="3421">
        <v>1684</v>
      </c>
      <c r="B1801" s="3421" t="s">
        <v>22971</v>
      </c>
      <c r="C1801" s="3421" t="s">
        <v>22972</v>
      </c>
      <c r="D1801" s="3422" t="s">
        <v>22619</v>
      </c>
      <c r="E1801" s="3264"/>
      <c r="F1801" s="3421" t="s">
        <v>22877</v>
      </c>
      <c r="G1801" s="3264"/>
    </row>
    <row r="1802" spans="1:8" s="3408" customFormat="1" ht="15.75" thickBot="1">
      <c r="A1802" s="3421">
        <v>1685</v>
      </c>
      <c r="B1802" s="3421" t="s">
        <v>22969</v>
      </c>
      <c r="C1802" s="3421" t="s">
        <v>22970</v>
      </c>
      <c r="D1802" s="3422" t="s">
        <v>22613</v>
      </c>
      <c r="E1802" s="3264"/>
      <c r="F1802" s="3421" t="s">
        <v>6255</v>
      </c>
      <c r="G1802" s="3264"/>
    </row>
    <row r="1803" spans="1:8" s="3408" customFormat="1" ht="15.75" thickBot="1">
      <c r="A1803" s="3421">
        <v>1686</v>
      </c>
      <c r="B1803" s="3421" t="s">
        <v>22967</v>
      </c>
      <c r="C1803" s="3421" t="s">
        <v>22968</v>
      </c>
      <c r="D1803" s="3422" t="s">
        <v>22613</v>
      </c>
      <c r="E1803" s="3265"/>
      <c r="F1803" s="3421" t="s">
        <v>6255</v>
      </c>
      <c r="G1803" s="3264"/>
      <c r="H1803" s="3408">
        <v>1</v>
      </c>
    </row>
    <row r="1804" spans="1:8" s="3408" customFormat="1" ht="15.75" thickBot="1">
      <c r="A1804" s="3421">
        <v>1687</v>
      </c>
      <c r="B1804" s="3421" t="s">
        <v>22964</v>
      </c>
      <c r="C1804" s="3421" t="s">
        <v>22965</v>
      </c>
      <c r="D1804" s="3422" t="s">
        <v>22613</v>
      </c>
      <c r="E1804" s="3265"/>
      <c r="F1804" s="3421" t="s">
        <v>22877</v>
      </c>
      <c r="G1804" s="3264"/>
      <c r="H1804" s="3408">
        <v>1</v>
      </c>
    </row>
    <row r="1805" spans="1:8" s="3408" customFormat="1" ht="15.75" thickBot="1">
      <c r="A1805" s="3421">
        <v>1688</v>
      </c>
      <c r="B1805" s="3421" t="s">
        <v>22962</v>
      </c>
      <c r="C1805" s="3421" t="s">
        <v>22963</v>
      </c>
      <c r="D1805" s="3422" t="s">
        <v>22612</v>
      </c>
      <c r="E1805" s="3264"/>
      <c r="F1805" s="3421" t="s">
        <v>6255</v>
      </c>
      <c r="G1805" s="3264"/>
    </row>
    <row r="1806" spans="1:8" s="3408" customFormat="1" ht="15.75" thickBot="1">
      <c r="A1806" s="3421">
        <v>1689</v>
      </c>
      <c r="B1806" s="3421" t="s">
        <v>22960</v>
      </c>
      <c r="C1806" s="3421" t="s">
        <v>22961</v>
      </c>
      <c r="D1806" s="3422" t="s">
        <v>22612</v>
      </c>
      <c r="E1806" s="3265"/>
      <c r="F1806" s="3421" t="s">
        <v>6255</v>
      </c>
      <c r="G1806" s="3264"/>
      <c r="H1806" s="3408">
        <v>1</v>
      </c>
    </row>
    <row r="1807" spans="1:8" s="3408" customFormat="1" ht="15.75" thickBot="1">
      <c r="A1807" s="3421">
        <v>1690</v>
      </c>
      <c r="B1807" s="3421" t="s">
        <v>22958</v>
      </c>
      <c r="C1807" s="3421" t="s">
        <v>22959</v>
      </c>
      <c r="D1807" s="3422" t="s">
        <v>22602</v>
      </c>
      <c r="E1807" s="3264"/>
      <c r="F1807" s="3421" t="s">
        <v>6255</v>
      </c>
      <c r="G1807" s="3264"/>
    </row>
    <row r="1808" spans="1:8" s="3408" customFormat="1" ht="15.75" thickBot="1">
      <c r="A1808" s="3421">
        <v>1691</v>
      </c>
      <c r="B1808" s="3421" t="s">
        <v>22956</v>
      </c>
      <c r="C1808" s="3421" t="s">
        <v>22957</v>
      </c>
      <c r="D1808" s="3422" t="s">
        <v>22619</v>
      </c>
      <c r="E1808" s="3265"/>
      <c r="F1808" s="3421" t="s">
        <v>6255</v>
      </c>
      <c r="G1808" s="3264"/>
      <c r="H1808" s="3408">
        <v>1</v>
      </c>
    </row>
    <row r="1809" spans="1:8" s="3408" customFormat="1" ht="15.75" thickBot="1">
      <c r="A1809" s="3421">
        <v>1692</v>
      </c>
      <c r="B1809" s="3421" t="s">
        <v>22954</v>
      </c>
      <c r="C1809" s="3421" t="s">
        <v>22955</v>
      </c>
      <c r="D1809" s="3422" t="s">
        <v>22613</v>
      </c>
      <c r="E1809" s="3264" t="s">
        <v>27788</v>
      </c>
      <c r="F1809" s="3421" t="s">
        <v>6255</v>
      </c>
      <c r="G1809" s="3264"/>
      <c r="H1809" s="3408">
        <v>1</v>
      </c>
    </row>
    <row r="1810" spans="1:8" s="3408" customFormat="1" ht="15.75" thickBot="1">
      <c r="A1810" s="3421">
        <v>1693</v>
      </c>
      <c r="B1810" s="3421" t="s">
        <v>22952</v>
      </c>
      <c r="C1810" s="3421" t="s">
        <v>22953</v>
      </c>
      <c r="D1810" s="3422" t="s">
        <v>22613</v>
      </c>
      <c r="E1810" s="3264" t="s">
        <v>27788</v>
      </c>
      <c r="F1810" s="3421" t="s">
        <v>6255</v>
      </c>
      <c r="G1810" s="3264"/>
      <c r="H1810" s="3408">
        <v>1</v>
      </c>
    </row>
    <row r="1811" spans="1:8" s="3408" customFormat="1" ht="15.75" thickBot="1">
      <c r="A1811" s="3421">
        <v>1694</v>
      </c>
      <c r="B1811" s="3421" t="s">
        <v>22950</v>
      </c>
      <c r="C1811" s="3421" t="s">
        <v>22951</v>
      </c>
      <c r="D1811" s="3422" t="s">
        <v>22619</v>
      </c>
      <c r="E1811" s="3264"/>
      <c r="F1811" s="3421" t="s">
        <v>22877</v>
      </c>
      <c r="G1811" s="3264"/>
    </row>
    <row r="1812" spans="1:8" s="3408" customFormat="1" ht="15.75" thickBot="1">
      <c r="A1812" s="3421">
        <v>1695</v>
      </c>
      <c r="B1812" s="3421" t="s">
        <v>22948</v>
      </c>
      <c r="C1812" s="3421" t="s">
        <v>22949</v>
      </c>
      <c r="D1812" s="3422" t="s">
        <v>22613</v>
      </c>
      <c r="E1812" s="3264" t="s">
        <v>22626</v>
      </c>
      <c r="F1812" s="3421" t="s">
        <v>22877</v>
      </c>
      <c r="G1812" s="3264"/>
      <c r="H1812" s="3408">
        <v>1</v>
      </c>
    </row>
    <row r="1813" spans="1:8" s="3408" customFormat="1" ht="15.75" thickBot="1">
      <c r="A1813" s="3421">
        <v>1696</v>
      </c>
      <c r="B1813" s="3421" t="s">
        <v>22946</v>
      </c>
      <c r="C1813" s="3421" t="s">
        <v>22947</v>
      </c>
      <c r="D1813" s="3422" t="s">
        <v>22613</v>
      </c>
      <c r="E1813" s="3264"/>
      <c r="F1813" s="3421" t="s">
        <v>22877</v>
      </c>
      <c r="G1813" s="3264"/>
    </row>
    <row r="1814" spans="1:8" s="3408" customFormat="1" ht="15.75" thickBot="1">
      <c r="A1814" s="3421">
        <v>1697</v>
      </c>
      <c r="B1814" s="3421" t="s">
        <v>22944</v>
      </c>
      <c r="C1814" s="3421" t="s">
        <v>22945</v>
      </c>
      <c r="D1814" s="3422" t="s">
        <v>22612</v>
      </c>
      <c r="E1814" s="3264"/>
      <c r="F1814" s="3421" t="s">
        <v>6255</v>
      </c>
      <c r="G1814" s="3264"/>
    </row>
    <row r="1815" spans="1:8" s="3408" customFormat="1" ht="15.75" thickBot="1">
      <c r="A1815" s="3421">
        <v>1698</v>
      </c>
      <c r="B1815" s="3421" t="s">
        <v>22942</v>
      </c>
      <c r="C1815" s="3421" t="s">
        <v>22943</v>
      </c>
      <c r="D1815" s="3422" t="s">
        <v>22613</v>
      </c>
      <c r="E1815" s="3264"/>
      <c r="F1815" s="3421" t="s">
        <v>6255</v>
      </c>
      <c r="G1815" s="3264"/>
    </row>
    <row r="1816" spans="1:8" s="3408" customFormat="1" ht="15.75" thickBot="1">
      <c r="A1816" s="3421">
        <v>1699</v>
      </c>
      <c r="B1816" s="3421" t="s">
        <v>22869</v>
      </c>
      <c r="C1816" s="3421" t="s">
        <v>22941</v>
      </c>
      <c r="D1816" s="3422" t="s">
        <v>22619</v>
      </c>
      <c r="E1816" s="3264" t="s">
        <v>22598</v>
      </c>
      <c r="F1816" s="3421" t="s">
        <v>6255</v>
      </c>
      <c r="G1816" s="3264"/>
      <c r="H1816" s="3408">
        <v>1</v>
      </c>
    </row>
    <row r="1817" spans="1:8" s="3408" customFormat="1" ht="15.75" thickBot="1">
      <c r="A1817" s="3421">
        <v>1700</v>
      </c>
      <c r="B1817" s="3421" t="s">
        <v>22939</v>
      </c>
      <c r="C1817" s="3421" t="s">
        <v>22940</v>
      </c>
      <c r="D1817" s="3422" t="s">
        <v>22602</v>
      </c>
      <c r="E1817" s="3265"/>
      <c r="F1817" s="3421" t="s">
        <v>22877</v>
      </c>
      <c r="G1817" s="3264"/>
      <c r="H1817" s="3408">
        <v>1</v>
      </c>
    </row>
    <row r="1818" spans="1:8" s="3408" customFormat="1" ht="15.75" thickBot="1">
      <c r="A1818" s="3421">
        <v>1701</v>
      </c>
      <c r="B1818" s="3421" t="s">
        <v>22937</v>
      </c>
      <c r="C1818" s="3421" t="s">
        <v>22938</v>
      </c>
      <c r="D1818" s="3422" t="s">
        <v>22840</v>
      </c>
      <c r="E1818" s="3265"/>
      <c r="F1818" s="3421" t="s">
        <v>6255</v>
      </c>
      <c r="G1818" s="3264"/>
      <c r="H1818" s="3408">
        <v>1</v>
      </c>
    </row>
    <row r="1819" spans="1:8" s="3408" customFormat="1" ht="15.75" thickBot="1">
      <c r="A1819" s="3421">
        <v>1702</v>
      </c>
      <c r="B1819" s="3421" t="s">
        <v>22935</v>
      </c>
      <c r="C1819" s="3421" t="s">
        <v>22936</v>
      </c>
      <c r="D1819" s="3422" t="s">
        <v>22612</v>
      </c>
      <c r="E1819" s="3265"/>
      <c r="F1819" s="3421" t="s">
        <v>22877</v>
      </c>
      <c r="G1819" s="3264"/>
      <c r="H1819" s="3408">
        <v>1</v>
      </c>
    </row>
    <row r="1820" spans="1:8" s="3408" customFormat="1" ht="15.75" thickBot="1">
      <c r="A1820" s="3421">
        <v>1703</v>
      </c>
      <c r="B1820" s="3421" t="s">
        <v>22933</v>
      </c>
      <c r="C1820" s="3421" t="s">
        <v>22934</v>
      </c>
      <c r="D1820" s="3422" t="s">
        <v>22619</v>
      </c>
      <c r="E1820" s="3265"/>
      <c r="F1820" s="3421" t="s">
        <v>6255</v>
      </c>
      <c r="G1820" s="3264"/>
      <c r="H1820" s="3408">
        <v>1</v>
      </c>
    </row>
    <row r="1821" spans="1:8" s="3408" customFormat="1" ht="15.75" thickBot="1">
      <c r="A1821" s="3421">
        <v>1704</v>
      </c>
      <c r="B1821" s="3421" t="s">
        <v>22931</v>
      </c>
      <c r="C1821" s="3421" t="s">
        <v>22932</v>
      </c>
      <c r="D1821" s="3422" t="s">
        <v>22840</v>
      </c>
      <c r="E1821" s="3265"/>
      <c r="F1821" s="3421" t="s">
        <v>6255</v>
      </c>
      <c r="G1821" s="3264"/>
      <c r="H1821" s="3408">
        <v>1</v>
      </c>
    </row>
    <row r="1822" spans="1:8" s="3408" customFormat="1" ht="15.75" thickBot="1">
      <c r="A1822" s="3421">
        <v>1705</v>
      </c>
      <c r="B1822" s="3421" t="s">
        <v>22929</v>
      </c>
      <c r="C1822" s="3421" t="s">
        <v>22930</v>
      </c>
      <c r="D1822" s="3422" t="s">
        <v>22612</v>
      </c>
      <c r="E1822" s="3264"/>
      <c r="F1822" s="3421" t="s">
        <v>22877</v>
      </c>
      <c r="G1822" s="3264"/>
    </row>
    <row r="1823" spans="1:8" s="3408" customFormat="1" ht="15.75" thickBot="1">
      <c r="A1823" s="3421">
        <v>1706</v>
      </c>
      <c r="B1823" s="3421" t="s">
        <v>22927</v>
      </c>
      <c r="C1823" s="3421" t="s">
        <v>22928</v>
      </c>
      <c r="D1823" s="3422" t="s">
        <v>22619</v>
      </c>
      <c r="E1823" s="3264"/>
      <c r="F1823" s="3421" t="s">
        <v>6255</v>
      </c>
      <c r="G1823" s="3264"/>
    </row>
    <row r="1824" spans="1:8" s="3408" customFormat="1" ht="15.75" thickBot="1">
      <c r="A1824" s="3421">
        <v>1707</v>
      </c>
      <c r="B1824" s="3421" t="s">
        <v>22925</v>
      </c>
      <c r="C1824" s="3421" t="s">
        <v>22926</v>
      </c>
      <c r="D1824" s="3422" t="s">
        <v>22602</v>
      </c>
      <c r="E1824" s="3264"/>
      <c r="F1824" s="3421" t="s">
        <v>6255</v>
      </c>
      <c r="G1824" s="3264"/>
    </row>
    <row r="1825" spans="1:8" s="3408" customFormat="1" ht="15.75" thickBot="1">
      <c r="A1825" s="3421">
        <v>1708</v>
      </c>
      <c r="B1825" s="3421" t="s">
        <v>22923</v>
      </c>
      <c r="C1825" s="3421" t="s">
        <v>22924</v>
      </c>
      <c r="D1825" s="3422" t="s">
        <v>22840</v>
      </c>
      <c r="E1825" s="3264"/>
      <c r="F1825" s="3421" t="s">
        <v>6255</v>
      </c>
      <c r="G1825" s="3264"/>
    </row>
    <row r="1826" spans="1:8" s="3408" customFormat="1" ht="15.75" thickBot="1">
      <c r="A1826" s="3421">
        <v>1709</v>
      </c>
      <c r="B1826" s="3421" t="s">
        <v>22921</v>
      </c>
      <c r="C1826" s="3421" t="s">
        <v>22922</v>
      </c>
      <c r="D1826" s="3422" t="s">
        <v>22840</v>
      </c>
      <c r="E1826" s="3264"/>
      <c r="F1826" s="3421" t="s">
        <v>6255</v>
      </c>
      <c r="G1826" s="3264"/>
    </row>
    <row r="1827" spans="1:8" s="3408" customFormat="1" ht="15.75" thickBot="1">
      <c r="A1827" s="3421">
        <v>1710</v>
      </c>
      <c r="B1827" s="3421" t="s">
        <v>22919</v>
      </c>
      <c r="C1827" s="3421" t="s">
        <v>22920</v>
      </c>
      <c r="D1827" s="3422" t="s">
        <v>22619</v>
      </c>
      <c r="E1827" s="3264"/>
      <c r="F1827" s="3421" t="s">
        <v>6255</v>
      </c>
      <c r="G1827" s="3264"/>
    </row>
    <row r="1828" spans="1:8" s="3408" customFormat="1" ht="15.75" thickBot="1">
      <c r="A1828" s="3421">
        <v>1711</v>
      </c>
      <c r="B1828" s="3421" t="s">
        <v>22853</v>
      </c>
      <c r="C1828" s="3421" t="s">
        <v>22918</v>
      </c>
      <c r="D1828" s="3422" t="s">
        <v>22840</v>
      </c>
      <c r="E1828" s="3264"/>
      <c r="F1828" s="3421" t="s">
        <v>6255</v>
      </c>
      <c r="G1828" s="3264"/>
    </row>
    <row r="1829" spans="1:8" s="3408" customFormat="1" ht="15.75" thickBot="1">
      <c r="A1829" s="3421">
        <v>1712</v>
      </c>
      <c r="B1829" s="3421" t="s">
        <v>22916</v>
      </c>
      <c r="C1829" s="3421" t="s">
        <v>22917</v>
      </c>
      <c r="D1829" s="3422" t="s">
        <v>22612</v>
      </c>
      <c r="E1829" s="3264" t="s">
        <v>22598</v>
      </c>
      <c r="F1829" s="3421" t="s">
        <v>6255</v>
      </c>
      <c r="G1829" s="3264"/>
      <c r="H1829" s="3408">
        <v>1</v>
      </c>
    </row>
    <row r="1830" spans="1:8" s="3408" customFormat="1" ht="15.75" thickBot="1">
      <c r="A1830" s="3421">
        <v>1713</v>
      </c>
      <c r="B1830" s="3421" t="s">
        <v>22914</v>
      </c>
      <c r="C1830" s="3421" t="s">
        <v>22915</v>
      </c>
      <c r="D1830" s="3422" t="s">
        <v>22619</v>
      </c>
      <c r="E1830" s="3264"/>
      <c r="F1830" s="3421" t="s">
        <v>22877</v>
      </c>
      <c r="G1830" s="3264"/>
    </row>
    <row r="1831" spans="1:8" s="3408" customFormat="1" ht="15.75" thickBot="1">
      <c r="A1831" s="3421">
        <v>1714</v>
      </c>
      <c r="B1831" s="3421" t="s">
        <v>22912</v>
      </c>
      <c r="C1831" s="3421" t="s">
        <v>22913</v>
      </c>
      <c r="D1831" s="3422" t="s">
        <v>22599</v>
      </c>
      <c r="E1831" s="3264" t="s">
        <v>22598</v>
      </c>
      <c r="F1831" s="3421" t="s">
        <v>6255</v>
      </c>
      <c r="G1831" s="3264"/>
      <c r="H1831" s="3408">
        <v>1</v>
      </c>
    </row>
    <row r="1832" spans="1:8" s="3408" customFormat="1" ht="15.75" thickBot="1">
      <c r="A1832" s="3421">
        <v>1715</v>
      </c>
      <c r="B1832" s="3421" t="s">
        <v>22910</v>
      </c>
      <c r="C1832" s="3421" t="s">
        <v>22911</v>
      </c>
      <c r="D1832" s="3422" t="s">
        <v>22619</v>
      </c>
      <c r="E1832" s="3264"/>
      <c r="F1832" s="3421" t="s">
        <v>6255</v>
      </c>
      <c r="G1832" s="3264"/>
      <c r="H1832" s="3408">
        <v>1</v>
      </c>
    </row>
    <row r="1833" spans="1:8" s="3408" customFormat="1" ht="15.75" thickBot="1">
      <c r="A1833" s="3421">
        <v>1716</v>
      </c>
      <c r="B1833" s="3421" t="s">
        <v>22908</v>
      </c>
      <c r="C1833" s="3421" t="s">
        <v>22909</v>
      </c>
      <c r="D1833" s="3422" t="s">
        <v>22613</v>
      </c>
      <c r="E1833" s="3264"/>
      <c r="F1833" s="3421" t="s">
        <v>6255</v>
      </c>
      <c r="G1833" s="3264"/>
      <c r="H1833" s="3408">
        <v>1</v>
      </c>
    </row>
    <row r="1834" spans="1:8" s="3408" customFormat="1" ht="15.75" thickBot="1">
      <c r="A1834" s="3421">
        <v>1717</v>
      </c>
      <c r="B1834" s="3421" t="s">
        <v>22906</v>
      </c>
      <c r="C1834" s="3421" t="s">
        <v>22907</v>
      </c>
      <c r="D1834" s="3422" t="s">
        <v>22602</v>
      </c>
      <c r="E1834" s="3264"/>
      <c r="F1834" s="3421" t="s">
        <v>6255</v>
      </c>
      <c r="G1834" s="3264"/>
      <c r="H1834" s="3408">
        <v>1</v>
      </c>
    </row>
    <row r="1835" spans="1:8" s="3408" customFormat="1" ht="15.75" thickBot="1">
      <c r="A1835" s="3421">
        <v>1718</v>
      </c>
      <c r="B1835" s="3421" t="s">
        <v>22904</v>
      </c>
      <c r="C1835" s="3421" t="s">
        <v>22905</v>
      </c>
      <c r="D1835" s="3422" t="s">
        <v>22903</v>
      </c>
      <c r="E1835" s="3264" t="s">
        <v>22598</v>
      </c>
      <c r="F1835" s="3421" t="s">
        <v>6255</v>
      </c>
      <c r="G1835" s="3264"/>
      <c r="H1835" s="3408">
        <v>1</v>
      </c>
    </row>
    <row r="1836" spans="1:8" s="3408" customFormat="1" ht="15.75" thickBot="1">
      <c r="A1836" s="3421">
        <v>1719</v>
      </c>
      <c r="B1836" s="3421" t="s">
        <v>22901</v>
      </c>
      <c r="C1836" s="3421" t="s">
        <v>22902</v>
      </c>
      <c r="D1836" s="3422" t="s">
        <v>22613</v>
      </c>
      <c r="E1836" s="3265"/>
      <c r="F1836" s="3421" t="s">
        <v>6255</v>
      </c>
      <c r="G1836" s="3264"/>
      <c r="H1836" s="3408">
        <v>1</v>
      </c>
    </row>
    <row r="1837" spans="1:8" s="3408" customFormat="1" ht="15.75" thickBot="1">
      <c r="A1837" s="3421">
        <v>1720</v>
      </c>
      <c r="B1837" s="3421" t="s">
        <v>22899</v>
      </c>
      <c r="C1837" s="3421" t="s">
        <v>22900</v>
      </c>
      <c r="D1837" s="3422" t="s">
        <v>22612</v>
      </c>
      <c r="E1837" s="3264"/>
      <c r="F1837" s="3421" t="s">
        <v>6255</v>
      </c>
      <c r="G1837" s="3264"/>
    </row>
    <row r="1838" spans="1:8" s="3408" customFormat="1" ht="15.75" thickBot="1">
      <c r="A1838" s="3421">
        <v>1721</v>
      </c>
      <c r="B1838" s="3421" t="s">
        <v>22897</v>
      </c>
      <c r="C1838" s="3421" t="s">
        <v>22898</v>
      </c>
      <c r="D1838" s="3422" t="s">
        <v>22613</v>
      </c>
      <c r="E1838" s="3264"/>
      <c r="F1838" s="3421" t="s">
        <v>6255</v>
      </c>
      <c r="G1838" s="3264"/>
    </row>
    <row r="1839" spans="1:8" s="3408" customFormat="1" ht="15.75" thickBot="1">
      <c r="A1839" s="3421">
        <v>1722</v>
      </c>
      <c r="B1839" s="3421" t="s">
        <v>22895</v>
      </c>
      <c r="C1839" s="3421" t="s">
        <v>22896</v>
      </c>
      <c r="D1839" s="3422" t="s">
        <v>22612</v>
      </c>
      <c r="E1839" s="3313"/>
      <c r="F1839" s="3421" t="s">
        <v>6255</v>
      </c>
      <c r="G1839" s="3264"/>
      <c r="H1839" s="3408">
        <v>1</v>
      </c>
    </row>
    <row r="1840" spans="1:8" s="3408" customFormat="1" ht="15.75" thickBot="1">
      <c r="A1840" s="3421">
        <v>1723</v>
      </c>
      <c r="B1840" s="3421" t="s">
        <v>22893</v>
      </c>
      <c r="C1840" s="3421" t="s">
        <v>22894</v>
      </c>
      <c r="D1840" s="3422" t="s">
        <v>22602</v>
      </c>
      <c r="E1840" s="3264"/>
      <c r="F1840" s="3421" t="s">
        <v>6255</v>
      </c>
      <c r="G1840" s="3264"/>
    </row>
    <row r="1841" spans="1:8" s="3408" customFormat="1" ht="15.75" thickBot="1">
      <c r="A1841" s="3421">
        <v>1724</v>
      </c>
      <c r="B1841" s="3421" t="s">
        <v>22891</v>
      </c>
      <c r="C1841" s="3421" t="s">
        <v>22892</v>
      </c>
      <c r="D1841" s="3422" t="s">
        <v>22612</v>
      </c>
      <c r="E1841" s="3264" t="s">
        <v>27788</v>
      </c>
      <c r="F1841" s="3421" t="s">
        <v>6255</v>
      </c>
      <c r="G1841" s="3264"/>
      <c r="H1841" s="3408">
        <v>1</v>
      </c>
    </row>
    <row r="1842" spans="1:8" s="3408" customFormat="1" ht="15.75" thickBot="1">
      <c r="A1842" s="3421">
        <v>1725</v>
      </c>
      <c r="B1842" s="3421" t="s">
        <v>22889</v>
      </c>
      <c r="C1842" s="3421" t="s">
        <v>22890</v>
      </c>
      <c r="D1842" s="3422" t="s">
        <v>22612</v>
      </c>
      <c r="E1842" s="3264"/>
      <c r="F1842" s="3421" t="s">
        <v>6255</v>
      </c>
      <c r="G1842" s="3264"/>
    </row>
    <row r="1843" spans="1:8" s="3408" customFormat="1" ht="15.75" thickBot="1">
      <c r="A1843" s="3421">
        <v>1726</v>
      </c>
      <c r="B1843" s="3421" t="s">
        <v>22887</v>
      </c>
      <c r="C1843" s="3421" t="s">
        <v>22888</v>
      </c>
      <c r="D1843" s="3422" t="s">
        <v>22840</v>
      </c>
      <c r="E1843" s="3313"/>
      <c r="F1843" s="3421" t="s">
        <v>6255</v>
      </c>
      <c r="G1843" s="3264"/>
      <c r="H1843" s="3408">
        <v>1</v>
      </c>
    </row>
    <row r="1844" spans="1:8" s="3408" customFormat="1" ht="15.75" thickBot="1">
      <c r="A1844" s="3421">
        <v>1727</v>
      </c>
      <c r="B1844" s="3421" t="s">
        <v>22885</v>
      </c>
      <c r="C1844" s="3421" t="s">
        <v>22886</v>
      </c>
      <c r="D1844" s="3422" t="s">
        <v>22599</v>
      </c>
      <c r="E1844" s="3264" t="s">
        <v>22598</v>
      </c>
      <c r="F1844" s="3421" t="s">
        <v>6255</v>
      </c>
      <c r="G1844" s="3264"/>
      <c r="H1844" s="3408">
        <v>1</v>
      </c>
    </row>
    <row r="1845" spans="1:8" s="3408" customFormat="1" ht="15.75" thickBot="1">
      <c r="A1845" s="3421">
        <v>1728</v>
      </c>
      <c r="B1845" s="3421" t="s">
        <v>22883</v>
      </c>
      <c r="C1845" s="3421" t="s">
        <v>22884</v>
      </c>
      <c r="D1845" s="3422" t="s">
        <v>22882</v>
      </c>
      <c r="E1845" s="3264"/>
      <c r="F1845" s="3421" t="s">
        <v>6255</v>
      </c>
      <c r="G1845" s="3264"/>
    </row>
    <row r="1846" spans="1:8" s="3408" customFormat="1" ht="15.75" thickBot="1">
      <c r="A1846" s="3421">
        <v>1729</v>
      </c>
      <c r="B1846" s="3421" t="s">
        <v>22880</v>
      </c>
      <c r="C1846" s="3421" t="s">
        <v>22881</v>
      </c>
      <c r="D1846" s="3422" t="s">
        <v>22619</v>
      </c>
      <c r="E1846" s="3264"/>
      <c r="F1846" s="3421" t="s">
        <v>6255</v>
      </c>
      <c r="G1846" s="3264"/>
    </row>
    <row r="1847" spans="1:8" s="3408" customFormat="1" ht="15.75" thickBot="1">
      <c r="A1847" s="3421">
        <v>1730</v>
      </c>
      <c r="B1847" s="3421" t="s">
        <v>22878</v>
      </c>
      <c r="C1847" s="3421" t="s">
        <v>22879</v>
      </c>
      <c r="D1847" s="3422" t="s">
        <v>22840</v>
      </c>
      <c r="E1847" s="3264"/>
      <c r="F1847" s="3421" t="s">
        <v>22877</v>
      </c>
      <c r="G1847" s="3264"/>
    </row>
    <row r="1848" spans="1:8" s="3408" customFormat="1" ht="15.75" thickBot="1">
      <c r="A1848" s="3421">
        <v>1731</v>
      </c>
      <c r="B1848" s="3421" t="s">
        <v>22875</v>
      </c>
      <c r="C1848" s="3421" t="s">
        <v>22876</v>
      </c>
      <c r="D1848" s="3422" t="s">
        <v>22874</v>
      </c>
      <c r="E1848" s="3264"/>
      <c r="F1848" s="3421" t="s">
        <v>6255</v>
      </c>
      <c r="G1848" s="3264"/>
    </row>
    <row r="1849" spans="1:8" s="3408" customFormat="1" ht="15.75" thickBot="1">
      <c r="A1849" s="3421">
        <v>1732</v>
      </c>
      <c r="B1849" s="3421" t="s">
        <v>22872</v>
      </c>
      <c r="C1849" s="3421" t="s">
        <v>22873</v>
      </c>
      <c r="D1849" s="3422" t="s">
        <v>22840</v>
      </c>
      <c r="E1849" s="3264"/>
      <c r="F1849" s="3421" t="s">
        <v>6255</v>
      </c>
      <c r="G1849" s="3264"/>
    </row>
    <row r="1850" spans="1:8" s="3408" customFormat="1" ht="15.75" thickBot="1">
      <c r="A1850" s="3421">
        <v>1733</v>
      </c>
      <c r="B1850" s="3421" t="s">
        <v>22869</v>
      </c>
      <c r="C1850" s="3421" t="s">
        <v>22871</v>
      </c>
      <c r="D1850" s="3422" t="s">
        <v>22619</v>
      </c>
      <c r="E1850" s="3264"/>
      <c r="F1850" s="3421" t="s">
        <v>6255</v>
      </c>
      <c r="G1850" s="3264"/>
    </row>
    <row r="1851" spans="1:8" s="3408" customFormat="1" ht="15.75" thickBot="1">
      <c r="A1851" s="3421">
        <v>1734</v>
      </c>
      <c r="B1851" s="3421" t="s">
        <v>22869</v>
      </c>
      <c r="C1851" s="3421" t="s">
        <v>22870</v>
      </c>
      <c r="D1851" s="3422" t="s">
        <v>22619</v>
      </c>
      <c r="E1851" s="3264"/>
      <c r="F1851" s="3421" t="s">
        <v>6255</v>
      </c>
      <c r="G1851" s="3264"/>
    </row>
    <row r="1852" spans="1:8" s="3408" customFormat="1" ht="15.75" thickBot="1">
      <c r="A1852" s="3421">
        <v>1735</v>
      </c>
      <c r="B1852" s="3421" t="s">
        <v>22867</v>
      </c>
      <c r="C1852" s="3421" t="s">
        <v>22868</v>
      </c>
      <c r="D1852" s="3422" t="s">
        <v>22602</v>
      </c>
      <c r="E1852" s="3264"/>
      <c r="F1852" s="3421" t="s">
        <v>6255</v>
      </c>
      <c r="G1852" s="3264"/>
    </row>
    <row r="1853" spans="1:8" s="3408" customFormat="1" ht="15.75" thickBot="1">
      <c r="A1853" s="3421">
        <v>1736</v>
      </c>
      <c r="B1853" s="3421" t="s">
        <v>22865</v>
      </c>
      <c r="C1853" s="3421" t="s">
        <v>22866</v>
      </c>
      <c r="D1853" s="3422" t="s">
        <v>22612</v>
      </c>
      <c r="E1853" s="3264"/>
      <c r="F1853" s="3421" t="s">
        <v>6255</v>
      </c>
      <c r="G1853" s="3264"/>
    </row>
    <row r="1854" spans="1:8" s="3408" customFormat="1" ht="15.75" thickBot="1">
      <c r="A1854" s="3421">
        <v>1737</v>
      </c>
      <c r="B1854" s="3421" t="s">
        <v>22863</v>
      </c>
      <c r="C1854" s="3421" t="s">
        <v>22864</v>
      </c>
      <c r="D1854" s="3422" t="s">
        <v>22612</v>
      </c>
      <c r="E1854" s="3264"/>
      <c r="F1854" s="3421" t="s">
        <v>6255</v>
      </c>
      <c r="G1854" s="3264"/>
    </row>
    <row r="1855" spans="1:8" s="3408" customFormat="1" ht="15.75" thickBot="1">
      <c r="A1855" s="3421">
        <v>1738</v>
      </c>
      <c r="B1855" s="3421" t="s">
        <v>22861</v>
      </c>
      <c r="C1855" s="3421" t="s">
        <v>22862</v>
      </c>
      <c r="D1855" s="3422" t="s">
        <v>22602</v>
      </c>
      <c r="E1855" s="3264" t="s">
        <v>27788</v>
      </c>
      <c r="F1855" s="3421" t="s">
        <v>6255</v>
      </c>
      <c r="G1855" s="3264"/>
      <c r="H1855" s="3408">
        <v>1</v>
      </c>
    </row>
    <row r="1856" spans="1:8" s="3408" customFormat="1" ht="15.75" thickBot="1">
      <c r="A1856" s="3421">
        <v>1739</v>
      </c>
      <c r="B1856" s="3421" t="s">
        <v>22859</v>
      </c>
      <c r="C1856" s="3421" t="s">
        <v>22860</v>
      </c>
      <c r="D1856" s="3422" t="s">
        <v>22602</v>
      </c>
      <c r="E1856" s="3264"/>
      <c r="F1856" s="3421" t="s">
        <v>6255</v>
      </c>
      <c r="G1856" s="3264"/>
    </row>
    <row r="1857" spans="1:8" s="3408" customFormat="1" ht="15.75" thickBot="1">
      <c r="A1857" s="3421">
        <v>1740</v>
      </c>
      <c r="B1857" s="3421" t="s">
        <v>22857</v>
      </c>
      <c r="C1857" s="3421" t="s">
        <v>22858</v>
      </c>
      <c r="D1857" s="3422" t="s">
        <v>22840</v>
      </c>
      <c r="E1857" s="3264"/>
      <c r="F1857" s="3421" t="s">
        <v>6255</v>
      </c>
      <c r="G1857" s="3264"/>
    </row>
    <row r="1858" spans="1:8" s="3408" customFormat="1" ht="15.75" thickBot="1">
      <c r="A1858" s="3421">
        <v>1741</v>
      </c>
      <c r="B1858" s="3421" t="s">
        <v>22855</v>
      </c>
      <c r="C1858" s="3421" t="s">
        <v>22856</v>
      </c>
      <c r="D1858" s="3422" t="s">
        <v>22602</v>
      </c>
      <c r="E1858" s="3264"/>
      <c r="F1858" s="3421" t="s">
        <v>6255</v>
      </c>
      <c r="G1858" s="3264"/>
    </row>
    <row r="1859" spans="1:8" s="3408" customFormat="1" ht="15.75" thickBot="1">
      <c r="A1859" s="3421">
        <v>1742</v>
      </c>
      <c r="B1859" s="3421" t="s">
        <v>22853</v>
      </c>
      <c r="C1859" s="3421" t="s">
        <v>22854</v>
      </c>
      <c r="D1859" s="3422" t="s">
        <v>22840</v>
      </c>
      <c r="E1859" s="3264"/>
      <c r="F1859" s="3421" t="s">
        <v>6255</v>
      </c>
      <c r="G1859" s="3264"/>
    </row>
    <row r="1860" spans="1:8" s="3408" customFormat="1" ht="15.75" thickBot="1">
      <c r="A1860" s="3421">
        <v>1743</v>
      </c>
      <c r="B1860" s="3421" t="s">
        <v>22850</v>
      </c>
      <c r="C1860" s="3421" t="s">
        <v>22851</v>
      </c>
      <c r="D1860" s="3422" t="s">
        <v>22613</v>
      </c>
      <c r="E1860" s="3264"/>
      <c r="F1860" s="3421" t="s">
        <v>6255</v>
      </c>
      <c r="G1860" s="3264"/>
    </row>
    <row r="1861" spans="1:8" s="3408" customFormat="1" ht="15.75" thickBot="1">
      <c r="A1861" s="3421">
        <v>1744</v>
      </c>
      <c r="B1861" s="3421" t="s">
        <v>27089</v>
      </c>
      <c r="C1861" s="3421" t="s">
        <v>27088</v>
      </c>
      <c r="D1861" s="3422" t="s">
        <v>22602</v>
      </c>
      <c r="E1861" s="3264" t="s">
        <v>27788</v>
      </c>
      <c r="F1861" s="3421" t="s">
        <v>22877</v>
      </c>
      <c r="G1861" s="3264"/>
      <c r="H1861" s="3408">
        <v>1</v>
      </c>
    </row>
    <row r="1862" spans="1:8" s="3408" customFormat="1" ht="15.75" thickBot="1">
      <c r="A1862" s="3421">
        <v>1745</v>
      </c>
      <c r="B1862" s="3421" t="s">
        <v>27091</v>
      </c>
      <c r="C1862" s="3421" t="s">
        <v>27090</v>
      </c>
      <c r="D1862" s="3422" t="s">
        <v>22612</v>
      </c>
      <c r="E1862" s="3264"/>
      <c r="F1862" s="3421" t="s">
        <v>6255</v>
      </c>
      <c r="G1862" s="3264"/>
    </row>
    <row r="1863" spans="1:8" s="3408" customFormat="1" ht="15.75" thickBot="1">
      <c r="A1863" s="3421">
        <v>1746</v>
      </c>
      <c r="B1863" s="3421" t="s">
        <v>27093</v>
      </c>
      <c r="C1863" s="3421" t="s">
        <v>27092</v>
      </c>
      <c r="D1863" s="3422" t="s">
        <v>22612</v>
      </c>
      <c r="E1863" s="3264"/>
      <c r="F1863" s="3421" t="s">
        <v>6255</v>
      </c>
      <c r="G1863" s="3264"/>
    </row>
    <row r="1864" spans="1:8" s="3408" customFormat="1" ht="15.75" thickBot="1">
      <c r="A1864" s="3421">
        <v>1747</v>
      </c>
      <c r="B1864" s="3421" t="s">
        <v>27095</v>
      </c>
      <c r="C1864" s="3421" t="s">
        <v>27094</v>
      </c>
      <c r="D1864" s="3422" t="s">
        <v>22612</v>
      </c>
      <c r="E1864" s="3264"/>
      <c r="F1864" s="3421" t="s">
        <v>6255</v>
      </c>
      <c r="G1864" s="3264"/>
    </row>
    <row r="1865" spans="1:8" s="3408" customFormat="1" ht="15.75" thickBot="1">
      <c r="A1865" s="3421">
        <v>1748</v>
      </c>
      <c r="B1865" s="3421" t="s">
        <v>27097</v>
      </c>
      <c r="C1865" s="3421" t="s">
        <v>27096</v>
      </c>
      <c r="D1865" s="3422" t="s">
        <v>23140</v>
      </c>
      <c r="E1865" s="3265"/>
      <c r="F1865" s="3421" t="s">
        <v>6255</v>
      </c>
      <c r="G1865" s="3264"/>
      <c r="H1865" s="3408">
        <v>1</v>
      </c>
    </row>
    <row r="1866" spans="1:8" s="3408" customFormat="1" ht="15.75" thickBot="1">
      <c r="A1866" s="3421">
        <v>1749</v>
      </c>
      <c r="B1866" s="3421" t="s">
        <v>27099</v>
      </c>
      <c r="C1866" s="3421" t="s">
        <v>27098</v>
      </c>
      <c r="D1866" s="3422" t="s">
        <v>22606</v>
      </c>
      <c r="E1866" s="3264"/>
      <c r="F1866" s="3421" t="s">
        <v>6255</v>
      </c>
      <c r="G1866" s="3264"/>
    </row>
    <row r="1867" spans="1:8" s="3408" customFormat="1" ht="15.75" thickBot="1">
      <c r="A1867" s="3421">
        <v>1750</v>
      </c>
      <c r="B1867" s="3421" t="s">
        <v>27101</v>
      </c>
      <c r="C1867" s="3421" t="s">
        <v>27100</v>
      </c>
      <c r="D1867" s="3422" t="s">
        <v>22903</v>
      </c>
      <c r="E1867" s="3264"/>
      <c r="F1867" s="3421" t="s">
        <v>6255</v>
      </c>
      <c r="G1867" s="3264"/>
    </row>
    <row r="1868" spans="1:8" s="3408" customFormat="1" ht="15.75" thickBot="1">
      <c r="A1868" s="3421">
        <v>1751</v>
      </c>
      <c r="B1868" s="3421" t="s">
        <v>27103</v>
      </c>
      <c r="C1868" s="3421" t="s">
        <v>27102</v>
      </c>
      <c r="D1868" s="3422" t="s">
        <v>22613</v>
      </c>
      <c r="E1868" s="3264"/>
      <c r="F1868" s="3421" t="s">
        <v>6255</v>
      </c>
      <c r="G1868" s="3264"/>
    </row>
    <row r="1869" spans="1:8" s="3408" customFormat="1" ht="15.75" thickBot="1">
      <c r="A1869" s="3421">
        <v>1752</v>
      </c>
      <c r="B1869" s="3421" t="s">
        <v>27105</v>
      </c>
      <c r="C1869" s="3421" t="s">
        <v>27104</v>
      </c>
      <c r="D1869" s="3422" t="s">
        <v>22874</v>
      </c>
      <c r="E1869" s="3264"/>
      <c r="F1869" s="3421" t="s">
        <v>6255</v>
      </c>
      <c r="G1869" s="3264"/>
    </row>
    <row r="1870" spans="1:8" s="3408" customFormat="1" ht="15.75" thickBot="1">
      <c r="A1870" s="3421">
        <v>1753</v>
      </c>
      <c r="B1870" s="3421" t="s">
        <v>27107</v>
      </c>
      <c r="C1870" s="3421" t="s">
        <v>27106</v>
      </c>
      <c r="D1870" s="3422" t="s">
        <v>22903</v>
      </c>
      <c r="E1870" s="3264"/>
      <c r="F1870" s="3421" t="s">
        <v>6255</v>
      </c>
      <c r="G1870" s="3264"/>
    </row>
    <row r="1871" spans="1:8" s="3408" customFormat="1" ht="15.75" thickBot="1">
      <c r="A1871" s="3421">
        <v>1754</v>
      </c>
      <c r="B1871" s="3421" t="s">
        <v>27109</v>
      </c>
      <c r="C1871" s="3421" t="s">
        <v>27108</v>
      </c>
      <c r="D1871" s="3422" t="s">
        <v>22613</v>
      </c>
      <c r="E1871" s="3264" t="s">
        <v>22598</v>
      </c>
      <c r="F1871" s="3421" t="s">
        <v>6255</v>
      </c>
      <c r="G1871" s="3264"/>
      <c r="H1871" s="3408">
        <v>1</v>
      </c>
    </row>
    <row r="1872" spans="1:8" s="3408" customFormat="1" ht="15.75" thickBot="1">
      <c r="A1872" s="3421">
        <v>1755</v>
      </c>
      <c r="B1872" s="3421" t="s">
        <v>23861</v>
      </c>
      <c r="C1872" s="3421" t="s">
        <v>27110</v>
      </c>
      <c r="D1872" s="3422" t="s">
        <v>22631</v>
      </c>
      <c r="E1872" s="3264"/>
      <c r="F1872" s="3421" t="s">
        <v>6255</v>
      </c>
      <c r="G1872" s="3264"/>
    </row>
    <row r="1873" spans="1:7" s="3408" customFormat="1" ht="15.75" thickBot="1">
      <c r="A1873" s="3421">
        <v>1756</v>
      </c>
      <c r="B1873" s="3421" t="s">
        <v>23810</v>
      </c>
      <c r="C1873" s="3421" t="s">
        <v>27111</v>
      </c>
      <c r="D1873" s="3422" t="s">
        <v>22606</v>
      </c>
      <c r="E1873" s="3264"/>
      <c r="F1873" s="3421" t="s">
        <v>6255</v>
      </c>
      <c r="G1873" s="3264"/>
    </row>
    <row r="1874" spans="1:7" s="3408" customFormat="1" ht="15.75" thickBot="1">
      <c r="A1874" s="3421">
        <v>1757</v>
      </c>
      <c r="B1874" s="3421" t="s">
        <v>23802</v>
      </c>
      <c r="C1874" s="3421" t="s">
        <v>27112</v>
      </c>
      <c r="D1874" s="3422" t="s">
        <v>22606</v>
      </c>
      <c r="E1874" s="3264"/>
      <c r="F1874" s="3421" t="s">
        <v>6255</v>
      </c>
      <c r="G1874" s="3264"/>
    </row>
    <row r="1875" spans="1:7" s="3408" customFormat="1" ht="15.75" thickBot="1">
      <c r="A1875" s="3421">
        <v>1758</v>
      </c>
      <c r="B1875" s="3421" t="s">
        <v>27114</v>
      </c>
      <c r="C1875" s="3421" t="s">
        <v>27113</v>
      </c>
      <c r="D1875" s="3422" t="s">
        <v>22612</v>
      </c>
      <c r="E1875" s="3264"/>
      <c r="F1875" s="3421" t="s">
        <v>6255</v>
      </c>
      <c r="G1875" s="3264"/>
    </row>
    <row r="1876" spans="1:7" s="3408" customFormat="1" ht="15.75" thickBot="1">
      <c r="A1876" s="3421">
        <v>1759</v>
      </c>
      <c r="B1876" s="3421" t="s">
        <v>23798</v>
      </c>
      <c r="C1876" s="3421" t="s">
        <v>27115</v>
      </c>
      <c r="D1876" s="3422" t="s">
        <v>23000</v>
      </c>
      <c r="E1876" s="3264"/>
      <c r="F1876" s="3421" t="s">
        <v>6255</v>
      </c>
      <c r="G1876" s="3264"/>
    </row>
    <row r="1877" spans="1:7" s="3408" customFormat="1" ht="15.75" thickBot="1">
      <c r="A1877" s="3421">
        <v>1760</v>
      </c>
      <c r="B1877" s="3421" t="s">
        <v>23718</v>
      </c>
      <c r="C1877" s="3421" t="s">
        <v>27116</v>
      </c>
      <c r="D1877" s="3422" t="s">
        <v>22613</v>
      </c>
      <c r="E1877" s="3264"/>
      <c r="F1877" s="3421" t="s">
        <v>6255</v>
      </c>
      <c r="G1877" s="3264"/>
    </row>
    <row r="1878" spans="1:7" s="3408" customFormat="1" ht="15.75" thickBot="1">
      <c r="A1878" s="3421">
        <v>1761</v>
      </c>
      <c r="B1878" s="3421" t="s">
        <v>27119</v>
      </c>
      <c r="C1878" s="3421" t="s">
        <v>27118</v>
      </c>
      <c r="D1878" s="3422" t="s">
        <v>23000</v>
      </c>
      <c r="E1878" s="3264"/>
      <c r="F1878" s="3421" t="s">
        <v>6255</v>
      </c>
      <c r="G1878" s="3264"/>
    </row>
    <row r="1879" spans="1:7" s="3408" customFormat="1" ht="15.75" thickBot="1">
      <c r="A1879" s="3421">
        <v>1762</v>
      </c>
      <c r="B1879" s="3421" t="s">
        <v>27121</v>
      </c>
      <c r="C1879" s="3421" t="s">
        <v>27120</v>
      </c>
      <c r="D1879" s="3422" t="s">
        <v>22619</v>
      </c>
      <c r="E1879" s="3264"/>
      <c r="F1879" s="3421" t="s">
        <v>6255</v>
      </c>
      <c r="G1879" s="3264"/>
    </row>
    <row r="1880" spans="1:7" s="3408" customFormat="1" ht="15.75" thickBot="1">
      <c r="A1880" s="3421">
        <v>1763</v>
      </c>
      <c r="B1880" s="3421" t="s">
        <v>27123</v>
      </c>
      <c r="C1880" s="3421" t="s">
        <v>27122</v>
      </c>
      <c r="D1880" s="3422" t="s">
        <v>22606</v>
      </c>
      <c r="E1880" s="3264"/>
      <c r="F1880" s="3421" t="s">
        <v>6255</v>
      </c>
      <c r="G1880" s="3264"/>
    </row>
    <row r="1881" spans="1:7" s="3408" customFormat="1" ht="15.75" thickBot="1">
      <c r="A1881" s="3421">
        <v>1764</v>
      </c>
      <c r="B1881" s="3421" t="s">
        <v>23638</v>
      </c>
      <c r="C1881" s="3421" t="s">
        <v>27124</v>
      </c>
      <c r="D1881" s="3422" t="s">
        <v>23000</v>
      </c>
      <c r="E1881" s="3264"/>
      <c r="F1881" s="3421" t="s">
        <v>6255</v>
      </c>
      <c r="G1881" s="3264"/>
    </row>
    <row r="1882" spans="1:7" s="3408" customFormat="1" ht="15.75" thickBot="1">
      <c r="A1882" s="3421">
        <v>1765</v>
      </c>
      <c r="B1882" s="3421" t="s">
        <v>27126</v>
      </c>
      <c r="C1882" s="3421" t="s">
        <v>27125</v>
      </c>
      <c r="D1882" s="3422" t="s">
        <v>22602</v>
      </c>
      <c r="E1882" s="3264"/>
      <c r="F1882" s="3421" t="s">
        <v>6255</v>
      </c>
      <c r="G1882" s="3264"/>
    </row>
    <row r="1883" spans="1:7" s="3408" customFormat="1" ht="15.75" thickBot="1">
      <c r="A1883" s="3421">
        <v>1766</v>
      </c>
      <c r="B1883" s="3421" t="s">
        <v>27128</v>
      </c>
      <c r="C1883" s="3421" t="s">
        <v>27127</v>
      </c>
      <c r="D1883" s="3422" t="s">
        <v>22613</v>
      </c>
      <c r="E1883" s="3264"/>
      <c r="F1883" s="3421" t="s">
        <v>6255</v>
      </c>
      <c r="G1883" s="3264"/>
    </row>
    <row r="1884" spans="1:7" s="3408" customFormat="1" ht="15.75" thickBot="1">
      <c r="A1884" s="3421">
        <v>1767</v>
      </c>
      <c r="B1884" s="3421" t="s">
        <v>27130</v>
      </c>
      <c r="C1884" s="3421" t="s">
        <v>27129</v>
      </c>
      <c r="D1884" s="3422" t="s">
        <v>22619</v>
      </c>
      <c r="E1884" s="3264"/>
      <c r="F1884" s="3421" t="s">
        <v>6255</v>
      </c>
      <c r="G1884" s="3264"/>
    </row>
    <row r="1885" spans="1:7" s="3408" customFormat="1" ht="15.75" thickBot="1">
      <c r="A1885" s="3421">
        <v>1768</v>
      </c>
      <c r="B1885" s="3421" t="s">
        <v>27132</v>
      </c>
      <c r="C1885" s="3421" t="s">
        <v>27131</v>
      </c>
      <c r="D1885" s="3422" t="s">
        <v>22612</v>
      </c>
      <c r="E1885" s="3264"/>
      <c r="F1885" s="3421" t="s">
        <v>6255</v>
      </c>
      <c r="G1885" s="3264"/>
    </row>
    <row r="1886" spans="1:7" s="3408" customFormat="1" ht="15.75" thickBot="1">
      <c r="A1886" s="3421">
        <v>1769</v>
      </c>
      <c r="B1886" s="3421" t="s">
        <v>27134</v>
      </c>
      <c r="C1886" s="3421" t="s">
        <v>27133</v>
      </c>
      <c r="D1886" s="3422" t="s">
        <v>22606</v>
      </c>
      <c r="E1886" s="3264"/>
      <c r="F1886" s="3421" t="s">
        <v>6255</v>
      </c>
      <c r="G1886" s="3264"/>
    </row>
    <row r="1887" spans="1:7" s="3408" customFormat="1" ht="15.75" thickBot="1">
      <c r="A1887" s="3421">
        <v>1770</v>
      </c>
      <c r="B1887" s="3421" t="s">
        <v>27136</v>
      </c>
      <c r="C1887" s="3421" t="s">
        <v>27135</v>
      </c>
      <c r="D1887" s="3422" t="s">
        <v>22602</v>
      </c>
      <c r="E1887" s="3264"/>
      <c r="F1887" s="3421" t="s">
        <v>6255</v>
      </c>
      <c r="G1887" s="3264"/>
    </row>
    <row r="1888" spans="1:7" s="3408" customFormat="1" ht="15.75" thickBot="1">
      <c r="A1888" s="3421">
        <v>1771</v>
      </c>
      <c r="B1888" s="3421" t="s">
        <v>23104</v>
      </c>
      <c r="C1888" s="3421" t="s">
        <v>27137</v>
      </c>
      <c r="D1888" s="3422" t="s">
        <v>22631</v>
      </c>
      <c r="E1888" s="3264"/>
      <c r="F1888" s="3421" t="s">
        <v>22877</v>
      </c>
      <c r="G1888" s="3264"/>
    </row>
    <row r="1889" spans="1:8" s="3408" customFormat="1" ht="15.75" thickBot="1">
      <c r="A1889" s="3421">
        <v>1772</v>
      </c>
      <c r="B1889" s="3421" t="s">
        <v>23521</v>
      </c>
      <c r="C1889" s="3421" t="s">
        <v>27138</v>
      </c>
      <c r="D1889" s="3422" t="s">
        <v>22631</v>
      </c>
      <c r="E1889" s="3264"/>
      <c r="F1889" s="3421" t="s">
        <v>22877</v>
      </c>
      <c r="G1889" s="3264"/>
    </row>
    <row r="1890" spans="1:8" s="3408" customFormat="1" ht="15.75" thickBot="1">
      <c r="A1890" s="3421">
        <v>1773</v>
      </c>
      <c r="B1890" s="3421" t="s">
        <v>23507</v>
      </c>
      <c r="C1890" s="3421" t="s">
        <v>27139</v>
      </c>
      <c r="D1890" s="3422" t="s">
        <v>22631</v>
      </c>
      <c r="E1890" s="3264"/>
      <c r="F1890" s="3421" t="s">
        <v>22877</v>
      </c>
      <c r="G1890" s="3264"/>
    </row>
    <row r="1891" spans="1:8" s="3408" customFormat="1" ht="15.75" thickBot="1">
      <c r="A1891" s="3421">
        <v>1774</v>
      </c>
      <c r="B1891" s="3421" t="s">
        <v>27141</v>
      </c>
      <c r="C1891" s="3421" t="s">
        <v>27140</v>
      </c>
      <c r="D1891" s="3422" t="s">
        <v>22619</v>
      </c>
      <c r="E1891" s="3264"/>
      <c r="F1891" s="3421" t="s">
        <v>22877</v>
      </c>
      <c r="G1891" s="3264"/>
    </row>
    <row r="1892" spans="1:8" s="3408" customFormat="1" ht="15.75" thickBot="1">
      <c r="A1892" s="3421">
        <v>1775</v>
      </c>
      <c r="B1892" s="3421" t="s">
        <v>23102</v>
      </c>
      <c r="C1892" s="3421" t="s">
        <v>27142</v>
      </c>
      <c r="D1892" s="3422" t="s">
        <v>22631</v>
      </c>
      <c r="E1892" s="3264"/>
      <c r="F1892" s="3421" t="s">
        <v>22877</v>
      </c>
      <c r="G1892" s="3264"/>
    </row>
    <row r="1893" spans="1:8" s="3408" customFormat="1" ht="15.75" thickBot="1">
      <c r="A1893" s="3421">
        <v>1776</v>
      </c>
      <c r="B1893" s="3421" t="s">
        <v>23482</v>
      </c>
      <c r="C1893" s="3421" t="s">
        <v>27143</v>
      </c>
      <c r="D1893" s="3422" t="s">
        <v>22613</v>
      </c>
      <c r="E1893" s="3264"/>
      <c r="F1893" s="3421" t="s">
        <v>22877</v>
      </c>
      <c r="G1893" s="3264"/>
    </row>
    <row r="1894" spans="1:8" s="3408" customFormat="1" ht="15.75" thickBot="1">
      <c r="A1894" s="3421">
        <v>1777</v>
      </c>
      <c r="B1894" s="3421" t="s">
        <v>27145</v>
      </c>
      <c r="C1894" s="3421" t="s">
        <v>27144</v>
      </c>
      <c r="D1894" s="3422" t="s">
        <v>23000</v>
      </c>
      <c r="E1894" s="3264"/>
      <c r="F1894" s="3421" t="s">
        <v>22877</v>
      </c>
      <c r="G1894" s="3264"/>
    </row>
    <row r="1895" spans="1:8" s="3408" customFormat="1" ht="15.75" thickBot="1">
      <c r="A1895" s="3421">
        <v>1778</v>
      </c>
      <c r="B1895" s="3421" t="s">
        <v>27147</v>
      </c>
      <c r="C1895" s="3421" t="s">
        <v>27146</v>
      </c>
      <c r="D1895" s="3422" t="s">
        <v>23000</v>
      </c>
      <c r="E1895" s="3264"/>
      <c r="F1895" s="3421" t="s">
        <v>22877</v>
      </c>
      <c r="G1895" s="3264"/>
    </row>
    <row r="1896" spans="1:8" s="3408" customFormat="1" ht="15.75" thickBot="1">
      <c r="A1896" s="3421">
        <v>1779</v>
      </c>
      <c r="B1896" s="3421" t="s">
        <v>23168</v>
      </c>
      <c r="C1896" s="3421" t="s">
        <v>27148</v>
      </c>
      <c r="D1896" s="3422" t="s">
        <v>22840</v>
      </c>
      <c r="E1896" s="3264"/>
      <c r="F1896" s="3421" t="s">
        <v>22877</v>
      </c>
      <c r="G1896" s="3264"/>
    </row>
    <row r="1897" spans="1:8" s="3408" customFormat="1" ht="15.75" thickBot="1">
      <c r="A1897" s="3421">
        <v>1780</v>
      </c>
      <c r="B1897" s="3421" t="s">
        <v>27150</v>
      </c>
      <c r="C1897" s="3421" t="s">
        <v>27149</v>
      </c>
      <c r="D1897" s="3422" t="s">
        <v>22840</v>
      </c>
      <c r="E1897" s="3264"/>
      <c r="F1897" s="3421" t="s">
        <v>22877</v>
      </c>
      <c r="G1897" s="3264"/>
    </row>
    <row r="1898" spans="1:8" s="3408" customFormat="1" ht="15.75" thickBot="1">
      <c r="A1898" s="3421">
        <v>1781</v>
      </c>
      <c r="B1898" s="3421" t="s">
        <v>23468</v>
      </c>
      <c r="C1898" s="3421" t="s">
        <v>27151</v>
      </c>
      <c r="D1898" s="3422" t="s">
        <v>22613</v>
      </c>
      <c r="E1898" s="3264" t="s">
        <v>22626</v>
      </c>
      <c r="F1898" s="3421" t="s">
        <v>22877</v>
      </c>
      <c r="G1898" s="3264"/>
      <c r="H1898" s="3408">
        <v>1</v>
      </c>
    </row>
    <row r="1899" spans="1:8" s="3408" customFormat="1" ht="15.75" thickBot="1">
      <c r="A1899" s="3421">
        <v>1782</v>
      </c>
      <c r="B1899" s="3421" t="s">
        <v>23157</v>
      </c>
      <c r="C1899" s="3421" t="s">
        <v>27152</v>
      </c>
      <c r="D1899" s="3422" t="s">
        <v>22631</v>
      </c>
      <c r="E1899" s="3264"/>
      <c r="F1899" s="3421" t="s">
        <v>22877</v>
      </c>
      <c r="G1899" s="3264"/>
    </row>
    <row r="1900" spans="1:8" s="3408" customFormat="1" ht="15.75" thickBot="1">
      <c r="A1900" s="3421">
        <v>1783</v>
      </c>
      <c r="B1900" s="3421" t="s">
        <v>27154</v>
      </c>
      <c r="C1900" s="3421" t="s">
        <v>27153</v>
      </c>
      <c r="D1900" s="3422" t="s">
        <v>22903</v>
      </c>
      <c r="E1900" s="3264"/>
      <c r="F1900" s="3421" t="s">
        <v>6255</v>
      </c>
      <c r="G1900" s="3264"/>
    </row>
    <row r="1901" spans="1:8" s="3408" customFormat="1" ht="15.75" thickBot="1">
      <c r="A1901" s="3421">
        <v>1784</v>
      </c>
      <c r="B1901" s="3421" t="s">
        <v>27156</v>
      </c>
      <c r="C1901" s="3421" t="s">
        <v>27155</v>
      </c>
      <c r="D1901" s="3422" t="s">
        <v>23000</v>
      </c>
      <c r="E1901" s="3264"/>
      <c r="F1901" s="3421" t="s">
        <v>6255</v>
      </c>
      <c r="G1901" s="3264"/>
    </row>
    <row r="1902" spans="1:8" s="3408" customFormat="1" ht="15.75" thickBot="1">
      <c r="A1902" s="3421">
        <v>1785</v>
      </c>
      <c r="B1902" s="3421" t="s">
        <v>27158</v>
      </c>
      <c r="C1902" s="3421" t="s">
        <v>27157</v>
      </c>
      <c r="D1902" s="3422" t="s">
        <v>22840</v>
      </c>
      <c r="E1902" s="3264"/>
      <c r="F1902" s="3421" t="s">
        <v>6255</v>
      </c>
      <c r="G1902" s="3264"/>
    </row>
    <row r="1903" spans="1:8" s="3408" customFormat="1" ht="15.75" thickBot="1">
      <c r="A1903" s="3421">
        <v>1786</v>
      </c>
      <c r="B1903" s="3421" t="s">
        <v>23046</v>
      </c>
      <c r="C1903" s="3421" t="s">
        <v>27159</v>
      </c>
      <c r="D1903" s="3422" t="s">
        <v>22613</v>
      </c>
      <c r="E1903" s="3264"/>
      <c r="F1903" s="3421" t="s">
        <v>6255</v>
      </c>
      <c r="G1903" s="3264"/>
    </row>
    <row r="1904" spans="1:8" s="3408" customFormat="1" ht="15.75" thickBot="1">
      <c r="A1904" s="3421">
        <v>1787</v>
      </c>
      <c r="B1904" s="3421" t="s">
        <v>23017</v>
      </c>
      <c r="C1904" s="3421" t="s">
        <v>27160</v>
      </c>
      <c r="D1904" s="3422" t="s">
        <v>22613</v>
      </c>
      <c r="E1904" s="3264"/>
      <c r="F1904" s="3421" t="s">
        <v>6255</v>
      </c>
      <c r="G1904" s="3264"/>
    </row>
    <row r="1905" spans="1:8" s="3408" customFormat="1" ht="15.75" thickBot="1">
      <c r="A1905" s="3421">
        <v>1788</v>
      </c>
      <c r="B1905" s="3421" t="s">
        <v>27162</v>
      </c>
      <c r="C1905" s="3421" t="s">
        <v>27161</v>
      </c>
      <c r="D1905" s="3422" t="s">
        <v>22631</v>
      </c>
      <c r="E1905" s="3264"/>
      <c r="F1905" s="3421" t="s">
        <v>6255</v>
      </c>
      <c r="G1905" s="3264"/>
    </row>
    <row r="1906" spans="1:8" s="3408" customFormat="1" ht="15.75" thickBot="1">
      <c r="A1906" s="3421">
        <v>1789</v>
      </c>
      <c r="B1906" s="3421" t="s">
        <v>27164</v>
      </c>
      <c r="C1906" s="3421" t="s">
        <v>27163</v>
      </c>
      <c r="D1906" s="3422" t="s">
        <v>22840</v>
      </c>
      <c r="E1906" s="3264"/>
      <c r="F1906" s="3421" t="s">
        <v>22877</v>
      </c>
      <c r="G1906" s="3264"/>
    </row>
    <row r="1907" spans="1:8" s="3408" customFormat="1" ht="15.75" thickBot="1">
      <c r="A1907" s="3421">
        <v>1790</v>
      </c>
      <c r="B1907" s="3421" t="s">
        <v>27166</v>
      </c>
      <c r="C1907" s="3421" t="s">
        <v>27165</v>
      </c>
      <c r="D1907" s="3422" t="s">
        <v>22619</v>
      </c>
      <c r="E1907" s="3264"/>
      <c r="F1907" s="3421" t="s">
        <v>6255</v>
      </c>
      <c r="G1907" s="3264"/>
    </row>
    <row r="1908" spans="1:8" s="3408" customFormat="1" ht="15.75" thickBot="1">
      <c r="A1908" s="3421">
        <v>1791</v>
      </c>
      <c r="B1908" s="3421" t="s">
        <v>27168</v>
      </c>
      <c r="C1908" s="3421" t="s">
        <v>27167</v>
      </c>
      <c r="D1908" s="3422" t="s">
        <v>22619</v>
      </c>
      <c r="E1908" s="3264"/>
      <c r="F1908" s="3421" t="s">
        <v>6255</v>
      </c>
      <c r="G1908" s="3264"/>
    </row>
    <row r="1909" spans="1:8" s="3408" customFormat="1" ht="15.75" thickBot="1">
      <c r="A1909" s="3421">
        <v>1792</v>
      </c>
      <c r="B1909" s="3421" t="s">
        <v>27170</v>
      </c>
      <c r="C1909" s="3421" t="s">
        <v>27169</v>
      </c>
      <c r="D1909" s="3422" t="s">
        <v>22631</v>
      </c>
      <c r="E1909" s="3264"/>
      <c r="F1909" s="3421" t="s">
        <v>6255</v>
      </c>
      <c r="G1909" s="3264"/>
    </row>
    <row r="1910" spans="1:8" s="3408" customFormat="1" ht="15.75" thickBot="1">
      <c r="A1910" s="3421">
        <v>1793</v>
      </c>
      <c r="B1910" s="3421" t="s">
        <v>27172</v>
      </c>
      <c r="C1910" s="3421" t="s">
        <v>27171</v>
      </c>
      <c r="D1910" s="3422" t="s">
        <v>22631</v>
      </c>
      <c r="E1910" s="3264" t="s">
        <v>22598</v>
      </c>
      <c r="F1910" s="3421" t="s">
        <v>6255</v>
      </c>
      <c r="G1910" s="3264"/>
      <c r="H1910" s="3408">
        <v>1</v>
      </c>
    </row>
    <row r="1911" spans="1:8" s="3408" customFormat="1" ht="15.75" thickBot="1">
      <c r="A1911" s="3421">
        <v>1794</v>
      </c>
      <c r="B1911" s="3421" t="s">
        <v>27174</v>
      </c>
      <c r="C1911" s="3421" t="s">
        <v>27173</v>
      </c>
      <c r="D1911" s="3422" t="s">
        <v>22613</v>
      </c>
      <c r="E1911" s="3264"/>
      <c r="F1911" s="3421" t="s">
        <v>6255</v>
      </c>
      <c r="G1911" s="3264"/>
    </row>
    <row r="1912" spans="1:8" s="3408" customFormat="1" ht="15.75" thickBot="1">
      <c r="A1912" s="3421">
        <v>1795</v>
      </c>
      <c r="B1912" s="3421" t="s">
        <v>27176</v>
      </c>
      <c r="C1912" s="3421" t="s">
        <v>27175</v>
      </c>
      <c r="D1912" s="3422" t="s">
        <v>22612</v>
      </c>
      <c r="E1912" s="3264"/>
      <c r="F1912" s="3421" t="s">
        <v>22877</v>
      </c>
      <c r="G1912" s="3264"/>
    </row>
    <row r="1913" spans="1:8" s="3408" customFormat="1" ht="15.75" thickBot="1">
      <c r="A1913" s="3421">
        <v>1796</v>
      </c>
      <c r="B1913" s="3421" t="s">
        <v>27178</v>
      </c>
      <c r="C1913" s="3421" t="s">
        <v>27177</v>
      </c>
      <c r="D1913" s="3422" t="s">
        <v>22612</v>
      </c>
      <c r="E1913" s="3264"/>
      <c r="F1913" s="3421" t="s">
        <v>6255</v>
      </c>
      <c r="G1913" s="3264"/>
    </row>
    <row r="1914" spans="1:8" s="3408" customFormat="1" ht="15.75" thickBot="1">
      <c r="A1914" s="3421">
        <v>1797</v>
      </c>
      <c r="B1914" s="3421" t="s">
        <v>27180</v>
      </c>
      <c r="C1914" s="3421" t="s">
        <v>27179</v>
      </c>
      <c r="D1914" s="3422" t="s">
        <v>22612</v>
      </c>
      <c r="E1914" s="3264"/>
      <c r="F1914" s="3421" t="s">
        <v>6255</v>
      </c>
      <c r="G1914" s="3264"/>
    </row>
    <row r="1915" spans="1:8" s="3408" customFormat="1" ht="15.75" thickBot="1">
      <c r="A1915" s="3421">
        <v>1798</v>
      </c>
      <c r="B1915" s="3421" t="s">
        <v>24030</v>
      </c>
      <c r="C1915" s="3421" t="s">
        <v>27181</v>
      </c>
      <c r="D1915" s="3422" t="s">
        <v>22613</v>
      </c>
      <c r="E1915" s="3264"/>
      <c r="F1915" s="3421" t="s">
        <v>6255</v>
      </c>
      <c r="G1915" s="3264"/>
    </row>
    <row r="1916" spans="1:8" s="3408" customFormat="1" ht="15.75" thickBot="1">
      <c r="A1916" s="3421">
        <v>1799</v>
      </c>
      <c r="B1916" s="3421" t="s">
        <v>22964</v>
      </c>
      <c r="C1916" s="3421" t="s">
        <v>27182</v>
      </c>
      <c r="D1916" s="3422" t="s">
        <v>22613</v>
      </c>
      <c r="E1916" s="3264"/>
      <c r="F1916" s="3421" t="s">
        <v>22877</v>
      </c>
      <c r="G1916" s="3264"/>
    </row>
    <row r="1917" spans="1:8" s="3408" customFormat="1" ht="15.75" thickBot="1">
      <c r="A1917" s="3421">
        <v>1800</v>
      </c>
      <c r="B1917" s="3421" t="s">
        <v>27184</v>
      </c>
      <c r="C1917" s="3421" t="s">
        <v>27183</v>
      </c>
      <c r="D1917" s="3422" t="s">
        <v>22619</v>
      </c>
      <c r="E1917" s="3264"/>
      <c r="F1917" s="3421" t="s">
        <v>6255</v>
      </c>
      <c r="G1917" s="3264"/>
    </row>
    <row r="1918" spans="1:8" s="3408" customFormat="1" ht="15.75" thickBot="1">
      <c r="A1918" s="3421">
        <v>1801</v>
      </c>
      <c r="B1918" s="3421" t="s">
        <v>27186</v>
      </c>
      <c r="C1918" s="3421" t="s">
        <v>27185</v>
      </c>
      <c r="D1918" s="3422" t="s">
        <v>22619</v>
      </c>
      <c r="E1918" s="3264"/>
      <c r="F1918" s="3421" t="s">
        <v>6255</v>
      </c>
      <c r="G1918" s="3264"/>
    </row>
    <row r="1919" spans="1:8" s="3408" customFormat="1" ht="15.75" thickBot="1">
      <c r="A1919" s="3421">
        <v>1802</v>
      </c>
      <c r="B1919" s="3421" t="s">
        <v>27188</v>
      </c>
      <c r="C1919" s="3421" t="s">
        <v>27187</v>
      </c>
      <c r="D1919" s="3422" t="s">
        <v>22619</v>
      </c>
      <c r="E1919" s="3264" t="s">
        <v>22626</v>
      </c>
      <c r="F1919" s="3421" t="s">
        <v>6255</v>
      </c>
      <c r="G1919" s="3264"/>
      <c r="H1919" s="3408">
        <v>1</v>
      </c>
    </row>
    <row r="1920" spans="1:8" s="3408" customFormat="1" ht="15.75" thickBot="1">
      <c r="A1920" s="3421">
        <v>1803</v>
      </c>
      <c r="B1920" s="3421" t="s">
        <v>27190</v>
      </c>
      <c r="C1920" s="3421" t="s">
        <v>27189</v>
      </c>
      <c r="D1920" s="3422" t="s">
        <v>22619</v>
      </c>
      <c r="E1920" s="3264"/>
      <c r="F1920" s="3421" t="s">
        <v>6255</v>
      </c>
      <c r="G1920" s="3264"/>
    </row>
    <row r="1921" spans="1:8" s="3408" customFormat="1" ht="15.75" thickBot="1">
      <c r="A1921" s="3421">
        <v>1804</v>
      </c>
      <c r="B1921" s="3421" t="s">
        <v>23348</v>
      </c>
      <c r="C1921" s="3421" t="s">
        <v>27191</v>
      </c>
      <c r="D1921" s="3422" t="s">
        <v>22619</v>
      </c>
      <c r="E1921" s="3264"/>
      <c r="F1921" s="3421" t="s">
        <v>6255</v>
      </c>
      <c r="G1921" s="3264"/>
    </row>
    <row r="1922" spans="1:8" s="3408" customFormat="1" ht="15.75" thickBot="1">
      <c r="A1922" s="3421">
        <v>1805</v>
      </c>
      <c r="B1922" s="3421" t="s">
        <v>27193</v>
      </c>
      <c r="C1922" s="3421" t="s">
        <v>27192</v>
      </c>
      <c r="D1922" s="3422" t="s">
        <v>23000</v>
      </c>
      <c r="E1922" s="3264"/>
      <c r="F1922" s="3421" t="s">
        <v>22877</v>
      </c>
      <c r="G1922" s="3264"/>
    </row>
    <row r="1923" spans="1:8" s="3408" customFormat="1" ht="15.75" thickBot="1">
      <c r="A1923" s="3421">
        <v>1806</v>
      </c>
      <c r="B1923" s="3421" t="s">
        <v>27195</v>
      </c>
      <c r="C1923" s="3421" t="s">
        <v>27194</v>
      </c>
      <c r="D1923" s="3422" t="s">
        <v>22619</v>
      </c>
      <c r="E1923" s="3264"/>
      <c r="F1923" s="3421" t="s">
        <v>6255</v>
      </c>
      <c r="G1923" s="3264"/>
    </row>
    <row r="1924" spans="1:8" s="3408" customFormat="1" ht="15.75" thickBot="1">
      <c r="A1924" s="3421">
        <v>1807</v>
      </c>
      <c r="B1924" s="3421" t="s">
        <v>23108</v>
      </c>
      <c r="C1924" s="3421" t="s">
        <v>27196</v>
      </c>
      <c r="D1924" s="3422" t="s">
        <v>22612</v>
      </c>
      <c r="E1924" s="3264"/>
      <c r="F1924" s="3421" t="s">
        <v>22877</v>
      </c>
      <c r="G1924" s="3264"/>
    </row>
    <row r="1925" spans="1:8" s="3408" customFormat="1" ht="15.75" thickBot="1">
      <c r="A1925" s="3421">
        <v>1808</v>
      </c>
      <c r="B1925" s="3421" t="s">
        <v>23749</v>
      </c>
      <c r="C1925" s="3421" t="s">
        <v>27197</v>
      </c>
      <c r="D1925" s="3422" t="s">
        <v>22606</v>
      </c>
      <c r="E1925" s="3264"/>
      <c r="F1925" s="3421" t="s">
        <v>6255</v>
      </c>
      <c r="G1925" s="3264"/>
    </row>
    <row r="1926" spans="1:8" s="3408" customFormat="1" ht="15.75" thickBot="1">
      <c r="A1926" s="3421">
        <v>1809</v>
      </c>
      <c r="B1926" s="3421" t="s">
        <v>27199</v>
      </c>
      <c r="C1926" s="3421" t="s">
        <v>27198</v>
      </c>
      <c r="D1926" s="3422" t="s">
        <v>22612</v>
      </c>
      <c r="E1926" s="3264"/>
      <c r="F1926" s="3421" t="s">
        <v>6255</v>
      </c>
      <c r="G1926" s="3264"/>
    </row>
    <row r="1927" spans="1:8" s="3408" customFormat="1" ht="15.75" thickBot="1">
      <c r="A1927" s="3421">
        <v>1810</v>
      </c>
      <c r="B1927" s="3421" t="s">
        <v>27201</v>
      </c>
      <c r="C1927" s="3421" t="s">
        <v>27200</v>
      </c>
      <c r="D1927" s="3422" t="s">
        <v>22612</v>
      </c>
      <c r="E1927" s="3264"/>
      <c r="F1927" s="3421" t="s">
        <v>6255</v>
      </c>
      <c r="G1927" s="3264"/>
    </row>
    <row r="1928" spans="1:8" s="3408" customFormat="1" ht="15.75" thickBot="1">
      <c r="A1928" s="3421">
        <v>1811</v>
      </c>
      <c r="B1928" s="3421" t="s">
        <v>27203</v>
      </c>
      <c r="C1928" s="3421" t="s">
        <v>27202</v>
      </c>
      <c r="D1928" s="3422" t="s">
        <v>22602</v>
      </c>
      <c r="E1928" s="3264"/>
      <c r="F1928" s="3421" t="s">
        <v>6255</v>
      </c>
      <c r="G1928" s="3264"/>
    </row>
    <row r="1929" spans="1:8" s="3408" customFormat="1" ht="15.75" thickBot="1">
      <c r="A1929" s="3421">
        <v>1812</v>
      </c>
      <c r="B1929" s="3421" t="s">
        <v>27205</v>
      </c>
      <c r="C1929" s="3421" t="s">
        <v>27204</v>
      </c>
      <c r="D1929" s="3422" t="s">
        <v>22612</v>
      </c>
      <c r="E1929" s="3264"/>
      <c r="F1929" s="3421" t="s">
        <v>6255</v>
      </c>
      <c r="G1929" s="3264"/>
    </row>
    <row r="1930" spans="1:8" s="3408" customFormat="1" ht="15.75" thickBot="1">
      <c r="A1930" s="3421">
        <v>1813</v>
      </c>
      <c r="B1930" s="3421" t="s">
        <v>27207</v>
      </c>
      <c r="C1930" s="3421" t="s">
        <v>27206</v>
      </c>
      <c r="D1930" s="3422" t="s">
        <v>22619</v>
      </c>
      <c r="E1930" s="3264"/>
      <c r="F1930" s="3421" t="s">
        <v>6255</v>
      </c>
      <c r="G1930" s="3264"/>
    </row>
    <row r="1931" spans="1:8" s="3408" customFormat="1" ht="15.75" thickBot="1">
      <c r="A1931" s="3421">
        <v>1814</v>
      </c>
      <c r="B1931" s="3421" t="s">
        <v>27209</v>
      </c>
      <c r="C1931" s="3421" t="s">
        <v>27208</v>
      </c>
      <c r="D1931" s="3422" t="s">
        <v>22619</v>
      </c>
      <c r="E1931" s="3264"/>
      <c r="F1931" s="3421" t="s">
        <v>6255</v>
      </c>
      <c r="G1931" s="3264"/>
    </row>
    <row r="1932" spans="1:8" s="3408" customFormat="1" ht="15.75" thickBot="1">
      <c r="A1932" s="3421">
        <v>1815</v>
      </c>
      <c r="B1932" s="3421" t="s">
        <v>27211</v>
      </c>
      <c r="C1932" s="3421" t="s">
        <v>27210</v>
      </c>
      <c r="D1932" s="3422" t="s">
        <v>22612</v>
      </c>
      <c r="E1932" s="3264" t="s">
        <v>22626</v>
      </c>
      <c r="F1932" s="3421" t="s">
        <v>6255</v>
      </c>
      <c r="G1932" s="3264"/>
      <c r="H1932" s="3408">
        <v>1</v>
      </c>
    </row>
    <row r="1933" spans="1:8" s="3408" customFormat="1" ht="15.75" thickBot="1">
      <c r="A1933" s="3421">
        <v>1816</v>
      </c>
      <c r="B1933" s="3421" t="s">
        <v>27203</v>
      </c>
      <c r="C1933" s="3421" t="s">
        <v>27212</v>
      </c>
      <c r="D1933" s="3422" t="s">
        <v>22602</v>
      </c>
      <c r="E1933" s="3264" t="s">
        <v>22598</v>
      </c>
      <c r="F1933" s="3421" t="s">
        <v>6255</v>
      </c>
      <c r="G1933" s="3264"/>
      <c r="H1933" s="3408">
        <v>1</v>
      </c>
    </row>
    <row r="1934" spans="1:8" s="3408" customFormat="1" ht="15.75" thickBot="1">
      <c r="A1934" s="3421">
        <v>1817</v>
      </c>
      <c r="B1934" s="3421" t="s">
        <v>23482</v>
      </c>
      <c r="C1934" s="3421" t="s">
        <v>27213</v>
      </c>
      <c r="D1934" s="3422" t="s">
        <v>22613</v>
      </c>
      <c r="E1934" s="3264"/>
      <c r="F1934" s="3421" t="s">
        <v>22877</v>
      </c>
      <c r="G1934" s="3264"/>
    </row>
    <row r="1935" spans="1:8" s="3408" customFormat="1" ht="15.75" thickBot="1">
      <c r="A1935" s="3421">
        <v>1818</v>
      </c>
      <c r="B1935" s="3421" t="s">
        <v>27215</v>
      </c>
      <c r="C1935" s="3421" t="s">
        <v>27214</v>
      </c>
      <c r="D1935" s="3422" t="s">
        <v>22612</v>
      </c>
      <c r="E1935" s="3264" t="s">
        <v>27788</v>
      </c>
      <c r="F1935" s="3421" t="s">
        <v>6255</v>
      </c>
      <c r="G1935" s="3264"/>
      <c r="H1935" s="3408">
        <v>1</v>
      </c>
    </row>
    <row r="1936" spans="1:8" s="3408" customFormat="1" ht="15.75" thickBot="1">
      <c r="A1936" s="3421">
        <v>1819</v>
      </c>
      <c r="B1936" s="3421" t="s">
        <v>27217</v>
      </c>
      <c r="C1936" s="3421" t="s">
        <v>27216</v>
      </c>
      <c r="D1936" s="3422" t="s">
        <v>22612</v>
      </c>
      <c r="E1936" s="3264" t="s">
        <v>22598</v>
      </c>
      <c r="F1936" s="3421" t="s">
        <v>22877</v>
      </c>
      <c r="G1936" s="3264"/>
      <c r="H1936" s="3408">
        <v>1</v>
      </c>
    </row>
    <row r="1937" spans="1:8" s="3408" customFormat="1" ht="15.75" thickBot="1">
      <c r="A1937" s="3421">
        <v>1820</v>
      </c>
      <c r="B1937" s="3421" t="s">
        <v>27195</v>
      </c>
      <c r="C1937" s="3421" t="s">
        <v>27218</v>
      </c>
      <c r="D1937" s="3422" t="s">
        <v>22619</v>
      </c>
      <c r="E1937" s="3264"/>
      <c r="F1937" s="3421" t="s">
        <v>6255</v>
      </c>
      <c r="G1937" s="3264"/>
    </row>
    <row r="1938" spans="1:8" s="3408" customFormat="1" ht="15.75" thickBot="1">
      <c r="A1938" s="3421">
        <v>1821</v>
      </c>
      <c r="B1938" s="3421" t="s">
        <v>22956</v>
      </c>
      <c r="C1938" s="3421" t="s">
        <v>27219</v>
      </c>
      <c r="D1938" s="3422" t="s">
        <v>22619</v>
      </c>
      <c r="E1938" s="3264"/>
      <c r="F1938" s="3421" t="s">
        <v>6255</v>
      </c>
      <c r="G1938" s="3264"/>
    </row>
    <row r="1939" spans="1:8" s="3408" customFormat="1" ht="15.75" thickBot="1">
      <c r="A1939" s="3421">
        <v>1822</v>
      </c>
      <c r="B1939" s="3421" t="s">
        <v>23237</v>
      </c>
      <c r="C1939" s="3421" t="s">
        <v>27220</v>
      </c>
      <c r="D1939" s="3422" t="s">
        <v>22631</v>
      </c>
      <c r="E1939" s="3264"/>
      <c r="F1939" s="3421" t="s">
        <v>6255</v>
      </c>
      <c r="G1939" s="3264"/>
    </row>
    <row r="1940" spans="1:8" s="3408" customFormat="1" ht="15.75" thickBot="1">
      <c r="A1940" s="3421">
        <v>1823</v>
      </c>
      <c r="B1940" s="3421" t="s">
        <v>27188</v>
      </c>
      <c r="C1940" s="3421" t="s">
        <v>27221</v>
      </c>
      <c r="D1940" s="3422" t="s">
        <v>22619</v>
      </c>
      <c r="E1940" s="3264"/>
      <c r="F1940" s="3421" t="s">
        <v>6255</v>
      </c>
      <c r="G1940" s="3264"/>
    </row>
    <row r="1941" spans="1:8" s="3408" customFormat="1" ht="15.75" thickBot="1">
      <c r="A1941" s="3421">
        <v>1824</v>
      </c>
      <c r="B1941" s="3421" t="s">
        <v>27190</v>
      </c>
      <c r="C1941" s="3421" t="s">
        <v>27222</v>
      </c>
      <c r="D1941" s="3422" t="s">
        <v>22619</v>
      </c>
      <c r="E1941" s="3264" t="s">
        <v>22598</v>
      </c>
      <c r="F1941" s="3421" t="s">
        <v>6255</v>
      </c>
      <c r="G1941" s="3264"/>
      <c r="H1941" s="3408">
        <v>1</v>
      </c>
    </row>
    <row r="1942" spans="1:8" s="3408" customFormat="1" ht="15.75" thickBot="1">
      <c r="A1942" s="3421">
        <v>1825</v>
      </c>
      <c r="B1942" s="3421" t="s">
        <v>27186</v>
      </c>
      <c r="C1942" s="3421" t="s">
        <v>27223</v>
      </c>
      <c r="D1942" s="3422" t="s">
        <v>22619</v>
      </c>
      <c r="E1942" s="3264"/>
      <c r="F1942" s="3421" t="s">
        <v>6255</v>
      </c>
      <c r="G1942" s="3264"/>
    </row>
    <row r="1943" spans="1:8" s="3408" customFormat="1" ht="15.75" thickBot="1">
      <c r="A1943" s="3421">
        <v>1826</v>
      </c>
      <c r="B1943" s="3421" t="s">
        <v>23348</v>
      </c>
      <c r="C1943" s="3421" t="s">
        <v>27224</v>
      </c>
      <c r="D1943" s="3422" t="s">
        <v>22619</v>
      </c>
      <c r="E1943" s="3264"/>
      <c r="F1943" s="3421" t="s">
        <v>6255</v>
      </c>
      <c r="G1943" s="3264"/>
    </row>
    <row r="1944" spans="1:8" s="3408" customFormat="1" ht="15.75" thickBot="1">
      <c r="A1944" s="3421">
        <v>1827</v>
      </c>
      <c r="B1944" s="3421" t="s">
        <v>27156</v>
      </c>
      <c r="C1944" s="3421" t="s">
        <v>27225</v>
      </c>
      <c r="D1944" s="3422" t="s">
        <v>23000</v>
      </c>
      <c r="E1944" s="3264"/>
      <c r="F1944" s="3421" t="s">
        <v>6255</v>
      </c>
      <c r="G1944" s="3264"/>
    </row>
    <row r="1945" spans="1:8" s="3408" customFormat="1" ht="15.75" thickBot="1">
      <c r="A1945" s="3421">
        <v>1828</v>
      </c>
      <c r="B1945" s="3421" t="s">
        <v>23468</v>
      </c>
      <c r="C1945" s="3421" t="s">
        <v>27226</v>
      </c>
      <c r="D1945" s="3422" t="s">
        <v>22613</v>
      </c>
      <c r="E1945" s="3264"/>
      <c r="F1945" s="3421" t="s">
        <v>22877</v>
      </c>
      <c r="G1945" s="3264"/>
    </row>
    <row r="1946" spans="1:8" s="3408" customFormat="1" ht="15.75" thickBot="1">
      <c r="A1946" s="3421">
        <v>1829</v>
      </c>
      <c r="B1946" s="3421" t="s">
        <v>23521</v>
      </c>
      <c r="C1946" s="3421" t="s">
        <v>27227</v>
      </c>
      <c r="D1946" s="3422" t="s">
        <v>22631</v>
      </c>
      <c r="E1946" s="3264"/>
      <c r="F1946" s="3421" t="s">
        <v>22877</v>
      </c>
      <c r="G1946" s="3264"/>
    </row>
    <row r="1947" spans="1:8" s="3408" customFormat="1" ht="15.75" thickBot="1">
      <c r="A1947" s="3421">
        <v>1830</v>
      </c>
      <c r="B1947" s="3421" t="s">
        <v>23104</v>
      </c>
      <c r="C1947" s="3421" t="s">
        <v>27228</v>
      </c>
      <c r="D1947" s="3422" t="s">
        <v>22631</v>
      </c>
      <c r="E1947" s="3264"/>
      <c r="F1947" s="3421" t="s">
        <v>22877</v>
      </c>
      <c r="G1947" s="3264"/>
    </row>
    <row r="1948" spans="1:8" s="3408" customFormat="1" ht="15.75" thickBot="1">
      <c r="A1948" s="3421">
        <v>1831</v>
      </c>
      <c r="B1948" s="3421" t="s">
        <v>27184</v>
      </c>
      <c r="C1948" s="3421" t="s">
        <v>27229</v>
      </c>
      <c r="D1948" s="3422" t="s">
        <v>22619</v>
      </c>
      <c r="E1948" s="3264"/>
      <c r="F1948" s="3421" t="s">
        <v>6255</v>
      </c>
      <c r="G1948" s="3264"/>
    </row>
    <row r="1949" spans="1:8" s="3408" customFormat="1" ht="15.75" thickBot="1">
      <c r="A1949" s="3421">
        <v>1832</v>
      </c>
      <c r="B1949" s="3421" t="s">
        <v>23046</v>
      </c>
      <c r="C1949" s="3421" t="s">
        <v>27230</v>
      </c>
      <c r="D1949" s="3422" t="s">
        <v>22613</v>
      </c>
      <c r="E1949" s="3264"/>
      <c r="F1949" s="3421" t="s">
        <v>6255</v>
      </c>
      <c r="G1949" s="3264"/>
    </row>
    <row r="1950" spans="1:8" s="3408" customFormat="1" ht="15.75" thickBot="1">
      <c r="A1950" s="3421">
        <v>1833</v>
      </c>
      <c r="B1950" s="3421" t="s">
        <v>27232</v>
      </c>
      <c r="C1950" s="3421" t="s">
        <v>27231</v>
      </c>
      <c r="D1950" s="3422" t="s">
        <v>22619</v>
      </c>
      <c r="E1950" s="3264"/>
      <c r="F1950" s="3421" t="s">
        <v>22877</v>
      </c>
      <c r="G1950" s="3264"/>
    </row>
    <row r="1951" spans="1:8" s="3408" customFormat="1" ht="15.75" thickBot="1">
      <c r="A1951" s="3421">
        <v>1834</v>
      </c>
      <c r="B1951" s="3421" t="s">
        <v>22875</v>
      </c>
      <c r="C1951" s="3421" t="s">
        <v>27233</v>
      </c>
      <c r="D1951" s="3422" t="s">
        <v>22874</v>
      </c>
      <c r="E1951" s="3264"/>
      <c r="F1951" s="3421" t="s">
        <v>6255</v>
      </c>
      <c r="G1951" s="3264"/>
    </row>
    <row r="1952" spans="1:8" s="3408" customFormat="1" ht="15.75" thickBot="1">
      <c r="A1952" s="3421">
        <v>1835</v>
      </c>
      <c r="B1952" s="3421" t="s">
        <v>27235</v>
      </c>
      <c r="C1952" s="3421" t="s">
        <v>27234</v>
      </c>
      <c r="D1952" s="3422" t="s">
        <v>22619</v>
      </c>
      <c r="E1952" s="3264"/>
      <c r="F1952" s="3421" t="s">
        <v>6255</v>
      </c>
      <c r="G1952" s="3264"/>
    </row>
    <row r="1953" spans="1:7" s="3408" customFormat="1" ht="15.75" thickBot="1">
      <c r="A1953" s="3421">
        <v>1836</v>
      </c>
      <c r="B1953" s="3421" t="s">
        <v>27237</v>
      </c>
      <c r="C1953" s="3421" t="s">
        <v>27236</v>
      </c>
      <c r="D1953" s="3422" t="s">
        <v>23140</v>
      </c>
      <c r="E1953" s="3264"/>
      <c r="F1953" s="3421" t="s">
        <v>6255</v>
      </c>
      <c r="G1953" s="3264"/>
    </row>
    <row r="1954" spans="1:7" s="3408" customFormat="1" ht="15.75" thickBot="1">
      <c r="A1954" s="3421">
        <v>1837</v>
      </c>
      <c r="B1954" s="3421" t="s">
        <v>27239</v>
      </c>
      <c r="C1954" s="3421" t="s">
        <v>27238</v>
      </c>
      <c r="D1954" s="3422" t="s">
        <v>22874</v>
      </c>
      <c r="E1954" s="3264"/>
      <c r="F1954" s="3421" t="s">
        <v>6255</v>
      </c>
      <c r="G1954" s="3264"/>
    </row>
    <row r="1955" spans="1:7" s="3408" customFormat="1" ht="15.75" thickBot="1">
      <c r="A1955" s="3421">
        <v>1838</v>
      </c>
      <c r="B1955" s="3421" t="s">
        <v>27241</v>
      </c>
      <c r="C1955" s="3421" t="s">
        <v>27240</v>
      </c>
      <c r="D1955" s="3422" t="s">
        <v>22631</v>
      </c>
      <c r="E1955" s="3264"/>
      <c r="F1955" s="3421" t="s">
        <v>6255</v>
      </c>
      <c r="G1955" s="3264"/>
    </row>
    <row r="1956" spans="1:7" s="3408" customFormat="1" ht="15.75" thickBot="1">
      <c r="A1956" s="3421">
        <v>1839</v>
      </c>
      <c r="B1956" s="3421" t="s">
        <v>23237</v>
      </c>
      <c r="C1956" s="3421" t="s">
        <v>27242</v>
      </c>
      <c r="D1956" s="3422" t="s">
        <v>22631</v>
      </c>
      <c r="E1956" s="3264"/>
      <c r="F1956" s="3421" t="s">
        <v>6255</v>
      </c>
      <c r="G1956" s="3264"/>
    </row>
    <row r="1957" spans="1:7" s="3408" customFormat="1" ht="15.75" thickBot="1">
      <c r="A1957" s="3421">
        <v>1840</v>
      </c>
      <c r="B1957" s="3421" t="s">
        <v>27244</v>
      </c>
      <c r="C1957" s="3421" t="s">
        <v>27243</v>
      </c>
      <c r="D1957" s="3422" t="s">
        <v>22612</v>
      </c>
      <c r="E1957" s="3264"/>
      <c r="F1957" s="3421" t="s">
        <v>6255</v>
      </c>
      <c r="G1957" s="3264"/>
    </row>
    <row r="1958" spans="1:7" s="3408" customFormat="1" ht="15.75" thickBot="1">
      <c r="A1958" s="3421">
        <v>1841</v>
      </c>
      <c r="B1958" s="3421" t="s">
        <v>27246</v>
      </c>
      <c r="C1958" s="3421" t="s">
        <v>27245</v>
      </c>
      <c r="D1958" s="3422" t="s">
        <v>22840</v>
      </c>
      <c r="E1958" s="3264"/>
      <c r="F1958" s="3421" t="s">
        <v>6255</v>
      </c>
      <c r="G1958" s="3264"/>
    </row>
    <row r="1959" spans="1:7" s="3408" customFormat="1" ht="15.75" thickBot="1">
      <c r="A1959" s="3421">
        <v>1842</v>
      </c>
      <c r="B1959" s="3421" t="s">
        <v>27248</v>
      </c>
      <c r="C1959" s="3421" t="s">
        <v>27247</v>
      </c>
      <c r="D1959" s="3422" t="s">
        <v>22840</v>
      </c>
      <c r="E1959" s="3264"/>
      <c r="F1959" s="3421" t="s">
        <v>6255</v>
      </c>
      <c r="G1959" s="3264"/>
    </row>
    <row r="1960" spans="1:7" s="3408" customFormat="1" ht="15.75" thickBot="1">
      <c r="A1960" s="3421">
        <v>1843</v>
      </c>
      <c r="B1960" s="3421" t="s">
        <v>27250</v>
      </c>
      <c r="C1960" s="3421" t="s">
        <v>27249</v>
      </c>
      <c r="D1960" s="3422" t="s">
        <v>22602</v>
      </c>
      <c r="E1960" s="3264"/>
      <c r="F1960" s="3421" t="s">
        <v>6255</v>
      </c>
      <c r="G1960" s="3264"/>
    </row>
    <row r="1961" spans="1:7" s="3408" customFormat="1" ht="15.75" thickBot="1">
      <c r="A1961" s="3421">
        <v>1844</v>
      </c>
      <c r="B1961" s="3421" t="s">
        <v>27252</v>
      </c>
      <c r="C1961" s="3421" t="s">
        <v>27251</v>
      </c>
      <c r="D1961" s="3422" t="s">
        <v>22612</v>
      </c>
      <c r="E1961" s="3264"/>
      <c r="F1961" s="3421" t="s">
        <v>6255</v>
      </c>
      <c r="G1961" s="3264"/>
    </row>
    <row r="1962" spans="1:7" s="3408" customFormat="1" ht="15.75" thickBot="1">
      <c r="A1962" s="3421">
        <v>1845</v>
      </c>
      <c r="B1962" s="3421" t="s">
        <v>23776</v>
      </c>
      <c r="C1962" s="3421" t="s">
        <v>27253</v>
      </c>
      <c r="D1962" s="3422" t="s">
        <v>22613</v>
      </c>
      <c r="E1962" s="3264"/>
      <c r="F1962" s="3421" t="s">
        <v>6255</v>
      </c>
      <c r="G1962" s="3264"/>
    </row>
    <row r="1963" spans="1:7" s="3408" customFormat="1" ht="15.75" thickBot="1">
      <c r="A1963" s="3421">
        <v>1846</v>
      </c>
      <c r="B1963" s="3421" t="s">
        <v>27255</v>
      </c>
      <c r="C1963" s="3421" t="s">
        <v>27254</v>
      </c>
      <c r="D1963" s="3422" t="s">
        <v>22612</v>
      </c>
      <c r="E1963" s="3264"/>
      <c r="F1963" s="3421" t="s">
        <v>6255</v>
      </c>
      <c r="G1963" s="3264"/>
    </row>
    <row r="1964" spans="1:7" s="3408" customFormat="1" ht="15.75" thickBot="1">
      <c r="A1964" s="3421">
        <v>1847</v>
      </c>
      <c r="B1964" s="3421" t="s">
        <v>27257</v>
      </c>
      <c r="C1964" s="3421" t="s">
        <v>27256</v>
      </c>
      <c r="D1964" s="3422" t="s">
        <v>23000</v>
      </c>
      <c r="E1964" s="3264"/>
      <c r="F1964" s="3421" t="s">
        <v>6255</v>
      </c>
      <c r="G1964" s="3264"/>
    </row>
    <row r="1965" spans="1:7" s="3408" customFormat="1" ht="15.75" thickBot="1">
      <c r="A1965" s="3421">
        <v>1848</v>
      </c>
      <c r="B1965" s="3421" t="s">
        <v>27089</v>
      </c>
      <c r="C1965" s="3421" t="s">
        <v>27258</v>
      </c>
      <c r="D1965" s="3422" t="s">
        <v>22602</v>
      </c>
      <c r="E1965" s="3264"/>
      <c r="F1965" s="3421" t="s">
        <v>22877</v>
      </c>
      <c r="G1965" s="3264"/>
    </row>
    <row r="1966" spans="1:7" s="3408" customFormat="1" ht="15.75" thickBot="1">
      <c r="A1966" s="3421">
        <v>1849</v>
      </c>
      <c r="B1966" s="3421" t="s">
        <v>23663</v>
      </c>
      <c r="C1966" s="3421" t="s">
        <v>27259</v>
      </c>
      <c r="D1966" s="3422" t="s">
        <v>22613</v>
      </c>
      <c r="E1966" s="3264"/>
      <c r="F1966" s="3421" t="s">
        <v>6255</v>
      </c>
      <c r="G1966" s="3264"/>
    </row>
    <row r="1967" spans="1:7" s="3408" customFormat="1" ht="15.75" thickBot="1">
      <c r="A1967" s="3421">
        <v>1850</v>
      </c>
      <c r="B1967" s="3421" t="s">
        <v>27261</v>
      </c>
      <c r="C1967" s="3421" t="s">
        <v>27260</v>
      </c>
      <c r="D1967" s="3422" t="s">
        <v>22602</v>
      </c>
      <c r="E1967" s="3264"/>
      <c r="F1967" s="3421" t="s">
        <v>6255</v>
      </c>
      <c r="G1967" s="3264"/>
    </row>
    <row r="1968" spans="1:7" s="3408" customFormat="1" ht="15.75" thickBot="1">
      <c r="A1968" s="3421">
        <v>1851</v>
      </c>
      <c r="B1968" s="3421" t="s">
        <v>27263</v>
      </c>
      <c r="C1968" s="3421" t="s">
        <v>27262</v>
      </c>
      <c r="D1968" s="3422" t="s">
        <v>22840</v>
      </c>
      <c r="E1968" s="3264"/>
      <c r="F1968" s="3421" t="s">
        <v>6255</v>
      </c>
      <c r="G1968" s="3264"/>
    </row>
    <row r="1969" spans="1:8" s="3408" customFormat="1" ht="15.75" thickBot="1">
      <c r="A1969" s="3421">
        <v>1852</v>
      </c>
      <c r="B1969" s="3421" t="s">
        <v>27265</v>
      </c>
      <c r="C1969" s="3421" t="s">
        <v>27264</v>
      </c>
      <c r="D1969" s="3422" t="s">
        <v>22606</v>
      </c>
      <c r="E1969" s="3264" t="s">
        <v>22598</v>
      </c>
      <c r="F1969" s="3421" t="s">
        <v>6255</v>
      </c>
      <c r="G1969" s="3264"/>
      <c r="H1969" s="3408">
        <v>1</v>
      </c>
    </row>
    <row r="1970" spans="1:8" s="3408" customFormat="1" ht="15.75" thickBot="1">
      <c r="A1970" s="3421">
        <v>1853</v>
      </c>
      <c r="B1970" s="3421" t="s">
        <v>27232</v>
      </c>
      <c r="C1970" s="3421" t="s">
        <v>27266</v>
      </c>
      <c r="D1970" s="3422" t="s">
        <v>22619</v>
      </c>
      <c r="E1970" s="3264"/>
      <c r="F1970" s="3421" t="s">
        <v>22877</v>
      </c>
      <c r="G1970" s="3264"/>
    </row>
    <row r="1971" spans="1:8" s="3408" customFormat="1" ht="15.75" thickBot="1">
      <c r="A1971" s="3421">
        <v>1854</v>
      </c>
      <c r="B1971" s="3421" t="s">
        <v>23966</v>
      </c>
      <c r="C1971" s="3421" t="s">
        <v>27267</v>
      </c>
      <c r="D1971" s="3422" t="s">
        <v>22619</v>
      </c>
      <c r="E1971" s="3264"/>
      <c r="F1971" s="3421" t="s">
        <v>6255</v>
      </c>
      <c r="G1971" s="3264"/>
    </row>
    <row r="1972" spans="1:8" s="3408" customFormat="1" ht="15.75" thickBot="1">
      <c r="A1972" s="3421">
        <v>1855</v>
      </c>
      <c r="B1972" s="3421" t="s">
        <v>27269</v>
      </c>
      <c r="C1972" s="3421" t="s">
        <v>27268</v>
      </c>
      <c r="D1972" s="3422" t="s">
        <v>22612</v>
      </c>
      <c r="E1972" s="3264"/>
      <c r="F1972" s="3421" t="s">
        <v>22877</v>
      </c>
      <c r="G1972" s="3264"/>
    </row>
    <row r="1973" spans="1:8" s="3408" customFormat="1" ht="15.75" thickBot="1">
      <c r="A1973" s="3421">
        <v>1856</v>
      </c>
      <c r="B1973" s="3421" t="s">
        <v>27235</v>
      </c>
      <c r="C1973" s="3421" t="s">
        <v>27270</v>
      </c>
      <c r="D1973" s="3422" t="s">
        <v>22619</v>
      </c>
      <c r="E1973" s="3264"/>
      <c r="F1973" s="3421" t="s">
        <v>6255</v>
      </c>
      <c r="G1973" s="3264"/>
    </row>
    <row r="1974" spans="1:8" s="3408" customFormat="1" ht="15.75" thickBot="1">
      <c r="A1974" s="3421">
        <v>1857</v>
      </c>
      <c r="B1974" s="3421" t="s">
        <v>27272</v>
      </c>
      <c r="C1974" s="3421" t="s">
        <v>27271</v>
      </c>
      <c r="D1974" s="3422" t="s">
        <v>22613</v>
      </c>
      <c r="E1974" s="3264"/>
      <c r="F1974" s="3421" t="s">
        <v>6255</v>
      </c>
      <c r="G1974" s="3264"/>
    </row>
    <row r="1975" spans="1:8" s="3408" customFormat="1" ht="15.75" thickBot="1">
      <c r="A1975" s="3421">
        <v>1858</v>
      </c>
      <c r="B1975" s="3421" t="s">
        <v>23700</v>
      </c>
      <c r="C1975" s="3421" t="s">
        <v>27273</v>
      </c>
      <c r="D1975" s="3422" t="s">
        <v>22602</v>
      </c>
      <c r="E1975" s="3264"/>
      <c r="F1975" s="3421" t="s">
        <v>6255</v>
      </c>
      <c r="G1975" s="3264"/>
    </row>
    <row r="1976" spans="1:8" s="3408" customFormat="1" ht="15.75" thickBot="1">
      <c r="A1976" s="3421">
        <v>1859</v>
      </c>
      <c r="B1976" s="3421" t="s">
        <v>27275</v>
      </c>
      <c r="C1976" s="3421" t="s">
        <v>27274</v>
      </c>
      <c r="D1976" s="3422" t="s">
        <v>22613</v>
      </c>
      <c r="E1976" s="3264"/>
      <c r="F1976" s="3421" t="s">
        <v>6255</v>
      </c>
      <c r="G1976" s="3264"/>
    </row>
    <row r="1977" spans="1:8" s="3408" customFormat="1" ht="15.75" thickBot="1">
      <c r="A1977" s="3421">
        <v>1860</v>
      </c>
      <c r="B1977" s="3421" t="s">
        <v>27277</v>
      </c>
      <c r="C1977" s="3421" t="s">
        <v>27276</v>
      </c>
      <c r="D1977" s="3422" t="s">
        <v>22606</v>
      </c>
      <c r="E1977" s="3264" t="s">
        <v>22598</v>
      </c>
      <c r="F1977" s="3421" t="s">
        <v>6255</v>
      </c>
      <c r="G1977" s="3264"/>
      <c r="H1977" s="3408">
        <v>1</v>
      </c>
    </row>
    <row r="1978" spans="1:8" s="3408" customFormat="1" ht="15.75" thickBot="1">
      <c r="A1978" s="3421">
        <v>1861</v>
      </c>
      <c r="B1978" s="3421" t="s">
        <v>27123</v>
      </c>
      <c r="C1978" s="3421" t="s">
        <v>27278</v>
      </c>
      <c r="D1978" s="3422" t="s">
        <v>22606</v>
      </c>
      <c r="E1978" s="3264"/>
      <c r="F1978" s="3421" t="s">
        <v>6255</v>
      </c>
      <c r="G1978" s="3264"/>
    </row>
    <row r="1979" spans="1:8" s="3408" customFormat="1" ht="15.75" thickBot="1">
      <c r="A1979" s="3421">
        <v>1862</v>
      </c>
      <c r="B1979" s="3421" t="s">
        <v>27280</v>
      </c>
      <c r="C1979" s="3421" t="s">
        <v>27279</v>
      </c>
      <c r="D1979" s="3422" t="s">
        <v>22612</v>
      </c>
      <c r="E1979" s="3264"/>
      <c r="F1979" s="3421" t="s">
        <v>6255</v>
      </c>
      <c r="G1979" s="3264"/>
    </row>
    <row r="1980" spans="1:8" s="3408" customFormat="1" ht="15.75" thickBot="1">
      <c r="A1980" s="3421">
        <v>1863</v>
      </c>
      <c r="B1980" s="3421" t="s">
        <v>27282</v>
      </c>
      <c r="C1980" s="3421" t="s">
        <v>27281</v>
      </c>
      <c r="D1980" s="3422" t="s">
        <v>22612</v>
      </c>
      <c r="E1980" s="3264"/>
      <c r="F1980" s="3421" t="s">
        <v>6255</v>
      </c>
      <c r="G1980" s="3264"/>
    </row>
    <row r="1981" spans="1:8" s="3408" customFormat="1" ht="15.75" thickBot="1">
      <c r="A1981" s="3421">
        <v>1864</v>
      </c>
      <c r="B1981" s="3421" t="s">
        <v>27284</v>
      </c>
      <c r="C1981" s="3421" t="s">
        <v>27283</v>
      </c>
      <c r="D1981" s="3422" t="s">
        <v>22612</v>
      </c>
      <c r="E1981" s="3264"/>
      <c r="F1981" s="3421" t="s">
        <v>6255</v>
      </c>
      <c r="G1981" s="3264"/>
    </row>
    <row r="1982" spans="1:8" s="3408" customFormat="1" ht="15.75" thickBot="1">
      <c r="A1982" s="3421">
        <v>1865</v>
      </c>
      <c r="B1982" s="3421" t="s">
        <v>27286</v>
      </c>
      <c r="C1982" s="3421" t="s">
        <v>27285</v>
      </c>
      <c r="D1982" s="3422" t="s">
        <v>22619</v>
      </c>
      <c r="E1982" s="3264"/>
      <c r="F1982" s="3421" t="s">
        <v>6255</v>
      </c>
      <c r="G1982" s="3264"/>
    </row>
    <row r="1983" spans="1:8" s="3408" customFormat="1" ht="15.75" thickBot="1">
      <c r="A1983" s="3421">
        <v>1866</v>
      </c>
      <c r="B1983" s="3421" t="s">
        <v>27288</v>
      </c>
      <c r="C1983" s="3421" t="s">
        <v>27287</v>
      </c>
      <c r="D1983" s="3422" t="s">
        <v>23000</v>
      </c>
      <c r="E1983" s="3264"/>
      <c r="F1983" s="3421" t="s">
        <v>6255</v>
      </c>
      <c r="G1983" s="3264"/>
    </row>
    <row r="1984" spans="1:8" s="3408" customFormat="1" ht="15.75" thickBot="1">
      <c r="A1984" s="3421">
        <v>1867</v>
      </c>
      <c r="B1984" s="3421" t="s">
        <v>27290</v>
      </c>
      <c r="C1984" s="3421" t="s">
        <v>27289</v>
      </c>
      <c r="D1984" s="3422" t="s">
        <v>22619</v>
      </c>
      <c r="E1984" s="3264"/>
      <c r="F1984" s="3421" t="s">
        <v>6255</v>
      </c>
      <c r="G1984" s="3264"/>
    </row>
    <row r="1985" spans="1:8" s="3408" customFormat="1" ht="15.75" thickBot="1">
      <c r="A1985" s="3421">
        <v>1868</v>
      </c>
      <c r="B1985" s="3421" t="s">
        <v>27292</v>
      </c>
      <c r="C1985" s="3421" t="s">
        <v>27291</v>
      </c>
      <c r="D1985" s="3422" t="s">
        <v>22613</v>
      </c>
      <c r="E1985" s="3264"/>
      <c r="F1985" s="3421" t="s">
        <v>6255</v>
      </c>
      <c r="G1985" s="3264"/>
    </row>
    <row r="1986" spans="1:8" s="3408" customFormat="1" ht="15.75" thickBot="1">
      <c r="A1986" s="3421">
        <v>1869</v>
      </c>
      <c r="B1986" s="3421" t="s">
        <v>27294</v>
      </c>
      <c r="C1986" s="3421" t="s">
        <v>27293</v>
      </c>
      <c r="D1986" s="3422" t="s">
        <v>22612</v>
      </c>
      <c r="E1986" s="3264"/>
      <c r="F1986" s="3421" t="s">
        <v>6255</v>
      </c>
      <c r="G1986" s="3264"/>
    </row>
    <row r="1987" spans="1:8" s="3408" customFormat="1" ht="15.75" thickBot="1">
      <c r="A1987" s="3421">
        <v>1870</v>
      </c>
      <c r="B1987" s="3421" t="s">
        <v>27296</v>
      </c>
      <c r="C1987" s="3421" t="s">
        <v>27295</v>
      </c>
      <c r="D1987" s="3422" t="s">
        <v>22612</v>
      </c>
      <c r="E1987" s="3264"/>
      <c r="F1987" s="3421" t="s">
        <v>6255</v>
      </c>
      <c r="G1987" s="3264"/>
    </row>
    <row r="1988" spans="1:8" s="3408" customFormat="1" ht="15.75" thickBot="1">
      <c r="A1988" s="3421">
        <v>1871</v>
      </c>
      <c r="B1988" s="3421" t="s">
        <v>27298</v>
      </c>
      <c r="C1988" s="3421" t="s">
        <v>27297</v>
      </c>
      <c r="D1988" s="3422" t="s">
        <v>22602</v>
      </c>
      <c r="E1988" s="3264" t="s">
        <v>22598</v>
      </c>
      <c r="F1988" s="3421" t="s">
        <v>6255</v>
      </c>
      <c r="G1988" s="3264"/>
      <c r="H1988" s="3408">
        <v>1</v>
      </c>
    </row>
    <row r="1989" spans="1:8" s="3408" customFormat="1" ht="15.75" thickBot="1">
      <c r="A1989" s="3421">
        <v>1872</v>
      </c>
      <c r="B1989" s="3421" t="s">
        <v>27300</v>
      </c>
      <c r="C1989" s="3421" t="s">
        <v>27299</v>
      </c>
      <c r="D1989" s="3422" t="s">
        <v>22874</v>
      </c>
      <c r="E1989" s="3264" t="s">
        <v>22626</v>
      </c>
      <c r="F1989" s="3421" t="s">
        <v>6255</v>
      </c>
      <c r="G1989" s="3264"/>
      <c r="H1989" s="3408">
        <v>1</v>
      </c>
    </row>
    <row r="1990" spans="1:8" s="3408" customFormat="1" ht="15.75" thickBot="1">
      <c r="A1990" s="3421">
        <v>1873</v>
      </c>
      <c r="B1990" s="3421" t="s">
        <v>27294</v>
      </c>
      <c r="C1990" s="3421" t="s">
        <v>27301</v>
      </c>
      <c r="D1990" s="3422" t="s">
        <v>22612</v>
      </c>
      <c r="E1990" s="3264"/>
      <c r="F1990" s="3421" t="s">
        <v>6255</v>
      </c>
      <c r="G1990" s="3264"/>
    </row>
    <row r="1991" spans="1:8" s="3408" customFormat="1" ht="15.75" thickBot="1">
      <c r="A1991" s="3421">
        <v>1874</v>
      </c>
      <c r="B1991" s="3421" t="s">
        <v>27303</v>
      </c>
      <c r="C1991" s="3421" t="s">
        <v>27302</v>
      </c>
      <c r="D1991" s="3422" t="s">
        <v>22882</v>
      </c>
      <c r="E1991" s="3264"/>
      <c r="F1991" s="3421" t="s">
        <v>6255</v>
      </c>
      <c r="G1991" s="3264"/>
    </row>
    <row r="1992" spans="1:8" s="3408" customFormat="1" ht="15.75" thickBot="1">
      <c r="A1992" s="3421">
        <v>1875</v>
      </c>
      <c r="B1992" s="3421" t="s">
        <v>4029</v>
      </c>
      <c r="C1992" s="3421" t="s">
        <v>27304</v>
      </c>
      <c r="D1992" s="3422"/>
      <c r="E1992" s="3264"/>
      <c r="F1992" s="3421" t="s">
        <v>6587</v>
      </c>
      <c r="G1992" s="3264"/>
    </row>
    <row r="1993" spans="1:8" s="3408" customFormat="1" ht="15.75" thickBot="1">
      <c r="A1993" s="3421">
        <v>1876</v>
      </c>
      <c r="B1993" s="3421" t="s">
        <v>1756</v>
      </c>
      <c r="C1993" s="3421" t="s">
        <v>27305</v>
      </c>
      <c r="D1993" s="3422"/>
      <c r="E1993" s="3264"/>
      <c r="F1993" s="3421" t="s">
        <v>6587</v>
      </c>
      <c r="G1993" s="3264"/>
    </row>
    <row r="1994" spans="1:8" s="3408" customFormat="1" ht="15.75" thickBot="1">
      <c r="A1994" s="3421">
        <v>1877</v>
      </c>
      <c r="B1994" s="3421" t="s">
        <v>3847</v>
      </c>
      <c r="C1994" s="3421" t="s">
        <v>27306</v>
      </c>
      <c r="D1994" s="3422"/>
      <c r="E1994" s="3264"/>
      <c r="F1994" s="3421" t="s">
        <v>6587</v>
      </c>
      <c r="G1994" s="3264"/>
    </row>
    <row r="1995" spans="1:8" s="3408" customFormat="1" ht="15.75" thickBot="1">
      <c r="A1995" s="3421">
        <v>1878</v>
      </c>
      <c r="B1995" s="3421" t="s">
        <v>2591</v>
      </c>
      <c r="C1995" s="3421" t="s">
        <v>27307</v>
      </c>
      <c r="D1995" s="3422"/>
      <c r="E1995" s="3264"/>
      <c r="F1995" s="3421" t="s">
        <v>6587</v>
      </c>
      <c r="G1995" s="3264"/>
    </row>
    <row r="1996" spans="1:8" s="3408" customFormat="1" ht="15.75" thickBot="1">
      <c r="A1996" s="3421">
        <v>1879</v>
      </c>
      <c r="B1996" s="3421" t="s">
        <v>3526</v>
      </c>
      <c r="C1996" s="3421" t="s">
        <v>27308</v>
      </c>
      <c r="D1996" s="3422"/>
      <c r="E1996" s="3264"/>
      <c r="F1996" s="3421" t="s">
        <v>6587</v>
      </c>
      <c r="G1996" s="3264"/>
    </row>
    <row r="1997" spans="1:8" s="3408" customFormat="1" ht="15.75" thickBot="1">
      <c r="A1997" s="3421">
        <v>1880</v>
      </c>
      <c r="B1997" s="3421" t="s">
        <v>3527</v>
      </c>
      <c r="C1997" s="3421" t="s">
        <v>27309</v>
      </c>
      <c r="D1997" s="3422"/>
      <c r="E1997" s="3264"/>
      <c r="F1997" s="3421" t="s">
        <v>6587</v>
      </c>
      <c r="G1997" s="3264"/>
    </row>
    <row r="1998" spans="1:8" s="3408" customFormat="1" ht="15.75" thickBot="1">
      <c r="A1998" s="3421">
        <v>1881</v>
      </c>
      <c r="B1998" s="3421" t="s">
        <v>27311</v>
      </c>
      <c r="C1998" s="3421" t="s">
        <v>27310</v>
      </c>
      <c r="D1998" s="3422" t="s">
        <v>22613</v>
      </c>
      <c r="E1998" s="3264"/>
      <c r="F1998" s="3421" t="s">
        <v>22877</v>
      </c>
      <c r="G1998" s="3264"/>
    </row>
    <row r="1999" spans="1:8" s="3408" customFormat="1" ht="15.75" thickBot="1">
      <c r="A1999" s="3421">
        <v>1882</v>
      </c>
      <c r="B1999" s="3421" t="s">
        <v>27313</v>
      </c>
      <c r="C1999" s="3421" t="s">
        <v>27312</v>
      </c>
      <c r="D1999" s="3422" t="s">
        <v>22613</v>
      </c>
      <c r="E1999" s="3264"/>
      <c r="F1999" s="3421" t="s">
        <v>22877</v>
      </c>
      <c r="G1999" s="3264"/>
    </row>
    <row r="2000" spans="1:8" s="3408" customFormat="1" ht="15.75" thickBot="1">
      <c r="A2000" s="3421">
        <v>1883</v>
      </c>
      <c r="B2000" s="3421" t="s">
        <v>27315</v>
      </c>
      <c r="C2000" s="3421" t="s">
        <v>27314</v>
      </c>
      <c r="D2000" s="3422" t="s">
        <v>22613</v>
      </c>
      <c r="E2000" s="3264"/>
      <c r="F2000" s="3421" t="s">
        <v>22877</v>
      </c>
      <c r="G2000" s="3264"/>
    </row>
    <row r="2001" spans="1:7" s="3408" customFormat="1" ht="15.75" thickBot="1">
      <c r="A2001" s="3421">
        <v>1884</v>
      </c>
      <c r="B2001" s="3421" t="s">
        <v>27317</v>
      </c>
      <c r="C2001" s="3421" t="s">
        <v>27316</v>
      </c>
      <c r="D2001" s="3422" t="s">
        <v>22613</v>
      </c>
      <c r="E2001" s="3264"/>
      <c r="F2001" s="3421" t="s">
        <v>22877</v>
      </c>
      <c r="G2001" s="3264"/>
    </row>
    <row r="2002" spans="1:7" s="3408" customFormat="1" ht="15.75" thickBot="1">
      <c r="A2002" s="3421">
        <v>1885</v>
      </c>
      <c r="B2002" s="3421" t="s">
        <v>27319</v>
      </c>
      <c r="C2002" s="3421" t="s">
        <v>27318</v>
      </c>
      <c r="D2002" s="3422" t="s">
        <v>22613</v>
      </c>
      <c r="E2002" s="3264"/>
      <c r="F2002" s="3421" t="s">
        <v>22877</v>
      </c>
      <c r="G2002" s="3264"/>
    </row>
    <row r="2003" spans="1:7" s="3408" customFormat="1" ht="15.75" thickBot="1">
      <c r="A2003" s="3421">
        <v>1886</v>
      </c>
      <c r="B2003" s="3421" t="s">
        <v>27321</v>
      </c>
      <c r="C2003" s="3421" t="s">
        <v>27320</v>
      </c>
      <c r="D2003" s="3422" t="s">
        <v>22613</v>
      </c>
      <c r="E2003" s="3264"/>
      <c r="F2003" s="3421" t="s">
        <v>22877</v>
      </c>
      <c r="G2003" s="3264"/>
    </row>
    <row r="2004" spans="1:7" s="3408" customFormat="1" ht="15.75" thickBot="1">
      <c r="A2004" s="3421">
        <v>1887</v>
      </c>
      <c r="B2004" s="3421" t="s">
        <v>27323</v>
      </c>
      <c r="C2004" s="3421" t="s">
        <v>27322</v>
      </c>
      <c r="D2004" s="3422" t="s">
        <v>22613</v>
      </c>
      <c r="E2004" s="3264"/>
      <c r="F2004" s="3421" t="s">
        <v>22877</v>
      </c>
      <c r="G2004" s="3264"/>
    </row>
    <row r="2005" spans="1:7" s="3408" customFormat="1" ht="15.75" thickBot="1">
      <c r="A2005" s="3421">
        <v>1888</v>
      </c>
      <c r="B2005" s="3421" t="s">
        <v>27325</v>
      </c>
      <c r="C2005" s="3421" t="s">
        <v>27324</v>
      </c>
      <c r="D2005" s="3422" t="s">
        <v>22613</v>
      </c>
      <c r="E2005" s="3264"/>
      <c r="F2005" s="3421" t="s">
        <v>22877</v>
      </c>
      <c r="G2005" s="3264"/>
    </row>
    <row r="2006" spans="1:7" s="3408" customFormat="1" ht="15.75" thickBot="1">
      <c r="A2006" s="3421">
        <v>1889</v>
      </c>
      <c r="B2006" s="3421" t="s">
        <v>27327</v>
      </c>
      <c r="C2006" s="3421" t="s">
        <v>27326</v>
      </c>
      <c r="D2006" s="3422" t="s">
        <v>22613</v>
      </c>
      <c r="E2006" s="3264"/>
      <c r="F2006" s="3421" t="s">
        <v>22877</v>
      </c>
      <c r="G2006" s="3264"/>
    </row>
    <row r="2007" spans="1:7" s="3408" customFormat="1" ht="15.75" thickBot="1">
      <c r="A2007" s="3421">
        <v>1890</v>
      </c>
      <c r="B2007" s="3421" t="s">
        <v>27329</v>
      </c>
      <c r="C2007" s="3421" t="s">
        <v>27328</v>
      </c>
      <c r="D2007" s="3422" t="s">
        <v>22613</v>
      </c>
      <c r="E2007" s="3264"/>
      <c r="F2007" s="3421" t="s">
        <v>22877</v>
      </c>
      <c r="G2007" s="3264"/>
    </row>
    <row r="2008" spans="1:7" s="3408" customFormat="1" ht="15.75" thickBot="1">
      <c r="A2008" s="3421">
        <v>1891</v>
      </c>
      <c r="B2008" s="3421" t="s">
        <v>27331</v>
      </c>
      <c r="C2008" s="3421" t="s">
        <v>27330</v>
      </c>
      <c r="D2008" s="3422" t="s">
        <v>22613</v>
      </c>
      <c r="E2008" s="3264"/>
      <c r="F2008" s="3421" t="s">
        <v>22877</v>
      </c>
      <c r="G2008" s="3264"/>
    </row>
    <row r="2009" spans="1:7" s="3408" customFormat="1" ht="15.75" thickBot="1">
      <c r="A2009" s="3421">
        <v>1892</v>
      </c>
      <c r="B2009" s="3421" t="s">
        <v>27333</v>
      </c>
      <c r="C2009" s="3421" t="s">
        <v>27332</v>
      </c>
      <c r="D2009" s="3422" t="s">
        <v>22613</v>
      </c>
      <c r="E2009" s="3264"/>
      <c r="F2009" s="3421" t="s">
        <v>22877</v>
      </c>
      <c r="G2009" s="3264"/>
    </row>
    <row r="2010" spans="1:7" s="3408" customFormat="1" ht="15.75" thickBot="1">
      <c r="A2010" s="3421">
        <v>1893</v>
      </c>
      <c r="B2010" s="3421" t="s">
        <v>27335</v>
      </c>
      <c r="C2010" s="3421" t="s">
        <v>27334</v>
      </c>
      <c r="D2010" s="3422" t="s">
        <v>22613</v>
      </c>
      <c r="E2010" s="3264"/>
      <c r="F2010" s="3421" t="s">
        <v>22877</v>
      </c>
      <c r="G2010" s="3264"/>
    </row>
    <row r="2011" spans="1:7" s="3408" customFormat="1" ht="15.75" thickBot="1">
      <c r="A2011" s="3421">
        <v>1894</v>
      </c>
      <c r="B2011" s="3421" t="s">
        <v>27337</v>
      </c>
      <c r="C2011" s="3421" t="s">
        <v>27336</v>
      </c>
      <c r="D2011" s="3422" t="s">
        <v>22613</v>
      </c>
      <c r="E2011" s="3264"/>
      <c r="F2011" s="3421" t="s">
        <v>22877</v>
      </c>
      <c r="G2011" s="3264"/>
    </row>
    <row r="2012" spans="1:7" s="3408" customFormat="1" ht="15.75" thickBot="1">
      <c r="A2012" s="3421">
        <v>1895</v>
      </c>
      <c r="B2012" s="3421" t="s">
        <v>27339</v>
      </c>
      <c r="C2012" s="3421" t="s">
        <v>27338</v>
      </c>
      <c r="D2012" s="3422" t="s">
        <v>22613</v>
      </c>
      <c r="E2012" s="3264"/>
      <c r="F2012" s="3421" t="s">
        <v>22877</v>
      </c>
      <c r="G2012" s="3264"/>
    </row>
    <row r="2013" spans="1:7" s="3408" customFormat="1" ht="15.75" thickBot="1">
      <c r="A2013" s="3421">
        <v>1896</v>
      </c>
      <c r="B2013" s="3421" t="s">
        <v>27341</v>
      </c>
      <c r="C2013" s="3421" t="s">
        <v>27340</v>
      </c>
      <c r="D2013" s="3422" t="s">
        <v>22613</v>
      </c>
      <c r="E2013" s="3264"/>
      <c r="F2013" s="3421" t="s">
        <v>22877</v>
      </c>
      <c r="G2013" s="3264"/>
    </row>
    <row r="2014" spans="1:7" s="3408" customFormat="1" ht="15.75" thickBot="1">
      <c r="A2014" s="3421">
        <v>1897</v>
      </c>
      <c r="B2014" s="3421" t="s">
        <v>27343</v>
      </c>
      <c r="C2014" s="3421" t="s">
        <v>27342</v>
      </c>
      <c r="D2014" s="3422" t="s">
        <v>22613</v>
      </c>
      <c r="E2014" s="3264"/>
      <c r="F2014" s="3421" t="s">
        <v>22877</v>
      </c>
      <c r="G2014" s="3264"/>
    </row>
    <row r="2015" spans="1:7" s="3408" customFormat="1" ht="15.75" thickBot="1">
      <c r="A2015" s="3421">
        <v>1898</v>
      </c>
      <c r="B2015" s="3421" t="s">
        <v>27345</v>
      </c>
      <c r="C2015" s="3421" t="s">
        <v>27344</v>
      </c>
      <c r="D2015" s="3422" t="s">
        <v>22613</v>
      </c>
      <c r="E2015" s="3264"/>
      <c r="F2015" s="3421" t="s">
        <v>6255</v>
      </c>
      <c r="G2015" s="3264"/>
    </row>
    <row r="2016" spans="1:7" s="3408" customFormat="1" ht="15.75" thickBot="1">
      <c r="A2016" s="3421">
        <v>1899</v>
      </c>
      <c r="B2016" s="3421" t="s">
        <v>27347</v>
      </c>
      <c r="C2016" s="3421" t="s">
        <v>27346</v>
      </c>
      <c r="D2016" s="3422" t="s">
        <v>22613</v>
      </c>
      <c r="E2016" s="3264"/>
      <c r="F2016" s="3421" t="s">
        <v>22877</v>
      </c>
      <c r="G2016" s="3264"/>
    </row>
    <row r="2017" spans="1:7" s="3408" customFormat="1" ht="15.75" thickBot="1">
      <c r="A2017" s="3421">
        <v>1900</v>
      </c>
      <c r="B2017" s="3421" t="s">
        <v>27349</v>
      </c>
      <c r="C2017" s="3421" t="s">
        <v>27348</v>
      </c>
      <c r="D2017" s="3422" t="s">
        <v>22613</v>
      </c>
      <c r="E2017" s="3264"/>
      <c r="F2017" s="3421" t="s">
        <v>22877</v>
      </c>
      <c r="G2017" s="3264"/>
    </row>
    <row r="2018" spans="1:7" s="3408" customFormat="1" ht="15.75" thickBot="1">
      <c r="A2018" s="3421">
        <v>1901</v>
      </c>
      <c r="B2018" s="3421" t="s">
        <v>27352</v>
      </c>
      <c r="C2018" s="3421" t="s">
        <v>27351</v>
      </c>
      <c r="D2018" s="3422" t="s">
        <v>22613</v>
      </c>
      <c r="E2018" s="3264"/>
      <c r="F2018" s="3421" t="s">
        <v>22877</v>
      </c>
      <c r="G2018" s="3264"/>
    </row>
    <row r="2019" spans="1:7" s="3408" customFormat="1" ht="15.75" thickBot="1">
      <c r="A2019" s="3421">
        <v>1902</v>
      </c>
      <c r="B2019" s="3421" t="s">
        <v>27354</v>
      </c>
      <c r="C2019" s="3421" t="s">
        <v>27353</v>
      </c>
      <c r="D2019" s="3422" t="s">
        <v>22613</v>
      </c>
      <c r="E2019" s="3264"/>
      <c r="F2019" s="3421" t="s">
        <v>22877</v>
      </c>
      <c r="G2019" s="3264"/>
    </row>
    <row r="2020" spans="1:7" s="3408" customFormat="1" ht="15.75" thickBot="1">
      <c r="A2020" s="3421">
        <v>1903</v>
      </c>
      <c r="B2020" s="3421" t="s">
        <v>27356</v>
      </c>
      <c r="C2020" s="3421" t="s">
        <v>27355</v>
      </c>
      <c r="D2020" s="3422" t="s">
        <v>22613</v>
      </c>
      <c r="E2020" s="3264"/>
      <c r="F2020" s="3421" t="s">
        <v>22877</v>
      </c>
      <c r="G2020" s="3264"/>
    </row>
    <row r="2021" spans="1:7" s="3408" customFormat="1" ht="15.75" thickBot="1">
      <c r="A2021" s="3421">
        <v>1904</v>
      </c>
      <c r="B2021" s="3421" t="s">
        <v>27358</v>
      </c>
      <c r="C2021" s="3421" t="s">
        <v>27357</v>
      </c>
      <c r="D2021" s="3422" t="s">
        <v>22613</v>
      </c>
      <c r="E2021" s="3264"/>
      <c r="F2021" s="3421" t="s">
        <v>22877</v>
      </c>
      <c r="G2021" s="3264"/>
    </row>
    <row r="2022" spans="1:7" s="3408" customFormat="1" ht="15.75" thickBot="1">
      <c r="A2022" s="3421">
        <v>1905</v>
      </c>
      <c r="B2022" s="3421" t="s">
        <v>27360</v>
      </c>
      <c r="C2022" s="3421" t="s">
        <v>27359</v>
      </c>
      <c r="D2022" s="3422" t="s">
        <v>22602</v>
      </c>
      <c r="E2022" s="3264"/>
      <c r="F2022" s="3421" t="s">
        <v>22877</v>
      </c>
      <c r="G2022" s="3264"/>
    </row>
    <row r="2023" spans="1:7" s="3408" customFormat="1" ht="15.75" thickBot="1">
      <c r="A2023" s="3421">
        <v>1906</v>
      </c>
      <c r="B2023" s="3421" t="s">
        <v>27362</v>
      </c>
      <c r="C2023" s="3421" t="s">
        <v>27361</v>
      </c>
      <c r="D2023" s="3422" t="s">
        <v>22602</v>
      </c>
      <c r="E2023" s="3264"/>
      <c r="F2023" s="3421" t="s">
        <v>6255</v>
      </c>
      <c r="G2023" s="3264"/>
    </row>
    <row r="2024" spans="1:7" s="3408" customFormat="1" ht="15.75" thickBot="1">
      <c r="A2024" s="3421">
        <v>1907</v>
      </c>
      <c r="B2024" s="3421" t="s">
        <v>27364</v>
      </c>
      <c r="C2024" s="3421" t="s">
        <v>27363</v>
      </c>
      <c r="D2024" s="3422" t="s">
        <v>22612</v>
      </c>
      <c r="E2024" s="3264"/>
      <c r="F2024" s="3421" t="s">
        <v>6255</v>
      </c>
      <c r="G2024" s="3264"/>
    </row>
    <row r="2025" spans="1:7" s="3408" customFormat="1" ht="15.75" thickBot="1">
      <c r="A2025" s="3421">
        <v>1908</v>
      </c>
      <c r="B2025" s="3421" t="s">
        <v>27366</v>
      </c>
      <c r="C2025" s="3421" t="s">
        <v>27365</v>
      </c>
      <c r="D2025" s="3422" t="s">
        <v>22613</v>
      </c>
      <c r="E2025" s="3264" t="s">
        <v>22598</v>
      </c>
      <c r="F2025" s="3421" t="s">
        <v>6255</v>
      </c>
      <c r="G2025" s="3264"/>
    </row>
    <row r="2026" spans="1:7" s="3408" customFormat="1" ht="15.75" thickBot="1">
      <c r="A2026" s="3421">
        <v>1909</v>
      </c>
      <c r="B2026" s="3421" t="s">
        <v>27368</v>
      </c>
      <c r="C2026" s="3421" t="s">
        <v>27367</v>
      </c>
      <c r="D2026" s="3422" t="s">
        <v>22613</v>
      </c>
      <c r="E2026" s="3264"/>
      <c r="F2026" s="3421" t="s">
        <v>6255</v>
      </c>
      <c r="G2026" s="3264"/>
    </row>
    <row r="2027" spans="1:7" s="3408" customFormat="1" ht="15.75" thickBot="1">
      <c r="A2027" s="3421">
        <v>1910</v>
      </c>
      <c r="B2027" s="3421" t="s">
        <v>27370</v>
      </c>
      <c r="C2027" s="3421" t="s">
        <v>27369</v>
      </c>
      <c r="D2027" s="3422" t="s">
        <v>22602</v>
      </c>
      <c r="E2027" s="3264"/>
      <c r="F2027" s="3421" t="s">
        <v>22877</v>
      </c>
      <c r="G2027" s="3264"/>
    </row>
    <row r="2028" spans="1:7" s="3408" customFormat="1" ht="15.75" thickBot="1">
      <c r="A2028" s="3421">
        <v>1911</v>
      </c>
      <c r="B2028" s="3421" t="s">
        <v>27372</v>
      </c>
      <c r="C2028" s="3421" t="s">
        <v>27371</v>
      </c>
      <c r="D2028" s="3422" t="s">
        <v>22613</v>
      </c>
      <c r="E2028" s="3264"/>
      <c r="F2028" s="3421" t="s">
        <v>6255</v>
      </c>
      <c r="G2028" s="3264"/>
    </row>
    <row r="2029" spans="1:7" s="3408" customFormat="1" ht="15.75" thickBot="1">
      <c r="A2029" s="3421">
        <v>1912</v>
      </c>
      <c r="B2029" s="3421" t="s">
        <v>27374</v>
      </c>
      <c r="C2029" s="3421" t="s">
        <v>27373</v>
      </c>
      <c r="D2029" s="3422" t="s">
        <v>22613</v>
      </c>
      <c r="E2029" s="3264"/>
      <c r="F2029" s="3421" t="s">
        <v>6255</v>
      </c>
      <c r="G2029" s="3264"/>
    </row>
    <row r="2030" spans="1:7" s="3408" customFormat="1" ht="15.75" thickBot="1">
      <c r="A2030" s="3421">
        <v>1913</v>
      </c>
      <c r="B2030" s="3421" t="s">
        <v>27166</v>
      </c>
      <c r="C2030" s="3421" t="s">
        <v>27375</v>
      </c>
      <c r="D2030" s="3422" t="s">
        <v>22619</v>
      </c>
      <c r="E2030" s="3264"/>
      <c r="F2030" s="3421" t="s">
        <v>6255</v>
      </c>
      <c r="G2030" s="3264"/>
    </row>
    <row r="2031" spans="1:7" s="3408" customFormat="1" ht="15.75" thickBot="1">
      <c r="A2031" s="3421">
        <v>1914</v>
      </c>
      <c r="B2031" s="3421" t="s">
        <v>27168</v>
      </c>
      <c r="C2031" s="3421" t="s">
        <v>27376</v>
      </c>
      <c r="D2031" s="3422" t="s">
        <v>22619</v>
      </c>
      <c r="E2031" s="3264"/>
      <c r="F2031" s="3421" t="s">
        <v>6255</v>
      </c>
      <c r="G2031" s="3264"/>
    </row>
    <row r="2032" spans="1:7" s="3408" customFormat="1" ht="15.75" thickBot="1">
      <c r="A2032" s="3421">
        <v>1915</v>
      </c>
      <c r="B2032" s="3421" t="s">
        <v>27378</v>
      </c>
      <c r="C2032" s="3421" t="s">
        <v>27377</v>
      </c>
      <c r="D2032" s="3422" t="s">
        <v>23000</v>
      </c>
      <c r="E2032" s="3264"/>
      <c r="F2032" s="3421" t="s">
        <v>6255</v>
      </c>
      <c r="G2032" s="3264"/>
    </row>
    <row r="2033" spans="1:7" s="3408" customFormat="1" ht="15.75" thickBot="1">
      <c r="A2033" s="3421">
        <v>1916</v>
      </c>
      <c r="B2033" s="3421" t="s">
        <v>27380</v>
      </c>
      <c r="C2033" s="3421" t="s">
        <v>27379</v>
      </c>
      <c r="D2033" s="3422" t="s">
        <v>22840</v>
      </c>
      <c r="E2033" s="3264"/>
      <c r="F2033" s="3421" t="s">
        <v>6255</v>
      </c>
      <c r="G2033" s="3264"/>
    </row>
    <row r="2034" spans="1:7" s="3408" customFormat="1" ht="15.75" thickBot="1">
      <c r="A2034" s="3421">
        <v>1917</v>
      </c>
      <c r="B2034" s="3421" t="s">
        <v>27382</v>
      </c>
      <c r="C2034" s="3421" t="s">
        <v>27381</v>
      </c>
      <c r="D2034" s="3422" t="s">
        <v>22619</v>
      </c>
      <c r="E2034" s="3264"/>
      <c r="F2034" s="3421" t="s">
        <v>6255</v>
      </c>
      <c r="G2034" s="3264"/>
    </row>
    <row r="2035" spans="1:7" s="3408" customFormat="1" ht="15.75" thickBot="1">
      <c r="A2035" s="3421">
        <v>1918</v>
      </c>
      <c r="B2035" s="3421" t="s">
        <v>27378</v>
      </c>
      <c r="C2035" s="3421" t="s">
        <v>27383</v>
      </c>
      <c r="D2035" s="3422" t="s">
        <v>23000</v>
      </c>
      <c r="E2035" s="3264"/>
      <c r="F2035" s="3421" t="s">
        <v>6255</v>
      </c>
      <c r="G2035" s="3264"/>
    </row>
    <row r="2036" spans="1:7" s="3408" customFormat="1" ht="15.75" thickBot="1">
      <c r="A2036" s="3421">
        <v>1919</v>
      </c>
      <c r="B2036" s="3421" t="s">
        <v>27378</v>
      </c>
      <c r="C2036" s="3421" t="s">
        <v>27384</v>
      </c>
      <c r="D2036" s="3422" t="s">
        <v>23000</v>
      </c>
      <c r="E2036" s="3264"/>
      <c r="F2036" s="3421" t="s">
        <v>6255</v>
      </c>
      <c r="G2036" s="3264"/>
    </row>
    <row r="2037" spans="1:7" s="3408" customFormat="1" ht="15.75" thickBot="1">
      <c r="A2037" s="3421">
        <v>1920</v>
      </c>
      <c r="B2037" s="3421" t="s">
        <v>27386</v>
      </c>
      <c r="C2037" s="3421" t="s">
        <v>27385</v>
      </c>
      <c r="D2037" s="3422" t="s">
        <v>23000</v>
      </c>
      <c r="E2037" s="3264"/>
      <c r="F2037" s="3421" t="s">
        <v>22877</v>
      </c>
      <c r="G2037" s="3264"/>
    </row>
    <row r="2038" spans="1:7" s="3408" customFormat="1" ht="15.75" thickBot="1">
      <c r="A2038" s="3421">
        <v>1921</v>
      </c>
      <c r="B2038" s="3421" t="s">
        <v>27168</v>
      </c>
      <c r="C2038" s="3421" t="s">
        <v>27387</v>
      </c>
      <c r="D2038" s="3422" t="s">
        <v>22619</v>
      </c>
      <c r="E2038" s="3264"/>
      <c r="F2038" s="3421" t="s">
        <v>6255</v>
      </c>
      <c r="G2038" s="3264"/>
    </row>
    <row r="2039" spans="1:7" s="3408" customFormat="1" ht="15.75" thickBot="1">
      <c r="A2039" s="3421">
        <v>1922</v>
      </c>
      <c r="B2039" s="3421" t="s">
        <v>27168</v>
      </c>
      <c r="C2039" s="3421" t="s">
        <v>27388</v>
      </c>
      <c r="D2039" s="3422" t="s">
        <v>22619</v>
      </c>
      <c r="E2039" s="3264"/>
      <c r="F2039" s="3421" t="s">
        <v>6255</v>
      </c>
      <c r="G2039" s="3264"/>
    </row>
    <row r="2040" spans="1:7" s="3408" customFormat="1" ht="15.75" thickBot="1">
      <c r="A2040" s="3421">
        <v>1923</v>
      </c>
      <c r="B2040" s="3421" t="s">
        <v>27390</v>
      </c>
      <c r="C2040" s="3421" t="s">
        <v>27389</v>
      </c>
      <c r="D2040" s="3422" t="s">
        <v>22619</v>
      </c>
      <c r="E2040" s="3264"/>
      <c r="F2040" s="3421" t="s">
        <v>6255</v>
      </c>
      <c r="G2040" s="3264"/>
    </row>
    <row r="2041" spans="1:7" s="3408" customFormat="1" ht="15.75" thickBot="1">
      <c r="A2041" s="3421">
        <v>1924</v>
      </c>
      <c r="B2041" s="3421" t="s">
        <v>27392</v>
      </c>
      <c r="C2041" s="3421" t="s">
        <v>27391</v>
      </c>
      <c r="D2041" s="3422" t="s">
        <v>22613</v>
      </c>
      <c r="E2041" s="3264"/>
      <c r="F2041" s="3421" t="s">
        <v>6255</v>
      </c>
      <c r="G2041" s="3264"/>
    </row>
    <row r="2042" spans="1:7" s="3408" customFormat="1" ht="15.75" thickBot="1">
      <c r="A2042" s="3421">
        <v>1925</v>
      </c>
      <c r="B2042" s="3421" t="s">
        <v>27286</v>
      </c>
      <c r="C2042" s="3421" t="s">
        <v>27393</v>
      </c>
      <c r="D2042" s="3422" t="s">
        <v>22619</v>
      </c>
      <c r="E2042" s="3264"/>
      <c r="F2042" s="3421" t="s">
        <v>6255</v>
      </c>
      <c r="G2042" s="3264"/>
    </row>
    <row r="2043" spans="1:7" s="3408" customFormat="1" ht="15.75" thickBot="1">
      <c r="A2043" s="3421">
        <v>1926</v>
      </c>
      <c r="B2043" s="3421" t="s">
        <v>27395</v>
      </c>
      <c r="C2043" s="3421" t="s">
        <v>27394</v>
      </c>
      <c r="D2043" s="3422" t="s">
        <v>22613</v>
      </c>
      <c r="E2043" s="3264"/>
      <c r="F2043" s="3421" t="s">
        <v>6255</v>
      </c>
      <c r="G2043" s="3264"/>
    </row>
    <row r="2044" spans="1:7" s="3408" customFormat="1" ht="15.75" thickBot="1">
      <c r="A2044" s="3421">
        <v>1927</v>
      </c>
      <c r="B2044" s="3421" t="s">
        <v>27397</v>
      </c>
      <c r="C2044" s="3421" t="s">
        <v>27396</v>
      </c>
      <c r="D2044" s="3422" t="s">
        <v>22840</v>
      </c>
      <c r="E2044" s="3264"/>
      <c r="F2044" s="3421" t="s">
        <v>6255</v>
      </c>
      <c r="G2044" s="3264"/>
    </row>
    <row r="2045" spans="1:7" s="3408" customFormat="1" ht="15.75" thickBot="1">
      <c r="A2045" s="3421">
        <v>1928</v>
      </c>
      <c r="B2045" s="3421" t="s">
        <v>27399</v>
      </c>
      <c r="C2045" s="3421" t="s">
        <v>27398</v>
      </c>
      <c r="D2045" s="3422" t="s">
        <v>22840</v>
      </c>
      <c r="E2045" s="3264"/>
      <c r="F2045" s="3421" t="s">
        <v>6255</v>
      </c>
      <c r="G2045" s="3264"/>
    </row>
    <row r="2046" spans="1:7" s="3408" customFormat="1" ht="15.75" thickBot="1">
      <c r="A2046" s="3421">
        <v>1929</v>
      </c>
      <c r="B2046" s="3421" t="s">
        <v>27401</v>
      </c>
      <c r="C2046" s="3421" t="s">
        <v>27400</v>
      </c>
      <c r="D2046" s="3422" t="s">
        <v>22602</v>
      </c>
      <c r="E2046" s="3264"/>
      <c r="F2046" s="3421" t="s">
        <v>6255</v>
      </c>
      <c r="G2046" s="3264"/>
    </row>
    <row r="2047" spans="1:7" s="3408" customFormat="1" ht="15.75" thickBot="1">
      <c r="A2047" s="3421">
        <v>1930</v>
      </c>
      <c r="B2047" s="3421" t="s">
        <v>27403</v>
      </c>
      <c r="C2047" s="3421" t="s">
        <v>27402</v>
      </c>
      <c r="D2047" s="3422" t="s">
        <v>22613</v>
      </c>
      <c r="E2047" s="3264"/>
      <c r="F2047" s="3421" t="s">
        <v>22877</v>
      </c>
      <c r="G2047" s="3264"/>
    </row>
    <row r="2048" spans="1:7" s="3408" customFormat="1" ht="15.75" thickBot="1">
      <c r="A2048" s="3421">
        <v>1931</v>
      </c>
      <c r="B2048" s="3421" t="s">
        <v>27405</v>
      </c>
      <c r="C2048" s="3421" t="s">
        <v>27404</v>
      </c>
      <c r="D2048" s="3422" t="s">
        <v>22613</v>
      </c>
      <c r="E2048" s="3264"/>
      <c r="F2048" s="3421" t="s">
        <v>22877</v>
      </c>
      <c r="G2048" s="3264"/>
    </row>
    <row r="2049" spans="1:8" s="3408" customFormat="1" ht="15.75" thickBot="1">
      <c r="A2049" s="3421">
        <v>1932</v>
      </c>
      <c r="B2049" s="3421" t="s">
        <v>27407</v>
      </c>
      <c r="C2049" s="3421" t="s">
        <v>27406</v>
      </c>
      <c r="D2049" s="3422" t="s">
        <v>22613</v>
      </c>
      <c r="E2049" s="3264"/>
      <c r="F2049" s="3421" t="s">
        <v>22877</v>
      </c>
      <c r="G2049" s="3264"/>
    </row>
    <row r="2050" spans="1:8" s="3408" customFormat="1" ht="15.75" thickBot="1">
      <c r="A2050" s="3421">
        <v>1933</v>
      </c>
      <c r="B2050" s="3421" t="s">
        <v>27409</v>
      </c>
      <c r="C2050" s="3421" t="s">
        <v>27408</v>
      </c>
      <c r="D2050" s="3422" t="s">
        <v>22613</v>
      </c>
      <c r="E2050" s="3264"/>
      <c r="F2050" s="3421" t="s">
        <v>22877</v>
      </c>
      <c r="G2050" s="3264"/>
    </row>
    <row r="2051" spans="1:8" s="3408" customFormat="1" ht="15.75" thickBot="1">
      <c r="A2051" s="3421">
        <v>1934</v>
      </c>
      <c r="B2051" s="3421" t="s">
        <v>27411</v>
      </c>
      <c r="C2051" s="3421" t="s">
        <v>27410</v>
      </c>
      <c r="D2051" s="3422" t="s">
        <v>22612</v>
      </c>
      <c r="E2051" s="3313"/>
      <c r="F2051" s="3421" t="s">
        <v>22877</v>
      </c>
      <c r="G2051" s="3264"/>
      <c r="H2051" s="3408">
        <v>1</v>
      </c>
    </row>
    <row r="2052" spans="1:8" s="3408" customFormat="1" ht="15.75" thickBot="1">
      <c r="A2052" s="3421">
        <v>1935</v>
      </c>
      <c r="B2052" s="3421" t="s">
        <v>27413</v>
      </c>
      <c r="C2052" s="3421" t="s">
        <v>27412</v>
      </c>
      <c r="D2052" s="3422" t="s">
        <v>22612</v>
      </c>
      <c r="E2052" s="3264" t="s">
        <v>27788</v>
      </c>
      <c r="F2052" s="3421" t="s">
        <v>22877</v>
      </c>
      <c r="G2052" s="3264"/>
      <c r="H2052" s="3408">
        <v>1</v>
      </c>
    </row>
    <row r="2053" spans="1:8" s="3408" customFormat="1" ht="15.75" thickBot="1">
      <c r="A2053" s="3421">
        <v>1936</v>
      </c>
      <c r="B2053" s="3421" t="s">
        <v>27415</v>
      </c>
      <c r="C2053" s="3421" t="s">
        <v>27414</v>
      </c>
      <c r="D2053" s="3422" t="s">
        <v>22631</v>
      </c>
      <c r="E2053" s="3264"/>
      <c r="F2053" s="3421" t="s">
        <v>22877</v>
      </c>
      <c r="G2053" s="3264"/>
    </row>
    <row r="2054" spans="1:8" s="3408" customFormat="1" ht="15.75" thickBot="1">
      <c r="A2054" s="3421">
        <v>1937</v>
      </c>
      <c r="B2054" s="3421" t="s">
        <v>27417</v>
      </c>
      <c r="C2054" s="3421" t="s">
        <v>27416</v>
      </c>
      <c r="D2054" s="3422" t="s">
        <v>22613</v>
      </c>
      <c r="E2054" s="3264"/>
      <c r="F2054" s="3421" t="s">
        <v>22877</v>
      </c>
      <c r="G2054" s="3264"/>
    </row>
    <row r="2055" spans="1:8" s="3408" customFormat="1" ht="15.75" thickBot="1">
      <c r="A2055" s="3421">
        <v>1938</v>
      </c>
      <c r="B2055" s="3421" t="s">
        <v>27419</v>
      </c>
      <c r="C2055" s="3421" t="s">
        <v>27418</v>
      </c>
      <c r="D2055" s="3422" t="s">
        <v>22613</v>
      </c>
      <c r="E2055" s="3264"/>
      <c r="F2055" s="3421" t="s">
        <v>22877</v>
      </c>
      <c r="G2055" s="3264"/>
    </row>
    <row r="2056" spans="1:8" s="3408" customFormat="1" ht="15.75" thickBot="1">
      <c r="A2056" s="3421">
        <v>1939</v>
      </c>
      <c r="B2056" s="3421" t="s">
        <v>27421</v>
      </c>
      <c r="C2056" s="3421" t="s">
        <v>27420</v>
      </c>
      <c r="D2056" s="3422" t="s">
        <v>22619</v>
      </c>
      <c r="E2056" s="3264" t="s">
        <v>22598</v>
      </c>
      <c r="F2056" s="3421" t="s">
        <v>22877</v>
      </c>
      <c r="G2056" s="3264"/>
      <c r="H2056" s="3408">
        <v>1</v>
      </c>
    </row>
    <row r="2057" spans="1:8" s="3408" customFormat="1" ht="15.75" thickBot="1">
      <c r="A2057" s="3421">
        <v>1940</v>
      </c>
      <c r="B2057" s="3421" t="s">
        <v>27423</v>
      </c>
      <c r="C2057" s="3421" t="s">
        <v>27422</v>
      </c>
      <c r="D2057" s="3422" t="s">
        <v>22619</v>
      </c>
      <c r="E2057" s="3264"/>
      <c r="F2057" s="3421" t="s">
        <v>22877</v>
      </c>
      <c r="G2057" s="3264"/>
    </row>
    <row r="2058" spans="1:8" s="3408" customFormat="1" ht="15.75" thickBot="1">
      <c r="A2058" s="3421">
        <v>1941</v>
      </c>
      <c r="B2058" s="3421" t="s">
        <v>27150</v>
      </c>
      <c r="C2058" s="3421" t="s">
        <v>27424</v>
      </c>
      <c r="D2058" s="3422" t="s">
        <v>22840</v>
      </c>
      <c r="E2058" s="3264"/>
      <c r="F2058" s="3421" t="s">
        <v>22877</v>
      </c>
      <c r="G2058" s="3264"/>
    </row>
    <row r="2059" spans="1:8" s="3408" customFormat="1" ht="15.75" thickBot="1">
      <c r="A2059" s="3421">
        <v>1942</v>
      </c>
      <c r="B2059" s="3421" t="s">
        <v>23037</v>
      </c>
      <c r="C2059" s="3421" t="s">
        <v>27425</v>
      </c>
      <c r="D2059" s="3422" t="s">
        <v>22606</v>
      </c>
      <c r="E2059" s="3264" t="s">
        <v>22598</v>
      </c>
      <c r="F2059" s="3421" t="s">
        <v>22877</v>
      </c>
      <c r="G2059" s="3264"/>
      <c r="H2059" s="3408">
        <v>1</v>
      </c>
    </row>
    <row r="2060" spans="1:8" s="3408" customFormat="1" ht="15.75" thickBot="1">
      <c r="A2060" s="3421">
        <v>1943</v>
      </c>
      <c r="B2060" s="3421" t="s">
        <v>27427</v>
      </c>
      <c r="C2060" s="3421" t="s">
        <v>27426</v>
      </c>
      <c r="D2060" s="3422" t="s">
        <v>22619</v>
      </c>
      <c r="E2060" s="3264" t="s">
        <v>22598</v>
      </c>
      <c r="F2060" s="3421" t="s">
        <v>22877</v>
      </c>
      <c r="G2060" s="3264"/>
      <c r="H2060" s="3408">
        <v>1</v>
      </c>
    </row>
    <row r="2061" spans="1:8" s="3408" customFormat="1" ht="15.75" thickBot="1">
      <c r="A2061" s="3421">
        <v>1944</v>
      </c>
      <c r="B2061" s="3421" t="s">
        <v>27429</v>
      </c>
      <c r="C2061" s="3421" t="s">
        <v>27428</v>
      </c>
      <c r="D2061" s="3422" t="s">
        <v>22619</v>
      </c>
      <c r="E2061" s="3264" t="s">
        <v>22598</v>
      </c>
      <c r="F2061" s="3421" t="s">
        <v>22877</v>
      </c>
      <c r="G2061" s="3264"/>
      <c r="H2061" s="3408">
        <v>1</v>
      </c>
    </row>
    <row r="2062" spans="1:8" s="3408" customFormat="1" ht="15.75" thickBot="1">
      <c r="A2062" s="3421">
        <v>1945</v>
      </c>
      <c r="B2062" s="3421" t="s">
        <v>27431</v>
      </c>
      <c r="C2062" s="3421" t="s">
        <v>27430</v>
      </c>
      <c r="D2062" s="3422" t="s">
        <v>22602</v>
      </c>
      <c r="E2062" s="3264" t="s">
        <v>22598</v>
      </c>
      <c r="F2062" s="3421" t="s">
        <v>22877</v>
      </c>
      <c r="G2062" s="3264"/>
      <c r="H2062" s="3408">
        <v>1</v>
      </c>
    </row>
    <row r="2063" spans="1:8" s="3408" customFormat="1" ht="15.75" thickBot="1">
      <c r="A2063" s="3421">
        <v>1946</v>
      </c>
      <c r="B2063" s="3421" t="s">
        <v>23503</v>
      </c>
      <c r="C2063" s="3421" t="s">
        <v>27432</v>
      </c>
      <c r="D2063" s="3422" t="s">
        <v>22619</v>
      </c>
      <c r="E2063" s="3264" t="s">
        <v>27791</v>
      </c>
      <c r="F2063" s="3421" t="s">
        <v>22877</v>
      </c>
      <c r="G2063" s="3264"/>
      <c r="H2063" s="3408">
        <v>1</v>
      </c>
    </row>
    <row r="2064" spans="1:8" s="3408" customFormat="1" ht="15.75" thickBot="1">
      <c r="A2064" s="3421">
        <v>1947</v>
      </c>
      <c r="B2064" s="3421" t="s">
        <v>23503</v>
      </c>
      <c r="C2064" s="3421" t="s">
        <v>27433</v>
      </c>
      <c r="D2064" s="3422" t="s">
        <v>22619</v>
      </c>
      <c r="E2064" s="3264"/>
      <c r="F2064" s="3421" t="s">
        <v>22877</v>
      </c>
      <c r="G2064" s="3264"/>
    </row>
    <row r="2065" spans="1:8" s="3408" customFormat="1" ht="15.75" thickBot="1">
      <c r="A2065" s="3421">
        <v>1948</v>
      </c>
      <c r="B2065" s="3421" t="s">
        <v>27435</v>
      </c>
      <c r="C2065" s="3421" t="s">
        <v>27434</v>
      </c>
      <c r="D2065" s="3422" t="s">
        <v>22613</v>
      </c>
      <c r="E2065" s="3264" t="s">
        <v>27788</v>
      </c>
      <c r="F2065" s="3421" t="s">
        <v>22877</v>
      </c>
      <c r="G2065" s="3264"/>
      <c r="H2065" s="3408">
        <v>1</v>
      </c>
    </row>
    <row r="2066" spans="1:8" s="3408" customFormat="1" ht="15.75" thickBot="1">
      <c r="A2066" s="3421">
        <v>1949</v>
      </c>
      <c r="B2066" s="3421" t="s">
        <v>27437</v>
      </c>
      <c r="C2066" s="3421" t="s">
        <v>27436</v>
      </c>
      <c r="D2066" s="3422" t="s">
        <v>22612</v>
      </c>
      <c r="E2066" s="3264" t="s">
        <v>22598</v>
      </c>
      <c r="F2066" s="3421" t="s">
        <v>22877</v>
      </c>
      <c r="G2066" s="3264"/>
      <c r="H2066" s="3408">
        <v>1</v>
      </c>
    </row>
    <row r="2067" spans="1:8" s="3408" customFormat="1" ht="15.75" thickBot="1">
      <c r="A2067" s="3421">
        <v>1950</v>
      </c>
      <c r="B2067" s="3421" t="s">
        <v>27439</v>
      </c>
      <c r="C2067" s="3421" t="s">
        <v>27438</v>
      </c>
      <c r="D2067" s="3422" t="s">
        <v>22612</v>
      </c>
      <c r="E2067" s="3265"/>
      <c r="F2067" s="3421" t="s">
        <v>22877</v>
      </c>
      <c r="G2067" s="3264"/>
      <c r="H2067" s="3408">
        <v>1</v>
      </c>
    </row>
    <row r="2068" spans="1:8" s="3408" customFormat="1" ht="15.75" thickBot="1">
      <c r="A2068" s="3421">
        <v>1951</v>
      </c>
      <c r="B2068" s="3421" t="s">
        <v>27441</v>
      </c>
      <c r="C2068" s="3421" t="s">
        <v>27440</v>
      </c>
      <c r="D2068" s="3422" t="s">
        <v>22612</v>
      </c>
      <c r="E2068" s="3265"/>
      <c r="F2068" s="3421" t="s">
        <v>22877</v>
      </c>
      <c r="G2068" s="3264"/>
      <c r="H2068" s="3408">
        <v>1</v>
      </c>
    </row>
    <row r="2069" spans="1:8" s="3408" customFormat="1" ht="15.75" thickBot="1">
      <c r="A2069" s="3421">
        <v>1952</v>
      </c>
      <c r="B2069" s="3421" t="s">
        <v>27443</v>
      </c>
      <c r="C2069" s="3421" t="s">
        <v>27442</v>
      </c>
      <c r="D2069" s="3422" t="s">
        <v>22612</v>
      </c>
      <c r="E2069" s="3264"/>
      <c r="F2069" s="3421" t="s">
        <v>22877</v>
      </c>
      <c r="G2069" s="3264"/>
    </row>
    <row r="2070" spans="1:8" s="3408" customFormat="1" ht="15.75" thickBot="1">
      <c r="A2070" s="3421">
        <v>1953</v>
      </c>
      <c r="B2070" s="3421" t="s">
        <v>27445</v>
      </c>
      <c r="C2070" s="3421" t="s">
        <v>27444</v>
      </c>
      <c r="D2070" s="3422" t="s">
        <v>22612</v>
      </c>
      <c r="E2070" s="3264" t="s">
        <v>22598</v>
      </c>
      <c r="F2070" s="3421" t="s">
        <v>22877</v>
      </c>
      <c r="G2070" s="3264"/>
      <c r="H2070" s="3408">
        <v>1</v>
      </c>
    </row>
    <row r="2071" spans="1:8" s="3408" customFormat="1" ht="15.75" thickBot="1">
      <c r="A2071" s="3421">
        <v>1954</v>
      </c>
      <c r="B2071" s="3421" t="s">
        <v>27447</v>
      </c>
      <c r="C2071" s="3421" t="s">
        <v>27446</v>
      </c>
      <c r="D2071" s="3422" t="s">
        <v>22619</v>
      </c>
      <c r="E2071" s="3264"/>
      <c r="F2071" s="3421" t="s">
        <v>22877</v>
      </c>
      <c r="G2071" s="3264"/>
      <c r="H2071" s="3408">
        <v>1</v>
      </c>
    </row>
    <row r="2072" spans="1:8" s="3408" customFormat="1" ht="15.75" thickBot="1">
      <c r="A2072" s="3421">
        <v>1955</v>
      </c>
      <c r="B2072" s="3421" t="s">
        <v>23044</v>
      </c>
      <c r="C2072" s="3421" t="s">
        <v>27448</v>
      </c>
      <c r="D2072" s="3422" t="s">
        <v>22631</v>
      </c>
      <c r="E2072" s="3264"/>
      <c r="F2072" s="3421" t="s">
        <v>22877</v>
      </c>
      <c r="G2072" s="3264"/>
      <c r="H2072" s="3408">
        <v>1</v>
      </c>
    </row>
    <row r="2073" spans="1:8" s="3408" customFormat="1" ht="15.75" thickBot="1">
      <c r="A2073" s="3421">
        <v>1956</v>
      </c>
      <c r="B2073" s="3421" t="s">
        <v>27450</v>
      </c>
      <c r="C2073" s="3421" t="s">
        <v>27449</v>
      </c>
      <c r="D2073" s="3422" t="s">
        <v>23000</v>
      </c>
      <c r="E2073" s="3264"/>
      <c r="F2073" s="3421" t="s">
        <v>22877</v>
      </c>
      <c r="G2073" s="3264"/>
      <c r="H2073" s="3408">
        <v>1</v>
      </c>
    </row>
    <row r="2074" spans="1:8" s="3408" customFormat="1" ht="15.75" thickBot="1">
      <c r="A2074" s="3421">
        <v>1957</v>
      </c>
      <c r="B2074" s="3421" t="s">
        <v>27452</v>
      </c>
      <c r="C2074" s="3421" t="s">
        <v>27451</v>
      </c>
      <c r="D2074" s="3422" t="s">
        <v>22619</v>
      </c>
      <c r="E2074" s="3264" t="s">
        <v>22598</v>
      </c>
      <c r="F2074" s="3421" t="s">
        <v>22877</v>
      </c>
      <c r="G2074" s="3264"/>
      <c r="H2074" s="3408">
        <v>1</v>
      </c>
    </row>
    <row r="2075" spans="1:8" s="3408" customFormat="1" ht="15.75" thickBot="1">
      <c r="A2075" s="3421">
        <v>1958</v>
      </c>
      <c r="B2075" s="3421" t="s">
        <v>27454</v>
      </c>
      <c r="C2075" s="3421" t="s">
        <v>27453</v>
      </c>
      <c r="D2075" s="3422" t="s">
        <v>22619</v>
      </c>
      <c r="E2075" s="3264" t="s">
        <v>22598</v>
      </c>
      <c r="F2075" s="3421" t="s">
        <v>22877</v>
      </c>
      <c r="G2075" s="3264"/>
      <c r="H2075" s="3408">
        <v>1</v>
      </c>
    </row>
    <row r="2076" spans="1:8" s="3408" customFormat="1" ht="15.75" thickBot="1">
      <c r="A2076" s="3421"/>
      <c r="B2076" s="3421"/>
      <c r="C2076" s="3421"/>
      <c r="D2076" s="3422" t="s">
        <v>22599</v>
      </c>
      <c r="E2076" s="3264" t="s">
        <v>22598</v>
      </c>
      <c r="F2076" s="3421" t="s">
        <v>22877</v>
      </c>
      <c r="G2076" s="3264"/>
    </row>
    <row r="2077" spans="1:8" s="3408" customFormat="1" ht="15.75" thickBot="1">
      <c r="A2077" s="3421"/>
      <c r="B2077" s="3421"/>
      <c r="C2077" s="3421"/>
      <c r="D2077" s="3422" t="s">
        <v>22600</v>
      </c>
      <c r="E2077" s="3264" t="s">
        <v>27788</v>
      </c>
      <c r="F2077" s="3421" t="s">
        <v>22877</v>
      </c>
      <c r="G2077" s="3264"/>
    </row>
    <row r="2078" spans="1:8" s="3408" customFormat="1" ht="15.75" thickBot="1">
      <c r="A2078" s="3421">
        <v>1959</v>
      </c>
      <c r="B2078" s="3421" t="s">
        <v>27456</v>
      </c>
      <c r="C2078" s="3421" t="s">
        <v>27455</v>
      </c>
      <c r="D2078" s="3422" t="s">
        <v>22619</v>
      </c>
      <c r="E2078" s="3313"/>
      <c r="F2078" s="3421" t="s">
        <v>22877</v>
      </c>
      <c r="G2078" s="3264"/>
      <c r="H2078" s="3408">
        <v>1</v>
      </c>
    </row>
    <row r="2079" spans="1:8" s="3408" customFormat="1" ht="15.75" thickBot="1">
      <c r="A2079" s="3421">
        <v>1960</v>
      </c>
      <c r="B2079" s="3421" t="s">
        <v>27458</v>
      </c>
      <c r="C2079" s="3421" t="s">
        <v>27457</v>
      </c>
      <c r="D2079" s="3422" t="s">
        <v>22619</v>
      </c>
      <c r="E2079" s="3264" t="s">
        <v>22598</v>
      </c>
      <c r="F2079" s="3421" t="s">
        <v>22877</v>
      </c>
      <c r="G2079" s="3264"/>
      <c r="H2079" s="3408">
        <v>1</v>
      </c>
    </row>
    <row r="2080" spans="1:8" s="3408" customFormat="1" ht="15.75" thickBot="1">
      <c r="A2080" s="3421">
        <v>1961</v>
      </c>
      <c r="B2080" s="3421" t="s">
        <v>27460</v>
      </c>
      <c r="C2080" s="3421" t="s">
        <v>27459</v>
      </c>
      <c r="D2080" s="3422" t="s">
        <v>22619</v>
      </c>
      <c r="E2080" s="3265"/>
      <c r="F2080" s="3421" t="s">
        <v>22877</v>
      </c>
      <c r="G2080" s="3264"/>
      <c r="H2080" s="3408">
        <v>1</v>
      </c>
    </row>
    <row r="2081" spans="1:8" s="3408" customFormat="1" ht="15.75" thickBot="1">
      <c r="A2081" s="3421">
        <v>1962</v>
      </c>
      <c r="B2081" s="3421" t="s">
        <v>27462</v>
      </c>
      <c r="C2081" s="3421" t="s">
        <v>27461</v>
      </c>
      <c r="D2081" s="3422" t="s">
        <v>22619</v>
      </c>
      <c r="E2081" s="3264" t="s">
        <v>22598</v>
      </c>
      <c r="F2081" s="3421" t="s">
        <v>22877</v>
      </c>
      <c r="G2081" s="3264"/>
      <c r="H2081" s="3408">
        <v>1</v>
      </c>
    </row>
    <row r="2082" spans="1:8" s="3408" customFormat="1" ht="15.75" thickBot="1">
      <c r="A2082" s="3421">
        <v>1963</v>
      </c>
      <c r="B2082" s="3421" t="s">
        <v>27464</v>
      </c>
      <c r="C2082" s="3421" t="s">
        <v>27463</v>
      </c>
      <c r="D2082" s="3422" t="s">
        <v>22612</v>
      </c>
      <c r="E2082" s="3264" t="s">
        <v>22598</v>
      </c>
      <c r="F2082" s="3421" t="s">
        <v>22877</v>
      </c>
      <c r="G2082" s="3264"/>
      <c r="H2082" s="3408">
        <v>1</v>
      </c>
    </row>
    <row r="2083" spans="1:8" s="3408" customFormat="1" ht="15.75" thickBot="1">
      <c r="A2083" s="3421">
        <v>1964</v>
      </c>
      <c r="B2083" s="3421" t="s">
        <v>27466</v>
      </c>
      <c r="C2083" s="3421" t="s">
        <v>27465</v>
      </c>
      <c r="D2083" s="3422" t="s">
        <v>22612</v>
      </c>
      <c r="E2083" s="3264"/>
      <c r="F2083" s="3421" t="s">
        <v>22877</v>
      </c>
      <c r="G2083" s="3264"/>
      <c r="H2083" s="3408">
        <v>1</v>
      </c>
    </row>
    <row r="2084" spans="1:8" s="3408" customFormat="1" ht="15.75" thickBot="1">
      <c r="A2084" s="3421">
        <v>1965</v>
      </c>
      <c r="B2084" s="3421" t="s">
        <v>27468</v>
      </c>
      <c r="C2084" s="3421" t="s">
        <v>27467</v>
      </c>
      <c r="D2084" s="3422" t="s">
        <v>22612</v>
      </c>
      <c r="E2084" s="3264"/>
      <c r="F2084" s="3421" t="s">
        <v>22877</v>
      </c>
      <c r="G2084" s="3264"/>
      <c r="H2084" s="3408">
        <v>1</v>
      </c>
    </row>
    <row r="2085" spans="1:8" s="3408" customFormat="1" ht="15.75" thickBot="1">
      <c r="A2085" s="3421">
        <v>1966</v>
      </c>
      <c r="B2085" s="3421" t="s">
        <v>27470</v>
      </c>
      <c r="C2085" s="3421" t="s">
        <v>27469</v>
      </c>
      <c r="D2085" s="3422" t="s">
        <v>22612</v>
      </c>
      <c r="E2085" s="3264"/>
      <c r="F2085" s="3421" t="s">
        <v>22877</v>
      </c>
      <c r="G2085" s="3264"/>
      <c r="H2085" s="3408">
        <v>1</v>
      </c>
    </row>
    <row r="2086" spans="1:8" s="3408" customFormat="1" ht="15.75" thickBot="1">
      <c r="A2086" s="3421">
        <v>1967</v>
      </c>
      <c r="B2086" s="3421" t="s">
        <v>27472</v>
      </c>
      <c r="C2086" s="3421" t="s">
        <v>27471</v>
      </c>
      <c r="D2086" s="3422" t="s">
        <v>22631</v>
      </c>
      <c r="E2086" s="3264" t="s">
        <v>22598</v>
      </c>
      <c r="F2086" s="3421" t="s">
        <v>22877</v>
      </c>
      <c r="G2086" s="3264"/>
      <c r="H2086" s="3408">
        <v>1</v>
      </c>
    </row>
    <row r="2087" spans="1:8" s="3408" customFormat="1" ht="15.75" thickBot="1">
      <c r="A2087" s="3421">
        <v>1968</v>
      </c>
      <c r="B2087" s="3421" t="s">
        <v>27474</v>
      </c>
      <c r="C2087" s="3421" t="s">
        <v>27473</v>
      </c>
      <c r="D2087" s="3422" t="s">
        <v>22631</v>
      </c>
      <c r="E2087" s="3264" t="s">
        <v>22598</v>
      </c>
      <c r="F2087" s="3421" t="s">
        <v>22877</v>
      </c>
      <c r="G2087" s="3264"/>
      <c r="H2087" s="3408">
        <v>1</v>
      </c>
    </row>
    <row r="2088" spans="1:8" s="3408" customFormat="1" ht="15.75" thickBot="1">
      <c r="A2088" s="3421">
        <v>1969</v>
      </c>
      <c r="B2088" s="3421" t="s">
        <v>27476</v>
      </c>
      <c r="C2088" s="3421" t="s">
        <v>27475</v>
      </c>
      <c r="D2088" s="3422" t="s">
        <v>22631</v>
      </c>
      <c r="E2088" s="3264" t="s">
        <v>22598</v>
      </c>
      <c r="F2088" s="3421" t="s">
        <v>22877</v>
      </c>
      <c r="G2088" s="3264"/>
      <c r="H2088" s="3408">
        <v>1</v>
      </c>
    </row>
    <row r="2089" spans="1:8" s="3408" customFormat="1" ht="15.75" thickBot="1">
      <c r="A2089" s="3421">
        <v>1970</v>
      </c>
      <c r="B2089" s="3421" t="s">
        <v>27478</v>
      </c>
      <c r="C2089" s="3421" t="s">
        <v>27477</v>
      </c>
      <c r="D2089" s="3422" t="s">
        <v>22631</v>
      </c>
      <c r="E2089" s="3313"/>
      <c r="F2089" s="3421" t="s">
        <v>22877</v>
      </c>
      <c r="G2089" s="3264"/>
      <c r="H2089" s="3408">
        <v>1</v>
      </c>
    </row>
    <row r="2090" spans="1:8" s="3408" customFormat="1" ht="15.75" thickBot="1">
      <c r="A2090" s="3421">
        <v>1971</v>
      </c>
      <c r="B2090" s="3421" t="s">
        <v>27480</v>
      </c>
      <c r="C2090" s="3421" t="s">
        <v>27479</v>
      </c>
      <c r="D2090" s="3422" t="s">
        <v>22619</v>
      </c>
      <c r="E2090" s="3264"/>
      <c r="F2090" s="3421" t="s">
        <v>22877</v>
      </c>
      <c r="G2090" s="3264"/>
      <c r="H2090" s="3408">
        <v>1</v>
      </c>
    </row>
    <row r="2091" spans="1:8" s="3408" customFormat="1" ht="15.75" thickBot="1">
      <c r="A2091" s="3421">
        <v>1972</v>
      </c>
      <c r="B2091" s="3421" t="s">
        <v>27482</v>
      </c>
      <c r="C2091" s="3421" t="s">
        <v>27481</v>
      </c>
      <c r="D2091" s="3422" t="s">
        <v>22631</v>
      </c>
      <c r="E2091" s="3264" t="s">
        <v>22598</v>
      </c>
      <c r="F2091" s="3421" t="s">
        <v>22877</v>
      </c>
      <c r="G2091" s="3264"/>
      <c r="H2091" s="3408">
        <v>1</v>
      </c>
    </row>
    <row r="2092" spans="1:8" s="3408" customFormat="1" ht="15.75" thickBot="1">
      <c r="A2092" s="3421">
        <v>1973</v>
      </c>
      <c r="B2092" s="3421" t="s">
        <v>27484</v>
      </c>
      <c r="C2092" s="3421" t="s">
        <v>27483</v>
      </c>
      <c r="D2092" s="3422" t="s">
        <v>22631</v>
      </c>
      <c r="E2092" s="3264" t="s">
        <v>22626</v>
      </c>
      <c r="F2092" s="3421" t="s">
        <v>22877</v>
      </c>
      <c r="G2092" s="3264"/>
      <c r="H2092" s="3408">
        <v>1</v>
      </c>
    </row>
    <row r="2093" spans="1:8" s="3408" customFormat="1" ht="15.75" thickBot="1">
      <c r="A2093" s="3421">
        <v>1974</v>
      </c>
      <c r="B2093" s="3421" t="s">
        <v>27486</v>
      </c>
      <c r="C2093" s="3421" t="s">
        <v>27485</v>
      </c>
      <c r="D2093" s="3422" t="s">
        <v>22631</v>
      </c>
      <c r="E2093" s="3264" t="s">
        <v>22598</v>
      </c>
      <c r="F2093" s="3421" t="s">
        <v>22877</v>
      </c>
      <c r="G2093" s="3264"/>
      <c r="H2093" s="3408">
        <v>1</v>
      </c>
    </row>
    <row r="2094" spans="1:8" s="3408" customFormat="1" ht="15.75" thickBot="1">
      <c r="A2094" s="3421">
        <v>1975</v>
      </c>
      <c r="B2094" s="3421" t="s">
        <v>23476</v>
      </c>
      <c r="C2094" s="3421" t="s">
        <v>27487</v>
      </c>
      <c r="D2094" s="3422" t="s">
        <v>23000</v>
      </c>
      <c r="E2094" s="3313"/>
      <c r="F2094" s="3421" t="s">
        <v>22877</v>
      </c>
      <c r="G2094" s="3264"/>
      <c r="H2094" s="3408">
        <v>1</v>
      </c>
    </row>
    <row r="2095" spans="1:8" s="3408" customFormat="1" ht="15.75" thickBot="1">
      <c r="A2095" s="3421">
        <v>1976</v>
      </c>
      <c r="B2095" s="3421" t="s">
        <v>27489</v>
      </c>
      <c r="C2095" s="3421" t="s">
        <v>27488</v>
      </c>
      <c r="D2095" s="3422" t="s">
        <v>23000</v>
      </c>
      <c r="E2095" s="3313"/>
      <c r="F2095" s="3421" t="s">
        <v>22877</v>
      </c>
      <c r="G2095" s="3264"/>
      <c r="H2095" s="3408">
        <v>1</v>
      </c>
    </row>
    <row r="2096" spans="1:8" s="3408" customFormat="1" ht="15.75" thickBot="1">
      <c r="A2096" s="3421">
        <v>1977</v>
      </c>
      <c r="B2096" s="3421" t="s">
        <v>27491</v>
      </c>
      <c r="C2096" s="3421" t="s">
        <v>27490</v>
      </c>
      <c r="D2096" s="3422" t="s">
        <v>22631</v>
      </c>
      <c r="E2096" s="3264"/>
      <c r="F2096" s="3421" t="s">
        <v>22877</v>
      </c>
      <c r="G2096" s="3264"/>
      <c r="H2096" s="3408">
        <v>1</v>
      </c>
    </row>
    <row r="2097" spans="1:8" s="3408" customFormat="1" ht="15.75" thickBot="1">
      <c r="A2097" s="3421">
        <v>1978</v>
      </c>
      <c r="B2097" s="3421" t="s">
        <v>23482</v>
      </c>
      <c r="C2097" s="3421" t="s">
        <v>27492</v>
      </c>
      <c r="D2097" s="3422" t="s">
        <v>22613</v>
      </c>
      <c r="E2097" s="3264"/>
      <c r="F2097" s="3421" t="s">
        <v>22877</v>
      </c>
      <c r="G2097" s="3264"/>
      <c r="H2097" s="3408">
        <v>1</v>
      </c>
    </row>
    <row r="2098" spans="1:8" s="3408" customFormat="1" ht="15.75" thickBot="1">
      <c r="A2098" s="3421">
        <v>1979</v>
      </c>
      <c r="B2098" s="3421" t="s">
        <v>23541</v>
      </c>
      <c r="C2098" s="3421" t="s">
        <v>27493</v>
      </c>
      <c r="D2098" s="3422" t="s">
        <v>22619</v>
      </c>
      <c r="E2098" s="3264"/>
      <c r="F2098" s="3421" t="s">
        <v>22877</v>
      </c>
      <c r="G2098" s="3264"/>
      <c r="H2098" s="3408">
        <v>1</v>
      </c>
    </row>
    <row r="2099" spans="1:8" s="3408" customFormat="1" ht="15.75" thickBot="1">
      <c r="A2099" s="3421">
        <v>1980</v>
      </c>
      <c r="B2099" s="3421" t="s">
        <v>27495</v>
      </c>
      <c r="C2099" s="3421" t="s">
        <v>27494</v>
      </c>
      <c r="D2099" s="3422" t="s">
        <v>22631</v>
      </c>
      <c r="E2099" s="3313"/>
      <c r="F2099" s="3421" t="s">
        <v>6255</v>
      </c>
      <c r="G2099" s="3264"/>
      <c r="H2099" s="3408">
        <v>1</v>
      </c>
    </row>
    <row r="2100" spans="1:8" s="3408" customFormat="1" ht="15.75" thickBot="1">
      <c r="A2100" s="3421">
        <v>1981</v>
      </c>
      <c r="B2100" s="3421" t="s">
        <v>23035</v>
      </c>
      <c r="C2100" s="3421" t="s">
        <v>27496</v>
      </c>
      <c r="D2100" s="3422" t="s">
        <v>22602</v>
      </c>
      <c r="E2100" s="3264"/>
      <c r="F2100" s="3421" t="s">
        <v>22877</v>
      </c>
      <c r="G2100" s="3264"/>
      <c r="H2100" s="3408">
        <v>1</v>
      </c>
    </row>
    <row r="2101" spans="1:8" s="3408" customFormat="1" ht="15.75" thickBot="1">
      <c r="A2101" s="3421">
        <v>1982</v>
      </c>
      <c r="B2101" s="3421" t="s">
        <v>27498</v>
      </c>
      <c r="C2101" s="3421" t="s">
        <v>27497</v>
      </c>
      <c r="D2101" s="3422" t="s">
        <v>23000</v>
      </c>
      <c r="E2101" s="3313"/>
      <c r="F2101" s="3421" t="s">
        <v>22877</v>
      </c>
      <c r="G2101" s="3264"/>
      <c r="H2101" s="3408">
        <v>1</v>
      </c>
    </row>
    <row r="2102" spans="1:8" s="3408" customFormat="1" ht="15.75" thickBot="1">
      <c r="A2102" s="3421">
        <v>1983</v>
      </c>
      <c r="B2102" s="3421" t="s">
        <v>23104</v>
      </c>
      <c r="C2102" s="3421" t="s">
        <v>27499</v>
      </c>
      <c r="D2102" s="3422" t="s">
        <v>22631</v>
      </c>
      <c r="E2102" s="3264"/>
      <c r="F2102" s="3421" t="s">
        <v>22877</v>
      </c>
      <c r="G2102" s="3264"/>
      <c r="H2102" s="3408">
        <v>1</v>
      </c>
    </row>
    <row r="2103" spans="1:8" s="3408" customFormat="1" ht="15.75" thickBot="1">
      <c r="A2103" s="3421">
        <v>1984</v>
      </c>
      <c r="B2103" s="3421" t="s">
        <v>23100</v>
      </c>
      <c r="C2103" s="3421" t="s">
        <v>27500</v>
      </c>
      <c r="D2103" s="3422" t="s">
        <v>22613</v>
      </c>
      <c r="E2103" s="3264"/>
      <c r="F2103" s="3421" t="s">
        <v>22877</v>
      </c>
      <c r="G2103" s="3264"/>
      <c r="H2103" s="3408">
        <v>1</v>
      </c>
    </row>
    <row r="2104" spans="1:8" s="3408" customFormat="1" ht="15.75" thickBot="1">
      <c r="A2104" s="3421">
        <v>1985</v>
      </c>
      <c r="B2104" s="3421" t="s">
        <v>27502</v>
      </c>
      <c r="C2104" s="3421" t="s">
        <v>27501</v>
      </c>
      <c r="D2104" s="3422" t="s">
        <v>22631</v>
      </c>
      <c r="E2104" s="3264"/>
      <c r="F2104" s="3421" t="s">
        <v>22877</v>
      </c>
      <c r="G2104" s="3264"/>
      <c r="H2104" s="3408">
        <v>1</v>
      </c>
    </row>
    <row r="2105" spans="1:8" s="3408" customFormat="1" ht="15.75" thickBot="1">
      <c r="A2105" s="3421">
        <v>1986</v>
      </c>
      <c r="B2105" s="3421" t="s">
        <v>27145</v>
      </c>
      <c r="C2105" s="3421" t="s">
        <v>27503</v>
      </c>
      <c r="D2105" s="3422" t="s">
        <v>23000</v>
      </c>
      <c r="E2105" s="3264"/>
      <c r="F2105" s="3421" t="s">
        <v>22877</v>
      </c>
      <c r="G2105" s="3264"/>
      <c r="H2105" s="3408">
        <v>1</v>
      </c>
    </row>
    <row r="2106" spans="1:8" s="3408" customFormat="1" ht="15.75" thickBot="1">
      <c r="A2106" s="3421">
        <v>1987</v>
      </c>
      <c r="B2106" s="3421" t="s">
        <v>23521</v>
      </c>
      <c r="C2106" s="3421" t="s">
        <v>27504</v>
      </c>
      <c r="D2106" s="3422" t="s">
        <v>22631</v>
      </c>
      <c r="E2106" s="3264"/>
      <c r="F2106" s="3421" t="s">
        <v>22877</v>
      </c>
      <c r="G2106" s="3264"/>
      <c r="H2106" s="3408">
        <v>1</v>
      </c>
    </row>
    <row r="2107" spans="1:8" s="3408" customFormat="1" ht="15.75" thickBot="1">
      <c r="A2107" s="3421">
        <v>1988</v>
      </c>
      <c r="B2107" s="3421" t="s">
        <v>23157</v>
      </c>
      <c r="C2107" s="3421" t="s">
        <v>27505</v>
      </c>
      <c r="D2107" s="3422" t="s">
        <v>22631</v>
      </c>
      <c r="E2107" s="3264"/>
      <c r="F2107" s="3421" t="s">
        <v>22877</v>
      </c>
      <c r="G2107" s="3264"/>
      <c r="H2107" s="3408">
        <v>1</v>
      </c>
    </row>
    <row r="2108" spans="1:8" s="3408" customFormat="1" ht="15.75" thickBot="1">
      <c r="A2108" s="3421">
        <v>1989</v>
      </c>
      <c r="B2108" s="3421" t="s">
        <v>27507</v>
      </c>
      <c r="C2108" s="3421" t="s">
        <v>27506</v>
      </c>
      <c r="D2108" s="3422" t="s">
        <v>23000</v>
      </c>
      <c r="E2108" s="3313"/>
      <c r="F2108" s="3421" t="s">
        <v>22877</v>
      </c>
      <c r="G2108" s="3264"/>
      <c r="H2108" s="3408">
        <v>1</v>
      </c>
    </row>
    <row r="2109" spans="1:8" s="3408" customFormat="1" ht="15.75" thickBot="1">
      <c r="A2109" s="3421">
        <v>1990</v>
      </c>
      <c r="B2109" s="3421" t="s">
        <v>27509</v>
      </c>
      <c r="C2109" s="3421" t="s">
        <v>27508</v>
      </c>
      <c r="D2109" s="3422" t="s">
        <v>22613</v>
      </c>
      <c r="E2109" s="3264" t="s">
        <v>22598</v>
      </c>
      <c r="F2109" s="3421" t="s">
        <v>22877</v>
      </c>
      <c r="G2109" s="3264"/>
      <c r="H2109" s="3408">
        <v>1</v>
      </c>
    </row>
    <row r="2110" spans="1:8" s="3408" customFormat="1" ht="15.75" thickBot="1">
      <c r="A2110" s="3421">
        <v>1991</v>
      </c>
      <c r="B2110" s="3421" t="s">
        <v>23348</v>
      </c>
      <c r="C2110" s="3421" t="s">
        <v>27510</v>
      </c>
      <c r="D2110" s="3422" t="s">
        <v>22619</v>
      </c>
      <c r="E2110" s="3264" t="s">
        <v>27788</v>
      </c>
      <c r="F2110" s="3421" t="s">
        <v>6255</v>
      </c>
      <c r="G2110" s="3264"/>
      <c r="H2110" s="3408">
        <v>1</v>
      </c>
    </row>
    <row r="2111" spans="1:8" s="3408" customFormat="1" ht="15.75" thickBot="1">
      <c r="A2111" s="3421">
        <v>1992</v>
      </c>
      <c r="B2111" s="3421" t="s">
        <v>27156</v>
      </c>
      <c r="C2111" s="3421" t="s">
        <v>27511</v>
      </c>
      <c r="D2111" s="3422" t="s">
        <v>23000</v>
      </c>
      <c r="E2111" s="3264"/>
      <c r="F2111" s="3421" t="s">
        <v>6255</v>
      </c>
      <c r="G2111" s="3264"/>
      <c r="H2111" s="3408">
        <v>1</v>
      </c>
    </row>
    <row r="2112" spans="1:8" s="3408" customFormat="1" ht="15.75" thickBot="1">
      <c r="A2112" s="3421">
        <v>1993</v>
      </c>
      <c r="B2112" s="3421" t="s">
        <v>27513</v>
      </c>
      <c r="C2112" s="3421" t="s">
        <v>27512</v>
      </c>
      <c r="D2112" s="3422" t="s">
        <v>22631</v>
      </c>
      <c r="E2112" s="3313"/>
      <c r="F2112" s="3421" t="s">
        <v>6255</v>
      </c>
      <c r="G2112" s="3264"/>
      <c r="H2112" s="3408">
        <v>1</v>
      </c>
    </row>
    <row r="2113" spans="1:8" s="3408" customFormat="1" ht="15.75" thickBot="1">
      <c r="A2113" s="3421">
        <v>1994</v>
      </c>
      <c r="B2113" s="3421" t="s">
        <v>27515</v>
      </c>
      <c r="C2113" s="3421" t="s">
        <v>27514</v>
      </c>
      <c r="D2113" s="3422" t="s">
        <v>22612</v>
      </c>
      <c r="E2113" s="3264"/>
      <c r="F2113" s="3421" t="s">
        <v>22877</v>
      </c>
      <c r="G2113" s="3264"/>
    </row>
    <row r="2114" spans="1:8" s="3408" customFormat="1" ht="15.75" thickBot="1">
      <c r="A2114" s="3421">
        <v>1995</v>
      </c>
      <c r="B2114" s="3421" t="s">
        <v>23039</v>
      </c>
      <c r="C2114" s="3421" t="s">
        <v>27516</v>
      </c>
      <c r="D2114" s="3422" t="s">
        <v>22840</v>
      </c>
      <c r="E2114" s="3264"/>
      <c r="F2114" s="3421" t="s">
        <v>22877</v>
      </c>
      <c r="G2114" s="3264"/>
    </row>
    <row r="2115" spans="1:8" s="3408" customFormat="1" ht="15.75" thickBot="1">
      <c r="A2115" s="3421">
        <v>1996</v>
      </c>
      <c r="B2115" s="3421" t="s">
        <v>27518</v>
      </c>
      <c r="C2115" s="3421" t="s">
        <v>27517</v>
      </c>
      <c r="D2115" s="3422" t="s">
        <v>22631</v>
      </c>
      <c r="E2115" s="3264" t="s">
        <v>22626</v>
      </c>
      <c r="F2115" s="3421" t="s">
        <v>6255</v>
      </c>
      <c r="G2115" s="3264"/>
      <c r="H2115" s="3408">
        <v>1</v>
      </c>
    </row>
    <row r="2116" spans="1:8" s="3408" customFormat="1" ht="15.75" thickBot="1">
      <c r="A2116" s="3421">
        <v>1997</v>
      </c>
      <c r="B2116" s="3421" t="s">
        <v>23102</v>
      </c>
      <c r="C2116" s="3421" t="s">
        <v>27519</v>
      </c>
      <c r="D2116" s="3422" t="s">
        <v>22631</v>
      </c>
      <c r="E2116" s="3264"/>
      <c r="F2116" s="3421" t="s">
        <v>22877</v>
      </c>
      <c r="G2116" s="3264"/>
    </row>
    <row r="2117" spans="1:8" s="3408" customFormat="1" ht="15.75" thickBot="1">
      <c r="A2117" s="3421">
        <v>1998</v>
      </c>
      <c r="B2117" s="3421" t="s">
        <v>27521</v>
      </c>
      <c r="C2117" s="3421" t="s">
        <v>27520</v>
      </c>
      <c r="D2117" s="3422" t="s">
        <v>22903</v>
      </c>
      <c r="E2117" s="3264"/>
      <c r="F2117" s="3421" t="s">
        <v>6255</v>
      </c>
      <c r="G2117" s="3264"/>
    </row>
    <row r="2118" spans="1:8" s="3408" customFormat="1" ht="15.75" thickBot="1">
      <c r="A2118" s="3421">
        <v>1999</v>
      </c>
      <c r="B2118" s="3421" t="s">
        <v>27523</v>
      </c>
      <c r="C2118" s="3421" t="s">
        <v>27522</v>
      </c>
      <c r="D2118" s="3422" t="s">
        <v>22631</v>
      </c>
      <c r="E2118" s="3264"/>
      <c r="F2118" s="3421" t="s">
        <v>22877</v>
      </c>
      <c r="G2118" s="3264"/>
    </row>
    <row r="2119" spans="1:8" s="3408" customFormat="1" ht="15.75" thickBot="1">
      <c r="A2119" s="3421">
        <v>2000</v>
      </c>
      <c r="B2119" s="3421" t="s">
        <v>23493</v>
      </c>
      <c r="C2119" s="3421" t="s">
        <v>27524</v>
      </c>
      <c r="D2119" s="3422" t="s">
        <v>22631</v>
      </c>
      <c r="E2119" s="3264"/>
      <c r="F2119" s="3421" t="s">
        <v>22877</v>
      </c>
      <c r="G2119" s="3264"/>
    </row>
    <row r="2120" spans="1:8" s="3408" customFormat="1" ht="15.75" thickBot="1">
      <c r="A2120" s="3421">
        <v>2001</v>
      </c>
      <c r="B2120" s="3421" t="s">
        <v>23552</v>
      </c>
      <c r="C2120" s="3421" t="s">
        <v>27525</v>
      </c>
      <c r="D2120" s="3422" t="s">
        <v>22619</v>
      </c>
      <c r="E2120" s="3264"/>
      <c r="F2120" s="3421" t="s">
        <v>22877</v>
      </c>
      <c r="G2120" s="3264"/>
    </row>
    <row r="2121" spans="1:8" s="3408" customFormat="1" ht="15.75" thickBot="1">
      <c r="A2121" s="3421">
        <v>2002</v>
      </c>
      <c r="B2121" s="3421" t="s">
        <v>23470</v>
      </c>
      <c r="C2121" s="3421" t="s">
        <v>27526</v>
      </c>
      <c r="D2121" s="3422" t="s">
        <v>22619</v>
      </c>
      <c r="E2121" s="3264"/>
      <c r="F2121" s="3421" t="s">
        <v>22877</v>
      </c>
      <c r="G2121" s="3264"/>
    </row>
    <row r="2122" spans="1:8" s="3408" customFormat="1" ht="15.75" thickBot="1">
      <c r="A2122" s="3421">
        <v>2003</v>
      </c>
      <c r="B2122" s="3421" t="s">
        <v>23037</v>
      </c>
      <c r="C2122" s="3421" t="s">
        <v>27527</v>
      </c>
      <c r="D2122" s="3422" t="s">
        <v>22606</v>
      </c>
      <c r="E2122" s="3264"/>
      <c r="F2122" s="3421" t="s">
        <v>22877</v>
      </c>
      <c r="G2122" s="3264"/>
    </row>
    <row r="2123" spans="1:8" s="3408" customFormat="1" ht="15.75" thickBot="1">
      <c r="A2123" s="3421">
        <v>2004</v>
      </c>
      <c r="B2123" s="3421" t="s">
        <v>23550</v>
      </c>
      <c r="C2123" s="3421" t="s">
        <v>27528</v>
      </c>
      <c r="D2123" s="3422" t="s">
        <v>22619</v>
      </c>
      <c r="E2123" s="3264"/>
      <c r="F2123" s="3421" t="s">
        <v>22877</v>
      </c>
      <c r="G2123" s="3264"/>
    </row>
    <row r="2124" spans="1:8" s="3408" customFormat="1" ht="15.75" thickBot="1">
      <c r="A2124" s="3421">
        <v>2005</v>
      </c>
      <c r="B2124" s="3421" t="s">
        <v>27530</v>
      </c>
      <c r="C2124" s="3421" t="s">
        <v>27529</v>
      </c>
      <c r="D2124" s="3422" t="s">
        <v>22882</v>
      </c>
      <c r="E2124" s="3264"/>
      <c r="F2124" s="3421" t="s">
        <v>22877</v>
      </c>
      <c r="G2124" s="3264"/>
    </row>
    <row r="2125" spans="1:8" s="3408" customFormat="1" ht="15.75" thickBot="1">
      <c r="A2125" s="3421">
        <v>2006</v>
      </c>
      <c r="B2125" s="3421" t="s">
        <v>23037</v>
      </c>
      <c r="C2125" s="3421" t="s">
        <v>27531</v>
      </c>
      <c r="D2125" s="3422" t="s">
        <v>22606</v>
      </c>
      <c r="E2125" s="3264" t="s">
        <v>27788</v>
      </c>
      <c r="F2125" s="3421" t="s">
        <v>22877</v>
      </c>
      <c r="G2125" s="3264"/>
      <c r="H2125" s="3408">
        <v>1</v>
      </c>
    </row>
    <row r="2126" spans="1:8" s="3408" customFormat="1" ht="15.75" thickBot="1">
      <c r="A2126" s="3421">
        <v>2007</v>
      </c>
      <c r="B2126" s="3421" t="s">
        <v>23102</v>
      </c>
      <c r="C2126" s="3421" t="s">
        <v>27532</v>
      </c>
      <c r="D2126" s="3422" t="s">
        <v>22631</v>
      </c>
      <c r="E2126" s="3264"/>
      <c r="F2126" s="3421" t="s">
        <v>22877</v>
      </c>
      <c r="G2126" s="3264"/>
      <c r="H2126" s="3408">
        <v>1</v>
      </c>
    </row>
    <row r="2127" spans="1:8" s="3408" customFormat="1" ht="15.75" thickBot="1">
      <c r="A2127" s="3421">
        <v>2008</v>
      </c>
      <c r="B2127" s="3421" t="s">
        <v>27534</v>
      </c>
      <c r="C2127" s="3421" t="s">
        <v>27533</v>
      </c>
      <c r="D2127" s="3422" t="s">
        <v>22613</v>
      </c>
      <c r="E2127" s="3264"/>
      <c r="F2127" s="3421" t="s">
        <v>6255</v>
      </c>
      <c r="G2127" s="3264"/>
      <c r="H2127" s="3408">
        <v>1</v>
      </c>
    </row>
    <row r="2128" spans="1:8" s="3408" customFormat="1" ht="15.75" thickBot="1">
      <c r="A2128" s="3421">
        <v>2009</v>
      </c>
      <c r="B2128" s="3421" t="s">
        <v>27536</v>
      </c>
      <c r="C2128" s="3421" t="s">
        <v>27535</v>
      </c>
      <c r="D2128" s="3422" t="s">
        <v>22840</v>
      </c>
      <c r="E2128" s="3264"/>
      <c r="F2128" s="3421" t="s">
        <v>22877</v>
      </c>
      <c r="G2128" s="3264"/>
      <c r="H2128" s="3408">
        <v>1</v>
      </c>
    </row>
    <row r="2129" spans="1:8" s="3408" customFormat="1" ht="15.75" thickBot="1">
      <c r="A2129" s="3421">
        <v>2010</v>
      </c>
      <c r="B2129" s="3421" t="s">
        <v>27538</v>
      </c>
      <c r="C2129" s="3421" t="s">
        <v>27537</v>
      </c>
      <c r="D2129" s="3422" t="s">
        <v>22619</v>
      </c>
      <c r="E2129" s="3264" t="s">
        <v>22598</v>
      </c>
      <c r="F2129" s="3421" t="s">
        <v>6255</v>
      </c>
      <c r="G2129" s="3264"/>
      <c r="H2129" s="3408">
        <v>1</v>
      </c>
    </row>
    <row r="2130" spans="1:8" s="3408" customFormat="1" ht="15.75" thickBot="1">
      <c r="A2130" s="3421">
        <v>2011</v>
      </c>
      <c r="B2130" s="3421" t="s">
        <v>27540</v>
      </c>
      <c r="C2130" s="3421" t="s">
        <v>27539</v>
      </c>
      <c r="D2130" s="3422" t="s">
        <v>23000</v>
      </c>
      <c r="E2130" s="3264"/>
      <c r="F2130" s="3421" t="s">
        <v>6255</v>
      </c>
      <c r="G2130" s="3264"/>
      <c r="H2130" s="3408">
        <v>1</v>
      </c>
    </row>
    <row r="2131" spans="1:8" s="3408" customFormat="1" ht="15.75" thickBot="1">
      <c r="A2131" s="3421">
        <v>2012</v>
      </c>
      <c r="B2131" s="3421" t="s">
        <v>27156</v>
      </c>
      <c r="C2131" s="3421" t="s">
        <v>27541</v>
      </c>
      <c r="D2131" s="3422" t="s">
        <v>23000</v>
      </c>
      <c r="E2131" s="3264" t="s">
        <v>22598</v>
      </c>
      <c r="F2131" s="3421" t="s">
        <v>6255</v>
      </c>
      <c r="G2131" s="3264"/>
      <c r="H2131" s="3408">
        <v>1</v>
      </c>
    </row>
    <row r="2132" spans="1:8" s="3408" customFormat="1" ht="15.75" thickBot="1">
      <c r="A2132" s="3421">
        <v>2013</v>
      </c>
      <c r="B2132" s="3421" t="s">
        <v>27543</v>
      </c>
      <c r="C2132" s="3421" t="s">
        <v>27542</v>
      </c>
      <c r="D2132" s="3422" t="s">
        <v>22612</v>
      </c>
      <c r="E2132" s="3264"/>
      <c r="F2132" s="3421" t="s">
        <v>22877</v>
      </c>
      <c r="G2132" s="3264"/>
      <c r="H2132" s="3408">
        <v>1</v>
      </c>
    </row>
    <row r="2133" spans="1:8" s="3408" customFormat="1" ht="15.75" thickBot="1">
      <c r="A2133" s="3421">
        <v>2014</v>
      </c>
      <c r="B2133" s="3421" t="s">
        <v>23418</v>
      </c>
      <c r="C2133" s="3421" t="s">
        <v>27544</v>
      </c>
      <c r="D2133" s="3422" t="s">
        <v>22612</v>
      </c>
      <c r="E2133" s="3313"/>
      <c r="F2133" s="3421" t="s">
        <v>6255</v>
      </c>
      <c r="G2133" s="3264"/>
      <c r="H2133" s="3408">
        <v>1</v>
      </c>
    </row>
    <row r="2134" spans="1:8" s="3408" customFormat="1" ht="15.75" thickBot="1">
      <c r="A2134" s="3421">
        <v>2015</v>
      </c>
      <c r="B2134" s="3421" t="s">
        <v>23713</v>
      </c>
      <c r="C2134" s="3421" t="s">
        <v>27545</v>
      </c>
      <c r="D2134" s="3422" t="s">
        <v>22840</v>
      </c>
      <c r="E2134" s="3264"/>
      <c r="F2134" s="3421" t="s">
        <v>6255</v>
      </c>
      <c r="G2134" s="3264"/>
    </row>
    <row r="2135" spans="1:8" s="3408" customFormat="1" ht="15.75" thickBot="1">
      <c r="A2135" s="3421">
        <v>2016</v>
      </c>
      <c r="B2135" s="3421" t="s">
        <v>27548</v>
      </c>
      <c r="C2135" s="3421" t="s">
        <v>27547</v>
      </c>
      <c r="D2135" s="3422" t="s">
        <v>22619</v>
      </c>
      <c r="E2135" s="3264"/>
      <c r="F2135" s="3421" t="s">
        <v>6255</v>
      </c>
      <c r="G2135" s="3264"/>
    </row>
    <row r="2136" spans="1:8" s="3408" customFormat="1" ht="15.75" thickBot="1">
      <c r="A2136" s="3421">
        <v>2017</v>
      </c>
      <c r="B2136" s="3421" t="s">
        <v>27550</v>
      </c>
      <c r="C2136" s="3421" t="s">
        <v>27549</v>
      </c>
      <c r="D2136" s="3422" t="s">
        <v>22613</v>
      </c>
      <c r="E2136" s="3264"/>
      <c r="F2136" s="3421" t="s">
        <v>6255</v>
      </c>
      <c r="G2136" s="3264"/>
    </row>
    <row r="2137" spans="1:8" s="3408" customFormat="1" ht="15.75" thickBot="1">
      <c r="A2137" s="3421">
        <v>2018</v>
      </c>
      <c r="B2137" s="3421" t="s">
        <v>27552</v>
      </c>
      <c r="C2137" s="3421" t="s">
        <v>27551</v>
      </c>
      <c r="D2137" s="3422" t="s">
        <v>22613</v>
      </c>
      <c r="E2137" s="3264"/>
      <c r="F2137" s="3421" t="s">
        <v>6255</v>
      </c>
      <c r="G2137" s="3264"/>
    </row>
    <row r="2138" spans="1:8" s="3408" customFormat="1" ht="15.75" thickBot="1">
      <c r="A2138" s="3421">
        <v>2019</v>
      </c>
      <c r="B2138" s="3421" t="s">
        <v>27554</v>
      </c>
      <c r="C2138" s="3421" t="s">
        <v>27553</v>
      </c>
      <c r="D2138" s="3422" t="s">
        <v>22613</v>
      </c>
      <c r="E2138" s="3264"/>
      <c r="F2138" s="3421" t="s">
        <v>6255</v>
      </c>
      <c r="G2138" s="3264"/>
    </row>
    <row r="2139" spans="1:8" s="3408" customFormat="1" ht="15.75" thickBot="1">
      <c r="A2139" s="3421">
        <v>2020</v>
      </c>
      <c r="B2139" s="3421" t="s">
        <v>27556</v>
      </c>
      <c r="C2139" s="3421" t="s">
        <v>27555</v>
      </c>
      <c r="D2139" s="3422" t="s">
        <v>22613</v>
      </c>
      <c r="E2139" s="3264"/>
      <c r="F2139" s="3421" t="s">
        <v>6255</v>
      </c>
      <c r="G2139" s="3264"/>
    </row>
    <row r="2140" spans="1:8" s="3408" customFormat="1" ht="15.75" thickBot="1">
      <c r="A2140" s="3421">
        <v>2021</v>
      </c>
      <c r="B2140" s="3421" t="s">
        <v>27558</v>
      </c>
      <c r="C2140" s="3421" t="s">
        <v>27557</v>
      </c>
      <c r="D2140" s="3422" t="s">
        <v>22602</v>
      </c>
      <c r="E2140" s="3264"/>
      <c r="F2140" s="3421" t="s">
        <v>6255</v>
      </c>
      <c r="G2140" s="3264"/>
    </row>
    <row r="2141" spans="1:8" s="3408" customFormat="1" ht="15.75" thickBot="1">
      <c r="A2141" s="3421">
        <v>2022</v>
      </c>
      <c r="B2141" s="3421" t="s">
        <v>27560</v>
      </c>
      <c r="C2141" s="3421" t="s">
        <v>27559</v>
      </c>
      <c r="D2141" s="3422" t="s">
        <v>22613</v>
      </c>
      <c r="E2141" s="3264"/>
      <c r="F2141" s="3421" t="s">
        <v>6255</v>
      </c>
      <c r="G2141" s="3264"/>
    </row>
    <row r="2142" spans="1:8" s="3408" customFormat="1" ht="15.75" thickBot="1">
      <c r="A2142" s="3421">
        <v>2023</v>
      </c>
      <c r="B2142" s="3421" t="s">
        <v>27562</v>
      </c>
      <c r="C2142" s="3421" t="s">
        <v>27561</v>
      </c>
      <c r="D2142" s="3422" t="s">
        <v>22613</v>
      </c>
      <c r="E2142" s="3264"/>
      <c r="F2142" s="3421" t="s">
        <v>6255</v>
      </c>
      <c r="G2142" s="3264"/>
    </row>
    <row r="2143" spans="1:8" s="3408" customFormat="1" ht="15.75" thickBot="1">
      <c r="A2143" s="3421">
        <v>2024</v>
      </c>
      <c r="B2143" s="3421" t="s">
        <v>27564</v>
      </c>
      <c r="C2143" s="3421" t="s">
        <v>27563</v>
      </c>
      <c r="D2143" s="3422" t="s">
        <v>22613</v>
      </c>
      <c r="E2143" s="3264" t="s">
        <v>22598</v>
      </c>
      <c r="F2143" s="3421" t="s">
        <v>6255</v>
      </c>
      <c r="G2143" s="3264"/>
      <c r="H2143" s="3408">
        <v>1</v>
      </c>
    </row>
    <row r="2144" spans="1:8" s="3408" customFormat="1" ht="15.75" thickBot="1">
      <c r="A2144" s="3421">
        <v>2025</v>
      </c>
      <c r="B2144" s="3421" t="s">
        <v>27566</v>
      </c>
      <c r="C2144" s="3421" t="s">
        <v>27565</v>
      </c>
      <c r="D2144" s="3422" t="s">
        <v>22613</v>
      </c>
      <c r="E2144" s="3264"/>
      <c r="F2144" s="3421" t="s">
        <v>6255</v>
      </c>
      <c r="G2144" s="3264"/>
    </row>
    <row r="2145" spans="1:8" s="3408" customFormat="1" ht="15.75" thickBot="1">
      <c r="A2145" s="3421">
        <v>2026</v>
      </c>
      <c r="B2145" s="3421" t="s">
        <v>27568</v>
      </c>
      <c r="C2145" s="3421" t="s">
        <v>27567</v>
      </c>
      <c r="D2145" s="3422" t="s">
        <v>22613</v>
      </c>
      <c r="E2145" s="3264"/>
      <c r="F2145" s="3421" t="s">
        <v>6255</v>
      </c>
      <c r="G2145" s="3264"/>
    </row>
    <row r="2146" spans="1:8" s="3408" customFormat="1" ht="15.75" thickBot="1">
      <c r="A2146" s="3421">
        <v>2027</v>
      </c>
      <c r="B2146" s="3421" t="s">
        <v>27570</v>
      </c>
      <c r="C2146" s="3421" t="s">
        <v>27569</v>
      </c>
      <c r="D2146" s="3422" t="s">
        <v>22613</v>
      </c>
      <c r="E2146" s="3264" t="s">
        <v>22598</v>
      </c>
      <c r="F2146" s="3421" t="s">
        <v>6255</v>
      </c>
      <c r="G2146" s="3264"/>
      <c r="H2146" s="3408">
        <v>1</v>
      </c>
    </row>
    <row r="2147" spans="1:8" s="3408" customFormat="1" ht="15.75" thickBot="1">
      <c r="A2147" s="3421">
        <v>2028</v>
      </c>
      <c r="B2147" s="3421" t="s">
        <v>27572</v>
      </c>
      <c r="C2147" s="3421" t="s">
        <v>27571</v>
      </c>
      <c r="D2147" s="3422" t="s">
        <v>22613</v>
      </c>
      <c r="E2147" s="3264"/>
      <c r="F2147" s="3421" t="s">
        <v>6255</v>
      </c>
      <c r="G2147" s="3264"/>
    </row>
    <row r="2148" spans="1:8" s="3408" customFormat="1" ht="15.75" thickBot="1">
      <c r="A2148" s="3421">
        <v>2029</v>
      </c>
      <c r="B2148" s="3421" t="s">
        <v>27574</v>
      </c>
      <c r="C2148" s="3421" t="s">
        <v>27573</v>
      </c>
      <c r="D2148" s="3422" t="s">
        <v>22613</v>
      </c>
      <c r="E2148" s="3264"/>
      <c r="F2148" s="3421" t="s">
        <v>22877</v>
      </c>
      <c r="G2148" s="3264"/>
    </row>
    <row r="2149" spans="1:8" s="3408" customFormat="1" ht="15.75" thickBot="1">
      <c r="A2149" s="3421">
        <v>2030</v>
      </c>
      <c r="B2149" s="3421" t="s">
        <v>27576</v>
      </c>
      <c r="C2149" s="3421" t="s">
        <v>27575</v>
      </c>
      <c r="D2149" s="3422" t="s">
        <v>22613</v>
      </c>
      <c r="E2149" s="3264"/>
      <c r="F2149" s="3421" t="s">
        <v>22877</v>
      </c>
      <c r="G2149" s="3264"/>
    </row>
    <row r="2150" spans="1:8" s="3408" customFormat="1" ht="15.75" thickBot="1">
      <c r="A2150" s="3421">
        <v>2031</v>
      </c>
      <c r="B2150" s="3421" t="s">
        <v>27578</v>
      </c>
      <c r="C2150" s="3421" t="s">
        <v>27577</v>
      </c>
      <c r="D2150" s="3422" t="s">
        <v>22613</v>
      </c>
      <c r="E2150" s="3264"/>
      <c r="F2150" s="3421" t="s">
        <v>6255</v>
      </c>
      <c r="G2150" s="3264"/>
    </row>
    <row r="2151" spans="1:8" s="3408" customFormat="1" ht="15.75" thickBot="1">
      <c r="A2151" s="3421">
        <v>2032</v>
      </c>
      <c r="B2151" s="3421" t="s">
        <v>27576</v>
      </c>
      <c r="C2151" s="3421" t="s">
        <v>27579</v>
      </c>
      <c r="D2151" s="3422" t="s">
        <v>22613</v>
      </c>
      <c r="E2151" s="3264"/>
      <c r="F2151" s="3421" t="s">
        <v>22877</v>
      </c>
      <c r="G2151" s="3264"/>
    </row>
    <row r="2152" spans="1:8" s="3408" customFormat="1" ht="15.75" thickBot="1">
      <c r="A2152" s="3421">
        <v>2033</v>
      </c>
      <c r="B2152" s="3421" t="s">
        <v>27581</v>
      </c>
      <c r="C2152" s="3421" t="s">
        <v>27580</v>
      </c>
      <c r="D2152" s="3422" t="s">
        <v>22613</v>
      </c>
      <c r="E2152" s="3264"/>
      <c r="F2152" s="3421" t="s">
        <v>6255</v>
      </c>
      <c r="G2152" s="3264"/>
    </row>
    <row r="2153" spans="1:8" s="3408" customFormat="1" ht="15.75" thickBot="1">
      <c r="A2153" s="3421">
        <v>2034</v>
      </c>
      <c r="B2153" s="3421" t="s">
        <v>27583</v>
      </c>
      <c r="C2153" s="3421" t="s">
        <v>27582</v>
      </c>
      <c r="D2153" s="3422" t="s">
        <v>22613</v>
      </c>
      <c r="E2153" s="3264"/>
      <c r="F2153" s="3421" t="s">
        <v>6255</v>
      </c>
      <c r="G2153" s="3264"/>
    </row>
    <row r="2154" spans="1:8" s="3408" customFormat="1" ht="15.75" thickBot="1">
      <c r="A2154" s="3421">
        <v>2035</v>
      </c>
      <c r="B2154" s="3421" t="s">
        <v>27585</v>
      </c>
      <c r="C2154" s="3421" t="s">
        <v>27584</v>
      </c>
      <c r="D2154" s="3422" t="s">
        <v>22613</v>
      </c>
      <c r="E2154" s="3264"/>
      <c r="F2154" s="3421" t="s">
        <v>6255</v>
      </c>
      <c r="G2154" s="3264"/>
    </row>
    <row r="2155" spans="1:8" s="3408" customFormat="1" ht="15.75" thickBot="1">
      <c r="A2155" s="3421">
        <v>2036</v>
      </c>
      <c r="B2155" s="3421" t="s">
        <v>27587</v>
      </c>
      <c r="C2155" s="3421" t="s">
        <v>27586</v>
      </c>
      <c r="D2155" s="3422" t="s">
        <v>22613</v>
      </c>
      <c r="E2155" s="3264"/>
      <c r="F2155" s="3421" t="s">
        <v>6255</v>
      </c>
      <c r="G2155" s="3264"/>
    </row>
    <row r="2156" spans="1:8" s="3408" customFormat="1" ht="15.75" thickBot="1">
      <c r="A2156" s="3421">
        <v>2037</v>
      </c>
      <c r="B2156" s="3421" t="s">
        <v>27589</v>
      </c>
      <c r="C2156" s="3421" t="s">
        <v>27588</v>
      </c>
      <c r="D2156" s="3422" t="s">
        <v>22619</v>
      </c>
      <c r="E2156" s="3264" t="s">
        <v>22626</v>
      </c>
      <c r="F2156" s="3421" t="s">
        <v>6255</v>
      </c>
      <c r="G2156" s="3264"/>
      <c r="H2156" s="3408">
        <v>1</v>
      </c>
    </row>
    <row r="2157" spans="1:8" s="3408" customFormat="1" ht="15.75" thickBot="1">
      <c r="A2157" s="3421">
        <v>2038</v>
      </c>
      <c r="B2157" s="3421" t="s">
        <v>27591</v>
      </c>
      <c r="C2157" s="3421" t="s">
        <v>27590</v>
      </c>
      <c r="D2157" s="3422" t="s">
        <v>22619</v>
      </c>
      <c r="E2157" s="3264"/>
      <c r="F2157" s="3421" t="s">
        <v>6255</v>
      </c>
      <c r="G2157" s="3264"/>
    </row>
    <row r="2158" spans="1:8" s="3408" customFormat="1" ht="15.75" thickBot="1">
      <c r="A2158" s="3421">
        <v>2039</v>
      </c>
      <c r="B2158" s="3421" t="s">
        <v>23017</v>
      </c>
      <c r="C2158" s="3421" t="s">
        <v>27592</v>
      </c>
      <c r="D2158" s="3422" t="s">
        <v>22613</v>
      </c>
      <c r="E2158" s="3264"/>
      <c r="F2158" s="3421" t="s">
        <v>6255</v>
      </c>
      <c r="G2158" s="3264"/>
    </row>
    <row r="2159" spans="1:8" s="3408" customFormat="1" ht="15.75" thickBot="1">
      <c r="A2159" s="3421">
        <v>2040</v>
      </c>
      <c r="B2159" s="3421" t="s">
        <v>27594</v>
      </c>
      <c r="C2159" s="3421" t="s">
        <v>27593</v>
      </c>
      <c r="D2159" s="3422" t="s">
        <v>23000</v>
      </c>
      <c r="E2159" s="3264"/>
      <c r="F2159" s="3421" t="s">
        <v>6255</v>
      </c>
      <c r="G2159" s="3264"/>
    </row>
    <row r="2160" spans="1:8" s="3408" customFormat="1" ht="15.75" thickBot="1">
      <c r="A2160" s="3421">
        <v>2041</v>
      </c>
      <c r="B2160" s="3421" t="s">
        <v>27596</v>
      </c>
      <c r="C2160" s="3421" t="s">
        <v>27595</v>
      </c>
      <c r="D2160" s="3422" t="s">
        <v>23317</v>
      </c>
      <c r="E2160" s="3264"/>
      <c r="F2160" s="3421" t="s">
        <v>6255</v>
      </c>
      <c r="G2160" s="3264"/>
    </row>
    <row r="2161" spans="1:8" s="3408" customFormat="1" ht="15.75" thickBot="1">
      <c r="A2161" s="3421">
        <v>2042</v>
      </c>
      <c r="B2161" s="3421" t="s">
        <v>27598</v>
      </c>
      <c r="C2161" s="3421" t="s">
        <v>27597</v>
      </c>
      <c r="D2161" s="3422" t="s">
        <v>22612</v>
      </c>
      <c r="E2161" s="3264"/>
      <c r="F2161" s="3421" t="s">
        <v>6255</v>
      </c>
      <c r="G2161" s="3264"/>
    </row>
    <row r="2162" spans="1:8" s="3408" customFormat="1" ht="15.75" thickBot="1">
      <c r="A2162" s="3421">
        <v>2043</v>
      </c>
      <c r="B2162" s="3421" t="s">
        <v>23617</v>
      </c>
      <c r="C2162" s="3421" t="s">
        <v>27599</v>
      </c>
      <c r="D2162" s="3422" t="s">
        <v>22619</v>
      </c>
      <c r="E2162" s="3264"/>
      <c r="F2162" s="3421" t="s">
        <v>6255</v>
      </c>
      <c r="G2162" s="3264"/>
    </row>
    <row r="2163" spans="1:8" s="3408" customFormat="1" ht="15.75" thickBot="1">
      <c r="A2163" s="3421">
        <v>2044</v>
      </c>
      <c r="B2163" s="3421" t="s">
        <v>23561</v>
      </c>
      <c r="C2163" s="3421" t="s">
        <v>27600</v>
      </c>
      <c r="D2163" s="3422" t="s">
        <v>23000</v>
      </c>
      <c r="E2163" s="3264"/>
      <c r="F2163" s="3421" t="s">
        <v>22877</v>
      </c>
      <c r="G2163" s="3264"/>
    </row>
    <row r="2164" spans="1:8" s="3408" customFormat="1" ht="15.75" thickBot="1">
      <c r="A2164" s="3421">
        <v>2045</v>
      </c>
      <c r="B2164" s="3421" t="s">
        <v>27602</v>
      </c>
      <c r="C2164" s="3421" t="s">
        <v>27601</v>
      </c>
      <c r="D2164" s="3422" t="s">
        <v>22619</v>
      </c>
      <c r="E2164" s="3264"/>
      <c r="F2164" s="3421" t="s">
        <v>22877</v>
      </c>
      <c r="G2164" s="3264"/>
    </row>
    <row r="2165" spans="1:8" s="3408" customFormat="1" ht="15.75" thickBot="1">
      <c r="A2165" s="3421">
        <v>2046</v>
      </c>
      <c r="B2165" s="3421" t="s">
        <v>23119</v>
      </c>
      <c r="C2165" s="3421" t="s">
        <v>27603</v>
      </c>
      <c r="D2165" s="3422" t="s">
        <v>22619</v>
      </c>
      <c r="E2165" s="3264"/>
      <c r="F2165" s="3421" t="s">
        <v>22877</v>
      </c>
      <c r="G2165" s="3264"/>
    </row>
    <row r="2166" spans="1:8" s="3408" customFormat="1" ht="15.75" thickBot="1">
      <c r="A2166" s="3421">
        <v>2047</v>
      </c>
      <c r="B2166" s="3421" t="s">
        <v>27605</v>
      </c>
      <c r="C2166" s="3421" t="s">
        <v>27604</v>
      </c>
      <c r="D2166" s="3422" t="s">
        <v>22619</v>
      </c>
      <c r="E2166" s="3264" t="s">
        <v>27788</v>
      </c>
      <c r="F2166" s="3421" t="s">
        <v>22877</v>
      </c>
      <c r="G2166" s="3264"/>
      <c r="H2166" s="3408">
        <v>1</v>
      </c>
    </row>
    <row r="2167" spans="1:8" s="3408" customFormat="1" ht="15.75" thickBot="1">
      <c r="A2167" s="3421">
        <v>2048</v>
      </c>
      <c r="B2167" s="3421" t="s">
        <v>27607</v>
      </c>
      <c r="C2167" s="3421" t="s">
        <v>27606</v>
      </c>
      <c r="D2167" s="3422" t="s">
        <v>22612</v>
      </c>
      <c r="E2167" s="3264"/>
      <c r="F2167" s="3421" t="s">
        <v>22877</v>
      </c>
      <c r="G2167" s="3264"/>
    </row>
    <row r="2168" spans="1:8" s="3408" customFormat="1" ht="15.75" thickBot="1">
      <c r="A2168" s="3421">
        <v>2049</v>
      </c>
      <c r="B2168" s="3421" t="s">
        <v>27609</v>
      </c>
      <c r="C2168" s="3421" t="s">
        <v>27608</v>
      </c>
      <c r="D2168" s="3422" t="s">
        <v>22602</v>
      </c>
      <c r="E2168" s="3264"/>
      <c r="F2168" s="3421" t="s">
        <v>22877</v>
      </c>
      <c r="G2168" s="3264"/>
    </row>
    <row r="2169" spans="1:8" s="3408" customFormat="1" ht="15.75" thickBot="1">
      <c r="A2169" s="3421">
        <v>2050</v>
      </c>
      <c r="B2169" s="3421" t="s">
        <v>27611</v>
      </c>
      <c r="C2169" s="3421" t="s">
        <v>27610</v>
      </c>
      <c r="D2169" s="3422" t="s">
        <v>22874</v>
      </c>
      <c r="E2169" s="3264"/>
      <c r="F2169" s="3421" t="s">
        <v>6255</v>
      </c>
      <c r="G2169" s="3264"/>
    </row>
    <row r="2170" spans="1:8" s="3408" customFormat="1" ht="15.75" thickBot="1">
      <c r="A2170" s="3421">
        <v>2051</v>
      </c>
      <c r="B2170" s="3421" t="s">
        <v>27613</v>
      </c>
      <c r="C2170" s="3421" t="s">
        <v>27612</v>
      </c>
      <c r="D2170" s="3422" t="s">
        <v>22631</v>
      </c>
      <c r="E2170" s="3264"/>
      <c r="F2170" s="3421" t="s">
        <v>6255</v>
      </c>
      <c r="G2170" s="3264"/>
    </row>
    <row r="2171" spans="1:8" s="3408" customFormat="1" ht="15.75" thickBot="1">
      <c r="A2171" s="3421">
        <v>2052</v>
      </c>
      <c r="B2171" s="3421" t="s">
        <v>27615</v>
      </c>
      <c r="C2171" s="3421" t="s">
        <v>27614</v>
      </c>
      <c r="D2171" s="3422" t="s">
        <v>22840</v>
      </c>
      <c r="E2171" s="3264"/>
      <c r="F2171" s="3421" t="s">
        <v>6255</v>
      </c>
      <c r="G2171" s="3264"/>
    </row>
    <row r="2172" spans="1:8" s="3408" customFormat="1" ht="15.75" thickBot="1">
      <c r="A2172" s="3421">
        <v>2053</v>
      </c>
      <c r="B2172" s="3421" t="s">
        <v>27617</v>
      </c>
      <c r="C2172" s="3421" t="s">
        <v>27616</v>
      </c>
      <c r="D2172" s="3422" t="s">
        <v>22631</v>
      </c>
      <c r="E2172" s="3264"/>
      <c r="F2172" s="3421" t="s">
        <v>22877</v>
      </c>
      <c r="G2172" s="3264"/>
    </row>
    <row r="2173" spans="1:8" s="3408" customFormat="1" ht="15.75" thickBot="1">
      <c r="A2173" s="3421">
        <v>2054</v>
      </c>
      <c r="B2173" s="3421" t="s">
        <v>27619</v>
      </c>
      <c r="C2173" s="3421" t="s">
        <v>27618</v>
      </c>
      <c r="D2173" s="3422" t="s">
        <v>22612</v>
      </c>
      <c r="E2173" s="3264"/>
      <c r="F2173" s="3421" t="s">
        <v>6255</v>
      </c>
      <c r="G2173" s="3264"/>
    </row>
    <row r="2174" spans="1:8" s="3408" customFormat="1" ht="15.75" thickBot="1">
      <c r="A2174" s="3421">
        <v>2055</v>
      </c>
      <c r="B2174" s="3421" t="s">
        <v>27621</v>
      </c>
      <c r="C2174" s="3421" t="s">
        <v>27620</v>
      </c>
      <c r="D2174" s="3422" t="s">
        <v>22631</v>
      </c>
      <c r="E2174" s="3264"/>
      <c r="F2174" s="3421" t="s">
        <v>22877</v>
      </c>
      <c r="G2174" s="3264"/>
    </row>
    <row r="2175" spans="1:8" s="3408" customFormat="1" ht="15.75" thickBot="1">
      <c r="A2175" s="3421">
        <v>2056</v>
      </c>
      <c r="B2175" s="3421" t="s">
        <v>27109</v>
      </c>
      <c r="C2175" s="3421" t="s">
        <v>27622</v>
      </c>
      <c r="D2175" s="3422" t="s">
        <v>22613</v>
      </c>
      <c r="E2175" s="3264"/>
      <c r="F2175" s="3421" t="s">
        <v>6255</v>
      </c>
      <c r="G2175" s="3264"/>
    </row>
    <row r="2176" spans="1:8" s="3408" customFormat="1" ht="15.75" thickBot="1">
      <c r="A2176" s="3421">
        <v>2057</v>
      </c>
      <c r="B2176" s="3421" t="s">
        <v>27624</v>
      </c>
      <c r="C2176" s="3421" t="s">
        <v>27623</v>
      </c>
      <c r="D2176" s="3422" t="s">
        <v>23000</v>
      </c>
      <c r="E2176" s="3264" t="s">
        <v>27788</v>
      </c>
      <c r="F2176" s="3421" t="s">
        <v>22877</v>
      </c>
      <c r="G2176" s="3264"/>
      <c r="H2176" s="3408">
        <v>1</v>
      </c>
    </row>
    <row r="2177" spans="1:24" s="3408" customFormat="1" ht="15.75" thickBot="1">
      <c r="A2177" s="3421">
        <v>2058</v>
      </c>
      <c r="B2177" s="3421" t="s">
        <v>27626</v>
      </c>
      <c r="C2177" s="3421" t="s">
        <v>27625</v>
      </c>
      <c r="D2177" s="3422" t="s">
        <v>22612</v>
      </c>
      <c r="E2177" s="3264"/>
      <c r="F2177" s="3421" t="s">
        <v>22877</v>
      </c>
      <c r="G2177" s="3264"/>
    </row>
    <row r="2178" spans="1:24" s="3408" customFormat="1" ht="15.75" thickBot="1">
      <c r="A2178" s="3421">
        <v>2059</v>
      </c>
      <c r="B2178" s="3421" t="s">
        <v>27628</v>
      </c>
      <c r="C2178" s="3421" t="s">
        <v>27627</v>
      </c>
      <c r="D2178" s="3422" t="s">
        <v>22602</v>
      </c>
      <c r="E2178" s="3264"/>
      <c r="F2178" s="3421" t="s">
        <v>22877</v>
      </c>
      <c r="G2178" s="3264"/>
    </row>
    <row r="2179" spans="1:24" s="3408" customFormat="1" ht="15.75" thickBot="1">
      <c r="A2179" s="3421">
        <v>2060</v>
      </c>
      <c r="B2179" s="3421" t="s">
        <v>23535</v>
      </c>
      <c r="C2179" s="3421" t="s">
        <v>27629</v>
      </c>
      <c r="D2179" s="3422" t="s">
        <v>22602</v>
      </c>
      <c r="E2179" s="3264"/>
      <c r="F2179" s="3421" t="s">
        <v>22877</v>
      </c>
      <c r="G2179" s="3264"/>
    </row>
    <row r="2180" spans="1:24" s="3408" customFormat="1" ht="15.75" thickBot="1">
      <c r="A2180" s="3421">
        <v>2061</v>
      </c>
      <c r="B2180" s="3421" t="s">
        <v>27631</v>
      </c>
      <c r="C2180" s="3421" t="s">
        <v>27630</v>
      </c>
      <c r="D2180" s="3422" t="s">
        <v>22613</v>
      </c>
      <c r="E2180" s="3264"/>
      <c r="F2180" s="3421" t="s">
        <v>6255</v>
      </c>
      <c r="G2180" s="3264"/>
    </row>
    <row r="2181" spans="1:24" s="3408" customFormat="1" ht="15.75" thickBot="1">
      <c r="A2181" s="3421">
        <v>2062</v>
      </c>
      <c r="B2181" s="3421" t="s">
        <v>27633</v>
      </c>
      <c r="C2181" s="3421" t="s">
        <v>27632</v>
      </c>
      <c r="D2181" s="3422" t="s">
        <v>22619</v>
      </c>
      <c r="E2181" s="3264"/>
      <c r="F2181" s="3421" t="s">
        <v>6255</v>
      </c>
      <c r="G2181" s="3264"/>
    </row>
    <row r="2182" spans="1:24" s="3408" customFormat="1" ht="15.75" thickBot="1">
      <c r="A2182" s="3421">
        <v>2063</v>
      </c>
      <c r="B2182" s="3421" t="s">
        <v>27635</v>
      </c>
      <c r="C2182" s="3421" t="s">
        <v>27634</v>
      </c>
      <c r="D2182" s="3422" t="s">
        <v>22613</v>
      </c>
      <c r="E2182" s="3264"/>
      <c r="F2182" s="3421" t="s">
        <v>6255</v>
      </c>
      <c r="G2182" s="3264"/>
    </row>
    <row r="2183" spans="1:24" s="3408" customFormat="1" ht="15.75" thickBot="1">
      <c r="A2183" s="3421">
        <v>2064</v>
      </c>
      <c r="B2183" s="3421" t="s">
        <v>24028</v>
      </c>
      <c r="C2183" s="3421" t="s">
        <v>27636</v>
      </c>
      <c r="D2183" s="3422" t="s">
        <v>22613</v>
      </c>
      <c r="E2183" s="3264"/>
      <c r="F2183" s="3421" t="s">
        <v>6255</v>
      </c>
      <c r="G2183" s="3264"/>
    </row>
    <row r="2184" spans="1:24" s="3408" customFormat="1" ht="15.75" thickBot="1">
      <c r="A2184" s="3421">
        <v>2065</v>
      </c>
      <c r="B2184" s="3421" t="s">
        <v>27638</v>
      </c>
      <c r="C2184" s="3421" t="s">
        <v>27637</v>
      </c>
      <c r="D2184" s="3422" t="s">
        <v>22613</v>
      </c>
      <c r="E2184" s="3264"/>
      <c r="F2184" s="3421" t="s">
        <v>6255</v>
      </c>
      <c r="G2184" s="3264"/>
    </row>
    <row r="2185" spans="1:24" s="3408" customFormat="1" ht="15.75" thickBot="1">
      <c r="A2185" s="3421">
        <v>2066</v>
      </c>
      <c r="B2185" s="3421" t="s">
        <v>27640</v>
      </c>
      <c r="C2185" s="3421" t="s">
        <v>27639</v>
      </c>
      <c r="D2185" s="3422" t="s">
        <v>22613</v>
      </c>
      <c r="E2185" s="3264"/>
      <c r="F2185" s="3421" t="s">
        <v>6255</v>
      </c>
      <c r="G2185" s="3264"/>
    </row>
    <row r="2186" spans="1:24" s="3408" customFormat="1" ht="15.75" thickBot="1">
      <c r="A2186" s="3421">
        <v>2067</v>
      </c>
      <c r="B2186" s="3421" t="s">
        <v>27558</v>
      </c>
      <c r="C2186" s="3421" t="s">
        <v>27641</v>
      </c>
      <c r="D2186" s="3422" t="s">
        <v>22602</v>
      </c>
      <c r="E2186" s="3264"/>
      <c r="F2186" s="3421" t="s">
        <v>6255</v>
      </c>
      <c r="G2186" s="3264"/>
    </row>
    <row r="2187" spans="1:24" s="3408" customFormat="1" ht="15.75" thickBot="1">
      <c r="A2187" s="3421">
        <v>2068</v>
      </c>
      <c r="B2187" s="3421" t="s">
        <v>27643</v>
      </c>
      <c r="C2187" s="3421" t="s">
        <v>27642</v>
      </c>
      <c r="D2187" s="3422" t="s">
        <v>22612</v>
      </c>
      <c r="E2187" s="3264"/>
      <c r="F2187" s="3421" t="s">
        <v>22877</v>
      </c>
      <c r="G2187" s="3264"/>
    </row>
    <row r="2188" spans="1:24" s="3408" customFormat="1" ht="15.75" thickBot="1">
      <c r="A2188" s="3421">
        <v>2069</v>
      </c>
      <c r="B2188" s="3421" t="s">
        <v>27645</v>
      </c>
      <c r="C2188" s="3421" t="s">
        <v>27644</v>
      </c>
      <c r="D2188" s="3422" t="s">
        <v>22612</v>
      </c>
      <c r="E2188" s="3264"/>
      <c r="F2188" s="3421" t="s">
        <v>22877</v>
      </c>
      <c r="G2188" s="3264"/>
    </row>
    <row r="2189" spans="1:24" s="3408" customFormat="1" ht="15.75" thickBot="1">
      <c r="A2189" s="3421">
        <v>2070</v>
      </c>
      <c r="B2189" s="3421" t="s">
        <v>27647</v>
      </c>
      <c r="C2189" s="3421" t="s">
        <v>27646</v>
      </c>
      <c r="D2189" s="3422" t="s">
        <v>22613</v>
      </c>
      <c r="E2189" s="3264"/>
      <c r="F2189" s="3421" t="s">
        <v>6255</v>
      </c>
      <c r="G2189" s="3264"/>
      <c r="X2189" s="3408" t="s">
        <v>3516</v>
      </c>
    </row>
    <row r="2190" spans="1:24" s="3408" customFormat="1" ht="15.75" thickBot="1">
      <c r="A2190" s="3421">
        <v>2071</v>
      </c>
      <c r="B2190" s="3421" t="s">
        <v>27649</v>
      </c>
      <c r="C2190" s="3421" t="s">
        <v>27648</v>
      </c>
      <c r="D2190" s="3422" t="s">
        <v>22612</v>
      </c>
      <c r="E2190" s="3264"/>
      <c r="F2190" s="3421" t="s">
        <v>6255</v>
      </c>
      <c r="G2190" s="3264"/>
    </row>
    <row r="2191" spans="1:24" s="3408" customFormat="1" ht="15.75" thickBot="1">
      <c r="A2191" s="3421">
        <v>2072</v>
      </c>
      <c r="B2191" s="3421" t="s">
        <v>27651</v>
      </c>
      <c r="C2191" s="3421" t="s">
        <v>27650</v>
      </c>
      <c r="D2191" s="3422" t="s">
        <v>22995</v>
      </c>
      <c r="E2191" s="3264"/>
      <c r="F2191" s="3421" t="s">
        <v>22877</v>
      </c>
      <c r="G2191" s="3264"/>
    </row>
    <row r="2192" spans="1:24" ht="15.75" thickBot="1">
      <c r="A2192" s="3421">
        <v>2073</v>
      </c>
      <c r="B2192" s="3421" t="s">
        <v>27156</v>
      </c>
      <c r="C2192" s="3421" t="s">
        <v>27652</v>
      </c>
      <c r="D2192" s="3422" t="s">
        <v>23000</v>
      </c>
      <c r="E2192" s="3264"/>
      <c r="F2192" s="3421" t="s">
        <v>6255</v>
      </c>
      <c r="G2192" s="3264"/>
    </row>
    <row r="2193" spans="1:8" ht="15.75" thickBot="1">
      <c r="A2193" s="3421">
        <v>2074</v>
      </c>
      <c r="B2193" s="3421" t="s">
        <v>27654</v>
      </c>
      <c r="C2193" s="3421" t="s">
        <v>27653</v>
      </c>
      <c r="D2193" s="3422" t="s">
        <v>22619</v>
      </c>
      <c r="E2193" s="3264"/>
      <c r="F2193" s="3421" t="s">
        <v>22877</v>
      </c>
      <c r="G2193" s="3264"/>
    </row>
    <row r="2194" spans="1:8" ht="15.75" thickBot="1">
      <c r="A2194" s="3421">
        <v>2075</v>
      </c>
      <c r="B2194" s="3421" t="s">
        <v>27656</v>
      </c>
      <c r="C2194" s="3421" t="s">
        <v>27655</v>
      </c>
      <c r="D2194" s="3422" t="s">
        <v>22612</v>
      </c>
      <c r="E2194" s="3264"/>
      <c r="F2194" s="3421" t="s">
        <v>6255</v>
      </c>
      <c r="G2194" s="3264"/>
    </row>
    <row r="2195" spans="1:8" ht="15.75" thickBot="1">
      <c r="A2195" s="3421">
        <v>2076</v>
      </c>
      <c r="B2195" s="3421" t="s">
        <v>27658</v>
      </c>
      <c r="C2195" s="3421" t="s">
        <v>27657</v>
      </c>
      <c r="D2195" s="3422" t="s">
        <v>22606</v>
      </c>
      <c r="E2195" s="3264"/>
      <c r="F2195" s="3421" t="s">
        <v>22877</v>
      </c>
      <c r="G2195" s="3264"/>
    </row>
    <row r="2196" spans="1:8" ht="15.75" thickBot="1">
      <c r="A2196" s="3421">
        <v>2077</v>
      </c>
      <c r="B2196" s="3421" t="s">
        <v>27660</v>
      </c>
      <c r="C2196" s="3421" t="s">
        <v>27659</v>
      </c>
      <c r="D2196" s="3422" t="s">
        <v>22619</v>
      </c>
      <c r="E2196" s="3264"/>
      <c r="F2196" s="3421" t="s">
        <v>6255</v>
      </c>
      <c r="G2196" s="3264"/>
    </row>
    <row r="2197" spans="1:8" ht="15.75" thickBot="1">
      <c r="A2197" s="3421">
        <v>2078</v>
      </c>
      <c r="B2197" s="3421" t="s">
        <v>27662</v>
      </c>
      <c r="C2197" s="3421" t="s">
        <v>27661</v>
      </c>
      <c r="D2197" s="3422" t="s">
        <v>22613</v>
      </c>
      <c r="E2197" s="3264"/>
      <c r="F2197" s="3421" t="s">
        <v>22877</v>
      </c>
      <c r="G2197" s="3264"/>
    </row>
    <row r="2198" spans="1:8">
      <c r="A2198" s="3409"/>
      <c r="B2198" s="3409"/>
      <c r="C2198" s="3409"/>
      <c r="D2198" s="3410"/>
      <c r="F2198" s="3409"/>
      <c r="G2198" s="3409"/>
    </row>
    <row r="2199" spans="1:8" ht="60">
      <c r="A2199" s="3411" t="s">
        <v>27691</v>
      </c>
      <c r="B2199" s="3411"/>
      <c r="C2199" s="3411"/>
      <c r="D2199" s="3412"/>
      <c r="E2199">
        <f>COUNTA(E8:E2197)</f>
        <v>556</v>
      </c>
      <c r="F2199" s="3413"/>
      <c r="G2199" s="3413"/>
      <c r="H2199" s="3414">
        <f>COUNTA(H7:H2197)/2078</f>
        <v>0.50048123195380179</v>
      </c>
    </row>
    <row r="2200" spans="1:8">
      <c r="A2200" s="3413"/>
      <c r="B2200" s="3413"/>
      <c r="C2200" s="3413"/>
      <c r="D2200" s="3412"/>
      <c r="F2200" s="3413"/>
      <c r="G2200" s="3413"/>
    </row>
    <row r="2201" spans="1:8" ht="25.5">
      <c r="A2201" s="3413"/>
      <c r="B2201" s="3413" t="s">
        <v>27689</v>
      </c>
      <c r="C2201" s="3415"/>
      <c r="D2201" s="3412"/>
      <c r="F2201" s="3413"/>
      <c r="G2201" s="3413"/>
    </row>
    <row r="2202" spans="1:8">
      <c r="A2202" s="3413"/>
      <c r="B2202" s="3413" t="s">
        <v>27690</v>
      </c>
      <c r="C2202" s="3413"/>
      <c r="D2202" s="3412"/>
      <c r="F2202" s="3413"/>
      <c r="G2202" s="3413"/>
    </row>
    <row r="2203" spans="1:8">
      <c r="A2203" s="3413"/>
      <c r="B2203" s="3413"/>
      <c r="C2203" s="3413"/>
      <c r="D2203" s="3412"/>
      <c r="F2203" s="3413"/>
      <c r="G2203" s="3413"/>
    </row>
    <row r="2204" spans="1:8">
      <c r="A2204" s="3413"/>
      <c r="B2204" s="3413" t="s">
        <v>28132</v>
      </c>
      <c r="C2204" s="3416">
        <f>488+639+152+592+172+32</f>
        <v>2075</v>
      </c>
      <c r="D2204" s="3412" t="s">
        <v>28133</v>
      </c>
      <c r="E2204" s="3416">
        <f>488+639+152+592+172+32</f>
        <v>2075</v>
      </c>
      <c r="F2204" s="3413"/>
      <c r="G2204" s="3413"/>
    </row>
    <row r="2205" spans="1:8">
      <c r="A2205" s="3413"/>
      <c r="B2205" s="3413" t="s">
        <v>28134</v>
      </c>
      <c r="C2205" s="3417">
        <f>C2204/A2197</f>
        <v>0.99855630413859475</v>
      </c>
      <c r="D2205" s="3412"/>
      <c r="E2205" s="3403">
        <f>E2204/A2197</f>
        <v>0.99855630413859475</v>
      </c>
      <c r="F2205" s="3413"/>
      <c r="G2205" s="3413"/>
    </row>
    <row r="2206" spans="1:8">
      <c r="A2206" s="3413"/>
      <c r="B2206" s="3413"/>
      <c r="C2206" s="3413"/>
      <c r="D2206" s="3412"/>
      <c r="F2206" s="3413"/>
      <c r="G2206" s="3413"/>
    </row>
    <row r="2207" spans="1:8">
      <c r="A2207" s="3413"/>
      <c r="B2207" s="3413"/>
      <c r="C2207" s="3413"/>
      <c r="D2207" s="3412"/>
      <c r="F2207" s="3413"/>
      <c r="G2207" s="3413"/>
    </row>
    <row r="2208" spans="1:8">
      <c r="A2208" s="3413"/>
      <c r="B2208" s="3413"/>
      <c r="C2208" s="3413"/>
      <c r="D2208" s="3412"/>
      <c r="F2208" s="3413"/>
      <c r="G2208" s="3413"/>
    </row>
    <row r="2209" spans="1:7">
      <c r="A2209" s="3413"/>
      <c r="B2209" s="3413"/>
      <c r="C2209" s="3413"/>
      <c r="D2209" s="3412"/>
      <c r="F2209" s="3413"/>
      <c r="G2209" s="3413"/>
    </row>
    <row r="2210" spans="1:7">
      <c r="A2210" s="3413"/>
      <c r="B2210" s="3413"/>
      <c r="C2210" s="3413"/>
      <c r="D2210" s="3412"/>
      <c r="F2210" s="3413"/>
      <c r="G2210" s="3413"/>
    </row>
    <row r="2211" spans="1:7">
      <c r="A2211" s="3413"/>
      <c r="B2211" s="3413"/>
      <c r="C2211" s="3413"/>
      <c r="D2211" s="3412"/>
      <c r="F2211" s="3413"/>
      <c r="G2211" s="3413"/>
    </row>
    <row r="2212" spans="1:7">
      <c r="A2212" s="3413"/>
      <c r="B2212" s="3413"/>
      <c r="C2212" s="3413"/>
      <c r="D2212" s="3412"/>
      <c r="F2212" s="3413"/>
      <c r="G2212" s="3413"/>
    </row>
    <row r="2213" spans="1:7">
      <c r="A2213" s="3413"/>
      <c r="B2213" s="3413"/>
      <c r="C2213" s="3413"/>
      <c r="D2213" s="3412"/>
      <c r="F2213" s="3413"/>
      <c r="G2213" s="3413"/>
    </row>
    <row r="2214" spans="1:7">
      <c r="A2214" s="3413"/>
      <c r="B2214" s="3413"/>
      <c r="C2214" s="3413"/>
      <c r="D2214" s="3412"/>
      <c r="F2214" s="3413"/>
      <c r="G2214" s="3413"/>
    </row>
    <row r="2215" spans="1:7">
      <c r="A2215" s="3413"/>
      <c r="B2215" s="3413"/>
      <c r="C2215" s="3413"/>
      <c r="D2215" s="3412"/>
      <c r="F2215" s="3413"/>
      <c r="G2215" s="3413"/>
    </row>
    <row r="2216" spans="1:7">
      <c r="A2216" s="3413"/>
      <c r="B2216" s="3413"/>
      <c r="C2216" s="3413"/>
      <c r="D2216" s="3412"/>
      <c r="F2216" s="3413"/>
      <c r="G2216" s="3413"/>
    </row>
    <row r="2217" spans="1:7">
      <c r="A2217" s="3413"/>
      <c r="B2217" s="3413"/>
      <c r="C2217" s="3413"/>
      <c r="D2217" s="3412"/>
      <c r="F2217" s="3413"/>
      <c r="G2217" s="3413"/>
    </row>
  </sheetData>
  <autoFilter ref="A7:M2197" xr:uid="{A0E65C6C-FE0C-4506-94F4-3F9895BC505D}"/>
  <mergeCells count="2">
    <mergeCell ref="C1:E4"/>
    <mergeCell ref="A5:G6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60EE-2765-4329-973A-ADA8D665304A}">
  <sheetPr codeName="Sheet60"/>
  <dimension ref="A1:J2087"/>
  <sheetViews>
    <sheetView workbookViewId="0">
      <selection activeCell="H8" sqref="H8"/>
    </sheetView>
  </sheetViews>
  <sheetFormatPr defaultColWidth="9.140625" defaultRowHeight="15"/>
  <cols>
    <col min="1" max="1" width="9.140625" style="3220"/>
    <col min="2" max="2" width="28.28515625" style="3220" customWidth="1"/>
    <col min="3" max="3" width="15.28515625" style="3220" customWidth="1"/>
    <col min="4" max="4" width="29.140625" style="3220" customWidth="1"/>
    <col min="5" max="5" width="11.7109375" style="3220" customWidth="1"/>
    <col min="6" max="6" width="13.42578125" style="3220" customWidth="1"/>
    <col min="7" max="7" width="10.140625" style="3220" customWidth="1"/>
    <col min="8" max="8" width="13.85546875" style="3220" customWidth="1"/>
    <col min="9" max="9" width="15.140625" style="3220" customWidth="1"/>
    <col min="10" max="16384" width="9.140625" style="3220"/>
  </cols>
  <sheetData>
    <row r="1" spans="1:10" ht="20.25" customHeight="1">
      <c r="A1" s="3237"/>
      <c r="B1" s="3235"/>
      <c r="C1" s="3458" t="s">
        <v>4903</v>
      </c>
      <c r="D1" s="3459"/>
      <c r="E1" s="3459"/>
      <c r="F1" s="3460"/>
      <c r="G1" s="3236" t="s">
        <v>6405</v>
      </c>
      <c r="H1" s="3235"/>
      <c r="I1" s="3235"/>
      <c r="J1" s="3234" t="s">
        <v>4904</v>
      </c>
    </row>
    <row r="2" spans="1:10" ht="16.5">
      <c r="A2" s="3233"/>
      <c r="B2" s="3231"/>
      <c r="C2" s="3461"/>
      <c r="D2" s="3462"/>
      <c r="E2" s="3462"/>
      <c r="F2" s="3463"/>
      <c r="G2" s="3232" t="s">
        <v>6406</v>
      </c>
      <c r="H2" s="3231"/>
      <c r="I2" s="3231"/>
      <c r="J2" s="3230" t="s">
        <v>4905</v>
      </c>
    </row>
    <row r="3" spans="1:10" ht="16.5">
      <c r="A3" s="3233"/>
      <c r="B3" s="3231"/>
      <c r="C3" s="3461"/>
      <c r="D3" s="3462"/>
      <c r="E3" s="3462"/>
      <c r="F3" s="3463"/>
      <c r="G3" s="3232" t="s">
        <v>6407</v>
      </c>
      <c r="H3" s="3231"/>
      <c r="I3" s="3231"/>
      <c r="J3" s="3230" t="s">
        <v>19214</v>
      </c>
    </row>
    <row r="4" spans="1:10" ht="17.25" thickBot="1">
      <c r="A4" s="3229" t="s">
        <v>4907</v>
      </c>
      <c r="B4" s="3228"/>
      <c r="C4" s="3464"/>
      <c r="D4" s="3465"/>
      <c r="E4" s="3465"/>
      <c r="F4" s="3466"/>
      <c r="G4" s="3227" t="s">
        <v>6408</v>
      </c>
      <c r="H4" s="3226"/>
      <c r="I4" s="3226"/>
      <c r="J4" s="3225" t="s">
        <v>4906</v>
      </c>
    </row>
    <row r="5" spans="1:10" ht="18" customHeight="1">
      <c r="A5" s="3456" t="s">
        <v>21857</v>
      </c>
      <c r="B5" s="3456"/>
      <c r="C5" s="3456"/>
      <c r="D5" s="3456"/>
      <c r="E5" s="3456"/>
      <c r="F5" s="3456"/>
      <c r="G5" s="3456"/>
      <c r="H5" s="3456"/>
      <c r="I5" s="3456"/>
    </row>
    <row r="6" spans="1:10" ht="15.75" thickBot="1">
      <c r="A6" s="3457"/>
      <c r="B6" s="3457"/>
      <c r="C6" s="3457"/>
      <c r="D6" s="3457"/>
      <c r="E6" s="3457"/>
      <c r="F6" s="3457"/>
      <c r="G6" s="3457"/>
      <c r="H6" s="3457"/>
      <c r="I6" s="3457"/>
    </row>
    <row r="7" spans="1:10" ht="39" thickBot="1">
      <c r="A7" s="3262" t="s">
        <v>2705</v>
      </c>
      <c r="B7" s="3262" t="s">
        <v>21507</v>
      </c>
      <c r="C7" s="3262" t="s">
        <v>21859</v>
      </c>
      <c r="D7" s="3262" t="s">
        <v>4911</v>
      </c>
      <c r="E7" s="3262" t="s">
        <v>4912</v>
      </c>
      <c r="F7" s="3262" t="s">
        <v>6217</v>
      </c>
      <c r="G7" s="3262" t="s">
        <v>21855</v>
      </c>
      <c r="H7" s="3262" t="s">
        <v>22489</v>
      </c>
      <c r="I7" s="3262" t="s">
        <v>21508</v>
      </c>
      <c r="J7" s="3262" t="s">
        <v>27694</v>
      </c>
    </row>
    <row r="8" spans="1:10" ht="15.75" thickBot="1">
      <c r="A8" s="3222">
        <v>1</v>
      </c>
      <c r="B8" s="3222" t="s">
        <v>26127</v>
      </c>
      <c r="C8" s="3223" t="s">
        <v>22599</v>
      </c>
      <c r="D8" s="3222" t="s">
        <v>23869</v>
      </c>
      <c r="E8" s="3222" t="s">
        <v>1723</v>
      </c>
      <c r="F8" s="3222" t="s">
        <v>22877</v>
      </c>
      <c r="G8" s="3222"/>
      <c r="H8" s="3242" t="str">
        <f t="shared" ref="H8:H71" si="0">HYPERLINK("\\CAD-PC\1Data\3.Documentation\Isometric DWG MHI\" &amp; I8 &amp; ".pdf", "Drawing")</f>
        <v>Drawing</v>
      </c>
      <c r="I8" s="3222" t="s">
        <v>26128</v>
      </c>
      <c r="J8" s="3222"/>
    </row>
    <row r="9" spans="1:10" ht="15.75" customHeight="1" thickBot="1">
      <c r="A9" s="3222">
        <v>2</v>
      </c>
      <c r="B9" s="3222" t="s">
        <v>26125</v>
      </c>
      <c r="C9" s="3223" t="s">
        <v>22599</v>
      </c>
      <c r="D9" s="3222" t="s">
        <v>23869</v>
      </c>
      <c r="E9" s="3222" t="s">
        <v>1723</v>
      </c>
      <c r="F9" s="3222" t="s">
        <v>22877</v>
      </c>
      <c r="G9" s="3222"/>
      <c r="H9" s="3242" t="str">
        <f t="shared" si="0"/>
        <v>Drawing</v>
      </c>
      <c r="I9" s="3222" t="s">
        <v>26126</v>
      </c>
      <c r="J9" s="3222"/>
    </row>
    <row r="10" spans="1:10" ht="15.75" customHeight="1" thickBot="1">
      <c r="A10" s="3222">
        <v>3</v>
      </c>
      <c r="B10" s="3222" t="s">
        <v>26123</v>
      </c>
      <c r="C10" s="3223" t="s">
        <v>22599</v>
      </c>
      <c r="D10" s="3222" t="s">
        <v>23869</v>
      </c>
      <c r="E10" s="3222" t="s">
        <v>1723</v>
      </c>
      <c r="F10" s="3222" t="s">
        <v>22877</v>
      </c>
      <c r="G10" s="3222"/>
      <c r="H10" s="3222" t="str">
        <f t="shared" si="0"/>
        <v>Drawing</v>
      </c>
      <c r="I10" s="3222" t="s">
        <v>26124</v>
      </c>
      <c r="J10" s="3222"/>
    </row>
    <row r="11" spans="1:10" ht="15.75" customHeight="1" thickBot="1">
      <c r="A11" s="3222">
        <v>4</v>
      </c>
      <c r="B11" s="3222" t="s">
        <v>26121</v>
      </c>
      <c r="C11" s="3223" t="s">
        <v>22599</v>
      </c>
      <c r="D11" s="3222" t="s">
        <v>23869</v>
      </c>
      <c r="E11" s="3222" t="s">
        <v>1723</v>
      </c>
      <c r="F11" s="3222" t="s">
        <v>22877</v>
      </c>
      <c r="G11" s="3222"/>
      <c r="H11" s="3222" t="str">
        <f t="shared" si="0"/>
        <v>Drawing</v>
      </c>
      <c r="I11" s="3222" t="s">
        <v>26122</v>
      </c>
      <c r="J11" s="3222"/>
    </row>
    <row r="12" spans="1:10" ht="15.75" customHeight="1" thickBot="1">
      <c r="A12" s="3222">
        <v>5</v>
      </c>
      <c r="B12" s="3222" t="s">
        <v>26119</v>
      </c>
      <c r="C12" s="3223" t="s">
        <v>22596</v>
      </c>
      <c r="D12" s="3222" t="s">
        <v>3031</v>
      </c>
      <c r="E12" s="3222" t="s">
        <v>4660</v>
      </c>
      <c r="F12" s="3222" t="s">
        <v>6255</v>
      </c>
      <c r="G12" s="3222"/>
      <c r="H12" s="3222" t="str">
        <f t="shared" si="0"/>
        <v>Drawing</v>
      </c>
      <c r="I12" s="3222" t="s">
        <v>26120</v>
      </c>
      <c r="J12" s="3222"/>
    </row>
    <row r="13" spans="1:10" ht="15.75" customHeight="1" thickBot="1">
      <c r="A13" s="3222">
        <v>6</v>
      </c>
      <c r="B13" s="3222" t="s">
        <v>26117</v>
      </c>
      <c r="C13" s="3223" t="s">
        <v>22599</v>
      </c>
      <c r="D13" s="3222" t="s">
        <v>3031</v>
      </c>
      <c r="E13" s="3222" t="s">
        <v>4660</v>
      </c>
      <c r="F13" s="3222" t="s">
        <v>6255</v>
      </c>
      <c r="G13" s="3222"/>
      <c r="H13" s="3222" t="str">
        <f t="shared" si="0"/>
        <v>Drawing</v>
      </c>
      <c r="I13" s="3222" t="s">
        <v>26118</v>
      </c>
      <c r="J13" s="3222"/>
    </row>
    <row r="14" spans="1:10" ht="15.75" customHeight="1" thickBot="1">
      <c r="A14" s="3222">
        <v>7</v>
      </c>
      <c r="B14" s="3222" t="s">
        <v>26115</v>
      </c>
      <c r="C14" s="3223" t="s">
        <v>22596</v>
      </c>
      <c r="D14" s="3222" t="s">
        <v>3031</v>
      </c>
      <c r="E14" s="3222" t="s">
        <v>4660</v>
      </c>
      <c r="F14" s="3222" t="s">
        <v>6255</v>
      </c>
      <c r="G14" s="3222"/>
      <c r="H14" s="3222" t="str">
        <f t="shared" si="0"/>
        <v>Drawing</v>
      </c>
      <c r="I14" s="3222" t="s">
        <v>26116</v>
      </c>
      <c r="J14" s="3222"/>
    </row>
    <row r="15" spans="1:10" ht="15.75" customHeight="1" thickBot="1">
      <c r="A15" s="3222">
        <v>8</v>
      </c>
      <c r="B15" s="3222" t="s">
        <v>26113</v>
      </c>
      <c r="C15" s="3223" t="s">
        <v>22596</v>
      </c>
      <c r="D15" s="3222" t="s">
        <v>3031</v>
      </c>
      <c r="E15" s="3222" t="s">
        <v>4660</v>
      </c>
      <c r="F15" s="3222" t="s">
        <v>6255</v>
      </c>
      <c r="G15" s="3222"/>
      <c r="H15" s="3222" t="str">
        <f t="shared" si="0"/>
        <v>Drawing</v>
      </c>
      <c r="I15" s="3222" t="s">
        <v>26114</v>
      </c>
      <c r="J15" s="3222"/>
    </row>
    <row r="16" spans="1:10" ht="15.75" customHeight="1" thickBot="1">
      <c r="A16" s="3222">
        <v>9</v>
      </c>
      <c r="B16" s="3222" t="s">
        <v>26111</v>
      </c>
      <c r="C16" s="3223" t="s">
        <v>22596</v>
      </c>
      <c r="D16" s="3222" t="s">
        <v>3031</v>
      </c>
      <c r="E16" s="3222" t="s">
        <v>4660</v>
      </c>
      <c r="F16" s="3222" t="s">
        <v>6255</v>
      </c>
      <c r="G16" s="3222"/>
      <c r="H16" s="3222" t="str">
        <f t="shared" si="0"/>
        <v>Drawing</v>
      </c>
      <c r="I16" s="3222" t="s">
        <v>26112</v>
      </c>
      <c r="J16" s="3222"/>
    </row>
    <row r="17" spans="1:10" ht="15.75" customHeight="1" thickBot="1">
      <c r="A17" s="3222">
        <v>10</v>
      </c>
      <c r="B17" s="3222" t="s">
        <v>26109</v>
      </c>
      <c r="C17" s="3223" t="s">
        <v>22596</v>
      </c>
      <c r="D17" s="3222" t="s">
        <v>23850</v>
      </c>
      <c r="E17" s="3222" t="s">
        <v>1723</v>
      </c>
      <c r="F17" s="3222" t="s">
        <v>6255</v>
      </c>
      <c r="G17" s="3222"/>
      <c r="H17" s="3222" t="str">
        <f t="shared" si="0"/>
        <v>Drawing</v>
      </c>
      <c r="I17" s="3222" t="s">
        <v>26110</v>
      </c>
      <c r="J17" s="3222"/>
    </row>
    <row r="18" spans="1:10" ht="15.75" customHeight="1" thickBot="1">
      <c r="A18" s="3222">
        <v>11</v>
      </c>
      <c r="B18" s="3222" t="s">
        <v>26107</v>
      </c>
      <c r="C18" s="3223" t="s">
        <v>971</v>
      </c>
      <c r="D18" s="3222" t="s">
        <v>23850</v>
      </c>
      <c r="E18" s="3222" t="s">
        <v>1723</v>
      </c>
      <c r="F18" s="3222" t="s">
        <v>6255</v>
      </c>
      <c r="G18" s="3222"/>
      <c r="H18" s="3222" t="str">
        <f t="shared" si="0"/>
        <v>Drawing</v>
      </c>
      <c r="I18" s="3222" t="s">
        <v>26108</v>
      </c>
      <c r="J18" s="3222"/>
    </row>
    <row r="19" spans="1:10" ht="15.75" customHeight="1" thickBot="1">
      <c r="A19" s="3222">
        <v>12</v>
      </c>
      <c r="B19" s="3222" t="s">
        <v>26105</v>
      </c>
      <c r="C19" s="3223" t="s">
        <v>971</v>
      </c>
      <c r="D19" s="3222" t="s">
        <v>23850</v>
      </c>
      <c r="E19" s="3222" t="s">
        <v>1723</v>
      </c>
      <c r="F19" s="3222" t="s">
        <v>6255</v>
      </c>
      <c r="G19" s="3222"/>
      <c r="H19" s="3222" t="str">
        <f t="shared" si="0"/>
        <v>Drawing</v>
      </c>
      <c r="I19" s="3222" t="s">
        <v>26106</v>
      </c>
      <c r="J19" s="3222"/>
    </row>
    <row r="20" spans="1:10" ht="15.75" customHeight="1" thickBot="1">
      <c r="A20" s="3222">
        <v>13</v>
      </c>
      <c r="B20" s="3222" t="s">
        <v>26103</v>
      </c>
      <c r="C20" s="3223" t="s">
        <v>971</v>
      </c>
      <c r="D20" s="3222" t="s">
        <v>23850</v>
      </c>
      <c r="E20" s="3222" t="s">
        <v>1723</v>
      </c>
      <c r="F20" s="3222" t="s">
        <v>6255</v>
      </c>
      <c r="G20" s="3222"/>
      <c r="H20" s="3222" t="str">
        <f t="shared" si="0"/>
        <v>Drawing</v>
      </c>
      <c r="I20" s="3222" t="s">
        <v>26104</v>
      </c>
      <c r="J20" s="3222"/>
    </row>
    <row r="21" spans="1:10" ht="15.75" customHeight="1" thickBot="1">
      <c r="A21" s="3222">
        <v>14</v>
      </c>
      <c r="B21" s="3222" t="s">
        <v>26101</v>
      </c>
      <c r="C21" s="3223" t="s">
        <v>22599</v>
      </c>
      <c r="D21" s="3222" t="s">
        <v>23850</v>
      </c>
      <c r="E21" s="3222" t="s">
        <v>1723</v>
      </c>
      <c r="F21" s="3222" t="s">
        <v>6255</v>
      </c>
      <c r="G21" s="3222"/>
      <c r="H21" s="3222" t="str">
        <f t="shared" si="0"/>
        <v>Drawing</v>
      </c>
      <c r="I21" s="3222" t="s">
        <v>26102</v>
      </c>
      <c r="J21" s="3222"/>
    </row>
    <row r="22" spans="1:10" ht="15.75" customHeight="1" thickBot="1">
      <c r="A22" s="3222">
        <v>15</v>
      </c>
      <c r="B22" s="3222" t="s">
        <v>26099</v>
      </c>
      <c r="C22" s="3223" t="s">
        <v>22599</v>
      </c>
      <c r="D22" s="3222" t="s">
        <v>23850</v>
      </c>
      <c r="E22" s="3222" t="s">
        <v>1723</v>
      </c>
      <c r="F22" s="3222" t="s">
        <v>6255</v>
      </c>
      <c r="G22" s="3222"/>
      <c r="H22" s="3222" t="str">
        <f t="shared" si="0"/>
        <v>Drawing</v>
      </c>
      <c r="I22" s="3222" t="s">
        <v>26100</v>
      </c>
      <c r="J22" s="3222"/>
    </row>
    <row r="23" spans="1:10" ht="15.75" customHeight="1" thickBot="1">
      <c r="A23" s="3222">
        <v>16</v>
      </c>
      <c r="B23" s="3222" t="s">
        <v>26097</v>
      </c>
      <c r="C23" s="3223" t="s">
        <v>22599</v>
      </c>
      <c r="D23" s="3222" t="s">
        <v>23850</v>
      </c>
      <c r="E23" s="3222" t="s">
        <v>1723</v>
      </c>
      <c r="F23" s="3222" t="s">
        <v>6255</v>
      </c>
      <c r="G23" s="3222"/>
      <c r="H23" s="3222" t="str">
        <f t="shared" si="0"/>
        <v>Drawing</v>
      </c>
      <c r="I23" s="3222" t="s">
        <v>26098</v>
      </c>
      <c r="J23" s="3222"/>
    </row>
    <row r="24" spans="1:10" ht="15.75" customHeight="1" thickBot="1">
      <c r="A24" s="3222">
        <v>17</v>
      </c>
      <c r="B24" s="3222" t="s">
        <v>26095</v>
      </c>
      <c r="C24" s="3223" t="s">
        <v>22599</v>
      </c>
      <c r="D24" s="3222" t="s">
        <v>23850</v>
      </c>
      <c r="E24" s="3222" t="s">
        <v>1723</v>
      </c>
      <c r="F24" s="3222" t="s">
        <v>6255</v>
      </c>
      <c r="G24" s="3222"/>
      <c r="H24" s="3222" t="str">
        <f t="shared" si="0"/>
        <v>Drawing</v>
      </c>
      <c r="I24" s="3222" t="s">
        <v>26096</v>
      </c>
      <c r="J24" s="3222"/>
    </row>
    <row r="25" spans="1:10" ht="15.75" customHeight="1" thickBot="1">
      <c r="A25" s="3222">
        <v>18</v>
      </c>
      <c r="B25" s="3222" t="s">
        <v>26093</v>
      </c>
      <c r="C25" s="3223" t="s">
        <v>22599</v>
      </c>
      <c r="D25" s="3222" t="s">
        <v>23850</v>
      </c>
      <c r="E25" s="3222" t="s">
        <v>1723</v>
      </c>
      <c r="F25" s="3222" t="s">
        <v>6255</v>
      </c>
      <c r="G25" s="3222"/>
      <c r="H25" s="3222" t="str">
        <f t="shared" si="0"/>
        <v>Drawing</v>
      </c>
      <c r="I25" s="3222" t="s">
        <v>26094</v>
      </c>
      <c r="J25" s="3222"/>
    </row>
    <row r="26" spans="1:10" ht="15.75" customHeight="1" thickBot="1">
      <c r="A26" s="3222">
        <v>19</v>
      </c>
      <c r="B26" s="3222" t="s">
        <v>26091</v>
      </c>
      <c r="C26" s="3223" t="s">
        <v>22599</v>
      </c>
      <c r="D26" s="3222" t="s">
        <v>23850</v>
      </c>
      <c r="E26" s="3222" t="s">
        <v>1723</v>
      </c>
      <c r="F26" s="3222" t="s">
        <v>6255</v>
      </c>
      <c r="G26" s="3222"/>
      <c r="H26" s="3222" t="str">
        <f t="shared" si="0"/>
        <v>Drawing</v>
      </c>
      <c r="I26" s="3222" t="s">
        <v>26092</v>
      </c>
      <c r="J26" s="3222"/>
    </row>
    <row r="27" spans="1:10" ht="15.75" customHeight="1" thickBot="1">
      <c r="A27" s="3222">
        <v>20</v>
      </c>
      <c r="B27" s="3222" t="s">
        <v>26089</v>
      </c>
      <c r="C27" s="3223" t="s">
        <v>22599</v>
      </c>
      <c r="D27" s="3222" t="s">
        <v>23850</v>
      </c>
      <c r="E27" s="3222" t="s">
        <v>1723</v>
      </c>
      <c r="F27" s="3222" t="s">
        <v>6255</v>
      </c>
      <c r="G27" s="3222"/>
      <c r="H27" s="3222" t="str">
        <f t="shared" si="0"/>
        <v>Drawing</v>
      </c>
      <c r="I27" s="3222" t="s">
        <v>26090</v>
      </c>
      <c r="J27" s="3222"/>
    </row>
    <row r="28" spans="1:10" ht="15.75" customHeight="1" thickBot="1">
      <c r="A28" s="3222">
        <v>21</v>
      </c>
      <c r="B28" s="3222" t="s">
        <v>26087</v>
      </c>
      <c r="C28" s="3223" t="s">
        <v>22599</v>
      </c>
      <c r="D28" s="3222" t="s">
        <v>23850</v>
      </c>
      <c r="E28" s="3222" t="s">
        <v>1723</v>
      </c>
      <c r="F28" s="3222" t="s">
        <v>6255</v>
      </c>
      <c r="G28" s="3222"/>
      <c r="H28" s="3222" t="str">
        <f t="shared" si="0"/>
        <v>Drawing</v>
      </c>
      <c r="I28" s="3222" t="s">
        <v>26088</v>
      </c>
      <c r="J28" s="3222"/>
    </row>
    <row r="29" spans="1:10" ht="15.75" customHeight="1" thickBot="1">
      <c r="A29" s="3222">
        <v>22</v>
      </c>
      <c r="B29" s="3222" t="s">
        <v>26085</v>
      </c>
      <c r="C29" s="3223" t="s">
        <v>22599</v>
      </c>
      <c r="D29" s="3222" t="s">
        <v>23850</v>
      </c>
      <c r="E29" s="3222" t="s">
        <v>1723</v>
      </c>
      <c r="F29" s="3222" t="s">
        <v>6255</v>
      </c>
      <c r="G29" s="3222"/>
      <c r="H29" s="3222" t="str">
        <f t="shared" si="0"/>
        <v>Drawing</v>
      </c>
      <c r="I29" s="3222" t="s">
        <v>26086</v>
      </c>
      <c r="J29" s="3222"/>
    </row>
    <row r="30" spans="1:10" ht="15.75" customHeight="1" thickBot="1">
      <c r="A30" s="3222">
        <v>23</v>
      </c>
      <c r="B30" s="3222" t="s">
        <v>26083</v>
      </c>
      <c r="C30" s="3223" t="s">
        <v>22599</v>
      </c>
      <c r="D30" s="3222" t="s">
        <v>23850</v>
      </c>
      <c r="E30" s="3222" t="s">
        <v>1723</v>
      </c>
      <c r="F30" s="3222" t="s">
        <v>6255</v>
      </c>
      <c r="G30" s="3222"/>
      <c r="H30" s="3222" t="str">
        <f t="shared" si="0"/>
        <v>Drawing</v>
      </c>
      <c r="I30" s="3222" t="s">
        <v>26084</v>
      </c>
      <c r="J30" s="3222"/>
    </row>
    <row r="31" spans="1:10" ht="15.75" customHeight="1" thickBot="1">
      <c r="A31" s="3222">
        <v>24</v>
      </c>
      <c r="B31" s="3222" t="s">
        <v>26081</v>
      </c>
      <c r="C31" s="3223" t="s">
        <v>22599</v>
      </c>
      <c r="D31" s="3222" t="s">
        <v>23850</v>
      </c>
      <c r="E31" s="3222" t="s">
        <v>1723</v>
      </c>
      <c r="F31" s="3222" t="s">
        <v>6255</v>
      </c>
      <c r="G31" s="3222"/>
      <c r="H31" s="3222" t="str">
        <f t="shared" si="0"/>
        <v>Drawing</v>
      </c>
      <c r="I31" s="3222" t="s">
        <v>26082</v>
      </c>
      <c r="J31" s="3222"/>
    </row>
    <row r="32" spans="1:10" ht="15.75" customHeight="1" thickBot="1">
      <c r="A32" s="3222">
        <v>25</v>
      </c>
      <c r="B32" s="3222" t="s">
        <v>26079</v>
      </c>
      <c r="C32" s="3223" t="s">
        <v>22599</v>
      </c>
      <c r="D32" s="3222" t="s">
        <v>23850</v>
      </c>
      <c r="E32" s="3222" t="s">
        <v>1723</v>
      </c>
      <c r="F32" s="3222" t="s">
        <v>6255</v>
      </c>
      <c r="G32" s="3222"/>
      <c r="H32" s="3222" t="str">
        <f t="shared" si="0"/>
        <v>Drawing</v>
      </c>
      <c r="I32" s="3222" t="s">
        <v>26080</v>
      </c>
      <c r="J32" s="3222"/>
    </row>
    <row r="33" spans="1:10" ht="15.75" customHeight="1" thickBot="1">
      <c r="A33" s="3222">
        <v>26</v>
      </c>
      <c r="B33" s="3222" t="s">
        <v>26077</v>
      </c>
      <c r="C33" s="3223" t="s">
        <v>22599</v>
      </c>
      <c r="D33" s="3222" t="s">
        <v>23850</v>
      </c>
      <c r="E33" s="3222" t="s">
        <v>1723</v>
      </c>
      <c r="F33" s="3222" t="s">
        <v>6255</v>
      </c>
      <c r="G33" s="3222"/>
      <c r="H33" s="3222" t="str">
        <f t="shared" si="0"/>
        <v>Drawing</v>
      </c>
      <c r="I33" s="3222" t="s">
        <v>26078</v>
      </c>
      <c r="J33" s="3222"/>
    </row>
    <row r="34" spans="1:10" ht="15.75" customHeight="1" thickBot="1">
      <c r="A34" s="3222">
        <v>27</v>
      </c>
      <c r="B34" s="3222" t="s">
        <v>26075</v>
      </c>
      <c r="C34" s="3223" t="s">
        <v>22599</v>
      </c>
      <c r="D34" s="3222" t="s">
        <v>23850</v>
      </c>
      <c r="E34" s="3222" t="s">
        <v>1723</v>
      </c>
      <c r="F34" s="3222" t="s">
        <v>6255</v>
      </c>
      <c r="G34" s="3222"/>
      <c r="H34" s="3222" t="str">
        <f t="shared" si="0"/>
        <v>Drawing</v>
      </c>
      <c r="I34" s="3222" t="s">
        <v>26076</v>
      </c>
      <c r="J34" s="3222"/>
    </row>
    <row r="35" spans="1:10" ht="15.75" customHeight="1" thickBot="1">
      <c r="A35" s="3222">
        <v>28</v>
      </c>
      <c r="B35" s="3222" t="s">
        <v>26073</v>
      </c>
      <c r="C35" s="3223" t="s">
        <v>22599</v>
      </c>
      <c r="D35" s="3222" t="s">
        <v>23850</v>
      </c>
      <c r="E35" s="3222" t="s">
        <v>1723</v>
      </c>
      <c r="F35" s="3222" t="s">
        <v>6255</v>
      </c>
      <c r="G35" s="3222"/>
      <c r="H35" s="3222" t="str">
        <f t="shared" si="0"/>
        <v>Drawing</v>
      </c>
      <c r="I35" s="3222" t="s">
        <v>26074</v>
      </c>
      <c r="J35" s="3222"/>
    </row>
    <row r="36" spans="1:10" ht="15.75" customHeight="1" thickBot="1">
      <c r="A36" s="3222">
        <v>29</v>
      </c>
      <c r="B36" s="3222" t="s">
        <v>26071</v>
      </c>
      <c r="C36" s="3223" t="s">
        <v>22599</v>
      </c>
      <c r="D36" s="3222" t="s">
        <v>23850</v>
      </c>
      <c r="E36" s="3222" t="s">
        <v>1723</v>
      </c>
      <c r="F36" s="3222" t="s">
        <v>6255</v>
      </c>
      <c r="G36" s="3222"/>
      <c r="H36" s="3222" t="str">
        <f t="shared" si="0"/>
        <v>Drawing</v>
      </c>
      <c r="I36" s="3222" t="s">
        <v>26072</v>
      </c>
      <c r="J36" s="3222"/>
    </row>
    <row r="37" spans="1:10" ht="15.75" customHeight="1" thickBot="1">
      <c r="A37" s="3222">
        <v>30</v>
      </c>
      <c r="B37" s="3222" t="s">
        <v>26069</v>
      </c>
      <c r="C37" s="3223" t="s">
        <v>22599</v>
      </c>
      <c r="D37" s="3222" t="s">
        <v>23850</v>
      </c>
      <c r="E37" s="3222" t="s">
        <v>1723</v>
      </c>
      <c r="F37" s="3222" t="s">
        <v>6255</v>
      </c>
      <c r="G37" s="3222"/>
      <c r="H37" s="3222" t="str">
        <f t="shared" si="0"/>
        <v>Drawing</v>
      </c>
      <c r="I37" s="3222" t="s">
        <v>26070</v>
      </c>
      <c r="J37" s="3222"/>
    </row>
    <row r="38" spans="1:10" ht="15.75" customHeight="1" thickBot="1">
      <c r="A38" s="3222">
        <v>31</v>
      </c>
      <c r="B38" s="3222" t="s">
        <v>26067</v>
      </c>
      <c r="C38" s="3223" t="s">
        <v>22599</v>
      </c>
      <c r="D38" s="3222" t="s">
        <v>23850</v>
      </c>
      <c r="E38" s="3222" t="s">
        <v>1723</v>
      </c>
      <c r="F38" s="3222" t="s">
        <v>6255</v>
      </c>
      <c r="G38" s="3222"/>
      <c r="H38" s="3222" t="str">
        <f t="shared" si="0"/>
        <v>Drawing</v>
      </c>
      <c r="I38" s="3222" t="s">
        <v>26068</v>
      </c>
      <c r="J38" s="3222"/>
    </row>
    <row r="39" spans="1:10" ht="15.75" customHeight="1" thickBot="1">
      <c r="A39" s="3222">
        <v>32</v>
      </c>
      <c r="B39" s="3222" t="s">
        <v>26065</v>
      </c>
      <c r="C39" s="3223" t="s">
        <v>22599</v>
      </c>
      <c r="D39" s="3222" t="s">
        <v>23850</v>
      </c>
      <c r="E39" s="3222" t="s">
        <v>1723</v>
      </c>
      <c r="F39" s="3222" t="s">
        <v>6255</v>
      </c>
      <c r="G39" s="3222"/>
      <c r="H39" s="3222" t="str">
        <f t="shared" si="0"/>
        <v>Drawing</v>
      </c>
      <c r="I39" s="3222" t="s">
        <v>26066</v>
      </c>
      <c r="J39" s="3222"/>
    </row>
    <row r="40" spans="1:10" ht="15.75" customHeight="1" thickBot="1">
      <c r="A40" s="3222">
        <v>33</v>
      </c>
      <c r="B40" s="3222" t="s">
        <v>26063</v>
      </c>
      <c r="C40" s="3223" t="s">
        <v>22599</v>
      </c>
      <c r="D40" s="3222" t="s">
        <v>23850</v>
      </c>
      <c r="E40" s="3222" t="s">
        <v>1723</v>
      </c>
      <c r="F40" s="3222" t="s">
        <v>6255</v>
      </c>
      <c r="G40" s="3222"/>
      <c r="H40" s="3222" t="str">
        <f t="shared" si="0"/>
        <v>Drawing</v>
      </c>
      <c r="I40" s="3222" t="s">
        <v>26064</v>
      </c>
      <c r="J40" s="3222"/>
    </row>
    <row r="41" spans="1:10" ht="15.75" customHeight="1" thickBot="1">
      <c r="A41" s="3222">
        <v>34</v>
      </c>
      <c r="B41" s="3222" t="s">
        <v>26061</v>
      </c>
      <c r="C41" s="3223" t="s">
        <v>22599</v>
      </c>
      <c r="D41" s="3222" t="s">
        <v>23850</v>
      </c>
      <c r="E41" s="3222" t="s">
        <v>1723</v>
      </c>
      <c r="F41" s="3222" t="s">
        <v>6255</v>
      </c>
      <c r="G41" s="3222"/>
      <c r="H41" s="3222" t="str">
        <f t="shared" si="0"/>
        <v>Drawing</v>
      </c>
      <c r="I41" s="3222" t="s">
        <v>26062</v>
      </c>
      <c r="J41" s="3222"/>
    </row>
    <row r="42" spans="1:10" ht="15.75" customHeight="1" thickBot="1">
      <c r="A42" s="3222">
        <v>35</v>
      </c>
      <c r="B42" s="3222" t="s">
        <v>26059</v>
      </c>
      <c r="C42" s="3223" t="s">
        <v>22599</v>
      </c>
      <c r="D42" s="3222" t="s">
        <v>23850</v>
      </c>
      <c r="E42" s="3222" t="s">
        <v>1723</v>
      </c>
      <c r="F42" s="3222" t="s">
        <v>6255</v>
      </c>
      <c r="G42" s="3222"/>
      <c r="H42" s="3222" t="str">
        <f t="shared" si="0"/>
        <v>Drawing</v>
      </c>
      <c r="I42" s="3222" t="s">
        <v>26060</v>
      </c>
      <c r="J42" s="3222"/>
    </row>
    <row r="43" spans="1:10" ht="15.75" customHeight="1" thickBot="1">
      <c r="A43" s="3222">
        <v>36</v>
      </c>
      <c r="B43" s="3222" t="s">
        <v>26057</v>
      </c>
      <c r="C43" s="3223" t="s">
        <v>22599</v>
      </c>
      <c r="D43" s="3222" t="s">
        <v>23850</v>
      </c>
      <c r="E43" s="3222" t="s">
        <v>1723</v>
      </c>
      <c r="F43" s="3222" t="s">
        <v>6255</v>
      </c>
      <c r="G43" s="3222"/>
      <c r="H43" s="3222" t="str">
        <f t="shared" si="0"/>
        <v>Drawing</v>
      </c>
      <c r="I43" s="3222" t="s">
        <v>26058</v>
      </c>
      <c r="J43" s="3222"/>
    </row>
    <row r="44" spans="1:10" ht="15.75" customHeight="1" thickBot="1">
      <c r="A44" s="3222">
        <v>37</v>
      </c>
      <c r="B44" s="3222" t="s">
        <v>26055</v>
      </c>
      <c r="C44" s="3223" t="s">
        <v>22599</v>
      </c>
      <c r="D44" s="3222" t="s">
        <v>23850</v>
      </c>
      <c r="E44" s="3222" t="s">
        <v>1723</v>
      </c>
      <c r="F44" s="3222" t="s">
        <v>6255</v>
      </c>
      <c r="G44" s="3222"/>
      <c r="H44" s="3222" t="str">
        <f t="shared" si="0"/>
        <v>Drawing</v>
      </c>
      <c r="I44" s="3222" t="s">
        <v>26056</v>
      </c>
      <c r="J44" s="3222"/>
    </row>
    <row r="45" spans="1:10" ht="15.75" customHeight="1" thickBot="1">
      <c r="A45" s="3222">
        <v>38</v>
      </c>
      <c r="B45" s="3222" t="s">
        <v>26053</v>
      </c>
      <c r="C45" s="3223" t="s">
        <v>22599</v>
      </c>
      <c r="D45" s="3222" t="s">
        <v>23850</v>
      </c>
      <c r="E45" s="3222" t="s">
        <v>1723</v>
      </c>
      <c r="F45" s="3222" t="s">
        <v>6255</v>
      </c>
      <c r="G45" s="3222"/>
      <c r="H45" s="3222" t="str">
        <f t="shared" si="0"/>
        <v>Drawing</v>
      </c>
      <c r="I45" s="3222" t="s">
        <v>26054</v>
      </c>
      <c r="J45" s="3222"/>
    </row>
    <row r="46" spans="1:10" ht="15.75" customHeight="1" thickBot="1">
      <c r="A46" s="3222">
        <v>39</v>
      </c>
      <c r="B46" s="3222" t="s">
        <v>26051</v>
      </c>
      <c r="C46" s="3223" t="s">
        <v>22599</v>
      </c>
      <c r="D46" s="3222" t="s">
        <v>23850</v>
      </c>
      <c r="E46" s="3222" t="s">
        <v>1723</v>
      </c>
      <c r="F46" s="3222" t="s">
        <v>6255</v>
      </c>
      <c r="G46" s="3222"/>
      <c r="H46" s="3222" t="str">
        <f t="shared" si="0"/>
        <v>Drawing</v>
      </c>
      <c r="I46" s="3222" t="s">
        <v>26052</v>
      </c>
      <c r="J46" s="3222"/>
    </row>
    <row r="47" spans="1:10" ht="15.75" customHeight="1" thickBot="1">
      <c r="A47" s="3222">
        <v>40</v>
      </c>
      <c r="B47" s="3222" t="s">
        <v>26049</v>
      </c>
      <c r="C47" s="3223" t="s">
        <v>22599</v>
      </c>
      <c r="D47" s="3222" t="s">
        <v>23801</v>
      </c>
      <c r="E47" s="3222" t="s">
        <v>4660</v>
      </c>
      <c r="F47" s="3222" t="s">
        <v>6255</v>
      </c>
      <c r="G47" s="3222"/>
      <c r="H47" s="3222" t="str">
        <f t="shared" si="0"/>
        <v>Drawing</v>
      </c>
      <c r="I47" s="3222" t="s">
        <v>26050</v>
      </c>
      <c r="J47" s="3222"/>
    </row>
    <row r="48" spans="1:10" ht="15.75" customHeight="1" thickBot="1">
      <c r="A48" s="3222">
        <v>41</v>
      </c>
      <c r="B48" s="3222" t="s">
        <v>26047</v>
      </c>
      <c r="C48" s="3223" t="s">
        <v>971</v>
      </c>
      <c r="D48" s="3222" t="s">
        <v>23801</v>
      </c>
      <c r="E48" s="3222" t="s">
        <v>4660</v>
      </c>
      <c r="F48" s="3222" t="s">
        <v>6255</v>
      </c>
      <c r="G48" s="3222"/>
      <c r="H48" s="3222" t="str">
        <f t="shared" si="0"/>
        <v>Drawing</v>
      </c>
      <c r="I48" s="3222" t="s">
        <v>26048</v>
      </c>
      <c r="J48" s="3222"/>
    </row>
    <row r="49" spans="1:10" ht="15.75" customHeight="1" thickBot="1">
      <c r="A49" s="3222">
        <v>42</v>
      </c>
      <c r="B49" s="3222" t="s">
        <v>26045</v>
      </c>
      <c r="C49" s="3223" t="s">
        <v>22599</v>
      </c>
      <c r="D49" s="3222" t="s">
        <v>23801</v>
      </c>
      <c r="E49" s="3222" t="s">
        <v>4660</v>
      </c>
      <c r="F49" s="3222" t="s">
        <v>6255</v>
      </c>
      <c r="G49" s="3222"/>
      <c r="H49" s="3222" t="str">
        <f t="shared" si="0"/>
        <v>Drawing</v>
      </c>
      <c r="I49" s="3222" t="s">
        <v>26046</v>
      </c>
      <c r="J49" s="3222"/>
    </row>
    <row r="50" spans="1:10" ht="15.75" customHeight="1" thickBot="1">
      <c r="A50" s="3222">
        <v>43</v>
      </c>
      <c r="B50" s="3222" t="s">
        <v>26043</v>
      </c>
      <c r="C50" s="3223" t="s">
        <v>22596</v>
      </c>
      <c r="D50" s="3222" t="s">
        <v>23801</v>
      </c>
      <c r="E50" s="3222" t="s">
        <v>4660</v>
      </c>
      <c r="F50" s="3222" t="s">
        <v>6255</v>
      </c>
      <c r="G50" s="3222"/>
      <c r="H50" s="3222" t="str">
        <f t="shared" si="0"/>
        <v>Drawing</v>
      </c>
      <c r="I50" s="3222" t="s">
        <v>26044</v>
      </c>
      <c r="J50" s="3222"/>
    </row>
    <row r="51" spans="1:10" ht="15.75" customHeight="1" thickBot="1">
      <c r="A51" s="3222">
        <v>44</v>
      </c>
      <c r="B51" s="3222" t="s">
        <v>26041</v>
      </c>
      <c r="C51" s="3223" t="s">
        <v>22596</v>
      </c>
      <c r="D51" s="3222" t="s">
        <v>23801</v>
      </c>
      <c r="E51" s="3222" t="s">
        <v>4660</v>
      </c>
      <c r="F51" s="3222" t="s">
        <v>6255</v>
      </c>
      <c r="G51" s="3222"/>
      <c r="H51" s="3222" t="str">
        <f t="shared" si="0"/>
        <v>Drawing</v>
      </c>
      <c r="I51" s="3222" t="s">
        <v>26042</v>
      </c>
      <c r="J51" s="3222"/>
    </row>
    <row r="52" spans="1:10" ht="15.75" customHeight="1" thickBot="1">
      <c r="A52" s="3222">
        <v>45</v>
      </c>
      <c r="B52" s="3222" t="s">
        <v>26039</v>
      </c>
      <c r="C52" s="3223" t="s">
        <v>22596</v>
      </c>
      <c r="D52" s="3222" t="s">
        <v>23801</v>
      </c>
      <c r="E52" s="3222" t="s">
        <v>4660</v>
      </c>
      <c r="F52" s="3222" t="s">
        <v>6255</v>
      </c>
      <c r="G52" s="3222"/>
      <c r="H52" s="3222" t="str">
        <f t="shared" si="0"/>
        <v>Drawing</v>
      </c>
      <c r="I52" s="3222" t="s">
        <v>26040</v>
      </c>
      <c r="J52" s="3222"/>
    </row>
    <row r="53" spans="1:10" ht="15.75" customHeight="1" thickBot="1">
      <c r="A53" s="3222">
        <v>46</v>
      </c>
      <c r="B53" s="3222" t="s">
        <v>26037</v>
      </c>
      <c r="C53" s="3223" t="s">
        <v>22596</v>
      </c>
      <c r="D53" s="3222" t="s">
        <v>23801</v>
      </c>
      <c r="E53" s="3222" t="s">
        <v>4660</v>
      </c>
      <c r="F53" s="3222" t="s">
        <v>6255</v>
      </c>
      <c r="G53" s="3222"/>
      <c r="H53" s="3222" t="str">
        <f t="shared" si="0"/>
        <v>Drawing</v>
      </c>
      <c r="I53" s="3222" t="s">
        <v>26038</v>
      </c>
      <c r="J53" s="3222"/>
    </row>
    <row r="54" spans="1:10" ht="15.75" customHeight="1" thickBot="1">
      <c r="A54" s="3222">
        <v>47</v>
      </c>
      <c r="B54" s="3222" t="s">
        <v>25098</v>
      </c>
      <c r="C54" s="3223" t="s">
        <v>22596</v>
      </c>
      <c r="D54" s="3222" t="s">
        <v>23801</v>
      </c>
      <c r="E54" s="3222" t="s">
        <v>4660</v>
      </c>
      <c r="F54" s="3222" t="s">
        <v>6255</v>
      </c>
      <c r="G54" s="3222"/>
      <c r="H54" s="3222" t="str">
        <f t="shared" si="0"/>
        <v>Drawing</v>
      </c>
      <c r="I54" s="3222" t="s">
        <v>26036</v>
      </c>
      <c r="J54" s="3222"/>
    </row>
    <row r="55" spans="1:10" ht="15.75" customHeight="1" thickBot="1">
      <c r="A55" s="3222">
        <v>48</v>
      </c>
      <c r="B55" s="3222" t="s">
        <v>26034</v>
      </c>
      <c r="C55" s="3223" t="s">
        <v>22596</v>
      </c>
      <c r="D55" s="3222" t="s">
        <v>23801</v>
      </c>
      <c r="E55" s="3222" t="s">
        <v>4660</v>
      </c>
      <c r="F55" s="3222" t="s">
        <v>6255</v>
      </c>
      <c r="G55" s="3222"/>
      <c r="H55" s="3222" t="str">
        <f t="shared" si="0"/>
        <v>Drawing</v>
      </c>
      <c r="I55" s="3222" t="s">
        <v>26035</v>
      </c>
      <c r="J55" s="3222"/>
    </row>
    <row r="56" spans="1:10" ht="15.75" customHeight="1" thickBot="1">
      <c r="A56" s="3222">
        <v>49</v>
      </c>
      <c r="B56" s="3222" t="s">
        <v>26032</v>
      </c>
      <c r="C56" s="3223" t="s">
        <v>971</v>
      </c>
      <c r="D56" s="3222" t="s">
        <v>23801</v>
      </c>
      <c r="E56" s="3222" t="s">
        <v>4660</v>
      </c>
      <c r="F56" s="3222" t="s">
        <v>6255</v>
      </c>
      <c r="G56" s="3222"/>
      <c r="H56" s="3222" t="str">
        <f t="shared" si="0"/>
        <v>Drawing</v>
      </c>
      <c r="I56" s="3222" t="s">
        <v>26033</v>
      </c>
      <c r="J56" s="3222"/>
    </row>
    <row r="57" spans="1:10" ht="15.75" customHeight="1" thickBot="1">
      <c r="A57" s="3222">
        <v>50</v>
      </c>
      <c r="B57" s="3222" t="s">
        <v>26030</v>
      </c>
      <c r="C57" s="3223" t="s">
        <v>22599</v>
      </c>
      <c r="D57" s="3222" t="s">
        <v>23801</v>
      </c>
      <c r="E57" s="3222" t="s">
        <v>4660</v>
      </c>
      <c r="F57" s="3222" t="s">
        <v>22877</v>
      </c>
      <c r="G57" s="3222"/>
      <c r="H57" s="3222" t="str">
        <f t="shared" si="0"/>
        <v>Drawing</v>
      </c>
      <c r="I57" s="3222" t="s">
        <v>26031</v>
      </c>
      <c r="J57" s="3222"/>
    </row>
    <row r="58" spans="1:10" ht="15.75" customHeight="1" thickBot="1">
      <c r="A58" s="3222">
        <v>51</v>
      </c>
      <c r="B58" s="3222" t="s">
        <v>26028</v>
      </c>
      <c r="C58" s="3223" t="s">
        <v>22596</v>
      </c>
      <c r="D58" s="3222" t="s">
        <v>23797</v>
      </c>
      <c r="E58" s="3222" t="s">
        <v>4660</v>
      </c>
      <c r="F58" s="3222" t="s">
        <v>22877</v>
      </c>
      <c r="G58" s="3222"/>
      <c r="H58" s="3222" t="str">
        <f t="shared" si="0"/>
        <v>Drawing</v>
      </c>
      <c r="I58" s="3222" t="s">
        <v>26029</v>
      </c>
      <c r="J58" s="3222"/>
    </row>
    <row r="59" spans="1:10" ht="15.75" customHeight="1" thickBot="1">
      <c r="A59" s="3222">
        <v>52</v>
      </c>
      <c r="B59" s="3222" t="s">
        <v>26026</v>
      </c>
      <c r="C59" s="3223" t="s">
        <v>22596</v>
      </c>
      <c r="D59" s="3222" t="s">
        <v>23797</v>
      </c>
      <c r="E59" s="3222" t="s">
        <v>4660</v>
      </c>
      <c r="F59" s="3222" t="s">
        <v>6255</v>
      </c>
      <c r="G59" s="3222"/>
      <c r="H59" s="3222" t="str">
        <f t="shared" si="0"/>
        <v>Drawing</v>
      </c>
      <c r="I59" s="3222" t="s">
        <v>26027</v>
      </c>
      <c r="J59" s="3222"/>
    </row>
    <row r="60" spans="1:10" ht="15.75" customHeight="1" thickBot="1">
      <c r="A60" s="3222">
        <v>53</v>
      </c>
      <c r="B60" s="3222" t="s">
        <v>26024</v>
      </c>
      <c r="C60" s="3223" t="s">
        <v>971</v>
      </c>
      <c r="D60" s="3222" t="s">
        <v>23778</v>
      </c>
      <c r="E60" s="3222" t="s">
        <v>3337</v>
      </c>
      <c r="F60" s="3222" t="s">
        <v>6255</v>
      </c>
      <c r="G60" s="3222"/>
      <c r="H60" s="3222" t="str">
        <f t="shared" si="0"/>
        <v>Drawing</v>
      </c>
      <c r="I60" s="3222" t="s">
        <v>26025</v>
      </c>
      <c r="J60" s="3222"/>
    </row>
    <row r="61" spans="1:10" ht="15.75" customHeight="1" thickBot="1">
      <c r="A61" s="3222">
        <v>54</v>
      </c>
      <c r="B61" s="3222" t="s">
        <v>26022</v>
      </c>
      <c r="C61" s="3223" t="s">
        <v>22599</v>
      </c>
      <c r="D61" s="3222" t="s">
        <v>23778</v>
      </c>
      <c r="E61" s="3222" t="s">
        <v>3337</v>
      </c>
      <c r="F61" s="3222" t="s">
        <v>6255</v>
      </c>
      <c r="G61" s="3222"/>
      <c r="H61" s="3222" t="str">
        <f t="shared" si="0"/>
        <v>Drawing</v>
      </c>
      <c r="I61" s="3222" t="s">
        <v>26023</v>
      </c>
      <c r="J61" s="3222"/>
    </row>
    <row r="62" spans="1:10" ht="15.75" customHeight="1" thickBot="1">
      <c r="A62" s="3222">
        <v>55</v>
      </c>
      <c r="B62" s="3222" t="s">
        <v>26020</v>
      </c>
      <c r="C62" s="3223" t="s">
        <v>971</v>
      </c>
      <c r="D62" s="3222" t="s">
        <v>23778</v>
      </c>
      <c r="E62" s="3222" t="s">
        <v>3337</v>
      </c>
      <c r="F62" s="3222" t="s">
        <v>6255</v>
      </c>
      <c r="G62" s="3222"/>
      <c r="H62" s="3222" t="str">
        <f t="shared" si="0"/>
        <v>Drawing</v>
      </c>
      <c r="I62" s="3222" t="s">
        <v>26021</v>
      </c>
      <c r="J62" s="3222"/>
    </row>
    <row r="63" spans="1:10" ht="15.75" customHeight="1" thickBot="1">
      <c r="A63" s="3222">
        <v>56</v>
      </c>
      <c r="B63" s="3222" t="s">
        <v>26017</v>
      </c>
      <c r="C63" s="3223" t="s">
        <v>971</v>
      </c>
      <c r="D63" s="3222" t="s">
        <v>23775</v>
      </c>
      <c r="E63" s="3222" t="s">
        <v>3337</v>
      </c>
      <c r="F63" s="3222" t="s">
        <v>6255</v>
      </c>
      <c r="G63" s="3222"/>
      <c r="H63" s="3222" t="str">
        <f t="shared" si="0"/>
        <v>Drawing</v>
      </c>
      <c r="I63" s="3222" t="s">
        <v>26019</v>
      </c>
      <c r="J63" s="3222"/>
    </row>
    <row r="64" spans="1:10" ht="15.75" customHeight="1" thickBot="1">
      <c r="A64" s="3222">
        <v>57</v>
      </c>
      <c r="B64" s="3222" t="s">
        <v>26017</v>
      </c>
      <c r="C64" s="3223" t="s">
        <v>971</v>
      </c>
      <c r="D64" s="3222" t="s">
        <v>23775</v>
      </c>
      <c r="E64" s="3222" t="s">
        <v>3337</v>
      </c>
      <c r="F64" s="3222" t="s">
        <v>6255</v>
      </c>
      <c r="G64" s="3222"/>
      <c r="H64" s="3222" t="str">
        <f t="shared" si="0"/>
        <v>Drawing</v>
      </c>
      <c r="I64" s="3222" t="s">
        <v>26018</v>
      </c>
      <c r="J64" s="3222"/>
    </row>
    <row r="65" spans="1:10" ht="15.75" customHeight="1" thickBot="1">
      <c r="A65" s="3222">
        <v>58</v>
      </c>
      <c r="B65" s="3222" t="s">
        <v>26015</v>
      </c>
      <c r="C65" s="3223" t="s">
        <v>22599</v>
      </c>
      <c r="D65" s="3222" t="s">
        <v>23778</v>
      </c>
      <c r="E65" s="3222" t="s">
        <v>3337</v>
      </c>
      <c r="F65" s="3222" t="s">
        <v>6255</v>
      </c>
      <c r="G65" s="3222"/>
      <c r="H65" s="3222" t="str">
        <f t="shared" si="0"/>
        <v>Drawing</v>
      </c>
      <c r="I65" s="3222" t="s">
        <v>26016</v>
      </c>
      <c r="J65" s="3222"/>
    </row>
    <row r="66" spans="1:10" ht="15.75" customHeight="1" thickBot="1">
      <c r="A66" s="3222">
        <v>59</v>
      </c>
      <c r="B66" s="3222" t="s">
        <v>26013</v>
      </c>
      <c r="C66" s="3223" t="s">
        <v>22599</v>
      </c>
      <c r="D66" s="3222" t="s">
        <v>23778</v>
      </c>
      <c r="E66" s="3222" t="s">
        <v>3337</v>
      </c>
      <c r="F66" s="3222" t="s">
        <v>6255</v>
      </c>
      <c r="G66" s="3222"/>
      <c r="H66" s="3222" t="str">
        <f t="shared" si="0"/>
        <v>Drawing</v>
      </c>
      <c r="I66" s="3222" t="s">
        <v>26014</v>
      </c>
      <c r="J66" s="3222"/>
    </row>
    <row r="67" spans="1:10" ht="15.75" customHeight="1" thickBot="1">
      <c r="A67" s="3222">
        <v>60</v>
      </c>
      <c r="B67" s="3222" t="s">
        <v>26011</v>
      </c>
      <c r="C67" s="3223" t="s">
        <v>22599</v>
      </c>
      <c r="D67" s="3222" t="s">
        <v>23778</v>
      </c>
      <c r="E67" s="3222" t="s">
        <v>3337</v>
      </c>
      <c r="F67" s="3222" t="s">
        <v>6255</v>
      </c>
      <c r="G67" s="3222"/>
      <c r="H67" s="3222" t="str">
        <f t="shared" si="0"/>
        <v>Drawing</v>
      </c>
      <c r="I67" s="3222" t="s">
        <v>26012</v>
      </c>
      <c r="J67" s="3222"/>
    </row>
    <row r="68" spans="1:10" ht="15.75" customHeight="1" thickBot="1">
      <c r="A68" s="3222">
        <v>61</v>
      </c>
      <c r="B68" s="3222" t="s">
        <v>26009</v>
      </c>
      <c r="C68" s="3223" t="s">
        <v>22599</v>
      </c>
      <c r="D68" s="3222" t="s">
        <v>23778</v>
      </c>
      <c r="E68" s="3222" t="s">
        <v>3337</v>
      </c>
      <c r="F68" s="3222" t="s">
        <v>6255</v>
      </c>
      <c r="G68" s="3222"/>
      <c r="H68" s="3222" t="str">
        <f t="shared" si="0"/>
        <v>Drawing</v>
      </c>
      <c r="I68" s="3222" t="s">
        <v>26010</v>
      </c>
      <c r="J68" s="3222"/>
    </row>
    <row r="69" spans="1:10" ht="15.75" customHeight="1" thickBot="1">
      <c r="A69" s="3222">
        <v>62</v>
      </c>
      <c r="B69" s="3222" t="s">
        <v>26007</v>
      </c>
      <c r="C69" s="3223" t="s">
        <v>22599</v>
      </c>
      <c r="D69" s="3222" t="s">
        <v>23778</v>
      </c>
      <c r="E69" s="3222" t="s">
        <v>3337</v>
      </c>
      <c r="F69" s="3222" t="s">
        <v>6255</v>
      </c>
      <c r="G69" s="3222"/>
      <c r="H69" s="3222" t="str">
        <f t="shared" si="0"/>
        <v>Drawing</v>
      </c>
      <c r="I69" s="3222" t="s">
        <v>26008</v>
      </c>
      <c r="J69" s="3222"/>
    </row>
    <row r="70" spans="1:10" ht="15.75" customHeight="1" thickBot="1">
      <c r="A70" s="3222">
        <v>63</v>
      </c>
      <c r="B70" s="3222" t="s">
        <v>26005</v>
      </c>
      <c r="C70" s="3223" t="s">
        <v>22599</v>
      </c>
      <c r="D70" s="3222" t="s">
        <v>23778</v>
      </c>
      <c r="E70" s="3222" t="s">
        <v>3337</v>
      </c>
      <c r="F70" s="3222" t="s">
        <v>6255</v>
      </c>
      <c r="G70" s="3222"/>
      <c r="H70" s="3222" t="str">
        <f t="shared" si="0"/>
        <v>Drawing</v>
      </c>
      <c r="I70" s="3222" t="s">
        <v>26006</v>
      </c>
      <c r="J70" s="3222"/>
    </row>
    <row r="71" spans="1:10" ht="15.75" customHeight="1" thickBot="1">
      <c r="A71" s="3222">
        <v>64</v>
      </c>
      <c r="B71" s="3222" t="s">
        <v>26003</v>
      </c>
      <c r="C71" s="3223" t="s">
        <v>22599</v>
      </c>
      <c r="D71" s="3222" t="s">
        <v>23778</v>
      </c>
      <c r="E71" s="3222" t="s">
        <v>3337</v>
      </c>
      <c r="F71" s="3222" t="s">
        <v>6255</v>
      </c>
      <c r="G71" s="3222"/>
      <c r="H71" s="3222" t="str">
        <f t="shared" si="0"/>
        <v>Drawing</v>
      </c>
      <c r="I71" s="3222" t="s">
        <v>26004</v>
      </c>
      <c r="J71" s="3222"/>
    </row>
    <row r="72" spans="1:10" ht="15.75" customHeight="1" thickBot="1">
      <c r="A72" s="3222">
        <v>65</v>
      </c>
      <c r="B72" s="3222" t="s">
        <v>26001</v>
      </c>
      <c r="C72" s="3223" t="s">
        <v>22599</v>
      </c>
      <c r="D72" s="3222" t="s">
        <v>23778</v>
      </c>
      <c r="E72" s="3222" t="s">
        <v>3337</v>
      </c>
      <c r="F72" s="3222" t="s">
        <v>6255</v>
      </c>
      <c r="G72" s="3222"/>
      <c r="H72" s="3222" t="str">
        <f t="shared" ref="H72:H135" si="1">HYPERLINK("\\CAD-PC\1Data\3.Documentation\Isometric DWG MHI\" &amp; I72 &amp; ".pdf", "Drawing")</f>
        <v>Drawing</v>
      </c>
      <c r="I72" s="3222" t="s">
        <v>26002</v>
      </c>
      <c r="J72" s="3222"/>
    </row>
    <row r="73" spans="1:10" ht="15.75" customHeight="1" thickBot="1">
      <c r="A73" s="3222">
        <v>66</v>
      </c>
      <c r="B73" s="3222" t="s">
        <v>25999</v>
      </c>
      <c r="C73" s="3223" t="s">
        <v>22599</v>
      </c>
      <c r="D73" s="3222" t="s">
        <v>23778</v>
      </c>
      <c r="E73" s="3222" t="s">
        <v>3337</v>
      </c>
      <c r="F73" s="3222" t="s">
        <v>6255</v>
      </c>
      <c r="G73" s="3222"/>
      <c r="H73" s="3222" t="str">
        <f t="shared" si="1"/>
        <v>Drawing</v>
      </c>
      <c r="I73" s="3222" t="s">
        <v>26000</v>
      </c>
      <c r="J73" s="3222"/>
    </row>
    <row r="74" spans="1:10" ht="15.75" customHeight="1" thickBot="1">
      <c r="A74" s="3222">
        <v>67</v>
      </c>
      <c r="B74" s="3222" t="s">
        <v>25997</v>
      </c>
      <c r="C74" s="3223" t="s">
        <v>22599</v>
      </c>
      <c r="D74" s="3222" t="s">
        <v>23778</v>
      </c>
      <c r="E74" s="3222" t="s">
        <v>3337</v>
      </c>
      <c r="F74" s="3222" t="s">
        <v>6255</v>
      </c>
      <c r="G74" s="3222"/>
      <c r="H74" s="3222" t="str">
        <f t="shared" si="1"/>
        <v>Drawing</v>
      </c>
      <c r="I74" s="3222" t="s">
        <v>25998</v>
      </c>
      <c r="J74" s="3222"/>
    </row>
    <row r="75" spans="1:10" ht="15.75" customHeight="1" thickBot="1">
      <c r="A75" s="3222">
        <v>68</v>
      </c>
      <c r="B75" s="3222" t="s">
        <v>25995</v>
      </c>
      <c r="C75" s="3223" t="s">
        <v>22599</v>
      </c>
      <c r="D75" s="3222" t="s">
        <v>23778</v>
      </c>
      <c r="E75" s="3222" t="s">
        <v>3337</v>
      </c>
      <c r="F75" s="3222" t="s">
        <v>6255</v>
      </c>
      <c r="G75" s="3222"/>
      <c r="H75" s="3222" t="str">
        <f t="shared" si="1"/>
        <v>Drawing</v>
      </c>
      <c r="I75" s="3222" t="s">
        <v>25996</v>
      </c>
      <c r="J75" s="3222"/>
    </row>
    <row r="76" spans="1:10" ht="15.75" customHeight="1" thickBot="1">
      <c r="A76" s="3222">
        <v>69</v>
      </c>
      <c r="B76" s="3222" t="s">
        <v>25993</v>
      </c>
      <c r="C76" s="3223" t="s">
        <v>22599</v>
      </c>
      <c r="D76" s="3222" t="s">
        <v>23778</v>
      </c>
      <c r="E76" s="3222" t="s">
        <v>3337</v>
      </c>
      <c r="F76" s="3222" t="s">
        <v>6255</v>
      </c>
      <c r="G76" s="3222"/>
      <c r="H76" s="3222" t="str">
        <f t="shared" si="1"/>
        <v>Drawing</v>
      </c>
      <c r="I76" s="3222" t="s">
        <v>25994</v>
      </c>
      <c r="J76" s="3222"/>
    </row>
    <row r="77" spans="1:10" ht="15.75" customHeight="1" thickBot="1">
      <c r="A77" s="3222">
        <v>70</v>
      </c>
      <c r="B77" s="3222" t="s">
        <v>25991</v>
      </c>
      <c r="C77" s="3223" t="s">
        <v>22599</v>
      </c>
      <c r="D77" s="3222" t="s">
        <v>23778</v>
      </c>
      <c r="E77" s="3222" t="s">
        <v>3337</v>
      </c>
      <c r="F77" s="3222" t="s">
        <v>6255</v>
      </c>
      <c r="G77" s="3222"/>
      <c r="H77" s="3222" t="str">
        <f t="shared" si="1"/>
        <v>Drawing</v>
      </c>
      <c r="I77" s="3222" t="s">
        <v>25992</v>
      </c>
      <c r="J77" s="3222"/>
    </row>
    <row r="78" spans="1:10" ht="15.75" customHeight="1" thickBot="1">
      <c r="A78" s="3222">
        <v>71</v>
      </c>
      <c r="B78" s="3222" t="s">
        <v>25989</v>
      </c>
      <c r="C78" s="3223" t="s">
        <v>22599</v>
      </c>
      <c r="D78" s="3222" t="s">
        <v>23778</v>
      </c>
      <c r="E78" s="3222" t="s">
        <v>3337</v>
      </c>
      <c r="F78" s="3222" t="s">
        <v>6255</v>
      </c>
      <c r="G78" s="3222"/>
      <c r="H78" s="3222" t="str">
        <f t="shared" si="1"/>
        <v>Drawing</v>
      </c>
      <c r="I78" s="3222" t="s">
        <v>25990</v>
      </c>
      <c r="J78" s="3222"/>
    </row>
    <row r="79" spans="1:10" ht="15.75" customHeight="1" thickBot="1">
      <c r="A79" s="3222">
        <v>72</v>
      </c>
      <c r="B79" s="3222" t="s">
        <v>25987</v>
      </c>
      <c r="C79" s="3223" t="s">
        <v>22599</v>
      </c>
      <c r="D79" s="3222" t="s">
        <v>23778</v>
      </c>
      <c r="E79" s="3222" t="s">
        <v>3337</v>
      </c>
      <c r="F79" s="3222" t="s">
        <v>6255</v>
      </c>
      <c r="G79" s="3222"/>
      <c r="H79" s="3222" t="str">
        <f t="shared" si="1"/>
        <v>Drawing</v>
      </c>
      <c r="I79" s="3222" t="s">
        <v>25988</v>
      </c>
      <c r="J79" s="3222"/>
    </row>
    <row r="80" spans="1:10" ht="15.75" customHeight="1" thickBot="1">
      <c r="A80" s="3222">
        <v>73</v>
      </c>
      <c r="B80" s="3222" t="s">
        <v>25985</v>
      </c>
      <c r="C80" s="3223" t="s">
        <v>22599</v>
      </c>
      <c r="D80" s="3222" t="s">
        <v>23778</v>
      </c>
      <c r="E80" s="3222" t="s">
        <v>3337</v>
      </c>
      <c r="F80" s="3222" t="s">
        <v>6255</v>
      </c>
      <c r="G80" s="3222"/>
      <c r="H80" s="3222" t="str">
        <f t="shared" si="1"/>
        <v>Drawing</v>
      </c>
      <c r="I80" s="3222" t="s">
        <v>25986</v>
      </c>
      <c r="J80" s="3222"/>
    </row>
    <row r="81" spans="1:10" ht="15.75" customHeight="1" thickBot="1">
      <c r="A81" s="3222">
        <v>74</v>
      </c>
      <c r="B81" s="3222" t="s">
        <v>25983</v>
      </c>
      <c r="C81" s="3223" t="s">
        <v>22599</v>
      </c>
      <c r="D81" s="3222" t="s">
        <v>23778</v>
      </c>
      <c r="E81" s="3222" t="s">
        <v>3337</v>
      </c>
      <c r="F81" s="3222" t="s">
        <v>6255</v>
      </c>
      <c r="G81" s="3222"/>
      <c r="H81" s="3222" t="str">
        <f t="shared" si="1"/>
        <v>Drawing</v>
      </c>
      <c r="I81" s="3222" t="s">
        <v>25984</v>
      </c>
      <c r="J81" s="3222"/>
    </row>
    <row r="82" spans="1:10" ht="15.75" customHeight="1" thickBot="1">
      <c r="A82" s="3222">
        <v>75</v>
      </c>
      <c r="B82" s="3222" t="s">
        <v>25981</v>
      </c>
      <c r="C82" s="3223" t="s">
        <v>22599</v>
      </c>
      <c r="D82" s="3222" t="s">
        <v>23778</v>
      </c>
      <c r="E82" s="3222" t="s">
        <v>3337</v>
      </c>
      <c r="F82" s="3222" t="s">
        <v>6255</v>
      </c>
      <c r="G82" s="3222"/>
      <c r="H82" s="3222" t="str">
        <f t="shared" si="1"/>
        <v>Drawing</v>
      </c>
      <c r="I82" s="3222" t="s">
        <v>25982</v>
      </c>
      <c r="J82" s="3222"/>
    </row>
    <row r="83" spans="1:10" ht="15.75" customHeight="1" thickBot="1">
      <c r="A83" s="3222">
        <v>76</v>
      </c>
      <c r="B83" s="3222" t="s">
        <v>25979</v>
      </c>
      <c r="C83" s="3223" t="s">
        <v>22599</v>
      </c>
      <c r="D83" s="3222" t="s">
        <v>23778</v>
      </c>
      <c r="E83" s="3222" t="s">
        <v>3337</v>
      </c>
      <c r="F83" s="3222" t="s">
        <v>6255</v>
      </c>
      <c r="G83" s="3222"/>
      <c r="H83" s="3222" t="str">
        <f t="shared" si="1"/>
        <v>Drawing</v>
      </c>
      <c r="I83" s="3222" t="s">
        <v>25980</v>
      </c>
      <c r="J83" s="3222"/>
    </row>
    <row r="84" spans="1:10" ht="15.75" customHeight="1" thickBot="1">
      <c r="A84" s="3222">
        <v>77</v>
      </c>
      <c r="B84" s="3222" t="s">
        <v>25977</v>
      </c>
      <c r="C84" s="3223" t="s">
        <v>22599</v>
      </c>
      <c r="D84" s="3222" t="s">
        <v>23778</v>
      </c>
      <c r="E84" s="3222" t="s">
        <v>3337</v>
      </c>
      <c r="F84" s="3222" t="s">
        <v>6255</v>
      </c>
      <c r="G84" s="3222"/>
      <c r="H84" s="3222" t="str">
        <f t="shared" si="1"/>
        <v>Drawing</v>
      </c>
      <c r="I84" s="3222" t="s">
        <v>25978</v>
      </c>
      <c r="J84" s="3222"/>
    </row>
    <row r="85" spans="1:10" ht="15.75" customHeight="1" thickBot="1">
      <c r="A85" s="3222">
        <v>78</v>
      </c>
      <c r="B85" s="3222" t="s">
        <v>25975</v>
      </c>
      <c r="C85" s="3223" t="s">
        <v>22599</v>
      </c>
      <c r="D85" s="3222" t="s">
        <v>23778</v>
      </c>
      <c r="E85" s="3222" t="s">
        <v>3337</v>
      </c>
      <c r="F85" s="3222" t="s">
        <v>6255</v>
      </c>
      <c r="G85" s="3222"/>
      <c r="H85" s="3222" t="str">
        <f t="shared" si="1"/>
        <v>Drawing</v>
      </c>
      <c r="I85" s="3222" t="s">
        <v>25976</v>
      </c>
      <c r="J85" s="3222"/>
    </row>
    <row r="86" spans="1:10" ht="15.75" customHeight="1" thickBot="1">
      <c r="A86" s="3222">
        <v>79</v>
      </c>
      <c r="B86" s="3222" t="s">
        <v>25973</v>
      </c>
      <c r="C86" s="3223" t="s">
        <v>22599</v>
      </c>
      <c r="D86" s="3222" t="s">
        <v>23778</v>
      </c>
      <c r="E86" s="3222" t="s">
        <v>3337</v>
      </c>
      <c r="F86" s="3222" t="s">
        <v>6255</v>
      </c>
      <c r="G86" s="3222"/>
      <c r="H86" s="3222" t="str">
        <f t="shared" si="1"/>
        <v>Drawing</v>
      </c>
      <c r="I86" s="3222" t="s">
        <v>25974</v>
      </c>
      <c r="J86" s="3222"/>
    </row>
    <row r="87" spans="1:10" ht="15.75" customHeight="1" thickBot="1">
      <c r="A87" s="3222">
        <v>80</v>
      </c>
      <c r="B87" s="3222" t="s">
        <v>25971</v>
      </c>
      <c r="C87" s="3223" t="s">
        <v>22599</v>
      </c>
      <c r="D87" s="3222" t="s">
        <v>23778</v>
      </c>
      <c r="E87" s="3222" t="s">
        <v>3337</v>
      </c>
      <c r="F87" s="3222" t="s">
        <v>6255</v>
      </c>
      <c r="G87" s="3222"/>
      <c r="H87" s="3222" t="str">
        <f t="shared" si="1"/>
        <v>Drawing</v>
      </c>
      <c r="I87" s="3222" t="s">
        <v>25972</v>
      </c>
      <c r="J87" s="3222"/>
    </row>
    <row r="88" spans="1:10" ht="15.75" customHeight="1" thickBot="1">
      <c r="A88" s="3222">
        <v>81</v>
      </c>
      <c r="B88" s="3222" t="s">
        <v>25969</v>
      </c>
      <c r="C88" s="3223" t="s">
        <v>22599</v>
      </c>
      <c r="D88" s="3222" t="s">
        <v>23778</v>
      </c>
      <c r="E88" s="3222" t="s">
        <v>3337</v>
      </c>
      <c r="F88" s="3222" t="s">
        <v>6255</v>
      </c>
      <c r="G88" s="3222"/>
      <c r="H88" s="3222" t="str">
        <f t="shared" si="1"/>
        <v>Drawing</v>
      </c>
      <c r="I88" s="3222" t="s">
        <v>25970</v>
      </c>
      <c r="J88" s="3222"/>
    </row>
    <row r="89" spans="1:10" ht="15.75" customHeight="1" thickBot="1">
      <c r="A89" s="3222">
        <v>82</v>
      </c>
      <c r="B89" s="3222" t="s">
        <v>25967</v>
      </c>
      <c r="C89" s="3223" t="s">
        <v>22599</v>
      </c>
      <c r="D89" s="3222" t="s">
        <v>23778</v>
      </c>
      <c r="E89" s="3222" t="s">
        <v>3337</v>
      </c>
      <c r="F89" s="3222" t="s">
        <v>6255</v>
      </c>
      <c r="G89" s="3222"/>
      <c r="H89" s="3222" t="str">
        <f t="shared" si="1"/>
        <v>Drawing</v>
      </c>
      <c r="I89" s="3222" t="s">
        <v>25968</v>
      </c>
      <c r="J89" s="3222"/>
    </row>
    <row r="90" spans="1:10" ht="15.75" customHeight="1" thickBot="1">
      <c r="A90" s="3222">
        <v>83</v>
      </c>
      <c r="B90" s="3222" t="s">
        <v>25965</v>
      </c>
      <c r="C90" s="3223" t="s">
        <v>22599</v>
      </c>
      <c r="D90" s="3222" t="s">
        <v>23778</v>
      </c>
      <c r="E90" s="3222" t="s">
        <v>3337</v>
      </c>
      <c r="F90" s="3222" t="s">
        <v>6255</v>
      </c>
      <c r="G90" s="3222"/>
      <c r="H90" s="3222" t="str">
        <f t="shared" si="1"/>
        <v>Drawing</v>
      </c>
      <c r="I90" s="3222" t="s">
        <v>25966</v>
      </c>
      <c r="J90" s="3222"/>
    </row>
    <row r="91" spans="1:10" ht="15.75" customHeight="1" thickBot="1">
      <c r="A91" s="3222">
        <v>84</v>
      </c>
      <c r="B91" s="3222" t="s">
        <v>25963</v>
      </c>
      <c r="C91" s="3223" t="s">
        <v>22599</v>
      </c>
      <c r="D91" s="3222" t="s">
        <v>23778</v>
      </c>
      <c r="E91" s="3222" t="s">
        <v>3337</v>
      </c>
      <c r="F91" s="3222" t="s">
        <v>6255</v>
      </c>
      <c r="G91" s="3222"/>
      <c r="H91" s="3222" t="str">
        <f t="shared" si="1"/>
        <v>Drawing</v>
      </c>
      <c r="I91" s="3222" t="s">
        <v>25964</v>
      </c>
      <c r="J91" s="3222"/>
    </row>
    <row r="92" spans="1:10" ht="15.75" customHeight="1" thickBot="1">
      <c r="A92" s="3222">
        <v>85</v>
      </c>
      <c r="B92" s="3222" t="s">
        <v>25961</v>
      </c>
      <c r="C92" s="3223" t="s">
        <v>22599</v>
      </c>
      <c r="D92" s="3222" t="s">
        <v>23778</v>
      </c>
      <c r="E92" s="3222" t="s">
        <v>3337</v>
      </c>
      <c r="F92" s="3222" t="s">
        <v>6255</v>
      </c>
      <c r="G92" s="3222"/>
      <c r="H92" s="3222" t="str">
        <f t="shared" si="1"/>
        <v>Drawing</v>
      </c>
      <c r="I92" s="3222" t="s">
        <v>25962</v>
      </c>
      <c r="J92" s="3222"/>
    </row>
    <row r="93" spans="1:10" ht="15.75" customHeight="1" thickBot="1">
      <c r="A93" s="3222">
        <v>86</v>
      </c>
      <c r="B93" s="3222" t="s">
        <v>25959</v>
      </c>
      <c r="C93" s="3223" t="s">
        <v>22599</v>
      </c>
      <c r="D93" s="3222" t="s">
        <v>23778</v>
      </c>
      <c r="E93" s="3222" t="s">
        <v>3337</v>
      </c>
      <c r="F93" s="3222" t="s">
        <v>6255</v>
      </c>
      <c r="G93" s="3222"/>
      <c r="H93" s="3222" t="str">
        <f t="shared" si="1"/>
        <v>Drawing</v>
      </c>
      <c r="I93" s="3222" t="s">
        <v>25960</v>
      </c>
      <c r="J93" s="3222"/>
    </row>
    <row r="94" spans="1:10" ht="15.75" customHeight="1" thickBot="1">
      <c r="A94" s="3222">
        <v>87</v>
      </c>
      <c r="B94" s="3222" t="s">
        <v>25957</v>
      </c>
      <c r="C94" s="3223" t="s">
        <v>22599</v>
      </c>
      <c r="D94" s="3222" t="s">
        <v>23778</v>
      </c>
      <c r="E94" s="3222" t="s">
        <v>3337</v>
      </c>
      <c r="F94" s="3222" t="s">
        <v>6255</v>
      </c>
      <c r="G94" s="3222"/>
      <c r="H94" s="3222" t="str">
        <f t="shared" si="1"/>
        <v>Drawing</v>
      </c>
      <c r="I94" s="3222" t="s">
        <v>25958</v>
      </c>
      <c r="J94" s="3222"/>
    </row>
    <row r="95" spans="1:10" ht="15.75" customHeight="1" thickBot="1">
      <c r="A95" s="3222">
        <v>88</v>
      </c>
      <c r="B95" s="3222" t="s">
        <v>25955</v>
      </c>
      <c r="C95" s="3223" t="s">
        <v>22599</v>
      </c>
      <c r="D95" s="3222" t="s">
        <v>23778</v>
      </c>
      <c r="E95" s="3222" t="s">
        <v>3337</v>
      </c>
      <c r="F95" s="3222" t="s">
        <v>6255</v>
      </c>
      <c r="G95" s="3222"/>
      <c r="H95" s="3222" t="str">
        <f t="shared" si="1"/>
        <v>Drawing</v>
      </c>
      <c r="I95" s="3222" t="s">
        <v>25956</v>
      </c>
      <c r="J95" s="3222"/>
    </row>
    <row r="96" spans="1:10" ht="15.75" customHeight="1" thickBot="1">
      <c r="A96" s="3222">
        <v>89</v>
      </c>
      <c r="B96" s="3222" t="s">
        <v>25953</v>
      </c>
      <c r="C96" s="3223" t="s">
        <v>22599</v>
      </c>
      <c r="D96" s="3222" t="s">
        <v>23778</v>
      </c>
      <c r="E96" s="3222" t="s">
        <v>3337</v>
      </c>
      <c r="F96" s="3222" t="s">
        <v>6255</v>
      </c>
      <c r="G96" s="3222"/>
      <c r="H96" s="3222" t="str">
        <f t="shared" si="1"/>
        <v>Drawing</v>
      </c>
      <c r="I96" s="3222" t="s">
        <v>25954</v>
      </c>
      <c r="J96" s="3222"/>
    </row>
    <row r="97" spans="1:10" ht="15.75" customHeight="1" thickBot="1">
      <c r="A97" s="3222">
        <v>90</v>
      </c>
      <c r="B97" s="3222" t="s">
        <v>25951</v>
      </c>
      <c r="C97" s="3223" t="s">
        <v>22599</v>
      </c>
      <c r="D97" s="3222" t="s">
        <v>23778</v>
      </c>
      <c r="E97" s="3222" t="s">
        <v>3337</v>
      </c>
      <c r="F97" s="3222" t="s">
        <v>6255</v>
      </c>
      <c r="G97" s="3222"/>
      <c r="H97" s="3222" t="str">
        <f t="shared" si="1"/>
        <v>Drawing</v>
      </c>
      <c r="I97" s="3222" t="s">
        <v>25952</v>
      </c>
      <c r="J97" s="3222"/>
    </row>
    <row r="98" spans="1:10" ht="15.75" customHeight="1" thickBot="1">
      <c r="A98" s="3222">
        <v>91</v>
      </c>
      <c r="B98" s="3222" t="s">
        <v>25949</v>
      </c>
      <c r="C98" s="3223" t="s">
        <v>22599</v>
      </c>
      <c r="D98" s="3222" t="s">
        <v>23778</v>
      </c>
      <c r="E98" s="3222" t="s">
        <v>3337</v>
      </c>
      <c r="F98" s="3222" t="s">
        <v>6255</v>
      </c>
      <c r="G98" s="3222"/>
      <c r="H98" s="3222" t="str">
        <f t="shared" si="1"/>
        <v>Drawing</v>
      </c>
      <c r="I98" s="3222" t="s">
        <v>25950</v>
      </c>
      <c r="J98" s="3222"/>
    </row>
    <row r="99" spans="1:10" ht="15.75" customHeight="1" thickBot="1">
      <c r="A99" s="3222">
        <v>92</v>
      </c>
      <c r="B99" s="3222" t="s">
        <v>25947</v>
      </c>
      <c r="C99" s="3223" t="s">
        <v>971</v>
      </c>
      <c r="D99" s="3222" t="s">
        <v>25095</v>
      </c>
      <c r="E99" s="3222" t="s">
        <v>24130</v>
      </c>
      <c r="F99" s="3222" t="s">
        <v>6255</v>
      </c>
      <c r="G99" s="3222"/>
      <c r="H99" s="3222" t="str">
        <f t="shared" si="1"/>
        <v>Drawing</v>
      </c>
      <c r="I99" s="3222" t="s">
        <v>25948</v>
      </c>
      <c r="J99" s="3222"/>
    </row>
    <row r="100" spans="1:10" ht="15.75" customHeight="1" thickBot="1">
      <c r="A100" s="3222">
        <v>93</v>
      </c>
      <c r="B100" s="3222" t="s">
        <v>25945</v>
      </c>
      <c r="C100" s="3223" t="s">
        <v>22596</v>
      </c>
      <c r="D100" s="3222" t="s">
        <v>24131</v>
      </c>
      <c r="E100" s="3222" t="s">
        <v>24130</v>
      </c>
      <c r="F100" s="3222" t="s">
        <v>22877</v>
      </c>
      <c r="G100" s="3222"/>
      <c r="H100" s="3222" t="str">
        <f t="shared" si="1"/>
        <v>Drawing</v>
      </c>
      <c r="I100" s="3222" t="s">
        <v>25946</v>
      </c>
      <c r="J100" s="3222"/>
    </row>
    <row r="101" spans="1:10" ht="15.75" customHeight="1" thickBot="1">
      <c r="A101" s="3222">
        <v>94</v>
      </c>
      <c r="B101" s="3222" t="s">
        <v>25943</v>
      </c>
      <c r="C101" s="3223" t="s">
        <v>22599</v>
      </c>
      <c r="D101" s="3222" t="s">
        <v>24131</v>
      </c>
      <c r="E101" s="3222" t="s">
        <v>24130</v>
      </c>
      <c r="F101" s="3222" t="s">
        <v>22877</v>
      </c>
      <c r="G101" s="3222"/>
      <c r="H101" s="3222" t="str">
        <f t="shared" si="1"/>
        <v>Drawing</v>
      </c>
      <c r="I101" s="3222" t="s">
        <v>25944</v>
      </c>
      <c r="J101" s="3222"/>
    </row>
    <row r="102" spans="1:10" ht="15.75" customHeight="1" thickBot="1">
      <c r="A102" s="3222">
        <v>95</v>
      </c>
      <c r="B102" s="3222" t="s">
        <v>24132</v>
      </c>
      <c r="C102" s="3223" t="s">
        <v>22599</v>
      </c>
      <c r="D102" s="3222" t="s">
        <v>24131</v>
      </c>
      <c r="E102" s="3222" t="s">
        <v>24130</v>
      </c>
      <c r="F102" s="3222" t="s">
        <v>22877</v>
      </c>
      <c r="G102" s="3222"/>
      <c r="H102" s="3222" t="str">
        <f t="shared" si="1"/>
        <v>Drawing</v>
      </c>
      <c r="I102" s="3222" t="s">
        <v>25942</v>
      </c>
      <c r="J102" s="3222"/>
    </row>
    <row r="103" spans="1:10" ht="15.75" customHeight="1" thickBot="1">
      <c r="A103" s="3222">
        <v>96</v>
      </c>
      <c r="B103" s="3222" t="s">
        <v>25940</v>
      </c>
      <c r="C103" s="3223" t="s">
        <v>22599</v>
      </c>
      <c r="D103" s="3222" t="s">
        <v>5201</v>
      </c>
      <c r="E103" s="3222" t="s">
        <v>1723</v>
      </c>
      <c r="F103" s="3222" t="s">
        <v>6255</v>
      </c>
      <c r="G103" s="3222" t="s">
        <v>22848</v>
      </c>
      <c r="H103" s="3222" t="str">
        <f t="shared" si="1"/>
        <v>Drawing</v>
      </c>
      <c r="I103" s="3222" t="s">
        <v>25941</v>
      </c>
      <c r="J103" s="3222"/>
    </row>
    <row r="104" spans="1:10" ht="15.75" customHeight="1" thickBot="1">
      <c r="A104" s="3222">
        <v>97</v>
      </c>
      <c r="B104" s="3222" t="s">
        <v>25938</v>
      </c>
      <c r="C104" s="3223" t="s">
        <v>22596</v>
      </c>
      <c r="D104" s="3222" t="s">
        <v>5201</v>
      </c>
      <c r="E104" s="3222" t="s">
        <v>1723</v>
      </c>
      <c r="F104" s="3222" t="s">
        <v>6255</v>
      </c>
      <c r="G104" s="3222" t="s">
        <v>22848</v>
      </c>
      <c r="H104" s="3222" t="str">
        <f t="shared" si="1"/>
        <v>Drawing</v>
      </c>
      <c r="I104" s="3222" t="s">
        <v>25939</v>
      </c>
      <c r="J104" s="3222"/>
    </row>
    <row r="105" spans="1:10" ht="15.75" customHeight="1" thickBot="1">
      <c r="A105" s="3222">
        <v>98</v>
      </c>
      <c r="B105" s="3222" t="s">
        <v>25936</v>
      </c>
      <c r="C105" s="3223" t="s">
        <v>22596</v>
      </c>
      <c r="D105" s="3222" t="s">
        <v>5201</v>
      </c>
      <c r="E105" s="3222" t="s">
        <v>1723</v>
      </c>
      <c r="F105" s="3222" t="s">
        <v>6255</v>
      </c>
      <c r="G105" s="3222" t="s">
        <v>22848</v>
      </c>
      <c r="H105" s="3222" t="str">
        <f t="shared" si="1"/>
        <v>Drawing</v>
      </c>
      <c r="I105" s="3222" t="s">
        <v>25937</v>
      </c>
      <c r="J105" s="3222"/>
    </row>
    <row r="106" spans="1:10" ht="15.75" customHeight="1" thickBot="1">
      <c r="A106" s="3222">
        <v>99</v>
      </c>
      <c r="B106" s="3222" t="s">
        <v>25934</v>
      </c>
      <c r="C106" s="3223" t="s">
        <v>22599</v>
      </c>
      <c r="D106" s="3222" t="s">
        <v>5201</v>
      </c>
      <c r="E106" s="3222" t="s">
        <v>1723</v>
      </c>
      <c r="F106" s="3222" t="s">
        <v>6255</v>
      </c>
      <c r="G106" s="3222"/>
      <c r="H106" s="3222" t="str">
        <f t="shared" si="1"/>
        <v>Drawing</v>
      </c>
      <c r="I106" s="3222" t="s">
        <v>25935</v>
      </c>
      <c r="J106" s="3222"/>
    </row>
    <row r="107" spans="1:10" ht="15.75" customHeight="1" thickBot="1">
      <c r="A107" s="3222">
        <v>100</v>
      </c>
      <c r="B107" s="3222" t="s">
        <v>25932</v>
      </c>
      <c r="C107" s="3223" t="s">
        <v>22596</v>
      </c>
      <c r="D107" s="3222" t="s">
        <v>5201</v>
      </c>
      <c r="E107" s="3222" t="s">
        <v>1723</v>
      </c>
      <c r="F107" s="3222" t="s">
        <v>6255</v>
      </c>
      <c r="G107" s="3222" t="s">
        <v>22848</v>
      </c>
      <c r="H107" s="3222" t="str">
        <f t="shared" si="1"/>
        <v>Drawing</v>
      </c>
      <c r="I107" s="3222" t="s">
        <v>25933</v>
      </c>
      <c r="J107" s="3222"/>
    </row>
    <row r="108" spans="1:10" ht="15.75" customHeight="1" thickBot="1">
      <c r="A108" s="3222">
        <v>101</v>
      </c>
      <c r="B108" s="3222" t="s">
        <v>25930</v>
      </c>
      <c r="C108" s="3223" t="s">
        <v>22599</v>
      </c>
      <c r="D108" s="3222" t="s">
        <v>5201</v>
      </c>
      <c r="E108" s="3222" t="s">
        <v>1723</v>
      </c>
      <c r="F108" s="3222" t="s">
        <v>6255</v>
      </c>
      <c r="G108" s="3222" t="s">
        <v>22848</v>
      </c>
      <c r="H108" s="3222" t="str">
        <f t="shared" si="1"/>
        <v>Drawing</v>
      </c>
      <c r="I108" s="3222" t="s">
        <v>25931</v>
      </c>
      <c r="J108" s="3222"/>
    </row>
    <row r="109" spans="1:10" ht="15.75" customHeight="1" thickBot="1">
      <c r="A109" s="3222">
        <v>102</v>
      </c>
      <c r="B109" s="3222" t="s">
        <v>25928</v>
      </c>
      <c r="C109" s="3223" t="s">
        <v>971</v>
      </c>
      <c r="D109" s="3222" t="s">
        <v>23640</v>
      </c>
      <c r="E109" s="3222" t="s">
        <v>3336</v>
      </c>
      <c r="F109" s="3222" t="s">
        <v>6255</v>
      </c>
      <c r="G109" s="3222" t="s">
        <v>22848</v>
      </c>
      <c r="H109" s="3222" t="str">
        <f t="shared" si="1"/>
        <v>Drawing</v>
      </c>
      <c r="I109" s="3222" t="s">
        <v>25929</v>
      </c>
      <c r="J109" s="3222"/>
    </row>
    <row r="110" spans="1:10" ht="15.75" customHeight="1" thickBot="1">
      <c r="A110" s="3222">
        <v>103</v>
      </c>
      <c r="B110" s="3222" t="s">
        <v>25926</v>
      </c>
      <c r="C110" s="3223" t="s">
        <v>971</v>
      </c>
      <c r="D110" s="3222" t="s">
        <v>23640</v>
      </c>
      <c r="E110" s="3222" t="s">
        <v>3336</v>
      </c>
      <c r="F110" s="3222" t="s">
        <v>6255</v>
      </c>
      <c r="G110" s="3222" t="s">
        <v>22848</v>
      </c>
      <c r="H110" s="3222" t="str">
        <f t="shared" si="1"/>
        <v>Drawing</v>
      </c>
      <c r="I110" s="3222" t="s">
        <v>25927</v>
      </c>
      <c r="J110" s="3222"/>
    </row>
    <row r="111" spans="1:10" ht="15.75" customHeight="1" thickBot="1">
      <c r="A111" s="3222">
        <v>104</v>
      </c>
      <c r="B111" s="3222" t="s">
        <v>25924</v>
      </c>
      <c r="C111" s="3223" t="s">
        <v>971</v>
      </c>
      <c r="D111" s="3222" t="s">
        <v>23640</v>
      </c>
      <c r="E111" s="3222" t="s">
        <v>3336</v>
      </c>
      <c r="F111" s="3222" t="s">
        <v>6255</v>
      </c>
      <c r="G111" s="3222" t="s">
        <v>22848</v>
      </c>
      <c r="H111" s="3222" t="str">
        <f t="shared" si="1"/>
        <v>Drawing</v>
      </c>
      <c r="I111" s="3222" t="s">
        <v>25925</v>
      </c>
      <c r="J111" s="3222"/>
    </row>
    <row r="112" spans="1:10" ht="15.75" customHeight="1" thickBot="1">
      <c r="A112" s="3222">
        <v>105</v>
      </c>
      <c r="B112" s="3222" t="s">
        <v>25922</v>
      </c>
      <c r="C112" s="3223" t="s">
        <v>22599</v>
      </c>
      <c r="D112" s="3222" t="s">
        <v>23640</v>
      </c>
      <c r="E112" s="3222" t="s">
        <v>3336</v>
      </c>
      <c r="F112" s="3222" t="s">
        <v>6255</v>
      </c>
      <c r="G112" s="3222" t="s">
        <v>22848</v>
      </c>
      <c r="H112" s="3222" t="str">
        <f t="shared" si="1"/>
        <v>Drawing</v>
      </c>
      <c r="I112" s="3222" t="s">
        <v>25923</v>
      </c>
      <c r="J112" s="3222"/>
    </row>
    <row r="113" spans="1:10" ht="15.75" customHeight="1" thickBot="1">
      <c r="A113" s="3222">
        <v>106</v>
      </c>
      <c r="B113" s="3222" t="s">
        <v>25920</v>
      </c>
      <c r="C113" s="3223" t="s">
        <v>22599</v>
      </c>
      <c r="D113" s="3222" t="s">
        <v>23640</v>
      </c>
      <c r="E113" s="3222" t="s">
        <v>3336</v>
      </c>
      <c r="F113" s="3222" t="s">
        <v>6255</v>
      </c>
      <c r="G113" s="3222" t="s">
        <v>22848</v>
      </c>
      <c r="H113" s="3222" t="str">
        <f t="shared" si="1"/>
        <v>Drawing</v>
      </c>
      <c r="I113" s="3222" t="s">
        <v>25921</v>
      </c>
      <c r="J113" s="3222"/>
    </row>
    <row r="114" spans="1:10" ht="15.75" customHeight="1" thickBot="1">
      <c r="A114" s="3222">
        <v>107</v>
      </c>
      <c r="B114" s="3222" t="s">
        <v>25918</v>
      </c>
      <c r="C114" s="3223" t="s">
        <v>22599</v>
      </c>
      <c r="D114" s="3222" t="s">
        <v>23640</v>
      </c>
      <c r="E114" s="3222" t="s">
        <v>3336</v>
      </c>
      <c r="F114" s="3222" t="s">
        <v>6255</v>
      </c>
      <c r="G114" s="3222" t="s">
        <v>22848</v>
      </c>
      <c r="H114" s="3222" t="str">
        <f t="shared" si="1"/>
        <v>Drawing</v>
      </c>
      <c r="I114" s="3222" t="s">
        <v>25919</v>
      </c>
      <c r="J114" s="3222"/>
    </row>
    <row r="115" spans="1:10" ht="15.75" customHeight="1" thickBot="1">
      <c r="A115" s="3222">
        <v>108</v>
      </c>
      <c r="B115" s="3222" t="s">
        <v>25916</v>
      </c>
      <c r="C115" s="3223" t="s">
        <v>22599</v>
      </c>
      <c r="D115" s="3222" t="s">
        <v>23640</v>
      </c>
      <c r="E115" s="3222" t="s">
        <v>3336</v>
      </c>
      <c r="F115" s="3222" t="s">
        <v>6255</v>
      </c>
      <c r="G115" s="3222" t="s">
        <v>22848</v>
      </c>
      <c r="H115" s="3222" t="str">
        <f t="shared" si="1"/>
        <v>Drawing</v>
      </c>
      <c r="I115" s="3222" t="s">
        <v>25917</v>
      </c>
      <c r="J115" s="3222"/>
    </row>
    <row r="116" spans="1:10" ht="15.75" customHeight="1" thickBot="1">
      <c r="A116" s="3222">
        <v>109</v>
      </c>
      <c r="B116" s="3222" t="s">
        <v>25914</v>
      </c>
      <c r="C116" s="3223" t="s">
        <v>22599</v>
      </c>
      <c r="D116" s="3222" t="s">
        <v>23640</v>
      </c>
      <c r="E116" s="3222" t="s">
        <v>3336</v>
      </c>
      <c r="F116" s="3222" t="s">
        <v>6255</v>
      </c>
      <c r="G116" s="3222" t="s">
        <v>22848</v>
      </c>
      <c r="H116" s="3222" t="str">
        <f t="shared" si="1"/>
        <v>Drawing</v>
      </c>
      <c r="I116" s="3222" t="s">
        <v>25915</v>
      </c>
      <c r="J116" s="3222"/>
    </row>
    <row r="117" spans="1:10" ht="15.75" customHeight="1" thickBot="1">
      <c r="A117" s="3222">
        <v>110</v>
      </c>
      <c r="B117" s="3222" t="s">
        <v>25912</v>
      </c>
      <c r="C117" s="3223" t="s">
        <v>22599</v>
      </c>
      <c r="D117" s="3222" t="s">
        <v>23640</v>
      </c>
      <c r="E117" s="3222" t="s">
        <v>3336</v>
      </c>
      <c r="F117" s="3222" t="s">
        <v>6255</v>
      </c>
      <c r="G117" s="3222" t="s">
        <v>22848</v>
      </c>
      <c r="H117" s="3222" t="str">
        <f t="shared" si="1"/>
        <v>Drawing</v>
      </c>
      <c r="I117" s="3222" t="s">
        <v>25913</v>
      </c>
      <c r="J117" s="3222"/>
    </row>
    <row r="118" spans="1:10" ht="15.75" customHeight="1" thickBot="1">
      <c r="A118" s="3222">
        <v>111</v>
      </c>
      <c r="B118" s="3222" t="s">
        <v>25910</v>
      </c>
      <c r="C118" s="3223" t="s">
        <v>22599</v>
      </c>
      <c r="D118" s="3222" t="s">
        <v>23640</v>
      </c>
      <c r="E118" s="3222" t="s">
        <v>3336</v>
      </c>
      <c r="F118" s="3222" t="s">
        <v>6255</v>
      </c>
      <c r="G118" s="3222" t="s">
        <v>22848</v>
      </c>
      <c r="H118" s="3222" t="str">
        <f t="shared" si="1"/>
        <v>Drawing</v>
      </c>
      <c r="I118" s="3222" t="s">
        <v>25911</v>
      </c>
      <c r="J118" s="3222"/>
    </row>
    <row r="119" spans="1:10" ht="15.75" customHeight="1" thickBot="1">
      <c r="A119" s="3222">
        <v>112</v>
      </c>
      <c r="B119" s="3222" t="s">
        <v>25908</v>
      </c>
      <c r="C119" s="3223" t="s">
        <v>22599</v>
      </c>
      <c r="D119" s="3222" t="s">
        <v>23640</v>
      </c>
      <c r="E119" s="3222" t="s">
        <v>3336</v>
      </c>
      <c r="F119" s="3222" t="s">
        <v>6255</v>
      </c>
      <c r="G119" s="3222" t="s">
        <v>22848</v>
      </c>
      <c r="H119" s="3222" t="str">
        <f t="shared" si="1"/>
        <v>Drawing</v>
      </c>
      <c r="I119" s="3222" t="s">
        <v>25909</v>
      </c>
      <c r="J119" s="3222"/>
    </row>
    <row r="120" spans="1:10" ht="15.75" customHeight="1" thickBot="1">
      <c r="A120" s="3222">
        <v>113</v>
      </c>
      <c r="B120" s="3222" t="s">
        <v>25906</v>
      </c>
      <c r="C120" s="3223" t="s">
        <v>22599</v>
      </c>
      <c r="D120" s="3222" t="s">
        <v>23640</v>
      </c>
      <c r="E120" s="3222" t="s">
        <v>3336</v>
      </c>
      <c r="F120" s="3222" t="s">
        <v>6255</v>
      </c>
      <c r="G120" s="3222" t="s">
        <v>22848</v>
      </c>
      <c r="H120" s="3222" t="str">
        <f t="shared" si="1"/>
        <v>Drawing</v>
      </c>
      <c r="I120" s="3222" t="s">
        <v>25907</v>
      </c>
      <c r="J120" s="3222"/>
    </row>
    <row r="121" spans="1:10" ht="15.75" customHeight="1" thickBot="1">
      <c r="A121" s="3222">
        <v>114</v>
      </c>
      <c r="B121" s="3222" t="s">
        <v>25904</v>
      </c>
      <c r="C121" s="3223" t="s">
        <v>22599</v>
      </c>
      <c r="D121" s="3222" t="s">
        <v>23640</v>
      </c>
      <c r="E121" s="3222" t="s">
        <v>3336</v>
      </c>
      <c r="F121" s="3222" t="s">
        <v>6255</v>
      </c>
      <c r="G121" s="3222" t="s">
        <v>22848</v>
      </c>
      <c r="H121" s="3222" t="str">
        <f t="shared" si="1"/>
        <v>Drawing</v>
      </c>
      <c r="I121" s="3222" t="s">
        <v>25905</v>
      </c>
      <c r="J121" s="3222"/>
    </row>
    <row r="122" spans="1:10" ht="15.75" customHeight="1" thickBot="1">
      <c r="A122" s="3222">
        <v>115</v>
      </c>
      <c r="B122" s="3222" t="s">
        <v>25902</v>
      </c>
      <c r="C122" s="3223" t="s">
        <v>22599</v>
      </c>
      <c r="D122" s="3222" t="s">
        <v>23640</v>
      </c>
      <c r="E122" s="3222" t="s">
        <v>3336</v>
      </c>
      <c r="F122" s="3222" t="s">
        <v>6255</v>
      </c>
      <c r="G122" s="3222" t="s">
        <v>22848</v>
      </c>
      <c r="H122" s="3222" t="str">
        <f t="shared" si="1"/>
        <v>Drawing</v>
      </c>
      <c r="I122" s="3222" t="s">
        <v>25903</v>
      </c>
      <c r="J122" s="3222"/>
    </row>
    <row r="123" spans="1:10" ht="15.75" customHeight="1" thickBot="1">
      <c r="A123" s="3222">
        <v>116</v>
      </c>
      <c r="B123" s="3222" t="s">
        <v>25900</v>
      </c>
      <c r="C123" s="3223" t="s">
        <v>22599</v>
      </c>
      <c r="D123" s="3222" t="s">
        <v>23640</v>
      </c>
      <c r="E123" s="3222" t="s">
        <v>3336</v>
      </c>
      <c r="F123" s="3222" t="s">
        <v>6255</v>
      </c>
      <c r="G123" s="3222" t="s">
        <v>22848</v>
      </c>
      <c r="H123" s="3222" t="str">
        <f t="shared" si="1"/>
        <v>Drawing</v>
      </c>
      <c r="I123" s="3222" t="s">
        <v>25901</v>
      </c>
      <c r="J123" s="3222"/>
    </row>
    <row r="124" spans="1:10" ht="15.75" customHeight="1" thickBot="1">
      <c r="A124" s="3222">
        <v>117</v>
      </c>
      <c r="B124" s="3222" t="s">
        <v>25898</v>
      </c>
      <c r="C124" s="3223" t="s">
        <v>22599</v>
      </c>
      <c r="D124" s="3222" t="s">
        <v>23640</v>
      </c>
      <c r="E124" s="3222" t="s">
        <v>3336</v>
      </c>
      <c r="F124" s="3222" t="s">
        <v>6255</v>
      </c>
      <c r="G124" s="3222" t="s">
        <v>22848</v>
      </c>
      <c r="H124" s="3222" t="str">
        <f t="shared" si="1"/>
        <v>Drawing</v>
      </c>
      <c r="I124" s="3222" t="s">
        <v>25899</v>
      </c>
      <c r="J124" s="3222"/>
    </row>
    <row r="125" spans="1:10" ht="15.75" customHeight="1" thickBot="1">
      <c r="A125" s="3222">
        <v>118</v>
      </c>
      <c r="B125" s="3222" t="s">
        <v>25896</v>
      </c>
      <c r="C125" s="3223" t="s">
        <v>22599</v>
      </c>
      <c r="D125" s="3222" t="s">
        <v>23640</v>
      </c>
      <c r="E125" s="3222" t="s">
        <v>3336</v>
      </c>
      <c r="F125" s="3222" t="s">
        <v>6255</v>
      </c>
      <c r="G125" s="3222" t="s">
        <v>22848</v>
      </c>
      <c r="H125" s="3222" t="str">
        <f t="shared" si="1"/>
        <v>Drawing</v>
      </c>
      <c r="I125" s="3222" t="s">
        <v>25897</v>
      </c>
      <c r="J125" s="3222"/>
    </row>
    <row r="126" spans="1:10" ht="15.75" customHeight="1" thickBot="1">
      <c r="A126" s="3222">
        <v>119</v>
      </c>
      <c r="B126" s="3222" t="s">
        <v>25894</v>
      </c>
      <c r="C126" s="3223" t="s">
        <v>22599</v>
      </c>
      <c r="D126" s="3222" t="s">
        <v>23640</v>
      </c>
      <c r="E126" s="3222" t="s">
        <v>3336</v>
      </c>
      <c r="F126" s="3222" t="s">
        <v>6255</v>
      </c>
      <c r="G126" s="3222" t="s">
        <v>22848</v>
      </c>
      <c r="H126" s="3222" t="str">
        <f t="shared" si="1"/>
        <v>Drawing</v>
      </c>
      <c r="I126" s="3222" t="s">
        <v>25895</v>
      </c>
      <c r="J126" s="3222"/>
    </row>
    <row r="127" spans="1:10" ht="15.75" customHeight="1" thickBot="1">
      <c r="A127" s="3222">
        <v>120</v>
      </c>
      <c r="B127" s="3222" t="s">
        <v>25892</v>
      </c>
      <c r="C127" s="3223" t="s">
        <v>22599</v>
      </c>
      <c r="D127" s="3222" t="s">
        <v>23640</v>
      </c>
      <c r="E127" s="3222" t="s">
        <v>3336</v>
      </c>
      <c r="F127" s="3222" t="s">
        <v>6255</v>
      </c>
      <c r="G127" s="3222" t="s">
        <v>22848</v>
      </c>
      <c r="H127" s="3222" t="str">
        <f t="shared" si="1"/>
        <v>Drawing</v>
      </c>
      <c r="I127" s="3222" t="s">
        <v>25893</v>
      </c>
      <c r="J127" s="3222"/>
    </row>
    <row r="128" spans="1:10" ht="15.75" customHeight="1" thickBot="1">
      <c r="A128" s="3222">
        <v>121</v>
      </c>
      <c r="B128" s="3222" t="s">
        <v>25890</v>
      </c>
      <c r="C128" s="3223" t="s">
        <v>22599</v>
      </c>
      <c r="D128" s="3222" t="s">
        <v>23640</v>
      </c>
      <c r="E128" s="3222" t="s">
        <v>3336</v>
      </c>
      <c r="F128" s="3222" t="s">
        <v>6255</v>
      </c>
      <c r="G128" s="3222" t="s">
        <v>22848</v>
      </c>
      <c r="H128" s="3222" t="str">
        <f t="shared" si="1"/>
        <v>Drawing</v>
      </c>
      <c r="I128" s="3222" t="s">
        <v>25891</v>
      </c>
      <c r="J128" s="3222"/>
    </row>
    <row r="129" spans="1:10" ht="15.75" customHeight="1" thickBot="1">
      <c r="A129" s="3222">
        <v>122</v>
      </c>
      <c r="B129" s="3222" t="s">
        <v>25888</v>
      </c>
      <c r="C129" s="3223" t="s">
        <v>22599</v>
      </c>
      <c r="D129" s="3222" t="s">
        <v>23640</v>
      </c>
      <c r="E129" s="3222" t="s">
        <v>3336</v>
      </c>
      <c r="F129" s="3222" t="s">
        <v>6255</v>
      </c>
      <c r="G129" s="3222" t="s">
        <v>22848</v>
      </c>
      <c r="H129" s="3222" t="str">
        <f t="shared" si="1"/>
        <v>Drawing</v>
      </c>
      <c r="I129" s="3222" t="s">
        <v>25889</v>
      </c>
      <c r="J129" s="3222"/>
    </row>
    <row r="130" spans="1:10" ht="15.75" customHeight="1" thickBot="1">
      <c r="A130" s="3222">
        <v>123</v>
      </c>
      <c r="B130" s="3222" t="s">
        <v>25886</v>
      </c>
      <c r="C130" s="3223" t="s">
        <v>22599</v>
      </c>
      <c r="D130" s="3222" t="s">
        <v>23640</v>
      </c>
      <c r="E130" s="3222" t="s">
        <v>3336</v>
      </c>
      <c r="F130" s="3222" t="s">
        <v>6255</v>
      </c>
      <c r="G130" s="3222" t="s">
        <v>22848</v>
      </c>
      <c r="H130" s="3222" t="str">
        <f t="shared" si="1"/>
        <v>Drawing</v>
      </c>
      <c r="I130" s="3222" t="s">
        <v>25887</v>
      </c>
      <c r="J130" s="3222"/>
    </row>
    <row r="131" spans="1:10" ht="15.75" customHeight="1" thickBot="1">
      <c r="A131" s="3222">
        <v>124</v>
      </c>
      <c r="B131" s="3222" t="s">
        <v>25884</v>
      </c>
      <c r="C131" s="3223" t="s">
        <v>22599</v>
      </c>
      <c r="D131" s="3222" t="s">
        <v>23640</v>
      </c>
      <c r="E131" s="3222" t="s">
        <v>3336</v>
      </c>
      <c r="F131" s="3222" t="s">
        <v>6255</v>
      </c>
      <c r="G131" s="3222" t="s">
        <v>22848</v>
      </c>
      <c r="H131" s="3222" t="str">
        <f t="shared" si="1"/>
        <v>Drawing</v>
      </c>
      <c r="I131" s="3222" t="s">
        <v>25885</v>
      </c>
      <c r="J131" s="3222"/>
    </row>
    <row r="132" spans="1:10" ht="15.75" customHeight="1" thickBot="1">
      <c r="A132" s="3222">
        <v>125</v>
      </c>
      <c r="B132" s="3222" t="s">
        <v>25882</v>
      </c>
      <c r="C132" s="3223" t="s">
        <v>22599</v>
      </c>
      <c r="D132" s="3222" t="s">
        <v>23640</v>
      </c>
      <c r="E132" s="3222" t="s">
        <v>3336</v>
      </c>
      <c r="F132" s="3222" t="s">
        <v>6255</v>
      </c>
      <c r="G132" s="3222" t="s">
        <v>22848</v>
      </c>
      <c r="H132" s="3222" t="str">
        <f t="shared" si="1"/>
        <v>Drawing</v>
      </c>
      <c r="I132" s="3222" t="s">
        <v>25883</v>
      </c>
      <c r="J132" s="3222"/>
    </row>
    <row r="133" spans="1:10" ht="15.75" customHeight="1" thickBot="1">
      <c r="A133" s="3222">
        <v>126</v>
      </c>
      <c r="B133" s="3222" t="s">
        <v>25880</v>
      </c>
      <c r="C133" s="3223" t="s">
        <v>22599</v>
      </c>
      <c r="D133" s="3222" t="s">
        <v>23640</v>
      </c>
      <c r="E133" s="3222" t="s">
        <v>3336</v>
      </c>
      <c r="F133" s="3222" t="s">
        <v>6255</v>
      </c>
      <c r="G133" s="3222" t="s">
        <v>22848</v>
      </c>
      <c r="H133" s="3222" t="str">
        <f t="shared" si="1"/>
        <v>Drawing</v>
      </c>
      <c r="I133" s="3222" t="s">
        <v>25881</v>
      </c>
      <c r="J133" s="3222"/>
    </row>
    <row r="134" spans="1:10" ht="15.75" customHeight="1" thickBot="1">
      <c r="A134" s="3222">
        <v>127</v>
      </c>
      <c r="B134" s="3222" t="s">
        <v>25878</v>
      </c>
      <c r="C134" s="3223" t="s">
        <v>22599</v>
      </c>
      <c r="D134" s="3222" t="s">
        <v>23640</v>
      </c>
      <c r="E134" s="3222" t="s">
        <v>3336</v>
      </c>
      <c r="F134" s="3222" t="s">
        <v>6255</v>
      </c>
      <c r="G134" s="3222" t="s">
        <v>22848</v>
      </c>
      <c r="H134" s="3222" t="str">
        <f t="shared" si="1"/>
        <v>Drawing</v>
      </c>
      <c r="I134" s="3222" t="s">
        <v>25879</v>
      </c>
      <c r="J134" s="3222"/>
    </row>
    <row r="135" spans="1:10" ht="15.75" customHeight="1" thickBot="1">
      <c r="A135" s="3222">
        <v>128</v>
      </c>
      <c r="B135" s="3222" t="s">
        <v>25876</v>
      </c>
      <c r="C135" s="3223" t="s">
        <v>22599</v>
      </c>
      <c r="D135" s="3222" t="s">
        <v>23640</v>
      </c>
      <c r="E135" s="3222" t="s">
        <v>3336</v>
      </c>
      <c r="F135" s="3222" t="s">
        <v>6255</v>
      </c>
      <c r="G135" s="3222" t="s">
        <v>22848</v>
      </c>
      <c r="H135" s="3222" t="str">
        <f t="shared" si="1"/>
        <v>Drawing</v>
      </c>
      <c r="I135" s="3222" t="s">
        <v>25877</v>
      </c>
      <c r="J135" s="3222"/>
    </row>
    <row r="136" spans="1:10" ht="15.75" customHeight="1" thickBot="1">
      <c r="A136" s="3222">
        <v>129</v>
      </c>
      <c r="B136" s="3222" t="s">
        <v>25874</v>
      </c>
      <c r="C136" s="3223" t="s">
        <v>22599</v>
      </c>
      <c r="D136" s="3222" t="s">
        <v>23640</v>
      </c>
      <c r="E136" s="3222" t="s">
        <v>3336</v>
      </c>
      <c r="F136" s="3222" t="s">
        <v>6255</v>
      </c>
      <c r="G136" s="3222" t="s">
        <v>22848</v>
      </c>
      <c r="H136" s="3222" t="str">
        <f t="shared" ref="H136:H199" si="2">HYPERLINK("\\CAD-PC\1Data\3.Documentation\Isometric DWG MHI\" &amp; I136 &amp; ".pdf", "Drawing")</f>
        <v>Drawing</v>
      </c>
      <c r="I136" s="3222" t="s">
        <v>25875</v>
      </c>
      <c r="J136" s="3222"/>
    </row>
    <row r="137" spans="1:10" ht="15.75" customHeight="1" thickBot="1">
      <c r="A137" s="3222">
        <v>130</v>
      </c>
      <c r="B137" s="3222" t="s">
        <v>25872</v>
      </c>
      <c r="C137" s="3223" t="s">
        <v>22599</v>
      </c>
      <c r="D137" s="3222" t="s">
        <v>23640</v>
      </c>
      <c r="E137" s="3222" t="s">
        <v>3336</v>
      </c>
      <c r="F137" s="3222" t="s">
        <v>6255</v>
      </c>
      <c r="G137" s="3222" t="s">
        <v>22848</v>
      </c>
      <c r="H137" s="3222" t="str">
        <f t="shared" si="2"/>
        <v>Drawing</v>
      </c>
      <c r="I137" s="3222" t="s">
        <v>25873</v>
      </c>
      <c r="J137" s="3222"/>
    </row>
    <row r="138" spans="1:10" ht="15.75" customHeight="1" thickBot="1">
      <c r="A138" s="3222">
        <v>131</v>
      </c>
      <c r="B138" s="3222" t="s">
        <v>25870</v>
      </c>
      <c r="C138" s="3223" t="s">
        <v>22599</v>
      </c>
      <c r="D138" s="3222" t="s">
        <v>5201</v>
      </c>
      <c r="E138" s="3222" t="s">
        <v>1723</v>
      </c>
      <c r="F138" s="3222" t="s">
        <v>6255</v>
      </c>
      <c r="G138" s="3222" t="s">
        <v>22966</v>
      </c>
      <c r="H138" s="3222" t="str">
        <f t="shared" si="2"/>
        <v>Drawing</v>
      </c>
      <c r="I138" s="3222" t="s">
        <v>25871</v>
      </c>
      <c r="J138" s="3222"/>
    </row>
    <row r="139" spans="1:10" ht="15.75" customHeight="1" thickBot="1">
      <c r="A139" s="3222">
        <v>132</v>
      </c>
      <c r="B139" s="3222" t="s">
        <v>25868</v>
      </c>
      <c r="C139" s="3223" t="s">
        <v>22599</v>
      </c>
      <c r="D139" s="3222" t="s">
        <v>5201</v>
      </c>
      <c r="E139" s="3222" t="s">
        <v>1723</v>
      </c>
      <c r="F139" s="3222" t="s">
        <v>6255</v>
      </c>
      <c r="G139" s="3222" t="s">
        <v>22848</v>
      </c>
      <c r="H139" s="3222" t="str">
        <f t="shared" si="2"/>
        <v>Drawing</v>
      </c>
      <c r="I139" s="3222" t="s">
        <v>25869</v>
      </c>
      <c r="J139" s="3222"/>
    </row>
    <row r="140" spans="1:10" ht="15.75" customHeight="1" thickBot="1">
      <c r="A140" s="3222">
        <v>133</v>
      </c>
      <c r="B140" s="3222" t="s">
        <v>25866</v>
      </c>
      <c r="C140" s="3223" t="s">
        <v>22599</v>
      </c>
      <c r="D140" s="3222" t="s">
        <v>5201</v>
      </c>
      <c r="E140" s="3222" t="s">
        <v>1723</v>
      </c>
      <c r="F140" s="3222" t="s">
        <v>6255</v>
      </c>
      <c r="G140" s="3222" t="s">
        <v>22848</v>
      </c>
      <c r="H140" s="3222" t="str">
        <f t="shared" si="2"/>
        <v>Drawing</v>
      </c>
      <c r="I140" s="3222" t="s">
        <v>25867</v>
      </c>
      <c r="J140" s="3222"/>
    </row>
    <row r="141" spans="1:10" ht="15.75" customHeight="1" thickBot="1">
      <c r="A141" s="3222">
        <v>134</v>
      </c>
      <c r="B141" s="3222" t="s">
        <v>25864</v>
      </c>
      <c r="C141" s="3223" t="s">
        <v>971</v>
      </c>
      <c r="D141" s="3222" t="s">
        <v>5201</v>
      </c>
      <c r="E141" s="3222" t="s">
        <v>1723</v>
      </c>
      <c r="F141" s="3222" t="s">
        <v>6255</v>
      </c>
      <c r="G141" s="3222" t="s">
        <v>22848</v>
      </c>
      <c r="H141" s="3222" t="str">
        <f t="shared" si="2"/>
        <v>Drawing</v>
      </c>
      <c r="I141" s="3222" t="s">
        <v>25865</v>
      </c>
      <c r="J141" s="3222"/>
    </row>
    <row r="142" spans="1:10" ht="15.75" customHeight="1" thickBot="1">
      <c r="A142" s="3222">
        <v>135</v>
      </c>
      <c r="B142" s="3222" t="s">
        <v>25853</v>
      </c>
      <c r="C142" s="3223" t="s">
        <v>22596</v>
      </c>
      <c r="D142" s="3222" t="s">
        <v>5201</v>
      </c>
      <c r="E142" s="3222" t="s">
        <v>1723</v>
      </c>
      <c r="F142" s="3222" t="s">
        <v>6255</v>
      </c>
      <c r="G142" s="3222" t="s">
        <v>22848</v>
      </c>
      <c r="H142" s="3222" t="str">
        <f t="shared" si="2"/>
        <v>Drawing</v>
      </c>
      <c r="I142" s="3222" t="s">
        <v>25863</v>
      </c>
      <c r="J142" s="3222"/>
    </row>
    <row r="143" spans="1:10" ht="15.75" customHeight="1" thickBot="1">
      <c r="A143" s="3222">
        <v>136</v>
      </c>
      <c r="B143" s="3222" t="s">
        <v>25861</v>
      </c>
      <c r="C143" s="3223" t="s">
        <v>22596</v>
      </c>
      <c r="D143" s="3222" t="s">
        <v>5201</v>
      </c>
      <c r="E143" s="3222" t="s">
        <v>1723</v>
      </c>
      <c r="F143" s="3222" t="s">
        <v>6255</v>
      </c>
      <c r="G143" s="3222" t="s">
        <v>22848</v>
      </c>
      <c r="H143" s="3222" t="str">
        <f t="shared" si="2"/>
        <v>Drawing</v>
      </c>
      <c r="I143" s="3222" t="s">
        <v>25862</v>
      </c>
      <c r="J143" s="3222"/>
    </row>
    <row r="144" spans="1:10" ht="15.75" customHeight="1" thickBot="1">
      <c r="A144" s="3222">
        <v>137</v>
      </c>
      <c r="B144" s="3222" t="s">
        <v>25859</v>
      </c>
      <c r="C144" s="3223" t="s">
        <v>22596</v>
      </c>
      <c r="D144" s="3222" t="s">
        <v>5201</v>
      </c>
      <c r="E144" s="3222" t="s">
        <v>1723</v>
      </c>
      <c r="F144" s="3222" t="s">
        <v>6255</v>
      </c>
      <c r="G144" s="3222" t="s">
        <v>22848</v>
      </c>
      <c r="H144" s="3222" t="str">
        <f t="shared" si="2"/>
        <v>Drawing</v>
      </c>
      <c r="I144" s="3222" t="s">
        <v>25860</v>
      </c>
      <c r="J144" s="3222"/>
    </row>
    <row r="145" spans="1:10" ht="15.75" customHeight="1" thickBot="1">
      <c r="A145" s="3222">
        <v>138</v>
      </c>
      <c r="B145" s="3222" t="s">
        <v>25857</v>
      </c>
      <c r="C145" s="3223" t="s">
        <v>22599</v>
      </c>
      <c r="D145" s="3222" t="s">
        <v>5201</v>
      </c>
      <c r="E145" s="3222" t="s">
        <v>1723</v>
      </c>
      <c r="F145" s="3222" t="s">
        <v>6255</v>
      </c>
      <c r="G145" s="3222" t="s">
        <v>22848</v>
      </c>
      <c r="H145" s="3222" t="str">
        <f t="shared" si="2"/>
        <v>Drawing</v>
      </c>
      <c r="I145" s="3222" t="s">
        <v>25858</v>
      </c>
      <c r="J145" s="3222"/>
    </row>
    <row r="146" spans="1:10" ht="15.75" customHeight="1" thickBot="1">
      <c r="A146" s="3222">
        <v>139</v>
      </c>
      <c r="B146" s="3222" t="s">
        <v>25855</v>
      </c>
      <c r="C146" s="3223" t="s">
        <v>22599</v>
      </c>
      <c r="D146" s="3222" t="s">
        <v>5201</v>
      </c>
      <c r="E146" s="3222" t="s">
        <v>1723</v>
      </c>
      <c r="F146" s="3222" t="s">
        <v>6255</v>
      </c>
      <c r="G146" s="3222" t="s">
        <v>22848</v>
      </c>
      <c r="H146" s="3222" t="str">
        <f t="shared" si="2"/>
        <v>Drawing</v>
      </c>
      <c r="I146" s="3222" t="s">
        <v>25856</v>
      </c>
      <c r="J146" s="3222"/>
    </row>
    <row r="147" spans="1:10" ht="15.75" customHeight="1" thickBot="1">
      <c r="A147" s="3222">
        <v>140</v>
      </c>
      <c r="B147" s="3222" t="s">
        <v>25853</v>
      </c>
      <c r="C147" s="3223" t="s">
        <v>22596</v>
      </c>
      <c r="D147" s="3222" t="s">
        <v>5201</v>
      </c>
      <c r="E147" s="3222" t="s">
        <v>1723</v>
      </c>
      <c r="F147" s="3222" t="s">
        <v>6255</v>
      </c>
      <c r="G147" s="3222" t="s">
        <v>22848</v>
      </c>
      <c r="H147" s="3222" t="str">
        <f t="shared" si="2"/>
        <v>Drawing</v>
      </c>
      <c r="I147" s="3222" t="s">
        <v>25854</v>
      </c>
      <c r="J147" s="3222"/>
    </row>
    <row r="148" spans="1:10" ht="15.75" customHeight="1" thickBot="1">
      <c r="A148" s="3222">
        <v>141</v>
      </c>
      <c r="B148" s="3222" t="s">
        <v>25851</v>
      </c>
      <c r="C148" s="3223" t="s">
        <v>22596</v>
      </c>
      <c r="D148" s="3222" t="s">
        <v>5201</v>
      </c>
      <c r="E148" s="3222" t="s">
        <v>1723</v>
      </c>
      <c r="F148" s="3222" t="s">
        <v>6255</v>
      </c>
      <c r="G148" s="3222" t="s">
        <v>22848</v>
      </c>
      <c r="H148" s="3222" t="str">
        <f t="shared" si="2"/>
        <v>Drawing</v>
      </c>
      <c r="I148" s="3222" t="s">
        <v>25852</v>
      </c>
      <c r="J148" s="3222"/>
    </row>
    <row r="149" spans="1:10" ht="15.75" customHeight="1" thickBot="1">
      <c r="A149" s="3222">
        <v>142</v>
      </c>
      <c r="B149" s="3222" t="s">
        <v>25849</v>
      </c>
      <c r="C149" s="3223" t="s">
        <v>22596</v>
      </c>
      <c r="D149" s="3222" t="s">
        <v>5201</v>
      </c>
      <c r="E149" s="3222" t="s">
        <v>1723</v>
      </c>
      <c r="F149" s="3222" t="s">
        <v>6255</v>
      </c>
      <c r="G149" s="3222" t="s">
        <v>22848</v>
      </c>
      <c r="H149" s="3222" t="str">
        <f t="shared" si="2"/>
        <v>Drawing</v>
      </c>
      <c r="I149" s="3222" t="s">
        <v>25850</v>
      </c>
      <c r="J149" s="3222"/>
    </row>
    <row r="150" spans="1:10" ht="15.75" customHeight="1" thickBot="1">
      <c r="A150" s="3222">
        <v>143</v>
      </c>
      <c r="B150" s="3222" t="s">
        <v>25847</v>
      </c>
      <c r="C150" s="3223" t="s">
        <v>22596</v>
      </c>
      <c r="D150" s="3222" t="s">
        <v>5201</v>
      </c>
      <c r="E150" s="3222" t="s">
        <v>1723</v>
      </c>
      <c r="F150" s="3222" t="s">
        <v>6255</v>
      </c>
      <c r="G150" s="3222" t="s">
        <v>22848</v>
      </c>
      <c r="H150" s="3222" t="str">
        <f t="shared" si="2"/>
        <v>Drawing</v>
      </c>
      <c r="I150" s="3222" t="s">
        <v>25848</v>
      </c>
      <c r="J150" s="3222"/>
    </row>
    <row r="151" spans="1:10" ht="15.75" customHeight="1" thickBot="1">
      <c r="A151" s="3222">
        <v>144</v>
      </c>
      <c r="B151" s="3222" t="s">
        <v>25845</v>
      </c>
      <c r="C151" s="3223" t="s">
        <v>22599</v>
      </c>
      <c r="D151" s="3222" t="s">
        <v>5201</v>
      </c>
      <c r="E151" s="3222" t="s">
        <v>1723</v>
      </c>
      <c r="F151" s="3222" t="s">
        <v>6255</v>
      </c>
      <c r="G151" s="3222" t="s">
        <v>22848</v>
      </c>
      <c r="H151" s="3222" t="str">
        <f t="shared" si="2"/>
        <v>Drawing</v>
      </c>
      <c r="I151" s="3222" t="s">
        <v>25846</v>
      </c>
      <c r="J151" s="3222"/>
    </row>
    <row r="152" spans="1:10" ht="15.75" customHeight="1" thickBot="1">
      <c r="A152" s="3222">
        <v>145</v>
      </c>
      <c r="B152" s="3222" t="s">
        <v>25843</v>
      </c>
      <c r="C152" s="3223" t="s">
        <v>22596</v>
      </c>
      <c r="D152" s="3222" t="s">
        <v>23574</v>
      </c>
      <c r="E152" s="3222" t="s">
        <v>3336</v>
      </c>
      <c r="F152" s="3222" t="s">
        <v>6255</v>
      </c>
      <c r="G152" s="3222" t="s">
        <v>22848</v>
      </c>
      <c r="H152" s="3222" t="str">
        <f t="shared" si="2"/>
        <v>Drawing</v>
      </c>
      <c r="I152" s="3222" t="s">
        <v>25844</v>
      </c>
      <c r="J152" s="3222"/>
    </row>
    <row r="153" spans="1:10" ht="15.75" customHeight="1" thickBot="1">
      <c r="A153" s="3222">
        <v>146</v>
      </c>
      <c r="B153" s="3222" t="s">
        <v>25841</v>
      </c>
      <c r="C153" s="3223" t="s">
        <v>22599</v>
      </c>
      <c r="D153" s="3222" t="s">
        <v>23574</v>
      </c>
      <c r="E153" s="3222" t="s">
        <v>3336</v>
      </c>
      <c r="F153" s="3222" t="s">
        <v>6255</v>
      </c>
      <c r="G153" s="3222" t="s">
        <v>22848</v>
      </c>
      <c r="H153" s="3222" t="str">
        <f t="shared" si="2"/>
        <v>Drawing</v>
      </c>
      <c r="I153" s="3222" t="s">
        <v>25842</v>
      </c>
      <c r="J153" s="3222"/>
    </row>
    <row r="154" spans="1:10" ht="15.75" customHeight="1" thickBot="1">
      <c r="A154" s="3222">
        <v>147</v>
      </c>
      <c r="B154" s="3222" t="s">
        <v>25839</v>
      </c>
      <c r="C154" s="3223" t="s">
        <v>22596</v>
      </c>
      <c r="D154" s="3222" t="s">
        <v>23574</v>
      </c>
      <c r="E154" s="3222" t="s">
        <v>3336</v>
      </c>
      <c r="F154" s="3222" t="s">
        <v>6255</v>
      </c>
      <c r="G154" s="3222" t="s">
        <v>22848</v>
      </c>
      <c r="H154" s="3222" t="str">
        <f t="shared" si="2"/>
        <v>Drawing</v>
      </c>
      <c r="I154" s="3222" t="s">
        <v>25840</v>
      </c>
      <c r="J154" s="3222"/>
    </row>
    <row r="155" spans="1:10" ht="15.75" customHeight="1" thickBot="1">
      <c r="A155" s="3222">
        <v>148</v>
      </c>
      <c r="B155" s="3222" t="s">
        <v>25837</v>
      </c>
      <c r="C155" s="3223" t="s">
        <v>22599</v>
      </c>
      <c r="D155" s="3222" t="s">
        <v>23574</v>
      </c>
      <c r="E155" s="3222" t="s">
        <v>3336</v>
      </c>
      <c r="F155" s="3222" t="s">
        <v>6255</v>
      </c>
      <c r="G155" s="3222" t="s">
        <v>22848</v>
      </c>
      <c r="H155" s="3222" t="str">
        <f t="shared" si="2"/>
        <v>Drawing</v>
      </c>
      <c r="I155" s="3222" t="s">
        <v>25838</v>
      </c>
      <c r="J155" s="3222"/>
    </row>
    <row r="156" spans="1:10" ht="15.75" customHeight="1" thickBot="1">
      <c r="A156" s="3222">
        <v>149</v>
      </c>
      <c r="B156" s="3222" t="s">
        <v>25835</v>
      </c>
      <c r="C156" s="3223" t="s">
        <v>22596</v>
      </c>
      <c r="D156" s="3222" t="s">
        <v>23574</v>
      </c>
      <c r="E156" s="3222" t="s">
        <v>3336</v>
      </c>
      <c r="F156" s="3222" t="s">
        <v>6255</v>
      </c>
      <c r="G156" s="3222" t="s">
        <v>22848</v>
      </c>
      <c r="H156" s="3222" t="str">
        <f t="shared" si="2"/>
        <v>Drawing</v>
      </c>
      <c r="I156" s="3222" t="s">
        <v>25836</v>
      </c>
      <c r="J156" s="3222"/>
    </row>
    <row r="157" spans="1:10" ht="15.75" customHeight="1" thickBot="1">
      <c r="A157" s="3222">
        <v>150</v>
      </c>
      <c r="B157" s="3222" t="s">
        <v>25833</v>
      </c>
      <c r="C157" s="3223" t="s">
        <v>22599</v>
      </c>
      <c r="D157" s="3222" t="s">
        <v>21195</v>
      </c>
      <c r="E157" s="3222"/>
      <c r="F157" s="3222" t="s">
        <v>6255</v>
      </c>
      <c r="G157" s="3222" t="s">
        <v>22848</v>
      </c>
      <c r="H157" s="3222" t="str">
        <f t="shared" si="2"/>
        <v>Drawing</v>
      </c>
      <c r="I157" s="3222" t="s">
        <v>25834</v>
      </c>
      <c r="J157" s="3222"/>
    </row>
    <row r="158" spans="1:10" ht="15.75" customHeight="1" thickBot="1">
      <c r="A158" s="3222">
        <v>151</v>
      </c>
      <c r="B158" s="3222" t="s">
        <v>25831</v>
      </c>
      <c r="C158" s="3223" t="s">
        <v>971</v>
      </c>
      <c r="D158" s="3222" t="s">
        <v>23574</v>
      </c>
      <c r="E158" s="3222" t="s">
        <v>3336</v>
      </c>
      <c r="F158" s="3222" t="s">
        <v>6255</v>
      </c>
      <c r="G158" s="3222" t="s">
        <v>22848</v>
      </c>
      <c r="H158" s="3222" t="str">
        <f t="shared" si="2"/>
        <v>Drawing</v>
      </c>
      <c r="I158" s="3222" t="s">
        <v>25832</v>
      </c>
      <c r="J158" s="3222"/>
    </row>
    <row r="159" spans="1:10" ht="15.75" customHeight="1" thickBot="1">
      <c r="A159" s="3222">
        <v>152</v>
      </c>
      <c r="B159" s="3222" t="s">
        <v>25829</v>
      </c>
      <c r="C159" s="3223" t="s">
        <v>22596</v>
      </c>
      <c r="D159" s="3222" t="s">
        <v>23574</v>
      </c>
      <c r="E159" s="3222" t="s">
        <v>3336</v>
      </c>
      <c r="F159" s="3222" t="s">
        <v>6255</v>
      </c>
      <c r="G159" s="3222" t="s">
        <v>22848</v>
      </c>
      <c r="H159" s="3222" t="str">
        <f t="shared" si="2"/>
        <v>Drawing</v>
      </c>
      <c r="I159" s="3222" t="s">
        <v>25830</v>
      </c>
      <c r="J159" s="3222"/>
    </row>
    <row r="160" spans="1:10" ht="15.75" customHeight="1" thickBot="1">
      <c r="A160" s="3222">
        <v>153</v>
      </c>
      <c r="B160" s="3222" t="s">
        <v>25827</v>
      </c>
      <c r="C160" s="3223" t="s">
        <v>22596</v>
      </c>
      <c r="D160" s="3222" t="s">
        <v>23574</v>
      </c>
      <c r="E160" s="3222" t="s">
        <v>3336</v>
      </c>
      <c r="F160" s="3222" t="s">
        <v>6255</v>
      </c>
      <c r="G160" s="3222" t="s">
        <v>22848</v>
      </c>
      <c r="H160" s="3222" t="str">
        <f t="shared" si="2"/>
        <v>Drawing</v>
      </c>
      <c r="I160" s="3222" t="s">
        <v>25828</v>
      </c>
      <c r="J160" s="3222"/>
    </row>
    <row r="161" spans="1:10" ht="15.75" customHeight="1" thickBot="1">
      <c r="A161" s="3222">
        <v>154</v>
      </c>
      <c r="B161" s="3222" t="s">
        <v>25825</v>
      </c>
      <c r="C161" s="3223" t="s">
        <v>22596</v>
      </c>
      <c r="D161" s="3222" t="s">
        <v>23574</v>
      </c>
      <c r="E161" s="3222" t="s">
        <v>3336</v>
      </c>
      <c r="F161" s="3222" t="s">
        <v>6255</v>
      </c>
      <c r="G161" s="3222" t="s">
        <v>22848</v>
      </c>
      <c r="H161" s="3222" t="str">
        <f t="shared" si="2"/>
        <v>Drawing</v>
      </c>
      <c r="I161" s="3222" t="s">
        <v>25826</v>
      </c>
      <c r="J161" s="3222"/>
    </row>
    <row r="162" spans="1:10" ht="15.75" customHeight="1" thickBot="1">
      <c r="A162" s="3222">
        <v>155</v>
      </c>
      <c r="B162" s="3222" t="s">
        <v>25823</v>
      </c>
      <c r="C162" s="3223" t="s">
        <v>22596</v>
      </c>
      <c r="D162" s="3222" t="s">
        <v>23574</v>
      </c>
      <c r="E162" s="3222" t="s">
        <v>3336</v>
      </c>
      <c r="F162" s="3222" t="s">
        <v>6255</v>
      </c>
      <c r="G162" s="3222" t="s">
        <v>22848</v>
      </c>
      <c r="H162" s="3222" t="str">
        <f t="shared" si="2"/>
        <v>Drawing</v>
      </c>
      <c r="I162" s="3222" t="s">
        <v>25824</v>
      </c>
      <c r="J162" s="3222"/>
    </row>
    <row r="163" spans="1:10" ht="15.75" customHeight="1" thickBot="1">
      <c r="A163" s="3222">
        <v>156</v>
      </c>
      <c r="B163" s="3222" t="s">
        <v>25821</v>
      </c>
      <c r="C163" s="3223" t="s">
        <v>22599</v>
      </c>
      <c r="D163" s="3222" t="s">
        <v>23574</v>
      </c>
      <c r="E163" s="3222" t="s">
        <v>3336</v>
      </c>
      <c r="F163" s="3222" t="s">
        <v>6255</v>
      </c>
      <c r="G163" s="3222" t="s">
        <v>22848</v>
      </c>
      <c r="H163" s="3222" t="str">
        <f t="shared" si="2"/>
        <v>Drawing</v>
      </c>
      <c r="I163" s="3222" t="s">
        <v>25822</v>
      </c>
      <c r="J163" s="3222"/>
    </row>
    <row r="164" spans="1:10" ht="15.75" customHeight="1" thickBot="1">
      <c r="A164" s="3222">
        <v>157</v>
      </c>
      <c r="B164" s="3222" t="s">
        <v>25819</v>
      </c>
      <c r="C164" s="3223" t="s">
        <v>22596</v>
      </c>
      <c r="D164" s="3222" t="s">
        <v>25092</v>
      </c>
      <c r="E164" s="3222" t="s">
        <v>24130</v>
      </c>
      <c r="F164" s="3222" t="s">
        <v>22877</v>
      </c>
      <c r="G164" s="3222"/>
      <c r="H164" s="3222" t="str">
        <f t="shared" si="2"/>
        <v>Drawing</v>
      </c>
      <c r="I164" s="3222" t="s">
        <v>25820</v>
      </c>
      <c r="J164" s="3222"/>
    </row>
    <row r="165" spans="1:10" ht="15.75" customHeight="1" thickBot="1">
      <c r="A165" s="3222">
        <v>158</v>
      </c>
      <c r="B165" s="3222" t="s">
        <v>25817</v>
      </c>
      <c r="C165" s="3223" t="s">
        <v>22596</v>
      </c>
      <c r="D165" s="3222" t="s">
        <v>25092</v>
      </c>
      <c r="E165" s="3222" t="s">
        <v>24130</v>
      </c>
      <c r="F165" s="3222" t="s">
        <v>22877</v>
      </c>
      <c r="G165" s="3222"/>
      <c r="H165" s="3222" t="str">
        <f t="shared" si="2"/>
        <v>Drawing</v>
      </c>
      <c r="I165" s="3222" t="s">
        <v>25818</v>
      </c>
      <c r="J165" s="3222"/>
    </row>
    <row r="166" spans="1:10" ht="15.75" customHeight="1" thickBot="1">
      <c r="A166" s="3222">
        <v>159</v>
      </c>
      <c r="B166" s="3222" t="s">
        <v>25815</v>
      </c>
      <c r="C166" s="3223" t="s">
        <v>22596</v>
      </c>
      <c r="D166" s="3222" t="s">
        <v>25092</v>
      </c>
      <c r="E166" s="3222" t="s">
        <v>24130</v>
      </c>
      <c r="F166" s="3222" t="s">
        <v>22877</v>
      </c>
      <c r="G166" s="3222"/>
      <c r="H166" s="3222" t="str">
        <f t="shared" si="2"/>
        <v>Drawing</v>
      </c>
      <c r="I166" s="3222" t="s">
        <v>25816</v>
      </c>
      <c r="J166" s="3222"/>
    </row>
    <row r="167" spans="1:10" ht="15.75" customHeight="1" thickBot="1">
      <c r="A167" s="3222">
        <v>160</v>
      </c>
      <c r="B167" s="3222" t="s">
        <v>25813</v>
      </c>
      <c r="C167" s="3223" t="s">
        <v>22596</v>
      </c>
      <c r="D167" s="3222" t="s">
        <v>25092</v>
      </c>
      <c r="E167" s="3222" t="s">
        <v>24130</v>
      </c>
      <c r="F167" s="3222" t="s">
        <v>22877</v>
      </c>
      <c r="G167" s="3222"/>
      <c r="H167" s="3222" t="str">
        <f t="shared" si="2"/>
        <v>Drawing</v>
      </c>
      <c r="I167" s="3222" t="s">
        <v>25814</v>
      </c>
      <c r="J167" s="3222"/>
    </row>
    <row r="168" spans="1:10" ht="15.75" customHeight="1" thickBot="1">
      <c r="A168" s="3222">
        <v>161</v>
      </c>
      <c r="B168" s="3222" t="s">
        <v>25811</v>
      </c>
      <c r="C168" s="3223" t="s">
        <v>22599</v>
      </c>
      <c r="D168" s="3222" t="s">
        <v>23565</v>
      </c>
      <c r="E168" s="3222" t="s">
        <v>4660</v>
      </c>
      <c r="F168" s="3222" t="s">
        <v>6255</v>
      </c>
      <c r="G168" s="3222"/>
      <c r="H168" s="3222" t="str">
        <f t="shared" si="2"/>
        <v>Drawing</v>
      </c>
      <c r="I168" s="3222" t="s">
        <v>25812</v>
      </c>
      <c r="J168" s="3222"/>
    </row>
    <row r="169" spans="1:10" ht="15.75" customHeight="1" thickBot="1">
      <c r="A169" s="3222">
        <v>162</v>
      </c>
      <c r="B169" s="3222" t="s">
        <v>25809</v>
      </c>
      <c r="C169" s="3223" t="s">
        <v>22599</v>
      </c>
      <c r="D169" s="3222" t="s">
        <v>23565</v>
      </c>
      <c r="E169" s="3222" t="s">
        <v>4660</v>
      </c>
      <c r="F169" s="3222" t="s">
        <v>6255</v>
      </c>
      <c r="G169" s="3222"/>
      <c r="H169" s="3222" t="str">
        <f t="shared" si="2"/>
        <v>Drawing</v>
      </c>
      <c r="I169" s="3222" t="s">
        <v>25810</v>
      </c>
      <c r="J169" s="3222"/>
    </row>
    <row r="170" spans="1:10" ht="15.75" customHeight="1" thickBot="1">
      <c r="A170" s="3222">
        <v>163</v>
      </c>
      <c r="B170" s="3222" t="s">
        <v>25807</v>
      </c>
      <c r="C170" s="3223" t="s">
        <v>22599</v>
      </c>
      <c r="D170" s="3222" t="s">
        <v>23565</v>
      </c>
      <c r="E170" s="3222" t="s">
        <v>4660</v>
      </c>
      <c r="F170" s="3222" t="s">
        <v>6255</v>
      </c>
      <c r="G170" s="3222"/>
      <c r="H170" s="3222" t="str">
        <f t="shared" si="2"/>
        <v>Drawing</v>
      </c>
      <c r="I170" s="3222" t="s">
        <v>25808</v>
      </c>
      <c r="J170" s="3222"/>
    </row>
    <row r="171" spans="1:10" ht="15.75" customHeight="1" thickBot="1">
      <c r="A171" s="3222">
        <v>164</v>
      </c>
      <c r="B171" s="3222" t="s">
        <v>25805</v>
      </c>
      <c r="C171" s="3223" t="s">
        <v>22596</v>
      </c>
      <c r="D171" s="3222" t="s">
        <v>23565</v>
      </c>
      <c r="E171" s="3222" t="s">
        <v>4660</v>
      </c>
      <c r="F171" s="3222" t="s">
        <v>22877</v>
      </c>
      <c r="G171" s="3222"/>
      <c r="H171" s="3222" t="str">
        <f t="shared" si="2"/>
        <v>Drawing</v>
      </c>
      <c r="I171" s="3222" t="s">
        <v>25806</v>
      </c>
      <c r="J171" s="3222"/>
    </row>
    <row r="172" spans="1:10" ht="15.75" customHeight="1" thickBot="1">
      <c r="A172" s="3222">
        <v>165</v>
      </c>
      <c r="B172" s="3222" t="s">
        <v>25803</v>
      </c>
      <c r="C172" s="3223" t="s">
        <v>22596</v>
      </c>
      <c r="D172" s="3222" t="s">
        <v>23565</v>
      </c>
      <c r="E172" s="3222" t="s">
        <v>4660</v>
      </c>
      <c r="F172" s="3222" t="s">
        <v>22877</v>
      </c>
      <c r="G172" s="3222"/>
      <c r="H172" s="3222" t="str">
        <f t="shared" si="2"/>
        <v>Drawing</v>
      </c>
      <c r="I172" s="3222" t="s">
        <v>25804</v>
      </c>
      <c r="J172" s="3222"/>
    </row>
    <row r="173" spans="1:10" ht="15.75" customHeight="1" thickBot="1">
      <c r="A173" s="3222">
        <v>166</v>
      </c>
      <c r="B173" s="3222" t="s">
        <v>25801</v>
      </c>
      <c r="C173" s="3223" t="s">
        <v>22599</v>
      </c>
      <c r="D173" s="3222" t="s">
        <v>23565</v>
      </c>
      <c r="E173" s="3222" t="s">
        <v>4660</v>
      </c>
      <c r="F173" s="3222" t="s">
        <v>6255</v>
      </c>
      <c r="G173" s="3222"/>
      <c r="H173" s="3222" t="str">
        <f t="shared" si="2"/>
        <v>Drawing</v>
      </c>
      <c r="I173" s="3222" t="s">
        <v>25802</v>
      </c>
      <c r="J173" s="3222"/>
    </row>
    <row r="174" spans="1:10" ht="15.75" customHeight="1" thickBot="1">
      <c r="A174" s="3222">
        <v>167</v>
      </c>
      <c r="B174" s="3222" t="s">
        <v>25799</v>
      </c>
      <c r="C174" s="3223" t="s">
        <v>22596</v>
      </c>
      <c r="D174" s="3222" t="s">
        <v>23565</v>
      </c>
      <c r="E174" s="3222" t="s">
        <v>4660</v>
      </c>
      <c r="F174" s="3222" t="s">
        <v>22877</v>
      </c>
      <c r="G174" s="3222"/>
      <c r="H174" s="3222" t="str">
        <f t="shared" si="2"/>
        <v>Drawing</v>
      </c>
      <c r="I174" s="3222" t="s">
        <v>25800</v>
      </c>
      <c r="J174" s="3222"/>
    </row>
    <row r="175" spans="1:10" ht="15.75" customHeight="1" thickBot="1">
      <c r="A175" s="3222">
        <v>168</v>
      </c>
      <c r="B175" s="3222" t="s">
        <v>25797</v>
      </c>
      <c r="C175" s="3223" t="s">
        <v>22599</v>
      </c>
      <c r="D175" s="3222" t="s">
        <v>23565</v>
      </c>
      <c r="E175" s="3222" t="s">
        <v>4660</v>
      </c>
      <c r="F175" s="3222" t="s">
        <v>6255</v>
      </c>
      <c r="G175" s="3222"/>
      <c r="H175" s="3222" t="str">
        <f t="shared" si="2"/>
        <v>Drawing</v>
      </c>
      <c r="I175" s="3222" t="s">
        <v>25798</v>
      </c>
      <c r="J175" s="3222"/>
    </row>
    <row r="176" spans="1:10" ht="15.75" customHeight="1" thickBot="1">
      <c r="A176" s="3222">
        <v>169</v>
      </c>
      <c r="B176" s="3222" t="s">
        <v>25795</v>
      </c>
      <c r="C176" s="3223" t="s">
        <v>22599</v>
      </c>
      <c r="D176" s="3222" t="s">
        <v>23565</v>
      </c>
      <c r="E176" s="3222" t="s">
        <v>4660</v>
      </c>
      <c r="F176" s="3222" t="s">
        <v>6255</v>
      </c>
      <c r="G176" s="3222"/>
      <c r="H176" s="3222" t="str">
        <f t="shared" si="2"/>
        <v>Drawing</v>
      </c>
      <c r="I176" s="3222" t="s">
        <v>25796</v>
      </c>
      <c r="J176" s="3222"/>
    </row>
    <row r="177" spans="1:10" ht="15.75" customHeight="1" thickBot="1">
      <c r="A177" s="3222">
        <v>170</v>
      </c>
      <c r="B177" s="3222" t="s">
        <v>25793</v>
      </c>
      <c r="C177" s="3223" t="s">
        <v>22599</v>
      </c>
      <c r="D177" s="3222" t="s">
        <v>23565</v>
      </c>
      <c r="E177" s="3222" t="s">
        <v>4660</v>
      </c>
      <c r="F177" s="3222" t="s">
        <v>6255</v>
      </c>
      <c r="G177" s="3222"/>
      <c r="H177" s="3222" t="str">
        <f t="shared" si="2"/>
        <v>Drawing</v>
      </c>
      <c r="I177" s="3222" t="s">
        <v>25794</v>
      </c>
      <c r="J177" s="3222"/>
    </row>
    <row r="178" spans="1:10" ht="15.75" customHeight="1" thickBot="1">
      <c r="A178" s="3222">
        <v>171</v>
      </c>
      <c r="B178" s="3222" t="s">
        <v>25791</v>
      </c>
      <c r="C178" s="3223" t="s">
        <v>22599</v>
      </c>
      <c r="D178" s="3222" t="s">
        <v>23565</v>
      </c>
      <c r="E178" s="3222" t="s">
        <v>4660</v>
      </c>
      <c r="F178" s="3222" t="s">
        <v>6255</v>
      </c>
      <c r="G178" s="3222"/>
      <c r="H178" s="3222" t="str">
        <f t="shared" si="2"/>
        <v>Drawing</v>
      </c>
      <c r="I178" s="3222" t="s">
        <v>25792</v>
      </c>
      <c r="J178" s="3222"/>
    </row>
    <row r="179" spans="1:10" ht="15.75" customHeight="1" thickBot="1">
      <c r="A179" s="3222">
        <v>172</v>
      </c>
      <c r="B179" s="3222" t="s">
        <v>25789</v>
      </c>
      <c r="C179" s="3223" t="s">
        <v>22599</v>
      </c>
      <c r="D179" s="3222" t="s">
        <v>23565</v>
      </c>
      <c r="E179" s="3222" t="s">
        <v>4660</v>
      </c>
      <c r="F179" s="3222" t="s">
        <v>6255</v>
      </c>
      <c r="G179" s="3222"/>
      <c r="H179" s="3222" t="str">
        <f t="shared" si="2"/>
        <v>Drawing</v>
      </c>
      <c r="I179" s="3222" t="s">
        <v>25790</v>
      </c>
      <c r="J179" s="3222"/>
    </row>
    <row r="180" spans="1:10" ht="15.75" customHeight="1" thickBot="1">
      <c r="A180" s="3222">
        <v>173</v>
      </c>
      <c r="B180" s="3222" t="s">
        <v>25787</v>
      </c>
      <c r="C180" s="3223" t="s">
        <v>22599</v>
      </c>
      <c r="D180" s="3222" t="s">
        <v>23565</v>
      </c>
      <c r="E180" s="3222" t="s">
        <v>4660</v>
      </c>
      <c r="F180" s="3222" t="s">
        <v>6255</v>
      </c>
      <c r="G180" s="3222"/>
      <c r="H180" s="3222" t="str">
        <f t="shared" si="2"/>
        <v>Drawing</v>
      </c>
      <c r="I180" s="3222" t="s">
        <v>25788</v>
      </c>
      <c r="J180" s="3222"/>
    </row>
    <row r="181" spans="1:10" ht="15.75" customHeight="1" thickBot="1">
      <c r="A181" s="3222">
        <v>174</v>
      </c>
      <c r="B181" s="3222" t="s">
        <v>25785</v>
      </c>
      <c r="C181" s="3223" t="s">
        <v>22599</v>
      </c>
      <c r="D181" s="3222" t="s">
        <v>23565</v>
      </c>
      <c r="E181" s="3222" t="s">
        <v>4660</v>
      </c>
      <c r="F181" s="3222" t="s">
        <v>6255</v>
      </c>
      <c r="G181" s="3222"/>
      <c r="H181" s="3222" t="str">
        <f t="shared" si="2"/>
        <v>Drawing</v>
      </c>
      <c r="I181" s="3222" t="s">
        <v>25786</v>
      </c>
      <c r="J181" s="3222"/>
    </row>
    <row r="182" spans="1:10" ht="15.75" customHeight="1" thickBot="1">
      <c r="A182" s="3222">
        <v>175</v>
      </c>
      <c r="B182" s="3222" t="s">
        <v>25783</v>
      </c>
      <c r="C182" s="3223" t="s">
        <v>22599</v>
      </c>
      <c r="D182" s="3222" t="s">
        <v>21195</v>
      </c>
      <c r="E182" s="3222"/>
      <c r="F182" s="3222" t="s">
        <v>6255</v>
      </c>
      <c r="G182" s="3222"/>
      <c r="H182" s="3222" t="str">
        <f t="shared" si="2"/>
        <v>Drawing</v>
      </c>
      <c r="I182" s="3222" t="s">
        <v>25784</v>
      </c>
      <c r="J182" s="3222"/>
    </row>
    <row r="183" spans="1:10" ht="15.75" customHeight="1" thickBot="1">
      <c r="A183" s="3222">
        <v>176</v>
      </c>
      <c r="B183" s="3222" t="s">
        <v>25781</v>
      </c>
      <c r="C183" s="3223" t="s">
        <v>22599</v>
      </c>
      <c r="D183" s="3222" t="s">
        <v>23565</v>
      </c>
      <c r="E183" s="3222" t="s">
        <v>4660</v>
      </c>
      <c r="F183" s="3222" t="s">
        <v>6255</v>
      </c>
      <c r="G183" s="3222"/>
      <c r="H183" s="3222" t="str">
        <f t="shared" si="2"/>
        <v>Drawing</v>
      </c>
      <c r="I183" s="3222" t="s">
        <v>25782</v>
      </c>
      <c r="J183" s="3222"/>
    </row>
    <row r="184" spans="1:10" ht="15.75" customHeight="1" thickBot="1">
      <c r="A184" s="3222">
        <v>177</v>
      </c>
      <c r="B184" s="3222" t="s">
        <v>25779</v>
      </c>
      <c r="C184" s="3223" t="s">
        <v>22599</v>
      </c>
      <c r="D184" s="3222" t="s">
        <v>23565</v>
      </c>
      <c r="E184" s="3222" t="s">
        <v>4660</v>
      </c>
      <c r="F184" s="3222" t="s">
        <v>6255</v>
      </c>
      <c r="G184" s="3222"/>
      <c r="H184" s="3222" t="str">
        <f t="shared" si="2"/>
        <v>Drawing</v>
      </c>
      <c r="I184" s="3222" t="s">
        <v>25780</v>
      </c>
      <c r="J184" s="3222"/>
    </row>
    <row r="185" spans="1:10" ht="15.75" customHeight="1" thickBot="1">
      <c r="A185" s="3222">
        <v>178</v>
      </c>
      <c r="B185" s="3222" t="s">
        <v>25777</v>
      </c>
      <c r="C185" s="3223" t="s">
        <v>971</v>
      </c>
      <c r="D185" s="3222" t="s">
        <v>23565</v>
      </c>
      <c r="E185" s="3222" t="s">
        <v>4660</v>
      </c>
      <c r="F185" s="3222" t="s">
        <v>6255</v>
      </c>
      <c r="G185" s="3222"/>
      <c r="H185" s="3222" t="str">
        <f t="shared" si="2"/>
        <v>Drawing</v>
      </c>
      <c r="I185" s="3222" t="s">
        <v>25778</v>
      </c>
      <c r="J185" s="3222"/>
    </row>
    <row r="186" spans="1:10" ht="15.75" customHeight="1" thickBot="1">
      <c r="A186" s="3222">
        <v>179</v>
      </c>
      <c r="B186" s="3222" t="s">
        <v>25775</v>
      </c>
      <c r="C186" s="3223" t="s">
        <v>22599</v>
      </c>
      <c r="D186" s="3222" t="s">
        <v>23565</v>
      </c>
      <c r="E186" s="3222" t="s">
        <v>4660</v>
      </c>
      <c r="F186" s="3222" t="s">
        <v>6255</v>
      </c>
      <c r="G186" s="3222"/>
      <c r="H186" s="3222" t="str">
        <f t="shared" si="2"/>
        <v>Drawing</v>
      </c>
      <c r="I186" s="3222" t="s">
        <v>25776</v>
      </c>
      <c r="J186" s="3222"/>
    </row>
    <row r="187" spans="1:10" ht="15.75" customHeight="1" thickBot="1">
      <c r="A187" s="3222">
        <v>180</v>
      </c>
      <c r="B187" s="3222" t="s">
        <v>25761</v>
      </c>
      <c r="C187" s="3223" t="s">
        <v>22596</v>
      </c>
      <c r="D187" s="3222" t="s">
        <v>23565</v>
      </c>
      <c r="E187" s="3222" t="s">
        <v>4660</v>
      </c>
      <c r="F187" s="3222" t="s">
        <v>6255</v>
      </c>
      <c r="G187" s="3222"/>
      <c r="H187" s="3222" t="str">
        <f t="shared" si="2"/>
        <v>Drawing</v>
      </c>
      <c r="I187" s="3222" t="s">
        <v>25774</v>
      </c>
      <c r="J187" s="3222"/>
    </row>
    <row r="188" spans="1:10" ht="15.75" customHeight="1" thickBot="1">
      <c r="A188" s="3222">
        <v>181</v>
      </c>
      <c r="B188" s="3222" t="s">
        <v>25759</v>
      </c>
      <c r="C188" s="3223" t="s">
        <v>22596</v>
      </c>
      <c r="D188" s="3222" t="s">
        <v>23565</v>
      </c>
      <c r="E188" s="3222" t="s">
        <v>4660</v>
      </c>
      <c r="F188" s="3222" t="s">
        <v>6255</v>
      </c>
      <c r="G188" s="3222"/>
      <c r="H188" s="3222" t="str">
        <f t="shared" si="2"/>
        <v>Drawing</v>
      </c>
      <c r="I188" s="3222" t="s">
        <v>25773</v>
      </c>
      <c r="J188" s="3222"/>
    </row>
    <row r="189" spans="1:10" ht="15.75" customHeight="1" thickBot="1">
      <c r="A189" s="3222">
        <v>182</v>
      </c>
      <c r="B189" s="3222" t="s">
        <v>25771</v>
      </c>
      <c r="C189" s="3223" t="s">
        <v>22599</v>
      </c>
      <c r="D189" s="3222" t="s">
        <v>23565</v>
      </c>
      <c r="E189" s="3222" t="s">
        <v>4660</v>
      </c>
      <c r="F189" s="3222" t="s">
        <v>6255</v>
      </c>
      <c r="G189" s="3222" t="s">
        <v>22848</v>
      </c>
      <c r="H189" s="3222" t="str">
        <f t="shared" si="2"/>
        <v>Drawing</v>
      </c>
      <c r="I189" s="3222" t="s">
        <v>25772</v>
      </c>
      <c r="J189" s="3222"/>
    </row>
    <row r="190" spans="1:10" ht="15.75" customHeight="1" thickBot="1">
      <c r="A190" s="3222">
        <v>183</v>
      </c>
      <c r="B190" s="3222" t="s">
        <v>25769</v>
      </c>
      <c r="C190" s="3223" t="s">
        <v>22596</v>
      </c>
      <c r="D190" s="3222" t="s">
        <v>23565</v>
      </c>
      <c r="E190" s="3222" t="s">
        <v>4660</v>
      </c>
      <c r="F190" s="3222" t="s">
        <v>6255</v>
      </c>
      <c r="G190" s="3222"/>
      <c r="H190" s="3222" t="str">
        <f t="shared" si="2"/>
        <v>Drawing</v>
      </c>
      <c r="I190" s="3222" t="s">
        <v>25770</v>
      </c>
      <c r="J190" s="3222"/>
    </row>
    <row r="191" spans="1:10" ht="15.75" customHeight="1" thickBot="1">
      <c r="A191" s="3222">
        <v>184</v>
      </c>
      <c r="B191" s="3222" t="s">
        <v>25767</v>
      </c>
      <c r="C191" s="3223" t="s">
        <v>22596</v>
      </c>
      <c r="D191" s="3222" t="s">
        <v>23565</v>
      </c>
      <c r="E191" s="3222" t="s">
        <v>4660</v>
      </c>
      <c r="F191" s="3222" t="s">
        <v>6255</v>
      </c>
      <c r="G191" s="3222"/>
      <c r="H191" s="3222" t="str">
        <f t="shared" si="2"/>
        <v>Drawing</v>
      </c>
      <c r="I191" s="3222" t="s">
        <v>25768</v>
      </c>
      <c r="J191" s="3222"/>
    </row>
    <row r="192" spans="1:10" ht="15.75" customHeight="1" thickBot="1">
      <c r="A192" s="3222">
        <v>185</v>
      </c>
      <c r="B192" s="3222" t="s">
        <v>25765</v>
      </c>
      <c r="C192" s="3223" t="s">
        <v>22596</v>
      </c>
      <c r="D192" s="3222" t="s">
        <v>23565</v>
      </c>
      <c r="E192" s="3222" t="s">
        <v>4660</v>
      </c>
      <c r="F192" s="3222" t="s">
        <v>6255</v>
      </c>
      <c r="G192" s="3222"/>
      <c r="H192" s="3222" t="str">
        <f t="shared" si="2"/>
        <v>Drawing</v>
      </c>
      <c r="I192" s="3222" t="s">
        <v>25766</v>
      </c>
      <c r="J192" s="3222"/>
    </row>
    <row r="193" spans="1:10" ht="15.75" customHeight="1" thickBot="1">
      <c r="A193" s="3222">
        <v>186</v>
      </c>
      <c r="B193" s="3222" t="s">
        <v>25763</v>
      </c>
      <c r="C193" s="3223" t="s">
        <v>22596</v>
      </c>
      <c r="D193" s="3222" t="s">
        <v>23565</v>
      </c>
      <c r="E193" s="3222" t="s">
        <v>4660</v>
      </c>
      <c r="F193" s="3222" t="s">
        <v>6255</v>
      </c>
      <c r="G193" s="3222"/>
      <c r="H193" s="3222" t="str">
        <f t="shared" si="2"/>
        <v>Drawing</v>
      </c>
      <c r="I193" s="3222" t="s">
        <v>25764</v>
      </c>
      <c r="J193" s="3222"/>
    </row>
    <row r="194" spans="1:10" ht="15.75" customHeight="1" thickBot="1">
      <c r="A194" s="3222">
        <v>187</v>
      </c>
      <c r="B194" s="3222" t="s">
        <v>25761</v>
      </c>
      <c r="C194" s="3223" t="s">
        <v>22596</v>
      </c>
      <c r="D194" s="3222" t="s">
        <v>23565</v>
      </c>
      <c r="E194" s="3222" t="s">
        <v>4660</v>
      </c>
      <c r="F194" s="3222" t="s">
        <v>6255</v>
      </c>
      <c r="G194" s="3222"/>
      <c r="H194" s="3222" t="str">
        <f t="shared" si="2"/>
        <v>Drawing</v>
      </c>
      <c r="I194" s="3222" t="s">
        <v>25762</v>
      </c>
      <c r="J194" s="3222"/>
    </row>
    <row r="195" spans="1:10" ht="15.75" customHeight="1" thickBot="1">
      <c r="A195" s="3222">
        <v>188</v>
      </c>
      <c r="B195" s="3222" t="s">
        <v>25759</v>
      </c>
      <c r="C195" s="3223" t="s">
        <v>22596</v>
      </c>
      <c r="D195" s="3222" t="s">
        <v>23565</v>
      </c>
      <c r="E195" s="3222" t="s">
        <v>4660</v>
      </c>
      <c r="F195" s="3222" t="s">
        <v>6255</v>
      </c>
      <c r="G195" s="3222"/>
      <c r="H195" s="3222" t="str">
        <f t="shared" si="2"/>
        <v>Drawing</v>
      </c>
      <c r="I195" s="3222" t="s">
        <v>25760</v>
      </c>
      <c r="J195" s="3222"/>
    </row>
    <row r="196" spans="1:10" ht="15.75" customHeight="1" thickBot="1">
      <c r="A196" s="3222">
        <v>189</v>
      </c>
      <c r="B196" s="3222" t="s">
        <v>25757</v>
      </c>
      <c r="C196" s="3223" t="s">
        <v>22599</v>
      </c>
      <c r="D196" s="3222" t="s">
        <v>23565</v>
      </c>
      <c r="E196" s="3222" t="s">
        <v>4660</v>
      </c>
      <c r="F196" s="3222" t="s">
        <v>6255</v>
      </c>
      <c r="G196" s="3222"/>
      <c r="H196" s="3222" t="str">
        <f t="shared" si="2"/>
        <v>Drawing</v>
      </c>
      <c r="I196" s="3222" t="s">
        <v>25758</v>
      </c>
      <c r="J196" s="3222"/>
    </row>
    <row r="197" spans="1:10" ht="15.75" customHeight="1" thickBot="1">
      <c r="A197" s="3222">
        <v>190</v>
      </c>
      <c r="B197" s="3222" t="s">
        <v>25755</v>
      </c>
      <c r="C197" s="3223" t="s">
        <v>22599</v>
      </c>
      <c r="D197" s="3222" t="s">
        <v>23565</v>
      </c>
      <c r="E197" s="3222" t="s">
        <v>4660</v>
      </c>
      <c r="F197" s="3222" t="s">
        <v>6255</v>
      </c>
      <c r="G197" s="3222"/>
      <c r="H197" s="3222" t="str">
        <f t="shared" si="2"/>
        <v>Drawing</v>
      </c>
      <c r="I197" s="3222" t="s">
        <v>25756</v>
      </c>
      <c r="J197" s="3222"/>
    </row>
    <row r="198" spans="1:10" ht="15.75" customHeight="1" thickBot="1">
      <c r="A198" s="3222">
        <v>191</v>
      </c>
      <c r="B198" s="3222" t="s">
        <v>25753</v>
      </c>
      <c r="C198" s="3223" t="s">
        <v>22599</v>
      </c>
      <c r="D198" s="3222" t="s">
        <v>23565</v>
      </c>
      <c r="E198" s="3222" t="s">
        <v>4660</v>
      </c>
      <c r="F198" s="3222" t="s">
        <v>6255</v>
      </c>
      <c r="G198" s="3222"/>
      <c r="H198" s="3222" t="str">
        <f t="shared" si="2"/>
        <v>Drawing</v>
      </c>
      <c r="I198" s="3222" t="s">
        <v>25754</v>
      </c>
      <c r="J198" s="3222"/>
    </row>
    <row r="199" spans="1:10" ht="15.75" customHeight="1" thickBot="1">
      <c r="A199" s="3222">
        <v>192</v>
      </c>
      <c r="B199" s="3222" t="s">
        <v>25751</v>
      </c>
      <c r="C199" s="3223" t="s">
        <v>22596</v>
      </c>
      <c r="D199" s="3222" t="s">
        <v>23565</v>
      </c>
      <c r="E199" s="3222" t="s">
        <v>4660</v>
      </c>
      <c r="F199" s="3222" t="s">
        <v>6255</v>
      </c>
      <c r="G199" s="3222"/>
      <c r="H199" s="3222" t="str">
        <f t="shared" si="2"/>
        <v>Drawing</v>
      </c>
      <c r="I199" s="3222" t="s">
        <v>25752</v>
      </c>
      <c r="J199" s="3222"/>
    </row>
    <row r="200" spans="1:10" ht="15.75" customHeight="1" thickBot="1">
      <c r="A200" s="3222">
        <v>193</v>
      </c>
      <c r="B200" s="3222" t="s">
        <v>24426</v>
      </c>
      <c r="C200" s="3223" t="s">
        <v>22599</v>
      </c>
      <c r="D200" s="3222" t="s">
        <v>23565</v>
      </c>
      <c r="E200" s="3222" t="s">
        <v>4660</v>
      </c>
      <c r="F200" s="3222" t="s">
        <v>6255</v>
      </c>
      <c r="G200" s="3222"/>
      <c r="H200" s="3222" t="str">
        <f t="shared" ref="H200:H263" si="3">HYPERLINK("\\CAD-PC\1Data\3.Documentation\Isometric DWG MHI\" &amp; I200 &amp; ".pdf", "Drawing")</f>
        <v>Drawing</v>
      </c>
      <c r="I200" s="3222" t="s">
        <v>25750</v>
      </c>
      <c r="J200" s="3222"/>
    </row>
    <row r="201" spans="1:10" ht="15.75" customHeight="1" thickBot="1">
      <c r="A201" s="3222">
        <v>194</v>
      </c>
      <c r="B201" s="3222" t="s">
        <v>25748</v>
      </c>
      <c r="C201" s="3223" t="s">
        <v>971</v>
      </c>
      <c r="D201" s="3222" t="s">
        <v>23565</v>
      </c>
      <c r="E201" s="3222" t="s">
        <v>4660</v>
      </c>
      <c r="F201" s="3222" t="s">
        <v>6255</v>
      </c>
      <c r="G201" s="3222"/>
      <c r="H201" s="3222" t="str">
        <f t="shared" si="3"/>
        <v>Drawing</v>
      </c>
      <c r="I201" s="3222" t="s">
        <v>25749</v>
      </c>
      <c r="J201" s="3222"/>
    </row>
    <row r="202" spans="1:10" ht="15.75" customHeight="1" thickBot="1">
      <c r="A202" s="3222">
        <v>195</v>
      </c>
      <c r="B202" s="3222" t="s">
        <v>25746</v>
      </c>
      <c r="C202" s="3223" t="s">
        <v>971</v>
      </c>
      <c r="D202" s="3222" t="s">
        <v>23565</v>
      </c>
      <c r="E202" s="3222" t="s">
        <v>4660</v>
      </c>
      <c r="F202" s="3222" t="s">
        <v>6255</v>
      </c>
      <c r="G202" s="3222"/>
      <c r="H202" s="3222" t="str">
        <f t="shared" si="3"/>
        <v>Drawing</v>
      </c>
      <c r="I202" s="3222" t="s">
        <v>25747</v>
      </c>
      <c r="J202" s="3222"/>
    </row>
    <row r="203" spans="1:10" ht="15.75" customHeight="1" thickBot="1">
      <c r="A203" s="3222">
        <v>196</v>
      </c>
      <c r="B203" s="3222" t="s">
        <v>25744</v>
      </c>
      <c r="C203" s="3223" t="s">
        <v>971</v>
      </c>
      <c r="D203" s="3222" t="s">
        <v>23565</v>
      </c>
      <c r="E203" s="3222" t="s">
        <v>4660</v>
      </c>
      <c r="F203" s="3222" t="s">
        <v>6255</v>
      </c>
      <c r="G203" s="3222"/>
      <c r="H203" s="3222" t="str">
        <f t="shared" si="3"/>
        <v>Drawing</v>
      </c>
      <c r="I203" s="3222" t="s">
        <v>25745</v>
      </c>
      <c r="J203" s="3222"/>
    </row>
    <row r="204" spans="1:10" ht="15.75" customHeight="1" thickBot="1">
      <c r="A204" s="3222">
        <v>197</v>
      </c>
      <c r="B204" s="3222" t="s">
        <v>25742</v>
      </c>
      <c r="C204" s="3223" t="s">
        <v>971</v>
      </c>
      <c r="D204" s="3222" t="s">
        <v>23565</v>
      </c>
      <c r="E204" s="3222" t="s">
        <v>4660</v>
      </c>
      <c r="F204" s="3222" t="s">
        <v>6255</v>
      </c>
      <c r="G204" s="3222"/>
      <c r="H204" s="3222" t="str">
        <f t="shared" si="3"/>
        <v>Drawing</v>
      </c>
      <c r="I204" s="3222" t="s">
        <v>25743</v>
      </c>
      <c r="J204" s="3222"/>
    </row>
    <row r="205" spans="1:10" ht="15.75" customHeight="1" thickBot="1">
      <c r="A205" s="3222">
        <v>198</v>
      </c>
      <c r="B205" s="3222" t="s">
        <v>25729</v>
      </c>
      <c r="C205" s="3223" t="s">
        <v>22599</v>
      </c>
      <c r="D205" s="3222" t="s">
        <v>23565</v>
      </c>
      <c r="E205" s="3222" t="s">
        <v>4660</v>
      </c>
      <c r="F205" s="3222" t="s">
        <v>6255</v>
      </c>
      <c r="G205" s="3222"/>
      <c r="H205" s="3222" t="str">
        <f t="shared" si="3"/>
        <v>Drawing</v>
      </c>
      <c r="I205" s="3222" t="s">
        <v>25741</v>
      </c>
      <c r="J205" s="3222"/>
    </row>
    <row r="206" spans="1:10" ht="15.75" customHeight="1" thickBot="1">
      <c r="A206" s="3222">
        <v>199</v>
      </c>
      <c r="B206" s="3222" t="s">
        <v>25739</v>
      </c>
      <c r="C206" s="3223" t="s">
        <v>22596</v>
      </c>
      <c r="D206" s="3222" t="s">
        <v>23565</v>
      </c>
      <c r="E206" s="3222" t="s">
        <v>4660</v>
      </c>
      <c r="F206" s="3222" t="s">
        <v>6255</v>
      </c>
      <c r="G206" s="3222"/>
      <c r="H206" s="3222" t="str">
        <f t="shared" si="3"/>
        <v>Drawing</v>
      </c>
      <c r="I206" s="3222" t="s">
        <v>25740</v>
      </c>
      <c r="J206" s="3222"/>
    </row>
    <row r="207" spans="1:10" ht="15.75" customHeight="1" thickBot="1">
      <c r="A207" s="3222">
        <v>200</v>
      </c>
      <c r="B207" s="3222" t="s">
        <v>25737</v>
      </c>
      <c r="C207" s="3223" t="s">
        <v>971</v>
      </c>
      <c r="D207" s="3222" t="s">
        <v>23565</v>
      </c>
      <c r="E207" s="3222" t="s">
        <v>4660</v>
      </c>
      <c r="F207" s="3222" t="s">
        <v>6255</v>
      </c>
      <c r="G207" s="3222"/>
      <c r="H207" s="3222" t="str">
        <f t="shared" si="3"/>
        <v>Drawing</v>
      </c>
      <c r="I207" s="3222" t="s">
        <v>25738</v>
      </c>
      <c r="J207" s="3222"/>
    </row>
    <row r="208" spans="1:10" ht="15.75" customHeight="1" thickBot="1">
      <c r="A208" s="3222">
        <v>201</v>
      </c>
      <c r="B208" s="3222" t="s">
        <v>25735</v>
      </c>
      <c r="C208" s="3223" t="s">
        <v>971</v>
      </c>
      <c r="D208" s="3222" t="s">
        <v>23565</v>
      </c>
      <c r="E208" s="3222" t="s">
        <v>4660</v>
      </c>
      <c r="F208" s="3222" t="s">
        <v>6255</v>
      </c>
      <c r="G208" s="3222"/>
      <c r="H208" s="3222" t="str">
        <f t="shared" si="3"/>
        <v>Drawing</v>
      </c>
      <c r="I208" s="3222" t="s">
        <v>25736</v>
      </c>
      <c r="J208" s="3222"/>
    </row>
    <row r="209" spans="1:10" ht="15.75" customHeight="1" thickBot="1">
      <c r="A209" s="3222">
        <v>202</v>
      </c>
      <c r="B209" s="3222" t="s">
        <v>25733</v>
      </c>
      <c r="C209" s="3223" t="s">
        <v>971</v>
      </c>
      <c r="D209" s="3222" t="s">
        <v>23565</v>
      </c>
      <c r="E209" s="3222" t="s">
        <v>4660</v>
      </c>
      <c r="F209" s="3222" t="s">
        <v>6255</v>
      </c>
      <c r="G209" s="3222"/>
      <c r="H209" s="3222" t="str">
        <f t="shared" si="3"/>
        <v>Drawing</v>
      </c>
      <c r="I209" s="3222" t="s">
        <v>25734</v>
      </c>
      <c r="J209" s="3222"/>
    </row>
    <row r="210" spans="1:10" ht="15.75" customHeight="1" thickBot="1">
      <c r="A210" s="3222">
        <v>203</v>
      </c>
      <c r="B210" s="3222" t="s">
        <v>25731</v>
      </c>
      <c r="C210" s="3223" t="s">
        <v>971</v>
      </c>
      <c r="D210" s="3222" t="s">
        <v>23565</v>
      </c>
      <c r="E210" s="3222" t="s">
        <v>4660</v>
      </c>
      <c r="F210" s="3222" t="s">
        <v>6255</v>
      </c>
      <c r="G210" s="3222"/>
      <c r="H210" s="3222" t="str">
        <f t="shared" si="3"/>
        <v>Drawing</v>
      </c>
      <c r="I210" s="3222" t="s">
        <v>25732</v>
      </c>
      <c r="J210" s="3222"/>
    </row>
    <row r="211" spans="1:10" ht="15.75" customHeight="1" thickBot="1">
      <c r="A211" s="3222">
        <v>204</v>
      </c>
      <c r="B211" s="3222" t="s">
        <v>25729</v>
      </c>
      <c r="C211" s="3223" t="s">
        <v>22599</v>
      </c>
      <c r="D211" s="3222" t="s">
        <v>23565</v>
      </c>
      <c r="E211" s="3222" t="s">
        <v>4660</v>
      </c>
      <c r="F211" s="3222" t="s">
        <v>6255</v>
      </c>
      <c r="G211" s="3222"/>
      <c r="H211" s="3222" t="str">
        <f t="shared" si="3"/>
        <v>Drawing</v>
      </c>
      <c r="I211" s="3222" t="s">
        <v>25730</v>
      </c>
      <c r="J211" s="3222"/>
    </row>
    <row r="212" spans="1:10" ht="15.75" customHeight="1" thickBot="1">
      <c r="A212" s="3222">
        <v>205</v>
      </c>
      <c r="B212" s="3222" t="s">
        <v>24426</v>
      </c>
      <c r="C212" s="3223" t="s">
        <v>22599</v>
      </c>
      <c r="D212" s="3222" t="s">
        <v>23565</v>
      </c>
      <c r="E212" s="3222" t="s">
        <v>4660</v>
      </c>
      <c r="F212" s="3222" t="s">
        <v>6255</v>
      </c>
      <c r="G212" s="3222"/>
      <c r="H212" s="3222" t="str">
        <f t="shared" si="3"/>
        <v>Drawing</v>
      </c>
      <c r="I212" s="3222" t="s">
        <v>25728</v>
      </c>
      <c r="J212" s="3222"/>
    </row>
    <row r="213" spans="1:10" ht="15.75" customHeight="1" thickBot="1">
      <c r="A213" s="3222">
        <v>206</v>
      </c>
      <c r="B213" s="3222" t="s">
        <v>25726</v>
      </c>
      <c r="C213" s="3223" t="s">
        <v>971</v>
      </c>
      <c r="D213" s="3222" t="s">
        <v>23565</v>
      </c>
      <c r="E213" s="3222" t="s">
        <v>4660</v>
      </c>
      <c r="F213" s="3222" t="s">
        <v>6255</v>
      </c>
      <c r="G213" s="3222"/>
      <c r="H213" s="3222" t="str">
        <f t="shared" si="3"/>
        <v>Drawing</v>
      </c>
      <c r="I213" s="3222" t="s">
        <v>25727</v>
      </c>
      <c r="J213" s="3222"/>
    </row>
    <row r="214" spans="1:10" ht="15.75" customHeight="1" thickBot="1">
      <c r="A214" s="3222">
        <v>207</v>
      </c>
      <c r="B214" s="3222" t="s">
        <v>25724</v>
      </c>
      <c r="C214" s="3223" t="s">
        <v>971</v>
      </c>
      <c r="D214" s="3222" t="s">
        <v>23565</v>
      </c>
      <c r="E214" s="3222" t="s">
        <v>4660</v>
      </c>
      <c r="F214" s="3222" t="s">
        <v>6255</v>
      </c>
      <c r="G214" s="3222"/>
      <c r="H214" s="3222" t="str">
        <f t="shared" si="3"/>
        <v>Drawing</v>
      </c>
      <c r="I214" s="3222" t="s">
        <v>25725</v>
      </c>
      <c r="J214" s="3222"/>
    </row>
    <row r="215" spans="1:10" ht="15.75" customHeight="1" thickBot="1">
      <c r="A215" s="3222">
        <v>208</v>
      </c>
      <c r="B215" s="3222" t="s">
        <v>25722</v>
      </c>
      <c r="C215" s="3223" t="s">
        <v>22600</v>
      </c>
      <c r="D215" s="3222" t="s">
        <v>23565</v>
      </c>
      <c r="E215" s="3222" t="s">
        <v>4660</v>
      </c>
      <c r="F215" s="3222" t="s">
        <v>6255</v>
      </c>
      <c r="G215" s="3222"/>
      <c r="H215" s="3222" t="str">
        <f t="shared" si="3"/>
        <v>Drawing</v>
      </c>
      <c r="I215" s="3222" t="s">
        <v>25723</v>
      </c>
      <c r="J215" s="3222"/>
    </row>
    <row r="216" spans="1:10" ht="15.75" customHeight="1" thickBot="1">
      <c r="A216" s="3222">
        <v>209</v>
      </c>
      <c r="B216" s="3222" t="s">
        <v>25720</v>
      </c>
      <c r="C216" s="3223" t="s">
        <v>22600</v>
      </c>
      <c r="D216" s="3222" t="s">
        <v>23565</v>
      </c>
      <c r="E216" s="3222" t="s">
        <v>4660</v>
      </c>
      <c r="F216" s="3222" t="s">
        <v>6255</v>
      </c>
      <c r="G216" s="3222"/>
      <c r="H216" s="3222" t="str">
        <f t="shared" si="3"/>
        <v>Drawing</v>
      </c>
      <c r="I216" s="3222" t="s">
        <v>25721</v>
      </c>
      <c r="J216" s="3222"/>
    </row>
    <row r="217" spans="1:10" ht="15.75" customHeight="1" thickBot="1">
      <c r="A217" s="3222">
        <v>210</v>
      </c>
      <c r="B217" s="3222" t="s">
        <v>25718</v>
      </c>
      <c r="C217" s="3223" t="s">
        <v>22600</v>
      </c>
      <c r="D217" s="3222" t="s">
        <v>23565</v>
      </c>
      <c r="E217" s="3222" t="s">
        <v>4660</v>
      </c>
      <c r="F217" s="3222" t="s">
        <v>6255</v>
      </c>
      <c r="G217" s="3222"/>
      <c r="H217" s="3222" t="str">
        <f t="shared" si="3"/>
        <v>Drawing</v>
      </c>
      <c r="I217" s="3222" t="s">
        <v>25719</v>
      </c>
      <c r="J217" s="3222"/>
    </row>
    <row r="218" spans="1:10" ht="15.75" customHeight="1" thickBot="1">
      <c r="A218" s="3222">
        <v>211</v>
      </c>
      <c r="B218" s="3222" t="s">
        <v>25716</v>
      </c>
      <c r="C218" s="3223" t="s">
        <v>22600</v>
      </c>
      <c r="D218" s="3222" t="s">
        <v>23565</v>
      </c>
      <c r="E218" s="3222" t="s">
        <v>4660</v>
      </c>
      <c r="F218" s="3222" t="s">
        <v>6255</v>
      </c>
      <c r="G218" s="3222"/>
      <c r="H218" s="3222" t="str">
        <f t="shared" si="3"/>
        <v>Drawing</v>
      </c>
      <c r="I218" s="3222" t="s">
        <v>25717</v>
      </c>
      <c r="J218" s="3222"/>
    </row>
    <row r="219" spans="1:10" ht="15.75" customHeight="1" thickBot="1">
      <c r="A219" s="3222">
        <v>212</v>
      </c>
      <c r="B219" s="3222" t="s">
        <v>25714</v>
      </c>
      <c r="C219" s="3223" t="s">
        <v>22600</v>
      </c>
      <c r="D219" s="3222" t="s">
        <v>23565</v>
      </c>
      <c r="E219" s="3222" t="s">
        <v>4660</v>
      </c>
      <c r="F219" s="3222" t="s">
        <v>6255</v>
      </c>
      <c r="G219" s="3222"/>
      <c r="H219" s="3222" t="str">
        <f t="shared" si="3"/>
        <v>Drawing</v>
      </c>
      <c r="I219" s="3222" t="s">
        <v>25715</v>
      </c>
      <c r="J219" s="3222"/>
    </row>
    <row r="220" spans="1:10" ht="15.75" customHeight="1" thickBot="1">
      <c r="A220" s="3222">
        <v>213</v>
      </c>
      <c r="B220" s="3222" t="s">
        <v>25712</v>
      </c>
      <c r="C220" s="3223" t="s">
        <v>22600</v>
      </c>
      <c r="D220" s="3222" t="s">
        <v>23565</v>
      </c>
      <c r="E220" s="3222" t="s">
        <v>4660</v>
      </c>
      <c r="F220" s="3222" t="s">
        <v>6255</v>
      </c>
      <c r="G220" s="3222"/>
      <c r="H220" s="3222" t="str">
        <f t="shared" si="3"/>
        <v>Drawing</v>
      </c>
      <c r="I220" s="3222" t="s">
        <v>25713</v>
      </c>
      <c r="J220" s="3222"/>
    </row>
    <row r="221" spans="1:10" ht="15.75" customHeight="1" thickBot="1">
      <c r="A221" s="3222">
        <v>214</v>
      </c>
      <c r="B221" s="3222" t="s">
        <v>25710</v>
      </c>
      <c r="C221" s="3223" t="s">
        <v>22600</v>
      </c>
      <c r="D221" s="3222" t="s">
        <v>23565</v>
      </c>
      <c r="E221" s="3222" t="s">
        <v>4660</v>
      </c>
      <c r="F221" s="3222" t="s">
        <v>6255</v>
      </c>
      <c r="G221" s="3222"/>
      <c r="H221" s="3222" t="str">
        <f t="shared" si="3"/>
        <v>Drawing</v>
      </c>
      <c r="I221" s="3222" t="s">
        <v>25711</v>
      </c>
      <c r="J221" s="3222"/>
    </row>
    <row r="222" spans="1:10" ht="15.75" customHeight="1" thickBot="1">
      <c r="A222" s="3222">
        <v>215</v>
      </c>
      <c r="B222" s="3222" t="s">
        <v>25708</v>
      </c>
      <c r="C222" s="3223" t="s">
        <v>22600</v>
      </c>
      <c r="D222" s="3222" t="s">
        <v>23565</v>
      </c>
      <c r="E222" s="3222" t="s">
        <v>4660</v>
      </c>
      <c r="F222" s="3222" t="s">
        <v>6255</v>
      </c>
      <c r="G222" s="3222"/>
      <c r="H222" s="3222" t="str">
        <f t="shared" si="3"/>
        <v>Drawing</v>
      </c>
      <c r="I222" s="3222" t="s">
        <v>25709</v>
      </c>
      <c r="J222" s="3222"/>
    </row>
    <row r="223" spans="1:10" ht="15.75" customHeight="1" thickBot="1">
      <c r="A223" s="3222">
        <v>216</v>
      </c>
      <c r="B223" s="3222" t="s">
        <v>25706</v>
      </c>
      <c r="C223" s="3223" t="s">
        <v>22600</v>
      </c>
      <c r="D223" s="3222" t="s">
        <v>23565</v>
      </c>
      <c r="E223" s="3222" t="s">
        <v>4660</v>
      </c>
      <c r="F223" s="3222" t="s">
        <v>6255</v>
      </c>
      <c r="G223" s="3222"/>
      <c r="H223" s="3222" t="str">
        <f t="shared" si="3"/>
        <v>Drawing</v>
      </c>
      <c r="I223" s="3222" t="s">
        <v>25707</v>
      </c>
      <c r="J223" s="3222"/>
    </row>
    <row r="224" spans="1:10" ht="15.75" customHeight="1" thickBot="1">
      <c r="A224" s="3222">
        <v>217</v>
      </c>
      <c r="B224" s="3222" t="s">
        <v>25704</v>
      </c>
      <c r="C224" s="3223" t="s">
        <v>22600</v>
      </c>
      <c r="D224" s="3222" t="s">
        <v>23565</v>
      </c>
      <c r="E224" s="3222" t="s">
        <v>4660</v>
      </c>
      <c r="F224" s="3222" t="s">
        <v>6255</v>
      </c>
      <c r="G224" s="3222"/>
      <c r="H224" s="3222" t="str">
        <f t="shared" si="3"/>
        <v>Drawing</v>
      </c>
      <c r="I224" s="3222" t="s">
        <v>25705</v>
      </c>
      <c r="J224" s="3222"/>
    </row>
    <row r="225" spans="1:10" ht="15.75" customHeight="1" thickBot="1">
      <c r="A225" s="3222">
        <v>218</v>
      </c>
      <c r="B225" s="3222" t="s">
        <v>25702</v>
      </c>
      <c r="C225" s="3223" t="s">
        <v>971</v>
      </c>
      <c r="D225" s="3222" t="s">
        <v>23565</v>
      </c>
      <c r="E225" s="3222" t="s">
        <v>4660</v>
      </c>
      <c r="F225" s="3222" t="s">
        <v>6255</v>
      </c>
      <c r="G225" s="3222"/>
      <c r="H225" s="3222" t="str">
        <f t="shared" si="3"/>
        <v>Drawing</v>
      </c>
      <c r="I225" s="3222" t="s">
        <v>25703</v>
      </c>
      <c r="J225" s="3222"/>
    </row>
    <row r="226" spans="1:10" ht="15.75" customHeight="1" thickBot="1">
      <c r="A226" s="3222">
        <v>219</v>
      </c>
      <c r="B226" s="3222" t="s">
        <v>25700</v>
      </c>
      <c r="C226" s="3223" t="s">
        <v>22600</v>
      </c>
      <c r="D226" s="3222" t="s">
        <v>23565</v>
      </c>
      <c r="E226" s="3222" t="s">
        <v>4660</v>
      </c>
      <c r="F226" s="3222" t="s">
        <v>6255</v>
      </c>
      <c r="G226" s="3222"/>
      <c r="H226" s="3222" t="str">
        <f t="shared" si="3"/>
        <v>Drawing</v>
      </c>
      <c r="I226" s="3222" t="s">
        <v>25701</v>
      </c>
      <c r="J226" s="3222"/>
    </row>
    <row r="227" spans="1:10" ht="15.75" customHeight="1" thickBot="1">
      <c r="A227" s="3222">
        <v>220</v>
      </c>
      <c r="B227" s="3222" t="s">
        <v>25698</v>
      </c>
      <c r="C227" s="3223" t="s">
        <v>22600</v>
      </c>
      <c r="D227" s="3222" t="s">
        <v>23565</v>
      </c>
      <c r="E227" s="3222" t="s">
        <v>4660</v>
      </c>
      <c r="F227" s="3222" t="s">
        <v>6255</v>
      </c>
      <c r="G227" s="3222"/>
      <c r="H227" s="3222" t="str">
        <f t="shared" si="3"/>
        <v>Drawing</v>
      </c>
      <c r="I227" s="3222" t="s">
        <v>25699</v>
      </c>
      <c r="J227" s="3222"/>
    </row>
    <row r="228" spans="1:10" ht="15.75" customHeight="1" thickBot="1">
      <c r="A228" s="3222">
        <v>221</v>
      </c>
      <c r="B228" s="3222" t="s">
        <v>25696</v>
      </c>
      <c r="C228" s="3223" t="s">
        <v>22600</v>
      </c>
      <c r="D228" s="3222" t="s">
        <v>23565</v>
      </c>
      <c r="E228" s="3222" t="s">
        <v>4660</v>
      </c>
      <c r="F228" s="3222" t="s">
        <v>6255</v>
      </c>
      <c r="G228" s="3222"/>
      <c r="H228" s="3222" t="str">
        <f t="shared" si="3"/>
        <v>Drawing</v>
      </c>
      <c r="I228" s="3222" t="s">
        <v>25697</v>
      </c>
      <c r="J228" s="3222"/>
    </row>
    <row r="229" spans="1:10" ht="15.75" customHeight="1" thickBot="1">
      <c r="A229" s="3222">
        <v>222</v>
      </c>
      <c r="B229" s="3222" t="s">
        <v>25694</v>
      </c>
      <c r="C229" s="3223" t="s">
        <v>22600</v>
      </c>
      <c r="D229" s="3222" t="s">
        <v>23565</v>
      </c>
      <c r="E229" s="3222" t="s">
        <v>4660</v>
      </c>
      <c r="F229" s="3222" t="s">
        <v>6255</v>
      </c>
      <c r="G229" s="3222"/>
      <c r="H229" s="3222" t="str">
        <f t="shared" si="3"/>
        <v>Drawing</v>
      </c>
      <c r="I229" s="3222" t="s">
        <v>25695</v>
      </c>
      <c r="J229" s="3222"/>
    </row>
    <row r="230" spans="1:10" ht="15.75" customHeight="1" thickBot="1">
      <c r="A230" s="3222">
        <v>223</v>
      </c>
      <c r="B230" s="3222" t="s">
        <v>25692</v>
      </c>
      <c r="C230" s="3223" t="s">
        <v>22600</v>
      </c>
      <c r="D230" s="3222" t="s">
        <v>23565</v>
      </c>
      <c r="E230" s="3222" t="s">
        <v>4660</v>
      </c>
      <c r="F230" s="3222" t="s">
        <v>6255</v>
      </c>
      <c r="G230" s="3222"/>
      <c r="H230" s="3222" t="str">
        <f t="shared" si="3"/>
        <v>Drawing</v>
      </c>
      <c r="I230" s="3222" t="s">
        <v>25693</v>
      </c>
      <c r="J230" s="3222"/>
    </row>
    <row r="231" spans="1:10" ht="15.75" customHeight="1" thickBot="1">
      <c r="A231" s="3222">
        <v>224</v>
      </c>
      <c r="B231" s="3222" t="s">
        <v>25690</v>
      </c>
      <c r="C231" s="3223" t="s">
        <v>971</v>
      </c>
      <c r="D231" s="3222" t="s">
        <v>23565</v>
      </c>
      <c r="E231" s="3222" t="s">
        <v>4660</v>
      </c>
      <c r="F231" s="3222" t="s">
        <v>6255</v>
      </c>
      <c r="G231" s="3222"/>
      <c r="H231" s="3222" t="str">
        <f t="shared" si="3"/>
        <v>Drawing</v>
      </c>
      <c r="I231" s="3222" t="s">
        <v>25691</v>
      </c>
      <c r="J231" s="3222"/>
    </row>
    <row r="232" spans="1:10" ht="15.75" customHeight="1" thickBot="1">
      <c r="A232" s="3222">
        <v>225</v>
      </c>
      <c r="B232" s="3222" t="s">
        <v>25688</v>
      </c>
      <c r="C232" s="3223" t="s">
        <v>22599</v>
      </c>
      <c r="D232" s="3222" t="s">
        <v>23565</v>
      </c>
      <c r="E232" s="3222" t="s">
        <v>4660</v>
      </c>
      <c r="F232" s="3222" t="s">
        <v>6255</v>
      </c>
      <c r="G232" s="3222"/>
      <c r="H232" s="3222" t="str">
        <f t="shared" si="3"/>
        <v>Drawing</v>
      </c>
      <c r="I232" s="3222" t="s">
        <v>25689</v>
      </c>
      <c r="J232" s="3222"/>
    </row>
    <row r="233" spans="1:10" ht="15.75" customHeight="1" thickBot="1">
      <c r="A233" s="3222">
        <v>226</v>
      </c>
      <c r="B233" s="3222" t="s">
        <v>25686</v>
      </c>
      <c r="C233" s="3223" t="s">
        <v>22599</v>
      </c>
      <c r="D233" s="3222" t="s">
        <v>23565</v>
      </c>
      <c r="E233" s="3222" t="s">
        <v>4660</v>
      </c>
      <c r="F233" s="3222" t="s">
        <v>6255</v>
      </c>
      <c r="G233" s="3222"/>
      <c r="H233" s="3222" t="str">
        <f t="shared" si="3"/>
        <v>Drawing</v>
      </c>
      <c r="I233" s="3222" t="s">
        <v>25687</v>
      </c>
      <c r="J233" s="3222"/>
    </row>
    <row r="234" spans="1:10" ht="15.75" customHeight="1" thickBot="1">
      <c r="A234" s="3222">
        <v>227</v>
      </c>
      <c r="B234" s="3222" t="s">
        <v>25684</v>
      </c>
      <c r="C234" s="3223" t="s">
        <v>22599</v>
      </c>
      <c r="D234" s="3222" t="s">
        <v>23565</v>
      </c>
      <c r="E234" s="3222" t="s">
        <v>4660</v>
      </c>
      <c r="F234" s="3222" t="s">
        <v>6255</v>
      </c>
      <c r="G234" s="3222"/>
      <c r="H234" s="3222" t="str">
        <f t="shared" si="3"/>
        <v>Drawing</v>
      </c>
      <c r="I234" s="3222" t="s">
        <v>25685</v>
      </c>
      <c r="J234" s="3222"/>
    </row>
    <row r="235" spans="1:10" ht="15.75" customHeight="1" thickBot="1">
      <c r="A235" s="3222">
        <v>228</v>
      </c>
      <c r="B235" s="3222" t="s">
        <v>25682</v>
      </c>
      <c r="C235" s="3223" t="s">
        <v>22599</v>
      </c>
      <c r="D235" s="3222" t="s">
        <v>23565</v>
      </c>
      <c r="E235" s="3222" t="s">
        <v>4660</v>
      </c>
      <c r="F235" s="3222" t="s">
        <v>6255</v>
      </c>
      <c r="G235" s="3222"/>
      <c r="H235" s="3222" t="str">
        <f t="shared" si="3"/>
        <v>Drawing</v>
      </c>
      <c r="I235" s="3222" t="s">
        <v>25683</v>
      </c>
      <c r="J235" s="3222"/>
    </row>
    <row r="236" spans="1:10" ht="15.75" customHeight="1" thickBot="1">
      <c r="A236" s="3222">
        <v>229</v>
      </c>
      <c r="B236" s="3222" t="s">
        <v>25680</v>
      </c>
      <c r="C236" s="3223" t="s">
        <v>22599</v>
      </c>
      <c r="D236" s="3222" t="s">
        <v>23565</v>
      </c>
      <c r="E236" s="3222" t="s">
        <v>4660</v>
      </c>
      <c r="F236" s="3222" t="s">
        <v>6255</v>
      </c>
      <c r="G236" s="3222"/>
      <c r="H236" s="3222" t="str">
        <f t="shared" si="3"/>
        <v>Drawing</v>
      </c>
      <c r="I236" s="3222" t="s">
        <v>25681</v>
      </c>
      <c r="J236" s="3222"/>
    </row>
    <row r="237" spans="1:10" ht="15.75" customHeight="1" thickBot="1">
      <c r="A237" s="3222">
        <v>230</v>
      </c>
      <c r="B237" s="3222" t="s">
        <v>25678</v>
      </c>
      <c r="C237" s="3223" t="s">
        <v>22599</v>
      </c>
      <c r="D237" s="3222" t="s">
        <v>23565</v>
      </c>
      <c r="E237" s="3222" t="s">
        <v>4660</v>
      </c>
      <c r="F237" s="3222" t="s">
        <v>6255</v>
      </c>
      <c r="G237" s="3222"/>
      <c r="H237" s="3222" t="str">
        <f t="shared" si="3"/>
        <v>Drawing</v>
      </c>
      <c r="I237" s="3222" t="s">
        <v>25679</v>
      </c>
      <c r="J237" s="3222"/>
    </row>
    <row r="238" spans="1:10" ht="15.75" customHeight="1" thickBot="1">
      <c r="A238" s="3222">
        <v>231</v>
      </c>
      <c r="B238" s="3222" t="s">
        <v>25676</v>
      </c>
      <c r="C238" s="3223" t="s">
        <v>22599</v>
      </c>
      <c r="D238" s="3222" t="s">
        <v>23565</v>
      </c>
      <c r="E238" s="3222" t="s">
        <v>4660</v>
      </c>
      <c r="F238" s="3222" t="s">
        <v>6255</v>
      </c>
      <c r="G238" s="3222"/>
      <c r="H238" s="3222" t="str">
        <f t="shared" si="3"/>
        <v>Drawing</v>
      </c>
      <c r="I238" s="3222" t="s">
        <v>25677</v>
      </c>
      <c r="J238" s="3222"/>
    </row>
    <row r="239" spans="1:10" ht="15.75" customHeight="1" thickBot="1">
      <c r="A239" s="3222">
        <v>232</v>
      </c>
      <c r="B239" s="3222" t="s">
        <v>25674</v>
      </c>
      <c r="C239" s="3223" t="s">
        <v>22599</v>
      </c>
      <c r="D239" s="3222" t="s">
        <v>23565</v>
      </c>
      <c r="E239" s="3222" t="s">
        <v>4660</v>
      </c>
      <c r="F239" s="3222" t="s">
        <v>6255</v>
      </c>
      <c r="G239" s="3222"/>
      <c r="H239" s="3222" t="str">
        <f t="shared" si="3"/>
        <v>Drawing</v>
      </c>
      <c r="I239" s="3222" t="s">
        <v>25675</v>
      </c>
      <c r="J239" s="3222"/>
    </row>
    <row r="240" spans="1:10" ht="15.75" customHeight="1" thickBot="1">
      <c r="A240" s="3222">
        <v>233</v>
      </c>
      <c r="B240" s="3222" t="s">
        <v>25672</v>
      </c>
      <c r="C240" s="3223" t="s">
        <v>22599</v>
      </c>
      <c r="D240" s="3222" t="s">
        <v>23565</v>
      </c>
      <c r="E240" s="3222" t="s">
        <v>4660</v>
      </c>
      <c r="F240" s="3222" t="s">
        <v>6255</v>
      </c>
      <c r="G240" s="3222"/>
      <c r="H240" s="3222" t="str">
        <f t="shared" si="3"/>
        <v>Drawing</v>
      </c>
      <c r="I240" s="3222" t="s">
        <v>25673</v>
      </c>
      <c r="J240" s="3222"/>
    </row>
    <row r="241" spans="1:10" ht="15.75" customHeight="1" thickBot="1">
      <c r="A241" s="3222">
        <v>234</v>
      </c>
      <c r="B241" s="3222" t="s">
        <v>25670</v>
      </c>
      <c r="C241" s="3223" t="s">
        <v>22599</v>
      </c>
      <c r="D241" s="3222" t="s">
        <v>23565</v>
      </c>
      <c r="E241" s="3222" t="s">
        <v>4660</v>
      </c>
      <c r="F241" s="3222" t="s">
        <v>6255</v>
      </c>
      <c r="G241" s="3222"/>
      <c r="H241" s="3222" t="str">
        <f t="shared" si="3"/>
        <v>Drawing</v>
      </c>
      <c r="I241" s="3222" t="s">
        <v>25671</v>
      </c>
      <c r="J241" s="3222"/>
    </row>
    <row r="242" spans="1:10" ht="15.75" customHeight="1" thickBot="1">
      <c r="A242" s="3222">
        <v>235</v>
      </c>
      <c r="B242" s="3222" t="s">
        <v>25668</v>
      </c>
      <c r="C242" s="3223" t="s">
        <v>22599</v>
      </c>
      <c r="D242" s="3222" t="s">
        <v>23565</v>
      </c>
      <c r="E242" s="3222" t="s">
        <v>4660</v>
      </c>
      <c r="F242" s="3222" t="s">
        <v>6255</v>
      </c>
      <c r="G242" s="3222"/>
      <c r="H242" s="3222" t="str">
        <f t="shared" si="3"/>
        <v>Drawing</v>
      </c>
      <c r="I242" s="3222" t="s">
        <v>25669</v>
      </c>
      <c r="J242" s="3222"/>
    </row>
    <row r="243" spans="1:10" ht="15.75" customHeight="1" thickBot="1">
      <c r="A243" s="3222">
        <v>236</v>
      </c>
      <c r="B243" s="3222" t="s">
        <v>25666</v>
      </c>
      <c r="C243" s="3223" t="s">
        <v>22599</v>
      </c>
      <c r="D243" s="3222" t="s">
        <v>23565</v>
      </c>
      <c r="E243" s="3222" t="s">
        <v>4660</v>
      </c>
      <c r="F243" s="3222" t="s">
        <v>6255</v>
      </c>
      <c r="G243" s="3222"/>
      <c r="H243" s="3222" t="str">
        <f t="shared" si="3"/>
        <v>Drawing</v>
      </c>
      <c r="I243" s="3222" t="s">
        <v>25667</v>
      </c>
      <c r="J243" s="3222"/>
    </row>
    <row r="244" spans="1:10" ht="15.75" customHeight="1" thickBot="1">
      <c r="A244" s="3222">
        <v>237</v>
      </c>
      <c r="B244" s="3222" t="s">
        <v>25664</v>
      </c>
      <c r="C244" s="3223" t="s">
        <v>22599</v>
      </c>
      <c r="D244" s="3222" t="s">
        <v>23565</v>
      </c>
      <c r="E244" s="3222" t="s">
        <v>4660</v>
      </c>
      <c r="F244" s="3222" t="s">
        <v>6255</v>
      </c>
      <c r="G244" s="3222"/>
      <c r="H244" s="3222" t="str">
        <f t="shared" si="3"/>
        <v>Drawing</v>
      </c>
      <c r="I244" s="3222" t="s">
        <v>25665</v>
      </c>
      <c r="J244" s="3222"/>
    </row>
    <row r="245" spans="1:10" ht="15.75" customHeight="1" thickBot="1">
      <c r="A245" s="3222">
        <v>238</v>
      </c>
      <c r="B245" s="3222" t="s">
        <v>25662</v>
      </c>
      <c r="C245" s="3223" t="s">
        <v>22599</v>
      </c>
      <c r="D245" s="3222" t="s">
        <v>23565</v>
      </c>
      <c r="E245" s="3222" t="s">
        <v>4660</v>
      </c>
      <c r="F245" s="3222" t="s">
        <v>6255</v>
      </c>
      <c r="G245" s="3222"/>
      <c r="H245" s="3222" t="str">
        <f t="shared" si="3"/>
        <v>Drawing</v>
      </c>
      <c r="I245" s="3222" t="s">
        <v>25663</v>
      </c>
      <c r="J245" s="3222"/>
    </row>
    <row r="246" spans="1:10" ht="15.75" customHeight="1" thickBot="1">
      <c r="A246" s="3222">
        <v>239</v>
      </c>
      <c r="B246" s="3222" t="s">
        <v>25660</v>
      </c>
      <c r="C246" s="3223" t="s">
        <v>22599</v>
      </c>
      <c r="D246" s="3222" t="s">
        <v>23565</v>
      </c>
      <c r="E246" s="3222" t="s">
        <v>4660</v>
      </c>
      <c r="F246" s="3222" t="s">
        <v>6255</v>
      </c>
      <c r="G246" s="3222"/>
      <c r="H246" s="3222" t="str">
        <f t="shared" si="3"/>
        <v>Drawing</v>
      </c>
      <c r="I246" s="3222" t="s">
        <v>25661</v>
      </c>
      <c r="J246" s="3222"/>
    </row>
    <row r="247" spans="1:10" ht="15.75" customHeight="1" thickBot="1">
      <c r="A247" s="3222">
        <v>240</v>
      </c>
      <c r="B247" s="3222" t="s">
        <v>25658</v>
      </c>
      <c r="C247" s="3223" t="s">
        <v>22599</v>
      </c>
      <c r="D247" s="3222" t="s">
        <v>23565</v>
      </c>
      <c r="E247" s="3222" t="s">
        <v>4660</v>
      </c>
      <c r="F247" s="3222" t="s">
        <v>6255</v>
      </c>
      <c r="G247" s="3222"/>
      <c r="H247" s="3222" t="str">
        <f t="shared" si="3"/>
        <v>Drawing</v>
      </c>
      <c r="I247" s="3222" t="s">
        <v>25659</v>
      </c>
      <c r="J247" s="3222"/>
    </row>
    <row r="248" spans="1:10" ht="15.75" customHeight="1" thickBot="1">
      <c r="A248" s="3222">
        <v>241</v>
      </c>
      <c r="B248" s="3222" t="s">
        <v>25656</v>
      </c>
      <c r="C248" s="3223" t="s">
        <v>22599</v>
      </c>
      <c r="D248" s="3222" t="s">
        <v>23565</v>
      </c>
      <c r="E248" s="3222" t="s">
        <v>4660</v>
      </c>
      <c r="F248" s="3222" t="s">
        <v>6255</v>
      </c>
      <c r="G248" s="3222"/>
      <c r="H248" s="3222" t="str">
        <f t="shared" si="3"/>
        <v>Drawing</v>
      </c>
      <c r="I248" s="3222" t="s">
        <v>25657</v>
      </c>
      <c r="J248" s="3222"/>
    </row>
    <row r="249" spans="1:10" ht="15.75" customHeight="1" thickBot="1">
      <c r="A249" s="3222">
        <v>242</v>
      </c>
      <c r="B249" s="3222" t="s">
        <v>25654</v>
      </c>
      <c r="C249" s="3223" t="s">
        <v>22599</v>
      </c>
      <c r="D249" s="3222" t="s">
        <v>23565</v>
      </c>
      <c r="E249" s="3222" t="s">
        <v>4660</v>
      </c>
      <c r="F249" s="3222" t="s">
        <v>6255</v>
      </c>
      <c r="G249" s="3222"/>
      <c r="H249" s="3222" t="str">
        <f t="shared" si="3"/>
        <v>Drawing</v>
      </c>
      <c r="I249" s="3222" t="s">
        <v>25655</v>
      </c>
      <c r="J249" s="3222"/>
    </row>
    <row r="250" spans="1:10" ht="15.75" customHeight="1" thickBot="1">
      <c r="A250" s="3222">
        <v>243</v>
      </c>
      <c r="B250" s="3222" t="s">
        <v>25652</v>
      </c>
      <c r="C250" s="3223" t="s">
        <v>22599</v>
      </c>
      <c r="D250" s="3222" t="s">
        <v>23565</v>
      </c>
      <c r="E250" s="3222" t="s">
        <v>4660</v>
      </c>
      <c r="F250" s="3222" t="s">
        <v>6255</v>
      </c>
      <c r="G250" s="3222"/>
      <c r="H250" s="3222" t="str">
        <f t="shared" si="3"/>
        <v>Drawing</v>
      </c>
      <c r="I250" s="3222" t="s">
        <v>25653</v>
      </c>
      <c r="J250" s="3222"/>
    </row>
    <row r="251" spans="1:10" ht="15.75" customHeight="1" thickBot="1">
      <c r="A251" s="3222">
        <v>244</v>
      </c>
      <c r="B251" s="3222" t="s">
        <v>25650</v>
      </c>
      <c r="C251" s="3223" t="s">
        <v>22599</v>
      </c>
      <c r="D251" s="3222" t="s">
        <v>23565</v>
      </c>
      <c r="E251" s="3222" t="s">
        <v>4660</v>
      </c>
      <c r="F251" s="3222" t="s">
        <v>6255</v>
      </c>
      <c r="G251" s="3222"/>
      <c r="H251" s="3222" t="str">
        <f t="shared" si="3"/>
        <v>Drawing</v>
      </c>
      <c r="I251" s="3222" t="s">
        <v>25651</v>
      </c>
      <c r="J251" s="3222"/>
    </row>
    <row r="252" spans="1:10" ht="15.75" customHeight="1" thickBot="1">
      <c r="A252" s="3222">
        <v>245</v>
      </c>
      <c r="B252" s="3222" t="s">
        <v>25648</v>
      </c>
      <c r="C252" s="3223" t="s">
        <v>22599</v>
      </c>
      <c r="D252" s="3222" t="s">
        <v>23565</v>
      </c>
      <c r="E252" s="3222" t="s">
        <v>4660</v>
      </c>
      <c r="F252" s="3222" t="s">
        <v>6255</v>
      </c>
      <c r="G252" s="3222"/>
      <c r="H252" s="3222" t="str">
        <f t="shared" si="3"/>
        <v>Drawing</v>
      </c>
      <c r="I252" s="3222" t="s">
        <v>25649</v>
      </c>
      <c r="J252" s="3222"/>
    </row>
    <row r="253" spans="1:10" ht="15.75" customHeight="1" thickBot="1">
      <c r="A253" s="3222">
        <v>246</v>
      </c>
      <c r="B253" s="3222" t="s">
        <v>25646</v>
      </c>
      <c r="C253" s="3223" t="s">
        <v>22599</v>
      </c>
      <c r="D253" s="3222" t="s">
        <v>23565</v>
      </c>
      <c r="E253" s="3222" t="s">
        <v>4660</v>
      </c>
      <c r="F253" s="3222" t="s">
        <v>6255</v>
      </c>
      <c r="G253" s="3222"/>
      <c r="H253" s="3222" t="str">
        <f t="shared" si="3"/>
        <v>Drawing</v>
      </c>
      <c r="I253" s="3222" t="s">
        <v>25647</v>
      </c>
      <c r="J253" s="3222"/>
    </row>
    <row r="254" spans="1:10" ht="15.75" customHeight="1" thickBot="1">
      <c r="A254" s="3222">
        <v>247</v>
      </c>
      <c r="B254" s="3222" t="s">
        <v>25644</v>
      </c>
      <c r="C254" s="3223" t="s">
        <v>22599</v>
      </c>
      <c r="D254" s="3222" t="s">
        <v>23565</v>
      </c>
      <c r="E254" s="3222" t="s">
        <v>4660</v>
      </c>
      <c r="F254" s="3222" t="s">
        <v>6255</v>
      </c>
      <c r="G254" s="3222"/>
      <c r="H254" s="3222" t="str">
        <f t="shared" si="3"/>
        <v>Drawing</v>
      </c>
      <c r="I254" s="3222" t="s">
        <v>25645</v>
      </c>
      <c r="J254" s="3222"/>
    </row>
    <row r="255" spans="1:10" ht="15.75" customHeight="1" thickBot="1">
      <c r="A255" s="3222">
        <v>248</v>
      </c>
      <c r="B255" s="3222" t="s">
        <v>25642</v>
      </c>
      <c r="C255" s="3223" t="s">
        <v>22599</v>
      </c>
      <c r="D255" s="3222" t="s">
        <v>23565</v>
      </c>
      <c r="E255" s="3222" t="s">
        <v>4660</v>
      </c>
      <c r="F255" s="3222" t="s">
        <v>6255</v>
      </c>
      <c r="G255" s="3222"/>
      <c r="H255" s="3222" t="str">
        <f t="shared" si="3"/>
        <v>Drawing</v>
      </c>
      <c r="I255" s="3222" t="s">
        <v>25643</v>
      </c>
      <c r="J255" s="3222"/>
    </row>
    <row r="256" spans="1:10" ht="15.75" customHeight="1" thickBot="1">
      <c r="A256" s="3222">
        <v>249</v>
      </c>
      <c r="B256" s="3222" t="s">
        <v>25640</v>
      </c>
      <c r="C256" s="3223" t="s">
        <v>22599</v>
      </c>
      <c r="D256" s="3222" t="s">
        <v>23565</v>
      </c>
      <c r="E256" s="3222" t="s">
        <v>4660</v>
      </c>
      <c r="F256" s="3222" t="s">
        <v>6255</v>
      </c>
      <c r="G256" s="3222"/>
      <c r="H256" s="3222" t="str">
        <f t="shared" si="3"/>
        <v>Drawing</v>
      </c>
      <c r="I256" s="3222" t="s">
        <v>25641</v>
      </c>
      <c r="J256" s="3222"/>
    </row>
    <row r="257" spans="1:10" ht="15.75" customHeight="1" thickBot="1">
      <c r="A257" s="3222">
        <v>250</v>
      </c>
      <c r="B257" s="3222" t="s">
        <v>25638</v>
      </c>
      <c r="C257" s="3223" t="s">
        <v>22599</v>
      </c>
      <c r="D257" s="3222" t="s">
        <v>23565</v>
      </c>
      <c r="E257" s="3222" t="s">
        <v>4660</v>
      </c>
      <c r="F257" s="3222" t="s">
        <v>6255</v>
      </c>
      <c r="G257" s="3222"/>
      <c r="H257" s="3222" t="str">
        <f t="shared" si="3"/>
        <v>Drawing</v>
      </c>
      <c r="I257" s="3222" t="s">
        <v>25639</v>
      </c>
      <c r="J257" s="3222"/>
    </row>
    <row r="258" spans="1:10" ht="15.75" customHeight="1" thickBot="1">
      <c r="A258" s="3222">
        <v>251</v>
      </c>
      <c r="B258" s="3222" t="s">
        <v>25636</v>
      </c>
      <c r="C258" s="3223" t="s">
        <v>22599</v>
      </c>
      <c r="D258" s="3222" t="s">
        <v>23565</v>
      </c>
      <c r="E258" s="3222" t="s">
        <v>4660</v>
      </c>
      <c r="F258" s="3222" t="s">
        <v>6255</v>
      </c>
      <c r="G258" s="3222"/>
      <c r="H258" s="3222" t="str">
        <f t="shared" si="3"/>
        <v>Drawing</v>
      </c>
      <c r="I258" s="3222" t="s">
        <v>25637</v>
      </c>
      <c r="J258" s="3222"/>
    </row>
    <row r="259" spans="1:10" ht="15.75" customHeight="1" thickBot="1">
      <c r="A259" s="3222">
        <v>252</v>
      </c>
      <c r="B259" s="3222" t="s">
        <v>25634</v>
      </c>
      <c r="C259" s="3223" t="s">
        <v>22599</v>
      </c>
      <c r="D259" s="3222" t="s">
        <v>23565</v>
      </c>
      <c r="E259" s="3222" t="s">
        <v>4660</v>
      </c>
      <c r="F259" s="3222" t="s">
        <v>6255</v>
      </c>
      <c r="G259" s="3222"/>
      <c r="H259" s="3222" t="str">
        <f t="shared" si="3"/>
        <v>Drawing</v>
      </c>
      <c r="I259" s="3222" t="s">
        <v>25635</v>
      </c>
      <c r="J259" s="3222"/>
    </row>
    <row r="260" spans="1:10" ht="15.75" customHeight="1" thickBot="1">
      <c r="A260" s="3222">
        <v>253</v>
      </c>
      <c r="B260" s="3222" t="s">
        <v>25632</v>
      </c>
      <c r="C260" s="3223" t="s">
        <v>22599</v>
      </c>
      <c r="D260" s="3222" t="s">
        <v>23565</v>
      </c>
      <c r="E260" s="3222" t="s">
        <v>4660</v>
      </c>
      <c r="F260" s="3222" t="s">
        <v>6255</v>
      </c>
      <c r="G260" s="3222"/>
      <c r="H260" s="3222" t="str">
        <f t="shared" si="3"/>
        <v>Drawing</v>
      </c>
      <c r="I260" s="3222" t="s">
        <v>25633</v>
      </c>
      <c r="J260" s="3222"/>
    </row>
    <row r="261" spans="1:10" ht="15.75" customHeight="1" thickBot="1">
      <c r="A261" s="3222">
        <v>254</v>
      </c>
      <c r="B261" s="3222" t="s">
        <v>25630</v>
      </c>
      <c r="C261" s="3223" t="s">
        <v>22599</v>
      </c>
      <c r="D261" s="3222" t="s">
        <v>23565</v>
      </c>
      <c r="E261" s="3222" t="s">
        <v>4660</v>
      </c>
      <c r="F261" s="3222" t="s">
        <v>6255</v>
      </c>
      <c r="G261" s="3222"/>
      <c r="H261" s="3222" t="str">
        <f t="shared" si="3"/>
        <v>Drawing</v>
      </c>
      <c r="I261" s="3222" t="s">
        <v>25631</v>
      </c>
      <c r="J261" s="3222"/>
    </row>
    <row r="262" spans="1:10" ht="15.75" customHeight="1" thickBot="1">
      <c r="A262" s="3222">
        <v>255</v>
      </c>
      <c r="B262" s="3222" t="s">
        <v>25628</v>
      </c>
      <c r="C262" s="3223" t="s">
        <v>22599</v>
      </c>
      <c r="D262" s="3222" t="s">
        <v>23565</v>
      </c>
      <c r="E262" s="3222" t="s">
        <v>4660</v>
      </c>
      <c r="F262" s="3222" t="s">
        <v>6255</v>
      </c>
      <c r="G262" s="3222"/>
      <c r="H262" s="3222" t="str">
        <f t="shared" si="3"/>
        <v>Drawing</v>
      </c>
      <c r="I262" s="3222" t="s">
        <v>25629</v>
      </c>
      <c r="J262" s="3222"/>
    </row>
    <row r="263" spans="1:10" ht="15.75" customHeight="1" thickBot="1">
      <c r="A263" s="3222">
        <v>256</v>
      </c>
      <c r="B263" s="3222" t="s">
        <v>25626</v>
      </c>
      <c r="C263" s="3223" t="s">
        <v>22599</v>
      </c>
      <c r="D263" s="3222" t="s">
        <v>23565</v>
      </c>
      <c r="E263" s="3222" t="s">
        <v>4660</v>
      </c>
      <c r="F263" s="3222" t="s">
        <v>6255</v>
      </c>
      <c r="G263" s="3222"/>
      <c r="H263" s="3222" t="str">
        <f t="shared" si="3"/>
        <v>Drawing</v>
      </c>
      <c r="I263" s="3222" t="s">
        <v>25627</v>
      </c>
      <c r="J263" s="3222"/>
    </row>
    <row r="264" spans="1:10" ht="15.75" customHeight="1" thickBot="1">
      <c r="A264" s="3222">
        <v>257</v>
      </c>
      <c r="B264" s="3222" t="s">
        <v>25624</v>
      </c>
      <c r="C264" s="3223" t="s">
        <v>22599</v>
      </c>
      <c r="D264" s="3222" t="s">
        <v>23565</v>
      </c>
      <c r="E264" s="3222" t="s">
        <v>4660</v>
      </c>
      <c r="F264" s="3222" t="s">
        <v>6255</v>
      </c>
      <c r="G264" s="3222"/>
      <c r="H264" s="3222" t="str">
        <f t="shared" ref="H264:H327" si="4">HYPERLINK("\\CAD-PC\1Data\3.Documentation\Isometric DWG MHI\" &amp; I264 &amp; ".pdf", "Drawing")</f>
        <v>Drawing</v>
      </c>
      <c r="I264" s="3222" t="s">
        <v>25625</v>
      </c>
      <c r="J264" s="3222"/>
    </row>
    <row r="265" spans="1:10" ht="15.75" customHeight="1" thickBot="1">
      <c r="A265" s="3222">
        <v>258</v>
      </c>
      <c r="B265" s="3222" t="s">
        <v>25622</v>
      </c>
      <c r="C265" s="3223" t="s">
        <v>22599</v>
      </c>
      <c r="D265" s="3222" t="s">
        <v>23565</v>
      </c>
      <c r="E265" s="3222" t="s">
        <v>4660</v>
      </c>
      <c r="F265" s="3222" t="s">
        <v>6255</v>
      </c>
      <c r="G265" s="3222"/>
      <c r="H265" s="3222" t="str">
        <f t="shared" si="4"/>
        <v>Drawing</v>
      </c>
      <c r="I265" s="3222" t="s">
        <v>25623</v>
      </c>
      <c r="J265" s="3222"/>
    </row>
    <row r="266" spans="1:10" ht="15.75" customHeight="1" thickBot="1">
      <c r="A266" s="3222">
        <v>259</v>
      </c>
      <c r="B266" s="3222" t="s">
        <v>25620</v>
      </c>
      <c r="C266" s="3223" t="s">
        <v>22599</v>
      </c>
      <c r="D266" s="3222" t="s">
        <v>23565</v>
      </c>
      <c r="E266" s="3222" t="s">
        <v>4660</v>
      </c>
      <c r="F266" s="3222" t="s">
        <v>6255</v>
      </c>
      <c r="G266" s="3222"/>
      <c r="H266" s="3222" t="str">
        <f t="shared" si="4"/>
        <v>Drawing</v>
      </c>
      <c r="I266" s="3222" t="s">
        <v>25621</v>
      </c>
      <c r="J266" s="3222"/>
    </row>
    <row r="267" spans="1:10" ht="15.75" customHeight="1" thickBot="1">
      <c r="A267" s="3222">
        <v>260</v>
      </c>
      <c r="B267" s="3222" t="s">
        <v>25618</v>
      </c>
      <c r="C267" s="3223" t="s">
        <v>22596</v>
      </c>
      <c r="D267" s="3222" t="s">
        <v>21195</v>
      </c>
      <c r="E267" s="3222"/>
      <c r="F267" s="3222" t="s">
        <v>22877</v>
      </c>
      <c r="G267" s="3222"/>
      <c r="H267" s="3222" t="str">
        <f t="shared" si="4"/>
        <v>Drawing</v>
      </c>
      <c r="I267" s="3222" t="s">
        <v>25619</v>
      </c>
      <c r="J267" s="3222"/>
    </row>
    <row r="268" spans="1:10" ht="15.75" customHeight="1" thickBot="1">
      <c r="A268" s="3222">
        <v>261</v>
      </c>
      <c r="B268" s="3222" t="s">
        <v>25616</v>
      </c>
      <c r="C268" s="3223" t="s">
        <v>22599</v>
      </c>
      <c r="D268" s="3222" t="s">
        <v>21195</v>
      </c>
      <c r="E268" s="3222"/>
      <c r="F268" s="3222" t="s">
        <v>22877</v>
      </c>
      <c r="G268" s="3222"/>
      <c r="H268" s="3222" t="str">
        <f t="shared" si="4"/>
        <v>Drawing</v>
      </c>
      <c r="I268" s="3222" t="s">
        <v>25617</v>
      </c>
      <c r="J268" s="3222"/>
    </row>
    <row r="269" spans="1:10" ht="15.75" customHeight="1" thickBot="1">
      <c r="A269" s="3222">
        <v>262</v>
      </c>
      <c r="B269" s="3222" t="s">
        <v>25614</v>
      </c>
      <c r="C269" s="3223" t="s">
        <v>22599</v>
      </c>
      <c r="D269" s="3222" t="s">
        <v>21195</v>
      </c>
      <c r="E269" s="3222"/>
      <c r="F269" s="3222" t="s">
        <v>22877</v>
      </c>
      <c r="G269" s="3222"/>
      <c r="H269" s="3222" t="str">
        <f t="shared" si="4"/>
        <v>Drawing</v>
      </c>
      <c r="I269" s="3222" t="s">
        <v>25615</v>
      </c>
      <c r="J269" s="3222"/>
    </row>
    <row r="270" spans="1:10" ht="15.75" customHeight="1" thickBot="1">
      <c r="A270" s="3222">
        <v>263</v>
      </c>
      <c r="B270" s="3222" t="s">
        <v>25612</v>
      </c>
      <c r="C270" s="3223" t="s">
        <v>22596</v>
      </c>
      <c r="D270" s="3222" t="s">
        <v>21195</v>
      </c>
      <c r="E270" s="3222"/>
      <c r="F270" s="3222" t="s">
        <v>6255</v>
      </c>
      <c r="G270" s="3222"/>
      <c r="H270" s="3222" t="str">
        <f t="shared" si="4"/>
        <v>Drawing</v>
      </c>
      <c r="I270" s="3222" t="s">
        <v>25613</v>
      </c>
      <c r="J270" s="3222"/>
    </row>
    <row r="271" spans="1:10" ht="15.75" customHeight="1" thickBot="1">
      <c r="A271" s="3222">
        <v>264</v>
      </c>
      <c r="B271" s="3222" t="s">
        <v>24470</v>
      </c>
      <c r="C271" s="3223" t="s">
        <v>22596</v>
      </c>
      <c r="D271" s="3222" t="s">
        <v>21195</v>
      </c>
      <c r="E271" s="3222"/>
      <c r="F271" s="3222" t="s">
        <v>22877</v>
      </c>
      <c r="G271" s="3222"/>
      <c r="H271" s="3222" t="str">
        <f t="shared" si="4"/>
        <v>Drawing</v>
      </c>
      <c r="I271" s="3222" t="s">
        <v>25611</v>
      </c>
      <c r="J271" s="3222"/>
    </row>
    <row r="272" spans="1:10" ht="15.75" customHeight="1" thickBot="1">
      <c r="A272" s="3222">
        <v>265</v>
      </c>
      <c r="B272" s="3222" t="s">
        <v>25609</v>
      </c>
      <c r="C272" s="3223" t="s">
        <v>22596</v>
      </c>
      <c r="D272" s="3222" t="s">
        <v>21195</v>
      </c>
      <c r="E272" s="3222"/>
      <c r="F272" s="3222" t="s">
        <v>22877</v>
      </c>
      <c r="G272" s="3222"/>
      <c r="H272" s="3222" t="str">
        <f t="shared" si="4"/>
        <v>Drawing</v>
      </c>
      <c r="I272" s="3222" t="s">
        <v>25610</v>
      </c>
      <c r="J272" s="3222"/>
    </row>
    <row r="273" spans="1:10" ht="15.75" customHeight="1" thickBot="1">
      <c r="A273" s="3222">
        <v>266</v>
      </c>
      <c r="B273" s="3222" t="s">
        <v>25214</v>
      </c>
      <c r="C273" s="3223" t="s">
        <v>971</v>
      </c>
      <c r="D273" s="3222" t="s">
        <v>21195</v>
      </c>
      <c r="E273" s="3222"/>
      <c r="F273" s="3222" t="s">
        <v>22877</v>
      </c>
      <c r="G273" s="3222"/>
      <c r="H273" s="3222" t="str">
        <f t="shared" si="4"/>
        <v>Drawing</v>
      </c>
      <c r="I273" s="3222" t="s">
        <v>25608</v>
      </c>
      <c r="J273" s="3222"/>
    </row>
    <row r="274" spans="1:10" ht="15.75" customHeight="1" thickBot="1">
      <c r="A274" s="3222">
        <v>267</v>
      </c>
      <c r="B274" s="3222" t="s">
        <v>25606</v>
      </c>
      <c r="C274" s="3223" t="s">
        <v>22599</v>
      </c>
      <c r="D274" s="3222" t="s">
        <v>21195</v>
      </c>
      <c r="E274" s="3222"/>
      <c r="F274" s="3222" t="s">
        <v>22877</v>
      </c>
      <c r="G274" s="3222"/>
      <c r="H274" s="3222" t="str">
        <f t="shared" si="4"/>
        <v>Drawing</v>
      </c>
      <c r="I274" s="3222" t="s">
        <v>25607</v>
      </c>
      <c r="J274" s="3222"/>
    </row>
    <row r="275" spans="1:10" ht="15.75" customHeight="1" thickBot="1">
      <c r="A275" s="3222">
        <v>268</v>
      </c>
      <c r="B275" s="3222" t="s">
        <v>25604</v>
      </c>
      <c r="C275" s="3223" t="s">
        <v>22596</v>
      </c>
      <c r="D275" s="3222" t="s">
        <v>21195</v>
      </c>
      <c r="E275" s="3222"/>
      <c r="F275" s="3222" t="s">
        <v>22877</v>
      </c>
      <c r="G275" s="3222"/>
      <c r="H275" s="3222" t="str">
        <f t="shared" si="4"/>
        <v>Drawing</v>
      </c>
      <c r="I275" s="3222" t="s">
        <v>25605</v>
      </c>
      <c r="J275" s="3222"/>
    </row>
    <row r="276" spans="1:10" ht="15.75" customHeight="1" thickBot="1">
      <c r="A276" s="3222">
        <v>269</v>
      </c>
      <c r="B276" s="3222" t="s">
        <v>25027</v>
      </c>
      <c r="C276" s="3223" t="s">
        <v>22599</v>
      </c>
      <c r="D276" s="3222" t="s">
        <v>21195</v>
      </c>
      <c r="E276" s="3222"/>
      <c r="F276" s="3222" t="s">
        <v>22877</v>
      </c>
      <c r="G276" s="3222"/>
      <c r="H276" s="3222" t="str">
        <f t="shared" si="4"/>
        <v>Drawing</v>
      </c>
      <c r="I276" s="3222" t="s">
        <v>25603</v>
      </c>
      <c r="J276" s="3222"/>
    </row>
    <row r="277" spans="1:10" ht="15.75" customHeight="1" thickBot="1">
      <c r="A277" s="3222">
        <v>270</v>
      </c>
      <c r="B277" s="3222" t="s">
        <v>24773</v>
      </c>
      <c r="C277" s="3223" t="s">
        <v>22596</v>
      </c>
      <c r="D277" s="3222" t="s">
        <v>21195</v>
      </c>
      <c r="E277" s="3222"/>
      <c r="F277" s="3222" t="s">
        <v>22877</v>
      </c>
      <c r="G277" s="3222" t="s">
        <v>22848</v>
      </c>
      <c r="H277" s="3222" t="str">
        <f t="shared" si="4"/>
        <v>Drawing</v>
      </c>
      <c r="I277" s="3222" t="s">
        <v>25602</v>
      </c>
      <c r="J277" s="3222"/>
    </row>
    <row r="278" spans="1:10" ht="15.75" customHeight="1" thickBot="1">
      <c r="A278" s="3222">
        <v>271</v>
      </c>
      <c r="B278" s="3222" t="s">
        <v>25600</v>
      </c>
      <c r="C278" s="3223" t="s">
        <v>22599</v>
      </c>
      <c r="D278" s="3222" t="s">
        <v>21195</v>
      </c>
      <c r="E278" s="3222"/>
      <c r="F278" s="3222" t="s">
        <v>22877</v>
      </c>
      <c r="G278" s="3222"/>
      <c r="H278" s="3222" t="str">
        <f t="shared" si="4"/>
        <v>Drawing</v>
      </c>
      <c r="I278" s="3222" t="s">
        <v>25601</v>
      </c>
      <c r="J278" s="3222"/>
    </row>
    <row r="279" spans="1:10" ht="15.75" customHeight="1" thickBot="1">
      <c r="A279" s="3222">
        <v>272</v>
      </c>
      <c r="B279" s="3222" t="s">
        <v>24454</v>
      </c>
      <c r="C279" s="3223" t="s">
        <v>971</v>
      </c>
      <c r="D279" s="3222" t="s">
        <v>21195</v>
      </c>
      <c r="E279" s="3222"/>
      <c r="F279" s="3222" t="s">
        <v>22877</v>
      </c>
      <c r="G279" s="3222"/>
      <c r="H279" s="3222" t="str">
        <f t="shared" si="4"/>
        <v>Drawing</v>
      </c>
      <c r="I279" s="3222" t="s">
        <v>25599</v>
      </c>
      <c r="J279" s="3222"/>
    </row>
    <row r="280" spans="1:10" ht="15.75" customHeight="1" thickBot="1">
      <c r="A280" s="3222">
        <v>273</v>
      </c>
      <c r="B280" s="3222" t="s">
        <v>25597</v>
      </c>
      <c r="C280" s="3223" t="s">
        <v>971</v>
      </c>
      <c r="D280" s="3222" t="s">
        <v>21195</v>
      </c>
      <c r="E280" s="3222"/>
      <c r="F280" s="3222" t="s">
        <v>22877</v>
      </c>
      <c r="G280" s="3222"/>
      <c r="H280" s="3222" t="str">
        <f t="shared" si="4"/>
        <v>Drawing</v>
      </c>
      <c r="I280" s="3222" t="s">
        <v>25598</v>
      </c>
      <c r="J280" s="3222"/>
    </row>
    <row r="281" spans="1:10" ht="15.75" customHeight="1" thickBot="1">
      <c r="A281" s="3222">
        <v>274</v>
      </c>
      <c r="B281" s="3222" t="s">
        <v>25595</v>
      </c>
      <c r="C281" s="3223" t="s">
        <v>971</v>
      </c>
      <c r="D281" s="3222" t="s">
        <v>21195</v>
      </c>
      <c r="E281" s="3222"/>
      <c r="F281" s="3222" t="s">
        <v>22877</v>
      </c>
      <c r="G281" s="3222"/>
      <c r="H281" s="3222" t="str">
        <f t="shared" si="4"/>
        <v>Drawing</v>
      </c>
      <c r="I281" s="3222" t="s">
        <v>25596</v>
      </c>
      <c r="J281" s="3222"/>
    </row>
    <row r="282" spans="1:10" ht="15.75" customHeight="1" thickBot="1">
      <c r="A282" s="3222">
        <v>275</v>
      </c>
      <c r="B282" s="3222" t="s">
        <v>25593</v>
      </c>
      <c r="C282" s="3223" t="s">
        <v>22596</v>
      </c>
      <c r="D282" s="3222" t="s">
        <v>21195</v>
      </c>
      <c r="E282" s="3222"/>
      <c r="F282" s="3222" t="s">
        <v>22877</v>
      </c>
      <c r="G282" s="3222"/>
      <c r="H282" s="3222" t="str">
        <f t="shared" si="4"/>
        <v>Drawing</v>
      </c>
      <c r="I282" s="3222" t="s">
        <v>25594</v>
      </c>
      <c r="J282" s="3222"/>
    </row>
    <row r="283" spans="1:10" ht="15.75" customHeight="1" thickBot="1">
      <c r="A283" s="3222">
        <v>276</v>
      </c>
      <c r="B283" s="3222" t="s">
        <v>24468</v>
      </c>
      <c r="C283" s="3223" t="s">
        <v>971</v>
      </c>
      <c r="D283" s="3222" t="s">
        <v>21195</v>
      </c>
      <c r="E283" s="3222"/>
      <c r="F283" s="3222" t="s">
        <v>22877</v>
      </c>
      <c r="G283" s="3222"/>
      <c r="H283" s="3222" t="str">
        <f t="shared" si="4"/>
        <v>Drawing</v>
      </c>
      <c r="I283" s="3222" t="s">
        <v>25592</v>
      </c>
      <c r="J283" s="3222"/>
    </row>
    <row r="284" spans="1:10" ht="15.75" customHeight="1" thickBot="1">
      <c r="A284" s="3222">
        <v>277</v>
      </c>
      <c r="B284" s="3222" t="s">
        <v>25590</v>
      </c>
      <c r="C284" s="3223" t="s">
        <v>971</v>
      </c>
      <c r="D284" s="3222" t="s">
        <v>21195</v>
      </c>
      <c r="E284" s="3222"/>
      <c r="F284" s="3222" t="s">
        <v>22877</v>
      </c>
      <c r="G284" s="3222"/>
      <c r="H284" s="3222" t="str">
        <f t="shared" si="4"/>
        <v>Drawing</v>
      </c>
      <c r="I284" s="3222" t="s">
        <v>25591</v>
      </c>
      <c r="J284" s="3222"/>
    </row>
    <row r="285" spans="1:10" ht="15.75" customHeight="1" thickBot="1">
      <c r="A285" s="3222">
        <v>278</v>
      </c>
      <c r="B285" s="3222" t="s">
        <v>25178</v>
      </c>
      <c r="C285" s="3223" t="s">
        <v>22599</v>
      </c>
      <c r="D285" s="3222" t="s">
        <v>21195</v>
      </c>
      <c r="E285" s="3222"/>
      <c r="F285" s="3222" t="s">
        <v>22877</v>
      </c>
      <c r="G285" s="3222"/>
      <c r="H285" s="3222" t="str">
        <f t="shared" si="4"/>
        <v>Drawing</v>
      </c>
      <c r="I285" s="3222" t="s">
        <v>25589</v>
      </c>
      <c r="J285" s="3222"/>
    </row>
    <row r="286" spans="1:10" ht="15.75" customHeight="1" thickBot="1">
      <c r="A286" s="3222">
        <v>279</v>
      </c>
      <c r="B286" s="3222" t="s">
        <v>25587</v>
      </c>
      <c r="C286" s="3223" t="s">
        <v>22599</v>
      </c>
      <c r="D286" s="3222" t="s">
        <v>21195</v>
      </c>
      <c r="E286" s="3222"/>
      <c r="F286" s="3222" t="s">
        <v>22877</v>
      </c>
      <c r="G286" s="3222"/>
      <c r="H286" s="3222" t="str">
        <f t="shared" si="4"/>
        <v>Drawing</v>
      </c>
      <c r="I286" s="3222" t="s">
        <v>25588</v>
      </c>
      <c r="J286" s="3222"/>
    </row>
    <row r="287" spans="1:10" ht="15.75" customHeight="1" thickBot="1">
      <c r="A287" s="3222">
        <v>280</v>
      </c>
      <c r="B287" s="3222" t="s">
        <v>25585</v>
      </c>
      <c r="C287" s="3223" t="s">
        <v>971</v>
      </c>
      <c r="D287" s="3222" t="s">
        <v>21195</v>
      </c>
      <c r="E287" s="3222"/>
      <c r="F287" s="3222" t="s">
        <v>22877</v>
      </c>
      <c r="G287" s="3222"/>
      <c r="H287" s="3222" t="str">
        <f t="shared" si="4"/>
        <v>Drawing</v>
      </c>
      <c r="I287" s="3222" t="s">
        <v>25586</v>
      </c>
      <c r="J287" s="3222"/>
    </row>
    <row r="288" spans="1:10" ht="15.75" customHeight="1" thickBot="1">
      <c r="A288" s="3222">
        <v>281</v>
      </c>
      <c r="B288" s="3222" t="s">
        <v>25583</v>
      </c>
      <c r="C288" s="3223" t="s">
        <v>22599</v>
      </c>
      <c r="D288" s="3222" t="s">
        <v>21195</v>
      </c>
      <c r="E288" s="3222"/>
      <c r="F288" s="3222" t="s">
        <v>22877</v>
      </c>
      <c r="G288" s="3222"/>
      <c r="H288" s="3222" t="str">
        <f t="shared" si="4"/>
        <v>Drawing</v>
      </c>
      <c r="I288" s="3222" t="s">
        <v>25584</v>
      </c>
      <c r="J288" s="3222"/>
    </row>
    <row r="289" spans="1:10" ht="15.75" customHeight="1" thickBot="1">
      <c r="A289" s="3222">
        <v>282</v>
      </c>
      <c r="B289" s="3222" t="s">
        <v>25029</v>
      </c>
      <c r="C289" s="3223" t="s">
        <v>22596</v>
      </c>
      <c r="D289" s="3222" t="s">
        <v>21195</v>
      </c>
      <c r="E289" s="3222"/>
      <c r="F289" s="3222" t="s">
        <v>22877</v>
      </c>
      <c r="G289" s="3222"/>
      <c r="H289" s="3222" t="str">
        <f t="shared" si="4"/>
        <v>Drawing</v>
      </c>
      <c r="I289" s="3222" t="s">
        <v>25582</v>
      </c>
      <c r="J289" s="3222"/>
    </row>
    <row r="290" spans="1:10" ht="15.75" customHeight="1" thickBot="1">
      <c r="A290" s="3222">
        <v>283</v>
      </c>
      <c r="B290" s="3222" t="s">
        <v>25580</v>
      </c>
      <c r="C290" s="3223" t="s">
        <v>971</v>
      </c>
      <c r="D290" s="3222" t="s">
        <v>21195</v>
      </c>
      <c r="E290" s="3222"/>
      <c r="F290" s="3222" t="s">
        <v>22877</v>
      </c>
      <c r="G290" s="3222"/>
      <c r="H290" s="3222" t="str">
        <f t="shared" si="4"/>
        <v>Drawing</v>
      </c>
      <c r="I290" s="3222" t="s">
        <v>25581</v>
      </c>
      <c r="J290" s="3222"/>
    </row>
    <row r="291" spans="1:10" ht="15.75" customHeight="1" thickBot="1">
      <c r="A291" s="3222">
        <v>284</v>
      </c>
      <c r="B291" s="3222" t="s">
        <v>25578</v>
      </c>
      <c r="C291" s="3223" t="s">
        <v>971</v>
      </c>
      <c r="D291" s="3222" t="s">
        <v>21195</v>
      </c>
      <c r="E291" s="3222"/>
      <c r="F291" s="3222" t="s">
        <v>22877</v>
      </c>
      <c r="G291" s="3222"/>
      <c r="H291" s="3222" t="str">
        <f t="shared" si="4"/>
        <v>Drawing</v>
      </c>
      <c r="I291" s="3222" t="s">
        <v>25579</v>
      </c>
      <c r="J291" s="3222"/>
    </row>
    <row r="292" spans="1:10" ht="15.75" customHeight="1" thickBot="1">
      <c r="A292" s="3222">
        <v>285</v>
      </c>
      <c r="B292" s="3222" t="s">
        <v>25576</v>
      </c>
      <c r="C292" s="3223" t="s">
        <v>22596</v>
      </c>
      <c r="D292" s="3222" t="s">
        <v>21195</v>
      </c>
      <c r="E292" s="3222"/>
      <c r="F292" s="3222" t="s">
        <v>22877</v>
      </c>
      <c r="G292" s="3222"/>
      <c r="H292" s="3222" t="str">
        <f t="shared" si="4"/>
        <v>Drawing</v>
      </c>
      <c r="I292" s="3222" t="s">
        <v>25577</v>
      </c>
      <c r="J292" s="3222"/>
    </row>
    <row r="293" spans="1:10" ht="15.75" customHeight="1" thickBot="1">
      <c r="A293" s="3222">
        <v>286</v>
      </c>
      <c r="B293" s="3222" t="s">
        <v>25022</v>
      </c>
      <c r="C293" s="3223" t="s">
        <v>22599</v>
      </c>
      <c r="D293" s="3222" t="s">
        <v>21195</v>
      </c>
      <c r="E293" s="3222"/>
      <c r="F293" s="3222" t="s">
        <v>22877</v>
      </c>
      <c r="G293" s="3222" t="s">
        <v>23041</v>
      </c>
      <c r="H293" s="3222" t="str">
        <f t="shared" si="4"/>
        <v>Drawing</v>
      </c>
      <c r="I293" s="3222" t="s">
        <v>25575</v>
      </c>
      <c r="J293" s="3222"/>
    </row>
    <row r="294" spans="1:10" ht="15.75" customHeight="1" thickBot="1">
      <c r="A294" s="3222">
        <v>287</v>
      </c>
      <c r="B294" s="3222" t="s">
        <v>25573</v>
      </c>
      <c r="C294" s="3223" t="s">
        <v>22599</v>
      </c>
      <c r="D294" s="3222" t="s">
        <v>21195</v>
      </c>
      <c r="E294" s="3222"/>
      <c r="F294" s="3222" t="s">
        <v>22877</v>
      </c>
      <c r="G294" s="3222"/>
      <c r="H294" s="3222" t="str">
        <f t="shared" si="4"/>
        <v>Drawing</v>
      </c>
      <c r="I294" s="3222" t="s">
        <v>25574</v>
      </c>
      <c r="J294" s="3222"/>
    </row>
    <row r="295" spans="1:10" ht="15.75" customHeight="1" thickBot="1">
      <c r="A295" s="3222">
        <v>288</v>
      </c>
      <c r="B295" s="3222" t="s">
        <v>25571</v>
      </c>
      <c r="C295" s="3223" t="s">
        <v>22596</v>
      </c>
      <c r="D295" s="3222" t="s">
        <v>21195</v>
      </c>
      <c r="E295" s="3222"/>
      <c r="F295" s="3222" t="s">
        <v>22877</v>
      </c>
      <c r="G295" s="3222"/>
      <c r="H295" s="3222" t="str">
        <f t="shared" si="4"/>
        <v>Drawing</v>
      </c>
      <c r="I295" s="3222" t="s">
        <v>25572</v>
      </c>
      <c r="J295" s="3222"/>
    </row>
    <row r="296" spans="1:10" ht="15.75" customHeight="1" thickBot="1">
      <c r="A296" s="3222">
        <v>289</v>
      </c>
      <c r="B296" s="3222" t="s">
        <v>25226</v>
      </c>
      <c r="C296" s="3223" t="s">
        <v>22596</v>
      </c>
      <c r="D296" s="3222" t="s">
        <v>21195</v>
      </c>
      <c r="E296" s="3222"/>
      <c r="F296" s="3222" t="s">
        <v>22877</v>
      </c>
      <c r="G296" s="3222"/>
      <c r="H296" s="3222" t="str">
        <f t="shared" si="4"/>
        <v>Drawing</v>
      </c>
      <c r="I296" s="3222" t="s">
        <v>25570</v>
      </c>
      <c r="J296" s="3222"/>
    </row>
    <row r="297" spans="1:10" ht="15.75" customHeight="1" thickBot="1">
      <c r="A297" s="3222">
        <v>290</v>
      </c>
      <c r="B297" s="3222" t="s">
        <v>25568</v>
      </c>
      <c r="C297" s="3223" t="s">
        <v>22599</v>
      </c>
      <c r="D297" s="3222" t="s">
        <v>21195</v>
      </c>
      <c r="E297" s="3222"/>
      <c r="F297" s="3222" t="s">
        <v>22877</v>
      </c>
      <c r="G297" s="3222"/>
      <c r="H297" s="3222" t="str">
        <f t="shared" si="4"/>
        <v>Drawing</v>
      </c>
      <c r="I297" s="3222" t="s">
        <v>25569</v>
      </c>
      <c r="J297" s="3222"/>
    </row>
    <row r="298" spans="1:10" ht="15.75" customHeight="1" thickBot="1">
      <c r="A298" s="3222">
        <v>291</v>
      </c>
      <c r="B298" s="3222" t="s">
        <v>24497</v>
      </c>
      <c r="C298" s="3223" t="s">
        <v>22596</v>
      </c>
      <c r="D298" s="3222" t="s">
        <v>21195</v>
      </c>
      <c r="E298" s="3222"/>
      <c r="F298" s="3222" t="s">
        <v>22877</v>
      </c>
      <c r="G298" s="3222"/>
      <c r="H298" s="3222" t="str">
        <f t="shared" si="4"/>
        <v>Drawing</v>
      </c>
      <c r="I298" s="3222" t="s">
        <v>25567</v>
      </c>
      <c r="J298" s="3222"/>
    </row>
    <row r="299" spans="1:10" ht="15.75" customHeight="1" thickBot="1">
      <c r="A299" s="3222">
        <v>292</v>
      </c>
      <c r="B299" s="3222" t="s">
        <v>24661</v>
      </c>
      <c r="C299" s="3223" t="s">
        <v>22596</v>
      </c>
      <c r="D299" s="3222" t="s">
        <v>21195</v>
      </c>
      <c r="E299" s="3222"/>
      <c r="F299" s="3222" t="s">
        <v>22877</v>
      </c>
      <c r="G299" s="3222" t="s">
        <v>24660</v>
      </c>
      <c r="H299" s="3222" t="str">
        <f t="shared" si="4"/>
        <v>Drawing</v>
      </c>
      <c r="I299" s="3222" t="s">
        <v>25566</v>
      </c>
      <c r="J299" s="3222"/>
    </row>
    <row r="300" spans="1:10" ht="15.75" customHeight="1" thickBot="1">
      <c r="A300" s="3222">
        <v>293</v>
      </c>
      <c r="B300" s="3222" t="s">
        <v>25564</v>
      </c>
      <c r="C300" s="3223" t="s">
        <v>971</v>
      </c>
      <c r="D300" s="3222" t="s">
        <v>21195</v>
      </c>
      <c r="E300" s="3222"/>
      <c r="F300" s="3222" t="s">
        <v>22877</v>
      </c>
      <c r="G300" s="3222"/>
      <c r="H300" s="3222" t="str">
        <f t="shared" si="4"/>
        <v>Drawing</v>
      </c>
      <c r="I300" s="3222" t="s">
        <v>25565</v>
      </c>
      <c r="J300" s="3222"/>
    </row>
    <row r="301" spans="1:10" ht="15.75" customHeight="1" thickBot="1">
      <c r="A301" s="3222">
        <v>294</v>
      </c>
      <c r="B301" s="3222" t="s">
        <v>25562</v>
      </c>
      <c r="C301" s="3223" t="s">
        <v>22596</v>
      </c>
      <c r="D301" s="3222" t="s">
        <v>21195</v>
      </c>
      <c r="E301" s="3222"/>
      <c r="F301" s="3222" t="s">
        <v>22877</v>
      </c>
      <c r="G301" s="3222"/>
      <c r="H301" s="3222" t="str">
        <f t="shared" si="4"/>
        <v>Drawing</v>
      </c>
      <c r="I301" s="3222" t="s">
        <v>25563</v>
      </c>
      <c r="J301" s="3222"/>
    </row>
    <row r="302" spans="1:10" ht="15.75" customHeight="1" thickBot="1">
      <c r="A302" s="3222">
        <v>295</v>
      </c>
      <c r="B302" s="3222" t="s">
        <v>25560</v>
      </c>
      <c r="C302" s="3223" t="s">
        <v>22599</v>
      </c>
      <c r="D302" s="3222" t="s">
        <v>21195</v>
      </c>
      <c r="E302" s="3222"/>
      <c r="F302" s="3222" t="s">
        <v>22877</v>
      </c>
      <c r="G302" s="3222"/>
      <c r="H302" s="3222" t="str">
        <f t="shared" si="4"/>
        <v>Drawing</v>
      </c>
      <c r="I302" s="3222" t="s">
        <v>25561</v>
      </c>
      <c r="J302" s="3222"/>
    </row>
    <row r="303" spans="1:10" ht="15.75" customHeight="1" thickBot="1">
      <c r="A303" s="3222">
        <v>296</v>
      </c>
      <c r="B303" s="3222" t="s">
        <v>25558</v>
      </c>
      <c r="C303" s="3223" t="s">
        <v>22599</v>
      </c>
      <c r="D303" s="3222" t="s">
        <v>21195</v>
      </c>
      <c r="E303" s="3222"/>
      <c r="F303" s="3222" t="s">
        <v>22877</v>
      </c>
      <c r="G303" s="3222"/>
      <c r="H303" s="3222" t="str">
        <f t="shared" si="4"/>
        <v>Drawing</v>
      </c>
      <c r="I303" s="3222" t="s">
        <v>25559</v>
      </c>
      <c r="J303" s="3222"/>
    </row>
    <row r="304" spans="1:10" ht="15.75" customHeight="1" thickBot="1">
      <c r="A304" s="3222">
        <v>297</v>
      </c>
      <c r="B304" s="3222" t="s">
        <v>25222</v>
      </c>
      <c r="C304" s="3223" t="s">
        <v>22599</v>
      </c>
      <c r="D304" s="3222" t="s">
        <v>21195</v>
      </c>
      <c r="E304" s="3222"/>
      <c r="F304" s="3222" t="s">
        <v>22877</v>
      </c>
      <c r="G304" s="3222" t="s">
        <v>23041</v>
      </c>
      <c r="H304" s="3222" t="str">
        <f t="shared" si="4"/>
        <v>Drawing</v>
      </c>
      <c r="I304" s="3222" t="s">
        <v>25557</v>
      </c>
      <c r="J304" s="3222"/>
    </row>
    <row r="305" spans="1:10" ht="15.75" customHeight="1" thickBot="1">
      <c r="A305" s="3222">
        <v>298</v>
      </c>
      <c r="B305" s="3222" t="s">
        <v>25081</v>
      </c>
      <c r="C305" s="3223" t="s">
        <v>22599</v>
      </c>
      <c r="D305" s="3222" t="s">
        <v>21195</v>
      </c>
      <c r="E305" s="3222"/>
      <c r="F305" s="3222" t="s">
        <v>22877</v>
      </c>
      <c r="G305" s="3222" t="s">
        <v>23041</v>
      </c>
      <c r="H305" s="3222" t="str">
        <f t="shared" si="4"/>
        <v>Drawing</v>
      </c>
      <c r="I305" s="3222" t="s">
        <v>25556</v>
      </c>
      <c r="J305" s="3222"/>
    </row>
    <row r="306" spans="1:10" ht="15.75" customHeight="1" thickBot="1">
      <c r="A306" s="3222">
        <v>299</v>
      </c>
      <c r="B306" s="3222" t="s">
        <v>25554</v>
      </c>
      <c r="C306" s="3223" t="s">
        <v>22596</v>
      </c>
      <c r="D306" s="3222" t="s">
        <v>21195</v>
      </c>
      <c r="E306" s="3222"/>
      <c r="F306" s="3222" t="s">
        <v>22877</v>
      </c>
      <c r="G306" s="3222"/>
      <c r="H306" s="3222" t="str">
        <f t="shared" si="4"/>
        <v>Drawing</v>
      </c>
      <c r="I306" s="3222" t="s">
        <v>25555</v>
      </c>
      <c r="J306" s="3222"/>
    </row>
    <row r="307" spans="1:10" ht="15.75" customHeight="1" thickBot="1">
      <c r="A307" s="3222">
        <v>300</v>
      </c>
      <c r="B307" s="3222" t="s">
        <v>25205</v>
      </c>
      <c r="C307" s="3223" t="s">
        <v>22596</v>
      </c>
      <c r="D307" s="3222" t="s">
        <v>21195</v>
      </c>
      <c r="E307" s="3222"/>
      <c r="F307" s="3222" t="s">
        <v>22877</v>
      </c>
      <c r="G307" s="3222"/>
      <c r="H307" s="3222" t="str">
        <f t="shared" si="4"/>
        <v>Drawing</v>
      </c>
      <c r="I307" s="3222" t="s">
        <v>25553</v>
      </c>
      <c r="J307" s="3222"/>
    </row>
    <row r="308" spans="1:10" ht="15.75" customHeight="1" thickBot="1">
      <c r="A308" s="3222">
        <v>301</v>
      </c>
      <c r="B308" s="3222" t="s">
        <v>25551</v>
      </c>
      <c r="C308" s="3223" t="s">
        <v>22596</v>
      </c>
      <c r="D308" s="3222" t="s">
        <v>21195</v>
      </c>
      <c r="E308" s="3222"/>
      <c r="F308" s="3222" t="s">
        <v>22877</v>
      </c>
      <c r="G308" s="3222"/>
      <c r="H308" s="3222" t="str">
        <f t="shared" si="4"/>
        <v>Drawing</v>
      </c>
      <c r="I308" s="3222" t="s">
        <v>25552</v>
      </c>
      <c r="J308" s="3222"/>
    </row>
    <row r="309" spans="1:10" ht="15.75" customHeight="1" thickBot="1">
      <c r="A309" s="3222">
        <v>302</v>
      </c>
      <c r="B309" s="3222" t="s">
        <v>25549</v>
      </c>
      <c r="C309" s="3223" t="s">
        <v>971</v>
      </c>
      <c r="D309" s="3222" t="s">
        <v>21195</v>
      </c>
      <c r="E309" s="3222"/>
      <c r="F309" s="3222" t="s">
        <v>6255</v>
      </c>
      <c r="G309" s="3222"/>
      <c r="H309" s="3222" t="str">
        <f t="shared" si="4"/>
        <v>Drawing</v>
      </c>
      <c r="I309" s="3222" t="s">
        <v>25550</v>
      </c>
      <c r="J309" s="3222"/>
    </row>
    <row r="310" spans="1:10" ht="15.75" customHeight="1" thickBot="1">
      <c r="A310" s="3222">
        <v>303</v>
      </c>
      <c r="B310" s="3222" t="s">
        <v>25547</v>
      </c>
      <c r="C310" s="3223" t="s">
        <v>971</v>
      </c>
      <c r="D310" s="3222" t="s">
        <v>21195</v>
      </c>
      <c r="E310" s="3222"/>
      <c r="F310" s="3222" t="s">
        <v>6255</v>
      </c>
      <c r="G310" s="3222"/>
      <c r="H310" s="3222" t="str">
        <f t="shared" si="4"/>
        <v>Drawing</v>
      </c>
      <c r="I310" s="3222" t="s">
        <v>25548</v>
      </c>
      <c r="J310" s="3222"/>
    </row>
    <row r="311" spans="1:10" ht="15.75" customHeight="1" thickBot="1">
      <c r="A311" s="3222">
        <v>304</v>
      </c>
      <c r="B311" s="3222" t="s">
        <v>25545</v>
      </c>
      <c r="C311" s="3223" t="s">
        <v>22599</v>
      </c>
      <c r="D311" s="3222" t="s">
        <v>21195</v>
      </c>
      <c r="E311" s="3222"/>
      <c r="F311" s="3222" t="s">
        <v>22877</v>
      </c>
      <c r="G311" s="3222"/>
      <c r="H311" s="3222" t="str">
        <f t="shared" si="4"/>
        <v>Drawing</v>
      </c>
      <c r="I311" s="3222" t="s">
        <v>25546</v>
      </c>
      <c r="J311" s="3222"/>
    </row>
    <row r="312" spans="1:10" ht="15.75" customHeight="1" thickBot="1">
      <c r="A312" s="3222">
        <v>305</v>
      </c>
      <c r="B312" s="3222" t="s">
        <v>25543</v>
      </c>
      <c r="C312" s="3223" t="s">
        <v>22599</v>
      </c>
      <c r="D312" s="3222" t="s">
        <v>21195</v>
      </c>
      <c r="E312" s="3222"/>
      <c r="F312" s="3222" t="s">
        <v>22877</v>
      </c>
      <c r="G312" s="3222"/>
      <c r="H312" s="3222" t="str">
        <f t="shared" si="4"/>
        <v>Drawing</v>
      </c>
      <c r="I312" s="3222" t="s">
        <v>25544</v>
      </c>
      <c r="J312" s="3222"/>
    </row>
    <row r="313" spans="1:10" ht="15.75" customHeight="1" thickBot="1">
      <c r="A313" s="3222">
        <v>306</v>
      </c>
      <c r="B313" s="3222" t="s">
        <v>25202</v>
      </c>
      <c r="C313" s="3223" t="s">
        <v>22599</v>
      </c>
      <c r="D313" s="3222" t="s">
        <v>21195</v>
      </c>
      <c r="E313" s="3222"/>
      <c r="F313" s="3222" t="s">
        <v>22877</v>
      </c>
      <c r="G313" s="3222" t="s">
        <v>23041</v>
      </c>
      <c r="H313" s="3222" t="str">
        <f t="shared" si="4"/>
        <v>Drawing</v>
      </c>
      <c r="I313" s="3222" t="s">
        <v>25542</v>
      </c>
      <c r="J313" s="3222"/>
    </row>
    <row r="314" spans="1:10" ht="15.75" customHeight="1" thickBot="1">
      <c r="A314" s="3222">
        <v>307</v>
      </c>
      <c r="B314" s="3222" t="s">
        <v>25540</v>
      </c>
      <c r="C314" s="3223" t="s">
        <v>22596</v>
      </c>
      <c r="D314" s="3222" t="s">
        <v>21195</v>
      </c>
      <c r="E314" s="3222"/>
      <c r="F314" s="3222" t="s">
        <v>22877</v>
      </c>
      <c r="G314" s="3222"/>
      <c r="H314" s="3222" t="str">
        <f t="shared" si="4"/>
        <v>Drawing</v>
      </c>
      <c r="I314" s="3222" t="s">
        <v>25541</v>
      </c>
      <c r="J314" s="3222"/>
    </row>
    <row r="315" spans="1:10" ht="15.75" customHeight="1" thickBot="1">
      <c r="A315" s="3222">
        <v>308</v>
      </c>
      <c r="B315" s="3222" t="s">
        <v>24146</v>
      </c>
      <c r="C315" s="3223" t="s">
        <v>22599</v>
      </c>
      <c r="D315" s="3222" t="s">
        <v>21195</v>
      </c>
      <c r="E315" s="3222"/>
      <c r="F315" s="3222" t="s">
        <v>22877</v>
      </c>
      <c r="G315" s="3222"/>
      <c r="H315" s="3222" t="str">
        <f t="shared" si="4"/>
        <v>Drawing</v>
      </c>
      <c r="I315" s="3222" t="s">
        <v>25539</v>
      </c>
      <c r="J315" s="3222"/>
    </row>
    <row r="316" spans="1:10" ht="15.75" customHeight="1" thickBot="1">
      <c r="A316" s="3222">
        <v>309</v>
      </c>
      <c r="B316" s="3222" t="s">
        <v>25537</v>
      </c>
      <c r="C316" s="3223" t="s">
        <v>22599</v>
      </c>
      <c r="D316" s="3222" t="s">
        <v>21195</v>
      </c>
      <c r="E316" s="3222"/>
      <c r="F316" s="3222" t="s">
        <v>22877</v>
      </c>
      <c r="G316" s="3222"/>
      <c r="H316" s="3222" t="str">
        <f t="shared" si="4"/>
        <v>Drawing</v>
      </c>
      <c r="I316" s="3222" t="s">
        <v>25538</v>
      </c>
      <c r="J316" s="3222"/>
    </row>
    <row r="317" spans="1:10" ht="15.75" customHeight="1" thickBot="1">
      <c r="A317" s="3222">
        <v>310</v>
      </c>
      <c r="B317" s="3222" t="s">
        <v>25535</v>
      </c>
      <c r="C317" s="3223" t="s">
        <v>22596</v>
      </c>
      <c r="D317" s="3222" t="s">
        <v>21195</v>
      </c>
      <c r="E317" s="3222"/>
      <c r="F317" s="3222" t="s">
        <v>22877</v>
      </c>
      <c r="G317" s="3222"/>
      <c r="H317" s="3222" t="str">
        <f t="shared" si="4"/>
        <v>Drawing</v>
      </c>
      <c r="I317" s="3222" t="s">
        <v>25536</v>
      </c>
      <c r="J317" s="3222"/>
    </row>
    <row r="318" spans="1:10" ht="15.75" customHeight="1" thickBot="1">
      <c r="A318" s="3222">
        <v>311</v>
      </c>
      <c r="B318" s="3222" t="s">
        <v>24545</v>
      </c>
      <c r="C318" s="3223" t="s">
        <v>22599</v>
      </c>
      <c r="D318" s="3222" t="s">
        <v>21195</v>
      </c>
      <c r="E318" s="3222"/>
      <c r="F318" s="3222" t="s">
        <v>22877</v>
      </c>
      <c r="G318" s="3222" t="s">
        <v>23041</v>
      </c>
      <c r="H318" s="3222" t="str">
        <f t="shared" si="4"/>
        <v>Drawing</v>
      </c>
      <c r="I318" s="3222" t="s">
        <v>25534</v>
      </c>
      <c r="J318" s="3222"/>
    </row>
    <row r="319" spans="1:10" ht="15.75" customHeight="1" thickBot="1">
      <c r="A319" s="3222">
        <v>312</v>
      </c>
      <c r="B319" s="3222" t="s">
        <v>25532</v>
      </c>
      <c r="C319" s="3223" t="s">
        <v>22599</v>
      </c>
      <c r="D319" s="3222" t="s">
        <v>21195</v>
      </c>
      <c r="E319" s="3222"/>
      <c r="F319" s="3222" t="s">
        <v>22877</v>
      </c>
      <c r="G319" s="3222"/>
      <c r="H319" s="3222" t="str">
        <f t="shared" si="4"/>
        <v>Drawing</v>
      </c>
      <c r="I319" s="3222" t="s">
        <v>25533</v>
      </c>
      <c r="J319" s="3222"/>
    </row>
    <row r="320" spans="1:10" ht="15.75" customHeight="1" thickBot="1">
      <c r="A320" s="3222">
        <v>313</v>
      </c>
      <c r="B320" s="3222" t="s">
        <v>25530</v>
      </c>
      <c r="C320" s="3223" t="s">
        <v>22596</v>
      </c>
      <c r="D320" s="3222" t="s">
        <v>21195</v>
      </c>
      <c r="E320" s="3222"/>
      <c r="F320" s="3222" t="s">
        <v>22877</v>
      </c>
      <c r="G320" s="3222"/>
      <c r="H320" s="3222" t="str">
        <f t="shared" si="4"/>
        <v>Drawing</v>
      </c>
      <c r="I320" s="3222" t="s">
        <v>25531</v>
      </c>
      <c r="J320" s="3222"/>
    </row>
    <row r="321" spans="1:10" ht="15.75" customHeight="1" thickBot="1">
      <c r="A321" s="3222">
        <v>314</v>
      </c>
      <c r="B321" s="3222" t="s">
        <v>25195</v>
      </c>
      <c r="C321" s="3223" t="s">
        <v>22599</v>
      </c>
      <c r="D321" s="3222" t="s">
        <v>21195</v>
      </c>
      <c r="E321" s="3222"/>
      <c r="F321" s="3222" t="s">
        <v>22877</v>
      </c>
      <c r="G321" s="3222"/>
      <c r="H321" s="3222" t="str">
        <f t="shared" si="4"/>
        <v>Drawing</v>
      </c>
      <c r="I321" s="3222" t="s">
        <v>25529</v>
      </c>
      <c r="J321" s="3222"/>
    </row>
    <row r="322" spans="1:10" ht="15.75" customHeight="1" thickBot="1">
      <c r="A322" s="3222">
        <v>315</v>
      </c>
      <c r="B322" s="3222" t="s">
        <v>24688</v>
      </c>
      <c r="C322" s="3223" t="s">
        <v>22599</v>
      </c>
      <c r="D322" s="3222" t="s">
        <v>21195</v>
      </c>
      <c r="E322" s="3222"/>
      <c r="F322" s="3222" t="s">
        <v>22877</v>
      </c>
      <c r="G322" s="3222"/>
      <c r="H322" s="3222" t="str">
        <f t="shared" si="4"/>
        <v>Drawing</v>
      </c>
      <c r="I322" s="3222" t="s">
        <v>25528</v>
      </c>
      <c r="J322" s="3222"/>
    </row>
    <row r="323" spans="1:10" ht="15.75" customHeight="1" thickBot="1">
      <c r="A323" s="3222">
        <v>316</v>
      </c>
      <c r="B323" s="3222" t="s">
        <v>25526</v>
      </c>
      <c r="C323" s="3223" t="s">
        <v>971</v>
      </c>
      <c r="D323" s="3222" t="s">
        <v>21195</v>
      </c>
      <c r="E323" s="3222"/>
      <c r="F323" s="3222" t="s">
        <v>22877</v>
      </c>
      <c r="G323" s="3222"/>
      <c r="H323" s="3222" t="str">
        <f t="shared" si="4"/>
        <v>Drawing</v>
      </c>
      <c r="I323" s="3222" t="s">
        <v>25527</v>
      </c>
      <c r="J323" s="3222"/>
    </row>
    <row r="324" spans="1:10" ht="15.75" customHeight="1" thickBot="1">
      <c r="A324" s="3222">
        <v>317</v>
      </c>
      <c r="B324" s="3222" t="s">
        <v>24499</v>
      </c>
      <c r="C324" s="3223" t="s">
        <v>971</v>
      </c>
      <c r="D324" s="3222" t="s">
        <v>21195</v>
      </c>
      <c r="E324" s="3222"/>
      <c r="F324" s="3222" t="s">
        <v>22877</v>
      </c>
      <c r="G324" s="3222" t="s">
        <v>23041</v>
      </c>
      <c r="H324" s="3222" t="str">
        <f t="shared" si="4"/>
        <v>Drawing</v>
      </c>
      <c r="I324" s="3222" t="s">
        <v>25525</v>
      </c>
      <c r="J324" s="3222"/>
    </row>
    <row r="325" spans="1:10" ht="15.75" customHeight="1" thickBot="1">
      <c r="A325" s="3222">
        <v>318</v>
      </c>
      <c r="B325" s="3222" t="s">
        <v>25523</v>
      </c>
      <c r="C325" s="3223" t="s">
        <v>22599</v>
      </c>
      <c r="D325" s="3222" t="s">
        <v>21195</v>
      </c>
      <c r="E325" s="3222"/>
      <c r="F325" s="3222" t="s">
        <v>22877</v>
      </c>
      <c r="G325" s="3222" t="s">
        <v>23041</v>
      </c>
      <c r="H325" s="3222" t="str">
        <f t="shared" si="4"/>
        <v>Drawing</v>
      </c>
      <c r="I325" s="3222" t="s">
        <v>25524</v>
      </c>
      <c r="J325" s="3222"/>
    </row>
    <row r="326" spans="1:10" ht="15.75" customHeight="1" thickBot="1">
      <c r="A326" s="3222">
        <v>319</v>
      </c>
      <c r="B326" s="3222" t="s">
        <v>25521</v>
      </c>
      <c r="C326" s="3223" t="s">
        <v>971</v>
      </c>
      <c r="D326" s="3222" t="s">
        <v>21195</v>
      </c>
      <c r="E326" s="3222"/>
      <c r="F326" s="3222" t="s">
        <v>22877</v>
      </c>
      <c r="G326" s="3222" t="s">
        <v>23041</v>
      </c>
      <c r="H326" s="3222" t="str">
        <f t="shared" si="4"/>
        <v>Drawing</v>
      </c>
      <c r="I326" s="3222" t="s">
        <v>25522</v>
      </c>
      <c r="J326" s="3222"/>
    </row>
    <row r="327" spans="1:10" ht="15.75" customHeight="1" thickBot="1">
      <c r="A327" s="3222">
        <v>320</v>
      </c>
      <c r="B327" s="3222" t="s">
        <v>25519</v>
      </c>
      <c r="C327" s="3223" t="s">
        <v>22596</v>
      </c>
      <c r="D327" s="3222" t="s">
        <v>21195</v>
      </c>
      <c r="E327" s="3222"/>
      <c r="F327" s="3222" t="s">
        <v>22877</v>
      </c>
      <c r="G327" s="3222" t="s">
        <v>22966</v>
      </c>
      <c r="H327" s="3222" t="str">
        <f t="shared" si="4"/>
        <v>Drawing</v>
      </c>
      <c r="I327" s="3222" t="s">
        <v>25520</v>
      </c>
      <c r="J327" s="3222"/>
    </row>
    <row r="328" spans="1:10" ht="15.75" customHeight="1" thickBot="1">
      <c r="A328" s="3222">
        <v>321</v>
      </c>
      <c r="B328" s="3222" t="s">
        <v>25517</v>
      </c>
      <c r="C328" s="3223" t="s">
        <v>971</v>
      </c>
      <c r="D328" s="3222" t="s">
        <v>21195</v>
      </c>
      <c r="E328" s="3222"/>
      <c r="F328" s="3222" t="s">
        <v>22877</v>
      </c>
      <c r="G328" s="3222"/>
      <c r="H328" s="3222" t="str">
        <f t="shared" ref="H328:H391" si="5">HYPERLINK("\\CAD-PC\1Data\3.Documentation\Isometric DWG MHI\" &amp; I328 &amp; ".pdf", "Drawing")</f>
        <v>Drawing</v>
      </c>
      <c r="I328" s="3222" t="s">
        <v>25518</v>
      </c>
      <c r="J328" s="3222"/>
    </row>
    <row r="329" spans="1:10" ht="15.75" customHeight="1" thickBot="1">
      <c r="A329" s="3222">
        <v>322</v>
      </c>
      <c r="B329" s="3222" t="s">
        <v>25150</v>
      </c>
      <c r="C329" s="3223" t="s">
        <v>22599</v>
      </c>
      <c r="D329" s="3222" t="s">
        <v>21195</v>
      </c>
      <c r="E329" s="3222"/>
      <c r="F329" s="3222" t="s">
        <v>22877</v>
      </c>
      <c r="G329" s="3222"/>
      <c r="H329" s="3222" t="str">
        <f t="shared" si="5"/>
        <v>Drawing</v>
      </c>
      <c r="I329" s="3222" t="s">
        <v>25516</v>
      </c>
      <c r="J329" s="3222"/>
    </row>
    <row r="330" spans="1:10" ht="15.75" customHeight="1" thickBot="1">
      <c r="A330" s="3222">
        <v>323</v>
      </c>
      <c r="B330" s="3222" t="s">
        <v>25514</v>
      </c>
      <c r="C330" s="3223" t="s">
        <v>25513</v>
      </c>
      <c r="D330" s="3222" t="s">
        <v>21195</v>
      </c>
      <c r="E330" s="3222"/>
      <c r="F330" s="3222" t="s">
        <v>6255</v>
      </c>
      <c r="G330" s="3222"/>
      <c r="H330" s="3222" t="str">
        <f t="shared" si="5"/>
        <v>Drawing</v>
      </c>
      <c r="I330" s="3222" t="s">
        <v>25515</v>
      </c>
      <c r="J330" s="3222"/>
    </row>
    <row r="331" spans="1:10" ht="15.75" customHeight="1" thickBot="1">
      <c r="A331" s="3222">
        <v>324</v>
      </c>
      <c r="B331" s="3222" t="s">
        <v>25511</v>
      </c>
      <c r="C331" s="3223" t="s">
        <v>22596</v>
      </c>
      <c r="D331" s="3222" t="s">
        <v>21195</v>
      </c>
      <c r="E331" s="3222"/>
      <c r="F331" s="3222" t="s">
        <v>6255</v>
      </c>
      <c r="G331" s="3222"/>
      <c r="H331" s="3222" t="str">
        <f t="shared" si="5"/>
        <v>Drawing</v>
      </c>
      <c r="I331" s="3222" t="s">
        <v>25512</v>
      </c>
      <c r="J331" s="3222"/>
    </row>
    <row r="332" spans="1:10" ht="15.75" customHeight="1" thickBot="1">
      <c r="A332" s="3222">
        <v>325</v>
      </c>
      <c r="B332" s="3222" t="s">
        <v>24666</v>
      </c>
      <c r="C332" s="3223" t="s">
        <v>971</v>
      </c>
      <c r="D332" s="3222" t="s">
        <v>21195</v>
      </c>
      <c r="E332" s="3222"/>
      <c r="F332" s="3222" t="s">
        <v>22877</v>
      </c>
      <c r="G332" s="3222"/>
      <c r="H332" s="3222" t="str">
        <f t="shared" si="5"/>
        <v>Drawing</v>
      </c>
      <c r="I332" s="3222" t="s">
        <v>25510</v>
      </c>
      <c r="J332" s="3222"/>
    </row>
    <row r="333" spans="1:10" ht="15.75" customHeight="1" thickBot="1">
      <c r="A333" s="3222">
        <v>326</v>
      </c>
      <c r="B333" s="3222" t="s">
        <v>24668</v>
      </c>
      <c r="C333" s="3223" t="s">
        <v>22596</v>
      </c>
      <c r="D333" s="3222" t="s">
        <v>21195</v>
      </c>
      <c r="E333" s="3222"/>
      <c r="F333" s="3222" t="s">
        <v>22877</v>
      </c>
      <c r="G333" s="3222"/>
      <c r="H333" s="3222" t="str">
        <f t="shared" si="5"/>
        <v>Drawing</v>
      </c>
      <c r="I333" s="3222" t="s">
        <v>25509</v>
      </c>
      <c r="J333" s="3222"/>
    </row>
    <row r="334" spans="1:10" ht="15.75" customHeight="1" thickBot="1">
      <c r="A334" s="3222">
        <v>327</v>
      </c>
      <c r="B334" s="3222" t="s">
        <v>24670</v>
      </c>
      <c r="C334" s="3223" t="s">
        <v>22599</v>
      </c>
      <c r="D334" s="3222" t="s">
        <v>21195</v>
      </c>
      <c r="E334" s="3222"/>
      <c r="F334" s="3222" t="s">
        <v>22877</v>
      </c>
      <c r="G334" s="3222"/>
      <c r="H334" s="3222" t="str">
        <f t="shared" si="5"/>
        <v>Drawing</v>
      </c>
      <c r="I334" s="3222" t="s">
        <v>25508</v>
      </c>
      <c r="J334" s="3222"/>
    </row>
    <row r="335" spans="1:10" ht="15.75" customHeight="1" thickBot="1">
      <c r="A335" s="3222">
        <v>328</v>
      </c>
      <c r="B335" s="3222" t="s">
        <v>25506</v>
      </c>
      <c r="C335" s="3223" t="s">
        <v>22599</v>
      </c>
      <c r="D335" s="3222" t="s">
        <v>21195</v>
      </c>
      <c r="E335" s="3222"/>
      <c r="F335" s="3222" t="s">
        <v>22877</v>
      </c>
      <c r="G335" s="3222"/>
      <c r="H335" s="3222" t="str">
        <f t="shared" si="5"/>
        <v>Drawing</v>
      </c>
      <c r="I335" s="3222" t="s">
        <v>25507</v>
      </c>
      <c r="J335" s="3222"/>
    </row>
    <row r="336" spans="1:10" ht="15.75" customHeight="1" thickBot="1">
      <c r="A336" s="3222">
        <v>329</v>
      </c>
      <c r="B336" s="3222" t="s">
        <v>25504</v>
      </c>
      <c r="C336" s="3223" t="s">
        <v>22596</v>
      </c>
      <c r="D336" s="3222" t="s">
        <v>21195</v>
      </c>
      <c r="E336" s="3222"/>
      <c r="F336" s="3222" t="s">
        <v>6255</v>
      </c>
      <c r="G336" s="3222"/>
      <c r="H336" s="3222" t="str">
        <f t="shared" si="5"/>
        <v>Drawing</v>
      </c>
      <c r="I336" s="3222" t="s">
        <v>25505</v>
      </c>
      <c r="J336" s="3222"/>
    </row>
    <row r="337" spans="1:10" ht="15.75" customHeight="1" thickBot="1">
      <c r="A337" s="3222">
        <v>330</v>
      </c>
      <c r="B337" s="3222" t="s">
        <v>24771</v>
      </c>
      <c r="C337" s="3223" t="s">
        <v>971</v>
      </c>
      <c r="D337" s="3222" t="s">
        <v>21195</v>
      </c>
      <c r="E337" s="3222"/>
      <c r="F337" s="3222" t="s">
        <v>22877</v>
      </c>
      <c r="G337" s="3222"/>
      <c r="H337" s="3222" t="str">
        <f t="shared" si="5"/>
        <v>Drawing</v>
      </c>
      <c r="I337" s="3222" t="s">
        <v>25503</v>
      </c>
      <c r="J337" s="3222"/>
    </row>
    <row r="338" spans="1:10" ht="15.75" customHeight="1" thickBot="1">
      <c r="A338" s="3222">
        <v>331</v>
      </c>
      <c r="B338" s="3222" t="s">
        <v>25501</v>
      </c>
      <c r="C338" s="3223" t="s">
        <v>22596</v>
      </c>
      <c r="D338" s="3222" t="s">
        <v>21195</v>
      </c>
      <c r="E338" s="3222"/>
      <c r="F338" s="3222" t="s">
        <v>22877</v>
      </c>
      <c r="G338" s="3222"/>
      <c r="H338" s="3222" t="str">
        <f t="shared" si="5"/>
        <v>Drawing</v>
      </c>
      <c r="I338" s="3222" t="s">
        <v>25502</v>
      </c>
      <c r="J338" s="3222"/>
    </row>
    <row r="339" spans="1:10" ht="15.75" customHeight="1" thickBot="1">
      <c r="A339" s="3222">
        <v>332</v>
      </c>
      <c r="B339" s="3222" t="s">
        <v>25499</v>
      </c>
      <c r="C339" s="3223" t="s">
        <v>22599</v>
      </c>
      <c r="D339" s="3222" t="s">
        <v>21195</v>
      </c>
      <c r="E339" s="3222"/>
      <c r="F339" s="3222" t="s">
        <v>22877</v>
      </c>
      <c r="G339" s="3222"/>
      <c r="H339" s="3222" t="str">
        <f t="shared" si="5"/>
        <v>Drawing</v>
      </c>
      <c r="I339" s="3222" t="s">
        <v>25500</v>
      </c>
      <c r="J339" s="3222"/>
    </row>
    <row r="340" spans="1:10" ht="15.75" customHeight="1" thickBot="1">
      <c r="A340" s="3222">
        <v>333</v>
      </c>
      <c r="B340" s="3222" t="s">
        <v>25497</v>
      </c>
      <c r="C340" s="3223" t="s">
        <v>22596</v>
      </c>
      <c r="D340" s="3222" t="s">
        <v>21195</v>
      </c>
      <c r="E340" s="3222"/>
      <c r="F340" s="3222" t="s">
        <v>22877</v>
      </c>
      <c r="G340" s="3222"/>
      <c r="H340" s="3222" t="str">
        <f t="shared" si="5"/>
        <v>Drawing</v>
      </c>
      <c r="I340" s="3222" t="s">
        <v>25498</v>
      </c>
      <c r="J340" s="3222"/>
    </row>
    <row r="341" spans="1:10" ht="15.75" customHeight="1" thickBot="1">
      <c r="A341" s="3222">
        <v>334</v>
      </c>
      <c r="B341" s="3222" t="s">
        <v>25495</v>
      </c>
      <c r="C341" s="3223" t="s">
        <v>22599</v>
      </c>
      <c r="D341" s="3222" t="s">
        <v>21195</v>
      </c>
      <c r="E341" s="3222"/>
      <c r="F341" s="3222" t="s">
        <v>22877</v>
      </c>
      <c r="G341" s="3222"/>
      <c r="H341" s="3222" t="str">
        <f t="shared" si="5"/>
        <v>Drawing</v>
      </c>
      <c r="I341" s="3222" t="s">
        <v>25496</v>
      </c>
      <c r="J341" s="3222"/>
    </row>
    <row r="342" spans="1:10" ht="15.75" customHeight="1" thickBot="1">
      <c r="A342" s="3222">
        <v>335</v>
      </c>
      <c r="B342" s="3222" t="s">
        <v>25493</v>
      </c>
      <c r="C342" s="3223" t="s">
        <v>22599</v>
      </c>
      <c r="D342" s="3222" t="s">
        <v>21195</v>
      </c>
      <c r="E342" s="3222"/>
      <c r="F342" s="3222" t="s">
        <v>22877</v>
      </c>
      <c r="G342" s="3222"/>
      <c r="H342" s="3222" t="str">
        <f t="shared" si="5"/>
        <v>Drawing</v>
      </c>
      <c r="I342" s="3222" t="s">
        <v>25494</v>
      </c>
      <c r="J342" s="3222"/>
    </row>
    <row r="343" spans="1:10" ht="15.75" customHeight="1" thickBot="1">
      <c r="A343" s="3222">
        <v>336</v>
      </c>
      <c r="B343" s="3222" t="s">
        <v>25491</v>
      </c>
      <c r="C343" s="3223" t="s">
        <v>22599</v>
      </c>
      <c r="D343" s="3222" t="s">
        <v>21195</v>
      </c>
      <c r="E343" s="3222"/>
      <c r="F343" s="3222" t="s">
        <v>6255</v>
      </c>
      <c r="G343" s="3222"/>
      <c r="H343" s="3222" t="str">
        <f t="shared" si="5"/>
        <v>Drawing</v>
      </c>
      <c r="I343" s="3222" t="s">
        <v>25492</v>
      </c>
      <c r="J343" s="3222"/>
    </row>
    <row r="344" spans="1:10" ht="15.75" customHeight="1" thickBot="1">
      <c r="A344" s="3222">
        <v>337</v>
      </c>
      <c r="B344" s="3222" t="s">
        <v>25489</v>
      </c>
      <c r="C344" s="3223" t="s">
        <v>22596</v>
      </c>
      <c r="D344" s="3222" t="s">
        <v>21195</v>
      </c>
      <c r="E344" s="3222"/>
      <c r="F344" s="3222" t="s">
        <v>6255</v>
      </c>
      <c r="G344" s="3222"/>
      <c r="H344" s="3222" t="str">
        <f t="shared" si="5"/>
        <v>Drawing</v>
      </c>
      <c r="I344" s="3222" t="s">
        <v>25490</v>
      </c>
      <c r="J344" s="3222"/>
    </row>
    <row r="345" spans="1:10" ht="15.75" customHeight="1" thickBot="1">
      <c r="A345" s="3222">
        <v>338</v>
      </c>
      <c r="B345" s="3222" t="s">
        <v>25487</v>
      </c>
      <c r="C345" s="3223" t="s">
        <v>22596</v>
      </c>
      <c r="D345" s="3222" t="s">
        <v>21195</v>
      </c>
      <c r="E345" s="3222"/>
      <c r="F345" s="3222" t="s">
        <v>6255</v>
      </c>
      <c r="G345" s="3222"/>
      <c r="H345" s="3222" t="str">
        <f t="shared" si="5"/>
        <v>Drawing</v>
      </c>
      <c r="I345" s="3222" t="s">
        <v>25488</v>
      </c>
      <c r="J345" s="3222"/>
    </row>
    <row r="346" spans="1:10" ht="15.75" customHeight="1" thickBot="1">
      <c r="A346" s="3222">
        <v>339</v>
      </c>
      <c r="B346" s="3222" t="s">
        <v>25485</v>
      </c>
      <c r="C346" s="3223" t="s">
        <v>971</v>
      </c>
      <c r="D346" s="3222" t="s">
        <v>21195</v>
      </c>
      <c r="E346" s="3222"/>
      <c r="F346" s="3222" t="s">
        <v>22877</v>
      </c>
      <c r="G346" s="3222"/>
      <c r="H346" s="3222" t="str">
        <f t="shared" si="5"/>
        <v>Drawing</v>
      </c>
      <c r="I346" s="3222" t="s">
        <v>25486</v>
      </c>
      <c r="J346" s="3222"/>
    </row>
    <row r="347" spans="1:10" ht="15.75" customHeight="1" thickBot="1">
      <c r="A347" s="3222">
        <v>340</v>
      </c>
      <c r="B347" s="3222" t="s">
        <v>25483</v>
      </c>
      <c r="C347" s="3223" t="s">
        <v>22596</v>
      </c>
      <c r="D347" s="3222" t="s">
        <v>21195</v>
      </c>
      <c r="E347" s="3222"/>
      <c r="F347" s="3222" t="s">
        <v>22877</v>
      </c>
      <c r="G347" s="3222"/>
      <c r="H347" s="3222" t="str">
        <f t="shared" si="5"/>
        <v>Drawing</v>
      </c>
      <c r="I347" s="3222" t="s">
        <v>25484</v>
      </c>
      <c r="J347" s="3222"/>
    </row>
    <row r="348" spans="1:10" ht="15.75" customHeight="1" thickBot="1">
      <c r="A348" s="3222">
        <v>341</v>
      </c>
      <c r="B348" s="3222" t="s">
        <v>25481</v>
      </c>
      <c r="C348" s="3223" t="s">
        <v>22599</v>
      </c>
      <c r="D348" s="3222" t="s">
        <v>21195</v>
      </c>
      <c r="E348" s="3222"/>
      <c r="F348" s="3222" t="s">
        <v>22877</v>
      </c>
      <c r="G348" s="3222"/>
      <c r="H348" s="3222" t="str">
        <f t="shared" si="5"/>
        <v>Drawing</v>
      </c>
      <c r="I348" s="3222" t="s">
        <v>25482</v>
      </c>
      <c r="J348" s="3222"/>
    </row>
    <row r="349" spans="1:10" ht="15.75" customHeight="1" thickBot="1">
      <c r="A349" s="3222">
        <v>342</v>
      </c>
      <c r="B349" s="3222" t="s">
        <v>25479</v>
      </c>
      <c r="C349" s="3223" t="s">
        <v>22596</v>
      </c>
      <c r="D349" s="3222" t="s">
        <v>21195</v>
      </c>
      <c r="E349" s="3222"/>
      <c r="F349" s="3222" t="s">
        <v>22877</v>
      </c>
      <c r="G349" s="3222"/>
      <c r="H349" s="3222" t="str">
        <f t="shared" si="5"/>
        <v>Drawing</v>
      </c>
      <c r="I349" s="3222" t="s">
        <v>25480</v>
      </c>
      <c r="J349" s="3222"/>
    </row>
    <row r="350" spans="1:10" ht="15.75" customHeight="1" thickBot="1">
      <c r="A350" s="3222">
        <v>343</v>
      </c>
      <c r="B350" s="3222" t="s">
        <v>25133</v>
      </c>
      <c r="C350" s="3223" t="s">
        <v>22599</v>
      </c>
      <c r="D350" s="3222" t="s">
        <v>21195</v>
      </c>
      <c r="E350" s="3222"/>
      <c r="F350" s="3222" t="s">
        <v>22877</v>
      </c>
      <c r="G350" s="3222"/>
      <c r="H350" s="3222" t="str">
        <f t="shared" si="5"/>
        <v>Drawing</v>
      </c>
      <c r="I350" s="3222" t="s">
        <v>25478</v>
      </c>
      <c r="J350" s="3222"/>
    </row>
    <row r="351" spans="1:10" ht="15.75" customHeight="1" thickBot="1">
      <c r="A351" s="3222">
        <v>344</v>
      </c>
      <c r="B351" s="3222" t="s">
        <v>24054</v>
      </c>
      <c r="C351" s="3223" t="s">
        <v>22596</v>
      </c>
      <c r="D351" s="3222" t="s">
        <v>21195</v>
      </c>
      <c r="E351" s="3222"/>
      <c r="F351" s="3222" t="s">
        <v>22877</v>
      </c>
      <c r="G351" s="3222"/>
      <c r="H351" s="3222" t="str">
        <f t="shared" si="5"/>
        <v>Drawing</v>
      </c>
      <c r="I351" s="3222" t="s">
        <v>25477</v>
      </c>
      <c r="J351" s="3222"/>
    </row>
    <row r="352" spans="1:10" ht="15.75" customHeight="1" thickBot="1">
      <c r="A352" s="3222">
        <v>345</v>
      </c>
      <c r="B352" s="3222" t="s">
        <v>25475</v>
      </c>
      <c r="C352" s="3223" t="s">
        <v>22599</v>
      </c>
      <c r="D352" s="3222" t="s">
        <v>21195</v>
      </c>
      <c r="E352" s="3222"/>
      <c r="F352" s="3222" t="s">
        <v>22877</v>
      </c>
      <c r="G352" s="3222"/>
      <c r="H352" s="3222" t="str">
        <f t="shared" si="5"/>
        <v>Drawing</v>
      </c>
      <c r="I352" s="3222" t="s">
        <v>25476</v>
      </c>
      <c r="J352" s="3222"/>
    </row>
    <row r="353" spans="1:10" ht="15.75" customHeight="1" thickBot="1">
      <c r="A353" s="3222">
        <v>346</v>
      </c>
      <c r="B353" s="3222" t="s">
        <v>25473</v>
      </c>
      <c r="C353" s="3223" t="s">
        <v>22596</v>
      </c>
      <c r="D353" s="3222" t="s">
        <v>21195</v>
      </c>
      <c r="E353" s="3222"/>
      <c r="F353" s="3222" t="s">
        <v>22877</v>
      </c>
      <c r="G353" s="3222"/>
      <c r="H353" s="3222" t="str">
        <f t="shared" si="5"/>
        <v>Drawing</v>
      </c>
      <c r="I353" s="3222" t="s">
        <v>25474</v>
      </c>
      <c r="J353" s="3222"/>
    </row>
    <row r="354" spans="1:10" ht="15.75" customHeight="1" thickBot="1">
      <c r="A354" s="3222">
        <v>347</v>
      </c>
      <c r="B354" s="3222" t="s">
        <v>25471</v>
      </c>
      <c r="C354" s="3223" t="s">
        <v>22596</v>
      </c>
      <c r="D354" s="3222" t="s">
        <v>21195</v>
      </c>
      <c r="E354" s="3222"/>
      <c r="F354" s="3222" t="s">
        <v>6255</v>
      </c>
      <c r="G354" s="3222"/>
      <c r="H354" s="3222" t="str">
        <f t="shared" si="5"/>
        <v>Drawing</v>
      </c>
      <c r="I354" s="3222" t="s">
        <v>25472</v>
      </c>
      <c r="J354" s="3222"/>
    </row>
    <row r="355" spans="1:10" ht="15.75" customHeight="1" thickBot="1">
      <c r="A355" s="3222">
        <v>348</v>
      </c>
      <c r="B355" s="3222" t="s">
        <v>25469</v>
      </c>
      <c r="C355" s="3223" t="s">
        <v>971</v>
      </c>
      <c r="D355" s="3222" t="s">
        <v>21195</v>
      </c>
      <c r="E355" s="3222"/>
      <c r="F355" s="3222" t="s">
        <v>6255</v>
      </c>
      <c r="G355" s="3222"/>
      <c r="H355" s="3222" t="str">
        <f t="shared" si="5"/>
        <v>Drawing</v>
      </c>
      <c r="I355" s="3222" t="s">
        <v>25470</v>
      </c>
      <c r="J355" s="3222"/>
    </row>
    <row r="356" spans="1:10" ht="15.75" customHeight="1" thickBot="1">
      <c r="A356" s="3222">
        <v>349</v>
      </c>
      <c r="B356" s="3222" t="s">
        <v>25042</v>
      </c>
      <c r="C356" s="3223" t="s">
        <v>971</v>
      </c>
      <c r="D356" s="3222" t="s">
        <v>21195</v>
      </c>
      <c r="E356" s="3222"/>
      <c r="F356" s="3222" t="s">
        <v>6255</v>
      </c>
      <c r="G356" s="3222"/>
      <c r="H356" s="3222" t="str">
        <f t="shared" si="5"/>
        <v>Drawing</v>
      </c>
      <c r="I356" s="3222" t="s">
        <v>25468</v>
      </c>
      <c r="J356" s="3222"/>
    </row>
    <row r="357" spans="1:10" ht="15.75" customHeight="1" thickBot="1">
      <c r="A357" s="3222">
        <v>350</v>
      </c>
      <c r="B357" s="3222" t="s">
        <v>25040</v>
      </c>
      <c r="C357" s="3223" t="s">
        <v>971</v>
      </c>
      <c r="D357" s="3222" t="s">
        <v>21195</v>
      </c>
      <c r="E357" s="3222"/>
      <c r="F357" s="3222" t="s">
        <v>6255</v>
      </c>
      <c r="G357" s="3222"/>
      <c r="H357" s="3222" t="str">
        <f t="shared" si="5"/>
        <v>Drawing</v>
      </c>
      <c r="I357" s="3222" t="s">
        <v>25467</v>
      </c>
      <c r="J357" s="3222"/>
    </row>
    <row r="358" spans="1:10" ht="15.75" customHeight="1" thickBot="1">
      <c r="A358" s="3222">
        <v>351</v>
      </c>
      <c r="B358" s="3222" t="s">
        <v>25465</v>
      </c>
      <c r="C358" s="3223" t="s">
        <v>22596</v>
      </c>
      <c r="D358" s="3222" t="s">
        <v>21195</v>
      </c>
      <c r="E358" s="3222"/>
      <c r="F358" s="3222" t="s">
        <v>22877</v>
      </c>
      <c r="G358" s="3222" t="s">
        <v>22848</v>
      </c>
      <c r="H358" s="3222" t="str">
        <f t="shared" si="5"/>
        <v>Drawing</v>
      </c>
      <c r="I358" s="3222" t="s">
        <v>25466</v>
      </c>
      <c r="J358" s="3222"/>
    </row>
    <row r="359" spans="1:10" ht="15.75" customHeight="1" thickBot="1">
      <c r="A359" s="3222">
        <v>352</v>
      </c>
      <c r="B359" s="3222" t="s">
        <v>25463</v>
      </c>
      <c r="C359" s="3223" t="s">
        <v>22599</v>
      </c>
      <c r="D359" s="3222" t="s">
        <v>21195</v>
      </c>
      <c r="E359" s="3222"/>
      <c r="F359" s="3222" t="s">
        <v>22877</v>
      </c>
      <c r="G359" s="3222" t="s">
        <v>22966</v>
      </c>
      <c r="H359" s="3222" t="str">
        <f t="shared" si="5"/>
        <v>Drawing</v>
      </c>
      <c r="I359" s="3222" t="s">
        <v>25464</v>
      </c>
      <c r="J359" s="3222"/>
    </row>
    <row r="360" spans="1:10" ht="15.75" customHeight="1" thickBot="1">
      <c r="A360" s="3222">
        <v>353</v>
      </c>
      <c r="B360" s="3222" t="s">
        <v>25461</v>
      </c>
      <c r="C360" s="3223" t="s">
        <v>22599</v>
      </c>
      <c r="D360" s="3222" t="s">
        <v>21195</v>
      </c>
      <c r="E360" s="3222"/>
      <c r="F360" s="3222" t="s">
        <v>22877</v>
      </c>
      <c r="G360" s="3222" t="s">
        <v>22848</v>
      </c>
      <c r="H360" s="3222" t="str">
        <f t="shared" si="5"/>
        <v>Drawing</v>
      </c>
      <c r="I360" s="3222" t="s">
        <v>25462</v>
      </c>
      <c r="J360" s="3222"/>
    </row>
    <row r="361" spans="1:10" ht="15.75" customHeight="1" thickBot="1">
      <c r="A361" s="3222">
        <v>354</v>
      </c>
      <c r="B361" s="3222" t="s">
        <v>25459</v>
      </c>
      <c r="C361" s="3223" t="s">
        <v>22596</v>
      </c>
      <c r="D361" s="3222" t="s">
        <v>21195</v>
      </c>
      <c r="E361" s="3222"/>
      <c r="F361" s="3222" t="s">
        <v>6255</v>
      </c>
      <c r="G361" s="3222"/>
      <c r="H361" s="3222" t="str">
        <f t="shared" si="5"/>
        <v>Drawing</v>
      </c>
      <c r="I361" s="3222" t="s">
        <v>25460</v>
      </c>
      <c r="J361" s="3222"/>
    </row>
    <row r="362" spans="1:10" ht="15.75" customHeight="1" thickBot="1">
      <c r="A362" s="3222">
        <v>355</v>
      </c>
      <c r="B362" s="3222" t="s">
        <v>25457</v>
      </c>
      <c r="C362" s="3223" t="s">
        <v>22596</v>
      </c>
      <c r="D362" s="3222" t="s">
        <v>21195</v>
      </c>
      <c r="E362" s="3222"/>
      <c r="F362" s="3222" t="s">
        <v>6255</v>
      </c>
      <c r="G362" s="3222"/>
      <c r="H362" s="3222" t="str">
        <f t="shared" si="5"/>
        <v>Drawing</v>
      </c>
      <c r="I362" s="3222" t="s">
        <v>25458</v>
      </c>
      <c r="J362" s="3222"/>
    </row>
    <row r="363" spans="1:10" ht="15.75" customHeight="1" thickBot="1">
      <c r="A363" s="3222">
        <v>356</v>
      </c>
      <c r="B363" s="3222" t="s">
        <v>25455</v>
      </c>
      <c r="C363" s="3223" t="s">
        <v>22596</v>
      </c>
      <c r="D363" s="3222" t="s">
        <v>21195</v>
      </c>
      <c r="E363" s="3222"/>
      <c r="F363" s="3222" t="s">
        <v>22877</v>
      </c>
      <c r="G363" s="3222"/>
      <c r="H363" s="3222" t="str">
        <f t="shared" si="5"/>
        <v>Drawing</v>
      </c>
      <c r="I363" s="3222" t="s">
        <v>25456</v>
      </c>
      <c r="J363" s="3222"/>
    </row>
    <row r="364" spans="1:10" ht="15.75" customHeight="1" thickBot="1">
      <c r="A364" s="3222">
        <v>357</v>
      </c>
      <c r="B364" s="3222" t="s">
        <v>25181</v>
      </c>
      <c r="C364" s="3223" t="s">
        <v>22599</v>
      </c>
      <c r="D364" s="3222" t="s">
        <v>21195</v>
      </c>
      <c r="E364" s="3222"/>
      <c r="F364" s="3222" t="s">
        <v>22877</v>
      </c>
      <c r="G364" s="3222"/>
      <c r="H364" s="3222" t="str">
        <f t="shared" si="5"/>
        <v>Drawing</v>
      </c>
      <c r="I364" s="3222" t="s">
        <v>25454</v>
      </c>
      <c r="J364" s="3222"/>
    </row>
    <row r="365" spans="1:10" ht="15.75" customHeight="1" thickBot="1">
      <c r="A365" s="3222">
        <v>358</v>
      </c>
      <c r="B365" s="3222" t="s">
        <v>25452</v>
      </c>
      <c r="C365" s="3223" t="s">
        <v>22596</v>
      </c>
      <c r="D365" s="3222" t="s">
        <v>21195</v>
      </c>
      <c r="E365" s="3222"/>
      <c r="F365" s="3222" t="s">
        <v>22877</v>
      </c>
      <c r="G365" s="3222" t="s">
        <v>22848</v>
      </c>
      <c r="H365" s="3222" t="str">
        <f t="shared" si="5"/>
        <v>Drawing</v>
      </c>
      <c r="I365" s="3222" t="s">
        <v>25453</v>
      </c>
      <c r="J365" s="3222"/>
    </row>
    <row r="366" spans="1:10" ht="15.75" customHeight="1" thickBot="1">
      <c r="A366" s="3222">
        <v>359</v>
      </c>
      <c r="B366" s="3222" t="s">
        <v>25450</v>
      </c>
      <c r="C366" s="3223" t="s">
        <v>22599</v>
      </c>
      <c r="D366" s="3222" t="s">
        <v>21195</v>
      </c>
      <c r="E366" s="3222"/>
      <c r="F366" s="3222" t="s">
        <v>22877</v>
      </c>
      <c r="G366" s="3222" t="s">
        <v>22848</v>
      </c>
      <c r="H366" s="3222" t="str">
        <f t="shared" si="5"/>
        <v>Drawing</v>
      </c>
      <c r="I366" s="3222" t="s">
        <v>25451</v>
      </c>
      <c r="J366" s="3222"/>
    </row>
    <row r="367" spans="1:10" ht="15.75" customHeight="1" thickBot="1">
      <c r="A367" s="3222">
        <v>360</v>
      </c>
      <c r="B367" s="3222" t="s">
        <v>25448</v>
      </c>
      <c r="C367" s="3223" t="s">
        <v>22596</v>
      </c>
      <c r="D367" s="3222" t="s">
        <v>21195</v>
      </c>
      <c r="E367" s="3222"/>
      <c r="F367" s="3222" t="s">
        <v>22877</v>
      </c>
      <c r="G367" s="3222"/>
      <c r="H367" s="3222" t="str">
        <f t="shared" si="5"/>
        <v>Drawing</v>
      </c>
      <c r="I367" s="3222" t="s">
        <v>25449</v>
      </c>
      <c r="J367" s="3222"/>
    </row>
    <row r="368" spans="1:10" ht="15.75" customHeight="1" thickBot="1">
      <c r="A368" s="3222">
        <v>361</v>
      </c>
      <c r="B368" s="3222" t="s">
        <v>25446</v>
      </c>
      <c r="C368" s="3223" t="s">
        <v>22596</v>
      </c>
      <c r="D368" s="3222" t="s">
        <v>21195</v>
      </c>
      <c r="E368" s="3222"/>
      <c r="F368" s="3222" t="s">
        <v>6255</v>
      </c>
      <c r="G368" s="3222"/>
      <c r="H368" s="3222" t="str">
        <f t="shared" si="5"/>
        <v>Drawing</v>
      </c>
      <c r="I368" s="3222" t="s">
        <v>25447</v>
      </c>
      <c r="J368" s="3222"/>
    </row>
    <row r="369" spans="1:10" ht="15.75" customHeight="1" thickBot="1">
      <c r="A369" s="3222">
        <v>362</v>
      </c>
      <c r="B369" s="3222" t="s">
        <v>25444</v>
      </c>
      <c r="C369" s="3223" t="s">
        <v>22596</v>
      </c>
      <c r="D369" s="3222" t="s">
        <v>21195</v>
      </c>
      <c r="E369" s="3222"/>
      <c r="F369" s="3222" t="s">
        <v>6255</v>
      </c>
      <c r="G369" s="3222"/>
      <c r="H369" s="3222" t="str">
        <f t="shared" si="5"/>
        <v>Drawing</v>
      </c>
      <c r="I369" s="3222" t="s">
        <v>25445</v>
      </c>
      <c r="J369" s="3222"/>
    </row>
    <row r="370" spans="1:10" ht="15.75" customHeight="1" thickBot="1">
      <c r="A370" s="3222">
        <v>363</v>
      </c>
      <c r="B370" s="3222" t="s">
        <v>25442</v>
      </c>
      <c r="C370" s="3223" t="s">
        <v>22596</v>
      </c>
      <c r="D370" s="3222" t="s">
        <v>21195</v>
      </c>
      <c r="E370" s="3222"/>
      <c r="F370" s="3222" t="s">
        <v>22877</v>
      </c>
      <c r="G370" s="3222"/>
      <c r="H370" s="3222" t="str">
        <f t="shared" si="5"/>
        <v>Drawing</v>
      </c>
      <c r="I370" s="3222" t="s">
        <v>25443</v>
      </c>
      <c r="J370" s="3222"/>
    </row>
    <row r="371" spans="1:10" ht="15.75" customHeight="1" thickBot="1">
      <c r="A371" s="3222">
        <v>364</v>
      </c>
      <c r="B371" s="3222" t="s">
        <v>25440</v>
      </c>
      <c r="C371" s="3223" t="s">
        <v>971</v>
      </c>
      <c r="D371" s="3222" t="s">
        <v>21195</v>
      </c>
      <c r="E371" s="3222"/>
      <c r="F371" s="3222" t="s">
        <v>22877</v>
      </c>
      <c r="G371" s="3222"/>
      <c r="H371" s="3222" t="str">
        <f t="shared" si="5"/>
        <v>Drawing</v>
      </c>
      <c r="I371" s="3222" t="s">
        <v>25441</v>
      </c>
      <c r="J371" s="3222"/>
    </row>
    <row r="372" spans="1:10" ht="15.75" customHeight="1" thickBot="1">
      <c r="A372" s="3222">
        <v>365</v>
      </c>
      <c r="B372" s="3222" t="s">
        <v>25172</v>
      </c>
      <c r="C372" s="3223" t="s">
        <v>22599</v>
      </c>
      <c r="D372" s="3222" t="s">
        <v>21195</v>
      </c>
      <c r="E372" s="3222"/>
      <c r="F372" s="3222" t="s">
        <v>22877</v>
      </c>
      <c r="G372" s="3222"/>
      <c r="H372" s="3222" t="str">
        <f t="shared" si="5"/>
        <v>Drawing</v>
      </c>
      <c r="I372" s="3222" t="s">
        <v>25439</v>
      </c>
      <c r="J372" s="3222"/>
    </row>
    <row r="373" spans="1:10" ht="15.75" customHeight="1" thickBot="1">
      <c r="A373" s="3222">
        <v>366</v>
      </c>
      <c r="B373" s="3222" t="s">
        <v>25185</v>
      </c>
      <c r="C373" s="3223" t="s">
        <v>22599</v>
      </c>
      <c r="D373" s="3222" t="s">
        <v>21195</v>
      </c>
      <c r="E373" s="3222"/>
      <c r="F373" s="3222" t="s">
        <v>22877</v>
      </c>
      <c r="G373" s="3222"/>
      <c r="H373" s="3222" t="str">
        <f t="shared" si="5"/>
        <v>Drawing</v>
      </c>
      <c r="I373" s="3222" t="s">
        <v>25438</v>
      </c>
      <c r="J373" s="3222"/>
    </row>
    <row r="374" spans="1:10" ht="15.75" customHeight="1" thickBot="1">
      <c r="A374" s="3222">
        <v>367</v>
      </c>
      <c r="B374" s="3222" t="s">
        <v>25436</v>
      </c>
      <c r="C374" s="3223" t="s">
        <v>22596</v>
      </c>
      <c r="D374" s="3222" t="s">
        <v>21195</v>
      </c>
      <c r="E374" s="3222"/>
      <c r="F374" s="3222" t="s">
        <v>22877</v>
      </c>
      <c r="G374" s="3222"/>
      <c r="H374" s="3222" t="str">
        <f t="shared" si="5"/>
        <v>Drawing</v>
      </c>
      <c r="I374" s="3222" t="s">
        <v>25437</v>
      </c>
      <c r="J374" s="3222"/>
    </row>
    <row r="375" spans="1:10" ht="15.75" customHeight="1" thickBot="1">
      <c r="A375" s="3222">
        <v>368</v>
      </c>
      <c r="B375" s="3222" t="s">
        <v>25075</v>
      </c>
      <c r="C375" s="3223" t="s">
        <v>22599</v>
      </c>
      <c r="D375" s="3222" t="s">
        <v>21195</v>
      </c>
      <c r="E375" s="3222"/>
      <c r="F375" s="3222" t="s">
        <v>22877</v>
      </c>
      <c r="G375" s="3222"/>
      <c r="H375" s="3222" t="str">
        <f t="shared" si="5"/>
        <v>Drawing</v>
      </c>
      <c r="I375" s="3222" t="s">
        <v>25435</v>
      </c>
      <c r="J375" s="3222"/>
    </row>
    <row r="376" spans="1:10" ht="15.75" customHeight="1" thickBot="1">
      <c r="A376" s="3222">
        <v>369</v>
      </c>
      <c r="B376" s="3222" t="s">
        <v>25073</v>
      </c>
      <c r="C376" s="3223" t="s">
        <v>22599</v>
      </c>
      <c r="D376" s="3222" t="s">
        <v>21195</v>
      </c>
      <c r="E376" s="3222"/>
      <c r="F376" s="3222" t="s">
        <v>22877</v>
      </c>
      <c r="G376" s="3222"/>
      <c r="H376" s="3222" t="str">
        <f t="shared" si="5"/>
        <v>Drawing</v>
      </c>
      <c r="I376" s="3222" t="s">
        <v>25434</v>
      </c>
      <c r="J376" s="3222"/>
    </row>
    <row r="377" spans="1:10" ht="15.75" customHeight="1" thickBot="1">
      <c r="A377" s="3222">
        <v>370</v>
      </c>
      <c r="B377" s="3222" t="s">
        <v>25071</v>
      </c>
      <c r="C377" s="3223" t="s">
        <v>22599</v>
      </c>
      <c r="D377" s="3222" t="s">
        <v>21195</v>
      </c>
      <c r="E377" s="3222"/>
      <c r="F377" s="3222" t="s">
        <v>22877</v>
      </c>
      <c r="G377" s="3222"/>
      <c r="H377" s="3222" t="str">
        <f t="shared" si="5"/>
        <v>Drawing</v>
      </c>
      <c r="I377" s="3222" t="s">
        <v>25433</v>
      </c>
      <c r="J377" s="3222"/>
    </row>
    <row r="378" spans="1:10" ht="15.75" customHeight="1" thickBot="1">
      <c r="A378" s="3222">
        <v>371</v>
      </c>
      <c r="B378" s="3222" t="s">
        <v>25431</v>
      </c>
      <c r="C378" s="3223" t="s">
        <v>22596</v>
      </c>
      <c r="D378" s="3222" t="s">
        <v>21195</v>
      </c>
      <c r="E378" s="3222"/>
      <c r="F378" s="3222" t="s">
        <v>22877</v>
      </c>
      <c r="G378" s="3222" t="s">
        <v>22848</v>
      </c>
      <c r="H378" s="3222" t="str">
        <f t="shared" si="5"/>
        <v>Drawing</v>
      </c>
      <c r="I378" s="3222" t="s">
        <v>25432</v>
      </c>
      <c r="J378" s="3222"/>
    </row>
    <row r="379" spans="1:10" ht="15.75" customHeight="1" thickBot="1">
      <c r="A379" s="3222">
        <v>372</v>
      </c>
      <c r="B379" s="3222" t="s">
        <v>25429</v>
      </c>
      <c r="C379" s="3223" t="s">
        <v>22596</v>
      </c>
      <c r="D379" s="3222" t="s">
        <v>21195</v>
      </c>
      <c r="E379" s="3222"/>
      <c r="F379" s="3222" t="s">
        <v>22877</v>
      </c>
      <c r="G379" s="3222" t="s">
        <v>22966</v>
      </c>
      <c r="H379" s="3222" t="str">
        <f t="shared" si="5"/>
        <v>Drawing</v>
      </c>
      <c r="I379" s="3222" t="s">
        <v>25430</v>
      </c>
      <c r="J379" s="3222"/>
    </row>
    <row r="380" spans="1:10" ht="15.75" customHeight="1" thickBot="1">
      <c r="A380" s="3222">
        <v>373</v>
      </c>
      <c r="B380" s="3222" t="s">
        <v>25427</v>
      </c>
      <c r="C380" s="3223" t="s">
        <v>22599</v>
      </c>
      <c r="D380" s="3222" t="s">
        <v>21195</v>
      </c>
      <c r="E380" s="3222"/>
      <c r="F380" s="3222" t="s">
        <v>22877</v>
      </c>
      <c r="G380" s="3222"/>
      <c r="H380" s="3222" t="str">
        <f t="shared" si="5"/>
        <v>Drawing</v>
      </c>
      <c r="I380" s="3222" t="s">
        <v>25428</v>
      </c>
      <c r="J380" s="3222"/>
    </row>
    <row r="381" spans="1:10" ht="15.75" customHeight="1" thickBot="1">
      <c r="A381" s="3222">
        <v>374</v>
      </c>
      <c r="B381" s="3222" t="s">
        <v>25425</v>
      </c>
      <c r="C381" s="3223" t="s">
        <v>22596</v>
      </c>
      <c r="D381" s="3222" t="s">
        <v>21195</v>
      </c>
      <c r="E381" s="3222"/>
      <c r="F381" s="3222" t="s">
        <v>22877</v>
      </c>
      <c r="G381" s="3222" t="s">
        <v>22966</v>
      </c>
      <c r="H381" s="3222" t="str">
        <f t="shared" si="5"/>
        <v>Drawing</v>
      </c>
      <c r="I381" s="3222" t="s">
        <v>25426</v>
      </c>
      <c r="J381" s="3222"/>
    </row>
    <row r="382" spans="1:10" ht="15.75" customHeight="1" thickBot="1">
      <c r="A382" s="3222">
        <v>375</v>
      </c>
      <c r="B382" s="3222" t="s">
        <v>25423</v>
      </c>
      <c r="C382" s="3223" t="s">
        <v>22596</v>
      </c>
      <c r="D382" s="3222" t="s">
        <v>21195</v>
      </c>
      <c r="E382" s="3222"/>
      <c r="F382" s="3222" t="s">
        <v>22877</v>
      </c>
      <c r="G382" s="3222"/>
      <c r="H382" s="3222" t="str">
        <f t="shared" si="5"/>
        <v>Drawing</v>
      </c>
      <c r="I382" s="3222" t="s">
        <v>25424</v>
      </c>
      <c r="J382" s="3222"/>
    </row>
    <row r="383" spans="1:10" ht="15.75" customHeight="1" thickBot="1">
      <c r="A383" s="3222">
        <v>376</v>
      </c>
      <c r="B383" s="3222" t="s">
        <v>25421</v>
      </c>
      <c r="C383" s="3223" t="s">
        <v>22599</v>
      </c>
      <c r="D383" s="3222" t="s">
        <v>21195</v>
      </c>
      <c r="E383" s="3222"/>
      <c r="F383" s="3222" t="s">
        <v>22877</v>
      </c>
      <c r="G383" s="3222"/>
      <c r="H383" s="3222" t="str">
        <f t="shared" si="5"/>
        <v>Drawing</v>
      </c>
      <c r="I383" s="3222" t="s">
        <v>25422</v>
      </c>
      <c r="J383" s="3222"/>
    </row>
    <row r="384" spans="1:10" ht="15.75" customHeight="1" thickBot="1">
      <c r="A384" s="3222">
        <v>377</v>
      </c>
      <c r="B384" s="3222" t="s">
        <v>25419</v>
      </c>
      <c r="C384" s="3223" t="s">
        <v>22599</v>
      </c>
      <c r="D384" s="3222" t="s">
        <v>21195</v>
      </c>
      <c r="E384" s="3222"/>
      <c r="F384" s="3222" t="s">
        <v>22877</v>
      </c>
      <c r="G384" s="3222" t="s">
        <v>22848</v>
      </c>
      <c r="H384" s="3222" t="str">
        <f t="shared" si="5"/>
        <v>Drawing</v>
      </c>
      <c r="I384" s="3222" t="s">
        <v>25420</v>
      </c>
      <c r="J384" s="3222"/>
    </row>
    <row r="385" spans="1:10" ht="15.75" customHeight="1" thickBot="1">
      <c r="A385" s="3222">
        <v>378</v>
      </c>
      <c r="B385" s="3222" t="s">
        <v>25417</v>
      </c>
      <c r="C385" s="3223" t="s">
        <v>971</v>
      </c>
      <c r="D385" s="3222" t="s">
        <v>21195</v>
      </c>
      <c r="E385" s="3222"/>
      <c r="F385" s="3222" t="s">
        <v>22877</v>
      </c>
      <c r="G385" s="3222" t="s">
        <v>22848</v>
      </c>
      <c r="H385" s="3222" t="str">
        <f t="shared" si="5"/>
        <v>Drawing</v>
      </c>
      <c r="I385" s="3222" t="s">
        <v>25418</v>
      </c>
      <c r="J385" s="3222"/>
    </row>
    <row r="386" spans="1:10" ht="15.75" customHeight="1" thickBot="1">
      <c r="A386" s="3222">
        <v>379</v>
      </c>
      <c r="B386" s="3222" t="s">
        <v>25415</v>
      </c>
      <c r="C386" s="3223" t="s">
        <v>971</v>
      </c>
      <c r="D386" s="3222" t="s">
        <v>21195</v>
      </c>
      <c r="E386" s="3222"/>
      <c r="F386" s="3222" t="s">
        <v>6255</v>
      </c>
      <c r="G386" s="3222"/>
      <c r="H386" s="3222" t="str">
        <f t="shared" si="5"/>
        <v>Drawing</v>
      </c>
      <c r="I386" s="3222" t="s">
        <v>25416</v>
      </c>
      <c r="J386" s="3222"/>
    </row>
    <row r="387" spans="1:10" ht="15.75" customHeight="1" thickBot="1">
      <c r="A387" s="3222">
        <v>380</v>
      </c>
      <c r="B387" s="3222" t="s">
        <v>25413</v>
      </c>
      <c r="C387" s="3223" t="s">
        <v>971</v>
      </c>
      <c r="D387" s="3222" t="s">
        <v>21195</v>
      </c>
      <c r="E387" s="3222"/>
      <c r="F387" s="3222" t="s">
        <v>22877</v>
      </c>
      <c r="G387" s="3222" t="s">
        <v>22848</v>
      </c>
      <c r="H387" s="3222" t="str">
        <f t="shared" si="5"/>
        <v>Drawing</v>
      </c>
      <c r="I387" s="3222" t="s">
        <v>25414</v>
      </c>
      <c r="J387" s="3222"/>
    </row>
    <row r="388" spans="1:10" ht="15.75" customHeight="1" thickBot="1">
      <c r="A388" s="3222">
        <v>381</v>
      </c>
      <c r="B388" s="3222" t="s">
        <v>25411</v>
      </c>
      <c r="C388" s="3223" t="s">
        <v>22599</v>
      </c>
      <c r="D388" s="3222" t="s">
        <v>21195</v>
      </c>
      <c r="E388" s="3222"/>
      <c r="F388" s="3222" t="s">
        <v>22877</v>
      </c>
      <c r="G388" s="3222" t="s">
        <v>22848</v>
      </c>
      <c r="H388" s="3222" t="str">
        <f t="shared" si="5"/>
        <v>Drawing</v>
      </c>
      <c r="I388" s="3222" t="s">
        <v>25412</v>
      </c>
      <c r="J388" s="3222"/>
    </row>
    <row r="389" spans="1:10" ht="15.75" customHeight="1" thickBot="1">
      <c r="A389" s="3222">
        <v>382</v>
      </c>
      <c r="B389" s="3222" t="s">
        <v>25409</v>
      </c>
      <c r="C389" s="3223" t="s">
        <v>971</v>
      </c>
      <c r="D389" s="3222" t="s">
        <v>21195</v>
      </c>
      <c r="E389" s="3222"/>
      <c r="F389" s="3222" t="s">
        <v>22877</v>
      </c>
      <c r="G389" s="3222" t="s">
        <v>22966</v>
      </c>
      <c r="H389" s="3222" t="str">
        <f t="shared" si="5"/>
        <v>Drawing</v>
      </c>
      <c r="I389" s="3222" t="s">
        <v>25410</v>
      </c>
      <c r="J389" s="3222"/>
    </row>
    <row r="390" spans="1:10" ht="15.75" customHeight="1" thickBot="1">
      <c r="A390" s="3222">
        <v>383</v>
      </c>
      <c r="B390" s="3222" t="s">
        <v>25407</v>
      </c>
      <c r="C390" s="3223" t="s">
        <v>22596</v>
      </c>
      <c r="D390" s="3222" t="s">
        <v>21195</v>
      </c>
      <c r="E390" s="3222"/>
      <c r="F390" s="3222" t="s">
        <v>6255</v>
      </c>
      <c r="G390" s="3222"/>
      <c r="H390" s="3222" t="str">
        <f t="shared" si="5"/>
        <v>Drawing</v>
      </c>
      <c r="I390" s="3222" t="s">
        <v>25408</v>
      </c>
      <c r="J390" s="3222"/>
    </row>
    <row r="391" spans="1:10" ht="15.75" customHeight="1" thickBot="1">
      <c r="A391" s="3222">
        <v>384</v>
      </c>
      <c r="B391" s="3222" t="s">
        <v>25405</v>
      </c>
      <c r="C391" s="3223" t="s">
        <v>22596</v>
      </c>
      <c r="D391" s="3222" t="s">
        <v>21195</v>
      </c>
      <c r="E391" s="3222"/>
      <c r="F391" s="3222" t="s">
        <v>22877</v>
      </c>
      <c r="G391" s="3222"/>
      <c r="H391" s="3222" t="str">
        <f t="shared" si="5"/>
        <v>Drawing</v>
      </c>
      <c r="I391" s="3222" t="s">
        <v>25406</v>
      </c>
      <c r="J391" s="3222"/>
    </row>
    <row r="392" spans="1:10" ht="15.75" customHeight="1" thickBot="1">
      <c r="A392" s="3222">
        <v>385</v>
      </c>
      <c r="B392" s="3222" t="s">
        <v>25403</v>
      </c>
      <c r="C392" s="3223" t="s">
        <v>22599</v>
      </c>
      <c r="D392" s="3222" t="s">
        <v>21195</v>
      </c>
      <c r="E392" s="3222"/>
      <c r="F392" s="3222" t="s">
        <v>22877</v>
      </c>
      <c r="G392" s="3222"/>
      <c r="H392" s="3222" t="str">
        <f t="shared" ref="H392:H455" si="6">HYPERLINK("\\CAD-PC\1Data\3.Documentation\Isometric DWG MHI\" &amp; I392 &amp; ".pdf", "Drawing")</f>
        <v>Drawing</v>
      </c>
      <c r="I392" s="3222" t="s">
        <v>25404</v>
      </c>
      <c r="J392" s="3222"/>
    </row>
    <row r="393" spans="1:10" ht="15.75" customHeight="1" thickBot="1">
      <c r="A393" s="3222">
        <v>386</v>
      </c>
      <c r="B393" s="3222" t="s">
        <v>25401</v>
      </c>
      <c r="C393" s="3223" t="s">
        <v>22599</v>
      </c>
      <c r="D393" s="3222" t="s">
        <v>21195</v>
      </c>
      <c r="E393" s="3222"/>
      <c r="F393" s="3222" t="s">
        <v>22877</v>
      </c>
      <c r="G393" s="3222"/>
      <c r="H393" s="3222" t="str">
        <f t="shared" si="6"/>
        <v>Drawing</v>
      </c>
      <c r="I393" s="3222" t="s">
        <v>25402</v>
      </c>
      <c r="J393" s="3222"/>
    </row>
    <row r="394" spans="1:10" ht="15.75" customHeight="1" thickBot="1">
      <c r="A394" s="3222">
        <v>387</v>
      </c>
      <c r="B394" s="3222" t="s">
        <v>25399</v>
      </c>
      <c r="C394" s="3223" t="s">
        <v>22596</v>
      </c>
      <c r="D394" s="3222" t="s">
        <v>21195</v>
      </c>
      <c r="E394" s="3222"/>
      <c r="F394" s="3222" t="s">
        <v>22877</v>
      </c>
      <c r="G394" s="3222"/>
      <c r="H394" s="3222" t="str">
        <f t="shared" si="6"/>
        <v>Drawing</v>
      </c>
      <c r="I394" s="3222" t="s">
        <v>25400</v>
      </c>
      <c r="J394" s="3222"/>
    </row>
    <row r="395" spans="1:10" ht="15.75" customHeight="1" thickBot="1">
      <c r="A395" s="3222">
        <v>388</v>
      </c>
      <c r="B395" s="3222" t="s">
        <v>25397</v>
      </c>
      <c r="C395" s="3223" t="s">
        <v>22596</v>
      </c>
      <c r="D395" s="3222" t="s">
        <v>21195</v>
      </c>
      <c r="E395" s="3222"/>
      <c r="F395" s="3222" t="s">
        <v>22877</v>
      </c>
      <c r="G395" s="3222"/>
      <c r="H395" s="3222" t="str">
        <f t="shared" si="6"/>
        <v>Drawing</v>
      </c>
      <c r="I395" s="3222" t="s">
        <v>25398</v>
      </c>
      <c r="J395" s="3222"/>
    </row>
    <row r="396" spans="1:10" ht="15.75" customHeight="1" thickBot="1">
      <c r="A396" s="3222">
        <v>389</v>
      </c>
      <c r="B396" s="3222" t="s">
        <v>25395</v>
      </c>
      <c r="C396" s="3223" t="s">
        <v>22599</v>
      </c>
      <c r="D396" s="3222" t="s">
        <v>21195</v>
      </c>
      <c r="E396" s="3222"/>
      <c r="F396" s="3222" t="s">
        <v>22877</v>
      </c>
      <c r="G396" s="3222"/>
      <c r="H396" s="3222" t="str">
        <f t="shared" si="6"/>
        <v>Drawing</v>
      </c>
      <c r="I396" s="3222" t="s">
        <v>25396</v>
      </c>
      <c r="J396" s="3222"/>
    </row>
    <row r="397" spans="1:10" ht="15.75" customHeight="1" thickBot="1">
      <c r="A397" s="3222">
        <v>390</v>
      </c>
      <c r="B397" s="3222" t="s">
        <v>25393</v>
      </c>
      <c r="C397" s="3223" t="s">
        <v>22596</v>
      </c>
      <c r="D397" s="3222" t="s">
        <v>21195</v>
      </c>
      <c r="E397" s="3222"/>
      <c r="F397" s="3222" t="s">
        <v>22877</v>
      </c>
      <c r="G397" s="3222" t="s">
        <v>22848</v>
      </c>
      <c r="H397" s="3222" t="str">
        <f t="shared" si="6"/>
        <v>Drawing</v>
      </c>
      <c r="I397" s="3222" t="s">
        <v>25394</v>
      </c>
      <c r="J397" s="3222"/>
    </row>
    <row r="398" spans="1:10" ht="15.75" customHeight="1" thickBot="1">
      <c r="A398" s="3222">
        <v>391</v>
      </c>
      <c r="B398" s="3222" t="s">
        <v>25391</v>
      </c>
      <c r="C398" s="3223" t="s">
        <v>22599</v>
      </c>
      <c r="D398" s="3222" t="s">
        <v>21195</v>
      </c>
      <c r="E398" s="3222"/>
      <c r="F398" s="3222" t="s">
        <v>22877</v>
      </c>
      <c r="G398" s="3222" t="s">
        <v>22848</v>
      </c>
      <c r="H398" s="3222" t="str">
        <f t="shared" si="6"/>
        <v>Drawing</v>
      </c>
      <c r="I398" s="3222" t="s">
        <v>25392</v>
      </c>
      <c r="J398" s="3222"/>
    </row>
    <row r="399" spans="1:10" ht="15.75" customHeight="1" thickBot="1">
      <c r="A399" s="3222">
        <v>392</v>
      </c>
      <c r="B399" s="3222" t="s">
        <v>25389</v>
      </c>
      <c r="C399" s="3223" t="s">
        <v>22599</v>
      </c>
      <c r="D399" s="3222" t="s">
        <v>21195</v>
      </c>
      <c r="E399" s="3222"/>
      <c r="F399" s="3222" t="s">
        <v>22877</v>
      </c>
      <c r="G399" s="3222" t="s">
        <v>22848</v>
      </c>
      <c r="H399" s="3222" t="str">
        <f t="shared" si="6"/>
        <v>Drawing</v>
      </c>
      <c r="I399" s="3222" t="s">
        <v>25390</v>
      </c>
      <c r="J399" s="3222"/>
    </row>
    <row r="400" spans="1:10" ht="15.75" customHeight="1" thickBot="1">
      <c r="A400" s="3222">
        <v>393</v>
      </c>
      <c r="B400" s="3222" t="s">
        <v>25387</v>
      </c>
      <c r="C400" s="3223" t="s">
        <v>971</v>
      </c>
      <c r="D400" s="3222" t="s">
        <v>21195</v>
      </c>
      <c r="E400" s="3222"/>
      <c r="F400" s="3222" t="s">
        <v>22877</v>
      </c>
      <c r="G400" s="3222" t="s">
        <v>22848</v>
      </c>
      <c r="H400" s="3222" t="str">
        <f t="shared" si="6"/>
        <v>Drawing</v>
      </c>
      <c r="I400" s="3222" t="s">
        <v>25388</v>
      </c>
      <c r="J400" s="3222"/>
    </row>
    <row r="401" spans="1:10" ht="15.75" customHeight="1" thickBot="1">
      <c r="A401" s="3222">
        <v>394</v>
      </c>
      <c r="B401" s="3222" t="s">
        <v>25385</v>
      </c>
      <c r="C401" s="3223" t="s">
        <v>971</v>
      </c>
      <c r="D401" s="3222" t="s">
        <v>21195</v>
      </c>
      <c r="E401" s="3222"/>
      <c r="F401" s="3222" t="s">
        <v>22877</v>
      </c>
      <c r="G401" s="3222" t="s">
        <v>22966</v>
      </c>
      <c r="H401" s="3222" t="str">
        <f t="shared" si="6"/>
        <v>Drawing</v>
      </c>
      <c r="I401" s="3222" t="s">
        <v>25386</v>
      </c>
      <c r="J401" s="3222"/>
    </row>
    <row r="402" spans="1:10" ht="15.75" customHeight="1" thickBot="1">
      <c r="A402" s="3222">
        <v>395</v>
      </c>
      <c r="B402" s="3222" t="s">
        <v>25383</v>
      </c>
      <c r="C402" s="3223" t="s">
        <v>22596</v>
      </c>
      <c r="D402" s="3222" t="s">
        <v>21195</v>
      </c>
      <c r="E402" s="3222"/>
      <c r="F402" s="3222" t="s">
        <v>6255</v>
      </c>
      <c r="G402" s="3222"/>
      <c r="H402" s="3222" t="str">
        <f t="shared" si="6"/>
        <v>Drawing</v>
      </c>
      <c r="I402" s="3222" t="s">
        <v>25384</v>
      </c>
      <c r="J402" s="3222"/>
    </row>
    <row r="403" spans="1:10" ht="15.75" customHeight="1" thickBot="1">
      <c r="A403" s="3222">
        <v>396</v>
      </c>
      <c r="B403" s="3222" t="s">
        <v>25381</v>
      </c>
      <c r="C403" s="3223" t="s">
        <v>971</v>
      </c>
      <c r="D403" s="3222" t="s">
        <v>21195</v>
      </c>
      <c r="E403" s="3222"/>
      <c r="F403" s="3222" t="s">
        <v>22877</v>
      </c>
      <c r="G403" s="3222" t="s">
        <v>22848</v>
      </c>
      <c r="H403" s="3222" t="str">
        <f t="shared" si="6"/>
        <v>Drawing</v>
      </c>
      <c r="I403" s="3222" t="s">
        <v>25382</v>
      </c>
      <c r="J403" s="3222"/>
    </row>
    <row r="404" spans="1:10" ht="15.75" customHeight="1" thickBot="1">
      <c r="A404" s="3222">
        <v>397</v>
      </c>
      <c r="B404" s="3222" t="s">
        <v>25379</v>
      </c>
      <c r="C404" s="3223" t="s">
        <v>22596</v>
      </c>
      <c r="D404" s="3222" t="s">
        <v>21195</v>
      </c>
      <c r="E404" s="3222"/>
      <c r="F404" s="3222" t="s">
        <v>22877</v>
      </c>
      <c r="G404" s="3222" t="s">
        <v>22848</v>
      </c>
      <c r="H404" s="3222" t="str">
        <f t="shared" si="6"/>
        <v>Drawing</v>
      </c>
      <c r="I404" s="3222" t="s">
        <v>25380</v>
      </c>
      <c r="J404" s="3222"/>
    </row>
    <row r="405" spans="1:10" ht="15.75" customHeight="1" thickBot="1">
      <c r="A405" s="3222">
        <v>398</v>
      </c>
      <c r="B405" s="3222" t="s">
        <v>25377</v>
      </c>
      <c r="C405" s="3223" t="s">
        <v>22599</v>
      </c>
      <c r="D405" s="3222" t="s">
        <v>21195</v>
      </c>
      <c r="E405" s="3222"/>
      <c r="F405" s="3222" t="s">
        <v>22877</v>
      </c>
      <c r="G405" s="3222" t="s">
        <v>22848</v>
      </c>
      <c r="H405" s="3222" t="str">
        <f t="shared" si="6"/>
        <v>Drawing</v>
      </c>
      <c r="I405" s="3222" t="s">
        <v>25378</v>
      </c>
      <c r="J405" s="3222"/>
    </row>
    <row r="406" spans="1:10" ht="15.75" customHeight="1" thickBot="1">
      <c r="A406" s="3222">
        <v>399</v>
      </c>
      <c r="B406" s="3222" t="s">
        <v>25375</v>
      </c>
      <c r="C406" s="3223" t="s">
        <v>22596</v>
      </c>
      <c r="D406" s="3222" t="s">
        <v>21195</v>
      </c>
      <c r="E406" s="3222"/>
      <c r="F406" s="3222" t="s">
        <v>22877</v>
      </c>
      <c r="G406" s="3222"/>
      <c r="H406" s="3222" t="str">
        <f t="shared" si="6"/>
        <v>Drawing</v>
      </c>
      <c r="I406" s="3222" t="s">
        <v>25376</v>
      </c>
      <c r="J406" s="3222"/>
    </row>
    <row r="407" spans="1:10" ht="15.75" customHeight="1" thickBot="1">
      <c r="A407" s="3222">
        <v>400</v>
      </c>
      <c r="B407" s="3222" t="s">
        <v>25373</v>
      </c>
      <c r="C407" s="3223" t="s">
        <v>22596</v>
      </c>
      <c r="D407" s="3222" t="s">
        <v>21195</v>
      </c>
      <c r="E407" s="3222"/>
      <c r="F407" s="3222" t="s">
        <v>22877</v>
      </c>
      <c r="G407" s="3222" t="s">
        <v>22848</v>
      </c>
      <c r="H407" s="3222" t="str">
        <f t="shared" si="6"/>
        <v>Drawing</v>
      </c>
      <c r="I407" s="3222" t="s">
        <v>25374</v>
      </c>
      <c r="J407" s="3222"/>
    </row>
    <row r="408" spans="1:10" ht="15.75" customHeight="1" thickBot="1">
      <c r="A408" s="3222">
        <v>401</v>
      </c>
      <c r="B408" s="3222" t="s">
        <v>25371</v>
      </c>
      <c r="C408" s="3223" t="s">
        <v>22599</v>
      </c>
      <c r="D408" s="3222" t="s">
        <v>21195</v>
      </c>
      <c r="E408" s="3222"/>
      <c r="F408" s="3222" t="s">
        <v>22877</v>
      </c>
      <c r="G408" s="3222" t="s">
        <v>22848</v>
      </c>
      <c r="H408" s="3222" t="str">
        <f t="shared" si="6"/>
        <v>Drawing</v>
      </c>
      <c r="I408" s="3222" t="s">
        <v>25372</v>
      </c>
      <c r="J408" s="3222"/>
    </row>
    <row r="409" spans="1:10" ht="15.75" customHeight="1" thickBot="1">
      <c r="A409" s="3222">
        <v>402</v>
      </c>
      <c r="B409" s="3222" t="s">
        <v>25369</v>
      </c>
      <c r="C409" s="3223" t="s">
        <v>22599</v>
      </c>
      <c r="D409" s="3222" t="s">
        <v>21195</v>
      </c>
      <c r="E409" s="3222"/>
      <c r="F409" s="3222" t="s">
        <v>22877</v>
      </c>
      <c r="G409" s="3222" t="s">
        <v>25368</v>
      </c>
      <c r="H409" s="3222" t="str">
        <f t="shared" si="6"/>
        <v>Drawing</v>
      </c>
      <c r="I409" s="3222" t="s">
        <v>25370</v>
      </c>
      <c r="J409" s="3222"/>
    </row>
    <row r="410" spans="1:10" ht="15.75" customHeight="1" thickBot="1">
      <c r="A410" s="3222">
        <v>403</v>
      </c>
      <c r="B410" s="3222" t="s">
        <v>25366</v>
      </c>
      <c r="C410" s="3223" t="s">
        <v>22596</v>
      </c>
      <c r="D410" s="3222" t="s">
        <v>21195</v>
      </c>
      <c r="E410" s="3222"/>
      <c r="F410" s="3222" t="s">
        <v>6255</v>
      </c>
      <c r="G410" s="3222"/>
      <c r="H410" s="3222" t="str">
        <f t="shared" si="6"/>
        <v>Drawing</v>
      </c>
      <c r="I410" s="3222" t="s">
        <v>25367</v>
      </c>
      <c r="J410" s="3222"/>
    </row>
    <row r="411" spans="1:10" ht="15.75" customHeight="1" thickBot="1">
      <c r="A411" s="3222">
        <v>404</v>
      </c>
      <c r="B411" s="3222" t="s">
        <v>25364</v>
      </c>
      <c r="C411" s="3223" t="s">
        <v>22596</v>
      </c>
      <c r="D411" s="3222" t="s">
        <v>21195</v>
      </c>
      <c r="E411" s="3222"/>
      <c r="F411" s="3222" t="s">
        <v>22877</v>
      </c>
      <c r="G411" s="3222"/>
      <c r="H411" s="3222" t="str">
        <f t="shared" si="6"/>
        <v>Drawing</v>
      </c>
      <c r="I411" s="3222" t="s">
        <v>25365</v>
      </c>
      <c r="J411" s="3222"/>
    </row>
    <row r="412" spans="1:10" ht="15.75" customHeight="1" thickBot="1">
      <c r="A412" s="3222">
        <v>405</v>
      </c>
      <c r="B412" s="3222" t="s">
        <v>25362</v>
      </c>
      <c r="C412" s="3223" t="s">
        <v>22599</v>
      </c>
      <c r="D412" s="3222" t="s">
        <v>21195</v>
      </c>
      <c r="E412" s="3222"/>
      <c r="F412" s="3222" t="s">
        <v>6255</v>
      </c>
      <c r="G412" s="3222"/>
      <c r="H412" s="3222" t="str">
        <f t="shared" si="6"/>
        <v>Drawing</v>
      </c>
      <c r="I412" s="3222" t="s">
        <v>25363</v>
      </c>
      <c r="J412" s="3222"/>
    </row>
    <row r="413" spans="1:10" ht="15.75" customHeight="1" thickBot="1">
      <c r="A413" s="3222">
        <v>406</v>
      </c>
      <c r="B413" s="3222" t="s">
        <v>25360</v>
      </c>
      <c r="C413" s="3223" t="s">
        <v>22596</v>
      </c>
      <c r="D413" s="3222" t="s">
        <v>21195</v>
      </c>
      <c r="E413" s="3222"/>
      <c r="F413" s="3222" t="s">
        <v>6255</v>
      </c>
      <c r="G413" s="3222"/>
      <c r="H413" s="3222" t="str">
        <f t="shared" si="6"/>
        <v>Drawing</v>
      </c>
      <c r="I413" s="3222" t="s">
        <v>25361</v>
      </c>
      <c r="J413" s="3222"/>
    </row>
    <row r="414" spans="1:10" ht="15.75" customHeight="1" thickBot="1">
      <c r="A414" s="3222">
        <v>407</v>
      </c>
      <c r="B414" s="3222" t="s">
        <v>25358</v>
      </c>
      <c r="C414" s="3223" t="s">
        <v>22596</v>
      </c>
      <c r="D414" s="3222" t="s">
        <v>21195</v>
      </c>
      <c r="E414" s="3222"/>
      <c r="F414" s="3222" t="s">
        <v>22877</v>
      </c>
      <c r="G414" s="3222"/>
      <c r="H414" s="3222" t="str">
        <f t="shared" si="6"/>
        <v>Drawing</v>
      </c>
      <c r="I414" s="3222" t="s">
        <v>25359</v>
      </c>
      <c r="J414" s="3222"/>
    </row>
    <row r="415" spans="1:10" ht="15.75" customHeight="1" thickBot="1">
      <c r="A415" s="3222">
        <v>408</v>
      </c>
      <c r="B415" s="3222" t="s">
        <v>25356</v>
      </c>
      <c r="C415" s="3223" t="s">
        <v>22599</v>
      </c>
      <c r="D415" s="3222" t="s">
        <v>21195</v>
      </c>
      <c r="E415" s="3222"/>
      <c r="F415" s="3222" t="s">
        <v>22877</v>
      </c>
      <c r="G415" s="3222"/>
      <c r="H415" s="3222" t="str">
        <f t="shared" si="6"/>
        <v>Drawing</v>
      </c>
      <c r="I415" s="3222" t="s">
        <v>25357</v>
      </c>
      <c r="J415" s="3222"/>
    </row>
    <row r="416" spans="1:10" ht="15.75" customHeight="1" thickBot="1">
      <c r="A416" s="3222">
        <v>409</v>
      </c>
      <c r="B416" s="3222" t="s">
        <v>25354</v>
      </c>
      <c r="C416" s="3223" t="s">
        <v>971</v>
      </c>
      <c r="D416" s="3222" t="s">
        <v>21195</v>
      </c>
      <c r="E416" s="3222"/>
      <c r="F416" s="3222" t="s">
        <v>22877</v>
      </c>
      <c r="G416" s="3222"/>
      <c r="H416" s="3222" t="str">
        <f t="shared" si="6"/>
        <v>Drawing</v>
      </c>
      <c r="I416" s="3222" t="s">
        <v>25355</v>
      </c>
      <c r="J416" s="3222"/>
    </row>
    <row r="417" spans="1:10" ht="15.75" customHeight="1" thickBot="1">
      <c r="A417" s="3222">
        <v>410</v>
      </c>
      <c r="B417" s="3222" t="s">
        <v>25352</v>
      </c>
      <c r="C417" s="3223" t="s">
        <v>971</v>
      </c>
      <c r="D417" s="3222" t="s">
        <v>21195</v>
      </c>
      <c r="E417" s="3222"/>
      <c r="F417" s="3222" t="s">
        <v>22877</v>
      </c>
      <c r="G417" s="3222" t="s">
        <v>22848</v>
      </c>
      <c r="H417" s="3222" t="str">
        <f t="shared" si="6"/>
        <v>Drawing</v>
      </c>
      <c r="I417" s="3222" t="s">
        <v>25353</v>
      </c>
      <c r="J417" s="3222"/>
    </row>
    <row r="418" spans="1:10" ht="15.75" customHeight="1" thickBot="1">
      <c r="A418" s="3222">
        <v>411</v>
      </c>
      <c r="B418" s="3222" t="s">
        <v>25350</v>
      </c>
      <c r="C418" s="3223" t="s">
        <v>971</v>
      </c>
      <c r="D418" s="3222" t="s">
        <v>21195</v>
      </c>
      <c r="E418" s="3222"/>
      <c r="F418" s="3222" t="s">
        <v>22877</v>
      </c>
      <c r="G418" s="3222"/>
      <c r="H418" s="3222" t="str">
        <f t="shared" si="6"/>
        <v>Drawing</v>
      </c>
      <c r="I418" s="3222" t="s">
        <v>25351</v>
      </c>
      <c r="J418" s="3222"/>
    </row>
    <row r="419" spans="1:10" ht="15.75" customHeight="1" thickBot="1">
      <c r="A419" s="3222">
        <v>412</v>
      </c>
      <c r="B419" s="3222" t="s">
        <v>25348</v>
      </c>
      <c r="C419" s="3223" t="s">
        <v>22596</v>
      </c>
      <c r="D419" s="3222" t="s">
        <v>21195</v>
      </c>
      <c r="E419" s="3222"/>
      <c r="F419" s="3222" t="s">
        <v>22877</v>
      </c>
      <c r="G419" s="3222" t="s">
        <v>22848</v>
      </c>
      <c r="H419" s="3222" t="str">
        <f t="shared" si="6"/>
        <v>Drawing</v>
      </c>
      <c r="I419" s="3222" t="s">
        <v>25349</v>
      </c>
      <c r="J419" s="3222"/>
    </row>
    <row r="420" spans="1:10" ht="15.75" customHeight="1" thickBot="1">
      <c r="A420" s="3222">
        <v>413</v>
      </c>
      <c r="B420" s="3222" t="s">
        <v>25346</v>
      </c>
      <c r="C420" s="3223" t="s">
        <v>22599</v>
      </c>
      <c r="D420" s="3222" t="s">
        <v>21195</v>
      </c>
      <c r="E420" s="3222"/>
      <c r="F420" s="3222" t="s">
        <v>22877</v>
      </c>
      <c r="G420" s="3222" t="s">
        <v>22966</v>
      </c>
      <c r="H420" s="3222" t="str">
        <f t="shared" si="6"/>
        <v>Drawing</v>
      </c>
      <c r="I420" s="3222" t="s">
        <v>25347</v>
      </c>
      <c r="J420" s="3222"/>
    </row>
    <row r="421" spans="1:10" ht="15.75" customHeight="1" thickBot="1">
      <c r="A421" s="3222">
        <v>414</v>
      </c>
      <c r="B421" s="3222" t="s">
        <v>25344</v>
      </c>
      <c r="C421" s="3223" t="s">
        <v>22599</v>
      </c>
      <c r="D421" s="3222" t="s">
        <v>21195</v>
      </c>
      <c r="E421" s="3222"/>
      <c r="F421" s="3222" t="s">
        <v>22877</v>
      </c>
      <c r="G421" s="3222" t="s">
        <v>22848</v>
      </c>
      <c r="H421" s="3222" t="str">
        <f t="shared" si="6"/>
        <v>Drawing</v>
      </c>
      <c r="I421" s="3222" t="s">
        <v>25345</v>
      </c>
      <c r="J421" s="3222"/>
    </row>
    <row r="422" spans="1:10" ht="15.75" customHeight="1" thickBot="1">
      <c r="A422" s="3222">
        <v>415</v>
      </c>
      <c r="B422" s="3222" t="s">
        <v>25342</v>
      </c>
      <c r="C422" s="3223" t="s">
        <v>22596</v>
      </c>
      <c r="D422" s="3222" t="s">
        <v>21195</v>
      </c>
      <c r="E422" s="3222"/>
      <c r="F422" s="3222" t="s">
        <v>6255</v>
      </c>
      <c r="G422" s="3222"/>
      <c r="H422" s="3222" t="str">
        <f t="shared" si="6"/>
        <v>Drawing</v>
      </c>
      <c r="I422" s="3222" t="s">
        <v>25343</v>
      </c>
      <c r="J422" s="3222"/>
    </row>
    <row r="423" spans="1:10" ht="15.75" customHeight="1" thickBot="1">
      <c r="A423" s="3222">
        <v>416</v>
      </c>
      <c r="B423" s="3222" t="s">
        <v>25340</v>
      </c>
      <c r="C423" s="3223" t="s">
        <v>22596</v>
      </c>
      <c r="D423" s="3222" t="s">
        <v>21195</v>
      </c>
      <c r="E423" s="3222"/>
      <c r="F423" s="3222" t="s">
        <v>22877</v>
      </c>
      <c r="G423" s="3222"/>
      <c r="H423" s="3222" t="str">
        <f t="shared" si="6"/>
        <v>Drawing</v>
      </c>
      <c r="I423" s="3222" t="s">
        <v>25341</v>
      </c>
      <c r="J423" s="3222"/>
    </row>
    <row r="424" spans="1:10" ht="15.75" customHeight="1" thickBot="1">
      <c r="A424" s="3222">
        <v>417</v>
      </c>
      <c r="B424" s="3222" t="s">
        <v>25338</v>
      </c>
      <c r="C424" s="3223" t="s">
        <v>22599</v>
      </c>
      <c r="D424" s="3222" t="s">
        <v>21195</v>
      </c>
      <c r="E424" s="3222"/>
      <c r="F424" s="3222" t="s">
        <v>6255</v>
      </c>
      <c r="G424" s="3222"/>
      <c r="H424" s="3222" t="str">
        <f t="shared" si="6"/>
        <v>Drawing</v>
      </c>
      <c r="I424" s="3222" t="s">
        <v>25339</v>
      </c>
      <c r="J424" s="3222"/>
    </row>
    <row r="425" spans="1:10" ht="15.75" customHeight="1" thickBot="1">
      <c r="A425" s="3222">
        <v>418</v>
      </c>
      <c r="B425" s="3222" t="s">
        <v>25336</v>
      </c>
      <c r="C425" s="3223" t="s">
        <v>22596</v>
      </c>
      <c r="D425" s="3222" t="s">
        <v>21195</v>
      </c>
      <c r="E425" s="3222"/>
      <c r="F425" s="3222" t="s">
        <v>6255</v>
      </c>
      <c r="G425" s="3222"/>
      <c r="H425" s="3222" t="str">
        <f t="shared" si="6"/>
        <v>Drawing</v>
      </c>
      <c r="I425" s="3222" t="s">
        <v>25337</v>
      </c>
      <c r="J425" s="3222"/>
    </row>
    <row r="426" spans="1:10" ht="15.75" customHeight="1" thickBot="1">
      <c r="A426" s="3222">
        <v>419</v>
      </c>
      <c r="B426" s="3222" t="s">
        <v>25334</v>
      </c>
      <c r="C426" s="3223" t="s">
        <v>22596</v>
      </c>
      <c r="D426" s="3222" t="s">
        <v>21195</v>
      </c>
      <c r="E426" s="3222"/>
      <c r="F426" s="3222" t="s">
        <v>22877</v>
      </c>
      <c r="G426" s="3222"/>
      <c r="H426" s="3222" t="str">
        <f t="shared" si="6"/>
        <v>Drawing</v>
      </c>
      <c r="I426" s="3222" t="s">
        <v>25335</v>
      </c>
      <c r="J426" s="3222"/>
    </row>
    <row r="427" spans="1:10" ht="15.75" customHeight="1" thickBot="1">
      <c r="A427" s="3222">
        <v>420</v>
      </c>
      <c r="B427" s="3222" t="s">
        <v>25332</v>
      </c>
      <c r="C427" s="3223" t="s">
        <v>22599</v>
      </c>
      <c r="D427" s="3222" t="s">
        <v>21195</v>
      </c>
      <c r="E427" s="3222"/>
      <c r="F427" s="3222" t="s">
        <v>22877</v>
      </c>
      <c r="G427" s="3222"/>
      <c r="H427" s="3222" t="str">
        <f t="shared" si="6"/>
        <v>Drawing</v>
      </c>
      <c r="I427" s="3222" t="s">
        <v>25333</v>
      </c>
      <c r="J427" s="3222"/>
    </row>
    <row r="428" spans="1:10" ht="15.75" customHeight="1" thickBot="1">
      <c r="A428" s="3222">
        <v>421</v>
      </c>
      <c r="B428" s="3222" t="s">
        <v>25330</v>
      </c>
      <c r="C428" s="3223" t="s">
        <v>971</v>
      </c>
      <c r="D428" s="3222" t="s">
        <v>21195</v>
      </c>
      <c r="E428" s="3222"/>
      <c r="F428" s="3222" t="s">
        <v>22877</v>
      </c>
      <c r="G428" s="3222"/>
      <c r="H428" s="3222" t="str">
        <f t="shared" si="6"/>
        <v>Drawing</v>
      </c>
      <c r="I428" s="3222" t="s">
        <v>25331</v>
      </c>
      <c r="J428" s="3222"/>
    </row>
    <row r="429" spans="1:10" ht="15.75" customHeight="1" thickBot="1">
      <c r="A429" s="3222">
        <v>422</v>
      </c>
      <c r="B429" s="3222" t="s">
        <v>25328</v>
      </c>
      <c r="C429" s="3223" t="s">
        <v>22599</v>
      </c>
      <c r="D429" s="3222" t="s">
        <v>21195</v>
      </c>
      <c r="E429" s="3222"/>
      <c r="F429" s="3222" t="s">
        <v>22877</v>
      </c>
      <c r="G429" s="3222"/>
      <c r="H429" s="3222" t="str">
        <f t="shared" si="6"/>
        <v>Drawing</v>
      </c>
      <c r="I429" s="3222" t="s">
        <v>25329</v>
      </c>
      <c r="J429" s="3222"/>
    </row>
    <row r="430" spans="1:10" ht="15.75" customHeight="1" thickBot="1">
      <c r="A430" s="3222">
        <v>423</v>
      </c>
      <c r="B430" s="3222" t="s">
        <v>25326</v>
      </c>
      <c r="C430" s="3223" t="s">
        <v>22596</v>
      </c>
      <c r="D430" s="3222" t="s">
        <v>21195</v>
      </c>
      <c r="E430" s="3222"/>
      <c r="F430" s="3222" t="s">
        <v>22877</v>
      </c>
      <c r="G430" s="3222" t="s">
        <v>22848</v>
      </c>
      <c r="H430" s="3222" t="str">
        <f t="shared" si="6"/>
        <v>Drawing</v>
      </c>
      <c r="I430" s="3222" t="s">
        <v>25327</v>
      </c>
      <c r="J430" s="3222"/>
    </row>
    <row r="431" spans="1:10" ht="15.75" customHeight="1" thickBot="1">
      <c r="A431" s="3222">
        <v>424</v>
      </c>
      <c r="B431" s="3222" t="s">
        <v>25324</v>
      </c>
      <c r="C431" s="3223" t="s">
        <v>22596</v>
      </c>
      <c r="D431" s="3222" t="s">
        <v>21195</v>
      </c>
      <c r="E431" s="3222"/>
      <c r="F431" s="3222" t="s">
        <v>22877</v>
      </c>
      <c r="G431" s="3222" t="s">
        <v>22966</v>
      </c>
      <c r="H431" s="3222" t="str">
        <f t="shared" si="6"/>
        <v>Drawing</v>
      </c>
      <c r="I431" s="3222" t="s">
        <v>25325</v>
      </c>
      <c r="J431" s="3222"/>
    </row>
    <row r="432" spans="1:10" ht="15.75" customHeight="1" thickBot="1">
      <c r="A432" s="3222">
        <v>425</v>
      </c>
      <c r="B432" s="3222" t="s">
        <v>25322</v>
      </c>
      <c r="C432" s="3223" t="s">
        <v>22599</v>
      </c>
      <c r="D432" s="3222" t="s">
        <v>21195</v>
      </c>
      <c r="E432" s="3222"/>
      <c r="F432" s="3222" t="s">
        <v>22877</v>
      </c>
      <c r="G432" s="3222"/>
      <c r="H432" s="3222" t="str">
        <f t="shared" si="6"/>
        <v>Drawing</v>
      </c>
      <c r="I432" s="3222" t="s">
        <v>25323</v>
      </c>
      <c r="J432" s="3222"/>
    </row>
    <row r="433" spans="1:10" ht="15.75" customHeight="1" thickBot="1">
      <c r="A433" s="3222">
        <v>426</v>
      </c>
      <c r="B433" s="3222" t="s">
        <v>25320</v>
      </c>
      <c r="C433" s="3223" t="s">
        <v>22596</v>
      </c>
      <c r="D433" s="3222" t="s">
        <v>21195</v>
      </c>
      <c r="E433" s="3222"/>
      <c r="F433" s="3222" t="s">
        <v>22877</v>
      </c>
      <c r="G433" s="3222" t="s">
        <v>22966</v>
      </c>
      <c r="H433" s="3222" t="str">
        <f t="shared" si="6"/>
        <v>Drawing</v>
      </c>
      <c r="I433" s="3222" t="s">
        <v>25321</v>
      </c>
      <c r="J433" s="3222"/>
    </row>
    <row r="434" spans="1:10" ht="15.75" customHeight="1" thickBot="1">
      <c r="A434" s="3222">
        <v>427</v>
      </c>
      <c r="B434" s="3222" t="s">
        <v>25031</v>
      </c>
      <c r="C434" s="3223" t="s">
        <v>22596</v>
      </c>
      <c r="D434" s="3222" t="s">
        <v>21195</v>
      </c>
      <c r="E434" s="3222"/>
      <c r="F434" s="3222" t="s">
        <v>6255</v>
      </c>
      <c r="G434" s="3222"/>
      <c r="H434" s="3222" t="str">
        <f t="shared" si="6"/>
        <v>Drawing</v>
      </c>
      <c r="I434" s="3222" t="s">
        <v>25319</v>
      </c>
      <c r="J434" s="3222"/>
    </row>
    <row r="435" spans="1:10" ht="15.75" customHeight="1" thickBot="1">
      <c r="A435" s="3222">
        <v>428</v>
      </c>
      <c r="B435" s="3222" t="s">
        <v>25317</v>
      </c>
      <c r="C435" s="3223" t="s">
        <v>971</v>
      </c>
      <c r="D435" s="3222" t="s">
        <v>21195</v>
      </c>
      <c r="E435" s="3222"/>
      <c r="F435" s="3222" t="s">
        <v>22877</v>
      </c>
      <c r="G435" s="3222" t="s">
        <v>22848</v>
      </c>
      <c r="H435" s="3222" t="str">
        <f t="shared" si="6"/>
        <v>Drawing</v>
      </c>
      <c r="I435" s="3222" t="s">
        <v>25318</v>
      </c>
      <c r="J435" s="3222"/>
    </row>
    <row r="436" spans="1:10" ht="15.75" customHeight="1" thickBot="1">
      <c r="A436" s="3222">
        <v>429</v>
      </c>
      <c r="B436" s="3222" t="s">
        <v>25315</v>
      </c>
      <c r="C436" s="3223" t="s">
        <v>22596</v>
      </c>
      <c r="D436" s="3222" t="s">
        <v>21195</v>
      </c>
      <c r="E436" s="3222"/>
      <c r="F436" s="3222" t="s">
        <v>22877</v>
      </c>
      <c r="G436" s="3222" t="s">
        <v>22966</v>
      </c>
      <c r="H436" s="3222" t="str">
        <f t="shared" si="6"/>
        <v>Drawing</v>
      </c>
      <c r="I436" s="3222" t="s">
        <v>25316</v>
      </c>
      <c r="J436" s="3222"/>
    </row>
    <row r="437" spans="1:10" ht="15.75" customHeight="1" thickBot="1">
      <c r="A437" s="3222">
        <v>430</v>
      </c>
      <c r="B437" s="3222" t="s">
        <v>25313</v>
      </c>
      <c r="C437" s="3223" t="s">
        <v>22596</v>
      </c>
      <c r="D437" s="3222" t="s">
        <v>21195</v>
      </c>
      <c r="E437" s="3222"/>
      <c r="F437" s="3222" t="s">
        <v>22877</v>
      </c>
      <c r="G437" s="3222"/>
      <c r="H437" s="3222" t="str">
        <f t="shared" si="6"/>
        <v>Drawing</v>
      </c>
      <c r="I437" s="3222" t="s">
        <v>25314</v>
      </c>
      <c r="J437" s="3222"/>
    </row>
    <row r="438" spans="1:10" ht="15.75" customHeight="1" thickBot="1">
      <c r="A438" s="3222">
        <v>431</v>
      </c>
      <c r="B438" s="3222" t="s">
        <v>25311</v>
      </c>
      <c r="C438" s="3223" t="s">
        <v>22599</v>
      </c>
      <c r="D438" s="3222" t="s">
        <v>21195</v>
      </c>
      <c r="E438" s="3222"/>
      <c r="F438" s="3222" t="s">
        <v>22877</v>
      </c>
      <c r="G438" s="3222"/>
      <c r="H438" s="3222" t="str">
        <f t="shared" si="6"/>
        <v>Drawing</v>
      </c>
      <c r="I438" s="3222" t="s">
        <v>25312</v>
      </c>
      <c r="J438" s="3222"/>
    </row>
    <row r="439" spans="1:10" ht="15.75" customHeight="1" thickBot="1">
      <c r="A439" s="3222">
        <v>432</v>
      </c>
      <c r="B439" s="3222" t="s">
        <v>25309</v>
      </c>
      <c r="C439" s="3223" t="s">
        <v>22596</v>
      </c>
      <c r="D439" s="3222" t="s">
        <v>21195</v>
      </c>
      <c r="E439" s="3222"/>
      <c r="F439" s="3222" t="s">
        <v>22877</v>
      </c>
      <c r="G439" s="3222"/>
      <c r="H439" s="3222" t="str">
        <f t="shared" si="6"/>
        <v>Drawing</v>
      </c>
      <c r="I439" s="3222" t="s">
        <v>25310</v>
      </c>
      <c r="J439" s="3222"/>
    </row>
    <row r="440" spans="1:10" ht="15.75" customHeight="1" thickBot="1">
      <c r="A440" s="3222">
        <v>433</v>
      </c>
      <c r="B440" s="3222" t="s">
        <v>25307</v>
      </c>
      <c r="C440" s="3223" t="s">
        <v>22599</v>
      </c>
      <c r="D440" s="3222" t="s">
        <v>21195</v>
      </c>
      <c r="E440" s="3222"/>
      <c r="F440" s="3222" t="s">
        <v>22877</v>
      </c>
      <c r="G440" s="3222"/>
      <c r="H440" s="3222" t="str">
        <f t="shared" si="6"/>
        <v>Drawing</v>
      </c>
      <c r="I440" s="3222" t="s">
        <v>25308</v>
      </c>
      <c r="J440" s="3222"/>
    </row>
    <row r="441" spans="1:10" ht="15.75" customHeight="1" thickBot="1">
      <c r="A441" s="3222">
        <v>434</v>
      </c>
      <c r="B441" s="3222" t="s">
        <v>25305</v>
      </c>
      <c r="C441" s="3223" t="s">
        <v>22599</v>
      </c>
      <c r="D441" s="3222" t="s">
        <v>21195</v>
      </c>
      <c r="E441" s="3222"/>
      <c r="F441" s="3222" t="s">
        <v>22877</v>
      </c>
      <c r="G441" s="3222"/>
      <c r="H441" s="3222" t="str">
        <f t="shared" si="6"/>
        <v>Drawing</v>
      </c>
      <c r="I441" s="3222" t="s">
        <v>25306</v>
      </c>
      <c r="J441" s="3222"/>
    </row>
    <row r="442" spans="1:10" ht="15.75" customHeight="1" thickBot="1">
      <c r="A442" s="3222">
        <v>435</v>
      </c>
      <c r="B442" s="3222" t="s">
        <v>25303</v>
      </c>
      <c r="C442" s="3223" t="s">
        <v>22599</v>
      </c>
      <c r="D442" s="3222" t="s">
        <v>21195</v>
      </c>
      <c r="E442" s="3222"/>
      <c r="F442" s="3222" t="s">
        <v>22877</v>
      </c>
      <c r="G442" s="3222"/>
      <c r="H442" s="3222" t="str">
        <f t="shared" si="6"/>
        <v>Drawing</v>
      </c>
      <c r="I442" s="3222" t="s">
        <v>25304</v>
      </c>
      <c r="J442" s="3222"/>
    </row>
    <row r="443" spans="1:10" ht="15.75" customHeight="1" thickBot="1">
      <c r="A443" s="3222">
        <v>436</v>
      </c>
      <c r="B443" s="3222" t="s">
        <v>25301</v>
      </c>
      <c r="C443" s="3223" t="s">
        <v>22596</v>
      </c>
      <c r="D443" s="3222" t="s">
        <v>21195</v>
      </c>
      <c r="E443" s="3222"/>
      <c r="F443" s="3222" t="s">
        <v>22877</v>
      </c>
      <c r="G443" s="3222" t="s">
        <v>22848</v>
      </c>
      <c r="H443" s="3222" t="str">
        <f t="shared" si="6"/>
        <v>Drawing</v>
      </c>
      <c r="I443" s="3222" t="s">
        <v>25302</v>
      </c>
      <c r="J443" s="3222"/>
    </row>
    <row r="444" spans="1:10" ht="15.75" customHeight="1" thickBot="1">
      <c r="A444" s="3222">
        <v>437</v>
      </c>
      <c r="B444" s="3222" t="s">
        <v>25299</v>
      </c>
      <c r="C444" s="3223" t="s">
        <v>22599</v>
      </c>
      <c r="D444" s="3222" t="s">
        <v>21195</v>
      </c>
      <c r="E444" s="3222"/>
      <c r="F444" s="3222" t="s">
        <v>22877</v>
      </c>
      <c r="G444" s="3222" t="s">
        <v>22848</v>
      </c>
      <c r="H444" s="3222" t="str">
        <f t="shared" si="6"/>
        <v>Drawing</v>
      </c>
      <c r="I444" s="3222" t="s">
        <v>25300</v>
      </c>
      <c r="J444" s="3222"/>
    </row>
    <row r="445" spans="1:10" ht="15.75" customHeight="1" thickBot="1">
      <c r="A445" s="3222">
        <v>438</v>
      </c>
      <c r="B445" s="3222" t="s">
        <v>25297</v>
      </c>
      <c r="C445" s="3223" t="s">
        <v>22599</v>
      </c>
      <c r="D445" s="3222" t="s">
        <v>21195</v>
      </c>
      <c r="E445" s="3222"/>
      <c r="F445" s="3222" t="s">
        <v>22877</v>
      </c>
      <c r="G445" s="3222" t="s">
        <v>22848</v>
      </c>
      <c r="H445" s="3222" t="str">
        <f t="shared" si="6"/>
        <v>Drawing</v>
      </c>
      <c r="I445" s="3222" t="s">
        <v>25298</v>
      </c>
      <c r="J445" s="3222"/>
    </row>
    <row r="446" spans="1:10" ht="15.75" customHeight="1" thickBot="1">
      <c r="A446" s="3222">
        <v>439</v>
      </c>
      <c r="B446" s="3222" t="s">
        <v>25295</v>
      </c>
      <c r="C446" s="3223" t="s">
        <v>22596</v>
      </c>
      <c r="D446" s="3222" t="s">
        <v>21195</v>
      </c>
      <c r="E446" s="3222"/>
      <c r="F446" s="3222" t="s">
        <v>22877</v>
      </c>
      <c r="G446" s="3222"/>
      <c r="H446" s="3222" t="str">
        <f t="shared" si="6"/>
        <v>Drawing</v>
      </c>
      <c r="I446" s="3222" t="s">
        <v>25296</v>
      </c>
      <c r="J446" s="3222"/>
    </row>
    <row r="447" spans="1:10" ht="15.75" customHeight="1" thickBot="1">
      <c r="A447" s="3222">
        <v>440</v>
      </c>
      <c r="B447" s="3222" t="s">
        <v>25293</v>
      </c>
      <c r="C447" s="3223" t="s">
        <v>22596</v>
      </c>
      <c r="D447" s="3222" t="s">
        <v>21195</v>
      </c>
      <c r="E447" s="3222"/>
      <c r="F447" s="3222" t="s">
        <v>6255</v>
      </c>
      <c r="G447" s="3222"/>
      <c r="H447" s="3222" t="str">
        <f t="shared" si="6"/>
        <v>Drawing</v>
      </c>
      <c r="I447" s="3222" t="s">
        <v>25294</v>
      </c>
      <c r="J447" s="3222"/>
    </row>
    <row r="448" spans="1:10" ht="15.75" customHeight="1" thickBot="1">
      <c r="A448" s="3222">
        <v>441</v>
      </c>
      <c r="B448" s="3222" t="s">
        <v>25291</v>
      </c>
      <c r="C448" s="3223" t="s">
        <v>22599</v>
      </c>
      <c r="D448" s="3222" t="s">
        <v>21195</v>
      </c>
      <c r="E448" s="3222"/>
      <c r="F448" s="3222" t="s">
        <v>22877</v>
      </c>
      <c r="G448" s="3222"/>
      <c r="H448" s="3222" t="str">
        <f t="shared" si="6"/>
        <v>Drawing</v>
      </c>
      <c r="I448" s="3222" t="s">
        <v>25292</v>
      </c>
      <c r="J448" s="3222"/>
    </row>
    <row r="449" spans="1:10" ht="15.75" customHeight="1" thickBot="1">
      <c r="A449" s="3222">
        <v>442</v>
      </c>
      <c r="B449" s="3222" t="s">
        <v>25289</v>
      </c>
      <c r="C449" s="3223" t="s">
        <v>971</v>
      </c>
      <c r="D449" s="3222" t="s">
        <v>21195</v>
      </c>
      <c r="E449" s="3222"/>
      <c r="F449" s="3222" t="s">
        <v>22877</v>
      </c>
      <c r="G449" s="3222"/>
      <c r="H449" s="3222" t="str">
        <f t="shared" si="6"/>
        <v>Drawing</v>
      </c>
      <c r="I449" s="3222" t="s">
        <v>25290</v>
      </c>
      <c r="J449" s="3222"/>
    </row>
    <row r="450" spans="1:10" ht="15.75" customHeight="1" thickBot="1">
      <c r="A450" s="3222">
        <v>443</v>
      </c>
      <c r="B450" s="3222" t="s">
        <v>25287</v>
      </c>
      <c r="C450" s="3223" t="s">
        <v>22596</v>
      </c>
      <c r="D450" s="3222" t="s">
        <v>21195</v>
      </c>
      <c r="E450" s="3222"/>
      <c r="F450" s="3222" t="s">
        <v>22877</v>
      </c>
      <c r="G450" s="3222" t="s">
        <v>22848</v>
      </c>
      <c r="H450" s="3222" t="str">
        <f t="shared" si="6"/>
        <v>Drawing</v>
      </c>
      <c r="I450" s="3222" t="s">
        <v>25288</v>
      </c>
      <c r="J450" s="3222"/>
    </row>
    <row r="451" spans="1:10" ht="15.75" customHeight="1" thickBot="1">
      <c r="A451" s="3222">
        <v>444</v>
      </c>
      <c r="B451" s="3222" t="s">
        <v>25285</v>
      </c>
      <c r="C451" s="3223" t="s">
        <v>22599</v>
      </c>
      <c r="D451" s="3222" t="s">
        <v>21195</v>
      </c>
      <c r="E451" s="3222"/>
      <c r="F451" s="3222" t="s">
        <v>22877</v>
      </c>
      <c r="G451" s="3222" t="s">
        <v>22966</v>
      </c>
      <c r="H451" s="3222" t="str">
        <f t="shared" si="6"/>
        <v>Drawing</v>
      </c>
      <c r="I451" s="3222" t="s">
        <v>25286</v>
      </c>
      <c r="J451" s="3222"/>
    </row>
    <row r="452" spans="1:10" ht="15.75" customHeight="1" thickBot="1">
      <c r="A452" s="3222">
        <v>445</v>
      </c>
      <c r="B452" s="3222" t="s">
        <v>25283</v>
      </c>
      <c r="C452" s="3223" t="s">
        <v>22599</v>
      </c>
      <c r="D452" s="3222" t="s">
        <v>21195</v>
      </c>
      <c r="E452" s="3222"/>
      <c r="F452" s="3222" t="s">
        <v>22877</v>
      </c>
      <c r="G452" s="3222" t="s">
        <v>22848</v>
      </c>
      <c r="H452" s="3222" t="str">
        <f t="shared" si="6"/>
        <v>Drawing</v>
      </c>
      <c r="I452" s="3222" t="s">
        <v>25284</v>
      </c>
      <c r="J452" s="3222"/>
    </row>
    <row r="453" spans="1:10" ht="15.75" customHeight="1" thickBot="1">
      <c r="A453" s="3222">
        <v>446</v>
      </c>
      <c r="B453" s="3222" t="s">
        <v>25281</v>
      </c>
      <c r="C453" s="3223" t="s">
        <v>22596</v>
      </c>
      <c r="D453" s="3222" t="s">
        <v>21195</v>
      </c>
      <c r="E453" s="3222"/>
      <c r="F453" s="3222" t="s">
        <v>6255</v>
      </c>
      <c r="G453" s="3222"/>
      <c r="H453" s="3222" t="str">
        <f t="shared" si="6"/>
        <v>Drawing</v>
      </c>
      <c r="I453" s="3222" t="s">
        <v>25282</v>
      </c>
      <c r="J453" s="3222"/>
    </row>
    <row r="454" spans="1:10" ht="15.75" customHeight="1" thickBot="1">
      <c r="A454" s="3222">
        <v>447</v>
      </c>
      <c r="B454" s="3222" t="s">
        <v>25279</v>
      </c>
      <c r="C454" s="3223" t="s">
        <v>22596</v>
      </c>
      <c r="D454" s="3222" t="s">
        <v>21195</v>
      </c>
      <c r="E454" s="3222"/>
      <c r="F454" s="3222" t="s">
        <v>22877</v>
      </c>
      <c r="G454" s="3222"/>
      <c r="H454" s="3222" t="str">
        <f t="shared" si="6"/>
        <v>Drawing</v>
      </c>
      <c r="I454" s="3222" t="s">
        <v>25280</v>
      </c>
      <c r="J454" s="3222"/>
    </row>
    <row r="455" spans="1:10" ht="15.75" customHeight="1" thickBot="1">
      <c r="A455" s="3222">
        <v>448</v>
      </c>
      <c r="B455" s="3222" t="s">
        <v>25277</v>
      </c>
      <c r="C455" s="3223" t="s">
        <v>22599</v>
      </c>
      <c r="D455" s="3222" t="s">
        <v>21195</v>
      </c>
      <c r="E455" s="3222"/>
      <c r="F455" s="3222" t="s">
        <v>22877</v>
      </c>
      <c r="G455" s="3222"/>
      <c r="H455" s="3222" t="str">
        <f t="shared" si="6"/>
        <v>Drawing</v>
      </c>
      <c r="I455" s="3222" t="s">
        <v>25278</v>
      </c>
      <c r="J455" s="3222"/>
    </row>
    <row r="456" spans="1:10" ht="15.75" customHeight="1" thickBot="1">
      <c r="A456" s="3222">
        <v>449</v>
      </c>
      <c r="B456" s="3222" t="s">
        <v>25275</v>
      </c>
      <c r="C456" s="3223" t="s">
        <v>22596</v>
      </c>
      <c r="D456" s="3222" t="s">
        <v>21195</v>
      </c>
      <c r="E456" s="3222"/>
      <c r="F456" s="3222" t="s">
        <v>6255</v>
      </c>
      <c r="G456" s="3222"/>
      <c r="H456" s="3222" t="str">
        <f t="shared" ref="H456:H519" si="7">HYPERLINK("\\CAD-PC\1Data\3.Documentation\Isometric DWG MHI\" &amp; I456 &amp; ".pdf", "Drawing")</f>
        <v>Drawing</v>
      </c>
      <c r="I456" s="3222" t="s">
        <v>25276</v>
      </c>
      <c r="J456" s="3222"/>
    </row>
    <row r="457" spans="1:10" ht="15.75" customHeight="1" thickBot="1">
      <c r="A457" s="3222">
        <v>450</v>
      </c>
      <c r="B457" s="3222" t="s">
        <v>25273</v>
      </c>
      <c r="C457" s="3223" t="s">
        <v>22599</v>
      </c>
      <c r="D457" s="3222" t="s">
        <v>21195</v>
      </c>
      <c r="E457" s="3222"/>
      <c r="F457" s="3222" t="s">
        <v>22877</v>
      </c>
      <c r="G457" s="3222"/>
      <c r="H457" s="3222" t="str">
        <f t="shared" si="7"/>
        <v>Drawing</v>
      </c>
      <c r="I457" s="3222" t="s">
        <v>25274</v>
      </c>
      <c r="J457" s="3222"/>
    </row>
    <row r="458" spans="1:10" ht="15.75" customHeight="1" thickBot="1">
      <c r="A458" s="3222">
        <v>451</v>
      </c>
      <c r="B458" s="3222" t="s">
        <v>25271</v>
      </c>
      <c r="C458" s="3223" t="s">
        <v>971</v>
      </c>
      <c r="D458" s="3222" t="s">
        <v>21195</v>
      </c>
      <c r="E458" s="3222"/>
      <c r="F458" s="3222" t="s">
        <v>22877</v>
      </c>
      <c r="G458" s="3222"/>
      <c r="H458" s="3222" t="str">
        <f t="shared" si="7"/>
        <v>Drawing</v>
      </c>
      <c r="I458" s="3222" t="s">
        <v>25272</v>
      </c>
      <c r="J458" s="3222"/>
    </row>
    <row r="459" spans="1:10" ht="15.75" customHeight="1" thickBot="1">
      <c r="A459" s="3222">
        <v>452</v>
      </c>
      <c r="B459" s="3222" t="s">
        <v>25269</v>
      </c>
      <c r="C459" s="3223" t="s">
        <v>22599</v>
      </c>
      <c r="D459" s="3222" t="s">
        <v>21195</v>
      </c>
      <c r="E459" s="3222"/>
      <c r="F459" s="3222" t="s">
        <v>22877</v>
      </c>
      <c r="G459" s="3222"/>
      <c r="H459" s="3222" t="str">
        <f t="shared" si="7"/>
        <v>Drawing</v>
      </c>
      <c r="I459" s="3222" t="s">
        <v>25270</v>
      </c>
      <c r="J459" s="3222"/>
    </row>
    <row r="460" spans="1:10" ht="15.75" customHeight="1" thickBot="1">
      <c r="A460" s="3222">
        <v>453</v>
      </c>
      <c r="B460" s="3222" t="s">
        <v>25061</v>
      </c>
      <c r="C460" s="3223" t="s">
        <v>22596</v>
      </c>
      <c r="D460" s="3222" t="s">
        <v>21195</v>
      </c>
      <c r="E460" s="3222"/>
      <c r="F460" s="3222" t="s">
        <v>22877</v>
      </c>
      <c r="G460" s="3222"/>
      <c r="H460" s="3222" t="str">
        <f t="shared" si="7"/>
        <v>Drawing</v>
      </c>
      <c r="I460" s="3222" t="s">
        <v>25268</v>
      </c>
      <c r="J460" s="3222"/>
    </row>
    <row r="461" spans="1:10" ht="15.75" customHeight="1" thickBot="1">
      <c r="A461" s="3222">
        <v>454</v>
      </c>
      <c r="B461" s="3222" t="s">
        <v>24535</v>
      </c>
      <c r="C461" s="3223" t="s">
        <v>22596</v>
      </c>
      <c r="D461" s="3222" t="s">
        <v>21195</v>
      </c>
      <c r="E461" s="3222"/>
      <c r="F461" s="3222" t="s">
        <v>6255</v>
      </c>
      <c r="G461" s="3222"/>
      <c r="H461" s="3222" t="str">
        <f t="shared" si="7"/>
        <v>Drawing</v>
      </c>
      <c r="I461" s="3222" t="s">
        <v>25267</v>
      </c>
      <c r="J461" s="3222"/>
    </row>
    <row r="462" spans="1:10" ht="15.75" customHeight="1" thickBot="1">
      <c r="A462" s="3222">
        <v>455</v>
      </c>
      <c r="B462" s="3222" t="s">
        <v>25265</v>
      </c>
      <c r="C462" s="3223" t="s">
        <v>971</v>
      </c>
      <c r="D462" s="3222" t="s">
        <v>21195</v>
      </c>
      <c r="E462" s="3222"/>
      <c r="F462" s="3222" t="s">
        <v>6255</v>
      </c>
      <c r="G462" s="3222"/>
      <c r="H462" s="3222" t="str">
        <f t="shared" si="7"/>
        <v>Drawing</v>
      </c>
      <c r="I462" s="3222" t="s">
        <v>25266</v>
      </c>
      <c r="J462" s="3222"/>
    </row>
    <row r="463" spans="1:10" ht="15.75" customHeight="1" thickBot="1">
      <c r="A463" s="3222">
        <v>456</v>
      </c>
      <c r="B463" s="3222" t="s">
        <v>24581</v>
      </c>
      <c r="C463" s="3223" t="s">
        <v>971</v>
      </c>
      <c r="D463" s="3222" t="s">
        <v>21195</v>
      </c>
      <c r="E463" s="3222"/>
      <c r="F463" s="3222" t="s">
        <v>6255</v>
      </c>
      <c r="G463" s="3222"/>
      <c r="H463" s="3222" t="str">
        <f t="shared" si="7"/>
        <v>Drawing</v>
      </c>
      <c r="I463" s="3222" t="s">
        <v>25264</v>
      </c>
      <c r="J463" s="3222"/>
    </row>
    <row r="464" spans="1:10" ht="15.75" customHeight="1" thickBot="1">
      <c r="A464" s="3222">
        <v>457</v>
      </c>
      <c r="B464" s="3222" t="s">
        <v>25262</v>
      </c>
      <c r="C464" s="3223" t="s">
        <v>22599</v>
      </c>
      <c r="D464" s="3222" t="s">
        <v>21195</v>
      </c>
      <c r="E464" s="3222"/>
      <c r="F464" s="3222" t="s">
        <v>6255</v>
      </c>
      <c r="G464" s="3222"/>
      <c r="H464" s="3222" t="str">
        <f t="shared" si="7"/>
        <v>Drawing</v>
      </c>
      <c r="I464" s="3222" t="s">
        <v>25263</v>
      </c>
      <c r="J464" s="3222"/>
    </row>
    <row r="465" spans="1:10" ht="15.75" customHeight="1" thickBot="1">
      <c r="A465" s="3222">
        <v>458</v>
      </c>
      <c r="B465" s="3222" t="s">
        <v>25260</v>
      </c>
      <c r="C465" s="3223" t="s">
        <v>22599</v>
      </c>
      <c r="D465" s="3222" t="s">
        <v>21195</v>
      </c>
      <c r="E465" s="3222"/>
      <c r="F465" s="3222" t="s">
        <v>6255</v>
      </c>
      <c r="G465" s="3222"/>
      <c r="H465" s="3222" t="str">
        <f t="shared" si="7"/>
        <v>Drawing</v>
      </c>
      <c r="I465" s="3222" t="s">
        <v>25261</v>
      </c>
      <c r="J465" s="3222"/>
    </row>
    <row r="466" spans="1:10" ht="15.75" customHeight="1" thickBot="1">
      <c r="A466" s="3222">
        <v>459</v>
      </c>
      <c r="B466" s="3222" t="s">
        <v>25025</v>
      </c>
      <c r="C466" s="3223" t="s">
        <v>971</v>
      </c>
      <c r="D466" s="3222" t="s">
        <v>21195</v>
      </c>
      <c r="E466" s="3222"/>
      <c r="F466" s="3222" t="s">
        <v>22877</v>
      </c>
      <c r="G466" s="3222"/>
      <c r="H466" s="3222" t="str">
        <f t="shared" si="7"/>
        <v>Drawing</v>
      </c>
      <c r="I466" s="3222" t="s">
        <v>25259</v>
      </c>
      <c r="J466" s="3222"/>
    </row>
    <row r="467" spans="1:10" ht="15.75" customHeight="1" thickBot="1">
      <c r="A467" s="3222">
        <v>460</v>
      </c>
      <c r="B467" s="3222" t="s">
        <v>25257</v>
      </c>
      <c r="C467" s="3223" t="s">
        <v>971</v>
      </c>
      <c r="D467" s="3222" t="s">
        <v>21195</v>
      </c>
      <c r="E467" s="3222"/>
      <c r="F467" s="3222" t="s">
        <v>22877</v>
      </c>
      <c r="G467" s="3222"/>
      <c r="H467" s="3222" t="str">
        <f t="shared" si="7"/>
        <v>Drawing</v>
      </c>
      <c r="I467" s="3222" t="s">
        <v>25258</v>
      </c>
      <c r="J467" s="3222"/>
    </row>
    <row r="468" spans="1:10" ht="15.75" customHeight="1" thickBot="1">
      <c r="A468" s="3222">
        <v>461</v>
      </c>
      <c r="B468" s="3222" t="s">
        <v>25255</v>
      </c>
      <c r="C468" s="3223" t="s">
        <v>22599</v>
      </c>
      <c r="D468" s="3222" t="s">
        <v>21195</v>
      </c>
      <c r="E468" s="3222"/>
      <c r="F468" s="3222" t="s">
        <v>6255</v>
      </c>
      <c r="G468" s="3222"/>
      <c r="H468" s="3222" t="str">
        <f t="shared" si="7"/>
        <v>Drawing</v>
      </c>
      <c r="I468" s="3222" t="s">
        <v>25256</v>
      </c>
      <c r="J468" s="3222"/>
    </row>
    <row r="469" spans="1:10" ht="15.75" customHeight="1" thickBot="1">
      <c r="A469" s="3222">
        <v>462</v>
      </c>
      <c r="B469" s="3222" t="s">
        <v>25253</v>
      </c>
      <c r="C469" s="3223" t="s">
        <v>971</v>
      </c>
      <c r="D469" s="3222" t="s">
        <v>21195</v>
      </c>
      <c r="E469" s="3222"/>
      <c r="F469" s="3222" t="s">
        <v>22877</v>
      </c>
      <c r="G469" s="3222"/>
      <c r="H469" s="3222" t="str">
        <f t="shared" si="7"/>
        <v>Drawing</v>
      </c>
      <c r="I469" s="3222" t="s">
        <v>25254</v>
      </c>
      <c r="J469" s="3222"/>
    </row>
    <row r="470" spans="1:10" ht="15.75" customHeight="1" thickBot="1">
      <c r="A470" s="3222">
        <v>463</v>
      </c>
      <c r="B470" s="3222" t="s">
        <v>25251</v>
      </c>
      <c r="C470" s="3223" t="s">
        <v>22599</v>
      </c>
      <c r="D470" s="3222" t="s">
        <v>21195</v>
      </c>
      <c r="E470" s="3222"/>
      <c r="F470" s="3222" t="s">
        <v>6255</v>
      </c>
      <c r="G470" s="3222"/>
      <c r="H470" s="3222" t="str">
        <f t="shared" si="7"/>
        <v>Drawing</v>
      </c>
      <c r="I470" s="3222" t="s">
        <v>25252</v>
      </c>
      <c r="J470" s="3222"/>
    </row>
    <row r="471" spans="1:10" ht="15.75" customHeight="1" thickBot="1">
      <c r="A471" s="3222">
        <v>464</v>
      </c>
      <c r="B471" s="3222" t="s">
        <v>25249</v>
      </c>
      <c r="C471" s="3223" t="s">
        <v>22599</v>
      </c>
      <c r="D471" s="3222" t="s">
        <v>21195</v>
      </c>
      <c r="E471" s="3222"/>
      <c r="F471" s="3222" t="s">
        <v>6255</v>
      </c>
      <c r="G471" s="3222"/>
      <c r="H471" s="3222" t="str">
        <f t="shared" si="7"/>
        <v>Drawing</v>
      </c>
      <c r="I471" s="3222" t="s">
        <v>25250</v>
      </c>
      <c r="J471" s="3222"/>
    </row>
    <row r="472" spans="1:10" ht="15.75" customHeight="1" thickBot="1">
      <c r="A472" s="3222">
        <v>465</v>
      </c>
      <c r="B472" s="3222" t="s">
        <v>25054</v>
      </c>
      <c r="C472" s="3223" t="s">
        <v>971</v>
      </c>
      <c r="D472" s="3222" t="s">
        <v>21195</v>
      </c>
      <c r="E472" s="3222"/>
      <c r="F472" s="3222" t="s">
        <v>22877</v>
      </c>
      <c r="G472" s="3222"/>
      <c r="H472" s="3222" t="str">
        <f t="shared" si="7"/>
        <v>Drawing</v>
      </c>
      <c r="I472" s="3222" t="s">
        <v>25248</v>
      </c>
      <c r="J472" s="3222"/>
    </row>
    <row r="473" spans="1:10" ht="15.75" customHeight="1" thickBot="1">
      <c r="A473" s="3222">
        <v>466</v>
      </c>
      <c r="B473" s="3222" t="s">
        <v>25246</v>
      </c>
      <c r="C473" s="3223" t="s">
        <v>22599</v>
      </c>
      <c r="D473" s="3222" t="s">
        <v>21195</v>
      </c>
      <c r="E473" s="3222"/>
      <c r="F473" s="3222" t="s">
        <v>22877</v>
      </c>
      <c r="G473" s="3222"/>
      <c r="H473" s="3222" t="str">
        <f t="shared" si="7"/>
        <v>Drawing</v>
      </c>
      <c r="I473" s="3222" t="s">
        <v>25247</v>
      </c>
      <c r="J473" s="3222"/>
    </row>
    <row r="474" spans="1:10" ht="15.75" customHeight="1" thickBot="1">
      <c r="A474" s="3222">
        <v>467</v>
      </c>
      <c r="B474" s="3222" t="s">
        <v>25244</v>
      </c>
      <c r="C474" s="3223" t="s">
        <v>971</v>
      </c>
      <c r="D474" s="3222" t="s">
        <v>21195</v>
      </c>
      <c r="E474" s="3222"/>
      <c r="F474" s="3222" t="s">
        <v>22877</v>
      </c>
      <c r="G474" s="3222"/>
      <c r="H474" s="3222" t="str">
        <f t="shared" si="7"/>
        <v>Drawing</v>
      </c>
      <c r="I474" s="3222" t="s">
        <v>25245</v>
      </c>
      <c r="J474" s="3222"/>
    </row>
    <row r="475" spans="1:10" ht="15.75" customHeight="1" thickBot="1">
      <c r="A475" s="3222">
        <v>468</v>
      </c>
      <c r="B475" s="3222" t="s">
        <v>25052</v>
      </c>
      <c r="C475" s="3223" t="s">
        <v>22599</v>
      </c>
      <c r="D475" s="3222" t="s">
        <v>21195</v>
      </c>
      <c r="E475" s="3222"/>
      <c r="F475" s="3222" t="s">
        <v>6255</v>
      </c>
      <c r="G475" s="3222"/>
      <c r="H475" s="3222" t="str">
        <f t="shared" si="7"/>
        <v>Drawing</v>
      </c>
      <c r="I475" s="3222" t="s">
        <v>25243</v>
      </c>
      <c r="J475" s="3222"/>
    </row>
    <row r="476" spans="1:10" ht="15.75" customHeight="1" thickBot="1">
      <c r="A476" s="3222">
        <v>469</v>
      </c>
      <c r="B476" s="3222" t="s">
        <v>25241</v>
      </c>
      <c r="C476" s="3223" t="s">
        <v>22596</v>
      </c>
      <c r="D476" s="3222" t="s">
        <v>21195</v>
      </c>
      <c r="E476" s="3222"/>
      <c r="F476" s="3222" t="s">
        <v>22877</v>
      </c>
      <c r="G476" s="3222"/>
      <c r="H476" s="3222" t="str">
        <f t="shared" si="7"/>
        <v>Drawing</v>
      </c>
      <c r="I476" s="3222" t="s">
        <v>25242</v>
      </c>
      <c r="J476" s="3222"/>
    </row>
    <row r="477" spans="1:10" ht="15.75" customHeight="1" thickBot="1">
      <c r="A477" s="3222">
        <v>470</v>
      </c>
      <c r="B477" s="3222" t="s">
        <v>25239</v>
      </c>
      <c r="C477" s="3223" t="s">
        <v>22596</v>
      </c>
      <c r="D477" s="3222" t="s">
        <v>21195</v>
      </c>
      <c r="E477" s="3222"/>
      <c r="F477" s="3222" t="s">
        <v>22877</v>
      </c>
      <c r="G477" s="3222"/>
      <c r="H477" s="3222" t="str">
        <f t="shared" si="7"/>
        <v>Drawing</v>
      </c>
      <c r="I477" s="3222" t="s">
        <v>25240</v>
      </c>
      <c r="J477" s="3222"/>
    </row>
    <row r="478" spans="1:10" ht="15.75" customHeight="1" thickBot="1">
      <c r="A478" s="3222">
        <v>471</v>
      </c>
      <c r="B478" s="3222" t="s">
        <v>25237</v>
      </c>
      <c r="C478" s="3223" t="s">
        <v>22599</v>
      </c>
      <c r="D478" s="3222" t="s">
        <v>21195</v>
      </c>
      <c r="E478" s="3222"/>
      <c r="F478" s="3222" t="s">
        <v>22877</v>
      </c>
      <c r="G478" s="3222"/>
      <c r="H478" s="3222" t="str">
        <f t="shared" si="7"/>
        <v>Drawing</v>
      </c>
      <c r="I478" s="3222" t="s">
        <v>25238</v>
      </c>
      <c r="J478" s="3222"/>
    </row>
    <row r="479" spans="1:10" ht="15.75" customHeight="1" thickBot="1">
      <c r="A479" s="3222">
        <v>472</v>
      </c>
      <c r="B479" s="3222" t="s">
        <v>25235</v>
      </c>
      <c r="C479" s="3223" t="s">
        <v>22596</v>
      </c>
      <c r="D479" s="3222" t="s">
        <v>21195</v>
      </c>
      <c r="E479" s="3222"/>
      <c r="F479" s="3222" t="s">
        <v>6255</v>
      </c>
      <c r="G479" s="3222"/>
      <c r="H479" s="3222" t="str">
        <f t="shared" si="7"/>
        <v>Drawing</v>
      </c>
      <c r="I479" s="3222" t="s">
        <v>25236</v>
      </c>
      <c r="J479" s="3222"/>
    </row>
    <row r="480" spans="1:10" ht="15.75" customHeight="1" thickBot="1">
      <c r="A480" s="3222">
        <v>473</v>
      </c>
      <c r="B480" s="3222" t="s">
        <v>25233</v>
      </c>
      <c r="C480" s="3223" t="s">
        <v>971</v>
      </c>
      <c r="D480" s="3222" t="s">
        <v>21195</v>
      </c>
      <c r="E480" s="3222"/>
      <c r="F480" s="3222" t="s">
        <v>6255</v>
      </c>
      <c r="G480" s="3222"/>
      <c r="H480" s="3222" t="str">
        <f t="shared" si="7"/>
        <v>Drawing</v>
      </c>
      <c r="I480" s="3222" t="s">
        <v>25234</v>
      </c>
      <c r="J480" s="3222"/>
    </row>
    <row r="481" spans="1:10" ht="15.75" customHeight="1" thickBot="1">
      <c r="A481" s="3222">
        <v>474</v>
      </c>
      <c r="B481" s="3222" t="s">
        <v>25231</v>
      </c>
      <c r="C481" s="3223" t="s">
        <v>22599</v>
      </c>
      <c r="D481" s="3222" t="s">
        <v>21195</v>
      </c>
      <c r="E481" s="3222"/>
      <c r="F481" s="3222" t="s">
        <v>6255</v>
      </c>
      <c r="G481" s="3222"/>
      <c r="H481" s="3222" t="str">
        <f t="shared" si="7"/>
        <v>Drawing</v>
      </c>
      <c r="I481" s="3222" t="s">
        <v>25232</v>
      </c>
      <c r="J481" s="3222"/>
    </row>
    <row r="482" spans="1:10" ht="15.75" customHeight="1" thickBot="1">
      <c r="A482" s="3222">
        <v>475</v>
      </c>
      <c r="B482" s="3222" t="s">
        <v>25229</v>
      </c>
      <c r="C482" s="3223" t="s">
        <v>22599</v>
      </c>
      <c r="D482" s="3222" t="s">
        <v>21195</v>
      </c>
      <c r="E482" s="3222"/>
      <c r="F482" s="3222" t="s">
        <v>22877</v>
      </c>
      <c r="G482" s="3222" t="s">
        <v>22848</v>
      </c>
      <c r="H482" s="3222" t="str">
        <f t="shared" si="7"/>
        <v>Drawing</v>
      </c>
      <c r="I482" s="3222" t="s">
        <v>25230</v>
      </c>
      <c r="J482" s="3222"/>
    </row>
    <row r="483" spans="1:10" ht="15.75" customHeight="1" thickBot="1">
      <c r="A483" s="3222">
        <v>476</v>
      </c>
      <c r="B483" s="3222" t="s">
        <v>24150</v>
      </c>
      <c r="C483" s="3223" t="s">
        <v>22596</v>
      </c>
      <c r="D483" s="3222" t="s">
        <v>21195</v>
      </c>
      <c r="E483" s="3222"/>
      <c r="F483" s="3222" t="s">
        <v>22877</v>
      </c>
      <c r="G483" s="3222"/>
      <c r="H483" s="3222" t="str">
        <f t="shared" si="7"/>
        <v>Drawing</v>
      </c>
      <c r="I483" s="3222" t="s">
        <v>25228</v>
      </c>
      <c r="J483" s="3222"/>
    </row>
    <row r="484" spans="1:10" ht="15.75" customHeight="1" thickBot="1">
      <c r="A484" s="3222">
        <v>477</v>
      </c>
      <c r="B484" s="3222" t="s">
        <v>25226</v>
      </c>
      <c r="C484" s="3223" t="s">
        <v>22596</v>
      </c>
      <c r="D484" s="3222" t="s">
        <v>21195</v>
      </c>
      <c r="E484" s="3222"/>
      <c r="F484" s="3222" t="s">
        <v>22877</v>
      </c>
      <c r="G484" s="3222"/>
      <c r="H484" s="3222" t="str">
        <f t="shared" si="7"/>
        <v>Drawing</v>
      </c>
      <c r="I484" s="3222" t="s">
        <v>25227</v>
      </c>
      <c r="J484" s="3222"/>
    </row>
    <row r="485" spans="1:10" ht="15.75" customHeight="1" thickBot="1">
      <c r="A485" s="3222">
        <v>478</v>
      </c>
      <c r="B485" s="3222" t="s">
        <v>25224</v>
      </c>
      <c r="C485" s="3223" t="s">
        <v>22596</v>
      </c>
      <c r="D485" s="3222" t="s">
        <v>21195</v>
      </c>
      <c r="E485" s="3222"/>
      <c r="F485" s="3222" t="s">
        <v>22877</v>
      </c>
      <c r="G485" s="3222"/>
      <c r="H485" s="3222" t="str">
        <f t="shared" si="7"/>
        <v>Drawing</v>
      </c>
      <c r="I485" s="3222" t="s">
        <v>25225</v>
      </c>
      <c r="J485" s="3222"/>
    </row>
    <row r="486" spans="1:10" ht="15.75" customHeight="1" thickBot="1">
      <c r="A486" s="3222">
        <v>479</v>
      </c>
      <c r="B486" s="3222" t="s">
        <v>25222</v>
      </c>
      <c r="C486" s="3223" t="s">
        <v>22599</v>
      </c>
      <c r="D486" s="3222" t="s">
        <v>21195</v>
      </c>
      <c r="E486" s="3222"/>
      <c r="F486" s="3222" t="s">
        <v>22877</v>
      </c>
      <c r="G486" s="3222" t="s">
        <v>23041</v>
      </c>
      <c r="H486" s="3222" t="str">
        <f t="shared" si="7"/>
        <v>Drawing</v>
      </c>
      <c r="I486" s="3222" t="s">
        <v>25223</v>
      </c>
      <c r="J486" s="3222"/>
    </row>
    <row r="487" spans="1:10" ht="15.75" customHeight="1" thickBot="1">
      <c r="A487" s="3222">
        <v>480</v>
      </c>
      <c r="B487" s="3222" t="s">
        <v>25220</v>
      </c>
      <c r="C487" s="3223" t="s">
        <v>22599</v>
      </c>
      <c r="D487" s="3222" t="s">
        <v>21195</v>
      </c>
      <c r="E487" s="3222"/>
      <c r="F487" s="3222" t="s">
        <v>22877</v>
      </c>
      <c r="G487" s="3222"/>
      <c r="H487" s="3222" t="str">
        <f t="shared" si="7"/>
        <v>Drawing</v>
      </c>
      <c r="I487" s="3222" t="s">
        <v>25221</v>
      </c>
      <c r="J487" s="3222"/>
    </row>
    <row r="488" spans="1:10" ht="15.75" customHeight="1" thickBot="1">
      <c r="A488" s="3222">
        <v>481</v>
      </c>
      <c r="B488" s="3222" t="s">
        <v>25218</v>
      </c>
      <c r="C488" s="3223" t="s">
        <v>22599</v>
      </c>
      <c r="D488" s="3222" t="s">
        <v>21195</v>
      </c>
      <c r="E488" s="3222"/>
      <c r="F488" s="3222" t="s">
        <v>22877</v>
      </c>
      <c r="G488" s="3222"/>
      <c r="H488" s="3222" t="str">
        <f t="shared" si="7"/>
        <v>Drawing</v>
      </c>
      <c r="I488" s="3222" t="s">
        <v>25219</v>
      </c>
      <c r="J488" s="3222"/>
    </row>
    <row r="489" spans="1:10" ht="15.75" customHeight="1" thickBot="1">
      <c r="A489" s="3222">
        <v>482</v>
      </c>
      <c r="B489" s="3222" t="s">
        <v>25216</v>
      </c>
      <c r="C489" s="3223" t="s">
        <v>22599</v>
      </c>
      <c r="D489" s="3222" t="s">
        <v>21195</v>
      </c>
      <c r="E489" s="3222"/>
      <c r="F489" s="3222" t="s">
        <v>22877</v>
      </c>
      <c r="G489" s="3222" t="s">
        <v>289</v>
      </c>
      <c r="H489" s="3222" t="str">
        <f t="shared" si="7"/>
        <v>Drawing</v>
      </c>
      <c r="I489" s="3222" t="s">
        <v>25217</v>
      </c>
      <c r="J489" s="3222"/>
    </row>
    <row r="490" spans="1:10" ht="15.75" customHeight="1" thickBot="1">
      <c r="A490" s="3222">
        <v>483</v>
      </c>
      <c r="B490" s="3222" t="s">
        <v>25214</v>
      </c>
      <c r="C490" s="3223" t="s">
        <v>971</v>
      </c>
      <c r="D490" s="3222" t="s">
        <v>21195</v>
      </c>
      <c r="E490" s="3222"/>
      <c r="F490" s="3222" t="s">
        <v>22877</v>
      </c>
      <c r="G490" s="3222"/>
      <c r="H490" s="3222" t="str">
        <f t="shared" si="7"/>
        <v>Drawing</v>
      </c>
      <c r="I490" s="3222" t="s">
        <v>25215</v>
      </c>
      <c r="J490" s="3222"/>
    </row>
    <row r="491" spans="1:10" ht="15.75" customHeight="1" thickBot="1">
      <c r="A491" s="3222">
        <v>484</v>
      </c>
      <c r="B491" s="3222" t="s">
        <v>25202</v>
      </c>
      <c r="C491" s="3223" t="s">
        <v>22599</v>
      </c>
      <c r="D491" s="3222" t="s">
        <v>21195</v>
      </c>
      <c r="E491" s="3222"/>
      <c r="F491" s="3222" t="s">
        <v>22877</v>
      </c>
      <c r="G491" s="3222" t="s">
        <v>23041</v>
      </c>
      <c r="H491" s="3222" t="str">
        <f t="shared" si="7"/>
        <v>Drawing</v>
      </c>
      <c r="I491" s="3222" t="s">
        <v>25213</v>
      </c>
      <c r="J491" s="3222"/>
    </row>
    <row r="492" spans="1:10" ht="15.75" customHeight="1" thickBot="1">
      <c r="A492" s="3222">
        <v>485</v>
      </c>
      <c r="B492" s="3222" t="s">
        <v>25027</v>
      </c>
      <c r="C492" s="3223" t="s">
        <v>22599</v>
      </c>
      <c r="D492" s="3222" t="s">
        <v>21195</v>
      </c>
      <c r="E492" s="3222"/>
      <c r="F492" s="3222" t="s">
        <v>22877</v>
      </c>
      <c r="G492" s="3222"/>
      <c r="H492" s="3222" t="str">
        <f t="shared" si="7"/>
        <v>Drawing</v>
      </c>
      <c r="I492" s="3222" t="s">
        <v>25212</v>
      </c>
      <c r="J492" s="3222"/>
    </row>
    <row r="493" spans="1:10" ht="15.75" customHeight="1" thickBot="1">
      <c r="A493" s="3222">
        <v>486</v>
      </c>
      <c r="B493" s="3222" t="s">
        <v>25210</v>
      </c>
      <c r="C493" s="3223" t="s">
        <v>22599</v>
      </c>
      <c r="D493" s="3222" t="s">
        <v>21195</v>
      </c>
      <c r="E493" s="3222"/>
      <c r="F493" s="3222" t="s">
        <v>22877</v>
      </c>
      <c r="G493" s="3222"/>
      <c r="H493" s="3222" t="str">
        <f t="shared" si="7"/>
        <v>Drawing</v>
      </c>
      <c r="I493" s="3222" t="s">
        <v>25211</v>
      </c>
      <c r="J493" s="3222"/>
    </row>
    <row r="494" spans="1:10" ht="15.75" customHeight="1" thickBot="1">
      <c r="A494" s="3222">
        <v>487</v>
      </c>
      <c r="B494" s="3222" t="s">
        <v>24509</v>
      </c>
      <c r="C494" s="3223" t="s">
        <v>971</v>
      </c>
      <c r="D494" s="3222" t="s">
        <v>21195</v>
      </c>
      <c r="E494" s="3222"/>
      <c r="F494" s="3222" t="s">
        <v>22877</v>
      </c>
      <c r="G494" s="3222"/>
      <c r="H494" s="3222" t="str">
        <f t="shared" si="7"/>
        <v>Drawing</v>
      </c>
      <c r="I494" s="3222" t="s">
        <v>25209</v>
      </c>
      <c r="J494" s="3222"/>
    </row>
    <row r="495" spans="1:10" ht="15.75" customHeight="1" thickBot="1">
      <c r="A495" s="3222">
        <v>488</v>
      </c>
      <c r="B495" s="3222" t="s">
        <v>24148</v>
      </c>
      <c r="C495" s="3223" t="s">
        <v>22599</v>
      </c>
      <c r="D495" s="3222" t="s">
        <v>21195</v>
      </c>
      <c r="E495" s="3222"/>
      <c r="F495" s="3222" t="s">
        <v>22877</v>
      </c>
      <c r="G495" s="3222" t="s">
        <v>24660</v>
      </c>
      <c r="H495" s="3222" t="str">
        <f t="shared" si="7"/>
        <v>Drawing</v>
      </c>
      <c r="I495" s="3222" t="s">
        <v>25208</v>
      </c>
      <c r="J495" s="3222"/>
    </row>
    <row r="496" spans="1:10" ht="15.75" customHeight="1" thickBot="1">
      <c r="A496" s="3222">
        <v>489</v>
      </c>
      <c r="B496" s="3222" t="s">
        <v>24146</v>
      </c>
      <c r="C496" s="3223" t="s">
        <v>22599</v>
      </c>
      <c r="D496" s="3222" t="s">
        <v>21195</v>
      </c>
      <c r="E496" s="3222"/>
      <c r="F496" s="3222" t="s">
        <v>22877</v>
      </c>
      <c r="G496" s="3222"/>
      <c r="H496" s="3222" t="str">
        <f t="shared" si="7"/>
        <v>Drawing</v>
      </c>
      <c r="I496" s="3222" t="s">
        <v>25207</v>
      </c>
      <c r="J496" s="3222"/>
    </row>
    <row r="497" spans="1:10" ht="15.75" customHeight="1" thickBot="1">
      <c r="A497" s="3222">
        <v>490</v>
      </c>
      <c r="B497" s="3222" t="s">
        <v>25205</v>
      </c>
      <c r="C497" s="3223" t="s">
        <v>22596</v>
      </c>
      <c r="D497" s="3222" t="s">
        <v>21195</v>
      </c>
      <c r="E497" s="3222"/>
      <c r="F497" s="3222" t="s">
        <v>22877</v>
      </c>
      <c r="G497" s="3222"/>
      <c r="H497" s="3222" t="str">
        <f t="shared" si="7"/>
        <v>Drawing</v>
      </c>
      <c r="I497" s="3222" t="s">
        <v>25206</v>
      </c>
      <c r="J497" s="3222"/>
    </row>
    <row r="498" spans="1:10" ht="15.75" customHeight="1" thickBot="1">
      <c r="A498" s="3222">
        <v>491</v>
      </c>
      <c r="B498" s="3222" t="s">
        <v>24497</v>
      </c>
      <c r="C498" s="3223" t="s">
        <v>22596</v>
      </c>
      <c r="D498" s="3222" t="s">
        <v>21195</v>
      </c>
      <c r="E498" s="3222"/>
      <c r="F498" s="3222" t="s">
        <v>22877</v>
      </c>
      <c r="G498" s="3222"/>
      <c r="H498" s="3222" t="str">
        <f t="shared" si="7"/>
        <v>Drawing</v>
      </c>
      <c r="I498" s="3222" t="s">
        <v>25204</v>
      </c>
      <c r="J498" s="3222"/>
    </row>
    <row r="499" spans="1:10" ht="15.75" customHeight="1" thickBot="1">
      <c r="A499" s="3222">
        <v>492</v>
      </c>
      <c r="B499" s="3222" t="s">
        <v>25202</v>
      </c>
      <c r="C499" s="3223" t="s">
        <v>22599</v>
      </c>
      <c r="D499" s="3222" t="s">
        <v>21195</v>
      </c>
      <c r="E499" s="3222"/>
      <c r="F499" s="3222" t="s">
        <v>22877</v>
      </c>
      <c r="G499" s="3222" t="s">
        <v>23041</v>
      </c>
      <c r="H499" s="3222" t="str">
        <f t="shared" si="7"/>
        <v>Drawing</v>
      </c>
      <c r="I499" s="3222" t="s">
        <v>25203</v>
      </c>
      <c r="J499" s="3222"/>
    </row>
    <row r="500" spans="1:10" ht="15.75" customHeight="1" thickBot="1">
      <c r="A500" s="3222">
        <v>493</v>
      </c>
      <c r="B500" s="3222" t="s">
        <v>25081</v>
      </c>
      <c r="C500" s="3223" t="s">
        <v>22599</v>
      </c>
      <c r="D500" s="3222" t="s">
        <v>21195</v>
      </c>
      <c r="E500" s="3222"/>
      <c r="F500" s="3222" t="s">
        <v>22877</v>
      </c>
      <c r="G500" s="3222" t="s">
        <v>23041</v>
      </c>
      <c r="H500" s="3222" t="str">
        <f t="shared" si="7"/>
        <v>Drawing</v>
      </c>
      <c r="I500" s="3222" t="s">
        <v>25201</v>
      </c>
      <c r="J500" s="3222"/>
    </row>
    <row r="501" spans="1:10" ht="15.75" customHeight="1" thickBot="1">
      <c r="A501" s="3222">
        <v>494</v>
      </c>
      <c r="B501" s="3222" t="s">
        <v>25199</v>
      </c>
      <c r="C501" s="3223" t="s">
        <v>22599</v>
      </c>
      <c r="D501" s="3222" t="s">
        <v>21195</v>
      </c>
      <c r="E501" s="3222"/>
      <c r="F501" s="3222" t="s">
        <v>22877</v>
      </c>
      <c r="G501" s="3222" t="s">
        <v>23041</v>
      </c>
      <c r="H501" s="3222" t="str">
        <f t="shared" si="7"/>
        <v>Drawing</v>
      </c>
      <c r="I501" s="3222" t="s">
        <v>25200</v>
      </c>
      <c r="J501" s="3222"/>
    </row>
    <row r="502" spans="1:10" ht="15.75" customHeight="1" thickBot="1">
      <c r="A502" s="3222">
        <v>495</v>
      </c>
      <c r="B502" s="3222" t="s">
        <v>25197</v>
      </c>
      <c r="C502" s="3223" t="s">
        <v>971</v>
      </c>
      <c r="D502" s="3222" t="s">
        <v>21195</v>
      </c>
      <c r="E502" s="3222"/>
      <c r="F502" s="3222" t="s">
        <v>22877</v>
      </c>
      <c r="G502" s="3222" t="s">
        <v>22848</v>
      </c>
      <c r="H502" s="3222" t="str">
        <f t="shared" si="7"/>
        <v>Drawing</v>
      </c>
      <c r="I502" s="3222" t="s">
        <v>25198</v>
      </c>
      <c r="J502" s="3222"/>
    </row>
    <row r="503" spans="1:10" ht="15.75" customHeight="1" thickBot="1">
      <c r="A503" s="3222">
        <v>496</v>
      </c>
      <c r="B503" s="3222" t="s">
        <v>25195</v>
      </c>
      <c r="C503" s="3223" t="s">
        <v>22599</v>
      </c>
      <c r="D503" s="3222" t="s">
        <v>21195</v>
      </c>
      <c r="E503" s="3222"/>
      <c r="F503" s="3222" t="s">
        <v>22877</v>
      </c>
      <c r="G503" s="3222"/>
      <c r="H503" s="3222" t="str">
        <f t="shared" si="7"/>
        <v>Drawing</v>
      </c>
      <c r="I503" s="3222" t="s">
        <v>25196</v>
      </c>
      <c r="J503" s="3222"/>
    </row>
    <row r="504" spans="1:10" ht="15.75" customHeight="1" thickBot="1">
      <c r="A504" s="3222">
        <v>497</v>
      </c>
      <c r="B504" s="3222" t="s">
        <v>25193</v>
      </c>
      <c r="C504" s="3223" t="s">
        <v>971</v>
      </c>
      <c r="D504" s="3222" t="s">
        <v>21195</v>
      </c>
      <c r="E504" s="3222"/>
      <c r="F504" s="3222" t="s">
        <v>22877</v>
      </c>
      <c r="G504" s="3222"/>
      <c r="H504" s="3222" t="str">
        <f t="shared" si="7"/>
        <v>Drawing</v>
      </c>
      <c r="I504" s="3222" t="s">
        <v>25194</v>
      </c>
      <c r="J504" s="3222"/>
    </row>
    <row r="505" spans="1:10" ht="15.75" customHeight="1" thickBot="1">
      <c r="A505" s="3222">
        <v>498</v>
      </c>
      <c r="B505" s="3222" t="s">
        <v>25191</v>
      </c>
      <c r="C505" s="3223" t="s">
        <v>22596</v>
      </c>
      <c r="D505" s="3222" t="s">
        <v>21195</v>
      </c>
      <c r="E505" s="3222"/>
      <c r="F505" s="3222" t="s">
        <v>22877</v>
      </c>
      <c r="G505" s="3222"/>
      <c r="H505" s="3222" t="str">
        <f t="shared" si="7"/>
        <v>Drawing</v>
      </c>
      <c r="I505" s="3222" t="s">
        <v>25192</v>
      </c>
      <c r="J505" s="3222"/>
    </row>
    <row r="506" spans="1:10" ht="15.75" customHeight="1" thickBot="1">
      <c r="A506" s="3222">
        <v>499</v>
      </c>
      <c r="B506" s="3222" t="s">
        <v>25189</v>
      </c>
      <c r="C506" s="3223" t="s">
        <v>22596</v>
      </c>
      <c r="D506" s="3222" t="s">
        <v>21195</v>
      </c>
      <c r="E506" s="3222"/>
      <c r="F506" s="3222" t="s">
        <v>22877</v>
      </c>
      <c r="G506" s="3222"/>
      <c r="H506" s="3222" t="str">
        <f t="shared" si="7"/>
        <v>Drawing</v>
      </c>
      <c r="I506" s="3222" t="s">
        <v>25190</v>
      </c>
      <c r="J506" s="3222"/>
    </row>
    <row r="507" spans="1:10" ht="15.75" customHeight="1" thickBot="1">
      <c r="A507" s="3222">
        <v>500</v>
      </c>
      <c r="B507" s="3222" t="s">
        <v>25187</v>
      </c>
      <c r="C507" s="3223" t="s">
        <v>22599</v>
      </c>
      <c r="D507" s="3222" t="s">
        <v>21195</v>
      </c>
      <c r="E507" s="3222"/>
      <c r="F507" s="3222" t="s">
        <v>22877</v>
      </c>
      <c r="G507" s="3222"/>
      <c r="H507" s="3222" t="str">
        <f t="shared" si="7"/>
        <v>Drawing</v>
      </c>
      <c r="I507" s="3222" t="s">
        <v>25188</v>
      </c>
      <c r="J507" s="3222"/>
    </row>
    <row r="508" spans="1:10" ht="15.75" customHeight="1" thickBot="1">
      <c r="A508" s="3222">
        <v>501</v>
      </c>
      <c r="B508" s="3222" t="s">
        <v>25185</v>
      </c>
      <c r="C508" s="3223" t="s">
        <v>22599</v>
      </c>
      <c r="D508" s="3222" t="s">
        <v>21195</v>
      </c>
      <c r="E508" s="3222"/>
      <c r="F508" s="3222" t="s">
        <v>22877</v>
      </c>
      <c r="G508" s="3222"/>
      <c r="H508" s="3222" t="str">
        <f t="shared" si="7"/>
        <v>Drawing</v>
      </c>
      <c r="I508" s="3222" t="s">
        <v>25186</v>
      </c>
      <c r="J508" s="3222"/>
    </row>
    <row r="509" spans="1:10" ht="15.75" customHeight="1" thickBot="1">
      <c r="A509" s="3222">
        <v>502</v>
      </c>
      <c r="B509" s="3222" t="s">
        <v>25181</v>
      </c>
      <c r="C509" s="3223" t="s">
        <v>22599</v>
      </c>
      <c r="D509" s="3222" t="s">
        <v>21195</v>
      </c>
      <c r="E509" s="3222"/>
      <c r="F509" s="3222" t="s">
        <v>22877</v>
      </c>
      <c r="G509" s="3222"/>
      <c r="H509" s="3222" t="str">
        <f t="shared" si="7"/>
        <v>Drawing</v>
      </c>
      <c r="I509" s="3222" t="s">
        <v>25184</v>
      </c>
      <c r="J509" s="3222"/>
    </row>
    <row r="510" spans="1:10" ht="15.75" customHeight="1" thickBot="1">
      <c r="A510" s="3222">
        <v>503</v>
      </c>
      <c r="B510" s="3222" t="s">
        <v>25181</v>
      </c>
      <c r="C510" s="3223" t="s">
        <v>22599</v>
      </c>
      <c r="D510" s="3222" t="s">
        <v>21195</v>
      </c>
      <c r="E510" s="3222"/>
      <c r="F510" s="3222" t="s">
        <v>22877</v>
      </c>
      <c r="G510" s="3222"/>
      <c r="H510" s="3222" t="str">
        <f t="shared" si="7"/>
        <v>Drawing</v>
      </c>
      <c r="I510" s="3222" t="s">
        <v>25183</v>
      </c>
      <c r="J510" s="3222"/>
    </row>
    <row r="511" spans="1:10" ht="15.75" customHeight="1" thickBot="1">
      <c r="A511" s="3222">
        <v>504</v>
      </c>
      <c r="B511" s="3222" t="s">
        <v>25181</v>
      </c>
      <c r="C511" s="3223" t="s">
        <v>22599</v>
      </c>
      <c r="D511" s="3222" t="s">
        <v>21195</v>
      </c>
      <c r="E511" s="3222"/>
      <c r="F511" s="3222" t="s">
        <v>22877</v>
      </c>
      <c r="G511" s="3222"/>
      <c r="H511" s="3222" t="str">
        <f t="shared" si="7"/>
        <v>Drawing</v>
      </c>
      <c r="I511" s="3222" t="s">
        <v>25182</v>
      </c>
      <c r="J511" s="3222"/>
    </row>
    <row r="512" spans="1:10" ht="15.75" customHeight="1" thickBot="1">
      <c r="A512" s="3222">
        <v>505</v>
      </c>
      <c r="B512" s="3222" t="s">
        <v>25178</v>
      </c>
      <c r="C512" s="3223" t="s">
        <v>22599</v>
      </c>
      <c r="D512" s="3222" t="s">
        <v>21195</v>
      </c>
      <c r="E512" s="3222"/>
      <c r="F512" s="3222" t="s">
        <v>22877</v>
      </c>
      <c r="G512" s="3222"/>
      <c r="H512" s="3222" t="str">
        <f t="shared" si="7"/>
        <v>Drawing</v>
      </c>
      <c r="I512" s="3222" t="s">
        <v>25180</v>
      </c>
      <c r="J512" s="3222"/>
    </row>
    <row r="513" spans="1:10" ht="15.75" customHeight="1" thickBot="1">
      <c r="A513" s="3222">
        <v>506</v>
      </c>
      <c r="B513" s="3222" t="s">
        <v>25178</v>
      </c>
      <c r="C513" s="3223" t="s">
        <v>22599</v>
      </c>
      <c r="D513" s="3222" t="s">
        <v>21195</v>
      </c>
      <c r="E513" s="3222"/>
      <c r="F513" s="3222" t="s">
        <v>22877</v>
      </c>
      <c r="G513" s="3222"/>
      <c r="H513" s="3222" t="str">
        <f t="shared" si="7"/>
        <v>Drawing</v>
      </c>
      <c r="I513" s="3222" t="s">
        <v>25179</v>
      </c>
      <c r="J513" s="3222"/>
    </row>
    <row r="514" spans="1:10" ht="15.75" customHeight="1" thickBot="1">
      <c r="A514" s="3222">
        <v>507</v>
      </c>
      <c r="B514" s="3222" t="s">
        <v>25175</v>
      </c>
      <c r="C514" s="3223" t="s">
        <v>971</v>
      </c>
      <c r="D514" s="3222" t="s">
        <v>21195</v>
      </c>
      <c r="E514" s="3222"/>
      <c r="F514" s="3222" t="s">
        <v>22877</v>
      </c>
      <c r="G514" s="3222"/>
      <c r="H514" s="3222" t="str">
        <f t="shared" si="7"/>
        <v>Drawing</v>
      </c>
      <c r="I514" s="3222" t="s">
        <v>25177</v>
      </c>
      <c r="J514" s="3222"/>
    </row>
    <row r="515" spans="1:10" ht="15.75" customHeight="1" thickBot="1">
      <c r="A515" s="3222">
        <v>508</v>
      </c>
      <c r="B515" s="3222" t="s">
        <v>25175</v>
      </c>
      <c r="C515" s="3223" t="s">
        <v>971</v>
      </c>
      <c r="D515" s="3222" t="s">
        <v>21195</v>
      </c>
      <c r="E515" s="3222"/>
      <c r="F515" s="3222" t="s">
        <v>22877</v>
      </c>
      <c r="G515" s="3222"/>
      <c r="H515" s="3222" t="str">
        <f t="shared" si="7"/>
        <v>Drawing</v>
      </c>
      <c r="I515" s="3222" t="s">
        <v>25176</v>
      </c>
      <c r="J515" s="3222"/>
    </row>
    <row r="516" spans="1:10" ht="15.75" customHeight="1" thickBot="1">
      <c r="A516" s="3222">
        <v>509</v>
      </c>
      <c r="B516" s="3222" t="s">
        <v>25172</v>
      </c>
      <c r="C516" s="3223" t="s">
        <v>22599</v>
      </c>
      <c r="D516" s="3222" t="s">
        <v>21195</v>
      </c>
      <c r="E516" s="3222"/>
      <c r="F516" s="3222" t="s">
        <v>22877</v>
      </c>
      <c r="G516" s="3222"/>
      <c r="H516" s="3222" t="str">
        <f t="shared" si="7"/>
        <v>Drawing</v>
      </c>
      <c r="I516" s="3222" t="s">
        <v>25174</v>
      </c>
      <c r="J516" s="3222"/>
    </row>
    <row r="517" spans="1:10" ht="15.75" customHeight="1" thickBot="1">
      <c r="A517" s="3222">
        <v>510</v>
      </c>
      <c r="B517" s="3222" t="s">
        <v>25172</v>
      </c>
      <c r="C517" s="3223" t="s">
        <v>22599</v>
      </c>
      <c r="D517" s="3222" t="s">
        <v>21195</v>
      </c>
      <c r="E517" s="3222"/>
      <c r="F517" s="3222" t="s">
        <v>22877</v>
      </c>
      <c r="G517" s="3222"/>
      <c r="H517" s="3222" t="str">
        <f t="shared" si="7"/>
        <v>Drawing</v>
      </c>
      <c r="I517" s="3222" t="s">
        <v>25173</v>
      </c>
      <c r="J517" s="3222"/>
    </row>
    <row r="518" spans="1:10" ht="15.75" customHeight="1" thickBot="1">
      <c r="A518" s="3222">
        <v>511</v>
      </c>
      <c r="B518" s="3222" t="s">
        <v>25075</v>
      </c>
      <c r="C518" s="3223" t="s">
        <v>22599</v>
      </c>
      <c r="D518" s="3222" t="s">
        <v>21195</v>
      </c>
      <c r="E518" s="3222"/>
      <c r="F518" s="3222" t="s">
        <v>22877</v>
      </c>
      <c r="G518" s="3222"/>
      <c r="H518" s="3222" t="str">
        <f t="shared" si="7"/>
        <v>Drawing</v>
      </c>
      <c r="I518" s="3222" t="s">
        <v>25171</v>
      </c>
      <c r="J518" s="3222"/>
    </row>
    <row r="519" spans="1:10" ht="15.75" customHeight="1" thickBot="1">
      <c r="A519" s="3222">
        <v>512</v>
      </c>
      <c r="B519" s="3222" t="s">
        <v>25075</v>
      </c>
      <c r="C519" s="3223" t="s">
        <v>22599</v>
      </c>
      <c r="D519" s="3222" t="s">
        <v>21195</v>
      </c>
      <c r="E519" s="3222"/>
      <c r="F519" s="3222" t="s">
        <v>22877</v>
      </c>
      <c r="G519" s="3222"/>
      <c r="H519" s="3222" t="str">
        <f t="shared" si="7"/>
        <v>Drawing</v>
      </c>
      <c r="I519" s="3222" t="s">
        <v>25170</v>
      </c>
      <c r="J519" s="3222"/>
    </row>
    <row r="520" spans="1:10" ht="15.75" customHeight="1" thickBot="1">
      <c r="A520" s="3222">
        <v>513</v>
      </c>
      <c r="B520" s="3222" t="s">
        <v>25166</v>
      </c>
      <c r="C520" s="3223" t="s">
        <v>22599</v>
      </c>
      <c r="D520" s="3222" t="s">
        <v>21195</v>
      </c>
      <c r="E520" s="3222"/>
      <c r="F520" s="3222" t="s">
        <v>22877</v>
      </c>
      <c r="G520" s="3222"/>
      <c r="H520" s="3222" t="str">
        <f t="shared" ref="H520:H583" si="8">HYPERLINK("\\CAD-PC\1Data\3.Documentation\Isometric DWG MHI\" &amp; I520 &amp; ".pdf", "Drawing")</f>
        <v>Drawing</v>
      </c>
      <c r="I520" s="3222" t="s">
        <v>25169</v>
      </c>
      <c r="J520" s="3222"/>
    </row>
    <row r="521" spans="1:10" ht="15.75" customHeight="1" thickBot="1">
      <c r="A521" s="3222">
        <v>514</v>
      </c>
      <c r="B521" s="3222" t="s">
        <v>25166</v>
      </c>
      <c r="C521" s="3223" t="s">
        <v>22599</v>
      </c>
      <c r="D521" s="3222" t="s">
        <v>21195</v>
      </c>
      <c r="E521" s="3222"/>
      <c r="F521" s="3222" t="s">
        <v>22877</v>
      </c>
      <c r="G521" s="3222"/>
      <c r="H521" s="3222" t="str">
        <f t="shared" si="8"/>
        <v>Drawing</v>
      </c>
      <c r="I521" s="3222" t="s">
        <v>25168</v>
      </c>
      <c r="J521" s="3222"/>
    </row>
    <row r="522" spans="1:10" ht="15.75" customHeight="1" thickBot="1">
      <c r="A522" s="3222">
        <v>515</v>
      </c>
      <c r="B522" s="3222" t="s">
        <v>25166</v>
      </c>
      <c r="C522" s="3223" t="s">
        <v>22599</v>
      </c>
      <c r="D522" s="3222" t="s">
        <v>21195</v>
      </c>
      <c r="E522" s="3222"/>
      <c r="F522" s="3222" t="s">
        <v>22877</v>
      </c>
      <c r="G522" s="3222"/>
      <c r="H522" s="3222" t="str">
        <f t="shared" si="8"/>
        <v>Drawing</v>
      </c>
      <c r="I522" s="3222" t="s">
        <v>25167</v>
      </c>
      <c r="J522" s="3222"/>
    </row>
    <row r="523" spans="1:10" ht="15.75" customHeight="1" thickBot="1">
      <c r="A523" s="3222">
        <v>516</v>
      </c>
      <c r="B523" s="3222" t="s">
        <v>25164</v>
      </c>
      <c r="C523" s="3223" t="s">
        <v>22599</v>
      </c>
      <c r="D523" s="3222" t="s">
        <v>21195</v>
      </c>
      <c r="E523" s="3222"/>
      <c r="F523" s="3222" t="s">
        <v>22877</v>
      </c>
      <c r="G523" s="3222"/>
      <c r="H523" s="3222" t="str">
        <f t="shared" si="8"/>
        <v>Drawing</v>
      </c>
      <c r="I523" s="3222" t="s">
        <v>25165</v>
      </c>
      <c r="J523" s="3222"/>
    </row>
    <row r="524" spans="1:10" ht="15.75" customHeight="1" thickBot="1">
      <c r="A524" s="3222">
        <v>517</v>
      </c>
      <c r="B524" s="3222" t="s">
        <v>25162</v>
      </c>
      <c r="C524" s="3223" t="s">
        <v>22599</v>
      </c>
      <c r="D524" s="3222" t="s">
        <v>21195</v>
      </c>
      <c r="E524" s="3222"/>
      <c r="F524" s="3222" t="s">
        <v>22877</v>
      </c>
      <c r="G524" s="3222"/>
      <c r="H524" s="3222" t="str">
        <f t="shared" si="8"/>
        <v>Drawing</v>
      </c>
      <c r="I524" s="3222" t="s">
        <v>25163</v>
      </c>
      <c r="J524" s="3222"/>
    </row>
    <row r="525" spans="1:10" ht="15.75" customHeight="1" thickBot="1">
      <c r="A525" s="3222">
        <v>518</v>
      </c>
      <c r="B525" s="3222" t="s">
        <v>25160</v>
      </c>
      <c r="C525" s="3223" t="s">
        <v>22599</v>
      </c>
      <c r="D525" s="3222" t="s">
        <v>21195</v>
      </c>
      <c r="E525" s="3222"/>
      <c r="F525" s="3222" t="s">
        <v>22877</v>
      </c>
      <c r="G525" s="3222"/>
      <c r="H525" s="3222" t="str">
        <f t="shared" si="8"/>
        <v>Drawing</v>
      </c>
      <c r="I525" s="3222" t="s">
        <v>25161</v>
      </c>
      <c r="J525" s="3222"/>
    </row>
    <row r="526" spans="1:10" ht="15.75" customHeight="1" thickBot="1">
      <c r="A526" s="3222">
        <v>519</v>
      </c>
      <c r="B526" s="3222" t="s">
        <v>25155</v>
      </c>
      <c r="C526" s="3223" t="s">
        <v>971</v>
      </c>
      <c r="D526" s="3222" t="s">
        <v>21195</v>
      </c>
      <c r="E526" s="3222"/>
      <c r="F526" s="3222" t="s">
        <v>22877</v>
      </c>
      <c r="G526" s="3222" t="s">
        <v>22848</v>
      </c>
      <c r="H526" s="3222" t="str">
        <f t="shared" si="8"/>
        <v>Drawing</v>
      </c>
      <c r="I526" s="3222" t="s">
        <v>25159</v>
      </c>
      <c r="J526" s="3222"/>
    </row>
    <row r="527" spans="1:10" ht="15.75" customHeight="1" thickBot="1">
      <c r="A527" s="3222">
        <v>520</v>
      </c>
      <c r="B527" s="3222" t="s">
        <v>24044</v>
      </c>
      <c r="C527" s="3223" t="s">
        <v>971</v>
      </c>
      <c r="D527" s="3222" t="s">
        <v>21195</v>
      </c>
      <c r="E527" s="3222"/>
      <c r="F527" s="3222" t="s">
        <v>22877</v>
      </c>
      <c r="G527" s="3222" t="s">
        <v>22848</v>
      </c>
      <c r="H527" s="3222" t="str">
        <f t="shared" si="8"/>
        <v>Drawing</v>
      </c>
      <c r="I527" s="3222" t="s">
        <v>25158</v>
      </c>
      <c r="J527" s="3222"/>
    </row>
    <row r="528" spans="1:10" ht="15.75" customHeight="1" thickBot="1">
      <c r="A528" s="3222">
        <v>521</v>
      </c>
      <c r="B528" s="3222" t="s">
        <v>24044</v>
      </c>
      <c r="C528" s="3223" t="s">
        <v>971</v>
      </c>
      <c r="D528" s="3222" t="s">
        <v>21195</v>
      </c>
      <c r="E528" s="3222"/>
      <c r="F528" s="3222" t="s">
        <v>22877</v>
      </c>
      <c r="G528" s="3222" t="s">
        <v>22848</v>
      </c>
      <c r="H528" s="3222" t="str">
        <f t="shared" si="8"/>
        <v>Drawing</v>
      </c>
      <c r="I528" s="3222" t="s">
        <v>25157</v>
      </c>
      <c r="J528" s="3222"/>
    </row>
    <row r="529" spans="1:10" ht="15.75" customHeight="1" thickBot="1">
      <c r="A529" s="3222">
        <v>522</v>
      </c>
      <c r="B529" s="3222" t="s">
        <v>25155</v>
      </c>
      <c r="C529" s="3223" t="s">
        <v>971</v>
      </c>
      <c r="D529" s="3222" t="s">
        <v>21195</v>
      </c>
      <c r="E529" s="3222"/>
      <c r="F529" s="3222" t="s">
        <v>22877</v>
      </c>
      <c r="G529" s="3222" t="s">
        <v>22848</v>
      </c>
      <c r="H529" s="3222" t="str">
        <f t="shared" si="8"/>
        <v>Drawing</v>
      </c>
      <c r="I529" s="3222" t="s">
        <v>25156</v>
      </c>
      <c r="J529" s="3222"/>
    </row>
    <row r="530" spans="1:10" ht="15.75" customHeight="1" thickBot="1">
      <c r="A530" s="3222">
        <v>523</v>
      </c>
      <c r="B530" s="3222" t="s">
        <v>25153</v>
      </c>
      <c r="C530" s="3223" t="s">
        <v>22599</v>
      </c>
      <c r="D530" s="3222" t="s">
        <v>21195</v>
      </c>
      <c r="E530" s="3222"/>
      <c r="F530" s="3222" t="s">
        <v>22877</v>
      </c>
      <c r="G530" s="3222"/>
      <c r="H530" s="3222" t="str">
        <f t="shared" si="8"/>
        <v>Drawing</v>
      </c>
      <c r="I530" s="3222" t="s">
        <v>25154</v>
      </c>
      <c r="J530" s="3222"/>
    </row>
    <row r="531" spans="1:10" ht="15.75" customHeight="1" thickBot="1">
      <c r="A531" s="3222">
        <v>524</v>
      </c>
      <c r="B531" s="3222" t="s">
        <v>25150</v>
      </c>
      <c r="C531" s="3223" t="s">
        <v>22599</v>
      </c>
      <c r="D531" s="3222" t="s">
        <v>21195</v>
      </c>
      <c r="E531" s="3222"/>
      <c r="F531" s="3222" t="s">
        <v>22877</v>
      </c>
      <c r="G531" s="3222" t="s">
        <v>22848</v>
      </c>
      <c r="H531" s="3222" t="str">
        <f t="shared" si="8"/>
        <v>Drawing</v>
      </c>
      <c r="I531" s="3222" t="s">
        <v>25152</v>
      </c>
      <c r="J531" s="3222"/>
    </row>
    <row r="532" spans="1:10" ht="15.75" customHeight="1" thickBot="1">
      <c r="A532" s="3222">
        <v>525</v>
      </c>
      <c r="B532" s="3222" t="s">
        <v>25150</v>
      </c>
      <c r="C532" s="3223" t="s">
        <v>22599</v>
      </c>
      <c r="D532" s="3222" t="s">
        <v>21195</v>
      </c>
      <c r="E532" s="3222"/>
      <c r="F532" s="3222" t="s">
        <v>22877</v>
      </c>
      <c r="G532" s="3222" t="s">
        <v>22848</v>
      </c>
      <c r="H532" s="3222" t="str">
        <f t="shared" si="8"/>
        <v>Drawing</v>
      </c>
      <c r="I532" s="3222" t="s">
        <v>25151</v>
      </c>
      <c r="J532" s="3222"/>
    </row>
    <row r="533" spans="1:10" ht="15.75" customHeight="1" thickBot="1">
      <c r="A533" s="3222">
        <v>526</v>
      </c>
      <c r="B533" s="3222" t="s">
        <v>25148</v>
      </c>
      <c r="C533" s="3223" t="s">
        <v>22596</v>
      </c>
      <c r="D533" s="3222" t="s">
        <v>21195</v>
      </c>
      <c r="E533" s="3222"/>
      <c r="F533" s="3222" t="s">
        <v>22877</v>
      </c>
      <c r="G533" s="3222"/>
      <c r="H533" s="3222" t="str">
        <f t="shared" si="8"/>
        <v>Drawing</v>
      </c>
      <c r="I533" s="3222" t="s">
        <v>25149</v>
      </c>
      <c r="J533" s="3222"/>
    </row>
    <row r="534" spans="1:10" ht="15.75" customHeight="1" thickBot="1">
      <c r="A534" s="3222">
        <v>527</v>
      </c>
      <c r="B534" s="3222" t="s">
        <v>25146</v>
      </c>
      <c r="C534" s="3223" t="s">
        <v>971</v>
      </c>
      <c r="D534" s="3222" t="s">
        <v>21195</v>
      </c>
      <c r="E534" s="3222"/>
      <c r="F534" s="3222" t="s">
        <v>22877</v>
      </c>
      <c r="G534" s="3222"/>
      <c r="H534" s="3222" t="str">
        <f t="shared" si="8"/>
        <v>Drawing</v>
      </c>
      <c r="I534" s="3222" t="s">
        <v>25147</v>
      </c>
      <c r="J534" s="3222"/>
    </row>
    <row r="535" spans="1:10" ht="15.75" customHeight="1" thickBot="1">
      <c r="A535" s="3222">
        <v>528</v>
      </c>
      <c r="B535" s="3222" t="s">
        <v>25144</v>
      </c>
      <c r="C535" s="3223" t="s">
        <v>971</v>
      </c>
      <c r="D535" s="3222" t="s">
        <v>21195</v>
      </c>
      <c r="E535" s="3222"/>
      <c r="F535" s="3222" t="s">
        <v>22877</v>
      </c>
      <c r="G535" s="3222"/>
      <c r="H535" s="3222" t="str">
        <f t="shared" si="8"/>
        <v>Drawing</v>
      </c>
      <c r="I535" s="3222" t="s">
        <v>25145</v>
      </c>
      <c r="J535" s="3222"/>
    </row>
    <row r="536" spans="1:10" ht="15.75" customHeight="1" thickBot="1">
      <c r="A536" s="3222">
        <v>529</v>
      </c>
      <c r="B536" s="3222" t="s">
        <v>25029</v>
      </c>
      <c r="C536" s="3223" t="s">
        <v>22596</v>
      </c>
      <c r="D536" s="3222" t="s">
        <v>21195</v>
      </c>
      <c r="E536" s="3222"/>
      <c r="F536" s="3222" t="s">
        <v>22877</v>
      </c>
      <c r="G536" s="3222"/>
      <c r="H536" s="3222" t="str">
        <f t="shared" si="8"/>
        <v>Drawing</v>
      </c>
      <c r="I536" s="3222" t="s">
        <v>25143</v>
      </c>
      <c r="J536" s="3222"/>
    </row>
    <row r="537" spans="1:10" ht="15.75" customHeight="1" thickBot="1">
      <c r="A537" s="3222">
        <v>530</v>
      </c>
      <c r="B537" s="3222" t="s">
        <v>25141</v>
      </c>
      <c r="C537" s="3223" t="s">
        <v>22596</v>
      </c>
      <c r="D537" s="3222" t="s">
        <v>21195</v>
      </c>
      <c r="E537" s="3222"/>
      <c r="F537" s="3222" t="s">
        <v>6255</v>
      </c>
      <c r="G537" s="3222"/>
      <c r="H537" s="3222" t="str">
        <f t="shared" si="8"/>
        <v>Drawing</v>
      </c>
      <c r="I537" s="3222" t="s">
        <v>25142</v>
      </c>
      <c r="J537" s="3222"/>
    </row>
    <row r="538" spans="1:10" ht="15.75" customHeight="1" thickBot="1">
      <c r="A538" s="3222">
        <v>531</v>
      </c>
      <c r="B538" s="3222" t="s">
        <v>25139</v>
      </c>
      <c r="C538" s="3223" t="s">
        <v>971</v>
      </c>
      <c r="D538" s="3222" t="s">
        <v>21195</v>
      </c>
      <c r="E538" s="3222"/>
      <c r="F538" s="3222" t="s">
        <v>6255</v>
      </c>
      <c r="G538" s="3222"/>
      <c r="H538" s="3222" t="str">
        <f t="shared" si="8"/>
        <v>Drawing</v>
      </c>
      <c r="I538" s="3222" t="s">
        <v>25140</v>
      </c>
      <c r="J538" s="3222"/>
    </row>
    <row r="539" spans="1:10" ht="15.75" customHeight="1" thickBot="1">
      <c r="A539" s="3222">
        <v>532</v>
      </c>
      <c r="B539" s="3222" t="s">
        <v>24140</v>
      </c>
      <c r="C539" s="3223" t="s">
        <v>971</v>
      </c>
      <c r="D539" s="3222" t="s">
        <v>21195</v>
      </c>
      <c r="E539" s="3222"/>
      <c r="F539" s="3222" t="s">
        <v>6255</v>
      </c>
      <c r="G539" s="3222"/>
      <c r="H539" s="3222" t="str">
        <f t="shared" si="8"/>
        <v>Drawing</v>
      </c>
      <c r="I539" s="3222" t="s">
        <v>25138</v>
      </c>
      <c r="J539" s="3222"/>
    </row>
    <row r="540" spans="1:10" ht="15.75" customHeight="1" thickBot="1">
      <c r="A540" s="3222">
        <v>533</v>
      </c>
      <c r="B540" s="3222" t="s">
        <v>24140</v>
      </c>
      <c r="C540" s="3223" t="s">
        <v>971</v>
      </c>
      <c r="D540" s="3222" t="s">
        <v>21195</v>
      </c>
      <c r="E540" s="3222"/>
      <c r="F540" s="3222" t="s">
        <v>6255</v>
      </c>
      <c r="G540" s="3222"/>
      <c r="H540" s="3222" t="str">
        <f t="shared" si="8"/>
        <v>Drawing</v>
      </c>
      <c r="I540" s="3222" t="s">
        <v>25137</v>
      </c>
      <c r="J540" s="3222"/>
    </row>
    <row r="541" spans="1:10" ht="15.75" customHeight="1" thickBot="1">
      <c r="A541" s="3222">
        <v>534</v>
      </c>
      <c r="B541" s="3222" t="s">
        <v>24140</v>
      </c>
      <c r="C541" s="3223" t="s">
        <v>971</v>
      </c>
      <c r="D541" s="3222" t="s">
        <v>21195</v>
      </c>
      <c r="E541" s="3222"/>
      <c r="F541" s="3222" t="s">
        <v>6255</v>
      </c>
      <c r="G541" s="3222"/>
      <c r="H541" s="3222" t="str">
        <f t="shared" si="8"/>
        <v>Drawing</v>
      </c>
      <c r="I541" s="3222" t="s">
        <v>25136</v>
      </c>
      <c r="J541" s="3222"/>
    </row>
    <row r="542" spans="1:10" ht="15.75" customHeight="1" thickBot="1">
      <c r="A542" s="3222">
        <v>535</v>
      </c>
      <c r="B542" s="3222" t="s">
        <v>25025</v>
      </c>
      <c r="C542" s="3223" t="s">
        <v>971</v>
      </c>
      <c r="D542" s="3222" t="s">
        <v>21195</v>
      </c>
      <c r="E542" s="3222"/>
      <c r="F542" s="3222" t="s">
        <v>22877</v>
      </c>
      <c r="G542" s="3222"/>
      <c r="H542" s="3222" t="str">
        <f t="shared" si="8"/>
        <v>Drawing</v>
      </c>
      <c r="I542" s="3222" t="s">
        <v>25135</v>
      </c>
      <c r="J542" s="3222"/>
    </row>
    <row r="543" spans="1:10" ht="15.75" customHeight="1" thickBot="1">
      <c r="A543" s="3222">
        <v>536</v>
      </c>
      <c r="B543" s="3222" t="s">
        <v>25133</v>
      </c>
      <c r="C543" s="3223" t="s">
        <v>22599</v>
      </c>
      <c r="D543" s="3222" t="s">
        <v>21195</v>
      </c>
      <c r="E543" s="3222"/>
      <c r="F543" s="3222" t="s">
        <v>22877</v>
      </c>
      <c r="G543" s="3222"/>
      <c r="H543" s="3222" t="str">
        <f t="shared" si="8"/>
        <v>Drawing</v>
      </c>
      <c r="I543" s="3222" t="s">
        <v>25134</v>
      </c>
      <c r="J543" s="3222"/>
    </row>
    <row r="544" spans="1:10" ht="15.75" customHeight="1" thickBot="1">
      <c r="A544" s="3222">
        <v>537</v>
      </c>
      <c r="B544" s="3222" t="s">
        <v>25131</v>
      </c>
      <c r="C544" s="3223" t="s">
        <v>22596</v>
      </c>
      <c r="D544" s="3222" t="s">
        <v>21195</v>
      </c>
      <c r="E544" s="3222"/>
      <c r="F544" s="3222" t="s">
        <v>22877</v>
      </c>
      <c r="G544" s="3222"/>
      <c r="H544" s="3222" t="str">
        <f t="shared" si="8"/>
        <v>Drawing</v>
      </c>
      <c r="I544" s="3222" t="s">
        <v>25132</v>
      </c>
      <c r="J544" s="3222"/>
    </row>
    <row r="545" spans="1:10" ht="15.75" customHeight="1" thickBot="1">
      <c r="A545" s="3222">
        <v>538</v>
      </c>
      <c r="B545" s="3222" t="s">
        <v>25129</v>
      </c>
      <c r="C545" s="3223" t="s">
        <v>22596</v>
      </c>
      <c r="D545" s="3222" t="s">
        <v>21195</v>
      </c>
      <c r="E545" s="3222"/>
      <c r="F545" s="3222" t="s">
        <v>22877</v>
      </c>
      <c r="G545" s="3222" t="s">
        <v>22848</v>
      </c>
      <c r="H545" s="3222" t="str">
        <f t="shared" si="8"/>
        <v>Drawing</v>
      </c>
      <c r="I545" s="3222" t="s">
        <v>25130</v>
      </c>
      <c r="J545" s="3222"/>
    </row>
    <row r="546" spans="1:10" ht="15.75" customHeight="1" thickBot="1">
      <c r="A546" s="3222">
        <v>539</v>
      </c>
      <c r="B546" s="3222" t="s">
        <v>25127</v>
      </c>
      <c r="C546" s="3223" t="s">
        <v>22596</v>
      </c>
      <c r="D546" s="3222" t="s">
        <v>21195</v>
      </c>
      <c r="E546" s="3222"/>
      <c r="F546" s="3222" t="s">
        <v>22877</v>
      </c>
      <c r="G546" s="3222" t="s">
        <v>22848</v>
      </c>
      <c r="H546" s="3222" t="str">
        <f t="shared" si="8"/>
        <v>Drawing</v>
      </c>
      <c r="I546" s="3222" t="s">
        <v>25128</v>
      </c>
      <c r="J546" s="3222"/>
    </row>
    <row r="547" spans="1:10" ht="15.75" customHeight="1" thickBot="1">
      <c r="A547" s="3222">
        <v>540</v>
      </c>
      <c r="B547" s="3222" t="s">
        <v>25125</v>
      </c>
      <c r="C547" s="3223" t="s">
        <v>22596</v>
      </c>
      <c r="D547" s="3222" t="s">
        <v>21195</v>
      </c>
      <c r="E547" s="3222"/>
      <c r="F547" s="3222" t="s">
        <v>22877</v>
      </c>
      <c r="G547" s="3222" t="s">
        <v>22848</v>
      </c>
      <c r="H547" s="3222" t="str">
        <f t="shared" si="8"/>
        <v>Drawing</v>
      </c>
      <c r="I547" s="3222" t="s">
        <v>25126</v>
      </c>
      <c r="J547" s="3222"/>
    </row>
    <row r="548" spans="1:10" ht="15.75" customHeight="1" thickBot="1">
      <c r="A548" s="3222">
        <v>541</v>
      </c>
      <c r="B548" s="3222" t="s">
        <v>25022</v>
      </c>
      <c r="C548" s="3223" t="s">
        <v>22599</v>
      </c>
      <c r="D548" s="3222" t="s">
        <v>21195</v>
      </c>
      <c r="E548" s="3222"/>
      <c r="F548" s="3222" t="s">
        <v>22877</v>
      </c>
      <c r="G548" s="3222" t="s">
        <v>23041</v>
      </c>
      <c r="H548" s="3222" t="str">
        <f t="shared" si="8"/>
        <v>Drawing</v>
      </c>
      <c r="I548" s="3222" t="s">
        <v>25124</v>
      </c>
      <c r="J548" s="3222"/>
    </row>
    <row r="549" spans="1:10" ht="15.75" customHeight="1" thickBot="1">
      <c r="A549" s="3222">
        <v>542</v>
      </c>
      <c r="B549" s="3222" t="s">
        <v>25122</v>
      </c>
      <c r="C549" s="3223" t="s">
        <v>22596</v>
      </c>
      <c r="D549" s="3222" t="s">
        <v>22852</v>
      </c>
      <c r="E549" s="3222" t="s">
        <v>4660</v>
      </c>
      <c r="F549" s="3222" t="s">
        <v>6255</v>
      </c>
      <c r="G549" s="3222"/>
      <c r="H549" s="3222" t="str">
        <f t="shared" si="8"/>
        <v>Drawing</v>
      </c>
      <c r="I549" s="3222" t="s">
        <v>25123</v>
      </c>
      <c r="J549" s="3222"/>
    </row>
    <row r="550" spans="1:10" ht="15.75" customHeight="1" thickBot="1">
      <c r="A550" s="3222">
        <v>543</v>
      </c>
      <c r="B550" s="3222" t="s">
        <v>25120</v>
      </c>
      <c r="C550" s="3223" t="s">
        <v>22599</v>
      </c>
      <c r="D550" s="3222" t="s">
        <v>22852</v>
      </c>
      <c r="E550" s="3222" t="s">
        <v>4660</v>
      </c>
      <c r="F550" s="3222" t="s">
        <v>6255</v>
      </c>
      <c r="G550" s="3222"/>
      <c r="H550" s="3222" t="str">
        <f t="shared" si="8"/>
        <v>Drawing</v>
      </c>
      <c r="I550" s="3222" t="s">
        <v>25121</v>
      </c>
      <c r="J550" s="3222"/>
    </row>
    <row r="551" spans="1:10" ht="15.75" customHeight="1" thickBot="1">
      <c r="A551" s="3222">
        <v>544</v>
      </c>
      <c r="B551" s="3222" t="s">
        <v>25118</v>
      </c>
      <c r="C551" s="3223" t="s">
        <v>22599</v>
      </c>
      <c r="D551" s="3222" t="s">
        <v>22852</v>
      </c>
      <c r="E551" s="3222" t="s">
        <v>4660</v>
      </c>
      <c r="F551" s="3222" t="s">
        <v>6255</v>
      </c>
      <c r="G551" s="3222"/>
      <c r="H551" s="3222" t="str">
        <f t="shared" si="8"/>
        <v>Drawing</v>
      </c>
      <c r="I551" s="3222" t="s">
        <v>25119</v>
      </c>
      <c r="J551" s="3222"/>
    </row>
    <row r="552" spans="1:10" ht="15.75" customHeight="1" thickBot="1">
      <c r="A552" s="3222">
        <v>545</v>
      </c>
      <c r="B552" s="3222" t="s">
        <v>25116</v>
      </c>
      <c r="C552" s="3223" t="s">
        <v>22596</v>
      </c>
      <c r="D552" s="3222" t="s">
        <v>22852</v>
      </c>
      <c r="E552" s="3222" t="s">
        <v>4660</v>
      </c>
      <c r="F552" s="3222" t="s">
        <v>6255</v>
      </c>
      <c r="G552" s="3222"/>
      <c r="H552" s="3222" t="str">
        <f t="shared" si="8"/>
        <v>Drawing</v>
      </c>
      <c r="I552" s="3222" t="s">
        <v>25117</v>
      </c>
      <c r="J552" s="3222"/>
    </row>
    <row r="553" spans="1:10" ht="15.75" customHeight="1" thickBot="1">
      <c r="A553" s="3222">
        <v>546</v>
      </c>
      <c r="B553" s="3222" t="s">
        <v>25114</v>
      </c>
      <c r="C553" s="3223" t="s">
        <v>22596</v>
      </c>
      <c r="D553" s="3222"/>
      <c r="E553" s="3222"/>
      <c r="F553" s="3222" t="s">
        <v>6255</v>
      </c>
      <c r="G553" s="3222"/>
      <c r="H553" s="3222" t="str">
        <f t="shared" si="8"/>
        <v>Drawing</v>
      </c>
      <c r="I553" s="3222" t="s">
        <v>25115</v>
      </c>
      <c r="J553" s="3222"/>
    </row>
    <row r="554" spans="1:10" ht="15.75" customHeight="1" thickBot="1">
      <c r="A554" s="3222">
        <v>547</v>
      </c>
      <c r="B554" s="3222" t="s">
        <v>25112</v>
      </c>
      <c r="C554" s="3223" t="s">
        <v>22596</v>
      </c>
      <c r="D554" s="3222" t="s">
        <v>24117</v>
      </c>
      <c r="E554" s="3222" t="s">
        <v>4660</v>
      </c>
      <c r="F554" s="3222" t="s">
        <v>6255</v>
      </c>
      <c r="G554" s="3222"/>
      <c r="H554" s="3222" t="str">
        <f t="shared" si="8"/>
        <v>Drawing</v>
      </c>
      <c r="I554" s="3222" t="s">
        <v>25113</v>
      </c>
      <c r="J554" s="3222"/>
    </row>
    <row r="555" spans="1:10" ht="15.75" customHeight="1" thickBot="1">
      <c r="A555" s="3222">
        <v>548</v>
      </c>
      <c r="B555" s="3222" t="s">
        <v>24118</v>
      </c>
      <c r="C555" s="3223" t="s">
        <v>971</v>
      </c>
      <c r="D555" s="3222" t="s">
        <v>24117</v>
      </c>
      <c r="E555" s="3222" t="s">
        <v>4660</v>
      </c>
      <c r="F555" s="3222" t="s">
        <v>6255</v>
      </c>
      <c r="G555" s="3222"/>
      <c r="H555" s="3222" t="str">
        <f t="shared" si="8"/>
        <v>Drawing</v>
      </c>
      <c r="I555" s="3222" t="s">
        <v>25111</v>
      </c>
      <c r="J555" s="3222"/>
    </row>
    <row r="556" spans="1:10" ht="15.75" customHeight="1" thickBot="1">
      <c r="A556" s="3222">
        <v>549</v>
      </c>
      <c r="B556" s="3222" t="s">
        <v>25109</v>
      </c>
      <c r="C556" s="3223" t="s">
        <v>22596</v>
      </c>
      <c r="D556" s="3222" t="s">
        <v>24117</v>
      </c>
      <c r="E556" s="3222" t="s">
        <v>4660</v>
      </c>
      <c r="F556" s="3222" t="s">
        <v>6255</v>
      </c>
      <c r="G556" s="3222"/>
      <c r="H556" s="3222" t="str">
        <f t="shared" si="8"/>
        <v>Drawing</v>
      </c>
      <c r="I556" s="3222" t="s">
        <v>25110</v>
      </c>
      <c r="J556" s="3222"/>
    </row>
    <row r="557" spans="1:10" ht="15.75" customHeight="1" thickBot="1">
      <c r="A557" s="3222">
        <v>550</v>
      </c>
      <c r="B557" s="3222" t="s">
        <v>25107</v>
      </c>
      <c r="C557" s="3223" t="s">
        <v>22596</v>
      </c>
      <c r="D557" s="3222" t="s">
        <v>24117</v>
      </c>
      <c r="E557" s="3222" t="s">
        <v>4660</v>
      </c>
      <c r="F557" s="3222" t="s">
        <v>6255</v>
      </c>
      <c r="G557" s="3222"/>
      <c r="H557" s="3222" t="str">
        <f t="shared" si="8"/>
        <v>Drawing</v>
      </c>
      <c r="I557" s="3222" t="s">
        <v>25108</v>
      </c>
      <c r="J557" s="3222"/>
    </row>
    <row r="558" spans="1:10" ht="15.75" customHeight="1" thickBot="1">
      <c r="A558" s="3222">
        <v>551</v>
      </c>
      <c r="B558" s="3222" t="s">
        <v>25105</v>
      </c>
      <c r="C558" s="3223" t="s">
        <v>22596</v>
      </c>
      <c r="D558" s="3222" t="s">
        <v>24117</v>
      </c>
      <c r="E558" s="3222" t="s">
        <v>4660</v>
      </c>
      <c r="F558" s="3222" t="s">
        <v>6255</v>
      </c>
      <c r="G558" s="3222"/>
      <c r="H558" s="3222" t="str">
        <f t="shared" si="8"/>
        <v>Drawing</v>
      </c>
      <c r="I558" s="3222" t="s">
        <v>25106</v>
      </c>
      <c r="J558" s="3222"/>
    </row>
    <row r="559" spans="1:10" ht="15.75" customHeight="1" thickBot="1">
      <c r="A559" s="3222">
        <v>552</v>
      </c>
      <c r="B559" s="3222" t="s">
        <v>25103</v>
      </c>
      <c r="C559" s="3223" t="s">
        <v>22596</v>
      </c>
      <c r="D559" s="3222" t="s">
        <v>23565</v>
      </c>
      <c r="E559" s="3222" t="s">
        <v>4660</v>
      </c>
      <c r="F559" s="3222" t="s">
        <v>6255</v>
      </c>
      <c r="G559" s="3222"/>
      <c r="H559" s="3222" t="str">
        <f t="shared" si="8"/>
        <v>Drawing</v>
      </c>
      <c r="I559" s="3222" t="s">
        <v>25104</v>
      </c>
      <c r="J559" s="3222"/>
    </row>
    <row r="560" spans="1:10" ht="15.75" customHeight="1" thickBot="1">
      <c r="A560" s="3222">
        <v>553</v>
      </c>
      <c r="B560" s="3222" t="s">
        <v>25101</v>
      </c>
      <c r="C560" s="3223" t="s">
        <v>22599</v>
      </c>
      <c r="D560" s="3222" t="s">
        <v>25100</v>
      </c>
      <c r="E560" s="3222" t="s">
        <v>24032</v>
      </c>
      <c r="F560" s="3222" t="s">
        <v>22877</v>
      </c>
      <c r="G560" s="3222"/>
      <c r="H560" s="3222" t="str">
        <f t="shared" si="8"/>
        <v>Drawing</v>
      </c>
      <c r="I560" s="3222" t="s">
        <v>25102</v>
      </c>
      <c r="J560" s="3222"/>
    </row>
    <row r="561" spans="1:10" ht="15.75" customHeight="1" thickBot="1">
      <c r="A561" s="3222">
        <v>554</v>
      </c>
      <c r="B561" s="3222" t="s">
        <v>25098</v>
      </c>
      <c r="C561" s="3223" t="s">
        <v>22596</v>
      </c>
      <c r="D561" s="3222" t="s">
        <v>23801</v>
      </c>
      <c r="E561" s="3222" t="s">
        <v>4660</v>
      </c>
      <c r="F561" s="3222" t="s">
        <v>6255</v>
      </c>
      <c r="G561" s="3222"/>
      <c r="H561" s="3222" t="str">
        <f t="shared" si="8"/>
        <v>Drawing</v>
      </c>
      <c r="I561" s="3222" t="s">
        <v>25099</v>
      </c>
      <c r="J561" s="3222"/>
    </row>
    <row r="562" spans="1:10" ht="15.75" customHeight="1" thickBot="1">
      <c r="A562" s="3222">
        <v>555</v>
      </c>
      <c r="B562" s="3222" t="s">
        <v>25096</v>
      </c>
      <c r="C562" s="3223" t="s">
        <v>971</v>
      </c>
      <c r="D562" s="3222" t="s">
        <v>25095</v>
      </c>
      <c r="E562" s="3222" t="s">
        <v>24130</v>
      </c>
      <c r="F562" s="3222" t="s">
        <v>6255</v>
      </c>
      <c r="G562" s="3222"/>
      <c r="H562" s="3222" t="str">
        <f t="shared" si="8"/>
        <v>Drawing</v>
      </c>
      <c r="I562" s="3222" t="s">
        <v>25097</v>
      </c>
      <c r="J562" s="3222"/>
    </row>
    <row r="563" spans="1:10" ht="15.75" customHeight="1" thickBot="1">
      <c r="A563" s="3222">
        <v>556</v>
      </c>
      <c r="B563" s="3222" t="s">
        <v>25093</v>
      </c>
      <c r="C563" s="3223" t="s">
        <v>22599</v>
      </c>
      <c r="D563" s="3222" t="s">
        <v>25092</v>
      </c>
      <c r="E563" s="3222" t="s">
        <v>24130</v>
      </c>
      <c r="F563" s="3222" t="s">
        <v>6255</v>
      </c>
      <c r="G563" s="3222"/>
      <c r="H563" s="3222" t="str">
        <f t="shared" si="8"/>
        <v>Drawing</v>
      </c>
      <c r="I563" s="3222" t="s">
        <v>25094</v>
      </c>
      <c r="J563" s="3222"/>
    </row>
    <row r="564" spans="1:10" ht="15.75" customHeight="1" thickBot="1">
      <c r="A564" s="3222">
        <v>557</v>
      </c>
      <c r="B564" s="3222" t="s">
        <v>25027</v>
      </c>
      <c r="C564" s="3223" t="s">
        <v>22599</v>
      </c>
      <c r="D564" s="3222" t="s">
        <v>21195</v>
      </c>
      <c r="E564" s="3222"/>
      <c r="F564" s="3222" t="s">
        <v>22877</v>
      </c>
      <c r="G564" s="3222"/>
      <c r="H564" s="3222" t="str">
        <f t="shared" si="8"/>
        <v>Drawing</v>
      </c>
      <c r="I564" s="3222" t="s">
        <v>25091</v>
      </c>
      <c r="J564" s="3222"/>
    </row>
    <row r="565" spans="1:10" ht="15.75" customHeight="1" thickBot="1">
      <c r="A565" s="3222">
        <v>558</v>
      </c>
      <c r="B565" s="3222" t="s">
        <v>24454</v>
      </c>
      <c r="C565" s="3223" t="s">
        <v>971</v>
      </c>
      <c r="D565" s="3222" t="s">
        <v>21195</v>
      </c>
      <c r="E565" s="3222"/>
      <c r="F565" s="3222" t="s">
        <v>22877</v>
      </c>
      <c r="G565" s="3222"/>
      <c r="H565" s="3222" t="str">
        <f t="shared" si="8"/>
        <v>Drawing</v>
      </c>
      <c r="I565" s="3222" t="s">
        <v>25090</v>
      </c>
      <c r="J565" s="3222"/>
    </row>
    <row r="566" spans="1:10" ht="15.75" customHeight="1" thickBot="1">
      <c r="A566" s="3222">
        <v>559</v>
      </c>
      <c r="B566" s="3222" t="s">
        <v>24468</v>
      </c>
      <c r="C566" s="3223" t="s">
        <v>971</v>
      </c>
      <c r="D566" s="3222" t="s">
        <v>21195</v>
      </c>
      <c r="E566" s="3222"/>
      <c r="F566" s="3222" t="s">
        <v>22877</v>
      </c>
      <c r="G566" s="3222"/>
      <c r="H566" s="3222" t="str">
        <f t="shared" si="8"/>
        <v>Drawing</v>
      </c>
      <c r="I566" s="3222" t="s">
        <v>25089</v>
      </c>
      <c r="J566" s="3222"/>
    </row>
    <row r="567" spans="1:10" ht="15.75" customHeight="1" thickBot="1">
      <c r="A567" s="3222">
        <v>560</v>
      </c>
      <c r="B567" s="3222" t="s">
        <v>25087</v>
      </c>
      <c r="C567" s="3223" t="s">
        <v>22596</v>
      </c>
      <c r="D567" s="3222" t="s">
        <v>21195</v>
      </c>
      <c r="E567" s="3222"/>
      <c r="F567" s="3222" t="s">
        <v>22877</v>
      </c>
      <c r="G567" s="3222"/>
      <c r="H567" s="3222" t="str">
        <f t="shared" si="8"/>
        <v>Drawing</v>
      </c>
      <c r="I567" s="3222" t="s">
        <v>25088</v>
      </c>
      <c r="J567" s="3222"/>
    </row>
    <row r="568" spans="1:10" ht="15.75" customHeight="1" thickBot="1">
      <c r="A568" s="3222">
        <v>561</v>
      </c>
      <c r="B568" s="3222" t="s">
        <v>25029</v>
      </c>
      <c r="C568" s="3223" t="s">
        <v>22596</v>
      </c>
      <c r="D568" s="3222" t="s">
        <v>21195</v>
      </c>
      <c r="E568" s="3222"/>
      <c r="F568" s="3222" t="s">
        <v>22877</v>
      </c>
      <c r="G568" s="3222"/>
      <c r="H568" s="3222" t="str">
        <f t="shared" si="8"/>
        <v>Drawing</v>
      </c>
      <c r="I568" s="3222" t="s">
        <v>25086</v>
      </c>
      <c r="J568" s="3222"/>
    </row>
    <row r="569" spans="1:10" ht="15.75" customHeight="1" thickBot="1">
      <c r="A569" s="3222">
        <v>562</v>
      </c>
      <c r="B569" s="3222" t="s">
        <v>25022</v>
      </c>
      <c r="C569" s="3223" t="s">
        <v>22599</v>
      </c>
      <c r="D569" s="3222" t="s">
        <v>21195</v>
      </c>
      <c r="E569" s="3222"/>
      <c r="F569" s="3222" t="s">
        <v>22877</v>
      </c>
      <c r="G569" s="3222" t="s">
        <v>23041</v>
      </c>
      <c r="H569" s="3222" t="str">
        <f t="shared" si="8"/>
        <v>Drawing</v>
      </c>
      <c r="I569" s="3222" t="s">
        <v>25085</v>
      </c>
      <c r="J569" s="3222"/>
    </row>
    <row r="570" spans="1:10" ht="15.75" customHeight="1" thickBot="1">
      <c r="A570" s="3222">
        <v>563</v>
      </c>
      <c r="B570" s="3222" t="s">
        <v>24138</v>
      </c>
      <c r="C570" s="3223" t="s">
        <v>22599</v>
      </c>
      <c r="D570" s="3222" t="s">
        <v>21195</v>
      </c>
      <c r="E570" s="3222"/>
      <c r="F570" s="3222" t="s">
        <v>22877</v>
      </c>
      <c r="G570" s="3222"/>
      <c r="H570" s="3222" t="str">
        <f t="shared" si="8"/>
        <v>Drawing</v>
      </c>
      <c r="I570" s="3222" t="s">
        <v>25084</v>
      </c>
      <c r="J570" s="3222"/>
    </row>
    <row r="571" spans="1:10" ht="15.75" customHeight="1" thickBot="1">
      <c r="A571" s="3222">
        <v>564</v>
      </c>
      <c r="B571" s="3222" t="s">
        <v>24497</v>
      </c>
      <c r="C571" s="3223" t="s">
        <v>22596</v>
      </c>
      <c r="D571" s="3222" t="s">
        <v>21195</v>
      </c>
      <c r="E571" s="3222"/>
      <c r="F571" s="3222" t="s">
        <v>22877</v>
      </c>
      <c r="G571" s="3222"/>
      <c r="H571" s="3222" t="str">
        <f t="shared" si="8"/>
        <v>Drawing</v>
      </c>
      <c r="I571" s="3222" t="s">
        <v>25083</v>
      </c>
      <c r="J571" s="3222"/>
    </row>
    <row r="572" spans="1:10" ht="15.75" customHeight="1" thickBot="1">
      <c r="A572" s="3222">
        <v>565</v>
      </c>
      <c r="B572" s="3222" t="s">
        <v>25081</v>
      </c>
      <c r="C572" s="3223" t="s">
        <v>22599</v>
      </c>
      <c r="D572" s="3222" t="s">
        <v>21195</v>
      </c>
      <c r="E572" s="3222"/>
      <c r="F572" s="3222" t="s">
        <v>22877</v>
      </c>
      <c r="G572" s="3222" t="s">
        <v>23041</v>
      </c>
      <c r="H572" s="3222" t="str">
        <f t="shared" si="8"/>
        <v>Drawing</v>
      </c>
      <c r="I572" s="3222" t="s">
        <v>25082</v>
      </c>
      <c r="J572" s="3222"/>
    </row>
    <row r="573" spans="1:10" ht="15.75" customHeight="1" thickBot="1">
      <c r="A573" s="3222">
        <v>566</v>
      </c>
      <c r="B573" s="3222" t="s">
        <v>24545</v>
      </c>
      <c r="C573" s="3223" t="s">
        <v>22599</v>
      </c>
      <c r="D573" s="3222" t="s">
        <v>21195</v>
      </c>
      <c r="E573" s="3222"/>
      <c r="F573" s="3222" t="s">
        <v>22877</v>
      </c>
      <c r="G573" s="3222" t="s">
        <v>23041</v>
      </c>
      <c r="H573" s="3222" t="str">
        <f t="shared" si="8"/>
        <v>Drawing</v>
      </c>
      <c r="I573" s="3222" t="s">
        <v>25080</v>
      </c>
      <c r="J573" s="3222"/>
    </row>
    <row r="574" spans="1:10" ht="15.75" customHeight="1" thickBot="1">
      <c r="A574" s="3222">
        <v>567</v>
      </c>
      <c r="B574" s="3222" t="s">
        <v>24499</v>
      </c>
      <c r="C574" s="3223" t="s">
        <v>971</v>
      </c>
      <c r="D574" s="3222" t="s">
        <v>21195</v>
      </c>
      <c r="E574" s="3222"/>
      <c r="F574" s="3222" t="s">
        <v>22877</v>
      </c>
      <c r="G574" s="3222" t="s">
        <v>23041</v>
      </c>
      <c r="H574" s="3222" t="str">
        <f t="shared" si="8"/>
        <v>Drawing</v>
      </c>
      <c r="I574" s="3222" t="s">
        <v>25079</v>
      </c>
      <c r="J574" s="3222"/>
    </row>
    <row r="575" spans="1:10" ht="15.75" customHeight="1" thickBot="1">
      <c r="A575" s="3222">
        <v>568</v>
      </c>
      <c r="B575" s="3222" t="s">
        <v>25077</v>
      </c>
      <c r="C575" s="3223" t="s">
        <v>22599</v>
      </c>
      <c r="D575" s="3222" t="s">
        <v>21195</v>
      </c>
      <c r="E575" s="3222"/>
      <c r="F575" s="3222" t="s">
        <v>22877</v>
      </c>
      <c r="G575" s="3222"/>
      <c r="H575" s="3222" t="str">
        <f t="shared" si="8"/>
        <v>Drawing</v>
      </c>
      <c r="I575" s="3222" t="s">
        <v>25078</v>
      </c>
      <c r="J575" s="3222"/>
    </row>
    <row r="576" spans="1:10" ht="15.75" customHeight="1" thickBot="1">
      <c r="A576" s="3222">
        <v>569</v>
      </c>
      <c r="B576" s="3222" t="s">
        <v>25075</v>
      </c>
      <c r="C576" s="3223" t="s">
        <v>22599</v>
      </c>
      <c r="D576" s="3222" t="s">
        <v>21195</v>
      </c>
      <c r="E576" s="3222"/>
      <c r="F576" s="3222" t="s">
        <v>22877</v>
      </c>
      <c r="G576" s="3222"/>
      <c r="H576" s="3222" t="str">
        <f t="shared" si="8"/>
        <v>Drawing</v>
      </c>
      <c r="I576" s="3222" t="s">
        <v>25076</v>
      </c>
      <c r="J576" s="3222"/>
    </row>
    <row r="577" spans="1:10" ht="15.75" customHeight="1" thickBot="1">
      <c r="A577" s="3222">
        <v>570</v>
      </c>
      <c r="B577" s="3222" t="s">
        <v>25073</v>
      </c>
      <c r="C577" s="3223" t="s">
        <v>22599</v>
      </c>
      <c r="D577" s="3222" t="s">
        <v>21195</v>
      </c>
      <c r="E577" s="3222"/>
      <c r="F577" s="3222" t="s">
        <v>22877</v>
      </c>
      <c r="G577" s="3222"/>
      <c r="H577" s="3222" t="str">
        <f t="shared" si="8"/>
        <v>Drawing</v>
      </c>
      <c r="I577" s="3222" t="s">
        <v>25074</v>
      </c>
      <c r="J577" s="3222"/>
    </row>
    <row r="578" spans="1:10" ht="15.75" customHeight="1" thickBot="1">
      <c r="A578" s="3222">
        <v>571</v>
      </c>
      <c r="B578" s="3222" t="s">
        <v>25071</v>
      </c>
      <c r="C578" s="3223" t="s">
        <v>22599</v>
      </c>
      <c r="D578" s="3222" t="s">
        <v>21195</v>
      </c>
      <c r="E578" s="3222"/>
      <c r="F578" s="3222" t="s">
        <v>22877</v>
      </c>
      <c r="G578" s="3222"/>
      <c r="H578" s="3222" t="str">
        <f t="shared" si="8"/>
        <v>Drawing</v>
      </c>
      <c r="I578" s="3222" t="s">
        <v>25072</v>
      </c>
      <c r="J578" s="3222"/>
    </row>
    <row r="579" spans="1:10" ht="15.75" customHeight="1" thickBot="1">
      <c r="A579" s="3222">
        <v>572</v>
      </c>
      <c r="B579" s="3222" t="s">
        <v>25069</v>
      </c>
      <c r="C579" s="3223" t="s">
        <v>22596</v>
      </c>
      <c r="D579" s="3222" t="s">
        <v>21195</v>
      </c>
      <c r="E579" s="3222"/>
      <c r="F579" s="3222" t="s">
        <v>6255</v>
      </c>
      <c r="G579" s="3222"/>
      <c r="H579" s="3222" t="str">
        <f t="shared" si="8"/>
        <v>Drawing</v>
      </c>
      <c r="I579" s="3222" t="s">
        <v>25070</v>
      </c>
      <c r="J579" s="3222"/>
    </row>
    <row r="580" spans="1:10" ht="15.75" customHeight="1" thickBot="1">
      <c r="A580" s="3222">
        <v>573</v>
      </c>
      <c r="B580" s="3222" t="s">
        <v>24134</v>
      </c>
      <c r="C580" s="3223" t="s">
        <v>22596</v>
      </c>
      <c r="D580" s="3222" t="s">
        <v>21195</v>
      </c>
      <c r="E580" s="3222"/>
      <c r="F580" s="3222" t="s">
        <v>6255</v>
      </c>
      <c r="G580" s="3222"/>
      <c r="H580" s="3222" t="str">
        <f t="shared" si="8"/>
        <v>Drawing</v>
      </c>
      <c r="I580" s="3222" t="s">
        <v>25068</v>
      </c>
      <c r="J580" s="3222"/>
    </row>
    <row r="581" spans="1:10" ht="15.75" customHeight="1" thickBot="1">
      <c r="A581" s="3222">
        <v>574</v>
      </c>
      <c r="B581" s="3222" t="s">
        <v>25031</v>
      </c>
      <c r="C581" s="3223" t="s">
        <v>22596</v>
      </c>
      <c r="D581" s="3222" t="s">
        <v>21195</v>
      </c>
      <c r="E581" s="3222"/>
      <c r="F581" s="3222" t="s">
        <v>6255</v>
      </c>
      <c r="G581" s="3222"/>
      <c r="H581" s="3222" t="str">
        <f t="shared" si="8"/>
        <v>Drawing</v>
      </c>
      <c r="I581" s="3222" t="s">
        <v>25067</v>
      </c>
      <c r="J581" s="3222"/>
    </row>
    <row r="582" spans="1:10" ht="15.75" customHeight="1" thickBot="1">
      <c r="A582" s="3222">
        <v>575</v>
      </c>
      <c r="B582" s="3222" t="s">
        <v>25065</v>
      </c>
      <c r="C582" s="3223" t="s">
        <v>971</v>
      </c>
      <c r="D582" s="3222" t="s">
        <v>21195</v>
      </c>
      <c r="E582" s="3222"/>
      <c r="F582" s="3222" t="s">
        <v>6255</v>
      </c>
      <c r="G582" s="3222"/>
      <c r="H582" s="3222" t="str">
        <f t="shared" si="8"/>
        <v>Drawing</v>
      </c>
      <c r="I582" s="3222" t="s">
        <v>25066</v>
      </c>
      <c r="J582" s="3222"/>
    </row>
    <row r="583" spans="1:10" ht="15.75" customHeight="1" thickBot="1">
      <c r="A583" s="3222">
        <v>576</v>
      </c>
      <c r="B583" s="3222" t="s">
        <v>25063</v>
      </c>
      <c r="C583" s="3223" t="s">
        <v>22599</v>
      </c>
      <c r="D583" s="3222" t="s">
        <v>21195</v>
      </c>
      <c r="E583" s="3222"/>
      <c r="F583" s="3222" t="s">
        <v>6255</v>
      </c>
      <c r="G583" s="3222"/>
      <c r="H583" s="3222" t="str">
        <f t="shared" si="8"/>
        <v>Drawing</v>
      </c>
      <c r="I583" s="3222" t="s">
        <v>25064</v>
      </c>
      <c r="J583" s="3222"/>
    </row>
    <row r="584" spans="1:10" ht="15.75" customHeight="1" thickBot="1">
      <c r="A584" s="3222">
        <v>577</v>
      </c>
      <c r="B584" s="3222" t="s">
        <v>25061</v>
      </c>
      <c r="C584" s="3223" t="s">
        <v>22596</v>
      </c>
      <c r="D584" s="3222" t="s">
        <v>21195</v>
      </c>
      <c r="E584" s="3222"/>
      <c r="F584" s="3222" t="s">
        <v>22877</v>
      </c>
      <c r="G584" s="3222"/>
      <c r="H584" s="3222" t="str">
        <f t="shared" ref="H584:H647" si="9">HYPERLINK("\\CAD-PC\1Data\3.Documentation\Isometric DWG MHI\" &amp; I584 &amp; ".pdf", "Drawing")</f>
        <v>Drawing</v>
      </c>
      <c r="I584" s="3222" t="s">
        <v>25062</v>
      </c>
      <c r="J584" s="3222"/>
    </row>
    <row r="585" spans="1:10" ht="15.75" customHeight="1" thickBot="1">
      <c r="A585" s="3222">
        <v>578</v>
      </c>
      <c r="B585" s="3222" t="s">
        <v>25059</v>
      </c>
      <c r="C585" s="3223" t="s">
        <v>22596</v>
      </c>
      <c r="D585" s="3222" t="s">
        <v>21195</v>
      </c>
      <c r="E585" s="3222"/>
      <c r="F585" s="3222" t="s">
        <v>22877</v>
      </c>
      <c r="G585" s="3222"/>
      <c r="H585" s="3222" t="str">
        <f t="shared" si="9"/>
        <v>Drawing</v>
      </c>
      <c r="I585" s="3222" t="s">
        <v>25060</v>
      </c>
      <c r="J585" s="3222"/>
    </row>
    <row r="586" spans="1:10" ht="15.75" customHeight="1" thickBot="1">
      <c r="A586" s="3222">
        <v>579</v>
      </c>
      <c r="B586" s="3222" t="s">
        <v>24535</v>
      </c>
      <c r="C586" s="3223" t="s">
        <v>22596</v>
      </c>
      <c r="D586" s="3222" t="s">
        <v>21195</v>
      </c>
      <c r="E586" s="3222"/>
      <c r="F586" s="3222" t="s">
        <v>6255</v>
      </c>
      <c r="G586" s="3222"/>
      <c r="H586" s="3222" t="str">
        <f t="shared" si="9"/>
        <v>Drawing</v>
      </c>
      <c r="I586" s="3222" t="s">
        <v>25058</v>
      </c>
      <c r="J586" s="3222"/>
    </row>
    <row r="587" spans="1:10" ht="15.75" customHeight="1" thickBot="1">
      <c r="A587" s="3222">
        <v>580</v>
      </c>
      <c r="B587" s="3222" t="s">
        <v>25025</v>
      </c>
      <c r="C587" s="3223" t="s">
        <v>971</v>
      </c>
      <c r="D587" s="3222" t="s">
        <v>21195</v>
      </c>
      <c r="E587" s="3222"/>
      <c r="F587" s="3222" t="s">
        <v>22877</v>
      </c>
      <c r="G587" s="3222"/>
      <c r="H587" s="3222" t="str">
        <f t="shared" si="9"/>
        <v>Drawing</v>
      </c>
      <c r="I587" s="3222" t="s">
        <v>25057</v>
      </c>
      <c r="J587" s="3222"/>
    </row>
    <row r="588" spans="1:10" ht="15.75" customHeight="1" thickBot="1">
      <c r="A588" s="3222">
        <v>581</v>
      </c>
      <c r="B588" s="3222" t="s">
        <v>24509</v>
      </c>
      <c r="C588" s="3223" t="s">
        <v>971</v>
      </c>
      <c r="D588" s="3222" t="s">
        <v>21195</v>
      </c>
      <c r="E588" s="3222"/>
      <c r="F588" s="3222" t="s">
        <v>22877</v>
      </c>
      <c r="G588" s="3222"/>
      <c r="H588" s="3222" t="str">
        <f t="shared" si="9"/>
        <v>Drawing</v>
      </c>
      <c r="I588" s="3222" t="s">
        <v>25056</v>
      </c>
      <c r="J588" s="3222"/>
    </row>
    <row r="589" spans="1:10" ht="15.75" customHeight="1" thickBot="1">
      <c r="A589" s="3222">
        <v>582</v>
      </c>
      <c r="B589" s="3222" t="s">
        <v>25054</v>
      </c>
      <c r="C589" s="3223" t="s">
        <v>971</v>
      </c>
      <c r="D589" s="3222" t="s">
        <v>21195</v>
      </c>
      <c r="E589" s="3222"/>
      <c r="F589" s="3222" t="s">
        <v>22877</v>
      </c>
      <c r="G589" s="3222"/>
      <c r="H589" s="3222" t="str">
        <f t="shared" si="9"/>
        <v>Drawing</v>
      </c>
      <c r="I589" s="3222" t="s">
        <v>25055</v>
      </c>
      <c r="J589" s="3222"/>
    </row>
    <row r="590" spans="1:10" ht="15.75" customHeight="1" thickBot="1">
      <c r="A590" s="3222">
        <v>583</v>
      </c>
      <c r="B590" s="3222" t="s">
        <v>25052</v>
      </c>
      <c r="C590" s="3223" t="s">
        <v>22599</v>
      </c>
      <c r="D590" s="3222" t="s">
        <v>21195</v>
      </c>
      <c r="E590" s="3222"/>
      <c r="F590" s="3222" t="s">
        <v>6255</v>
      </c>
      <c r="G590" s="3222"/>
      <c r="H590" s="3222" t="str">
        <f t="shared" si="9"/>
        <v>Drawing</v>
      </c>
      <c r="I590" s="3222" t="s">
        <v>25053</v>
      </c>
      <c r="J590" s="3222"/>
    </row>
    <row r="591" spans="1:10" ht="15.75" customHeight="1" thickBot="1">
      <c r="A591" s="3222">
        <v>584</v>
      </c>
      <c r="B591" s="3222" t="s">
        <v>25050</v>
      </c>
      <c r="C591" s="3223" t="s">
        <v>22596</v>
      </c>
      <c r="D591" s="3222" t="s">
        <v>21195</v>
      </c>
      <c r="E591" s="3222"/>
      <c r="F591" s="3222" t="s">
        <v>22877</v>
      </c>
      <c r="G591" s="3222"/>
      <c r="H591" s="3222" t="str">
        <f t="shared" si="9"/>
        <v>Drawing</v>
      </c>
      <c r="I591" s="3222" t="s">
        <v>25051</v>
      </c>
      <c r="J591" s="3222"/>
    </row>
    <row r="592" spans="1:10" ht="15.75" customHeight="1" thickBot="1">
      <c r="A592" s="3222">
        <v>585</v>
      </c>
      <c r="B592" s="3222" t="s">
        <v>25048</v>
      </c>
      <c r="C592" s="3223" t="s">
        <v>22596</v>
      </c>
      <c r="D592" s="3222" t="s">
        <v>23801</v>
      </c>
      <c r="E592" s="3222" t="s">
        <v>4660</v>
      </c>
      <c r="F592" s="3222" t="s">
        <v>6255</v>
      </c>
      <c r="G592" s="3222"/>
      <c r="H592" s="3222" t="str">
        <f t="shared" si="9"/>
        <v>Drawing</v>
      </c>
      <c r="I592" s="3222" t="s">
        <v>25049</v>
      </c>
      <c r="J592" s="3222"/>
    </row>
    <row r="593" spans="1:10" ht="15.75" customHeight="1" thickBot="1">
      <c r="A593" s="3222">
        <v>586</v>
      </c>
      <c r="B593" s="3222" t="s">
        <v>25046</v>
      </c>
      <c r="C593" s="3223" t="s">
        <v>22599</v>
      </c>
      <c r="D593" s="3222" t="s">
        <v>25045</v>
      </c>
      <c r="E593" s="3222" t="s">
        <v>4660</v>
      </c>
      <c r="F593" s="3222" t="s">
        <v>6255</v>
      </c>
      <c r="G593" s="3222"/>
      <c r="H593" s="3222" t="str">
        <f t="shared" si="9"/>
        <v>Drawing</v>
      </c>
      <c r="I593" s="3222" t="s">
        <v>25047</v>
      </c>
      <c r="J593" s="3222"/>
    </row>
    <row r="594" spans="1:10" ht="15.75" customHeight="1" thickBot="1">
      <c r="A594" s="3222">
        <v>587</v>
      </c>
      <c r="B594" s="3222" t="s">
        <v>24587</v>
      </c>
      <c r="C594" s="3223" t="s">
        <v>22596</v>
      </c>
      <c r="D594" s="3222" t="s">
        <v>21195</v>
      </c>
      <c r="E594" s="3222"/>
      <c r="F594" s="3222" t="s">
        <v>22877</v>
      </c>
      <c r="G594" s="3222"/>
      <c r="H594" s="3222" t="str">
        <f t="shared" si="9"/>
        <v>Drawing</v>
      </c>
      <c r="I594" s="3222" t="s">
        <v>25044</v>
      </c>
      <c r="J594" s="3222"/>
    </row>
    <row r="595" spans="1:10" ht="15.75" customHeight="1" thickBot="1">
      <c r="A595" s="3222">
        <v>588</v>
      </c>
      <c r="B595" s="3222" t="s">
        <v>25042</v>
      </c>
      <c r="C595" s="3223" t="s">
        <v>971</v>
      </c>
      <c r="D595" s="3222" t="s">
        <v>21195</v>
      </c>
      <c r="E595" s="3222"/>
      <c r="F595" s="3222" t="s">
        <v>6255</v>
      </c>
      <c r="G595" s="3222" t="s">
        <v>22848</v>
      </c>
      <c r="H595" s="3222" t="str">
        <f t="shared" si="9"/>
        <v>Drawing</v>
      </c>
      <c r="I595" s="3222" t="s">
        <v>25043</v>
      </c>
      <c r="J595" s="3222"/>
    </row>
    <row r="596" spans="1:10" ht="15.75" customHeight="1" thickBot="1">
      <c r="A596" s="3222">
        <v>589</v>
      </c>
      <c r="B596" s="3222" t="s">
        <v>25040</v>
      </c>
      <c r="C596" s="3223" t="s">
        <v>971</v>
      </c>
      <c r="D596" s="3222" t="s">
        <v>21195</v>
      </c>
      <c r="E596" s="3222"/>
      <c r="F596" s="3222" t="s">
        <v>6255</v>
      </c>
      <c r="G596" s="3222" t="s">
        <v>22848</v>
      </c>
      <c r="H596" s="3222" t="str">
        <f t="shared" si="9"/>
        <v>Drawing</v>
      </c>
      <c r="I596" s="3222" t="s">
        <v>25041</v>
      </c>
      <c r="J596" s="3222"/>
    </row>
    <row r="597" spans="1:10" ht="15.75" customHeight="1" thickBot="1">
      <c r="A597" s="3222">
        <v>590</v>
      </c>
      <c r="B597" s="3222" t="s">
        <v>25019</v>
      </c>
      <c r="C597" s="3223" t="s">
        <v>22596</v>
      </c>
      <c r="D597" s="3222" t="s">
        <v>5946</v>
      </c>
      <c r="E597" s="3222" t="s">
        <v>1723</v>
      </c>
      <c r="F597" s="3222" t="s">
        <v>6255</v>
      </c>
      <c r="G597" s="3222"/>
      <c r="H597" s="3222" t="str">
        <f t="shared" si="9"/>
        <v>Drawing</v>
      </c>
      <c r="I597" s="3222" t="s">
        <v>25039</v>
      </c>
      <c r="J597" s="3222"/>
    </row>
    <row r="598" spans="1:10" ht="15.75" customHeight="1" thickBot="1">
      <c r="A598" s="3222">
        <v>591</v>
      </c>
      <c r="B598" s="3222" t="s">
        <v>25037</v>
      </c>
      <c r="C598" s="3223" t="s">
        <v>22596</v>
      </c>
      <c r="D598" s="3222" t="s">
        <v>23565</v>
      </c>
      <c r="E598" s="3222" t="s">
        <v>4660</v>
      </c>
      <c r="F598" s="3222" t="s">
        <v>6255</v>
      </c>
      <c r="G598" s="3222"/>
      <c r="H598" s="3222" t="str">
        <f t="shared" si="9"/>
        <v>Drawing</v>
      </c>
      <c r="I598" s="3222" t="s">
        <v>25038</v>
      </c>
      <c r="J598" s="3222"/>
    </row>
    <row r="599" spans="1:10" ht="15.75" customHeight="1" thickBot="1">
      <c r="A599" s="3222">
        <v>592</v>
      </c>
      <c r="B599" s="3222" t="s">
        <v>25014</v>
      </c>
      <c r="C599" s="3223" t="s">
        <v>22596</v>
      </c>
      <c r="D599" s="3222" t="s">
        <v>3029</v>
      </c>
      <c r="E599" s="3222" t="s">
        <v>1723</v>
      </c>
      <c r="F599" s="3222" t="s">
        <v>22877</v>
      </c>
      <c r="G599" s="3222"/>
      <c r="H599" s="3222" t="str">
        <f t="shared" si="9"/>
        <v>Drawing</v>
      </c>
      <c r="I599" s="3222" t="s">
        <v>25036</v>
      </c>
      <c r="J599" s="3222"/>
    </row>
    <row r="600" spans="1:10" ht="15.75" customHeight="1" thickBot="1">
      <c r="A600" s="3222">
        <v>593</v>
      </c>
      <c r="B600" s="3222" t="s">
        <v>25034</v>
      </c>
      <c r="C600" s="3223" t="s">
        <v>971</v>
      </c>
      <c r="D600" s="3222" t="s">
        <v>23951</v>
      </c>
      <c r="E600" s="3222" t="s">
        <v>1723</v>
      </c>
      <c r="F600" s="3222" t="s">
        <v>6255</v>
      </c>
      <c r="G600" s="3222"/>
      <c r="H600" s="3222" t="str">
        <f t="shared" si="9"/>
        <v>Drawing</v>
      </c>
      <c r="I600" s="3222" t="s">
        <v>25035</v>
      </c>
      <c r="J600" s="3222"/>
    </row>
    <row r="601" spans="1:10" ht="15.75" customHeight="1" thickBot="1">
      <c r="A601" s="3222">
        <v>594</v>
      </c>
      <c r="B601" s="3222" t="s">
        <v>24138</v>
      </c>
      <c r="C601" s="3223" t="s">
        <v>22599</v>
      </c>
      <c r="D601" s="3222" t="s">
        <v>21195</v>
      </c>
      <c r="E601" s="3222"/>
      <c r="F601" s="3222" t="s">
        <v>22877</v>
      </c>
      <c r="G601" s="3222"/>
      <c r="H601" s="3222" t="str">
        <f t="shared" si="9"/>
        <v>Drawing</v>
      </c>
      <c r="I601" s="3222" t="s">
        <v>25033</v>
      </c>
      <c r="J601" s="3222"/>
    </row>
    <row r="602" spans="1:10" ht="15.75" customHeight="1" thickBot="1">
      <c r="A602" s="3222">
        <v>595</v>
      </c>
      <c r="B602" s="3222" t="s">
        <v>25031</v>
      </c>
      <c r="C602" s="3223" t="s">
        <v>22596</v>
      </c>
      <c r="D602" s="3222" t="s">
        <v>21195</v>
      </c>
      <c r="E602" s="3222"/>
      <c r="F602" s="3222" t="s">
        <v>6255</v>
      </c>
      <c r="G602" s="3222"/>
      <c r="H602" s="3222" t="str">
        <f t="shared" si="9"/>
        <v>Drawing</v>
      </c>
      <c r="I602" s="3222" t="s">
        <v>25032</v>
      </c>
      <c r="J602" s="3222"/>
    </row>
    <row r="603" spans="1:10" ht="15.75" customHeight="1" thickBot="1">
      <c r="A603" s="3222">
        <v>596</v>
      </c>
      <c r="B603" s="3222" t="s">
        <v>25029</v>
      </c>
      <c r="C603" s="3223" t="s">
        <v>22596</v>
      </c>
      <c r="D603" s="3222" t="s">
        <v>21195</v>
      </c>
      <c r="E603" s="3222"/>
      <c r="F603" s="3222" t="s">
        <v>22877</v>
      </c>
      <c r="G603" s="3222"/>
      <c r="H603" s="3222" t="str">
        <f t="shared" si="9"/>
        <v>Drawing</v>
      </c>
      <c r="I603" s="3222" t="s">
        <v>25030</v>
      </c>
      <c r="J603" s="3222"/>
    </row>
    <row r="604" spans="1:10" ht="15.75" customHeight="1" thickBot="1">
      <c r="A604" s="3222">
        <v>597</v>
      </c>
      <c r="B604" s="3222" t="s">
        <v>25027</v>
      </c>
      <c r="C604" s="3223" t="s">
        <v>22599</v>
      </c>
      <c r="D604" s="3222" t="s">
        <v>21195</v>
      </c>
      <c r="E604" s="3222"/>
      <c r="F604" s="3222" t="s">
        <v>22877</v>
      </c>
      <c r="G604" s="3222"/>
      <c r="H604" s="3222" t="str">
        <f t="shared" si="9"/>
        <v>Drawing</v>
      </c>
      <c r="I604" s="3222" t="s">
        <v>25028</v>
      </c>
      <c r="J604" s="3222"/>
    </row>
    <row r="605" spans="1:10" ht="15.75" customHeight="1" thickBot="1">
      <c r="A605" s="3222">
        <v>598</v>
      </c>
      <c r="B605" s="3222" t="s">
        <v>25025</v>
      </c>
      <c r="C605" s="3223" t="s">
        <v>971</v>
      </c>
      <c r="D605" s="3222" t="s">
        <v>21195</v>
      </c>
      <c r="E605" s="3222"/>
      <c r="F605" s="3222" t="s">
        <v>22877</v>
      </c>
      <c r="G605" s="3222"/>
      <c r="H605" s="3222" t="str">
        <f t="shared" si="9"/>
        <v>Drawing</v>
      </c>
      <c r="I605" s="3222" t="s">
        <v>25026</v>
      </c>
      <c r="J605" s="3222"/>
    </row>
    <row r="606" spans="1:10" ht="15.75" customHeight="1" thickBot="1">
      <c r="A606" s="3222">
        <v>599</v>
      </c>
      <c r="B606" s="3222" t="s">
        <v>24545</v>
      </c>
      <c r="C606" s="3223" t="s">
        <v>22599</v>
      </c>
      <c r="D606" s="3222" t="s">
        <v>21195</v>
      </c>
      <c r="E606" s="3222"/>
      <c r="F606" s="3222" t="s">
        <v>22877</v>
      </c>
      <c r="G606" s="3222" t="s">
        <v>23041</v>
      </c>
      <c r="H606" s="3222" t="str">
        <f t="shared" si="9"/>
        <v>Drawing</v>
      </c>
      <c r="I606" s="3222" t="s">
        <v>25024</v>
      </c>
      <c r="J606" s="3222"/>
    </row>
    <row r="607" spans="1:10" ht="15.75" customHeight="1" thickBot="1">
      <c r="A607" s="3222">
        <v>600</v>
      </c>
      <c r="B607" s="3222" t="s">
        <v>25022</v>
      </c>
      <c r="C607" s="3223" t="s">
        <v>22599</v>
      </c>
      <c r="D607" s="3222" t="s">
        <v>21195</v>
      </c>
      <c r="E607" s="3222"/>
      <c r="F607" s="3222" t="s">
        <v>22877</v>
      </c>
      <c r="G607" s="3222" t="s">
        <v>23041</v>
      </c>
      <c r="H607" s="3222" t="str">
        <f t="shared" si="9"/>
        <v>Drawing</v>
      </c>
      <c r="I607" s="3222" t="s">
        <v>25023</v>
      </c>
      <c r="J607" s="3222"/>
    </row>
    <row r="608" spans="1:10" ht="15.75" customHeight="1" thickBot="1">
      <c r="A608" s="3222">
        <v>601</v>
      </c>
      <c r="B608" s="3222" t="s">
        <v>24509</v>
      </c>
      <c r="C608" s="3223" t="s">
        <v>971</v>
      </c>
      <c r="D608" s="3222" t="s">
        <v>21195</v>
      </c>
      <c r="E608" s="3222"/>
      <c r="F608" s="3222" t="s">
        <v>22877</v>
      </c>
      <c r="G608" s="3222"/>
      <c r="H608" s="3222" t="str">
        <f t="shared" si="9"/>
        <v>Drawing</v>
      </c>
      <c r="I608" s="3222" t="s">
        <v>25021</v>
      </c>
      <c r="J608" s="3222"/>
    </row>
    <row r="609" spans="1:10" ht="15.75" customHeight="1" thickBot="1">
      <c r="A609" s="3222">
        <v>602</v>
      </c>
      <c r="B609" s="3222" t="s">
        <v>25019</v>
      </c>
      <c r="C609" s="3223" t="s">
        <v>22596</v>
      </c>
      <c r="D609" s="3222" t="s">
        <v>5946</v>
      </c>
      <c r="E609" s="3222" t="s">
        <v>1723</v>
      </c>
      <c r="F609" s="3222" t="s">
        <v>6255</v>
      </c>
      <c r="G609" s="3222"/>
      <c r="H609" s="3222" t="str">
        <f t="shared" si="9"/>
        <v>Drawing</v>
      </c>
      <c r="I609" s="3222" t="s">
        <v>25020</v>
      </c>
      <c r="J609" s="3222"/>
    </row>
    <row r="610" spans="1:10" ht="15.75" customHeight="1" thickBot="1">
      <c r="A610" s="3222">
        <v>603</v>
      </c>
      <c r="B610" s="3222" t="s">
        <v>24134</v>
      </c>
      <c r="C610" s="3223" t="s">
        <v>22596</v>
      </c>
      <c r="D610" s="3222" t="s">
        <v>21195</v>
      </c>
      <c r="E610" s="3222"/>
      <c r="F610" s="3222" t="s">
        <v>6255</v>
      </c>
      <c r="G610" s="3222"/>
      <c r="H610" s="3222" t="str">
        <f t="shared" si="9"/>
        <v>Drawing</v>
      </c>
      <c r="I610" s="3222" t="s">
        <v>25018</v>
      </c>
      <c r="J610" s="3222"/>
    </row>
    <row r="611" spans="1:10" ht="15.75" customHeight="1" thickBot="1">
      <c r="A611" s="3222">
        <v>604</v>
      </c>
      <c r="B611" s="3222" t="s">
        <v>25016</v>
      </c>
      <c r="C611" s="3223" t="s">
        <v>971</v>
      </c>
      <c r="D611" s="3222" t="s">
        <v>23877</v>
      </c>
      <c r="E611" s="3222" t="s">
        <v>1723</v>
      </c>
      <c r="F611" s="3222" t="s">
        <v>6255</v>
      </c>
      <c r="G611" s="3222"/>
      <c r="H611" s="3222" t="str">
        <f t="shared" si="9"/>
        <v>Drawing</v>
      </c>
      <c r="I611" s="3222" t="s">
        <v>25017</v>
      </c>
      <c r="J611" s="3222"/>
    </row>
    <row r="612" spans="1:10" ht="15.75" customHeight="1" thickBot="1">
      <c r="A612" s="3222">
        <v>605</v>
      </c>
      <c r="B612" s="3222" t="s">
        <v>25014</v>
      </c>
      <c r="C612" s="3223" t="s">
        <v>22596</v>
      </c>
      <c r="D612" s="3222" t="s">
        <v>3029</v>
      </c>
      <c r="E612" s="3222" t="s">
        <v>1723</v>
      </c>
      <c r="F612" s="3222" t="s">
        <v>22877</v>
      </c>
      <c r="G612" s="3222"/>
      <c r="H612" s="3222" t="str">
        <f t="shared" si="9"/>
        <v>Drawing</v>
      </c>
      <c r="I612" s="3222" t="s">
        <v>25015</v>
      </c>
      <c r="J612" s="3222"/>
    </row>
    <row r="613" spans="1:10" ht="15.75" customHeight="1" thickBot="1">
      <c r="A613" s="3222">
        <v>606</v>
      </c>
      <c r="B613" s="3222" t="s">
        <v>25012</v>
      </c>
      <c r="C613" s="3223" t="s">
        <v>22599</v>
      </c>
      <c r="D613" s="3222" t="s">
        <v>1734</v>
      </c>
      <c r="E613" s="3222" t="s">
        <v>1723</v>
      </c>
      <c r="F613" s="3222" t="s">
        <v>6255</v>
      </c>
      <c r="G613" s="3222" t="s">
        <v>22848</v>
      </c>
      <c r="H613" s="3222" t="str">
        <f t="shared" si="9"/>
        <v>Drawing</v>
      </c>
      <c r="I613" s="3222" t="s">
        <v>25013</v>
      </c>
      <c r="J613" s="3222"/>
    </row>
    <row r="614" spans="1:10" ht="15.75" customHeight="1" thickBot="1">
      <c r="A614" s="3222">
        <v>607</v>
      </c>
      <c r="B614" s="3222" t="s">
        <v>25010</v>
      </c>
      <c r="C614" s="3223" t="s">
        <v>22599</v>
      </c>
      <c r="D614" s="3222" t="s">
        <v>1734</v>
      </c>
      <c r="E614" s="3222" t="s">
        <v>1723</v>
      </c>
      <c r="F614" s="3222" t="s">
        <v>22877</v>
      </c>
      <c r="G614" s="3222" t="s">
        <v>23041</v>
      </c>
      <c r="H614" s="3222" t="str">
        <f t="shared" si="9"/>
        <v>Drawing</v>
      </c>
      <c r="I614" s="3222" t="s">
        <v>25011</v>
      </c>
      <c r="J614" s="3222"/>
    </row>
    <row r="615" spans="1:10" ht="15.75" customHeight="1" thickBot="1">
      <c r="A615" s="3222">
        <v>608</v>
      </c>
      <c r="B615" s="3222" t="s">
        <v>24044</v>
      </c>
      <c r="C615" s="3223" t="s">
        <v>971</v>
      </c>
      <c r="D615" s="3222" t="s">
        <v>21195</v>
      </c>
      <c r="E615" s="3222"/>
      <c r="F615" s="3222" t="s">
        <v>22877</v>
      </c>
      <c r="G615" s="3222" t="s">
        <v>22848</v>
      </c>
      <c r="H615" s="3222" t="str">
        <f t="shared" si="9"/>
        <v>Drawing</v>
      </c>
      <c r="I615" s="3222" t="s">
        <v>25009</v>
      </c>
      <c r="J615" s="3222"/>
    </row>
    <row r="616" spans="1:10" ht="15.75" customHeight="1" thickBot="1">
      <c r="A616" s="3222">
        <v>609</v>
      </c>
      <c r="B616" s="3222" t="s">
        <v>24872</v>
      </c>
      <c r="C616" s="3223" t="s">
        <v>22599</v>
      </c>
      <c r="D616" s="3222" t="s">
        <v>24162</v>
      </c>
      <c r="E616" s="3222" t="s">
        <v>24032</v>
      </c>
      <c r="F616" s="3222" t="s">
        <v>6255</v>
      </c>
      <c r="G616" s="3222"/>
      <c r="H616" s="3222" t="str">
        <f t="shared" si="9"/>
        <v>Drawing</v>
      </c>
      <c r="I616" s="3222" t="s">
        <v>25008</v>
      </c>
      <c r="J616" s="3222"/>
    </row>
    <row r="617" spans="1:10" ht="15.75" customHeight="1" thickBot="1">
      <c r="A617" s="3222">
        <v>610</v>
      </c>
      <c r="B617" s="3222" t="s">
        <v>25006</v>
      </c>
      <c r="C617" s="3223" t="s">
        <v>22599</v>
      </c>
      <c r="D617" s="3222" t="s">
        <v>22852</v>
      </c>
      <c r="E617" s="3222" t="s">
        <v>4660</v>
      </c>
      <c r="F617" s="3222" t="s">
        <v>6255</v>
      </c>
      <c r="G617" s="3222"/>
      <c r="H617" s="3222" t="str">
        <f t="shared" si="9"/>
        <v>Drawing</v>
      </c>
      <c r="I617" s="3222" t="s">
        <v>25007</v>
      </c>
      <c r="J617" s="3222"/>
    </row>
    <row r="618" spans="1:10" ht="15.75" customHeight="1" thickBot="1">
      <c r="A618" s="3222">
        <v>611</v>
      </c>
      <c r="B618" s="3222" t="s">
        <v>25004</v>
      </c>
      <c r="C618" s="3223" t="s">
        <v>22599</v>
      </c>
      <c r="D618" s="3222"/>
      <c r="E618" s="3222"/>
      <c r="F618" s="3222" t="s">
        <v>22877</v>
      </c>
      <c r="G618" s="3222"/>
      <c r="H618" s="3222" t="str">
        <f t="shared" si="9"/>
        <v>Drawing</v>
      </c>
      <c r="I618" s="3222" t="s">
        <v>25005</v>
      </c>
      <c r="J618" s="3222"/>
    </row>
    <row r="619" spans="1:10" ht="15.75" customHeight="1" thickBot="1">
      <c r="A619" s="3222">
        <v>612</v>
      </c>
      <c r="B619" s="3222" t="s">
        <v>25002</v>
      </c>
      <c r="C619" s="3223" t="s">
        <v>22599</v>
      </c>
      <c r="D619" s="3222" t="s">
        <v>22852</v>
      </c>
      <c r="E619" s="3222" t="s">
        <v>4660</v>
      </c>
      <c r="F619" s="3222" t="s">
        <v>6255</v>
      </c>
      <c r="G619" s="3222"/>
      <c r="H619" s="3222" t="str">
        <f t="shared" si="9"/>
        <v>Drawing</v>
      </c>
      <c r="I619" s="3222" t="s">
        <v>25003</v>
      </c>
      <c r="J619" s="3222"/>
    </row>
    <row r="620" spans="1:10" ht="15.75" customHeight="1" thickBot="1">
      <c r="A620" s="3222">
        <v>613</v>
      </c>
      <c r="B620" s="3222" t="s">
        <v>3850</v>
      </c>
      <c r="C620" s="3223"/>
      <c r="D620" s="3222"/>
      <c r="E620" s="3222"/>
      <c r="F620" s="3222" t="s">
        <v>6587</v>
      </c>
      <c r="G620" s="3222"/>
      <c r="H620" s="3222" t="str">
        <f t="shared" si="9"/>
        <v>Drawing</v>
      </c>
      <c r="I620" s="3222" t="s">
        <v>25001</v>
      </c>
      <c r="J620" s="3222"/>
    </row>
    <row r="621" spans="1:10" ht="15.75" customHeight="1" thickBot="1">
      <c r="A621" s="3222">
        <v>614</v>
      </c>
      <c r="B621" s="3222" t="s">
        <v>1675</v>
      </c>
      <c r="C621" s="3223"/>
      <c r="D621" s="3222"/>
      <c r="E621" s="3222"/>
      <c r="F621" s="3222" t="s">
        <v>6587</v>
      </c>
      <c r="G621" s="3222"/>
      <c r="H621" s="3222" t="str">
        <f t="shared" si="9"/>
        <v>Drawing</v>
      </c>
      <c r="I621" s="3222" t="s">
        <v>25000</v>
      </c>
      <c r="J621" s="3222"/>
    </row>
    <row r="622" spans="1:10" ht="15.75" customHeight="1" thickBot="1">
      <c r="A622" s="3222">
        <v>615</v>
      </c>
      <c r="B622" s="3222" t="s">
        <v>434</v>
      </c>
      <c r="C622" s="3223"/>
      <c r="D622" s="3222"/>
      <c r="E622" s="3222"/>
      <c r="F622" s="3222" t="s">
        <v>6587</v>
      </c>
      <c r="G622" s="3222"/>
      <c r="H622" s="3222" t="str">
        <f t="shared" si="9"/>
        <v>Drawing</v>
      </c>
      <c r="I622" s="3222" t="s">
        <v>24999</v>
      </c>
      <c r="J622" s="3222"/>
    </row>
    <row r="623" spans="1:10" ht="15.75" customHeight="1" thickBot="1">
      <c r="A623" s="3222">
        <v>616</v>
      </c>
      <c r="B623" s="3222" t="s">
        <v>435</v>
      </c>
      <c r="C623" s="3223"/>
      <c r="D623" s="3222"/>
      <c r="E623" s="3222"/>
      <c r="F623" s="3222" t="s">
        <v>6587</v>
      </c>
      <c r="G623" s="3222"/>
      <c r="H623" s="3222" t="str">
        <f t="shared" si="9"/>
        <v>Drawing</v>
      </c>
      <c r="I623" s="3222" t="s">
        <v>24998</v>
      </c>
      <c r="J623" s="3222"/>
    </row>
    <row r="624" spans="1:10" ht="15.75" customHeight="1" thickBot="1">
      <c r="A624" s="3222">
        <v>617</v>
      </c>
      <c r="B624" s="3222" t="s">
        <v>439</v>
      </c>
      <c r="C624" s="3223"/>
      <c r="D624" s="3222"/>
      <c r="E624" s="3222"/>
      <c r="F624" s="3222" t="s">
        <v>6587</v>
      </c>
      <c r="G624" s="3222"/>
      <c r="H624" s="3222" t="str">
        <f t="shared" si="9"/>
        <v>Drawing</v>
      </c>
      <c r="I624" s="3222" t="s">
        <v>24997</v>
      </c>
      <c r="J624" s="3222"/>
    </row>
    <row r="625" spans="1:10" ht="15.75" customHeight="1" thickBot="1">
      <c r="A625" s="3222">
        <v>618</v>
      </c>
      <c r="B625" s="3222" t="s">
        <v>444</v>
      </c>
      <c r="C625" s="3223"/>
      <c r="D625" s="3222"/>
      <c r="E625" s="3222"/>
      <c r="F625" s="3222" t="s">
        <v>6587</v>
      </c>
      <c r="G625" s="3222"/>
      <c r="H625" s="3222" t="str">
        <f t="shared" si="9"/>
        <v>Drawing</v>
      </c>
      <c r="I625" s="3222" t="s">
        <v>24996</v>
      </c>
      <c r="J625" s="3222"/>
    </row>
    <row r="626" spans="1:10" ht="15.75" customHeight="1" thickBot="1">
      <c r="A626" s="3222">
        <v>619</v>
      </c>
      <c r="B626" s="3222" t="s">
        <v>443</v>
      </c>
      <c r="C626" s="3223"/>
      <c r="D626" s="3222"/>
      <c r="E626" s="3222"/>
      <c r="F626" s="3222" t="s">
        <v>6587</v>
      </c>
      <c r="G626" s="3222"/>
      <c r="H626" s="3222" t="str">
        <f t="shared" si="9"/>
        <v>Drawing</v>
      </c>
      <c r="I626" s="3222" t="s">
        <v>24995</v>
      </c>
      <c r="J626" s="3222"/>
    </row>
    <row r="627" spans="1:10" ht="15.75" customHeight="1" thickBot="1">
      <c r="A627" s="3222">
        <v>620</v>
      </c>
      <c r="B627" s="3222" t="s">
        <v>446</v>
      </c>
      <c r="C627" s="3223"/>
      <c r="D627" s="3222"/>
      <c r="E627" s="3222"/>
      <c r="F627" s="3222" t="s">
        <v>6587</v>
      </c>
      <c r="G627" s="3222"/>
      <c r="H627" s="3222" t="str">
        <f t="shared" si="9"/>
        <v>Drawing</v>
      </c>
      <c r="I627" s="3222" t="s">
        <v>24994</v>
      </c>
      <c r="J627" s="3222"/>
    </row>
    <row r="628" spans="1:10" ht="15.75" customHeight="1" thickBot="1">
      <c r="A628" s="3222">
        <v>621</v>
      </c>
      <c r="B628" s="3222" t="s">
        <v>448</v>
      </c>
      <c r="C628" s="3223"/>
      <c r="D628" s="3222"/>
      <c r="E628" s="3222"/>
      <c r="F628" s="3222" t="s">
        <v>6587</v>
      </c>
      <c r="G628" s="3222"/>
      <c r="H628" s="3222" t="str">
        <f t="shared" si="9"/>
        <v>Drawing</v>
      </c>
      <c r="I628" s="3222" t="s">
        <v>24993</v>
      </c>
      <c r="J628" s="3222"/>
    </row>
    <row r="629" spans="1:10" ht="15.75" customHeight="1" thickBot="1">
      <c r="A629" s="3222">
        <v>622</v>
      </c>
      <c r="B629" s="3222" t="s">
        <v>3525</v>
      </c>
      <c r="C629" s="3223"/>
      <c r="D629" s="3222"/>
      <c r="E629" s="3222"/>
      <c r="F629" s="3222" t="s">
        <v>6587</v>
      </c>
      <c r="G629" s="3222"/>
      <c r="H629" s="3222" t="str">
        <f t="shared" si="9"/>
        <v>Drawing</v>
      </c>
      <c r="I629" s="3222" t="s">
        <v>24992</v>
      </c>
      <c r="J629" s="3222"/>
    </row>
    <row r="630" spans="1:10" ht="15.75" customHeight="1" thickBot="1">
      <c r="A630" s="3222">
        <v>623</v>
      </c>
      <c r="B630" s="3222" t="s">
        <v>870</v>
      </c>
      <c r="C630" s="3223"/>
      <c r="D630" s="3222"/>
      <c r="E630" s="3222"/>
      <c r="F630" s="3222" t="s">
        <v>6587</v>
      </c>
      <c r="G630" s="3222"/>
      <c r="H630" s="3222" t="str">
        <f t="shared" si="9"/>
        <v>Drawing</v>
      </c>
      <c r="I630" s="3222" t="s">
        <v>24991</v>
      </c>
      <c r="J630" s="3222"/>
    </row>
    <row r="631" spans="1:10" ht="15.75" customHeight="1" thickBot="1">
      <c r="A631" s="3222">
        <v>624</v>
      </c>
      <c r="B631" s="3222" t="s">
        <v>4426</v>
      </c>
      <c r="C631" s="3223"/>
      <c r="D631" s="3222"/>
      <c r="E631" s="3222"/>
      <c r="F631" s="3222" t="s">
        <v>6587</v>
      </c>
      <c r="G631" s="3222"/>
      <c r="H631" s="3222" t="str">
        <f t="shared" si="9"/>
        <v>Drawing</v>
      </c>
      <c r="I631" s="3222" t="s">
        <v>24990</v>
      </c>
      <c r="J631" s="3222"/>
    </row>
    <row r="632" spans="1:10" ht="15.75" customHeight="1" thickBot="1">
      <c r="A632" s="3222">
        <v>625</v>
      </c>
      <c r="B632" s="3222" t="s">
        <v>24988</v>
      </c>
      <c r="C632" s="3223" t="s">
        <v>22599</v>
      </c>
      <c r="D632" s="3222"/>
      <c r="E632" s="3222"/>
      <c r="F632" s="3222" t="s">
        <v>22877</v>
      </c>
      <c r="G632" s="3222" t="s">
        <v>22848</v>
      </c>
      <c r="H632" s="3222" t="str">
        <f t="shared" si="9"/>
        <v>Drawing</v>
      </c>
      <c r="I632" s="3222" t="s">
        <v>24989</v>
      </c>
      <c r="J632" s="3222"/>
    </row>
    <row r="633" spans="1:10" ht="15.75" customHeight="1" thickBot="1">
      <c r="A633" s="3222">
        <v>626</v>
      </c>
      <c r="B633" s="3222" t="s">
        <v>1231</v>
      </c>
      <c r="C633" s="3223"/>
      <c r="D633" s="3222"/>
      <c r="E633" s="3222"/>
      <c r="F633" s="3222" t="s">
        <v>6587</v>
      </c>
      <c r="G633" s="3222"/>
      <c r="H633" s="3222" t="str">
        <f t="shared" si="9"/>
        <v>Drawing</v>
      </c>
      <c r="I633" s="3222" t="s">
        <v>24987</v>
      </c>
      <c r="J633" s="3222"/>
    </row>
    <row r="634" spans="1:10" ht="15.75" customHeight="1" thickBot="1">
      <c r="A634" s="3222">
        <v>627</v>
      </c>
      <c r="B634" s="3222" t="s">
        <v>3642</v>
      </c>
      <c r="C634" s="3223"/>
      <c r="D634" s="3222"/>
      <c r="E634" s="3222"/>
      <c r="F634" s="3222" t="s">
        <v>6587</v>
      </c>
      <c r="G634" s="3222"/>
      <c r="H634" s="3222" t="str">
        <f t="shared" si="9"/>
        <v>Drawing</v>
      </c>
      <c r="I634" s="3222" t="s">
        <v>24986</v>
      </c>
      <c r="J634" s="3222"/>
    </row>
    <row r="635" spans="1:10" ht="15.75" customHeight="1" thickBot="1">
      <c r="A635" s="3222">
        <v>628</v>
      </c>
      <c r="B635" s="3222" t="s">
        <v>1237</v>
      </c>
      <c r="C635" s="3223"/>
      <c r="D635" s="3222"/>
      <c r="E635" s="3222"/>
      <c r="F635" s="3222" t="s">
        <v>6587</v>
      </c>
      <c r="G635" s="3222"/>
      <c r="H635" s="3222" t="str">
        <f t="shared" si="9"/>
        <v>Drawing</v>
      </c>
      <c r="I635" s="3222" t="s">
        <v>24985</v>
      </c>
      <c r="J635" s="3222"/>
    </row>
    <row r="636" spans="1:10" ht="15.75" customHeight="1" thickBot="1">
      <c r="A636" s="3222">
        <v>629</v>
      </c>
      <c r="B636" s="3222" t="s">
        <v>24983</v>
      </c>
      <c r="C636" s="3223" t="s">
        <v>22599</v>
      </c>
      <c r="D636" s="3222"/>
      <c r="E636" s="3222"/>
      <c r="F636" s="3222" t="s">
        <v>22877</v>
      </c>
      <c r="G636" s="3222" t="s">
        <v>22848</v>
      </c>
      <c r="H636" s="3222" t="str">
        <f t="shared" si="9"/>
        <v>Drawing</v>
      </c>
      <c r="I636" s="3222" t="s">
        <v>24984</v>
      </c>
      <c r="J636" s="3222"/>
    </row>
    <row r="637" spans="1:10" ht="15.75" customHeight="1" thickBot="1">
      <c r="A637" s="3222">
        <v>630</v>
      </c>
      <c r="B637" s="3222" t="s">
        <v>1471</v>
      </c>
      <c r="C637" s="3223"/>
      <c r="D637" s="3222"/>
      <c r="E637" s="3222"/>
      <c r="F637" s="3222" t="s">
        <v>6587</v>
      </c>
      <c r="G637" s="3222"/>
      <c r="H637" s="3222" t="str">
        <f t="shared" si="9"/>
        <v>Drawing</v>
      </c>
      <c r="I637" s="3222" t="s">
        <v>24982</v>
      </c>
      <c r="J637" s="3222"/>
    </row>
    <row r="638" spans="1:10" ht="15.75" customHeight="1" thickBot="1">
      <c r="A638" s="3222">
        <v>631</v>
      </c>
      <c r="B638" s="3222" t="s">
        <v>1475</v>
      </c>
      <c r="C638" s="3223"/>
      <c r="D638" s="3222"/>
      <c r="E638" s="3222"/>
      <c r="F638" s="3222" t="s">
        <v>6587</v>
      </c>
      <c r="G638" s="3222"/>
      <c r="H638" s="3222" t="str">
        <f t="shared" si="9"/>
        <v>Drawing</v>
      </c>
      <c r="I638" s="3222" t="s">
        <v>24981</v>
      </c>
      <c r="J638" s="3222"/>
    </row>
    <row r="639" spans="1:10" ht="15.75" customHeight="1" thickBot="1">
      <c r="A639" s="3222">
        <v>632</v>
      </c>
      <c r="B639" s="3222" t="s">
        <v>18569</v>
      </c>
      <c r="C639" s="3223"/>
      <c r="D639" s="3222"/>
      <c r="E639" s="3222"/>
      <c r="F639" s="3222" t="s">
        <v>6587</v>
      </c>
      <c r="G639" s="3222"/>
      <c r="H639" s="3222" t="str">
        <f t="shared" si="9"/>
        <v>Drawing</v>
      </c>
      <c r="I639" s="3222" t="s">
        <v>24980</v>
      </c>
      <c r="J639" s="3222"/>
    </row>
    <row r="640" spans="1:10" ht="15.75" customHeight="1" thickBot="1">
      <c r="A640" s="3222">
        <v>633</v>
      </c>
      <c r="B640" s="3222" t="s">
        <v>18570</v>
      </c>
      <c r="C640" s="3223"/>
      <c r="D640" s="3222"/>
      <c r="E640" s="3222"/>
      <c r="F640" s="3222" t="s">
        <v>6587</v>
      </c>
      <c r="G640" s="3222"/>
      <c r="H640" s="3222" t="str">
        <f t="shared" si="9"/>
        <v>Drawing</v>
      </c>
      <c r="I640" s="3222" t="s">
        <v>24979</v>
      </c>
      <c r="J640" s="3222"/>
    </row>
    <row r="641" spans="1:10" ht="15.75" customHeight="1" thickBot="1">
      <c r="A641" s="3222">
        <v>634</v>
      </c>
      <c r="B641" s="3222" t="s">
        <v>18571</v>
      </c>
      <c r="C641" s="3223"/>
      <c r="D641" s="3222"/>
      <c r="E641" s="3222"/>
      <c r="F641" s="3222" t="s">
        <v>6587</v>
      </c>
      <c r="G641" s="3222"/>
      <c r="H641" s="3222" t="str">
        <f t="shared" si="9"/>
        <v>Drawing</v>
      </c>
      <c r="I641" s="3222" t="s">
        <v>24978</v>
      </c>
      <c r="J641" s="3222"/>
    </row>
    <row r="642" spans="1:10" ht="15.75" customHeight="1" thickBot="1">
      <c r="A642" s="3222">
        <v>635</v>
      </c>
      <c r="B642" s="3222" t="s">
        <v>18573</v>
      </c>
      <c r="C642" s="3223"/>
      <c r="D642" s="3222"/>
      <c r="E642" s="3222"/>
      <c r="F642" s="3222" t="s">
        <v>6587</v>
      </c>
      <c r="G642" s="3222"/>
      <c r="H642" s="3222" t="str">
        <f t="shared" si="9"/>
        <v>Drawing</v>
      </c>
      <c r="I642" s="3222" t="s">
        <v>24977</v>
      </c>
      <c r="J642" s="3222"/>
    </row>
    <row r="643" spans="1:10" ht="15.75" customHeight="1" thickBot="1">
      <c r="A643" s="3222">
        <v>636</v>
      </c>
      <c r="B643" s="3222" t="s">
        <v>18577</v>
      </c>
      <c r="C643" s="3223"/>
      <c r="D643" s="3222"/>
      <c r="E643" s="3222"/>
      <c r="F643" s="3222" t="s">
        <v>6587</v>
      </c>
      <c r="G643" s="3222"/>
      <c r="H643" s="3222" t="str">
        <f t="shared" si="9"/>
        <v>Drawing</v>
      </c>
      <c r="I643" s="3222" t="s">
        <v>24976</v>
      </c>
      <c r="J643" s="3222"/>
    </row>
    <row r="644" spans="1:10" ht="15.75" customHeight="1" thickBot="1">
      <c r="A644" s="3222">
        <v>637</v>
      </c>
      <c r="B644" s="3222" t="s">
        <v>18578</v>
      </c>
      <c r="C644" s="3223"/>
      <c r="D644" s="3222"/>
      <c r="E644" s="3222"/>
      <c r="F644" s="3222" t="s">
        <v>6587</v>
      </c>
      <c r="G644" s="3222"/>
      <c r="H644" s="3222" t="str">
        <f t="shared" si="9"/>
        <v>Drawing</v>
      </c>
      <c r="I644" s="3222" t="s">
        <v>24975</v>
      </c>
      <c r="J644" s="3222"/>
    </row>
    <row r="645" spans="1:10" ht="15.75" customHeight="1" thickBot="1">
      <c r="A645" s="3222">
        <v>638</v>
      </c>
      <c r="B645" s="3222" t="s">
        <v>2743</v>
      </c>
      <c r="C645" s="3223"/>
      <c r="D645" s="3222"/>
      <c r="E645" s="3222"/>
      <c r="F645" s="3222" t="s">
        <v>6587</v>
      </c>
      <c r="G645" s="3222"/>
      <c r="H645" s="3222" t="str">
        <f t="shared" si="9"/>
        <v>Drawing</v>
      </c>
      <c r="I645" s="3222" t="s">
        <v>24974</v>
      </c>
      <c r="J645" s="3222"/>
    </row>
    <row r="646" spans="1:10" ht="15.75" customHeight="1" thickBot="1">
      <c r="A646" s="3222">
        <v>639</v>
      </c>
      <c r="B646" s="3222" t="s">
        <v>24972</v>
      </c>
      <c r="C646" s="3223" t="s">
        <v>22599</v>
      </c>
      <c r="D646" s="3222"/>
      <c r="E646" s="3222"/>
      <c r="F646" s="3222" t="s">
        <v>6255</v>
      </c>
      <c r="G646" s="3222" t="s">
        <v>22848</v>
      </c>
      <c r="H646" s="3222" t="str">
        <f t="shared" si="9"/>
        <v>Drawing</v>
      </c>
      <c r="I646" s="3222" t="s">
        <v>24973</v>
      </c>
      <c r="J646" s="3222"/>
    </row>
    <row r="647" spans="1:10" ht="15.75" customHeight="1" thickBot="1">
      <c r="A647" s="3222">
        <v>640</v>
      </c>
      <c r="B647" s="3222" t="s">
        <v>18583</v>
      </c>
      <c r="C647" s="3223"/>
      <c r="D647" s="3222"/>
      <c r="E647" s="3222"/>
      <c r="F647" s="3222" t="s">
        <v>6587</v>
      </c>
      <c r="G647" s="3222"/>
      <c r="H647" s="3222" t="str">
        <f t="shared" si="9"/>
        <v>Drawing</v>
      </c>
      <c r="I647" s="3222" t="s">
        <v>24971</v>
      </c>
      <c r="J647" s="3222"/>
    </row>
    <row r="648" spans="1:10" ht="15.75" customHeight="1" thickBot="1">
      <c r="A648" s="3222">
        <v>641</v>
      </c>
      <c r="B648" s="3222" t="s">
        <v>18589</v>
      </c>
      <c r="C648" s="3223"/>
      <c r="D648" s="3222"/>
      <c r="E648" s="3222"/>
      <c r="F648" s="3222" t="s">
        <v>6587</v>
      </c>
      <c r="G648" s="3222"/>
      <c r="H648" s="3222" t="str">
        <f t="shared" ref="H648:H711" si="10">HYPERLINK("\\CAD-PC\1Data\3.Documentation\Isometric DWG MHI\" &amp; I648 &amp; ".pdf", "Drawing")</f>
        <v>Drawing</v>
      </c>
      <c r="I648" s="3222" t="s">
        <v>24970</v>
      </c>
      <c r="J648" s="3222"/>
    </row>
    <row r="649" spans="1:10" ht="15.75" customHeight="1" thickBot="1">
      <c r="A649" s="3222">
        <v>642</v>
      </c>
      <c r="B649" s="3222" t="s">
        <v>18592</v>
      </c>
      <c r="C649" s="3223"/>
      <c r="D649" s="3222"/>
      <c r="E649" s="3222"/>
      <c r="F649" s="3222" t="s">
        <v>6587</v>
      </c>
      <c r="G649" s="3222"/>
      <c r="H649" s="3222" t="str">
        <f t="shared" si="10"/>
        <v>Drawing</v>
      </c>
      <c r="I649" s="3222" t="s">
        <v>24969</v>
      </c>
      <c r="J649" s="3222"/>
    </row>
    <row r="650" spans="1:10" ht="15.75" customHeight="1" thickBot="1">
      <c r="A650" s="3222">
        <v>643</v>
      </c>
      <c r="B650" s="3222" t="s">
        <v>18595</v>
      </c>
      <c r="C650" s="3223"/>
      <c r="D650" s="3222"/>
      <c r="E650" s="3222"/>
      <c r="F650" s="3222" t="s">
        <v>6587</v>
      </c>
      <c r="G650" s="3222"/>
      <c r="H650" s="3222" t="str">
        <f t="shared" si="10"/>
        <v>Drawing</v>
      </c>
      <c r="I650" s="3222" t="s">
        <v>24968</v>
      </c>
      <c r="J650" s="3222"/>
    </row>
    <row r="651" spans="1:10" ht="15.75" customHeight="1" thickBot="1">
      <c r="A651" s="3222">
        <v>644</v>
      </c>
      <c r="B651" s="3222" t="s">
        <v>24966</v>
      </c>
      <c r="C651" s="3223" t="s">
        <v>22599</v>
      </c>
      <c r="D651" s="3222"/>
      <c r="E651" s="3222"/>
      <c r="F651" s="3222" t="s">
        <v>22877</v>
      </c>
      <c r="G651" s="3222" t="s">
        <v>23052</v>
      </c>
      <c r="H651" s="3222" t="str">
        <f t="shared" si="10"/>
        <v>Drawing</v>
      </c>
      <c r="I651" s="3222" t="s">
        <v>24967</v>
      </c>
      <c r="J651" s="3222"/>
    </row>
    <row r="652" spans="1:10" ht="15.75" customHeight="1" thickBot="1">
      <c r="A652" s="3222">
        <v>645</v>
      </c>
      <c r="B652" s="3222" t="s">
        <v>24964</v>
      </c>
      <c r="C652" s="3223" t="s">
        <v>22599</v>
      </c>
      <c r="D652" s="3222"/>
      <c r="E652" s="3222"/>
      <c r="F652" s="3222" t="s">
        <v>22877</v>
      </c>
      <c r="G652" s="3222" t="s">
        <v>22848</v>
      </c>
      <c r="H652" s="3222" t="str">
        <f t="shared" si="10"/>
        <v>Drawing</v>
      </c>
      <c r="I652" s="3222" t="s">
        <v>24965</v>
      </c>
      <c r="J652" s="3222"/>
    </row>
    <row r="653" spans="1:10" ht="15.75" customHeight="1" thickBot="1">
      <c r="A653" s="3222">
        <v>646</v>
      </c>
      <c r="B653" s="3222" t="s">
        <v>24962</v>
      </c>
      <c r="C653" s="3223" t="s">
        <v>22599</v>
      </c>
      <c r="D653" s="3222"/>
      <c r="E653" s="3222"/>
      <c r="F653" s="3222" t="s">
        <v>6255</v>
      </c>
      <c r="G653" s="3222" t="s">
        <v>23052</v>
      </c>
      <c r="H653" s="3222" t="str">
        <f t="shared" si="10"/>
        <v>Drawing</v>
      </c>
      <c r="I653" s="3222" t="s">
        <v>24963</v>
      </c>
      <c r="J653" s="3222"/>
    </row>
    <row r="654" spans="1:10" ht="15.75" customHeight="1" thickBot="1">
      <c r="A654" s="3222">
        <v>647</v>
      </c>
      <c r="B654" s="3222" t="s">
        <v>24960</v>
      </c>
      <c r="C654" s="3223" t="s">
        <v>22599</v>
      </c>
      <c r="D654" s="3222"/>
      <c r="E654" s="3222"/>
      <c r="F654" s="3222" t="s">
        <v>6255</v>
      </c>
      <c r="G654" s="3222" t="s">
        <v>23052</v>
      </c>
      <c r="H654" s="3222" t="str">
        <f t="shared" si="10"/>
        <v>Drawing</v>
      </c>
      <c r="I654" s="3222" t="s">
        <v>24961</v>
      </c>
      <c r="J654" s="3222"/>
    </row>
    <row r="655" spans="1:10" ht="15.75" customHeight="1" thickBot="1">
      <c r="A655" s="3222">
        <v>648</v>
      </c>
      <c r="B655" s="3222" t="s">
        <v>24958</v>
      </c>
      <c r="C655" s="3223" t="s">
        <v>22599</v>
      </c>
      <c r="D655" s="3222"/>
      <c r="E655" s="3222"/>
      <c r="F655" s="3222" t="s">
        <v>22877</v>
      </c>
      <c r="G655" s="3222" t="s">
        <v>22966</v>
      </c>
      <c r="H655" s="3222" t="str">
        <f t="shared" si="10"/>
        <v>Drawing</v>
      </c>
      <c r="I655" s="3222" t="s">
        <v>24959</v>
      </c>
      <c r="J655" s="3222"/>
    </row>
    <row r="656" spans="1:10" ht="15.75" customHeight="1" thickBot="1">
      <c r="A656" s="3222">
        <v>649</v>
      </c>
      <c r="B656" s="3222" t="s">
        <v>24956</v>
      </c>
      <c r="C656" s="3223" t="s">
        <v>22599</v>
      </c>
      <c r="D656" s="3222"/>
      <c r="E656" s="3222"/>
      <c r="F656" s="3222" t="s">
        <v>6255</v>
      </c>
      <c r="G656" s="3222" t="s">
        <v>23052</v>
      </c>
      <c r="H656" s="3222" t="str">
        <f t="shared" si="10"/>
        <v>Drawing</v>
      </c>
      <c r="I656" s="3222" t="s">
        <v>24957</v>
      </c>
      <c r="J656" s="3222"/>
    </row>
    <row r="657" spans="1:10" ht="15.75" customHeight="1" thickBot="1">
      <c r="A657" s="3222">
        <v>650</v>
      </c>
      <c r="B657" s="3222" t="s">
        <v>24954</v>
      </c>
      <c r="C657" s="3223" t="s">
        <v>22599</v>
      </c>
      <c r="D657" s="3222"/>
      <c r="E657" s="3222"/>
      <c r="F657" s="3222" t="s">
        <v>6255</v>
      </c>
      <c r="G657" s="3222" t="s">
        <v>23052</v>
      </c>
      <c r="H657" s="3222" t="str">
        <f t="shared" si="10"/>
        <v>Drawing</v>
      </c>
      <c r="I657" s="3222" t="s">
        <v>24955</v>
      </c>
      <c r="J657" s="3222"/>
    </row>
    <row r="658" spans="1:10" ht="15.75" customHeight="1" thickBot="1">
      <c r="A658" s="3222">
        <v>651</v>
      </c>
      <c r="B658" s="3222" t="s">
        <v>24952</v>
      </c>
      <c r="C658" s="3223" t="s">
        <v>22599</v>
      </c>
      <c r="D658" s="3222"/>
      <c r="E658" s="3222"/>
      <c r="F658" s="3222" t="s">
        <v>6255</v>
      </c>
      <c r="G658" s="3222" t="s">
        <v>23627</v>
      </c>
      <c r="H658" s="3222" t="str">
        <f t="shared" si="10"/>
        <v>Drawing</v>
      </c>
      <c r="I658" s="3222" t="s">
        <v>24953</v>
      </c>
      <c r="J658" s="3222"/>
    </row>
    <row r="659" spans="1:10" ht="15.75" customHeight="1" thickBot="1">
      <c r="A659" s="3222">
        <v>652</v>
      </c>
      <c r="B659" s="3222" t="s">
        <v>24945</v>
      </c>
      <c r="C659" s="3223" t="s">
        <v>22599</v>
      </c>
      <c r="D659" s="3222"/>
      <c r="E659" s="3222"/>
      <c r="F659" s="3222" t="s">
        <v>6255</v>
      </c>
      <c r="G659" s="3222" t="s">
        <v>22848</v>
      </c>
      <c r="H659" s="3222" t="str">
        <f t="shared" si="10"/>
        <v>Drawing</v>
      </c>
      <c r="I659" s="3222" t="s">
        <v>24951</v>
      </c>
      <c r="J659" s="3222"/>
    </row>
    <row r="660" spans="1:10" ht="15.75" customHeight="1" thickBot="1">
      <c r="A660" s="3222">
        <v>653</v>
      </c>
      <c r="B660" s="3222" t="s">
        <v>24949</v>
      </c>
      <c r="C660" s="3223" t="s">
        <v>22599</v>
      </c>
      <c r="D660" s="3222"/>
      <c r="E660" s="3222"/>
      <c r="F660" s="3222" t="s">
        <v>6255</v>
      </c>
      <c r="G660" s="3222" t="s">
        <v>22848</v>
      </c>
      <c r="H660" s="3222" t="str">
        <f t="shared" si="10"/>
        <v>Drawing</v>
      </c>
      <c r="I660" s="3222" t="s">
        <v>24950</v>
      </c>
      <c r="J660" s="3222"/>
    </row>
    <row r="661" spans="1:10" ht="15.75" customHeight="1" thickBot="1">
      <c r="A661" s="3222">
        <v>654</v>
      </c>
      <c r="B661" s="3222" t="s">
        <v>24947</v>
      </c>
      <c r="C661" s="3223" t="s">
        <v>22599</v>
      </c>
      <c r="D661" s="3222"/>
      <c r="E661" s="3222"/>
      <c r="F661" s="3222" t="s">
        <v>6255</v>
      </c>
      <c r="G661" s="3222" t="s">
        <v>23052</v>
      </c>
      <c r="H661" s="3222" t="str">
        <f t="shared" si="10"/>
        <v>Drawing</v>
      </c>
      <c r="I661" s="3222" t="s">
        <v>24948</v>
      </c>
      <c r="J661" s="3222"/>
    </row>
    <row r="662" spans="1:10" ht="15.75" customHeight="1" thickBot="1">
      <c r="A662" s="3222">
        <v>655</v>
      </c>
      <c r="B662" s="3222" t="s">
        <v>24945</v>
      </c>
      <c r="C662" s="3223" t="s">
        <v>22599</v>
      </c>
      <c r="D662" s="3222"/>
      <c r="E662" s="3222"/>
      <c r="F662" s="3222" t="s">
        <v>6255</v>
      </c>
      <c r="G662" s="3222" t="s">
        <v>22848</v>
      </c>
      <c r="H662" s="3222" t="str">
        <f t="shared" si="10"/>
        <v>Drawing</v>
      </c>
      <c r="I662" s="3222" t="s">
        <v>24946</v>
      </c>
      <c r="J662" s="3222"/>
    </row>
    <row r="663" spans="1:10" ht="15.75" customHeight="1" thickBot="1">
      <c r="A663" s="3222">
        <v>656</v>
      </c>
      <c r="B663" s="3222" t="s">
        <v>24943</v>
      </c>
      <c r="C663" s="3223" t="s">
        <v>22599</v>
      </c>
      <c r="D663" s="3222"/>
      <c r="E663" s="3222"/>
      <c r="F663" s="3222" t="s">
        <v>22877</v>
      </c>
      <c r="G663" s="3222" t="s">
        <v>22848</v>
      </c>
      <c r="H663" s="3222" t="str">
        <f t="shared" si="10"/>
        <v>Drawing</v>
      </c>
      <c r="I663" s="3222" t="s">
        <v>24944</v>
      </c>
      <c r="J663" s="3222"/>
    </row>
    <row r="664" spans="1:10" ht="15.75" customHeight="1" thickBot="1">
      <c r="A664" s="3222">
        <v>657</v>
      </c>
      <c r="B664" s="3222" t="s">
        <v>24941</v>
      </c>
      <c r="C664" s="3223" t="s">
        <v>22599</v>
      </c>
      <c r="D664" s="3222"/>
      <c r="E664" s="3222"/>
      <c r="F664" s="3222" t="s">
        <v>6255</v>
      </c>
      <c r="G664" s="3222" t="s">
        <v>22848</v>
      </c>
      <c r="H664" s="3222" t="str">
        <f t="shared" si="10"/>
        <v>Drawing</v>
      </c>
      <c r="I664" s="3222" t="s">
        <v>24942</v>
      </c>
      <c r="J664" s="3222"/>
    </row>
    <row r="665" spans="1:10" ht="15.75" customHeight="1" thickBot="1">
      <c r="A665" s="3222">
        <v>658</v>
      </c>
      <c r="B665" s="3222" t="s">
        <v>24939</v>
      </c>
      <c r="C665" s="3223" t="s">
        <v>22599</v>
      </c>
      <c r="D665" s="3222"/>
      <c r="E665" s="3222"/>
      <c r="F665" s="3222" t="s">
        <v>6255</v>
      </c>
      <c r="G665" s="3222" t="s">
        <v>23052</v>
      </c>
      <c r="H665" s="3222" t="str">
        <f t="shared" si="10"/>
        <v>Drawing</v>
      </c>
      <c r="I665" s="3222" t="s">
        <v>24940</v>
      </c>
      <c r="J665" s="3222"/>
    </row>
    <row r="666" spans="1:10" ht="15.75" customHeight="1" thickBot="1">
      <c r="A666" s="3222">
        <v>659</v>
      </c>
      <c r="B666" s="3222" t="s">
        <v>24937</v>
      </c>
      <c r="C666" s="3223" t="s">
        <v>971</v>
      </c>
      <c r="D666" s="3222"/>
      <c r="E666" s="3222"/>
      <c r="F666" s="3222" t="s">
        <v>22877</v>
      </c>
      <c r="G666" s="3222" t="s">
        <v>22848</v>
      </c>
      <c r="H666" s="3222" t="str">
        <f t="shared" si="10"/>
        <v>Drawing</v>
      </c>
      <c r="I666" s="3222" t="s">
        <v>24938</v>
      </c>
      <c r="J666" s="3222"/>
    </row>
    <row r="667" spans="1:10" ht="15.75" customHeight="1" thickBot="1">
      <c r="A667" s="3222">
        <v>660</v>
      </c>
      <c r="B667" s="3222" t="s">
        <v>3795</v>
      </c>
      <c r="C667" s="3223"/>
      <c r="D667" s="3222"/>
      <c r="E667" s="3222"/>
      <c r="F667" s="3222" t="s">
        <v>6587</v>
      </c>
      <c r="G667" s="3222"/>
      <c r="H667" s="3222" t="str">
        <f t="shared" si="10"/>
        <v>Drawing</v>
      </c>
      <c r="I667" s="3222" t="s">
        <v>24936</v>
      </c>
      <c r="J667" s="3222"/>
    </row>
    <row r="668" spans="1:10" ht="15.75" customHeight="1" thickBot="1">
      <c r="A668" s="3222">
        <v>661</v>
      </c>
      <c r="B668" s="3222" t="s">
        <v>11874</v>
      </c>
      <c r="C668" s="3223"/>
      <c r="D668" s="3222"/>
      <c r="E668" s="3222"/>
      <c r="F668" s="3222" t="s">
        <v>6587</v>
      </c>
      <c r="G668" s="3222"/>
      <c r="H668" s="3222" t="str">
        <f t="shared" si="10"/>
        <v>Drawing</v>
      </c>
      <c r="I668" s="3222" t="s">
        <v>24935</v>
      </c>
      <c r="J668" s="3222"/>
    </row>
    <row r="669" spans="1:10" ht="15.75" customHeight="1" thickBot="1">
      <c r="A669" s="3222">
        <v>662</v>
      </c>
      <c r="B669" s="3222" t="s">
        <v>3048</v>
      </c>
      <c r="C669" s="3223"/>
      <c r="D669" s="3222"/>
      <c r="E669" s="3222"/>
      <c r="F669" s="3222" t="s">
        <v>6587</v>
      </c>
      <c r="G669" s="3222"/>
      <c r="H669" s="3222" t="str">
        <f t="shared" si="10"/>
        <v>Drawing</v>
      </c>
      <c r="I669" s="3222" t="s">
        <v>24934</v>
      </c>
      <c r="J669" s="3222"/>
    </row>
    <row r="670" spans="1:10" ht="15.75" customHeight="1" thickBot="1">
      <c r="A670" s="3222">
        <v>663</v>
      </c>
      <c r="B670" s="3222" t="s">
        <v>3846</v>
      </c>
      <c r="C670" s="3223"/>
      <c r="D670" s="3222"/>
      <c r="E670" s="3222"/>
      <c r="F670" s="3222" t="s">
        <v>6587</v>
      </c>
      <c r="G670" s="3222"/>
      <c r="H670" s="3222" t="str">
        <f t="shared" si="10"/>
        <v>Drawing</v>
      </c>
      <c r="I670" s="3222" t="s">
        <v>24933</v>
      </c>
      <c r="J670" s="3222"/>
    </row>
    <row r="671" spans="1:10" ht="15.75" customHeight="1" thickBot="1">
      <c r="A671" s="3222">
        <v>664</v>
      </c>
      <c r="B671" s="3222" t="s">
        <v>2590</v>
      </c>
      <c r="C671" s="3223"/>
      <c r="D671" s="3222"/>
      <c r="E671" s="3222"/>
      <c r="F671" s="3222" t="s">
        <v>6587</v>
      </c>
      <c r="G671" s="3222"/>
      <c r="H671" s="3222" t="str">
        <f t="shared" si="10"/>
        <v>Drawing</v>
      </c>
      <c r="I671" s="3222" t="s">
        <v>24932</v>
      </c>
      <c r="J671" s="3222"/>
    </row>
    <row r="672" spans="1:10" ht="15.75" customHeight="1" thickBot="1">
      <c r="A672" s="3222">
        <v>665</v>
      </c>
      <c r="B672" s="3222" t="s">
        <v>2592</v>
      </c>
      <c r="C672" s="3223"/>
      <c r="D672" s="3222"/>
      <c r="E672" s="3222"/>
      <c r="F672" s="3222" t="s">
        <v>6587</v>
      </c>
      <c r="G672" s="3222"/>
      <c r="H672" s="3222" t="str">
        <f t="shared" si="10"/>
        <v>Drawing</v>
      </c>
      <c r="I672" s="3222" t="s">
        <v>24931</v>
      </c>
      <c r="J672" s="3222"/>
    </row>
    <row r="673" spans="1:10" ht="15.75" customHeight="1" thickBot="1">
      <c r="A673" s="3222">
        <v>666</v>
      </c>
      <c r="B673" s="3222" t="s">
        <v>106</v>
      </c>
      <c r="C673" s="3223"/>
      <c r="D673" s="3222"/>
      <c r="E673" s="3222"/>
      <c r="F673" s="3222" t="s">
        <v>6587</v>
      </c>
      <c r="G673" s="3222"/>
      <c r="H673" s="3222" t="str">
        <f t="shared" si="10"/>
        <v>Drawing</v>
      </c>
      <c r="I673" s="3222" t="s">
        <v>24930</v>
      </c>
      <c r="J673" s="3222"/>
    </row>
    <row r="674" spans="1:10" ht="15.75" customHeight="1" thickBot="1">
      <c r="A674" s="3222">
        <v>667</v>
      </c>
      <c r="B674" s="3222" t="s">
        <v>18526</v>
      </c>
      <c r="C674" s="3223"/>
      <c r="D674" s="3222"/>
      <c r="E674" s="3222"/>
      <c r="F674" s="3222" t="s">
        <v>6587</v>
      </c>
      <c r="G674" s="3222"/>
      <c r="H674" s="3222" t="str">
        <f t="shared" si="10"/>
        <v>Drawing</v>
      </c>
      <c r="I674" s="3222" t="s">
        <v>24929</v>
      </c>
      <c r="J674" s="3222"/>
    </row>
    <row r="675" spans="1:10" ht="15.75" customHeight="1" thickBot="1">
      <c r="A675" s="3222">
        <v>668</v>
      </c>
      <c r="B675" s="3222" t="s">
        <v>2622</v>
      </c>
      <c r="C675" s="3223"/>
      <c r="D675" s="3222"/>
      <c r="E675" s="3222"/>
      <c r="F675" s="3222" t="s">
        <v>6587</v>
      </c>
      <c r="G675" s="3222"/>
      <c r="H675" s="3222" t="str">
        <f t="shared" si="10"/>
        <v>Drawing</v>
      </c>
      <c r="I675" s="3222" t="s">
        <v>24928</v>
      </c>
      <c r="J675" s="3222"/>
    </row>
    <row r="676" spans="1:10" ht="15.75" customHeight="1" thickBot="1">
      <c r="A676" s="3222">
        <v>669</v>
      </c>
      <c r="B676" s="3222" t="s">
        <v>18527</v>
      </c>
      <c r="C676" s="3223"/>
      <c r="D676" s="3222"/>
      <c r="E676" s="3222"/>
      <c r="F676" s="3222" t="s">
        <v>6587</v>
      </c>
      <c r="G676" s="3222"/>
      <c r="H676" s="3222" t="str">
        <f t="shared" si="10"/>
        <v>Drawing</v>
      </c>
      <c r="I676" s="3222" t="s">
        <v>24927</v>
      </c>
      <c r="J676" s="3222"/>
    </row>
    <row r="677" spans="1:10" ht="15.75" customHeight="1" thickBot="1">
      <c r="A677" s="3222">
        <v>670</v>
      </c>
      <c r="B677" s="3222" t="s">
        <v>18528</v>
      </c>
      <c r="C677" s="3223"/>
      <c r="D677" s="3222"/>
      <c r="E677" s="3222"/>
      <c r="F677" s="3222" t="s">
        <v>6587</v>
      </c>
      <c r="G677" s="3222"/>
      <c r="H677" s="3222" t="str">
        <f t="shared" si="10"/>
        <v>Drawing</v>
      </c>
      <c r="I677" s="3222" t="s">
        <v>24926</v>
      </c>
      <c r="J677" s="3222"/>
    </row>
    <row r="678" spans="1:10" ht="15.75" customHeight="1" thickBot="1">
      <c r="A678" s="3222">
        <v>671</v>
      </c>
      <c r="B678" s="3222" t="s">
        <v>18529</v>
      </c>
      <c r="C678" s="3223"/>
      <c r="D678" s="3222"/>
      <c r="E678" s="3222"/>
      <c r="F678" s="3222" t="s">
        <v>6587</v>
      </c>
      <c r="G678" s="3222"/>
      <c r="H678" s="3222" t="str">
        <f t="shared" si="10"/>
        <v>Drawing</v>
      </c>
      <c r="I678" s="3222" t="s">
        <v>24925</v>
      </c>
      <c r="J678" s="3222"/>
    </row>
    <row r="679" spans="1:10" ht="15.75" customHeight="1" thickBot="1">
      <c r="A679" s="3222">
        <v>672</v>
      </c>
      <c r="B679" s="3222" t="s">
        <v>24923</v>
      </c>
      <c r="C679" s="3223" t="s">
        <v>22599</v>
      </c>
      <c r="D679" s="3222"/>
      <c r="E679" s="3222"/>
      <c r="F679" s="3222" t="s">
        <v>22877</v>
      </c>
      <c r="G679" s="3222" t="s">
        <v>24922</v>
      </c>
      <c r="H679" s="3222" t="str">
        <f t="shared" si="10"/>
        <v>Drawing</v>
      </c>
      <c r="I679" s="3222" t="s">
        <v>24924</v>
      </c>
      <c r="J679" s="3222"/>
    </row>
    <row r="680" spans="1:10" ht="15.75" customHeight="1" thickBot="1">
      <c r="A680" s="3222">
        <v>673</v>
      </c>
      <c r="B680" s="3222" t="s">
        <v>24920</v>
      </c>
      <c r="C680" s="3223" t="s">
        <v>22599</v>
      </c>
      <c r="D680" s="3222"/>
      <c r="E680" s="3222"/>
      <c r="F680" s="3222" t="s">
        <v>22877</v>
      </c>
      <c r="G680" s="3222" t="s">
        <v>22848</v>
      </c>
      <c r="H680" s="3222" t="str">
        <f t="shared" si="10"/>
        <v>Drawing</v>
      </c>
      <c r="I680" s="3222" t="s">
        <v>24921</v>
      </c>
      <c r="J680" s="3222"/>
    </row>
    <row r="681" spans="1:10" ht="15.75" customHeight="1" thickBot="1">
      <c r="A681" s="3222">
        <v>674</v>
      </c>
      <c r="B681" s="3222" t="s">
        <v>24918</v>
      </c>
      <c r="C681" s="3223" t="s">
        <v>22599</v>
      </c>
      <c r="D681" s="3222"/>
      <c r="E681" s="3222"/>
      <c r="F681" s="3222" t="s">
        <v>22877</v>
      </c>
      <c r="G681" s="3222" t="s">
        <v>24911</v>
      </c>
      <c r="H681" s="3222" t="str">
        <f t="shared" si="10"/>
        <v>Drawing</v>
      </c>
      <c r="I681" s="3222" t="s">
        <v>24919</v>
      </c>
      <c r="J681" s="3222"/>
    </row>
    <row r="682" spans="1:10" ht="15.75" customHeight="1" thickBot="1">
      <c r="A682" s="3222">
        <v>675</v>
      </c>
      <c r="B682" s="3222" t="s">
        <v>24916</v>
      </c>
      <c r="C682" s="3223" t="s">
        <v>22599</v>
      </c>
      <c r="D682" s="3222"/>
      <c r="E682" s="3222"/>
      <c r="F682" s="3222" t="s">
        <v>22877</v>
      </c>
      <c r="G682" s="3222" t="s">
        <v>23052</v>
      </c>
      <c r="H682" s="3222" t="str">
        <f t="shared" si="10"/>
        <v>Drawing</v>
      </c>
      <c r="I682" s="3222" t="s">
        <v>24917</v>
      </c>
      <c r="J682" s="3222"/>
    </row>
    <row r="683" spans="1:10" ht="15.75" customHeight="1" thickBot="1">
      <c r="A683" s="3222">
        <v>676</v>
      </c>
      <c r="B683" s="3222" t="s">
        <v>24914</v>
      </c>
      <c r="C683" s="3223" t="s">
        <v>22599</v>
      </c>
      <c r="D683" s="3222"/>
      <c r="E683" s="3222"/>
      <c r="F683" s="3222" t="s">
        <v>22877</v>
      </c>
      <c r="G683" s="3222" t="s">
        <v>22848</v>
      </c>
      <c r="H683" s="3222" t="str">
        <f t="shared" si="10"/>
        <v>Drawing</v>
      </c>
      <c r="I683" s="3222" t="s">
        <v>24915</v>
      </c>
      <c r="J683" s="3222"/>
    </row>
    <row r="684" spans="1:10" ht="15.75" customHeight="1" thickBot="1">
      <c r="A684" s="3222">
        <v>677</v>
      </c>
      <c r="B684" s="3222" t="s">
        <v>24912</v>
      </c>
      <c r="C684" s="3223" t="s">
        <v>22599</v>
      </c>
      <c r="D684" s="3222"/>
      <c r="E684" s="3222"/>
      <c r="F684" s="3222" t="s">
        <v>22877</v>
      </c>
      <c r="G684" s="3222" t="s">
        <v>24911</v>
      </c>
      <c r="H684" s="3222" t="str">
        <f t="shared" si="10"/>
        <v>Drawing</v>
      </c>
      <c r="I684" s="3222" t="s">
        <v>24913</v>
      </c>
      <c r="J684" s="3222"/>
    </row>
    <row r="685" spans="1:10" ht="15.75" customHeight="1" thickBot="1">
      <c r="A685" s="3222">
        <v>678</v>
      </c>
      <c r="B685" s="3222" t="s">
        <v>24909</v>
      </c>
      <c r="C685" s="3223" t="s">
        <v>22599</v>
      </c>
      <c r="D685" s="3222"/>
      <c r="E685" s="3222"/>
      <c r="F685" s="3222" t="s">
        <v>22877</v>
      </c>
      <c r="G685" s="3222" t="s">
        <v>22848</v>
      </c>
      <c r="H685" s="3222" t="str">
        <f t="shared" si="10"/>
        <v>Drawing</v>
      </c>
      <c r="I685" s="3222" t="s">
        <v>24910</v>
      </c>
      <c r="J685" s="3222"/>
    </row>
    <row r="686" spans="1:10" ht="15.75" customHeight="1" thickBot="1">
      <c r="A686" s="3222">
        <v>679</v>
      </c>
      <c r="B686" s="3222" t="s">
        <v>24907</v>
      </c>
      <c r="C686" s="3223" t="s">
        <v>22599</v>
      </c>
      <c r="D686" s="3222"/>
      <c r="E686" s="3222"/>
      <c r="F686" s="3222" t="s">
        <v>22877</v>
      </c>
      <c r="G686" s="3222" t="s">
        <v>23052</v>
      </c>
      <c r="H686" s="3222" t="str">
        <f t="shared" si="10"/>
        <v>Drawing</v>
      </c>
      <c r="I686" s="3222" t="s">
        <v>24908</v>
      </c>
      <c r="J686" s="3222"/>
    </row>
    <row r="687" spans="1:10" ht="15.75" customHeight="1" thickBot="1">
      <c r="A687" s="3222">
        <v>680</v>
      </c>
      <c r="B687" s="3222" t="s">
        <v>24905</v>
      </c>
      <c r="C687" s="3223" t="s">
        <v>22599</v>
      </c>
      <c r="D687" s="3222"/>
      <c r="E687" s="3222"/>
      <c r="F687" s="3222" t="s">
        <v>22877</v>
      </c>
      <c r="G687" s="3222" t="s">
        <v>22848</v>
      </c>
      <c r="H687" s="3222" t="str">
        <f t="shared" si="10"/>
        <v>Drawing</v>
      </c>
      <c r="I687" s="3222" t="s">
        <v>24906</v>
      </c>
      <c r="J687" s="3222"/>
    </row>
    <row r="688" spans="1:10" ht="15.75" customHeight="1" thickBot="1">
      <c r="A688" s="3222">
        <v>681</v>
      </c>
      <c r="B688" s="3222" t="s">
        <v>24903</v>
      </c>
      <c r="C688" s="3223" t="s">
        <v>22599</v>
      </c>
      <c r="D688" s="3222"/>
      <c r="E688" s="3222"/>
      <c r="F688" s="3222" t="s">
        <v>22877</v>
      </c>
      <c r="G688" s="3222" t="s">
        <v>22848</v>
      </c>
      <c r="H688" s="3222" t="str">
        <f t="shared" si="10"/>
        <v>Drawing</v>
      </c>
      <c r="I688" s="3222" t="s">
        <v>24904</v>
      </c>
      <c r="J688" s="3222"/>
    </row>
    <row r="689" spans="1:10" ht="15.75" customHeight="1" thickBot="1">
      <c r="A689" s="3222">
        <v>682</v>
      </c>
      <c r="B689" s="3222" t="s">
        <v>24901</v>
      </c>
      <c r="C689" s="3223" t="s">
        <v>22599</v>
      </c>
      <c r="D689" s="3222"/>
      <c r="E689" s="3222"/>
      <c r="F689" s="3222" t="s">
        <v>22877</v>
      </c>
      <c r="G689" s="3222" t="s">
        <v>22848</v>
      </c>
      <c r="H689" s="3222" t="str">
        <f t="shared" si="10"/>
        <v>Drawing</v>
      </c>
      <c r="I689" s="3222" t="s">
        <v>24902</v>
      </c>
      <c r="J689" s="3222"/>
    </row>
    <row r="690" spans="1:10" ht="15.75" customHeight="1" thickBot="1">
      <c r="A690" s="3222">
        <v>683</v>
      </c>
      <c r="B690" s="3222" t="s">
        <v>1601</v>
      </c>
      <c r="C690" s="3223"/>
      <c r="D690" s="3222"/>
      <c r="E690" s="3222"/>
      <c r="F690" s="3222" t="s">
        <v>6587</v>
      </c>
      <c r="G690" s="3222"/>
      <c r="H690" s="3222" t="str">
        <f t="shared" si="10"/>
        <v>Drawing</v>
      </c>
      <c r="I690" s="3222" t="s">
        <v>24900</v>
      </c>
      <c r="J690" s="3222"/>
    </row>
    <row r="691" spans="1:10" ht="15.75" customHeight="1" thickBot="1">
      <c r="A691" s="3222">
        <v>684</v>
      </c>
      <c r="B691" s="3222" t="s">
        <v>3529</v>
      </c>
      <c r="C691" s="3223"/>
      <c r="D691" s="3222"/>
      <c r="E691" s="3222"/>
      <c r="F691" s="3222" t="s">
        <v>6587</v>
      </c>
      <c r="G691" s="3222"/>
      <c r="H691" s="3222" t="str">
        <f t="shared" si="10"/>
        <v>Drawing</v>
      </c>
      <c r="I691" s="3222" t="s">
        <v>24899</v>
      </c>
      <c r="J691" s="3222"/>
    </row>
    <row r="692" spans="1:10" ht="15.75" customHeight="1" thickBot="1">
      <c r="A692" s="3222">
        <v>685</v>
      </c>
      <c r="B692" s="3222" t="s">
        <v>1433</v>
      </c>
      <c r="C692" s="3223"/>
      <c r="D692" s="3222"/>
      <c r="E692" s="3222"/>
      <c r="F692" s="3222" t="s">
        <v>6587</v>
      </c>
      <c r="G692" s="3222"/>
      <c r="H692" s="3222" t="str">
        <f t="shared" si="10"/>
        <v>Drawing</v>
      </c>
      <c r="I692" s="3222" t="s">
        <v>24898</v>
      </c>
      <c r="J692" s="3222"/>
    </row>
    <row r="693" spans="1:10" ht="15.75" customHeight="1" thickBot="1">
      <c r="A693" s="3222">
        <v>686</v>
      </c>
      <c r="B693" s="3222" t="s">
        <v>3384</v>
      </c>
      <c r="C693" s="3223"/>
      <c r="D693" s="3222"/>
      <c r="E693" s="3222"/>
      <c r="F693" s="3222" t="s">
        <v>6587</v>
      </c>
      <c r="G693" s="3222"/>
      <c r="H693" s="3222" t="str">
        <f t="shared" si="10"/>
        <v>Drawing</v>
      </c>
      <c r="I693" s="3222" t="s">
        <v>24897</v>
      </c>
      <c r="J693" s="3222"/>
    </row>
    <row r="694" spans="1:10" ht="15.75" customHeight="1" thickBot="1">
      <c r="A694" s="3222">
        <v>687</v>
      </c>
      <c r="B694" s="3222" t="s">
        <v>4236</v>
      </c>
      <c r="C694" s="3223"/>
      <c r="D694" s="3222"/>
      <c r="E694" s="3222"/>
      <c r="F694" s="3222" t="s">
        <v>6587</v>
      </c>
      <c r="G694" s="3222"/>
      <c r="H694" s="3222" t="str">
        <f t="shared" si="10"/>
        <v>Drawing</v>
      </c>
      <c r="I694" s="3222" t="s">
        <v>24896</v>
      </c>
      <c r="J694" s="3222"/>
    </row>
    <row r="695" spans="1:10" ht="15.75" customHeight="1" thickBot="1">
      <c r="A695" s="3222">
        <v>688</v>
      </c>
      <c r="B695" s="3222" t="s">
        <v>24894</v>
      </c>
      <c r="C695" s="3223" t="s">
        <v>22596</v>
      </c>
      <c r="D695" s="3222" t="s">
        <v>24117</v>
      </c>
      <c r="E695" s="3222" t="s">
        <v>4660</v>
      </c>
      <c r="F695" s="3222" t="s">
        <v>6255</v>
      </c>
      <c r="G695" s="3222"/>
      <c r="H695" s="3222" t="str">
        <f t="shared" si="10"/>
        <v>Drawing</v>
      </c>
      <c r="I695" s="3222" t="s">
        <v>24895</v>
      </c>
      <c r="J695" s="3222"/>
    </row>
    <row r="696" spans="1:10" ht="15.75" customHeight="1" thickBot="1">
      <c r="A696" s="3222">
        <v>689</v>
      </c>
      <c r="B696" s="3222" t="s">
        <v>24892</v>
      </c>
      <c r="C696" s="3223" t="s">
        <v>22596</v>
      </c>
      <c r="D696" s="3222" t="s">
        <v>24117</v>
      </c>
      <c r="E696" s="3222" t="s">
        <v>4660</v>
      </c>
      <c r="F696" s="3222" t="s">
        <v>6255</v>
      </c>
      <c r="G696" s="3222"/>
      <c r="H696" s="3222" t="str">
        <f t="shared" si="10"/>
        <v>Drawing</v>
      </c>
      <c r="I696" s="3222" t="s">
        <v>24893</v>
      </c>
      <c r="J696" s="3222"/>
    </row>
    <row r="697" spans="1:10" ht="15.75" customHeight="1" thickBot="1">
      <c r="A697" s="3222">
        <v>690</v>
      </c>
      <c r="B697" s="3222" t="s">
        <v>24890</v>
      </c>
      <c r="C697" s="3223" t="s">
        <v>22596</v>
      </c>
      <c r="D697" s="3222" t="s">
        <v>24117</v>
      </c>
      <c r="E697" s="3222" t="s">
        <v>4660</v>
      </c>
      <c r="F697" s="3222" t="s">
        <v>6255</v>
      </c>
      <c r="G697" s="3222"/>
      <c r="H697" s="3222" t="str">
        <f t="shared" si="10"/>
        <v>Drawing</v>
      </c>
      <c r="I697" s="3222" t="s">
        <v>24891</v>
      </c>
      <c r="J697" s="3222"/>
    </row>
    <row r="698" spans="1:10" ht="15.75" customHeight="1" thickBot="1">
      <c r="A698" s="3222">
        <v>691</v>
      </c>
      <c r="B698" s="3222" t="s">
        <v>24888</v>
      </c>
      <c r="C698" s="3223" t="s">
        <v>22596</v>
      </c>
      <c r="D698" s="3222" t="s">
        <v>24117</v>
      </c>
      <c r="E698" s="3222" t="s">
        <v>4660</v>
      </c>
      <c r="F698" s="3222" t="s">
        <v>6255</v>
      </c>
      <c r="G698" s="3222"/>
      <c r="H698" s="3222" t="str">
        <f t="shared" si="10"/>
        <v>Drawing</v>
      </c>
      <c r="I698" s="3222" t="s">
        <v>24889</v>
      </c>
      <c r="J698" s="3222"/>
    </row>
    <row r="699" spans="1:10" ht="15.75" customHeight="1" thickBot="1">
      <c r="A699" s="3222">
        <v>692</v>
      </c>
      <c r="B699" s="3222" t="s">
        <v>24886</v>
      </c>
      <c r="C699" s="3223" t="s">
        <v>22596</v>
      </c>
      <c r="D699" s="3222" t="s">
        <v>24117</v>
      </c>
      <c r="E699" s="3222" t="s">
        <v>4660</v>
      </c>
      <c r="F699" s="3222" t="s">
        <v>6255</v>
      </c>
      <c r="G699" s="3222"/>
      <c r="H699" s="3222" t="str">
        <f t="shared" si="10"/>
        <v>Drawing</v>
      </c>
      <c r="I699" s="3222" t="s">
        <v>24887</v>
      </c>
      <c r="J699" s="3222"/>
    </row>
    <row r="700" spans="1:10" ht="15.75" customHeight="1" thickBot="1">
      <c r="A700" s="3222">
        <v>693</v>
      </c>
      <c r="B700" s="3222" t="s">
        <v>24884</v>
      </c>
      <c r="C700" s="3223" t="s">
        <v>22596</v>
      </c>
      <c r="D700" s="3222" t="s">
        <v>24117</v>
      </c>
      <c r="E700" s="3222" t="s">
        <v>4660</v>
      </c>
      <c r="F700" s="3222" t="s">
        <v>6255</v>
      </c>
      <c r="G700" s="3222"/>
      <c r="H700" s="3222" t="str">
        <f t="shared" si="10"/>
        <v>Drawing</v>
      </c>
      <c r="I700" s="3222" t="s">
        <v>24885</v>
      </c>
      <c r="J700" s="3222"/>
    </row>
    <row r="701" spans="1:10" ht="15.75" customHeight="1" thickBot="1">
      <c r="A701" s="3222">
        <v>694</v>
      </c>
      <c r="B701" s="3222" t="s">
        <v>24882</v>
      </c>
      <c r="C701" s="3223" t="s">
        <v>22596</v>
      </c>
      <c r="D701" s="3222" t="s">
        <v>24117</v>
      </c>
      <c r="E701" s="3222" t="s">
        <v>4660</v>
      </c>
      <c r="F701" s="3222" t="s">
        <v>6255</v>
      </c>
      <c r="G701" s="3222"/>
      <c r="H701" s="3222" t="str">
        <f t="shared" si="10"/>
        <v>Drawing</v>
      </c>
      <c r="I701" s="3222" t="s">
        <v>24883</v>
      </c>
      <c r="J701" s="3222"/>
    </row>
    <row r="702" spans="1:10" ht="15.75" customHeight="1" thickBot="1">
      <c r="A702" s="3222">
        <v>695</v>
      </c>
      <c r="B702" s="3222" t="s">
        <v>24880</v>
      </c>
      <c r="C702" s="3223" t="s">
        <v>22596</v>
      </c>
      <c r="D702" s="3222" t="s">
        <v>24117</v>
      </c>
      <c r="E702" s="3222" t="s">
        <v>4660</v>
      </c>
      <c r="F702" s="3222" t="s">
        <v>6255</v>
      </c>
      <c r="G702" s="3222"/>
      <c r="H702" s="3222" t="str">
        <f t="shared" si="10"/>
        <v>Drawing</v>
      </c>
      <c r="I702" s="3222" t="s">
        <v>24881</v>
      </c>
      <c r="J702" s="3222"/>
    </row>
    <row r="703" spans="1:10" ht="15.75" customHeight="1" thickBot="1">
      <c r="A703" s="3222">
        <v>696</v>
      </c>
      <c r="B703" s="3222" t="s">
        <v>24878</v>
      </c>
      <c r="C703" s="3223" t="s">
        <v>22596</v>
      </c>
      <c r="D703" s="3222" t="s">
        <v>24117</v>
      </c>
      <c r="E703" s="3222" t="s">
        <v>4660</v>
      </c>
      <c r="F703" s="3222" t="s">
        <v>6255</v>
      </c>
      <c r="G703" s="3222"/>
      <c r="H703" s="3222" t="str">
        <f t="shared" si="10"/>
        <v>Drawing</v>
      </c>
      <c r="I703" s="3222" t="s">
        <v>24879</v>
      </c>
      <c r="J703" s="3222"/>
    </row>
    <row r="704" spans="1:10" ht="15.75" customHeight="1" thickBot="1">
      <c r="A704" s="3222">
        <v>697</v>
      </c>
      <c r="B704" s="3222" t="s">
        <v>24874</v>
      </c>
      <c r="C704" s="3223" t="s">
        <v>22599</v>
      </c>
      <c r="D704" s="3222" t="s">
        <v>24162</v>
      </c>
      <c r="E704" s="3222" t="s">
        <v>24032</v>
      </c>
      <c r="F704" s="3222" t="s">
        <v>6255</v>
      </c>
      <c r="G704" s="3222" t="s">
        <v>23041</v>
      </c>
      <c r="H704" s="3222" t="str">
        <f t="shared" si="10"/>
        <v>Drawing</v>
      </c>
      <c r="I704" s="3222" t="s">
        <v>24877</v>
      </c>
      <c r="J704" s="3222"/>
    </row>
    <row r="705" spans="1:10" ht="15.75" customHeight="1" thickBot="1">
      <c r="A705" s="3222">
        <v>698</v>
      </c>
      <c r="B705" s="3222" t="s">
        <v>24874</v>
      </c>
      <c r="C705" s="3223" t="s">
        <v>22599</v>
      </c>
      <c r="D705" s="3222" t="s">
        <v>24162</v>
      </c>
      <c r="E705" s="3222" t="s">
        <v>24032</v>
      </c>
      <c r="F705" s="3222" t="s">
        <v>6255</v>
      </c>
      <c r="G705" s="3222" t="s">
        <v>23041</v>
      </c>
      <c r="H705" s="3222" t="str">
        <f t="shared" si="10"/>
        <v>Drawing</v>
      </c>
      <c r="I705" s="3222" t="s">
        <v>24876</v>
      </c>
      <c r="J705" s="3222"/>
    </row>
    <row r="706" spans="1:10" ht="15.75" customHeight="1" thickBot="1">
      <c r="A706" s="3222">
        <v>699</v>
      </c>
      <c r="B706" s="3222" t="s">
        <v>24874</v>
      </c>
      <c r="C706" s="3223" t="s">
        <v>22599</v>
      </c>
      <c r="D706" s="3222" t="s">
        <v>24162</v>
      </c>
      <c r="E706" s="3222" t="s">
        <v>24032</v>
      </c>
      <c r="F706" s="3222" t="s">
        <v>6255</v>
      </c>
      <c r="G706" s="3222" t="s">
        <v>23041</v>
      </c>
      <c r="H706" s="3222" t="str">
        <f t="shared" si="10"/>
        <v>Drawing</v>
      </c>
      <c r="I706" s="3222" t="s">
        <v>24875</v>
      </c>
      <c r="J706" s="3222"/>
    </row>
    <row r="707" spans="1:10" ht="15.75" customHeight="1" thickBot="1">
      <c r="A707" s="3222">
        <v>700</v>
      </c>
      <c r="B707" s="3222" t="s">
        <v>24872</v>
      </c>
      <c r="C707" s="3223" t="s">
        <v>22599</v>
      </c>
      <c r="D707" s="3222" t="s">
        <v>24162</v>
      </c>
      <c r="E707" s="3222" t="s">
        <v>24032</v>
      </c>
      <c r="F707" s="3222" t="s">
        <v>6255</v>
      </c>
      <c r="G707" s="3222"/>
      <c r="H707" s="3222" t="str">
        <f t="shared" si="10"/>
        <v>Drawing</v>
      </c>
      <c r="I707" s="3222" t="s">
        <v>24873</v>
      </c>
      <c r="J707" s="3222"/>
    </row>
    <row r="708" spans="1:10" ht="15.75" customHeight="1" thickBot="1">
      <c r="A708" s="3222">
        <v>701</v>
      </c>
      <c r="B708" s="3222" t="s">
        <v>24870</v>
      </c>
      <c r="C708" s="3223" t="s">
        <v>22599</v>
      </c>
      <c r="D708" s="3222" t="s">
        <v>24162</v>
      </c>
      <c r="E708" s="3222" t="s">
        <v>24032</v>
      </c>
      <c r="F708" s="3222" t="s">
        <v>6255</v>
      </c>
      <c r="G708" s="3222"/>
      <c r="H708" s="3222" t="str">
        <f t="shared" si="10"/>
        <v>Drawing</v>
      </c>
      <c r="I708" s="3222" t="s">
        <v>24871</v>
      </c>
      <c r="J708" s="3222"/>
    </row>
    <row r="709" spans="1:10" ht="15.75" customHeight="1" thickBot="1">
      <c r="A709" s="3222">
        <v>702</v>
      </c>
      <c r="B709" s="3222" t="s">
        <v>24868</v>
      </c>
      <c r="C709" s="3223" t="s">
        <v>971</v>
      </c>
      <c r="D709" s="3222" t="s">
        <v>24077</v>
      </c>
      <c r="E709" s="3222" t="s">
        <v>1723</v>
      </c>
      <c r="F709" s="3222" t="s">
        <v>6255</v>
      </c>
      <c r="G709" s="3222" t="s">
        <v>24076</v>
      </c>
      <c r="H709" s="3222" t="str">
        <f t="shared" si="10"/>
        <v>Drawing</v>
      </c>
      <c r="I709" s="3222" t="s">
        <v>24869</v>
      </c>
      <c r="J709" s="3222"/>
    </row>
    <row r="710" spans="1:10" ht="15.75" customHeight="1" thickBot="1">
      <c r="A710" s="3222">
        <v>703</v>
      </c>
      <c r="B710" s="3222" t="s">
        <v>24866</v>
      </c>
      <c r="C710" s="3223" t="s">
        <v>971</v>
      </c>
      <c r="D710" s="3222" t="s">
        <v>24077</v>
      </c>
      <c r="E710" s="3222" t="s">
        <v>1723</v>
      </c>
      <c r="F710" s="3222" t="s">
        <v>6255</v>
      </c>
      <c r="G710" s="3222" t="s">
        <v>24076</v>
      </c>
      <c r="H710" s="3222" t="str">
        <f t="shared" si="10"/>
        <v>Drawing</v>
      </c>
      <c r="I710" s="3222" t="s">
        <v>24867</v>
      </c>
      <c r="J710" s="3222"/>
    </row>
    <row r="711" spans="1:10" ht="15.75" customHeight="1" thickBot="1">
      <c r="A711" s="3222">
        <v>704</v>
      </c>
      <c r="B711" s="3222" t="s">
        <v>24864</v>
      </c>
      <c r="C711" s="3223" t="s">
        <v>22596</v>
      </c>
      <c r="D711" s="3222" t="s">
        <v>24077</v>
      </c>
      <c r="E711" s="3222" t="s">
        <v>1723</v>
      </c>
      <c r="F711" s="3222" t="s">
        <v>6255</v>
      </c>
      <c r="G711" s="3222" t="s">
        <v>24076</v>
      </c>
      <c r="H711" s="3222" t="str">
        <f t="shared" si="10"/>
        <v>Drawing</v>
      </c>
      <c r="I711" s="3222" t="s">
        <v>24865</v>
      </c>
      <c r="J711" s="3222"/>
    </row>
    <row r="712" spans="1:10" ht="15.75" customHeight="1" thickBot="1">
      <c r="A712" s="3222">
        <v>705</v>
      </c>
      <c r="B712" s="3222" t="s">
        <v>24862</v>
      </c>
      <c r="C712" s="3223" t="s">
        <v>971</v>
      </c>
      <c r="D712" s="3222" t="s">
        <v>24077</v>
      </c>
      <c r="E712" s="3222" t="s">
        <v>1723</v>
      </c>
      <c r="F712" s="3222" t="s">
        <v>6255</v>
      </c>
      <c r="G712" s="3222" t="s">
        <v>24076</v>
      </c>
      <c r="H712" s="3222" t="str">
        <f t="shared" ref="H712:H775" si="11">HYPERLINK("\\CAD-PC\1Data\3.Documentation\Isometric DWG MHI\" &amp; I712 &amp; ".pdf", "Drawing")</f>
        <v>Drawing</v>
      </c>
      <c r="I712" s="3222" t="s">
        <v>24863</v>
      </c>
      <c r="J712" s="3222"/>
    </row>
    <row r="713" spans="1:10" ht="15.75" customHeight="1" thickBot="1">
      <c r="A713" s="3222">
        <v>706</v>
      </c>
      <c r="B713" s="3222" t="s">
        <v>24860</v>
      </c>
      <c r="C713" s="3223" t="s">
        <v>22596</v>
      </c>
      <c r="D713" s="3222" t="s">
        <v>24077</v>
      </c>
      <c r="E713" s="3222" t="s">
        <v>1723</v>
      </c>
      <c r="F713" s="3222" t="s">
        <v>6255</v>
      </c>
      <c r="G713" s="3222" t="s">
        <v>24076</v>
      </c>
      <c r="H713" s="3222" t="str">
        <f t="shared" si="11"/>
        <v>Drawing</v>
      </c>
      <c r="I713" s="3222" t="s">
        <v>24861</v>
      </c>
      <c r="J713" s="3222"/>
    </row>
    <row r="714" spans="1:10" ht="15.75" customHeight="1" thickBot="1">
      <c r="A714" s="3222">
        <v>707</v>
      </c>
      <c r="B714" s="3222" t="s">
        <v>24858</v>
      </c>
      <c r="C714" s="3223" t="s">
        <v>971</v>
      </c>
      <c r="D714" s="3222" t="s">
        <v>24077</v>
      </c>
      <c r="E714" s="3222" t="s">
        <v>1723</v>
      </c>
      <c r="F714" s="3222" t="s">
        <v>6255</v>
      </c>
      <c r="G714" s="3222" t="s">
        <v>24076</v>
      </c>
      <c r="H714" s="3222" t="str">
        <f t="shared" si="11"/>
        <v>Drawing</v>
      </c>
      <c r="I714" s="3222" t="s">
        <v>24859</v>
      </c>
      <c r="J714" s="3222"/>
    </row>
    <row r="715" spans="1:10" ht="15.75" customHeight="1" thickBot="1">
      <c r="A715" s="3222">
        <v>708</v>
      </c>
      <c r="B715" s="3222" t="s">
        <v>24856</v>
      </c>
      <c r="C715" s="3223" t="s">
        <v>971</v>
      </c>
      <c r="D715" s="3222" t="s">
        <v>24077</v>
      </c>
      <c r="E715" s="3222" t="s">
        <v>1723</v>
      </c>
      <c r="F715" s="3222" t="s">
        <v>6255</v>
      </c>
      <c r="G715" s="3222" t="s">
        <v>24076</v>
      </c>
      <c r="H715" s="3222" t="str">
        <f t="shared" si="11"/>
        <v>Drawing</v>
      </c>
      <c r="I715" s="3222" t="s">
        <v>24857</v>
      </c>
      <c r="J715" s="3222"/>
    </row>
    <row r="716" spans="1:10" ht="15.75" customHeight="1" thickBot="1">
      <c r="A716" s="3222">
        <v>709</v>
      </c>
      <c r="B716" s="3222" t="s">
        <v>24854</v>
      </c>
      <c r="C716" s="3223" t="s">
        <v>971</v>
      </c>
      <c r="D716" s="3222" t="s">
        <v>24077</v>
      </c>
      <c r="E716" s="3222" t="s">
        <v>1723</v>
      </c>
      <c r="F716" s="3222" t="s">
        <v>6255</v>
      </c>
      <c r="G716" s="3222" t="s">
        <v>24076</v>
      </c>
      <c r="H716" s="3222" t="str">
        <f t="shared" si="11"/>
        <v>Drawing</v>
      </c>
      <c r="I716" s="3222" t="s">
        <v>24855</v>
      </c>
      <c r="J716" s="3222"/>
    </row>
    <row r="717" spans="1:10" ht="15.75" customHeight="1" thickBot="1">
      <c r="A717" s="3222">
        <v>710</v>
      </c>
      <c r="B717" s="3222" t="s">
        <v>24852</v>
      </c>
      <c r="C717" s="3223" t="s">
        <v>22599</v>
      </c>
      <c r="D717" s="3222" t="s">
        <v>24077</v>
      </c>
      <c r="E717" s="3222" t="s">
        <v>1723</v>
      </c>
      <c r="F717" s="3222" t="s">
        <v>6255</v>
      </c>
      <c r="G717" s="3222"/>
      <c r="H717" s="3222" t="str">
        <f t="shared" si="11"/>
        <v>Drawing</v>
      </c>
      <c r="I717" s="3222" t="s">
        <v>24853</v>
      </c>
      <c r="J717" s="3222"/>
    </row>
    <row r="718" spans="1:10" ht="15.75" customHeight="1" thickBot="1">
      <c r="A718" s="3222">
        <v>711</v>
      </c>
      <c r="B718" s="3222" t="s">
        <v>24850</v>
      </c>
      <c r="C718" s="3223" t="s">
        <v>22596</v>
      </c>
      <c r="D718" s="3222" t="s">
        <v>24077</v>
      </c>
      <c r="E718" s="3222" t="s">
        <v>1723</v>
      </c>
      <c r="F718" s="3222" t="s">
        <v>6255</v>
      </c>
      <c r="G718" s="3222" t="s">
        <v>24076</v>
      </c>
      <c r="H718" s="3222" t="str">
        <f t="shared" si="11"/>
        <v>Drawing</v>
      </c>
      <c r="I718" s="3222" t="s">
        <v>24851</v>
      </c>
      <c r="J718" s="3222"/>
    </row>
    <row r="719" spans="1:10" ht="15.75" customHeight="1" thickBot="1">
      <c r="A719" s="3222">
        <v>712</v>
      </c>
      <c r="B719" s="3222" t="s">
        <v>24848</v>
      </c>
      <c r="C719" s="3223" t="s">
        <v>22599</v>
      </c>
      <c r="D719" s="3222" t="s">
        <v>24077</v>
      </c>
      <c r="E719" s="3222" t="s">
        <v>1723</v>
      </c>
      <c r="F719" s="3222" t="s">
        <v>6255</v>
      </c>
      <c r="G719" s="3222" t="s">
        <v>24076</v>
      </c>
      <c r="H719" s="3222" t="str">
        <f t="shared" si="11"/>
        <v>Drawing</v>
      </c>
      <c r="I719" s="3222" t="s">
        <v>24849</v>
      </c>
      <c r="J719" s="3222"/>
    </row>
    <row r="720" spans="1:10" ht="15.75" customHeight="1" thickBot="1">
      <c r="A720" s="3222">
        <v>713</v>
      </c>
      <c r="B720" s="3222" t="s">
        <v>24846</v>
      </c>
      <c r="C720" s="3223" t="s">
        <v>22599</v>
      </c>
      <c r="D720" s="3222" t="s">
        <v>24077</v>
      </c>
      <c r="E720" s="3222" t="s">
        <v>1723</v>
      </c>
      <c r="F720" s="3222" t="s">
        <v>6255</v>
      </c>
      <c r="G720" s="3222" t="s">
        <v>24076</v>
      </c>
      <c r="H720" s="3222" t="str">
        <f t="shared" si="11"/>
        <v>Drawing</v>
      </c>
      <c r="I720" s="3222" t="s">
        <v>24847</v>
      </c>
      <c r="J720" s="3222"/>
    </row>
    <row r="721" spans="1:10" ht="15.75" customHeight="1" thickBot="1">
      <c r="A721" s="3222">
        <v>714</v>
      </c>
      <c r="B721" s="3222" t="s">
        <v>24844</v>
      </c>
      <c r="C721" s="3223" t="s">
        <v>22599</v>
      </c>
      <c r="D721" s="3222" t="s">
        <v>24077</v>
      </c>
      <c r="E721" s="3222" t="s">
        <v>1723</v>
      </c>
      <c r="F721" s="3222" t="s">
        <v>6255</v>
      </c>
      <c r="G721" s="3222" t="s">
        <v>24076</v>
      </c>
      <c r="H721" s="3222" t="str">
        <f t="shared" si="11"/>
        <v>Drawing</v>
      </c>
      <c r="I721" s="3222" t="s">
        <v>24845</v>
      </c>
      <c r="J721" s="3222"/>
    </row>
    <row r="722" spans="1:10" ht="15.75" customHeight="1" thickBot="1">
      <c r="A722" s="3222">
        <v>715</v>
      </c>
      <c r="B722" s="3222" t="s">
        <v>24842</v>
      </c>
      <c r="C722" s="3223" t="s">
        <v>971</v>
      </c>
      <c r="D722" s="3222" t="s">
        <v>24077</v>
      </c>
      <c r="E722" s="3222" t="s">
        <v>1723</v>
      </c>
      <c r="F722" s="3222" t="s">
        <v>6255</v>
      </c>
      <c r="G722" s="3222" t="s">
        <v>24076</v>
      </c>
      <c r="H722" s="3222" t="str">
        <f t="shared" si="11"/>
        <v>Drawing</v>
      </c>
      <c r="I722" s="3222" t="s">
        <v>24843</v>
      </c>
      <c r="J722" s="3222"/>
    </row>
    <row r="723" spans="1:10" ht="15.75" customHeight="1" thickBot="1">
      <c r="A723" s="3222">
        <v>716</v>
      </c>
      <c r="B723" s="3222" t="s">
        <v>24840</v>
      </c>
      <c r="C723" s="3223" t="s">
        <v>971</v>
      </c>
      <c r="D723" s="3222" t="s">
        <v>24077</v>
      </c>
      <c r="E723" s="3222" t="s">
        <v>1723</v>
      </c>
      <c r="F723" s="3222" t="s">
        <v>6255</v>
      </c>
      <c r="G723" s="3222" t="s">
        <v>24076</v>
      </c>
      <c r="H723" s="3222" t="str">
        <f t="shared" si="11"/>
        <v>Drawing</v>
      </c>
      <c r="I723" s="3222" t="s">
        <v>24841</v>
      </c>
      <c r="J723" s="3222"/>
    </row>
    <row r="724" spans="1:10" ht="15.75" customHeight="1" thickBot="1">
      <c r="A724" s="3222">
        <v>717</v>
      </c>
      <c r="B724" s="3222" t="s">
        <v>24838</v>
      </c>
      <c r="C724" s="3223" t="s">
        <v>22599</v>
      </c>
      <c r="D724" s="3222" t="s">
        <v>24077</v>
      </c>
      <c r="E724" s="3222" t="s">
        <v>1723</v>
      </c>
      <c r="F724" s="3222" t="s">
        <v>6255</v>
      </c>
      <c r="G724" s="3222" t="s">
        <v>24076</v>
      </c>
      <c r="H724" s="3222" t="str">
        <f t="shared" si="11"/>
        <v>Drawing</v>
      </c>
      <c r="I724" s="3222" t="s">
        <v>24839</v>
      </c>
      <c r="J724" s="3222"/>
    </row>
    <row r="725" spans="1:10" ht="15.75" customHeight="1" thickBot="1">
      <c r="A725" s="3222">
        <v>718</v>
      </c>
      <c r="B725" s="3222" t="s">
        <v>24836</v>
      </c>
      <c r="C725" s="3223" t="s">
        <v>22599</v>
      </c>
      <c r="D725" s="3222" t="s">
        <v>21195</v>
      </c>
      <c r="E725" s="3222"/>
      <c r="F725" s="3222" t="s">
        <v>6255</v>
      </c>
      <c r="G725" s="3222" t="s">
        <v>24076</v>
      </c>
      <c r="H725" s="3222" t="str">
        <f t="shared" si="11"/>
        <v>Drawing</v>
      </c>
      <c r="I725" s="3222" t="s">
        <v>24837</v>
      </c>
      <c r="J725" s="3222"/>
    </row>
    <row r="726" spans="1:10" ht="15.75" customHeight="1" thickBot="1">
      <c r="A726" s="3222">
        <v>719</v>
      </c>
      <c r="B726" s="3222" t="s">
        <v>24834</v>
      </c>
      <c r="C726" s="3223" t="s">
        <v>22599</v>
      </c>
      <c r="D726" s="3222" t="s">
        <v>24077</v>
      </c>
      <c r="E726" s="3222" t="s">
        <v>1723</v>
      </c>
      <c r="F726" s="3222" t="s">
        <v>6255</v>
      </c>
      <c r="G726" s="3222" t="s">
        <v>24076</v>
      </c>
      <c r="H726" s="3222" t="str">
        <f t="shared" si="11"/>
        <v>Drawing</v>
      </c>
      <c r="I726" s="3222" t="s">
        <v>24835</v>
      </c>
      <c r="J726" s="3222"/>
    </row>
    <row r="727" spans="1:10" ht="15.75" customHeight="1" thickBot="1">
      <c r="A727" s="3222">
        <v>720</v>
      </c>
      <c r="B727" s="3222" t="s">
        <v>24832</v>
      </c>
      <c r="C727" s="3223" t="s">
        <v>22599</v>
      </c>
      <c r="D727" s="3222" t="s">
        <v>24077</v>
      </c>
      <c r="E727" s="3222" t="s">
        <v>1723</v>
      </c>
      <c r="F727" s="3222" t="s">
        <v>6255</v>
      </c>
      <c r="G727" s="3222" t="s">
        <v>24076</v>
      </c>
      <c r="H727" s="3222" t="str">
        <f t="shared" si="11"/>
        <v>Drawing</v>
      </c>
      <c r="I727" s="3222" t="s">
        <v>24833</v>
      </c>
      <c r="J727" s="3222"/>
    </row>
    <row r="728" spans="1:10" ht="15.75" customHeight="1" thickBot="1">
      <c r="A728" s="3222">
        <v>721</v>
      </c>
      <c r="B728" s="3222" t="s">
        <v>24830</v>
      </c>
      <c r="C728" s="3223" t="s">
        <v>971</v>
      </c>
      <c r="D728" s="3222" t="s">
        <v>24077</v>
      </c>
      <c r="E728" s="3222" t="s">
        <v>1723</v>
      </c>
      <c r="F728" s="3222" t="s">
        <v>6255</v>
      </c>
      <c r="G728" s="3222" t="s">
        <v>24076</v>
      </c>
      <c r="H728" s="3222" t="str">
        <f t="shared" si="11"/>
        <v>Drawing</v>
      </c>
      <c r="I728" s="3222" t="s">
        <v>24831</v>
      </c>
      <c r="J728" s="3222"/>
    </row>
    <row r="729" spans="1:10" ht="15.75" customHeight="1" thickBot="1">
      <c r="A729" s="3222">
        <v>722</v>
      </c>
      <c r="B729" s="3222" t="s">
        <v>24828</v>
      </c>
      <c r="C729" s="3223" t="s">
        <v>971</v>
      </c>
      <c r="D729" s="3222" t="s">
        <v>24077</v>
      </c>
      <c r="E729" s="3222" t="s">
        <v>1723</v>
      </c>
      <c r="F729" s="3222" t="s">
        <v>6255</v>
      </c>
      <c r="G729" s="3222" t="s">
        <v>24076</v>
      </c>
      <c r="H729" s="3222" t="str">
        <f t="shared" si="11"/>
        <v>Drawing</v>
      </c>
      <c r="I729" s="3222" t="s">
        <v>24829</v>
      </c>
      <c r="J729" s="3222"/>
    </row>
    <row r="730" spans="1:10" ht="15.75" customHeight="1" thickBot="1">
      <c r="A730" s="3222">
        <v>723</v>
      </c>
      <c r="B730" s="3222" t="s">
        <v>24826</v>
      </c>
      <c r="C730" s="3223" t="s">
        <v>971</v>
      </c>
      <c r="D730" s="3222" t="s">
        <v>24451</v>
      </c>
      <c r="E730" s="3222" t="s">
        <v>1723</v>
      </c>
      <c r="F730" s="3222" t="s">
        <v>6255</v>
      </c>
      <c r="G730" s="3222" t="s">
        <v>24076</v>
      </c>
      <c r="H730" s="3222" t="str">
        <f t="shared" si="11"/>
        <v>Drawing</v>
      </c>
      <c r="I730" s="3222" t="s">
        <v>24827</v>
      </c>
      <c r="J730" s="3222"/>
    </row>
    <row r="731" spans="1:10" ht="15.75" customHeight="1" thickBot="1">
      <c r="A731" s="3222">
        <v>724</v>
      </c>
      <c r="B731" s="3222" t="s">
        <v>24824</v>
      </c>
      <c r="C731" s="3223" t="s">
        <v>22596</v>
      </c>
      <c r="D731" s="3222" t="s">
        <v>24451</v>
      </c>
      <c r="E731" s="3222" t="s">
        <v>1723</v>
      </c>
      <c r="F731" s="3222" t="s">
        <v>6255</v>
      </c>
      <c r="G731" s="3222" t="s">
        <v>24076</v>
      </c>
      <c r="H731" s="3222" t="str">
        <f t="shared" si="11"/>
        <v>Drawing</v>
      </c>
      <c r="I731" s="3222" t="s">
        <v>24825</v>
      </c>
      <c r="J731" s="3222"/>
    </row>
    <row r="732" spans="1:10" ht="15.75" customHeight="1" thickBot="1">
      <c r="A732" s="3222">
        <v>725</v>
      </c>
      <c r="B732" s="3222" t="s">
        <v>24822</v>
      </c>
      <c r="C732" s="3223" t="s">
        <v>22596</v>
      </c>
      <c r="D732" s="3222" t="s">
        <v>24451</v>
      </c>
      <c r="E732" s="3222" t="s">
        <v>1723</v>
      </c>
      <c r="F732" s="3222" t="s">
        <v>6255</v>
      </c>
      <c r="G732" s="3222" t="s">
        <v>24076</v>
      </c>
      <c r="H732" s="3222" t="str">
        <f t="shared" si="11"/>
        <v>Drawing</v>
      </c>
      <c r="I732" s="3222" t="s">
        <v>24823</v>
      </c>
      <c r="J732" s="3222"/>
    </row>
    <row r="733" spans="1:10" ht="15.75" customHeight="1" thickBot="1">
      <c r="A733" s="3222">
        <v>726</v>
      </c>
      <c r="B733" s="3222" t="s">
        <v>24820</v>
      </c>
      <c r="C733" s="3223" t="s">
        <v>971</v>
      </c>
      <c r="D733" s="3222" t="s">
        <v>24451</v>
      </c>
      <c r="E733" s="3222" t="s">
        <v>1723</v>
      </c>
      <c r="F733" s="3222" t="s">
        <v>6255</v>
      </c>
      <c r="G733" s="3222" t="s">
        <v>24076</v>
      </c>
      <c r="H733" s="3222" t="str">
        <f t="shared" si="11"/>
        <v>Drawing</v>
      </c>
      <c r="I733" s="3222" t="s">
        <v>24821</v>
      </c>
      <c r="J733" s="3222"/>
    </row>
    <row r="734" spans="1:10" ht="15.75" customHeight="1" thickBot="1">
      <c r="A734" s="3222">
        <v>727</v>
      </c>
      <c r="B734" s="3222" t="s">
        <v>24818</v>
      </c>
      <c r="C734" s="3223" t="s">
        <v>22596</v>
      </c>
      <c r="D734" s="3222" t="s">
        <v>24451</v>
      </c>
      <c r="E734" s="3222" t="s">
        <v>1723</v>
      </c>
      <c r="F734" s="3222" t="s">
        <v>6255</v>
      </c>
      <c r="G734" s="3222" t="s">
        <v>24076</v>
      </c>
      <c r="H734" s="3222" t="str">
        <f t="shared" si="11"/>
        <v>Drawing</v>
      </c>
      <c r="I734" s="3222" t="s">
        <v>24819</v>
      </c>
      <c r="J734" s="3222"/>
    </row>
    <row r="735" spans="1:10" ht="15.75" customHeight="1" thickBot="1">
      <c r="A735" s="3222">
        <v>728</v>
      </c>
      <c r="B735" s="3222" t="s">
        <v>24816</v>
      </c>
      <c r="C735" s="3223" t="s">
        <v>971</v>
      </c>
      <c r="D735" s="3222" t="s">
        <v>24451</v>
      </c>
      <c r="E735" s="3222" t="s">
        <v>1723</v>
      </c>
      <c r="F735" s="3222" t="s">
        <v>6255</v>
      </c>
      <c r="G735" s="3222" t="s">
        <v>24076</v>
      </c>
      <c r="H735" s="3222" t="str">
        <f t="shared" si="11"/>
        <v>Drawing</v>
      </c>
      <c r="I735" s="3222" t="s">
        <v>24817</v>
      </c>
      <c r="J735" s="3222"/>
    </row>
    <row r="736" spans="1:10" ht="15.75" customHeight="1" thickBot="1">
      <c r="A736" s="3222">
        <v>729</v>
      </c>
      <c r="B736" s="3222" t="s">
        <v>24814</v>
      </c>
      <c r="C736" s="3223" t="s">
        <v>971</v>
      </c>
      <c r="D736" s="3222" t="s">
        <v>24451</v>
      </c>
      <c r="E736" s="3222" t="s">
        <v>1723</v>
      </c>
      <c r="F736" s="3222" t="s">
        <v>6255</v>
      </c>
      <c r="G736" s="3222" t="s">
        <v>24076</v>
      </c>
      <c r="H736" s="3222" t="str">
        <f t="shared" si="11"/>
        <v>Drawing</v>
      </c>
      <c r="I736" s="3222" t="s">
        <v>24815</v>
      </c>
      <c r="J736" s="3222"/>
    </row>
    <row r="737" spans="1:10" ht="15.75" customHeight="1" thickBot="1">
      <c r="A737" s="3222">
        <v>730</v>
      </c>
      <c r="B737" s="3222" t="s">
        <v>24812</v>
      </c>
      <c r="C737" s="3223" t="s">
        <v>22599</v>
      </c>
      <c r="D737" s="3222" t="s">
        <v>24451</v>
      </c>
      <c r="E737" s="3222" t="s">
        <v>1723</v>
      </c>
      <c r="F737" s="3222" t="s">
        <v>6255</v>
      </c>
      <c r="G737" s="3222" t="s">
        <v>24076</v>
      </c>
      <c r="H737" s="3222" t="str">
        <f t="shared" si="11"/>
        <v>Drawing</v>
      </c>
      <c r="I737" s="3222" t="s">
        <v>24813</v>
      </c>
      <c r="J737" s="3222"/>
    </row>
    <row r="738" spans="1:10" ht="15.75" customHeight="1" thickBot="1">
      <c r="A738" s="3222">
        <v>731</v>
      </c>
      <c r="B738" s="3222" t="s">
        <v>24810</v>
      </c>
      <c r="C738" s="3223" t="s">
        <v>22599</v>
      </c>
      <c r="D738" s="3222" t="s">
        <v>24451</v>
      </c>
      <c r="E738" s="3222" t="s">
        <v>1723</v>
      </c>
      <c r="F738" s="3222" t="s">
        <v>6255</v>
      </c>
      <c r="G738" s="3222" t="s">
        <v>24076</v>
      </c>
      <c r="H738" s="3222" t="str">
        <f t="shared" si="11"/>
        <v>Drawing</v>
      </c>
      <c r="I738" s="3222" t="s">
        <v>24811</v>
      </c>
      <c r="J738" s="3222"/>
    </row>
    <row r="739" spans="1:10" ht="15.75" customHeight="1" thickBot="1">
      <c r="A739" s="3222">
        <v>732</v>
      </c>
      <c r="B739" s="3222" t="s">
        <v>24808</v>
      </c>
      <c r="C739" s="3223" t="s">
        <v>22599</v>
      </c>
      <c r="D739" s="3222" t="s">
        <v>24451</v>
      </c>
      <c r="E739" s="3222" t="s">
        <v>1723</v>
      </c>
      <c r="F739" s="3222" t="s">
        <v>6255</v>
      </c>
      <c r="G739" s="3222" t="s">
        <v>24076</v>
      </c>
      <c r="H739" s="3222" t="str">
        <f t="shared" si="11"/>
        <v>Drawing</v>
      </c>
      <c r="I739" s="3222" t="s">
        <v>24809</v>
      </c>
      <c r="J739" s="3222"/>
    </row>
    <row r="740" spans="1:10" ht="15.75" customHeight="1" thickBot="1">
      <c r="A740" s="3222">
        <v>733</v>
      </c>
      <c r="B740" s="3222" t="s">
        <v>24806</v>
      </c>
      <c r="C740" s="3223" t="s">
        <v>22599</v>
      </c>
      <c r="D740" s="3222" t="s">
        <v>24451</v>
      </c>
      <c r="E740" s="3222" t="s">
        <v>1723</v>
      </c>
      <c r="F740" s="3222" t="s">
        <v>6255</v>
      </c>
      <c r="G740" s="3222" t="s">
        <v>24076</v>
      </c>
      <c r="H740" s="3222" t="str">
        <f t="shared" si="11"/>
        <v>Drawing</v>
      </c>
      <c r="I740" s="3222" t="s">
        <v>24807</v>
      </c>
      <c r="J740" s="3222"/>
    </row>
    <row r="741" spans="1:10" ht="15.75" customHeight="1" thickBot="1">
      <c r="A741" s="3222">
        <v>734</v>
      </c>
      <c r="B741" s="3222" t="s">
        <v>24804</v>
      </c>
      <c r="C741" s="3223" t="s">
        <v>971</v>
      </c>
      <c r="D741" s="3222" t="s">
        <v>24451</v>
      </c>
      <c r="E741" s="3222" t="s">
        <v>1723</v>
      </c>
      <c r="F741" s="3222" t="s">
        <v>6255</v>
      </c>
      <c r="G741" s="3222" t="s">
        <v>24076</v>
      </c>
      <c r="H741" s="3222" t="str">
        <f t="shared" si="11"/>
        <v>Drawing</v>
      </c>
      <c r="I741" s="3222" t="s">
        <v>24805</v>
      </c>
      <c r="J741" s="3222"/>
    </row>
    <row r="742" spans="1:10" ht="15.75" customHeight="1" thickBot="1">
      <c r="A742" s="3222">
        <v>735</v>
      </c>
      <c r="B742" s="3222" t="s">
        <v>24802</v>
      </c>
      <c r="C742" s="3223" t="s">
        <v>971</v>
      </c>
      <c r="D742" s="3222" t="s">
        <v>24451</v>
      </c>
      <c r="E742" s="3222" t="s">
        <v>1723</v>
      </c>
      <c r="F742" s="3222" t="s">
        <v>6255</v>
      </c>
      <c r="G742" s="3222" t="s">
        <v>24076</v>
      </c>
      <c r="H742" s="3222" t="str">
        <f t="shared" si="11"/>
        <v>Drawing</v>
      </c>
      <c r="I742" s="3222" t="s">
        <v>24803</v>
      </c>
      <c r="J742" s="3222"/>
    </row>
    <row r="743" spans="1:10" ht="15.75" customHeight="1" thickBot="1">
      <c r="A743" s="3222">
        <v>736</v>
      </c>
      <c r="B743" s="3222" t="s">
        <v>24800</v>
      </c>
      <c r="C743" s="3223" t="s">
        <v>22599</v>
      </c>
      <c r="D743" s="3222" t="s">
        <v>24451</v>
      </c>
      <c r="E743" s="3222" t="s">
        <v>1723</v>
      </c>
      <c r="F743" s="3222" t="s">
        <v>6255</v>
      </c>
      <c r="G743" s="3222" t="s">
        <v>24076</v>
      </c>
      <c r="H743" s="3222" t="str">
        <f t="shared" si="11"/>
        <v>Drawing</v>
      </c>
      <c r="I743" s="3222" t="s">
        <v>24801</v>
      </c>
      <c r="J743" s="3222"/>
    </row>
    <row r="744" spans="1:10" ht="15.75" customHeight="1" thickBot="1">
      <c r="A744" s="3222">
        <v>737</v>
      </c>
      <c r="B744" s="3222" t="s">
        <v>24798</v>
      </c>
      <c r="C744" s="3223" t="s">
        <v>971</v>
      </c>
      <c r="D744" s="3222" t="s">
        <v>24451</v>
      </c>
      <c r="E744" s="3222" t="s">
        <v>1723</v>
      </c>
      <c r="F744" s="3222" t="s">
        <v>6255</v>
      </c>
      <c r="G744" s="3222" t="s">
        <v>24076</v>
      </c>
      <c r="H744" s="3222" t="str">
        <f t="shared" si="11"/>
        <v>Drawing</v>
      </c>
      <c r="I744" s="3222" t="s">
        <v>24799</v>
      </c>
      <c r="J744" s="3222"/>
    </row>
    <row r="745" spans="1:10" ht="15.75" customHeight="1" thickBot="1">
      <c r="A745" s="3222">
        <v>738</v>
      </c>
      <c r="B745" s="3222" t="s">
        <v>24796</v>
      </c>
      <c r="C745" s="3223" t="s">
        <v>22599</v>
      </c>
      <c r="D745" s="3222" t="s">
        <v>24451</v>
      </c>
      <c r="E745" s="3222" t="s">
        <v>1723</v>
      </c>
      <c r="F745" s="3222" t="s">
        <v>6255</v>
      </c>
      <c r="G745" s="3222" t="s">
        <v>24076</v>
      </c>
      <c r="H745" s="3222" t="str">
        <f t="shared" si="11"/>
        <v>Drawing</v>
      </c>
      <c r="I745" s="3222" t="s">
        <v>24797</v>
      </c>
      <c r="J745" s="3222"/>
    </row>
    <row r="746" spans="1:10" ht="15.75" customHeight="1" thickBot="1">
      <c r="A746" s="3222">
        <v>739</v>
      </c>
      <c r="B746" s="3222" t="s">
        <v>24794</v>
      </c>
      <c r="C746" s="3223" t="s">
        <v>22599</v>
      </c>
      <c r="D746" s="3222" t="s">
        <v>24451</v>
      </c>
      <c r="E746" s="3222" t="s">
        <v>1723</v>
      </c>
      <c r="F746" s="3222" t="s">
        <v>6255</v>
      </c>
      <c r="G746" s="3222" t="s">
        <v>24076</v>
      </c>
      <c r="H746" s="3222" t="str">
        <f t="shared" si="11"/>
        <v>Drawing</v>
      </c>
      <c r="I746" s="3222" t="s">
        <v>24795</v>
      </c>
      <c r="J746" s="3222"/>
    </row>
    <row r="747" spans="1:10" ht="15.75" customHeight="1" thickBot="1">
      <c r="A747" s="3222">
        <v>740</v>
      </c>
      <c r="B747" s="3222" t="s">
        <v>24792</v>
      </c>
      <c r="C747" s="3223" t="s">
        <v>971</v>
      </c>
      <c r="D747" s="3222" t="s">
        <v>24451</v>
      </c>
      <c r="E747" s="3222" t="s">
        <v>1723</v>
      </c>
      <c r="F747" s="3222" t="s">
        <v>6255</v>
      </c>
      <c r="G747" s="3222" t="s">
        <v>24076</v>
      </c>
      <c r="H747" s="3222" t="str">
        <f t="shared" si="11"/>
        <v>Drawing</v>
      </c>
      <c r="I747" s="3222" t="s">
        <v>24793</v>
      </c>
      <c r="J747" s="3222"/>
    </row>
    <row r="748" spans="1:10" ht="15.75" customHeight="1" thickBot="1">
      <c r="A748" s="3222">
        <v>741</v>
      </c>
      <c r="B748" s="3222" t="s">
        <v>24790</v>
      </c>
      <c r="C748" s="3223" t="s">
        <v>22599</v>
      </c>
      <c r="D748" s="3222" t="s">
        <v>24451</v>
      </c>
      <c r="E748" s="3222" t="s">
        <v>1723</v>
      </c>
      <c r="F748" s="3222" t="s">
        <v>6255</v>
      </c>
      <c r="G748" s="3222" t="s">
        <v>24076</v>
      </c>
      <c r="H748" s="3222" t="str">
        <f t="shared" si="11"/>
        <v>Drawing</v>
      </c>
      <c r="I748" s="3222" t="s">
        <v>24791</v>
      </c>
      <c r="J748" s="3222"/>
    </row>
    <row r="749" spans="1:10" ht="15.75" customHeight="1" thickBot="1">
      <c r="A749" s="3222">
        <v>742</v>
      </c>
      <c r="B749" s="3222" t="s">
        <v>24085</v>
      </c>
      <c r="C749" s="3223" t="s">
        <v>22599</v>
      </c>
      <c r="D749" s="3222" t="s">
        <v>24084</v>
      </c>
      <c r="E749" s="3222" t="s">
        <v>24032</v>
      </c>
      <c r="F749" s="3222" t="s">
        <v>22877</v>
      </c>
      <c r="G749" s="3222"/>
      <c r="H749" s="3222" t="str">
        <f t="shared" si="11"/>
        <v>Drawing</v>
      </c>
      <c r="I749" s="3222" t="s">
        <v>24789</v>
      </c>
      <c r="J749" s="3222"/>
    </row>
    <row r="750" spans="1:10" ht="15.75" customHeight="1" thickBot="1">
      <c r="A750" s="3222">
        <v>743</v>
      </c>
      <c r="B750" s="3222" t="s">
        <v>24085</v>
      </c>
      <c r="C750" s="3223" t="s">
        <v>22599</v>
      </c>
      <c r="D750" s="3222" t="s">
        <v>24084</v>
      </c>
      <c r="E750" s="3222" t="s">
        <v>24032</v>
      </c>
      <c r="F750" s="3222" t="s">
        <v>22877</v>
      </c>
      <c r="G750" s="3222"/>
      <c r="H750" s="3222" t="str">
        <f t="shared" si="11"/>
        <v>Drawing</v>
      </c>
      <c r="I750" s="3222" t="s">
        <v>24788</v>
      </c>
      <c r="J750" s="3222"/>
    </row>
    <row r="751" spans="1:10" ht="15.75" customHeight="1" thickBot="1">
      <c r="A751" s="3222">
        <v>744</v>
      </c>
      <c r="B751" s="3222" t="s">
        <v>24085</v>
      </c>
      <c r="C751" s="3223" t="s">
        <v>22599</v>
      </c>
      <c r="D751" s="3222" t="s">
        <v>24084</v>
      </c>
      <c r="E751" s="3222" t="s">
        <v>24032</v>
      </c>
      <c r="F751" s="3222" t="s">
        <v>22877</v>
      </c>
      <c r="G751" s="3222"/>
      <c r="H751" s="3222" t="str">
        <f t="shared" si="11"/>
        <v>Drawing</v>
      </c>
      <c r="I751" s="3222" t="s">
        <v>24787</v>
      </c>
      <c r="J751" s="3222"/>
    </row>
    <row r="752" spans="1:10" ht="15.75" customHeight="1" thickBot="1">
      <c r="A752" s="3222">
        <v>745</v>
      </c>
      <c r="B752" s="3222" t="s">
        <v>24784</v>
      </c>
      <c r="C752" s="3223" t="s">
        <v>22596</v>
      </c>
      <c r="D752" s="3222" t="s">
        <v>24783</v>
      </c>
      <c r="E752" s="3222" t="s">
        <v>24032</v>
      </c>
      <c r="F752" s="3222" t="s">
        <v>22877</v>
      </c>
      <c r="G752" s="3222"/>
      <c r="H752" s="3222" t="str">
        <f t="shared" si="11"/>
        <v>Drawing</v>
      </c>
      <c r="I752" s="3222" t="s">
        <v>24786</v>
      </c>
      <c r="J752" s="3222"/>
    </row>
    <row r="753" spans="1:10" ht="15.75" customHeight="1" thickBot="1">
      <c r="A753" s="3222">
        <v>746</v>
      </c>
      <c r="B753" s="3222" t="s">
        <v>24784</v>
      </c>
      <c r="C753" s="3223" t="s">
        <v>22596</v>
      </c>
      <c r="D753" s="3222" t="s">
        <v>24783</v>
      </c>
      <c r="E753" s="3222" t="s">
        <v>24032</v>
      </c>
      <c r="F753" s="3222" t="s">
        <v>22877</v>
      </c>
      <c r="G753" s="3222"/>
      <c r="H753" s="3222" t="str">
        <f t="shared" si="11"/>
        <v>Drawing</v>
      </c>
      <c r="I753" s="3222" t="s">
        <v>24785</v>
      </c>
      <c r="J753" s="3222"/>
    </row>
    <row r="754" spans="1:10" ht="15.75" customHeight="1" thickBot="1">
      <c r="A754" s="3222">
        <v>747</v>
      </c>
      <c r="B754" s="3222" t="s">
        <v>24138</v>
      </c>
      <c r="C754" s="3223" t="s">
        <v>22599</v>
      </c>
      <c r="D754" s="3222" t="s">
        <v>21195</v>
      </c>
      <c r="E754" s="3222"/>
      <c r="F754" s="3222" t="s">
        <v>22877</v>
      </c>
      <c r="G754" s="3222"/>
      <c r="H754" s="3222" t="str">
        <f t="shared" si="11"/>
        <v>Drawing</v>
      </c>
      <c r="I754" s="3222" t="s">
        <v>24782</v>
      </c>
      <c r="J754" s="3222"/>
    </row>
    <row r="755" spans="1:10" ht="15.75" customHeight="1" thickBot="1">
      <c r="A755" s="3222">
        <v>748</v>
      </c>
      <c r="B755" s="3222" t="s">
        <v>24535</v>
      </c>
      <c r="C755" s="3223" t="s">
        <v>22596</v>
      </c>
      <c r="D755" s="3222" t="s">
        <v>21195</v>
      </c>
      <c r="E755" s="3222"/>
      <c r="F755" s="3222" t="s">
        <v>6255</v>
      </c>
      <c r="G755" s="3222"/>
      <c r="H755" s="3222" t="str">
        <f t="shared" si="11"/>
        <v>Drawing</v>
      </c>
      <c r="I755" s="3222" t="s">
        <v>24781</v>
      </c>
      <c r="J755" s="3222"/>
    </row>
    <row r="756" spans="1:10" ht="15.75" customHeight="1" thickBot="1">
      <c r="A756" s="3222">
        <v>749</v>
      </c>
      <c r="B756" s="3222" t="s">
        <v>24779</v>
      </c>
      <c r="C756" s="3223" t="s">
        <v>22596</v>
      </c>
      <c r="D756" s="3222" t="s">
        <v>21195</v>
      </c>
      <c r="E756" s="3222"/>
      <c r="F756" s="3222" t="s">
        <v>22877</v>
      </c>
      <c r="G756" s="3222" t="s">
        <v>22848</v>
      </c>
      <c r="H756" s="3222" t="str">
        <f t="shared" si="11"/>
        <v>Drawing</v>
      </c>
      <c r="I756" s="3222" t="s">
        <v>24780</v>
      </c>
      <c r="J756" s="3222"/>
    </row>
    <row r="757" spans="1:10" ht="15.75" customHeight="1" thickBot="1">
      <c r="A757" s="3222">
        <v>750</v>
      </c>
      <c r="B757" s="3222" t="s">
        <v>24777</v>
      </c>
      <c r="C757" s="3223" t="s">
        <v>971</v>
      </c>
      <c r="D757" s="3222" t="s">
        <v>21195</v>
      </c>
      <c r="E757" s="3222"/>
      <c r="F757" s="3222" t="s">
        <v>22877</v>
      </c>
      <c r="G757" s="3222" t="s">
        <v>22848</v>
      </c>
      <c r="H757" s="3222" t="str">
        <f t="shared" si="11"/>
        <v>Drawing</v>
      </c>
      <c r="I757" s="3222" t="s">
        <v>24778</v>
      </c>
      <c r="J757" s="3222"/>
    </row>
    <row r="758" spans="1:10" ht="15.75" customHeight="1" thickBot="1">
      <c r="A758" s="3222">
        <v>751</v>
      </c>
      <c r="B758" s="3222" t="s">
        <v>24775</v>
      </c>
      <c r="C758" s="3223" t="s">
        <v>22612</v>
      </c>
      <c r="D758" s="3222" t="s">
        <v>21195</v>
      </c>
      <c r="E758" s="3222"/>
      <c r="F758" s="3222" t="s">
        <v>22877</v>
      </c>
      <c r="G758" s="3222" t="s">
        <v>22848</v>
      </c>
      <c r="H758" s="3222" t="str">
        <f t="shared" si="11"/>
        <v>Drawing</v>
      </c>
      <c r="I758" s="3222" t="s">
        <v>24776</v>
      </c>
      <c r="J758" s="3222"/>
    </row>
    <row r="759" spans="1:10" ht="15.75" customHeight="1" thickBot="1">
      <c r="A759" s="3222">
        <v>752</v>
      </c>
      <c r="B759" s="3222" t="s">
        <v>24773</v>
      </c>
      <c r="C759" s="3223" t="s">
        <v>22596</v>
      </c>
      <c r="D759" s="3222" t="s">
        <v>21195</v>
      </c>
      <c r="E759" s="3222"/>
      <c r="F759" s="3222" t="s">
        <v>22877</v>
      </c>
      <c r="G759" s="3222" t="s">
        <v>22848</v>
      </c>
      <c r="H759" s="3222" t="str">
        <f t="shared" si="11"/>
        <v>Drawing</v>
      </c>
      <c r="I759" s="3222" t="s">
        <v>24774</v>
      </c>
      <c r="J759" s="3222"/>
    </row>
    <row r="760" spans="1:10" ht="15.75" customHeight="1" thickBot="1">
      <c r="A760" s="3222">
        <v>753</v>
      </c>
      <c r="B760" s="3222" t="s">
        <v>24771</v>
      </c>
      <c r="C760" s="3223" t="s">
        <v>971</v>
      </c>
      <c r="D760" s="3222" t="s">
        <v>21195</v>
      </c>
      <c r="E760" s="3222"/>
      <c r="F760" s="3222" t="s">
        <v>22877</v>
      </c>
      <c r="G760" s="3222" t="s">
        <v>22848</v>
      </c>
      <c r="H760" s="3222" t="str">
        <f t="shared" si="11"/>
        <v>Drawing</v>
      </c>
      <c r="I760" s="3222" t="s">
        <v>24772</v>
      </c>
      <c r="J760" s="3222"/>
    </row>
    <row r="761" spans="1:10" ht="15.75" customHeight="1" thickBot="1">
      <c r="A761" s="3222">
        <v>754</v>
      </c>
      <c r="B761" s="3222" t="s">
        <v>24769</v>
      </c>
      <c r="C761" s="3223" t="s">
        <v>22599</v>
      </c>
      <c r="D761" s="3222" t="s">
        <v>21195</v>
      </c>
      <c r="E761" s="3222"/>
      <c r="F761" s="3222" t="s">
        <v>22877</v>
      </c>
      <c r="G761" s="3222"/>
      <c r="H761" s="3222" t="str">
        <f t="shared" si="11"/>
        <v>Drawing</v>
      </c>
      <c r="I761" s="3222" t="s">
        <v>24770</v>
      </c>
      <c r="J761" s="3222"/>
    </row>
    <row r="762" spans="1:10" ht="15.75" customHeight="1" thickBot="1">
      <c r="A762" s="3222">
        <v>755</v>
      </c>
      <c r="B762" s="3222" t="s">
        <v>24767</v>
      </c>
      <c r="C762" s="3223" t="s">
        <v>22599</v>
      </c>
      <c r="D762" s="3222" t="s">
        <v>21195</v>
      </c>
      <c r="E762" s="3222"/>
      <c r="F762" s="3222" t="s">
        <v>22877</v>
      </c>
      <c r="G762" s="3222"/>
      <c r="H762" s="3222" t="str">
        <f t="shared" si="11"/>
        <v>Drawing</v>
      </c>
      <c r="I762" s="3222" t="s">
        <v>24768</v>
      </c>
      <c r="J762" s="3222"/>
    </row>
    <row r="763" spans="1:10" ht="15.75" customHeight="1" thickBot="1">
      <c r="A763" s="3222">
        <v>756</v>
      </c>
      <c r="B763" s="3222" t="s">
        <v>24765</v>
      </c>
      <c r="C763" s="3223" t="s">
        <v>22599</v>
      </c>
      <c r="D763" s="3222" t="s">
        <v>21195</v>
      </c>
      <c r="E763" s="3222"/>
      <c r="F763" s="3222" t="s">
        <v>6255</v>
      </c>
      <c r="G763" s="3222"/>
      <c r="H763" s="3222" t="str">
        <f t="shared" si="11"/>
        <v>Drawing</v>
      </c>
      <c r="I763" s="3222" t="s">
        <v>24766</v>
      </c>
      <c r="J763" s="3222"/>
    </row>
    <row r="764" spans="1:10" ht="15.75" customHeight="1" thickBot="1">
      <c r="A764" s="3222">
        <v>757</v>
      </c>
      <c r="B764" s="3222" t="s">
        <v>24763</v>
      </c>
      <c r="C764" s="3223" t="s">
        <v>22599</v>
      </c>
      <c r="D764" s="3222" t="s">
        <v>21195</v>
      </c>
      <c r="E764" s="3222"/>
      <c r="F764" s="3222" t="s">
        <v>22877</v>
      </c>
      <c r="G764" s="3222"/>
      <c r="H764" s="3222" t="str">
        <f t="shared" si="11"/>
        <v>Drawing</v>
      </c>
      <c r="I764" s="3222" t="s">
        <v>24764</v>
      </c>
      <c r="J764" s="3222"/>
    </row>
    <row r="765" spans="1:10" ht="15.75" customHeight="1" thickBot="1">
      <c r="A765" s="3222">
        <v>758</v>
      </c>
      <c r="B765" s="3222" t="s">
        <v>24761</v>
      </c>
      <c r="C765" s="3223" t="s">
        <v>971</v>
      </c>
      <c r="D765" s="3222" t="s">
        <v>21195</v>
      </c>
      <c r="E765" s="3222"/>
      <c r="F765" s="3222" t="s">
        <v>6255</v>
      </c>
      <c r="G765" s="3222"/>
      <c r="H765" s="3222" t="str">
        <f t="shared" si="11"/>
        <v>Drawing</v>
      </c>
      <c r="I765" s="3222" t="s">
        <v>24762</v>
      </c>
      <c r="J765" s="3222"/>
    </row>
    <row r="766" spans="1:10" ht="15.75" customHeight="1" thickBot="1">
      <c r="A766" s="3222">
        <v>759</v>
      </c>
      <c r="B766" s="3222" t="s">
        <v>24759</v>
      </c>
      <c r="C766" s="3223" t="s">
        <v>971</v>
      </c>
      <c r="D766" s="3222" t="s">
        <v>21195</v>
      </c>
      <c r="E766" s="3222"/>
      <c r="F766" s="3222" t="s">
        <v>6255</v>
      </c>
      <c r="G766" s="3222"/>
      <c r="H766" s="3222" t="str">
        <f t="shared" si="11"/>
        <v>Drawing</v>
      </c>
      <c r="I766" s="3222" t="s">
        <v>24760</v>
      </c>
      <c r="J766" s="3222"/>
    </row>
    <row r="767" spans="1:10" ht="15.75" customHeight="1" thickBot="1">
      <c r="A767" s="3222">
        <v>760</v>
      </c>
      <c r="B767" s="3222" t="s">
        <v>24757</v>
      </c>
      <c r="C767" s="3223" t="s">
        <v>22599</v>
      </c>
      <c r="D767" s="3222" t="s">
        <v>21195</v>
      </c>
      <c r="E767" s="3222"/>
      <c r="F767" s="3222" t="s">
        <v>6255</v>
      </c>
      <c r="G767" s="3222"/>
      <c r="H767" s="3222" t="str">
        <f t="shared" si="11"/>
        <v>Drawing</v>
      </c>
      <c r="I767" s="3222" t="s">
        <v>24758</v>
      </c>
      <c r="J767" s="3222"/>
    </row>
    <row r="768" spans="1:10" ht="15.75" customHeight="1" thickBot="1">
      <c r="A768" s="3222">
        <v>761</v>
      </c>
      <c r="B768" s="3222" t="s">
        <v>24755</v>
      </c>
      <c r="C768" s="3223" t="s">
        <v>22596</v>
      </c>
      <c r="D768" s="3222" t="s">
        <v>21195</v>
      </c>
      <c r="E768" s="3222"/>
      <c r="F768" s="3222" t="s">
        <v>22877</v>
      </c>
      <c r="G768" s="3222" t="s">
        <v>22966</v>
      </c>
      <c r="H768" s="3222" t="str">
        <f t="shared" si="11"/>
        <v>Drawing</v>
      </c>
      <c r="I768" s="3222" t="s">
        <v>24756</v>
      </c>
      <c r="J768" s="3222"/>
    </row>
    <row r="769" spans="1:10" ht="15.75" customHeight="1" thickBot="1">
      <c r="A769" s="3222">
        <v>762</v>
      </c>
      <c r="B769" s="3222" t="s">
        <v>24753</v>
      </c>
      <c r="C769" s="3223" t="s">
        <v>971</v>
      </c>
      <c r="D769" s="3222" t="s">
        <v>21195</v>
      </c>
      <c r="E769" s="3222"/>
      <c r="F769" s="3222" t="s">
        <v>22877</v>
      </c>
      <c r="G769" s="3222" t="s">
        <v>22966</v>
      </c>
      <c r="H769" s="3222" t="str">
        <f t="shared" si="11"/>
        <v>Drawing</v>
      </c>
      <c r="I769" s="3222" t="s">
        <v>24754</v>
      </c>
      <c r="J769" s="3222"/>
    </row>
    <row r="770" spans="1:10" ht="15.75" customHeight="1" thickBot="1">
      <c r="A770" s="3222">
        <v>763</v>
      </c>
      <c r="B770" s="3222" t="s">
        <v>24751</v>
      </c>
      <c r="C770" s="3223" t="s">
        <v>971</v>
      </c>
      <c r="D770" s="3222" t="s">
        <v>21195</v>
      </c>
      <c r="E770" s="3222"/>
      <c r="F770" s="3222" t="s">
        <v>22877</v>
      </c>
      <c r="G770" s="3222" t="s">
        <v>22966</v>
      </c>
      <c r="H770" s="3222" t="str">
        <f t="shared" si="11"/>
        <v>Drawing</v>
      </c>
      <c r="I770" s="3222" t="s">
        <v>24752</v>
      </c>
      <c r="J770" s="3222"/>
    </row>
    <row r="771" spans="1:10" ht="15.75" customHeight="1" thickBot="1">
      <c r="A771" s="3222">
        <v>764</v>
      </c>
      <c r="B771" s="3222" t="s">
        <v>24749</v>
      </c>
      <c r="C771" s="3223" t="s">
        <v>971</v>
      </c>
      <c r="D771" s="3222" t="s">
        <v>21195</v>
      </c>
      <c r="E771" s="3222"/>
      <c r="F771" s="3222" t="s">
        <v>22877</v>
      </c>
      <c r="G771" s="3222" t="s">
        <v>22966</v>
      </c>
      <c r="H771" s="3222" t="str">
        <f t="shared" si="11"/>
        <v>Drawing</v>
      </c>
      <c r="I771" s="3222" t="s">
        <v>24750</v>
      </c>
      <c r="J771" s="3222"/>
    </row>
    <row r="772" spans="1:10" ht="15.75" customHeight="1" thickBot="1">
      <c r="A772" s="3222">
        <v>765</v>
      </c>
      <c r="B772" s="3222" t="s">
        <v>24747</v>
      </c>
      <c r="C772" s="3223" t="s">
        <v>971</v>
      </c>
      <c r="D772" s="3222" t="s">
        <v>21195</v>
      </c>
      <c r="E772" s="3222"/>
      <c r="F772" s="3222" t="s">
        <v>22877</v>
      </c>
      <c r="G772" s="3222"/>
      <c r="H772" s="3222" t="str">
        <f t="shared" si="11"/>
        <v>Drawing</v>
      </c>
      <c r="I772" s="3222" t="s">
        <v>24748</v>
      </c>
      <c r="J772" s="3222"/>
    </row>
    <row r="773" spans="1:10" ht="15.75" customHeight="1" thickBot="1">
      <c r="A773" s="3222">
        <v>766</v>
      </c>
      <c r="B773" s="3222" t="s">
        <v>24743</v>
      </c>
      <c r="C773" s="3223" t="s">
        <v>22599</v>
      </c>
      <c r="D773" s="3222" t="s">
        <v>21195</v>
      </c>
      <c r="E773" s="3222"/>
      <c r="F773" s="3222" t="s">
        <v>22877</v>
      </c>
      <c r="G773" s="3222"/>
      <c r="H773" s="3222" t="str">
        <f t="shared" si="11"/>
        <v>Drawing</v>
      </c>
      <c r="I773" s="3222" t="s">
        <v>24746</v>
      </c>
      <c r="J773" s="3222"/>
    </row>
    <row r="774" spans="1:10" ht="15.75" customHeight="1" thickBot="1">
      <c r="A774" s="3222">
        <v>767</v>
      </c>
      <c r="B774" s="3222" t="s">
        <v>24743</v>
      </c>
      <c r="C774" s="3223" t="s">
        <v>22599</v>
      </c>
      <c r="D774" s="3222" t="s">
        <v>21195</v>
      </c>
      <c r="E774" s="3222"/>
      <c r="F774" s="3222" t="s">
        <v>22877</v>
      </c>
      <c r="G774" s="3222"/>
      <c r="H774" s="3222" t="str">
        <f t="shared" si="11"/>
        <v>Drawing</v>
      </c>
      <c r="I774" s="3222" t="s">
        <v>24745</v>
      </c>
      <c r="J774" s="3222"/>
    </row>
    <row r="775" spans="1:10" ht="15.75" customHeight="1" thickBot="1">
      <c r="A775" s="3222">
        <v>768</v>
      </c>
      <c r="B775" s="3222" t="s">
        <v>24743</v>
      </c>
      <c r="C775" s="3223" t="s">
        <v>22599</v>
      </c>
      <c r="D775" s="3222" t="s">
        <v>21195</v>
      </c>
      <c r="E775" s="3222"/>
      <c r="F775" s="3222" t="s">
        <v>22877</v>
      </c>
      <c r="G775" s="3222"/>
      <c r="H775" s="3222" t="str">
        <f t="shared" si="11"/>
        <v>Drawing</v>
      </c>
      <c r="I775" s="3222" t="s">
        <v>24744</v>
      </c>
      <c r="J775" s="3222"/>
    </row>
    <row r="776" spans="1:10" ht="15.75" customHeight="1" thickBot="1">
      <c r="A776" s="3222">
        <v>769</v>
      </c>
      <c r="B776" s="3222" t="s">
        <v>24741</v>
      </c>
      <c r="C776" s="3223" t="s">
        <v>22596</v>
      </c>
      <c r="D776" s="3222" t="s">
        <v>21195</v>
      </c>
      <c r="E776" s="3222"/>
      <c r="F776" s="3222" t="s">
        <v>22877</v>
      </c>
      <c r="G776" s="3222"/>
      <c r="H776" s="3222" t="str">
        <f t="shared" ref="H776:H839" si="12">HYPERLINK("\\CAD-PC\1Data\3.Documentation\Isometric DWG MHI\" &amp; I776 &amp; ".pdf", "Drawing")</f>
        <v>Drawing</v>
      </c>
      <c r="I776" s="3222" t="s">
        <v>24742</v>
      </c>
      <c r="J776" s="3222"/>
    </row>
    <row r="777" spans="1:10" ht="15.75" customHeight="1" thickBot="1">
      <c r="A777" s="3222">
        <v>770</v>
      </c>
      <c r="B777" s="3222" t="s">
        <v>24739</v>
      </c>
      <c r="C777" s="3223" t="s">
        <v>22596</v>
      </c>
      <c r="D777" s="3222" t="s">
        <v>21195</v>
      </c>
      <c r="E777" s="3222"/>
      <c r="F777" s="3222" t="s">
        <v>22877</v>
      </c>
      <c r="G777" s="3222" t="s">
        <v>22848</v>
      </c>
      <c r="H777" s="3222" t="str">
        <f t="shared" si="12"/>
        <v>Drawing</v>
      </c>
      <c r="I777" s="3222" t="s">
        <v>24740</v>
      </c>
      <c r="J777" s="3222"/>
    </row>
    <row r="778" spans="1:10" ht="15.75" customHeight="1" thickBot="1">
      <c r="A778" s="3222">
        <v>771</v>
      </c>
      <c r="B778" s="3222" t="s">
        <v>24737</v>
      </c>
      <c r="C778" s="3223" t="s">
        <v>22596</v>
      </c>
      <c r="D778" s="3222" t="s">
        <v>21195</v>
      </c>
      <c r="E778" s="3222"/>
      <c r="F778" s="3222" t="s">
        <v>22877</v>
      </c>
      <c r="G778" s="3222"/>
      <c r="H778" s="3222" t="str">
        <f t="shared" si="12"/>
        <v>Drawing</v>
      </c>
      <c r="I778" s="3222" t="s">
        <v>24738</v>
      </c>
      <c r="J778" s="3222"/>
    </row>
    <row r="779" spans="1:10" ht="15.75" customHeight="1" thickBot="1">
      <c r="A779" s="3222">
        <v>772</v>
      </c>
      <c r="B779" s="3222" t="s">
        <v>24735</v>
      </c>
      <c r="C779" s="3223" t="s">
        <v>22596</v>
      </c>
      <c r="D779" s="3222" t="s">
        <v>21195</v>
      </c>
      <c r="E779" s="3222"/>
      <c r="F779" s="3222" t="s">
        <v>6255</v>
      </c>
      <c r="G779" s="3222"/>
      <c r="H779" s="3222" t="str">
        <f t="shared" si="12"/>
        <v>Drawing</v>
      </c>
      <c r="I779" s="3222" t="s">
        <v>24736</v>
      </c>
      <c r="J779" s="3222"/>
    </row>
    <row r="780" spans="1:10" ht="15.75" customHeight="1" thickBot="1">
      <c r="A780" s="3222">
        <v>773</v>
      </c>
      <c r="B780" s="3222" t="s">
        <v>24733</v>
      </c>
      <c r="C780" s="3223" t="s">
        <v>22599</v>
      </c>
      <c r="D780" s="3222" t="s">
        <v>21195</v>
      </c>
      <c r="E780" s="3222"/>
      <c r="F780" s="3222" t="s">
        <v>22877</v>
      </c>
      <c r="G780" s="3222"/>
      <c r="H780" s="3222" t="str">
        <f t="shared" si="12"/>
        <v>Drawing</v>
      </c>
      <c r="I780" s="3222" t="s">
        <v>24734</v>
      </c>
      <c r="J780" s="3222"/>
    </row>
    <row r="781" spans="1:10" ht="15.75" customHeight="1" thickBot="1">
      <c r="A781" s="3222">
        <v>774</v>
      </c>
      <c r="B781" s="3222" t="s">
        <v>24731</v>
      </c>
      <c r="C781" s="3223" t="s">
        <v>22596</v>
      </c>
      <c r="D781" s="3222" t="s">
        <v>21195</v>
      </c>
      <c r="E781" s="3222"/>
      <c r="F781" s="3222" t="s">
        <v>22877</v>
      </c>
      <c r="G781" s="3222" t="s">
        <v>22848</v>
      </c>
      <c r="H781" s="3222" t="str">
        <f t="shared" si="12"/>
        <v>Drawing</v>
      </c>
      <c r="I781" s="3222" t="s">
        <v>24732</v>
      </c>
      <c r="J781" s="3222"/>
    </row>
    <row r="782" spans="1:10" ht="15.75" customHeight="1" thickBot="1">
      <c r="A782" s="3222">
        <v>775</v>
      </c>
      <c r="B782" s="3222" t="s">
        <v>24729</v>
      </c>
      <c r="C782" s="3223" t="s">
        <v>22596</v>
      </c>
      <c r="D782" s="3222" t="s">
        <v>21195</v>
      </c>
      <c r="E782" s="3222"/>
      <c r="F782" s="3222" t="s">
        <v>22877</v>
      </c>
      <c r="G782" s="3222" t="s">
        <v>22848</v>
      </c>
      <c r="H782" s="3222" t="str">
        <f t="shared" si="12"/>
        <v>Drawing</v>
      </c>
      <c r="I782" s="3222" t="s">
        <v>24730</v>
      </c>
      <c r="J782" s="3222"/>
    </row>
    <row r="783" spans="1:10" ht="15.75" customHeight="1" thickBot="1">
      <c r="A783" s="3222">
        <v>776</v>
      </c>
      <c r="B783" s="3222" t="s">
        <v>24727</v>
      </c>
      <c r="C783" s="3223" t="s">
        <v>22596</v>
      </c>
      <c r="D783" s="3222" t="s">
        <v>21195</v>
      </c>
      <c r="E783" s="3222"/>
      <c r="F783" s="3222" t="s">
        <v>22877</v>
      </c>
      <c r="G783" s="3222" t="s">
        <v>22848</v>
      </c>
      <c r="H783" s="3222" t="str">
        <f t="shared" si="12"/>
        <v>Drawing</v>
      </c>
      <c r="I783" s="3222" t="s">
        <v>24728</v>
      </c>
      <c r="J783" s="3222"/>
    </row>
    <row r="784" spans="1:10" ht="15.75" customHeight="1" thickBot="1">
      <c r="A784" s="3222">
        <v>777</v>
      </c>
      <c r="B784" s="3222" t="s">
        <v>24725</v>
      </c>
      <c r="C784" s="3223" t="s">
        <v>971</v>
      </c>
      <c r="D784" s="3222" t="s">
        <v>21195</v>
      </c>
      <c r="E784" s="3222"/>
      <c r="F784" s="3222" t="s">
        <v>6255</v>
      </c>
      <c r="G784" s="3222" t="s">
        <v>22848</v>
      </c>
      <c r="H784" s="3222" t="str">
        <f t="shared" si="12"/>
        <v>Drawing</v>
      </c>
      <c r="I784" s="3222" t="s">
        <v>24726</v>
      </c>
      <c r="J784" s="3222"/>
    </row>
    <row r="785" spans="1:10" ht="15.75" customHeight="1" thickBot="1">
      <c r="A785" s="3222">
        <v>778</v>
      </c>
      <c r="B785" s="3222" t="s">
        <v>24723</v>
      </c>
      <c r="C785" s="3223" t="s">
        <v>971</v>
      </c>
      <c r="D785" s="3222" t="s">
        <v>21195</v>
      </c>
      <c r="E785" s="3222"/>
      <c r="F785" s="3222" t="s">
        <v>6255</v>
      </c>
      <c r="G785" s="3222" t="s">
        <v>22848</v>
      </c>
      <c r="H785" s="3222" t="str">
        <f t="shared" si="12"/>
        <v>Drawing</v>
      </c>
      <c r="I785" s="3222" t="s">
        <v>24724</v>
      </c>
      <c r="J785" s="3222"/>
    </row>
    <row r="786" spans="1:10" ht="15.75" customHeight="1" thickBot="1">
      <c r="A786" s="3222">
        <v>779</v>
      </c>
      <c r="B786" s="3222" t="s">
        <v>24721</v>
      </c>
      <c r="C786" s="3223" t="s">
        <v>22596</v>
      </c>
      <c r="D786" s="3222" t="s">
        <v>21195</v>
      </c>
      <c r="E786" s="3222"/>
      <c r="F786" s="3222" t="s">
        <v>6255</v>
      </c>
      <c r="G786" s="3222"/>
      <c r="H786" s="3222" t="str">
        <f t="shared" si="12"/>
        <v>Drawing</v>
      </c>
      <c r="I786" s="3222" t="s">
        <v>24722</v>
      </c>
      <c r="J786" s="3222"/>
    </row>
    <row r="787" spans="1:10" ht="15.75" customHeight="1" thickBot="1">
      <c r="A787" s="3222">
        <v>780</v>
      </c>
      <c r="B787" s="3222" t="s">
        <v>24719</v>
      </c>
      <c r="C787" s="3223" t="s">
        <v>22596</v>
      </c>
      <c r="D787" s="3222" t="s">
        <v>21195</v>
      </c>
      <c r="E787" s="3222"/>
      <c r="F787" s="3222" t="s">
        <v>22877</v>
      </c>
      <c r="G787" s="3222"/>
      <c r="H787" s="3222" t="str">
        <f t="shared" si="12"/>
        <v>Drawing</v>
      </c>
      <c r="I787" s="3222" t="s">
        <v>24720</v>
      </c>
      <c r="J787" s="3222"/>
    </row>
    <row r="788" spans="1:10" ht="15.75" customHeight="1" thickBot="1">
      <c r="A788" s="3222">
        <v>781</v>
      </c>
      <c r="B788" s="3222" t="s">
        <v>24717</v>
      </c>
      <c r="C788" s="3223" t="s">
        <v>22596</v>
      </c>
      <c r="D788" s="3222" t="s">
        <v>21195</v>
      </c>
      <c r="E788" s="3222"/>
      <c r="F788" s="3222" t="s">
        <v>22877</v>
      </c>
      <c r="G788" s="3222"/>
      <c r="H788" s="3222" t="str">
        <f t="shared" si="12"/>
        <v>Drawing</v>
      </c>
      <c r="I788" s="3222" t="s">
        <v>24718</v>
      </c>
      <c r="J788" s="3222"/>
    </row>
    <row r="789" spans="1:10" ht="15.75" customHeight="1" thickBot="1">
      <c r="A789" s="3222">
        <v>782</v>
      </c>
      <c r="B789" s="3222" t="s">
        <v>24715</v>
      </c>
      <c r="C789" s="3223" t="s">
        <v>22596</v>
      </c>
      <c r="D789" s="3222" t="s">
        <v>21195</v>
      </c>
      <c r="E789" s="3222"/>
      <c r="F789" s="3222" t="s">
        <v>22877</v>
      </c>
      <c r="G789" s="3222"/>
      <c r="H789" s="3222" t="str">
        <f t="shared" si="12"/>
        <v>Drawing</v>
      </c>
      <c r="I789" s="3222" t="s">
        <v>24716</v>
      </c>
      <c r="J789" s="3222"/>
    </row>
    <row r="790" spans="1:10" ht="15.75" customHeight="1" thickBot="1">
      <c r="A790" s="3222">
        <v>783</v>
      </c>
      <c r="B790" s="3222" t="s">
        <v>24713</v>
      </c>
      <c r="C790" s="3223" t="s">
        <v>22596</v>
      </c>
      <c r="D790" s="3222" t="s">
        <v>21195</v>
      </c>
      <c r="E790" s="3222"/>
      <c r="F790" s="3222" t="s">
        <v>22877</v>
      </c>
      <c r="G790" s="3222"/>
      <c r="H790" s="3222" t="str">
        <f t="shared" si="12"/>
        <v>Drawing</v>
      </c>
      <c r="I790" s="3222" t="s">
        <v>24714</v>
      </c>
      <c r="J790" s="3222"/>
    </row>
    <row r="791" spans="1:10" ht="15.75" customHeight="1" thickBot="1">
      <c r="A791" s="3222">
        <v>784</v>
      </c>
      <c r="B791" s="3222" t="s">
        <v>24711</v>
      </c>
      <c r="C791" s="3223" t="s">
        <v>22596</v>
      </c>
      <c r="D791" s="3222" t="s">
        <v>21195</v>
      </c>
      <c r="E791" s="3222"/>
      <c r="F791" s="3222" t="s">
        <v>22877</v>
      </c>
      <c r="G791" s="3222" t="s">
        <v>22848</v>
      </c>
      <c r="H791" s="3222" t="str">
        <f t="shared" si="12"/>
        <v>Drawing</v>
      </c>
      <c r="I791" s="3222" t="s">
        <v>24712</v>
      </c>
      <c r="J791" s="3222"/>
    </row>
    <row r="792" spans="1:10" ht="15.75" customHeight="1" thickBot="1">
      <c r="A792" s="3222">
        <v>785</v>
      </c>
      <c r="B792" s="3222" t="s">
        <v>24709</v>
      </c>
      <c r="C792" s="3223" t="s">
        <v>971</v>
      </c>
      <c r="D792" s="3222" t="s">
        <v>21195</v>
      </c>
      <c r="E792" s="3222"/>
      <c r="F792" s="3222" t="s">
        <v>22877</v>
      </c>
      <c r="G792" s="3222" t="s">
        <v>22848</v>
      </c>
      <c r="H792" s="3222" t="str">
        <f t="shared" si="12"/>
        <v>Drawing</v>
      </c>
      <c r="I792" s="3222" t="s">
        <v>24710</v>
      </c>
      <c r="J792" s="3222"/>
    </row>
    <row r="793" spans="1:10" ht="15.75" customHeight="1" thickBot="1">
      <c r="A793" s="3222">
        <v>786</v>
      </c>
      <c r="B793" s="3222" t="s">
        <v>24707</v>
      </c>
      <c r="C793" s="3223" t="s">
        <v>22596</v>
      </c>
      <c r="D793" s="3222" t="s">
        <v>21195</v>
      </c>
      <c r="E793" s="3222"/>
      <c r="F793" s="3222" t="s">
        <v>22877</v>
      </c>
      <c r="G793" s="3222" t="s">
        <v>22848</v>
      </c>
      <c r="H793" s="3222" t="str">
        <f t="shared" si="12"/>
        <v>Drawing</v>
      </c>
      <c r="I793" s="3222" t="s">
        <v>24708</v>
      </c>
      <c r="J793" s="3222"/>
    </row>
    <row r="794" spans="1:10" ht="15.75" customHeight="1" thickBot="1">
      <c r="A794" s="3222">
        <v>787</v>
      </c>
      <c r="B794" s="3222" t="s">
        <v>24705</v>
      </c>
      <c r="C794" s="3223" t="s">
        <v>971</v>
      </c>
      <c r="D794" s="3222" t="s">
        <v>21195</v>
      </c>
      <c r="E794" s="3222"/>
      <c r="F794" s="3222" t="s">
        <v>22877</v>
      </c>
      <c r="G794" s="3222" t="s">
        <v>22848</v>
      </c>
      <c r="H794" s="3222" t="str">
        <f t="shared" si="12"/>
        <v>Drawing</v>
      </c>
      <c r="I794" s="3222" t="s">
        <v>24706</v>
      </c>
      <c r="J794" s="3222"/>
    </row>
    <row r="795" spans="1:10" ht="15.75" customHeight="1" thickBot="1">
      <c r="A795" s="3222">
        <v>788</v>
      </c>
      <c r="B795" s="3222" t="s">
        <v>24703</v>
      </c>
      <c r="C795" s="3223" t="s">
        <v>971</v>
      </c>
      <c r="D795" s="3222" t="s">
        <v>21195</v>
      </c>
      <c r="E795" s="3222"/>
      <c r="F795" s="3222" t="s">
        <v>22877</v>
      </c>
      <c r="G795" s="3222" t="s">
        <v>22848</v>
      </c>
      <c r="H795" s="3222" t="str">
        <f t="shared" si="12"/>
        <v>Drawing</v>
      </c>
      <c r="I795" s="3222" t="s">
        <v>24704</v>
      </c>
      <c r="J795" s="3222"/>
    </row>
    <row r="796" spans="1:10" ht="15.75" customHeight="1" thickBot="1">
      <c r="A796" s="3222">
        <v>789</v>
      </c>
      <c r="B796" s="3222" t="s">
        <v>24701</v>
      </c>
      <c r="C796" s="3223" t="s">
        <v>22596</v>
      </c>
      <c r="D796" s="3222" t="s">
        <v>21195</v>
      </c>
      <c r="E796" s="3222"/>
      <c r="F796" s="3222" t="s">
        <v>22877</v>
      </c>
      <c r="G796" s="3222"/>
      <c r="H796" s="3222" t="str">
        <f t="shared" si="12"/>
        <v>Drawing</v>
      </c>
      <c r="I796" s="3222" t="s">
        <v>24702</v>
      </c>
      <c r="J796" s="3222"/>
    </row>
    <row r="797" spans="1:10" ht="15.75" customHeight="1" thickBot="1">
      <c r="A797" s="3222">
        <v>790</v>
      </c>
      <c r="B797" s="3222" t="s">
        <v>24699</v>
      </c>
      <c r="C797" s="3223" t="s">
        <v>22596</v>
      </c>
      <c r="D797" s="3222" t="s">
        <v>21195</v>
      </c>
      <c r="E797" s="3222"/>
      <c r="F797" s="3222" t="s">
        <v>22877</v>
      </c>
      <c r="G797" s="3222"/>
      <c r="H797" s="3222" t="str">
        <f t="shared" si="12"/>
        <v>Drawing</v>
      </c>
      <c r="I797" s="3222" t="s">
        <v>24700</v>
      </c>
      <c r="J797" s="3222"/>
    </row>
    <row r="798" spans="1:10" ht="15.75" customHeight="1" thickBot="1">
      <c r="A798" s="3222">
        <v>791</v>
      </c>
      <c r="B798" s="3222" t="s">
        <v>24697</v>
      </c>
      <c r="C798" s="3223" t="s">
        <v>22596</v>
      </c>
      <c r="D798" s="3222" t="s">
        <v>21195</v>
      </c>
      <c r="E798" s="3222"/>
      <c r="F798" s="3222" t="s">
        <v>22877</v>
      </c>
      <c r="G798" s="3222"/>
      <c r="H798" s="3222" t="str">
        <f t="shared" si="12"/>
        <v>Drawing</v>
      </c>
      <c r="I798" s="3222" t="s">
        <v>24698</v>
      </c>
      <c r="J798" s="3222"/>
    </row>
    <row r="799" spans="1:10" ht="15.75" customHeight="1" thickBot="1">
      <c r="A799" s="3222">
        <v>792</v>
      </c>
      <c r="B799" s="3222" t="s">
        <v>24695</v>
      </c>
      <c r="C799" s="3223" t="s">
        <v>22596</v>
      </c>
      <c r="D799" s="3222" t="s">
        <v>21195</v>
      </c>
      <c r="E799" s="3222"/>
      <c r="F799" s="3222" t="s">
        <v>22877</v>
      </c>
      <c r="G799" s="3222"/>
      <c r="H799" s="3222" t="str">
        <f t="shared" si="12"/>
        <v>Drawing</v>
      </c>
      <c r="I799" s="3222" t="s">
        <v>24696</v>
      </c>
      <c r="J799" s="3222"/>
    </row>
    <row r="800" spans="1:10" ht="15.75" customHeight="1" thickBot="1">
      <c r="A800" s="3222">
        <v>793</v>
      </c>
      <c r="B800" s="3222" t="s">
        <v>24693</v>
      </c>
      <c r="C800" s="3223" t="s">
        <v>22599</v>
      </c>
      <c r="D800" s="3222" t="s">
        <v>21195</v>
      </c>
      <c r="E800" s="3222"/>
      <c r="F800" s="3222" t="s">
        <v>22877</v>
      </c>
      <c r="G800" s="3222" t="s">
        <v>22966</v>
      </c>
      <c r="H800" s="3222" t="str">
        <f t="shared" si="12"/>
        <v>Drawing</v>
      </c>
      <c r="I800" s="3222" t="s">
        <v>24694</v>
      </c>
      <c r="J800" s="3222"/>
    </row>
    <row r="801" spans="1:10" ht="15.75" customHeight="1" thickBot="1">
      <c r="A801" s="3222">
        <v>794</v>
      </c>
      <c r="B801" s="3222" t="s">
        <v>24691</v>
      </c>
      <c r="C801" s="3223" t="s">
        <v>22599</v>
      </c>
      <c r="D801" s="3222" t="s">
        <v>21195</v>
      </c>
      <c r="E801" s="3222"/>
      <c r="F801" s="3222" t="s">
        <v>22877</v>
      </c>
      <c r="G801" s="3222" t="s">
        <v>22966</v>
      </c>
      <c r="H801" s="3222" t="str">
        <f t="shared" si="12"/>
        <v>Drawing</v>
      </c>
      <c r="I801" s="3222" t="s">
        <v>24692</v>
      </c>
      <c r="J801" s="3222"/>
    </row>
    <row r="802" spans="1:10" ht="15.75" customHeight="1" thickBot="1">
      <c r="A802" s="3222">
        <v>795</v>
      </c>
      <c r="B802" s="3222" t="s">
        <v>24690</v>
      </c>
      <c r="C802" s="3223" t="s">
        <v>22599</v>
      </c>
      <c r="D802" s="3222" t="s">
        <v>21195</v>
      </c>
      <c r="E802" s="3222"/>
      <c r="F802" s="3222" t="s">
        <v>22877</v>
      </c>
      <c r="G802" s="3222" t="s">
        <v>22848</v>
      </c>
      <c r="H802" s="3222" t="str">
        <f t="shared" si="12"/>
        <v>Drawing</v>
      </c>
      <c r="I802" s="3222">
        <v>2162</v>
      </c>
      <c r="J802" s="3222"/>
    </row>
    <row r="803" spans="1:10" ht="15.75" customHeight="1" thickBot="1">
      <c r="A803" s="3222">
        <v>796</v>
      </c>
      <c r="B803" s="3222" t="s">
        <v>24688</v>
      </c>
      <c r="C803" s="3223" t="s">
        <v>22599</v>
      </c>
      <c r="D803" s="3222" t="s">
        <v>21195</v>
      </c>
      <c r="E803" s="3222"/>
      <c r="F803" s="3222" t="s">
        <v>22877</v>
      </c>
      <c r="G803" s="3222"/>
      <c r="H803" s="3222" t="str">
        <f t="shared" si="12"/>
        <v>Drawing</v>
      </c>
      <c r="I803" s="3222" t="s">
        <v>24689</v>
      </c>
      <c r="J803" s="3222"/>
    </row>
    <row r="804" spans="1:10" ht="15.75" customHeight="1" thickBot="1">
      <c r="A804" s="3222">
        <v>797</v>
      </c>
      <c r="B804" s="3222" t="s">
        <v>24686</v>
      </c>
      <c r="C804" s="3223" t="s">
        <v>22599</v>
      </c>
      <c r="D804" s="3222" t="s">
        <v>21195</v>
      </c>
      <c r="E804" s="3222"/>
      <c r="F804" s="3222" t="s">
        <v>22877</v>
      </c>
      <c r="G804" s="3222"/>
      <c r="H804" s="3222" t="str">
        <f t="shared" si="12"/>
        <v>Drawing</v>
      </c>
      <c r="I804" s="3222" t="s">
        <v>24687</v>
      </c>
      <c r="J804" s="3222"/>
    </row>
    <row r="805" spans="1:10" ht="15.75" customHeight="1" thickBot="1">
      <c r="A805" s="3222">
        <v>798</v>
      </c>
      <c r="B805" s="3222" t="s">
        <v>24684</v>
      </c>
      <c r="C805" s="3223" t="s">
        <v>22596</v>
      </c>
      <c r="D805" s="3222" t="s">
        <v>21195</v>
      </c>
      <c r="E805" s="3222"/>
      <c r="F805" s="3222" t="s">
        <v>22877</v>
      </c>
      <c r="G805" s="3222"/>
      <c r="H805" s="3222" t="str">
        <f t="shared" si="12"/>
        <v>Drawing</v>
      </c>
      <c r="I805" s="3222" t="s">
        <v>24685</v>
      </c>
      <c r="J805" s="3222"/>
    </row>
    <row r="806" spans="1:10" ht="15.75" customHeight="1" thickBot="1">
      <c r="A806" s="3222">
        <v>799</v>
      </c>
      <c r="B806" s="3222" t="s">
        <v>24682</v>
      </c>
      <c r="C806" s="3223" t="s">
        <v>22596</v>
      </c>
      <c r="D806" s="3222" t="s">
        <v>21195</v>
      </c>
      <c r="E806" s="3222"/>
      <c r="F806" s="3222" t="s">
        <v>22877</v>
      </c>
      <c r="G806" s="3222"/>
      <c r="H806" s="3222" t="str">
        <f t="shared" si="12"/>
        <v>Drawing</v>
      </c>
      <c r="I806" s="3222" t="s">
        <v>24683</v>
      </c>
      <c r="J806" s="3222"/>
    </row>
    <row r="807" spans="1:10" ht="15.75" customHeight="1" thickBot="1">
      <c r="A807" s="3222">
        <v>800</v>
      </c>
      <c r="B807" s="3222" t="s">
        <v>24679</v>
      </c>
      <c r="C807" s="3223" t="s">
        <v>22599</v>
      </c>
      <c r="D807" s="3222" t="s">
        <v>21195</v>
      </c>
      <c r="E807" s="3222"/>
      <c r="F807" s="3222" t="s">
        <v>22877</v>
      </c>
      <c r="G807" s="3222"/>
      <c r="H807" s="3222" t="str">
        <f t="shared" si="12"/>
        <v>Drawing</v>
      </c>
      <c r="I807" s="3222" t="s">
        <v>24681</v>
      </c>
      <c r="J807" s="3222"/>
    </row>
    <row r="808" spans="1:10" ht="15.75" customHeight="1" thickBot="1">
      <c r="A808" s="3222">
        <v>801</v>
      </c>
      <c r="B808" s="3222" t="s">
        <v>24679</v>
      </c>
      <c r="C808" s="3223" t="s">
        <v>22599</v>
      </c>
      <c r="D808" s="3222" t="s">
        <v>21195</v>
      </c>
      <c r="E808" s="3222"/>
      <c r="F808" s="3222" t="s">
        <v>22877</v>
      </c>
      <c r="G808" s="3222"/>
      <c r="H808" s="3222" t="str">
        <f t="shared" si="12"/>
        <v>Drawing</v>
      </c>
      <c r="I808" s="3222" t="s">
        <v>24680</v>
      </c>
      <c r="J808" s="3222"/>
    </row>
    <row r="809" spans="1:10" ht="15.75" customHeight="1" thickBot="1">
      <c r="A809" s="3222">
        <v>802</v>
      </c>
      <c r="B809" s="3222" t="s">
        <v>24677</v>
      </c>
      <c r="C809" s="3223" t="s">
        <v>22599</v>
      </c>
      <c r="D809" s="3222" t="s">
        <v>21195</v>
      </c>
      <c r="E809" s="3222"/>
      <c r="F809" s="3222" t="s">
        <v>22877</v>
      </c>
      <c r="G809" s="3222"/>
      <c r="H809" s="3222" t="str">
        <f t="shared" si="12"/>
        <v>Drawing</v>
      </c>
      <c r="I809" s="3222" t="s">
        <v>24678</v>
      </c>
      <c r="J809" s="3222"/>
    </row>
    <row r="810" spans="1:10" ht="15.75" customHeight="1" thickBot="1">
      <c r="A810" s="3222">
        <v>803</v>
      </c>
      <c r="B810" s="3222" t="s">
        <v>24666</v>
      </c>
      <c r="C810" s="3223" t="s">
        <v>971</v>
      </c>
      <c r="D810" s="3222" t="s">
        <v>21195</v>
      </c>
      <c r="E810" s="3222"/>
      <c r="F810" s="3222" t="s">
        <v>22877</v>
      </c>
      <c r="G810" s="3222"/>
      <c r="H810" s="3222" t="str">
        <f t="shared" si="12"/>
        <v>Drawing</v>
      </c>
      <c r="I810" s="3222" t="s">
        <v>24676</v>
      </c>
      <c r="J810" s="3222"/>
    </row>
    <row r="811" spans="1:10" ht="15.75" customHeight="1" thickBot="1">
      <c r="A811" s="3222">
        <v>804</v>
      </c>
      <c r="B811" s="3222" t="s">
        <v>24674</v>
      </c>
      <c r="C811" s="3223" t="s">
        <v>22596</v>
      </c>
      <c r="D811" s="3222" t="s">
        <v>21195</v>
      </c>
      <c r="E811" s="3222"/>
      <c r="F811" s="3222" t="s">
        <v>6255</v>
      </c>
      <c r="G811" s="3222"/>
      <c r="H811" s="3222" t="str">
        <f t="shared" si="12"/>
        <v>Drawing</v>
      </c>
      <c r="I811" s="3222" t="s">
        <v>24675</v>
      </c>
      <c r="J811" s="3222"/>
    </row>
    <row r="812" spans="1:10" ht="15.75" customHeight="1" thickBot="1">
      <c r="A812" s="3222">
        <v>805</v>
      </c>
      <c r="B812" s="3222" t="s">
        <v>24672</v>
      </c>
      <c r="C812" s="3223" t="s">
        <v>971</v>
      </c>
      <c r="D812" s="3222" t="s">
        <v>21195</v>
      </c>
      <c r="E812" s="3222"/>
      <c r="F812" s="3222" t="s">
        <v>22877</v>
      </c>
      <c r="G812" s="3222" t="s">
        <v>22848</v>
      </c>
      <c r="H812" s="3222" t="str">
        <f t="shared" si="12"/>
        <v>Drawing</v>
      </c>
      <c r="I812" s="3222" t="s">
        <v>24673</v>
      </c>
      <c r="J812" s="3222"/>
    </row>
    <row r="813" spans="1:10" ht="15.75" customHeight="1" thickBot="1">
      <c r="A813" s="3222">
        <v>806</v>
      </c>
      <c r="B813" s="3222" t="s">
        <v>24670</v>
      </c>
      <c r="C813" s="3223" t="s">
        <v>22599</v>
      </c>
      <c r="D813" s="3222" t="s">
        <v>21195</v>
      </c>
      <c r="E813" s="3222"/>
      <c r="F813" s="3222" t="s">
        <v>22877</v>
      </c>
      <c r="G813" s="3222"/>
      <c r="H813" s="3222" t="str">
        <f t="shared" si="12"/>
        <v>Drawing</v>
      </c>
      <c r="I813" s="3222" t="s">
        <v>24671</v>
      </c>
      <c r="J813" s="3222"/>
    </row>
    <row r="814" spans="1:10" ht="15.75" customHeight="1" thickBot="1">
      <c r="A814" s="3222">
        <v>807</v>
      </c>
      <c r="B814" s="3222" t="s">
        <v>24668</v>
      </c>
      <c r="C814" s="3223" t="s">
        <v>22596</v>
      </c>
      <c r="D814" s="3222" t="s">
        <v>21195</v>
      </c>
      <c r="E814" s="3222"/>
      <c r="F814" s="3222" t="s">
        <v>22877</v>
      </c>
      <c r="G814" s="3222"/>
      <c r="H814" s="3222" t="str">
        <f t="shared" si="12"/>
        <v>Drawing</v>
      </c>
      <c r="I814" s="3222" t="s">
        <v>24669</v>
      </c>
      <c r="J814" s="3222"/>
    </row>
    <row r="815" spans="1:10" ht="15.75" customHeight="1" thickBot="1">
      <c r="A815" s="3222">
        <v>808</v>
      </c>
      <c r="B815" s="3222" t="s">
        <v>24666</v>
      </c>
      <c r="C815" s="3223" t="s">
        <v>971</v>
      </c>
      <c r="D815" s="3222" t="s">
        <v>21195</v>
      </c>
      <c r="E815" s="3222"/>
      <c r="F815" s="3222" t="s">
        <v>22877</v>
      </c>
      <c r="G815" s="3222"/>
      <c r="H815" s="3222" t="str">
        <f t="shared" si="12"/>
        <v>Drawing</v>
      </c>
      <c r="I815" s="3222" t="s">
        <v>24667</v>
      </c>
      <c r="J815" s="3222"/>
    </row>
    <row r="816" spans="1:10" ht="15.75" customHeight="1" thickBot="1">
      <c r="A816" s="3222">
        <v>809</v>
      </c>
      <c r="B816" s="3222" t="s">
        <v>24663</v>
      </c>
      <c r="C816" s="3223" t="s">
        <v>22596</v>
      </c>
      <c r="D816" s="3222" t="s">
        <v>21195</v>
      </c>
      <c r="E816" s="3222"/>
      <c r="F816" s="3222" t="s">
        <v>22877</v>
      </c>
      <c r="G816" s="3222"/>
      <c r="H816" s="3222" t="str">
        <f t="shared" si="12"/>
        <v>Drawing</v>
      </c>
      <c r="I816" s="3222" t="s">
        <v>24665</v>
      </c>
      <c r="J816" s="3222"/>
    </row>
    <row r="817" spans="1:10" ht="15.75" customHeight="1" thickBot="1">
      <c r="A817" s="3222">
        <v>810</v>
      </c>
      <c r="B817" s="3222" t="s">
        <v>24663</v>
      </c>
      <c r="C817" s="3223" t="s">
        <v>22596</v>
      </c>
      <c r="D817" s="3222" t="s">
        <v>21195</v>
      </c>
      <c r="E817" s="3222"/>
      <c r="F817" s="3222" t="s">
        <v>22877</v>
      </c>
      <c r="G817" s="3222"/>
      <c r="H817" s="3222" t="str">
        <f t="shared" si="12"/>
        <v>Drawing</v>
      </c>
      <c r="I817" s="3222" t="s">
        <v>24664</v>
      </c>
      <c r="J817" s="3222"/>
    </row>
    <row r="818" spans="1:10" ht="15.75" customHeight="1" thickBot="1">
      <c r="A818" s="3222">
        <v>811</v>
      </c>
      <c r="B818" s="3222" t="s">
        <v>24661</v>
      </c>
      <c r="C818" s="3223" t="s">
        <v>22596</v>
      </c>
      <c r="D818" s="3222" t="s">
        <v>21195</v>
      </c>
      <c r="E818" s="3222"/>
      <c r="F818" s="3222" t="s">
        <v>22877</v>
      </c>
      <c r="G818" s="3222" t="s">
        <v>24660</v>
      </c>
      <c r="H818" s="3222" t="str">
        <f t="shared" si="12"/>
        <v>Drawing</v>
      </c>
      <c r="I818" s="3222" t="s">
        <v>24662</v>
      </c>
      <c r="J818" s="3222"/>
    </row>
    <row r="819" spans="1:10" ht="15.75" customHeight="1" thickBot="1">
      <c r="A819" s="3222">
        <v>812</v>
      </c>
      <c r="B819" s="3222" t="s">
        <v>24658</v>
      </c>
      <c r="C819" s="3223" t="s">
        <v>22596</v>
      </c>
      <c r="D819" s="3222" t="s">
        <v>21195</v>
      </c>
      <c r="E819" s="3222"/>
      <c r="F819" s="3222" t="s">
        <v>22877</v>
      </c>
      <c r="G819" s="3222"/>
      <c r="H819" s="3222" t="str">
        <f t="shared" si="12"/>
        <v>Drawing</v>
      </c>
      <c r="I819" s="3222" t="s">
        <v>24659</v>
      </c>
      <c r="J819" s="3222"/>
    </row>
    <row r="820" spans="1:10" ht="15.75" customHeight="1" thickBot="1">
      <c r="A820" s="3222">
        <v>813</v>
      </c>
      <c r="B820" s="3222" t="s">
        <v>24656</v>
      </c>
      <c r="C820" s="3223" t="s">
        <v>971</v>
      </c>
      <c r="D820" s="3222" t="s">
        <v>21195</v>
      </c>
      <c r="E820" s="3222"/>
      <c r="F820" s="3222" t="s">
        <v>22877</v>
      </c>
      <c r="G820" s="3222"/>
      <c r="H820" s="3222" t="str">
        <f t="shared" si="12"/>
        <v>Drawing</v>
      </c>
      <c r="I820" s="3222" t="s">
        <v>24657</v>
      </c>
      <c r="J820" s="3222"/>
    </row>
    <row r="821" spans="1:10" ht="15.75" customHeight="1" thickBot="1">
      <c r="A821" s="3222">
        <v>814</v>
      </c>
      <c r="B821" s="3222" t="s">
        <v>24654</v>
      </c>
      <c r="C821" s="3223" t="s">
        <v>22596</v>
      </c>
      <c r="D821" s="3222" t="s">
        <v>21195</v>
      </c>
      <c r="E821" s="3222"/>
      <c r="F821" s="3222" t="s">
        <v>22877</v>
      </c>
      <c r="G821" s="3222"/>
      <c r="H821" s="3222" t="str">
        <f t="shared" si="12"/>
        <v>Drawing</v>
      </c>
      <c r="I821" s="3222" t="s">
        <v>24655</v>
      </c>
      <c r="J821" s="3222"/>
    </row>
    <row r="822" spans="1:10" ht="15.75" customHeight="1" thickBot="1">
      <c r="A822" s="3222">
        <v>815</v>
      </c>
      <c r="B822" s="3222" t="s">
        <v>24652</v>
      </c>
      <c r="C822" s="3223" t="s">
        <v>22596</v>
      </c>
      <c r="D822" s="3222" t="s">
        <v>21195</v>
      </c>
      <c r="E822" s="3222"/>
      <c r="F822" s="3222" t="s">
        <v>22877</v>
      </c>
      <c r="G822" s="3222" t="s">
        <v>22848</v>
      </c>
      <c r="H822" s="3222" t="str">
        <f t="shared" si="12"/>
        <v>Drawing</v>
      </c>
      <c r="I822" s="3222" t="s">
        <v>24653</v>
      </c>
      <c r="J822" s="3222"/>
    </row>
    <row r="823" spans="1:10" ht="15.75" customHeight="1" thickBot="1">
      <c r="A823" s="3222">
        <v>816</v>
      </c>
      <c r="B823" s="3222" t="s">
        <v>24650</v>
      </c>
      <c r="C823" s="3223" t="s">
        <v>22596</v>
      </c>
      <c r="D823" s="3222" t="s">
        <v>21195</v>
      </c>
      <c r="E823" s="3222"/>
      <c r="F823" s="3222" t="s">
        <v>22877</v>
      </c>
      <c r="G823" s="3222" t="s">
        <v>22848</v>
      </c>
      <c r="H823" s="3222" t="str">
        <f t="shared" si="12"/>
        <v>Drawing</v>
      </c>
      <c r="I823" s="3222" t="s">
        <v>24651</v>
      </c>
      <c r="J823" s="3222"/>
    </row>
    <row r="824" spans="1:10" ht="15.75" customHeight="1" thickBot="1">
      <c r="A824" s="3222">
        <v>817</v>
      </c>
      <c r="B824" s="3222" t="s">
        <v>24648</v>
      </c>
      <c r="C824" s="3223" t="s">
        <v>22596</v>
      </c>
      <c r="D824" s="3222" t="s">
        <v>21195</v>
      </c>
      <c r="E824" s="3222"/>
      <c r="F824" s="3222" t="s">
        <v>22877</v>
      </c>
      <c r="G824" s="3222" t="s">
        <v>22848</v>
      </c>
      <c r="H824" s="3222" t="str">
        <f t="shared" si="12"/>
        <v>Drawing</v>
      </c>
      <c r="I824" s="3222" t="s">
        <v>24649</v>
      </c>
      <c r="J824" s="3222"/>
    </row>
    <row r="825" spans="1:10" ht="15.75" customHeight="1" thickBot="1">
      <c r="A825" s="3222">
        <v>818</v>
      </c>
      <c r="B825" s="3222" t="s">
        <v>24646</v>
      </c>
      <c r="C825" s="3223" t="s">
        <v>22596</v>
      </c>
      <c r="D825" s="3222" t="s">
        <v>21195</v>
      </c>
      <c r="E825" s="3222"/>
      <c r="F825" s="3222" t="s">
        <v>22877</v>
      </c>
      <c r="G825" s="3222" t="s">
        <v>22848</v>
      </c>
      <c r="H825" s="3222" t="str">
        <f t="shared" si="12"/>
        <v>Drawing</v>
      </c>
      <c r="I825" s="3222" t="s">
        <v>24647</v>
      </c>
      <c r="J825" s="3222"/>
    </row>
    <row r="826" spans="1:10" ht="15.75" customHeight="1" thickBot="1">
      <c r="A826" s="3222">
        <v>819</v>
      </c>
      <c r="B826" s="3222" t="s">
        <v>24644</v>
      </c>
      <c r="C826" s="3223" t="s">
        <v>22599</v>
      </c>
      <c r="D826" s="3222" t="s">
        <v>21195</v>
      </c>
      <c r="E826" s="3222"/>
      <c r="F826" s="3222" t="s">
        <v>22877</v>
      </c>
      <c r="G826" s="3222"/>
      <c r="H826" s="3222" t="str">
        <f t="shared" si="12"/>
        <v>Drawing</v>
      </c>
      <c r="I826" s="3222" t="s">
        <v>24645</v>
      </c>
      <c r="J826" s="3222"/>
    </row>
    <row r="827" spans="1:10" ht="15.75" customHeight="1" thickBot="1">
      <c r="A827" s="3222">
        <v>820</v>
      </c>
      <c r="B827" s="3222" t="s">
        <v>24642</v>
      </c>
      <c r="C827" s="3223" t="s">
        <v>22599</v>
      </c>
      <c r="D827" s="3222" t="s">
        <v>21195</v>
      </c>
      <c r="E827" s="3222"/>
      <c r="F827" s="3222" t="s">
        <v>22877</v>
      </c>
      <c r="G827" s="3222"/>
      <c r="H827" s="3222" t="str">
        <f t="shared" si="12"/>
        <v>Drawing</v>
      </c>
      <c r="I827" s="3222" t="s">
        <v>24643</v>
      </c>
      <c r="J827" s="3222"/>
    </row>
    <row r="828" spans="1:10" ht="15.75" customHeight="1" thickBot="1">
      <c r="A828" s="3222">
        <v>821</v>
      </c>
      <c r="B828" s="3222" t="s">
        <v>24640</v>
      </c>
      <c r="C828" s="3223" t="s">
        <v>22599</v>
      </c>
      <c r="D828" s="3222" t="s">
        <v>21195</v>
      </c>
      <c r="E828" s="3222"/>
      <c r="F828" s="3222" t="s">
        <v>22877</v>
      </c>
      <c r="G828" s="3222"/>
      <c r="H828" s="3222" t="str">
        <f t="shared" si="12"/>
        <v>Drawing</v>
      </c>
      <c r="I828" s="3222" t="s">
        <v>24641</v>
      </c>
      <c r="J828" s="3222"/>
    </row>
    <row r="829" spans="1:10" ht="15.75" customHeight="1" thickBot="1">
      <c r="A829" s="3222">
        <v>822</v>
      </c>
      <c r="B829" s="3222" t="s">
        <v>24638</v>
      </c>
      <c r="C829" s="3223" t="s">
        <v>22599</v>
      </c>
      <c r="D829" s="3222" t="s">
        <v>21195</v>
      </c>
      <c r="E829" s="3222"/>
      <c r="F829" s="3222" t="s">
        <v>22877</v>
      </c>
      <c r="G829" s="3222"/>
      <c r="H829" s="3222" t="str">
        <f t="shared" si="12"/>
        <v>Drawing</v>
      </c>
      <c r="I829" s="3222" t="s">
        <v>24639</v>
      </c>
      <c r="J829" s="3222"/>
    </row>
    <row r="830" spans="1:10" ht="15.75" customHeight="1" thickBot="1">
      <c r="A830" s="3222">
        <v>823</v>
      </c>
      <c r="B830" s="3222" t="s">
        <v>24636</v>
      </c>
      <c r="C830" s="3223" t="s">
        <v>22596</v>
      </c>
      <c r="D830" s="3222" t="s">
        <v>21195</v>
      </c>
      <c r="E830" s="3222"/>
      <c r="F830" s="3222" t="s">
        <v>22877</v>
      </c>
      <c r="G830" s="3222"/>
      <c r="H830" s="3222" t="str">
        <f t="shared" si="12"/>
        <v>Drawing</v>
      </c>
      <c r="I830" s="3222" t="s">
        <v>24637</v>
      </c>
      <c r="J830" s="3222"/>
    </row>
    <row r="831" spans="1:10" ht="15.75" customHeight="1" thickBot="1">
      <c r="A831" s="3222">
        <v>824</v>
      </c>
      <c r="B831" s="3222" t="s">
        <v>24634</v>
      </c>
      <c r="C831" s="3223" t="s">
        <v>22599</v>
      </c>
      <c r="D831" s="3222" t="s">
        <v>21195</v>
      </c>
      <c r="E831" s="3222"/>
      <c r="F831" s="3222" t="s">
        <v>22877</v>
      </c>
      <c r="G831" s="3222" t="s">
        <v>22848</v>
      </c>
      <c r="H831" s="3222" t="str">
        <f t="shared" si="12"/>
        <v>Drawing</v>
      </c>
      <c r="I831" s="3222" t="s">
        <v>24635</v>
      </c>
      <c r="J831" s="3222"/>
    </row>
    <row r="832" spans="1:10" ht="15.75" customHeight="1" thickBot="1">
      <c r="A832" s="3222">
        <v>825</v>
      </c>
      <c r="B832" s="3222" t="s">
        <v>24632</v>
      </c>
      <c r="C832" s="3223" t="s">
        <v>22599</v>
      </c>
      <c r="D832" s="3222" t="s">
        <v>21195</v>
      </c>
      <c r="E832" s="3222"/>
      <c r="F832" s="3222" t="s">
        <v>22877</v>
      </c>
      <c r="G832" s="3222" t="s">
        <v>22848</v>
      </c>
      <c r="H832" s="3222" t="str">
        <f t="shared" si="12"/>
        <v>Drawing</v>
      </c>
      <c r="I832" s="3222" t="s">
        <v>24633</v>
      </c>
      <c r="J832" s="3222"/>
    </row>
    <row r="833" spans="1:10" ht="15.75" customHeight="1" thickBot="1">
      <c r="A833" s="3222">
        <v>826</v>
      </c>
      <c r="B833" s="3222" t="s">
        <v>24630</v>
      </c>
      <c r="C833" s="3223" t="s">
        <v>971</v>
      </c>
      <c r="D833" s="3222" t="s">
        <v>21195</v>
      </c>
      <c r="E833" s="3222"/>
      <c r="F833" s="3222" t="s">
        <v>6255</v>
      </c>
      <c r="G833" s="3222"/>
      <c r="H833" s="3222" t="str">
        <f t="shared" si="12"/>
        <v>Drawing</v>
      </c>
      <c r="I833" s="3222" t="s">
        <v>24631</v>
      </c>
      <c r="J833" s="3222"/>
    </row>
    <row r="834" spans="1:10" ht="15.75" customHeight="1" thickBot="1">
      <c r="A834" s="3222">
        <v>827</v>
      </c>
      <c r="B834" s="3222" t="s">
        <v>24628</v>
      </c>
      <c r="C834" s="3223" t="s">
        <v>22599</v>
      </c>
      <c r="D834" s="3222" t="s">
        <v>21195</v>
      </c>
      <c r="E834" s="3222"/>
      <c r="F834" s="3222" t="s">
        <v>22877</v>
      </c>
      <c r="G834" s="3222" t="s">
        <v>22848</v>
      </c>
      <c r="H834" s="3222" t="str">
        <f t="shared" si="12"/>
        <v>Drawing</v>
      </c>
      <c r="I834" s="3222" t="s">
        <v>24629</v>
      </c>
      <c r="J834" s="3222"/>
    </row>
    <row r="835" spans="1:10" ht="15.75" customHeight="1" thickBot="1">
      <c r="A835" s="3222">
        <v>828</v>
      </c>
      <c r="B835" s="3222" t="s">
        <v>24626</v>
      </c>
      <c r="C835" s="3223" t="s">
        <v>971</v>
      </c>
      <c r="D835" s="3222" t="s">
        <v>21195</v>
      </c>
      <c r="E835" s="3222"/>
      <c r="F835" s="3222" t="s">
        <v>22877</v>
      </c>
      <c r="G835" s="3222" t="s">
        <v>22848</v>
      </c>
      <c r="H835" s="3222" t="str">
        <f t="shared" si="12"/>
        <v>Drawing</v>
      </c>
      <c r="I835" s="3222" t="s">
        <v>24627</v>
      </c>
      <c r="J835" s="3222"/>
    </row>
    <row r="836" spans="1:10" ht="15.75" customHeight="1" thickBot="1">
      <c r="A836" s="3222">
        <v>829</v>
      </c>
      <c r="B836" s="3222" t="s">
        <v>24624</v>
      </c>
      <c r="C836" s="3223" t="s">
        <v>971</v>
      </c>
      <c r="D836" s="3222" t="s">
        <v>21195</v>
      </c>
      <c r="E836" s="3222"/>
      <c r="F836" s="3222" t="s">
        <v>22877</v>
      </c>
      <c r="G836" s="3222" t="s">
        <v>22848</v>
      </c>
      <c r="H836" s="3222" t="str">
        <f t="shared" si="12"/>
        <v>Drawing</v>
      </c>
      <c r="I836" s="3222" t="s">
        <v>24625</v>
      </c>
      <c r="J836" s="3222"/>
    </row>
    <row r="837" spans="1:10" ht="15.75" customHeight="1" thickBot="1">
      <c r="A837" s="3222">
        <v>830</v>
      </c>
      <c r="B837" s="3222" t="s">
        <v>24622</v>
      </c>
      <c r="C837" s="3223" t="s">
        <v>22599</v>
      </c>
      <c r="D837" s="3222" t="s">
        <v>21195</v>
      </c>
      <c r="E837" s="3222"/>
      <c r="F837" s="3222" t="s">
        <v>22877</v>
      </c>
      <c r="G837" s="3222" t="s">
        <v>22966</v>
      </c>
      <c r="H837" s="3222" t="str">
        <f t="shared" si="12"/>
        <v>Drawing</v>
      </c>
      <c r="I837" s="3222" t="s">
        <v>24623</v>
      </c>
      <c r="J837" s="3222"/>
    </row>
    <row r="838" spans="1:10" ht="15.75" customHeight="1" thickBot="1">
      <c r="A838" s="3222">
        <v>831</v>
      </c>
      <c r="B838" s="3222" t="s">
        <v>24620</v>
      </c>
      <c r="C838" s="3223" t="s">
        <v>22599</v>
      </c>
      <c r="D838" s="3222" t="s">
        <v>21195</v>
      </c>
      <c r="E838" s="3222"/>
      <c r="F838" s="3222" t="s">
        <v>22877</v>
      </c>
      <c r="G838" s="3222" t="s">
        <v>22848</v>
      </c>
      <c r="H838" s="3222" t="str">
        <f t="shared" si="12"/>
        <v>Drawing</v>
      </c>
      <c r="I838" s="3222" t="s">
        <v>24621</v>
      </c>
      <c r="J838" s="3222"/>
    </row>
    <row r="839" spans="1:10" ht="15.75" customHeight="1" thickBot="1">
      <c r="A839" s="3222">
        <v>832</v>
      </c>
      <c r="B839" s="3222" t="s">
        <v>24618</v>
      </c>
      <c r="C839" s="3223" t="s">
        <v>22599</v>
      </c>
      <c r="D839" s="3222" t="s">
        <v>21195</v>
      </c>
      <c r="E839" s="3222"/>
      <c r="F839" s="3222" t="s">
        <v>22877</v>
      </c>
      <c r="G839" s="3222" t="s">
        <v>22966</v>
      </c>
      <c r="H839" s="3222" t="str">
        <f t="shared" si="12"/>
        <v>Drawing</v>
      </c>
      <c r="I839" s="3222" t="s">
        <v>24619</v>
      </c>
      <c r="J839" s="3222"/>
    </row>
    <row r="840" spans="1:10" ht="15.75" customHeight="1" thickBot="1">
      <c r="A840" s="3222">
        <v>833</v>
      </c>
      <c r="B840" s="3222" t="s">
        <v>24616</v>
      </c>
      <c r="C840" s="3223" t="s">
        <v>971</v>
      </c>
      <c r="D840" s="3222" t="s">
        <v>21195</v>
      </c>
      <c r="E840" s="3222"/>
      <c r="F840" s="3222" t="s">
        <v>22877</v>
      </c>
      <c r="G840" s="3222" t="s">
        <v>22848</v>
      </c>
      <c r="H840" s="3222" t="str">
        <f t="shared" ref="H840:H903" si="13">HYPERLINK("\\CAD-PC\1Data\3.Documentation\Isometric DWG MHI\" &amp; I840 &amp; ".pdf", "Drawing")</f>
        <v>Drawing</v>
      </c>
      <c r="I840" s="3222" t="s">
        <v>24617</v>
      </c>
      <c r="J840" s="3222"/>
    </row>
    <row r="841" spans="1:10" ht="15.75" customHeight="1" thickBot="1">
      <c r="A841" s="3222">
        <v>834</v>
      </c>
      <c r="B841" s="3222" t="s">
        <v>24615</v>
      </c>
      <c r="C841" s="3223" t="s">
        <v>971</v>
      </c>
      <c r="D841" s="3222" t="s">
        <v>21195</v>
      </c>
      <c r="E841" s="3222"/>
      <c r="F841" s="3222" t="s">
        <v>22877</v>
      </c>
      <c r="G841" s="3222" t="s">
        <v>22848</v>
      </c>
      <c r="H841" s="3222" t="str">
        <f t="shared" si="13"/>
        <v>Drawing</v>
      </c>
      <c r="I841" s="3222" t="s">
        <v>24614</v>
      </c>
      <c r="J841" s="3222"/>
    </row>
    <row r="842" spans="1:10" ht="15.75" customHeight="1" thickBot="1">
      <c r="A842" s="3222">
        <v>835</v>
      </c>
      <c r="B842" s="3222" t="s">
        <v>24146</v>
      </c>
      <c r="C842" s="3223" t="s">
        <v>22599</v>
      </c>
      <c r="D842" s="3222" t="s">
        <v>21195</v>
      </c>
      <c r="E842" s="3222"/>
      <c r="F842" s="3222" t="s">
        <v>22877</v>
      </c>
      <c r="G842" s="3222"/>
      <c r="H842" s="3222" t="str">
        <f t="shared" si="13"/>
        <v>Drawing</v>
      </c>
      <c r="I842" s="3222" t="s">
        <v>24614</v>
      </c>
      <c r="J842" s="3222"/>
    </row>
    <row r="843" spans="1:10" ht="15.75" customHeight="1" thickBot="1">
      <c r="A843" s="3222">
        <v>836</v>
      </c>
      <c r="B843" s="3222" t="s">
        <v>24612</v>
      </c>
      <c r="C843" s="3223" t="s">
        <v>22599</v>
      </c>
      <c r="D843" s="3222" t="s">
        <v>21195</v>
      </c>
      <c r="E843" s="3222"/>
      <c r="F843" s="3222" t="s">
        <v>22877</v>
      </c>
      <c r="G843" s="3222" t="s">
        <v>22966</v>
      </c>
      <c r="H843" s="3222" t="str">
        <f t="shared" si="13"/>
        <v>Drawing</v>
      </c>
      <c r="I843" s="3222" t="s">
        <v>24613</v>
      </c>
      <c r="J843" s="3222"/>
    </row>
    <row r="844" spans="1:10" ht="15.75" customHeight="1" thickBot="1">
      <c r="A844" s="3222">
        <v>837</v>
      </c>
      <c r="B844" s="3222" t="s">
        <v>24610</v>
      </c>
      <c r="C844" s="3223" t="s">
        <v>22599</v>
      </c>
      <c r="D844" s="3222" t="s">
        <v>21195</v>
      </c>
      <c r="E844" s="3222"/>
      <c r="F844" s="3222" t="s">
        <v>22877</v>
      </c>
      <c r="G844" s="3222" t="s">
        <v>22966</v>
      </c>
      <c r="H844" s="3222" t="str">
        <f t="shared" si="13"/>
        <v>Drawing</v>
      </c>
      <c r="I844" s="3222" t="s">
        <v>24611</v>
      </c>
      <c r="J844" s="3222"/>
    </row>
    <row r="845" spans="1:10" ht="15.75" customHeight="1" thickBot="1">
      <c r="A845" s="3222">
        <v>838</v>
      </c>
      <c r="B845" s="3222" t="s">
        <v>24608</v>
      </c>
      <c r="C845" s="3223" t="s">
        <v>971</v>
      </c>
      <c r="D845" s="3222" t="s">
        <v>21195</v>
      </c>
      <c r="E845" s="3222"/>
      <c r="F845" s="3222" t="s">
        <v>22877</v>
      </c>
      <c r="G845" s="3222"/>
      <c r="H845" s="3222" t="str">
        <f t="shared" si="13"/>
        <v>Drawing</v>
      </c>
      <c r="I845" s="3222" t="s">
        <v>24609</v>
      </c>
      <c r="J845" s="3222"/>
    </row>
    <row r="846" spans="1:10" ht="15.75" customHeight="1" thickBot="1">
      <c r="A846" s="3222">
        <v>839</v>
      </c>
      <c r="B846" s="3222" t="s">
        <v>24606</v>
      </c>
      <c r="C846" s="3223" t="s">
        <v>971</v>
      </c>
      <c r="D846" s="3222" t="s">
        <v>21195</v>
      </c>
      <c r="E846" s="3222"/>
      <c r="F846" s="3222" t="s">
        <v>6255</v>
      </c>
      <c r="G846" s="3222"/>
      <c r="H846" s="3222" t="str">
        <f t="shared" si="13"/>
        <v>Drawing</v>
      </c>
      <c r="I846" s="3222" t="s">
        <v>24607</v>
      </c>
      <c r="J846" s="3222"/>
    </row>
    <row r="847" spans="1:10" ht="15.75" customHeight="1" thickBot="1">
      <c r="A847" s="3222">
        <v>840</v>
      </c>
      <c r="B847" s="3222" t="s">
        <v>24604</v>
      </c>
      <c r="C847" s="3223" t="s">
        <v>22596</v>
      </c>
      <c r="D847" s="3222" t="s">
        <v>21195</v>
      </c>
      <c r="E847" s="3222"/>
      <c r="F847" s="3222" t="s">
        <v>22877</v>
      </c>
      <c r="G847" s="3222"/>
      <c r="H847" s="3222" t="str">
        <f t="shared" si="13"/>
        <v>Drawing</v>
      </c>
      <c r="I847" s="3222" t="s">
        <v>24605</v>
      </c>
      <c r="J847" s="3222"/>
    </row>
    <row r="848" spans="1:10" ht="15.75" customHeight="1" thickBot="1">
      <c r="A848" s="3222">
        <v>841</v>
      </c>
      <c r="B848" s="3222" t="s">
        <v>24602</v>
      </c>
      <c r="C848" s="3223" t="s">
        <v>22596</v>
      </c>
      <c r="D848" s="3222" t="s">
        <v>21195</v>
      </c>
      <c r="E848" s="3222"/>
      <c r="F848" s="3222" t="s">
        <v>22877</v>
      </c>
      <c r="G848" s="3222"/>
      <c r="H848" s="3222" t="str">
        <f t="shared" si="13"/>
        <v>Drawing</v>
      </c>
      <c r="I848" s="3222" t="s">
        <v>24603</v>
      </c>
      <c r="J848" s="3222"/>
    </row>
    <row r="849" spans="1:10" ht="15.75" customHeight="1" thickBot="1">
      <c r="A849" s="3222">
        <v>842</v>
      </c>
      <c r="B849" s="3222" t="s">
        <v>24600</v>
      </c>
      <c r="C849" s="3223" t="s">
        <v>22596</v>
      </c>
      <c r="D849" s="3222" t="s">
        <v>21195</v>
      </c>
      <c r="E849" s="3222"/>
      <c r="F849" s="3222" t="s">
        <v>22877</v>
      </c>
      <c r="G849" s="3222"/>
      <c r="H849" s="3222" t="str">
        <f t="shared" si="13"/>
        <v>Drawing</v>
      </c>
      <c r="I849" s="3222" t="s">
        <v>24601</v>
      </c>
      <c r="J849" s="3222"/>
    </row>
    <row r="850" spans="1:10" ht="15.75" customHeight="1" thickBot="1">
      <c r="A850" s="3222">
        <v>843</v>
      </c>
      <c r="B850" s="3222" t="s">
        <v>24598</v>
      </c>
      <c r="C850" s="3223" t="s">
        <v>971</v>
      </c>
      <c r="D850" s="3222" t="s">
        <v>21195</v>
      </c>
      <c r="E850" s="3222"/>
      <c r="F850" s="3222" t="s">
        <v>6255</v>
      </c>
      <c r="G850" s="3222"/>
      <c r="H850" s="3222" t="str">
        <f t="shared" si="13"/>
        <v>Drawing</v>
      </c>
      <c r="I850" s="3222" t="s">
        <v>24599</v>
      </c>
      <c r="J850" s="3222"/>
    </row>
    <row r="851" spans="1:10" ht="15.75" customHeight="1" thickBot="1">
      <c r="A851" s="3222">
        <v>844</v>
      </c>
      <c r="B851" s="3222" t="s">
        <v>24596</v>
      </c>
      <c r="C851" s="3223" t="s">
        <v>22596</v>
      </c>
      <c r="D851" s="3222" t="s">
        <v>21195</v>
      </c>
      <c r="E851" s="3222"/>
      <c r="F851" s="3222" t="s">
        <v>22877</v>
      </c>
      <c r="G851" s="3222"/>
      <c r="H851" s="3222" t="str">
        <f t="shared" si="13"/>
        <v>Drawing</v>
      </c>
      <c r="I851" s="3222" t="s">
        <v>24597</v>
      </c>
      <c r="J851" s="3222"/>
    </row>
    <row r="852" spans="1:10" ht="15.75" customHeight="1" thickBot="1">
      <c r="A852" s="3222">
        <v>845</v>
      </c>
      <c r="B852" s="3222" t="s">
        <v>24594</v>
      </c>
      <c r="C852" s="3223" t="s">
        <v>22596</v>
      </c>
      <c r="D852" s="3222" t="s">
        <v>21195</v>
      </c>
      <c r="E852" s="3222"/>
      <c r="F852" s="3222" t="s">
        <v>22877</v>
      </c>
      <c r="G852" s="3222"/>
      <c r="H852" s="3222" t="str">
        <f t="shared" si="13"/>
        <v>Drawing</v>
      </c>
      <c r="I852" s="3222" t="s">
        <v>24595</v>
      </c>
      <c r="J852" s="3222"/>
    </row>
    <row r="853" spans="1:10" ht="15.75" customHeight="1" thickBot="1">
      <c r="A853" s="3222">
        <v>846</v>
      </c>
      <c r="B853" s="3222" t="s">
        <v>24592</v>
      </c>
      <c r="C853" s="3223" t="s">
        <v>22596</v>
      </c>
      <c r="D853" s="3222" t="s">
        <v>21195</v>
      </c>
      <c r="E853" s="3222"/>
      <c r="F853" s="3222" t="s">
        <v>22877</v>
      </c>
      <c r="G853" s="3222" t="s">
        <v>22966</v>
      </c>
      <c r="H853" s="3222" t="str">
        <f t="shared" si="13"/>
        <v>Drawing</v>
      </c>
      <c r="I853" s="3222" t="s">
        <v>24593</v>
      </c>
      <c r="J853" s="3222"/>
    </row>
    <row r="854" spans="1:10" ht="15.75" customHeight="1" thickBot="1">
      <c r="A854" s="3222">
        <v>847</v>
      </c>
      <c r="B854" s="3222" t="s">
        <v>24590</v>
      </c>
      <c r="C854" s="3223" t="s">
        <v>22596</v>
      </c>
      <c r="D854" s="3222" t="s">
        <v>21195</v>
      </c>
      <c r="E854" s="3222"/>
      <c r="F854" s="3222" t="s">
        <v>22877</v>
      </c>
      <c r="G854" s="3222" t="s">
        <v>22966</v>
      </c>
      <c r="H854" s="3222" t="str">
        <f t="shared" si="13"/>
        <v>Drawing</v>
      </c>
      <c r="I854" s="3222" t="s">
        <v>24591</v>
      </c>
      <c r="J854" s="3222"/>
    </row>
    <row r="855" spans="1:10" ht="15.75" customHeight="1" thickBot="1">
      <c r="A855" s="3222">
        <v>848</v>
      </c>
      <c r="B855" s="3222" t="s">
        <v>24589</v>
      </c>
      <c r="C855" s="3223" t="s">
        <v>971</v>
      </c>
      <c r="D855" s="3222" t="s">
        <v>21195</v>
      </c>
      <c r="E855" s="3222"/>
      <c r="F855" s="3222" t="s">
        <v>22877</v>
      </c>
      <c r="G855" s="3222" t="s">
        <v>22848</v>
      </c>
      <c r="H855" s="3222" t="str">
        <f t="shared" si="13"/>
        <v>Drawing</v>
      </c>
      <c r="I855" s="3222" t="s">
        <v>24588</v>
      </c>
      <c r="J855" s="3222"/>
    </row>
    <row r="856" spans="1:10" ht="15.75" customHeight="1" thickBot="1">
      <c r="A856" s="3222">
        <v>849</v>
      </c>
      <c r="B856" s="3222" t="s">
        <v>24587</v>
      </c>
      <c r="C856" s="3223" t="s">
        <v>22596</v>
      </c>
      <c r="D856" s="3222" t="s">
        <v>21195</v>
      </c>
      <c r="E856" s="3222"/>
      <c r="F856" s="3222" t="s">
        <v>22877</v>
      </c>
      <c r="G856" s="3222"/>
      <c r="H856" s="3222" t="str">
        <f t="shared" si="13"/>
        <v>Drawing</v>
      </c>
      <c r="I856" s="3222" t="s">
        <v>24588</v>
      </c>
      <c r="J856" s="3222"/>
    </row>
    <row r="857" spans="1:10" ht="15.75" customHeight="1" thickBot="1">
      <c r="A857" s="3222">
        <v>850</v>
      </c>
      <c r="B857" s="3222" t="s">
        <v>24585</v>
      </c>
      <c r="C857" s="3223" t="s">
        <v>971</v>
      </c>
      <c r="D857" s="3222" t="s">
        <v>21195</v>
      </c>
      <c r="E857" s="3222"/>
      <c r="F857" s="3222" t="s">
        <v>22877</v>
      </c>
      <c r="G857" s="3222" t="s">
        <v>22848</v>
      </c>
      <c r="H857" s="3222" t="str">
        <f t="shared" si="13"/>
        <v>Drawing</v>
      </c>
      <c r="I857" s="3222" t="s">
        <v>24586</v>
      </c>
      <c r="J857" s="3222"/>
    </row>
    <row r="858" spans="1:10" ht="15.75" customHeight="1" thickBot="1">
      <c r="A858" s="3222">
        <v>851</v>
      </c>
      <c r="B858" s="3222" t="s">
        <v>24583</v>
      </c>
      <c r="C858" s="3223" t="s">
        <v>22596</v>
      </c>
      <c r="D858" s="3222" t="s">
        <v>21195</v>
      </c>
      <c r="E858" s="3222"/>
      <c r="F858" s="3222" t="s">
        <v>22877</v>
      </c>
      <c r="G858" s="3222"/>
      <c r="H858" s="3222" t="str">
        <f t="shared" si="13"/>
        <v>Drawing</v>
      </c>
      <c r="I858" s="3222" t="s">
        <v>24584</v>
      </c>
      <c r="J858" s="3222"/>
    </row>
    <row r="859" spans="1:10" ht="15.75" customHeight="1" thickBot="1">
      <c r="A859" s="3222">
        <v>852</v>
      </c>
      <c r="B859" s="3222" t="s">
        <v>24581</v>
      </c>
      <c r="C859" s="3223" t="s">
        <v>971</v>
      </c>
      <c r="D859" s="3222" t="s">
        <v>21195</v>
      </c>
      <c r="E859" s="3222"/>
      <c r="F859" s="3222" t="s">
        <v>6255</v>
      </c>
      <c r="G859" s="3222"/>
      <c r="H859" s="3222" t="str">
        <f t="shared" si="13"/>
        <v>Drawing</v>
      </c>
      <c r="I859" s="3222" t="s">
        <v>24582</v>
      </c>
      <c r="J859" s="3222"/>
    </row>
    <row r="860" spans="1:10" ht="15.75" customHeight="1" thickBot="1">
      <c r="A860" s="3222">
        <v>853</v>
      </c>
      <c r="B860" s="3222" t="s">
        <v>24579</v>
      </c>
      <c r="C860" s="3223" t="s">
        <v>22596</v>
      </c>
      <c r="D860" s="3222" t="s">
        <v>21195</v>
      </c>
      <c r="E860" s="3222"/>
      <c r="F860" s="3222" t="s">
        <v>22877</v>
      </c>
      <c r="G860" s="3222" t="s">
        <v>22848</v>
      </c>
      <c r="H860" s="3222" t="str">
        <f t="shared" si="13"/>
        <v>Drawing</v>
      </c>
      <c r="I860" s="3222" t="s">
        <v>24580</v>
      </c>
      <c r="J860" s="3222"/>
    </row>
    <row r="861" spans="1:10" ht="15.75" customHeight="1" thickBot="1">
      <c r="A861" s="3222">
        <v>854</v>
      </c>
      <c r="B861" s="3222" t="s">
        <v>24577</v>
      </c>
      <c r="C861" s="3223" t="s">
        <v>22596</v>
      </c>
      <c r="D861" s="3222" t="s">
        <v>21195</v>
      </c>
      <c r="E861" s="3222"/>
      <c r="F861" s="3222" t="s">
        <v>22877</v>
      </c>
      <c r="G861" s="3222"/>
      <c r="H861" s="3222" t="str">
        <f t="shared" si="13"/>
        <v>Drawing</v>
      </c>
      <c r="I861" s="3222" t="s">
        <v>24578</v>
      </c>
      <c r="J861" s="3222"/>
    </row>
    <row r="862" spans="1:10" ht="15.75" customHeight="1" thickBot="1">
      <c r="A862" s="3222">
        <v>855</v>
      </c>
      <c r="B862" s="3222" t="s">
        <v>24575</v>
      </c>
      <c r="C862" s="3223" t="s">
        <v>22599</v>
      </c>
      <c r="D862" s="3222" t="s">
        <v>21195</v>
      </c>
      <c r="E862" s="3222"/>
      <c r="F862" s="3222" t="s">
        <v>22877</v>
      </c>
      <c r="G862" s="3222"/>
      <c r="H862" s="3222" t="str">
        <f t="shared" si="13"/>
        <v>Drawing</v>
      </c>
      <c r="I862" s="3222" t="s">
        <v>24576</v>
      </c>
      <c r="J862" s="3222"/>
    </row>
    <row r="863" spans="1:10" ht="15.75" customHeight="1" thickBot="1">
      <c r="A863" s="3222">
        <v>856</v>
      </c>
      <c r="B863" s="3222" t="s">
        <v>24573</v>
      </c>
      <c r="C863" s="3223" t="s">
        <v>22596</v>
      </c>
      <c r="D863" s="3222" t="s">
        <v>21195</v>
      </c>
      <c r="E863" s="3222"/>
      <c r="F863" s="3222" t="s">
        <v>22877</v>
      </c>
      <c r="G863" s="3222" t="s">
        <v>22848</v>
      </c>
      <c r="H863" s="3222" t="str">
        <f t="shared" si="13"/>
        <v>Drawing</v>
      </c>
      <c r="I863" s="3222" t="s">
        <v>24574</v>
      </c>
      <c r="J863" s="3222"/>
    </row>
    <row r="864" spans="1:10" ht="15.75" customHeight="1" thickBot="1">
      <c r="A864" s="3222">
        <v>857</v>
      </c>
      <c r="B864" s="3222" t="s">
        <v>24571</v>
      </c>
      <c r="C864" s="3223" t="s">
        <v>22596</v>
      </c>
      <c r="D864" s="3222" t="s">
        <v>21195</v>
      </c>
      <c r="E864" s="3222"/>
      <c r="F864" s="3222" t="s">
        <v>6255</v>
      </c>
      <c r="G864" s="3222"/>
      <c r="H864" s="3222" t="str">
        <f t="shared" si="13"/>
        <v>Drawing</v>
      </c>
      <c r="I864" s="3222" t="s">
        <v>24572</v>
      </c>
      <c r="J864" s="3222"/>
    </row>
    <row r="865" spans="1:10" ht="15.75" customHeight="1" thickBot="1">
      <c r="A865" s="3222">
        <v>858</v>
      </c>
      <c r="B865" s="3222" t="s">
        <v>24569</v>
      </c>
      <c r="C865" s="3223" t="s">
        <v>971</v>
      </c>
      <c r="D865" s="3222" t="s">
        <v>21195</v>
      </c>
      <c r="E865" s="3222"/>
      <c r="F865" s="3222" t="s">
        <v>22877</v>
      </c>
      <c r="G865" s="3222" t="s">
        <v>22966</v>
      </c>
      <c r="H865" s="3222" t="str">
        <f t="shared" si="13"/>
        <v>Drawing</v>
      </c>
      <c r="I865" s="3222" t="s">
        <v>24570</v>
      </c>
      <c r="J865" s="3222"/>
    </row>
    <row r="866" spans="1:10" ht="15.75" customHeight="1" thickBot="1">
      <c r="A866" s="3222">
        <v>859</v>
      </c>
      <c r="B866" s="3222" t="s">
        <v>24567</v>
      </c>
      <c r="C866" s="3223" t="s">
        <v>22599</v>
      </c>
      <c r="D866" s="3222" t="s">
        <v>21195</v>
      </c>
      <c r="E866" s="3222"/>
      <c r="F866" s="3222" t="s">
        <v>22877</v>
      </c>
      <c r="G866" s="3222"/>
      <c r="H866" s="3222" t="str">
        <f t="shared" si="13"/>
        <v>Drawing</v>
      </c>
      <c r="I866" s="3222" t="s">
        <v>24568</v>
      </c>
      <c r="J866" s="3222"/>
    </row>
    <row r="867" spans="1:10" ht="15.75" customHeight="1" thickBot="1">
      <c r="A867" s="3222">
        <v>860</v>
      </c>
      <c r="B867" s="3222" t="s">
        <v>24565</v>
      </c>
      <c r="C867" s="3223" t="s">
        <v>22599</v>
      </c>
      <c r="D867" s="3222" t="s">
        <v>21195</v>
      </c>
      <c r="E867" s="3222"/>
      <c r="F867" s="3222" t="s">
        <v>22877</v>
      </c>
      <c r="G867" s="3222"/>
      <c r="H867" s="3222" t="str">
        <f t="shared" si="13"/>
        <v>Drawing</v>
      </c>
      <c r="I867" s="3222" t="s">
        <v>24566</v>
      </c>
      <c r="J867" s="3222"/>
    </row>
    <row r="868" spans="1:10" ht="15.75" customHeight="1" thickBot="1">
      <c r="A868" s="3222">
        <v>861</v>
      </c>
      <c r="B868" s="3222" t="s">
        <v>24563</v>
      </c>
      <c r="C868" s="3223" t="s">
        <v>971</v>
      </c>
      <c r="D868" s="3222" t="s">
        <v>21195</v>
      </c>
      <c r="E868" s="3222"/>
      <c r="F868" s="3222" t="s">
        <v>22877</v>
      </c>
      <c r="G868" s="3222"/>
      <c r="H868" s="3222" t="str">
        <f t="shared" si="13"/>
        <v>Drawing</v>
      </c>
      <c r="I868" s="3222" t="s">
        <v>24564</v>
      </c>
      <c r="J868" s="3222"/>
    </row>
    <row r="869" spans="1:10" ht="15.75" customHeight="1" thickBot="1">
      <c r="A869" s="3222">
        <v>862</v>
      </c>
      <c r="B869" s="3222" t="s">
        <v>24561</v>
      </c>
      <c r="C869" s="3223" t="s">
        <v>22599</v>
      </c>
      <c r="D869" s="3222" t="s">
        <v>21195</v>
      </c>
      <c r="E869" s="3222"/>
      <c r="F869" s="3222" t="s">
        <v>22877</v>
      </c>
      <c r="G869" s="3222"/>
      <c r="H869" s="3222" t="str">
        <f t="shared" si="13"/>
        <v>Drawing</v>
      </c>
      <c r="I869" s="3222" t="s">
        <v>24562</v>
      </c>
      <c r="J869" s="3222"/>
    </row>
    <row r="870" spans="1:10" ht="15.75" customHeight="1" thickBot="1">
      <c r="A870" s="3222">
        <v>863</v>
      </c>
      <c r="B870" s="3222" t="s">
        <v>24559</v>
      </c>
      <c r="C870" s="3223" t="s">
        <v>22599</v>
      </c>
      <c r="D870" s="3222" t="s">
        <v>21195</v>
      </c>
      <c r="E870" s="3222"/>
      <c r="F870" s="3222" t="s">
        <v>22877</v>
      </c>
      <c r="G870" s="3222"/>
      <c r="H870" s="3222" t="str">
        <f t="shared" si="13"/>
        <v>Drawing</v>
      </c>
      <c r="I870" s="3222" t="s">
        <v>24560</v>
      </c>
      <c r="J870" s="3222"/>
    </row>
    <row r="871" spans="1:10" ht="15.75" customHeight="1" thickBot="1">
      <c r="A871" s="3222">
        <v>864</v>
      </c>
      <c r="B871" s="3222" t="s">
        <v>24557</v>
      </c>
      <c r="C871" s="3223" t="s">
        <v>22599</v>
      </c>
      <c r="D871" s="3222" t="s">
        <v>21195</v>
      </c>
      <c r="E871" s="3222"/>
      <c r="F871" s="3222" t="s">
        <v>22877</v>
      </c>
      <c r="G871" s="3222" t="s">
        <v>22966</v>
      </c>
      <c r="H871" s="3222" t="str">
        <f t="shared" si="13"/>
        <v>Drawing</v>
      </c>
      <c r="I871" s="3222" t="s">
        <v>24558</v>
      </c>
      <c r="J871" s="3222"/>
    </row>
    <row r="872" spans="1:10" ht="15.75" customHeight="1" thickBot="1">
      <c r="A872" s="3222">
        <v>865</v>
      </c>
      <c r="B872" s="3222" t="s">
        <v>24555</v>
      </c>
      <c r="C872" s="3223" t="s">
        <v>22599</v>
      </c>
      <c r="D872" s="3222" t="s">
        <v>21195</v>
      </c>
      <c r="E872" s="3222"/>
      <c r="F872" s="3222" t="s">
        <v>22877</v>
      </c>
      <c r="G872" s="3222" t="s">
        <v>22966</v>
      </c>
      <c r="H872" s="3222" t="str">
        <f t="shared" si="13"/>
        <v>Drawing</v>
      </c>
      <c r="I872" s="3222" t="s">
        <v>24556</v>
      </c>
      <c r="J872" s="3222"/>
    </row>
    <row r="873" spans="1:10" ht="15.75" customHeight="1" thickBot="1">
      <c r="A873" s="3222">
        <v>866</v>
      </c>
      <c r="B873" s="3222" t="s">
        <v>24553</v>
      </c>
      <c r="C873" s="3223" t="s">
        <v>22596</v>
      </c>
      <c r="D873" s="3222" t="s">
        <v>21195</v>
      </c>
      <c r="E873" s="3222"/>
      <c r="F873" s="3222" t="s">
        <v>22877</v>
      </c>
      <c r="G873" s="3222" t="s">
        <v>22966</v>
      </c>
      <c r="H873" s="3222" t="str">
        <f t="shared" si="13"/>
        <v>Drawing</v>
      </c>
      <c r="I873" s="3222" t="s">
        <v>24554</v>
      </c>
      <c r="J873" s="3222"/>
    </row>
    <row r="874" spans="1:10" ht="15.75" customHeight="1" thickBot="1">
      <c r="A874" s="3222">
        <v>867</v>
      </c>
      <c r="B874" s="3222" t="s">
        <v>24551</v>
      </c>
      <c r="C874" s="3223" t="s">
        <v>971</v>
      </c>
      <c r="D874" s="3222" t="s">
        <v>21195</v>
      </c>
      <c r="E874" s="3222"/>
      <c r="F874" s="3222" t="s">
        <v>22877</v>
      </c>
      <c r="G874" s="3222" t="s">
        <v>22848</v>
      </c>
      <c r="H874" s="3222" t="str">
        <f t="shared" si="13"/>
        <v>Drawing</v>
      </c>
      <c r="I874" s="3222" t="s">
        <v>24552</v>
      </c>
      <c r="J874" s="3222"/>
    </row>
    <row r="875" spans="1:10" ht="15.75" customHeight="1" thickBot="1">
      <c r="A875" s="3222">
        <v>868</v>
      </c>
      <c r="B875" s="3222" t="s">
        <v>24549</v>
      </c>
      <c r="C875" s="3223" t="s">
        <v>971</v>
      </c>
      <c r="D875" s="3222" t="s">
        <v>21195</v>
      </c>
      <c r="E875" s="3222"/>
      <c r="F875" s="3222" t="s">
        <v>22877</v>
      </c>
      <c r="G875" s="3222" t="s">
        <v>22848</v>
      </c>
      <c r="H875" s="3222" t="str">
        <f t="shared" si="13"/>
        <v>Drawing</v>
      </c>
      <c r="I875" s="3222" t="s">
        <v>24550</v>
      </c>
      <c r="J875" s="3222"/>
    </row>
    <row r="876" spans="1:10" ht="15.75" customHeight="1" thickBot="1">
      <c r="A876" s="3222">
        <v>869</v>
      </c>
      <c r="B876" s="3222" t="s">
        <v>24547</v>
      </c>
      <c r="C876" s="3223" t="s">
        <v>971</v>
      </c>
      <c r="D876" s="3222" t="s">
        <v>21195</v>
      </c>
      <c r="E876" s="3222"/>
      <c r="F876" s="3222" t="s">
        <v>22877</v>
      </c>
      <c r="G876" s="3222" t="s">
        <v>22848</v>
      </c>
      <c r="H876" s="3222" t="str">
        <f t="shared" si="13"/>
        <v>Drawing</v>
      </c>
      <c r="I876" s="3222" t="s">
        <v>24548</v>
      </c>
      <c r="J876" s="3222"/>
    </row>
    <row r="877" spans="1:10" ht="15.75" customHeight="1" thickBot="1">
      <c r="A877" s="3222">
        <v>870</v>
      </c>
      <c r="B877" s="3222" t="s">
        <v>24545</v>
      </c>
      <c r="C877" s="3223" t="s">
        <v>22599</v>
      </c>
      <c r="D877" s="3222" t="s">
        <v>21195</v>
      </c>
      <c r="E877" s="3222"/>
      <c r="F877" s="3222" t="s">
        <v>22877</v>
      </c>
      <c r="G877" s="3222" t="s">
        <v>23041</v>
      </c>
      <c r="H877" s="3222" t="str">
        <f t="shared" si="13"/>
        <v>Drawing</v>
      </c>
      <c r="I877" s="3222" t="s">
        <v>24546</v>
      </c>
      <c r="J877" s="3222"/>
    </row>
    <row r="878" spans="1:10" ht="15.75" customHeight="1" thickBot="1">
      <c r="A878" s="3222">
        <v>871</v>
      </c>
      <c r="B878" s="3222" t="s">
        <v>24543</v>
      </c>
      <c r="C878" s="3223" t="s">
        <v>22596</v>
      </c>
      <c r="D878" s="3222" t="s">
        <v>21195</v>
      </c>
      <c r="E878" s="3222"/>
      <c r="F878" s="3222" t="s">
        <v>22877</v>
      </c>
      <c r="G878" s="3222"/>
      <c r="H878" s="3222" t="str">
        <f t="shared" si="13"/>
        <v>Drawing</v>
      </c>
      <c r="I878" s="3222" t="s">
        <v>24544</v>
      </c>
      <c r="J878" s="3222"/>
    </row>
    <row r="879" spans="1:10" ht="15.75" customHeight="1" thickBot="1">
      <c r="A879" s="3222">
        <v>872</v>
      </c>
      <c r="B879" s="3222" t="s">
        <v>24541</v>
      </c>
      <c r="C879" s="3223" t="s">
        <v>22596</v>
      </c>
      <c r="D879" s="3222" t="s">
        <v>21195</v>
      </c>
      <c r="E879" s="3222"/>
      <c r="F879" s="3222" t="s">
        <v>22877</v>
      </c>
      <c r="G879" s="3222"/>
      <c r="H879" s="3222" t="str">
        <f t="shared" si="13"/>
        <v>Drawing</v>
      </c>
      <c r="I879" s="3222" t="s">
        <v>24542</v>
      </c>
      <c r="J879" s="3222"/>
    </row>
    <row r="880" spans="1:10" ht="15.75" customHeight="1" thickBot="1">
      <c r="A880" s="3222">
        <v>873</v>
      </c>
      <c r="B880" s="3222" t="s">
        <v>24539</v>
      </c>
      <c r="C880" s="3223" t="s">
        <v>22596</v>
      </c>
      <c r="D880" s="3222" t="s">
        <v>21195</v>
      </c>
      <c r="E880" s="3222"/>
      <c r="F880" s="3222" t="s">
        <v>22877</v>
      </c>
      <c r="G880" s="3222"/>
      <c r="H880" s="3222" t="str">
        <f t="shared" si="13"/>
        <v>Drawing</v>
      </c>
      <c r="I880" s="3222" t="s">
        <v>24540</v>
      </c>
      <c r="J880" s="3222"/>
    </row>
    <row r="881" spans="1:10" ht="15.75" customHeight="1" thickBot="1">
      <c r="A881" s="3222">
        <v>874</v>
      </c>
      <c r="B881" s="3222" t="s">
        <v>24537</v>
      </c>
      <c r="C881" s="3223" t="s">
        <v>22596</v>
      </c>
      <c r="D881" s="3222" t="s">
        <v>21195</v>
      </c>
      <c r="E881" s="3222"/>
      <c r="F881" s="3222" t="s">
        <v>22877</v>
      </c>
      <c r="G881" s="3222"/>
      <c r="H881" s="3222" t="str">
        <f t="shared" si="13"/>
        <v>Drawing</v>
      </c>
      <c r="I881" s="3222" t="s">
        <v>24538</v>
      </c>
      <c r="J881" s="3222"/>
    </row>
    <row r="882" spans="1:10" ht="15.75" customHeight="1" thickBot="1">
      <c r="A882" s="3222">
        <v>875</v>
      </c>
      <c r="B882" s="3222" t="s">
        <v>24535</v>
      </c>
      <c r="C882" s="3223" t="s">
        <v>22596</v>
      </c>
      <c r="D882" s="3222" t="s">
        <v>21195</v>
      </c>
      <c r="E882" s="3222"/>
      <c r="F882" s="3222" t="s">
        <v>6255</v>
      </c>
      <c r="G882" s="3222"/>
      <c r="H882" s="3222" t="str">
        <f t="shared" si="13"/>
        <v>Drawing</v>
      </c>
      <c r="I882" s="3222" t="s">
        <v>24536</v>
      </c>
      <c r="J882" s="3222"/>
    </row>
    <row r="883" spans="1:10" ht="15.75" customHeight="1" thickBot="1">
      <c r="A883" s="3222">
        <v>876</v>
      </c>
      <c r="B883" s="3222" t="s">
        <v>24533</v>
      </c>
      <c r="C883" s="3223" t="s">
        <v>22599</v>
      </c>
      <c r="D883" s="3222" t="s">
        <v>23778</v>
      </c>
      <c r="E883" s="3222" t="s">
        <v>3337</v>
      </c>
      <c r="F883" s="3222" t="s">
        <v>6255</v>
      </c>
      <c r="G883" s="3222"/>
      <c r="H883" s="3222" t="str">
        <f t="shared" si="13"/>
        <v>Drawing</v>
      </c>
      <c r="I883" s="3222" t="s">
        <v>24534</v>
      </c>
      <c r="J883" s="3222"/>
    </row>
    <row r="884" spans="1:10" ht="15.75" customHeight="1" thickBot="1">
      <c r="A884" s="3222">
        <v>877</v>
      </c>
      <c r="B884" s="3222" t="s">
        <v>24531</v>
      </c>
      <c r="C884" s="3223" t="s">
        <v>22599</v>
      </c>
      <c r="D884" s="3222" t="s">
        <v>21195</v>
      </c>
      <c r="E884" s="3222"/>
      <c r="F884" s="3222" t="s">
        <v>22877</v>
      </c>
      <c r="G884" s="3222"/>
      <c r="H884" s="3222" t="str">
        <f t="shared" si="13"/>
        <v>Drawing</v>
      </c>
      <c r="I884" s="3222" t="s">
        <v>24532</v>
      </c>
      <c r="J884" s="3222"/>
    </row>
    <row r="885" spans="1:10" ht="15.75" customHeight="1" thickBot="1">
      <c r="A885" s="3222">
        <v>878</v>
      </c>
      <c r="B885" s="3222" t="s">
        <v>24529</v>
      </c>
      <c r="C885" s="3223" t="s">
        <v>22599</v>
      </c>
      <c r="D885" s="3222" t="s">
        <v>21195</v>
      </c>
      <c r="E885" s="3222"/>
      <c r="F885" s="3222" t="s">
        <v>22877</v>
      </c>
      <c r="G885" s="3222"/>
      <c r="H885" s="3222" t="str">
        <f t="shared" si="13"/>
        <v>Drawing</v>
      </c>
      <c r="I885" s="3222" t="s">
        <v>24530</v>
      </c>
      <c r="J885" s="3222"/>
    </row>
    <row r="886" spans="1:10" ht="15.75" customHeight="1" thickBot="1">
      <c r="A886" s="3222">
        <v>879</v>
      </c>
      <c r="B886" s="3222" t="s">
        <v>24527</v>
      </c>
      <c r="C886" s="3223" t="s">
        <v>22599</v>
      </c>
      <c r="D886" s="3222" t="s">
        <v>21195</v>
      </c>
      <c r="E886" s="3222"/>
      <c r="F886" s="3222" t="s">
        <v>22877</v>
      </c>
      <c r="G886" s="3222"/>
      <c r="H886" s="3222" t="str">
        <f t="shared" si="13"/>
        <v>Drawing</v>
      </c>
      <c r="I886" s="3222" t="s">
        <v>24528</v>
      </c>
      <c r="J886" s="3222"/>
    </row>
    <row r="887" spans="1:10" ht="15.75" customHeight="1" thickBot="1">
      <c r="A887" s="3222">
        <v>880</v>
      </c>
      <c r="B887" s="3222" t="s">
        <v>24525</v>
      </c>
      <c r="C887" s="3223" t="s">
        <v>22599</v>
      </c>
      <c r="D887" s="3222" t="s">
        <v>21195</v>
      </c>
      <c r="E887" s="3222"/>
      <c r="F887" s="3222" t="s">
        <v>22877</v>
      </c>
      <c r="G887" s="3222"/>
      <c r="H887" s="3222" t="str">
        <f t="shared" si="13"/>
        <v>Drawing</v>
      </c>
      <c r="I887" s="3222" t="s">
        <v>24526</v>
      </c>
      <c r="J887" s="3222"/>
    </row>
    <row r="888" spans="1:10" ht="15.75" customHeight="1" thickBot="1">
      <c r="A888" s="3222">
        <v>881</v>
      </c>
      <c r="B888" s="3222" t="s">
        <v>24523</v>
      </c>
      <c r="C888" s="3223" t="s">
        <v>22599</v>
      </c>
      <c r="D888" s="3222" t="s">
        <v>21195</v>
      </c>
      <c r="E888" s="3222"/>
      <c r="F888" s="3222" t="s">
        <v>22877</v>
      </c>
      <c r="G888" s="3222"/>
      <c r="H888" s="3222" t="str">
        <f t="shared" si="13"/>
        <v>Drawing</v>
      </c>
      <c r="I888" s="3222" t="s">
        <v>24524</v>
      </c>
      <c r="J888" s="3222"/>
    </row>
    <row r="889" spans="1:10" ht="15.75" customHeight="1" thickBot="1">
      <c r="A889" s="3222">
        <v>882</v>
      </c>
      <c r="B889" s="3222" t="s">
        <v>24521</v>
      </c>
      <c r="C889" s="3223" t="s">
        <v>22599</v>
      </c>
      <c r="D889" s="3222" t="s">
        <v>21195</v>
      </c>
      <c r="E889" s="3222"/>
      <c r="F889" s="3222" t="s">
        <v>22877</v>
      </c>
      <c r="G889" s="3222" t="s">
        <v>22848</v>
      </c>
      <c r="H889" s="3222" t="str">
        <f t="shared" si="13"/>
        <v>Drawing</v>
      </c>
      <c r="I889" s="3222" t="s">
        <v>24522</v>
      </c>
      <c r="J889" s="3222"/>
    </row>
    <row r="890" spans="1:10" ht="15.75" customHeight="1" thickBot="1">
      <c r="A890" s="3222">
        <v>883</v>
      </c>
      <c r="B890" s="3222" t="s">
        <v>24519</v>
      </c>
      <c r="C890" s="3223" t="s">
        <v>22599</v>
      </c>
      <c r="D890" s="3222" t="s">
        <v>21195</v>
      </c>
      <c r="E890" s="3222"/>
      <c r="F890" s="3222" t="s">
        <v>22877</v>
      </c>
      <c r="G890" s="3222" t="s">
        <v>22848</v>
      </c>
      <c r="H890" s="3222" t="str">
        <f t="shared" si="13"/>
        <v>Drawing</v>
      </c>
      <c r="I890" s="3222" t="s">
        <v>24520</v>
      </c>
      <c r="J890" s="3222"/>
    </row>
    <row r="891" spans="1:10" ht="15.75" customHeight="1" thickBot="1">
      <c r="A891" s="3222">
        <v>884</v>
      </c>
      <c r="B891" s="3222" t="s">
        <v>24517</v>
      </c>
      <c r="C891" s="3223" t="s">
        <v>971</v>
      </c>
      <c r="D891" s="3222" t="s">
        <v>21195</v>
      </c>
      <c r="E891" s="3222"/>
      <c r="F891" s="3222" t="s">
        <v>22877</v>
      </c>
      <c r="G891" s="3222"/>
      <c r="H891" s="3222" t="str">
        <f t="shared" si="13"/>
        <v>Drawing</v>
      </c>
      <c r="I891" s="3222" t="s">
        <v>24518</v>
      </c>
      <c r="J891" s="3222"/>
    </row>
    <row r="892" spans="1:10" ht="15.75" customHeight="1" thickBot="1">
      <c r="A892" s="3222">
        <v>885</v>
      </c>
      <c r="B892" s="3222" t="s">
        <v>24515</v>
      </c>
      <c r="C892" s="3223" t="s">
        <v>971</v>
      </c>
      <c r="D892" s="3222" t="s">
        <v>21195</v>
      </c>
      <c r="E892" s="3222"/>
      <c r="F892" s="3222" t="s">
        <v>22877</v>
      </c>
      <c r="G892" s="3222" t="s">
        <v>22966</v>
      </c>
      <c r="H892" s="3222" t="str">
        <f t="shared" si="13"/>
        <v>Drawing</v>
      </c>
      <c r="I892" s="3222" t="s">
        <v>24516</v>
      </c>
      <c r="J892" s="3222"/>
    </row>
    <row r="893" spans="1:10" ht="15.75" customHeight="1" thickBot="1">
      <c r="A893" s="3222">
        <v>886</v>
      </c>
      <c r="B893" s="3222" t="s">
        <v>24513</v>
      </c>
      <c r="C893" s="3223" t="s">
        <v>971</v>
      </c>
      <c r="D893" s="3222" t="s">
        <v>21195</v>
      </c>
      <c r="E893" s="3222"/>
      <c r="F893" s="3222" t="s">
        <v>22877</v>
      </c>
      <c r="G893" s="3222"/>
      <c r="H893" s="3222" t="str">
        <f t="shared" si="13"/>
        <v>Drawing</v>
      </c>
      <c r="I893" s="3222" t="s">
        <v>24514</v>
      </c>
      <c r="J893" s="3222"/>
    </row>
    <row r="894" spans="1:10" ht="15.75" customHeight="1" thickBot="1">
      <c r="A894" s="3222">
        <v>887</v>
      </c>
      <c r="B894" s="3222" t="s">
        <v>24511</v>
      </c>
      <c r="C894" s="3223" t="s">
        <v>22596</v>
      </c>
      <c r="D894" s="3222" t="s">
        <v>21195</v>
      </c>
      <c r="E894" s="3222"/>
      <c r="F894" s="3222" t="s">
        <v>22877</v>
      </c>
      <c r="G894" s="3222"/>
      <c r="H894" s="3222" t="str">
        <f t="shared" si="13"/>
        <v>Drawing</v>
      </c>
      <c r="I894" s="3222" t="s">
        <v>24512</v>
      </c>
      <c r="J894" s="3222"/>
    </row>
    <row r="895" spans="1:10" ht="15.75" customHeight="1" thickBot="1">
      <c r="A895" s="3222">
        <v>888</v>
      </c>
      <c r="B895" s="3222" t="s">
        <v>24509</v>
      </c>
      <c r="C895" s="3223" t="s">
        <v>971</v>
      </c>
      <c r="D895" s="3222" t="s">
        <v>21195</v>
      </c>
      <c r="E895" s="3222"/>
      <c r="F895" s="3222" t="s">
        <v>22877</v>
      </c>
      <c r="G895" s="3222"/>
      <c r="H895" s="3222" t="str">
        <f t="shared" si="13"/>
        <v>Drawing</v>
      </c>
      <c r="I895" s="3222" t="s">
        <v>24510</v>
      </c>
      <c r="J895" s="3222"/>
    </row>
    <row r="896" spans="1:10" ht="15.75" customHeight="1" thickBot="1">
      <c r="A896" s="3222">
        <v>889</v>
      </c>
      <c r="B896" s="3222" t="s">
        <v>24507</v>
      </c>
      <c r="C896" s="3223" t="s">
        <v>22596</v>
      </c>
      <c r="D896" s="3222" t="s">
        <v>21195</v>
      </c>
      <c r="E896" s="3222"/>
      <c r="F896" s="3222" t="s">
        <v>22877</v>
      </c>
      <c r="G896" s="3222"/>
      <c r="H896" s="3222" t="str">
        <f t="shared" si="13"/>
        <v>Drawing</v>
      </c>
      <c r="I896" s="3222" t="s">
        <v>24508</v>
      </c>
      <c r="J896" s="3222"/>
    </row>
    <row r="897" spans="1:10" ht="15.75" customHeight="1" thickBot="1">
      <c r="A897" s="3222">
        <v>890</v>
      </c>
      <c r="B897" s="3222" t="s">
        <v>24505</v>
      </c>
      <c r="C897" s="3223" t="s">
        <v>22596</v>
      </c>
      <c r="D897" s="3222" t="s">
        <v>21195</v>
      </c>
      <c r="E897" s="3222"/>
      <c r="F897" s="3222" t="s">
        <v>22877</v>
      </c>
      <c r="G897" s="3222"/>
      <c r="H897" s="3222" t="str">
        <f t="shared" si="13"/>
        <v>Drawing</v>
      </c>
      <c r="I897" s="3222" t="s">
        <v>24506</v>
      </c>
      <c r="J897" s="3222"/>
    </row>
    <row r="898" spans="1:10" ht="15.75" customHeight="1" thickBot="1">
      <c r="A898" s="3222">
        <v>891</v>
      </c>
      <c r="B898" s="3222" t="s">
        <v>24503</v>
      </c>
      <c r="C898" s="3223" t="s">
        <v>22596</v>
      </c>
      <c r="D898" s="3222" t="s">
        <v>21195</v>
      </c>
      <c r="E898" s="3222"/>
      <c r="F898" s="3222" t="s">
        <v>6255</v>
      </c>
      <c r="G898" s="3222"/>
      <c r="H898" s="3222" t="str">
        <f t="shared" si="13"/>
        <v>Drawing</v>
      </c>
      <c r="I898" s="3222" t="s">
        <v>24504</v>
      </c>
      <c r="J898" s="3222"/>
    </row>
    <row r="899" spans="1:10" ht="15.75" customHeight="1" thickBot="1">
      <c r="A899" s="3222">
        <v>892</v>
      </c>
      <c r="B899" s="3222" t="s">
        <v>24501</v>
      </c>
      <c r="C899" s="3223" t="s">
        <v>22599</v>
      </c>
      <c r="D899" s="3222" t="s">
        <v>23565</v>
      </c>
      <c r="E899" s="3222" t="s">
        <v>4660</v>
      </c>
      <c r="F899" s="3222" t="s">
        <v>6255</v>
      </c>
      <c r="G899" s="3222"/>
      <c r="H899" s="3222" t="str">
        <f t="shared" si="13"/>
        <v>Drawing</v>
      </c>
      <c r="I899" s="3222" t="s">
        <v>24502</v>
      </c>
      <c r="J899" s="3222"/>
    </row>
    <row r="900" spans="1:10" ht="15.75" customHeight="1" thickBot="1">
      <c r="A900" s="3222">
        <v>893</v>
      </c>
      <c r="B900" s="3222" t="s">
        <v>24499</v>
      </c>
      <c r="C900" s="3223" t="s">
        <v>971</v>
      </c>
      <c r="D900" s="3222" t="s">
        <v>21195</v>
      </c>
      <c r="E900" s="3222"/>
      <c r="F900" s="3222" t="s">
        <v>22877</v>
      </c>
      <c r="G900" s="3222" t="s">
        <v>23041</v>
      </c>
      <c r="H900" s="3222" t="str">
        <f t="shared" si="13"/>
        <v>Drawing</v>
      </c>
      <c r="I900" s="3222" t="s">
        <v>24500</v>
      </c>
      <c r="J900" s="3222"/>
    </row>
    <row r="901" spans="1:10" ht="15.75" customHeight="1" thickBot="1">
      <c r="A901" s="3222">
        <v>894</v>
      </c>
      <c r="B901" s="3222" t="s">
        <v>24497</v>
      </c>
      <c r="C901" s="3223" t="s">
        <v>22596</v>
      </c>
      <c r="D901" s="3222" t="s">
        <v>21195</v>
      </c>
      <c r="E901" s="3222"/>
      <c r="F901" s="3222" t="s">
        <v>22877</v>
      </c>
      <c r="G901" s="3222"/>
      <c r="H901" s="3222" t="str">
        <f t="shared" si="13"/>
        <v>Drawing</v>
      </c>
      <c r="I901" s="3222" t="s">
        <v>24498</v>
      </c>
      <c r="J901" s="3222"/>
    </row>
    <row r="902" spans="1:10" ht="15.75" customHeight="1" thickBot="1">
      <c r="A902" s="3222">
        <v>895</v>
      </c>
      <c r="B902" s="3222" t="s">
        <v>24495</v>
      </c>
      <c r="C902" s="3223" t="s">
        <v>22599</v>
      </c>
      <c r="D902" s="3222" t="s">
        <v>21195</v>
      </c>
      <c r="E902" s="3222"/>
      <c r="F902" s="3222" t="s">
        <v>22877</v>
      </c>
      <c r="G902" s="3222"/>
      <c r="H902" s="3222" t="str">
        <f t="shared" si="13"/>
        <v>Drawing</v>
      </c>
      <c r="I902" s="3222" t="s">
        <v>24496</v>
      </c>
      <c r="J902" s="3222"/>
    </row>
    <row r="903" spans="1:10" ht="15.75" customHeight="1" thickBot="1">
      <c r="A903" s="3222">
        <v>896</v>
      </c>
      <c r="B903" s="3222" t="s">
        <v>24493</v>
      </c>
      <c r="C903" s="3223" t="s">
        <v>22596</v>
      </c>
      <c r="D903" s="3222" t="s">
        <v>21195</v>
      </c>
      <c r="E903" s="3222"/>
      <c r="F903" s="3222" t="s">
        <v>6255</v>
      </c>
      <c r="G903" s="3222"/>
      <c r="H903" s="3222" t="str">
        <f t="shared" si="13"/>
        <v>Drawing</v>
      </c>
      <c r="I903" s="3222" t="s">
        <v>24494</v>
      </c>
      <c r="J903" s="3222"/>
    </row>
    <row r="904" spans="1:10" ht="15.75" customHeight="1" thickBot="1">
      <c r="A904" s="3222">
        <v>897</v>
      </c>
      <c r="B904" s="3222" t="s">
        <v>24491</v>
      </c>
      <c r="C904" s="3223" t="s">
        <v>22596</v>
      </c>
      <c r="D904" s="3222" t="s">
        <v>21195</v>
      </c>
      <c r="E904" s="3222"/>
      <c r="F904" s="3222" t="s">
        <v>6255</v>
      </c>
      <c r="G904" s="3222"/>
      <c r="H904" s="3222" t="str">
        <f t="shared" ref="H904:H967" si="14">HYPERLINK("\\CAD-PC\1Data\3.Documentation\Isometric DWG MHI\" &amp; I904 &amp; ".pdf", "Drawing")</f>
        <v>Drawing</v>
      </c>
      <c r="I904" s="3222" t="s">
        <v>24492</v>
      </c>
      <c r="J904" s="3222"/>
    </row>
    <row r="905" spans="1:10" ht="15.75" customHeight="1" thickBot="1">
      <c r="A905" s="3222">
        <v>898</v>
      </c>
      <c r="B905" s="3222" t="s">
        <v>24489</v>
      </c>
      <c r="C905" s="3223" t="s">
        <v>22596</v>
      </c>
      <c r="D905" s="3222" t="s">
        <v>21195</v>
      </c>
      <c r="E905" s="3222"/>
      <c r="F905" s="3222" t="s">
        <v>6255</v>
      </c>
      <c r="G905" s="3222"/>
      <c r="H905" s="3222" t="str">
        <f t="shared" si="14"/>
        <v>Drawing</v>
      </c>
      <c r="I905" s="3222" t="s">
        <v>24490</v>
      </c>
      <c r="J905" s="3222"/>
    </row>
    <row r="906" spans="1:10" ht="15.75" customHeight="1" thickBot="1">
      <c r="A906" s="3222">
        <v>899</v>
      </c>
      <c r="B906" s="3222" t="s">
        <v>24487</v>
      </c>
      <c r="C906" s="3223" t="s">
        <v>22596</v>
      </c>
      <c r="D906" s="3222" t="s">
        <v>21195</v>
      </c>
      <c r="E906" s="3222"/>
      <c r="F906" s="3222" t="s">
        <v>22877</v>
      </c>
      <c r="G906" s="3222" t="s">
        <v>22848</v>
      </c>
      <c r="H906" s="3222" t="str">
        <f t="shared" si="14"/>
        <v>Drawing</v>
      </c>
      <c r="I906" s="3222" t="s">
        <v>24488</v>
      </c>
      <c r="J906" s="3222"/>
    </row>
    <row r="907" spans="1:10" ht="15.75" customHeight="1" thickBot="1">
      <c r="A907" s="3222">
        <v>900</v>
      </c>
      <c r="B907" s="3222" t="s">
        <v>24485</v>
      </c>
      <c r="C907" s="3223" t="s">
        <v>22600</v>
      </c>
      <c r="D907" s="3222" t="s">
        <v>23565</v>
      </c>
      <c r="E907" s="3222" t="s">
        <v>4660</v>
      </c>
      <c r="F907" s="3222" t="s">
        <v>6255</v>
      </c>
      <c r="G907" s="3222"/>
      <c r="H907" s="3222" t="str">
        <f t="shared" si="14"/>
        <v>Drawing</v>
      </c>
      <c r="I907" s="3222" t="s">
        <v>24486</v>
      </c>
      <c r="J907" s="3222"/>
    </row>
    <row r="908" spans="1:10" ht="15.75" customHeight="1" thickBot="1">
      <c r="A908" s="3222">
        <v>901</v>
      </c>
      <c r="B908" s="3222" t="s">
        <v>24483</v>
      </c>
      <c r="C908" s="3223" t="s">
        <v>971</v>
      </c>
      <c r="D908" s="3222"/>
      <c r="E908" s="3222"/>
      <c r="F908" s="3222" t="s">
        <v>6587</v>
      </c>
      <c r="G908" s="3222"/>
      <c r="H908" s="3222" t="str">
        <f t="shared" si="14"/>
        <v>Drawing</v>
      </c>
      <c r="I908" s="3222" t="s">
        <v>24484</v>
      </c>
      <c r="J908" s="3222"/>
    </row>
    <row r="909" spans="1:10" ht="15.75" customHeight="1" thickBot="1">
      <c r="A909" s="3222">
        <v>902</v>
      </c>
      <c r="B909" s="3222" t="s">
        <v>4662</v>
      </c>
      <c r="C909" s="3223"/>
      <c r="D909" s="3222"/>
      <c r="E909" s="3222"/>
      <c r="F909" s="3222" t="s">
        <v>6587</v>
      </c>
      <c r="G909" s="3222"/>
      <c r="H909" s="3222" t="str">
        <f t="shared" si="14"/>
        <v>Drawing</v>
      </c>
      <c r="I909" s="3222" t="s">
        <v>24482</v>
      </c>
      <c r="J909" s="3222"/>
    </row>
    <row r="910" spans="1:10" ht="15.75" customHeight="1" thickBot="1">
      <c r="A910" s="3222">
        <v>903</v>
      </c>
      <c r="B910" s="3222" t="s">
        <v>24480</v>
      </c>
      <c r="C910" s="3223" t="s">
        <v>971</v>
      </c>
      <c r="D910" s="3222" t="s">
        <v>21195</v>
      </c>
      <c r="E910" s="3222"/>
      <c r="F910" s="3222" t="s">
        <v>22877</v>
      </c>
      <c r="G910" s="3222"/>
      <c r="H910" s="3222" t="str">
        <f t="shared" si="14"/>
        <v>Drawing</v>
      </c>
      <c r="I910" s="3222" t="s">
        <v>24481</v>
      </c>
      <c r="J910" s="3222"/>
    </row>
    <row r="911" spans="1:10" ht="15.75" customHeight="1" thickBot="1">
      <c r="A911" s="3222">
        <v>904</v>
      </c>
      <c r="B911" s="3222" t="s">
        <v>24478</v>
      </c>
      <c r="C911" s="3223" t="s">
        <v>22596</v>
      </c>
      <c r="D911" s="3222" t="s">
        <v>21195</v>
      </c>
      <c r="E911" s="3222"/>
      <c r="F911" s="3222" t="s">
        <v>22877</v>
      </c>
      <c r="G911" s="3222"/>
      <c r="H911" s="3222" t="str">
        <f t="shared" si="14"/>
        <v>Drawing</v>
      </c>
      <c r="I911" s="3222" t="s">
        <v>24479</v>
      </c>
      <c r="J911" s="3222"/>
    </row>
    <row r="912" spans="1:10" ht="15.75" customHeight="1" thickBot="1">
      <c r="A912" s="3222">
        <v>905</v>
      </c>
      <c r="B912" s="3222" t="s">
        <v>24476</v>
      </c>
      <c r="C912" s="3223" t="s">
        <v>22599</v>
      </c>
      <c r="D912" s="3222" t="s">
        <v>5201</v>
      </c>
      <c r="E912" s="3222" t="s">
        <v>1723</v>
      </c>
      <c r="F912" s="3222" t="s">
        <v>6255</v>
      </c>
      <c r="G912" s="3222" t="s">
        <v>22848</v>
      </c>
      <c r="H912" s="3222" t="str">
        <f t="shared" si="14"/>
        <v>Drawing</v>
      </c>
      <c r="I912" s="3222" t="s">
        <v>24477</v>
      </c>
      <c r="J912" s="3222"/>
    </row>
    <row r="913" spans="1:10" ht="15.75" customHeight="1" thickBot="1">
      <c r="A913" s="3222">
        <v>906</v>
      </c>
      <c r="B913" s="3222" t="s">
        <v>24474</v>
      </c>
      <c r="C913" s="3223" t="s">
        <v>22599</v>
      </c>
      <c r="D913" s="3222" t="s">
        <v>5201</v>
      </c>
      <c r="E913" s="3222" t="s">
        <v>1723</v>
      </c>
      <c r="F913" s="3222" t="s">
        <v>6255</v>
      </c>
      <c r="G913" s="3222" t="s">
        <v>22848</v>
      </c>
      <c r="H913" s="3222" t="str">
        <f t="shared" si="14"/>
        <v>Drawing</v>
      </c>
      <c r="I913" s="3222" t="s">
        <v>24475</v>
      </c>
      <c r="J913" s="3222"/>
    </row>
    <row r="914" spans="1:10" ht="15.75" customHeight="1" thickBot="1">
      <c r="A914" s="3222">
        <v>907</v>
      </c>
      <c r="B914" s="3222" t="s">
        <v>24472</v>
      </c>
      <c r="C914" s="3223" t="s">
        <v>22599</v>
      </c>
      <c r="D914" s="3222" t="s">
        <v>5201</v>
      </c>
      <c r="E914" s="3222" t="s">
        <v>1723</v>
      </c>
      <c r="F914" s="3222" t="s">
        <v>6255</v>
      </c>
      <c r="G914" s="3222" t="s">
        <v>22848</v>
      </c>
      <c r="H914" s="3222" t="str">
        <f t="shared" si="14"/>
        <v>Drawing</v>
      </c>
      <c r="I914" s="3222" t="s">
        <v>24473</v>
      </c>
      <c r="J914" s="3222"/>
    </row>
    <row r="915" spans="1:10" ht="15.75" customHeight="1" thickBot="1">
      <c r="A915" s="3222">
        <v>908</v>
      </c>
      <c r="B915" s="3222" t="s">
        <v>24470</v>
      </c>
      <c r="C915" s="3223" t="s">
        <v>22596</v>
      </c>
      <c r="D915" s="3222" t="s">
        <v>21195</v>
      </c>
      <c r="E915" s="3222"/>
      <c r="F915" s="3222" t="s">
        <v>22877</v>
      </c>
      <c r="G915" s="3222" t="s">
        <v>22966</v>
      </c>
      <c r="H915" s="3222" t="str">
        <f t="shared" si="14"/>
        <v>Drawing</v>
      </c>
      <c r="I915" s="3222" t="s">
        <v>24471</v>
      </c>
      <c r="J915" s="3222"/>
    </row>
    <row r="916" spans="1:10" ht="15.75" customHeight="1" thickBot="1">
      <c r="A916" s="3222">
        <v>909</v>
      </c>
      <c r="B916" s="3222" t="s">
        <v>24468</v>
      </c>
      <c r="C916" s="3223" t="s">
        <v>971</v>
      </c>
      <c r="D916" s="3222" t="s">
        <v>21195</v>
      </c>
      <c r="E916" s="3222"/>
      <c r="F916" s="3222" t="s">
        <v>22877</v>
      </c>
      <c r="G916" s="3222"/>
      <c r="H916" s="3222" t="str">
        <f t="shared" si="14"/>
        <v>Drawing</v>
      </c>
      <c r="I916" s="3222" t="s">
        <v>24469</v>
      </c>
      <c r="J916" s="3222"/>
    </row>
    <row r="917" spans="1:10" ht="15.75" customHeight="1" thickBot="1">
      <c r="A917" s="3222">
        <v>910</v>
      </c>
      <c r="B917" s="3222" t="s">
        <v>24466</v>
      </c>
      <c r="C917" s="3223" t="s">
        <v>22599</v>
      </c>
      <c r="D917" s="3222" t="s">
        <v>23565</v>
      </c>
      <c r="E917" s="3222" t="s">
        <v>4660</v>
      </c>
      <c r="F917" s="3222" t="s">
        <v>6255</v>
      </c>
      <c r="G917" s="3222"/>
      <c r="H917" s="3222" t="str">
        <f t="shared" si="14"/>
        <v>Drawing</v>
      </c>
      <c r="I917" s="3222" t="s">
        <v>24467</v>
      </c>
      <c r="J917" s="3222"/>
    </row>
    <row r="918" spans="1:10" ht="15.75" customHeight="1" thickBot="1">
      <c r="A918" s="3222">
        <v>911</v>
      </c>
      <c r="B918" s="3222" t="s">
        <v>24464</v>
      </c>
      <c r="C918" s="3223" t="s">
        <v>22599</v>
      </c>
      <c r="D918" s="3222" t="s">
        <v>23565</v>
      </c>
      <c r="E918" s="3222" t="s">
        <v>4660</v>
      </c>
      <c r="F918" s="3222" t="s">
        <v>6255</v>
      </c>
      <c r="G918" s="3222"/>
      <c r="H918" s="3222" t="str">
        <f t="shared" si="14"/>
        <v>Drawing</v>
      </c>
      <c r="I918" s="3222" t="s">
        <v>24465</v>
      </c>
      <c r="J918" s="3222"/>
    </row>
    <row r="919" spans="1:10" ht="15.75" customHeight="1" thickBot="1">
      <c r="A919" s="3222">
        <v>912</v>
      </c>
      <c r="B919" s="3222" t="s">
        <v>24462</v>
      </c>
      <c r="C919" s="3223" t="s">
        <v>22599</v>
      </c>
      <c r="D919" s="3222" t="s">
        <v>21195</v>
      </c>
      <c r="E919" s="3222"/>
      <c r="F919" s="3222" t="s">
        <v>6255</v>
      </c>
      <c r="G919" s="3222"/>
      <c r="H919" s="3222" t="str">
        <f t="shared" si="14"/>
        <v>Drawing</v>
      </c>
      <c r="I919" s="3222" t="s">
        <v>24463</v>
      </c>
      <c r="J919" s="3222"/>
    </row>
    <row r="920" spans="1:10" ht="15.75" customHeight="1" thickBot="1">
      <c r="A920" s="3222">
        <v>913</v>
      </c>
      <c r="B920" s="3222" t="s">
        <v>24460</v>
      </c>
      <c r="C920" s="3223" t="s">
        <v>971</v>
      </c>
      <c r="D920" s="3222" t="s">
        <v>21195</v>
      </c>
      <c r="E920" s="3222"/>
      <c r="F920" s="3222" t="s">
        <v>22877</v>
      </c>
      <c r="G920" s="3222"/>
      <c r="H920" s="3222" t="str">
        <f t="shared" si="14"/>
        <v>Drawing</v>
      </c>
      <c r="I920" s="3222" t="s">
        <v>24461</v>
      </c>
      <c r="J920" s="3222"/>
    </row>
    <row r="921" spans="1:10" ht="15.75" customHeight="1" thickBot="1">
      <c r="A921" s="3222">
        <v>914</v>
      </c>
      <c r="B921" s="3222" t="s">
        <v>24458</v>
      </c>
      <c r="C921" s="3223" t="s">
        <v>22596</v>
      </c>
      <c r="D921" s="3222" t="s">
        <v>21195</v>
      </c>
      <c r="E921" s="3222"/>
      <c r="F921" s="3222" t="s">
        <v>22877</v>
      </c>
      <c r="G921" s="3222"/>
      <c r="H921" s="3222" t="str">
        <f t="shared" si="14"/>
        <v>Drawing</v>
      </c>
      <c r="I921" s="3222" t="s">
        <v>24459</v>
      </c>
      <c r="J921" s="3222"/>
    </row>
    <row r="922" spans="1:10" ht="15.75" customHeight="1" thickBot="1">
      <c r="A922" s="3222">
        <v>915</v>
      </c>
      <c r="B922" s="3222" t="s">
        <v>24456</v>
      </c>
      <c r="C922" s="3223" t="s">
        <v>22599</v>
      </c>
      <c r="D922" s="3222" t="s">
        <v>23775</v>
      </c>
      <c r="E922" s="3222" t="s">
        <v>3337</v>
      </c>
      <c r="F922" s="3222" t="s">
        <v>6255</v>
      </c>
      <c r="G922" s="3222"/>
      <c r="H922" s="3222" t="str">
        <f t="shared" si="14"/>
        <v>Drawing</v>
      </c>
      <c r="I922" s="3222" t="s">
        <v>24457</v>
      </c>
      <c r="J922" s="3222"/>
    </row>
    <row r="923" spans="1:10" ht="15.75" customHeight="1" thickBot="1">
      <c r="A923" s="3222">
        <v>916</v>
      </c>
      <c r="B923" s="3222" t="s">
        <v>24454</v>
      </c>
      <c r="C923" s="3223" t="s">
        <v>971</v>
      </c>
      <c r="D923" s="3222" t="s">
        <v>21195</v>
      </c>
      <c r="E923" s="3222"/>
      <c r="F923" s="3222" t="s">
        <v>22877</v>
      </c>
      <c r="G923" s="3222"/>
      <c r="H923" s="3222" t="str">
        <f t="shared" si="14"/>
        <v>Drawing</v>
      </c>
      <c r="I923" s="3222" t="s">
        <v>24455</v>
      </c>
      <c r="J923" s="3222"/>
    </row>
    <row r="924" spans="1:10" ht="15.75" customHeight="1" thickBot="1">
      <c r="A924" s="3222">
        <v>917</v>
      </c>
      <c r="B924" s="3222" t="s">
        <v>24452</v>
      </c>
      <c r="C924" s="3223" t="s">
        <v>22596</v>
      </c>
      <c r="D924" s="3222" t="s">
        <v>24451</v>
      </c>
      <c r="E924" s="3222" t="s">
        <v>1723</v>
      </c>
      <c r="F924" s="3222" t="s">
        <v>6255</v>
      </c>
      <c r="G924" s="3222" t="s">
        <v>24076</v>
      </c>
      <c r="H924" s="3222" t="str">
        <f t="shared" si="14"/>
        <v>Drawing</v>
      </c>
      <c r="I924" s="3222" t="s">
        <v>24453</v>
      </c>
      <c r="J924" s="3222"/>
    </row>
    <row r="925" spans="1:10" ht="15.75" customHeight="1" thickBot="1">
      <c r="A925" s="3222">
        <v>918</v>
      </c>
      <c r="B925" s="3222" t="s">
        <v>24449</v>
      </c>
      <c r="C925" s="3223" t="s">
        <v>22600</v>
      </c>
      <c r="D925" s="3222" t="s">
        <v>23565</v>
      </c>
      <c r="E925" s="3222" t="s">
        <v>4660</v>
      </c>
      <c r="F925" s="3222" t="s">
        <v>6255</v>
      </c>
      <c r="G925" s="3222"/>
      <c r="H925" s="3222" t="str">
        <f t="shared" si="14"/>
        <v>Drawing</v>
      </c>
      <c r="I925" s="3222" t="s">
        <v>24450</v>
      </c>
      <c r="J925" s="3222"/>
    </row>
    <row r="926" spans="1:10" ht="15.75" customHeight="1" thickBot="1">
      <c r="A926" s="3222">
        <v>919</v>
      </c>
      <c r="B926" s="3222" t="s">
        <v>24447</v>
      </c>
      <c r="C926" s="3223" t="s">
        <v>22600</v>
      </c>
      <c r="D926" s="3222" t="s">
        <v>23565</v>
      </c>
      <c r="E926" s="3222" t="s">
        <v>4660</v>
      </c>
      <c r="F926" s="3222" t="s">
        <v>6255</v>
      </c>
      <c r="G926" s="3222"/>
      <c r="H926" s="3222" t="str">
        <f t="shared" si="14"/>
        <v>Drawing</v>
      </c>
      <c r="I926" s="3222" t="s">
        <v>24448</v>
      </c>
      <c r="J926" s="3222"/>
    </row>
    <row r="927" spans="1:10" ht="15.75" customHeight="1" thickBot="1">
      <c r="A927" s="3222">
        <v>920</v>
      </c>
      <c r="B927" s="3222" t="s">
        <v>24445</v>
      </c>
      <c r="C927" s="3223" t="s">
        <v>22600</v>
      </c>
      <c r="D927" s="3222" t="s">
        <v>23565</v>
      </c>
      <c r="E927" s="3222" t="s">
        <v>4660</v>
      </c>
      <c r="F927" s="3222" t="s">
        <v>6255</v>
      </c>
      <c r="G927" s="3222"/>
      <c r="H927" s="3222" t="str">
        <f t="shared" si="14"/>
        <v>Drawing</v>
      </c>
      <c r="I927" s="3222" t="s">
        <v>24446</v>
      </c>
      <c r="J927" s="3222"/>
    </row>
    <row r="928" spans="1:10" ht="15.75" customHeight="1" thickBot="1">
      <c r="A928" s="3222">
        <v>921</v>
      </c>
      <c r="B928" s="3222" t="s">
        <v>24443</v>
      </c>
      <c r="C928" s="3223" t="s">
        <v>22596</v>
      </c>
      <c r="D928" s="3222" t="s">
        <v>21195</v>
      </c>
      <c r="E928" s="3222"/>
      <c r="F928" s="3222" t="s">
        <v>22877</v>
      </c>
      <c r="G928" s="3222"/>
      <c r="H928" s="3222" t="str">
        <f t="shared" si="14"/>
        <v>Drawing</v>
      </c>
      <c r="I928" s="3222" t="s">
        <v>24444</v>
      </c>
      <c r="J928" s="3222"/>
    </row>
    <row r="929" spans="1:10" ht="15.75" customHeight="1" thickBot="1">
      <c r="A929" s="3222">
        <v>922</v>
      </c>
      <c r="B929" s="3222" t="s">
        <v>24440</v>
      </c>
      <c r="C929" s="3223" t="s">
        <v>971</v>
      </c>
      <c r="D929" s="3222" t="s">
        <v>21195</v>
      </c>
      <c r="E929" s="3222"/>
      <c r="F929" s="3222" t="s">
        <v>22877</v>
      </c>
      <c r="G929" s="3222" t="s">
        <v>23041</v>
      </c>
      <c r="H929" s="3222" t="str">
        <f t="shared" si="14"/>
        <v>Drawing</v>
      </c>
      <c r="I929" s="3222" t="s">
        <v>24442</v>
      </c>
      <c r="J929" s="3222"/>
    </row>
    <row r="930" spans="1:10" ht="15.75" customHeight="1" thickBot="1">
      <c r="A930" s="3222">
        <v>923</v>
      </c>
      <c r="B930" s="3222" t="s">
        <v>24440</v>
      </c>
      <c r="C930" s="3223" t="s">
        <v>971</v>
      </c>
      <c r="D930" s="3222" t="s">
        <v>21195</v>
      </c>
      <c r="E930" s="3222"/>
      <c r="F930" s="3222" t="s">
        <v>22877</v>
      </c>
      <c r="G930" s="3222" t="s">
        <v>23041</v>
      </c>
      <c r="H930" s="3222" t="str">
        <f t="shared" si="14"/>
        <v>Drawing</v>
      </c>
      <c r="I930" s="3222" t="s">
        <v>24441</v>
      </c>
      <c r="J930" s="3222"/>
    </row>
    <row r="931" spans="1:10" ht="15.75" customHeight="1" thickBot="1">
      <c r="A931" s="3222">
        <v>924</v>
      </c>
      <c r="B931" s="3222" t="s">
        <v>24438</v>
      </c>
      <c r="C931" s="3223" t="s">
        <v>971</v>
      </c>
      <c r="D931" s="3222" t="s">
        <v>5201</v>
      </c>
      <c r="E931" s="3222" t="s">
        <v>1723</v>
      </c>
      <c r="F931" s="3222" t="s">
        <v>6255</v>
      </c>
      <c r="G931" s="3222" t="s">
        <v>22848</v>
      </c>
      <c r="H931" s="3222" t="str">
        <f t="shared" si="14"/>
        <v>Drawing</v>
      </c>
      <c r="I931" s="3222" t="s">
        <v>24439</v>
      </c>
      <c r="J931" s="3222"/>
    </row>
    <row r="932" spans="1:10" ht="15.75" customHeight="1" thickBot="1">
      <c r="A932" s="3222">
        <v>925</v>
      </c>
      <c r="B932" s="3222" t="s">
        <v>24436</v>
      </c>
      <c r="C932" s="3223" t="s">
        <v>971</v>
      </c>
      <c r="D932" s="3222" t="s">
        <v>22852</v>
      </c>
      <c r="E932" s="3222" t="s">
        <v>4660</v>
      </c>
      <c r="F932" s="3222" t="s">
        <v>6255</v>
      </c>
      <c r="G932" s="3222"/>
      <c r="H932" s="3222" t="str">
        <f t="shared" si="14"/>
        <v>Drawing</v>
      </c>
      <c r="I932" s="3222" t="s">
        <v>24437</v>
      </c>
      <c r="J932" s="3222"/>
    </row>
    <row r="933" spans="1:10" ht="15.75" customHeight="1" thickBot="1">
      <c r="A933" s="3222">
        <v>926</v>
      </c>
      <c r="B933" s="3222" t="s">
        <v>24434</v>
      </c>
      <c r="C933" s="3223" t="s">
        <v>22600</v>
      </c>
      <c r="D933" s="3222" t="s">
        <v>23565</v>
      </c>
      <c r="E933" s="3222" t="s">
        <v>4660</v>
      </c>
      <c r="F933" s="3222" t="s">
        <v>6255</v>
      </c>
      <c r="G933" s="3222"/>
      <c r="H933" s="3222" t="str">
        <f t="shared" si="14"/>
        <v>Drawing</v>
      </c>
      <c r="I933" s="3222" t="s">
        <v>24435</v>
      </c>
      <c r="J933" s="3222"/>
    </row>
    <row r="934" spans="1:10" ht="15.75" customHeight="1" thickBot="1">
      <c r="A934" s="3222">
        <v>927</v>
      </c>
      <c r="B934" s="3222" t="s">
        <v>24432</v>
      </c>
      <c r="C934" s="3223" t="s">
        <v>22600</v>
      </c>
      <c r="D934" s="3222" t="s">
        <v>23565</v>
      </c>
      <c r="E934" s="3222" t="s">
        <v>4660</v>
      </c>
      <c r="F934" s="3222" t="s">
        <v>6255</v>
      </c>
      <c r="G934" s="3222"/>
      <c r="H934" s="3222" t="str">
        <f t="shared" si="14"/>
        <v>Drawing</v>
      </c>
      <c r="I934" s="3222" t="s">
        <v>24433</v>
      </c>
      <c r="J934" s="3222"/>
    </row>
    <row r="935" spans="1:10" ht="15.75" customHeight="1" thickBot="1">
      <c r="A935" s="3222">
        <v>928</v>
      </c>
      <c r="B935" s="3222" t="s">
        <v>24430</v>
      </c>
      <c r="C935" s="3223" t="s">
        <v>22600</v>
      </c>
      <c r="D935" s="3222" t="s">
        <v>23565</v>
      </c>
      <c r="E935" s="3222" t="s">
        <v>4660</v>
      </c>
      <c r="F935" s="3222" t="s">
        <v>6255</v>
      </c>
      <c r="G935" s="3222"/>
      <c r="H935" s="3222" t="str">
        <f t="shared" si="14"/>
        <v>Drawing</v>
      </c>
      <c r="I935" s="3222" t="s">
        <v>24431</v>
      </c>
      <c r="J935" s="3222"/>
    </row>
    <row r="936" spans="1:10" ht="15.75" customHeight="1" thickBot="1">
      <c r="A936" s="3222">
        <v>929</v>
      </c>
      <c r="B936" s="3222" t="s">
        <v>24428</v>
      </c>
      <c r="C936" s="3223" t="s">
        <v>22600</v>
      </c>
      <c r="D936" s="3222" t="s">
        <v>23565</v>
      </c>
      <c r="E936" s="3222" t="s">
        <v>4660</v>
      </c>
      <c r="F936" s="3222" t="s">
        <v>6255</v>
      </c>
      <c r="G936" s="3222"/>
      <c r="H936" s="3222" t="str">
        <f t="shared" si="14"/>
        <v>Drawing</v>
      </c>
      <c r="I936" s="3222" t="s">
        <v>24429</v>
      </c>
      <c r="J936" s="3222"/>
    </row>
    <row r="937" spans="1:10" ht="15.75" customHeight="1" thickBot="1">
      <c r="A937" s="3222">
        <v>930</v>
      </c>
      <c r="B937" s="3222" t="s">
        <v>24426</v>
      </c>
      <c r="C937" s="3223" t="s">
        <v>22599</v>
      </c>
      <c r="D937" s="3222" t="s">
        <v>23565</v>
      </c>
      <c r="E937" s="3222" t="s">
        <v>4660</v>
      </c>
      <c r="F937" s="3222" t="s">
        <v>6255</v>
      </c>
      <c r="G937" s="3222"/>
      <c r="H937" s="3222" t="str">
        <f t="shared" si="14"/>
        <v>Drawing</v>
      </c>
      <c r="I937" s="3222" t="s">
        <v>24427</v>
      </c>
      <c r="J937" s="3222"/>
    </row>
    <row r="938" spans="1:10" ht="15.75" customHeight="1" thickBot="1">
      <c r="A938" s="3222">
        <v>931</v>
      </c>
      <c r="B938" s="3222" t="s">
        <v>24424</v>
      </c>
      <c r="C938" s="3223" t="s">
        <v>22600</v>
      </c>
      <c r="D938" s="3222" t="s">
        <v>23565</v>
      </c>
      <c r="E938" s="3222" t="s">
        <v>4660</v>
      </c>
      <c r="F938" s="3222" t="s">
        <v>6255</v>
      </c>
      <c r="G938" s="3222"/>
      <c r="H938" s="3222" t="str">
        <f t="shared" si="14"/>
        <v>Drawing</v>
      </c>
      <c r="I938" s="3222" t="s">
        <v>24425</v>
      </c>
      <c r="J938" s="3222"/>
    </row>
    <row r="939" spans="1:10" ht="15.75" customHeight="1" thickBot="1">
      <c r="A939" s="3222">
        <v>932</v>
      </c>
      <c r="B939" s="3222" t="s">
        <v>24422</v>
      </c>
      <c r="C939" s="3223" t="s">
        <v>22600</v>
      </c>
      <c r="D939" s="3222" t="s">
        <v>23565</v>
      </c>
      <c r="E939" s="3222" t="s">
        <v>4660</v>
      </c>
      <c r="F939" s="3222" t="s">
        <v>6255</v>
      </c>
      <c r="G939" s="3222"/>
      <c r="H939" s="3222" t="str">
        <f t="shared" si="14"/>
        <v>Drawing</v>
      </c>
      <c r="I939" s="3222" t="s">
        <v>24423</v>
      </c>
      <c r="J939" s="3222"/>
    </row>
    <row r="940" spans="1:10" ht="15.75" customHeight="1" thickBot="1">
      <c r="A940" s="3222">
        <v>933</v>
      </c>
      <c r="B940" s="3222" t="s">
        <v>24420</v>
      </c>
      <c r="C940" s="3223" t="s">
        <v>22600</v>
      </c>
      <c r="D940" s="3222" t="s">
        <v>23565</v>
      </c>
      <c r="E940" s="3222" t="s">
        <v>4660</v>
      </c>
      <c r="F940" s="3222" t="s">
        <v>6255</v>
      </c>
      <c r="G940" s="3222"/>
      <c r="H940" s="3222" t="str">
        <f t="shared" si="14"/>
        <v>Drawing</v>
      </c>
      <c r="I940" s="3222" t="s">
        <v>24421</v>
      </c>
      <c r="J940" s="3222"/>
    </row>
    <row r="941" spans="1:10" ht="15.75" customHeight="1" thickBot="1">
      <c r="A941" s="3222">
        <v>934</v>
      </c>
      <c r="B941" s="3222" t="s">
        <v>24418</v>
      </c>
      <c r="C941" s="3223" t="s">
        <v>22600</v>
      </c>
      <c r="D941" s="3222" t="s">
        <v>23565</v>
      </c>
      <c r="E941" s="3222" t="s">
        <v>4660</v>
      </c>
      <c r="F941" s="3222" t="s">
        <v>6255</v>
      </c>
      <c r="G941" s="3222"/>
      <c r="H941" s="3222" t="str">
        <f t="shared" si="14"/>
        <v>Drawing</v>
      </c>
      <c r="I941" s="3222" t="s">
        <v>24419</v>
      </c>
      <c r="J941" s="3222"/>
    </row>
    <row r="942" spans="1:10" ht="15.75" customHeight="1" thickBot="1">
      <c r="A942" s="3222">
        <v>935</v>
      </c>
      <c r="B942" s="3222" t="s">
        <v>24416</v>
      </c>
      <c r="C942" s="3223" t="s">
        <v>22600</v>
      </c>
      <c r="D942" s="3222" t="s">
        <v>23565</v>
      </c>
      <c r="E942" s="3222" t="s">
        <v>4660</v>
      </c>
      <c r="F942" s="3222" t="s">
        <v>6255</v>
      </c>
      <c r="G942" s="3222"/>
      <c r="H942" s="3222" t="str">
        <f t="shared" si="14"/>
        <v>Drawing</v>
      </c>
      <c r="I942" s="3222" t="s">
        <v>24417</v>
      </c>
      <c r="J942" s="3222"/>
    </row>
    <row r="943" spans="1:10" ht="15.75" customHeight="1" thickBot="1">
      <c r="A943" s="3222">
        <v>936</v>
      </c>
      <c r="B943" s="3222" t="s">
        <v>24414</v>
      </c>
      <c r="C943" s="3223" t="s">
        <v>22600</v>
      </c>
      <c r="D943" s="3222" t="s">
        <v>23565</v>
      </c>
      <c r="E943" s="3222" t="s">
        <v>4660</v>
      </c>
      <c r="F943" s="3222" t="s">
        <v>6255</v>
      </c>
      <c r="G943" s="3222"/>
      <c r="H943" s="3222" t="str">
        <f t="shared" si="14"/>
        <v>Drawing</v>
      </c>
      <c r="I943" s="3222" t="s">
        <v>24415</v>
      </c>
      <c r="J943" s="3222"/>
    </row>
    <row r="944" spans="1:10" ht="15.75" customHeight="1" thickBot="1">
      <c r="A944" s="3222">
        <v>937</v>
      </c>
      <c r="B944" s="3222" t="s">
        <v>24412</v>
      </c>
      <c r="C944" s="3223" t="s">
        <v>22600</v>
      </c>
      <c r="D944" s="3222" t="s">
        <v>23565</v>
      </c>
      <c r="E944" s="3222" t="s">
        <v>4660</v>
      </c>
      <c r="F944" s="3222" t="s">
        <v>6255</v>
      </c>
      <c r="G944" s="3222"/>
      <c r="H944" s="3222" t="str">
        <f t="shared" si="14"/>
        <v>Drawing</v>
      </c>
      <c r="I944" s="3222" t="s">
        <v>24413</v>
      </c>
      <c r="J944" s="3222"/>
    </row>
    <row r="945" spans="1:10" ht="15.75" customHeight="1" thickBot="1">
      <c r="A945" s="3222">
        <v>938</v>
      </c>
      <c r="B945" s="3222" t="s">
        <v>24410</v>
      </c>
      <c r="C945" s="3223" t="s">
        <v>22600</v>
      </c>
      <c r="D945" s="3222" t="s">
        <v>23565</v>
      </c>
      <c r="E945" s="3222" t="s">
        <v>4660</v>
      </c>
      <c r="F945" s="3222" t="s">
        <v>6255</v>
      </c>
      <c r="G945" s="3222"/>
      <c r="H945" s="3222" t="str">
        <f t="shared" si="14"/>
        <v>Drawing</v>
      </c>
      <c r="I945" s="3222" t="s">
        <v>24411</v>
      </c>
      <c r="J945" s="3222"/>
    </row>
    <row r="946" spans="1:10" ht="15.75" customHeight="1" thickBot="1">
      <c r="A946" s="3222">
        <v>939</v>
      </c>
      <c r="B946" s="3222" t="s">
        <v>24408</v>
      </c>
      <c r="C946" s="3223" t="s">
        <v>22600</v>
      </c>
      <c r="D946" s="3222" t="s">
        <v>23565</v>
      </c>
      <c r="E946" s="3222" t="s">
        <v>4660</v>
      </c>
      <c r="F946" s="3222" t="s">
        <v>6255</v>
      </c>
      <c r="G946" s="3222"/>
      <c r="H946" s="3222" t="str">
        <f t="shared" si="14"/>
        <v>Drawing</v>
      </c>
      <c r="I946" s="3222" t="s">
        <v>24409</v>
      </c>
      <c r="J946" s="3222"/>
    </row>
    <row r="947" spans="1:10" ht="15.75" customHeight="1" thickBot="1">
      <c r="A947" s="3222">
        <v>940</v>
      </c>
      <c r="B947" s="3222" t="s">
        <v>24406</v>
      </c>
      <c r="C947" s="3223" t="s">
        <v>22600</v>
      </c>
      <c r="D947" s="3222" t="s">
        <v>23565</v>
      </c>
      <c r="E947" s="3222" t="s">
        <v>4660</v>
      </c>
      <c r="F947" s="3222" t="s">
        <v>6255</v>
      </c>
      <c r="G947" s="3222"/>
      <c r="H947" s="3222" t="str">
        <f t="shared" si="14"/>
        <v>Drawing</v>
      </c>
      <c r="I947" s="3222" t="s">
        <v>24407</v>
      </c>
      <c r="J947" s="3222"/>
    </row>
    <row r="948" spans="1:10" ht="15.75" customHeight="1" thickBot="1">
      <c r="A948" s="3222">
        <v>941</v>
      </c>
      <c r="B948" s="3222" t="s">
        <v>24404</v>
      </c>
      <c r="C948" s="3223" t="s">
        <v>22599</v>
      </c>
      <c r="D948" s="3222" t="s">
        <v>1734</v>
      </c>
      <c r="E948" s="3222" t="s">
        <v>1723</v>
      </c>
      <c r="F948" s="3222" t="s">
        <v>22877</v>
      </c>
      <c r="G948" s="3222" t="s">
        <v>23041</v>
      </c>
      <c r="H948" s="3222" t="str">
        <f t="shared" si="14"/>
        <v>Drawing</v>
      </c>
      <c r="I948" s="3222" t="s">
        <v>24405</v>
      </c>
      <c r="J948" s="3222"/>
    </row>
    <row r="949" spans="1:10" ht="15.75" customHeight="1" thickBot="1">
      <c r="A949" s="3222">
        <v>942</v>
      </c>
      <c r="B949" s="3222" t="s">
        <v>24402</v>
      </c>
      <c r="C949" s="3223" t="s">
        <v>22599</v>
      </c>
      <c r="D949" s="3222" t="s">
        <v>1734</v>
      </c>
      <c r="E949" s="3222" t="s">
        <v>1723</v>
      </c>
      <c r="F949" s="3222" t="s">
        <v>22877</v>
      </c>
      <c r="G949" s="3222" t="s">
        <v>23041</v>
      </c>
      <c r="H949" s="3222" t="str">
        <f t="shared" si="14"/>
        <v>Drawing</v>
      </c>
      <c r="I949" s="3222" t="s">
        <v>24403</v>
      </c>
      <c r="J949" s="3222"/>
    </row>
    <row r="950" spans="1:10" ht="15.75" customHeight="1" thickBot="1">
      <c r="A950" s="3222">
        <v>943</v>
      </c>
      <c r="B950" s="3222" t="s">
        <v>24400</v>
      </c>
      <c r="C950" s="3223" t="s">
        <v>22596</v>
      </c>
      <c r="D950" s="3222" t="s">
        <v>23877</v>
      </c>
      <c r="E950" s="3222" t="s">
        <v>1723</v>
      </c>
      <c r="F950" s="3222" t="s">
        <v>6255</v>
      </c>
      <c r="G950" s="3222"/>
      <c r="H950" s="3222" t="str">
        <f t="shared" si="14"/>
        <v>Drawing</v>
      </c>
      <c r="I950" s="3222" t="s">
        <v>24401</v>
      </c>
      <c r="J950" s="3222"/>
    </row>
    <row r="951" spans="1:10" ht="15.75" customHeight="1" thickBot="1">
      <c r="A951" s="3222">
        <v>944</v>
      </c>
      <c r="B951" s="3222" t="s">
        <v>24398</v>
      </c>
      <c r="C951" s="3223" t="s">
        <v>22596</v>
      </c>
      <c r="D951" s="3222" t="s">
        <v>23877</v>
      </c>
      <c r="E951" s="3222" t="s">
        <v>1723</v>
      </c>
      <c r="F951" s="3222" t="s">
        <v>6255</v>
      </c>
      <c r="G951" s="3222"/>
      <c r="H951" s="3222" t="str">
        <f t="shared" si="14"/>
        <v>Drawing</v>
      </c>
      <c r="I951" s="3222" t="s">
        <v>24399</v>
      </c>
      <c r="J951" s="3222"/>
    </row>
    <row r="952" spans="1:10" ht="15.75" customHeight="1" thickBot="1">
      <c r="A952" s="3222">
        <v>945</v>
      </c>
      <c r="B952" s="3222" t="s">
        <v>24396</v>
      </c>
      <c r="C952" s="3223" t="s">
        <v>22599</v>
      </c>
      <c r="D952" s="3222" t="s">
        <v>23951</v>
      </c>
      <c r="E952" s="3222" t="s">
        <v>1723</v>
      </c>
      <c r="F952" s="3222" t="s">
        <v>6255</v>
      </c>
      <c r="G952" s="3222"/>
      <c r="H952" s="3222" t="str">
        <f t="shared" si="14"/>
        <v>Drawing</v>
      </c>
      <c r="I952" s="3222" t="s">
        <v>24397</v>
      </c>
      <c r="J952" s="3222"/>
    </row>
    <row r="953" spans="1:10" ht="15.75" customHeight="1" thickBot="1">
      <c r="A953" s="3222">
        <v>946</v>
      </c>
      <c r="B953" s="3222" t="s">
        <v>24394</v>
      </c>
      <c r="C953" s="3223" t="s">
        <v>22600</v>
      </c>
      <c r="D953" s="3222" t="s">
        <v>23951</v>
      </c>
      <c r="E953" s="3222" t="s">
        <v>1723</v>
      </c>
      <c r="F953" s="3222" t="s">
        <v>6255</v>
      </c>
      <c r="G953" s="3222"/>
      <c r="H953" s="3222" t="str">
        <f t="shared" si="14"/>
        <v>Drawing</v>
      </c>
      <c r="I953" s="3222" t="s">
        <v>24395</v>
      </c>
      <c r="J953" s="3222"/>
    </row>
    <row r="954" spans="1:10" ht="15.75" customHeight="1" thickBot="1">
      <c r="A954" s="3222">
        <v>947</v>
      </c>
      <c r="B954" s="3222" t="s">
        <v>24392</v>
      </c>
      <c r="C954" s="3223" t="s">
        <v>22600</v>
      </c>
      <c r="D954" s="3222" t="s">
        <v>23951</v>
      </c>
      <c r="E954" s="3222" t="s">
        <v>1723</v>
      </c>
      <c r="F954" s="3222" t="s">
        <v>6255</v>
      </c>
      <c r="G954" s="3222"/>
      <c r="H954" s="3222" t="str">
        <f t="shared" si="14"/>
        <v>Drawing</v>
      </c>
      <c r="I954" s="3222" t="s">
        <v>24393</v>
      </c>
      <c r="J954" s="3222"/>
    </row>
    <row r="955" spans="1:10" ht="15.75" customHeight="1" thickBot="1">
      <c r="A955" s="3222">
        <v>948</v>
      </c>
      <c r="B955" s="3222" t="s">
        <v>24390</v>
      </c>
      <c r="C955" s="3223" t="s">
        <v>22600</v>
      </c>
      <c r="D955" s="3222" t="s">
        <v>23951</v>
      </c>
      <c r="E955" s="3222" t="s">
        <v>1723</v>
      </c>
      <c r="F955" s="3222" t="s">
        <v>6255</v>
      </c>
      <c r="G955" s="3222"/>
      <c r="H955" s="3222" t="str">
        <f t="shared" si="14"/>
        <v>Drawing</v>
      </c>
      <c r="I955" s="3222" t="s">
        <v>24391</v>
      </c>
      <c r="J955" s="3222"/>
    </row>
    <row r="956" spans="1:10" ht="15.75" customHeight="1" thickBot="1">
      <c r="A956" s="3222">
        <v>949</v>
      </c>
      <c r="B956" s="3222" t="s">
        <v>24388</v>
      </c>
      <c r="C956" s="3223" t="s">
        <v>22599</v>
      </c>
      <c r="D956" s="3222" t="s">
        <v>23951</v>
      </c>
      <c r="E956" s="3222" t="s">
        <v>1723</v>
      </c>
      <c r="F956" s="3222" t="s">
        <v>6255</v>
      </c>
      <c r="G956" s="3222"/>
      <c r="H956" s="3222" t="str">
        <f t="shared" si="14"/>
        <v>Drawing</v>
      </c>
      <c r="I956" s="3222" t="s">
        <v>24389</v>
      </c>
      <c r="J956" s="3222"/>
    </row>
    <row r="957" spans="1:10" ht="15.75" customHeight="1" thickBot="1">
      <c r="A957" s="3222">
        <v>950</v>
      </c>
      <c r="B957" s="3222" t="s">
        <v>24386</v>
      </c>
      <c r="C957" s="3223" t="s">
        <v>22600</v>
      </c>
      <c r="D957" s="3222" t="s">
        <v>23951</v>
      </c>
      <c r="E957" s="3222" t="s">
        <v>1723</v>
      </c>
      <c r="F957" s="3222" t="s">
        <v>6255</v>
      </c>
      <c r="G957" s="3222"/>
      <c r="H957" s="3222" t="str">
        <f t="shared" si="14"/>
        <v>Drawing</v>
      </c>
      <c r="I957" s="3222" t="s">
        <v>24387</v>
      </c>
      <c r="J957" s="3222"/>
    </row>
    <row r="958" spans="1:10" ht="15.75" customHeight="1" thickBot="1">
      <c r="A958" s="3222">
        <v>951</v>
      </c>
      <c r="B958" s="3222" t="s">
        <v>24384</v>
      </c>
      <c r="C958" s="3223" t="s">
        <v>22599</v>
      </c>
      <c r="D958" s="3222" t="s">
        <v>23951</v>
      </c>
      <c r="E958" s="3222" t="s">
        <v>1723</v>
      </c>
      <c r="F958" s="3222" t="s">
        <v>6255</v>
      </c>
      <c r="G958" s="3222"/>
      <c r="H958" s="3222" t="str">
        <f t="shared" si="14"/>
        <v>Drawing</v>
      </c>
      <c r="I958" s="3222" t="s">
        <v>24385</v>
      </c>
      <c r="J958" s="3222"/>
    </row>
    <row r="959" spans="1:10" ht="15.75" customHeight="1" thickBot="1">
      <c r="A959" s="3222">
        <v>952</v>
      </c>
      <c r="B959" s="3222" t="s">
        <v>24382</v>
      </c>
      <c r="C959" s="3223" t="s">
        <v>22599</v>
      </c>
      <c r="D959" s="3222" t="s">
        <v>23951</v>
      </c>
      <c r="E959" s="3222" t="s">
        <v>1723</v>
      </c>
      <c r="F959" s="3222" t="s">
        <v>6255</v>
      </c>
      <c r="G959" s="3222"/>
      <c r="H959" s="3222" t="str">
        <f t="shared" si="14"/>
        <v>Drawing</v>
      </c>
      <c r="I959" s="3222" t="s">
        <v>24383</v>
      </c>
      <c r="J959" s="3222"/>
    </row>
    <row r="960" spans="1:10" ht="15.75" customHeight="1" thickBot="1">
      <c r="A960" s="3222">
        <v>953</v>
      </c>
      <c r="B960" s="3222" t="s">
        <v>24380</v>
      </c>
      <c r="C960" s="3223" t="s">
        <v>22600</v>
      </c>
      <c r="D960" s="3222" t="s">
        <v>23951</v>
      </c>
      <c r="E960" s="3222" t="s">
        <v>1723</v>
      </c>
      <c r="F960" s="3222" t="s">
        <v>6255</v>
      </c>
      <c r="G960" s="3222"/>
      <c r="H960" s="3222" t="str">
        <f t="shared" si="14"/>
        <v>Drawing</v>
      </c>
      <c r="I960" s="3222" t="s">
        <v>24381</v>
      </c>
      <c r="J960" s="3222"/>
    </row>
    <row r="961" spans="1:10" ht="15.75" customHeight="1" thickBot="1">
      <c r="A961" s="3222">
        <v>954</v>
      </c>
      <c r="B961" s="3222" t="s">
        <v>24378</v>
      </c>
      <c r="C961" s="3223" t="s">
        <v>22600</v>
      </c>
      <c r="D961" s="3222" t="s">
        <v>23951</v>
      </c>
      <c r="E961" s="3222" t="s">
        <v>1723</v>
      </c>
      <c r="F961" s="3222" t="s">
        <v>6255</v>
      </c>
      <c r="G961" s="3222"/>
      <c r="H961" s="3222" t="str">
        <f t="shared" si="14"/>
        <v>Drawing</v>
      </c>
      <c r="I961" s="3222" t="s">
        <v>24379</v>
      </c>
      <c r="J961" s="3222"/>
    </row>
    <row r="962" spans="1:10" ht="15.75" customHeight="1" thickBot="1">
      <c r="A962" s="3222">
        <v>955</v>
      </c>
      <c r="B962" s="3222" t="s">
        <v>24376</v>
      </c>
      <c r="C962" s="3223" t="s">
        <v>22600</v>
      </c>
      <c r="D962" s="3222" t="s">
        <v>23951</v>
      </c>
      <c r="E962" s="3222" t="s">
        <v>1723</v>
      </c>
      <c r="F962" s="3222" t="s">
        <v>6255</v>
      </c>
      <c r="G962" s="3222"/>
      <c r="H962" s="3222" t="str">
        <f t="shared" si="14"/>
        <v>Drawing</v>
      </c>
      <c r="I962" s="3222" t="s">
        <v>24377</v>
      </c>
      <c r="J962" s="3222"/>
    </row>
    <row r="963" spans="1:10" ht="15.75" customHeight="1" thickBot="1">
      <c r="A963" s="3222">
        <v>956</v>
      </c>
      <c r="B963" s="3222" t="s">
        <v>24374</v>
      </c>
      <c r="C963" s="3223" t="s">
        <v>22600</v>
      </c>
      <c r="D963" s="3222" t="s">
        <v>23951</v>
      </c>
      <c r="E963" s="3222" t="s">
        <v>1723</v>
      </c>
      <c r="F963" s="3222" t="s">
        <v>6255</v>
      </c>
      <c r="G963" s="3222"/>
      <c r="H963" s="3222" t="str">
        <f t="shared" si="14"/>
        <v>Drawing</v>
      </c>
      <c r="I963" s="3222" t="s">
        <v>24375</v>
      </c>
      <c r="J963" s="3222"/>
    </row>
    <row r="964" spans="1:10" ht="15.75" customHeight="1" thickBot="1">
      <c r="A964" s="3222">
        <v>957</v>
      </c>
      <c r="B964" s="3222" t="s">
        <v>24372</v>
      </c>
      <c r="C964" s="3223" t="s">
        <v>22600</v>
      </c>
      <c r="D964" s="3222" t="s">
        <v>23951</v>
      </c>
      <c r="E964" s="3222" t="s">
        <v>1723</v>
      </c>
      <c r="F964" s="3222" t="s">
        <v>6255</v>
      </c>
      <c r="G964" s="3222"/>
      <c r="H964" s="3222" t="str">
        <f t="shared" si="14"/>
        <v>Drawing</v>
      </c>
      <c r="I964" s="3222" t="s">
        <v>24373</v>
      </c>
      <c r="J964" s="3222"/>
    </row>
    <row r="965" spans="1:10" ht="15.75" customHeight="1" thickBot="1">
      <c r="A965" s="3222">
        <v>958</v>
      </c>
      <c r="B965" s="3222" t="s">
        <v>24370</v>
      </c>
      <c r="C965" s="3223" t="s">
        <v>22600</v>
      </c>
      <c r="D965" s="3222" t="s">
        <v>23951</v>
      </c>
      <c r="E965" s="3222" t="s">
        <v>1723</v>
      </c>
      <c r="F965" s="3222" t="s">
        <v>6255</v>
      </c>
      <c r="G965" s="3222"/>
      <c r="H965" s="3222" t="str">
        <f t="shared" si="14"/>
        <v>Drawing</v>
      </c>
      <c r="I965" s="3222" t="s">
        <v>24371</v>
      </c>
      <c r="J965" s="3222"/>
    </row>
    <row r="966" spans="1:10" ht="15.75" customHeight="1" thickBot="1">
      <c r="A966" s="3222">
        <v>959</v>
      </c>
      <c r="B966" s="3222" t="s">
        <v>24368</v>
      </c>
      <c r="C966" s="3223" t="s">
        <v>22599</v>
      </c>
      <c r="D966" s="3222" t="s">
        <v>23951</v>
      </c>
      <c r="E966" s="3222" t="s">
        <v>1723</v>
      </c>
      <c r="F966" s="3222" t="s">
        <v>6255</v>
      </c>
      <c r="G966" s="3222"/>
      <c r="H966" s="3222" t="str">
        <f t="shared" si="14"/>
        <v>Drawing</v>
      </c>
      <c r="I966" s="3222" t="s">
        <v>24369</v>
      </c>
      <c r="J966" s="3222"/>
    </row>
    <row r="967" spans="1:10" ht="15.75" customHeight="1" thickBot="1">
      <c r="A967" s="3222">
        <v>960</v>
      </c>
      <c r="B967" s="3222" t="s">
        <v>24113</v>
      </c>
      <c r="C967" s="3223" t="s">
        <v>22600</v>
      </c>
      <c r="D967" s="3222" t="s">
        <v>23951</v>
      </c>
      <c r="E967" s="3222" t="s">
        <v>1723</v>
      </c>
      <c r="F967" s="3222" t="s">
        <v>6255</v>
      </c>
      <c r="G967" s="3222"/>
      <c r="H967" s="3222" t="str">
        <f t="shared" si="14"/>
        <v>Drawing</v>
      </c>
      <c r="I967" s="3222" t="s">
        <v>24367</v>
      </c>
      <c r="J967" s="3222"/>
    </row>
    <row r="968" spans="1:10" ht="15.75" customHeight="1" thickBot="1">
      <c r="A968" s="3222">
        <v>961</v>
      </c>
      <c r="B968" s="3222" t="s">
        <v>24365</v>
      </c>
      <c r="C968" s="3223" t="s">
        <v>22600</v>
      </c>
      <c r="D968" s="3222" t="s">
        <v>23951</v>
      </c>
      <c r="E968" s="3222" t="s">
        <v>1723</v>
      </c>
      <c r="F968" s="3222" t="s">
        <v>6255</v>
      </c>
      <c r="G968" s="3222"/>
      <c r="H968" s="3222" t="str">
        <f t="shared" ref="H968:H1031" si="15">HYPERLINK("\\CAD-PC\1Data\3.Documentation\Isometric DWG MHI\" &amp; I968 &amp; ".pdf", "Drawing")</f>
        <v>Drawing</v>
      </c>
      <c r="I968" s="3222" t="s">
        <v>24366</v>
      </c>
      <c r="J968" s="3222"/>
    </row>
    <row r="969" spans="1:10" ht="15.75" customHeight="1" thickBot="1">
      <c r="A969" s="3222">
        <v>962</v>
      </c>
      <c r="B969" s="3222" t="s">
        <v>24363</v>
      </c>
      <c r="C969" s="3223" t="s">
        <v>22599</v>
      </c>
      <c r="D969" s="3222" t="s">
        <v>23951</v>
      </c>
      <c r="E969" s="3222" t="s">
        <v>1723</v>
      </c>
      <c r="F969" s="3222" t="s">
        <v>6255</v>
      </c>
      <c r="G969" s="3222"/>
      <c r="H969" s="3222" t="str">
        <f t="shared" si="15"/>
        <v>Drawing</v>
      </c>
      <c r="I969" s="3222" t="s">
        <v>24364</v>
      </c>
      <c r="J969" s="3222"/>
    </row>
    <row r="970" spans="1:10" ht="15.75" customHeight="1" thickBot="1">
      <c r="A970" s="3222">
        <v>963</v>
      </c>
      <c r="B970" s="3222" t="s">
        <v>24361</v>
      </c>
      <c r="C970" s="3223" t="s">
        <v>22599</v>
      </c>
      <c r="D970" s="3222" t="s">
        <v>23951</v>
      </c>
      <c r="E970" s="3222" t="s">
        <v>1723</v>
      </c>
      <c r="F970" s="3222" t="s">
        <v>6255</v>
      </c>
      <c r="G970" s="3222"/>
      <c r="H970" s="3222" t="str">
        <f t="shared" si="15"/>
        <v>Drawing</v>
      </c>
      <c r="I970" s="3222" t="s">
        <v>24362</v>
      </c>
      <c r="J970" s="3222"/>
    </row>
    <row r="971" spans="1:10" ht="15.75" customHeight="1" thickBot="1">
      <c r="A971" s="3222">
        <v>964</v>
      </c>
      <c r="B971" s="3222" t="s">
        <v>24359</v>
      </c>
      <c r="C971" s="3223" t="s">
        <v>22599</v>
      </c>
      <c r="D971" s="3222" t="s">
        <v>23951</v>
      </c>
      <c r="E971" s="3222" t="s">
        <v>1723</v>
      </c>
      <c r="F971" s="3222" t="s">
        <v>6255</v>
      </c>
      <c r="G971" s="3222"/>
      <c r="H971" s="3222" t="str">
        <f t="shared" si="15"/>
        <v>Drawing</v>
      </c>
      <c r="I971" s="3222" t="s">
        <v>24360</v>
      </c>
      <c r="J971" s="3222"/>
    </row>
    <row r="972" spans="1:10" ht="15.75" customHeight="1" thickBot="1">
      <c r="A972" s="3222">
        <v>965</v>
      </c>
      <c r="B972" s="3222" t="s">
        <v>24357</v>
      </c>
      <c r="C972" s="3223" t="s">
        <v>22599</v>
      </c>
      <c r="D972" s="3222" t="s">
        <v>23951</v>
      </c>
      <c r="E972" s="3222" t="s">
        <v>1723</v>
      </c>
      <c r="F972" s="3222" t="s">
        <v>6255</v>
      </c>
      <c r="G972" s="3222"/>
      <c r="H972" s="3222" t="str">
        <f t="shared" si="15"/>
        <v>Drawing</v>
      </c>
      <c r="I972" s="3222" t="s">
        <v>24358</v>
      </c>
      <c r="J972" s="3222"/>
    </row>
    <row r="973" spans="1:10" ht="15.75" customHeight="1" thickBot="1">
      <c r="A973" s="3222">
        <v>966</v>
      </c>
      <c r="B973" s="3222" t="s">
        <v>24355</v>
      </c>
      <c r="C973" s="3223" t="s">
        <v>22599</v>
      </c>
      <c r="D973" s="3222" t="s">
        <v>23951</v>
      </c>
      <c r="E973" s="3222" t="s">
        <v>1723</v>
      </c>
      <c r="F973" s="3222" t="s">
        <v>6255</v>
      </c>
      <c r="G973" s="3222"/>
      <c r="H973" s="3222" t="str">
        <f t="shared" si="15"/>
        <v>Drawing</v>
      </c>
      <c r="I973" s="3222" t="s">
        <v>24356</v>
      </c>
      <c r="J973" s="3222"/>
    </row>
    <row r="974" spans="1:10" ht="15.75" customHeight="1" thickBot="1">
      <c r="A974" s="3222">
        <v>967</v>
      </c>
      <c r="B974" s="3222" t="s">
        <v>24353</v>
      </c>
      <c r="C974" s="3223" t="s">
        <v>22599</v>
      </c>
      <c r="D974" s="3222" t="s">
        <v>23951</v>
      </c>
      <c r="E974" s="3222" t="s">
        <v>1723</v>
      </c>
      <c r="F974" s="3222" t="s">
        <v>6255</v>
      </c>
      <c r="G974" s="3222"/>
      <c r="H974" s="3222" t="str">
        <f t="shared" si="15"/>
        <v>Drawing</v>
      </c>
      <c r="I974" s="3222" t="s">
        <v>24354</v>
      </c>
      <c r="J974" s="3222"/>
    </row>
    <row r="975" spans="1:10" ht="15.75" customHeight="1" thickBot="1">
      <c r="A975" s="3222">
        <v>968</v>
      </c>
      <c r="B975" s="3222" t="s">
        <v>24351</v>
      </c>
      <c r="C975" s="3223" t="s">
        <v>22599</v>
      </c>
      <c r="D975" s="3222" t="s">
        <v>23951</v>
      </c>
      <c r="E975" s="3222" t="s">
        <v>1723</v>
      </c>
      <c r="F975" s="3222" t="s">
        <v>6255</v>
      </c>
      <c r="G975" s="3222"/>
      <c r="H975" s="3222" t="str">
        <f t="shared" si="15"/>
        <v>Drawing</v>
      </c>
      <c r="I975" s="3222" t="s">
        <v>24352</v>
      </c>
      <c r="J975" s="3222"/>
    </row>
    <row r="976" spans="1:10" ht="15.75" customHeight="1" thickBot="1">
      <c r="A976" s="3222">
        <v>969</v>
      </c>
      <c r="B976" s="3222" t="s">
        <v>24349</v>
      </c>
      <c r="C976" s="3223" t="s">
        <v>22599</v>
      </c>
      <c r="D976" s="3222" t="s">
        <v>23951</v>
      </c>
      <c r="E976" s="3222" t="s">
        <v>1723</v>
      </c>
      <c r="F976" s="3222" t="s">
        <v>6255</v>
      </c>
      <c r="G976" s="3222"/>
      <c r="H976" s="3222" t="str">
        <f t="shared" si="15"/>
        <v>Drawing</v>
      </c>
      <c r="I976" s="3222" t="s">
        <v>24350</v>
      </c>
      <c r="J976" s="3222"/>
    </row>
    <row r="977" spans="1:10" ht="15.75" customHeight="1" thickBot="1">
      <c r="A977" s="3222">
        <v>970</v>
      </c>
      <c r="B977" s="3222" t="s">
        <v>24347</v>
      </c>
      <c r="C977" s="3223" t="s">
        <v>22599</v>
      </c>
      <c r="D977" s="3222" t="s">
        <v>23951</v>
      </c>
      <c r="E977" s="3222" t="s">
        <v>1723</v>
      </c>
      <c r="F977" s="3222" t="s">
        <v>6255</v>
      </c>
      <c r="G977" s="3222"/>
      <c r="H977" s="3222" t="str">
        <f t="shared" si="15"/>
        <v>Drawing</v>
      </c>
      <c r="I977" s="3222" t="s">
        <v>24348</v>
      </c>
      <c r="J977" s="3222"/>
    </row>
    <row r="978" spans="1:10" ht="15.75" customHeight="1" thickBot="1">
      <c r="A978" s="3222">
        <v>971</v>
      </c>
      <c r="B978" s="3222" t="s">
        <v>24345</v>
      </c>
      <c r="C978" s="3223" t="s">
        <v>22600</v>
      </c>
      <c r="D978" s="3222" t="s">
        <v>23951</v>
      </c>
      <c r="E978" s="3222" t="s">
        <v>1723</v>
      </c>
      <c r="F978" s="3222" t="s">
        <v>6255</v>
      </c>
      <c r="G978" s="3222"/>
      <c r="H978" s="3222" t="str">
        <f t="shared" si="15"/>
        <v>Drawing</v>
      </c>
      <c r="I978" s="3222" t="s">
        <v>24346</v>
      </c>
      <c r="J978" s="3222"/>
    </row>
    <row r="979" spans="1:10" ht="15.75" customHeight="1" thickBot="1">
      <c r="A979" s="3222">
        <v>972</v>
      </c>
      <c r="B979" s="3222" t="s">
        <v>24343</v>
      </c>
      <c r="C979" s="3223" t="s">
        <v>22600</v>
      </c>
      <c r="D979" s="3222" t="s">
        <v>23951</v>
      </c>
      <c r="E979" s="3222" t="s">
        <v>1723</v>
      </c>
      <c r="F979" s="3222" t="s">
        <v>6255</v>
      </c>
      <c r="G979" s="3222"/>
      <c r="H979" s="3222" t="str">
        <f t="shared" si="15"/>
        <v>Drawing</v>
      </c>
      <c r="I979" s="3222" t="s">
        <v>24344</v>
      </c>
      <c r="J979" s="3222"/>
    </row>
    <row r="980" spans="1:10" ht="15.75" customHeight="1" thickBot="1">
      <c r="A980" s="3222">
        <v>973</v>
      </c>
      <c r="B980" s="3222" t="s">
        <v>24341</v>
      </c>
      <c r="C980" s="3223" t="s">
        <v>22600</v>
      </c>
      <c r="D980" s="3222" t="s">
        <v>23951</v>
      </c>
      <c r="E980" s="3222" t="s">
        <v>1723</v>
      </c>
      <c r="F980" s="3222" t="s">
        <v>6255</v>
      </c>
      <c r="G980" s="3222"/>
      <c r="H980" s="3222" t="str">
        <f t="shared" si="15"/>
        <v>Drawing</v>
      </c>
      <c r="I980" s="3222" t="s">
        <v>24342</v>
      </c>
      <c r="J980" s="3222"/>
    </row>
    <row r="981" spans="1:10" ht="15.75" customHeight="1" thickBot="1">
      <c r="A981" s="3222">
        <v>974</v>
      </c>
      <c r="B981" s="3222" t="s">
        <v>24339</v>
      </c>
      <c r="C981" s="3223" t="s">
        <v>22600</v>
      </c>
      <c r="D981" s="3222" t="s">
        <v>23951</v>
      </c>
      <c r="E981" s="3222" t="s">
        <v>1723</v>
      </c>
      <c r="F981" s="3222" t="s">
        <v>6255</v>
      </c>
      <c r="G981" s="3222"/>
      <c r="H981" s="3222" t="str">
        <f t="shared" si="15"/>
        <v>Drawing</v>
      </c>
      <c r="I981" s="3222" t="s">
        <v>24340</v>
      </c>
      <c r="J981" s="3222"/>
    </row>
    <row r="982" spans="1:10" ht="15.75" customHeight="1" thickBot="1">
      <c r="A982" s="3222">
        <v>975</v>
      </c>
      <c r="B982" s="3222" t="s">
        <v>24337</v>
      </c>
      <c r="C982" s="3223" t="s">
        <v>22600</v>
      </c>
      <c r="D982" s="3222" t="s">
        <v>23951</v>
      </c>
      <c r="E982" s="3222" t="s">
        <v>1723</v>
      </c>
      <c r="F982" s="3222" t="s">
        <v>6255</v>
      </c>
      <c r="G982" s="3222"/>
      <c r="H982" s="3222" t="str">
        <f t="shared" si="15"/>
        <v>Drawing</v>
      </c>
      <c r="I982" s="3222" t="s">
        <v>24338</v>
      </c>
      <c r="J982" s="3222"/>
    </row>
    <row r="983" spans="1:10" ht="15.75" customHeight="1" thickBot="1">
      <c r="A983" s="3222">
        <v>976</v>
      </c>
      <c r="B983" s="3222" t="s">
        <v>24335</v>
      </c>
      <c r="C983" s="3223" t="s">
        <v>22600</v>
      </c>
      <c r="D983" s="3222" t="s">
        <v>23877</v>
      </c>
      <c r="E983" s="3222" t="s">
        <v>1723</v>
      </c>
      <c r="F983" s="3222" t="s">
        <v>6255</v>
      </c>
      <c r="G983" s="3222"/>
      <c r="H983" s="3222" t="str">
        <f t="shared" si="15"/>
        <v>Drawing</v>
      </c>
      <c r="I983" s="3222" t="s">
        <v>24336</v>
      </c>
      <c r="J983" s="3222"/>
    </row>
    <row r="984" spans="1:10" ht="15.75" customHeight="1" thickBot="1">
      <c r="A984" s="3222">
        <v>977</v>
      </c>
      <c r="B984" s="3222" t="s">
        <v>24333</v>
      </c>
      <c r="C984" s="3223" t="s">
        <v>22600</v>
      </c>
      <c r="D984" s="3222" t="s">
        <v>23877</v>
      </c>
      <c r="E984" s="3222" t="s">
        <v>1723</v>
      </c>
      <c r="F984" s="3222" t="s">
        <v>6255</v>
      </c>
      <c r="G984" s="3222"/>
      <c r="H984" s="3222" t="str">
        <f t="shared" si="15"/>
        <v>Drawing</v>
      </c>
      <c r="I984" s="3222" t="s">
        <v>24334</v>
      </c>
      <c r="J984" s="3222"/>
    </row>
    <row r="985" spans="1:10" ht="15.75" customHeight="1" thickBot="1">
      <c r="A985" s="3222">
        <v>978</v>
      </c>
      <c r="B985" s="3222" t="s">
        <v>24331</v>
      </c>
      <c r="C985" s="3223" t="s">
        <v>22600</v>
      </c>
      <c r="D985" s="3222" t="s">
        <v>23877</v>
      </c>
      <c r="E985" s="3222" t="s">
        <v>1723</v>
      </c>
      <c r="F985" s="3222" t="s">
        <v>6255</v>
      </c>
      <c r="G985" s="3222"/>
      <c r="H985" s="3222" t="str">
        <f t="shared" si="15"/>
        <v>Drawing</v>
      </c>
      <c r="I985" s="3222" t="s">
        <v>24332</v>
      </c>
      <c r="J985" s="3222"/>
    </row>
    <row r="986" spans="1:10" ht="15.75" customHeight="1" thickBot="1">
      <c r="A986" s="3222">
        <v>979</v>
      </c>
      <c r="B986" s="3222" t="s">
        <v>24329</v>
      </c>
      <c r="C986" s="3223" t="s">
        <v>22599</v>
      </c>
      <c r="D986" s="3222" t="s">
        <v>23877</v>
      </c>
      <c r="E986" s="3222" t="s">
        <v>1723</v>
      </c>
      <c r="F986" s="3222" t="s">
        <v>6255</v>
      </c>
      <c r="G986" s="3222"/>
      <c r="H986" s="3222" t="str">
        <f t="shared" si="15"/>
        <v>Drawing</v>
      </c>
      <c r="I986" s="3222" t="s">
        <v>24330</v>
      </c>
      <c r="J986" s="3222"/>
    </row>
    <row r="987" spans="1:10" ht="15.75" customHeight="1" thickBot="1">
      <c r="A987" s="3222">
        <v>980</v>
      </c>
      <c r="B987" s="3222" t="s">
        <v>24327</v>
      </c>
      <c r="C987" s="3223" t="s">
        <v>971</v>
      </c>
      <c r="D987" s="3222" t="s">
        <v>23877</v>
      </c>
      <c r="E987" s="3222" t="s">
        <v>1723</v>
      </c>
      <c r="F987" s="3222" t="s">
        <v>6255</v>
      </c>
      <c r="G987" s="3222"/>
      <c r="H987" s="3222" t="str">
        <f t="shared" si="15"/>
        <v>Drawing</v>
      </c>
      <c r="I987" s="3222" t="s">
        <v>24328</v>
      </c>
      <c r="J987" s="3222"/>
    </row>
    <row r="988" spans="1:10" ht="15.75" customHeight="1" thickBot="1">
      <c r="A988" s="3222">
        <v>981</v>
      </c>
      <c r="B988" s="3222" t="s">
        <v>24325</v>
      </c>
      <c r="C988" s="3223" t="s">
        <v>22600</v>
      </c>
      <c r="D988" s="3222" t="s">
        <v>23877</v>
      </c>
      <c r="E988" s="3222" t="s">
        <v>1723</v>
      </c>
      <c r="F988" s="3222" t="s">
        <v>6255</v>
      </c>
      <c r="G988" s="3222"/>
      <c r="H988" s="3222" t="str">
        <f t="shared" si="15"/>
        <v>Drawing</v>
      </c>
      <c r="I988" s="3222" t="s">
        <v>24326</v>
      </c>
      <c r="J988" s="3222"/>
    </row>
    <row r="989" spans="1:10" ht="15.75" customHeight="1" thickBot="1">
      <c r="A989" s="3222">
        <v>982</v>
      </c>
      <c r="B989" s="3222" t="s">
        <v>24323</v>
      </c>
      <c r="C989" s="3223" t="s">
        <v>22600</v>
      </c>
      <c r="D989" s="3222" t="s">
        <v>23877</v>
      </c>
      <c r="E989" s="3222" t="s">
        <v>1723</v>
      </c>
      <c r="F989" s="3222" t="s">
        <v>6255</v>
      </c>
      <c r="G989" s="3222"/>
      <c r="H989" s="3222" t="str">
        <f t="shared" si="15"/>
        <v>Drawing</v>
      </c>
      <c r="I989" s="3222" t="s">
        <v>24324</v>
      </c>
      <c r="J989" s="3222"/>
    </row>
    <row r="990" spans="1:10" ht="15.75" customHeight="1" thickBot="1">
      <c r="A990" s="3222">
        <v>983</v>
      </c>
      <c r="B990" s="3222" t="s">
        <v>24321</v>
      </c>
      <c r="C990" s="3223" t="s">
        <v>22600</v>
      </c>
      <c r="D990" s="3222" t="s">
        <v>23877</v>
      </c>
      <c r="E990" s="3222" t="s">
        <v>1723</v>
      </c>
      <c r="F990" s="3222" t="s">
        <v>6255</v>
      </c>
      <c r="G990" s="3222"/>
      <c r="H990" s="3222" t="str">
        <f t="shared" si="15"/>
        <v>Drawing</v>
      </c>
      <c r="I990" s="3222" t="s">
        <v>24322</v>
      </c>
      <c r="J990" s="3222"/>
    </row>
    <row r="991" spans="1:10" ht="15.75" customHeight="1" thickBot="1">
      <c r="A991" s="3222">
        <v>984</v>
      </c>
      <c r="B991" s="3222" t="s">
        <v>24319</v>
      </c>
      <c r="C991" s="3223" t="s">
        <v>22600</v>
      </c>
      <c r="D991" s="3222" t="s">
        <v>23877</v>
      </c>
      <c r="E991" s="3222" t="s">
        <v>1723</v>
      </c>
      <c r="F991" s="3222" t="s">
        <v>6255</v>
      </c>
      <c r="G991" s="3222"/>
      <c r="H991" s="3222" t="str">
        <f t="shared" si="15"/>
        <v>Drawing</v>
      </c>
      <c r="I991" s="3222" t="s">
        <v>24320</v>
      </c>
      <c r="J991" s="3222"/>
    </row>
    <row r="992" spans="1:10" ht="15.75" customHeight="1" thickBot="1">
      <c r="A992" s="3222">
        <v>985</v>
      </c>
      <c r="B992" s="3222" t="s">
        <v>24317</v>
      </c>
      <c r="C992" s="3223" t="s">
        <v>22600</v>
      </c>
      <c r="D992" s="3222" t="s">
        <v>23877</v>
      </c>
      <c r="E992" s="3222" t="s">
        <v>1723</v>
      </c>
      <c r="F992" s="3222" t="s">
        <v>6255</v>
      </c>
      <c r="G992" s="3222"/>
      <c r="H992" s="3222" t="str">
        <f t="shared" si="15"/>
        <v>Drawing</v>
      </c>
      <c r="I992" s="3222" t="s">
        <v>24318</v>
      </c>
      <c r="J992" s="3222"/>
    </row>
    <row r="993" spans="1:10" ht="15.75" customHeight="1" thickBot="1">
      <c r="A993" s="3222">
        <v>986</v>
      </c>
      <c r="B993" s="3222" t="s">
        <v>24315</v>
      </c>
      <c r="C993" s="3223" t="s">
        <v>22599</v>
      </c>
      <c r="D993" s="3222" t="s">
        <v>23877</v>
      </c>
      <c r="E993" s="3222" t="s">
        <v>1723</v>
      </c>
      <c r="F993" s="3222" t="s">
        <v>6255</v>
      </c>
      <c r="G993" s="3222"/>
      <c r="H993" s="3222" t="str">
        <f t="shared" si="15"/>
        <v>Drawing</v>
      </c>
      <c r="I993" s="3222" t="s">
        <v>24316</v>
      </c>
      <c r="J993" s="3222"/>
    </row>
    <row r="994" spans="1:10" ht="15.75" customHeight="1" thickBot="1">
      <c r="A994" s="3222">
        <v>987</v>
      </c>
      <c r="B994" s="3222" t="s">
        <v>24313</v>
      </c>
      <c r="C994" s="3223" t="s">
        <v>22600</v>
      </c>
      <c r="D994" s="3222" t="s">
        <v>23877</v>
      </c>
      <c r="E994" s="3222" t="s">
        <v>1723</v>
      </c>
      <c r="F994" s="3222" t="s">
        <v>6255</v>
      </c>
      <c r="G994" s="3222"/>
      <c r="H994" s="3222" t="str">
        <f t="shared" si="15"/>
        <v>Drawing</v>
      </c>
      <c r="I994" s="3222" t="s">
        <v>24314</v>
      </c>
      <c r="J994" s="3222"/>
    </row>
    <row r="995" spans="1:10" ht="15.75" customHeight="1" thickBot="1">
      <c r="A995" s="3222">
        <v>988</v>
      </c>
      <c r="B995" s="3222" t="s">
        <v>24311</v>
      </c>
      <c r="C995" s="3223" t="s">
        <v>22600</v>
      </c>
      <c r="D995" s="3222" t="s">
        <v>23877</v>
      </c>
      <c r="E995" s="3222" t="s">
        <v>1723</v>
      </c>
      <c r="F995" s="3222" t="s">
        <v>6255</v>
      </c>
      <c r="G995" s="3222"/>
      <c r="H995" s="3222" t="str">
        <f t="shared" si="15"/>
        <v>Drawing</v>
      </c>
      <c r="I995" s="3222" t="s">
        <v>24312</v>
      </c>
      <c r="J995" s="3222"/>
    </row>
    <row r="996" spans="1:10" ht="15.75" customHeight="1" thickBot="1">
      <c r="A996" s="3222">
        <v>989</v>
      </c>
      <c r="B996" s="3222" t="s">
        <v>24309</v>
      </c>
      <c r="C996" s="3223" t="s">
        <v>22600</v>
      </c>
      <c r="D996" s="3222" t="s">
        <v>23877</v>
      </c>
      <c r="E996" s="3222" t="s">
        <v>1723</v>
      </c>
      <c r="F996" s="3222" t="s">
        <v>6255</v>
      </c>
      <c r="G996" s="3222"/>
      <c r="H996" s="3222" t="str">
        <f t="shared" si="15"/>
        <v>Drawing</v>
      </c>
      <c r="I996" s="3222" t="s">
        <v>24310</v>
      </c>
      <c r="J996" s="3222"/>
    </row>
    <row r="997" spans="1:10" ht="15.75" customHeight="1" thickBot="1">
      <c r="A997" s="3222">
        <v>990</v>
      </c>
      <c r="B997" s="3222" t="s">
        <v>24307</v>
      </c>
      <c r="C997" s="3223" t="s">
        <v>22600</v>
      </c>
      <c r="D997" s="3222" t="s">
        <v>23877</v>
      </c>
      <c r="E997" s="3222" t="s">
        <v>1723</v>
      </c>
      <c r="F997" s="3222" t="s">
        <v>6255</v>
      </c>
      <c r="G997" s="3222"/>
      <c r="H997" s="3222" t="str">
        <f t="shared" si="15"/>
        <v>Drawing</v>
      </c>
      <c r="I997" s="3222" t="s">
        <v>24308</v>
      </c>
      <c r="J997" s="3222"/>
    </row>
    <row r="998" spans="1:10" ht="15.75" customHeight="1" thickBot="1">
      <c r="A998" s="3222">
        <v>991</v>
      </c>
      <c r="B998" s="3222" t="s">
        <v>24305</v>
      </c>
      <c r="C998" s="3223" t="s">
        <v>22600</v>
      </c>
      <c r="D998" s="3222" t="s">
        <v>23877</v>
      </c>
      <c r="E998" s="3222" t="s">
        <v>1723</v>
      </c>
      <c r="F998" s="3222" t="s">
        <v>6255</v>
      </c>
      <c r="G998" s="3222"/>
      <c r="H998" s="3222" t="str">
        <f t="shared" si="15"/>
        <v>Drawing</v>
      </c>
      <c r="I998" s="3222" t="s">
        <v>24306</v>
      </c>
      <c r="J998" s="3222"/>
    </row>
    <row r="999" spans="1:10" ht="15.75" customHeight="1" thickBot="1">
      <c r="A999" s="3222">
        <v>992</v>
      </c>
      <c r="B999" s="3222" t="s">
        <v>24303</v>
      </c>
      <c r="C999" s="3223" t="s">
        <v>22599</v>
      </c>
      <c r="D999" s="3222" t="s">
        <v>23877</v>
      </c>
      <c r="E999" s="3222" t="s">
        <v>1723</v>
      </c>
      <c r="F999" s="3222" t="s">
        <v>6255</v>
      </c>
      <c r="G999" s="3222"/>
      <c r="H999" s="3222" t="str">
        <f t="shared" si="15"/>
        <v>Drawing</v>
      </c>
      <c r="I999" s="3222" t="s">
        <v>24304</v>
      </c>
      <c r="J999" s="3222"/>
    </row>
    <row r="1000" spans="1:10" ht="15.75" customHeight="1" thickBot="1">
      <c r="A1000" s="3222">
        <v>993</v>
      </c>
      <c r="B1000" s="3222" t="s">
        <v>24301</v>
      </c>
      <c r="C1000" s="3223" t="s">
        <v>22599</v>
      </c>
      <c r="D1000" s="3222" t="s">
        <v>23877</v>
      </c>
      <c r="E1000" s="3222" t="s">
        <v>1723</v>
      </c>
      <c r="F1000" s="3222" t="s">
        <v>6255</v>
      </c>
      <c r="G1000" s="3222"/>
      <c r="H1000" s="3222" t="str">
        <f t="shared" si="15"/>
        <v>Drawing</v>
      </c>
      <c r="I1000" s="3222" t="s">
        <v>24302</v>
      </c>
      <c r="J1000" s="3222"/>
    </row>
    <row r="1001" spans="1:10" ht="15.75" customHeight="1" thickBot="1">
      <c r="A1001" s="3222">
        <v>994</v>
      </c>
      <c r="B1001" s="3222" t="s">
        <v>24299</v>
      </c>
      <c r="C1001" s="3223" t="s">
        <v>22599</v>
      </c>
      <c r="D1001" s="3222" t="s">
        <v>23877</v>
      </c>
      <c r="E1001" s="3222" t="s">
        <v>1723</v>
      </c>
      <c r="F1001" s="3222" t="s">
        <v>6255</v>
      </c>
      <c r="G1001" s="3222"/>
      <c r="H1001" s="3222" t="str">
        <f t="shared" si="15"/>
        <v>Drawing</v>
      </c>
      <c r="I1001" s="3222" t="s">
        <v>24300</v>
      </c>
      <c r="J1001" s="3222"/>
    </row>
    <row r="1002" spans="1:10" ht="15.75" customHeight="1" thickBot="1">
      <c r="A1002" s="3222">
        <v>995</v>
      </c>
      <c r="B1002" s="3222" t="s">
        <v>24297</v>
      </c>
      <c r="C1002" s="3223" t="s">
        <v>22599</v>
      </c>
      <c r="D1002" s="3222" t="s">
        <v>23877</v>
      </c>
      <c r="E1002" s="3222" t="s">
        <v>1723</v>
      </c>
      <c r="F1002" s="3222" t="s">
        <v>6255</v>
      </c>
      <c r="G1002" s="3222"/>
      <c r="H1002" s="3222" t="str">
        <f t="shared" si="15"/>
        <v>Drawing</v>
      </c>
      <c r="I1002" s="3222" t="s">
        <v>24298</v>
      </c>
      <c r="J1002" s="3222"/>
    </row>
    <row r="1003" spans="1:10" ht="15.75" customHeight="1" thickBot="1">
      <c r="A1003" s="3222">
        <v>996</v>
      </c>
      <c r="B1003" s="3222" t="s">
        <v>24295</v>
      </c>
      <c r="C1003" s="3223" t="s">
        <v>22599</v>
      </c>
      <c r="D1003" s="3222" t="s">
        <v>23877</v>
      </c>
      <c r="E1003" s="3222" t="s">
        <v>1723</v>
      </c>
      <c r="F1003" s="3222" t="s">
        <v>6255</v>
      </c>
      <c r="G1003" s="3222"/>
      <c r="H1003" s="3222" t="str">
        <f t="shared" si="15"/>
        <v>Drawing</v>
      </c>
      <c r="I1003" s="3222" t="s">
        <v>24296</v>
      </c>
      <c r="J1003" s="3222"/>
    </row>
    <row r="1004" spans="1:10" ht="15.75" customHeight="1" thickBot="1">
      <c r="A1004" s="3222">
        <v>997</v>
      </c>
      <c r="B1004" s="3222" t="s">
        <v>24293</v>
      </c>
      <c r="C1004" s="3223" t="s">
        <v>22599</v>
      </c>
      <c r="D1004" s="3222" t="s">
        <v>23877</v>
      </c>
      <c r="E1004" s="3222" t="s">
        <v>1723</v>
      </c>
      <c r="F1004" s="3222" t="s">
        <v>6255</v>
      </c>
      <c r="G1004" s="3222"/>
      <c r="H1004" s="3222" t="str">
        <f t="shared" si="15"/>
        <v>Drawing</v>
      </c>
      <c r="I1004" s="3222" t="s">
        <v>24294</v>
      </c>
      <c r="J1004" s="3222"/>
    </row>
    <row r="1005" spans="1:10" ht="15.75" customHeight="1" thickBot="1">
      <c r="A1005" s="3222">
        <v>998</v>
      </c>
      <c r="B1005" s="3222" t="s">
        <v>24291</v>
      </c>
      <c r="C1005" s="3223" t="s">
        <v>22599</v>
      </c>
      <c r="D1005" s="3222" t="s">
        <v>23877</v>
      </c>
      <c r="E1005" s="3222" t="s">
        <v>1723</v>
      </c>
      <c r="F1005" s="3222" t="s">
        <v>6255</v>
      </c>
      <c r="G1005" s="3222"/>
      <c r="H1005" s="3222" t="str">
        <f t="shared" si="15"/>
        <v>Drawing</v>
      </c>
      <c r="I1005" s="3222" t="s">
        <v>24292</v>
      </c>
      <c r="J1005" s="3222"/>
    </row>
    <row r="1006" spans="1:10" ht="15.75" customHeight="1" thickBot="1">
      <c r="A1006" s="3222">
        <v>999</v>
      </c>
      <c r="B1006" s="3222" t="s">
        <v>24289</v>
      </c>
      <c r="C1006" s="3223" t="s">
        <v>22599</v>
      </c>
      <c r="D1006" s="3222" t="s">
        <v>23877</v>
      </c>
      <c r="E1006" s="3222" t="s">
        <v>1723</v>
      </c>
      <c r="F1006" s="3222" t="s">
        <v>6255</v>
      </c>
      <c r="G1006" s="3222"/>
      <c r="H1006" s="3222" t="str">
        <f t="shared" si="15"/>
        <v>Drawing</v>
      </c>
      <c r="I1006" s="3222" t="s">
        <v>24290</v>
      </c>
      <c r="J1006" s="3222"/>
    </row>
    <row r="1007" spans="1:10" ht="15.75" customHeight="1" thickBot="1">
      <c r="A1007" s="3222">
        <v>1000</v>
      </c>
      <c r="B1007" s="3222" t="s">
        <v>24287</v>
      </c>
      <c r="C1007" s="3223" t="s">
        <v>22599</v>
      </c>
      <c r="D1007" s="3222" t="s">
        <v>23877</v>
      </c>
      <c r="E1007" s="3222" t="s">
        <v>1723</v>
      </c>
      <c r="F1007" s="3222" t="s">
        <v>6255</v>
      </c>
      <c r="G1007" s="3222"/>
      <c r="H1007" s="3222" t="str">
        <f t="shared" si="15"/>
        <v>Drawing</v>
      </c>
      <c r="I1007" s="3222" t="s">
        <v>24288</v>
      </c>
      <c r="J1007" s="3222"/>
    </row>
    <row r="1008" spans="1:10" ht="15.75" customHeight="1" thickBot="1">
      <c r="A1008" s="3222">
        <v>1001</v>
      </c>
      <c r="B1008" s="3222" t="s">
        <v>24285</v>
      </c>
      <c r="C1008" s="3223" t="s">
        <v>22599</v>
      </c>
      <c r="D1008" s="3222" t="s">
        <v>23877</v>
      </c>
      <c r="E1008" s="3222" t="s">
        <v>1723</v>
      </c>
      <c r="F1008" s="3222" t="s">
        <v>6255</v>
      </c>
      <c r="G1008" s="3222"/>
      <c r="H1008" s="3222" t="str">
        <f t="shared" si="15"/>
        <v>Drawing</v>
      </c>
      <c r="I1008" s="3222" t="s">
        <v>24286</v>
      </c>
      <c r="J1008" s="3222"/>
    </row>
    <row r="1009" spans="1:10" ht="15.75" customHeight="1" thickBot="1">
      <c r="A1009" s="3222">
        <v>1002</v>
      </c>
      <c r="B1009" s="3222" t="s">
        <v>24283</v>
      </c>
      <c r="C1009" s="3223" t="s">
        <v>22599</v>
      </c>
      <c r="D1009" s="3222" t="s">
        <v>23877</v>
      </c>
      <c r="E1009" s="3222" t="s">
        <v>1723</v>
      </c>
      <c r="F1009" s="3222" t="s">
        <v>6255</v>
      </c>
      <c r="G1009" s="3222"/>
      <c r="H1009" s="3222" t="str">
        <f t="shared" si="15"/>
        <v>Drawing</v>
      </c>
      <c r="I1009" s="3222" t="s">
        <v>24284</v>
      </c>
      <c r="J1009" s="3222"/>
    </row>
    <row r="1010" spans="1:10" ht="15.75" customHeight="1" thickBot="1">
      <c r="A1010" s="3222">
        <v>1003</v>
      </c>
      <c r="B1010" s="3222" t="s">
        <v>24281</v>
      </c>
      <c r="C1010" s="3223" t="s">
        <v>22599</v>
      </c>
      <c r="D1010" s="3222" t="s">
        <v>23877</v>
      </c>
      <c r="E1010" s="3222" t="s">
        <v>1723</v>
      </c>
      <c r="F1010" s="3222" t="s">
        <v>6255</v>
      </c>
      <c r="G1010" s="3222"/>
      <c r="H1010" s="3222" t="str">
        <f t="shared" si="15"/>
        <v>Drawing</v>
      </c>
      <c r="I1010" s="3222" t="s">
        <v>24282</v>
      </c>
      <c r="J1010" s="3222"/>
    </row>
    <row r="1011" spans="1:10" ht="15.75" customHeight="1" thickBot="1">
      <c r="A1011" s="3222">
        <v>1004</v>
      </c>
      <c r="B1011" s="3222" t="s">
        <v>24279</v>
      </c>
      <c r="C1011" s="3223" t="s">
        <v>22600</v>
      </c>
      <c r="D1011" s="3222" t="s">
        <v>23877</v>
      </c>
      <c r="E1011" s="3222" t="s">
        <v>1723</v>
      </c>
      <c r="F1011" s="3222" t="s">
        <v>6255</v>
      </c>
      <c r="G1011" s="3222"/>
      <c r="H1011" s="3222" t="str">
        <f t="shared" si="15"/>
        <v>Drawing</v>
      </c>
      <c r="I1011" s="3222" t="s">
        <v>24280</v>
      </c>
      <c r="J1011" s="3222"/>
    </row>
    <row r="1012" spans="1:10" ht="15.75" customHeight="1" thickBot="1">
      <c r="A1012" s="3222">
        <v>1005</v>
      </c>
      <c r="B1012" s="3222" t="s">
        <v>24277</v>
      </c>
      <c r="C1012" s="3223" t="s">
        <v>22599</v>
      </c>
      <c r="D1012" s="3222" t="s">
        <v>23877</v>
      </c>
      <c r="E1012" s="3222" t="s">
        <v>1723</v>
      </c>
      <c r="F1012" s="3222" t="s">
        <v>6255</v>
      </c>
      <c r="G1012" s="3222"/>
      <c r="H1012" s="3222" t="str">
        <f t="shared" si="15"/>
        <v>Drawing</v>
      </c>
      <c r="I1012" s="3222" t="s">
        <v>24278</v>
      </c>
      <c r="J1012" s="3222"/>
    </row>
    <row r="1013" spans="1:10" ht="15.75" customHeight="1" thickBot="1">
      <c r="A1013" s="3222">
        <v>1006</v>
      </c>
      <c r="B1013" s="3222" t="s">
        <v>24275</v>
      </c>
      <c r="C1013" s="3223" t="s">
        <v>22596</v>
      </c>
      <c r="D1013" s="3222"/>
      <c r="E1013" s="3222"/>
      <c r="F1013" s="3222" t="s">
        <v>6255</v>
      </c>
      <c r="G1013" s="3222"/>
      <c r="H1013" s="3222" t="str">
        <f t="shared" si="15"/>
        <v>Drawing</v>
      </c>
      <c r="I1013" s="3222" t="s">
        <v>24276</v>
      </c>
      <c r="J1013" s="3222"/>
    </row>
    <row r="1014" spans="1:10" ht="15.75" customHeight="1" thickBot="1">
      <c r="A1014" s="3222">
        <v>1007</v>
      </c>
      <c r="B1014" s="3222" t="s">
        <v>24273</v>
      </c>
      <c r="C1014" s="3223" t="s">
        <v>971</v>
      </c>
      <c r="D1014" s="3222"/>
      <c r="E1014" s="3222"/>
      <c r="F1014" s="3222" t="s">
        <v>6587</v>
      </c>
      <c r="G1014" s="3222"/>
      <c r="H1014" s="3222" t="str">
        <f t="shared" si="15"/>
        <v>Drawing</v>
      </c>
      <c r="I1014" s="3222" t="s">
        <v>24274</v>
      </c>
      <c r="J1014" s="3222"/>
    </row>
    <row r="1015" spans="1:10" ht="15.75" customHeight="1" thickBot="1">
      <c r="A1015" s="3222">
        <v>1008</v>
      </c>
      <c r="B1015" s="3222" t="s">
        <v>24271</v>
      </c>
      <c r="C1015" s="3223" t="s">
        <v>22600</v>
      </c>
      <c r="D1015" s="3222" t="s">
        <v>23565</v>
      </c>
      <c r="E1015" s="3222" t="s">
        <v>4660</v>
      </c>
      <c r="F1015" s="3222" t="s">
        <v>6255</v>
      </c>
      <c r="G1015" s="3222"/>
      <c r="H1015" s="3222" t="str">
        <f t="shared" si="15"/>
        <v>Drawing</v>
      </c>
      <c r="I1015" s="3222" t="s">
        <v>24272</v>
      </c>
      <c r="J1015" s="3222"/>
    </row>
    <row r="1016" spans="1:10" ht="15.75" customHeight="1" thickBot="1">
      <c r="A1016" s="3222">
        <v>1009</v>
      </c>
      <c r="B1016" s="3222" t="s">
        <v>24269</v>
      </c>
      <c r="C1016" s="3223" t="s">
        <v>22599</v>
      </c>
      <c r="D1016" s="3222" t="s">
        <v>21195</v>
      </c>
      <c r="E1016" s="3222"/>
      <c r="F1016" s="3222" t="s">
        <v>22877</v>
      </c>
      <c r="G1016" s="3222"/>
      <c r="H1016" s="3222" t="str">
        <f t="shared" si="15"/>
        <v>Drawing</v>
      </c>
      <c r="I1016" s="3222" t="s">
        <v>24270</v>
      </c>
      <c r="J1016" s="3222"/>
    </row>
    <row r="1017" spans="1:10" ht="15.75" customHeight="1" thickBot="1">
      <c r="A1017" s="3222">
        <v>1010</v>
      </c>
      <c r="B1017" s="3222" t="s">
        <v>24267</v>
      </c>
      <c r="C1017" s="3223" t="s">
        <v>22599</v>
      </c>
      <c r="D1017" s="3222" t="s">
        <v>21195</v>
      </c>
      <c r="E1017" s="3222"/>
      <c r="F1017" s="3222" t="s">
        <v>22877</v>
      </c>
      <c r="G1017" s="3222"/>
      <c r="H1017" s="3222" t="str">
        <f t="shared" si="15"/>
        <v>Drawing</v>
      </c>
      <c r="I1017" s="3222" t="s">
        <v>24268</v>
      </c>
      <c r="J1017" s="3222"/>
    </row>
    <row r="1018" spans="1:10" ht="15.75" customHeight="1" thickBot="1">
      <c r="A1018" s="3222">
        <v>1011</v>
      </c>
      <c r="B1018" s="3222" t="s">
        <v>24265</v>
      </c>
      <c r="C1018" s="3223" t="s">
        <v>22599</v>
      </c>
      <c r="D1018" s="3222" t="s">
        <v>21195</v>
      </c>
      <c r="E1018" s="3222"/>
      <c r="F1018" s="3222" t="s">
        <v>22877</v>
      </c>
      <c r="G1018" s="3222"/>
      <c r="H1018" s="3222" t="str">
        <f t="shared" si="15"/>
        <v>Drawing</v>
      </c>
      <c r="I1018" s="3222" t="s">
        <v>24266</v>
      </c>
      <c r="J1018" s="3222"/>
    </row>
    <row r="1019" spans="1:10" ht="15.75" customHeight="1" thickBot="1">
      <c r="A1019" s="3222">
        <v>1012</v>
      </c>
      <c r="B1019" s="3222" t="s">
        <v>24263</v>
      </c>
      <c r="C1019" s="3223" t="s">
        <v>971</v>
      </c>
      <c r="D1019" s="3222" t="s">
        <v>23951</v>
      </c>
      <c r="E1019" s="3222" t="s">
        <v>1723</v>
      </c>
      <c r="F1019" s="3222" t="s">
        <v>6255</v>
      </c>
      <c r="G1019" s="3222"/>
      <c r="H1019" s="3222" t="str">
        <f t="shared" si="15"/>
        <v>Drawing</v>
      </c>
      <c r="I1019" s="3222" t="s">
        <v>24264</v>
      </c>
      <c r="J1019" s="3222"/>
    </row>
    <row r="1020" spans="1:10" ht="15.75" customHeight="1" thickBot="1">
      <c r="A1020" s="3222">
        <v>1013</v>
      </c>
      <c r="B1020" s="3222" t="s">
        <v>24261</v>
      </c>
      <c r="C1020" s="3223" t="s">
        <v>971</v>
      </c>
      <c r="D1020" s="3222" t="s">
        <v>23877</v>
      </c>
      <c r="E1020" s="3222" t="s">
        <v>1723</v>
      </c>
      <c r="F1020" s="3222" t="s">
        <v>6255</v>
      </c>
      <c r="G1020" s="3222"/>
      <c r="H1020" s="3222" t="str">
        <f t="shared" si="15"/>
        <v>Drawing</v>
      </c>
      <c r="I1020" s="3222" t="s">
        <v>24262</v>
      </c>
      <c r="J1020" s="3222"/>
    </row>
    <row r="1021" spans="1:10" ht="15.75" customHeight="1" thickBot="1">
      <c r="A1021" s="3222">
        <v>1014</v>
      </c>
      <c r="B1021" s="3222" t="s">
        <v>24259</v>
      </c>
      <c r="C1021" s="3223" t="s">
        <v>22599</v>
      </c>
      <c r="D1021" s="3222" t="s">
        <v>21195</v>
      </c>
      <c r="E1021" s="3222"/>
      <c r="F1021" s="3222" t="s">
        <v>6255</v>
      </c>
      <c r="G1021" s="3222"/>
      <c r="H1021" s="3222" t="str">
        <f t="shared" si="15"/>
        <v>Drawing</v>
      </c>
      <c r="I1021" s="3222" t="s">
        <v>24260</v>
      </c>
      <c r="J1021" s="3222"/>
    </row>
    <row r="1022" spans="1:10" ht="15.75" customHeight="1" thickBot="1">
      <c r="A1022" s="3222">
        <v>1015</v>
      </c>
      <c r="B1022" s="3222" t="s">
        <v>24257</v>
      </c>
      <c r="C1022" s="3223" t="s">
        <v>22599</v>
      </c>
      <c r="D1022" s="3222" t="s">
        <v>21195</v>
      </c>
      <c r="E1022" s="3222"/>
      <c r="F1022" s="3222" t="s">
        <v>6255</v>
      </c>
      <c r="G1022" s="3222"/>
      <c r="H1022" s="3222" t="str">
        <f t="shared" si="15"/>
        <v>Drawing</v>
      </c>
      <c r="I1022" s="3222" t="s">
        <v>24258</v>
      </c>
      <c r="J1022" s="3222"/>
    </row>
    <row r="1023" spans="1:10" ht="15.75" customHeight="1" thickBot="1">
      <c r="A1023" s="3222">
        <v>1016</v>
      </c>
      <c r="B1023" s="3222" t="s">
        <v>24255</v>
      </c>
      <c r="C1023" s="3223" t="s">
        <v>22599</v>
      </c>
      <c r="D1023" s="3222"/>
      <c r="E1023" s="3222"/>
      <c r="F1023" s="3222" t="s">
        <v>22877</v>
      </c>
      <c r="G1023" s="3222"/>
      <c r="H1023" s="3222" t="str">
        <f t="shared" si="15"/>
        <v>Drawing</v>
      </c>
      <c r="I1023" s="3222" t="s">
        <v>24256</v>
      </c>
      <c r="J1023" s="3222"/>
    </row>
    <row r="1024" spans="1:10" ht="15.75" customHeight="1" thickBot="1">
      <c r="A1024" s="3222">
        <v>1017</v>
      </c>
      <c r="B1024" s="3222" t="s">
        <v>24253</v>
      </c>
      <c r="C1024" s="3223" t="s">
        <v>22599</v>
      </c>
      <c r="D1024" s="3222" t="s">
        <v>21195</v>
      </c>
      <c r="E1024" s="3222"/>
      <c r="F1024" s="3222" t="s">
        <v>6255</v>
      </c>
      <c r="G1024" s="3222"/>
      <c r="H1024" s="3222" t="str">
        <f t="shared" si="15"/>
        <v>Drawing</v>
      </c>
      <c r="I1024" s="3222" t="s">
        <v>24254</v>
      </c>
      <c r="J1024" s="3222"/>
    </row>
    <row r="1025" spans="1:10" ht="15.75" customHeight="1" thickBot="1">
      <c r="A1025" s="3222">
        <v>1018</v>
      </c>
      <c r="B1025" s="3222" t="s">
        <v>24251</v>
      </c>
      <c r="C1025" s="3223" t="s">
        <v>22599</v>
      </c>
      <c r="D1025" s="3222" t="s">
        <v>23877</v>
      </c>
      <c r="E1025" s="3222" t="s">
        <v>1723</v>
      </c>
      <c r="F1025" s="3222" t="s">
        <v>6255</v>
      </c>
      <c r="G1025" s="3222"/>
      <c r="H1025" s="3222" t="str">
        <f t="shared" si="15"/>
        <v>Drawing</v>
      </c>
      <c r="I1025" s="3222" t="s">
        <v>24252</v>
      </c>
      <c r="J1025" s="3222"/>
    </row>
    <row r="1026" spans="1:10" ht="15.75" customHeight="1" thickBot="1">
      <c r="A1026" s="3222">
        <v>1019</v>
      </c>
      <c r="B1026" s="3222" t="s">
        <v>24249</v>
      </c>
      <c r="C1026" s="3223" t="s">
        <v>22599</v>
      </c>
      <c r="D1026" s="3222" t="s">
        <v>23951</v>
      </c>
      <c r="E1026" s="3222" t="s">
        <v>1723</v>
      </c>
      <c r="F1026" s="3222" t="s">
        <v>6255</v>
      </c>
      <c r="G1026" s="3222"/>
      <c r="H1026" s="3222" t="str">
        <f t="shared" si="15"/>
        <v>Drawing</v>
      </c>
      <c r="I1026" s="3222" t="s">
        <v>24250</v>
      </c>
      <c r="J1026" s="3222"/>
    </row>
    <row r="1027" spans="1:10" ht="15.75" customHeight="1" thickBot="1">
      <c r="A1027" s="3222">
        <v>1020</v>
      </c>
      <c r="B1027" s="3222" t="s">
        <v>24247</v>
      </c>
      <c r="C1027" s="3223" t="s">
        <v>22600</v>
      </c>
      <c r="D1027" s="3222" t="s">
        <v>23565</v>
      </c>
      <c r="E1027" s="3222" t="s">
        <v>4660</v>
      </c>
      <c r="F1027" s="3222" t="s">
        <v>6255</v>
      </c>
      <c r="G1027" s="3222"/>
      <c r="H1027" s="3222" t="str">
        <f t="shared" si="15"/>
        <v>Drawing</v>
      </c>
      <c r="I1027" s="3222" t="s">
        <v>24248</v>
      </c>
      <c r="J1027" s="3222"/>
    </row>
    <row r="1028" spans="1:10" ht="15.75" customHeight="1" thickBot="1">
      <c r="A1028" s="3222">
        <v>1021</v>
      </c>
      <c r="B1028" s="3222" t="s">
        <v>24245</v>
      </c>
      <c r="C1028" s="3223" t="s">
        <v>22599</v>
      </c>
      <c r="D1028" s="3222" t="s">
        <v>21195</v>
      </c>
      <c r="E1028" s="3222"/>
      <c r="F1028" s="3222" t="s">
        <v>6255</v>
      </c>
      <c r="G1028" s="3222"/>
      <c r="H1028" s="3222" t="str">
        <f t="shared" si="15"/>
        <v>Drawing</v>
      </c>
      <c r="I1028" s="3222" t="s">
        <v>24246</v>
      </c>
      <c r="J1028" s="3222"/>
    </row>
    <row r="1029" spans="1:10" ht="15.75" customHeight="1" thickBot="1">
      <c r="A1029" s="3222">
        <v>1022</v>
      </c>
      <c r="B1029" s="3222" t="s">
        <v>24243</v>
      </c>
      <c r="C1029" s="3223" t="s">
        <v>22600</v>
      </c>
      <c r="D1029" s="3222" t="s">
        <v>23565</v>
      </c>
      <c r="E1029" s="3222" t="s">
        <v>4660</v>
      </c>
      <c r="F1029" s="3222" t="s">
        <v>6255</v>
      </c>
      <c r="G1029" s="3222"/>
      <c r="H1029" s="3222" t="str">
        <f t="shared" si="15"/>
        <v>Drawing</v>
      </c>
      <c r="I1029" s="3222" t="s">
        <v>24244</v>
      </c>
      <c r="J1029" s="3222"/>
    </row>
    <row r="1030" spans="1:10" ht="15.75" customHeight="1" thickBot="1">
      <c r="A1030" s="3222">
        <v>1023</v>
      </c>
      <c r="B1030" s="3222" t="s">
        <v>24241</v>
      </c>
      <c r="C1030" s="3223" t="s">
        <v>22600</v>
      </c>
      <c r="D1030" s="3222" t="s">
        <v>24234</v>
      </c>
      <c r="E1030" s="3222" t="s">
        <v>1723</v>
      </c>
      <c r="F1030" s="3222" t="s">
        <v>6255</v>
      </c>
      <c r="G1030" s="3222"/>
      <c r="H1030" s="3222" t="str">
        <f t="shared" si="15"/>
        <v>Drawing</v>
      </c>
      <c r="I1030" s="3222" t="s">
        <v>24242</v>
      </c>
      <c r="J1030" s="3222"/>
    </row>
    <row r="1031" spans="1:10" ht="15.75" customHeight="1" thickBot="1">
      <c r="A1031" s="3222">
        <v>1024</v>
      </c>
      <c r="B1031" s="3222" t="s">
        <v>24239</v>
      </c>
      <c r="C1031" s="3223" t="s">
        <v>22599</v>
      </c>
      <c r="D1031" s="3222" t="s">
        <v>23877</v>
      </c>
      <c r="E1031" s="3222" t="s">
        <v>1723</v>
      </c>
      <c r="F1031" s="3222" t="s">
        <v>6255</v>
      </c>
      <c r="G1031" s="3222"/>
      <c r="H1031" s="3222" t="str">
        <f t="shared" si="15"/>
        <v>Drawing</v>
      </c>
      <c r="I1031" s="3222" t="s">
        <v>24240</v>
      </c>
      <c r="J1031" s="3222"/>
    </row>
    <row r="1032" spans="1:10" ht="15.75" customHeight="1" thickBot="1">
      <c r="A1032" s="3222">
        <v>1025</v>
      </c>
      <c r="B1032" s="3222" t="s">
        <v>24237</v>
      </c>
      <c r="C1032" s="3223" t="s">
        <v>22599</v>
      </c>
      <c r="D1032" s="3222" t="s">
        <v>23951</v>
      </c>
      <c r="E1032" s="3222" t="s">
        <v>1723</v>
      </c>
      <c r="F1032" s="3222" t="s">
        <v>6255</v>
      </c>
      <c r="G1032" s="3222"/>
      <c r="H1032" s="3222" t="str">
        <f t="shared" ref="H1032:H1095" si="16">HYPERLINK("\\CAD-PC\1Data\3.Documentation\Isometric DWG MHI\" &amp; I1032 &amp; ".pdf", "Drawing")</f>
        <v>Drawing</v>
      </c>
      <c r="I1032" s="3222" t="s">
        <v>24238</v>
      </c>
      <c r="J1032" s="3222"/>
    </row>
    <row r="1033" spans="1:10" ht="15.75" customHeight="1" thickBot="1">
      <c r="A1033" s="3222">
        <v>1026</v>
      </c>
      <c r="B1033" s="3222" t="s">
        <v>24235</v>
      </c>
      <c r="C1033" s="3223" t="s">
        <v>22599</v>
      </c>
      <c r="D1033" s="3222" t="s">
        <v>24234</v>
      </c>
      <c r="E1033" s="3222" t="s">
        <v>1723</v>
      </c>
      <c r="F1033" s="3222" t="s">
        <v>6255</v>
      </c>
      <c r="G1033" s="3222" t="s">
        <v>22848</v>
      </c>
      <c r="H1033" s="3222" t="str">
        <f t="shared" si="16"/>
        <v>Drawing</v>
      </c>
      <c r="I1033" s="3222" t="s">
        <v>24236</v>
      </c>
      <c r="J1033" s="3222"/>
    </row>
    <row r="1034" spans="1:10" ht="15.75" customHeight="1" thickBot="1">
      <c r="A1034" s="3222">
        <v>1027</v>
      </c>
      <c r="B1034" s="3222" t="s">
        <v>24232</v>
      </c>
      <c r="C1034" s="3223" t="s">
        <v>22599</v>
      </c>
      <c r="D1034" s="3222" t="s">
        <v>21195</v>
      </c>
      <c r="E1034" s="3222"/>
      <c r="F1034" s="3222" t="s">
        <v>22877</v>
      </c>
      <c r="G1034" s="3222"/>
      <c r="H1034" s="3222" t="str">
        <f t="shared" si="16"/>
        <v>Drawing</v>
      </c>
      <c r="I1034" s="3222" t="s">
        <v>24233</v>
      </c>
      <c r="J1034" s="3222"/>
    </row>
    <row r="1035" spans="1:10" ht="15.75" customHeight="1" thickBot="1">
      <c r="A1035" s="3222">
        <v>1028</v>
      </c>
      <c r="B1035" s="3222" t="s">
        <v>24230</v>
      </c>
      <c r="C1035" s="3223" t="s">
        <v>22599</v>
      </c>
      <c r="D1035" s="3222" t="s">
        <v>21195</v>
      </c>
      <c r="E1035" s="3222"/>
      <c r="F1035" s="3222" t="s">
        <v>22877</v>
      </c>
      <c r="G1035" s="3222"/>
      <c r="H1035" s="3222" t="str">
        <f t="shared" si="16"/>
        <v>Drawing</v>
      </c>
      <c r="I1035" s="3222" t="s">
        <v>24231</v>
      </c>
      <c r="J1035" s="3222"/>
    </row>
    <row r="1036" spans="1:10" ht="15.75" customHeight="1" thickBot="1">
      <c r="A1036" s="3222">
        <v>1029</v>
      </c>
      <c r="B1036" s="3222" t="s">
        <v>24228</v>
      </c>
      <c r="C1036" s="3223" t="s">
        <v>22599</v>
      </c>
      <c r="D1036" s="3222" t="s">
        <v>21195</v>
      </c>
      <c r="E1036" s="3222"/>
      <c r="F1036" s="3222" t="s">
        <v>22877</v>
      </c>
      <c r="G1036" s="3222" t="s">
        <v>22848</v>
      </c>
      <c r="H1036" s="3222" t="str">
        <f t="shared" si="16"/>
        <v>Drawing</v>
      </c>
      <c r="I1036" s="3222" t="s">
        <v>24229</v>
      </c>
      <c r="J1036" s="3222"/>
    </row>
    <row r="1037" spans="1:10" ht="15.75" customHeight="1" thickBot="1">
      <c r="A1037" s="3222">
        <v>1030</v>
      </c>
      <c r="B1037" s="3222" t="s">
        <v>24226</v>
      </c>
      <c r="C1037" s="3223" t="s">
        <v>22599</v>
      </c>
      <c r="D1037" s="3222"/>
      <c r="E1037" s="3222"/>
      <c r="F1037" s="3222" t="s">
        <v>22877</v>
      </c>
      <c r="G1037" s="3222"/>
      <c r="H1037" s="3222" t="str">
        <f t="shared" si="16"/>
        <v>Drawing</v>
      </c>
      <c r="I1037" s="3222" t="s">
        <v>24227</v>
      </c>
      <c r="J1037" s="3222"/>
    </row>
    <row r="1038" spans="1:10" ht="15.75" customHeight="1" thickBot="1">
      <c r="A1038" s="3222">
        <v>1031</v>
      </c>
      <c r="B1038" s="3222" t="s">
        <v>24224</v>
      </c>
      <c r="C1038" s="3223" t="s">
        <v>22599</v>
      </c>
      <c r="D1038" s="3222"/>
      <c r="E1038" s="3222"/>
      <c r="F1038" s="3222" t="s">
        <v>22877</v>
      </c>
      <c r="G1038" s="3222"/>
      <c r="H1038" s="3222" t="str">
        <f t="shared" si="16"/>
        <v>Drawing</v>
      </c>
      <c r="I1038" s="3222" t="s">
        <v>24225</v>
      </c>
      <c r="J1038" s="3222"/>
    </row>
    <row r="1039" spans="1:10" ht="15.75" customHeight="1" thickBot="1">
      <c r="A1039" s="3222">
        <v>1032</v>
      </c>
      <c r="B1039" s="3222" t="s">
        <v>24222</v>
      </c>
      <c r="C1039" s="3223" t="s">
        <v>22599</v>
      </c>
      <c r="D1039" s="3222"/>
      <c r="E1039" s="3222"/>
      <c r="F1039" s="3222" t="s">
        <v>22877</v>
      </c>
      <c r="G1039" s="3222" t="s">
        <v>22848</v>
      </c>
      <c r="H1039" s="3222" t="str">
        <f t="shared" si="16"/>
        <v>Drawing</v>
      </c>
      <c r="I1039" s="3222" t="s">
        <v>24223</v>
      </c>
      <c r="J1039" s="3222"/>
    </row>
    <row r="1040" spans="1:10" ht="15.75" customHeight="1" thickBot="1">
      <c r="A1040" s="3222">
        <v>1033</v>
      </c>
      <c r="B1040" s="3222" t="s">
        <v>24194</v>
      </c>
      <c r="C1040" s="3223" t="s">
        <v>22599</v>
      </c>
      <c r="D1040" s="3222" t="s">
        <v>21195</v>
      </c>
      <c r="E1040" s="3222"/>
      <c r="F1040" s="3222" t="s">
        <v>22877</v>
      </c>
      <c r="G1040" s="3222"/>
      <c r="H1040" s="3222" t="str">
        <f t="shared" si="16"/>
        <v>Drawing</v>
      </c>
      <c r="I1040" s="3222" t="s">
        <v>24221</v>
      </c>
      <c r="J1040" s="3222"/>
    </row>
    <row r="1041" spans="1:10" ht="15.75" customHeight="1" thickBot="1">
      <c r="A1041" s="3222">
        <v>1034</v>
      </c>
      <c r="B1041" s="3222" t="s">
        <v>24219</v>
      </c>
      <c r="C1041" s="3223" t="s">
        <v>22599</v>
      </c>
      <c r="D1041" s="3222" t="s">
        <v>21195</v>
      </c>
      <c r="E1041" s="3222"/>
      <c r="F1041" s="3222" t="s">
        <v>22877</v>
      </c>
      <c r="G1041" s="3222"/>
      <c r="H1041" s="3222" t="str">
        <f t="shared" si="16"/>
        <v>Drawing</v>
      </c>
      <c r="I1041" s="3222" t="s">
        <v>24220</v>
      </c>
      <c r="J1041" s="3222"/>
    </row>
    <row r="1042" spans="1:10" ht="15.75" customHeight="1" thickBot="1">
      <c r="A1042" s="3222">
        <v>1035</v>
      </c>
      <c r="B1042" s="3222" t="s">
        <v>24191</v>
      </c>
      <c r="C1042" s="3223" t="s">
        <v>22599</v>
      </c>
      <c r="D1042" s="3222" t="s">
        <v>21195</v>
      </c>
      <c r="E1042" s="3222"/>
      <c r="F1042" s="3222" t="s">
        <v>22877</v>
      </c>
      <c r="G1042" s="3222"/>
      <c r="H1042" s="3222" t="str">
        <f t="shared" si="16"/>
        <v>Drawing</v>
      </c>
      <c r="I1042" s="3222" t="s">
        <v>24218</v>
      </c>
      <c r="J1042" s="3222"/>
    </row>
    <row r="1043" spans="1:10" ht="15.75" customHeight="1" thickBot="1">
      <c r="A1043" s="3222">
        <v>1036</v>
      </c>
      <c r="B1043" s="3222" t="s">
        <v>24216</v>
      </c>
      <c r="C1043" s="3223" t="s">
        <v>22600</v>
      </c>
      <c r="D1043" s="3222" t="s">
        <v>23565</v>
      </c>
      <c r="E1043" s="3222" t="s">
        <v>4660</v>
      </c>
      <c r="F1043" s="3222" t="s">
        <v>6255</v>
      </c>
      <c r="G1043" s="3222"/>
      <c r="H1043" s="3222" t="str">
        <f t="shared" si="16"/>
        <v>Drawing</v>
      </c>
      <c r="I1043" s="3222" t="s">
        <v>24217</v>
      </c>
      <c r="J1043" s="3222"/>
    </row>
    <row r="1044" spans="1:10" ht="15.75" customHeight="1" thickBot="1">
      <c r="A1044" s="3222">
        <v>1037</v>
      </c>
      <c r="B1044" s="3222" t="s">
        <v>24214</v>
      </c>
      <c r="C1044" s="3223" t="s">
        <v>22599</v>
      </c>
      <c r="D1044" s="3222"/>
      <c r="E1044" s="3222"/>
      <c r="F1044" s="3222" t="s">
        <v>22877</v>
      </c>
      <c r="G1044" s="3222"/>
      <c r="H1044" s="3222" t="str">
        <f t="shared" si="16"/>
        <v>Drawing</v>
      </c>
      <c r="I1044" s="3222" t="s">
        <v>24215</v>
      </c>
      <c r="J1044" s="3222"/>
    </row>
    <row r="1045" spans="1:10" ht="15.75" customHeight="1" thickBot="1">
      <c r="A1045" s="3222">
        <v>1038</v>
      </c>
      <c r="B1045" s="3222" t="s">
        <v>24212</v>
      </c>
      <c r="C1045" s="3223" t="s">
        <v>22599</v>
      </c>
      <c r="D1045" s="3222" t="s">
        <v>21195</v>
      </c>
      <c r="E1045" s="3222"/>
      <c r="F1045" s="3222" t="s">
        <v>22877</v>
      </c>
      <c r="G1045" s="3222"/>
      <c r="H1045" s="3222" t="str">
        <f t="shared" si="16"/>
        <v>Drawing</v>
      </c>
      <c r="I1045" s="3222" t="s">
        <v>24213</v>
      </c>
      <c r="J1045" s="3222"/>
    </row>
    <row r="1046" spans="1:10" ht="15.75" customHeight="1" thickBot="1">
      <c r="A1046" s="3222">
        <v>1039</v>
      </c>
      <c r="B1046" s="3222" t="s">
        <v>24210</v>
      </c>
      <c r="C1046" s="3223" t="s">
        <v>22599</v>
      </c>
      <c r="D1046" s="3222" t="s">
        <v>23951</v>
      </c>
      <c r="E1046" s="3222" t="s">
        <v>1723</v>
      </c>
      <c r="F1046" s="3222" t="s">
        <v>6255</v>
      </c>
      <c r="G1046" s="3222"/>
      <c r="H1046" s="3222" t="str">
        <f t="shared" si="16"/>
        <v>Drawing</v>
      </c>
      <c r="I1046" s="3222" t="s">
        <v>24211</v>
      </c>
      <c r="J1046" s="3222"/>
    </row>
    <row r="1047" spans="1:10" ht="15.75" customHeight="1" thickBot="1">
      <c r="A1047" s="3222">
        <v>1040</v>
      </c>
      <c r="B1047" s="3222" t="s">
        <v>24208</v>
      </c>
      <c r="C1047" s="3223" t="s">
        <v>22599</v>
      </c>
      <c r="D1047" s="3222" t="s">
        <v>23877</v>
      </c>
      <c r="E1047" s="3222" t="s">
        <v>1723</v>
      </c>
      <c r="F1047" s="3222" t="s">
        <v>6255</v>
      </c>
      <c r="G1047" s="3222"/>
      <c r="H1047" s="3222" t="str">
        <f t="shared" si="16"/>
        <v>Drawing</v>
      </c>
      <c r="I1047" s="3222" t="s">
        <v>24209</v>
      </c>
      <c r="J1047" s="3222"/>
    </row>
    <row r="1048" spans="1:10" ht="15.75" customHeight="1" thickBot="1">
      <c r="A1048" s="3222">
        <v>1041</v>
      </c>
      <c r="B1048" s="3222" t="s">
        <v>24206</v>
      </c>
      <c r="C1048" s="3223" t="s">
        <v>22599</v>
      </c>
      <c r="D1048" s="3222"/>
      <c r="E1048" s="3222"/>
      <c r="F1048" s="3222" t="s">
        <v>22877</v>
      </c>
      <c r="G1048" s="3222"/>
      <c r="H1048" s="3222" t="str">
        <f t="shared" si="16"/>
        <v>Drawing</v>
      </c>
      <c r="I1048" s="3222" t="s">
        <v>24207</v>
      </c>
      <c r="J1048" s="3222"/>
    </row>
    <row r="1049" spans="1:10" ht="15.75" customHeight="1" thickBot="1">
      <c r="A1049" s="3222">
        <v>1042</v>
      </c>
      <c r="B1049" s="3222" t="s">
        <v>24204</v>
      </c>
      <c r="C1049" s="3223" t="s">
        <v>22599</v>
      </c>
      <c r="D1049" s="3222"/>
      <c r="E1049" s="3222"/>
      <c r="F1049" s="3222" t="s">
        <v>22877</v>
      </c>
      <c r="G1049" s="3222"/>
      <c r="H1049" s="3222" t="str">
        <f t="shared" si="16"/>
        <v>Drawing</v>
      </c>
      <c r="I1049" s="3222" t="s">
        <v>24205</v>
      </c>
      <c r="J1049" s="3222"/>
    </row>
    <row r="1050" spans="1:10" ht="15.75" customHeight="1" thickBot="1">
      <c r="A1050" s="3222">
        <v>1043</v>
      </c>
      <c r="B1050" s="3222" t="s">
        <v>24202</v>
      </c>
      <c r="C1050" s="3223" t="s">
        <v>22599</v>
      </c>
      <c r="D1050" s="3222"/>
      <c r="E1050" s="3222"/>
      <c r="F1050" s="3222" t="s">
        <v>22877</v>
      </c>
      <c r="G1050" s="3222"/>
      <c r="H1050" s="3222" t="str">
        <f t="shared" si="16"/>
        <v>Drawing</v>
      </c>
      <c r="I1050" s="3222" t="s">
        <v>24203</v>
      </c>
      <c r="J1050" s="3222"/>
    </row>
    <row r="1051" spans="1:10" ht="15.75" customHeight="1" thickBot="1">
      <c r="A1051" s="3222">
        <v>1044</v>
      </c>
      <c r="B1051" s="3222" t="s">
        <v>24200</v>
      </c>
      <c r="C1051" s="3223" t="s">
        <v>22599</v>
      </c>
      <c r="D1051" s="3222"/>
      <c r="E1051" s="3222"/>
      <c r="F1051" s="3222" t="s">
        <v>22877</v>
      </c>
      <c r="G1051" s="3222" t="s">
        <v>22848</v>
      </c>
      <c r="H1051" s="3222" t="str">
        <f t="shared" si="16"/>
        <v>Drawing</v>
      </c>
      <c r="I1051" s="3222" t="s">
        <v>24201</v>
      </c>
      <c r="J1051" s="3222"/>
    </row>
    <row r="1052" spans="1:10" ht="15.75" customHeight="1" thickBot="1">
      <c r="A1052" s="3222">
        <v>1045</v>
      </c>
      <c r="B1052" s="3222" t="s">
        <v>24198</v>
      </c>
      <c r="C1052" s="3223" t="s">
        <v>22599</v>
      </c>
      <c r="D1052" s="3222"/>
      <c r="E1052" s="3222"/>
      <c r="F1052" s="3222" t="s">
        <v>22877</v>
      </c>
      <c r="G1052" s="3222"/>
      <c r="H1052" s="3222" t="str">
        <f t="shared" si="16"/>
        <v>Drawing</v>
      </c>
      <c r="I1052" s="3222" t="s">
        <v>24199</v>
      </c>
      <c r="J1052" s="3222"/>
    </row>
    <row r="1053" spans="1:10" ht="15.75" customHeight="1" thickBot="1">
      <c r="A1053" s="3222">
        <v>1046</v>
      </c>
      <c r="B1053" s="3222" t="s">
        <v>24196</v>
      </c>
      <c r="C1053" s="3223" t="s">
        <v>22599</v>
      </c>
      <c r="D1053" s="3222"/>
      <c r="E1053" s="3222"/>
      <c r="F1053" s="3222" t="s">
        <v>22877</v>
      </c>
      <c r="G1053" s="3222"/>
      <c r="H1053" s="3222" t="str">
        <f t="shared" si="16"/>
        <v>Drawing</v>
      </c>
      <c r="I1053" s="3222" t="s">
        <v>24197</v>
      </c>
      <c r="J1053" s="3222"/>
    </row>
    <row r="1054" spans="1:10" ht="15.75" customHeight="1" thickBot="1">
      <c r="A1054" s="3222">
        <v>1047</v>
      </c>
      <c r="B1054" s="3222" t="s">
        <v>24194</v>
      </c>
      <c r="C1054" s="3223" t="s">
        <v>22599</v>
      </c>
      <c r="D1054" s="3222" t="s">
        <v>21195</v>
      </c>
      <c r="E1054" s="3222"/>
      <c r="F1054" s="3222" t="s">
        <v>22877</v>
      </c>
      <c r="G1054" s="3222"/>
      <c r="H1054" s="3222" t="str">
        <f t="shared" si="16"/>
        <v>Drawing</v>
      </c>
      <c r="I1054" s="3222" t="s">
        <v>24195</v>
      </c>
      <c r="J1054" s="3222"/>
    </row>
    <row r="1055" spans="1:10" ht="15.75" customHeight="1" thickBot="1">
      <c r="A1055" s="3222">
        <v>1048</v>
      </c>
      <c r="B1055" s="3222" t="s">
        <v>24191</v>
      </c>
      <c r="C1055" s="3223" t="s">
        <v>22599</v>
      </c>
      <c r="D1055" s="3222" t="s">
        <v>21195</v>
      </c>
      <c r="E1055" s="3222"/>
      <c r="F1055" s="3222" t="s">
        <v>22877</v>
      </c>
      <c r="G1055" s="3222"/>
      <c r="H1055" s="3222" t="str">
        <f t="shared" si="16"/>
        <v>Drawing</v>
      </c>
      <c r="I1055" s="3222" t="s">
        <v>24193</v>
      </c>
      <c r="J1055" s="3222"/>
    </row>
    <row r="1056" spans="1:10" ht="15.75" customHeight="1" thickBot="1">
      <c r="A1056" s="3222">
        <v>1049</v>
      </c>
      <c r="B1056" s="3222" t="s">
        <v>24191</v>
      </c>
      <c r="C1056" s="3223" t="s">
        <v>22599</v>
      </c>
      <c r="D1056" s="3222" t="s">
        <v>21195</v>
      </c>
      <c r="E1056" s="3222"/>
      <c r="F1056" s="3222" t="s">
        <v>22877</v>
      </c>
      <c r="G1056" s="3222"/>
      <c r="H1056" s="3222" t="str">
        <f t="shared" si="16"/>
        <v>Drawing</v>
      </c>
      <c r="I1056" s="3222" t="s">
        <v>24192</v>
      </c>
      <c r="J1056" s="3222"/>
    </row>
    <row r="1057" spans="1:10" ht="15.75" customHeight="1" thickBot="1">
      <c r="A1057" s="3222">
        <v>1050</v>
      </c>
      <c r="B1057" s="3222" t="s">
        <v>24189</v>
      </c>
      <c r="C1057" s="3223" t="s">
        <v>22599</v>
      </c>
      <c r="D1057" s="3222" t="s">
        <v>21195</v>
      </c>
      <c r="E1057" s="3222"/>
      <c r="F1057" s="3222" t="s">
        <v>22877</v>
      </c>
      <c r="G1057" s="3222"/>
      <c r="H1057" s="3222" t="str">
        <f t="shared" si="16"/>
        <v>Drawing</v>
      </c>
      <c r="I1057" s="3222" t="s">
        <v>24190</v>
      </c>
      <c r="J1057" s="3222"/>
    </row>
    <row r="1058" spans="1:10" ht="15.75" customHeight="1" thickBot="1">
      <c r="A1058" s="3222">
        <v>1051</v>
      </c>
      <c r="B1058" s="3222" t="s">
        <v>24187</v>
      </c>
      <c r="C1058" s="3223" t="s">
        <v>22599</v>
      </c>
      <c r="D1058" s="3222"/>
      <c r="E1058" s="3222"/>
      <c r="F1058" s="3222" t="s">
        <v>22877</v>
      </c>
      <c r="G1058" s="3222"/>
      <c r="H1058" s="3222" t="str">
        <f t="shared" si="16"/>
        <v>Drawing</v>
      </c>
      <c r="I1058" s="3222" t="s">
        <v>24188</v>
      </c>
      <c r="J1058" s="3222"/>
    </row>
    <row r="1059" spans="1:10" ht="15.75" customHeight="1" thickBot="1">
      <c r="A1059" s="3222">
        <v>1052</v>
      </c>
      <c r="B1059" s="3222" t="s">
        <v>24185</v>
      </c>
      <c r="C1059" s="3223" t="s">
        <v>22599</v>
      </c>
      <c r="D1059" s="3222"/>
      <c r="E1059" s="3222"/>
      <c r="F1059" s="3222" t="s">
        <v>22877</v>
      </c>
      <c r="G1059" s="3222"/>
      <c r="H1059" s="3222" t="str">
        <f t="shared" si="16"/>
        <v>Drawing</v>
      </c>
      <c r="I1059" s="3222" t="s">
        <v>24186</v>
      </c>
      <c r="J1059" s="3222"/>
    </row>
    <row r="1060" spans="1:10" ht="15.75" customHeight="1" thickBot="1">
      <c r="A1060" s="3222">
        <v>1053</v>
      </c>
      <c r="B1060" s="3222" t="s">
        <v>24183</v>
      </c>
      <c r="C1060" s="3223" t="s">
        <v>22599</v>
      </c>
      <c r="D1060" s="3222"/>
      <c r="E1060" s="3222"/>
      <c r="F1060" s="3222" t="s">
        <v>22877</v>
      </c>
      <c r="G1060" s="3222"/>
      <c r="H1060" s="3222" t="str">
        <f t="shared" si="16"/>
        <v>Drawing</v>
      </c>
      <c r="I1060" s="3222" t="s">
        <v>24184</v>
      </c>
      <c r="J1060" s="3222"/>
    </row>
    <row r="1061" spans="1:10" ht="15.75" customHeight="1" thickBot="1">
      <c r="A1061" s="3222">
        <v>1054</v>
      </c>
      <c r="B1061" s="3222" t="s">
        <v>24181</v>
      </c>
      <c r="C1061" s="3223" t="s">
        <v>22599</v>
      </c>
      <c r="D1061" s="3222"/>
      <c r="E1061" s="3222"/>
      <c r="F1061" s="3222" t="s">
        <v>22877</v>
      </c>
      <c r="G1061" s="3222"/>
      <c r="H1061" s="3222" t="str">
        <f t="shared" si="16"/>
        <v>Drawing</v>
      </c>
      <c r="I1061" s="3222" t="s">
        <v>24182</v>
      </c>
      <c r="J1061" s="3222"/>
    </row>
    <row r="1062" spans="1:10" ht="15.75" customHeight="1" thickBot="1">
      <c r="A1062" s="3222">
        <v>1055</v>
      </c>
      <c r="B1062" s="3222" t="s">
        <v>24179</v>
      </c>
      <c r="C1062" s="3223" t="s">
        <v>22599</v>
      </c>
      <c r="D1062" s="3222"/>
      <c r="E1062" s="3222"/>
      <c r="F1062" s="3222" t="s">
        <v>22877</v>
      </c>
      <c r="G1062" s="3222"/>
      <c r="H1062" s="3222" t="str">
        <f t="shared" si="16"/>
        <v>Drawing</v>
      </c>
      <c r="I1062" s="3222" t="s">
        <v>24180</v>
      </c>
      <c r="J1062" s="3222"/>
    </row>
    <row r="1063" spans="1:10" ht="15.75" customHeight="1" thickBot="1">
      <c r="A1063" s="3222">
        <v>1056</v>
      </c>
      <c r="B1063" s="3222" t="s">
        <v>24177</v>
      </c>
      <c r="C1063" s="3223" t="s">
        <v>22599</v>
      </c>
      <c r="D1063" s="3222"/>
      <c r="E1063" s="3222"/>
      <c r="F1063" s="3222" t="s">
        <v>22877</v>
      </c>
      <c r="G1063" s="3222"/>
      <c r="H1063" s="3222" t="str">
        <f t="shared" si="16"/>
        <v>Drawing</v>
      </c>
      <c r="I1063" s="3222" t="s">
        <v>24178</v>
      </c>
      <c r="J1063" s="3222"/>
    </row>
    <row r="1064" spans="1:10" ht="15.75" customHeight="1" thickBot="1">
      <c r="A1064" s="3222">
        <v>1057</v>
      </c>
      <c r="B1064" s="3222" t="s">
        <v>24175</v>
      </c>
      <c r="C1064" s="3223" t="s">
        <v>22599</v>
      </c>
      <c r="D1064" s="3222"/>
      <c r="E1064" s="3222"/>
      <c r="F1064" s="3222" t="s">
        <v>22877</v>
      </c>
      <c r="G1064" s="3222"/>
      <c r="H1064" s="3222" t="str">
        <f t="shared" si="16"/>
        <v>Drawing</v>
      </c>
      <c r="I1064" s="3222" t="s">
        <v>24176</v>
      </c>
      <c r="J1064" s="3222"/>
    </row>
    <row r="1065" spans="1:10" ht="15.75" customHeight="1" thickBot="1">
      <c r="A1065" s="3222">
        <v>1058</v>
      </c>
      <c r="B1065" s="3222" t="s">
        <v>24173</v>
      </c>
      <c r="C1065" s="3223" t="s">
        <v>22599</v>
      </c>
      <c r="D1065" s="3222"/>
      <c r="E1065" s="3222"/>
      <c r="F1065" s="3222" t="s">
        <v>22877</v>
      </c>
      <c r="G1065" s="3222"/>
      <c r="H1065" s="3222" t="str">
        <f t="shared" si="16"/>
        <v>Drawing</v>
      </c>
      <c r="I1065" s="3222" t="s">
        <v>24174</v>
      </c>
      <c r="J1065" s="3222"/>
    </row>
    <row r="1066" spans="1:10" ht="15.75" customHeight="1" thickBot="1">
      <c r="A1066" s="3222">
        <v>1059</v>
      </c>
      <c r="B1066" s="3222" t="s">
        <v>24171</v>
      </c>
      <c r="C1066" s="3223" t="s">
        <v>22599</v>
      </c>
      <c r="D1066" s="3222"/>
      <c r="E1066" s="3222"/>
      <c r="F1066" s="3222" t="s">
        <v>22877</v>
      </c>
      <c r="G1066" s="3222"/>
      <c r="H1066" s="3222" t="str">
        <f t="shared" si="16"/>
        <v>Drawing</v>
      </c>
      <c r="I1066" s="3222" t="s">
        <v>24172</v>
      </c>
      <c r="J1066" s="3222"/>
    </row>
    <row r="1067" spans="1:10" ht="15.75" customHeight="1" thickBot="1">
      <c r="A1067" s="3222">
        <v>1060</v>
      </c>
      <c r="B1067" s="3222" t="s">
        <v>24169</v>
      </c>
      <c r="C1067" s="3223" t="s">
        <v>22599</v>
      </c>
      <c r="D1067" s="3222" t="s">
        <v>23565</v>
      </c>
      <c r="E1067" s="3222" t="s">
        <v>4660</v>
      </c>
      <c r="F1067" s="3222" t="s">
        <v>6255</v>
      </c>
      <c r="G1067" s="3222"/>
      <c r="H1067" s="3222" t="str">
        <f t="shared" si="16"/>
        <v>Drawing</v>
      </c>
      <c r="I1067" s="3222" t="s">
        <v>24170</v>
      </c>
      <c r="J1067" s="3222"/>
    </row>
    <row r="1068" spans="1:10" ht="15.75" customHeight="1" thickBot="1">
      <c r="A1068" s="3222">
        <v>1061</v>
      </c>
      <c r="B1068" s="3222" t="s">
        <v>24167</v>
      </c>
      <c r="C1068" s="3223" t="s">
        <v>22599</v>
      </c>
      <c r="D1068" s="3222" t="s">
        <v>23951</v>
      </c>
      <c r="E1068" s="3222" t="s">
        <v>1723</v>
      </c>
      <c r="F1068" s="3222" t="s">
        <v>6255</v>
      </c>
      <c r="G1068" s="3222"/>
      <c r="H1068" s="3222" t="str">
        <f t="shared" si="16"/>
        <v>Drawing</v>
      </c>
      <c r="I1068" s="3222" t="s">
        <v>24168</v>
      </c>
      <c r="J1068" s="3222"/>
    </row>
    <row r="1069" spans="1:10" ht="15.75" customHeight="1" thickBot="1">
      <c r="A1069" s="3222">
        <v>1062</v>
      </c>
      <c r="B1069" s="3222" t="s">
        <v>24165</v>
      </c>
      <c r="C1069" s="3223" t="s">
        <v>22600</v>
      </c>
      <c r="D1069" s="3222" t="s">
        <v>23565</v>
      </c>
      <c r="E1069" s="3222" t="s">
        <v>4660</v>
      </c>
      <c r="F1069" s="3222" t="s">
        <v>6255</v>
      </c>
      <c r="G1069" s="3222"/>
      <c r="H1069" s="3222" t="str">
        <f t="shared" si="16"/>
        <v>Drawing</v>
      </c>
      <c r="I1069" s="3222" t="s">
        <v>24166</v>
      </c>
      <c r="J1069" s="3222"/>
    </row>
    <row r="1070" spans="1:10" ht="15.75" customHeight="1" thickBot="1">
      <c r="A1070" s="3222">
        <v>1063</v>
      </c>
      <c r="B1070" s="3222" t="s">
        <v>24163</v>
      </c>
      <c r="C1070" s="3223" t="s">
        <v>22599</v>
      </c>
      <c r="D1070" s="3222" t="s">
        <v>24162</v>
      </c>
      <c r="E1070" s="3222" t="s">
        <v>24032</v>
      </c>
      <c r="F1070" s="3222" t="s">
        <v>6255</v>
      </c>
      <c r="G1070" s="3222"/>
      <c r="H1070" s="3222" t="str">
        <f t="shared" si="16"/>
        <v>Drawing</v>
      </c>
      <c r="I1070" s="3222" t="s">
        <v>24164</v>
      </c>
      <c r="J1070" s="3222"/>
    </row>
    <row r="1071" spans="1:10" ht="15.75" customHeight="1" thickBot="1">
      <c r="A1071" s="3222">
        <v>1064</v>
      </c>
      <c r="B1071" s="3222" t="s">
        <v>24160</v>
      </c>
      <c r="C1071" s="3223" t="s">
        <v>22596</v>
      </c>
      <c r="D1071" s="3222" t="s">
        <v>21195</v>
      </c>
      <c r="E1071" s="3222"/>
      <c r="F1071" s="3222" t="s">
        <v>6255</v>
      </c>
      <c r="G1071" s="3222"/>
      <c r="H1071" s="3222" t="str">
        <f t="shared" si="16"/>
        <v>Drawing</v>
      </c>
      <c r="I1071" s="3222" t="s">
        <v>24161</v>
      </c>
      <c r="J1071" s="3222"/>
    </row>
    <row r="1072" spans="1:10" ht="15.75" customHeight="1" thickBot="1">
      <c r="A1072" s="3222">
        <v>1065</v>
      </c>
      <c r="B1072" s="3222" t="s">
        <v>24158</v>
      </c>
      <c r="C1072" s="3223" t="s">
        <v>22599</v>
      </c>
      <c r="D1072" s="3222" t="s">
        <v>21195</v>
      </c>
      <c r="E1072" s="3222"/>
      <c r="F1072" s="3222" t="s">
        <v>22877</v>
      </c>
      <c r="G1072" s="3222" t="s">
        <v>22848</v>
      </c>
      <c r="H1072" s="3222" t="str">
        <f t="shared" si="16"/>
        <v>Drawing</v>
      </c>
      <c r="I1072" s="3222" t="s">
        <v>24159</v>
      </c>
      <c r="J1072" s="3222"/>
    </row>
    <row r="1073" spans="1:10" ht="15.75" customHeight="1" thickBot="1">
      <c r="A1073" s="3222">
        <v>1066</v>
      </c>
      <c r="B1073" s="3222" t="s">
        <v>24156</v>
      </c>
      <c r="C1073" s="3223" t="s">
        <v>22599</v>
      </c>
      <c r="D1073" s="3222" t="s">
        <v>23574</v>
      </c>
      <c r="E1073" s="3222" t="s">
        <v>3336</v>
      </c>
      <c r="F1073" s="3222" t="s">
        <v>6255</v>
      </c>
      <c r="G1073" s="3222" t="s">
        <v>22848</v>
      </c>
      <c r="H1073" s="3222" t="str">
        <f t="shared" si="16"/>
        <v>Drawing</v>
      </c>
      <c r="I1073" s="3222" t="s">
        <v>24157</v>
      </c>
      <c r="J1073" s="3222"/>
    </row>
    <row r="1074" spans="1:10" ht="15.75" customHeight="1" thickBot="1">
      <c r="A1074" s="3222">
        <v>1067</v>
      </c>
      <c r="B1074" s="3222" t="s">
        <v>24154</v>
      </c>
      <c r="C1074" s="3223" t="s">
        <v>22599</v>
      </c>
      <c r="D1074" s="3222" t="s">
        <v>21195</v>
      </c>
      <c r="E1074" s="3222"/>
      <c r="F1074" s="3222" t="s">
        <v>22877</v>
      </c>
      <c r="G1074" s="3222" t="s">
        <v>23041</v>
      </c>
      <c r="H1074" s="3222" t="str">
        <f t="shared" si="16"/>
        <v>Drawing</v>
      </c>
      <c r="I1074" s="3222" t="s">
        <v>24155</v>
      </c>
      <c r="J1074" s="3222"/>
    </row>
    <row r="1075" spans="1:10" ht="15.75" customHeight="1" thickBot="1">
      <c r="A1075" s="3222">
        <v>1068</v>
      </c>
      <c r="B1075" s="3222" t="s">
        <v>24152</v>
      </c>
      <c r="C1075" s="3223" t="s">
        <v>22599</v>
      </c>
      <c r="D1075" s="3222" t="s">
        <v>21195</v>
      </c>
      <c r="E1075" s="3222"/>
      <c r="F1075" s="3222" t="s">
        <v>22877</v>
      </c>
      <c r="G1075" s="3222"/>
      <c r="H1075" s="3222" t="str">
        <f t="shared" si="16"/>
        <v>Drawing</v>
      </c>
      <c r="I1075" s="3222" t="s">
        <v>24153</v>
      </c>
      <c r="J1075" s="3222"/>
    </row>
    <row r="1076" spans="1:10" ht="15.75" customHeight="1" thickBot="1">
      <c r="A1076" s="3222">
        <v>1069</v>
      </c>
      <c r="B1076" s="3222" t="s">
        <v>24150</v>
      </c>
      <c r="C1076" s="3223" t="s">
        <v>22596</v>
      </c>
      <c r="D1076" s="3222" t="s">
        <v>21195</v>
      </c>
      <c r="E1076" s="3222"/>
      <c r="F1076" s="3222" t="s">
        <v>22877</v>
      </c>
      <c r="G1076" s="3222"/>
      <c r="H1076" s="3222" t="str">
        <f t="shared" si="16"/>
        <v>Drawing</v>
      </c>
      <c r="I1076" s="3222" t="s">
        <v>24151</v>
      </c>
      <c r="J1076" s="3222"/>
    </row>
    <row r="1077" spans="1:10" ht="15.75" customHeight="1" thickBot="1">
      <c r="A1077" s="3222">
        <v>1070</v>
      </c>
      <c r="B1077" s="3222" t="s">
        <v>24148</v>
      </c>
      <c r="C1077" s="3223" t="s">
        <v>22599</v>
      </c>
      <c r="D1077" s="3222" t="s">
        <v>21195</v>
      </c>
      <c r="E1077" s="3222"/>
      <c r="F1077" s="3222" t="s">
        <v>22877</v>
      </c>
      <c r="G1077" s="3222" t="s">
        <v>24076</v>
      </c>
      <c r="H1077" s="3222" t="str">
        <f t="shared" si="16"/>
        <v>Drawing</v>
      </c>
      <c r="I1077" s="3222" t="s">
        <v>24149</v>
      </c>
      <c r="J1077" s="3222"/>
    </row>
    <row r="1078" spans="1:10" ht="15.75" customHeight="1" thickBot="1">
      <c r="A1078" s="3222">
        <v>1071</v>
      </c>
      <c r="B1078" s="3222" t="s">
        <v>24146</v>
      </c>
      <c r="C1078" s="3223" t="s">
        <v>22599</v>
      </c>
      <c r="D1078" s="3222" t="s">
        <v>21195</v>
      </c>
      <c r="E1078" s="3222"/>
      <c r="F1078" s="3222" t="s">
        <v>22877</v>
      </c>
      <c r="G1078" s="3222"/>
      <c r="H1078" s="3222" t="str">
        <f t="shared" si="16"/>
        <v>Drawing</v>
      </c>
      <c r="I1078" s="3222" t="s">
        <v>24147</v>
      </c>
      <c r="J1078" s="3222"/>
    </row>
    <row r="1079" spans="1:10" ht="15.75" customHeight="1" thickBot="1">
      <c r="A1079" s="3222">
        <v>1072</v>
      </c>
      <c r="B1079" s="3222" t="s">
        <v>24144</v>
      </c>
      <c r="C1079" s="3223" t="s">
        <v>22599</v>
      </c>
      <c r="D1079" s="3222" t="s">
        <v>21195</v>
      </c>
      <c r="E1079" s="3222"/>
      <c r="F1079" s="3222" t="s">
        <v>22877</v>
      </c>
      <c r="G1079" s="3222"/>
      <c r="H1079" s="3222" t="str">
        <f t="shared" si="16"/>
        <v>Drawing</v>
      </c>
      <c r="I1079" s="3222" t="s">
        <v>24145</v>
      </c>
      <c r="J1079" s="3222"/>
    </row>
    <row r="1080" spans="1:10" ht="15.75" customHeight="1" thickBot="1">
      <c r="A1080" s="3222">
        <v>1073</v>
      </c>
      <c r="B1080" s="3222" t="s">
        <v>24142</v>
      </c>
      <c r="C1080" s="3223" t="s">
        <v>971</v>
      </c>
      <c r="D1080" s="3222" t="s">
        <v>21195</v>
      </c>
      <c r="E1080" s="3222"/>
      <c r="F1080" s="3222" t="s">
        <v>22877</v>
      </c>
      <c r="G1080" s="3222" t="s">
        <v>22848</v>
      </c>
      <c r="H1080" s="3222" t="str">
        <f t="shared" si="16"/>
        <v>Drawing</v>
      </c>
      <c r="I1080" s="3222" t="s">
        <v>24143</v>
      </c>
      <c r="J1080" s="3222"/>
    </row>
    <row r="1081" spans="1:10" ht="15.75" customHeight="1" thickBot="1">
      <c r="A1081" s="3222">
        <v>1074</v>
      </c>
      <c r="B1081" s="3222" t="s">
        <v>24140</v>
      </c>
      <c r="C1081" s="3223" t="s">
        <v>971</v>
      </c>
      <c r="D1081" s="3222" t="s">
        <v>21195</v>
      </c>
      <c r="E1081" s="3222"/>
      <c r="F1081" s="3222" t="s">
        <v>6255</v>
      </c>
      <c r="G1081" s="3222"/>
      <c r="H1081" s="3222" t="str">
        <f t="shared" si="16"/>
        <v>Drawing</v>
      </c>
      <c r="I1081" s="3222" t="s">
        <v>24141</v>
      </c>
      <c r="J1081" s="3222"/>
    </row>
    <row r="1082" spans="1:10" ht="15.75" customHeight="1" thickBot="1">
      <c r="A1082" s="3222">
        <v>1075</v>
      </c>
      <c r="B1082" s="3222" t="s">
        <v>24138</v>
      </c>
      <c r="C1082" s="3223" t="s">
        <v>22599</v>
      </c>
      <c r="D1082" s="3222" t="s">
        <v>21195</v>
      </c>
      <c r="E1082" s="3222"/>
      <c r="F1082" s="3222" t="s">
        <v>22877</v>
      </c>
      <c r="G1082" s="3222"/>
      <c r="H1082" s="3222" t="str">
        <f t="shared" si="16"/>
        <v>Drawing</v>
      </c>
      <c r="I1082" s="3222" t="s">
        <v>24139</v>
      </c>
      <c r="J1082" s="3222"/>
    </row>
    <row r="1083" spans="1:10" ht="15.75" customHeight="1" thickBot="1">
      <c r="A1083" s="3222">
        <v>1076</v>
      </c>
      <c r="B1083" s="3222" t="s">
        <v>24136</v>
      </c>
      <c r="C1083" s="3223" t="s">
        <v>22599</v>
      </c>
      <c r="D1083" s="3222" t="s">
        <v>23877</v>
      </c>
      <c r="E1083" s="3222" t="s">
        <v>1723</v>
      </c>
      <c r="F1083" s="3222" t="s">
        <v>6255</v>
      </c>
      <c r="G1083" s="3222"/>
      <c r="H1083" s="3222" t="str">
        <f t="shared" si="16"/>
        <v>Drawing</v>
      </c>
      <c r="I1083" s="3222" t="s">
        <v>24137</v>
      </c>
      <c r="J1083" s="3222"/>
    </row>
    <row r="1084" spans="1:10" ht="15.75" customHeight="1" thickBot="1">
      <c r="A1084" s="3222">
        <v>1077</v>
      </c>
      <c r="B1084" s="3222" t="s">
        <v>24134</v>
      </c>
      <c r="C1084" s="3223" t="s">
        <v>22596</v>
      </c>
      <c r="D1084" s="3222" t="s">
        <v>21195</v>
      </c>
      <c r="E1084" s="3222"/>
      <c r="F1084" s="3222" t="s">
        <v>6255</v>
      </c>
      <c r="G1084" s="3222"/>
      <c r="H1084" s="3222" t="str">
        <f t="shared" si="16"/>
        <v>Drawing</v>
      </c>
      <c r="I1084" s="3222" t="s">
        <v>24135</v>
      </c>
      <c r="J1084" s="3222"/>
    </row>
    <row r="1085" spans="1:10" ht="15.75" customHeight="1" thickBot="1">
      <c r="A1085" s="3222">
        <v>1078</v>
      </c>
      <c r="B1085" s="3222" t="s">
        <v>24132</v>
      </c>
      <c r="C1085" s="3223" t="s">
        <v>22599</v>
      </c>
      <c r="D1085" s="3222" t="s">
        <v>24131</v>
      </c>
      <c r="E1085" s="3222" t="s">
        <v>24130</v>
      </c>
      <c r="F1085" s="3222" t="s">
        <v>22877</v>
      </c>
      <c r="G1085" s="3222"/>
      <c r="H1085" s="3222" t="str">
        <f t="shared" si="16"/>
        <v>Drawing</v>
      </c>
      <c r="I1085" s="3222" t="s">
        <v>24133</v>
      </c>
      <c r="J1085" s="3222"/>
    </row>
    <row r="1086" spans="1:10" ht="15.75" customHeight="1" thickBot="1">
      <c r="A1086" s="3222">
        <v>1079</v>
      </c>
      <c r="B1086" s="3222" t="s">
        <v>24128</v>
      </c>
      <c r="C1086" s="3223" t="s">
        <v>22599</v>
      </c>
      <c r="D1086" s="3222" t="s">
        <v>23801</v>
      </c>
      <c r="E1086" s="3222" t="s">
        <v>4660</v>
      </c>
      <c r="F1086" s="3222" t="s">
        <v>6255</v>
      </c>
      <c r="G1086" s="3222"/>
      <c r="H1086" s="3222" t="str">
        <f t="shared" si="16"/>
        <v>Drawing</v>
      </c>
      <c r="I1086" s="3222" t="s">
        <v>24129</v>
      </c>
      <c r="J1086" s="3222"/>
    </row>
    <row r="1087" spans="1:10" ht="15.75" customHeight="1" thickBot="1">
      <c r="A1087" s="3222">
        <v>1080</v>
      </c>
      <c r="B1087" s="3222" t="s">
        <v>24126</v>
      </c>
      <c r="C1087" s="3223" t="s">
        <v>22599</v>
      </c>
      <c r="D1087" s="3222" t="s">
        <v>21195</v>
      </c>
      <c r="E1087" s="3222"/>
      <c r="F1087" s="3222" t="s">
        <v>22877</v>
      </c>
      <c r="G1087" s="3222"/>
      <c r="H1087" s="3222" t="str">
        <f t="shared" si="16"/>
        <v>Drawing</v>
      </c>
      <c r="I1087" s="3222" t="s">
        <v>24127</v>
      </c>
      <c r="J1087" s="3222"/>
    </row>
    <row r="1088" spans="1:10" ht="15.75" customHeight="1" thickBot="1">
      <c r="A1088" s="3222">
        <v>1081</v>
      </c>
      <c r="B1088" s="3222" t="s">
        <v>24124</v>
      </c>
      <c r="C1088" s="3223" t="s">
        <v>22596</v>
      </c>
      <c r="D1088" s="3222" t="s">
        <v>23565</v>
      </c>
      <c r="E1088" s="3222" t="s">
        <v>4660</v>
      </c>
      <c r="F1088" s="3222" t="s">
        <v>6255</v>
      </c>
      <c r="G1088" s="3222"/>
      <c r="H1088" s="3222" t="str">
        <f t="shared" si="16"/>
        <v>Drawing</v>
      </c>
      <c r="I1088" s="3222" t="s">
        <v>24125</v>
      </c>
      <c r="J1088" s="3222"/>
    </row>
    <row r="1089" spans="1:10" ht="15.75" customHeight="1" thickBot="1">
      <c r="A1089" s="3222">
        <v>1082</v>
      </c>
      <c r="B1089" s="3222" t="s">
        <v>24122</v>
      </c>
      <c r="C1089" s="3223" t="s">
        <v>971</v>
      </c>
      <c r="D1089" s="3222" t="s">
        <v>23565</v>
      </c>
      <c r="E1089" s="3222" t="s">
        <v>4660</v>
      </c>
      <c r="F1089" s="3222" t="s">
        <v>6255</v>
      </c>
      <c r="G1089" s="3222"/>
      <c r="H1089" s="3222" t="str">
        <f t="shared" si="16"/>
        <v>Drawing</v>
      </c>
      <c r="I1089" s="3222" t="s">
        <v>24123</v>
      </c>
      <c r="J1089" s="3222"/>
    </row>
    <row r="1090" spans="1:10" ht="15.75" customHeight="1" thickBot="1">
      <c r="A1090" s="3222">
        <v>1083</v>
      </c>
      <c r="B1090" s="3222" t="s">
        <v>24120</v>
      </c>
      <c r="C1090" s="3223" t="s">
        <v>22596</v>
      </c>
      <c r="D1090" s="3222" t="s">
        <v>5201</v>
      </c>
      <c r="E1090" s="3222" t="s">
        <v>1723</v>
      </c>
      <c r="F1090" s="3222" t="s">
        <v>6255</v>
      </c>
      <c r="G1090" s="3222" t="s">
        <v>22848</v>
      </c>
      <c r="H1090" s="3222" t="str">
        <f t="shared" si="16"/>
        <v>Drawing</v>
      </c>
      <c r="I1090" s="3222" t="s">
        <v>24121</v>
      </c>
      <c r="J1090" s="3222"/>
    </row>
    <row r="1091" spans="1:10" ht="15.75" customHeight="1" thickBot="1">
      <c r="A1091" s="3222">
        <v>1084</v>
      </c>
      <c r="B1091" s="3222" t="s">
        <v>24118</v>
      </c>
      <c r="C1091" s="3223" t="s">
        <v>971</v>
      </c>
      <c r="D1091" s="3222" t="s">
        <v>24117</v>
      </c>
      <c r="E1091" s="3222" t="s">
        <v>4660</v>
      </c>
      <c r="F1091" s="3222" t="s">
        <v>6255</v>
      </c>
      <c r="G1091" s="3222"/>
      <c r="H1091" s="3222" t="str">
        <f t="shared" si="16"/>
        <v>Drawing</v>
      </c>
      <c r="I1091" s="3222" t="s">
        <v>24119</v>
      </c>
      <c r="J1091" s="3222"/>
    </row>
    <row r="1092" spans="1:10" ht="15.75" customHeight="1" thickBot="1">
      <c r="A1092" s="3222">
        <v>1085</v>
      </c>
      <c r="B1092" s="3222" t="s">
        <v>24115</v>
      </c>
      <c r="C1092" s="3223" t="s">
        <v>22599</v>
      </c>
      <c r="D1092" s="3222" t="s">
        <v>23951</v>
      </c>
      <c r="E1092" s="3222" t="s">
        <v>1723</v>
      </c>
      <c r="F1092" s="3222" t="s">
        <v>6255</v>
      </c>
      <c r="G1092" s="3222"/>
      <c r="H1092" s="3222" t="str">
        <f t="shared" si="16"/>
        <v>Drawing</v>
      </c>
      <c r="I1092" s="3222" t="s">
        <v>24116</v>
      </c>
      <c r="J1092" s="3222"/>
    </row>
    <row r="1093" spans="1:10" ht="15.75" customHeight="1" thickBot="1">
      <c r="A1093" s="3222">
        <v>1086</v>
      </c>
      <c r="B1093" s="3222" t="s">
        <v>24113</v>
      </c>
      <c r="C1093" s="3223" t="s">
        <v>22600</v>
      </c>
      <c r="D1093" s="3222" t="s">
        <v>23951</v>
      </c>
      <c r="E1093" s="3222" t="s">
        <v>1723</v>
      </c>
      <c r="F1093" s="3222" t="s">
        <v>6255</v>
      </c>
      <c r="G1093" s="3222"/>
      <c r="H1093" s="3222" t="str">
        <f t="shared" si="16"/>
        <v>Drawing</v>
      </c>
      <c r="I1093" s="3222" t="s">
        <v>24114</v>
      </c>
      <c r="J1093" s="3222"/>
    </row>
    <row r="1094" spans="1:10" ht="15.75" customHeight="1" thickBot="1">
      <c r="A1094" s="3222">
        <v>1087</v>
      </c>
      <c r="B1094" s="3222" t="s">
        <v>24111</v>
      </c>
      <c r="C1094" s="3223" t="s">
        <v>22599</v>
      </c>
      <c r="D1094" s="3222" t="s">
        <v>23951</v>
      </c>
      <c r="E1094" s="3222" t="s">
        <v>1723</v>
      </c>
      <c r="F1094" s="3222" t="s">
        <v>6255</v>
      </c>
      <c r="G1094" s="3222"/>
      <c r="H1094" s="3222" t="str">
        <f t="shared" si="16"/>
        <v>Drawing</v>
      </c>
      <c r="I1094" s="3222" t="s">
        <v>24112</v>
      </c>
      <c r="J1094" s="3222"/>
    </row>
    <row r="1095" spans="1:10" ht="15.75" customHeight="1" thickBot="1">
      <c r="A1095" s="3222">
        <v>1088</v>
      </c>
      <c r="B1095" s="3222" t="s">
        <v>24109</v>
      </c>
      <c r="C1095" s="3223" t="s">
        <v>22599</v>
      </c>
      <c r="D1095" s="3222" t="s">
        <v>23951</v>
      </c>
      <c r="E1095" s="3222" t="s">
        <v>1723</v>
      </c>
      <c r="F1095" s="3222" t="s">
        <v>6255</v>
      </c>
      <c r="G1095" s="3222"/>
      <c r="H1095" s="3222" t="str">
        <f t="shared" si="16"/>
        <v>Drawing</v>
      </c>
      <c r="I1095" s="3222" t="s">
        <v>24110</v>
      </c>
      <c r="J1095" s="3222"/>
    </row>
    <row r="1096" spans="1:10" ht="15.75" customHeight="1" thickBot="1">
      <c r="A1096" s="3222">
        <v>1089</v>
      </c>
      <c r="B1096" s="3222" t="s">
        <v>24107</v>
      </c>
      <c r="C1096" s="3223" t="s">
        <v>22596</v>
      </c>
      <c r="D1096" s="3222" t="s">
        <v>23565</v>
      </c>
      <c r="E1096" s="3222" t="s">
        <v>4660</v>
      </c>
      <c r="F1096" s="3222" t="s">
        <v>6255</v>
      </c>
      <c r="G1096" s="3222"/>
      <c r="H1096" s="3222" t="str">
        <f t="shared" ref="H1096:H1159" si="17">HYPERLINK("\\CAD-PC\1Data\3.Documentation\Isometric DWG MHI\" &amp; I1096 &amp; ".pdf", "Drawing")</f>
        <v>Drawing</v>
      </c>
      <c r="I1096" s="3222" t="s">
        <v>24108</v>
      </c>
      <c r="J1096" s="3222"/>
    </row>
    <row r="1097" spans="1:10" ht="15.75" customHeight="1" thickBot="1">
      <c r="A1097" s="3222">
        <v>1090</v>
      </c>
      <c r="B1097" s="3222" t="s">
        <v>24105</v>
      </c>
      <c r="C1097" s="3223" t="s">
        <v>22599</v>
      </c>
      <c r="D1097" s="3222" t="s">
        <v>23565</v>
      </c>
      <c r="E1097" s="3222" t="s">
        <v>4660</v>
      </c>
      <c r="F1097" s="3222" t="s">
        <v>6255</v>
      </c>
      <c r="G1097" s="3222"/>
      <c r="H1097" s="3222" t="str">
        <f t="shared" si="17"/>
        <v>Drawing</v>
      </c>
      <c r="I1097" s="3222" t="s">
        <v>24106</v>
      </c>
      <c r="J1097" s="3222"/>
    </row>
    <row r="1098" spans="1:10" ht="15.75" customHeight="1" thickBot="1">
      <c r="A1098" s="3222">
        <v>1091</v>
      </c>
      <c r="B1098" s="3222" t="s">
        <v>24103</v>
      </c>
      <c r="C1098" s="3223" t="s">
        <v>22599</v>
      </c>
      <c r="D1098" s="3222" t="s">
        <v>21195</v>
      </c>
      <c r="E1098" s="3222"/>
      <c r="F1098" s="3222" t="s">
        <v>22877</v>
      </c>
      <c r="G1098" s="3222"/>
      <c r="H1098" s="3222" t="str">
        <f t="shared" si="17"/>
        <v>Drawing</v>
      </c>
      <c r="I1098" s="3222" t="s">
        <v>24104</v>
      </c>
      <c r="J1098" s="3222"/>
    </row>
    <row r="1099" spans="1:10" ht="15.75" customHeight="1" thickBot="1">
      <c r="A1099" s="3222">
        <v>1092</v>
      </c>
      <c r="B1099" s="3222" t="s">
        <v>24101</v>
      </c>
      <c r="C1099" s="3223" t="s">
        <v>22599</v>
      </c>
      <c r="D1099" s="3222" t="s">
        <v>21195</v>
      </c>
      <c r="E1099" s="3222"/>
      <c r="F1099" s="3222" t="s">
        <v>22877</v>
      </c>
      <c r="G1099" s="3222"/>
      <c r="H1099" s="3222" t="str">
        <f t="shared" si="17"/>
        <v>Drawing</v>
      </c>
      <c r="I1099" s="3222" t="s">
        <v>24102</v>
      </c>
      <c r="J1099" s="3222"/>
    </row>
    <row r="1100" spans="1:10" ht="15.75" customHeight="1" thickBot="1">
      <c r="A1100" s="3222">
        <v>1093</v>
      </c>
      <c r="B1100" s="3222" t="s">
        <v>24099</v>
      </c>
      <c r="C1100" s="3223" t="s">
        <v>22599</v>
      </c>
      <c r="D1100" s="3222" t="s">
        <v>21195</v>
      </c>
      <c r="E1100" s="3222"/>
      <c r="F1100" s="3222" t="s">
        <v>22877</v>
      </c>
      <c r="G1100" s="3222"/>
      <c r="H1100" s="3222" t="str">
        <f t="shared" si="17"/>
        <v>Drawing</v>
      </c>
      <c r="I1100" s="3222" t="s">
        <v>24100</v>
      </c>
      <c r="J1100" s="3222"/>
    </row>
    <row r="1101" spans="1:10" ht="15.75" customHeight="1" thickBot="1">
      <c r="A1101" s="3222">
        <v>1094</v>
      </c>
      <c r="B1101" s="3222" t="s">
        <v>24097</v>
      </c>
      <c r="C1101" s="3223" t="s">
        <v>22599</v>
      </c>
      <c r="D1101" s="3222" t="s">
        <v>23877</v>
      </c>
      <c r="E1101" s="3222" t="s">
        <v>1723</v>
      </c>
      <c r="F1101" s="3222" t="s">
        <v>6255</v>
      </c>
      <c r="G1101" s="3222"/>
      <c r="H1101" s="3222" t="str">
        <f t="shared" si="17"/>
        <v>Drawing</v>
      </c>
      <c r="I1101" s="3222" t="s">
        <v>24098</v>
      </c>
      <c r="J1101" s="3222"/>
    </row>
    <row r="1102" spans="1:10" ht="15.75" customHeight="1" thickBot="1">
      <c r="A1102" s="3222">
        <v>1095</v>
      </c>
      <c r="B1102" s="3222" t="s">
        <v>24095</v>
      </c>
      <c r="C1102" s="3223" t="s">
        <v>22599</v>
      </c>
      <c r="D1102" s="3222" t="s">
        <v>23951</v>
      </c>
      <c r="E1102" s="3222" t="s">
        <v>1723</v>
      </c>
      <c r="F1102" s="3222" t="s">
        <v>6255</v>
      </c>
      <c r="G1102" s="3222"/>
      <c r="H1102" s="3222" t="str">
        <f t="shared" si="17"/>
        <v>Drawing</v>
      </c>
      <c r="I1102" s="3222" t="s">
        <v>24096</v>
      </c>
      <c r="J1102" s="3222"/>
    </row>
    <row r="1103" spans="1:10" ht="15.75" customHeight="1" thickBot="1">
      <c r="A1103" s="3222">
        <v>1096</v>
      </c>
      <c r="B1103" s="3222" t="s">
        <v>24093</v>
      </c>
      <c r="C1103" s="3223" t="s">
        <v>22600</v>
      </c>
      <c r="D1103" s="3222" t="s">
        <v>23565</v>
      </c>
      <c r="E1103" s="3222" t="s">
        <v>4660</v>
      </c>
      <c r="F1103" s="3222" t="s">
        <v>6255</v>
      </c>
      <c r="G1103" s="3222"/>
      <c r="H1103" s="3222" t="str">
        <f t="shared" si="17"/>
        <v>Drawing</v>
      </c>
      <c r="I1103" s="3222" t="s">
        <v>24094</v>
      </c>
      <c r="J1103" s="3222"/>
    </row>
    <row r="1104" spans="1:10" ht="15.75" customHeight="1" thickBot="1">
      <c r="A1104" s="3222">
        <v>1097</v>
      </c>
      <c r="B1104" s="3222" t="s">
        <v>24091</v>
      </c>
      <c r="C1104" s="3223" t="s">
        <v>22599</v>
      </c>
      <c r="D1104" s="3222" t="s">
        <v>23565</v>
      </c>
      <c r="E1104" s="3222" t="s">
        <v>4660</v>
      </c>
      <c r="F1104" s="3222" t="s">
        <v>6255</v>
      </c>
      <c r="G1104" s="3222"/>
      <c r="H1104" s="3222" t="str">
        <f t="shared" si="17"/>
        <v>Drawing</v>
      </c>
      <c r="I1104" s="3222" t="s">
        <v>24092</v>
      </c>
      <c r="J1104" s="3222"/>
    </row>
    <row r="1105" spans="1:10" ht="15.75" customHeight="1" thickBot="1">
      <c r="A1105" s="3222">
        <v>1098</v>
      </c>
      <c r="B1105" s="3222" t="s">
        <v>24089</v>
      </c>
      <c r="C1105" s="3223" t="s">
        <v>22596</v>
      </c>
      <c r="D1105" s="3222" t="s">
        <v>21195</v>
      </c>
      <c r="E1105" s="3222"/>
      <c r="F1105" s="3222" t="s">
        <v>6255</v>
      </c>
      <c r="G1105" s="3222"/>
      <c r="H1105" s="3222" t="str">
        <f t="shared" si="17"/>
        <v>Drawing</v>
      </c>
      <c r="I1105" s="3222" t="s">
        <v>24090</v>
      </c>
      <c r="J1105" s="3222"/>
    </row>
    <row r="1106" spans="1:10" ht="15.75" customHeight="1" thickBot="1">
      <c r="A1106" s="3222">
        <v>1099</v>
      </c>
      <c r="B1106" s="3222" t="s">
        <v>24087</v>
      </c>
      <c r="C1106" s="3223" t="s">
        <v>22599</v>
      </c>
      <c r="D1106" s="3222" t="s">
        <v>23778</v>
      </c>
      <c r="E1106" s="3222" t="s">
        <v>3337</v>
      </c>
      <c r="F1106" s="3222" t="s">
        <v>6255</v>
      </c>
      <c r="G1106" s="3222"/>
      <c r="H1106" s="3222" t="str">
        <f t="shared" si="17"/>
        <v>Drawing</v>
      </c>
      <c r="I1106" s="3222" t="s">
        <v>24088</v>
      </c>
      <c r="J1106" s="3222"/>
    </row>
    <row r="1107" spans="1:10" ht="15.75" customHeight="1" thickBot="1">
      <c r="A1107" s="3222">
        <v>1100</v>
      </c>
      <c r="B1107" s="3222" t="s">
        <v>24085</v>
      </c>
      <c r="C1107" s="3223" t="s">
        <v>22599</v>
      </c>
      <c r="D1107" s="3222" t="s">
        <v>24084</v>
      </c>
      <c r="E1107" s="3222" t="s">
        <v>24032</v>
      </c>
      <c r="F1107" s="3222" t="s">
        <v>22877</v>
      </c>
      <c r="G1107" s="3222"/>
      <c r="H1107" s="3222" t="str">
        <f t="shared" si="17"/>
        <v>Drawing</v>
      </c>
      <c r="I1107" s="3222" t="s">
        <v>24086</v>
      </c>
      <c r="J1107" s="3222"/>
    </row>
    <row r="1108" spans="1:10" ht="15.75" customHeight="1" thickBot="1">
      <c r="A1108" s="3222">
        <v>1101</v>
      </c>
      <c r="B1108" s="3222" t="s">
        <v>24082</v>
      </c>
      <c r="C1108" s="3223" t="s">
        <v>22600</v>
      </c>
      <c r="D1108" s="3222" t="s">
        <v>23565</v>
      </c>
      <c r="E1108" s="3222" t="s">
        <v>4660</v>
      </c>
      <c r="F1108" s="3222" t="s">
        <v>6255</v>
      </c>
      <c r="G1108" s="3222"/>
      <c r="H1108" s="3222" t="str">
        <f t="shared" si="17"/>
        <v>Drawing</v>
      </c>
      <c r="I1108" s="3222" t="s">
        <v>24083</v>
      </c>
      <c r="J1108" s="3222"/>
    </row>
    <row r="1109" spans="1:10" ht="15.75" customHeight="1" thickBot="1">
      <c r="A1109" s="3222">
        <v>1102</v>
      </c>
      <c r="B1109" s="3222" t="s">
        <v>24080</v>
      </c>
      <c r="C1109" s="3223" t="s">
        <v>22599</v>
      </c>
      <c r="D1109" s="3222" t="s">
        <v>24077</v>
      </c>
      <c r="E1109" s="3222" t="s">
        <v>1723</v>
      </c>
      <c r="F1109" s="3222" t="s">
        <v>6255</v>
      </c>
      <c r="G1109" s="3222" t="s">
        <v>24076</v>
      </c>
      <c r="H1109" s="3222" t="str">
        <f t="shared" si="17"/>
        <v>Drawing</v>
      </c>
      <c r="I1109" s="3222" t="s">
        <v>24081</v>
      </c>
      <c r="J1109" s="3222"/>
    </row>
    <row r="1110" spans="1:10" ht="15.75" customHeight="1" thickBot="1">
      <c r="A1110" s="3222">
        <v>1103</v>
      </c>
      <c r="B1110" s="3222" t="s">
        <v>24078</v>
      </c>
      <c r="C1110" s="3223" t="s">
        <v>22596</v>
      </c>
      <c r="D1110" s="3222" t="s">
        <v>24077</v>
      </c>
      <c r="E1110" s="3222" t="s">
        <v>1723</v>
      </c>
      <c r="F1110" s="3222" t="s">
        <v>6255</v>
      </c>
      <c r="G1110" s="3222" t="s">
        <v>24076</v>
      </c>
      <c r="H1110" s="3222" t="str">
        <f t="shared" si="17"/>
        <v>Drawing</v>
      </c>
      <c r="I1110" s="3222" t="s">
        <v>24079</v>
      </c>
      <c r="J1110" s="3222"/>
    </row>
    <row r="1111" spans="1:10" ht="15.75" customHeight="1" thickBot="1">
      <c r="A1111" s="3222">
        <v>1104</v>
      </c>
      <c r="B1111" s="3222" t="s">
        <v>24074</v>
      </c>
      <c r="C1111" s="3223" t="s">
        <v>22600</v>
      </c>
      <c r="D1111" s="3222" t="s">
        <v>23565</v>
      </c>
      <c r="E1111" s="3222" t="s">
        <v>4660</v>
      </c>
      <c r="F1111" s="3222" t="s">
        <v>6255</v>
      </c>
      <c r="G1111" s="3222"/>
      <c r="H1111" s="3222" t="str">
        <f t="shared" si="17"/>
        <v>Drawing</v>
      </c>
      <c r="I1111" s="3222" t="s">
        <v>24075</v>
      </c>
      <c r="J1111" s="3222"/>
    </row>
    <row r="1112" spans="1:10" ht="15.75" customHeight="1" thickBot="1">
      <c r="A1112" s="3222">
        <v>1105</v>
      </c>
      <c r="B1112" s="3222" t="s">
        <v>24072</v>
      </c>
      <c r="C1112" s="3223" t="s">
        <v>22599</v>
      </c>
      <c r="D1112" s="3222" t="s">
        <v>23877</v>
      </c>
      <c r="E1112" s="3222" t="s">
        <v>1723</v>
      </c>
      <c r="F1112" s="3222" t="s">
        <v>6255</v>
      </c>
      <c r="G1112" s="3222"/>
      <c r="H1112" s="3222" t="str">
        <f t="shared" si="17"/>
        <v>Drawing</v>
      </c>
      <c r="I1112" s="3222" t="s">
        <v>24073</v>
      </c>
      <c r="J1112" s="3222"/>
    </row>
    <row r="1113" spans="1:10" ht="15.75" customHeight="1" thickBot="1">
      <c r="A1113" s="3222">
        <v>1106</v>
      </c>
      <c r="B1113" s="3222" t="s">
        <v>24070</v>
      </c>
      <c r="C1113" s="3223" t="s">
        <v>22599</v>
      </c>
      <c r="D1113" s="3222" t="s">
        <v>23951</v>
      </c>
      <c r="E1113" s="3222" t="s">
        <v>1723</v>
      </c>
      <c r="F1113" s="3222" t="s">
        <v>6255</v>
      </c>
      <c r="G1113" s="3222"/>
      <c r="H1113" s="3222" t="str">
        <f t="shared" si="17"/>
        <v>Drawing</v>
      </c>
      <c r="I1113" s="3222" t="s">
        <v>24071</v>
      </c>
      <c r="J1113" s="3222"/>
    </row>
    <row r="1114" spans="1:10" ht="15.75" customHeight="1" thickBot="1">
      <c r="A1114" s="3222">
        <v>1107</v>
      </c>
      <c r="B1114" s="3222" t="s">
        <v>24068</v>
      </c>
      <c r="C1114" s="3223" t="s">
        <v>22596</v>
      </c>
      <c r="D1114" s="3222" t="s">
        <v>5946</v>
      </c>
      <c r="E1114" s="3222" t="s">
        <v>1723</v>
      </c>
      <c r="F1114" s="3222" t="s">
        <v>6255</v>
      </c>
      <c r="G1114" s="3222"/>
      <c r="H1114" s="3222" t="str">
        <f t="shared" si="17"/>
        <v>Drawing</v>
      </c>
      <c r="I1114" s="3222" t="s">
        <v>24069</v>
      </c>
      <c r="J1114" s="3222"/>
    </row>
    <row r="1115" spans="1:10" ht="15.75" customHeight="1" thickBot="1">
      <c r="A1115" s="3222">
        <v>1108</v>
      </c>
      <c r="B1115" s="3222" t="s">
        <v>24066</v>
      </c>
      <c r="C1115" s="3223" t="s">
        <v>22596</v>
      </c>
      <c r="D1115" s="3222"/>
      <c r="E1115" s="3222"/>
      <c r="F1115" s="3222" t="s">
        <v>6255</v>
      </c>
      <c r="G1115" s="3222" t="s">
        <v>22966</v>
      </c>
      <c r="H1115" s="3222" t="str">
        <f t="shared" si="17"/>
        <v>Drawing</v>
      </c>
      <c r="I1115" s="3222" t="s">
        <v>24067</v>
      </c>
      <c r="J1115" s="3222"/>
    </row>
    <row r="1116" spans="1:10" ht="15.75" customHeight="1" thickBot="1">
      <c r="A1116" s="3222">
        <v>1109</v>
      </c>
      <c r="B1116" s="3222" t="s">
        <v>24064</v>
      </c>
      <c r="C1116" s="3223" t="s">
        <v>22599</v>
      </c>
      <c r="D1116" s="3222" t="s">
        <v>23797</v>
      </c>
      <c r="E1116" s="3222" t="s">
        <v>4660</v>
      </c>
      <c r="F1116" s="3222" t="s">
        <v>6255</v>
      </c>
      <c r="G1116" s="3222"/>
      <c r="H1116" s="3222" t="str">
        <f t="shared" si="17"/>
        <v>Drawing</v>
      </c>
      <c r="I1116" s="3222" t="s">
        <v>24065</v>
      </c>
      <c r="J1116" s="3222"/>
    </row>
    <row r="1117" spans="1:10" ht="15.75" customHeight="1" thickBot="1">
      <c r="A1117" s="3222">
        <v>1110</v>
      </c>
      <c r="B1117" s="3222" t="s">
        <v>24062</v>
      </c>
      <c r="C1117" s="3223" t="s">
        <v>22599</v>
      </c>
      <c r="D1117" s="3222" t="s">
        <v>23797</v>
      </c>
      <c r="E1117" s="3222" t="s">
        <v>4660</v>
      </c>
      <c r="F1117" s="3222" t="s">
        <v>6255</v>
      </c>
      <c r="G1117" s="3222"/>
      <c r="H1117" s="3222" t="str">
        <f t="shared" si="17"/>
        <v>Drawing</v>
      </c>
      <c r="I1117" s="3222" t="s">
        <v>24063</v>
      </c>
      <c r="J1117" s="3222"/>
    </row>
    <row r="1118" spans="1:10" ht="15.75" customHeight="1" thickBot="1">
      <c r="A1118" s="3222">
        <v>1111</v>
      </c>
      <c r="B1118" s="3222" t="s">
        <v>24060</v>
      </c>
      <c r="C1118" s="3223" t="s">
        <v>22599</v>
      </c>
      <c r="D1118" s="3222"/>
      <c r="E1118" s="3222"/>
      <c r="F1118" s="3222" t="s">
        <v>22877</v>
      </c>
      <c r="G1118" s="3222"/>
      <c r="H1118" s="3222" t="str">
        <f t="shared" si="17"/>
        <v>Drawing</v>
      </c>
      <c r="I1118" s="3222" t="s">
        <v>24061</v>
      </c>
      <c r="J1118" s="3222"/>
    </row>
    <row r="1119" spans="1:10" ht="15.75" customHeight="1" thickBot="1">
      <c r="A1119" s="3222">
        <v>1112</v>
      </c>
      <c r="B1119" s="3222" t="s">
        <v>24058</v>
      </c>
      <c r="C1119" s="3223" t="s">
        <v>22599</v>
      </c>
      <c r="D1119" s="3222" t="s">
        <v>23877</v>
      </c>
      <c r="E1119" s="3222" t="s">
        <v>1723</v>
      </c>
      <c r="F1119" s="3222" t="s">
        <v>6255</v>
      </c>
      <c r="G1119" s="3222"/>
      <c r="H1119" s="3222" t="str">
        <f t="shared" si="17"/>
        <v>Drawing</v>
      </c>
      <c r="I1119" s="3222" t="s">
        <v>24059</v>
      </c>
      <c r="J1119" s="3222"/>
    </row>
    <row r="1120" spans="1:10" ht="15.75" customHeight="1" thickBot="1">
      <c r="A1120" s="3222">
        <v>1113</v>
      </c>
      <c r="B1120" s="3222" t="s">
        <v>24056</v>
      </c>
      <c r="C1120" s="3223" t="s">
        <v>22599</v>
      </c>
      <c r="D1120" s="3222" t="s">
        <v>21195</v>
      </c>
      <c r="E1120" s="3222"/>
      <c r="F1120" s="3222" t="s">
        <v>22877</v>
      </c>
      <c r="G1120" s="3222"/>
      <c r="H1120" s="3222" t="str">
        <f t="shared" si="17"/>
        <v>Drawing</v>
      </c>
      <c r="I1120" s="3222" t="s">
        <v>24057</v>
      </c>
      <c r="J1120" s="3222"/>
    </row>
    <row r="1121" spans="1:10" ht="15.75" customHeight="1" thickBot="1">
      <c r="A1121" s="3222">
        <v>1114</v>
      </c>
      <c r="B1121" s="3222" t="s">
        <v>24054</v>
      </c>
      <c r="C1121" s="3223" t="s">
        <v>22596</v>
      </c>
      <c r="D1121" s="3222" t="s">
        <v>21195</v>
      </c>
      <c r="E1121" s="3222"/>
      <c r="F1121" s="3222" t="s">
        <v>22877</v>
      </c>
      <c r="G1121" s="3222"/>
      <c r="H1121" s="3222" t="str">
        <f t="shared" si="17"/>
        <v>Drawing</v>
      </c>
      <c r="I1121" s="3222" t="s">
        <v>24055</v>
      </c>
      <c r="J1121" s="3222"/>
    </row>
    <row r="1122" spans="1:10" ht="15.75" customHeight="1" thickBot="1">
      <c r="A1122" s="3222">
        <v>1115</v>
      </c>
      <c r="B1122" s="3222" t="s">
        <v>24052</v>
      </c>
      <c r="C1122" s="3223" t="s">
        <v>22599</v>
      </c>
      <c r="D1122" s="3222" t="s">
        <v>21195</v>
      </c>
      <c r="E1122" s="3222"/>
      <c r="F1122" s="3222" t="s">
        <v>22877</v>
      </c>
      <c r="G1122" s="3222"/>
      <c r="H1122" s="3222" t="str">
        <f t="shared" si="17"/>
        <v>Drawing</v>
      </c>
      <c r="I1122" s="3222" t="s">
        <v>24053</v>
      </c>
      <c r="J1122" s="3222"/>
    </row>
    <row r="1123" spans="1:10" ht="15.75" customHeight="1" thickBot="1">
      <c r="A1123" s="3222">
        <v>1116</v>
      </c>
      <c r="B1123" s="3222" t="s">
        <v>24050</v>
      </c>
      <c r="C1123" s="3223" t="s">
        <v>22599</v>
      </c>
      <c r="D1123" s="3222" t="s">
        <v>21195</v>
      </c>
      <c r="E1123" s="3222"/>
      <c r="F1123" s="3222" t="s">
        <v>22877</v>
      </c>
      <c r="G1123" s="3222"/>
      <c r="H1123" s="3222" t="str">
        <f t="shared" si="17"/>
        <v>Drawing</v>
      </c>
      <c r="I1123" s="3222" t="s">
        <v>24051</v>
      </c>
      <c r="J1123" s="3222"/>
    </row>
    <row r="1124" spans="1:10" ht="15.75" customHeight="1" thickBot="1">
      <c r="A1124" s="3222">
        <v>1117</v>
      </c>
      <c r="B1124" s="3222" t="s">
        <v>24048</v>
      </c>
      <c r="C1124" s="3223" t="s">
        <v>22599</v>
      </c>
      <c r="D1124" s="3222"/>
      <c r="E1124" s="3222"/>
      <c r="F1124" s="3222" t="s">
        <v>22877</v>
      </c>
      <c r="G1124" s="3222"/>
      <c r="H1124" s="3222" t="str">
        <f t="shared" si="17"/>
        <v>Drawing</v>
      </c>
      <c r="I1124" s="3222" t="s">
        <v>24049</v>
      </c>
      <c r="J1124" s="3222"/>
    </row>
    <row r="1125" spans="1:10" ht="15.75" customHeight="1" thickBot="1">
      <c r="A1125" s="3222">
        <v>1118</v>
      </c>
      <c r="B1125" s="3222" t="s">
        <v>24046</v>
      </c>
      <c r="C1125" s="3223" t="s">
        <v>22596</v>
      </c>
      <c r="D1125" s="3222" t="s">
        <v>21195</v>
      </c>
      <c r="E1125" s="3222"/>
      <c r="F1125" s="3222" t="s">
        <v>22877</v>
      </c>
      <c r="G1125" s="3222" t="s">
        <v>22966</v>
      </c>
      <c r="H1125" s="3222" t="str">
        <f t="shared" si="17"/>
        <v>Drawing</v>
      </c>
      <c r="I1125" s="3222" t="s">
        <v>24047</v>
      </c>
      <c r="J1125" s="3222"/>
    </row>
    <row r="1126" spans="1:10" ht="15.75" customHeight="1" thickBot="1">
      <c r="A1126" s="3222">
        <v>1119</v>
      </c>
      <c r="B1126" s="3222" t="s">
        <v>24044</v>
      </c>
      <c r="C1126" s="3223" t="s">
        <v>971</v>
      </c>
      <c r="D1126" s="3222" t="s">
        <v>21195</v>
      </c>
      <c r="E1126" s="3222"/>
      <c r="F1126" s="3222" t="s">
        <v>22877</v>
      </c>
      <c r="G1126" s="3222" t="s">
        <v>22848</v>
      </c>
      <c r="H1126" s="3222" t="str">
        <f t="shared" si="17"/>
        <v>Drawing</v>
      </c>
      <c r="I1126" s="3222" t="s">
        <v>24045</v>
      </c>
      <c r="J1126" s="3222"/>
    </row>
    <row r="1127" spans="1:10" ht="15.75" customHeight="1" thickBot="1">
      <c r="A1127" s="3222">
        <v>1120</v>
      </c>
      <c r="B1127" s="3222" t="s">
        <v>24042</v>
      </c>
      <c r="C1127" s="3223" t="s">
        <v>22599</v>
      </c>
      <c r="D1127" s="3222" t="s">
        <v>23565</v>
      </c>
      <c r="E1127" s="3222" t="s">
        <v>4660</v>
      </c>
      <c r="F1127" s="3222" t="s">
        <v>22877</v>
      </c>
      <c r="G1127" s="3222"/>
      <c r="H1127" s="3222" t="str">
        <f t="shared" si="17"/>
        <v>Drawing</v>
      </c>
      <c r="I1127" s="3222" t="s">
        <v>24043</v>
      </c>
      <c r="J1127" s="3222"/>
    </row>
    <row r="1128" spans="1:10" ht="15.75" customHeight="1" thickBot="1">
      <c r="A1128" s="3222">
        <v>1121</v>
      </c>
      <c r="B1128" s="3222" t="s">
        <v>24040</v>
      </c>
      <c r="C1128" s="3223" t="s">
        <v>22612</v>
      </c>
      <c r="D1128" s="3222" t="s">
        <v>24033</v>
      </c>
      <c r="E1128" s="3222" t="s">
        <v>24032</v>
      </c>
      <c r="F1128" s="3222" t="s">
        <v>22877</v>
      </c>
      <c r="G1128" s="3222"/>
      <c r="H1128" s="3222" t="str">
        <f t="shared" si="17"/>
        <v>Drawing</v>
      </c>
      <c r="I1128" s="3222" t="s">
        <v>24041</v>
      </c>
      <c r="J1128" s="3222"/>
    </row>
    <row r="1129" spans="1:10" ht="15.75" customHeight="1" thickBot="1">
      <c r="A1129" s="3222">
        <v>1122</v>
      </c>
      <c r="B1129" s="3222" t="s">
        <v>24038</v>
      </c>
      <c r="C1129" s="3223" t="s">
        <v>22612</v>
      </c>
      <c r="D1129" s="3222" t="s">
        <v>24033</v>
      </c>
      <c r="E1129" s="3222" t="s">
        <v>24032</v>
      </c>
      <c r="F1129" s="3222" t="s">
        <v>22877</v>
      </c>
      <c r="G1129" s="3222"/>
      <c r="H1129" s="3222" t="str">
        <f t="shared" si="17"/>
        <v>Drawing</v>
      </c>
      <c r="I1129" s="3222" t="s">
        <v>24039</v>
      </c>
      <c r="J1129" s="3222"/>
    </row>
    <row r="1130" spans="1:10" ht="15.75" customHeight="1" thickBot="1">
      <c r="A1130" s="3222">
        <v>1123</v>
      </c>
      <c r="B1130" s="3222" t="s">
        <v>24036</v>
      </c>
      <c r="C1130" s="3223" t="s">
        <v>22612</v>
      </c>
      <c r="D1130" s="3222" t="s">
        <v>24033</v>
      </c>
      <c r="E1130" s="3222" t="s">
        <v>24032</v>
      </c>
      <c r="F1130" s="3222" t="s">
        <v>22877</v>
      </c>
      <c r="G1130" s="3222"/>
      <c r="H1130" s="3222" t="str">
        <f t="shared" si="17"/>
        <v>Drawing</v>
      </c>
      <c r="I1130" s="3222" t="s">
        <v>24037</v>
      </c>
      <c r="J1130" s="3222"/>
    </row>
    <row r="1131" spans="1:10" ht="15.75" customHeight="1" thickBot="1">
      <c r="A1131" s="3222">
        <v>1124</v>
      </c>
      <c r="B1131" s="3222" t="s">
        <v>24034</v>
      </c>
      <c r="C1131" s="3223" t="s">
        <v>22612</v>
      </c>
      <c r="D1131" s="3222" t="s">
        <v>24033</v>
      </c>
      <c r="E1131" s="3222" t="s">
        <v>24032</v>
      </c>
      <c r="F1131" s="3222" t="s">
        <v>22877</v>
      </c>
      <c r="G1131" s="3222"/>
      <c r="H1131" s="3222" t="str">
        <f t="shared" si="17"/>
        <v>Drawing</v>
      </c>
      <c r="I1131" s="3222" t="s">
        <v>24035</v>
      </c>
      <c r="J1131" s="3222"/>
    </row>
    <row r="1132" spans="1:10" ht="15.75" customHeight="1" thickBot="1">
      <c r="A1132" s="3222">
        <v>1125</v>
      </c>
      <c r="B1132" s="3222" t="s">
        <v>24030</v>
      </c>
      <c r="C1132" s="3223" t="s">
        <v>22613</v>
      </c>
      <c r="D1132" s="3222" t="s">
        <v>24027</v>
      </c>
      <c r="E1132" s="3222" t="s">
        <v>24026</v>
      </c>
      <c r="F1132" s="3222" t="s">
        <v>6255</v>
      </c>
      <c r="G1132" s="3222" t="s">
        <v>22848</v>
      </c>
      <c r="H1132" s="3222" t="str">
        <f t="shared" si="17"/>
        <v>Drawing</v>
      </c>
      <c r="I1132" s="3222" t="s">
        <v>24031</v>
      </c>
      <c r="J1132" s="3222"/>
    </row>
    <row r="1133" spans="1:10" ht="15.75" customHeight="1" thickBot="1">
      <c r="A1133" s="3222">
        <v>1126</v>
      </c>
      <c r="B1133" s="3222" t="s">
        <v>24028</v>
      </c>
      <c r="C1133" s="3223" t="s">
        <v>22613</v>
      </c>
      <c r="D1133" s="3222" t="s">
        <v>24027</v>
      </c>
      <c r="E1133" s="3222" t="s">
        <v>24026</v>
      </c>
      <c r="F1133" s="3222" t="s">
        <v>6255</v>
      </c>
      <c r="G1133" s="3222" t="s">
        <v>22848</v>
      </c>
      <c r="H1133" s="3222" t="str">
        <f t="shared" si="17"/>
        <v>Drawing</v>
      </c>
      <c r="I1133" s="3222" t="s">
        <v>24029</v>
      </c>
      <c r="J1133" s="3222"/>
    </row>
    <row r="1134" spans="1:10" ht="15.75" customHeight="1" thickBot="1">
      <c r="A1134" s="3222">
        <v>1127</v>
      </c>
      <c r="B1134" s="3222" t="s">
        <v>24025</v>
      </c>
      <c r="C1134" s="3223" t="s">
        <v>22612</v>
      </c>
      <c r="D1134" s="3222" t="s">
        <v>23951</v>
      </c>
      <c r="E1134" s="3222" t="s">
        <v>1723</v>
      </c>
      <c r="F1134" s="3222" t="s">
        <v>6255</v>
      </c>
      <c r="G1134" s="3222"/>
      <c r="H1134" s="3222" t="str">
        <f t="shared" si="17"/>
        <v>Drawing</v>
      </c>
      <c r="I1134" s="3222" t="s">
        <v>27086</v>
      </c>
      <c r="J1134" s="3222"/>
    </row>
    <row r="1135" spans="1:10" ht="15.75" customHeight="1" thickBot="1">
      <c r="A1135" s="3222">
        <v>1128</v>
      </c>
      <c r="B1135" s="3222" t="s">
        <v>24024</v>
      </c>
      <c r="C1135" s="3223" t="s">
        <v>22619</v>
      </c>
      <c r="D1135" s="3222" t="s">
        <v>23951</v>
      </c>
      <c r="E1135" s="3222" t="s">
        <v>1723</v>
      </c>
      <c r="F1135" s="3222" t="s">
        <v>6255</v>
      </c>
      <c r="G1135" s="3222"/>
      <c r="H1135" s="3222" t="str">
        <f t="shared" si="17"/>
        <v>Drawing</v>
      </c>
      <c r="I1135" s="3222" t="s">
        <v>27087</v>
      </c>
      <c r="J1135" s="3222"/>
    </row>
    <row r="1136" spans="1:10" ht="15.75" customHeight="1" thickBot="1">
      <c r="A1136" s="3222">
        <v>1129</v>
      </c>
      <c r="B1136" s="3222" t="s">
        <v>24022</v>
      </c>
      <c r="C1136" s="3223" t="s">
        <v>22619</v>
      </c>
      <c r="D1136" s="3222" t="s">
        <v>23951</v>
      </c>
      <c r="E1136" s="3222" t="s">
        <v>1723</v>
      </c>
      <c r="F1136" s="3222" t="s">
        <v>6255</v>
      </c>
      <c r="G1136" s="3222"/>
      <c r="H1136" s="3222" t="str">
        <f t="shared" si="17"/>
        <v>Drawing</v>
      </c>
      <c r="I1136" s="3222" t="s">
        <v>24023</v>
      </c>
      <c r="J1136" s="3222"/>
    </row>
    <row r="1137" spans="1:10" ht="15.75" customHeight="1" thickBot="1">
      <c r="A1137" s="3222">
        <v>1130</v>
      </c>
      <c r="B1137" s="3222" t="s">
        <v>24020</v>
      </c>
      <c r="C1137" s="3223" t="s">
        <v>22613</v>
      </c>
      <c r="D1137" s="3222" t="s">
        <v>23951</v>
      </c>
      <c r="E1137" s="3222" t="s">
        <v>1723</v>
      </c>
      <c r="F1137" s="3222" t="s">
        <v>6255</v>
      </c>
      <c r="G1137" s="3222"/>
      <c r="H1137" s="3222" t="str">
        <f t="shared" si="17"/>
        <v>Drawing</v>
      </c>
      <c r="I1137" s="3222" t="s">
        <v>24021</v>
      </c>
      <c r="J1137" s="3222"/>
    </row>
    <row r="1138" spans="1:10" ht="15.75" customHeight="1" thickBot="1">
      <c r="A1138" s="3222">
        <v>1131</v>
      </c>
      <c r="B1138" s="3222" t="s">
        <v>24018</v>
      </c>
      <c r="C1138" s="3223" t="s">
        <v>22631</v>
      </c>
      <c r="D1138" s="3222" t="s">
        <v>23951</v>
      </c>
      <c r="E1138" s="3222" t="s">
        <v>1723</v>
      </c>
      <c r="F1138" s="3222" t="s">
        <v>6255</v>
      </c>
      <c r="G1138" s="3222"/>
      <c r="H1138" s="3222" t="str">
        <f t="shared" si="17"/>
        <v>Drawing</v>
      </c>
      <c r="I1138" s="3222" t="s">
        <v>24019</v>
      </c>
      <c r="J1138" s="3222"/>
    </row>
    <row r="1139" spans="1:10" ht="15.75" customHeight="1" thickBot="1">
      <c r="A1139" s="3222">
        <v>1132</v>
      </c>
      <c r="B1139" s="3222" t="s">
        <v>24016</v>
      </c>
      <c r="C1139" s="3223" t="s">
        <v>22613</v>
      </c>
      <c r="D1139" s="3222" t="s">
        <v>23951</v>
      </c>
      <c r="E1139" s="3222" t="s">
        <v>1723</v>
      </c>
      <c r="F1139" s="3222" t="s">
        <v>6255</v>
      </c>
      <c r="G1139" s="3222"/>
      <c r="H1139" s="3222" t="str">
        <f t="shared" si="17"/>
        <v>Drawing</v>
      </c>
      <c r="I1139" s="3222" t="s">
        <v>24017</v>
      </c>
      <c r="J1139" s="3222"/>
    </row>
    <row r="1140" spans="1:10" ht="15.75" customHeight="1" thickBot="1">
      <c r="A1140" s="3222">
        <v>1133</v>
      </c>
      <c r="B1140" s="3222" t="s">
        <v>24014</v>
      </c>
      <c r="C1140" s="3223" t="s">
        <v>22631</v>
      </c>
      <c r="D1140" s="3222" t="s">
        <v>23951</v>
      </c>
      <c r="E1140" s="3222" t="s">
        <v>1723</v>
      </c>
      <c r="F1140" s="3222" t="s">
        <v>6255</v>
      </c>
      <c r="G1140" s="3222"/>
      <c r="H1140" s="3222" t="str">
        <f t="shared" si="17"/>
        <v>Drawing</v>
      </c>
      <c r="I1140" s="3222" t="s">
        <v>24015</v>
      </c>
      <c r="J1140" s="3222"/>
    </row>
    <row r="1141" spans="1:10" ht="15.75" customHeight="1" thickBot="1">
      <c r="A1141" s="3222">
        <v>1134</v>
      </c>
      <c r="B1141" s="3222" t="s">
        <v>24012</v>
      </c>
      <c r="C1141" s="3223" t="s">
        <v>23000</v>
      </c>
      <c r="D1141" s="3222" t="s">
        <v>23951</v>
      </c>
      <c r="E1141" s="3222" t="s">
        <v>1723</v>
      </c>
      <c r="F1141" s="3222" t="s">
        <v>6255</v>
      </c>
      <c r="G1141" s="3222"/>
      <c r="H1141" s="3222" t="str">
        <f t="shared" si="17"/>
        <v>Drawing</v>
      </c>
      <c r="I1141" s="3222" t="s">
        <v>24013</v>
      </c>
      <c r="J1141" s="3222"/>
    </row>
    <row r="1142" spans="1:10" ht="15.75" customHeight="1" thickBot="1">
      <c r="A1142" s="3222">
        <v>1135</v>
      </c>
      <c r="B1142" s="3222" t="s">
        <v>24010</v>
      </c>
      <c r="C1142" s="3223" t="s">
        <v>22613</v>
      </c>
      <c r="D1142" s="3222" t="s">
        <v>23951</v>
      </c>
      <c r="E1142" s="3222" t="s">
        <v>1723</v>
      </c>
      <c r="F1142" s="3222" t="s">
        <v>6255</v>
      </c>
      <c r="G1142" s="3222"/>
      <c r="H1142" s="3222" t="str">
        <f t="shared" si="17"/>
        <v>Drawing</v>
      </c>
      <c r="I1142" s="3222" t="s">
        <v>24011</v>
      </c>
      <c r="J1142" s="3222"/>
    </row>
    <row r="1143" spans="1:10" ht="15.75" customHeight="1" thickBot="1">
      <c r="A1143" s="3222">
        <v>1136</v>
      </c>
      <c r="B1143" s="3222" t="s">
        <v>24008</v>
      </c>
      <c r="C1143" s="3223" t="s">
        <v>22613</v>
      </c>
      <c r="D1143" s="3222" t="s">
        <v>23951</v>
      </c>
      <c r="E1143" s="3222" t="s">
        <v>1723</v>
      </c>
      <c r="F1143" s="3222" t="s">
        <v>6255</v>
      </c>
      <c r="G1143" s="3222"/>
      <c r="H1143" s="3222" t="str">
        <f t="shared" si="17"/>
        <v>Drawing</v>
      </c>
      <c r="I1143" s="3222" t="s">
        <v>24009</v>
      </c>
      <c r="J1143" s="3222"/>
    </row>
    <row r="1144" spans="1:10" ht="15.75" customHeight="1" thickBot="1">
      <c r="A1144" s="3222">
        <v>1137</v>
      </c>
      <c r="B1144" s="3222" t="s">
        <v>24006</v>
      </c>
      <c r="C1144" s="3223" t="s">
        <v>23000</v>
      </c>
      <c r="D1144" s="3222" t="s">
        <v>23951</v>
      </c>
      <c r="E1144" s="3222" t="s">
        <v>1723</v>
      </c>
      <c r="F1144" s="3222" t="s">
        <v>6255</v>
      </c>
      <c r="G1144" s="3222"/>
      <c r="H1144" s="3222" t="str">
        <f t="shared" si="17"/>
        <v>Drawing</v>
      </c>
      <c r="I1144" s="3222" t="s">
        <v>24007</v>
      </c>
      <c r="J1144" s="3222"/>
    </row>
    <row r="1145" spans="1:10" ht="15.75" customHeight="1" thickBot="1">
      <c r="A1145" s="3222">
        <v>1138</v>
      </c>
      <c r="B1145" s="3222" t="s">
        <v>24004</v>
      </c>
      <c r="C1145" s="3223" t="s">
        <v>22631</v>
      </c>
      <c r="D1145" s="3222" t="s">
        <v>23951</v>
      </c>
      <c r="E1145" s="3222" t="s">
        <v>1723</v>
      </c>
      <c r="F1145" s="3222" t="s">
        <v>6255</v>
      </c>
      <c r="G1145" s="3222"/>
      <c r="H1145" s="3222" t="str">
        <f t="shared" si="17"/>
        <v>Drawing</v>
      </c>
      <c r="I1145" s="3222" t="s">
        <v>24005</v>
      </c>
      <c r="J1145" s="3222"/>
    </row>
    <row r="1146" spans="1:10" ht="15.75" customHeight="1" thickBot="1">
      <c r="A1146" s="3222">
        <v>1139</v>
      </c>
      <c r="B1146" s="3222" t="s">
        <v>24002</v>
      </c>
      <c r="C1146" s="3223" t="s">
        <v>22613</v>
      </c>
      <c r="D1146" s="3222" t="s">
        <v>23951</v>
      </c>
      <c r="E1146" s="3222" t="s">
        <v>1723</v>
      </c>
      <c r="F1146" s="3222" t="s">
        <v>6255</v>
      </c>
      <c r="G1146" s="3222"/>
      <c r="H1146" s="3222" t="str">
        <f t="shared" si="17"/>
        <v>Drawing</v>
      </c>
      <c r="I1146" s="3222" t="s">
        <v>24003</v>
      </c>
      <c r="J1146" s="3222"/>
    </row>
    <row r="1147" spans="1:10" ht="15.75" customHeight="1" thickBot="1">
      <c r="A1147" s="3222">
        <v>1140</v>
      </c>
      <c r="B1147" s="3222" t="s">
        <v>24000</v>
      </c>
      <c r="C1147" s="3223" t="s">
        <v>22840</v>
      </c>
      <c r="D1147" s="3222" t="s">
        <v>23951</v>
      </c>
      <c r="E1147" s="3222" t="s">
        <v>1723</v>
      </c>
      <c r="F1147" s="3222" t="s">
        <v>6255</v>
      </c>
      <c r="G1147" s="3222"/>
      <c r="H1147" s="3222" t="str">
        <f t="shared" si="17"/>
        <v>Drawing</v>
      </c>
      <c r="I1147" s="3222" t="s">
        <v>24001</v>
      </c>
      <c r="J1147" s="3222"/>
    </row>
    <row r="1148" spans="1:10" ht="15.75" customHeight="1" thickBot="1">
      <c r="A1148" s="3222">
        <v>1141</v>
      </c>
      <c r="B1148" s="3222" t="s">
        <v>23998</v>
      </c>
      <c r="C1148" s="3223" t="s">
        <v>22619</v>
      </c>
      <c r="D1148" s="3222" t="s">
        <v>23951</v>
      </c>
      <c r="E1148" s="3222" t="s">
        <v>1723</v>
      </c>
      <c r="F1148" s="3222" t="s">
        <v>6255</v>
      </c>
      <c r="G1148" s="3222"/>
      <c r="H1148" s="3222" t="str">
        <f t="shared" si="17"/>
        <v>Drawing</v>
      </c>
      <c r="I1148" s="3222" t="s">
        <v>23999</v>
      </c>
      <c r="J1148" s="3222"/>
    </row>
    <row r="1149" spans="1:10" ht="15.75" customHeight="1" thickBot="1">
      <c r="A1149" s="3222">
        <v>1142</v>
      </c>
      <c r="B1149" s="3222" t="s">
        <v>23996</v>
      </c>
      <c r="C1149" s="3223" t="s">
        <v>22602</v>
      </c>
      <c r="D1149" s="3222" t="s">
        <v>23951</v>
      </c>
      <c r="E1149" s="3222" t="s">
        <v>1723</v>
      </c>
      <c r="F1149" s="3222" t="s">
        <v>6255</v>
      </c>
      <c r="G1149" s="3222"/>
      <c r="H1149" s="3222" t="str">
        <f t="shared" si="17"/>
        <v>Drawing</v>
      </c>
      <c r="I1149" s="3222" t="s">
        <v>23997</v>
      </c>
      <c r="J1149" s="3222"/>
    </row>
    <row r="1150" spans="1:10" ht="15.75" customHeight="1" thickBot="1">
      <c r="A1150" s="3222">
        <v>1143</v>
      </c>
      <c r="B1150" s="3222" t="s">
        <v>23994</v>
      </c>
      <c r="C1150" s="3223" t="s">
        <v>22619</v>
      </c>
      <c r="D1150" s="3222" t="s">
        <v>23951</v>
      </c>
      <c r="E1150" s="3222" t="s">
        <v>1723</v>
      </c>
      <c r="F1150" s="3222" t="s">
        <v>6255</v>
      </c>
      <c r="G1150" s="3222"/>
      <c r="H1150" s="3222" t="str">
        <f t="shared" si="17"/>
        <v>Drawing</v>
      </c>
      <c r="I1150" s="3222" t="s">
        <v>23995</v>
      </c>
      <c r="J1150" s="3222"/>
    </row>
    <row r="1151" spans="1:10" ht="15.75" customHeight="1" thickBot="1">
      <c r="A1151" s="3222">
        <v>1144</v>
      </c>
      <c r="B1151" s="3222" t="s">
        <v>23992</v>
      </c>
      <c r="C1151" s="3223" t="s">
        <v>22840</v>
      </c>
      <c r="D1151" s="3222" t="s">
        <v>23951</v>
      </c>
      <c r="E1151" s="3222" t="s">
        <v>1723</v>
      </c>
      <c r="F1151" s="3222" t="s">
        <v>6255</v>
      </c>
      <c r="G1151" s="3222"/>
      <c r="H1151" s="3222" t="str">
        <f t="shared" si="17"/>
        <v>Drawing</v>
      </c>
      <c r="I1151" s="3222" t="s">
        <v>23993</v>
      </c>
      <c r="J1151" s="3222"/>
    </row>
    <row r="1152" spans="1:10" ht="15.75" customHeight="1" thickBot="1">
      <c r="A1152" s="3222">
        <v>1145</v>
      </c>
      <c r="B1152" s="3222" t="s">
        <v>23990</v>
      </c>
      <c r="C1152" s="3223" t="s">
        <v>22631</v>
      </c>
      <c r="D1152" s="3222" t="s">
        <v>23951</v>
      </c>
      <c r="E1152" s="3222" t="s">
        <v>1723</v>
      </c>
      <c r="F1152" s="3222" t="s">
        <v>6255</v>
      </c>
      <c r="G1152" s="3222"/>
      <c r="H1152" s="3222" t="str">
        <f t="shared" si="17"/>
        <v>Drawing</v>
      </c>
      <c r="I1152" s="3222" t="s">
        <v>23991</v>
      </c>
      <c r="J1152" s="3222"/>
    </row>
    <row r="1153" spans="1:10" ht="15.75" customHeight="1" thickBot="1">
      <c r="A1153" s="3222">
        <v>1146</v>
      </c>
      <c r="B1153" s="3222" t="s">
        <v>23988</v>
      </c>
      <c r="C1153" s="3223" t="s">
        <v>22612</v>
      </c>
      <c r="D1153" s="3222" t="s">
        <v>23951</v>
      </c>
      <c r="E1153" s="3222" t="s">
        <v>1723</v>
      </c>
      <c r="F1153" s="3222" t="s">
        <v>6255</v>
      </c>
      <c r="G1153" s="3222"/>
      <c r="H1153" s="3222" t="str">
        <f t="shared" si="17"/>
        <v>Drawing</v>
      </c>
      <c r="I1153" s="3222" t="s">
        <v>23989</v>
      </c>
      <c r="J1153" s="3222"/>
    </row>
    <row r="1154" spans="1:10" ht="15.75" customHeight="1" thickBot="1">
      <c r="A1154" s="3222">
        <v>1147</v>
      </c>
      <c r="B1154" s="3222" t="s">
        <v>23986</v>
      </c>
      <c r="C1154" s="3223" t="s">
        <v>22631</v>
      </c>
      <c r="D1154" s="3222" t="s">
        <v>23951</v>
      </c>
      <c r="E1154" s="3222" t="s">
        <v>1723</v>
      </c>
      <c r="F1154" s="3222" t="s">
        <v>6255</v>
      </c>
      <c r="G1154" s="3222"/>
      <c r="H1154" s="3222" t="str">
        <f t="shared" si="17"/>
        <v>Drawing</v>
      </c>
      <c r="I1154" s="3222" t="s">
        <v>23987</v>
      </c>
      <c r="J1154" s="3222"/>
    </row>
    <row r="1155" spans="1:10" ht="15.75" customHeight="1" thickBot="1">
      <c r="A1155" s="3222">
        <v>1148</v>
      </c>
      <c r="B1155" s="3222" t="s">
        <v>23984</v>
      </c>
      <c r="C1155" s="3223" t="s">
        <v>23000</v>
      </c>
      <c r="D1155" s="3222" t="s">
        <v>23951</v>
      </c>
      <c r="E1155" s="3222" t="s">
        <v>1723</v>
      </c>
      <c r="F1155" s="3222" t="s">
        <v>6255</v>
      </c>
      <c r="G1155" s="3222"/>
      <c r="H1155" s="3222" t="str">
        <f t="shared" si="17"/>
        <v>Drawing</v>
      </c>
      <c r="I1155" s="3222" t="s">
        <v>23985</v>
      </c>
      <c r="J1155" s="3222"/>
    </row>
    <row r="1156" spans="1:10" ht="15.75" customHeight="1" thickBot="1">
      <c r="A1156" s="3222">
        <v>1149</v>
      </c>
      <c r="B1156" s="3222" t="s">
        <v>23982</v>
      </c>
      <c r="C1156" s="3223" t="s">
        <v>22613</v>
      </c>
      <c r="D1156" s="3222" t="s">
        <v>23951</v>
      </c>
      <c r="E1156" s="3222" t="s">
        <v>1723</v>
      </c>
      <c r="F1156" s="3222" t="s">
        <v>6255</v>
      </c>
      <c r="G1156" s="3222"/>
      <c r="H1156" s="3222" t="str">
        <f t="shared" si="17"/>
        <v>Drawing</v>
      </c>
      <c r="I1156" s="3222" t="s">
        <v>23983</v>
      </c>
      <c r="J1156" s="3222"/>
    </row>
    <row r="1157" spans="1:10" ht="15.75" customHeight="1" thickBot="1">
      <c r="A1157" s="3222">
        <v>1150</v>
      </c>
      <c r="B1157" s="3222" t="s">
        <v>23980</v>
      </c>
      <c r="C1157" s="3223" t="s">
        <v>22631</v>
      </c>
      <c r="D1157" s="3222" t="s">
        <v>23951</v>
      </c>
      <c r="E1157" s="3222" t="s">
        <v>1723</v>
      </c>
      <c r="F1157" s="3222" t="s">
        <v>6255</v>
      </c>
      <c r="G1157" s="3222"/>
      <c r="H1157" s="3222" t="str">
        <f t="shared" si="17"/>
        <v>Drawing</v>
      </c>
      <c r="I1157" s="3222" t="s">
        <v>23981</v>
      </c>
      <c r="J1157" s="3222"/>
    </row>
    <row r="1158" spans="1:10" ht="15.75" customHeight="1" thickBot="1">
      <c r="A1158" s="3222">
        <v>1151</v>
      </c>
      <c r="B1158" s="3222" t="s">
        <v>23978</v>
      </c>
      <c r="C1158" s="3223" t="s">
        <v>22612</v>
      </c>
      <c r="D1158" s="3222" t="s">
        <v>23951</v>
      </c>
      <c r="E1158" s="3222" t="s">
        <v>1723</v>
      </c>
      <c r="F1158" s="3222" t="s">
        <v>6255</v>
      </c>
      <c r="G1158" s="3222"/>
      <c r="H1158" s="3222" t="str">
        <f t="shared" si="17"/>
        <v>Drawing</v>
      </c>
      <c r="I1158" s="3222" t="s">
        <v>23979</v>
      </c>
      <c r="J1158" s="3222"/>
    </row>
    <row r="1159" spans="1:10" ht="15.75" customHeight="1" thickBot="1">
      <c r="A1159" s="3222">
        <v>1152</v>
      </c>
      <c r="B1159" s="3222" t="s">
        <v>23976</v>
      </c>
      <c r="C1159" s="3223" t="s">
        <v>22612</v>
      </c>
      <c r="D1159" s="3222" t="s">
        <v>23951</v>
      </c>
      <c r="E1159" s="3222" t="s">
        <v>1723</v>
      </c>
      <c r="F1159" s="3222" t="s">
        <v>6255</v>
      </c>
      <c r="G1159" s="3222"/>
      <c r="H1159" s="3222" t="str">
        <f t="shared" si="17"/>
        <v>Drawing</v>
      </c>
      <c r="I1159" s="3222" t="s">
        <v>23977</v>
      </c>
      <c r="J1159" s="3222"/>
    </row>
    <row r="1160" spans="1:10" ht="15.75" customHeight="1" thickBot="1">
      <c r="A1160" s="3222">
        <v>1153</v>
      </c>
      <c r="B1160" s="3222" t="s">
        <v>23974</v>
      </c>
      <c r="C1160" s="3223" t="s">
        <v>22613</v>
      </c>
      <c r="D1160" s="3222" t="s">
        <v>23951</v>
      </c>
      <c r="E1160" s="3222" t="s">
        <v>1723</v>
      </c>
      <c r="F1160" s="3222" t="s">
        <v>6255</v>
      </c>
      <c r="G1160" s="3222"/>
      <c r="H1160" s="3222" t="str">
        <f t="shared" ref="H1160:H1223" si="18">HYPERLINK("\\CAD-PC\1Data\3.Documentation\Isometric DWG MHI\" &amp; I1160 &amp; ".pdf", "Drawing")</f>
        <v>Drawing</v>
      </c>
      <c r="I1160" s="3222" t="s">
        <v>23975</v>
      </c>
      <c r="J1160" s="3222"/>
    </row>
    <row r="1161" spans="1:10" ht="15.75" customHeight="1" thickBot="1">
      <c r="A1161" s="3222">
        <v>1154</v>
      </c>
      <c r="B1161" s="3222" t="s">
        <v>23972</v>
      </c>
      <c r="C1161" s="3223" t="s">
        <v>23000</v>
      </c>
      <c r="D1161" s="3222" t="s">
        <v>23951</v>
      </c>
      <c r="E1161" s="3222" t="s">
        <v>1723</v>
      </c>
      <c r="F1161" s="3222" t="s">
        <v>6255</v>
      </c>
      <c r="G1161" s="3222"/>
      <c r="H1161" s="3222" t="str">
        <f t="shared" si="18"/>
        <v>Drawing</v>
      </c>
      <c r="I1161" s="3222" t="s">
        <v>23973</v>
      </c>
      <c r="J1161" s="3222"/>
    </row>
    <row r="1162" spans="1:10" ht="15.75" customHeight="1" thickBot="1">
      <c r="A1162" s="3222">
        <v>1155</v>
      </c>
      <c r="B1162" s="3222" t="s">
        <v>23970</v>
      </c>
      <c r="C1162" s="3223" t="s">
        <v>22602</v>
      </c>
      <c r="D1162" s="3222" t="s">
        <v>23951</v>
      </c>
      <c r="E1162" s="3222" t="s">
        <v>1723</v>
      </c>
      <c r="F1162" s="3222" t="s">
        <v>6255</v>
      </c>
      <c r="G1162" s="3222"/>
      <c r="H1162" s="3222" t="str">
        <f t="shared" si="18"/>
        <v>Drawing</v>
      </c>
      <c r="I1162" s="3222" t="s">
        <v>23971</v>
      </c>
      <c r="J1162" s="3222"/>
    </row>
    <row r="1163" spans="1:10" ht="15.75" customHeight="1" thickBot="1">
      <c r="A1163" s="3222">
        <v>1156</v>
      </c>
      <c r="B1163" s="3222" t="s">
        <v>23968</v>
      </c>
      <c r="C1163" s="3223" t="s">
        <v>22613</v>
      </c>
      <c r="D1163" s="3222" t="s">
        <v>23951</v>
      </c>
      <c r="E1163" s="3222" t="s">
        <v>1723</v>
      </c>
      <c r="F1163" s="3222" t="s">
        <v>6255</v>
      </c>
      <c r="G1163" s="3222"/>
      <c r="H1163" s="3222" t="str">
        <f t="shared" si="18"/>
        <v>Drawing</v>
      </c>
      <c r="I1163" s="3222" t="s">
        <v>23969</v>
      </c>
      <c r="J1163" s="3222"/>
    </row>
    <row r="1164" spans="1:10" ht="15.75" customHeight="1" thickBot="1">
      <c r="A1164" s="3222">
        <v>1157</v>
      </c>
      <c r="B1164" s="3222" t="s">
        <v>23966</v>
      </c>
      <c r="C1164" s="3223" t="s">
        <v>22619</v>
      </c>
      <c r="D1164" s="3222" t="s">
        <v>23951</v>
      </c>
      <c r="E1164" s="3222" t="s">
        <v>1723</v>
      </c>
      <c r="F1164" s="3222" t="s">
        <v>6255</v>
      </c>
      <c r="G1164" s="3222"/>
      <c r="H1164" s="3222" t="str">
        <f t="shared" si="18"/>
        <v>Drawing</v>
      </c>
      <c r="I1164" s="3222" t="s">
        <v>23967</v>
      </c>
      <c r="J1164" s="3222"/>
    </row>
    <row r="1165" spans="1:10" ht="15.75" customHeight="1" thickBot="1">
      <c r="A1165" s="3222">
        <v>1158</v>
      </c>
      <c r="B1165" s="3222" t="s">
        <v>23964</v>
      </c>
      <c r="C1165" s="3223" t="s">
        <v>23140</v>
      </c>
      <c r="D1165" s="3222" t="s">
        <v>23951</v>
      </c>
      <c r="E1165" s="3222" t="s">
        <v>1723</v>
      </c>
      <c r="F1165" s="3222" t="s">
        <v>6255</v>
      </c>
      <c r="G1165" s="3222"/>
      <c r="H1165" s="3222" t="str">
        <f t="shared" si="18"/>
        <v>Drawing</v>
      </c>
      <c r="I1165" s="3222" t="s">
        <v>23965</v>
      </c>
      <c r="J1165" s="3222"/>
    </row>
    <row r="1166" spans="1:10" ht="15.75" customHeight="1" thickBot="1">
      <c r="A1166" s="3222">
        <v>1159</v>
      </c>
      <c r="B1166" s="3222" t="s">
        <v>23962</v>
      </c>
      <c r="C1166" s="3223" t="s">
        <v>22874</v>
      </c>
      <c r="D1166" s="3222" t="s">
        <v>23951</v>
      </c>
      <c r="E1166" s="3222" t="s">
        <v>1723</v>
      </c>
      <c r="F1166" s="3222" t="s">
        <v>6255</v>
      </c>
      <c r="G1166" s="3222"/>
      <c r="H1166" s="3222" t="str">
        <f t="shared" si="18"/>
        <v>Drawing</v>
      </c>
      <c r="I1166" s="3222" t="s">
        <v>23963</v>
      </c>
      <c r="J1166" s="3222"/>
    </row>
    <row r="1167" spans="1:10" ht="15.75" customHeight="1" thickBot="1">
      <c r="A1167" s="3222">
        <v>1160</v>
      </c>
      <c r="B1167" s="3222" t="s">
        <v>23960</v>
      </c>
      <c r="C1167" s="3223" t="s">
        <v>23000</v>
      </c>
      <c r="D1167" s="3222" t="s">
        <v>23951</v>
      </c>
      <c r="E1167" s="3222" t="s">
        <v>1723</v>
      </c>
      <c r="F1167" s="3222" t="s">
        <v>6255</v>
      </c>
      <c r="G1167" s="3222"/>
      <c r="H1167" s="3222" t="str">
        <f t="shared" si="18"/>
        <v>Drawing</v>
      </c>
      <c r="I1167" s="3222" t="s">
        <v>23961</v>
      </c>
      <c r="J1167" s="3222"/>
    </row>
    <row r="1168" spans="1:10" ht="15.75" customHeight="1" thickBot="1">
      <c r="A1168" s="3222">
        <v>1161</v>
      </c>
      <c r="B1168" s="3222" t="s">
        <v>23958</v>
      </c>
      <c r="C1168" s="3223" t="s">
        <v>22619</v>
      </c>
      <c r="D1168" s="3222" t="s">
        <v>23951</v>
      </c>
      <c r="E1168" s="3222" t="s">
        <v>1723</v>
      </c>
      <c r="F1168" s="3222" t="s">
        <v>6255</v>
      </c>
      <c r="G1168" s="3222"/>
      <c r="H1168" s="3222" t="str">
        <f t="shared" si="18"/>
        <v>Drawing</v>
      </c>
      <c r="I1168" s="3222" t="s">
        <v>23959</v>
      </c>
      <c r="J1168" s="3222"/>
    </row>
    <row r="1169" spans="1:10" ht="15.75" customHeight="1" thickBot="1">
      <c r="A1169" s="3222">
        <v>1162</v>
      </c>
      <c r="B1169" s="3222" t="s">
        <v>23956</v>
      </c>
      <c r="C1169" s="3223" t="s">
        <v>22613</v>
      </c>
      <c r="D1169" s="3222" t="s">
        <v>23951</v>
      </c>
      <c r="E1169" s="3222" t="s">
        <v>1723</v>
      </c>
      <c r="F1169" s="3222" t="s">
        <v>6255</v>
      </c>
      <c r="G1169" s="3222"/>
      <c r="H1169" s="3222" t="str">
        <f t="shared" si="18"/>
        <v>Drawing</v>
      </c>
      <c r="I1169" s="3222" t="s">
        <v>23957</v>
      </c>
      <c r="J1169" s="3222"/>
    </row>
    <row r="1170" spans="1:10" ht="15.75" customHeight="1" thickBot="1">
      <c r="A1170" s="3222">
        <v>1163</v>
      </c>
      <c r="B1170" s="3222" t="s">
        <v>23954</v>
      </c>
      <c r="C1170" s="3223" t="s">
        <v>22612</v>
      </c>
      <c r="D1170" s="3222" t="s">
        <v>23951</v>
      </c>
      <c r="E1170" s="3222" t="s">
        <v>1723</v>
      </c>
      <c r="F1170" s="3222" t="s">
        <v>6255</v>
      </c>
      <c r="G1170" s="3222"/>
      <c r="H1170" s="3222" t="str">
        <f t="shared" si="18"/>
        <v>Drawing</v>
      </c>
      <c r="I1170" s="3222" t="s">
        <v>23955</v>
      </c>
      <c r="J1170" s="3222"/>
    </row>
    <row r="1171" spans="1:10" ht="15.75" customHeight="1" thickBot="1">
      <c r="A1171" s="3222">
        <v>1164</v>
      </c>
      <c r="B1171" s="3222" t="s">
        <v>23952</v>
      </c>
      <c r="C1171" s="3223" t="s">
        <v>22631</v>
      </c>
      <c r="D1171" s="3222" t="s">
        <v>23951</v>
      </c>
      <c r="E1171" s="3222" t="s">
        <v>1723</v>
      </c>
      <c r="F1171" s="3222" t="s">
        <v>6255</v>
      </c>
      <c r="G1171" s="3222"/>
      <c r="H1171" s="3222" t="str">
        <f t="shared" si="18"/>
        <v>Drawing</v>
      </c>
      <c r="I1171" s="3222" t="s">
        <v>23953</v>
      </c>
      <c r="J1171" s="3222"/>
    </row>
    <row r="1172" spans="1:10" ht="15.75" customHeight="1" thickBot="1">
      <c r="A1172" s="3222">
        <v>1165</v>
      </c>
      <c r="B1172" s="3222" t="s">
        <v>23949</v>
      </c>
      <c r="C1172" s="3223" t="s">
        <v>22612</v>
      </c>
      <c r="D1172" s="3222" t="s">
        <v>23877</v>
      </c>
      <c r="E1172" s="3222" t="s">
        <v>1723</v>
      </c>
      <c r="F1172" s="3222" t="s">
        <v>6255</v>
      </c>
      <c r="G1172" s="3222"/>
      <c r="H1172" s="3222" t="str">
        <f t="shared" si="18"/>
        <v>Drawing</v>
      </c>
      <c r="I1172" s="3222" t="s">
        <v>23950</v>
      </c>
      <c r="J1172" s="3222"/>
    </row>
    <row r="1173" spans="1:10" ht="15.75" customHeight="1" thickBot="1">
      <c r="A1173" s="3222">
        <v>1166</v>
      </c>
      <c r="B1173" s="3222" t="s">
        <v>23947</v>
      </c>
      <c r="C1173" s="3223" t="s">
        <v>22619</v>
      </c>
      <c r="D1173" s="3222" t="s">
        <v>23877</v>
      </c>
      <c r="E1173" s="3222" t="s">
        <v>1723</v>
      </c>
      <c r="F1173" s="3222" t="s">
        <v>6255</v>
      </c>
      <c r="G1173" s="3222"/>
      <c r="H1173" s="3222" t="str">
        <f t="shared" si="18"/>
        <v>Drawing</v>
      </c>
      <c r="I1173" s="3222" t="s">
        <v>23948</v>
      </c>
      <c r="J1173" s="3222"/>
    </row>
    <row r="1174" spans="1:10" ht="15.75" customHeight="1" thickBot="1">
      <c r="A1174" s="3222">
        <v>1167</v>
      </c>
      <c r="B1174" s="3222" t="s">
        <v>23945</v>
      </c>
      <c r="C1174" s="3223" t="s">
        <v>22619</v>
      </c>
      <c r="D1174" s="3222" t="s">
        <v>23877</v>
      </c>
      <c r="E1174" s="3222" t="s">
        <v>1723</v>
      </c>
      <c r="F1174" s="3222" t="s">
        <v>6255</v>
      </c>
      <c r="G1174" s="3222"/>
      <c r="H1174" s="3222" t="str">
        <f t="shared" si="18"/>
        <v>Drawing</v>
      </c>
      <c r="I1174" s="3222" t="s">
        <v>23946</v>
      </c>
      <c r="J1174" s="3222"/>
    </row>
    <row r="1175" spans="1:10" ht="15.75" customHeight="1" thickBot="1">
      <c r="A1175" s="3222">
        <v>1168</v>
      </c>
      <c r="B1175" s="3222" t="s">
        <v>23943</v>
      </c>
      <c r="C1175" s="3223" t="s">
        <v>22613</v>
      </c>
      <c r="D1175" s="3222" t="s">
        <v>23877</v>
      </c>
      <c r="E1175" s="3222" t="s">
        <v>1723</v>
      </c>
      <c r="F1175" s="3222" t="s">
        <v>6255</v>
      </c>
      <c r="G1175" s="3222"/>
      <c r="H1175" s="3222" t="str">
        <f t="shared" si="18"/>
        <v>Drawing</v>
      </c>
      <c r="I1175" s="3222" t="s">
        <v>23944</v>
      </c>
      <c r="J1175" s="3222"/>
    </row>
    <row r="1176" spans="1:10" ht="15.75" customHeight="1" thickBot="1">
      <c r="A1176" s="3222">
        <v>1169</v>
      </c>
      <c r="B1176" s="3222" t="s">
        <v>23941</v>
      </c>
      <c r="C1176" s="3223" t="s">
        <v>22631</v>
      </c>
      <c r="D1176" s="3222" t="s">
        <v>23877</v>
      </c>
      <c r="E1176" s="3222" t="s">
        <v>1723</v>
      </c>
      <c r="F1176" s="3222" t="s">
        <v>6255</v>
      </c>
      <c r="G1176" s="3222"/>
      <c r="H1176" s="3222" t="str">
        <f t="shared" si="18"/>
        <v>Drawing</v>
      </c>
      <c r="I1176" s="3222" t="s">
        <v>23942</v>
      </c>
      <c r="J1176" s="3222"/>
    </row>
    <row r="1177" spans="1:10" ht="15.75" customHeight="1" thickBot="1">
      <c r="A1177" s="3222">
        <v>1170</v>
      </c>
      <c r="B1177" s="3222" t="s">
        <v>23939</v>
      </c>
      <c r="C1177" s="3223" t="s">
        <v>22613</v>
      </c>
      <c r="D1177" s="3222" t="s">
        <v>23877</v>
      </c>
      <c r="E1177" s="3222" t="s">
        <v>1723</v>
      </c>
      <c r="F1177" s="3222" t="s">
        <v>6255</v>
      </c>
      <c r="G1177" s="3222"/>
      <c r="H1177" s="3222" t="str">
        <f t="shared" si="18"/>
        <v>Drawing</v>
      </c>
      <c r="I1177" s="3222" t="s">
        <v>23940</v>
      </c>
      <c r="J1177" s="3222"/>
    </row>
    <row r="1178" spans="1:10" ht="15.75" customHeight="1" thickBot="1">
      <c r="A1178" s="3222">
        <v>1171</v>
      </c>
      <c r="B1178" s="3222" t="s">
        <v>23938</v>
      </c>
      <c r="C1178" s="3223" t="s">
        <v>23000</v>
      </c>
      <c r="D1178" s="3222" t="s">
        <v>23877</v>
      </c>
      <c r="E1178" s="3222" t="s">
        <v>1723</v>
      </c>
      <c r="F1178" s="3222" t="s">
        <v>6255</v>
      </c>
      <c r="G1178" s="3222"/>
      <c r="H1178" s="3222" t="str">
        <f t="shared" si="18"/>
        <v>Drawing</v>
      </c>
      <c r="I1178" s="3222" t="s">
        <v>958</v>
      </c>
      <c r="J1178" s="3222"/>
    </row>
    <row r="1179" spans="1:10" ht="15.75" customHeight="1" thickBot="1">
      <c r="A1179" s="3222">
        <v>1172</v>
      </c>
      <c r="B1179" s="3222" t="s">
        <v>23936</v>
      </c>
      <c r="C1179" s="3223" t="s">
        <v>22613</v>
      </c>
      <c r="D1179" s="3222" t="s">
        <v>23877</v>
      </c>
      <c r="E1179" s="3222" t="s">
        <v>1723</v>
      </c>
      <c r="F1179" s="3222" t="s">
        <v>6255</v>
      </c>
      <c r="G1179" s="3222"/>
      <c r="H1179" s="3222" t="str">
        <f t="shared" si="18"/>
        <v>Drawing</v>
      </c>
      <c r="I1179" s="3222" t="s">
        <v>23937</v>
      </c>
      <c r="J1179" s="3222"/>
    </row>
    <row r="1180" spans="1:10" ht="15.75" customHeight="1" thickBot="1">
      <c r="A1180" s="3222">
        <v>1173</v>
      </c>
      <c r="B1180" s="3222" t="s">
        <v>23934</v>
      </c>
      <c r="C1180" s="3223" t="s">
        <v>22613</v>
      </c>
      <c r="D1180" s="3222" t="s">
        <v>23877</v>
      </c>
      <c r="E1180" s="3222" t="s">
        <v>1723</v>
      </c>
      <c r="F1180" s="3222" t="s">
        <v>6255</v>
      </c>
      <c r="G1180" s="3222"/>
      <c r="H1180" s="3222" t="str">
        <f t="shared" si="18"/>
        <v>Drawing</v>
      </c>
      <c r="I1180" s="3222" t="s">
        <v>23935</v>
      </c>
      <c r="J1180" s="3222"/>
    </row>
    <row r="1181" spans="1:10" ht="15.75" customHeight="1" thickBot="1">
      <c r="A1181" s="3222">
        <v>1174</v>
      </c>
      <c r="B1181" s="3222" t="s">
        <v>23932</v>
      </c>
      <c r="C1181" s="3223" t="s">
        <v>23931</v>
      </c>
      <c r="D1181" s="3222" t="s">
        <v>23877</v>
      </c>
      <c r="E1181" s="3222" t="s">
        <v>1723</v>
      </c>
      <c r="F1181" s="3222" t="s">
        <v>6255</v>
      </c>
      <c r="G1181" s="3222"/>
      <c r="H1181" s="3222" t="str">
        <f t="shared" si="18"/>
        <v>Drawing</v>
      </c>
      <c r="I1181" s="3222" t="s">
        <v>23933</v>
      </c>
      <c r="J1181" s="3222"/>
    </row>
    <row r="1182" spans="1:10" ht="15.75" customHeight="1" thickBot="1">
      <c r="A1182" s="3222">
        <v>1175</v>
      </c>
      <c r="B1182" s="3222" t="s">
        <v>23878</v>
      </c>
      <c r="C1182" s="3223" t="s">
        <v>22631</v>
      </c>
      <c r="D1182" s="3222" t="s">
        <v>23877</v>
      </c>
      <c r="E1182" s="3222" t="s">
        <v>1723</v>
      </c>
      <c r="F1182" s="3222" t="s">
        <v>6255</v>
      </c>
      <c r="G1182" s="3222"/>
      <c r="H1182" s="3222" t="str">
        <f t="shared" si="18"/>
        <v>Drawing</v>
      </c>
      <c r="I1182" s="3222" t="s">
        <v>23930</v>
      </c>
      <c r="J1182" s="3222"/>
    </row>
    <row r="1183" spans="1:10" ht="15.75" customHeight="1" thickBot="1">
      <c r="A1183" s="3222">
        <v>1176</v>
      </c>
      <c r="B1183" s="3222" t="s">
        <v>23928</v>
      </c>
      <c r="C1183" s="3223" t="s">
        <v>22613</v>
      </c>
      <c r="D1183" s="3222" t="s">
        <v>23877</v>
      </c>
      <c r="E1183" s="3222" t="s">
        <v>1723</v>
      </c>
      <c r="F1183" s="3222" t="s">
        <v>6255</v>
      </c>
      <c r="G1183" s="3222"/>
      <c r="H1183" s="3222" t="str">
        <f t="shared" si="18"/>
        <v>Drawing</v>
      </c>
      <c r="I1183" s="3222" t="s">
        <v>23929</v>
      </c>
      <c r="J1183" s="3222"/>
    </row>
    <row r="1184" spans="1:10" ht="15.75" customHeight="1" thickBot="1">
      <c r="A1184" s="3222">
        <v>1177</v>
      </c>
      <c r="B1184" s="3222" t="s">
        <v>23926</v>
      </c>
      <c r="C1184" s="3223" t="s">
        <v>22619</v>
      </c>
      <c r="D1184" s="3222" t="s">
        <v>23877</v>
      </c>
      <c r="E1184" s="3222" t="s">
        <v>1723</v>
      </c>
      <c r="F1184" s="3222" t="s">
        <v>6255</v>
      </c>
      <c r="G1184" s="3222"/>
      <c r="H1184" s="3222" t="str">
        <f t="shared" si="18"/>
        <v>Drawing</v>
      </c>
      <c r="I1184" s="3222" t="s">
        <v>23927</v>
      </c>
      <c r="J1184" s="3222"/>
    </row>
    <row r="1185" spans="1:10" ht="15.75" customHeight="1" thickBot="1">
      <c r="A1185" s="3222">
        <v>1178</v>
      </c>
      <c r="B1185" s="3222" t="s">
        <v>23924</v>
      </c>
      <c r="C1185" s="3223" t="s">
        <v>22602</v>
      </c>
      <c r="D1185" s="3222" t="s">
        <v>23877</v>
      </c>
      <c r="E1185" s="3222" t="s">
        <v>1723</v>
      </c>
      <c r="F1185" s="3222" t="s">
        <v>6255</v>
      </c>
      <c r="G1185" s="3222"/>
      <c r="H1185" s="3222" t="str">
        <f t="shared" si="18"/>
        <v>Drawing</v>
      </c>
      <c r="I1185" s="3222" t="s">
        <v>23925</v>
      </c>
      <c r="J1185" s="3222"/>
    </row>
    <row r="1186" spans="1:10" ht="15.75" customHeight="1" thickBot="1">
      <c r="A1186" s="3222">
        <v>1179</v>
      </c>
      <c r="B1186" s="3222" t="s">
        <v>23922</v>
      </c>
      <c r="C1186" s="3223" t="s">
        <v>22840</v>
      </c>
      <c r="D1186" s="3222" t="s">
        <v>23877</v>
      </c>
      <c r="E1186" s="3222" t="s">
        <v>1723</v>
      </c>
      <c r="F1186" s="3222" t="s">
        <v>6255</v>
      </c>
      <c r="G1186" s="3222"/>
      <c r="H1186" s="3222" t="str">
        <f t="shared" si="18"/>
        <v>Drawing</v>
      </c>
      <c r="I1186" s="3222" t="s">
        <v>23923</v>
      </c>
      <c r="J1186" s="3222"/>
    </row>
    <row r="1187" spans="1:10" ht="15.75" customHeight="1" thickBot="1">
      <c r="A1187" s="3222">
        <v>1180</v>
      </c>
      <c r="B1187" s="3222" t="s">
        <v>23920</v>
      </c>
      <c r="C1187" s="3223" t="s">
        <v>22631</v>
      </c>
      <c r="D1187" s="3222" t="s">
        <v>23877</v>
      </c>
      <c r="E1187" s="3222" t="s">
        <v>1723</v>
      </c>
      <c r="F1187" s="3222" t="s">
        <v>6255</v>
      </c>
      <c r="G1187" s="3222"/>
      <c r="H1187" s="3222" t="str">
        <f t="shared" si="18"/>
        <v>Drawing</v>
      </c>
      <c r="I1187" s="3222" t="s">
        <v>23921</v>
      </c>
      <c r="J1187" s="3222"/>
    </row>
    <row r="1188" spans="1:10" ht="15.75" customHeight="1" thickBot="1">
      <c r="A1188" s="3222">
        <v>1181</v>
      </c>
      <c r="B1188" s="3222" t="s">
        <v>23918</v>
      </c>
      <c r="C1188" s="3223" t="s">
        <v>22612</v>
      </c>
      <c r="D1188" s="3222" t="s">
        <v>23877</v>
      </c>
      <c r="E1188" s="3222" t="s">
        <v>1723</v>
      </c>
      <c r="F1188" s="3222" t="s">
        <v>6255</v>
      </c>
      <c r="G1188" s="3222"/>
      <c r="H1188" s="3222" t="str">
        <f t="shared" si="18"/>
        <v>Drawing</v>
      </c>
      <c r="I1188" s="3222" t="s">
        <v>23919</v>
      </c>
      <c r="J1188" s="3222"/>
    </row>
    <row r="1189" spans="1:10" ht="15.75" customHeight="1" thickBot="1">
      <c r="A1189" s="3222">
        <v>1182</v>
      </c>
      <c r="B1189" s="3222" t="s">
        <v>23916</v>
      </c>
      <c r="C1189" s="3223" t="s">
        <v>22631</v>
      </c>
      <c r="D1189" s="3222" t="s">
        <v>23877</v>
      </c>
      <c r="E1189" s="3222" t="s">
        <v>1723</v>
      </c>
      <c r="F1189" s="3222" t="s">
        <v>6255</v>
      </c>
      <c r="G1189" s="3222"/>
      <c r="H1189" s="3222" t="str">
        <f t="shared" si="18"/>
        <v>Drawing</v>
      </c>
      <c r="I1189" s="3222" t="s">
        <v>23917</v>
      </c>
      <c r="J1189" s="3222"/>
    </row>
    <row r="1190" spans="1:10" ht="15.75" customHeight="1" thickBot="1">
      <c r="A1190" s="3222">
        <v>1183</v>
      </c>
      <c r="B1190" s="3222" t="s">
        <v>23914</v>
      </c>
      <c r="C1190" s="3223" t="s">
        <v>23000</v>
      </c>
      <c r="D1190" s="3222" t="s">
        <v>23877</v>
      </c>
      <c r="E1190" s="3222" t="s">
        <v>1723</v>
      </c>
      <c r="F1190" s="3222" t="s">
        <v>6255</v>
      </c>
      <c r="G1190" s="3222"/>
      <c r="H1190" s="3222" t="str">
        <f t="shared" si="18"/>
        <v>Drawing</v>
      </c>
      <c r="I1190" s="3222" t="s">
        <v>23915</v>
      </c>
      <c r="J1190" s="3222"/>
    </row>
    <row r="1191" spans="1:10" ht="15.75" customHeight="1" thickBot="1">
      <c r="A1191" s="3222">
        <v>1184</v>
      </c>
      <c r="B1191" s="3222" t="s">
        <v>23912</v>
      </c>
      <c r="C1191" s="3223" t="s">
        <v>22613</v>
      </c>
      <c r="D1191" s="3222" t="s">
        <v>23877</v>
      </c>
      <c r="E1191" s="3222" t="s">
        <v>1723</v>
      </c>
      <c r="F1191" s="3222" t="s">
        <v>6255</v>
      </c>
      <c r="G1191" s="3222"/>
      <c r="H1191" s="3222" t="str">
        <f t="shared" si="18"/>
        <v>Drawing</v>
      </c>
      <c r="I1191" s="3222" t="s">
        <v>23913</v>
      </c>
      <c r="J1191" s="3222"/>
    </row>
    <row r="1192" spans="1:10" ht="15.75" customHeight="1" thickBot="1">
      <c r="A1192" s="3222">
        <v>1185</v>
      </c>
      <c r="B1192" s="3222" t="s">
        <v>23910</v>
      </c>
      <c r="C1192" s="3223" t="s">
        <v>22631</v>
      </c>
      <c r="D1192" s="3222" t="s">
        <v>23877</v>
      </c>
      <c r="E1192" s="3222" t="s">
        <v>1723</v>
      </c>
      <c r="F1192" s="3222" t="s">
        <v>6255</v>
      </c>
      <c r="G1192" s="3222"/>
      <c r="H1192" s="3222" t="str">
        <f t="shared" si="18"/>
        <v>Drawing</v>
      </c>
      <c r="I1192" s="3222" t="s">
        <v>23911</v>
      </c>
      <c r="J1192" s="3222"/>
    </row>
    <row r="1193" spans="1:10" ht="15.75" customHeight="1" thickBot="1">
      <c r="A1193" s="3222">
        <v>1186</v>
      </c>
      <c r="B1193" s="3222" t="s">
        <v>23908</v>
      </c>
      <c r="C1193" s="3223" t="s">
        <v>22612</v>
      </c>
      <c r="D1193" s="3222" t="s">
        <v>23877</v>
      </c>
      <c r="E1193" s="3222" t="s">
        <v>1723</v>
      </c>
      <c r="F1193" s="3222" t="s">
        <v>6255</v>
      </c>
      <c r="G1193" s="3222"/>
      <c r="H1193" s="3222" t="str">
        <f t="shared" si="18"/>
        <v>Drawing</v>
      </c>
      <c r="I1193" s="3222" t="s">
        <v>23909</v>
      </c>
      <c r="J1193" s="3222"/>
    </row>
    <row r="1194" spans="1:10" ht="15.75" customHeight="1" thickBot="1">
      <c r="A1194" s="3222">
        <v>1187</v>
      </c>
      <c r="B1194" s="3222" t="s">
        <v>23906</v>
      </c>
      <c r="C1194" s="3223" t="s">
        <v>22612</v>
      </c>
      <c r="D1194" s="3222" t="s">
        <v>23877</v>
      </c>
      <c r="E1194" s="3222" t="s">
        <v>1723</v>
      </c>
      <c r="F1194" s="3222" t="s">
        <v>6255</v>
      </c>
      <c r="G1194" s="3222"/>
      <c r="H1194" s="3222" t="str">
        <f t="shared" si="18"/>
        <v>Drawing</v>
      </c>
      <c r="I1194" s="3222" t="s">
        <v>23907</v>
      </c>
      <c r="J1194" s="3222"/>
    </row>
    <row r="1195" spans="1:10" ht="15.75" customHeight="1" thickBot="1">
      <c r="A1195" s="3222">
        <v>1188</v>
      </c>
      <c r="B1195" s="3222" t="s">
        <v>23904</v>
      </c>
      <c r="C1195" s="3223" t="s">
        <v>22613</v>
      </c>
      <c r="D1195" s="3222" t="s">
        <v>23877</v>
      </c>
      <c r="E1195" s="3222" t="s">
        <v>1723</v>
      </c>
      <c r="F1195" s="3222" t="s">
        <v>6255</v>
      </c>
      <c r="G1195" s="3222"/>
      <c r="H1195" s="3222" t="str">
        <f t="shared" si="18"/>
        <v>Drawing</v>
      </c>
      <c r="I1195" s="3222" t="s">
        <v>23905</v>
      </c>
      <c r="J1195" s="3222"/>
    </row>
    <row r="1196" spans="1:10" ht="15.75" customHeight="1" thickBot="1">
      <c r="A1196" s="3222">
        <v>1189</v>
      </c>
      <c r="B1196" s="3222" t="s">
        <v>23902</v>
      </c>
      <c r="C1196" s="3223" t="s">
        <v>23000</v>
      </c>
      <c r="D1196" s="3222" t="s">
        <v>23877</v>
      </c>
      <c r="E1196" s="3222" t="s">
        <v>1723</v>
      </c>
      <c r="F1196" s="3222" t="s">
        <v>6255</v>
      </c>
      <c r="G1196" s="3222"/>
      <c r="H1196" s="3222" t="str">
        <f t="shared" si="18"/>
        <v>Drawing</v>
      </c>
      <c r="I1196" s="3222" t="s">
        <v>23903</v>
      </c>
      <c r="J1196" s="3222"/>
    </row>
    <row r="1197" spans="1:10" ht="15.75" customHeight="1" thickBot="1">
      <c r="A1197" s="3222">
        <v>1190</v>
      </c>
      <c r="B1197" s="3222" t="s">
        <v>23900</v>
      </c>
      <c r="C1197" s="3223" t="s">
        <v>22602</v>
      </c>
      <c r="D1197" s="3222" t="s">
        <v>23877</v>
      </c>
      <c r="E1197" s="3222" t="s">
        <v>1723</v>
      </c>
      <c r="F1197" s="3222" t="s">
        <v>6255</v>
      </c>
      <c r="G1197" s="3222"/>
      <c r="H1197" s="3222" t="str">
        <f t="shared" si="18"/>
        <v>Drawing</v>
      </c>
      <c r="I1197" s="3222" t="s">
        <v>23901</v>
      </c>
      <c r="J1197" s="3222"/>
    </row>
    <row r="1198" spans="1:10" ht="15.75" customHeight="1" thickBot="1">
      <c r="A1198" s="3222">
        <v>1191</v>
      </c>
      <c r="B1198" s="3222" t="s">
        <v>23898</v>
      </c>
      <c r="C1198" s="3223" t="s">
        <v>22613</v>
      </c>
      <c r="D1198" s="3222" t="s">
        <v>23877</v>
      </c>
      <c r="E1198" s="3222" t="s">
        <v>1723</v>
      </c>
      <c r="F1198" s="3222" t="s">
        <v>6255</v>
      </c>
      <c r="G1198" s="3222"/>
      <c r="H1198" s="3222" t="str">
        <f t="shared" si="18"/>
        <v>Drawing</v>
      </c>
      <c r="I1198" s="3222" t="s">
        <v>23899</v>
      </c>
      <c r="J1198" s="3222"/>
    </row>
    <row r="1199" spans="1:10" ht="15.75" customHeight="1" thickBot="1">
      <c r="A1199" s="3222">
        <v>1192</v>
      </c>
      <c r="B1199" s="3222" t="s">
        <v>23896</v>
      </c>
      <c r="C1199" s="3223" t="s">
        <v>22619</v>
      </c>
      <c r="D1199" s="3222" t="s">
        <v>23877</v>
      </c>
      <c r="E1199" s="3222" t="s">
        <v>1723</v>
      </c>
      <c r="F1199" s="3222" t="s">
        <v>6255</v>
      </c>
      <c r="G1199" s="3222"/>
      <c r="H1199" s="3222" t="str">
        <f t="shared" si="18"/>
        <v>Drawing</v>
      </c>
      <c r="I1199" s="3222" t="s">
        <v>23897</v>
      </c>
      <c r="J1199" s="3222"/>
    </row>
    <row r="1200" spans="1:10" ht="15.75" customHeight="1" thickBot="1">
      <c r="A1200" s="3222">
        <v>1193</v>
      </c>
      <c r="B1200" s="3222" t="s">
        <v>23894</v>
      </c>
      <c r="C1200" s="3223" t="s">
        <v>23140</v>
      </c>
      <c r="D1200" s="3222" t="s">
        <v>23877</v>
      </c>
      <c r="E1200" s="3222" t="s">
        <v>1723</v>
      </c>
      <c r="F1200" s="3222" t="s">
        <v>6255</v>
      </c>
      <c r="G1200" s="3222"/>
      <c r="H1200" s="3222" t="str">
        <f t="shared" si="18"/>
        <v>Drawing</v>
      </c>
      <c r="I1200" s="3222" t="s">
        <v>23895</v>
      </c>
      <c r="J1200" s="3222"/>
    </row>
    <row r="1201" spans="1:10" ht="15.75" customHeight="1" thickBot="1">
      <c r="A1201" s="3222">
        <v>1194</v>
      </c>
      <c r="B1201" s="3222" t="s">
        <v>23892</v>
      </c>
      <c r="C1201" s="3223" t="s">
        <v>23000</v>
      </c>
      <c r="D1201" s="3222" t="s">
        <v>23877</v>
      </c>
      <c r="E1201" s="3222" t="s">
        <v>1723</v>
      </c>
      <c r="F1201" s="3222" t="s">
        <v>6255</v>
      </c>
      <c r="G1201" s="3222"/>
      <c r="H1201" s="3222" t="str">
        <f t="shared" si="18"/>
        <v>Drawing</v>
      </c>
      <c r="I1201" s="3222" t="s">
        <v>23893</v>
      </c>
      <c r="J1201" s="3222"/>
    </row>
    <row r="1202" spans="1:10" ht="15.75" customHeight="1" thickBot="1">
      <c r="A1202" s="3222">
        <v>1195</v>
      </c>
      <c r="B1202" s="3222" t="s">
        <v>23890</v>
      </c>
      <c r="C1202" s="3223" t="s">
        <v>22874</v>
      </c>
      <c r="D1202" s="3222" t="s">
        <v>23877</v>
      </c>
      <c r="E1202" s="3222" t="s">
        <v>1723</v>
      </c>
      <c r="F1202" s="3222" t="s">
        <v>6255</v>
      </c>
      <c r="G1202" s="3222"/>
      <c r="H1202" s="3222" t="str">
        <f t="shared" si="18"/>
        <v>Drawing</v>
      </c>
      <c r="I1202" s="3222" t="s">
        <v>23891</v>
      </c>
      <c r="J1202" s="3222"/>
    </row>
    <row r="1203" spans="1:10" ht="15.75" customHeight="1" thickBot="1">
      <c r="A1203" s="3222">
        <v>1196</v>
      </c>
      <c r="B1203" s="3222" t="s">
        <v>23888</v>
      </c>
      <c r="C1203" s="3223" t="s">
        <v>22631</v>
      </c>
      <c r="D1203" s="3222" t="s">
        <v>23877</v>
      </c>
      <c r="E1203" s="3222" t="s">
        <v>1723</v>
      </c>
      <c r="F1203" s="3222" t="s">
        <v>6255</v>
      </c>
      <c r="G1203" s="3222"/>
      <c r="H1203" s="3222" t="str">
        <f t="shared" si="18"/>
        <v>Drawing</v>
      </c>
      <c r="I1203" s="3222" t="s">
        <v>23889</v>
      </c>
      <c r="J1203" s="3222"/>
    </row>
    <row r="1204" spans="1:10" ht="15.75" customHeight="1" thickBot="1">
      <c r="A1204" s="3222">
        <v>1197</v>
      </c>
      <c r="B1204" s="3222" t="s">
        <v>23886</v>
      </c>
      <c r="C1204" s="3223" t="s">
        <v>23000</v>
      </c>
      <c r="D1204" s="3222" t="s">
        <v>23877</v>
      </c>
      <c r="E1204" s="3222" t="s">
        <v>1723</v>
      </c>
      <c r="F1204" s="3222" t="s">
        <v>6255</v>
      </c>
      <c r="G1204" s="3222"/>
      <c r="H1204" s="3222" t="str">
        <f t="shared" si="18"/>
        <v>Drawing</v>
      </c>
      <c r="I1204" s="3222" t="s">
        <v>23887</v>
      </c>
      <c r="J1204" s="3222"/>
    </row>
    <row r="1205" spans="1:10" ht="15.75" customHeight="1" thickBot="1">
      <c r="A1205" s="3222">
        <v>1198</v>
      </c>
      <c r="B1205" s="3222" t="s">
        <v>23884</v>
      </c>
      <c r="C1205" s="3223" t="s">
        <v>22619</v>
      </c>
      <c r="D1205" s="3222" t="s">
        <v>23877</v>
      </c>
      <c r="E1205" s="3222" t="s">
        <v>1723</v>
      </c>
      <c r="F1205" s="3222" t="s">
        <v>6255</v>
      </c>
      <c r="G1205" s="3222"/>
      <c r="H1205" s="3222" t="str">
        <f t="shared" si="18"/>
        <v>Drawing</v>
      </c>
      <c r="I1205" s="3222" t="s">
        <v>23885</v>
      </c>
      <c r="J1205" s="3222"/>
    </row>
    <row r="1206" spans="1:10" ht="15.75" customHeight="1" thickBot="1">
      <c r="A1206" s="3222">
        <v>1199</v>
      </c>
      <c r="B1206" s="3222" t="s">
        <v>23882</v>
      </c>
      <c r="C1206" s="3223" t="s">
        <v>22613</v>
      </c>
      <c r="D1206" s="3222" t="s">
        <v>23877</v>
      </c>
      <c r="E1206" s="3222" t="s">
        <v>1723</v>
      </c>
      <c r="F1206" s="3222" t="s">
        <v>6255</v>
      </c>
      <c r="G1206" s="3222"/>
      <c r="H1206" s="3222" t="str">
        <f t="shared" si="18"/>
        <v>Drawing</v>
      </c>
      <c r="I1206" s="3222" t="s">
        <v>23883</v>
      </c>
      <c r="J1206" s="3222"/>
    </row>
    <row r="1207" spans="1:10" ht="15.75" customHeight="1" thickBot="1">
      <c r="A1207" s="3222">
        <v>1200</v>
      </c>
      <c r="B1207" s="3222" t="s">
        <v>23880</v>
      </c>
      <c r="C1207" s="3223" t="s">
        <v>22612</v>
      </c>
      <c r="D1207" s="3222" t="s">
        <v>23877</v>
      </c>
      <c r="E1207" s="3222" t="s">
        <v>1723</v>
      </c>
      <c r="F1207" s="3222" t="s">
        <v>6255</v>
      </c>
      <c r="G1207" s="3222"/>
      <c r="H1207" s="3222" t="str">
        <f t="shared" si="18"/>
        <v>Drawing</v>
      </c>
      <c r="I1207" s="3222" t="s">
        <v>23881</v>
      </c>
      <c r="J1207" s="3222"/>
    </row>
    <row r="1208" spans="1:10" ht="15.75" customHeight="1" thickBot="1">
      <c r="A1208" s="3222">
        <v>1201</v>
      </c>
      <c r="B1208" s="3222" t="s">
        <v>23878</v>
      </c>
      <c r="C1208" s="3223" t="s">
        <v>22631</v>
      </c>
      <c r="D1208" s="3222" t="s">
        <v>23877</v>
      </c>
      <c r="E1208" s="3222" t="s">
        <v>1723</v>
      </c>
      <c r="F1208" s="3222" t="s">
        <v>6255</v>
      </c>
      <c r="G1208" s="3222"/>
      <c r="H1208" s="3222" t="str">
        <f t="shared" si="18"/>
        <v>Drawing</v>
      </c>
      <c r="I1208" s="3222" t="s">
        <v>23879</v>
      </c>
      <c r="J1208" s="3222"/>
    </row>
    <row r="1209" spans="1:10" ht="15.75" customHeight="1" thickBot="1">
      <c r="A1209" s="3222">
        <v>1202</v>
      </c>
      <c r="B1209" s="3222" t="s">
        <v>23875</v>
      </c>
      <c r="C1209" s="3223" t="s">
        <v>22613</v>
      </c>
      <c r="D1209" s="3222" t="s">
        <v>23869</v>
      </c>
      <c r="E1209" s="3222" t="s">
        <v>1723</v>
      </c>
      <c r="F1209" s="3222" t="s">
        <v>22877</v>
      </c>
      <c r="G1209" s="3222"/>
      <c r="H1209" s="3222" t="str">
        <f t="shared" si="18"/>
        <v>Drawing</v>
      </c>
      <c r="I1209" s="3222" t="s">
        <v>23876</v>
      </c>
      <c r="J1209" s="3222"/>
    </row>
    <row r="1210" spans="1:10" ht="15.75" customHeight="1" thickBot="1">
      <c r="A1210" s="3222">
        <v>1203</v>
      </c>
      <c r="B1210" s="3222" t="s">
        <v>23872</v>
      </c>
      <c r="C1210" s="3223" t="s">
        <v>22613</v>
      </c>
      <c r="D1210" s="3222" t="s">
        <v>23869</v>
      </c>
      <c r="E1210" s="3222" t="s">
        <v>1723</v>
      </c>
      <c r="F1210" s="3222" t="s">
        <v>22877</v>
      </c>
      <c r="G1210" s="3222"/>
      <c r="H1210" s="3222" t="str">
        <f t="shared" si="18"/>
        <v>Drawing</v>
      </c>
      <c r="I1210" s="3222" t="s">
        <v>23874</v>
      </c>
      <c r="J1210" s="3222"/>
    </row>
    <row r="1211" spans="1:10" ht="15.75" customHeight="1" thickBot="1">
      <c r="A1211" s="3222">
        <v>1204</v>
      </c>
      <c r="B1211" s="3222" t="s">
        <v>23872</v>
      </c>
      <c r="C1211" s="3223" t="s">
        <v>22613</v>
      </c>
      <c r="D1211" s="3222" t="s">
        <v>23869</v>
      </c>
      <c r="E1211" s="3222" t="s">
        <v>1723</v>
      </c>
      <c r="F1211" s="3222" t="s">
        <v>22877</v>
      </c>
      <c r="G1211" s="3222"/>
      <c r="H1211" s="3222" t="str">
        <f t="shared" si="18"/>
        <v>Drawing</v>
      </c>
      <c r="I1211" s="3222" t="s">
        <v>23873</v>
      </c>
      <c r="J1211" s="3222"/>
    </row>
    <row r="1212" spans="1:10" ht="15.75" customHeight="1" thickBot="1">
      <c r="A1212" s="3222">
        <v>1205</v>
      </c>
      <c r="B1212" s="3222" t="s">
        <v>23870</v>
      </c>
      <c r="C1212" s="3223" t="s">
        <v>22612</v>
      </c>
      <c r="D1212" s="3222" t="s">
        <v>23869</v>
      </c>
      <c r="E1212" s="3222" t="s">
        <v>1723</v>
      </c>
      <c r="F1212" s="3222" t="s">
        <v>22877</v>
      </c>
      <c r="G1212" s="3222"/>
      <c r="H1212" s="3222" t="str">
        <f t="shared" si="18"/>
        <v>Drawing</v>
      </c>
      <c r="I1212" s="3222" t="s">
        <v>23871</v>
      </c>
      <c r="J1212" s="3222"/>
    </row>
    <row r="1213" spans="1:10" ht="15.75" customHeight="1" thickBot="1">
      <c r="A1213" s="3222">
        <v>1206</v>
      </c>
      <c r="B1213" s="3222" t="s">
        <v>23867</v>
      </c>
      <c r="C1213" s="3223" t="s">
        <v>22619</v>
      </c>
      <c r="D1213" s="3222" t="s">
        <v>3031</v>
      </c>
      <c r="E1213" s="3222" t="s">
        <v>4660</v>
      </c>
      <c r="F1213" s="3222" t="s">
        <v>6255</v>
      </c>
      <c r="G1213" s="3222"/>
      <c r="H1213" s="3222" t="str">
        <f t="shared" si="18"/>
        <v>Drawing</v>
      </c>
      <c r="I1213" s="3222" t="s">
        <v>23868</v>
      </c>
      <c r="J1213" s="3222"/>
    </row>
    <row r="1214" spans="1:10" ht="15.75" customHeight="1" thickBot="1">
      <c r="A1214" s="3222">
        <v>1207</v>
      </c>
      <c r="B1214" s="3222" t="s">
        <v>23865</v>
      </c>
      <c r="C1214" s="3223" t="s">
        <v>22613</v>
      </c>
      <c r="D1214" s="3222" t="s">
        <v>3031</v>
      </c>
      <c r="E1214" s="3222" t="s">
        <v>4660</v>
      </c>
      <c r="F1214" s="3222" t="s">
        <v>6255</v>
      </c>
      <c r="G1214" s="3222"/>
      <c r="H1214" s="3222" t="str">
        <f t="shared" si="18"/>
        <v>Drawing</v>
      </c>
      <c r="I1214" s="3222" t="s">
        <v>23866</v>
      </c>
      <c r="J1214" s="3222"/>
    </row>
    <row r="1215" spans="1:10" ht="15.75" customHeight="1" thickBot="1">
      <c r="A1215" s="3222">
        <v>1208</v>
      </c>
      <c r="B1215" s="3222" t="s">
        <v>23863</v>
      </c>
      <c r="C1215" s="3223" t="s">
        <v>22619</v>
      </c>
      <c r="D1215" s="3222" t="s">
        <v>3031</v>
      </c>
      <c r="E1215" s="3222" t="s">
        <v>4660</v>
      </c>
      <c r="F1215" s="3222" t="s">
        <v>6255</v>
      </c>
      <c r="G1215" s="3222"/>
      <c r="H1215" s="3222" t="str">
        <f t="shared" si="18"/>
        <v>Drawing</v>
      </c>
      <c r="I1215" s="3222" t="s">
        <v>23864</v>
      </c>
      <c r="J1215" s="3222"/>
    </row>
    <row r="1216" spans="1:10" ht="15.75" customHeight="1" thickBot="1">
      <c r="A1216" s="3222">
        <v>1209</v>
      </c>
      <c r="B1216" s="3222" t="s">
        <v>23861</v>
      </c>
      <c r="C1216" s="3223" t="s">
        <v>22631</v>
      </c>
      <c r="D1216" s="3222" t="s">
        <v>3031</v>
      </c>
      <c r="E1216" s="3222" t="s">
        <v>4660</v>
      </c>
      <c r="F1216" s="3222" t="s">
        <v>6255</v>
      </c>
      <c r="G1216" s="3222"/>
      <c r="H1216" s="3222" t="str">
        <f t="shared" si="18"/>
        <v>Drawing</v>
      </c>
      <c r="I1216" s="3222" t="s">
        <v>23862</v>
      </c>
      <c r="J1216" s="3222"/>
    </row>
    <row r="1217" spans="1:10" ht="15.75" customHeight="1" thickBot="1">
      <c r="A1217" s="3222">
        <v>1210</v>
      </c>
      <c r="B1217" s="3222" t="s">
        <v>23859</v>
      </c>
      <c r="C1217" s="3223" t="s">
        <v>22613</v>
      </c>
      <c r="D1217" s="3222" t="s">
        <v>3031</v>
      </c>
      <c r="E1217" s="3222" t="s">
        <v>4660</v>
      </c>
      <c r="F1217" s="3222" t="s">
        <v>6255</v>
      </c>
      <c r="G1217" s="3222"/>
      <c r="H1217" s="3222" t="str">
        <f t="shared" si="18"/>
        <v>Drawing</v>
      </c>
      <c r="I1217" s="3222" t="s">
        <v>23860</v>
      </c>
      <c r="J1217" s="3222"/>
    </row>
    <row r="1218" spans="1:10" ht="15.75" customHeight="1" thickBot="1">
      <c r="A1218" s="3222">
        <v>1211</v>
      </c>
      <c r="B1218" s="3222" t="s">
        <v>23857</v>
      </c>
      <c r="C1218" s="3223" t="s">
        <v>23000</v>
      </c>
      <c r="D1218" s="3222" t="s">
        <v>3031</v>
      </c>
      <c r="E1218" s="3222" t="s">
        <v>4660</v>
      </c>
      <c r="F1218" s="3222" t="s">
        <v>6255</v>
      </c>
      <c r="G1218" s="3222"/>
      <c r="H1218" s="3222" t="str">
        <f t="shared" si="18"/>
        <v>Drawing</v>
      </c>
      <c r="I1218" s="3222" t="s">
        <v>23858</v>
      </c>
      <c r="J1218" s="3222"/>
    </row>
    <row r="1219" spans="1:10" ht="15.75" customHeight="1" thickBot="1">
      <c r="A1219" s="3222">
        <v>1212</v>
      </c>
      <c r="B1219" s="3222" t="s">
        <v>23855</v>
      </c>
      <c r="C1219" s="3223" t="s">
        <v>22613</v>
      </c>
      <c r="D1219" s="3222" t="s">
        <v>3031</v>
      </c>
      <c r="E1219" s="3222" t="s">
        <v>4660</v>
      </c>
      <c r="F1219" s="3222" t="s">
        <v>6255</v>
      </c>
      <c r="G1219" s="3222"/>
      <c r="H1219" s="3222" t="str">
        <f t="shared" si="18"/>
        <v>Drawing</v>
      </c>
      <c r="I1219" s="3222" t="s">
        <v>23856</v>
      </c>
      <c r="J1219" s="3222"/>
    </row>
    <row r="1220" spans="1:10" ht="15.75" customHeight="1" thickBot="1">
      <c r="A1220" s="3222">
        <v>1213</v>
      </c>
      <c r="B1220" s="3222" t="s">
        <v>23853</v>
      </c>
      <c r="C1220" s="3223" t="s">
        <v>22612</v>
      </c>
      <c r="D1220" s="3222" t="s">
        <v>3031</v>
      </c>
      <c r="E1220" s="3222" t="s">
        <v>4660</v>
      </c>
      <c r="F1220" s="3222" t="s">
        <v>6255</v>
      </c>
      <c r="G1220" s="3222"/>
      <c r="H1220" s="3222" t="str">
        <f t="shared" si="18"/>
        <v>Drawing</v>
      </c>
      <c r="I1220" s="3222" t="s">
        <v>23854</v>
      </c>
      <c r="J1220" s="3222"/>
    </row>
    <row r="1221" spans="1:10" ht="15.75" customHeight="1" thickBot="1">
      <c r="A1221" s="3222">
        <v>1214</v>
      </c>
      <c r="B1221" s="3222" t="s">
        <v>23851</v>
      </c>
      <c r="C1221" s="3223" t="s">
        <v>22619</v>
      </c>
      <c r="D1221" s="3222" t="s">
        <v>23850</v>
      </c>
      <c r="E1221" s="3222" t="s">
        <v>1723</v>
      </c>
      <c r="F1221" s="3222" t="s">
        <v>6255</v>
      </c>
      <c r="G1221" s="3222"/>
      <c r="H1221" s="3222" t="str">
        <f t="shared" si="18"/>
        <v>Drawing</v>
      </c>
      <c r="I1221" s="3222" t="s">
        <v>23852</v>
      </c>
      <c r="J1221" s="3222"/>
    </row>
    <row r="1222" spans="1:10" ht="15.75" customHeight="1" thickBot="1">
      <c r="A1222" s="3222">
        <v>1215</v>
      </c>
      <c r="B1222" s="3222" t="s">
        <v>23848</v>
      </c>
      <c r="C1222" s="3223" t="s">
        <v>22606</v>
      </c>
      <c r="D1222" s="3222" t="s">
        <v>21195</v>
      </c>
      <c r="E1222" s="3222"/>
      <c r="F1222" s="3222" t="s">
        <v>6255</v>
      </c>
      <c r="G1222" s="3222" t="s">
        <v>22966</v>
      </c>
      <c r="H1222" s="3222" t="str">
        <f t="shared" si="18"/>
        <v>Drawing</v>
      </c>
      <c r="I1222" s="3222" t="s">
        <v>23849</v>
      </c>
      <c r="J1222" s="3222"/>
    </row>
    <row r="1223" spans="1:10" ht="15.75" customHeight="1" thickBot="1">
      <c r="A1223" s="3222">
        <v>1216</v>
      </c>
      <c r="B1223" s="3222" t="s">
        <v>23846</v>
      </c>
      <c r="C1223" s="3223" t="s">
        <v>22606</v>
      </c>
      <c r="D1223" s="3222" t="s">
        <v>23801</v>
      </c>
      <c r="E1223" s="3222" t="s">
        <v>4660</v>
      </c>
      <c r="F1223" s="3222" t="s">
        <v>6255</v>
      </c>
      <c r="G1223" s="3222"/>
      <c r="H1223" s="3222" t="str">
        <f t="shared" si="18"/>
        <v>Drawing</v>
      </c>
      <c r="I1223" s="3222" t="s">
        <v>23847</v>
      </c>
      <c r="J1223" s="3222"/>
    </row>
    <row r="1224" spans="1:10" ht="15.75" customHeight="1" thickBot="1">
      <c r="A1224" s="3222">
        <v>1217</v>
      </c>
      <c r="B1224" s="3222" t="s">
        <v>23844</v>
      </c>
      <c r="C1224" s="3223" t="s">
        <v>22606</v>
      </c>
      <c r="D1224" s="3222" t="s">
        <v>23801</v>
      </c>
      <c r="E1224" s="3222" t="s">
        <v>4660</v>
      </c>
      <c r="F1224" s="3222" t="s">
        <v>6255</v>
      </c>
      <c r="G1224" s="3222"/>
      <c r="H1224" s="3222" t="str">
        <f t="shared" ref="H1224:H1287" si="19">HYPERLINK("\\CAD-PC\1Data\3.Documentation\Isometric DWG MHI\" &amp; I1224 &amp; ".pdf", "Drawing")</f>
        <v>Drawing</v>
      </c>
      <c r="I1224" s="3222" t="s">
        <v>23845</v>
      </c>
      <c r="J1224" s="3222"/>
    </row>
    <row r="1225" spans="1:10" ht="15.75" customHeight="1" thickBot="1">
      <c r="A1225" s="3222">
        <v>1218</v>
      </c>
      <c r="B1225" s="3222" t="s">
        <v>23842</v>
      </c>
      <c r="C1225" s="3223" t="s">
        <v>22903</v>
      </c>
      <c r="D1225" s="3222" t="s">
        <v>21195</v>
      </c>
      <c r="E1225" s="3222"/>
      <c r="F1225" s="3222" t="s">
        <v>6255</v>
      </c>
      <c r="G1225" s="3222"/>
      <c r="H1225" s="3222" t="str">
        <f t="shared" si="19"/>
        <v>Drawing</v>
      </c>
      <c r="I1225" s="3222" t="s">
        <v>23843</v>
      </c>
      <c r="J1225" s="3222"/>
    </row>
    <row r="1226" spans="1:10" ht="15.75" customHeight="1" thickBot="1">
      <c r="A1226" s="3222">
        <v>1219</v>
      </c>
      <c r="B1226" s="3222" t="s">
        <v>23840</v>
      </c>
      <c r="C1226" s="3223" t="s">
        <v>22606</v>
      </c>
      <c r="D1226" s="3222" t="s">
        <v>23801</v>
      </c>
      <c r="E1226" s="3222" t="s">
        <v>4660</v>
      </c>
      <c r="F1226" s="3222" t="s">
        <v>6255</v>
      </c>
      <c r="G1226" s="3222"/>
      <c r="H1226" s="3222" t="str">
        <f t="shared" si="19"/>
        <v>Drawing</v>
      </c>
      <c r="I1226" s="3222" t="s">
        <v>23841</v>
      </c>
      <c r="J1226" s="3222"/>
    </row>
    <row r="1227" spans="1:10" ht="15.75" customHeight="1" thickBot="1">
      <c r="A1227" s="3222">
        <v>1220</v>
      </c>
      <c r="B1227" s="3222" t="s">
        <v>23838</v>
      </c>
      <c r="C1227" s="3223" t="s">
        <v>22840</v>
      </c>
      <c r="D1227" s="3222" t="s">
        <v>23801</v>
      </c>
      <c r="E1227" s="3222" t="s">
        <v>4660</v>
      </c>
      <c r="F1227" s="3222" t="s">
        <v>6255</v>
      </c>
      <c r="G1227" s="3222"/>
      <c r="H1227" s="3222" t="str">
        <f t="shared" si="19"/>
        <v>Drawing</v>
      </c>
      <c r="I1227" s="3222" t="s">
        <v>23839</v>
      </c>
      <c r="J1227" s="3222"/>
    </row>
    <row r="1228" spans="1:10" ht="15.75" customHeight="1" thickBot="1">
      <c r="A1228" s="3222">
        <v>1221</v>
      </c>
      <c r="B1228" s="3222" t="s">
        <v>23836</v>
      </c>
      <c r="C1228" s="3223" t="s">
        <v>22840</v>
      </c>
      <c r="D1228" s="3222" t="s">
        <v>23801</v>
      </c>
      <c r="E1228" s="3222" t="s">
        <v>4660</v>
      </c>
      <c r="F1228" s="3222" t="s">
        <v>6255</v>
      </c>
      <c r="G1228" s="3222"/>
      <c r="H1228" s="3222" t="str">
        <f t="shared" si="19"/>
        <v>Drawing</v>
      </c>
      <c r="I1228" s="3222" t="s">
        <v>23837</v>
      </c>
      <c r="J1228" s="3222"/>
    </row>
    <row r="1229" spans="1:10" ht="15.75" customHeight="1" thickBot="1">
      <c r="A1229" s="3222">
        <v>1222</v>
      </c>
      <c r="B1229" s="3222" t="s">
        <v>23834</v>
      </c>
      <c r="C1229" s="3223" t="s">
        <v>22612</v>
      </c>
      <c r="D1229" s="3222" t="s">
        <v>23801</v>
      </c>
      <c r="E1229" s="3222" t="s">
        <v>4660</v>
      </c>
      <c r="F1229" s="3222" t="s">
        <v>6255</v>
      </c>
      <c r="G1229" s="3222"/>
      <c r="H1229" s="3222" t="str">
        <f t="shared" si="19"/>
        <v>Drawing</v>
      </c>
      <c r="I1229" s="3222" t="s">
        <v>23835</v>
      </c>
      <c r="J1229" s="3222"/>
    </row>
    <row r="1230" spans="1:10" ht="15.75" customHeight="1" thickBot="1">
      <c r="A1230" s="3222">
        <v>1223</v>
      </c>
      <c r="B1230" s="3222" t="s">
        <v>23832</v>
      </c>
      <c r="C1230" s="3223" t="s">
        <v>22602</v>
      </c>
      <c r="D1230" s="3222" t="s">
        <v>23801</v>
      </c>
      <c r="E1230" s="3222" t="s">
        <v>4660</v>
      </c>
      <c r="F1230" s="3222" t="s">
        <v>6255</v>
      </c>
      <c r="G1230" s="3222"/>
      <c r="H1230" s="3222" t="str">
        <f t="shared" si="19"/>
        <v>Drawing</v>
      </c>
      <c r="I1230" s="3222" t="s">
        <v>23833</v>
      </c>
      <c r="J1230" s="3222"/>
    </row>
    <row r="1231" spans="1:10" ht="15.75" customHeight="1" thickBot="1">
      <c r="A1231" s="3222">
        <v>1224</v>
      </c>
      <c r="B1231" s="3222" t="s">
        <v>23830</v>
      </c>
      <c r="C1231" s="3223" t="s">
        <v>22602</v>
      </c>
      <c r="D1231" s="3222" t="s">
        <v>23801</v>
      </c>
      <c r="E1231" s="3222" t="s">
        <v>4660</v>
      </c>
      <c r="F1231" s="3222" t="s">
        <v>6255</v>
      </c>
      <c r="G1231" s="3222"/>
      <c r="H1231" s="3222" t="str">
        <f t="shared" si="19"/>
        <v>Drawing</v>
      </c>
      <c r="I1231" s="3222" t="s">
        <v>23831</v>
      </c>
      <c r="J1231" s="3222"/>
    </row>
    <row r="1232" spans="1:10" ht="15.75" customHeight="1" thickBot="1">
      <c r="A1232" s="3222">
        <v>1225</v>
      </c>
      <c r="B1232" s="3222" t="s">
        <v>23828</v>
      </c>
      <c r="C1232" s="3223" t="s">
        <v>22619</v>
      </c>
      <c r="D1232" s="3222" t="s">
        <v>23801</v>
      </c>
      <c r="E1232" s="3222" t="s">
        <v>4660</v>
      </c>
      <c r="F1232" s="3222" t="s">
        <v>6255</v>
      </c>
      <c r="G1232" s="3222"/>
      <c r="H1232" s="3222" t="str">
        <f t="shared" si="19"/>
        <v>Drawing</v>
      </c>
      <c r="I1232" s="3222" t="s">
        <v>23829</v>
      </c>
      <c r="J1232" s="3222"/>
    </row>
    <row r="1233" spans="1:10" ht="15.75" customHeight="1" thickBot="1">
      <c r="A1233" s="3222">
        <v>1226</v>
      </c>
      <c r="B1233" s="3222" t="s">
        <v>23826</v>
      </c>
      <c r="C1233" s="3223" t="s">
        <v>22840</v>
      </c>
      <c r="D1233" s="3222" t="s">
        <v>23801</v>
      </c>
      <c r="E1233" s="3222" t="s">
        <v>4660</v>
      </c>
      <c r="F1233" s="3222" t="s">
        <v>6255</v>
      </c>
      <c r="G1233" s="3222"/>
      <c r="H1233" s="3222" t="str">
        <f t="shared" si="19"/>
        <v>Drawing</v>
      </c>
      <c r="I1233" s="3222" t="s">
        <v>23827</v>
      </c>
      <c r="J1233" s="3222"/>
    </row>
    <row r="1234" spans="1:10" ht="15.75" customHeight="1" thickBot="1">
      <c r="A1234" s="3222">
        <v>1227</v>
      </c>
      <c r="B1234" s="3222" t="s">
        <v>23824</v>
      </c>
      <c r="C1234" s="3223" t="s">
        <v>22903</v>
      </c>
      <c r="D1234" s="3222" t="s">
        <v>23801</v>
      </c>
      <c r="E1234" s="3222" t="s">
        <v>4660</v>
      </c>
      <c r="F1234" s="3222" t="s">
        <v>6255</v>
      </c>
      <c r="G1234" s="3222"/>
      <c r="H1234" s="3222" t="str">
        <f t="shared" si="19"/>
        <v>Drawing</v>
      </c>
      <c r="I1234" s="3222" t="s">
        <v>23825</v>
      </c>
      <c r="J1234" s="3222"/>
    </row>
    <row r="1235" spans="1:10" ht="15.75" customHeight="1" thickBot="1">
      <c r="A1235" s="3222">
        <v>1228</v>
      </c>
      <c r="B1235" s="3222" t="s">
        <v>23822</v>
      </c>
      <c r="C1235" s="3223" t="s">
        <v>22606</v>
      </c>
      <c r="D1235" s="3222" t="s">
        <v>23801</v>
      </c>
      <c r="E1235" s="3222" t="s">
        <v>4660</v>
      </c>
      <c r="F1235" s="3222" t="s">
        <v>6255</v>
      </c>
      <c r="G1235" s="3222"/>
      <c r="H1235" s="3222" t="str">
        <f t="shared" si="19"/>
        <v>Drawing</v>
      </c>
      <c r="I1235" s="3222" t="s">
        <v>23823</v>
      </c>
      <c r="J1235" s="3222"/>
    </row>
    <row r="1236" spans="1:10" ht="15.75" customHeight="1" thickBot="1">
      <c r="A1236" s="3222">
        <v>1229</v>
      </c>
      <c r="B1236" s="3222" t="s">
        <v>23820</v>
      </c>
      <c r="C1236" s="3223" t="s">
        <v>22612</v>
      </c>
      <c r="D1236" s="3222" t="s">
        <v>23801</v>
      </c>
      <c r="E1236" s="3222" t="s">
        <v>4660</v>
      </c>
      <c r="F1236" s="3222" t="s">
        <v>6255</v>
      </c>
      <c r="G1236" s="3222"/>
      <c r="H1236" s="3222" t="str">
        <f t="shared" si="19"/>
        <v>Drawing</v>
      </c>
      <c r="I1236" s="3222" t="s">
        <v>23821</v>
      </c>
      <c r="J1236" s="3222"/>
    </row>
    <row r="1237" spans="1:10" ht="15.75" customHeight="1" thickBot="1">
      <c r="A1237" s="3222">
        <v>1230</v>
      </c>
      <c r="B1237" s="3222" t="s">
        <v>23818</v>
      </c>
      <c r="C1237" s="3223" t="s">
        <v>22612</v>
      </c>
      <c r="D1237" s="3222" t="s">
        <v>23801</v>
      </c>
      <c r="E1237" s="3222" t="s">
        <v>4660</v>
      </c>
      <c r="F1237" s="3222" t="s">
        <v>6255</v>
      </c>
      <c r="G1237" s="3222"/>
      <c r="H1237" s="3222" t="str">
        <f t="shared" si="19"/>
        <v>Drawing</v>
      </c>
      <c r="I1237" s="3222" t="s">
        <v>23819</v>
      </c>
      <c r="J1237" s="3222"/>
    </row>
    <row r="1238" spans="1:10" ht="15.75" customHeight="1" thickBot="1">
      <c r="A1238" s="3222">
        <v>1231</v>
      </c>
      <c r="B1238" s="3222" t="s">
        <v>23816</v>
      </c>
      <c r="C1238" s="3223" t="s">
        <v>22619</v>
      </c>
      <c r="D1238" s="3222" t="s">
        <v>23801</v>
      </c>
      <c r="E1238" s="3222" t="s">
        <v>4660</v>
      </c>
      <c r="F1238" s="3222" t="s">
        <v>6255</v>
      </c>
      <c r="G1238" s="3222"/>
      <c r="H1238" s="3222" t="str">
        <f t="shared" si="19"/>
        <v>Drawing</v>
      </c>
      <c r="I1238" s="3222" t="s">
        <v>23817</v>
      </c>
      <c r="J1238" s="3222"/>
    </row>
    <row r="1239" spans="1:10" ht="15.75" customHeight="1" thickBot="1">
      <c r="A1239" s="3222">
        <v>1232</v>
      </c>
      <c r="B1239" s="3222" t="s">
        <v>23814</v>
      </c>
      <c r="C1239" s="3223" t="s">
        <v>22619</v>
      </c>
      <c r="D1239" s="3222" t="s">
        <v>23801</v>
      </c>
      <c r="E1239" s="3222" t="s">
        <v>4660</v>
      </c>
      <c r="F1239" s="3222" t="s">
        <v>6255</v>
      </c>
      <c r="G1239" s="3222"/>
      <c r="H1239" s="3222" t="str">
        <f t="shared" si="19"/>
        <v>Drawing</v>
      </c>
      <c r="I1239" s="3222" t="s">
        <v>23815</v>
      </c>
      <c r="J1239" s="3222"/>
    </row>
    <row r="1240" spans="1:10" ht="15.75" customHeight="1" thickBot="1">
      <c r="A1240" s="3222">
        <v>1233</v>
      </c>
      <c r="B1240" s="3222" t="s">
        <v>23812</v>
      </c>
      <c r="C1240" s="3223" t="s">
        <v>22602</v>
      </c>
      <c r="D1240" s="3222" t="s">
        <v>23801</v>
      </c>
      <c r="E1240" s="3222" t="s">
        <v>4660</v>
      </c>
      <c r="F1240" s="3222" t="s">
        <v>6255</v>
      </c>
      <c r="G1240" s="3222"/>
      <c r="H1240" s="3222" t="str">
        <f t="shared" si="19"/>
        <v>Drawing</v>
      </c>
      <c r="I1240" s="3222" t="s">
        <v>23813</v>
      </c>
      <c r="J1240" s="3222"/>
    </row>
    <row r="1241" spans="1:10" ht="15.75" customHeight="1" thickBot="1">
      <c r="A1241" s="3222">
        <v>1234</v>
      </c>
      <c r="B1241" s="3222" t="s">
        <v>23810</v>
      </c>
      <c r="C1241" s="3223" t="s">
        <v>22606</v>
      </c>
      <c r="D1241" s="3222" t="s">
        <v>23801</v>
      </c>
      <c r="E1241" s="3222" t="s">
        <v>4660</v>
      </c>
      <c r="F1241" s="3222" t="s">
        <v>6255</v>
      </c>
      <c r="G1241" s="3222"/>
      <c r="H1241" s="3222" t="str">
        <f t="shared" si="19"/>
        <v>Drawing</v>
      </c>
      <c r="I1241" s="3222" t="s">
        <v>23811</v>
      </c>
      <c r="J1241" s="3222"/>
    </row>
    <row r="1242" spans="1:10" ht="15.75" customHeight="1" thickBot="1">
      <c r="A1242" s="3222">
        <v>1235</v>
      </c>
      <c r="B1242" s="3222" t="s">
        <v>23808</v>
      </c>
      <c r="C1242" s="3223" t="s">
        <v>22619</v>
      </c>
      <c r="D1242" s="3222" t="s">
        <v>23801</v>
      </c>
      <c r="E1242" s="3222" t="s">
        <v>4660</v>
      </c>
      <c r="F1242" s="3222" t="s">
        <v>6255</v>
      </c>
      <c r="G1242" s="3222"/>
      <c r="H1242" s="3222" t="str">
        <f t="shared" si="19"/>
        <v>Drawing</v>
      </c>
      <c r="I1242" s="3222" t="s">
        <v>23809</v>
      </c>
      <c r="J1242" s="3222"/>
    </row>
    <row r="1243" spans="1:10" ht="15.75" customHeight="1" thickBot="1">
      <c r="A1243" s="3222">
        <v>1236</v>
      </c>
      <c r="B1243" s="3222" t="s">
        <v>23806</v>
      </c>
      <c r="C1243" s="3223" t="s">
        <v>22606</v>
      </c>
      <c r="D1243" s="3222" t="s">
        <v>23801</v>
      </c>
      <c r="E1243" s="3222" t="s">
        <v>4660</v>
      </c>
      <c r="F1243" s="3222" t="s">
        <v>6255</v>
      </c>
      <c r="G1243" s="3222"/>
      <c r="H1243" s="3222" t="str">
        <f t="shared" si="19"/>
        <v>Drawing</v>
      </c>
      <c r="I1243" s="3222" t="s">
        <v>23807</v>
      </c>
      <c r="J1243" s="3222"/>
    </row>
    <row r="1244" spans="1:10" ht="15.75" customHeight="1" thickBot="1">
      <c r="A1244" s="3222">
        <v>1237</v>
      </c>
      <c r="B1244" s="3222" t="s">
        <v>23804</v>
      </c>
      <c r="C1244" s="3223" t="s">
        <v>22840</v>
      </c>
      <c r="D1244" s="3222" t="s">
        <v>23801</v>
      </c>
      <c r="E1244" s="3222" t="s">
        <v>4660</v>
      </c>
      <c r="F1244" s="3222" t="s">
        <v>6255</v>
      </c>
      <c r="G1244" s="3222"/>
      <c r="H1244" s="3222" t="str">
        <f t="shared" si="19"/>
        <v>Drawing</v>
      </c>
      <c r="I1244" s="3222" t="s">
        <v>23805</v>
      </c>
      <c r="J1244" s="3222"/>
    </row>
    <row r="1245" spans="1:10" ht="15.75" customHeight="1" thickBot="1">
      <c r="A1245" s="3222">
        <v>1238</v>
      </c>
      <c r="B1245" s="3222" t="s">
        <v>23802</v>
      </c>
      <c r="C1245" s="3223" t="s">
        <v>22606</v>
      </c>
      <c r="D1245" s="3222" t="s">
        <v>23801</v>
      </c>
      <c r="E1245" s="3222" t="s">
        <v>4660</v>
      </c>
      <c r="F1245" s="3222" t="s">
        <v>6255</v>
      </c>
      <c r="G1245" s="3222"/>
      <c r="H1245" s="3222" t="str">
        <f t="shared" si="19"/>
        <v>Drawing</v>
      </c>
      <c r="I1245" s="3222" t="s">
        <v>23803</v>
      </c>
      <c r="J1245" s="3222"/>
    </row>
    <row r="1246" spans="1:10" ht="15.75" customHeight="1" thickBot="1">
      <c r="A1246" s="3222">
        <v>1239</v>
      </c>
      <c r="B1246" s="3222" t="s">
        <v>23798</v>
      </c>
      <c r="C1246" s="3223" t="s">
        <v>23000</v>
      </c>
      <c r="D1246" s="3222" t="s">
        <v>23797</v>
      </c>
      <c r="E1246" s="3222" t="s">
        <v>4660</v>
      </c>
      <c r="F1246" s="3222" t="s">
        <v>6255</v>
      </c>
      <c r="G1246" s="3222"/>
      <c r="H1246" s="3222" t="str">
        <f t="shared" si="19"/>
        <v>Drawing</v>
      </c>
      <c r="I1246" s="3222" t="s">
        <v>23800</v>
      </c>
      <c r="J1246" s="3222"/>
    </row>
    <row r="1247" spans="1:10" ht="15.75" customHeight="1" thickBot="1">
      <c r="A1247" s="3222">
        <v>1240</v>
      </c>
      <c r="B1247" s="3222" t="s">
        <v>23798</v>
      </c>
      <c r="C1247" s="3223" t="s">
        <v>23000</v>
      </c>
      <c r="D1247" s="3222" t="s">
        <v>23797</v>
      </c>
      <c r="E1247" s="3222" t="s">
        <v>4660</v>
      </c>
      <c r="F1247" s="3222" t="s">
        <v>6255</v>
      </c>
      <c r="G1247" s="3222"/>
      <c r="H1247" s="3222" t="str">
        <f t="shared" si="19"/>
        <v>Drawing</v>
      </c>
      <c r="I1247" s="3222" t="s">
        <v>23799</v>
      </c>
      <c r="J1247" s="3222"/>
    </row>
    <row r="1248" spans="1:10" ht="15.75" customHeight="1" thickBot="1">
      <c r="A1248" s="3222">
        <v>1241</v>
      </c>
      <c r="B1248" s="3222" t="s">
        <v>23795</v>
      </c>
      <c r="C1248" s="3223" t="s">
        <v>22612</v>
      </c>
      <c r="D1248" s="3222" t="s">
        <v>23778</v>
      </c>
      <c r="E1248" s="3222" t="s">
        <v>3337</v>
      </c>
      <c r="F1248" s="3222" t="s">
        <v>6255</v>
      </c>
      <c r="G1248" s="3222"/>
      <c r="H1248" s="3222" t="str">
        <f t="shared" si="19"/>
        <v>Drawing</v>
      </c>
      <c r="I1248" s="3222" t="s">
        <v>23796</v>
      </c>
      <c r="J1248" s="3222"/>
    </row>
    <row r="1249" spans="1:10" ht="15.75" customHeight="1" thickBot="1">
      <c r="A1249" s="3222">
        <v>1242</v>
      </c>
      <c r="B1249" s="3222" t="s">
        <v>23793</v>
      </c>
      <c r="C1249" s="3223" t="s">
        <v>22612</v>
      </c>
      <c r="D1249" s="3222" t="s">
        <v>23778</v>
      </c>
      <c r="E1249" s="3222" t="s">
        <v>3337</v>
      </c>
      <c r="F1249" s="3222" t="s">
        <v>22877</v>
      </c>
      <c r="G1249" s="3222" t="s">
        <v>4793</v>
      </c>
      <c r="H1249" s="3222" t="str">
        <f t="shared" si="19"/>
        <v>Drawing</v>
      </c>
      <c r="I1249" s="3222" t="s">
        <v>23794</v>
      </c>
      <c r="J1249" s="3222"/>
    </row>
    <row r="1250" spans="1:10" ht="15.75" customHeight="1" thickBot="1">
      <c r="A1250" s="3222">
        <v>1243</v>
      </c>
      <c r="B1250" s="3222" t="s">
        <v>23791</v>
      </c>
      <c r="C1250" s="3223" t="s">
        <v>22612</v>
      </c>
      <c r="D1250" s="3222" t="s">
        <v>23778</v>
      </c>
      <c r="E1250" s="3222" t="s">
        <v>3337</v>
      </c>
      <c r="F1250" s="3222" t="s">
        <v>6255</v>
      </c>
      <c r="G1250" s="3222"/>
      <c r="H1250" s="3222" t="str">
        <f t="shared" si="19"/>
        <v>Drawing</v>
      </c>
      <c r="I1250" s="3222" t="s">
        <v>23792</v>
      </c>
      <c r="J1250" s="3222"/>
    </row>
    <row r="1251" spans="1:10" ht="15.75" customHeight="1" thickBot="1">
      <c r="A1251" s="3222">
        <v>1244</v>
      </c>
      <c r="B1251" s="3222" t="s">
        <v>23789</v>
      </c>
      <c r="C1251" s="3223" t="s">
        <v>22613</v>
      </c>
      <c r="D1251" s="3222" t="s">
        <v>23778</v>
      </c>
      <c r="E1251" s="3222" t="s">
        <v>3337</v>
      </c>
      <c r="F1251" s="3222" t="s">
        <v>6255</v>
      </c>
      <c r="G1251" s="3222"/>
      <c r="H1251" s="3222" t="str">
        <f t="shared" si="19"/>
        <v>Drawing</v>
      </c>
      <c r="I1251" s="3222" t="s">
        <v>23790</v>
      </c>
      <c r="J1251" s="3222"/>
    </row>
    <row r="1252" spans="1:10" ht="15.75" customHeight="1" thickBot="1">
      <c r="A1252" s="3222">
        <v>1245</v>
      </c>
      <c r="B1252" s="3222" t="s">
        <v>23786</v>
      </c>
      <c r="C1252" s="3223" t="s">
        <v>22612</v>
      </c>
      <c r="D1252" s="3222" t="s">
        <v>23778</v>
      </c>
      <c r="E1252" s="3222" t="s">
        <v>3337</v>
      </c>
      <c r="F1252" s="3222" t="s">
        <v>6255</v>
      </c>
      <c r="G1252" s="3222"/>
      <c r="H1252" s="3222" t="str">
        <f t="shared" si="19"/>
        <v>Drawing</v>
      </c>
      <c r="I1252" s="3222" t="s">
        <v>23788</v>
      </c>
      <c r="J1252" s="3222"/>
    </row>
    <row r="1253" spans="1:10" ht="15.75" customHeight="1" thickBot="1">
      <c r="A1253" s="3222">
        <v>1246</v>
      </c>
      <c r="B1253" s="3222" t="s">
        <v>23786</v>
      </c>
      <c r="C1253" s="3223" t="s">
        <v>22612</v>
      </c>
      <c r="D1253" s="3222" t="s">
        <v>23778</v>
      </c>
      <c r="E1253" s="3222" t="s">
        <v>3337</v>
      </c>
      <c r="F1253" s="3222" t="s">
        <v>6255</v>
      </c>
      <c r="G1253" s="3222"/>
      <c r="H1253" s="3222" t="str">
        <f t="shared" si="19"/>
        <v>Drawing</v>
      </c>
      <c r="I1253" s="3222" t="s">
        <v>23787</v>
      </c>
      <c r="J1253" s="3222"/>
    </row>
    <row r="1254" spans="1:10" ht="15.75" customHeight="1" thickBot="1">
      <c r="A1254" s="3222">
        <v>1247</v>
      </c>
      <c r="B1254" s="3222" t="s">
        <v>23784</v>
      </c>
      <c r="C1254" s="3223" t="s">
        <v>22612</v>
      </c>
      <c r="D1254" s="3222" t="s">
        <v>23778</v>
      </c>
      <c r="E1254" s="3222" t="s">
        <v>3337</v>
      </c>
      <c r="F1254" s="3222" t="s">
        <v>6255</v>
      </c>
      <c r="G1254" s="3222"/>
      <c r="H1254" s="3222" t="str">
        <f t="shared" si="19"/>
        <v>Drawing</v>
      </c>
      <c r="I1254" s="3222" t="s">
        <v>23785</v>
      </c>
      <c r="J1254" s="3222"/>
    </row>
    <row r="1255" spans="1:10" ht="15.75" customHeight="1" thickBot="1">
      <c r="A1255" s="3222">
        <v>1248</v>
      </c>
      <c r="B1255" s="3222" t="s">
        <v>23781</v>
      </c>
      <c r="C1255" s="3223" t="s">
        <v>22612</v>
      </c>
      <c r="D1255" s="3222" t="s">
        <v>23778</v>
      </c>
      <c r="E1255" s="3222" t="s">
        <v>3337</v>
      </c>
      <c r="F1255" s="3222" t="s">
        <v>6255</v>
      </c>
      <c r="G1255" s="3222"/>
      <c r="H1255" s="3222" t="str">
        <f t="shared" si="19"/>
        <v>Drawing</v>
      </c>
      <c r="I1255" s="3222" t="s">
        <v>23783</v>
      </c>
      <c r="J1255" s="3222"/>
    </row>
    <row r="1256" spans="1:10" ht="15.75" customHeight="1" thickBot="1">
      <c r="A1256" s="3222">
        <v>1249</v>
      </c>
      <c r="B1256" s="3222" t="s">
        <v>23781</v>
      </c>
      <c r="C1256" s="3223" t="s">
        <v>22612</v>
      </c>
      <c r="D1256" s="3222" t="s">
        <v>23778</v>
      </c>
      <c r="E1256" s="3222" t="s">
        <v>3337</v>
      </c>
      <c r="F1256" s="3222" t="s">
        <v>6255</v>
      </c>
      <c r="G1256" s="3222"/>
      <c r="H1256" s="3222" t="str">
        <f t="shared" si="19"/>
        <v>Drawing</v>
      </c>
      <c r="I1256" s="3222" t="s">
        <v>23782</v>
      </c>
      <c r="J1256" s="3222"/>
    </row>
    <row r="1257" spans="1:10" ht="15.75" customHeight="1" thickBot="1">
      <c r="A1257" s="3222">
        <v>1250</v>
      </c>
      <c r="B1257" s="3222" t="s">
        <v>23779</v>
      </c>
      <c r="C1257" s="3223" t="s">
        <v>22612</v>
      </c>
      <c r="D1257" s="3222" t="s">
        <v>23778</v>
      </c>
      <c r="E1257" s="3222" t="s">
        <v>3337</v>
      </c>
      <c r="F1257" s="3222" t="s">
        <v>6255</v>
      </c>
      <c r="G1257" s="3222"/>
      <c r="H1257" s="3222" t="str">
        <f t="shared" si="19"/>
        <v>Drawing</v>
      </c>
      <c r="I1257" s="3222" t="s">
        <v>23780</v>
      </c>
      <c r="J1257" s="3222"/>
    </row>
    <row r="1258" spans="1:10" ht="15.75" customHeight="1" thickBot="1">
      <c r="A1258" s="3222">
        <v>1251</v>
      </c>
      <c r="B1258" s="3222" t="s">
        <v>23776</v>
      </c>
      <c r="C1258" s="3223" t="s">
        <v>22613</v>
      </c>
      <c r="D1258" s="3222" t="s">
        <v>23775</v>
      </c>
      <c r="E1258" s="3222" t="s">
        <v>3337</v>
      </c>
      <c r="F1258" s="3222" t="s">
        <v>6255</v>
      </c>
      <c r="G1258" s="3222"/>
      <c r="H1258" s="3222" t="str">
        <f t="shared" si="19"/>
        <v>Drawing</v>
      </c>
      <c r="I1258" s="3222" t="s">
        <v>23777</v>
      </c>
      <c r="J1258" s="3222"/>
    </row>
    <row r="1259" spans="1:10" ht="15.75" customHeight="1" thickBot="1">
      <c r="A1259" s="3222">
        <v>1252</v>
      </c>
      <c r="B1259" s="3222" t="s">
        <v>23752</v>
      </c>
      <c r="C1259" s="3223" t="s">
        <v>22840</v>
      </c>
      <c r="D1259" s="3222" t="s">
        <v>22849</v>
      </c>
      <c r="E1259" s="3222" t="s">
        <v>1723</v>
      </c>
      <c r="F1259" s="3222" t="s">
        <v>6255</v>
      </c>
      <c r="G1259" s="3222" t="s">
        <v>22848</v>
      </c>
      <c r="H1259" s="3222" t="str">
        <f t="shared" si="19"/>
        <v>Drawing</v>
      </c>
      <c r="I1259" s="3222" t="s">
        <v>23774</v>
      </c>
      <c r="J1259" s="3222"/>
    </row>
    <row r="1260" spans="1:10" ht="15.75" customHeight="1" thickBot="1">
      <c r="A1260" s="3222">
        <v>1253</v>
      </c>
      <c r="B1260" s="3222" t="s">
        <v>23757</v>
      </c>
      <c r="C1260" s="3223" t="s">
        <v>23000</v>
      </c>
      <c r="D1260" s="3222" t="s">
        <v>22849</v>
      </c>
      <c r="E1260" s="3222" t="s">
        <v>1723</v>
      </c>
      <c r="F1260" s="3222" t="s">
        <v>6255</v>
      </c>
      <c r="G1260" s="3222" t="s">
        <v>22848</v>
      </c>
      <c r="H1260" s="3222" t="str">
        <f t="shared" si="19"/>
        <v>Drawing</v>
      </c>
      <c r="I1260" s="3222" t="s">
        <v>23773</v>
      </c>
      <c r="J1260" s="3222"/>
    </row>
    <row r="1261" spans="1:10" ht="15.75" customHeight="1" thickBot="1">
      <c r="A1261" s="3222">
        <v>1254</v>
      </c>
      <c r="B1261" s="3222" t="s">
        <v>23771</v>
      </c>
      <c r="C1261" s="3223" t="s">
        <v>22613</v>
      </c>
      <c r="D1261" s="3222" t="s">
        <v>22849</v>
      </c>
      <c r="E1261" s="3222" t="s">
        <v>1723</v>
      </c>
      <c r="F1261" s="3222" t="s">
        <v>6255</v>
      </c>
      <c r="G1261" s="3222" t="s">
        <v>22848</v>
      </c>
      <c r="H1261" s="3222" t="str">
        <f t="shared" si="19"/>
        <v>Drawing</v>
      </c>
      <c r="I1261" s="3222" t="s">
        <v>23772</v>
      </c>
      <c r="J1261" s="3222"/>
    </row>
    <row r="1262" spans="1:10" ht="15.75" customHeight="1" thickBot="1">
      <c r="A1262" s="3222">
        <v>1255</v>
      </c>
      <c r="B1262" s="3222" t="s">
        <v>23769</v>
      </c>
      <c r="C1262" s="3223" t="s">
        <v>22613</v>
      </c>
      <c r="D1262" s="3222" t="s">
        <v>23640</v>
      </c>
      <c r="E1262" s="3222" t="s">
        <v>3336</v>
      </c>
      <c r="F1262" s="3222" t="s">
        <v>6255</v>
      </c>
      <c r="G1262" s="3222" t="s">
        <v>22848</v>
      </c>
      <c r="H1262" s="3222" t="str">
        <f t="shared" si="19"/>
        <v>Drawing</v>
      </c>
      <c r="I1262" s="3222" t="s">
        <v>23770</v>
      </c>
      <c r="J1262" s="3222"/>
    </row>
    <row r="1263" spans="1:10" ht="15.75" customHeight="1" thickBot="1">
      <c r="A1263" s="3222">
        <v>1256</v>
      </c>
      <c r="B1263" s="3222" t="s">
        <v>23755</v>
      </c>
      <c r="C1263" s="3223" t="s">
        <v>22619</v>
      </c>
      <c r="D1263" s="3222" t="s">
        <v>22849</v>
      </c>
      <c r="E1263" s="3222" t="s">
        <v>1723</v>
      </c>
      <c r="F1263" s="3222" t="s">
        <v>6255</v>
      </c>
      <c r="G1263" s="3222" t="s">
        <v>22848</v>
      </c>
      <c r="H1263" s="3222" t="str">
        <f t="shared" si="19"/>
        <v>Drawing</v>
      </c>
      <c r="I1263" s="3222" t="s">
        <v>23768</v>
      </c>
      <c r="J1263" s="3222"/>
    </row>
    <row r="1264" spans="1:10" ht="15.75" customHeight="1" thickBot="1">
      <c r="A1264" s="3222">
        <v>1257</v>
      </c>
      <c r="B1264" s="3222" t="s">
        <v>23759</v>
      </c>
      <c r="C1264" s="3223" t="s">
        <v>22613</v>
      </c>
      <c r="D1264" s="3222" t="s">
        <v>22849</v>
      </c>
      <c r="E1264" s="3222" t="s">
        <v>1723</v>
      </c>
      <c r="F1264" s="3222" t="s">
        <v>6255</v>
      </c>
      <c r="G1264" s="3222" t="s">
        <v>22848</v>
      </c>
      <c r="H1264" s="3222" t="str">
        <f t="shared" si="19"/>
        <v>Drawing</v>
      </c>
      <c r="I1264" s="3222" t="s">
        <v>23767</v>
      </c>
      <c r="J1264" s="3222"/>
    </row>
    <row r="1265" spans="1:10" ht="15.75" customHeight="1" thickBot="1">
      <c r="A1265" s="3222">
        <v>1258</v>
      </c>
      <c r="B1265" s="3222" t="s">
        <v>23765</v>
      </c>
      <c r="C1265" s="3223" t="s">
        <v>22612</v>
      </c>
      <c r="D1265" s="3222" t="s">
        <v>22849</v>
      </c>
      <c r="E1265" s="3222" t="s">
        <v>1723</v>
      </c>
      <c r="F1265" s="3222" t="s">
        <v>6255</v>
      </c>
      <c r="G1265" s="3222" t="s">
        <v>22848</v>
      </c>
      <c r="H1265" s="3222" t="str">
        <f t="shared" si="19"/>
        <v>Drawing</v>
      </c>
      <c r="I1265" s="3222" t="s">
        <v>23766</v>
      </c>
      <c r="J1265" s="3222"/>
    </row>
    <row r="1266" spans="1:10" ht="15.75" customHeight="1" thickBot="1">
      <c r="A1266" s="3222">
        <v>1259</v>
      </c>
      <c r="B1266" s="3222" t="s">
        <v>23763</v>
      </c>
      <c r="C1266" s="3223" t="s">
        <v>22612</v>
      </c>
      <c r="D1266" s="3222" t="s">
        <v>22849</v>
      </c>
      <c r="E1266" s="3222" t="s">
        <v>1723</v>
      </c>
      <c r="F1266" s="3222" t="s">
        <v>6255</v>
      </c>
      <c r="G1266" s="3222" t="s">
        <v>22848</v>
      </c>
      <c r="H1266" s="3222" t="str">
        <f t="shared" si="19"/>
        <v>Drawing</v>
      </c>
      <c r="I1266" s="3222" t="s">
        <v>23764</v>
      </c>
      <c r="J1266" s="3222"/>
    </row>
    <row r="1267" spans="1:10" ht="15.75" customHeight="1" thickBot="1">
      <c r="A1267" s="3222">
        <v>1260</v>
      </c>
      <c r="B1267" s="3222" t="s">
        <v>23761</v>
      </c>
      <c r="C1267" s="3223" t="s">
        <v>22612</v>
      </c>
      <c r="D1267" s="3222" t="s">
        <v>22849</v>
      </c>
      <c r="E1267" s="3222" t="s">
        <v>1723</v>
      </c>
      <c r="F1267" s="3222" t="s">
        <v>6255</v>
      </c>
      <c r="G1267" s="3222" t="s">
        <v>22848</v>
      </c>
      <c r="H1267" s="3222" t="str">
        <f t="shared" si="19"/>
        <v>Drawing</v>
      </c>
      <c r="I1267" s="3222" t="s">
        <v>23762</v>
      </c>
      <c r="J1267" s="3222"/>
    </row>
    <row r="1268" spans="1:10" ht="15.75" customHeight="1" thickBot="1">
      <c r="A1268" s="3222">
        <v>1261</v>
      </c>
      <c r="B1268" s="3222" t="s">
        <v>23759</v>
      </c>
      <c r="C1268" s="3223" t="s">
        <v>22613</v>
      </c>
      <c r="D1268" s="3222" t="s">
        <v>22849</v>
      </c>
      <c r="E1268" s="3222" t="s">
        <v>1723</v>
      </c>
      <c r="F1268" s="3222" t="s">
        <v>6255</v>
      </c>
      <c r="G1268" s="3222" t="s">
        <v>22848</v>
      </c>
      <c r="H1268" s="3222" t="str">
        <f t="shared" si="19"/>
        <v>Drawing</v>
      </c>
      <c r="I1268" s="3222" t="s">
        <v>23760</v>
      </c>
      <c r="J1268" s="3222"/>
    </row>
    <row r="1269" spans="1:10" ht="15.75" customHeight="1" thickBot="1">
      <c r="A1269" s="3222">
        <v>1262</v>
      </c>
      <c r="B1269" s="3222" t="s">
        <v>23757</v>
      </c>
      <c r="C1269" s="3223" t="s">
        <v>23000</v>
      </c>
      <c r="D1269" s="3222" t="s">
        <v>22849</v>
      </c>
      <c r="E1269" s="3222" t="s">
        <v>1723</v>
      </c>
      <c r="F1269" s="3222" t="s">
        <v>6255</v>
      </c>
      <c r="G1269" s="3222" t="s">
        <v>22848</v>
      </c>
      <c r="H1269" s="3222" t="str">
        <f t="shared" si="19"/>
        <v>Drawing</v>
      </c>
      <c r="I1269" s="3222" t="s">
        <v>23758</v>
      </c>
      <c r="J1269" s="3222"/>
    </row>
    <row r="1270" spans="1:10" ht="15.75" customHeight="1" thickBot="1">
      <c r="A1270" s="3222">
        <v>1263</v>
      </c>
      <c r="B1270" s="3222" t="s">
        <v>23755</v>
      </c>
      <c r="C1270" s="3223" t="s">
        <v>22619</v>
      </c>
      <c r="D1270" s="3222" t="s">
        <v>22849</v>
      </c>
      <c r="E1270" s="3222" t="s">
        <v>1723</v>
      </c>
      <c r="F1270" s="3222" t="s">
        <v>6255</v>
      </c>
      <c r="G1270" s="3222" t="s">
        <v>22848</v>
      </c>
      <c r="H1270" s="3222" t="str">
        <f t="shared" si="19"/>
        <v>Drawing</v>
      </c>
      <c r="I1270" s="3222" t="s">
        <v>23756</v>
      </c>
      <c r="J1270" s="3222"/>
    </row>
    <row r="1271" spans="1:10" ht="15.75" customHeight="1" thickBot="1">
      <c r="A1271" s="3222">
        <v>1264</v>
      </c>
      <c r="B1271" s="3222" t="s">
        <v>22850</v>
      </c>
      <c r="C1271" s="3223" t="s">
        <v>22613</v>
      </c>
      <c r="D1271" s="3222" t="s">
        <v>22849</v>
      </c>
      <c r="E1271" s="3222" t="s">
        <v>1723</v>
      </c>
      <c r="F1271" s="3222" t="s">
        <v>6255</v>
      </c>
      <c r="G1271" s="3222" t="s">
        <v>22848</v>
      </c>
      <c r="H1271" s="3222" t="str">
        <f t="shared" si="19"/>
        <v>Drawing</v>
      </c>
      <c r="I1271" s="3222" t="s">
        <v>23754</v>
      </c>
      <c r="J1271" s="3222"/>
    </row>
    <row r="1272" spans="1:10" ht="15.75" customHeight="1" thickBot="1">
      <c r="A1272" s="3222">
        <v>1265</v>
      </c>
      <c r="B1272" s="3222" t="s">
        <v>23752</v>
      </c>
      <c r="C1272" s="3223" t="s">
        <v>22840</v>
      </c>
      <c r="D1272" s="3222" t="s">
        <v>22849</v>
      </c>
      <c r="E1272" s="3222" t="s">
        <v>1723</v>
      </c>
      <c r="F1272" s="3222" t="s">
        <v>6255</v>
      </c>
      <c r="G1272" s="3222" t="s">
        <v>22848</v>
      </c>
      <c r="H1272" s="3222" t="str">
        <f t="shared" si="19"/>
        <v>Drawing</v>
      </c>
      <c r="I1272" s="3222" t="s">
        <v>23753</v>
      </c>
      <c r="J1272" s="3222"/>
    </row>
    <row r="1273" spans="1:10" ht="15.75" customHeight="1" thickBot="1">
      <c r="A1273" s="3222">
        <v>1266</v>
      </c>
      <c r="B1273" s="3222" t="s">
        <v>23722</v>
      </c>
      <c r="C1273" s="3223" t="s">
        <v>22903</v>
      </c>
      <c r="D1273" s="3222" t="s">
        <v>23712</v>
      </c>
      <c r="E1273" s="3222" t="s">
        <v>1723</v>
      </c>
      <c r="F1273" s="3222" t="s">
        <v>6255</v>
      </c>
      <c r="G1273" s="3222" t="s">
        <v>22848</v>
      </c>
      <c r="H1273" s="3222" t="str">
        <f t="shared" si="19"/>
        <v>Drawing</v>
      </c>
      <c r="I1273" s="3222" t="s">
        <v>23751</v>
      </c>
      <c r="J1273" s="3222"/>
    </row>
    <row r="1274" spans="1:10" ht="15.75" customHeight="1" thickBot="1">
      <c r="A1274" s="3222">
        <v>1267</v>
      </c>
      <c r="B1274" s="3222" t="s">
        <v>23749</v>
      </c>
      <c r="C1274" s="3223" t="s">
        <v>22606</v>
      </c>
      <c r="D1274" s="3222" t="s">
        <v>23712</v>
      </c>
      <c r="E1274" s="3222" t="s">
        <v>1723</v>
      </c>
      <c r="F1274" s="3222" t="s">
        <v>6255</v>
      </c>
      <c r="G1274" s="3222" t="s">
        <v>22848</v>
      </c>
      <c r="H1274" s="3222" t="str">
        <f t="shared" si="19"/>
        <v>Drawing</v>
      </c>
      <c r="I1274" s="3222" t="s">
        <v>23750</v>
      </c>
      <c r="J1274" s="3222"/>
    </row>
    <row r="1275" spans="1:10" ht="15.75" customHeight="1" thickBot="1">
      <c r="A1275" s="3222">
        <v>1268</v>
      </c>
      <c r="B1275" s="3222" t="s">
        <v>23713</v>
      </c>
      <c r="C1275" s="3223" t="s">
        <v>22840</v>
      </c>
      <c r="D1275" s="3222" t="s">
        <v>23712</v>
      </c>
      <c r="E1275" s="3222" t="s">
        <v>1723</v>
      </c>
      <c r="F1275" s="3222" t="s">
        <v>6255</v>
      </c>
      <c r="G1275" s="3222" t="s">
        <v>22848</v>
      </c>
      <c r="H1275" s="3222" t="str">
        <f t="shared" si="19"/>
        <v>Drawing</v>
      </c>
      <c r="I1275" s="3222" t="s">
        <v>23748</v>
      </c>
      <c r="J1275" s="3222"/>
    </row>
    <row r="1276" spans="1:10" ht="15.75" customHeight="1" thickBot="1">
      <c r="A1276" s="3222">
        <v>1269</v>
      </c>
      <c r="B1276" s="3222" t="s">
        <v>23715</v>
      </c>
      <c r="C1276" s="3223" t="s">
        <v>22840</v>
      </c>
      <c r="D1276" s="3222" t="s">
        <v>23712</v>
      </c>
      <c r="E1276" s="3222" t="s">
        <v>1723</v>
      </c>
      <c r="F1276" s="3222" t="s">
        <v>6255</v>
      </c>
      <c r="G1276" s="3222" t="s">
        <v>22848</v>
      </c>
      <c r="H1276" s="3222" t="str">
        <f t="shared" si="19"/>
        <v>Drawing</v>
      </c>
      <c r="I1276" s="3222" t="s">
        <v>23747</v>
      </c>
      <c r="J1276" s="3222"/>
    </row>
    <row r="1277" spans="1:10" ht="15.75" customHeight="1" thickBot="1">
      <c r="A1277" s="3222">
        <v>1270</v>
      </c>
      <c r="B1277" s="3222" t="s">
        <v>23745</v>
      </c>
      <c r="C1277" s="3223" t="s">
        <v>23000</v>
      </c>
      <c r="D1277" s="3222" t="s">
        <v>23712</v>
      </c>
      <c r="E1277" s="3222" t="s">
        <v>1723</v>
      </c>
      <c r="F1277" s="3222" t="s">
        <v>6255</v>
      </c>
      <c r="G1277" s="3222" t="s">
        <v>22848</v>
      </c>
      <c r="H1277" s="3222" t="str">
        <f t="shared" si="19"/>
        <v>Drawing</v>
      </c>
      <c r="I1277" s="3222" t="s">
        <v>23746</v>
      </c>
      <c r="J1277" s="3222"/>
    </row>
    <row r="1278" spans="1:10" ht="15.75" customHeight="1" thickBot="1">
      <c r="A1278" s="3222">
        <v>1271</v>
      </c>
      <c r="B1278" s="3222" t="s">
        <v>23743</v>
      </c>
      <c r="C1278" s="3223" t="s">
        <v>22613</v>
      </c>
      <c r="D1278" s="3222" t="s">
        <v>23712</v>
      </c>
      <c r="E1278" s="3222" t="s">
        <v>1723</v>
      </c>
      <c r="F1278" s="3222" t="s">
        <v>6255</v>
      </c>
      <c r="G1278" s="3222" t="s">
        <v>22848</v>
      </c>
      <c r="H1278" s="3222" t="str">
        <f t="shared" si="19"/>
        <v>Drawing</v>
      </c>
      <c r="I1278" s="3222" t="s">
        <v>23744</v>
      </c>
      <c r="J1278" s="3222"/>
    </row>
    <row r="1279" spans="1:10" ht="15.75" customHeight="1" thickBot="1">
      <c r="A1279" s="3222">
        <v>1272</v>
      </c>
      <c r="B1279" s="3222" t="s">
        <v>23726</v>
      </c>
      <c r="C1279" s="3223" t="s">
        <v>22631</v>
      </c>
      <c r="D1279" s="3222" t="s">
        <v>23712</v>
      </c>
      <c r="E1279" s="3222" t="s">
        <v>1723</v>
      </c>
      <c r="F1279" s="3222" t="s">
        <v>6255</v>
      </c>
      <c r="G1279" s="3222" t="s">
        <v>22848</v>
      </c>
      <c r="H1279" s="3222" t="str">
        <f t="shared" si="19"/>
        <v>Drawing</v>
      </c>
      <c r="I1279" s="3222" t="s">
        <v>23742</v>
      </c>
      <c r="J1279" s="3222"/>
    </row>
    <row r="1280" spans="1:10" ht="15.75" customHeight="1" thickBot="1">
      <c r="A1280" s="3222">
        <v>1273</v>
      </c>
      <c r="B1280" s="3222" t="s">
        <v>23720</v>
      </c>
      <c r="C1280" s="3223" t="s">
        <v>22619</v>
      </c>
      <c r="D1280" s="3222" t="s">
        <v>23712</v>
      </c>
      <c r="E1280" s="3222" t="s">
        <v>1723</v>
      </c>
      <c r="F1280" s="3222" t="s">
        <v>6255</v>
      </c>
      <c r="G1280" s="3222" t="s">
        <v>22848</v>
      </c>
      <c r="H1280" s="3222" t="str">
        <f t="shared" si="19"/>
        <v>Drawing</v>
      </c>
      <c r="I1280" s="3222" t="s">
        <v>23741</v>
      </c>
      <c r="J1280" s="3222"/>
    </row>
    <row r="1281" spans="1:10" ht="15.75" customHeight="1" thickBot="1">
      <c r="A1281" s="3222">
        <v>1274</v>
      </c>
      <c r="B1281" s="3222" t="s">
        <v>23735</v>
      </c>
      <c r="C1281" s="3223" t="s">
        <v>22631</v>
      </c>
      <c r="D1281" s="3222" t="s">
        <v>23712</v>
      </c>
      <c r="E1281" s="3222" t="s">
        <v>1723</v>
      </c>
      <c r="F1281" s="3222" t="s">
        <v>6255</v>
      </c>
      <c r="G1281" s="3222" t="s">
        <v>22848</v>
      </c>
      <c r="H1281" s="3222" t="str">
        <f t="shared" si="19"/>
        <v>Drawing</v>
      </c>
      <c r="I1281" s="3222" t="s">
        <v>23740</v>
      </c>
      <c r="J1281" s="3222"/>
    </row>
    <row r="1282" spans="1:10" ht="15.75" customHeight="1" thickBot="1">
      <c r="A1282" s="3222">
        <v>1275</v>
      </c>
      <c r="B1282" s="3222" t="s">
        <v>23732</v>
      </c>
      <c r="C1282" s="3223" t="s">
        <v>22631</v>
      </c>
      <c r="D1282" s="3222" t="s">
        <v>23712</v>
      </c>
      <c r="E1282" s="3222" t="s">
        <v>1723</v>
      </c>
      <c r="F1282" s="3222" t="s">
        <v>6255</v>
      </c>
      <c r="G1282" s="3222" t="s">
        <v>22848</v>
      </c>
      <c r="H1282" s="3222" t="str">
        <f t="shared" si="19"/>
        <v>Drawing</v>
      </c>
      <c r="I1282" s="3222" t="s">
        <v>23739</v>
      </c>
      <c r="J1282" s="3222"/>
    </row>
    <row r="1283" spans="1:10" ht="15.75" customHeight="1" thickBot="1">
      <c r="A1283" s="3222">
        <v>1276</v>
      </c>
      <c r="B1283" s="3222" t="s">
        <v>23729</v>
      </c>
      <c r="C1283" s="3223" t="s">
        <v>22631</v>
      </c>
      <c r="D1283" s="3222" t="s">
        <v>23712</v>
      </c>
      <c r="E1283" s="3222" t="s">
        <v>1723</v>
      </c>
      <c r="F1283" s="3222" t="s">
        <v>6255</v>
      </c>
      <c r="G1283" s="3222" t="s">
        <v>22848</v>
      </c>
      <c r="H1283" s="3222" t="str">
        <f t="shared" si="19"/>
        <v>Drawing</v>
      </c>
      <c r="I1283" s="3222" t="s">
        <v>23738</v>
      </c>
      <c r="J1283" s="3222"/>
    </row>
    <row r="1284" spans="1:10" ht="15.75" customHeight="1" thickBot="1">
      <c r="A1284" s="3222">
        <v>1277</v>
      </c>
      <c r="B1284" s="3222" t="s">
        <v>23735</v>
      </c>
      <c r="C1284" s="3223" t="s">
        <v>22631</v>
      </c>
      <c r="D1284" s="3222" t="s">
        <v>23712</v>
      </c>
      <c r="E1284" s="3222" t="s">
        <v>1723</v>
      </c>
      <c r="F1284" s="3222" t="s">
        <v>6255</v>
      </c>
      <c r="G1284" s="3222" t="s">
        <v>22848</v>
      </c>
      <c r="H1284" s="3222" t="str">
        <f t="shared" si="19"/>
        <v>Drawing</v>
      </c>
      <c r="I1284" s="3222" t="s">
        <v>23737</v>
      </c>
      <c r="J1284" s="3222"/>
    </row>
    <row r="1285" spans="1:10" ht="15.75" customHeight="1" thickBot="1">
      <c r="A1285" s="3222">
        <v>1278</v>
      </c>
      <c r="B1285" s="3222" t="s">
        <v>23735</v>
      </c>
      <c r="C1285" s="3223" t="s">
        <v>22631</v>
      </c>
      <c r="D1285" s="3222" t="s">
        <v>23712</v>
      </c>
      <c r="E1285" s="3222" t="s">
        <v>1723</v>
      </c>
      <c r="F1285" s="3222" t="s">
        <v>6255</v>
      </c>
      <c r="G1285" s="3222" t="s">
        <v>22848</v>
      </c>
      <c r="H1285" s="3222" t="str">
        <f t="shared" si="19"/>
        <v>Drawing</v>
      </c>
      <c r="I1285" s="3222" t="s">
        <v>23736</v>
      </c>
      <c r="J1285" s="3222"/>
    </row>
    <row r="1286" spans="1:10" ht="15.75" customHeight="1" thickBot="1">
      <c r="A1286" s="3222">
        <v>1279</v>
      </c>
      <c r="B1286" s="3222" t="s">
        <v>23732</v>
      </c>
      <c r="C1286" s="3223" t="s">
        <v>22631</v>
      </c>
      <c r="D1286" s="3222" t="s">
        <v>23712</v>
      </c>
      <c r="E1286" s="3222" t="s">
        <v>1723</v>
      </c>
      <c r="F1286" s="3222" t="s">
        <v>6255</v>
      </c>
      <c r="G1286" s="3222" t="s">
        <v>22848</v>
      </c>
      <c r="H1286" s="3222" t="str">
        <f t="shared" si="19"/>
        <v>Drawing</v>
      </c>
      <c r="I1286" s="3222" t="s">
        <v>23734</v>
      </c>
      <c r="J1286" s="3222"/>
    </row>
    <row r="1287" spans="1:10" ht="15.75" customHeight="1" thickBot="1">
      <c r="A1287" s="3222">
        <v>1280</v>
      </c>
      <c r="B1287" s="3222" t="s">
        <v>23732</v>
      </c>
      <c r="C1287" s="3223" t="s">
        <v>22631</v>
      </c>
      <c r="D1287" s="3222" t="s">
        <v>23712</v>
      </c>
      <c r="E1287" s="3222" t="s">
        <v>1723</v>
      </c>
      <c r="F1287" s="3222" t="s">
        <v>6255</v>
      </c>
      <c r="G1287" s="3222" t="s">
        <v>22848</v>
      </c>
      <c r="H1287" s="3222" t="str">
        <f t="shared" si="19"/>
        <v>Drawing</v>
      </c>
      <c r="I1287" s="3222" t="s">
        <v>23733</v>
      </c>
      <c r="J1287" s="3222"/>
    </row>
    <row r="1288" spans="1:10" ht="15.75" customHeight="1" thickBot="1">
      <c r="A1288" s="3222">
        <v>1281</v>
      </c>
      <c r="B1288" s="3222" t="s">
        <v>23729</v>
      </c>
      <c r="C1288" s="3223" t="s">
        <v>22631</v>
      </c>
      <c r="D1288" s="3222" t="s">
        <v>23712</v>
      </c>
      <c r="E1288" s="3222" t="s">
        <v>1723</v>
      </c>
      <c r="F1288" s="3222" t="s">
        <v>6255</v>
      </c>
      <c r="G1288" s="3222" t="s">
        <v>22848</v>
      </c>
      <c r="H1288" s="3222" t="str">
        <f t="shared" ref="H1288:H1351" si="20">HYPERLINK("\\CAD-PC\1Data\3.Documentation\Isometric DWG MHI\" &amp; I1288 &amp; ".pdf", "Drawing")</f>
        <v>Drawing</v>
      </c>
      <c r="I1288" s="3222" t="s">
        <v>23731</v>
      </c>
      <c r="J1288" s="3222"/>
    </row>
    <row r="1289" spans="1:10" ht="15.75" customHeight="1" thickBot="1">
      <c r="A1289" s="3222">
        <v>1282</v>
      </c>
      <c r="B1289" s="3222" t="s">
        <v>23729</v>
      </c>
      <c r="C1289" s="3223" t="s">
        <v>22631</v>
      </c>
      <c r="D1289" s="3222" t="s">
        <v>23712</v>
      </c>
      <c r="E1289" s="3222" t="s">
        <v>1723</v>
      </c>
      <c r="F1289" s="3222" t="s">
        <v>6255</v>
      </c>
      <c r="G1289" s="3222" t="s">
        <v>22848</v>
      </c>
      <c r="H1289" s="3222" t="str">
        <f t="shared" si="20"/>
        <v>Drawing</v>
      </c>
      <c r="I1289" s="3222" t="s">
        <v>23730</v>
      </c>
      <c r="J1289" s="3222"/>
    </row>
    <row r="1290" spans="1:10" ht="15.75" customHeight="1" thickBot="1">
      <c r="A1290" s="3222">
        <v>1283</v>
      </c>
      <c r="B1290" s="3222" t="s">
        <v>23726</v>
      </c>
      <c r="C1290" s="3223" t="s">
        <v>22631</v>
      </c>
      <c r="D1290" s="3222" t="s">
        <v>23712</v>
      </c>
      <c r="E1290" s="3222" t="s">
        <v>1723</v>
      </c>
      <c r="F1290" s="3222" t="s">
        <v>6255</v>
      </c>
      <c r="G1290" s="3222" t="s">
        <v>22848</v>
      </c>
      <c r="H1290" s="3222" t="str">
        <f t="shared" si="20"/>
        <v>Drawing</v>
      </c>
      <c r="I1290" s="3222" t="s">
        <v>23728</v>
      </c>
      <c r="J1290" s="3222"/>
    </row>
    <row r="1291" spans="1:10" ht="15.75" customHeight="1" thickBot="1">
      <c r="A1291" s="3222">
        <v>1284</v>
      </c>
      <c r="B1291" s="3222" t="s">
        <v>23726</v>
      </c>
      <c r="C1291" s="3223" t="s">
        <v>22631</v>
      </c>
      <c r="D1291" s="3222" t="s">
        <v>23712</v>
      </c>
      <c r="E1291" s="3222" t="s">
        <v>1723</v>
      </c>
      <c r="F1291" s="3222" t="s">
        <v>6255</v>
      </c>
      <c r="G1291" s="3222" t="s">
        <v>22848</v>
      </c>
      <c r="H1291" s="3222" t="str">
        <f t="shared" si="20"/>
        <v>Drawing</v>
      </c>
      <c r="I1291" s="3222" t="s">
        <v>23727</v>
      </c>
      <c r="J1291" s="3222"/>
    </row>
    <row r="1292" spans="1:10" ht="15.75" customHeight="1" thickBot="1">
      <c r="A1292" s="3222">
        <v>1285</v>
      </c>
      <c r="B1292" s="3222" t="s">
        <v>23724</v>
      </c>
      <c r="C1292" s="3223" t="s">
        <v>22840</v>
      </c>
      <c r="D1292" s="3222" t="s">
        <v>23712</v>
      </c>
      <c r="E1292" s="3222" t="s">
        <v>1723</v>
      </c>
      <c r="F1292" s="3222" t="s">
        <v>6255</v>
      </c>
      <c r="G1292" s="3222" t="s">
        <v>22848</v>
      </c>
      <c r="H1292" s="3222" t="str">
        <f t="shared" si="20"/>
        <v>Drawing</v>
      </c>
      <c r="I1292" s="3222" t="s">
        <v>23725</v>
      </c>
      <c r="J1292" s="3222"/>
    </row>
    <row r="1293" spans="1:10" ht="15.75" customHeight="1" thickBot="1">
      <c r="A1293" s="3222">
        <v>1286</v>
      </c>
      <c r="B1293" s="3222" t="s">
        <v>23722</v>
      </c>
      <c r="C1293" s="3223" t="s">
        <v>22903</v>
      </c>
      <c r="D1293" s="3222" t="s">
        <v>23712</v>
      </c>
      <c r="E1293" s="3222" t="s">
        <v>1723</v>
      </c>
      <c r="F1293" s="3222" t="s">
        <v>6255</v>
      </c>
      <c r="G1293" s="3222" t="s">
        <v>22848</v>
      </c>
      <c r="H1293" s="3222" t="str">
        <f t="shared" si="20"/>
        <v>Drawing</v>
      </c>
      <c r="I1293" s="3222" t="s">
        <v>23723</v>
      </c>
      <c r="J1293" s="3222"/>
    </row>
    <row r="1294" spans="1:10" ht="15.75" customHeight="1" thickBot="1">
      <c r="A1294" s="3222">
        <v>1287</v>
      </c>
      <c r="B1294" s="3222" t="s">
        <v>23720</v>
      </c>
      <c r="C1294" s="3223" t="s">
        <v>22619</v>
      </c>
      <c r="D1294" s="3222" t="s">
        <v>23712</v>
      </c>
      <c r="E1294" s="3222" t="s">
        <v>1723</v>
      </c>
      <c r="F1294" s="3222" t="s">
        <v>6255</v>
      </c>
      <c r="G1294" s="3222" t="s">
        <v>22848</v>
      </c>
      <c r="H1294" s="3222" t="str">
        <f t="shared" si="20"/>
        <v>Drawing</v>
      </c>
      <c r="I1294" s="3222" t="s">
        <v>23721</v>
      </c>
      <c r="J1294" s="3222"/>
    </row>
    <row r="1295" spans="1:10" ht="15.75" customHeight="1" thickBot="1">
      <c r="A1295" s="3222">
        <v>1288</v>
      </c>
      <c r="B1295" s="3222" t="s">
        <v>23718</v>
      </c>
      <c r="C1295" s="3223" t="s">
        <v>22613</v>
      </c>
      <c r="D1295" s="3222" t="s">
        <v>23712</v>
      </c>
      <c r="E1295" s="3222" t="s">
        <v>1723</v>
      </c>
      <c r="F1295" s="3222" t="s">
        <v>6255</v>
      </c>
      <c r="G1295" s="3222" t="s">
        <v>22848</v>
      </c>
      <c r="H1295" s="3222" t="str">
        <f t="shared" si="20"/>
        <v>Drawing</v>
      </c>
      <c r="I1295" s="3222" t="s">
        <v>23719</v>
      </c>
      <c r="J1295" s="3222"/>
    </row>
    <row r="1296" spans="1:10" ht="15.75" customHeight="1" thickBot="1">
      <c r="A1296" s="3222">
        <v>1289</v>
      </c>
      <c r="B1296" s="3222" t="s">
        <v>23715</v>
      </c>
      <c r="C1296" s="3223" t="s">
        <v>22840</v>
      </c>
      <c r="D1296" s="3222" t="s">
        <v>23712</v>
      </c>
      <c r="E1296" s="3222" t="s">
        <v>1723</v>
      </c>
      <c r="F1296" s="3222" t="s">
        <v>6255</v>
      </c>
      <c r="G1296" s="3222" t="s">
        <v>22848</v>
      </c>
      <c r="H1296" s="3222" t="str">
        <f t="shared" si="20"/>
        <v>Drawing</v>
      </c>
      <c r="I1296" s="3222" t="s">
        <v>23717</v>
      </c>
      <c r="J1296" s="3222"/>
    </row>
    <row r="1297" spans="1:10" ht="15.75" customHeight="1" thickBot="1">
      <c r="A1297" s="3222">
        <v>1290</v>
      </c>
      <c r="B1297" s="3222" t="s">
        <v>23715</v>
      </c>
      <c r="C1297" s="3223" t="s">
        <v>22840</v>
      </c>
      <c r="D1297" s="3222" t="s">
        <v>23712</v>
      </c>
      <c r="E1297" s="3222" t="s">
        <v>1723</v>
      </c>
      <c r="F1297" s="3222" t="s">
        <v>6255</v>
      </c>
      <c r="G1297" s="3222" t="s">
        <v>22848</v>
      </c>
      <c r="H1297" s="3222" t="str">
        <f t="shared" si="20"/>
        <v>Drawing</v>
      </c>
      <c r="I1297" s="3222" t="s">
        <v>23716</v>
      </c>
      <c r="J1297" s="3222"/>
    </row>
    <row r="1298" spans="1:10" ht="15.75" customHeight="1" thickBot="1">
      <c r="A1298" s="3222">
        <v>1291</v>
      </c>
      <c r="B1298" s="3222" t="s">
        <v>23713</v>
      </c>
      <c r="C1298" s="3223" t="s">
        <v>22840</v>
      </c>
      <c r="D1298" s="3222" t="s">
        <v>23712</v>
      </c>
      <c r="E1298" s="3222" t="s">
        <v>1723</v>
      </c>
      <c r="F1298" s="3222" t="s">
        <v>6255</v>
      </c>
      <c r="G1298" s="3222" t="s">
        <v>22848</v>
      </c>
      <c r="H1298" s="3222" t="str">
        <f t="shared" si="20"/>
        <v>Drawing</v>
      </c>
      <c r="I1298" s="3222" t="s">
        <v>23714</v>
      </c>
      <c r="J1298" s="3222"/>
    </row>
    <row r="1299" spans="1:10" ht="15.75" customHeight="1" thickBot="1">
      <c r="A1299" s="3222">
        <v>1292</v>
      </c>
      <c r="B1299" s="3222" t="s">
        <v>23694</v>
      </c>
      <c r="C1299" s="3223" t="s">
        <v>22631</v>
      </c>
      <c r="D1299" s="3222" t="s">
        <v>5201</v>
      </c>
      <c r="E1299" s="3222" t="s">
        <v>1723</v>
      </c>
      <c r="F1299" s="3222" t="s">
        <v>6255</v>
      </c>
      <c r="G1299" s="3222" t="s">
        <v>22848</v>
      </c>
      <c r="H1299" s="3222" t="str">
        <f t="shared" si="20"/>
        <v>Drawing</v>
      </c>
      <c r="I1299" s="3222" t="s">
        <v>23711</v>
      </c>
      <c r="J1299" s="3222"/>
    </row>
    <row r="1300" spans="1:10" ht="15.75" customHeight="1" thickBot="1">
      <c r="A1300" s="3222">
        <v>1293</v>
      </c>
      <c r="B1300" s="3222" t="s">
        <v>23682</v>
      </c>
      <c r="C1300" s="3223" t="s">
        <v>23000</v>
      </c>
      <c r="D1300" s="3222" t="s">
        <v>5201</v>
      </c>
      <c r="E1300" s="3222" t="s">
        <v>1723</v>
      </c>
      <c r="F1300" s="3222" t="s">
        <v>6255</v>
      </c>
      <c r="G1300" s="3222" t="s">
        <v>22848</v>
      </c>
      <c r="H1300" s="3222" t="str">
        <f t="shared" si="20"/>
        <v>Drawing</v>
      </c>
      <c r="I1300" s="3222" t="s">
        <v>23710</v>
      </c>
      <c r="J1300" s="3222"/>
    </row>
    <row r="1301" spans="1:10" ht="15.75" customHeight="1" thickBot="1">
      <c r="A1301" s="3222">
        <v>1294</v>
      </c>
      <c r="B1301" s="3222" t="s">
        <v>23690</v>
      </c>
      <c r="C1301" s="3223" t="s">
        <v>22613</v>
      </c>
      <c r="D1301" s="3222" t="s">
        <v>5201</v>
      </c>
      <c r="E1301" s="3222" t="s">
        <v>1723</v>
      </c>
      <c r="F1301" s="3222" t="s">
        <v>6255</v>
      </c>
      <c r="G1301" s="3222" t="s">
        <v>22848</v>
      </c>
      <c r="H1301" s="3222" t="str">
        <f t="shared" si="20"/>
        <v>Drawing</v>
      </c>
      <c r="I1301" s="3222" t="s">
        <v>23709</v>
      </c>
      <c r="J1301" s="3222"/>
    </row>
    <row r="1302" spans="1:10" ht="15.75" customHeight="1" thickBot="1">
      <c r="A1302" s="3222">
        <v>1295</v>
      </c>
      <c r="B1302" s="3222" t="s">
        <v>23688</v>
      </c>
      <c r="C1302" s="3223" t="s">
        <v>22613</v>
      </c>
      <c r="D1302" s="3222" t="s">
        <v>5201</v>
      </c>
      <c r="E1302" s="3222" t="s">
        <v>1723</v>
      </c>
      <c r="F1302" s="3222" t="s">
        <v>6255</v>
      </c>
      <c r="G1302" s="3222" t="s">
        <v>22848</v>
      </c>
      <c r="H1302" s="3222" t="str">
        <f t="shared" si="20"/>
        <v>Drawing</v>
      </c>
      <c r="I1302" s="3222" t="s">
        <v>23708</v>
      </c>
      <c r="J1302" s="3222"/>
    </row>
    <row r="1303" spans="1:10" ht="15.75" customHeight="1" thickBot="1">
      <c r="A1303" s="3222">
        <v>1296</v>
      </c>
      <c r="B1303" s="3222" t="s">
        <v>23706</v>
      </c>
      <c r="C1303" s="3223" t="s">
        <v>22613</v>
      </c>
      <c r="D1303" s="3222" t="s">
        <v>5201</v>
      </c>
      <c r="E1303" s="3222" t="s">
        <v>1723</v>
      </c>
      <c r="F1303" s="3222" t="s">
        <v>6255</v>
      </c>
      <c r="G1303" s="3222" t="s">
        <v>22848</v>
      </c>
      <c r="H1303" s="3222" t="str">
        <f t="shared" si="20"/>
        <v>Drawing</v>
      </c>
      <c r="I1303" s="3222" t="s">
        <v>23707</v>
      </c>
      <c r="J1303" s="3222"/>
    </row>
    <row r="1304" spans="1:10" ht="15.75" customHeight="1" thickBot="1">
      <c r="A1304" s="3222">
        <v>1297</v>
      </c>
      <c r="B1304" s="3222" t="s">
        <v>23704</v>
      </c>
      <c r="C1304" s="3223" t="s">
        <v>22631</v>
      </c>
      <c r="D1304" s="3222" t="s">
        <v>5201</v>
      </c>
      <c r="E1304" s="3222" t="s">
        <v>1723</v>
      </c>
      <c r="F1304" s="3222" t="s">
        <v>6255</v>
      </c>
      <c r="G1304" s="3222" t="s">
        <v>22848</v>
      </c>
      <c r="H1304" s="3222" t="str">
        <f t="shared" si="20"/>
        <v>Drawing</v>
      </c>
      <c r="I1304" s="3222" t="s">
        <v>23705</v>
      </c>
      <c r="J1304" s="3222"/>
    </row>
    <row r="1305" spans="1:10" ht="15.75" customHeight="1" thickBot="1">
      <c r="A1305" s="3222">
        <v>1298</v>
      </c>
      <c r="B1305" s="3222" t="s">
        <v>23702</v>
      </c>
      <c r="C1305" s="3223" t="s">
        <v>22602</v>
      </c>
      <c r="D1305" s="3222" t="s">
        <v>5201</v>
      </c>
      <c r="E1305" s="3222" t="s">
        <v>1723</v>
      </c>
      <c r="F1305" s="3222" t="s">
        <v>6255</v>
      </c>
      <c r="G1305" s="3222" t="s">
        <v>23052</v>
      </c>
      <c r="H1305" s="3222" t="str">
        <f t="shared" si="20"/>
        <v>Drawing</v>
      </c>
      <c r="I1305" s="3222" t="s">
        <v>23703</v>
      </c>
      <c r="J1305" s="3222"/>
    </row>
    <row r="1306" spans="1:10" ht="15.75" customHeight="1" thickBot="1">
      <c r="A1306" s="3222">
        <v>1299</v>
      </c>
      <c r="B1306" s="3222" t="s">
        <v>23700</v>
      </c>
      <c r="C1306" s="3223" t="s">
        <v>22602</v>
      </c>
      <c r="D1306" s="3222" t="s">
        <v>5201</v>
      </c>
      <c r="E1306" s="3222" t="s">
        <v>1723</v>
      </c>
      <c r="F1306" s="3222" t="s">
        <v>6255</v>
      </c>
      <c r="G1306" s="3222" t="s">
        <v>23052</v>
      </c>
      <c r="H1306" s="3222" t="str">
        <f t="shared" si="20"/>
        <v>Drawing</v>
      </c>
      <c r="I1306" s="3222" t="s">
        <v>23701</v>
      </c>
      <c r="J1306" s="3222"/>
    </row>
    <row r="1307" spans="1:10" ht="15.75" customHeight="1" thickBot="1">
      <c r="A1307" s="3222">
        <v>1300</v>
      </c>
      <c r="B1307" s="3222" t="s">
        <v>23698</v>
      </c>
      <c r="C1307" s="3223" t="s">
        <v>22840</v>
      </c>
      <c r="D1307" s="3222" t="s">
        <v>5201</v>
      </c>
      <c r="E1307" s="3222" t="s">
        <v>1723</v>
      </c>
      <c r="F1307" s="3222" t="s">
        <v>6255</v>
      </c>
      <c r="G1307" s="3222" t="s">
        <v>23627</v>
      </c>
      <c r="H1307" s="3222" t="str">
        <f t="shared" si="20"/>
        <v>Drawing</v>
      </c>
      <c r="I1307" s="3222" t="s">
        <v>23699</v>
      </c>
      <c r="J1307" s="3222"/>
    </row>
    <row r="1308" spans="1:10" ht="15.75" customHeight="1" thickBot="1">
      <c r="A1308" s="3222">
        <v>1301</v>
      </c>
      <c r="B1308" s="3222" t="s">
        <v>23696</v>
      </c>
      <c r="C1308" s="3223" t="s">
        <v>22613</v>
      </c>
      <c r="D1308" s="3222" t="s">
        <v>5201</v>
      </c>
      <c r="E1308" s="3222" t="s">
        <v>1723</v>
      </c>
      <c r="F1308" s="3222" t="s">
        <v>6255</v>
      </c>
      <c r="G1308" s="3222" t="s">
        <v>22848</v>
      </c>
      <c r="H1308" s="3222" t="str">
        <f t="shared" si="20"/>
        <v>Drawing</v>
      </c>
      <c r="I1308" s="3222" t="s">
        <v>23697</v>
      </c>
      <c r="J1308" s="3222"/>
    </row>
    <row r="1309" spans="1:10" ht="15.75" customHeight="1" thickBot="1">
      <c r="A1309" s="3222">
        <v>1302</v>
      </c>
      <c r="B1309" s="3222" t="s">
        <v>23694</v>
      </c>
      <c r="C1309" s="3223" t="s">
        <v>22631</v>
      </c>
      <c r="D1309" s="3222" t="s">
        <v>5201</v>
      </c>
      <c r="E1309" s="3222" t="s">
        <v>1723</v>
      </c>
      <c r="F1309" s="3222" t="s">
        <v>6255</v>
      </c>
      <c r="G1309" s="3222" t="s">
        <v>22848</v>
      </c>
      <c r="H1309" s="3222" t="str">
        <f t="shared" si="20"/>
        <v>Drawing</v>
      </c>
      <c r="I1309" s="3222" t="s">
        <v>23695</v>
      </c>
      <c r="J1309" s="3222"/>
    </row>
    <row r="1310" spans="1:10" ht="15.75" customHeight="1" thickBot="1">
      <c r="A1310" s="3222">
        <v>1303</v>
      </c>
      <c r="B1310" s="3222" t="s">
        <v>23692</v>
      </c>
      <c r="C1310" s="3223" t="s">
        <v>22612</v>
      </c>
      <c r="D1310" s="3222" t="s">
        <v>5201</v>
      </c>
      <c r="E1310" s="3222" t="s">
        <v>1723</v>
      </c>
      <c r="F1310" s="3222" t="s">
        <v>6255</v>
      </c>
      <c r="G1310" s="3222" t="s">
        <v>22848</v>
      </c>
      <c r="H1310" s="3222" t="str">
        <f t="shared" si="20"/>
        <v>Drawing</v>
      </c>
      <c r="I1310" s="3222" t="s">
        <v>23693</v>
      </c>
      <c r="J1310" s="3222"/>
    </row>
    <row r="1311" spans="1:10" ht="15.75" customHeight="1" thickBot="1">
      <c r="A1311" s="3222">
        <v>1304</v>
      </c>
      <c r="B1311" s="3222" t="s">
        <v>23690</v>
      </c>
      <c r="C1311" s="3223" t="s">
        <v>22613</v>
      </c>
      <c r="D1311" s="3222" t="s">
        <v>5201</v>
      </c>
      <c r="E1311" s="3222" t="s">
        <v>1723</v>
      </c>
      <c r="F1311" s="3222" t="s">
        <v>6255</v>
      </c>
      <c r="G1311" s="3222" t="s">
        <v>22848</v>
      </c>
      <c r="H1311" s="3222" t="str">
        <f t="shared" si="20"/>
        <v>Drawing</v>
      </c>
      <c r="I1311" s="3222" t="s">
        <v>23691</v>
      </c>
      <c r="J1311" s="3222"/>
    </row>
    <row r="1312" spans="1:10" ht="15.75" customHeight="1" thickBot="1">
      <c r="A1312" s="3222">
        <v>1305</v>
      </c>
      <c r="B1312" s="3222" t="s">
        <v>23688</v>
      </c>
      <c r="C1312" s="3223" t="s">
        <v>22613</v>
      </c>
      <c r="D1312" s="3222" t="s">
        <v>5201</v>
      </c>
      <c r="E1312" s="3222" t="s">
        <v>1723</v>
      </c>
      <c r="F1312" s="3222" t="s">
        <v>6255</v>
      </c>
      <c r="G1312" s="3222" t="s">
        <v>22848</v>
      </c>
      <c r="H1312" s="3222" t="str">
        <f t="shared" si="20"/>
        <v>Drawing</v>
      </c>
      <c r="I1312" s="3222" t="s">
        <v>23689</v>
      </c>
      <c r="J1312" s="3222"/>
    </row>
    <row r="1313" spans="1:10" ht="15.75" customHeight="1" thickBot="1">
      <c r="A1313" s="3222">
        <v>1306</v>
      </c>
      <c r="B1313" s="3222" t="s">
        <v>23686</v>
      </c>
      <c r="C1313" s="3223" t="s">
        <v>22613</v>
      </c>
      <c r="D1313" s="3222" t="s">
        <v>5201</v>
      </c>
      <c r="E1313" s="3222" t="s">
        <v>1723</v>
      </c>
      <c r="F1313" s="3222" t="s">
        <v>6255</v>
      </c>
      <c r="G1313" s="3222" t="s">
        <v>22848</v>
      </c>
      <c r="H1313" s="3222" t="str">
        <f t="shared" si="20"/>
        <v>Drawing</v>
      </c>
      <c r="I1313" s="3222" t="s">
        <v>23687</v>
      </c>
      <c r="J1313" s="3222"/>
    </row>
    <row r="1314" spans="1:10" ht="15.75" customHeight="1" thickBot="1">
      <c r="A1314" s="3222">
        <v>1307</v>
      </c>
      <c r="B1314" s="3222" t="s">
        <v>23684</v>
      </c>
      <c r="C1314" s="3223" t="s">
        <v>22631</v>
      </c>
      <c r="D1314" s="3222" t="s">
        <v>5201</v>
      </c>
      <c r="E1314" s="3222" t="s">
        <v>1723</v>
      </c>
      <c r="F1314" s="3222" t="s">
        <v>6255</v>
      </c>
      <c r="G1314" s="3222" t="s">
        <v>22848</v>
      </c>
      <c r="H1314" s="3222" t="str">
        <f t="shared" si="20"/>
        <v>Drawing</v>
      </c>
      <c r="I1314" s="3222" t="s">
        <v>23685</v>
      </c>
      <c r="J1314" s="3222"/>
    </row>
    <row r="1315" spans="1:10" ht="15.75" customHeight="1" thickBot="1">
      <c r="A1315" s="3222">
        <v>1308</v>
      </c>
      <c r="B1315" s="3222" t="s">
        <v>23682</v>
      </c>
      <c r="C1315" s="3223" t="s">
        <v>23000</v>
      </c>
      <c r="D1315" s="3222" t="s">
        <v>5201</v>
      </c>
      <c r="E1315" s="3222" t="s">
        <v>1723</v>
      </c>
      <c r="F1315" s="3222" t="s">
        <v>6255</v>
      </c>
      <c r="G1315" s="3222" t="s">
        <v>22848</v>
      </c>
      <c r="H1315" s="3222" t="str">
        <f t="shared" si="20"/>
        <v>Drawing</v>
      </c>
      <c r="I1315" s="3222" t="s">
        <v>23683</v>
      </c>
      <c r="J1315" s="3222"/>
    </row>
    <row r="1316" spans="1:10" ht="15.75" customHeight="1" thickBot="1">
      <c r="A1316" s="3222">
        <v>1309</v>
      </c>
      <c r="B1316" s="3222" t="s">
        <v>23680</v>
      </c>
      <c r="C1316" s="3223" t="s">
        <v>22619</v>
      </c>
      <c r="D1316" s="3222" t="s">
        <v>23640</v>
      </c>
      <c r="E1316" s="3222" t="s">
        <v>3336</v>
      </c>
      <c r="F1316" s="3222" t="s">
        <v>6255</v>
      </c>
      <c r="G1316" s="3222" t="s">
        <v>22848</v>
      </c>
      <c r="H1316" s="3222" t="str">
        <f t="shared" si="20"/>
        <v>Drawing</v>
      </c>
      <c r="I1316" s="3222" t="s">
        <v>23681</v>
      </c>
      <c r="J1316" s="3222"/>
    </row>
    <row r="1317" spans="1:10" ht="15.75" customHeight="1" thickBot="1">
      <c r="A1317" s="3222">
        <v>1310</v>
      </c>
      <c r="B1317" s="3222" t="s">
        <v>23647</v>
      </c>
      <c r="C1317" s="3223" t="s">
        <v>22606</v>
      </c>
      <c r="D1317" s="3222" t="s">
        <v>23640</v>
      </c>
      <c r="E1317" s="3222" t="s">
        <v>3336</v>
      </c>
      <c r="F1317" s="3222" t="s">
        <v>6255</v>
      </c>
      <c r="G1317" s="3222" t="s">
        <v>22848</v>
      </c>
      <c r="H1317" s="3222" t="str">
        <f t="shared" si="20"/>
        <v>Drawing</v>
      </c>
      <c r="I1317" s="3222" t="s">
        <v>23679</v>
      </c>
      <c r="J1317" s="3222"/>
    </row>
    <row r="1318" spans="1:10" ht="15.75" customHeight="1" thickBot="1">
      <c r="A1318" s="3222">
        <v>1311</v>
      </c>
      <c r="B1318" s="3222" t="s">
        <v>23677</v>
      </c>
      <c r="C1318" s="3223" t="s">
        <v>22612</v>
      </c>
      <c r="D1318" s="3222" t="s">
        <v>23640</v>
      </c>
      <c r="E1318" s="3222" t="s">
        <v>3336</v>
      </c>
      <c r="F1318" s="3222" t="s">
        <v>22877</v>
      </c>
      <c r="G1318" s="3222" t="s">
        <v>22848</v>
      </c>
      <c r="H1318" s="3222" t="str">
        <f t="shared" si="20"/>
        <v>Drawing</v>
      </c>
      <c r="I1318" s="3222" t="s">
        <v>23678</v>
      </c>
      <c r="J1318" s="3222"/>
    </row>
    <row r="1319" spans="1:10" ht="15.75" customHeight="1" thickBot="1">
      <c r="A1319" s="3222">
        <v>1312</v>
      </c>
      <c r="B1319" s="3222" t="s">
        <v>23675</v>
      </c>
      <c r="C1319" s="3223" t="s">
        <v>22613</v>
      </c>
      <c r="D1319" s="3222" t="s">
        <v>23640</v>
      </c>
      <c r="E1319" s="3222" t="s">
        <v>3336</v>
      </c>
      <c r="F1319" s="3222" t="s">
        <v>6255</v>
      </c>
      <c r="G1319" s="3222" t="s">
        <v>22848</v>
      </c>
      <c r="H1319" s="3222" t="str">
        <f t="shared" si="20"/>
        <v>Drawing</v>
      </c>
      <c r="I1319" s="3222" t="s">
        <v>23676</v>
      </c>
      <c r="J1319" s="3222"/>
    </row>
    <row r="1320" spans="1:10" ht="15.75" customHeight="1" thickBot="1">
      <c r="A1320" s="3222">
        <v>1313</v>
      </c>
      <c r="B1320" s="3222" t="s">
        <v>23645</v>
      </c>
      <c r="C1320" s="3223" t="s">
        <v>22613</v>
      </c>
      <c r="D1320" s="3222" t="s">
        <v>23640</v>
      </c>
      <c r="E1320" s="3222" t="s">
        <v>3336</v>
      </c>
      <c r="F1320" s="3222" t="s">
        <v>6255</v>
      </c>
      <c r="G1320" s="3222" t="s">
        <v>22848</v>
      </c>
      <c r="H1320" s="3222" t="str">
        <f t="shared" si="20"/>
        <v>Drawing</v>
      </c>
      <c r="I1320" s="3222" t="s">
        <v>23674</v>
      </c>
      <c r="J1320" s="3222"/>
    </row>
    <row r="1321" spans="1:10" ht="15.75" customHeight="1" thickBot="1">
      <c r="A1321" s="3222">
        <v>1314</v>
      </c>
      <c r="B1321" s="3222" t="s">
        <v>23651</v>
      </c>
      <c r="C1321" s="3223" t="s">
        <v>22619</v>
      </c>
      <c r="D1321" s="3222" t="s">
        <v>23640</v>
      </c>
      <c r="E1321" s="3222" t="s">
        <v>3336</v>
      </c>
      <c r="F1321" s="3222" t="s">
        <v>6255</v>
      </c>
      <c r="G1321" s="3222" t="s">
        <v>22848</v>
      </c>
      <c r="H1321" s="3222" t="str">
        <f t="shared" si="20"/>
        <v>Drawing</v>
      </c>
      <c r="I1321" s="3222" t="s">
        <v>23673</v>
      </c>
      <c r="J1321" s="3222"/>
    </row>
    <row r="1322" spans="1:10" ht="15.75" customHeight="1" thickBot="1">
      <c r="A1322" s="3222">
        <v>1315</v>
      </c>
      <c r="B1322" s="3222" t="s">
        <v>23649</v>
      </c>
      <c r="C1322" s="3223" t="s">
        <v>22619</v>
      </c>
      <c r="D1322" s="3222" t="s">
        <v>23640</v>
      </c>
      <c r="E1322" s="3222" t="s">
        <v>3336</v>
      </c>
      <c r="F1322" s="3222" t="s">
        <v>6255</v>
      </c>
      <c r="G1322" s="3222" t="s">
        <v>22848</v>
      </c>
      <c r="H1322" s="3222" t="str">
        <f t="shared" si="20"/>
        <v>Drawing</v>
      </c>
      <c r="I1322" s="3222" t="s">
        <v>23672</v>
      </c>
      <c r="J1322" s="3222"/>
    </row>
    <row r="1323" spans="1:10" ht="15.75" customHeight="1" thickBot="1">
      <c r="A1323" s="3222">
        <v>1316</v>
      </c>
      <c r="B1323" s="3222" t="s">
        <v>23670</v>
      </c>
      <c r="C1323" s="3223" t="s">
        <v>22631</v>
      </c>
      <c r="D1323" s="3222" t="s">
        <v>23640</v>
      </c>
      <c r="E1323" s="3222" t="s">
        <v>3336</v>
      </c>
      <c r="F1323" s="3222" t="s">
        <v>6255</v>
      </c>
      <c r="G1323" s="3222" t="s">
        <v>22848</v>
      </c>
      <c r="H1323" s="3222" t="str">
        <f t="shared" si="20"/>
        <v>Drawing</v>
      </c>
      <c r="I1323" s="3222" t="s">
        <v>23671</v>
      </c>
      <c r="J1323" s="3222"/>
    </row>
    <row r="1324" spans="1:10" ht="15.75" customHeight="1" thickBot="1">
      <c r="A1324" s="3222">
        <v>1317</v>
      </c>
      <c r="B1324" s="3222" t="s">
        <v>23655</v>
      </c>
      <c r="C1324" s="3223" t="s">
        <v>22602</v>
      </c>
      <c r="D1324" s="3222" t="s">
        <v>23640</v>
      </c>
      <c r="E1324" s="3222" t="s">
        <v>3336</v>
      </c>
      <c r="F1324" s="3222" t="s">
        <v>6255</v>
      </c>
      <c r="G1324" s="3222" t="s">
        <v>22848</v>
      </c>
      <c r="H1324" s="3222" t="str">
        <f t="shared" si="20"/>
        <v>Drawing</v>
      </c>
      <c r="I1324" s="3222" t="s">
        <v>23669</v>
      </c>
      <c r="J1324" s="3222"/>
    </row>
    <row r="1325" spans="1:10" ht="15.75" customHeight="1" thickBot="1">
      <c r="A1325" s="3222">
        <v>1318</v>
      </c>
      <c r="B1325" s="3222" t="s">
        <v>23667</v>
      </c>
      <c r="C1325" s="3223" t="s">
        <v>23000</v>
      </c>
      <c r="D1325" s="3222" t="s">
        <v>23640</v>
      </c>
      <c r="E1325" s="3222" t="s">
        <v>3336</v>
      </c>
      <c r="F1325" s="3222" t="s">
        <v>6255</v>
      </c>
      <c r="G1325" s="3222" t="s">
        <v>22848</v>
      </c>
      <c r="H1325" s="3222" t="str">
        <f t="shared" si="20"/>
        <v>Drawing</v>
      </c>
      <c r="I1325" s="3222" t="s">
        <v>23668</v>
      </c>
      <c r="J1325" s="3222"/>
    </row>
    <row r="1326" spans="1:10" ht="15.75" customHeight="1" thickBot="1">
      <c r="A1326" s="3222">
        <v>1319</v>
      </c>
      <c r="B1326" s="3222" t="s">
        <v>23665</v>
      </c>
      <c r="C1326" s="3223" t="s">
        <v>22619</v>
      </c>
      <c r="D1326" s="3222" t="s">
        <v>23640</v>
      </c>
      <c r="E1326" s="3222" t="s">
        <v>3336</v>
      </c>
      <c r="F1326" s="3222" t="s">
        <v>6255</v>
      </c>
      <c r="G1326" s="3222" t="s">
        <v>23052</v>
      </c>
      <c r="H1326" s="3222" t="str">
        <f t="shared" si="20"/>
        <v>Drawing</v>
      </c>
      <c r="I1326" s="3222" t="s">
        <v>23666</v>
      </c>
      <c r="J1326" s="3222"/>
    </row>
    <row r="1327" spans="1:10" ht="15.75" customHeight="1" thickBot="1">
      <c r="A1327" s="3222">
        <v>1320</v>
      </c>
      <c r="B1327" s="3222" t="s">
        <v>23663</v>
      </c>
      <c r="C1327" s="3223" t="s">
        <v>22613</v>
      </c>
      <c r="D1327" s="3222" t="s">
        <v>23640</v>
      </c>
      <c r="E1327" s="3222" t="s">
        <v>3336</v>
      </c>
      <c r="F1327" s="3222" t="s">
        <v>6255</v>
      </c>
      <c r="G1327" s="3222" t="s">
        <v>22848</v>
      </c>
      <c r="H1327" s="3222" t="str">
        <f t="shared" si="20"/>
        <v>Drawing</v>
      </c>
      <c r="I1327" s="3222" t="s">
        <v>23664</v>
      </c>
      <c r="J1327" s="3222"/>
    </row>
    <row r="1328" spans="1:10" ht="15.75" customHeight="1" thickBot="1">
      <c r="A1328" s="3222">
        <v>1321</v>
      </c>
      <c r="B1328" s="3222" t="s">
        <v>23661</v>
      </c>
      <c r="C1328" s="3223" t="s">
        <v>23000</v>
      </c>
      <c r="D1328" s="3222" t="s">
        <v>23640</v>
      </c>
      <c r="E1328" s="3222" t="s">
        <v>3336</v>
      </c>
      <c r="F1328" s="3222" t="s">
        <v>6255</v>
      </c>
      <c r="G1328" s="3222" t="s">
        <v>22848</v>
      </c>
      <c r="H1328" s="3222" t="str">
        <f t="shared" si="20"/>
        <v>Drawing</v>
      </c>
      <c r="I1328" s="3222" t="s">
        <v>23662</v>
      </c>
      <c r="J1328" s="3222"/>
    </row>
    <row r="1329" spans="1:10" ht="15.75" customHeight="1" thickBot="1">
      <c r="A1329" s="3222">
        <v>1322</v>
      </c>
      <c r="B1329" s="3222" t="s">
        <v>23659</v>
      </c>
      <c r="C1329" s="3223" t="s">
        <v>22612</v>
      </c>
      <c r="D1329" s="3222" t="s">
        <v>23640</v>
      </c>
      <c r="E1329" s="3222" t="s">
        <v>3336</v>
      </c>
      <c r="F1329" s="3222" t="s">
        <v>6255</v>
      </c>
      <c r="G1329" s="3222" t="s">
        <v>22848</v>
      </c>
      <c r="H1329" s="3222" t="str">
        <f t="shared" si="20"/>
        <v>Drawing</v>
      </c>
      <c r="I1329" s="3222" t="s">
        <v>23660</v>
      </c>
      <c r="J1329" s="3222"/>
    </row>
    <row r="1330" spans="1:10" ht="15.75" customHeight="1" thickBot="1">
      <c r="A1330" s="3222">
        <v>1323</v>
      </c>
      <c r="B1330" s="3222" t="s">
        <v>23657</v>
      </c>
      <c r="C1330" s="3223" t="s">
        <v>22619</v>
      </c>
      <c r="D1330" s="3222" t="s">
        <v>23640</v>
      </c>
      <c r="E1330" s="3222" t="s">
        <v>3336</v>
      </c>
      <c r="F1330" s="3222" t="s">
        <v>6255</v>
      </c>
      <c r="G1330" s="3222" t="s">
        <v>22848</v>
      </c>
      <c r="H1330" s="3222" t="str">
        <f t="shared" si="20"/>
        <v>Drawing</v>
      </c>
      <c r="I1330" s="3222" t="s">
        <v>23658</v>
      </c>
      <c r="J1330" s="3222"/>
    </row>
    <row r="1331" spans="1:10" ht="15.75" customHeight="1" thickBot="1">
      <c r="A1331" s="3222">
        <v>1324</v>
      </c>
      <c r="B1331" s="3222" t="s">
        <v>23655</v>
      </c>
      <c r="C1331" s="3223" t="s">
        <v>22602</v>
      </c>
      <c r="D1331" s="3222" t="s">
        <v>23640</v>
      </c>
      <c r="E1331" s="3222" t="s">
        <v>3336</v>
      </c>
      <c r="F1331" s="3222" t="s">
        <v>6255</v>
      </c>
      <c r="G1331" s="3222" t="s">
        <v>22848</v>
      </c>
      <c r="H1331" s="3222" t="str">
        <f t="shared" si="20"/>
        <v>Drawing</v>
      </c>
      <c r="I1331" s="3222" t="s">
        <v>23656</v>
      </c>
      <c r="J1331" s="3222"/>
    </row>
    <row r="1332" spans="1:10" ht="15.75" customHeight="1" thickBot="1">
      <c r="A1332" s="3222">
        <v>1325</v>
      </c>
      <c r="B1332" s="3222" t="s">
        <v>23653</v>
      </c>
      <c r="C1332" s="3223" t="s">
        <v>22631</v>
      </c>
      <c r="D1332" s="3222" t="s">
        <v>23640</v>
      </c>
      <c r="E1332" s="3222" t="s">
        <v>3336</v>
      </c>
      <c r="F1332" s="3222" t="s">
        <v>6255</v>
      </c>
      <c r="G1332" s="3222" t="s">
        <v>22848</v>
      </c>
      <c r="H1332" s="3222" t="str">
        <f t="shared" si="20"/>
        <v>Drawing</v>
      </c>
      <c r="I1332" s="3222" t="s">
        <v>23654</v>
      </c>
      <c r="J1332" s="3222"/>
    </row>
    <row r="1333" spans="1:10" ht="15.75" customHeight="1" thickBot="1">
      <c r="A1333" s="3222">
        <v>1326</v>
      </c>
      <c r="B1333" s="3222" t="s">
        <v>23651</v>
      </c>
      <c r="C1333" s="3223" t="s">
        <v>22619</v>
      </c>
      <c r="D1333" s="3222" t="s">
        <v>23640</v>
      </c>
      <c r="E1333" s="3222" t="s">
        <v>3336</v>
      </c>
      <c r="F1333" s="3222" t="s">
        <v>6255</v>
      </c>
      <c r="G1333" s="3222" t="s">
        <v>22848</v>
      </c>
      <c r="H1333" s="3222" t="str">
        <f t="shared" si="20"/>
        <v>Drawing</v>
      </c>
      <c r="I1333" s="3222" t="s">
        <v>23652</v>
      </c>
      <c r="J1333" s="3222"/>
    </row>
    <row r="1334" spans="1:10" ht="15.75" customHeight="1" thickBot="1">
      <c r="A1334" s="3222">
        <v>1327</v>
      </c>
      <c r="B1334" s="3222" t="s">
        <v>23649</v>
      </c>
      <c r="C1334" s="3223" t="s">
        <v>22619</v>
      </c>
      <c r="D1334" s="3222" t="s">
        <v>23640</v>
      </c>
      <c r="E1334" s="3222" t="s">
        <v>3336</v>
      </c>
      <c r="F1334" s="3222" t="s">
        <v>6255</v>
      </c>
      <c r="G1334" s="3222" t="s">
        <v>22848</v>
      </c>
      <c r="H1334" s="3222" t="str">
        <f t="shared" si="20"/>
        <v>Drawing</v>
      </c>
      <c r="I1334" s="3222" t="s">
        <v>23650</v>
      </c>
      <c r="J1334" s="3222"/>
    </row>
    <row r="1335" spans="1:10" ht="15.75" customHeight="1" thickBot="1">
      <c r="A1335" s="3222">
        <v>1328</v>
      </c>
      <c r="B1335" s="3222" t="s">
        <v>23647</v>
      </c>
      <c r="C1335" s="3223" t="s">
        <v>22606</v>
      </c>
      <c r="D1335" s="3222" t="s">
        <v>23640</v>
      </c>
      <c r="E1335" s="3222" t="s">
        <v>3336</v>
      </c>
      <c r="F1335" s="3222" t="s">
        <v>6255</v>
      </c>
      <c r="G1335" s="3222" t="s">
        <v>22848</v>
      </c>
      <c r="H1335" s="3222" t="str">
        <f t="shared" si="20"/>
        <v>Drawing</v>
      </c>
      <c r="I1335" s="3222" t="s">
        <v>23648</v>
      </c>
      <c r="J1335" s="3222"/>
    </row>
    <row r="1336" spans="1:10" ht="15.75" customHeight="1" thickBot="1">
      <c r="A1336" s="3222">
        <v>1329</v>
      </c>
      <c r="B1336" s="3222" t="s">
        <v>23645</v>
      </c>
      <c r="C1336" s="3223" t="s">
        <v>22613</v>
      </c>
      <c r="D1336" s="3222" t="s">
        <v>23640</v>
      </c>
      <c r="E1336" s="3222" t="s">
        <v>3336</v>
      </c>
      <c r="F1336" s="3222" t="s">
        <v>6255</v>
      </c>
      <c r="G1336" s="3222" t="s">
        <v>22848</v>
      </c>
      <c r="H1336" s="3222" t="str">
        <f t="shared" si="20"/>
        <v>Drawing</v>
      </c>
      <c r="I1336" s="3222" t="s">
        <v>23646</v>
      </c>
      <c r="J1336" s="3222"/>
    </row>
    <row r="1337" spans="1:10" ht="15.75" customHeight="1" thickBot="1">
      <c r="A1337" s="3222">
        <v>1330</v>
      </c>
      <c r="B1337" s="3222" t="s">
        <v>23643</v>
      </c>
      <c r="C1337" s="3223" t="s">
        <v>23000</v>
      </c>
      <c r="D1337" s="3222" t="s">
        <v>23640</v>
      </c>
      <c r="E1337" s="3222" t="s">
        <v>3336</v>
      </c>
      <c r="F1337" s="3222" t="s">
        <v>6255</v>
      </c>
      <c r="G1337" s="3222" t="s">
        <v>22848</v>
      </c>
      <c r="H1337" s="3222" t="str">
        <f t="shared" si="20"/>
        <v>Drawing</v>
      </c>
      <c r="I1337" s="3222" t="s">
        <v>23644</v>
      </c>
      <c r="J1337" s="3222"/>
    </row>
    <row r="1338" spans="1:10" ht="15.75" customHeight="1" thickBot="1">
      <c r="A1338" s="3222">
        <v>1331</v>
      </c>
      <c r="B1338" s="3222" t="s">
        <v>23641</v>
      </c>
      <c r="C1338" s="3223" t="s">
        <v>23000</v>
      </c>
      <c r="D1338" s="3222" t="s">
        <v>23640</v>
      </c>
      <c r="E1338" s="3222" t="s">
        <v>3336</v>
      </c>
      <c r="F1338" s="3222" t="s">
        <v>6255</v>
      </c>
      <c r="G1338" s="3222" t="s">
        <v>22848</v>
      </c>
      <c r="H1338" s="3222" t="str">
        <f t="shared" si="20"/>
        <v>Drawing</v>
      </c>
      <c r="I1338" s="3222" t="s">
        <v>23642</v>
      </c>
      <c r="J1338" s="3222"/>
    </row>
    <row r="1339" spans="1:10" ht="15.75" customHeight="1" thickBot="1">
      <c r="A1339" s="3222">
        <v>1332</v>
      </c>
      <c r="B1339" s="3222" t="s">
        <v>23638</v>
      </c>
      <c r="C1339" s="3223" t="s">
        <v>23000</v>
      </c>
      <c r="D1339" s="3222" t="s">
        <v>5201</v>
      </c>
      <c r="E1339" s="3222" t="s">
        <v>1723</v>
      </c>
      <c r="F1339" s="3222" t="s">
        <v>6255</v>
      </c>
      <c r="G1339" s="3222" t="s">
        <v>23052</v>
      </c>
      <c r="H1339" s="3222" t="str">
        <f t="shared" si="20"/>
        <v>Drawing</v>
      </c>
      <c r="I1339" s="3222" t="s">
        <v>23639</v>
      </c>
      <c r="J1339" s="3222"/>
    </row>
    <row r="1340" spans="1:10" ht="15.75" customHeight="1" thickBot="1">
      <c r="A1340" s="3222">
        <v>1333</v>
      </c>
      <c r="B1340" s="3222" t="s">
        <v>23636</v>
      </c>
      <c r="C1340" s="3223" t="s">
        <v>22613</v>
      </c>
      <c r="D1340" s="3222" t="s">
        <v>5201</v>
      </c>
      <c r="E1340" s="3222" t="s">
        <v>1723</v>
      </c>
      <c r="F1340" s="3222" t="s">
        <v>6255</v>
      </c>
      <c r="G1340" s="3222" t="s">
        <v>22848</v>
      </c>
      <c r="H1340" s="3222" t="str">
        <f t="shared" si="20"/>
        <v>Drawing</v>
      </c>
      <c r="I1340" s="3222" t="s">
        <v>23637</v>
      </c>
      <c r="J1340" s="3222"/>
    </row>
    <row r="1341" spans="1:10" ht="15.75" customHeight="1" thickBot="1">
      <c r="A1341" s="3222">
        <v>1334</v>
      </c>
      <c r="B1341" s="3222" t="s">
        <v>23634</v>
      </c>
      <c r="C1341" s="3223" t="s">
        <v>22631</v>
      </c>
      <c r="D1341" s="3222" t="s">
        <v>5201</v>
      </c>
      <c r="E1341" s="3222" t="s">
        <v>1723</v>
      </c>
      <c r="F1341" s="3222" t="s">
        <v>6255</v>
      </c>
      <c r="G1341" s="3222" t="s">
        <v>22848</v>
      </c>
      <c r="H1341" s="3222" t="str">
        <f t="shared" si="20"/>
        <v>Drawing</v>
      </c>
      <c r="I1341" s="3222" t="s">
        <v>23635</v>
      </c>
      <c r="J1341" s="3222"/>
    </row>
    <row r="1342" spans="1:10" ht="15.75" customHeight="1" thickBot="1">
      <c r="A1342" s="3222">
        <v>1335</v>
      </c>
      <c r="B1342" s="3222" t="s">
        <v>23632</v>
      </c>
      <c r="C1342" s="3223" t="s">
        <v>22596</v>
      </c>
      <c r="D1342" s="3222" t="s">
        <v>5201</v>
      </c>
      <c r="E1342" s="3222" t="s">
        <v>1723</v>
      </c>
      <c r="F1342" s="3222" t="s">
        <v>6255</v>
      </c>
      <c r="G1342" s="3222" t="s">
        <v>22848</v>
      </c>
      <c r="H1342" s="3222" t="str">
        <f t="shared" si="20"/>
        <v>Drawing</v>
      </c>
      <c r="I1342" s="3222" t="s">
        <v>23633</v>
      </c>
      <c r="J1342" s="3222"/>
    </row>
    <row r="1343" spans="1:10" ht="15.75" customHeight="1" thickBot="1">
      <c r="A1343" s="3222">
        <v>1336</v>
      </c>
      <c r="B1343" s="3222" t="s">
        <v>23630</v>
      </c>
      <c r="C1343" s="3223" t="s">
        <v>22613</v>
      </c>
      <c r="D1343" s="3222" t="s">
        <v>5201</v>
      </c>
      <c r="E1343" s="3222" t="s">
        <v>1723</v>
      </c>
      <c r="F1343" s="3222" t="s">
        <v>6255</v>
      </c>
      <c r="G1343" s="3222" t="s">
        <v>22848</v>
      </c>
      <c r="H1343" s="3222" t="str">
        <f t="shared" si="20"/>
        <v>Drawing</v>
      </c>
      <c r="I1343" s="3222" t="s">
        <v>23631</v>
      </c>
      <c r="J1343" s="3222"/>
    </row>
    <row r="1344" spans="1:10" ht="15.75" customHeight="1" thickBot="1">
      <c r="A1344" s="3222">
        <v>1337</v>
      </c>
      <c r="B1344" s="3222" t="s">
        <v>23628</v>
      </c>
      <c r="C1344" s="3223" t="s">
        <v>22606</v>
      </c>
      <c r="D1344" s="3222" t="s">
        <v>5201</v>
      </c>
      <c r="E1344" s="3222" t="s">
        <v>1723</v>
      </c>
      <c r="F1344" s="3222" t="s">
        <v>6255</v>
      </c>
      <c r="G1344" s="3222" t="s">
        <v>23627</v>
      </c>
      <c r="H1344" s="3222" t="str">
        <f t="shared" si="20"/>
        <v>Drawing</v>
      </c>
      <c r="I1344" s="3222" t="s">
        <v>23629</v>
      </c>
      <c r="J1344" s="3222"/>
    </row>
    <row r="1345" spans="1:10" ht="15.75" customHeight="1" thickBot="1">
      <c r="A1345" s="3222">
        <v>1338</v>
      </c>
      <c r="B1345" s="3222" t="s">
        <v>23625</v>
      </c>
      <c r="C1345" s="3223" t="s">
        <v>22619</v>
      </c>
      <c r="D1345" s="3222" t="s">
        <v>5201</v>
      </c>
      <c r="E1345" s="3222" t="s">
        <v>1723</v>
      </c>
      <c r="F1345" s="3222" t="s">
        <v>6255</v>
      </c>
      <c r="G1345" s="3222" t="s">
        <v>22848</v>
      </c>
      <c r="H1345" s="3222" t="str">
        <f t="shared" si="20"/>
        <v>Drawing</v>
      </c>
      <c r="I1345" s="3222" t="s">
        <v>23626</v>
      </c>
      <c r="J1345" s="3222"/>
    </row>
    <row r="1346" spans="1:10" ht="15.75" customHeight="1" thickBot="1">
      <c r="A1346" s="3222">
        <v>1339</v>
      </c>
      <c r="B1346" s="3222" t="s">
        <v>23623</v>
      </c>
      <c r="C1346" s="3223" t="s">
        <v>22612</v>
      </c>
      <c r="D1346" s="3222" t="s">
        <v>5201</v>
      </c>
      <c r="E1346" s="3222" t="s">
        <v>1723</v>
      </c>
      <c r="F1346" s="3222" t="s">
        <v>6255</v>
      </c>
      <c r="G1346" s="3222" t="s">
        <v>22848</v>
      </c>
      <c r="H1346" s="3222" t="str">
        <f t="shared" si="20"/>
        <v>Drawing</v>
      </c>
      <c r="I1346" s="3222" t="s">
        <v>23624</v>
      </c>
      <c r="J1346" s="3222"/>
    </row>
    <row r="1347" spans="1:10" ht="15.75" customHeight="1" thickBot="1">
      <c r="A1347" s="3222">
        <v>1340</v>
      </c>
      <c r="B1347" s="3222" t="s">
        <v>23621</v>
      </c>
      <c r="C1347" s="3223" t="s">
        <v>22612</v>
      </c>
      <c r="D1347" s="3222" t="s">
        <v>5201</v>
      </c>
      <c r="E1347" s="3222" t="s">
        <v>1723</v>
      </c>
      <c r="F1347" s="3222" t="s">
        <v>6255</v>
      </c>
      <c r="G1347" s="3222" t="s">
        <v>22848</v>
      </c>
      <c r="H1347" s="3222" t="str">
        <f t="shared" si="20"/>
        <v>Drawing</v>
      </c>
      <c r="I1347" s="3222" t="s">
        <v>23622</v>
      </c>
      <c r="J1347" s="3222"/>
    </row>
    <row r="1348" spans="1:10" ht="15.75" customHeight="1" thickBot="1">
      <c r="A1348" s="3222">
        <v>1341</v>
      </c>
      <c r="B1348" s="3222" t="s">
        <v>23619</v>
      </c>
      <c r="C1348" s="3223" t="s">
        <v>22631</v>
      </c>
      <c r="D1348" s="3222" t="s">
        <v>5201</v>
      </c>
      <c r="E1348" s="3222" t="s">
        <v>1723</v>
      </c>
      <c r="F1348" s="3222" t="s">
        <v>6255</v>
      </c>
      <c r="G1348" s="3222" t="s">
        <v>22848</v>
      </c>
      <c r="H1348" s="3222" t="str">
        <f t="shared" si="20"/>
        <v>Drawing</v>
      </c>
      <c r="I1348" s="3222" t="s">
        <v>23620</v>
      </c>
      <c r="J1348" s="3222"/>
    </row>
    <row r="1349" spans="1:10" ht="15.75" customHeight="1" thickBot="1">
      <c r="A1349" s="3222">
        <v>1342</v>
      </c>
      <c r="B1349" s="3222" t="s">
        <v>23617</v>
      </c>
      <c r="C1349" s="3223" t="s">
        <v>22619</v>
      </c>
      <c r="D1349" s="3222" t="s">
        <v>23574</v>
      </c>
      <c r="E1349" s="3222" t="s">
        <v>3336</v>
      </c>
      <c r="F1349" s="3222" t="s">
        <v>6255</v>
      </c>
      <c r="G1349" s="3222" t="s">
        <v>23052</v>
      </c>
      <c r="H1349" s="3222" t="str">
        <f t="shared" si="20"/>
        <v>Drawing</v>
      </c>
      <c r="I1349" s="3222" t="s">
        <v>23618</v>
      </c>
      <c r="J1349" s="3222"/>
    </row>
    <row r="1350" spans="1:10" ht="15.75" customHeight="1" thickBot="1">
      <c r="A1350" s="3222">
        <v>1343</v>
      </c>
      <c r="B1350" s="3222" t="s">
        <v>23615</v>
      </c>
      <c r="C1350" s="3223" t="s">
        <v>22840</v>
      </c>
      <c r="D1350" s="3222" t="s">
        <v>23574</v>
      </c>
      <c r="E1350" s="3222" t="s">
        <v>3336</v>
      </c>
      <c r="F1350" s="3222" t="s">
        <v>6255</v>
      </c>
      <c r="G1350" s="3222" t="s">
        <v>23052</v>
      </c>
      <c r="H1350" s="3222" t="str">
        <f t="shared" si="20"/>
        <v>Drawing</v>
      </c>
      <c r="I1350" s="3222" t="s">
        <v>23616</v>
      </c>
      <c r="J1350" s="3222"/>
    </row>
    <row r="1351" spans="1:10" ht="15.75" customHeight="1" thickBot="1">
      <c r="A1351" s="3222">
        <v>1344</v>
      </c>
      <c r="B1351" s="3222" t="s">
        <v>23613</v>
      </c>
      <c r="C1351" s="3223" t="s">
        <v>23000</v>
      </c>
      <c r="D1351" s="3222" t="s">
        <v>23574</v>
      </c>
      <c r="E1351" s="3222" t="s">
        <v>3336</v>
      </c>
      <c r="F1351" s="3222" t="s">
        <v>6255</v>
      </c>
      <c r="G1351" s="3222" t="s">
        <v>23052</v>
      </c>
      <c r="H1351" s="3222" t="str">
        <f t="shared" si="20"/>
        <v>Drawing</v>
      </c>
      <c r="I1351" s="3222" t="s">
        <v>23614</v>
      </c>
      <c r="J1351" s="3222"/>
    </row>
    <row r="1352" spans="1:10" ht="15.75" customHeight="1" thickBot="1">
      <c r="A1352" s="3222">
        <v>1345</v>
      </c>
      <c r="B1352" s="3222" t="s">
        <v>23611</v>
      </c>
      <c r="C1352" s="3223" t="s">
        <v>23000</v>
      </c>
      <c r="D1352" s="3222" t="s">
        <v>5201</v>
      </c>
      <c r="E1352" s="3222" t="s">
        <v>1723</v>
      </c>
      <c r="F1352" s="3222" t="s">
        <v>6255</v>
      </c>
      <c r="G1352" s="3222" t="s">
        <v>23052</v>
      </c>
      <c r="H1352" s="3222" t="str">
        <f t="shared" ref="H1352:H1415" si="21">HYPERLINK("\\CAD-PC\1Data\3.Documentation\Isometric DWG MHI\" &amp; I1352 &amp; ".pdf", "Drawing")</f>
        <v>Drawing</v>
      </c>
      <c r="I1352" s="3222" t="s">
        <v>23612</v>
      </c>
      <c r="J1352" s="3222"/>
    </row>
    <row r="1353" spans="1:10" ht="15.75" customHeight="1" thickBot="1">
      <c r="A1353" s="3222">
        <v>1346</v>
      </c>
      <c r="B1353" s="3222" t="s">
        <v>23609</v>
      </c>
      <c r="C1353" s="3223" t="s">
        <v>22612</v>
      </c>
      <c r="D1353" s="3222" t="s">
        <v>23574</v>
      </c>
      <c r="E1353" s="3222" t="s">
        <v>3336</v>
      </c>
      <c r="F1353" s="3222" t="s">
        <v>6255</v>
      </c>
      <c r="G1353" s="3222" t="s">
        <v>23052</v>
      </c>
      <c r="H1353" s="3222" t="str">
        <f t="shared" si="21"/>
        <v>Drawing</v>
      </c>
      <c r="I1353" s="3222" t="s">
        <v>23610</v>
      </c>
      <c r="J1353" s="3222"/>
    </row>
    <row r="1354" spans="1:10" ht="15.75" customHeight="1" thickBot="1">
      <c r="A1354" s="3222">
        <v>1347</v>
      </c>
      <c r="B1354" s="3222" t="s">
        <v>23607</v>
      </c>
      <c r="C1354" s="3223" t="s">
        <v>22619</v>
      </c>
      <c r="D1354" s="3222" t="s">
        <v>23574</v>
      </c>
      <c r="E1354" s="3222" t="s">
        <v>3336</v>
      </c>
      <c r="F1354" s="3222" t="s">
        <v>6255</v>
      </c>
      <c r="G1354" s="3222" t="s">
        <v>23052</v>
      </c>
      <c r="H1354" s="3222" t="str">
        <f t="shared" si="21"/>
        <v>Drawing</v>
      </c>
      <c r="I1354" s="3222" t="s">
        <v>23608</v>
      </c>
      <c r="J1354" s="3222"/>
    </row>
    <row r="1355" spans="1:10" ht="15.75" customHeight="1" thickBot="1">
      <c r="A1355" s="3222">
        <v>1348</v>
      </c>
      <c r="B1355" s="3222" t="s">
        <v>23605</v>
      </c>
      <c r="C1355" s="3223" t="s">
        <v>23000</v>
      </c>
      <c r="D1355" s="3222" t="s">
        <v>23574</v>
      </c>
      <c r="E1355" s="3222" t="s">
        <v>3336</v>
      </c>
      <c r="F1355" s="3222" t="s">
        <v>6255</v>
      </c>
      <c r="G1355" s="3222" t="s">
        <v>23052</v>
      </c>
      <c r="H1355" s="3222" t="str">
        <f t="shared" si="21"/>
        <v>Drawing</v>
      </c>
      <c r="I1355" s="3222" t="s">
        <v>23606</v>
      </c>
      <c r="J1355" s="3222"/>
    </row>
    <row r="1356" spans="1:10" ht="15.75" customHeight="1" thickBot="1">
      <c r="A1356" s="3222">
        <v>1349</v>
      </c>
      <c r="B1356" s="3222" t="s">
        <v>23603</v>
      </c>
      <c r="C1356" s="3223" t="s">
        <v>22613</v>
      </c>
      <c r="D1356" s="3222" t="s">
        <v>23574</v>
      </c>
      <c r="E1356" s="3222" t="s">
        <v>3336</v>
      </c>
      <c r="F1356" s="3222" t="s">
        <v>6255</v>
      </c>
      <c r="G1356" s="3222" t="s">
        <v>22848</v>
      </c>
      <c r="H1356" s="3222" t="str">
        <f t="shared" si="21"/>
        <v>Drawing</v>
      </c>
      <c r="I1356" s="3222" t="s">
        <v>23604</v>
      </c>
      <c r="J1356" s="3222"/>
    </row>
    <row r="1357" spans="1:10" ht="15.75" customHeight="1" thickBot="1">
      <c r="A1357" s="3222">
        <v>1350</v>
      </c>
      <c r="B1357" s="3222" t="s">
        <v>23601</v>
      </c>
      <c r="C1357" s="3223" t="s">
        <v>22631</v>
      </c>
      <c r="D1357" s="3222" t="s">
        <v>23574</v>
      </c>
      <c r="E1357" s="3222" t="s">
        <v>3336</v>
      </c>
      <c r="F1357" s="3222" t="s">
        <v>6255</v>
      </c>
      <c r="G1357" s="3222" t="s">
        <v>22848</v>
      </c>
      <c r="H1357" s="3222" t="str">
        <f t="shared" si="21"/>
        <v>Drawing</v>
      </c>
      <c r="I1357" s="3222" t="s">
        <v>23602</v>
      </c>
      <c r="J1357" s="3222"/>
    </row>
    <row r="1358" spans="1:10" ht="15.75" customHeight="1" thickBot="1">
      <c r="A1358" s="3222">
        <v>1351</v>
      </c>
      <c r="B1358" s="3222" t="s">
        <v>23599</v>
      </c>
      <c r="C1358" s="3223" t="s">
        <v>22612</v>
      </c>
      <c r="D1358" s="3222" t="s">
        <v>23574</v>
      </c>
      <c r="E1358" s="3222" t="s">
        <v>3336</v>
      </c>
      <c r="F1358" s="3222" t="s">
        <v>6255</v>
      </c>
      <c r="G1358" s="3222" t="s">
        <v>22848</v>
      </c>
      <c r="H1358" s="3222" t="str">
        <f t="shared" si="21"/>
        <v>Drawing</v>
      </c>
      <c r="I1358" s="3222" t="s">
        <v>23600</v>
      </c>
      <c r="J1358" s="3222"/>
    </row>
    <row r="1359" spans="1:10" ht="15.75" customHeight="1" thickBot="1">
      <c r="A1359" s="3222">
        <v>1352</v>
      </c>
      <c r="B1359" s="3222" t="s">
        <v>23597</v>
      </c>
      <c r="C1359" s="3223" t="s">
        <v>22613</v>
      </c>
      <c r="D1359" s="3222" t="s">
        <v>23574</v>
      </c>
      <c r="E1359" s="3222" t="s">
        <v>3336</v>
      </c>
      <c r="F1359" s="3222" t="s">
        <v>6255</v>
      </c>
      <c r="G1359" s="3222" t="s">
        <v>22848</v>
      </c>
      <c r="H1359" s="3222" t="str">
        <f t="shared" si="21"/>
        <v>Drawing</v>
      </c>
      <c r="I1359" s="3222" t="s">
        <v>23598</v>
      </c>
      <c r="J1359" s="3222"/>
    </row>
    <row r="1360" spans="1:10" ht="15.75" customHeight="1" thickBot="1">
      <c r="A1360" s="3222">
        <v>1353</v>
      </c>
      <c r="B1360" s="3222" t="s">
        <v>23595</v>
      </c>
      <c r="C1360" s="3223" t="s">
        <v>22612</v>
      </c>
      <c r="D1360" s="3222" t="s">
        <v>23574</v>
      </c>
      <c r="E1360" s="3222" t="s">
        <v>3336</v>
      </c>
      <c r="F1360" s="3222" t="s">
        <v>6255</v>
      </c>
      <c r="G1360" s="3222" t="s">
        <v>22848</v>
      </c>
      <c r="H1360" s="3222" t="str">
        <f t="shared" si="21"/>
        <v>Drawing</v>
      </c>
      <c r="I1360" s="3222" t="s">
        <v>23596</v>
      </c>
      <c r="J1360" s="3222"/>
    </row>
    <row r="1361" spans="1:10" ht="15.75" customHeight="1" thickBot="1">
      <c r="A1361" s="3222">
        <v>1354</v>
      </c>
      <c r="B1361" s="3222" t="s">
        <v>23593</v>
      </c>
      <c r="C1361" s="3223" t="s">
        <v>22613</v>
      </c>
      <c r="D1361" s="3222" t="s">
        <v>23574</v>
      </c>
      <c r="E1361" s="3222" t="s">
        <v>3336</v>
      </c>
      <c r="F1361" s="3222" t="s">
        <v>6255</v>
      </c>
      <c r="G1361" s="3222" t="s">
        <v>22848</v>
      </c>
      <c r="H1361" s="3222" t="str">
        <f t="shared" si="21"/>
        <v>Drawing</v>
      </c>
      <c r="I1361" s="3222" t="s">
        <v>23594</v>
      </c>
      <c r="J1361" s="3222"/>
    </row>
    <row r="1362" spans="1:10" ht="15.75" customHeight="1" thickBot="1">
      <c r="A1362" s="3222">
        <v>1355</v>
      </c>
      <c r="B1362" s="3222" t="s">
        <v>23591</v>
      </c>
      <c r="C1362" s="3223" t="s">
        <v>22602</v>
      </c>
      <c r="D1362" s="3222" t="s">
        <v>23574</v>
      </c>
      <c r="E1362" s="3222" t="s">
        <v>3336</v>
      </c>
      <c r="F1362" s="3222" t="s">
        <v>6255</v>
      </c>
      <c r="G1362" s="3222" t="s">
        <v>23052</v>
      </c>
      <c r="H1362" s="3222" t="str">
        <f t="shared" si="21"/>
        <v>Drawing</v>
      </c>
      <c r="I1362" s="3222" t="s">
        <v>23592</v>
      </c>
      <c r="J1362" s="3222"/>
    </row>
    <row r="1363" spans="1:10" ht="15.75" customHeight="1" thickBot="1">
      <c r="A1363" s="3222">
        <v>1356</v>
      </c>
      <c r="B1363" s="3222" t="s">
        <v>23589</v>
      </c>
      <c r="C1363" s="3223" t="s">
        <v>22613</v>
      </c>
      <c r="D1363" s="3222" t="s">
        <v>23574</v>
      </c>
      <c r="E1363" s="3222" t="s">
        <v>3336</v>
      </c>
      <c r="F1363" s="3222" t="s">
        <v>6255</v>
      </c>
      <c r="G1363" s="3222" t="s">
        <v>23052</v>
      </c>
      <c r="H1363" s="3222" t="str">
        <f t="shared" si="21"/>
        <v>Drawing</v>
      </c>
      <c r="I1363" s="3222" t="s">
        <v>23590</v>
      </c>
      <c r="J1363" s="3222"/>
    </row>
    <row r="1364" spans="1:10" ht="15.75" customHeight="1" thickBot="1">
      <c r="A1364" s="3222">
        <v>1357</v>
      </c>
      <c r="B1364" s="3222" t="s">
        <v>23587</v>
      </c>
      <c r="C1364" s="3223" t="s">
        <v>23000</v>
      </c>
      <c r="D1364" s="3222" t="s">
        <v>23574</v>
      </c>
      <c r="E1364" s="3222" t="s">
        <v>3336</v>
      </c>
      <c r="F1364" s="3222" t="s">
        <v>6255</v>
      </c>
      <c r="G1364" s="3222" t="s">
        <v>23052</v>
      </c>
      <c r="H1364" s="3222" t="str">
        <f t="shared" si="21"/>
        <v>Drawing</v>
      </c>
      <c r="I1364" s="3222" t="s">
        <v>23588</v>
      </c>
      <c r="J1364" s="3222"/>
    </row>
    <row r="1365" spans="1:10" ht="15.75" customHeight="1" thickBot="1">
      <c r="A1365" s="3222">
        <v>1358</v>
      </c>
      <c r="B1365" s="3222" t="s">
        <v>23585</v>
      </c>
      <c r="C1365" s="3223" t="s">
        <v>23000</v>
      </c>
      <c r="D1365" s="3222" t="s">
        <v>23574</v>
      </c>
      <c r="E1365" s="3222" t="s">
        <v>3336</v>
      </c>
      <c r="F1365" s="3222" t="s">
        <v>6255</v>
      </c>
      <c r="G1365" s="3222" t="s">
        <v>23052</v>
      </c>
      <c r="H1365" s="3222" t="str">
        <f t="shared" si="21"/>
        <v>Drawing</v>
      </c>
      <c r="I1365" s="3222" t="s">
        <v>23586</v>
      </c>
      <c r="J1365" s="3222"/>
    </row>
    <row r="1366" spans="1:10" ht="15.75" customHeight="1" thickBot="1">
      <c r="A1366" s="3222">
        <v>1359</v>
      </c>
      <c r="B1366" s="3222" t="s">
        <v>23583</v>
      </c>
      <c r="C1366" s="3223" t="s">
        <v>22619</v>
      </c>
      <c r="D1366" s="3222" t="s">
        <v>23574</v>
      </c>
      <c r="E1366" s="3222" t="s">
        <v>3336</v>
      </c>
      <c r="F1366" s="3222" t="s">
        <v>6255</v>
      </c>
      <c r="G1366" s="3222" t="s">
        <v>23052</v>
      </c>
      <c r="H1366" s="3222" t="str">
        <f t="shared" si="21"/>
        <v>Drawing</v>
      </c>
      <c r="I1366" s="3222" t="s">
        <v>23584</v>
      </c>
      <c r="J1366" s="3222"/>
    </row>
    <row r="1367" spans="1:10" ht="15.75" customHeight="1" thickBot="1">
      <c r="A1367" s="3222">
        <v>1360</v>
      </c>
      <c r="B1367" s="3222" t="s">
        <v>23581</v>
      </c>
      <c r="C1367" s="3223" t="s">
        <v>23000</v>
      </c>
      <c r="D1367" s="3222" t="s">
        <v>23574</v>
      </c>
      <c r="E1367" s="3222" t="s">
        <v>3336</v>
      </c>
      <c r="F1367" s="3222" t="s">
        <v>6255</v>
      </c>
      <c r="G1367" s="3222" t="s">
        <v>23052</v>
      </c>
      <c r="H1367" s="3222" t="str">
        <f t="shared" si="21"/>
        <v>Drawing</v>
      </c>
      <c r="I1367" s="3222" t="s">
        <v>23582</v>
      </c>
      <c r="J1367" s="3222"/>
    </row>
    <row r="1368" spans="1:10" ht="15.75" customHeight="1" thickBot="1">
      <c r="A1368" s="3222">
        <v>1361</v>
      </c>
      <c r="B1368" s="3222" t="s">
        <v>23579</v>
      </c>
      <c r="C1368" s="3223" t="s">
        <v>22631</v>
      </c>
      <c r="D1368" s="3222" t="s">
        <v>23574</v>
      </c>
      <c r="E1368" s="3222" t="s">
        <v>3336</v>
      </c>
      <c r="F1368" s="3222" t="s">
        <v>6255</v>
      </c>
      <c r="G1368" s="3222" t="s">
        <v>22848</v>
      </c>
      <c r="H1368" s="3222" t="str">
        <f t="shared" si="21"/>
        <v>Drawing</v>
      </c>
      <c r="I1368" s="3222" t="s">
        <v>23580</v>
      </c>
      <c r="J1368" s="3222"/>
    </row>
    <row r="1369" spans="1:10" ht="15.75" customHeight="1" thickBot="1">
      <c r="A1369" s="3222">
        <v>1362</v>
      </c>
      <c r="B1369" s="3222" t="s">
        <v>23577</v>
      </c>
      <c r="C1369" s="3223" t="s">
        <v>22613</v>
      </c>
      <c r="D1369" s="3222" t="s">
        <v>23574</v>
      </c>
      <c r="E1369" s="3222" t="s">
        <v>3336</v>
      </c>
      <c r="F1369" s="3222" t="s">
        <v>6255</v>
      </c>
      <c r="G1369" s="3222" t="s">
        <v>22848</v>
      </c>
      <c r="H1369" s="3222" t="str">
        <f t="shared" si="21"/>
        <v>Drawing</v>
      </c>
      <c r="I1369" s="3222" t="s">
        <v>23578</v>
      </c>
      <c r="J1369" s="3222"/>
    </row>
    <row r="1370" spans="1:10" ht="15.75" customHeight="1" thickBot="1">
      <c r="A1370" s="3222">
        <v>1363</v>
      </c>
      <c r="B1370" s="3222" t="s">
        <v>23575</v>
      </c>
      <c r="C1370" s="3223" t="s">
        <v>22613</v>
      </c>
      <c r="D1370" s="3222" t="s">
        <v>23574</v>
      </c>
      <c r="E1370" s="3222" t="s">
        <v>3336</v>
      </c>
      <c r="F1370" s="3222" t="s">
        <v>6255</v>
      </c>
      <c r="G1370" s="3222" t="s">
        <v>22848</v>
      </c>
      <c r="H1370" s="3222" t="str">
        <f t="shared" si="21"/>
        <v>Drawing</v>
      </c>
      <c r="I1370" s="3222" t="s">
        <v>23576</v>
      </c>
      <c r="J1370" s="3222"/>
    </row>
    <row r="1371" spans="1:10" ht="15.75" customHeight="1" thickBot="1">
      <c r="A1371" s="3222">
        <v>1364</v>
      </c>
      <c r="B1371" s="3222" t="s">
        <v>23572</v>
      </c>
      <c r="C1371" s="3223" t="s">
        <v>22613</v>
      </c>
      <c r="D1371" s="3222" t="s">
        <v>23565</v>
      </c>
      <c r="E1371" s="3222" t="s">
        <v>4660</v>
      </c>
      <c r="F1371" s="3222" t="s">
        <v>22877</v>
      </c>
      <c r="G1371" s="3222"/>
      <c r="H1371" s="3222" t="str">
        <f t="shared" si="21"/>
        <v>Drawing</v>
      </c>
      <c r="I1371" s="3222" t="s">
        <v>23573</v>
      </c>
      <c r="J1371" s="3222"/>
    </row>
    <row r="1372" spans="1:10" ht="15.75" customHeight="1" thickBot="1">
      <c r="A1372" s="3222">
        <v>1365</v>
      </c>
      <c r="B1372" s="3222" t="s">
        <v>23568</v>
      </c>
      <c r="C1372" s="3223" t="s">
        <v>22612</v>
      </c>
      <c r="D1372" s="3222" t="s">
        <v>23565</v>
      </c>
      <c r="E1372" s="3222" t="s">
        <v>4660</v>
      </c>
      <c r="F1372" s="3222" t="s">
        <v>6255</v>
      </c>
      <c r="G1372" s="3222"/>
      <c r="H1372" s="3222" t="str">
        <f t="shared" si="21"/>
        <v>Drawing</v>
      </c>
      <c r="I1372" s="3222" t="s">
        <v>23571</v>
      </c>
      <c r="J1372" s="3222"/>
    </row>
    <row r="1373" spans="1:10" ht="15.75" customHeight="1" thickBot="1">
      <c r="A1373" s="3222">
        <v>1366</v>
      </c>
      <c r="B1373" s="3222" t="s">
        <v>23568</v>
      </c>
      <c r="C1373" s="3223" t="s">
        <v>22612</v>
      </c>
      <c r="D1373" s="3222" t="s">
        <v>23565</v>
      </c>
      <c r="E1373" s="3222" t="s">
        <v>4660</v>
      </c>
      <c r="F1373" s="3222" t="s">
        <v>6255</v>
      </c>
      <c r="G1373" s="3222"/>
      <c r="H1373" s="3222" t="str">
        <f t="shared" si="21"/>
        <v>Drawing</v>
      </c>
      <c r="I1373" s="3222" t="s">
        <v>23570</v>
      </c>
      <c r="J1373" s="3222"/>
    </row>
    <row r="1374" spans="1:10" ht="15.75" customHeight="1" thickBot="1">
      <c r="A1374" s="3222">
        <v>1367</v>
      </c>
      <c r="B1374" s="3222" t="s">
        <v>23568</v>
      </c>
      <c r="C1374" s="3223" t="s">
        <v>22612</v>
      </c>
      <c r="D1374" s="3222" t="s">
        <v>23565</v>
      </c>
      <c r="E1374" s="3222" t="s">
        <v>4660</v>
      </c>
      <c r="F1374" s="3222" t="s">
        <v>6255</v>
      </c>
      <c r="G1374" s="3222"/>
      <c r="H1374" s="3222" t="str">
        <f t="shared" si="21"/>
        <v>Drawing</v>
      </c>
      <c r="I1374" s="3222" t="s">
        <v>23569</v>
      </c>
      <c r="J1374" s="3222"/>
    </row>
    <row r="1375" spans="1:10" ht="15.75" customHeight="1" thickBot="1">
      <c r="A1375" s="3222">
        <v>1368</v>
      </c>
      <c r="B1375" s="3222" t="s">
        <v>23566</v>
      </c>
      <c r="C1375" s="3223" t="s">
        <v>22613</v>
      </c>
      <c r="D1375" s="3222" t="s">
        <v>23565</v>
      </c>
      <c r="E1375" s="3222" t="s">
        <v>4660</v>
      </c>
      <c r="F1375" s="3222" t="s">
        <v>6255</v>
      </c>
      <c r="G1375" s="3222"/>
      <c r="H1375" s="3222" t="str">
        <f t="shared" si="21"/>
        <v>Drawing</v>
      </c>
      <c r="I1375" s="3222" t="s">
        <v>23567</v>
      </c>
      <c r="J1375" s="3222"/>
    </row>
    <row r="1376" spans="1:10" ht="15.75" customHeight="1" thickBot="1">
      <c r="A1376" s="3222">
        <v>1369</v>
      </c>
      <c r="B1376" s="3222" t="s">
        <v>23563</v>
      </c>
      <c r="C1376" s="3223" t="s">
        <v>22840</v>
      </c>
      <c r="D1376" s="3222" t="s">
        <v>21195</v>
      </c>
      <c r="E1376" s="3222"/>
      <c r="F1376" s="3222" t="s">
        <v>22877</v>
      </c>
      <c r="G1376" s="3222" t="s">
        <v>22848</v>
      </c>
      <c r="H1376" s="3222" t="str">
        <f t="shared" si="21"/>
        <v>Drawing</v>
      </c>
      <c r="I1376" s="3222" t="s">
        <v>23564</v>
      </c>
      <c r="J1376" s="3222"/>
    </row>
    <row r="1377" spans="1:10" ht="15.75" customHeight="1" thickBot="1">
      <c r="A1377" s="3222">
        <v>1370</v>
      </c>
      <c r="B1377" s="3222" t="s">
        <v>23561</v>
      </c>
      <c r="C1377" s="3223" t="s">
        <v>23000</v>
      </c>
      <c r="D1377" s="3222" t="s">
        <v>21195</v>
      </c>
      <c r="E1377" s="3222"/>
      <c r="F1377" s="3222" t="s">
        <v>22877</v>
      </c>
      <c r="G1377" s="3222" t="s">
        <v>22848</v>
      </c>
      <c r="H1377" s="3222" t="str">
        <f t="shared" si="21"/>
        <v>Drawing</v>
      </c>
      <c r="I1377" s="3222" t="s">
        <v>23562</v>
      </c>
      <c r="J1377" s="3222"/>
    </row>
    <row r="1378" spans="1:10" ht="15.75" customHeight="1" thickBot="1">
      <c r="A1378" s="3222">
        <v>1371</v>
      </c>
      <c r="B1378" s="3222" t="s">
        <v>23559</v>
      </c>
      <c r="C1378" s="3223" t="s">
        <v>22602</v>
      </c>
      <c r="D1378" s="3222" t="s">
        <v>21195</v>
      </c>
      <c r="E1378" s="3222"/>
      <c r="F1378" s="3222" t="s">
        <v>22877</v>
      </c>
      <c r="G1378" s="3222" t="s">
        <v>22966</v>
      </c>
      <c r="H1378" s="3222" t="str">
        <f t="shared" si="21"/>
        <v>Drawing</v>
      </c>
      <c r="I1378" s="3222" t="s">
        <v>23560</v>
      </c>
      <c r="J1378" s="3222"/>
    </row>
    <row r="1379" spans="1:10" ht="15.75" customHeight="1" thickBot="1">
      <c r="A1379" s="3222">
        <v>1372</v>
      </c>
      <c r="B1379" s="3222" t="s">
        <v>23557</v>
      </c>
      <c r="C1379" s="3223" t="s">
        <v>22602</v>
      </c>
      <c r="D1379" s="3222" t="s">
        <v>21195</v>
      </c>
      <c r="E1379" s="3222"/>
      <c r="F1379" s="3222" t="s">
        <v>22877</v>
      </c>
      <c r="G1379" s="3222"/>
      <c r="H1379" s="3222" t="str">
        <f t="shared" si="21"/>
        <v>Drawing</v>
      </c>
      <c r="I1379" s="3222" t="s">
        <v>23558</v>
      </c>
      <c r="J1379" s="3222"/>
    </row>
    <row r="1380" spans="1:10" ht="15.75" customHeight="1" thickBot="1">
      <c r="A1380" s="3222">
        <v>1373</v>
      </c>
      <c r="B1380" s="3222" t="s">
        <v>23555</v>
      </c>
      <c r="C1380" s="3223" t="s">
        <v>22613</v>
      </c>
      <c r="D1380" s="3222" t="s">
        <v>21195</v>
      </c>
      <c r="E1380" s="3222"/>
      <c r="F1380" s="3222" t="s">
        <v>22877</v>
      </c>
      <c r="G1380" s="3222"/>
      <c r="H1380" s="3222" t="str">
        <f t="shared" si="21"/>
        <v>Drawing</v>
      </c>
      <c r="I1380" s="3222" t="s">
        <v>23556</v>
      </c>
      <c r="J1380" s="3222"/>
    </row>
    <row r="1381" spans="1:10" ht="15.75" customHeight="1" thickBot="1">
      <c r="A1381" s="3222">
        <v>1374</v>
      </c>
      <c r="B1381" s="3222" t="s">
        <v>23042</v>
      </c>
      <c r="C1381" s="3223" t="s">
        <v>22619</v>
      </c>
      <c r="D1381" s="3222" t="s">
        <v>21195</v>
      </c>
      <c r="E1381" s="3222"/>
      <c r="F1381" s="3222" t="s">
        <v>22877</v>
      </c>
      <c r="G1381" s="3222" t="s">
        <v>23041</v>
      </c>
      <c r="H1381" s="3222" t="str">
        <f t="shared" si="21"/>
        <v>Drawing</v>
      </c>
      <c r="I1381" s="3222" t="s">
        <v>23554</v>
      </c>
      <c r="J1381" s="3222"/>
    </row>
    <row r="1382" spans="1:10" ht="15.75" customHeight="1" thickBot="1">
      <c r="A1382" s="3222">
        <v>1375</v>
      </c>
      <c r="B1382" s="3222" t="s">
        <v>23552</v>
      </c>
      <c r="C1382" s="3223" t="s">
        <v>22619</v>
      </c>
      <c r="D1382" s="3222" t="s">
        <v>21195</v>
      </c>
      <c r="E1382" s="3222"/>
      <c r="F1382" s="3222" t="s">
        <v>22877</v>
      </c>
      <c r="G1382" s="3222" t="s">
        <v>22848</v>
      </c>
      <c r="H1382" s="3222" t="str">
        <f t="shared" si="21"/>
        <v>Drawing</v>
      </c>
      <c r="I1382" s="3222" t="s">
        <v>23553</v>
      </c>
      <c r="J1382" s="3222"/>
    </row>
    <row r="1383" spans="1:10" ht="15.75" customHeight="1" thickBot="1">
      <c r="A1383" s="3222">
        <v>1376</v>
      </c>
      <c r="B1383" s="3222" t="s">
        <v>23550</v>
      </c>
      <c r="C1383" s="3223" t="s">
        <v>22619</v>
      </c>
      <c r="D1383" s="3222" t="s">
        <v>21195</v>
      </c>
      <c r="E1383" s="3222"/>
      <c r="F1383" s="3222" t="s">
        <v>22877</v>
      </c>
      <c r="G1383" s="3222" t="s">
        <v>23041</v>
      </c>
      <c r="H1383" s="3222" t="str">
        <f t="shared" si="21"/>
        <v>Drawing</v>
      </c>
      <c r="I1383" s="3222" t="s">
        <v>23551</v>
      </c>
      <c r="J1383" s="3222"/>
    </row>
    <row r="1384" spans="1:10" ht="15.75" customHeight="1" thickBot="1">
      <c r="A1384" s="3222">
        <v>1377</v>
      </c>
      <c r="B1384" s="3222" t="s">
        <v>23044</v>
      </c>
      <c r="C1384" s="3223" t="s">
        <v>22631</v>
      </c>
      <c r="D1384" s="3222" t="s">
        <v>21195</v>
      </c>
      <c r="E1384" s="3222"/>
      <c r="F1384" s="3222" t="s">
        <v>22877</v>
      </c>
      <c r="G1384" s="3222" t="s">
        <v>22848</v>
      </c>
      <c r="H1384" s="3222" t="str">
        <f t="shared" si="21"/>
        <v>Drawing</v>
      </c>
      <c r="I1384" s="3222" t="s">
        <v>23549</v>
      </c>
      <c r="J1384" s="3222"/>
    </row>
    <row r="1385" spans="1:10" ht="15.75" customHeight="1" thickBot="1">
      <c r="A1385" s="3222">
        <v>1378</v>
      </c>
      <c r="B1385" s="3222" t="s">
        <v>23547</v>
      </c>
      <c r="C1385" s="3223" t="s">
        <v>22619</v>
      </c>
      <c r="D1385" s="3222" t="s">
        <v>21195</v>
      </c>
      <c r="E1385" s="3222"/>
      <c r="F1385" s="3222" t="s">
        <v>22877</v>
      </c>
      <c r="G1385" s="3222" t="s">
        <v>22848</v>
      </c>
      <c r="H1385" s="3222" t="str">
        <f t="shared" si="21"/>
        <v>Drawing</v>
      </c>
      <c r="I1385" s="3222" t="s">
        <v>23548</v>
      </c>
      <c r="J1385" s="3222"/>
    </row>
    <row r="1386" spans="1:10" ht="15.75" customHeight="1" thickBot="1">
      <c r="A1386" s="3222">
        <v>1379</v>
      </c>
      <c r="B1386" s="3222" t="s">
        <v>23545</v>
      </c>
      <c r="C1386" s="3223" t="s">
        <v>22840</v>
      </c>
      <c r="D1386" s="3222" t="s">
        <v>21195</v>
      </c>
      <c r="E1386" s="3222"/>
      <c r="F1386" s="3222" t="s">
        <v>22877</v>
      </c>
      <c r="G1386" s="3222"/>
      <c r="H1386" s="3222" t="str">
        <f t="shared" si="21"/>
        <v>Drawing</v>
      </c>
      <c r="I1386" s="3222" t="s">
        <v>23546</v>
      </c>
      <c r="J1386" s="3222"/>
    </row>
    <row r="1387" spans="1:10" ht="15.75" customHeight="1" thickBot="1">
      <c r="A1387" s="3222">
        <v>1380</v>
      </c>
      <c r="B1387" s="3222" t="s">
        <v>23543</v>
      </c>
      <c r="C1387" s="3223" t="s">
        <v>22631</v>
      </c>
      <c r="D1387" s="3222" t="s">
        <v>21195</v>
      </c>
      <c r="E1387" s="3222"/>
      <c r="F1387" s="3222" t="s">
        <v>22877</v>
      </c>
      <c r="G1387" s="3222"/>
      <c r="H1387" s="3222" t="str">
        <f t="shared" si="21"/>
        <v>Drawing</v>
      </c>
      <c r="I1387" s="3222" t="s">
        <v>23544</v>
      </c>
      <c r="J1387" s="3222"/>
    </row>
    <row r="1388" spans="1:10" ht="15.75" customHeight="1" thickBot="1">
      <c r="A1388" s="3222">
        <v>1381</v>
      </c>
      <c r="B1388" s="3222" t="s">
        <v>23541</v>
      </c>
      <c r="C1388" s="3223" t="s">
        <v>22619</v>
      </c>
      <c r="D1388" s="3222" t="s">
        <v>21195</v>
      </c>
      <c r="E1388" s="3222"/>
      <c r="F1388" s="3222" t="s">
        <v>22877</v>
      </c>
      <c r="G1388" s="3222" t="s">
        <v>22848</v>
      </c>
      <c r="H1388" s="3222" t="str">
        <f t="shared" si="21"/>
        <v>Drawing</v>
      </c>
      <c r="I1388" s="3222" t="s">
        <v>23542</v>
      </c>
      <c r="J1388" s="3222"/>
    </row>
    <row r="1389" spans="1:10" ht="15.75" customHeight="1" thickBot="1">
      <c r="A1389" s="3222">
        <v>1382</v>
      </c>
      <c r="B1389" s="3222" t="s">
        <v>23539</v>
      </c>
      <c r="C1389" s="3223" t="s">
        <v>22602</v>
      </c>
      <c r="D1389" s="3222" t="s">
        <v>21195</v>
      </c>
      <c r="E1389" s="3222"/>
      <c r="F1389" s="3222" t="s">
        <v>22877</v>
      </c>
      <c r="G1389" s="3222" t="s">
        <v>22848</v>
      </c>
      <c r="H1389" s="3222" t="str">
        <f t="shared" si="21"/>
        <v>Drawing</v>
      </c>
      <c r="I1389" s="3222" t="s">
        <v>23540</v>
      </c>
      <c r="J1389" s="3222"/>
    </row>
    <row r="1390" spans="1:10" ht="15.75" customHeight="1" thickBot="1">
      <c r="A1390" s="3222">
        <v>1383</v>
      </c>
      <c r="B1390" s="3222" t="s">
        <v>23537</v>
      </c>
      <c r="C1390" s="3223" t="s">
        <v>22602</v>
      </c>
      <c r="D1390" s="3222" t="s">
        <v>21195</v>
      </c>
      <c r="E1390" s="3222"/>
      <c r="F1390" s="3222" t="s">
        <v>22877</v>
      </c>
      <c r="G1390" s="3222" t="s">
        <v>22848</v>
      </c>
      <c r="H1390" s="3222" t="str">
        <f t="shared" si="21"/>
        <v>Drawing</v>
      </c>
      <c r="I1390" s="3222" t="s">
        <v>23538</v>
      </c>
      <c r="J1390" s="3222"/>
    </row>
    <row r="1391" spans="1:10" ht="15.75" customHeight="1" thickBot="1">
      <c r="A1391" s="3222">
        <v>1384</v>
      </c>
      <c r="B1391" s="3222" t="s">
        <v>23535</v>
      </c>
      <c r="C1391" s="3223" t="s">
        <v>22602</v>
      </c>
      <c r="D1391" s="3222" t="s">
        <v>21195</v>
      </c>
      <c r="E1391" s="3222"/>
      <c r="F1391" s="3222" t="s">
        <v>22877</v>
      </c>
      <c r="G1391" s="3222" t="s">
        <v>22848</v>
      </c>
      <c r="H1391" s="3222" t="str">
        <f t="shared" si="21"/>
        <v>Drawing</v>
      </c>
      <c r="I1391" s="3222" t="s">
        <v>23536</v>
      </c>
      <c r="J1391" s="3222"/>
    </row>
    <row r="1392" spans="1:10" ht="15.75" customHeight="1" thickBot="1">
      <c r="A1392" s="3222">
        <v>1385</v>
      </c>
      <c r="B1392" s="3222" t="s">
        <v>23533</v>
      </c>
      <c r="C1392" s="3223" t="s">
        <v>22613</v>
      </c>
      <c r="D1392" s="3222" t="s">
        <v>21195</v>
      </c>
      <c r="E1392" s="3222"/>
      <c r="F1392" s="3222" t="s">
        <v>22877</v>
      </c>
      <c r="G1392" s="3222"/>
      <c r="H1392" s="3222" t="str">
        <f t="shared" si="21"/>
        <v>Drawing</v>
      </c>
      <c r="I1392" s="3222" t="s">
        <v>23534</v>
      </c>
      <c r="J1392" s="3222"/>
    </row>
    <row r="1393" spans="1:10" ht="15.75" customHeight="1" thickBot="1">
      <c r="A1393" s="3222">
        <v>1386</v>
      </c>
      <c r="B1393" s="3222" t="s">
        <v>23531</v>
      </c>
      <c r="C1393" s="3223" t="s">
        <v>22840</v>
      </c>
      <c r="D1393" s="3222" t="s">
        <v>21195</v>
      </c>
      <c r="E1393" s="3222"/>
      <c r="F1393" s="3222" t="s">
        <v>22877</v>
      </c>
      <c r="G1393" s="3222" t="s">
        <v>22848</v>
      </c>
      <c r="H1393" s="3222" t="str">
        <f t="shared" si="21"/>
        <v>Drawing</v>
      </c>
      <c r="I1393" s="3222" t="s">
        <v>23532</v>
      </c>
      <c r="J1393" s="3222"/>
    </row>
    <row r="1394" spans="1:10" ht="15.75" customHeight="1" thickBot="1">
      <c r="A1394" s="3222">
        <v>1387</v>
      </c>
      <c r="B1394" s="3222" t="s">
        <v>23141</v>
      </c>
      <c r="C1394" s="3223" t="s">
        <v>23140</v>
      </c>
      <c r="D1394" s="3222" t="s">
        <v>21195</v>
      </c>
      <c r="E1394" s="3222"/>
      <c r="F1394" s="3222" t="s">
        <v>22877</v>
      </c>
      <c r="G1394" s="3222" t="s">
        <v>22848</v>
      </c>
      <c r="H1394" s="3222" t="str">
        <f t="shared" si="21"/>
        <v>Drawing</v>
      </c>
      <c r="I1394" s="3222" t="s">
        <v>23530</v>
      </c>
      <c r="J1394" s="3222"/>
    </row>
    <row r="1395" spans="1:10" ht="15.75" customHeight="1" thickBot="1">
      <c r="A1395" s="3222">
        <v>1388</v>
      </c>
      <c r="B1395" s="3222" t="s">
        <v>23528</v>
      </c>
      <c r="C1395" s="3223" t="s">
        <v>22602</v>
      </c>
      <c r="D1395" s="3222" t="s">
        <v>21195</v>
      </c>
      <c r="E1395" s="3222"/>
      <c r="F1395" s="3222" t="s">
        <v>22877</v>
      </c>
      <c r="G1395" s="3222"/>
      <c r="H1395" s="3222" t="str">
        <f t="shared" si="21"/>
        <v>Drawing</v>
      </c>
      <c r="I1395" s="3222" t="s">
        <v>23529</v>
      </c>
      <c r="J1395" s="3222"/>
    </row>
    <row r="1396" spans="1:10" ht="15.75" customHeight="1" thickBot="1">
      <c r="A1396" s="3222">
        <v>1389</v>
      </c>
      <c r="B1396" s="3222" t="s">
        <v>23526</v>
      </c>
      <c r="C1396" s="3223" t="s">
        <v>22619</v>
      </c>
      <c r="D1396" s="3222" t="s">
        <v>21195</v>
      </c>
      <c r="E1396" s="3222"/>
      <c r="F1396" s="3222" t="s">
        <v>22877</v>
      </c>
      <c r="G1396" s="3222"/>
      <c r="H1396" s="3222" t="str">
        <f t="shared" si="21"/>
        <v>Drawing</v>
      </c>
      <c r="I1396" s="3222" t="s">
        <v>23527</v>
      </c>
      <c r="J1396" s="3222"/>
    </row>
    <row r="1397" spans="1:10" ht="15.75" customHeight="1" thickBot="1">
      <c r="A1397" s="3222">
        <v>1390</v>
      </c>
      <c r="B1397" s="3222" t="s">
        <v>23104</v>
      </c>
      <c r="C1397" s="3223" t="s">
        <v>22631</v>
      </c>
      <c r="D1397" s="3222" t="s">
        <v>21195</v>
      </c>
      <c r="E1397" s="3222"/>
      <c r="F1397" s="3222" t="s">
        <v>22877</v>
      </c>
      <c r="G1397" s="3222"/>
      <c r="H1397" s="3222" t="str">
        <f t="shared" si="21"/>
        <v>Drawing</v>
      </c>
      <c r="I1397" s="3222" t="s">
        <v>23525</v>
      </c>
      <c r="J1397" s="3222"/>
    </row>
    <row r="1398" spans="1:10" ht="15.75" customHeight="1" thickBot="1">
      <c r="A1398" s="3222">
        <v>1391</v>
      </c>
      <c r="B1398" s="3222" t="s">
        <v>23523</v>
      </c>
      <c r="C1398" s="3223" t="s">
        <v>22631</v>
      </c>
      <c r="D1398" s="3222" t="s">
        <v>21195</v>
      </c>
      <c r="E1398" s="3222"/>
      <c r="F1398" s="3222" t="s">
        <v>22877</v>
      </c>
      <c r="G1398" s="3222"/>
      <c r="H1398" s="3222" t="str">
        <f t="shared" si="21"/>
        <v>Drawing</v>
      </c>
      <c r="I1398" s="3222" t="s">
        <v>23524</v>
      </c>
      <c r="J1398" s="3222"/>
    </row>
    <row r="1399" spans="1:10" ht="15.75" customHeight="1" thickBot="1">
      <c r="A1399" s="3222">
        <v>1392</v>
      </c>
      <c r="B1399" s="3222" t="s">
        <v>23521</v>
      </c>
      <c r="C1399" s="3223" t="s">
        <v>22631</v>
      </c>
      <c r="D1399" s="3222" t="s">
        <v>21195</v>
      </c>
      <c r="E1399" s="3222"/>
      <c r="F1399" s="3222" t="s">
        <v>22877</v>
      </c>
      <c r="G1399" s="3222"/>
      <c r="H1399" s="3222" t="str">
        <f t="shared" si="21"/>
        <v>Drawing</v>
      </c>
      <c r="I1399" s="3222" t="s">
        <v>23522</v>
      </c>
      <c r="J1399" s="3222"/>
    </row>
    <row r="1400" spans="1:10" ht="15.75" customHeight="1" thickBot="1">
      <c r="A1400" s="3222">
        <v>1393</v>
      </c>
      <c r="B1400" s="3222" t="s">
        <v>23519</v>
      </c>
      <c r="C1400" s="3223" t="s">
        <v>22840</v>
      </c>
      <c r="D1400" s="3222" t="s">
        <v>21195</v>
      </c>
      <c r="E1400" s="3222"/>
      <c r="F1400" s="3222" t="s">
        <v>22877</v>
      </c>
      <c r="G1400" s="3222" t="s">
        <v>22848</v>
      </c>
      <c r="H1400" s="3222" t="str">
        <f t="shared" si="21"/>
        <v>Drawing</v>
      </c>
      <c r="I1400" s="3222" t="s">
        <v>23520</v>
      </c>
      <c r="J1400" s="3222"/>
    </row>
    <row r="1401" spans="1:10" ht="15.75" customHeight="1" thickBot="1">
      <c r="A1401" s="3222">
        <v>1394</v>
      </c>
      <c r="B1401" s="3222" t="s">
        <v>23517</v>
      </c>
      <c r="C1401" s="3223" t="s">
        <v>22612</v>
      </c>
      <c r="D1401" s="3222" t="s">
        <v>21195</v>
      </c>
      <c r="E1401" s="3222"/>
      <c r="F1401" s="3222" t="s">
        <v>22877</v>
      </c>
      <c r="G1401" s="3222" t="s">
        <v>22848</v>
      </c>
      <c r="H1401" s="3222" t="str">
        <f t="shared" si="21"/>
        <v>Drawing</v>
      </c>
      <c r="I1401" s="3222" t="s">
        <v>23518</v>
      </c>
      <c r="J1401" s="3222"/>
    </row>
    <row r="1402" spans="1:10" ht="15.75" customHeight="1" thickBot="1">
      <c r="A1402" s="3222">
        <v>1395</v>
      </c>
      <c r="B1402" s="3222" t="s">
        <v>23515</v>
      </c>
      <c r="C1402" s="3223" t="s">
        <v>22613</v>
      </c>
      <c r="D1402" s="3222" t="s">
        <v>21195</v>
      </c>
      <c r="E1402" s="3222"/>
      <c r="F1402" s="3222" t="s">
        <v>22877</v>
      </c>
      <c r="G1402" s="3222"/>
      <c r="H1402" s="3222" t="str">
        <f t="shared" si="21"/>
        <v>Drawing</v>
      </c>
      <c r="I1402" s="3222" t="s">
        <v>23516</v>
      </c>
      <c r="J1402" s="3222"/>
    </row>
    <row r="1403" spans="1:10" ht="15.75" customHeight="1" thickBot="1">
      <c r="A1403" s="3222">
        <v>1396</v>
      </c>
      <c r="B1403" s="3222" t="s">
        <v>23513</v>
      </c>
      <c r="C1403" s="3223" t="s">
        <v>22903</v>
      </c>
      <c r="D1403" s="3222" t="s">
        <v>21195</v>
      </c>
      <c r="E1403" s="3222"/>
      <c r="F1403" s="3222" t="s">
        <v>22877</v>
      </c>
      <c r="G1403" s="3222" t="s">
        <v>22848</v>
      </c>
      <c r="H1403" s="3222" t="str">
        <f t="shared" si="21"/>
        <v>Drawing</v>
      </c>
      <c r="I1403" s="3222" t="s">
        <v>23514</v>
      </c>
      <c r="J1403" s="3222"/>
    </row>
    <row r="1404" spans="1:10" ht="15.75" customHeight="1" thickBot="1">
      <c r="A1404" s="3222">
        <v>1397</v>
      </c>
      <c r="B1404" s="3222" t="s">
        <v>23511</v>
      </c>
      <c r="C1404" s="3223" t="s">
        <v>22602</v>
      </c>
      <c r="D1404" s="3222" t="s">
        <v>21195</v>
      </c>
      <c r="E1404" s="3222"/>
      <c r="F1404" s="3222" t="s">
        <v>22877</v>
      </c>
      <c r="G1404" s="3222"/>
      <c r="H1404" s="3222" t="str">
        <f t="shared" si="21"/>
        <v>Drawing</v>
      </c>
      <c r="I1404" s="3222" t="s">
        <v>23512</v>
      </c>
      <c r="J1404" s="3222"/>
    </row>
    <row r="1405" spans="1:10" ht="15.75" customHeight="1" thickBot="1">
      <c r="A1405" s="3222">
        <v>1398</v>
      </c>
      <c r="B1405" s="3222" t="s">
        <v>23509</v>
      </c>
      <c r="C1405" s="3223" t="s">
        <v>22631</v>
      </c>
      <c r="D1405" s="3222" t="s">
        <v>21195</v>
      </c>
      <c r="E1405" s="3222"/>
      <c r="F1405" s="3222" t="s">
        <v>22877</v>
      </c>
      <c r="G1405" s="3222"/>
      <c r="H1405" s="3222" t="str">
        <f t="shared" si="21"/>
        <v>Drawing</v>
      </c>
      <c r="I1405" s="3222" t="s">
        <v>23510</v>
      </c>
      <c r="J1405" s="3222"/>
    </row>
    <row r="1406" spans="1:10" ht="15.75" customHeight="1" thickBot="1">
      <c r="A1406" s="3222">
        <v>1399</v>
      </c>
      <c r="B1406" s="3222" t="s">
        <v>23507</v>
      </c>
      <c r="C1406" s="3223" t="s">
        <v>22631</v>
      </c>
      <c r="D1406" s="3222" t="s">
        <v>21195</v>
      </c>
      <c r="E1406" s="3222"/>
      <c r="F1406" s="3222" t="s">
        <v>22877</v>
      </c>
      <c r="G1406" s="3222"/>
      <c r="H1406" s="3222" t="str">
        <f t="shared" si="21"/>
        <v>Drawing</v>
      </c>
      <c r="I1406" s="3222" t="s">
        <v>23508</v>
      </c>
      <c r="J1406" s="3222"/>
    </row>
    <row r="1407" spans="1:10" ht="15.75" customHeight="1" thickBot="1">
      <c r="A1407" s="3222">
        <v>1400</v>
      </c>
      <c r="B1407" s="3222" t="s">
        <v>23505</v>
      </c>
      <c r="C1407" s="3223" t="s">
        <v>22602</v>
      </c>
      <c r="D1407" s="3222" t="s">
        <v>21195</v>
      </c>
      <c r="E1407" s="3222"/>
      <c r="F1407" s="3222" t="s">
        <v>22877</v>
      </c>
      <c r="G1407" s="3222" t="s">
        <v>22848</v>
      </c>
      <c r="H1407" s="3222" t="str">
        <f t="shared" si="21"/>
        <v>Drawing</v>
      </c>
      <c r="I1407" s="3222" t="s">
        <v>23506</v>
      </c>
      <c r="J1407" s="3222"/>
    </row>
    <row r="1408" spans="1:10" ht="15.75" customHeight="1" thickBot="1">
      <c r="A1408" s="3222">
        <v>1401</v>
      </c>
      <c r="B1408" s="3222" t="s">
        <v>23503</v>
      </c>
      <c r="C1408" s="3223" t="s">
        <v>22619</v>
      </c>
      <c r="D1408" s="3222" t="s">
        <v>21195</v>
      </c>
      <c r="E1408" s="3222"/>
      <c r="F1408" s="3222" t="s">
        <v>22877</v>
      </c>
      <c r="G1408" s="3222"/>
      <c r="H1408" s="3222" t="str">
        <f t="shared" si="21"/>
        <v>Drawing</v>
      </c>
      <c r="I1408" s="3222" t="s">
        <v>23504</v>
      </c>
      <c r="J1408" s="3222"/>
    </row>
    <row r="1409" spans="1:10" ht="15.75" customHeight="1" thickBot="1">
      <c r="A1409" s="3222">
        <v>1402</v>
      </c>
      <c r="B1409" s="3222" t="s">
        <v>23501</v>
      </c>
      <c r="C1409" s="3223" t="s">
        <v>22612</v>
      </c>
      <c r="D1409" s="3222" t="s">
        <v>21195</v>
      </c>
      <c r="E1409" s="3222"/>
      <c r="F1409" s="3222" t="s">
        <v>22877</v>
      </c>
      <c r="G1409" s="3222"/>
      <c r="H1409" s="3222" t="str">
        <f t="shared" si="21"/>
        <v>Drawing</v>
      </c>
      <c r="I1409" s="3222" t="s">
        <v>23502</v>
      </c>
      <c r="J1409" s="3222"/>
    </row>
    <row r="1410" spans="1:10" ht="15.75" customHeight="1" thickBot="1">
      <c r="A1410" s="3222">
        <v>1403</v>
      </c>
      <c r="B1410" s="3222" t="s">
        <v>23499</v>
      </c>
      <c r="C1410" s="3223" t="s">
        <v>22631</v>
      </c>
      <c r="D1410" s="3222" t="s">
        <v>21195</v>
      </c>
      <c r="E1410" s="3222"/>
      <c r="F1410" s="3222" t="s">
        <v>22877</v>
      </c>
      <c r="G1410" s="3222"/>
      <c r="H1410" s="3222" t="str">
        <f t="shared" si="21"/>
        <v>Drawing</v>
      </c>
      <c r="I1410" s="3222" t="s">
        <v>23500</v>
      </c>
      <c r="J1410" s="3222"/>
    </row>
    <row r="1411" spans="1:10" ht="15.75" customHeight="1" thickBot="1">
      <c r="A1411" s="3222">
        <v>1404</v>
      </c>
      <c r="B1411" s="3222" t="s">
        <v>23497</v>
      </c>
      <c r="C1411" s="3223" t="s">
        <v>22602</v>
      </c>
      <c r="D1411" s="3222" t="s">
        <v>21195</v>
      </c>
      <c r="E1411" s="3222"/>
      <c r="F1411" s="3222" t="s">
        <v>22877</v>
      </c>
      <c r="G1411" s="3222"/>
      <c r="H1411" s="3222" t="str">
        <f t="shared" si="21"/>
        <v>Drawing</v>
      </c>
      <c r="I1411" s="3222" t="s">
        <v>23498</v>
      </c>
      <c r="J1411" s="3222"/>
    </row>
    <row r="1412" spans="1:10" ht="15.75" customHeight="1" thickBot="1">
      <c r="A1412" s="3222">
        <v>1405</v>
      </c>
      <c r="B1412" s="3222" t="s">
        <v>23495</v>
      </c>
      <c r="C1412" s="3223" t="s">
        <v>22612</v>
      </c>
      <c r="D1412" s="3222" t="s">
        <v>21195</v>
      </c>
      <c r="E1412" s="3222"/>
      <c r="F1412" s="3222" t="s">
        <v>22877</v>
      </c>
      <c r="G1412" s="3222"/>
      <c r="H1412" s="3222" t="str">
        <f t="shared" si="21"/>
        <v>Drawing</v>
      </c>
      <c r="I1412" s="3222" t="s">
        <v>23496</v>
      </c>
      <c r="J1412" s="3222"/>
    </row>
    <row r="1413" spans="1:10" ht="15.75" customHeight="1" thickBot="1">
      <c r="A1413" s="3222">
        <v>1406</v>
      </c>
      <c r="B1413" s="3222" t="s">
        <v>23493</v>
      </c>
      <c r="C1413" s="3223" t="s">
        <v>22631</v>
      </c>
      <c r="D1413" s="3222" t="s">
        <v>21195</v>
      </c>
      <c r="E1413" s="3222"/>
      <c r="F1413" s="3222" t="s">
        <v>22877</v>
      </c>
      <c r="G1413" s="3222"/>
      <c r="H1413" s="3222" t="str">
        <f t="shared" si="21"/>
        <v>Drawing</v>
      </c>
      <c r="I1413" s="3222" t="s">
        <v>23494</v>
      </c>
      <c r="J1413" s="3222"/>
    </row>
    <row r="1414" spans="1:10" ht="15.75" customHeight="1" thickBot="1">
      <c r="A1414" s="3222">
        <v>1407</v>
      </c>
      <c r="B1414" s="3222" t="s">
        <v>23102</v>
      </c>
      <c r="C1414" s="3223" t="s">
        <v>22631</v>
      </c>
      <c r="D1414" s="3222" t="s">
        <v>21195</v>
      </c>
      <c r="E1414" s="3222"/>
      <c r="F1414" s="3222" t="s">
        <v>22877</v>
      </c>
      <c r="G1414" s="3222"/>
      <c r="H1414" s="3222" t="str">
        <f t="shared" si="21"/>
        <v>Drawing</v>
      </c>
      <c r="I1414" s="3222" t="s">
        <v>23492</v>
      </c>
      <c r="J1414" s="3222"/>
    </row>
    <row r="1415" spans="1:10" ht="15.75" customHeight="1" thickBot="1">
      <c r="A1415" s="3222">
        <v>1408</v>
      </c>
      <c r="B1415" s="3222" t="s">
        <v>23490</v>
      </c>
      <c r="C1415" s="3223" t="s">
        <v>23317</v>
      </c>
      <c r="D1415" s="3222" t="s">
        <v>21195</v>
      </c>
      <c r="E1415" s="3222"/>
      <c r="F1415" s="3222" t="s">
        <v>22877</v>
      </c>
      <c r="G1415" s="3222" t="s">
        <v>22848</v>
      </c>
      <c r="H1415" s="3222" t="str">
        <f t="shared" si="21"/>
        <v>Drawing</v>
      </c>
      <c r="I1415" s="3222" t="s">
        <v>23491</v>
      </c>
      <c r="J1415" s="3222"/>
    </row>
    <row r="1416" spans="1:10" ht="15.75" customHeight="1" thickBot="1">
      <c r="A1416" s="3222">
        <v>1409</v>
      </c>
      <c r="B1416" s="3222" t="s">
        <v>23488</v>
      </c>
      <c r="C1416" s="3223" t="s">
        <v>22874</v>
      </c>
      <c r="D1416" s="3222" t="s">
        <v>21195</v>
      </c>
      <c r="E1416" s="3222"/>
      <c r="F1416" s="3222" t="s">
        <v>22877</v>
      </c>
      <c r="G1416" s="3222" t="s">
        <v>22848</v>
      </c>
      <c r="H1416" s="3222" t="str">
        <f t="shared" ref="H1416:H1479" si="22">HYPERLINK("\\CAD-PC\1Data\3.Documentation\Isometric DWG MHI\" &amp; I1416 &amp; ".pdf", "Drawing")</f>
        <v>Drawing</v>
      </c>
      <c r="I1416" s="3222" t="s">
        <v>23489</v>
      </c>
      <c r="J1416" s="3222"/>
    </row>
    <row r="1417" spans="1:10" ht="15.75" customHeight="1" thickBot="1">
      <c r="A1417" s="3222">
        <v>1410</v>
      </c>
      <c r="B1417" s="3222" t="s">
        <v>23486</v>
      </c>
      <c r="C1417" s="3223" t="s">
        <v>22613</v>
      </c>
      <c r="D1417" s="3222" t="s">
        <v>21195</v>
      </c>
      <c r="E1417" s="3222"/>
      <c r="F1417" s="3222" t="s">
        <v>22877</v>
      </c>
      <c r="G1417" s="3222" t="s">
        <v>22848</v>
      </c>
      <c r="H1417" s="3222" t="str">
        <f t="shared" si="22"/>
        <v>Drawing</v>
      </c>
      <c r="I1417" s="3222" t="s">
        <v>23487</v>
      </c>
      <c r="J1417" s="3222"/>
    </row>
    <row r="1418" spans="1:10" ht="15.75" customHeight="1" thickBot="1">
      <c r="A1418" s="3222">
        <v>1411</v>
      </c>
      <c r="B1418" s="3222" t="s">
        <v>23484</v>
      </c>
      <c r="C1418" s="3223" t="s">
        <v>22613</v>
      </c>
      <c r="D1418" s="3222" t="s">
        <v>21195</v>
      </c>
      <c r="E1418" s="3222"/>
      <c r="F1418" s="3222" t="s">
        <v>22877</v>
      </c>
      <c r="G1418" s="3222"/>
      <c r="H1418" s="3222" t="str">
        <f t="shared" si="22"/>
        <v>Drawing</v>
      </c>
      <c r="I1418" s="3222" t="s">
        <v>23485</v>
      </c>
      <c r="J1418" s="3222"/>
    </row>
    <row r="1419" spans="1:10" ht="15.75" customHeight="1" thickBot="1">
      <c r="A1419" s="3222">
        <v>1412</v>
      </c>
      <c r="B1419" s="3222" t="s">
        <v>23482</v>
      </c>
      <c r="C1419" s="3223" t="s">
        <v>22613</v>
      </c>
      <c r="D1419" s="3222" t="s">
        <v>21195</v>
      </c>
      <c r="E1419" s="3222"/>
      <c r="F1419" s="3222" t="s">
        <v>22877</v>
      </c>
      <c r="G1419" s="3222"/>
      <c r="H1419" s="3222" t="str">
        <f t="shared" si="22"/>
        <v>Drawing</v>
      </c>
      <c r="I1419" s="3222" t="s">
        <v>23483</v>
      </c>
      <c r="J1419" s="3222"/>
    </row>
    <row r="1420" spans="1:10" ht="15.75" customHeight="1" thickBot="1">
      <c r="A1420" s="3222">
        <v>1413</v>
      </c>
      <c r="B1420" s="3222" t="s">
        <v>23480</v>
      </c>
      <c r="C1420" s="3223" t="s">
        <v>22602</v>
      </c>
      <c r="D1420" s="3222" t="s">
        <v>21195</v>
      </c>
      <c r="E1420" s="3222"/>
      <c r="F1420" s="3222" t="s">
        <v>22877</v>
      </c>
      <c r="G1420" s="3222" t="s">
        <v>22848</v>
      </c>
      <c r="H1420" s="3222" t="str">
        <f t="shared" si="22"/>
        <v>Drawing</v>
      </c>
      <c r="I1420" s="3222" t="s">
        <v>23481</v>
      </c>
      <c r="J1420" s="3222"/>
    </row>
    <row r="1421" spans="1:10" ht="15.75" customHeight="1" thickBot="1">
      <c r="A1421" s="3222">
        <v>1414</v>
      </c>
      <c r="B1421" s="3222" t="s">
        <v>23478</v>
      </c>
      <c r="C1421" s="3223" t="s">
        <v>23000</v>
      </c>
      <c r="D1421" s="3222" t="s">
        <v>21195</v>
      </c>
      <c r="E1421" s="3222"/>
      <c r="F1421" s="3222" t="s">
        <v>22877</v>
      </c>
      <c r="G1421" s="3222" t="s">
        <v>22848</v>
      </c>
      <c r="H1421" s="3222" t="str">
        <f t="shared" si="22"/>
        <v>Drawing</v>
      </c>
      <c r="I1421" s="3222" t="s">
        <v>23479</v>
      </c>
      <c r="J1421" s="3222"/>
    </row>
    <row r="1422" spans="1:10" ht="15.75" customHeight="1" thickBot="1">
      <c r="A1422" s="3222">
        <v>1415</v>
      </c>
      <c r="B1422" s="3222" t="s">
        <v>23476</v>
      </c>
      <c r="C1422" s="3223" t="s">
        <v>23000</v>
      </c>
      <c r="D1422" s="3222" t="s">
        <v>21195</v>
      </c>
      <c r="E1422" s="3222"/>
      <c r="F1422" s="3222" t="s">
        <v>22877</v>
      </c>
      <c r="G1422" s="3222" t="s">
        <v>22848</v>
      </c>
      <c r="H1422" s="3222" t="str">
        <f t="shared" si="22"/>
        <v>Drawing</v>
      </c>
      <c r="I1422" s="3222" t="s">
        <v>23477</v>
      </c>
      <c r="J1422" s="3222"/>
    </row>
    <row r="1423" spans="1:10" ht="15.75" customHeight="1" thickBot="1">
      <c r="A1423" s="3222">
        <v>1416</v>
      </c>
      <c r="B1423" s="3222" t="s">
        <v>23174</v>
      </c>
      <c r="C1423" s="3223" t="s">
        <v>22995</v>
      </c>
      <c r="D1423" s="3222" t="s">
        <v>21195</v>
      </c>
      <c r="E1423" s="3222"/>
      <c r="F1423" s="3222" t="s">
        <v>22877</v>
      </c>
      <c r="G1423" s="3222" t="s">
        <v>22848</v>
      </c>
      <c r="H1423" s="3222" t="str">
        <f t="shared" si="22"/>
        <v>Drawing</v>
      </c>
      <c r="I1423" s="3222" t="s">
        <v>23475</v>
      </c>
      <c r="J1423" s="3222"/>
    </row>
    <row r="1424" spans="1:10" ht="15.75" customHeight="1" thickBot="1">
      <c r="A1424" s="3222">
        <v>1417</v>
      </c>
      <c r="B1424" s="3222" t="s">
        <v>23168</v>
      </c>
      <c r="C1424" s="3223" t="s">
        <v>22840</v>
      </c>
      <c r="D1424" s="3222" t="s">
        <v>21195</v>
      </c>
      <c r="E1424" s="3222"/>
      <c r="F1424" s="3222" t="s">
        <v>22877</v>
      </c>
      <c r="G1424" s="3222" t="s">
        <v>22848</v>
      </c>
      <c r="H1424" s="3222" t="str">
        <f t="shared" si="22"/>
        <v>Drawing</v>
      </c>
      <c r="I1424" s="3222" t="s">
        <v>23474</v>
      </c>
      <c r="J1424" s="3222"/>
    </row>
    <row r="1425" spans="1:10" ht="15.75" customHeight="1" thickBot="1">
      <c r="A1425" s="3222">
        <v>1418</v>
      </c>
      <c r="B1425" s="3222" t="s">
        <v>23472</v>
      </c>
      <c r="C1425" s="3223" t="s">
        <v>22840</v>
      </c>
      <c r="D1425" s="3222" t="s">
        <v>21195</v>
      </c>
      <c r="E1425" s="3222"/>
      <c r="F1425" s="3222" t="s">
        <v>22877</v>
      </c>
      <c r="G1425" s="3222" t="s">
        <v>22848</v>
      </c>
      <c r="H1425" s="3222" t="str">
        <f t="shared" si="22"/>
        <v>Drawing</v>
      </c>
      <c r="I1425" s="3222" t="s">
        <v>23473</v>
      </c>
      <c r="J1425" s="3222"/>
    </row>
    <row r="1426" spans="1:10" ht="15.75" customHeight="1" thickBot="1">
      <c r="A1426" s="3222">
        <v>1419</v>
      </c>
      <c r="B1426" s="3222" t="s">
        <v>23470</v>
      </c>
      <c r="C1426" s="3223" t="s">
        <v>22619</v>
      </c>
      <c r="D1426" s="3222" t="s">
        <v>21195</v>
      </c>
      <c r="E1426" s="3222"/>
      <c r="F1426" s="3222" t="s">
        <v>22877</v>
      </c>
      <c r="G1426" s="3222" t="s">
        <v>22848</v>
      </c>
      <c r="H1426" s="3222" t="str">
        <f t="shared" si="22"/>
        <v>Drawing</v>
      </c>
      <c r="I1426" s="3222" t="s">
        <v>23471</v>
      </c>
      <c r="J1426" s="3222"/>
    </row>
    <row r="1427" spans="1:10" ht="15.75" customHeight="1" thickBot="1">
      <c r="A1427" s="3222">
        <v>1420</v>
      </c>
      <c r="B1427" s="3222" t="s">
        <v>23468</v>
      </c>
      <c r="C1427" s="3223" t="s">
        <v>22613</v>
      </c>
      <c r="D1427" s="3222" t="s">
        <v>21195</v>
      </c>
      <c r="E1427" s="3222"/>
      <c r="F1427" s="3222" t="s">
        <v>22877</v>
      </c>
      <c r="G1427" s="3222"/>
      <c r="H1427" s="3222" t="str">
        <f t="shared" si="22"/>
        <v>Drawing</v>
      </c>
      <c r="I1427" s="3222" t="s">
        <v>23469</v>
      </c>
      <c r="J1427" s="3222"/>
    </row>
    <row r="1428" spans="1:10" ht="15.75" customHeight="1" thickBot="1">
      <c r="A1428" s="3222">
        <v>1421</v>
      </c>
      <c r="B1428" s="3222" t="s">
        <v>23169</v>
      </c>
      <c r="C1428" s="3223" t="s">
        <v>23140</v>
      </c>
      <c r="D1428" s="3222" t="s">
        <v>21195</v>
      </c>
      <c r="E1428" s="3222"/>
      <c r="F1428" s="3222" t="s">
        <v>22877</v>
      </c>
      <c r="G1428" s="3222"/>
      <c r="H1428" s="3222" t="str">
        <f t="shared" si="22"/>
        <v>Drawing</v>
      </c>
      <c r="I1428" s="3222" t="s">
        <v>23467</v>
      </c>
      <c r="J1428" s="3222"/>
    </row>
    <row r="1429" spans="1:10" ht="15.75" customHeight="1" thickBot="1">
      <c r="A1429" s="3222">
        <v>1422</v>
      </c>
      <c r="B1429" s="3222" t="s">
        <v>23166</v>
      </c>
      <c r="C1429" s="3223" t="s">
        <v>22602</v>
      </c>
      <c r="D1429" s="3222" t="s">
        <v>21195</v>
      </c>
      <c r="E1429" s="3222"/>
      <c r="F1429" s="3222" t="s">
        <v>22877</v>
      </c>
      <c r="G1429" s="3222"/>
      <c r="H1429" s="3222" t="str">
        <f t="shared" si="22"/>
        <v>Drawing</v>
      </c>
      <c r="I1429" s="3222" t="s">
        <v>23466</v>
      </c>
      <c r="J1429" s="3222"/>
    </row>
    <row r="1430" spans="1:10" ht="15.75" customHeight="1" thickBot="1">
      <c r="A1430" s="3222">
        <v>1423</v>
      </c>
      <c r="B1430" s="3222" t="s">
        <v>23039</v>
      </c>
      <c r="C1430" s="3223" t="s">
        <v>22840</v>
      </c>
      <c r="D1430" s="3222" t="s">
        <v>21195</v>
      </c>
      <c r="E1430" s="3222"/>
      <c r="F1430" s="3222" t="s">
        <v>22877</v>
      </c>
      <c r="G1430" s="3222"/>
      <c r="H1430" s="3222" t="str">
        <f t="shared" si="22"/>
        <v>Drawing</v>
      </c>
      <c r="I1430" s="3222" t="s">
        <v>23465</v>
      </c>
      <c r="J1430" s="3222"/>
    </row>
    <row r="1431" spans="1:10" ht="15.75" customHeight="1" thickBot="1">
      <c r="A1431" s="3222">
        <v>1424</v>
      </c>
      <c r="B1431" s="3222" t="s">
        <v>23164</v>
      </c>
      <c r="C1431" s="3223" t="s">
        <v>22602</v>
      </c>
      <c r="D1431" s="3222" t="s">
        <v>21195</v>
      </c>
      <c r="E1431" s="3222"/>
      <c r="F1431" s="3222" t="s">
        <v>22877</v>
      </c>
      <c r="G1431" s="3222" t="s">
        <v>22848</v>
      </c>
      <c r="H1431" s="3222" t="str">
        <f t="shared" si="22"/>
        <v>Drawing</v>
      </c>
      <c r="I1431" s="3222" t="s">
        <v>23464</v>
      </c>
      <c r="J1431" s="3222"/>
    </row>
    <row r="1432" spans="1:10" ht="15.75" customHeight="1" thickBot="1">
      <c r="A1432" s="3222">
        <v>1425</v>
      </c>
      <c r="B1432" s="3222" t="s">
        <v>23161</v>
      </c>
      <c r="C1432" s="3223" t="s">
        <v>22619</v>
      </c>
      <c r="D1432" s="3222" t="s">
        <v>21195</v>
      </c>
      <c r="E1432" s="3222"/>
      <c r="F1432" s="3222" t="s">
        <v>22877</v>
      </c>
      <c r="G1432" s="3222" t="s">
        <v>22848</v>
      </c>
      <c r="H1432" s="3222" t="str">
        <f t="shared" si="22"/>
        <v>Drawing</v>
      </c>
      <c r="I1432" s="3222" t="s">
        <v>23463</v>
      </c>
      <c r="J1432" s="3222"/>
    </row>
    <row r="1433" spans="1:10" ht="15.75" customHeight="1" thickBot="1">
      <c r="A1433" s="3222">
        <v>1426</v>
      </c>
      <c r="B1433" s="3222" t="s">
        <v>23161</v>
      </c>
      <c r="C1433" s="3223" t="s">
        <v>22619</v>
      </c>
      <c r="D1433" s="3222" t="s">
        <v>21195</v>
      </c>
      <c r="E1433" s="3222"/>
      <c r="F1433" s="3222" t="s">
        <v>22877</v>
      </c>
      <c r="G1433" s="3222" t="s">
        <v>22848</v>
      </c>
      <c r="H1433" s="3222" t="str">
        <f t="shared" si="22"/>
        <v>Drawing</v>
      </c>
      <c r="I1433" s="3222" t="s">
        <v>23462</v>
      </c>
      <c r="J1433" s="3222"/>
    </row>
    <row r="1434" spans="1:10" ht="15.75" customHeight="1" thickBot="1">
      <c r="A1434" s="3222">
        <v>1427</v>
      </c>
      <c r="B1434" s="3222" t="s">
        <v>23460</v>
      </c>
      <c r="C1434" s="3223" t="s">
        <v>22613</v>
      </c>
      <c r="D1434" s="3222" t="s">
        <v>21195</v>
      </c>
      <c r="E1434" s="3222"/>
      <c r="F1434" s="3222" t="s">
        <v>22877</v>
      </c>
      <c r="G1434" s="3222"/>
      <c r="H1434" s="3222" t="str">
        <f t="shared" si="22"/>
        <v>Drawing</v>
      </c>
      <c r="I1434" s="3222" t="s">
        <v>23461</v>
      </c>
      <c r="J1434" s="3222"/>
    </row>
    <row r="1435" spans="1:10" ht="15.75" customHeight="1" thickBot="1">
      <c r="A1435" s="3222">
        <v>1428</v>
      </c>
      <c r="B1435" s="3222" t="s">
        <v>23035</v>
      </c>
      <c r="C1435" s="3223" t="s">
        <v>22602</v>
      </c>
      <c r="D1435" s="3222" t="s">
        <v>21195</v>
      </c>
      <c r="E1435" s="3222"/>
      <c r="F1435" s="3222" t="s">
        <v>22877</v>
      </c>
      <c r="G1435" s="3222"/>
      <c r="H1435" s="3222" t="str">
        <f t="shared" si="22"/>
        <v>Drawing</v>
      </c>
      <c r="I1435" s="3222" t="s">
        <v>23459</v>
      </c>
      <c r="J1435" s="3222"/>
    </row>
    <row r="1436" spans="1:10" ht="15.75" customHeight="1" thickBot="1">
      <c r="A1436" s="3222">
        <v>1429</v>
      </c>
      <c r="B1436" s="3222" t="s">
        <v>23457</v>
      </c>
      <c r="C1436" s="3223" t="s">
        <v>22631</v>
      </c>
      <c r="D1436" s="3222" t="s">
        <v>21195</v>
      </c>
      <c r="E1436" s="3222"/>
      <c r="F1436" s="3222" t="s">
        <v>22877</v>
      </c>
      <c r="G1436" s="3222"/>
      <c r="H1436" s="3222" t="str">
        <f t="shared" si="22"/>
        <v>Drawing</v>
      </c>
      <c r="I1436" s="3222" t="s">
        <v>23458</v>
      </c>
      <c r="J1436" s="3222"/>
    </row>
    <row r="1437" spans="1:10" ht="15.75" customHeight="1" thickBot="1">
      <c r="A1437" s="3222">
        <v>1430</v>
      </c>
      <c r="B1437" s="3222" t="s">
        <v>23455</v>
      </c>
      <c r="C1437" s="3223" t="s">
        <v>22612</v>
      </c>
      <c r="D1437" s="3222" t="s">
        <v>21195</v>
      </c>
      <c r="E1437" s="3222"/>
      <c r="F1437" s="3222" t="s">
        <v>22877</v>
      </c>
      <c r="G1437" s="3222"/>
      <c r="H1437" s="3222" t="str">
        <f t="shared" si="22"/>
        <v>Drawing</v>
      </c>
      <c r="I1437" s="3222" t="s">
        <v>23456</v>
      </c>
      <c r="J1437" s="3222"/>
    </row>
    <row r="1438" spans="1:10" ht="15.75" customHeight="1" thickBot="1">
      <c r="A1438" s="3222">
        <v>1431</v>
      </c>
      <c r="B1438" s="3222" t="s">
        <v>23157</v>
      </c>
      <c r="C1438" s="3223" t="s">
        <v>22631</v>
      </c>
      <c r="D1438" s="3222" t="s">
        <v>21195</v>
      </c>
      <c r="E1438" s="3222"/>
      <c r="F1438" s="3222" t="s">
        <v>22877</v>
      </c>
      <c r="G1438" s="3222"/>
      <c r="H1438" s="3222" t="str">
        <f t="shared" si="22"/>
        <v>Drawing</v>
      </c>
      <c r="I1438" s="3222" t="s">
        <v>23454</v>
      </c>
      <c r="J1438" s="3222"/>
    </row>
    <row r="1439" spans="1:10" ht="15.75" customHeight="1" thickBot="1">
      <c r="A1439" s="3222">
        <v>1432</v>
      </c>
      <c r="B1439" s="3222" t="s">
        <v>23452</v>
      </c>
      <c r="C1439" s="3223" t="s">
        <v>22613</v>
      </c>
      <c r="D1439" s="3222" t="s">
        <v>21195</v>
      </c>
      <c r="E1439" s="3222"/>
      <c r="F1439" s="3222" t="s">
        <v>22877</v>
      </c>
      <c r="G1439" s="3222"/>
      <c r="H1439" s="3222" t="str">
        <f t="shared" si="22"/>
        <v>Drawing</v>
      </c>
      <c r="I1439" s="3222" t="s">
        <v>23453</v>
      </c>
      <c r="J1439" s="3222"/>
    </row>
    <row r="1440" spans="1:10" ht="15.75" customHeight="1" thickBot="1">
      <c r="A1440" s="3222">
        <v>1433</v>
      </c>
      <c r="B1440" s="3222" t="s">
        <v>23450</v>
      </c>
      <c r="C1440" s="3223" t="s">
        <v>22631</v>
      </c>
      <c r="D1440" s="3222" t="s">
        <v>21195</v>
      </c>
      <c r="E1440" s="3222"/>
      <c r="F1440" s="3222" t="s">
        <v>22877</v>
      </c>
      <c r="G1440" s="3222"/>
      <c r="H1440" s="3222" t="str">
        <f t="shared" si="22"/>
        <v>Drawing</v>
      </c>
      <c r="I1440" s="3222" t="s">
        <v>23451</v>
      </c>
      <c r="J1440" s="3222"/>
    </row>
    <row r="1441" spans="1:10" ht="15.75" customHeight="1" thickBot="1">
      <c r="A1441" s="3222">
        <v>1434</v>
      </c>
      <c r="B1441" s="3222" t="s">
        <v>23448</v>
      </c>
      <c r="C1441" s="3223" t="s">
        <v>22613</v>
      </c>
      <c r="D1441" s="3222" t="s">
        <v>21195</v>
      </c>
      <c r="E1441" s="3222"/>
      <c r="F1441" s="3222" t="s">
        <v>22877</v>
      </c>
      <c r="G1441" s="3222"/>
      <c r="H1441" s="3222" t="str">
        <f t="shared" si="22"/>
        <v>Drawing</v>
      </c>
      <c r="I1441" s="3222" t="s">
        <v>23449</v>
      </c>
      <c r="J1441" s="3222"/>
    </row>
    <row r="1442" spans="1:10" ht="15.75" customHeight="1" thickBot="1">
      <c r="A1442" s="3222">
        <v>1435</v>
      </c>
      <c r="B1442" s="3222" t="s">
        <v>23446</v>
      </c>
      <c r="C1442" s="3223" t="s">
        <v>22602</v>
      </c>
      <c r="D1442" s="3222" t="s">
        <v>21195</v>
      </c>
      <c r="E1442" s="3222"/>
      <c r="F1442" s="3222" t="s">
        <v>22877</v>
      </c>
      <c r="G1442" s="3222" t="s">
        <v>23041</v>
      </c>
      <c r="H1442" s="3222" t="str">
        <f t="shared" si="22"/>
        <v>Drawing</v>
      </c>
      <c r="I1442" s="3222" t="s">
        <v>23447</v>
      </c>
      <c r="J1442" s="3222"/>
    </row>
    <row r="1443" spans="1:10" ht="15.75" customHeight="1" thickBot="1">
      <c r="A1443" s="3222">
        <v>1436</v>
      </c>
      <c r="B1443" s="3222" t="s">
        <v>23444</v>
      </c>
      <c r="C1443" s="3223" t="s">
        <v>22612</v>
      </c>
      <c r="D1443" s="3222" t="s">
        <v>21195</v>
      </c>
      <c r="E1443" s="3222"/>
      <c r="F1443" s="3222" t="s">
        <v>22877</v>
      </c>
      <c r="G1443" s="3222" t="s">
        <v>23041</v>
      </c>
      <c r="H1443" s="3222" t="str">
        <f t="shared" si="22"/>
        <v>Drawing</v>
      </c>
      <c r="I1443" s="3222" t="s">
        <v>23445</v>
      </c>
      <c r="J1443" s="3222"/>
    </row>
    <row r="1444" spans="1:10" ht="15.75" customHeight="1" thickBot="1">
      <c r="A1444" s="3222">
        <v>1437</v>
      </c>
      <c r="B1444" s="3222" t="s">
        <v>23442</v>
      </c>
      <c r="C1444" s="3223" t="s">
        <v>22612</v>
      </c>
      <c r="D1444" s="3222" t="s">
        <v>21195</v>
      </c>
      <c r="E1444" s="3222"/>
      <c r="F1444" s="3222" t="s">
        <v>22877</v>
      </c>
      <c r="G1444" s="3222" t="s">
        <v>23041</v>
      </c>
      <c r="H1444" s="3222" t="str">
        <f t="shared" si="22"/>
        <v>Drawing</v>
      </c>
      <c r="I1444" s="3222" t="s">
        <v>23443</v>
      </c>
      <c r="J1444" s="3222"/>
    </row>
    <row r="1445" spans="1:10" ht="15.75" customHeight="1" thickBot="1">
      <c r="A1445" s="3222">
        <v>1438</v>
      </c>
      <c r="B1445" s="3222" t="s">
        <v>23440</v>
      </c>
      <c r="C1445" s="3223" t="s">
        <v>22619</v>
      </c>
      <c r="D1445" s="3222" t="s">
        <v>21195</v>
      </c>
      <c r="E1445" s="3222"/>
      <c r="F1445" s="3222" t="s">
        <v>22877</v>
      </c>
      <c r="G1445" s="3222" t="s">
        <v>23041</v>
      </c>
      <c r="H1445" s="3222" t="str">
        <f t="shared" si="22"/>
        <v>Drawing</v>
      </c>
      <c r="I1445" s="3222" t="s">
        <v>23441</v>
      </c>
      <c r="J1445" s="3222"/>
    </row>
    <row r="1446" spans="1:10" ht="15.75" customHeight="1" thickBot="1">
      <c r="A1446" s="3222">
        <v>1439</v>
      </c>
      <c r="B1446" s="3222" t="s">
        <v>23438</v>
      </c>
      <c r="C1446" s="3223" t="s">
        <v>22613</v>
      </c>
      <c r="D1446" s="3222" t="s">
        <v>21195</v>
      </c>
      <c r="E1446" s="3222"/>
      <c r="F1446" s="3222" t="s">
        <v>22877</v>
      </c>
      <c r="G1446" s="3222"/>
      <c r="H1446" s="3222" t="str">
        <f t="shared" si="22"/>
        <v>Drawing</v>
      </c>
      <c r="I1446" s="3222" t="s">
        <v>23439</v>
      </c>
      <c r="J1446" s="3222"/>
    </row>
    <row r="1447" spans="1:10" ht="15.75" customHeight="1" thickBot="1">
      <c r="A1447" s="3222">
        <v>1440</v>
      </c>
      <c r="B1447" s="3222" t="s">
        <v>23436</v>
      </c>
      <c r="C1447" s="3223" t="s">
        <v>22631</v>
      </c>
      <c r="D1447" s="3222" t="s">
        <v>21195</v>
      </c>
      <c r="E1447" s="3222"/>
      <c r="F1447" s="3222" t="s">
        <v>22877</v>
      </c>
      <c r="G1447" s="3222"/>
      <c r="H1447" s="3222" t="str">
        <f t="shared" si="22"/>
        <v>Drawing</v>
      </c>
      <c r="I1447" s="3222" t="s">
        <v>23437</v>
      </c>
      <c r="J1447" s="3222"/>
    </row>
    <row r="1448" spans="1:10" ht="15.75" customHeight="1" thickBot="1">
      <c r="A1448" s="3222">
        <v>1441</v>
      </c>
      <c r="B1448" s="3222" t="s">
        <v>23434</v>
      </c>
      <c r="C1448" s="3223" t="s">
        <v>22613</v>
      </c>
      <c r="D1448" s="3222" t="s">
        <v>21195</v>
      </c>
      <c r="E1448" s="3222"/>
      <c r="F1448" s="3222" t="s">
        <v>22877</v>
      </c>
      <c r="G1448" s="3222"/>
      <c r="H1448" s="3222" t="str">
        <f t="shared" si="22"/>
        <v>Drawing</v>
      </c>
      <c r="I1448" s="3222" t="s">
        <v>23435</v>
      </c>
      <c r="J1448" s="3222"/>
    </row>
    <row r="1449" spans="1:10" ht="15.75" customHeight="1" thickBot="1">
      <c r="A1449" s="3222">
        <v>1442</v>
      </c>
      <c r="B1449" s="3222" t="s">
        <v>23432</v>
      </c>
      <c r="C1449" s="3223" t="s">
        <v>22613</v>
      </c>
      <c r="D1449" s="3222" t="s">
        <v>21195</v>
      </c>
      <c r="E1449" s="3222"/>
      <c r="F1449" s="3222" t="s">
        <v>22877</v>
      </c>
      <c r="G1449" s="3222"/>
      <c r="H1449" s="3222" t="str">
        <f t="shared" si="22"/>
        <v>Drawing</v>
      </c>
      <c r="I1449" s="3222" t="s">
        <v>23433</v>
      </c>
      <c r="J1449" s="3222"/>
    </row>
    <row r="1450" spans="1:10" ht="15.75" customHeight="1" thickBot="1">
      <c r="A1450" s="3222">
        <v>1443</v>
      </c>
      <c r="B1450" s="3222" t="s">
        <v>23430</v>
      </c>
      <c r="C1450" s="3223" t="s">
        <v>23000</v>
      </c>
      <c r="D1450" s="3222" t="s">
        <v>21195</v>
      </c>
      <c r="E1450" s="3222"/>
      <c r="F1450" s="3222" t="s">
        <v>22877</v>
      </c>
      <c r="G1450" s="3222" t="s">
        <v>23041</v>
      </c>
      <c r="H1450" s="3222" t="str">
        <f t="shared" si="22"/>
        <v>Drawing</v>
      </c>
      <c r="I1450" s="3222" t="s">
        <v>23431</v>
      </c>
      <c r="J1450" s="3222"/>
    </row>
    <row r="1451" spans="1:10" ht="15.75" customHeight="1" thickBot="1">
      <c r="A1451" s="3222">
        <v>1444</v>
      </c>
      <c r="B1451" s="3222" t="s">
        <v>23428</v>
      </c>
      <c r="C1451" s="3223" t="s">
        <v>22612</v>
      </c>
      <c r="D1451" s="3222" t="s">
        <v>21195</v>
      </c>
      <c r="E1451" s="3222"/>
      <c r="F1451" s="3222" t="s">
        <v>22877</v>
      </c>
      <c r="G1451" s="3222" t="s">
        <v>23041</v>
      </c>
      <c r="H1451" s="3222" t="str">
        <f t="shared" si="22"/>
        <v>Drawing</v>
      </c>
      <c r="I1451" s="3222" t="s">
        <v>23429</v>
      </c>
      <c r="J1451" s="3222"/>
    </row>
    <row r="1452" spans="1:10" ht="15.75" customHeight="1" thickBot="1">
      <c r="A1452" s="3222">
        <v>1445</v>
      </c>
      <c r="B1452" s="3222" t="s">
        <v>23426</v>
      </c>
      <c r="C1452" s="3223" t="s">
        <v>22612</v>
      </c>
      <c r="D1452" s="3222" t="s">
        <v>21195</v>
      </c>
      <c r="E1452" s="3222"/>
      <c r="F1452" s="3222" t="s">
        <v>22877</v>
      </c>
      <c r="G1452" s="3222" t="s">
        <v>22848</v>
      </c>
      <c r="H1452" s="3222" t="str">
        <f t="shared" si="22"/>
        <v>Drawing</v>
      </c>
      <c r="I1452" s="3222" t="s">
        <v>23427</v>
      </c>
      <c r="J1452" s="3222"/>
    </row>
    <row r="1453" spans="1:10" ht="15.75" customHeight="1" thickBot="1">
      <c r="A1453" s="3222">
        <v>1446</v>
      </c>
      <c r="B1453" s="3222" t="s">
        <v>23424</v>
      </c>
      <c r="C1453" s="3223" t="s">
        <v>22612</v>
      </c>
      <c r="D1453" s="3222" t="s">
        <v>21195</v>
      </c>
      <c r="E1453" s="3222"/>
      <c r="F1453" s="3222" t="s">
        <v>22877</v>
      </c>
      <c r="G1453" s="3222" t="s">
        <v>23041</v>
      </c>
      <c r="H1453" s="3222" t="str">
        <f t="shared" si="22"/>
        <v>Drawing</v>
      </c>
      <c r="I1453" s="3222" t="s">
        <v>23425</v>
      </c>
      <c r="J1453" s="3222"/>
    </row>
    <row r="1454" spans="1:10" ht="15.75" customHeight="1" thickBot="1">
      <c r="A1454" s="3222">
        <v>1447</v>
      </c>
      <c r="B1454" s="3222" t="s">
        <v>23422</v>
      </c>
      <c r="C1454" s="3223" t="s">
        <v>22874</v>
      </c>
      <c r="D1454" s="3222" t="s">
        <v>21195</v>
      </c>
      <c r="E1454" s="3222"/>
      <c r="F1454" s="3222" t="s">
        <v>22877</v>
      </c>
      <c r="G1454" s="3222" t="s">
        <v>22966</v>
      </c>
      <c r="H1454" s="3222" t="str">
        <f t="shared" si="22"/>
        <v>Drawing</v>
      </c>
      <c r="I1454" s="3222" t="s">
        <v>23423</v>
      </c>
      <c r="J1454" s="3222"/>
    </row>
    <row r="1455" spans="1:10" ht="15.75" customHeight="1" thickBot="1">
      <c r="A1455" s="3222">
        <v>1448</v>
      </c>
      <c r="B1455" s="3222" t="s">
        <v>23420</v>
      </c>
      <c r="C1455" s="3223" t="s">
        <v>22602</v>
      </c>
      <c r="D1455" s="3222" t="s">
        <v>21195</v>
      </c>
      <c r="E1455" s="3222"/>
      <c r="F1455" s="3222" t="s">
        <v>22877</v>
      </c>
      <c r="G1455" s="3222"/>
      <c r="H1455" s="3222" t="str">
        <f t="shared" si="22"/>
        <v>Drawing</v>
      </c>
      <c r="I1455" s="3222" t="s">
        <v>23421</v>
      </c>
      <c r="J1455" s="3222"/>
    </row>
    <row r="1456" spans="1:10" ht="15.75" customHeight="1" thickBot="1">
      <c r="A1456" s="3222">
        <v>1449</v>
      </c>
      <c r="B1456" s="3222" t="s">
        <v>23418</v>
      </c>
      <c r="C1456" s="3223" t="s">
        <v>22612</v>
      </c>
      <c r="D1456" s="3222" t="s">
        <v>21195</v>
      </c>
      <c r="E1456" s="3222"/>
      <c r="F1456" s="3222" t="s">
        <v>6255</v>
      </c>
      <c r="G1456" s="3222" t="s">
        <v>23041</v>
      </c>
      <c r="H1456" s="3222" t="str">
        <f t="shared" si="22"/>
        <v>Drawing</v>
      </c>
      <c r="I1456" s="3222" t="s">
        <v>23419</v>
      </c>
      <c r="J1456" s="3222"/>
    </row>
    <row r="1457" spans="1:10" ht="15.75" customHeight="1" thickBot="1">
      <c r="A1457" s="3222">
        <v>1450</v>
      </c>
      <c r="B1457" s="3222" t="s">
        <v>23416</v>
      </c>
      <c r="C1457" s="3223" t="s">
        <v>22612</v>
      </c>
      <c r="D1457" s="3222" t="s">
        <v>21195</v>
      </c>
      <c r="E1457" s="3222"/>
      <c r="F1457" s="3222" t="s">
        <v>22877</v>
      </c>
      <c r="G1457" s="3222"/>
      <c r="H1457" s="3222" t="str">
        <f t="shared" si="22"/>
        <v>Drawing</v>
      </c>
      <c r="I1457" s="3222" t="s">
        <v>23417</v>
      </c>
      <c r="J1457" s="3222"/>
    </row>
    <row r="1458" spans="1:10" ht="15.75" customHeight="1" thickBot="1">
      <c r="A1458" s="3222">
        <v>1451</v>
      </c>
      <c r="B1458" s="3222" t="s">
        <v>23414</v>
      </c>
      <c r="C1458" s="3223" t="s">
        <v>22612</v>
      </c>
      <c r="D1458" s="3222" t="s">
        <v>21195</v>
      </c>
      <c r="E1458" s="3222"/>
      <c r="F1458" s="3222" t="s">
        <v>22877</v>
      </c>
      <c r="G1458" s="3222"/>
      <c r="H1458" s="3222" t="str">
        <f t="shared" si="22"/>
        <v>Drawing</v>
      </c>
      <c r="I1458" s="3222" t="s">
        <v>23415</v>
      </c>
      <c r="J1458" s="3222"/>
    </row>
    <row r="1459" spans="1:10" ht="15.75" customHeight="1" thickBot="1">
      <c r="A1459" s="3222">
        <v>1452</v>
      </c>
      <c r="B1459" s="3222" t="s">
        <v>23412</v>
      </c>
      <c r="C1459" s="3223" t="s">
        <v>22613</v>
      </c>
      <c r="D1459" s="3222" t="s">
        <v>21195</v>
      </c>
      <c r="E1459" s="3222"/>
      <c r="F1459" s="3222" t="s">
        <v>22877</v>
      </c>
      <c r="G1459" s="3222" t="s">
        <v>23041</v>
      </c>
      <c r="H1459" s="3222" t="str">
        <f t="shared" si="22"/>
        <v>Drawing</v>
      </c>
      <c r="I1459" s="3222" t="s">
        <v>23413</v>
      </c>
      <c r="J1459" s="3222"/>
    </row>
    <row r="1460" spans="1:10" ht="15.75" customHeight="1" thickBot="1">
      <c r="A1460" s="3222">
        <v>1453</v>
      </c>
      <c r="B1460" s="3222" t="s">
        <v>23410</v>
      </c>
      <c r="C1460" s="3223" t="s">
        <v>22613</v>
      </c>
      <c r="D1460" s="3222" t="s">
        <v>21195</v>
      </c>
      <c r="E1460" s="3222"/>
      <c r="F1460" s="3222" t="s">
        <v>22877</v>
      </c>
      <c r="G1460" s="3222" t="s">
        <v>23041</v>
      </c>
      <c r="H1460" s="3222" t="str">
        <f t="shared" si="22"/>
        <v>Drawing</v>
      </c>
      <c r="I1460" s="3222" t="s">
        <v>23411</v>
      </c>
      <c r="J1460" s="3222"/>
    </row>
    <row r="1461" spans="1:10" ht="15.75" customHeight="1" thickBot="1">
      <c r="A1461" s="3222">
        <v>1454</v>
      </c>
      <c r="B1461" s="3222" t="s">
        <v>23408</v>
      </c>
      <c r="C1461" s="3223" t="s">
        <v>22613</v>
      </c>
      <c r="D1461" s="3222" t="s">
        <v>21195</v>
      </c>
      <c r="E1461" s="3222"/>
      <c r="F1461" s="3222" t="s">
        <v>22877</v>
      </c>
      <c r="G1461" s="3222" t="s">
        <v>23041</v>
      </c>
      <c r="H1461" s="3222" t="str">
        <f t="shared" si="22"/>
        <v>Drawing</v>
      </c>
      <c r="I1461" s="3222" t="s">
        <v>23409</v>
      </c>
      <c r="J1461" s="3222"/>
    </row>
    <row r="1462" spans="1:10" ht="15.75" customHeight="1" thickBot="1">
      <c r="A1462" s="3222">
        <v>1455</v>
      </c>
      <c r="B1462" s="3222" t="s">
        <v>23406</v>
      </c>
      <c r="C1462" s="3223" t="s">
        <v>22612</v>
      </c>
      <c r="D1462" s="3222" t="s">
        <v>21195</v>
      </c>
      <c r="E1462" s="3222"/>
      <c r="F1462" s="3222" t="s">
        <v>22877</v>
      </c>
      <c r="G1462" s="3222"/>
      <c r="H1462" s="3222" t="str">
        <f t="shared" si="22"/>
        <v>Drawing</v>
      </c>
      <c r="I1462" s="3222" t="s">
        <v>23407</v>
      </c>
      <c r="J1462" s="3222"/>
    </row>
    <row r="1463" spans="1:10" ht="15.75" customHeight="1" thickBot="1">
      <c r="A1463" s="3222">
        <v>1456</v>
      </c>
      <c r="B1463" s="3222" t="s">
        <v>23155</v>
      </c>
      <c r="C1463" s="3223" t="s">
        <v>22619</v>
      </c>
      <c r="D1463" s="3222" t="s">
        <v>21195</v>
      </c>
      <c r="E1463" s="3222"/>
      <c r="F1463" s="3222" t="s">
        <v>22877</v>
      </c>
      <c r="G1463" s="3222" t="s">
        <v>22848</v>
      </c>
      <c r="H1463" s="3222" t="str">
        <f t="shared" si="22"/>
        <v>Drawing</v>
      </c>
      <c r="I1463" s="3222" t="s">
        <v>23405</v>
      </c>
      <c r="J1463" s="3222"/>
    </row>
    <row r="1464" spans="1:10" ht="15.75" customHeight="1" thickBot="1">
      <c r="A1464" s="3222">
        <v>1457</v>
      </c>
      <c r="B1464" s="3222" t="s">
        <v>23137</v>
      </c>
      <c r="C1464" s="3223" t="s">
        <v>22612</v>
      </c>
      <c r="D1464" s="3222" t="s">
        <v>21195</v>
      </c>
      <c r="E1464" s="3222"/>
      <c r="F1464" s="3222" t="s">
        <v>22877</v>
      </c>
      <c r="G1464" s="3222" t="s">
        <v>22848</v>
      </c>
      <c r="H1464" s="3222" t="str">
        <f t="shared" si="22"/>
        <v>Drawing</v>
      </c>
      <c r="I1464" s="3222" t="s">
        <v>23404</v>
      </c>
      <c r="J1464" s="3222"/>
    </row>
    <row r="1465" spans="1:10" ht="15.75" customHeight="1" thickBot="1">
      <c r="A1465" s="3222">
        <v>1458</v>
      </c>
      <c r="B1465" s="3222" t="s">
        <v>23133</v>
      </c>
      <c r="C1465" s="3223" t="s">
        <v>22612</v>
      </c>
      <c r="D1465" s="3222" t="s">
        <v>21195</v>
      </c>
      <c r="E1465" s="3222"/>
      <c r="F1465" s="3222" t="s">
        <v>22877</v>
      </c>
      <c r="G1465" s="3222" t="s">
        <v>22848</v>
      </c>
      <c r="H1465" s="3222" t="str">
        <f t="shared" si="22"/>
        <v>Drawing</v>
      </c>
      <c r="I1465" s="3222" t="s">
        <v>23403</v>
      </c>
      <c r="J1465" s="3222"/>
    </row>
    <row r="1466" spans="1:10" ht="15.75" customHeight="1" thickBot="1">
      <c r="A1466" s="3222">
        <v>1459</v>
      </c>
      <c r="B1466" s="3222" t="s">
        <v>23401</v>
      </c>
      <c r="C1466" s="3223" t="s">
        <v>22612</v>
      </c>
      <c r="D1466" s="3222" t="s">
        <v>21195</v>
      </c>
      <c r="E1466" s="3222"/>
      <c r="F1466" s="3222" t="s">
        <v>22877</v>
      </c>
      <c r="G1466" s="3222" t="s">
        <v>22848</v>
      </c>
      <c r="H1466" s="3222" t="str">
        <f t="shared" si="22"/>
        <v>Drawing</v>
      </c>
      <c r="I1466" s="3222" t="s">
        <v>23402</v>
      </c>
      <c r="J1466" s="3222"/>
    </row>
    <row r="1467" spans="1:10" ht="15.75" customHeight="1" thickBot="1">
      <c r="A1467" s="3222">
        <v>1460</v>
      </c>
      <c r="B1467" s="3222" t="s">
        <v>23399</v>
      </c>
      <c r="C1467" s="3223" t="s">
        <v>22612</v>
      </c>
      <c r="D1467" s="3222" t="s">
        <v>21195</v>
      </c>
      <c r="E1467" s="3222"/>
      <c r="F1467" s="3222" t="s">
        <v>22877</v>
      </c>
      <c r="G1467" s="3222" t="s">
        <v>22966</v>
      </c>
      <c r="H1467" s="3222" t="str">
        <f t="shared" si="22"/>
        <v>Drawing</v>
      </c>
      <c r="I1467" s="3222" t="s">
        <v>23400</v>
      </c>
      <c r="J1467" s="3222"/>
    </row>
    <row r="1468" spans="1:10" ht="15.75" customHeight="1" thickBot="1">
      <c r="A1468" s="3222">
        <v>1461</v>
      </c>
      <c r="B1468" s="3222" t="s">
        <v>23397</v>
      </c>
      <c r="C1468" s="3223" t="s">
        <v>22612</v>
      </c>
      <c r="D1468" s="3222" t="s">
        <v>21195</v>
      </c>
      <c r="E1468" s="3222"/>
      <c r="F1468" s="3222" t="s">
        <v>22877</v>
      </c>
      <c r="G1468" s="3222" t="s">
        <v>22966</v>
      </c>
      <c r="H1468" s="3222" t="str">
        <f t="shared" si="22"/>
        <v>Drawing</v>
      </c>
      <c r="I1468" s="3222" t="s">
        <v>23398</v>
      </c>
      <c r="J1468" s="3222"/>
    </row>
    <row r="1469" spans="1:10" ht="15.75" customHeight="1" thickBot="1">
      <c r="A1469" s="3222">
        <v>1462</v>
      </c>
      <c r="B1469" s="3222" t="s">
        <v>23395</v>
      </c>
      <c r="C1469" s="3223" t="s">
        <v>22602</v>
      </c>
      <c r="D1469" s="3222" t="s">
        <v>21195</v>
      </c>
      <c r="E1469" s="3222"/>
      <c r="F1469" s="3222" t="s">
        <v>22877</v>
      </c>
      <c r="G1469" s="3222" t="s">
        <v>22848</v>
      </c>
      <c r="H1469" s="3222" t="str">
        <f t="shared" si="22"/>
        <v>Drawing</v>
      </c>
      <c r="I1469" s="3222" t="s">
        <v>23396</v>
      </c>
      <c r="J1469" s="3222"/>
    </row>
    <row r="1470" spans="1:10" ht="15.75" customHeight="1" thickBot="1">
      <c r="A1470" s="3222">
        <v>1463</v>
      </c>
      <c r="B1470" s="3222" t="s">
        <v>23393</v>
      </c>
      <c r="C1470" s="3223" t="s">
        <v>22602</v>
      </c>
      <c r="D1470" s="3222" t="s">
        <v>21195</v>
      </c>
      <c r="E1470" s="3222"/>
      <c r="F1470" s="3222" t="s">
        <v>22877</v>
      </c>
      <c r="G1470" s="3222" t="s">
        <v>22848</v>
      </c>
      <c r="H1470" s="3222" t="str">
        <f t="shared" si="22"/>
        <v>Drawing</v>
      </c>
      <c r="I1470" s="3222" t="s">
        <v>23394</v>
      </c>
      <c r="J1470" s="3222"/>
    </row>
    <row r="1471" spans="1:10" ht="15.75" customHeight="1" thickBot="1">
      <c r="A1471" s="3222">
        <v>1464</v>
      </c>
      <c r="B1471" s="3222" t="s">
        <v>23391</v>
      </c>
      <c r="C1471" s="3223" t="s">
        <v>22613</v>
      </c>
      <c r="D1471" s="3222" t="s">
        <v>21195</v>
      </c>
      <c r="E1471" s="3222"/>
      <c r="F1471" s="3222" t="s">
        <v>22877</v>
      </c>
      <c r="G1471" s="3222" t="s">
        <v>22966</v>
      </c>
      <c r="H1471" s="3222" t="str">
        <f t="shared" si="22"/>
        <v>Drawing</v>
      </c>
      <c r="I1471" s="3222" t="s">
        <v>23392</v>
      </c>
      <c r="J1471" s="3222"/>
    </row>
    <row r="1472" spans="1:10" ht="15.75" customHeight="1" thickBot="1">
      <c r="A1472" s="3222">
        <v>1465</v>
      </c>
      <c r="B1472" s="3222" t="s">
        <v>23389</v>
      </c>
      <c r="C1472" s="3223" t="s">
        <v>22602</v>
      </c>
      <c r="D1472" s="3222" t="s">
        <v>21195</v>
      </c>
      <c r="E1472" s="3222"/>
      <c r="F1472" s="3222" t="s">
        <v>22877</v>
      </c>
      <c r="G1472" s="3222" t="s">
        <v>23052</v>
      </c>
      <c r="H1472" s="3222" t="str">
        <f t="shared" si="22"/>
        <v>Drawing</v>
      </c>
      <c r="I1472" s="3222" t="s">
        <v>23390</v>
      </c>
      <c r="J1472" s="3222"/>
    </row>
    <row r="1473" spans="1:10" ht="15.75" customHeight="1" thickBot="1">
      <c r="A1473" s="3222">
        <v>1466</v>
      </c>
      <c r="B1473" s="3222" t="s">
        <v>23387</v>
      </c>
      <c r="C1473" s="3223" t="s">
        <v>22602</v>
      </c>
      <c r="D1473" s="3222" t="s">
        <v>21195</v>
      </c>
      <c r="E1473" s="3222"/>
      <c r="F1473" s="3222" t="s">
        <v>22877</v>
      </c>
      <c r="G1473" s="3222" t="s">
        <v>23052</v>
      </c>
      <c r="H1473" s="3222" t="str">
        <f t="shared" si="22"/>
        <v>Drawing</v>
      </c>
      <c r="I1473" s="3222" t="s">
        <v>23388</v>
      </c>
      <c r="J1473" s="3222"/>
    </row>
    <row r="1474" spans="1:10" ht="15.75" customHeight="1" thickBot="1">
      <c r="A1474" s="3222">
        <v>1467</v>
      </c>
      <c r="B1474" s="3222" t="s">
        <v>23385</v>
      </c>
      <c r="C1474" s="3223" t="s">
        <v>22619</v>
      </c>
      <c r="D1474" s="3222" t="s">
        <v>21195</v>
      </c>
      <c r="E1474" s="3222"/>
      <c r="F1474" s="3222" t="s">
        <v>22877</v>
      </c>
      <c r="G1474" s="3222" t="s">
        <v>22848</v>
      </c>
      <c r="H1474" s="3222" t="str">
        <f t="shared" si="22"/>
        <v>Drawing</v>
      </c>
      <c r="I1474" s="3222" t="s">
        <v>23386</v>
      </c>
      <c r="J1474" s="3222"/>
    </row>
    <row r="1475" spans="1:10" ht="15.75" customHeight="1" thickBot="1">
      <c r="A1475" s="3222">
        <v>1468</v>
      </c>
      <c r="B1475" s="3222" t="s">
        <v>23383</v>
      </c>
      <c r="C1475" s="3223" t="s">
        <v>23317</v>
      </c>
      <c r="D1475" s="3222" t="s">
        <v>21195</v>
      </c>
      <c r="E1475" s="3222"/>
      <c r="F1475" s="3222" t="s">
        <v>22877</v>
      </c>
      <c r="G1475" s="3222" t="s">
        <v>22848</v>
      </c>
      <c r="H1475" s="3222" t="str">
        <f t="shared" si="22"/>
        <v>Drawing</v>
      </c>
      <c r="I1475" s="3222" t="s">
        <v>23384</v>
      </c>
      <c r="J1475" s="3222"/>
    </row>
    <row r="1476" spans="1:10" ht="15.75" customHeight="1" thickBot="1">
      <c r="A1476" s="3222">
        <v>1469</v>
      </c>
      <c r="B1476" s="3222" t="s">
        <v>23381</v>
      </c>
      <c r="C1476" s="3223" t="s">
        <v>22619</v>
      </c>
      <c r="D1476" s="3222" t="s">
        <v>21195</v>
      </c>
      <c r="E1476" s="3222"/>
      <c r="F1476" s="3222" t="s">
        <v>22877</v>
      </c>
      <c r="G1476" s="3222"/>
      <c r="H1476" s="3222" t="str">
        <f t="shared" si="22"/>
        <v>Drawing</v>
      </c>
      <c r="I1476" s="3222" t="s">
        <v>23382</v>
      </c>
      <c r="J1476" s="3222"/>
    </row>
    <row r="1477" spans="1:10" ht="15.75" customHeight="1" thickBot="1">
      <c r="A1477" s="3222">
        <v>1470</v>
      </c>
      <c r="B1477" s="3222" t="s">
        <v>23379</v>
      </c>
      <c r="C1477" s="3223" t="s">
        <v>22612</v>
      </c>
      <c r="D1477" s="3222" t="s">
        <v>21195</v>
      </c>
      <c r="E1477" s="3222"/>
      <c r="F1477" s="3222" t="s">
        <v>22877</v>
      </c>
      <c r="G1477" s="3222"/>
      <c r="H1477" s="3222" t="str">
        <f t="shared" si="22"/>
        <v>Drawing</v>
      </c>
      <c r="I1477" s="3222" t="s">
        <v>23380</v>
      </c>
      <c r="J1477" s="3222"/>
    </row>
    <row r="1478" spans="1:10" ht="15.75" customHeight="1" thickBot="1">
      <c r="A1478" s="3222">
        <v>1471</v>
      </c>
      <c r="B1478" s="3222" t="s">
        <v>23033</v>
      </c>
      <c r="C1478" s="3223" t="s">
        <v>22612</v>
      </c>
      <c r="D1478" s="3222" t="s">
        <v>21195</v>
      </c>
      <c r="E1478" s="3222"/>
      <c r="F1478" s="3222" t="s">
        <v>22877</v>
      </c>
      <c r="G1478" s="3222" t="s">
        <v>22848</v>
      </c>
      <c r="H1478" s="3222" t="str">
        <f t="shared" si="22"/>
        <v>Drawing</v>
      </c>
      <c r="I1478" s="3222" t="s">
        <v>23378</v>
      </c>
      <c r="J1478" s="3222"/>
    </row>
    <row r="1479" spans="1:10" ht="15.75" customHeight="1" thickBot="1">
      <c r="A1479" s="3222">
        <v>1472</v>
      </c>
      <c r="B1479" s="3222" t="s">
        <v>23031</v>
      </c>
      <c r="C1479" s="3223" t="s">
        <v>22613</v>
      </c>
      <c r="D1479" s="3222" t="s">
        <v>21195</v>
      </c>
      <c r="E1479" s="3222"/>
      <c r="F1479" s="3222" t="s">
        <v>22877</v>
      </c>
      <c r="G1479" s="3222" t="s">
        <v>22848</v>
      </c>
      <c r="H1479" s="3222" t="str">
        <f t="shared" si="22"/>
        <v>Drawing</v>
      </c>
      <c r="I1479" s="3222" t="s">
        <v>23377</v>
      </c>
      <c r="J1479" s="3222"/>
    </row>
    <row r="1480" spans="1:10" ht="15.75" customHeight="1" thickBot="1">
      <c r="A1480" s="3222">
        <v>1473</v>
      </c>
      <c r="B1480" s="3222" t="s">
        <v>23375</v>
      </c>
      <c r="C1480" s="3223" t="s">
        <v>22602</v>
      </c>
      <c r="D1480" s="3222" t="s">
        <v>21195</v>
      </c>
      <c r="E1480" s="3222"/>
      <c r="F1480" s="3222" t="s">
        <v>22877</v>
      </c>
      <c r="G1480" s="3222" t="s">
        <v>22848</v>
      </c>
      <c r="H1480" s="3222" t="str">
        <f t="shared" ref="H1480:H1543" si="23">HYPERLINK("\\CAD-PC\1Data\3.Documentation\Isometric DWG MHI\" &amp; I1480 &amp; ".pdf", "Drawing")</f>
        <v>Drawing</v>
      </c>
      <c r="I1480" s="3222" t="s">
        <v>23376</v>
      </c>
      <c r="J1480" s="3222"/>
    </row>
    <row r="1481" spans="1:10" ht="15.75" customHeight="1" thickBot="1">
      <c r="A1481" s="3222">
        <v>1474</v>
      </c>
      <c r="B1481" s="3222" t="s">
        <v>23373</v>
      </c>
      <c r="C1481" s="3223" t="s">
        <v>22619</v>
      </c>
      <c r="D1481" s="3222" t="s">
        <v>21195</v>
      </c>
      <c r="E1481" s="3222"/>
      <c r="F1481" s="3222" t="s">
        <v>22877</v>
      </c>
      <c r="G1481" s="3222" t="s">
        <v>22848</v>
      </c>
      <c r="H1481" s="3222" t="str">
        <f t="shared" si="23"/>
        <v>Drawing</v>
      </c>
      <c r="I1481" s="3222" t="s">
        <v>23374</v>
      </c>
      <c r="J1481" s="3222"/>
    </row>
    <row r="1482" spans="1:10" ht="15.75" customHeight="1" thickBot="1">
      <c r="A1482" s="3222">
        <v>1475</v>
      </c>
      <c r="B1482" s="3222" t="s">
        <v>23371</v>
      </c>
      <c r="C1482" s="3223" t="s">
        <v>22613</v>
      </c>
      <c r="D1482" s="3222" t="s">
        <v>21195</v>
      </c>
      <c r="E1482" s="3222"/>
      <c r="F1482" s="3222" t="s">
        <v>22877</v>
      </c>
      <c r="G1482" s="3222" t="s">
        <v>22848</v>
      </c>
      <c r="H1482" s="3222" t="str">
        <f t="shared" si="23"/>
        <v>Drawing</v>
      </c>
      <c r="I1482" s="3222" t="s">
        <v>23372</v>
      </c>
      <c r="J1482" s="3222"/>
    </row>
    <row r="1483" spans="1:10" ht="15.75" customHeight="1" thickBot="1">
      <c r="A1483" s="3222">
        <v>1476</v>
      </c>
      <c r="B1483" s="3222" t="s">
        <v>23369</v>
      </c>
      <c r="C1483" s="3223" t="s">
        <v>22619</v>
      </c>
      <c r="D1483" s="3222" t="s">
        <v>21195</v>
      </c>
      <c r="E1483" s="3222"/>
      <c r="F1483" s="3222" t="s">
        <v>22877</v>
      </c>
      <c r="G1483" s="3222" t="s">
        <v>22848</v>
      </c>
      <c r="H1483" s="3222" t="str">
        <f t="shared" si="23"/>
        <v>Drawing</v>
      </c>
      <c r="I1483" s="3222" t="s">
        <v>23370</v>
      </c>
      <c r="J1483" s="3222"/>
    </row>
    <row r="1484" spans="1:10" ht="15.75" customHeight="1" thickBot="1">
      <c r="A1484" s="3222">
        <v>1477</v>
      </c>
      <c r="B1484" s="3222" t="s">
        <v>23367</v>
      </c>
      <c r="C1484" s="3223" t="s">
        <v>22602</v>
      </c>
      <c r="D1484" s="3222" t="s">
        <v>21195</v>
      </c>
      <c r="E1484" s="3222"/>
      <c r="F1484" s="3222" t="s">
        <v>22877</v>
      </c>
      <c r="G1484" s="3222" t="s">
        <v>22848</v>
      </c>
      <c r="H1484" s="3222" t="str">
        <f t="shared" si="23"/>
        <v>Drawing</v>
      </c>
      <c r="I1484" s="3222" t="s">
        <v>23368</v>
      </c>
      <c r="J1484" s="3222"/>
    </row>
    <row r="1485" spans="1:10" ht="15.75" customHeight="1" thickBot="1">
      <c r="A1485" s="3222">
        <v>1478</v>
      </c>
      <c r="B1485" s="3222" t="s">
        <v>23365</v>
      </c>
      <c r="C1485" s="3223" t="s">
        <v>22606</v>
      </c>
      <c r="D1485" s="3222" t="s">
        <v>21195</v>
      </c>
      <c r="E1485" s="3222"/>
      <c r="F1485" s="3222" t="s">
        <v>6255</v>
      </c>
      <c r="G1485" s="3222" t="s">
        <v>22966</v>
      </c>
      <c r="H1485" s="3222" t="str">
        <f t="shared" si="23"/>
        <v>Drawing</v>
      </c>
      <c r="I1485" s="3222" t="s">
        <v>23366</v>
      </c>
      <c r="J1485" s="3222"/>
    </row>
    <row r="1486" spans="1:10" ht="15.75" customHeight="1" thickBot="1">
      <c r="A1486" s="3222">
        <v>1479</v>
      </c>
      <c r="B1486" s="3222" t="s">
        <v>23363</v>
      </c>
      <c r="C1486" s="3223" t="s">
        <v>22613</v>
      </c>
      <c r="D1486" s="3222" t="s">
        <v>21195</v>
      </c>
      <c r="E1486" s="3222"/>
      <c r="F1486" s="3222" t="s">
        <v>22877</v>
      </c>
      <c r="G1486" s="3222" t="s">
        <v>22966</v>
      </c>
      <c r="H1486" s="3222" t="str">
        <f t="shared" si="23"/>
        <v>Drawing</v>
      </c>
      <c r="I1486" s="3222" t="s">
        <v>23364</v>
      </c>
      <c r="J1486" s="3222"/>
    </row>
    <row r="1487" spans="1:10" ht="15.75" customHeight="1" thickBot="1">
      <c r="A1487" s="3222">
        <v>1480</v>
      </c>
      <c r="B1487" s="3222" t="s">
        <v>23361</v>
      </c>
      <c r="C1487" s="3223" t="s">
        <v>22613</v>
      </c>
      <c r="D1487" s="3222" t="s">
        <v>21195</v>
      </c>
      <c r="E1487" s="3222"/>
      <c r="F1487" s="3222" t="s">
        <v>22877</v>
      </c>
      <c r="G1487" s="3222"/>
      <c r="H1487" s="3222" t="str">
        <f t="shared" si="23"/>
        <v>Drawing</v>
      </c>
      <c r="I1487" s="3222" t="s">
        <v>23362</v>
      </c>
      <c r="J1487" s="3222"/>
    </row>
    <row r="1488" spans="1:10" ht="15.75" customHeight="1" thickBot="1">
      <c r="A1488" s="3222">
        <v>1481</v>
      </c>
      <c r="B1488" s="3222" t="s">
        <v>23359</v>
      </c>
      <c r="C1488" s="3223" t="s">
        <v>22619</v>
      </c>
      <c r="D1488" s="3222" t="s">
        <v>21195</v>
      </c>
      <c r="E1488" s="3222"/>
      <c r="F1488" s="3222" t="s">
        <v>22877</v>
      </c>
      <c r="G1488" s="3222" t="s">
        <v>22848</v>
      </c>
      <c r="H1488" s="3222" t="str">
        <f t="shared" si="23"/>
        <v>Drawing</v>
      </c>
      <c r="I1488" s="3222" t="s">
        <v>23360</v>
      </c>
      <c r="J1488" s="3222"/>
    </row>
    <row r="1489" spans="1:10" ht="15.75" customHeight="1" thickBot="1">
      <c r="A1489" s="3222">
        <v>1482</v>
      </c>
      <c r="B1489" s="3222" t="s">
        <v>23357</v>
      </c>
      <c r="C1489" s="3223" t="s">
        <v>23000</v>
      </c>
      <c r="D1489" s="3222" t="s">
        <v>21195</v>
      </c>
      <c r="E1489" s="3222"/>
      <c r="F1489" s="3222" t="s">
        <v>22877</v>
      </c>
      <c r="G1489" s="3222" t="s">
        <v>22848</v>
      </c>
      <c r="H1489" s="3222" t="str">
        <f t="shared" si="23"/>
        <v>Drawing</v>
      </c>
      <c r="I1489" s="3222" t="s">
        <v>23358</v>
      </c>
      <c r="J1489" s="3222"/>
    </row>
    <row r="1490" spans="1:10" ht="15.75" customHeight="1" thickBot="1">
      <c r="A1490" s="3222">
        <v>1483</v>
      </c>
      <c r="B1490" s="3222" t="s">
        <v>23355</v>
      </c>
      <c r="C1490" s="3223" t="s">
        <v>23000</v>
      </c>
      <c r="D1490" s="3222" t="s">
        <v>21195</v>
      </c>
      <c r="E1490" s="3222"/>
      <c r="F1490" s="3222" t="s">
        <v>22877</v>
      </c>
      <c r="G1490" s="3222" t="s">
        <v>22848</v>
      </c>
      <c r="H1490" s="3222" t="str">
        <f t="shared" si="23"/>
        <v>Drawing</v>
      </c>
      <c r="I1490" s="3222" t="s">
        <v>23356</v>
      </c>
      <c r="J1490" s="3222"/>
    </row>
    <row r="1491" spans="1:10" ht="15.75" customHeight="1" thickBot="1">
      <c r="A1491" s="3222">
        <v>1484</v>
      </c>
      <c r="B1491" s="3222" t="s">
        <v>23115</v>
      </c>
      <c r="C1491" s="3223" t="s">
        <v>23000</v>
      </c>
      <c r="D1491" s="3222" t="s">
        <v>21195</v>
      </c>
      <c r="E1491" s="3222"/>
      <c r="F1491" s="3222" t="s">
        <v>22877</v>
      </c>
      <c r="G1491" s="3222" t="s">
        <v>22848</v>
      </c>
      <c r="H1491" s="3222" t="str">
        <f t="shared" si="23"/>
        <v>Drawing</v>
      </c>
      <c r="I1491" s="3222" t="s">
        <v>23354</v>
      </c>
      <c r="J1491" s="3222"/>
    </row>
    <row r="1492" spans="1:10" ht="15.75" customHeight="1" thickBot="1">
      <c r="A1492" s="3222">
        <v>1485</v>
      </c>
      <c r="B1492" s="3222" t="s">
        <v>23352</v>
      </c>
      <c r="C1492" s="3223" t="s">
        <v>23000</v>
      </c>
      <c r="D1492" s="3222" t="s">
        <v>21195</v>
      </c>
      <c r="E1492" s="3222"/>
      <c r="F1492" s="3222" t="s">
        <v>6255</v>
      </c>
      <c r="G1492" s="3222"/>
      <c r="H1492" s="3222" t="str">
        <f t="shared" si="23"/>
        <v>Drawing</v>
      </c>
      <c r="I1492" s="3222" t="s">
        <v>23353</v>
      </c>
      <c r="J1492" s="3222"/>
    </row>
    <row r="1493" spans="1:10" ht="15.75" customHeight="1" thickBot="1">
      <c r="A1493" s="3222">
        <v>1486</v>
      </c>
      <c r="B1493" s="3222" t="s">
        <v>23350</v>
      </c>
      <c r="C1493" s="3223" t="s">
        <v>22612</v>
      </c>
      <c r="D1493" s="3222" t="s">
        <v>21195</v>
      </c>
      <c r="E1493" s="3222"/>
      <c r="F1493" s="3222" t="s">
        <v>6255</v>
      </c>
      <c r="G1493" s="3222"/>
      <c r="H1493" s="3222" t="str">
        <f t="shared" si="23"/>
        <v>Drawing</v>
      </c>
      <c r="I1493" s="3222" t="s">
        <v>23351</v>
      </c>
      <c r="J1493" s="3222"/>
    </row>
    <row r="1494" spans="1:10" ht="15.75" customHeight="1" thickBot="1">
      <c r="A1494" s="3222">
        <v>1487</v>
      </c>
      <c r="B1494" s="3222" t="s">
        <v>23348</v>
      </c>
      <c r="C1494" s="3223" t="s">
        <v>22619</v>
      </c>
      <c r="D1494" s="3222" t="s">
        <v>21195</v>
      </c>
      <c r="E1494" s="3222"/>
      <c r="F1494" s="3222" t="s">
        <v>6255</v>
      </c>
      <c r="G1494" s="3222"/>
      <c r="H1494" s="3222" t="str">
        <f t="shared" si="23"/>
        <v>Drawing</v>
      </c>
      <c r="I1494" s="3222" t="s">
        <v>23349</v>
      </c>
      <c r="J1494" s="3222"/>
    </row>
    <row r="1495" spans="1:10" ht="15.75" customHeight="1" thickBot="1">
      <c r="A1495" s="3222">
        <v>1488</v>
      </c>
      <c r="B1495" s="3222" t="s">
        <v>23346</v>
      </c>
      <c r="C1495" s="3223" t="s">
        <v>23000</v>
      </c>
      <c r="D1495" s="3222" t="s">
        <v>21195</v>
      </c>
      <c r="E1495" s="3222"/>
      <c r="F1495" s="3222" t="s">
        <v>22877</v>
      </c>
      <c r="G1495" s="3222"/>
      <c r="H1495" s="3222" t="str">
        <f t="shared" si="23"/>
        <v>Drawing</v>
      </c>
      <c r="I1495" s="3222" t="s">
        <v>23347</v>
      </c>
      <c r="J1495" s="3222"/>
    </row>
    <row r="1496" spans="1:10" ht="15.75" customHeight="1" thickBot="1">
      <c r="A1496" s="3222">
        <v>1489</v>
      </c>
      <c r="B1496" s="3222" t="s">
        <v>23344</v>
      </c>
      <c r="C1496" s="3223" t="s">
        <v>22613</v>
      </c>
      <c r="D1496" s="3222" t="s">
        <v>21195</v>
      </c>
      <c r="E1496" s="3222"/>
      <c r="F1496" s="3222" t="s">
        <v>22877</v>
      </c>
      <c r="G1496" s="3222"/>
      <c r="H1496" s="3222" t="str">
        <f t="shared" si="23"/>
        <v>Drawing</v>
      </c>
      <c r="I1496" s="3222" t="s">
        <v>23345</v>
      </c>
      <c r="J1496" s="3222"/>
    </row>
    <row r="1497" spans="1:10" ht="15.75" customHeight="1" thickBot="1">
      <c r="A1497" s="3222">
        <v>1490</v>
      </c>
      <c r="B1497" s="3222" t="s">
        <v>23342</v>
      </c>
      <c r="C1497" s="3223" t="s">
        <v>22602</v>
      </c>
      <c r="D1497" s="3222" t="s">
        <v>21195</v>
      </c>
      <c r="E1497" s="3222"/>
      <c r="F1497" s="3222" t="s">
        <v>22877</v>
      </c>
      <c r="G1497" s="3222" t="s">
        <v>22848</v>
      </c>
      <c r="H1497" s="3222" t="str">
        <f t="shared" si="23"/>
        <v>Drawing</v>
      </c>
      <c r="I1497" s="3222" t="s">
        <v>23343</v>
      </c>
      <c r="J1497" s="3222"/>
    </row>
    <row r="1498" spans="1:10" ht="15.75" customHeight="1" thickBot="1">
      <c r="A1498" s="3222">
        <v>1491</v>
      </c>
      <c r="B1498" s="3222" t="s">
        <v>23340</v>
      </c>
      <c r="C1498" s="3223" t="s">
        <v>22612</v>
      </c>
      <c r="D1498" s="3222" t="s">
        <v>21195</v>
      </c>
      <c r="E1498" s="3222"/>
      <c r="F1498" s="3222" t="s">
        <v>22877</v>
      </c>
      <c r="G1498" s="3222" t="s">
        <v>22848</v>
      </c>
      <c r="H1498" s="3222" t="str">
        <f t="shared" si="23"/>
        <v>Drawing</v>
      </c>
      <c r="I1498" s="3222" t="s">
        <v>23341</v>
      </c>
      <c r="J1498" s="3222"/>
    </row>
    <row r="1499" spans="1:10" ht="15.75" customHeight="1" thickBot="1">
      <c r="A1499" s="3222">
        <v>1492</v>
      </c>
      <c r="B1499" s="3222" t="s">
        <v>23338</v>
      </c>
      <c r="C1499" s="3223" t="s">
        <v>22613</v>
      </c>
      <c r="D1499" s="3222" t="s">
        <v>21195</v>
      </c>
      <c r="E1499" s="3222"/>
      <c r="F1499" s="3222" t="s">
        <v>22877</v>
      </c>
      <c r="G1499" s="3222" t="s">
        <v>22848</v>
      </c>
      <c r="H1499" s="3222" t="str">
        <f t="shared" si="23"/>
        <v>Drawing</v>
      </c>
      <c r="I1499" s="3222" t="s">
        <v>23339</v>
      </c>
      <c r="J1499" s="3222"/>
    </row>
    <row r="1500" spans="1:10" ht="15.75" customHeight="1" thickBot="1">
      <c r="A1500" s="3222">
        <v>1493</v>
      </c>
      <c r="B1500" s="3222" t="s">
        <v>23336</v>
      </c>
      <c r="C1500" s="3223" t="s">
        <v>22995</v>
      </c>
      <c r="D1500" s="3222" t="s">
        <v>21195</v>
      </c>
      <c r="E1500" s="3222"/>
      <c r="F1500" s="3222" t="s">
        <v>22877</v>
      </c>
      <c r="G1500" s="3222" t="s">
        <v>22848</v>
      </c>
      <c r="H1500" s="3222" t="str">
        <f t="shared" si="23"/>
        <v>Drawing</v>
      </c>
      <c r="I1500" s="3222" t="s">
        <v>23337</v>
      </c>
      <c r="J1500" s="3222"/>
    </row>
    <row r="1501" spans="1:10" ht="15.75" customHeight="1" thickBot="1">
      <c r="A1501" s="3222">
        <v>1494</v>
      </c>
      <c r="B1501" s="3222" t="s">
        <v>23334</v>
      </c>
      <c r="C1501" s="3223" t="s">
        <v>22631</v>
      </c>
      <c r="D1501" s="3222" t="s">
        <v>21195</v>
      </c>
      <c r="E1501" s="3222"/>
      <c r="F1501" s="3222" t="s">
        <v>22877</v>
      </c>
      <c r="G1501" s="3222"/>
      <c r="H1501" s="3222" t="str">
        <f t="shared" si="23"/>
        <v>Drawing</v>
      </c>
      <c r="I1501" s="3222" t="s">
        <v>23335</v>
      </c>
      <c r="J1501" s="3222"/>
    </row>
    <row r="1502" spans="1:10" ht="15.75" customHeight="1" thickBot="1">
      <c r="A1502" s="3222">
        <v>1495</v>
      </c>
      <c r="B1502" s="3222" t="s">
        <v>23332</v>
      </c>
      <c r="C1502" s="3223" t="s">
        <v>22612</v>
      </c>
      <c r="D1502" s="3222" t="s">
        <v>21195</v>
      </c>
      <c r="E1502" s="3222"/>
      <c r="F1502" s="3222" t="s">
        <v>22877</v>
      </c>
      <c r="G1502" s="3222"/>
      <c r="H1502" s="3222" t="str">
        <f t="shared" si="23"/>
        <v>Drawing</v>
      </c>
      <c r="I1502" s="3222" t="s">
        <v>23333</v>
      </c>
      <c r="J1502" s="3222"/>
    </row>
    <row r="1503" spans="1:10" ht="15.75" customHeight="1" thickBot="1">
      <c r="A1503" s="3222">
        <v>1496</v>
      </c>
      <c r="B1503" s="3222" t="s">
        <v>23330</v>
      </c>
      <c r="C1503" s="3223" t="s">
        <v>22631</v>
      </c>
      <c r="D1503" s="3222" t="s">
        <v>21195</v>
      </c>
      <c r="E1503" s="3222"/>
      <c r="F1503" s="3222" t="s">
        <v>6255</v>
      </c>
      <c r="G1503" s="3222"/>
      <c r="H1503" s="3222" t="str">
        <f t="shared" si="23"/>
        <v>Drawing</v>
      </c>
      <c r="I1503" s="3222" t="s">
        <v>23331</v>
      </c>
      <c r="J1503" s="3222"/>
    </row>
    <row r="1504" spans="1:10" ht="15.75" customHeight="1" thickBot="1">
      <c r="A1504" s="3222">
        <v>1497</v>
      </c>
      <c r="B1504" s="3222" t="s">
        <v>23328</v>
      </c>
      <c r="C1504" s="3223" t="s">
        <v>22613</v>
      </c>
      <c r="D1504" s="3222" t="s">
        <v>21195</v>
      </c>
      <c r="E1504" s="3222"/>
      <c r="F1504" s="3222" t="s">
        <v>22877</v>
      </c>
      <c r="G1504" s="3222"/>
      <c r="H1504" s="3222" t="str">
        <f t="shared" si="23"/>
        <v>Drawing</v>
      </c>
      <c r="I1504" s="3222" t="s">
        <v>23329</v>
      </c>
      <c r="J1504" s="3222"/>
    </row>
    <row r="1505" spans="1:10" ht="15.75" customHeight="1" thickBot="1">
      <c r="A1505" s="3222">
        <v>1498</v>
      </c>
      <c r="B1505" s="3222" t="s">
        <v>23326</v>
      </c>
      <c r="C1505" s="3223" t="s">
        <v>22840</v>
      </c>
      <c r="D1505" s="3222" t="s">
        <v>21195</v>
      </c>
      <c r="E1505" s="3222"/>
      <c r="F1505" s="3222" t="s">
        <v>22877</v>
      </c>
      <c r="G1505" s="3222" t="s">
        <v>22966</v>
      </c>
      <c r="H1505" s="3222" t="str">
        <f t="shared" si="23"/>
        <v>Drawing</v>
      </c>
      <c r="I1505" s="3222" t="s">
        <v>23327</v>
      </c>
      <c r="J1505" s="3222"/>
    </row>
    <row r="1506" spans="1:10" ht="15.75" customHeight="1" thickBot="1">
      <c r="A1506" s="3222">
        <v>1499</v>
      </c>
      <c r="B1506" s="3222" t="s">
        <v>23324</v>
      </c>
      <c r="C1506" s="3223" t="s">
        <v>22602</v>
      </c>
      <c r="D1506" s="3222" t="s">
        <v>21195</v>
      </c>
      <c r="E1506" s="3222"/>
      <c r="F1506" s="3222" t="s">
        <v>22877</v>
      </c>
      <c r="G1506" s="3222" t="s">
        <v>22848</v>
      </c>
      <c r="H1506" s="3222" t="str">
        <f t="shared" si="23"/>
        <v>Drawing</v>
      </c>
      <c r="I1506" s="3222" t="s">
        <v>23325</v>
      </c>
      <c r="J1506" s="3222"/>
    </row>
    <row r="1507" spans="1:10" ht="15.75" customHeight="1" thickBot="1">
      <c r="A1507" s="3222">
        <v>1500</v>
      </c>
      <c r="B1507" s="3222" t="s">
        <v>23322</v>
      </c>
      <c r="C1507" s="3223" t="s">
        <v>23000</v>
      </c>
      <c r="D1507" s="3222" t="s">
        <v>21195</v>
      </c>
      <c r="E1507" s="3222"/>
      <c r="F1507" s="3222" t="s">
        <v>22877</v>
      </c>
      <c r="G1507" s="3222" t="s">
        <v>22848</v>
      </c>
      <c r="H1507" s="3222" t="str">
        <f t="shared" si="23"/>
        <v>Drawing</v>
      </c>
      <c r="I1507" s="3222" t="s">
        <v>23323</v>
      </c>
      <c r="J1507" s="3222"/>
    </row>
    <row r="1508" spans="1:10" ht="15.75" customHeight="1" thickBot="1">
      <c r="A1508" s="3222">
        <v>1501</v>
      </c>
      <c r="B1508" s="3222" t="s">
        <v>23320</v>
      </c>
      <c r="C1508" s="3223" t="s">
        <v>22631</v>
      </c>
      <c r="D1508" s="3222" t="s">
        <v>21195</v>
      </c>
      <c r="E1508" s="3222"/>
      <c r="F1508" s="3222" t="s">
        <v>22877</v>
      </c>
      <c r="G1508" s="3222" t="s">
        <v>22848</v>
      </c>
      <c r="H1508" s="3222" t="str">
        <f t="shared" si="23"/>
        <v>Drawing</v>
      </c>
      <c r="I1508" s="3222" t="s">
        <v>23321</v>
      </c>
      <c r="J1508" s="3222"/>
    </row>
    <row r="1509" spans="1:10" ht="15.75" customHeight="1" thickBot="1">
      <c r="A1509" s="3222">
        <v>1502</v>
      </c>
      <c r="B1509" s="3222" t="s">
        <v>23318</v>
      </c>
      <c r="C1509" s="3223" t="s">
        <v>23317</v>
      </c>
      <c r="D1509" s="3222" t="s">
        <v>21195</v>
      </c>
      <c r="E1509" s="3222"/>
      <c r="F1509" s="3222" t="s">
        <v>22877</v>
      </c>
      <c r="G1509" s="3222"/>
      <c r="H1509" s="3222" t="str">
        <f t="shared" si="23"/>
        <v>Drawing</v>
      </c>
      <c r="I1509" s="3222" t="s">
        <v>23319</v>
      </c>
      <c r="J1509" s="3222"/>
    </row>
    <row r="1510" spans="1:10" ht="15.75" customHeight="1" thickBot="1">
      <c r="A1510" s="3222">
        <v>1503</v>
      </c>
      <c r="B1510" s="3222" t="s">
        <v>23315</v>
      </c>
      <c r="C1510" s="3223" t="s">
        <v>23000</v>
      </c>
      <c r="D1510" s="3222" t="s">
        <v>21195</v>
      </c>
      <c r="E1510" s="3222"/>
      <c r="F1510" s="3222" t="s">
        <v>22877</v>
      </c>
      <c r="G1510" s="3222" t="s">
        <v>22848</v>
      </c>
      <c r="H1510" s="3222" t="str">
        <f t="shared" si="23"/>
        <v>Drawing</v>
      </c>
      <c r="I1510" s="3222" t="s">
        <v>23316</v>
      </c>
      <c r="J1510" s="3222"/>
    </row>
    <row r="1511" spans="1:10" ht="15.75" customHeight="1" thickBot="1">
      <c r="A1511" s="3222">
        <v>1504</v>
      </c>
      <c r="B1511" s="3222" t="s">
        <v>23313</v>
      </c>
      <c r="C1511" s="3223" t="s">
        <v>22613</v>
      </c>
      <c r="D1511" s="3222" t="s">
        <v>21195</v>
      </c>
      <c r="E1511" s="3222"/>
      <c r="F1511" s="3222" t="s">
        <v>6255</v>
      </c>
      <c r="G1511" s="3222"/>
      <c r="H1511" s="3222" t="str">
        <f t="shared" si="23"/>
        <v>Drawing</v>
      </c>
      <c r="I1511" s="3222" t="s">
        <v>23314</v>
      </c>
      <c r="J1511" s="3222"/>
    </row>
    <row r="1512" spans="1:10" ht="15.75" customHeight="1" thickBot="1">
      <c r="A1512" s="3222">
        <v>1505</v>
      </c>
      <c r="B1512" s="3222" t="s">
        <v>23150</v>
      </c>
      <c r="C1512" s="3223" t="s">
        <v>22619</v>
      </c>
      <c r="D1512" s="3222" t="s">
        <v>21195</v>
      </c>
      <c r="E1512" s="3222"/>
      <c r="F1512" s="3222" t="s">
        <v>22877</v>
      </c>
      <c r="G1512" s="3222" t="s">
        <v>22848</v>
      </c>
      <c r="H1512" s="3222" t="str">
        <f t="shared" si="23"/>
        <v>Drawing</v>
      </c>
      <c r="I1512" s="3222" t="s">
        <v>23312</v>
      </c>
      <c r="J1512" s="3222"/>
    </row>
    <row r="1513" spans="1:10" ht="15.75" customHeight="1" thickBot="1">
      <c r="A1513" s="3222">
        <v>1506</v>
      </c>
      <c r="B1513" s="3222" t="s">
        <v>23310</v>
      </c>
      <c r="C1513" s="3223" t="s">
        <v>22612</v>
      </c>
      <c r="D1513" s="3222" t="s">
        <v>21195</v>
      </c>
      <c r="E1513" s="3222"/>
      <c r="F1513" s="3222" t="s">
        <v>22877</v>
      </c>
      <c r="G1513" s="3222" t="s">
        <v>22966</v>
      </c>
      <c r="H1513" s="3222" t="str">
        <f t="shared" si="23"/>
        <v>Drawing</v>
      </c>
      <c r="I1513" s="3222" t="s">
        <v>23311</v>
      </c>
      <c r="J1513" s="3222"/>
    </row>
    <row r="1514" spans="1:10" ht="15.75" customHeight="1" thickBot="1">
      <c r="A1514" s="3222">
        <v>1507</v>
      </c>
      <c r="B1514" s="3222" t="s">
        <v>23112</v>
      </c>
      <c r="C1514" s="3223" t="s">
        <v>22613</v>
      </c>
      <c r="D1514" s="3222" t="s">
        <v>21195</v>
      </c>
      <c r="E1514" s="3222"/>
      <c r="F1514" s="3222" t="s">
        <v>22877</v>
      </c>
      <c r="G1514" s="3222" t="s">
        <v>22848</v>
      </c>
      <c r="H1514" s="3222" t="str">
        <f t="shared" si="23"/>
        <v>Drawing</v>
      </c>
      <c r="I1514" s="3222" t="s">
        <v>23309</v>
      </c>
      <c r="J1514" s="3222"/>
    </row>
    <row r="1515" spans="1:10" ht="15.75" customHeight="1" thickBot="1">
      <c r="A1515" s="3222">
        <v>1508</v>
      </c>
      <c r="B1515" s="3222" t="s">
        <v>23307</v>
      </c>
      <c r="C1515" s="3223" t="s">
        <v>22612</v>
      </c>
      <c r="D1515" s="3222" t="s">
        <v>21195</v>
      </c>
      <c r="E1515" s="3222"/>
      <c r="F1515" s="3222" t="s">
        <v>22877</v>
      </c>
      <c r="G1515" s="3222"/>
      <c r="H1515" s="3222" t="str">
        <f t="shared" si="23"/>
        <v>Drawing</v>
      </c>
      <c r="I1515" s="3222" t="s">
        <v>23308</v>
      </c>
      <c r="J1515" s="3222"/>
    </row>
    <row r="1516" spans="1:10" ht="15.75" customHeight="1" thickBot="1">
      <c r="A1516" s="3222">
        <v>1509</v>
      </c>
      <c r="B1516" s="3222" t="s">
        <v>23305</v>
      </c>
      <c r="C1516" s="3223" t="s">
        <v>22612</v>
      </c>
      <c r="D1516" s="3222" t="s">
        <v>21195</v>
      </c>
      <c r="E1516" s="3222"/>
      <c r="F1516" s="3222" t="s">
        <v>22877</v>
      </c>
      <c r="G1516" s="3222" t="s">
        <v>22848</v>
      </c>
      <c r="H1516" s="3222" t="str">
        <f t="shared" si="23"/>
        <v>Drawing</v>
      </c>
      <c r="I1516" s="3222" t="s">
        <v>23306</v>
      </c>
      <c r="J1516" s="3222"/>
    </row>
    <row r="1517" spans="1:10" ht="15.75" customHeight="1" thickBot="1">
      <c r="A1517" s="3222">
        <v>1510</v>
      </c>
      <c r="B1517" s="3222" t="s">
        <v>23303</v>
      </c>
      <c r="C1517" s="3223" t="s">
        <v>22606</v>
      </c>
      <c r="D1517" s="3222" t="s">
        <v>21195</v>
      </c>
      <c r="E1517" s="3222"/>
      <c r="F1517" s="3222" t="s">
        <v>22877</v>
      </c>
      <c r="G1517" s="3222"/>
      <c r="H1517" s="3222" t="str">
        <f t="shared" si="23"/>
        <v>Drawing</v>
      </c>
      <c r="I1517" s="3222" t="s">
        <v>23304</v>
      </c>
      <c r="J1517" s="3222"/>
    </row>
    <row r="1518" spans="1:10" ht="15.75" customHeight="1" thickBot="1">
      <c r="A1518" s="3222">
        <v>1511</v>
      </c>
      <c r="B1518" s="3222" t="s">
        <v>23301</v>
      </c>
      <c r="C1518" s="3223" t="s">
        <v>22631</v>
      </c>
      <c r="D1518" s="3222" t="s">
        <v>21195</v>
      </c>
      <c r="E1518" s="3222"/>
      <c r="F1518" s="3222" t="s">
        <v>22877</v>
      </c>
      <c r="G1518" s="3222"/>
      <c r="H1518" s="3222" t="str">
        <f t="shared" si="23"/>
        <v>Drawing</v>
      </c>
      <c r="I1518" s="3222" t="s">
        <v>23302</v>
      </c>
      <c r="J1518" s="3222"/>
    </row>
    <row r="1519" spans="1:10" ht="15.75" customHeight="1" thickBot="1">
      <c r="A1519" s="3222">
        <v>1512</v>
      </c>
      <c r="B1519" s="3222" t="s">
        <v>23148</v>
      </c>
      <c r="C1519" s="3223" t="s">
        <v>22613</v>
      </c>
      <c r="D1519" s="3222" t="s">
        <v>21195</v>
      </c>
      <c r="E1519" s="3222"/>
      <c r="F1519" s="3222" t="s">
        <v>22877</v>
      </c>
      <c r="G1519" s="3222"/>
      <c r="H1519" s="3222" t="str">
        <f t="shared" si="23"/>
        <v>Drawing</v>
      </c>
      <c r="I1519" s="3222" t="s">
        <v>23300</v>
      </c>
      <c r="J1519" s="3222"/>
    </row>
    <row r="1520" spans="1:10" ht="15.75" customHeight="1" thickBot="1">
      <c r="A1520" s="3222">
        <v>1513</v>
      </c>
      <c r="B1520" s="3222" t="s">
        <v>23298</v>
      </c>
      <c r="C1520" s="3223" t="s">
        <v>22612</v>
      </c>
      <c r="D1520" s="3222" t="s">
        <v>21195</v>
      </c>
      <c r="E1520" s="3222"/>
      <c r="F1520" s="3222" t="s">
        <v>22877</v>
      </c>
      <c r="G1520" s="3222" t="s">
        <v>22848</v>
      </c>
      <c r="H1520" s="3222" t="str">
        <f t="shared" si="23"/>
        <v>Drawing</v>
      </c>
      <c r="I1520" s="3222" t="s">
        <v>23299</v>
      </c>
      <c r="J1520" s="3222"/>
    </row>
    <row r="1521" spans="1:10" ht="15.75" customHeight="1" thickBot="1">
      <c r="A1521" s="3222">
        <v>1514</v>
      </c>
      <c r="B1521" s="3222" t="s">
        <v>23296</v>
      </c>
      <c r="C1521" s="3223" t="s">
        <v>22840</v>
      </c>
      <c r="D1521" s="3222" t="s">
        <v>21195</v>
      </c>
      <c r="E1521" s="3222"/>
      <c r="F1521" s="3222" t="s">
        <v>22877</v>
      </c>
      <c r="G1521" s="3222"/>
      <c r="H1521" s="3222" t="str">
        <f t="shared" si="23"/>
        <v>Drawing</v>
      </c>
      <c r="I1521" s="3222" t="s">
        <v>23297</v>
      </c>
      <c r="J1521" s="3222"/>
    </row>
    <row r="1522" spans="1:10" ht="15.75" customHeight="1" thickBot="1">
      <c r="A1522" s="3222">
        <v>1515</v>
      </c>
      <c r="B1522" s="3222" t="s">
        <v>23294</v>
      </c>
      <c r="C1522" s="3223" t="s">
        <v>22619</v>
      </c>
      <c r="D1522" s="3222" t="s">
        <v>21195</v>
      </c>
      <c r="E1522" s="3222"/>
      <c r="F1522" s="3222" t="s">
        <v>22877</v>
      </c>
      <c r="G1522" s="3222" t="s">
        <v>22848</v>
      </c>
      <c r="H1522" s="3222" t="str">
        <f t="shared" si="23"/>
        <v>Drawing</v>
      </c>
      <c r="I1522" s="3222" t="s">
        <v>23295</v>
      </c>
      <c r="J1522" s="3222"/>
    </row>
    <row r="1523" spans="1:10" ht="15.75" customHeight="1" thickBot="1">
      <c r="A1523" s="3222">
        <v>1516</v>
      </c>
      <c r="B1523" s="3222" t="s">
        <v>23292</v>
      </c>
      <c r="C1523" s="3223" t="s">
        <v>22612</v>
      </c>
      <c r="D1523" s="3222" t="s">
        <v>21195</v>
      </c>
      <c r="E1523" s="3222"/>
      <c r="F1523" s="3222" t="s">
        <v>22877</v>
      </c>
      <c r="G1523" s="3222" t="s">
        <v>22848</v>
      </c>
      <c r="H1523" s="3222" t="str">
        <f t="shared" si="23"/>
        <v>Drawing</v>
      </c>
      <c r="I1523" s="3222" t="s">
        <v>23293</v>
      </c>
      <c r="J1523" s="3222"/>
    </row>
    <row r="1524" spans="1:10" ht="15.75" customHeight="1" thickBot="1">
      <c r="A1524" s="3222">
        <v>1517</v>
      </c>
      <c r="B1524" s="3222" t="s">
        <v>23290</v>
      </c>
      <c r="C1524" s="3223" t="s">
        <v>22612</v>
      </c>
      <c r="D1524" s="3222" t="s">
        <v>21195</v>
      </c>
      <c r="E1524" s="3222"/>
      <c r="F1524" s="3222" t="s">
        <v>22877</v>
      </c>
      <c r="G1524" s="3222" t="s">
        <v>22848</v>
      </c>
      <c r="H1524" s="3222" t="str">
        <f t="shared" si="23"/>
        <v>Drawing</v>
      </c>
      <c r="I1524" s="3222" t="s">
        <v>23291</v>
      </c>
      <c r="J1524" s="3222"/>
    </row>
    <row r="1525" spans="1:10" ht="15.75" customHeight="1" thickBot="1">
      <c r="A1525" s="3222">
        <v>1518</v>
      </c>
      <c r="B1525" s="3222" t="s">
        <v>23288</v>
      </c>
      <c r="C1525" s="3223" t="s">
        <v>22631</v>
      </c>
      <c r="D1525" s="3222" t="s">
        <v>21195</v>
      </c>
      <c r="E1525" s="3222"/>
      <c r="F1525" s="3222" t="s">
        <v>22877</v>
      </c>
      <c r="G1525" s="3222" t="s">
        <v>22848</v>
      </c>
      <c r="H1525" s="3222" t="str">
        <f t="shared" si="23"/>
        <v>Drawing</v>
      </c>
      <c r="I1525" s="3222" t="s">
        <v>23289</v>
      </c>
      <c r="J1525" s="3222"/>
    </row>
    <row r="1526" spans="1:10" ht="15.75" customHeight="1" thickBot="1">
      <c r="A1526" s="3222">
        <v>1519</v>
      </c>
      <c r="B1526" s="3222" t="s">
        <v>23286</v>
      </c>
      <c r="C1526" s="3223" t="s">
        <v>22840</v>
      </c>
      <c r="D1526" s="3222" t="s">
        <v>21195</v>
      </c>
      <c r="E1526" s="3222"/>
      <c r="F1526" s="3222" t="s">
        <v>6255</v>
      </c>
      <c r="G1526" s="3222" t="s">
        <v>22966</v>
      </c>
      <c r="H1526" s="3222" t="str">
        <f t="shared" si="23"/>
        <v>Drawing</v>
      </c>
      <c r="I1526" s="3222" t="s">
        <v>23287</v>
      </c>
      <c r="J1526" s="3222"/>
    </row>
    <row r="1527" spans="1:10" ht="15.75" customHeight="1" thickBot="1">
      <c r="A1527" s="3222">
        <v>1520</v>
      </c>
      <c r="B1527" s="3222" t="s">
        <v>23284</v>
      </c>
      <c r="C1527" s="3223" t="s">
        <v>22613</v>
      </c>
      <c r="D1527" s="3222" t="s">
        <v>21195</v>
      </c>
      <c r="E1527" s="3222"/>
      <c r="F1527" s="3222" t="s">
        <v>22877</v>
      </c>
      <c r="G1527" s="3222" t="s">
        <v>22848</v>
      </c>
      <c r="H1527" s="3222" t="str">
        <f t="shared" si="23"/>
        <v>Drawing</v>
      </c>
      <c r="I1527" s="3222" t="s">
        <v>23285</v>
      </c>
      <c r="J1527" s="3222"/>
    </row>
    <row r="1528" spans="1:10" ht="15.75" customHeight="1" thickBot="1">
      <c r="A1528" s="3222">
        <v>1521</v>
      </c>
      <c r="B1528" s="3222" t="s">
        <v>23282</v>
      </c>
      <c r="C1528" s="3223" t="s">
        <v>22612</v>
      </c>
      <c r="D1528" s="3222" t="s">
        <v>21195</v>
      </c>
      <c r="E1528" s="3222"/>
      <c r="F1528" s="3222" t="s">
        <v>22877</v>
      </c>
      <c r="G1528" s="3222" t="s">
        <v>22848</v>
      </c>
      <c r="H1528" s="3222" t="str">
        <f t="shared" si="23"/>
        <v>Drawing</v>
      </c>
      <c r="I1528" s="3222" t="s">
        <v>23283</v>
      </c>
      <c r="J1528" s="3222"/>
    </row>
    <row r="1529" spans="1:10" ht="15.75" customHeight="1" thickBot="1">
      <c r="A1529" s="3222">
        <v>1522</v>
      </c>
      <c r="B1529" s="3222" t="s">
        <v>23280</v>
      </c>
      <c r="C1529" s="3223" t="s">
        <v>22612</v>
      </c>
      <c r="D1529" s="3222" t="s">
        <v>21195</v>
      </c>
      <c r="E1529" s="3222"/>
      <c r="F1529" s="3222" t="s">
        <v>22877</v>
      </c>
      <c r="G1529" s="3222" t="s">
        <v>22848</v>
      </c>
      <c r="H1529" s="3222" t="str">
        <f t="shared" si="23"/>
        <v>Drawing</v>
      </c>
      <c r="I1529" s="3222" t="s">
        <v>23281</v>
      </c>
      <c r="J1529" s="3222"/>
    </row>
    <row r="1530" spans="1:10" ht="15.75" customHeight="1" thickBot="1">
      <c r="A1530" s="3222">
        <v>1523</v>
      </c>
      <c r="B1530" s="3222" t="s">
        <v>23278</v>
      </c>
      <c r="C1530" s="3223" t="s">
        <v>22613</v>
      </c>
      <c r="D1530" s="3222" t="s">
        <v>21195</v>
      </c>
      <c r="E1530" s="3222"/>
      <c r="F1530" s="3222" t="s">
        <v>6255</v>
      </c>
      <c r="G1530" s="3222"/>
      <c r="H1530" s="3222" t="str">
        <f t="shared" si="23"/>
        <v>Drawing</v>
      </c>
      <c r="I1530" s="3222" t="s">
        <v>23279</v>
      </c>
      <c r="J1530" s="3222"/>
    </row>
    <row r="1531" spans="1:10" ht="15.75" customHeight="1" thickBot="1">
      <c r="A1531" s="3222">
        <v>1524</v>
      </c>
      <c r="B1531" s="3222" t="s">
        <v>23276</v>
      </c>
      <c r="C1531" s="3223" t="s">
        <v>22619</v>
      </c>
      <c r="D1531" s="3222" t="s">
        <v>21195</v>
      </c>
      <c r="E1531" s="3222"/>
      <c r="F1531" s="3222" t="s">
        <v>22877</v>
      </c>
      <c r="G1531" s="3222" t="s">
        <v>22848</v>
      </c>
      <c r="H1531" s="3222" t="str">
        <f t="shared" si="23"/>
        <v>Drawing</v>
      </c>
      <c r="I1531" s="3222" t="s">
        <v>23277</v>
      </c>
      <c r="J1531" s="3222"/>
    </row>
    <row r="1532" spans="1:10" ht="15.75" customHeight="1" thickBot="1">
      <c r="A1532" s="3222">
        <v>1525</v>
      </c>
      <c r="B1532" s="3222" t="s">
        <v>23274</v>
      </c>
      <c r="C1532" s="3223" t="s">
        <v>22613</v>
      </c>
      <c r="D1532" s="3222" t="s">
        <v>21195</v>
      </c>
      <c r="E1532" s="3222"/>
      <c r="F1532" s="3222" t="s">
        <v>22877</v>
      </c>
      <c r="G1532" s="3222" t="s">
        <v>22848</v>
      </c>
      <c r="H1532" s="3222" t="str">
        <f t="shared" si="23"/>
        <v>Drawing</v>
      </c>
      <c r="I1532" s="3222" t="s">
        <v>23275</v>
      </c>
      <c r="J1532" s="3222"/>
    </row>
    <row r="1533" spans="1:10" ht="15.75" customHeight="1" thickBot="1">
      <c r="A1533" s="3222">
        <v>1526</v>
      </c>
      <c r="B1533" s="3222" t="s">
        <v>23272</v>
      </c>
      <c r="C1533" s="3223" t="s">
        <v>22840</v>
      </c>
      <c r="D1533" s="3222" t="s">
        <v>21195</v>
      </c>
      <c r="E1533" s="3222"/>
      <c r="F1533" s="3222" t="s">
        <v>22877</v>
      </c>
      <c r="G1533" s="3222" t="s">
        <v>22848</v>
      </c>
      <c r="H1533" s="3222" t="str">
        <f t="shared" si="23"/>
        <v>Drawing</v>
      </c>
      <c r="I1533" s="3222" t="s">
        <v>23273</v>
      </c>
      <c r="J1533" s="3222"/>
    </row>
    <row r="1534" spans="1:10" ht="15.75" customHeight="1" thickBot="1">
      <c r="A1534" s="3222">
        <v>1527</v>
      </c>
      <c r="B1534" s="3222" t="s">
        <v>23270</v>
      </c>
      <c r="C1534" s="3223" t="s">
        <v>22631</v>
      </c>
      <c r="D1534" s="3222" t="s">
        <v>21195</v>
      </c>
      <c r="E1534" s="3222"/>
      <c r="F1534" s="3222" t="s">
        <v>22877</v>
      </c>
      <c r="G1534" s="3222"/>
      <c r="H1534" s="3222" t="str">
        <f t="shared" si="23"/>
        <v>Drawing</v>
      </c>
      <c r="I1534" s="3222" t="s">
        <v>23271</v>
      </c>
      <c r="J1534" s="3222"/>
    </row>
    <row r="1535" spans="1:10" ht="15.75" customHeight="1" thickBot="1">
      <c r="A1535" s="3222">
        <v>1528</v>
      </c>
      <c r="B1535" s="3222" t="s">
        <v>23268</v>
      </c>
      <c r="C1535" s="3223" t="s">
        <v>22613</v>
      </c>
      <c r="D1535" s="3222" t="s">
        <v>21195</v>
      </c>
      <c r="E1535" s="3222"/>
      <c r="F1535" s="3222" t="s">
        <v>22877</v>
      </c>
      <c r="G1535" s="3222"/>
      <c r="H1535" s="3222" t="str">
        <f t="shared" si="23"/>
        <v>Drawing</v>
      </c>
      <c r="I1535" s="3222" t="s">
        <v>23269</v>
      </c>
      <c r="J1535" s="3222"/>
    </row>
    <row r="1536" spans="1:10" ht="15.75" customHeight="1" thickBot="1">
      <c r="A1536" s="3222">
        <v>1529</v>
      </c>
      <c r="B1536" s="3222" t="s">
        <v>23266</v>
      </c>
      <c r="C1536" s="3223" t="s">
        <v>22619</v>
      </c>
      <c r="D1536" s="3222" t="s">
        <v>21195</v>
      </c>
      <c r="E1536" s="3222"/>
      <c r="F1536" s="3222" t="s">
        <v>22877</v>
      </c>
      <c r="G1536" s="3222" t="s">
        <v>22848</v>
      </c>
      <c r="H1536" s="3222" t="str">
        <f t="shared" si="23"/>
        <v>Drawing</v>
      </c>
      <c r="I1536" s="3222" t="s">
        <v>23267</v>
      </c>
      <c r="J1536" s="3222"/>
    </row>
    <row r="1537" spans="1:10" ht="15.75" customHeight="1" thickBot="1">
      <c r="A1537" s="3222">
        <v>1530</v>
      </c>
      <c r="B1537" s="3222" t="s">
        <v>23264</v>
      </c>
      <c r="C1537" s="3223" t="s">
        <v>22606</v>
      </c>
      <c r="D1537" s="3222" t="s">
        <v>21195</v>
      </c>
      <c r="E1537" s="3222"/>
      <c r="F1537" s="3222" t="s">
        <v>22877</v>
      </c>
      <c r="G1537" s="3222"/>
      <c r="H1537" s="3222" t="str">
        <f t="shared" si="23"/>
        <v>Drawing</v>
      </c>
      <c r="I1537" s="3222" t="s">
        <v>23265</v>
      </c>
      <c r="J1537" s="3222"/>
    </row>
    <row r="1538" spans="1:10" ht="15.75" customHeight="1" thickBot="1">
      <c r="A1538" s="3222">
        <v>1531</v>
      </c>
      <c r="B1538" s="3222" t="s">
        <v>23262</v>
      </c>
      <c r="C1538" s="3223" t="s">
        <v>22631</v>
      </c>
      <c r="D1538" s="3222" t="s">
        <v>21195</v>
      </c>
      <c r="E1538" s="3222"/>
      <c r="F1538" s="3222" t="s">
        <v>22877</v>
      </c>
      <c r="G1538" s="3222" t="s">
        <v>22848</v>
      </c>
      <c r="H1538" s="3222" t="str">
        <f t="shared" si="23"/>
        <v>Drawing</v>
      </c>
      <c r="I1538" s="3222" t="s">
        <v>23263</v>
      </c>
      <c r="J1538" s="3222"/>
    </row>
    <row r="1539" spans="1:10" ht="15.75" customHeight="1" thickBot="1">
      <c r="A1539" s="3222">
        <v>1532</v>
      </c>
      <c r="B1539" s="3222" t="s">
        <v>23260</v>
      </c>
      <c r="C1539" s="3223" t="s">
        <v>22631</v>
      </c>
      <c r="D1539" s="3222" t="s">
        <v>21195</v>
      </c>
      <c r="E1539" s="3222"/>
      <c r="F1539" s="3222" t="s">
        <v>22877</v>
      </c>
      <c r="G1539" s="3222" t="s">
        <v>22848</v>
      </c>
      <c r="H1539" s="3222" t="str">
        <f t="shared" si="23"/>
        <v>Drawing</v>
      </c>
      <c r="I1539" s="3222" t="s">
        <v>23261</v>
      </c>
      <c r="J1539" s="3222"/>
    </row>
    <row r="1540" spans="1:10" ht="15.75" customHeight="1" thickBot="1">
      <c r="A1540" s="3222">
        <v>1533</v>
      </c>
      <c r="B1540" s="3222" t="s">
        <v>23258</v>
      </c>
      <c r="C1540" s="3223" t="s">
        <v>22613</v>
      </c>
      <c r="D1540" s="3222" t="s">
        <v>21195</v>
      </c>
      <c r="E1540" s="3222"/>
      <c r="F1540" s="3222" t="s">
        <v>22877</v>
      </c>
      <c r="G1540" s="3222"/>
      <c r="H1540" s="3222" t="str">
        <f t="shared" si="23"/>
        <v>Drawing</v>
      </c>
      <c r="I1540" s="3222" t="s">
        <v>23259</v>
      </c>
      <c r="J1540" s="3222"/>
    </row>
    <row r="1541" spans="1:10" ht="15.75" customHeight="1" thickBot="1">
      <c r="A1541" s="3222">
        <v>1534</v>
      </c>
      <c r="B1541" s="3222" t="s">
        <v>23256</v>
      </c>
      <c r="C1541" s="3223" t="s">
        <v>22619</v>
      </c>
      <c r="D1541" s="3222" t="s">
        <v>21195</v>
      </c>
      <c r="E1541" s="3222"/>
      <c r="F1541" s="3222" t="s">
        <v>22877</v>
      </c>
      <c r="G1541" s="3222"/>
      <c r="H1541" s="3222" t="str">
        <f t="shared" si="23"/>
        <v>Drawing</v>
      </c>
      <c r="I1541" s="3222" t="s">
        <v>23257</v>
      </c>
      <c r="J1541" s="3222"/>
    </row>
    <row r="1542" spans="1:10" ht="15.75" customHeight="1" thickBot="1">
      <c r="A1542" s="3222">
        <v>1535</v>
      </c>
      <c r="B1542" s="3222" t="s">
        <v>23254</v>
      </c>
      <c r="C1542" s="3223" t="s">
        <v>22612</v>
      </c>
      <c r="D1542" s="3222" t="s">
        <v>21195</v>
      </c>
      <c r="E1542" s="3222"/>
      <c r="F1542" s="3222" t="s">
        <v>22877</v>
      </c>
      <c r="G1542" s="3222" t="s">
        <v>22848</v>
      </c>
      <c r="H1542" s="3222" t="str">
        <f t="shared" si="23"/>
        <v>Drawing</v>
      </c>
      <c r="I1542" s="3222" t="s">
        <v>23255</v>
      </c>
      <c r="J1542" s="3222"/>
    </row>
    <row r="1543" spans="1:10" ht="15.75" customHeight="1" thickBot="1">
      <c r="A1543" s="3222">
        <v>1536</v>
      </c>
      <c r="B1543" s="3222" t="s">
        <v>23252</v>
      </c>
      <c r="C1543" s="3223" t="s">
        <v>22619</v>
      </c>
      <c r="D1543" s="3222" t="s">
        <v>21195</v>
      </c>
      <c r="E1543" s="3222"/>
      <c r="F1543" s="3222" t="s">
        <v>22877</v>
      </c>
      <c r="G1543" s="3222" t="s">
        <v>22848</v>
      </c>
      <c r="H1543" s="3222" t="str">
        <f t="shared" si="23"/>
        <v>Drawing</v>
      </c>
      <c r="I1543" s="3222" t="s">
        <v>23253</v>
      </c>
      <c r="J1543" s="3222"/>
    </row>
    <row r="1544" spans="1:10" ht="15.75" customHeight="1" thickBot="1">
      <c r="A1544" s="3222">
        <v>1537</v>
      </c>
      <c r="B1544" s="3222" t="s">
        <v>23070</v>
      </c>
      <c r="C1544" s="3223" t="s">
        <v>22612</v>
      </c>
      <c r="D1544" s="3222" t="s">
        <v>21195</v>
      </c>
      <c r="E1544" s="3222"/>
      <c r="F1544" s="3222" t="s">
        <v>22877</v>
      </c>
      <c r="G1544" s="3222" t="s">
        <v>22848</v>
      </c>
      <c r="H1544" s="3222" t="str">
        <f t="shared" ref="H1544:H1607" si="24">HYPERLINK("\\CAD-PC\1Data\3.Documentation\Isometric DWG MHI\" &amp; I1544 &amp; ".pdf", "Drawing")</f>
        <v>Drawing</v>
      </c>
      <c r="I1544" s="3222" t="s">
        <v>23251</v>
      </c>
      <c r="J1544" s="3222"/>
    </row>
    <row r="1545" spans="1:10" ht="15.75" customHeight="1" thickBot="1">
      <c r="A1545" s="3222">
        <v>1538</v>
      </c>
      <c r="B1545" s="3222" t="s">
        <v>23249</v>
      </c>
      <c r="C1545" s="3223" t="s">
        <v>22631</v>
      </c>
      <c r="D1545" s="3222" t="s">
        <v>21195</v>
      </c>
      <c r="E1545" s="3222"/>
      <c r="F1545" s="3222" t="s">
        <v>22877</v>
      </c>
      <c r="G1545" s="3222" t="s">
        <v>22848</v>
      </c>
      <c r="H1545" s="3222" t="str">
        <f t="shared" si="24"/>
        <v>Drawing</v>
      </c>
      <c r="I1545" s="3222" t="s">
        <v>23250</v>
      </c>
      <c r="J1545" s="3222"/>
    </row>
    <row r="1546" spans="1:10" ht="15.75" customHeight="1" thickBot="1">
      <c r="A1546" s="3222">
        <v>1539</v>
      </c>
      <c r="B1546" s="3222" t="s">
        <v>23247</v>
      </c>
      <c r="C1546" s="3223" t="s">
        <v>22612</v>
      </c>
      <c r="D1546" s="3222" t="s">
        <v>21195</v>
      </c>
      <c r="E1546" s="3222"/>
      <c r="F1546" s="3222" t="s">
        <v>22877</v>
      </c>
      <c r="G1546" s="3222" t="s">
        <v>22848</v>
      </c>
      <c r="H1546" s="3222" t="str">
        <f t="shared" si="24"/>
        <v>Drawing</v>
      </c>
      <c r="I1546" s="3222" t="s">
        <v>23248</v>
      </c>
      <c r="J1546" s="3222"/>
    </row>
    <row r="1547" spans="1:10" ht="15.75" customHeight="1" thickBot="1">
      <c r="A1547" s="3222">
        <v>1540</v>
      </c>
      <c r="B1547" s="3222" t="s">
        <v>23245</v>
      </c>
      <c r="C1547" s="3223" t="s">
        <v>22612</v>
      </c>
      <c r="D1547" s="3222" t="s">
        <v>21195</v>
      </c>
      <c r="E1547" s="3222"/>
      <c r="F1547" s="3222" t="s">
        <v>22877</v>
      </c>
      <c r="G1547" s="3222" t="s">
        <v>22848</v>
      </c>
      <c r="H1547" s="3222" t="str">
        <f t="shared" si="24"/>
        <v>Drawing</v>
      </c>
      <c r="I1547" s="3222" t="s">
        <v>23246</v>
      </c>
      <c r="J1547" s="3222"/>
    </row>
    <row r="1548" spans="1:10" ht="15.75" customHeight="1" thickBot="1">
      <c r="A1548" s="3222">
        <v>1541</v>
      </c>
      <c r="B1548" s="3222" t="s">
        <v>23243</v>
      </c>
      <c r="C1548" s="3223" t="s">
        <v>22840</v>
      </c>
      <c r="D1548" s="3222" t="s">
        <v>21195</v>
      </c>
      <c r="E1548" s="3222"/>
      <c r="F1548" s="3222" t="s">
        <v>6255</v>
      </c>
      <c r="G1548" s="3222" t="s">
        <v>22966</v>
      </c>
      <c r="H1548" s="3222" t="str">
        <f t="shared" si="24"/>
        <v>Drawing</v>
      </c>
      <c r="I1548" s="3222" t="s">
        <v>23244</v>
      </c>
      <c r="J1548" s="3222"/>
    </row>
    <row r="1549" spans="1:10" ht="15.75" customHeight="1" thickBot="1">
      <c r="A1549" s="3222">
        <v>1542</v>
      </c>
      <c r="B1549" s="3222" t="s">
        <v>23241</v>
      </c>
      <c r="C1549" s="3223" t="s">
        <v>23000</v>
      </c>
      <c r="D1549" s="3222" t="s">
        <v>21195</v>
      </c>
      <c r="E1549" s="3222"/>
      <c r="F1549" s="3222" t="s">
        <v>22877</v>
      </c>
      <c r="G1549" s="3222" t="s">
        <v>22848</v>
      </c>
      <c r="H1549" s="3222" t="str">
        <f t="shared" si="24"/>
        <v>Drawing</v>
      </c>
      <c r="I1549" s="3222" t="s">
        <v>23242</v>
      </c>
      <c r="J1549" s="3222"/>
    </row>
    <row r="1550" spans="1:10" ht="15.75" customHeight="1" thickBot="1">
      <c r="A1550" s="3222">
        <v>1543</v>
      </c>
      <c r="B1550" s="3222" t="s">
        <v>23239</v>
      </c>
      <c r="C1550" s="3223" t="s">
        <v>22612</v>
      </c>
      <c r="D1550" s="3222" t="s">
        <v>21195</v>
      </c>
      <c r="E1550" s="3222"/>
      <c r="F1550" s="3222" t="s">
        <v>6255</v>
      </c>
      <c r="G1550" s="3222"/>
      <c r="H1550" s="3222" t="str">
        <f t="shared" si="24"/>
        <v>Drawing</v>
      </c>
      <c r="I1550" s="3222" t="s">
        <v>23240</v>
      </c>
      <c r="J1550" s="3222"/>
    </row>
    <row r="1551" spans="1:10" ht="15.75" customHeight="1" thickBot="1">
      <c r="A1551" s="3222">
        <v>1544</v>
      </c>
      <c r="B1551" s="3222" t="s">
        <v>23237</v>
      </c>
      <c r="C1551" s="3223" t="s">
        <v>22631</v>
      </c>
      <c r="D1551" s="3222" t="s">
        <v>21195</v>
      </c>
      <c r="E1551" s="3222"/>
      <c r="F1551" s="3222" t="s">
        <v>6255</v>
      </c>
      <c r="G1551" s="3222"/>
      <c r="H1551" s="3222" t="str">
        <f t="shared" si="24"/>
        <v>Drawing</v>
      </c>
      <c r="I1551" s="3222" t="s">
        <v>23238</v>
      </c>
      <c r="J1551" s="3222"/>
    </row>
    <row r="1552" spans="1:10" ht="15.75" customHeight="1" thickBot="1">
      <c r="A1552" s="3222">
        <v>1545</v>
      </c>
      <c r="B1552" s="3222" t="s">
        <v>23235</v>
      </c>
      <c r="C1552" s="3223" t="s">
        <v>22619</v>
      </c>
      <c r="D1552" s="3222" t="s">
        <v>21195</v>
      </c>
      <c r="E1552" s="3222"/>
      <c r="F1552" s="3222" t="s">
        <v>22877</v>
      </c>
      <c r="G1552" s="3222" t="s">
        <v>22848</v>
      </c>
      <c r="H1552" s="3222" t="str">
        <f t="shared" si="24"/>
        <v>Drawing</v>
      </c>
      <c r="I1552" s="3222" t="s">
        <v>23236</v>
      </c>
      <c r="J1552" s="3222"/>
    </row>
    <row r="1553" spans="1:10" ht="15.75" customHeight="1" thickBot="1">
      <c r="A1553" s="3222">
        <v>1546</v>
      </c>
      <c r="B1553" s="3222" t="s">
        <v>23125</v>
      </c>
      <c r="C1553" s="3223" t="s">
        <v>22612</v>
      </c>
      <c r="D1553" s="3222" t="s">
        <v>21195</v>
      </c>
      <c r="E1553" s="3222"/>
      <c r="F1553" s="3222" t="s">
        <v>22877</v>
      </c>
      <c r="G1553" s="3222" t="s">
        <v>22848</v>
      </c>
      <c r="H1553" s="3222" t="str">
        <f t="shared" si="24"/>
        <v>Drawing</v>
      </c>
      <c r="I1553" s="3222" t="s">
        <v>23234</v>
      </c>
      <c r="J1553" s="3222"/>
    </row>
    <row r="1554" spans="1:10" ht="15.75" customHeight="1" thickBot="1">
      <c r="A1554" s="3222">
        <v>1547</v>
      </c>
      <c r="B1554" s="3222" t="s">
        <v>23232</v>
      </c>
      <c r="C1554" s="3223" t="s">
        <v>22631</v>
      </c>
      <c r="D1554" s="3222" t="s">
        <v>21195</v>
      </c>
      <c r="E1554" s="3222"/>
      <c r="F1554" s="3222" t="s">
        <v>22877</v>
      </c>
      <c r="G1554" s="3222" t="s">
        <v>22848</v>
      </c>
      <c r="H1554" s="3222" t="str">
        <f t="shared" si="24"/>
        <v>Drawing</v>
      </c>
      <c r="I1554" s="3222" t="s">
        <v>23233</v>
      </c>
      <c r="J1554" s="3222"/>
    </row>
    <row r="1555" spans="1:10" ht="15.75" customHeight="1" thickBot="1">
      <c r="A1555" s="3222">
        <v>1548</v>
      </c>
      <c r="B1555" s="3222" t="s">
        <v>23230</v>
      </c>
      <c r="C1555" s="3223" t="s">
        <v>22631</v>
      </c>
      <c r="D1555" s="3222" t="s">
        <v>21195</v>
      </c>
      <c r="E1555" s="3222"/>
      <c r="F1555" s="3222" t="s">
        <v>22877</v>
      </c>
      <c r="G1555" s="3222" t="s">
        <v>22848</v>
      </c>
      <c r="H1555" s="3222" t="str">
        <f t="shared" si="24"/>
        <v>Drawing</v>
      </c>
      <c r="I1555" s="3222" t="s">
        <v>23231</v>
      </c>
      <c r="J1555" s="3222"/>
    </row>
    <row r="1556" spans="1:10" ht="15.75" customHeight="1" thickBot="1">
      <c r="A1556" s="3222">
        <v>1549</v>
      </c>
      <c r="B1556" s="3222" t="s">
        <v>23228</v>
      </c>
      <c r="C1556" s="3223" t="s">
        <v>22995</v>
      </c>
      <c r="D1556" s="3222" t="s">
        <v>21195</v>
      </c>
      <c r="E1556" s="3222"/>
      <c r="F1556" s="3222" t="s">
        <v>22877</v>
      </c>
      <c r="G1556" s="3222"/>
      <c r="H1556" s="3222" t="str">
        <f t="shared" si="24"/>
        <v>Drawing</v>
      </c>
      <c r="I1556" s="3222" t="s">
        <v>23229</v>
      </c>
      <c r="J1556" s="3222"/>
    </row>
    <row r="1557" spans="1:10" ht="15.75" customHeight="1" thickBot="1">
      <c r="A1557" s="3222">
        <v>1550</v>
      </c>
      <c r="B1557" s="3222" t="s">
        <v>23226</v>
      </c>
      <c r="C1557" s="3223" t="s">
        <v>22612</v>
      </c>
      <c r="D1557" s="3222" t="s">
        <v>21195</v>
      </c>
      <c r="E1557" s="3222"/>
      <c r="F1557" s="3222" t="s">
        <v>22877</v>
      </c>
      <c r="G1557" s="3222"/>
      <c r="H1557" s="3222" t="str">
        <f t="shared" si="24"/>
        <v>Drawing</v>
      </c>
      <c r="I1557" s="3222" t="s">
        <v>23227</v>
      </c>
      <c r="J1557" s="3222"/>
    </row>
    <row r="1558" spans="1:10" ht="15.75" customHeight="1" thickBot="1">
      <c r="A1558" s="3222">
        <v>1551</v>
      </c>
      <c r="B1558" s="3222" t="s">
        <v>23224</v>
      </c>
      <c r="C1558" s="3223" t="s">
        <v>22612</v>
      </c>
      <c r="D1558" s="3222" t="s">
        <v>21195</v>
      </c>
      <c r="E1558" s="3222"/>
      <c r="F1558" s="3222" t="s">
        <v>22877</v>
      </c>
      <c r="G1558" s="3222"/>
      <c r="H1558" s="3222" t="str">
        <f t="shared" si="24"/>
        <v>Drawing</v>
      </c>
      <c r="I1558" s="3222" t="s">
        <v>23225</v>
      </c>
      <c r="J1558" s="3222"/>
    </row>
    <row r="1559" spans="1:10" ht="15.75" customHeight="1" thickBot="1">
      <c r="A1559" s="3222">
        <v>1552</v>
      </c>
      <c r="B1559" s="3222" t="s">
        <v>23222</v>
      </c>
      <c r="C1559" s="3223" t="s">
        <v>22613</v>
      </c>
      <c r="D1559" s="3222" t="s">
        <v>21195</v>
      </c>
      <c r="E1559" s="3222"/>
      <c r="F1559" s="3222" t="s">
        <v>22877</v>
      </c>
      <c r="G1559" s="3222"/>
      <c r="H1559" s="3222" t="str">
        <f t="shared" si="24"/>
        <v>Drawing</v>
      </c>
      <c r="I1559" s="3222" t="s">
        <v>23223</v>
      </c>
      <c r="J1559" s="3222"/>
    </row>
    <row r="1560" spans="1:10" ht="15.75" customHeight="1" thickBot="1">
      <c r="A1560" s="3222">
        <v>1553</v>
      </c>
      <c r="B1560" s="3222" t="s">
        <v>23220</v>
      </c>
      <c r="C1560" s="3223" t="s">
        <v>22602</v>
      </c>
      <c r="D1560" s="3222" t="s">
        <v>21195</v>
      </c>
      <c r="E1560" s="3222"/>
      <c r="F1560" s="3222" t="s">
        <v>22877</v>
      </c>
      <c r="G1560" s="3222" t="s">
        <v>22966</v>
      </c>
      <c r="H1560" s="3222" t="str">
        <f t="shared" si="24"/>
        <v>Drawing</v>
      </c>
      <c r="I1560" s="3222" t="s">
        <v>23221</v>
      </c>
      <c r="J1560" s="3222"/>
    </row>
    <row r="1561" spans="1:10" ht="15.75" customHeight="1" thickBot="1">
      <c r="A1561" s="3222">
        <v>1554</v>
      </c>
      <c r="B1561" s="3222" t="s">
        <v>23218</v>
      </c>
      <c r="C1561" s="3223" t="s">
        <v>22612</v>
      </c>
      <c r="D1561" s="3222" t="s">
        <v>21195</v>
      </c>
      <c r="E1561" s="3222"/>
      <c r="F1561" s="3222" t="s">
        <v>22877</v>
      </c>
      <c r="G1561" s="3222" t="s">
        <v>22848</v>
      </c>
      <c r="H1561" s="3222" t="str">
        <f t="shared" si="24"/>
        <v>Drawing</v>
      </c>
      <c r="I1561" s="3222" t="s">
        <v>23219</v>
      </c>
      <c r="J1561" s="3222"/>
    </row>
    <row r="1562" spans="1:10" ht="15.75" customHeight="1" thickBot="1">
      <c r="A1562" s="3222">
        <v>1555</v>
      </c>
      <c r="B1562" s="3222" t="s">
        <v>23216</v>
      </c>
      <c r="C1562" s="3223" t="s">
        <v>22606</v>
      </c>
      <c r="D1562" s="3222" t="s">
        <v>21195</v>
      </c>
      <c r="E1562" s="3222"/>
      <c r="F1562" s="3222" t="s">
        <v>22877</v>
      </c>
      <c r="G1562" s="3222"/>
      <c r="H1562" s="3222" t="str">
        <f t="shared" si="24"/>
        <v>Drawing</v>
      </c>
      <c r="I1562" s="3222" t="s">
        <v>23217</v>
      </c>
      <c r="J1562" s="3222"/>
    </row>
    <row r="1563" spans="1:10" ht="15.75" customHeight="1" thickBot="1">
      <c r="A1563" s="3222">
        <v>1556</v>
      </c>
      <c r="B1563" s="3222" t="s">
        <v>23214</v>
      </c>
      <c r="C1563" s="3223" t="s">
        <v>22612</v>
      </c>
      <c r="D1563" s="3222" t="s">
        <v>21195</v>
      </c>
      <c r="E1563" s="3222"/>
      <c r="F1563" s="3222" t="s">
        <v>22877</v>
      </c>
      <c r="G1563" s="3222"/>
      <c r="H1563" s="3222" t="str">
        <f t="shared" si="24"/>
        <v>Drawing</v>
      </c>
      <c r="I1563" s="3222" t="s">
        <v>23215</v>
      </c>
      <c r="J1563" s="3222"/>
    </row>
    <row r="1564" spans="1:10" ht="15.75" customHeight="1" thickBot="1">
      <c r="A1564" s="3222">
        <v>1557</v>
      </c>
      <c r="B1564" s="3222" t="s">
        <v>23212</v>
      </c>
      <c r="C1564" s="3223" t="s">
        <v>22631</v>
      </c>
      <c r="D1564" s="3222" t="s">
        <v>21195</v>
      </c>
      <c r="E1564" s="3222"/>
      <c r="F1564" s="3222" t="s">
        <v>22877</v>
      </c>
      <c r="G1564" s="3222"/>
      <c r="H1564" s="3222" t="str">
        <f t="shared" si="24"/>
        <v>Drawing</v>
      </c>
      <c r="I1564" s="3222" t="s">
        <v>23213</v>
      </c>
      <c r="J1564" s="3222"/>
    </row>
    <row r="1565" spans="1:10" ht="15.75" customHeight="1" thickBot="1">
      <c r="A1565" s="3222">
        <v>1558</v>
      </c>
      <c r="B1565" s="3222" t="s">
        <v>23210</v>
      </c>
      <c r="C1565" s="3223" t="s">
        <v>22613</v>
      </c>
      <c r="D1565" s="3222" t="s">
        <v>21195</v>
      </c>
      <c r="E1565" s="3222"/>
      <c r="F1565" s="3222" t="s">
        <v>22877</v>
      </c>
      <c r="G1565" s="3222" t="s">
        <v>22848</v>
      </c>
      <c r="H1565" s="3222" t="str">
        <f t="shared" si="24"/>
        <v>Drawing</v>
      </c>
      <c r="I1565" s="3222" t="s">
        <v>23211</v>
      </c>
      <c r="J1565" s="3222"/>
    </row>
    <row r="1566" spans="1:10" ht="15.75" customHeight="1" thickBot="1">
      <c r="A1566" s="3222">
        <v>1559</v>
      </c>
      <c r="B1566" s="3222" t="s">
        <v>23208</v>
      </c>
      <c r="C1566" s="3223" t="s">
        <v>22619</v>
      </c>
      <c r="D1566" s="3222" t="s">
        <v>21195</v>
      </c>
      <c r="E1566" s="3222"/>
      <c r="F1566" s="3222" t="s">
        <v>22877</v>
      </c>
      <c r="G1566" s="3222" t="s">
        <v>22848</v>
      </c>
      <c r="H1566" s="3222" t="str">
        <f t="shared" si="24"/>
        <v>Drawing</v>
      </c>
      <c r="I1566" s="3222" t="s">
        <v>23209</v>
      </c>
      <c r="J1566" s="3222"/>
    </row>
    <row r="1567" spans="1:10" ht="15.75" customHeight="1" thickBot="1">
      <c r="A1567" s="3222">
        <v>1560</v>
      </c>
      <c r="B1567" s="3222" t="s">
        <v>23206</v>
      </c>
      <c r="C1567" s="3223" t="s">
        <v>22613</v>
      </c>
      <c r="D1567" s="3222" t="s">
        <v>21195</v>
      </c>
      <c r="E1567" s="3222"/>
      <c r="F1567" s="3222" t="s">
        <v>22877</v>
      </c>
      <c r="G1567" s="3222"/>
      <c r="H1567" s="3222" t="str">
        <f t="shared" si="24"/>
        <v>Drawing</v>
      </c>
      <c r="I1567" s="3222" t="s">
        <v>23207</v>
      </c>
      <c r="J1567" s="3222"/>
    </row>
    <row r="1568" spans="1:10" ht="15.75" customHeight="1" thickBot="1">
      <c r="A1568" s="3222">
        <v>1561</v>
      </c>
      <c r="B1568" s="3222" t="s">
        <v>23204</v>
      </c>
      <c r="C1568" s="3223" t="s">
        <v>22613</v>
      </c>
      <c r="D1568" s="3222" t="s">
        <v>21195</v>
      </c>
      <c r="E1568" s="3222"/>
      <c r="F1568" s="3222" t="s">
        <v>6255</v>
      </c>
      <c r="G1568" s="3222"/>
      <c r="H1568" s="3222" t="str">
        <f t="shared" si="24"/>
        <v>Drawing</v>
      </c>
      <c r="I1568" s="3222" t="s">
        <v>23205</v>
      </c>
      <c r="J1568" s="3222"/>
    </row>
    <row r="1569" spans="1:10" ht="15.75" customHeight="1" thickBot="1">
      <c r="A1569" s="3222">
        <v>1562</v>
      </c>
      <c r="B1569" s="3222" t="s">
        <v>23202</v>
      </c>
      <c r="C1569" s="3223" t="s">
        <v>22613</v>
      </c>
      <c r="D1569" s="3222" t="s">
        <v>21195</v>
      </c>
      <c r="E1569" s="3222"/>
      <c r="F1569" s="3222" t="s">
        <v>6255</v>
      </c>
      <c r="G1569" s="3222"/>
      <c r="H1569" s="3222" t="str">
        <f t="shared" si="24"/>
        <v>Drawing</v>
      </c>
      <c r="I1569" s="3222" t="s">
        <v>23203</v>
      </c>
      <c r="J1569" s="3222"/>
    </row>
    <row r="1570" spans="1:10" ht="15.75" customHeight="1" thickBot="1">
      <c r="A1570" s="3222">
        <v>1563</v>
      </c>
      <c r="B1570" s="3222" t="s">
        <v>23017</v>
      </c>
      <c r="C1570" s="3223" t="s">
        <v>22613</v>
      </c>
      <c r="D1570" s="3222" t="s">
        <v>21195</v>
      </c>
      <c r="E1570" s="3222"/>
      <c r="F1570" s="3222" t="s">
        <v>6255</v>
      </c>
      <c r="G1570" s="3222"/>
      <c r="H1570" s="3222" t="str">
        <f t="shared" si="24"/>
        <v>Drawing</v>
      </c>
      <c r="I1570" s="3222" t="s">
        <v>23201</v>
      </c>
      <c r="J1570" s="3222"/>
    </row>
    <row r="1571" spans="1:10" ht="15.75" customHeight="1" thickBot="1">
      <c r="A1571" s="3222">
        <v>1564</v>
      </c>
      <c r="B1571" s="3222" t="s">
        <v>23199</v>
      </c>
      <c r="C1571" s="3223" t="s">
        <v>22631</v>
      </c>
      <c r="D1571" s="3222" t="s">
        <v>21195</v>
      </c>
      <c r="E1571" s="3222"/>
      <c r="F1571" s="3222" t="s">
        <v>6255</v>
      </c>
      <c r="G1571" s="3222"/>
      <c r="H1571" s="3222" t="str">
        <f t="shared" si="24"/>
        <v>Drawing</v>
      </c>
      <c r="I1571" s="3222" t="s">
        <v>23200</v>
      </c>
      <c r="J1571" s="3222"/>
    </row>
    <row r="1572" spans="1:10" ht="15.75" customHeight="1" thickBot="1">
      <c r="A1572" s="3222">
        <v>1565</v>
      </c>
      <c r="B1572" s="3222" t="s">
        <v>23197</v>
      </c>
      <c r="C1572" s="3223" t="s">
        <v>22613</v>
      </c>
      <c r="D1572" s="3222" t="s">
        <v>21195</v>
      </c>
      <c r="E1572" s="3222"/>
      <c r="F1572" s="3222" t="s">
        <v>22877</v>
      </c>
      <c r="G1572" s="3222" t="s">
        <v>22848</v>
      </c>
      <c r="H1572" s="3222" t="str">
        <f t="shared" si="24"/>
        <v>Drawing</v>
      </c>
      <c r="I1572" s="3222" t="s">
        <v>23198</v>
      </c>
      <c r="J1572" s="3222"/>
    </row>
    <row r="1573" spans="1:10" ht="15.75" customHeight="1" thickBot="1">
      <c r="A1573" s="3222">
        <v>1566</v>
      </c>
      <c r="B1573" s="3222" t="s">
        <v>23195</v>
      </c>
      <c r="C1573" s="3223" t="s">
        <v>22840</v>
      </c>
      <c r="D1573" s="3222" t="s">
        <v>21195</v>
      </c>
      <c r="E1573" s="3222"/>
      <c r="F1573" s="3222" t="s">
        <v>22877</v>
      </c>
      <c r="G1573" s="3222"/>
      <c r="H1573" s="3222" t="str">
        <f t="shared" si="24"/>
        <v>Drawing</v>
      </c>
      <c r="I1573" s="3222" t="s">
        <v>23196</v>
      </c>
      <c r="J1573" s="3222"/>
    </row>
    <row r="1574" spans="1:10" ht="15.75" customHeight="1" thickBot="1">
      <c r="A1574" s="3222">
        <v>1567</v>
      </c>
      <c r="B1574" s="3222" t="s">
        <v>23027</v>
      </c>
      <c r="C1574" s="3223" t="s">
        <v>22631</v>
      </c>
      <c r="D1574" s="3222" t="s">
        <v>21195</v>
      </c>
      <c r="E1574" s="3222"/>
      <c r="F1574" s="3222" t="s">
        <v>6255</v>
      </c>
      <c r="G1574" s="3222"/>
      <c r="H1574" s="3222" t="str">
        <f t="shared" si="24"/>
        <v>Drawing</v>
      </c>
      <c r="I1574" s="3222" t="s">
        <v>23194</v>
      </c>
      <c r="J1574" s="3222"/>
    </row>
    <row r="1575" spans="1:10" ht="15.75" customHeight="1" thickBot="1">
      <c r="A1575" s="3222">
        <v>1568</v>
      </c>
      <c r="B1575" s="3222" t="s">
        <v>23192</v>
      </c>
      <c r="C1575" s="3223" t="s">
        <v>22619</v>
      </c>
      <c r="D1575" s="3222" t="s">
        <v>21195</v>
      </c>
      <c r="E1575" s="3222"/>
      <c r="F1575" s="3222" t="s">
        <v>22877</v>
      </c>
      <c r="G1575" s="3222" t="s">
        <v>22848</v>
      </c>
      <c r="H1575" s="3222" t="str">
        <f t="shared" si="24"/>
        <v>Drawing</v>
      </c>
      <c r="I1575" s="3222" t="s">
        <v>23193</v>
      </c>
      <c r="J1575" s="3222"/>
    </row>
    <row r="1576" spans="1:10" ht="15.75" customHeight="1" thickBot="1">
      <c r="A1576" s="3222">
        <v>1569</v>
      </c>
      <c r="B1576" s="3222" t="s">
        <v>23190</v>
      </c>
      <c r="C1576" s="3223" t="s">
        <v>22612</v>
      </c>
      <c r="D1576" s="3222" t="s">
        <v>21195</v>
      </c>
      <c r="E1576" s="3222"/>
      <c r="F1576" s="3222" t="s">
        <v>22877</v>
      </c>
      <c r="G1576" s="3222"/>
      <c r="H1576" s="3222" t="str">
        <f t="shared" si="24"/>
        <v>Drawing</v>
      </c>
      <c r="I1576" s="3222" t="s">
        <v>23191</v>
      </c>
      <c r="J1576" s="3222"/>
    </row>
    <row r="1577" spans="1:10" ht="15.75" customHeight="1" thickBot="1">
      <c r="A1577" s="3222">
        <v>1570</v>
      </c>
      <c r="B1577" s="3222" t="s">
        <v>23188</v>
      </c>
      <c r="C1577" s="3223" t="s">
        <v>22602</v>
      </c>
      <c r="D1577" s="3222" t="s">
        <v>21195</v>
      </c>
      <c r="E1577" s="3222"/>
      <c r="F1577" s="3222" t="s">
        <v>22877</v>
      </c>
      <c r="G1577" s="3222" t="s">
        <v>22848</v>
      </c>
      <c r="H1577" s="3222" t="str">
        <f t="shared" si="24"/>
        <v>Drawing</v>
      </c>
      <c r="I1577" s="3222" t="s">
        <v>23189</v>
      </c>
      <c r="J1577" s="3222"/>
    </row>
    <row r="1578" spans="1:10" ht="15.75" customHeight="1" thickBot="1">
      <c r="A1578" s="3222">
        <v>1571</v>
      </c>
      <c r="B1578" s="3222" t="s">
        <v>23141</v>
      </c>
      <c r="C1578" s="3223" t="s">
        <v>23140</v>
      </c>
      <c r="D1578" s="3222" t="s">
        <v>21195</v>
      </c>
      <c r="E1578" s="3222"/>
      <c r="F1578" s="3222" t="s">
        <v>22877</v>
      </c>
      <c r="G1578" s="3222" t="s">
        <v>22848</v>
      </c>
      <c r="H1578" s="3222" t="str">
        <f t="shared" si="24"/>
        <v>Drawing</v>
      </c>
      <c r="I1578" s="3222" t="s">
        <v>23187</v>
      </c>
      <c r="J1578" s="3222"/>
    </row>
    <row r="1579" spans="1:10" ht="15.75" customHeight="1" thickBot="1">
      <c r="A1579" s="3222">
        <v>1572</v>
      </c>
      <c r="B1579" s="3222" t="s">
        <v>23176</v>
      </c>
      <c r="C1579" s="3223" t="s">
        <v>22631</v>
      </c>
      <c r="D1579" s="3222" t="s">
        <v>21195</v>
      </c>
      <c r="E1579" s="3222"/>
      <c r="F1579" s="3222" t="s">
        <v>22877</v>
      </c>
      <c r="G1579" s="3222"/>
      <c r="H1579" s="3222" t="str">
        <f t="shared" si="24"/>
        <v>Drawing</v>
      </c>
      <c r="I1579" s="3222" t="s">
        <v>23186</v>
      </c>
      <c r="J1579" s="3222"/>
    </row>
    <row r="1580" spans="1:10" ht="15.75" customHeight="1" thickBot="1">
      <c r="A1580" s="3222">
        <v>1573</v>
      </c>
      <c r="B1580" s="3222" t="s">
        <v>23184</v>
      </c>
      <c r="C1580" s="3223" t="s">
        <v>22602</v>
      </c>
      <c r="D1580" s="3222" t="s">
        <v>21195</v>
      </c>
      <c r="E1580" s="3222"/>
      <c r="F1580" s="3222" t="s">
        <v>22877</v>
      </c>
      <c r="G1580" s="3222" t="s">
        <v>22848</v>
      </c>
      <c r="H1580" s="3222" t="str">
        <f t="shared" si="24"/>
        <v>Drawing</v>
      </c>
      <c r="I1580" s="3222" t="s">
        <v>23185</v>
      </c>
      <c r="J1580" s="3222"/>
    </row>
    <row r="1581" spans="1:10" ht="15.75" customHeight="1" thickBot="1">
      <c r="A1581" s="3222">
        <v>1574</v>
      </c>
      <c r="B1581" s="3222" t="s">
        <v>23182</v>
      </c>
      <c r="C1581" s="3223" t="s">
        <v>22612</v>
      </c>
      <c r="D1581" s="3222" t="s">
        <v>21195</v>
      </c>
      <c r="E1581" s="3222"/>
      <c r="F1581" s="3222" t="s">
        <v>22877</v>
      </c>
      <c r="G1581" s="3222" t="s">
        <v>23041</v>
      </c>
      <c r="H1581" s="3222" t="str">
        <f t="shared" si="24"/>
        <v>Drawing</v>
      </c>
      <c r="I1581" s="3222" t="s">
        <v>23183</v>
      </c>
      <c r="J1581" s="3222"/>
    </row>
    <row r="1582" spans="1:10" ht="15.75" customHeight="1" thickBot="1">
      <c r="A1582" s="3222">
        <v>1575</v>
      </c>
      <c r="B1582" s="3222" t="s">
        <v>23180</v>
      </c>
      <c r="C1582" s="3223" t="s">
        <v>22631</v>
      </c>
      <c r="D1582" s="3222" t="s">
        <v>21195</v>
      </c>
      <c r="E1582" s="3222"/>
      <c r="F1582" s="3222" t="s">
        <v>22877</v>
      </c>
      <c r="G1582" s="3222" t="s">
        <v>22848</v>
      </c>
      <c r="H1582" s="3222" t="str">
        <f t="shared" si="24"/>
        <v>Drawing</v>
      </c>
      <c r="I1582" s="3222" t="s">
        <v>23181</v>
      </c>
      <c r="J1582" s="3222"/>
    </row>
    <row r="1583" spans="1:10" ht="15.75" customHeight="1" thickBot="1">
      <c r="A1583" s="3222">
        <v>1576</v>
      </c>
      <c r="B1583" s="3222" t="s">
        <v>23178</v>
      </c>
      <c r="C1583" s="3223" t="s">
        <v>22612</v>
      </c>
      <c r="D1583" s="3222" t="s">
        <v>21195</v>
      </c>
      <c r="E1583" s="3222"/>
      <c r="F1583" s="3222" t="s">
        <v>22877</v>
      </c>
      <c r="G1583" s="3222"/>
      <c r="H1583" s="3222" t="str">
        <f t="shared" si="24"/>
        <v>Drawing</v>
      </c>
      <c r="I1583" s="3222" t="s">
        <v>23179</v>
      </c>
      <c r="J1583" s="3222"/>
    </row>
    <row r="1584" spans="1:10" ht="15.75" customHeight="1" thickBot="1">
      <c r="A1584" s="3222">
        <v>1577</v>
      </c>
      <c r="B1584" s="3222" t="s">
        <v>23176</v>
      </c>
      <c r="C1584" s="3223" t="s">
        <v>22631</v>
      </c>
      <c r="D1584" s="3222" t="s">
        <v>21195</v>
      </c>
      <c r="E1584" s="3222"/>
      <c r="F1584" s="3222" t="s">
        <v>22877</v>
      </c>
      <c r="G1584" s="3222"/>
      <c r="H1584" s="3222" t="str">
        <f t="shared" si="24"/>
        <v>Drawing</v>
      </c>
      <c r="I1584" s="3222" t="s">
        <v>23177</v>
      </c>
      <c r="J1584" s="3222"/>
    </row>
    <row r="1585" spans="1:10" ht="15.75" customHeight="1" thickBot="1">
      <c r="A1585" s="3222">
        <v>1578</v>
      </c>
      <c r="B1585" s="3222" t="s">
        <v>23174</v>
      </c>
      <c r="C1585" s="3223" t="s">
        <v>22995</v>
      </c>
      <c r="D1585" s="3222" t="s">
        <v>21195</v>
      </c>
      <c r="E1585" s="3222"/>
      <c r="F1585" s="3222" t="s">
        <v>22877</v>
      </c>
      <c r="G1585" s="3222" t="s">
        <v>22848</v>
      </c>
      <c r="H1585" s="3222" t="str">
        <f t="shared" si="24"/>
        <v>Drawing</v>
      </c>
      <c r="I1585" s="3222" t="s">
        <v>23175</v>
      </c>
      <c r="J1585" s="3222"/>
    </row>
    <row r="1586" spans="1:10" ht="15.75" customHeight="1" thickBot="1">
      <c r="A1586" s="3222">
        <v>1579</v>
      </c>
      <c r="B1586" s="3222" t="s">
        <v>23169</v>
      </c>
      <c r="C1586" s="3223" t="s">
        <v>23140</v>
      </c>
      <c r="D1586" s="3222" t="s">
        <v>21195</v>
      </c>
      <c r="E1586" s="3222"/>
      <c r="F1586" s="3222" t="s">
        <v>22877</v>
      </c>
      <c r="G1586" s="3222"/>
      <c r="H1586" s="3222" t="str">
        <f t="shared" si="24"/>
        <v>Drawing</v>
      </c>
      <c r="I1586" s="3222" t="s">
        <v>23173</v>
      </c>
      <c r="J1586" s="3222"/>
    </row>
    <row r="1587" spans="1:10" ht="15.75" customHeight="1" thickBot="1">
      <c r="A1587" s="3222">
        <v>1580</v>
      </c>
      <c r="B1587" s="3222" t="s">
        <v>23157</v>
      </c>
      <c r="C1587" s="3223" t="s">
        <v>22631</v>
      </c>
      <c r="D1587" s="3222" t="s">
        <v>21195</v>
      </c>
      <c r="E1587" s="3222"/>
      <c r="F1587" s="3222" t="s">
        <v>22877</v>
      </c>
      <c r="G1587" s="3222"/>
      <c r="H1587" s="3222" t="str">
        <f t="shared" si="24"/>
        <v>Drawing</v>
      </c>
      <c r="I1587" s="3222" t="s">
        <v>23172</v>
      </c>
      <c r="J1587" s="3222"/>
    </row>
    <row r="1588" spans="1:10" ht="15.75" customHeight="1" thickBot="1">
      <c r="A1588" s="3222">
        <v>1581</v>
      </c>
      <c r="B1588" s="3222" t="s">
        <v>23169</v>
      </c>
      <c r="C1588" s="3223" t="s">
        <v>23140</v>
      </c>
      <c r="D1588" s="3222" t="s">
        <v>21195</v>
      </c>
      <c r="E1588" s="3222"/>
      <c r="F1588" s="3222" t="s">
        <v>22877</v>
      </c>
      <c r="G1588" s="3222"/>
      <c r="H1588" s="3222" t="str">
        <f t="shared" si="24"/>
        <v>Drawing</v>
      </c>
      <c r="I1588" s="3222" t="s">
        <v>23171</v>
      </c>
      <c r="J1588" s="3222"/>
    </row>
    <row r="1589" spans="1:10" ht="15.75" customHeight="1" thickBot="1">
      <c r="A1589" s="3222">
        <v>1582</v>
      </c>
      <c r="B1589" s="3222" t="s">
        <v>23169</v>
      </c>
      <c r="C1589" s="3223" t="s">
        <v>23140</v>
      </c>
      <c r="D1589" s="3222" t="s">
        <v>21195</v>
      </c>
      <c r="E1589" s="3222"/>
      <c r="F1589" s="3222" t="s">
        <v>22877</v>
      </c>
      <c r="G1589" s="3222"/>
      <c r="H1589" s="3222" t="str">
        <f t="shared" si="24"/>
        <v>Drawing</v>
      </c>
      <c r="I1589" s="3222" t="s">
        <v>23170</v>
      </c>
      <c r="J1589" s="3222"/>
    </row>
    <row r="1590" spans="1:10" ht="15.75" customHeight="1" thickBot="1">
      <c r="A1590" s="3222">
        <v>1583</v>
      </c>
      <c r="B1590" s="3222" t="s">
        <v>23168</v>
      </c>
      <c r="C1590" s="3223" t="s">
        <v>22840</v>
      </c>
      <c r="D1590" s="3222" t="s">
        <v>21195</v>
      </c>
      <c r="E1590" s="3222"/>
      <c r="F1590" s="3222" t="s">
        <v>22877</v>
      </c>
      <c r="G1590" s="3222" t="s">
        <v>22848</v>
      </c>
      <c r="H1590" s="3222" t="str">
        <f t="shared" si="24"/>
        <v>Drawing</v>
      </c>
      <c r="I1590" s="3222">
        <v>790</v>
      </c>
      <c r="J1590" s="3222"/>
    </row>
    <row r="1591" spans="1:10" ht="15.75" customHeight="1" thickBot="1">
      <c r="A1591" s="3222">
        <v>1584</v>
      </c>
      <c r="B1591" s="3222" t="s">
        <v>23166</v>
      </c>
      <c r="C1591" s="3223" t="s">
        <v>22602</v>
      </c>
      <c r="D1591" s="3222" t="s">
        <v>21195</v>
      </c>
      <c r="E1591" s="3222"/>
      <c r="F1591" s="3222" t="s">
        <v>22877</v>
      </c>
      <c r="G1591" s="3222"/>
      <c r="H1591" s="3222" t="str">
        <f t="shared" si="24"/>
        <v>Drawing</v>
      </c>
      <c r="I1591" s="3222" t="s">
        <v>23167</v>
      </c>
      <c r="J1591" s="3222"/>
    </row>
    <row r="1592" spans="1:10" ht="15.75" customHeight="1" thickBot="1">
      <c r="A1592" s="3222">
        <v>1585</v>
      </c>
      <c r="B1592" s="3222" t="s">
        <v>23164</v>
      </c>
      <c r="C1592" s="3223" t="s">
        <v>22602</v>
      </c>
      <c r="D1592" s="3222" t="s">
        <v>21195</v>
      </c>
      <c r="E1592" s="3222"/>
      <c r="F1592" s="3222" t="s">
        <v>22877</v>
      </c>
      <c r="G1592" s="3222" t="s">
        <v>22848</v>
      </c>
      <c r="H1592" s="3222" t="str">
        <f t="shared" si="24"/>
        <v>Drawing</v>
      </c>
      <c r="I1592" s="3222" t="s">
        <v>23165</v>
      </c>
      <c r="J1592" s="3222"/>
    </row>
    <row r="1593" spans="1:10" ht="15.75" customHeight="1" thickBot="1">
      <c r="A1593" s="3222">
        <v>1586</v>
      </c>
      <c r="B1593" s="3222" t="s">
        <v>23161</v>
      </c>
      <c r="C1593" s="3223" t="s">
        <v>22619</v>
      </c>
      <c r="D1593" s="3222" t="s">
        <v>21195</v>
      </c>
      <c r="E1593" s="3222"/>
      <c r="F1593" s="3222" t="s">
        <v>22877</v>
      </c>
      <c r="G1593" s="3222" t="s">
        <v>22848</v>
      </c>
      <c r="H1593" s="3222" t="str">
        <f t="shared" si="24"/>
        <v>Drawing</v>
      </c>
      <c r="I1593" s="3222" t="s">
        <v>23163</v>
      </c>
      <c r="J1593" s="3222"/>
    </row>
    <row r="1594" spans="1:10" ht="15.75" customHeight="1" thickBot="1">
      <c r="A1594" s="3222">
        <v>1587</v>
      </c>
      <c r="B1594" s="3222" t="s">
        <v>23161</v>
      </c>
      <c r="C1594" s="3223" t="s">
        <v>22619</v>
      </c>
      <c r="D1594" s="3222" t="s">
        <v>21195</v>
      </c>
      <c r="E1594" s="3222"/>
      <c r="F1594" s="3222" t="s">
        <v>22877</v>
      </c>
      <c r="G1594" s="3222" t="s">
        <v>22848</v>
      </c>
      <c r="H1594" s="3222" t="str">
        <f t="shared" si="24"/>
        <v>Drawing</v>
      </c>
      <c r="I1594" s="3222" t="s">
        <v>23162</v>
      </c>
      <c r="J1594" s="3222"/>
    </row>
    <row r="1595" spans="1:10" ht="15.75" customHeight="1" thickBot="1">
      <c r="A1595" s="3222">
        <v>1588</v>
      </c>
      <c r="B1595" s="3222" t="s">
        <v>23157</v>
      </c>
      <c r="C1595" s="3223" t="s">
        <v>22631</v>
      </c>
      <c r="D1595" s="3222" t="s">
        <v>21195</v>
      </c>
      <c r="E1595" s="3222"/>
      <c r="F1595" s="3222" t="s">
        <v>22877</v>
      </c>
      <c r="G1595" s="3222"/>
      <c r="H1595" s="3222" t="str">
        <f t="shared" si="24"/>
        <v>Drawing</v>
      </c>
      <c r="I1595" s="3222" t="s">
        <v>23160</v>
      </c>
      <c r="J1595" s="3222"/>
    </row>
    <row r="1596" spans="1:10" ht="15.75" customHeight="1" thickBot="1">
      <c r="A1596" s="3222">
        <v>1589</v>
      </c>
      <c r="B1596" s="3222" t="s">
        <v>23157</v>
      </c>
      <c r="C1596" s="3223" t="s">
        <v>22631</v>
      </c>
      <c r="D1596" s="3222" t="s">
        <v>21195</v>
      </c>
      <c r="E1596" s="3222"/>
      <c r="F1596" s="3222" t="s">
        <v>22877</v>
      </c>
      <c r="G1596" s="3222"/>
      <c r="H1596" s="3222" t="str">
        <f t="shared" si="24"/>
        <v>Drawing</v>
      </c>
      <c r="I1596" s="3222" t="s">
        <v>23159</v>
      </c>
      <c r="J1596" s="3222"/>
    </row>
    <row r="1597" spans="1:10" ht="15.75" customHeight="1" thickBot="1">
      <c r="A1597" s="3222">
        <v>1590</v>
      </c>
      <c r="B1597" s="3222" t="s">
        <v>23157</v>
      </c>
      <c r="C1597" s="3223" t="s">
        <v>22631</v>
      </c>
      <c r="D1597" s="3222" t="s">
        <v>21195</v>
      </c>
      <c r="E1597" s="3222"/>
      <c r="F1597" s="3222" t="s">
        <v>22877</v>
      </c>
      <c r="G1597" s="3222"/>
      <c r="H1597" s="3222" t="str">
        <f t="shared" si="24"/>
        <v>Drawing</v>
      </c>
      <c r="I1597" s="3222" t="s">
        <v>23158</v>
      </c>
      <c r="J1597" s="3222"/>
    </row>
    <row r="1598" spans="1:10" ht="15.75" customHeight="1" thickBot="1">
      <c r="A1598" s="3222">
        <v>1591</v>
      </c>
      <c r="B1598" s="3222" t="s">
        <v>23155</v>
      </c>
      <c r="C1598" s="3223" t="s">
        <v>22619</v>
      </c>
      <c r="D1598" s="3222" t="s">
        <v>21195</v>
      </c>
      <c r="E1598" s="3222"/>
      <c r="F1598" s="3222" t="s">
        <v>22877</v>
      </c>
      <c r="G1598" s="3222" t="s">
        <v>22848</v>
      </c>
      <c r="H1598" s="3222" t="str">
        <f t="shared" si="24"/>
        <v>Drawing</v>
      </c>
      <c r="I1598" s="3222" t="s">
        <v>23156</v>
      </c>
      <c r="J1598" s="3222"/>
    </row>
    <row r="1599" spans="1:10" ht="15.75" customHeight="1" thickBot="1">
      <c r="A1599" s="3222">
        <v>1592</v>
      </c>
      <c r="B1599" s="3222" t="s">
        <v>23152</v>
      </c>
      <c r="C1599" s="3223" t="s">
        <v>22613</v>
      </c>
      <c r="D1599" s="3222" t="s">
        <v>21195</v>
      </c>
      <c r="E1599" s="3222"/>
      <c r="F1599" s="3222" t="s">
        <v>22877</v>
      </c>
      <c r="G1599" s="3222"/>
      <c r="H1599" s="3222" t="str">
        <f t="shared" si="24"/>
        <v>Drawing</v>
      </c>
      <c r="I1599" s="3222" t="s">
        <v>23154</v>
      </c>
      <c r="J1599" s="3222"/>
    </row>
    <row r="1600" spans="1:10" ht="15.75" customHeight="1" thickBot="1">
      <c r="A1600" s="3222">
        <v>1593</v>
      </c>
      <c r="B1600" s="3222" t="s">
        <v>23152</v>
      </c>
      <c r="C1600" s="3223" t="s">
        <v>22613</v>
      </c>
      <c r="D1600" s="3222" t="s">
        <v>21195</v>
      </c>
      <c r="E1600" s="3222"/>
      <c r="F1600" s="3222" t="s">
        <v>22877</v>
      </c>
      <c r="G1600" s="3222"/>
      <c r="H1600" s="3222" t="str">
        <f t="shared" si="24"/>
        <v>Drawing</v>
      </c>
      <c r="I1600" s="3222" t="s">
        <v>23153</v>
      </c>
      <c r="J1600" s="3222"/>
    </row>
    <row r="1601" spans="1:10" ht="15.75" customHeight="1" thickBot="1">
      <c r="A1601" s="3222">
        <v>1594</v>
      </c>
      <c r="B1601" s="3222" t="s">
        <v>23150</v>
      </c>
      <c r="C1601" s="3223" t="s">
        <v>22619</v>
      </c>
      <c r="D1601" s="3222" t="s">
        <v>21195</v>
      </c>
      <c r="E1601" s="3222"/>
      <c r="F1601" s="3222" t="s">
        <v>22877</v>
      </c>
      <c r="G1601" s="3222" t="s">
        <v>22848</v>
      </c>
      <c r="H1601" s="3222" t="str">
        <f t="shared" si="24"/>
        <v>Drawing</v>
      </c>
      <c r="I1601" s="3222" t="s">
        <v>23151</v>
      </c>
      <c r="J1601" s="3222"/>
    </row>
    <row r="1602" spans="1:10" ht="15.75" customHeight="1" thickBot="1">
      <c r="A1602" s="3222">
        <v>1595</v>
      </c>
      <c r="B1602" s="3222" t="s">
        <v>23148</v>
      </c>
      <c r="C1602" s="3223" t="s">
        <v>22613</v>
      </c>
      <c r="D1602" s="3222" t="s">
        <v>21195</v>
      </c>
      <c r="E1602" s="3222"/>
      <c r="F1602" s="3222" t="s">
        <v>22877</v>
      </c>
      <c r="G1602" s="3222"/>
      <c r="H1602" s="3222" t="str">
        <f t="shared" si="24"/>
        <v>Drawing</v>
      </c>
      <c r="I1602" s="3222" t="s">
        <v>23149</v>
      </c>
      <c r="J1602" s="3222"/>
    </row>
    <row r="1603" spans="1:10" ht="15.75" customHeight="1" thickBot="1">
      <c r="A1603" s="3222">
        <v>1596</v>
      </c>
      <c r="B1603" s="3222" t="s">
        <v>23146</v>
      </c>
      <c r="C1603" s="3223" t="s">
        <v>22613</v>
      </c>
      <c r="D1603" s="3222" t="s">
        <v>21195</v>
      </c>
      <c r="E1603" s="3222"/>
      <c r="F1603" s="3222" t="s">
        <v>22877</v>
      </c>
      <c r="G1603" s="3222"/>
      <c r="H1603" s="3222" t="str">
        <f t="shared" si="24"/>
        <v>Drawing</v>
      </c>
      <c r="I1603" s="3222" t="s">
        <v>23147</v>
      </c>
      <c r="J1603" s="3222"/>
    </row>
    <row r="1604" spans="1:10" ht="15.75" customHeight="1" thickBot="1">
      <c r="A1604" s="3222">
        <v>1597</v>
      </c>
      <c r="B1604" s="3222" t="s">
        <v>23144</v>
      </c>
      <c r="C1604" s="3223" t="s">
        <v>23140</v>
      </c>
      <c r="D1604" s="3222" t="s">
        <v>21195</v>
      </c>
      <c r="E1604" s="3222"/>
      <c r="F1604" s="3222" t="s">
        <v>22877</v>
      </c>
      <c r="G1604" s="3222"/>
      <c r="H1604" s="3222" t="str">
        <f t="shared" si="24"/>
        <v>Drawing</v>
      </c>
      <c r="I1604" s="3222" t="s">
        <v>23145</v>
      </c>
      <c r="J1604" s="3222"/>
    </row>
    <row r="1605" spans="1:10" ht="15.75" customHeight="1" thickBot="1">
      <c r="A1605" s="3222">
        <v>1598</v>
      </c>
      <c r="B1605" s="3222" t="s">
        <v>23141</v>
      </c>
      <c r="C1605" s="3223" t="s">
        <v>23140</v>
      </c>
      <c r="D1605" s="3222" t="s">
        <v>21195</v>
      </c>
      <c r="E1605" s="3222"/>
      <c r="F1605" s="3222" t="s">
        <v>22877</v>
      </c>
      <c r="G1605" s="3222" t="s">
        <v>22848</v>
      </c>
      <c r="H1605" s="3222" t="str">
        <f t="shared" si="24"/>
        <v>Drawing</v>
      </c>
      <c r="I1605" s="3222" t="s">
        <v>23143</v>
      </c>
      <c r="J1605" s="3222"/>
    </row>
    <row r="1606" spans="1:10" ht="15.75" customHeight="1" thickBot="1">
      <c r="A1606" s="3222">
        <v>1599</v>
      </c>
      <c r="B1606" s="3222" t="s">
        <v>23141</v>
      </c>
      <c r="C1606" s="3223" t="s">
        <v>23140</v>
      </c>
      <c r="D1606" s="3222" t="s">
        <v>21195</v>
      </c>
      <c r="E1606" s="3222"/>
      <c r="F1606" s="3222" t="s">
        <v>22877</v>
      </c>
      <c r="G1606" s="3222" t="s">
        <v>22848</v>
      </c>
      <c r="H1606" s="3222" t="str">
        <f t="shared" si="24"/>
        <v>Drawing</v>
      </c>
      <c r="I1606" s="3222" t="s">
        <v>23142</v>
      </c>
      <c r="J1606" s="3222"/>
    </row>
    <row r="1607" spans="1:10" ht="15.75" customHeight="1" thickBot="1">
      <c r="A1607" s="3222">
        <v>1600</v>
      </c>
      <c r="B1607" s="3222" t="s">
        <v>23137</v>
      </c>
      <c r="C1607" s="3223" t="s">
        <v>22612</v>
      </c>
      <c r="D1607" s="3222" t="s">
        <v>21195</v>
      </c>
      <c r="E1607" s="3222"/>
      <c r="F1607" s="3222" t="s">
        <v>22877</v>
      </c>
      <c r="G1607" s="3222" t="s">
        <v>22848</v>
      </c>
      <c r="H1607" s="3222" t="str">
        <f t="shared" si="24"/>
        <v>Drawing</v>
      </c>
      <c r="I1607" s="3222" t="s">
        <v>23139</v>
      </c>
      <c r="J1607" s="3222"/>
    </row>
    <row r="1608" spans="1:10" ht="15.75" customHeight="1" thickBot="1">
      <c r="A1608" s="3222">
        <v>1601</v>
      </c>
      <c r="B1608" s="3222" t="s">
        <v>23137</v>
      </c>
      <c r="C1608" s="3223" t="s">
        <v>22612</v>
      </c>
      <c r="D1608" s="3222" t="s">
        <v>21195</v>
      </c>
      <c r="E1608" s="3222"/>
      <c r="F1608" s="3222" t="s">
        <v>22877</v>
      </c>
      <c r="G1608" s="3222" t="s">
        <v>22848</v>
      </c>
      <c r="H1608" s="3222" t="str">
        <f t="shared" ref="H1608:H1671" si="25">HYPERLINK("\\CAD-PC\1Data\3.Documentation\Isometric DWG MHI\" &amp; I1608 &amp; ".pdf", "Drawing")</f>
        <v>Drawing</v>
      </c>
      <c r="I1608" s="3222" t="s">
        <v>23138</v>
      </c>
      <c r="J1608" s="3222"/>
    </row>
    <row r="1609" spans="1:10" ht="15.75" customHeight="1" thickBot="1">
      <c r="A1609" s="3222">
        <v>1602</v>
      </c>
      <c r="B1609" s="3222" t="s">
        <v>23133</v>
      </c>
      <c r="C1609" s="3223" t="s">
        <v>22612</v>
      </c>
      <c r="D1609" s="3222" t="s">
        <v>21195</v>
      </c>
      <c r="E1609" s="3222"/>
      <c r="F1609" s="3222" t="s">
        <v>22877</v>
      </c>
      <c r="G1609" s="3222" t="s">
        <v>22848</v>
      </c>
      <c r="H1609" s="3222" t="str">
        <f t="shared" si="25"/>
        <v>Drawing</v>
      </c>
      <c r="I1609" s="3222" t="s">
        <v>23136</v>
      </c>
      <c r="J1609" s="3222"/>
    </row>
    <row r="1610" spans="1:10" ht="15.75" customHeight="1" thickBot="1">
      <c r="A1610" s="3222">
        <v>1603</v>
      </c>
      <c r="B1610" s="3222" t="s">
        <v>23133</v>
      </c>
      <c r="C1610" s="3223" t="s">
        <v>22612</v>
      </c>
      <c r="D1610" s="3222" t="s">
        <v>21195</v>
      </c>
      <c r="E1610" s="3222"/>
      <c r="F1610" s="3222" t="s">
        <v>22877</v>
      </c>
      <c r="G1610" s="3222" t="s">
        <v>22848</v>
      </c>
      <c r="H1610" s="3222" t="str">
        <f t="shared" si="25"/>
        <v>Drawing</v>
      </c>
      <c r="I1610" s="3222" t="s">
        <v>23135</v>
      </c>
      <c r="J1610" s="3222"/>
    </row>
    <row r="1611" spans="1:10" ht="15.75" customHeight="1" thickBot="1">
      <c r="A1611" s="3222">
        <v>1604</v>
      </c>
      <c r="B1611" s="3222" t="s">
        <v>23133</v>
      </c>
      <c r="C1611" s="3223" t="s">
        <v>22612</v>
      </c>
      <c r="D1611" s="3222" t="s">
        <v>21195</v>
      </c>
      <c r="E1611" s="3222"/>
      <c r="F1611" s="3222" t="s">
        <v>22877</v>
      </c>
      <c r="G1611" s="3222" t="s">
        <v>22848</v>
      </c>
      <c r="H1611" s="3222" t="str">
        <f t="shared" si="25"/>
        <v>Drawing</v>
      </c>
      <c r="I1611" s="3222" t="s">
        <v>23134</v>
      </c>
      <c r="J1611" s="3222"/>
    </row>
    <row r="1612" spans="1:10" ht="15.75" customHeight="1" thickBot="1">
      <c r="A1612" s="3222">
        <v>1605</v>
      </c>
      <c r="B1612" s="3222" t="s">
        <v>23131</v>
      </c>
      <c r="C1612" s="3223" t="s">
        <v>22619</v>
      </c>
      <c r="D1612" s="3222" t="s">
        <v>21195</v>
      </c>
      <c r="E1612" s="3222"/>
      <c r="F1612" s="3222" t="s">
        <v>22877</v>
      </c>
      <c r="G1612" s="3222" t="s">
        <v>22966</v>
      </c>
      <c r="H1612" s="3222" t="str">
        <f t="shared" si="25"/>
        <v>Drawing</v>
      </c>
      <c r="I1612" s="3222" t="s">
        <v>23132</v>
      </c>
      <c r="J1612" s="3222"/>
    </row>
    <row r="1613" spans="1:10" ht="15.75" customHeight="1" thickBot="1">
      <c r="A1613" s="3222">
        <v>1606</v>
      </c>
      <c r="B1613" s="3222" t="s">
        <v>23129</v>
      </c>
      <c r="C1613" s="3223" t="s">
        <v>22613</v>
      </c>
      <c r="D1613" s="3222" t="s">
        <v>21195</v>
      </c>
      <c r="E1613" s="3222"/>
      <c r="F1613" s="3222" t="s">
        <v>22877</v>
      </c>
      <c r="G1613" s="3222" t="s">
        <v>22848</v>
      </c>
      <c r="H1613" s="3222" t="str">
        <f t="shared" si="25"/>
        <v>Drawing</v>
      </c>
      <c r="I1613" s="3222" t="s">
        <v>23130</v>
      </c>
      <c r="J1613" s="3222"/>
    </row>
    <row r="1614" spans="1:10" ht="15.75" customHeight="1" thickBot="1">
      <c r="A1614" s="3222">
        <v>1607</v>
      </c>
      <c r="B1614" s="3222" t="s">
        <v>23127</v>
      </c>
      <c r="C1614" s="3223" t="s">
        <v>22613</v>
      </c>
      <c r="D1614" s="3222" t="s">
        <v>21195</v>
      </c>
      <c r="E1614" s="3222"/>
      <c r="F1614" s="3222" t="s">
        <v>22877</v>
      </c>
      <c r="G1614" s="3222"/>
      <c r="H1614" s="3222" t="str">
        <f t="shared" si="25"/>
        <v>Drawing</v>
      </c>
      <c r="I1614" s="3222" t="s">
        <v>23128</v>
      </c>
      <c r="J1614" s="3222"/>
    </row>
    <row r="1615" spans="1:10" ht="15.75" customHeight="1" thickBot="1">
      <c r="A1615" s="3222">
        <v>1608</v>
      </c>
      <c r="B1615" s="3222" t="s">
        <v>23125</v>
      </c>
      <c r="C1615" s="3223" t="s">
        <v>22612</v>
      </c>
      <c r="D1615" s="3222" t="s">
        <v>21195</v>
      </c>
      <c r="E1615" s="3222"/>
      <c r="F1615" s="3222" t="s">
        <v>22877</v>
      </c>
      <c r="G1615" s="3222" t="s">
        <v>22848</v>
      </c>
      <c r="H1615" s="3222" t="str">
        <f t="shared" si="25"/>
        <v>Drawing</v>
      </c>
      <c r="I1615" s="3222" t="s">
        <v>23126</v>
      </c>
      <c r="J1615" s="3222"/>
    </row>
    <row r="1616" spans="1:10" ht="15.75" customHeight="1" thickBot="1">
      <c r="A1616" s="3222">
        <v>1609</v>
      </c>
      <c r="B1616" s="3222" t="s">
        <v>23123</v>
      </c>
      <c r="C1616" s="3223" t="s">
        <v>22612</v>
      </c>
      <c r="D1616" s="3222" t="s">
        <v>21195</v>
      </c>
      <c r="E1616" s="3222"/>
      <c r="F1616" s="3222" t="s">
        <v>22877</v>
      </c>
      <c r="G1616" s="3222"/>
      <c r="H1616" s="3222" t="str">
        <f t="shared" si="25"/>
        <v>Drawing</v>
      </c>
      <c r="I1616" s="3222" t="s">
        <v>23124</v>
      </c>
      <c r="J1616" s="3222"/>
    </row>
    <row r="1617" spans="1:10" ht="15.75" customHeight="1" thickBot="1">
      <c r="A1617" s="3222">
        <v>1610</v>
      </c>
      <c r="B1617" s="3222" t="s">
        <v>23121</v>
      </c>
      <c r="C1617" s="3223" t="s">
        <v>22619</v>
      </c>
      <c r="D1617" s="3222" t="s">
        <v>21195</v>
      </c>
      <c r="E1617" s="3222"/>
      <c r="F1617" s="3222" t="s">
        <v>22877</v>
      </c>
      <c r="G1617" s="3222"/>
      <c r="H1617" s="3222" t="str">
        <f t="shared" si="25"/>
        <v>Drawing</v>
      </c>
      <c r="I1617" s="3222" t="s">
        <v>23122</v>
      </c>
      <c r="J1617" s="3222"/>
    </row>
    <row r="1618" spans="1:10" ht="15.75" customHeight="1" thickBot="1">
      <c r="A1618" s="3222">
        <v>1611</v>
      </c>
      <c r="B1618" s="3222" t="s">
        <v>23119</v>
      </c>
      <c r="C1618" s="3223" t="s">
        <v>22619</v>
      </c>
      <c r="D1618" s="3222" t="s">
        <v>21195</v>
      </c>
      <c r="E1618" s="3222"/>
      <c r="F1618" s="3222" t="s">
        <v>22877</v>
      </c>
      <c r="G1618" s="3222"/>
      <c r="H1618" s="3222" t="str">
        <f t="shared" si="25"/>
        <v>Drawing</v>
      </c>
      <c r="I1618" s="3222" t="s">
        <v>23120</v>
      </c>
      <c r="J1618" s="3222"/>
    </row>
    <row r="1619" spans="1:10" ht="15.75" customHeight="1" thickBot="1">
      <c r="A1619" s="3222">
        <v>1612</v>
      </c>
      <c r="B1619" s="3222" t="s">
        <v>23117</v>
      </c>
      <c r="C1619" s="3223" t="s">
        <v>23000</v>
      </c>
      <c r="D1619" s="3222" t="s">
        <v>21195</v>
      </c>
      <c r="E1619" s="3222"/>
      <c r="F1619" s="3222" t="s">
        <v>22877</v>
      </c>
      <c r="G1619" s="3222" t="s">
        <v>22848</v>
      </c>
      <c r="H1619" s="3222" t="str">
        <f t="shared" si="25"/>
        <v>Drawing</v>
      </c>
      <c r="I1619" s="3222" t="s">
        <v>23118</v>
      </c>
      <c r="J1619" s="3222"/>
    </row>
    <row r="1620" spans="1:10" ht="15.75" customHeight="1" thickBot="1">
      <c r="A1620" s="3222">
        <v>1613</v>
      </c>
      <c r="B1620" s="3222" t="s">
        <v>23115</v>
      </c>
      <c r="C1620" s="3223" t="s">
        <v>23000</v>
      </c>
      <c r="D1620" s="3222" t="s">
        <v>21195</v>
      </c>
      <c r="E1620" s="3222"/>
      <c r="F1620" s="3222" t="s">
        <v>22877</v>
      </c>
      <c r="G1620" s="3222" t="s">
        <v>22848</v>
      </c>
      <c r="H1620" s="3222" t="str">
        <f t="shared" si="25"/>
        <v>Drawing</v>
      </c>
      <c r="I1620" s="3222" t="s">
        <v>23116</v>
      </c>
      <c r="J1620" s="3222"/>
    </row>
    <row r="1621" spans="1:10" ht="15.75" customHeight="1" thickBot="1">
      <c r="A1621" s="3222">
        <v>1614</v>
      </c>
      <c r="B1621" s="3222" t="s">
        <v>23112</v>
      </c>
      <c r="C1621" s="3223" t="s">
        <v>22613</v>
      </c>
      <c r="D1621" s="3222" t="s">
        <v>21195</v>
      </c>
      <c r="E1621" s="3222"/>
      <c r="F1621" s="3222" t="s">
        <v>22877</v>
      </c>
      <c r="G1621" s="3222" t="s">
        <v>22848</v>
      </c>
      <c r="H1621" s="3222" t="str">
        <f t="shared" si="25"/>
        <v>Drawing</v>
      </c>
      <c r="I1621" s="3222" t="s">
        <v>23114</v>
      </c>
      <c r="J1621" s="3222"/>
    </row>
    <row r="1622" spans="1:10" ht="15.75" customHeight="1" thickBot="1">
      <c r="A1622" s="3222">
        <v>1615</v>
      </c>
      <c r="B1622" s="3222" t="s">
        <v>23112</v>
      </c>
      <c r="C1622" s="3223" t="s">
        <v>22613</v>
      </c>
      <c r="D1622" s="3222" t="s">
        <v>21195</v>
      </c>
      <c r="E1622" s="3222"/>
      <c r="F1622" s="3222" t="s">
        <v>22877</v>
      </c>
      <c r="G1622" s="3222" t="s">
        <v>22848</v>
      </c>
      <c r="H1622" s="3222" t="str">
        <f t="shared" si="25"/>
        <v>Drawing</v>
      </c>
      <c r="I1622" s="3222" t="s">
        <v>23113</v>
      </c>
      <c r="J1622" s="3222"/>
    </row>
    <row r="1623" spans="1:10" ht="15.75" customHeight="1" thickBot="1">
      <c r="A1623" s="3222">
        <v>1616</v>
      </c>
      <c r="B1623" s="3222" t="s">
        <v>23110</v>
      </c>
      <c r="C1623" s="3223" t="s">
        <v>22613</v>
      </c>
      <c r="D1623" s="3222" t="s">
        <v>21195</v>
      </c>
      <c r="E1623" s="3222"/>
      <c r="F1623" s="3222" t="s">
        <v>22877</v>
      </c>
      <c r="G1623" s="3222" t="s">
        <v>22848</v>
      </c>
      <c r="H1623" s="3222" t="str">
        <f t="shared" si="25"/>
        <v>Drawing</v>
      </c>
      <c r="I1623" s="3222" t="s">
        <v>23111</v>
      </c>
      <c r="J1623" s="3222"/>
    </row>
    <row r="1624" spans="1:10" ht="15.75" customHeight="1" thickBot="1">
      <c r="A1624" s="3222">
        <v>1617</v>
      </c>
      <c r="B1624" s="3222" t="s">
        <v>23108</v>
      </c>
      <c r="C1624" s="3223" t="s">
        <v>22612</v>
      </c>
      <c r="D1624" s="3222" t="s">
        <v>21195</v>
      </c>
      <c r="E1624" s="3222"/>
      <c r="F1624" s="3222" t="s">
        <v>22877</v>
      </c>
      <c r="G1624" s="3222"/>
      <c r="H1624" s="3222" t="str">
        <f t="shared" si="25"/>
        <v>Drawing</v>
      </c>
      <c r="I1624" s="3222" t="s">
        <v>23109</v>
      </c>
      <c r="J1624" s="3222"/>
    </row>
    <row r="1625" spans="1:10" ht="15.75" customHeight="1" thickBot="1">
      <c r="A1625" s="3222">
        <v>1618</v>
      </c>
      <c r="B1625" s="3222" t="s">
        <v>23106</v>
      </c>
      <c r="C1625" s="3223" t="s">
        <v>22612</v>
      </c>
      <c r="D1625" s="3222" t="s">
        <v>21195</v>
      </c>
      <c r="E1625" s="3222"/>
      <c r="F1625" s="3222" t="s">
        <v>6255</v>
      </c>
      <c r="G1625" s="3222"/>
      <c r="H1625" s="3222" t="str">
        <f t="shared" si="25"/>
        <v>Drawing</v>
      </c>
      <c r="I1625" s="3222" t="s">
        <v>23107</v>
      </c>
      <c r="J1625" s="3222"/>
    </row>
    <row r="1626" spans="1:10" ht="15.75" customHeight="1" thickBot="1">
      <c r="A1626" s="3222">
        <v>1619</v>
      </c>
      <c r="B1626" s="3222" t="s">
        <v>23104</v>
      </c>
      <c r="C1626" s="3223" t="s">
        <v>22631</v>
      </c>
      <c r="D1626" s="3222" t="s">
        <v>21195</v>
      </c>
      <c r="E1626" s="3222"/>
      <c r="F1626" s="3222" t="s">
        <v>22877</v>
      </c>
      <c r="G1626" s="3222"/>
      <c r="H1626" s="3222" t="str">
        <f t="shared" si="25"/>
        <v>Drawing</v>
      </c>
      <c r="I1626" s="3222" t="s">
        <v>23105</v>
      </c>
      <c r="J1626" s="3222"/>
    </row>
    <row r="1627" spans="1:10" ht="15.75" customHeight="1" thickBot="1">
      <c r="A1627" s="3222">
        <v>1620</v>
      </c>
      <c r="B1627" s="3222" t="s">
        <v>23102</v>
      </c>
      <c r="C1627" s="3223" t="s">
        <v>22631</v>
      </c>
      <c r="D1627" s="3222" t="s">
        <v>21195</v>
      </c>
      <c r="E1627" s="3222"/>
      <c r="F1627" s="3222" t="s">
        <v>22877</v>
      </c>
      <c r="G1627" s="3222"/>
      <c r="H1627" s="3222" t="str">
        <f t="shared" si="25"/>
        <v>Drawing</v>
      </c>
      <c r="I1627" s="3222" t="s">
        <v>23103</v>
      </c>
      <c r="J1627" s="3222"/>
    </row>
    <row r="1628" spans="1:10" ht="15.75" customHeight="1" thickBot="1">
      <c r="A1628" s="3222">
        <v>1621</v>
      </c>
      <c r="B1628" s="3222" t="s">
        <v>23100</v>
      </c>
      <c r="C1628" s="3223" t="s">
        <v>22613</v>
      </c>
      <c r="D1628" s="3222" t="s">
        <v>21195</v>
      </c>
      <c r="E1628" s="3222"/>
      <c r="F1628" s="3222" t="s">
        <v>22877</v>
      </c>
      <c r="G1628" s="3222"/>
      <c r="H1628" s="3222" t="str">
        <f t="shared" si="25"/>
        <v>Drawing</v>
      </c>
      <c r="I1628" s="3222" t="s">
        <v>23101</v>
      </c>
      <c r="J1628" s="3222"/>
    </row>
    <row r="1629" spans="1:10" ht="15.75" customHeight="1" thickBot="1">
      <c r="A1629" s="3222">
        <v>1622</v>
      </c>
      <c r="B1629" s="3222" t="s">
        <v>23098</v>
      </c>
      <c r="C1629" s="3223" t="s">
        <v>22619</v>
      </c>
      <c r="D1629" s="3222" t="s">
        <v>21195</v>
      </c>
      <c r="E1629" s="3222"/>
      <c r="F1629" s="3222" t="s">
        <v>6255</v>
      </c>
      <c r="G1629" s="3222"/>
      <c r="H1629" s="3222" t="str">
        <f t="shared" si="25"/>
        <v>Drawing</v>
      </c>
      <c r="I1629" s="3222" t="s">
        <v>23099</v>
      </c>
      <c r="J1629" s="3222"/>
    </row>
    <row r="1630" spans="1:10" ht="15.75" customHeight="1" thickBot="1">
      <c r="A1630" s="3222">
        <v>1623</v>
      </c>
      <c r="B1630" s="3222" t="s">
        <v>23096</v>
      </c>
      <c r="C1630" s="3223" t="s">
        <v>22631</v>
      </c>
      <c r="D1630" s="3222" t="s">
        <v>21195</v>
      </c>
      <c r="E1630" s="3222"/>
      <c r="F1630" s="3222" t="s">
        <v>22877</v>
      </c>
      <c r="G1630" s="3222" t="s">
        <v>22848</v>
      </c>
      <c r="H1630" s="3222" t="str">
        <f t="shared" si="25"/>
        <v>Drawing</v>
      </c>
      <c r="I1630" s="3222" t="s">
        <v>23097</v>
      </c>
      <c r="J1630" s="3222"/>
    </row>
    <row r="1631" spans="1:10" ht="15.75" customHeight="1" thickBot="1">
      <c r="A1631" s="3222">
        <v>1624</v>
      </c>
      <c r="B1631" s="3222" t="s">
        <v>23094</v>
      </c>
      <c r="C1631" s="3223" t="s">
        <v>22612</v>
      </c>
      <c r="D1631" s="3222" t="s">
        <v>21195</v>
      </c>
      <c r="E1631" s="3222"/>
      <c r="F1631" s="3222" t="s">
        <v>22877</v>
      </c>
      <c r="G1631" s="3222"/>
      <c r="H1631" s="3222" t="str">
        <f t="shared" si="25"/>
        <v>Drawing</v>
      </c>
      <c r="I1631" s="3222" t="s">
        <v>23095</v>
      </c>
      <c r="J1631" s="3222"/>
    </row>
    <row r="1632" spans="1:10" ht="15.75" customHeight="1" thickBot="1">
      <c r="A1632" s="3222">
        <v>1625</v>
      </c>
      <c r="B1632" s="3222" t="s">
        <v>23092</v>
      </c>
      <c r="C1632" s="3223" t="s">
        <v>22612</v>
      </c>
      <c r="D1632" s="3222" t="s">
        <v>21195</v>
      </c>
      <c r="E1632" s="3222"/>
      <c r="F1632" s="3222" t="s">
        <v>6255</v>
      </c>
      <c r="G1632" s="3222"/>
      <c r="H1632" s="3222" t="str">
        <f t="shared" si="25"/>
        <v>Drawing</v>
      </c>
      <c r="I1632" s="3222" t="s">
        <v>23093</v>
      </c>
      <c r="J1632" s="3222"/>
    </row>
    <row r="1633" spans="1:10" ht="15.75" customHeight="1" thickBot="1">
      <c r="A1633" s="3222">
        <v>1626</v>
      </c>
      <c r="B1633" s="3222" t="s">
        <v>23090</v>
      </c>
      <c r="C1633" s="3223" t="s">
        <v>22612</v>
      </c>
      <c r="D1633" s="3222" t="s">
        <v>21195</v>
      </c>
      <c r="E1633" s="3222"/>
      <c r="F1633" s="3222" t="s">
        <v>22877</v>
      </c>
      <c r="G1633" s="3222"/>
      <c r="H1633" s="3222" t="str">
        <f t="shared" si="25"/>
        <v>Drawing</v>
      </c>
      <c r="I1633" s="3222" t="s">
        <v>23091</v>
      </c>
      <c r="J1633" s="3222"/>
    </row>
    <row r="1634" spans="1:10" ht="15.75" customHeight="1" thickBot="1">
      <c r="A1634" s="3222">
        <v>1627</v>
      </c>
      <c r="B1634" s="3222" t="s">
        <v>23088</v>
      </c>
      <c r="C1634" s="3223" t="s">
        <v>22619</v>
      </c>
      <c r="D1634" s="3222" t="s">
        <v>21195</v>
      </c>
      <c r="E1634" s="3222"/>
      <c r="F1634" s="3222" t="s">
        <v>6255</v>
      </c>
      <c r="G1634" s="3222"/>
      <c r="H1634" s="3222" t="str">
        <f t="shared" si="25"/>
        <v>Drawing</v>
      </c>
      <c r="I1634" s="3222" t="s">
        <v>23089</v>
      </c>
      <c r="J1634" s="3222"/>
    </row>
    <row r="1635" spans="1:10" ht="15.75" customHeight="1" thickBot="1">
      <c r="A1635" s="3222">
        <v>1628</v>
      </c>
      <c r="B1635" s="3222" t="s">
        <v>23086</v>
      </c>
      <c r="C1635" s="3223" t="s">
        <v>22613</v>
      </c>
      <c r="D1635" s="3222" t="s">
        <v>21195</v>
      </c>
      <c r="E1635" s="3222"/>
      <c r="F1635" s="3222" t="s">
        <v>6255</v>
      </c>
      <c r="G1635" s="3222"/>
      <c r="H1635" s="3222" t="str">
        <f t="shared" si="25"/>
        <v>Drawing</v>
      </c>
      <c r="I1635" s="3222" t="s">
        <v>23087</v>
      </c>
      <c r="J1635" s="3222"/>
    </row>
    <row r="1636" spans="1:10" ht="15.75" customHeight="1" thickBot="1">
      <c r="A1636" s="3222">
        <v>1629</v>
      </c>
      <c r="B1636" s="3222" t="s">
        <v>23084</v>
      </c>
      <c r="C1636" s="3223" t="s">
        <v>22613</v>
      </c>
      <c r="D1636" s="3222" t="s">
        <v>21195</v>
      </c>
      <c r="E1636" s="3222"/>
      <c r="F1636" s="3222" t="s">
        <v>22877</v>
      </c>
      <c r="G1636" s="3222"/>
      <c r="H1636" s="3222" t="str">
        <f t="shared" si="25"/>
        <v>Drawing</v>
      </c>
      <c r="I1636" s="3222" t="s">
        <v>23085</v>
      </c>
      <c r="J1636" s="3222"/>
    </row>
    <row r="1637" spans="1:10" ht="15.75" customHeight="1" thickBot="1">
      <c r="A1637" s="3222">
        <v>1630</v>
      </c>
      <c r="B1637" s="3222" t="s">
        <v>23082</v>
      </c>
      <c r="C1637" s="3223" t="s">
        <v>22613</v>
      </c>
      <c r="D1637" s="3222" t="s">
        <v>21195</v>
      </c>
      <c r="E1637" s="3222"/>
      <c r="F1637" s="3222" t="s">
        <v>6255</v>
      </c>
      <c r="G1637" s="3222"/>
      <c r="H1637" s="3222" t="str">
        <f t="shared" si="25"/>
        <v>Drawing</v>
      </c>
      <c r="I1637" s="3222" t="s">
        <v>23083</v>
      </c>
      <c r="J1637" s="3222"/>
    </row>
    <row r="1638" spans="1:10" ht="15.75" customHeight="1" thickBot="1">
      <c r="A1638" s="3222">
        <v>1631</v>
      </c>
      <c r="B1638" s="3222" t="s">
        <v>23080</v>
      </c>
      <c r="C1638" s="3223" t="s">
        <v>22613</v>
      </c>
      <c r="D1638" s="3222" t="s">
        <v>21195</v>
      </c>
      <c r="E1638" s="3222"/>
      <c r="F1638" s="3222" t="s">
        <v>22877</v>
      </c>
      <c r="G1638" s="3222"/>
      <c r="H1638" s="3222" t="str">
        <f t="shared" si="25"/>
        <v>Drawing</v>
      </c>
      <c r="I1638" s="3222" t="s">
        <v>23081</v>
      </c>
      <c r="J1638" s="3222"/>
    </row>
    <row r="1639" spans="1:10" ht="15.75" customHeight="1" thickBot="1">
      <c r="A1639" s="3222">
        <v>1632</v>
      </c>
      <c r="B1639" s="3222" t="s">
        <v>23078</v>
      </c>
      <c r="C1639" s="3223" t="s">
        <v>22613</v>
      </c>
      <c r="D1639" s="3222" t="s">
        <v>21195</v>
      </c>
      <c r="E1639" s="3222"/>
      <c r="F1639" s="3222" t="s">
        <v>22877</v>
      </c>
      <c r="G1639" s="3222"/>
      <c r="H1639" s="3222" t="str">
        <f t="shared" si="25"/>
        <v>Drawing</v>
      </c>
      <c r="I1639" s="3222" t="s">
        <v>23079</v>
      </c>
      <c r="J1639" s="3222"/>
    </row>
    <row r="1640" spans="1:10" ht="15.75" customHeight="1" thickBot="1">
      <c r="A1640" s="3222">
        <v>1633</v>
      </c>
      <c r="B1640" s="3222" t="s">
        <v>23076</v>
      </c>
      <c r="C1640" s="3223" t="s">
        <v>22613</v>
      </c>
      <c r="D1640" s="3222" t="s">
        <v>21195</v>
      </c>
      <c r="E1640" s="3222"/>
      <c r="F1640" s="3222" t="s">
        <v>22877</v>
      </c>
      <c r="G1640" s="3222"/>
      <c r="H1640" s="3222" t="str">
        <f t="shared" si="25"/>
        <v>Drawing</v>
      </c>
      <c r="I1640" s="3222" t="s">
        <v>23077</v>
      </c>
      <c r="J1640" s="3222"/>
    </row>
    <row r="1641" spans="1:10" ht="15.75" customHeight="1" thickBot="1">
      <c r="A1641" s="3222">
        <v>1634</v>
      </c>
      <c r="B1641" s="3222" t="s">
        <v>23074</v>
      </c>
      <c r="C1641" s="3223" t="s">
        <v>22613</v>
      </c>
      <c r="D1641" s="3222" t="s">
        <v>21195</v>
      </c>
      <c r="E1641" s="3222"/>
      <c r="F1641" s="3222" t="s">
        <v>22877</v>
      </c>
      <c r="G1641" s="3222"/>
      <c r="H1641" s="3222" t="str">
        <f t="shared" si="25"/>
        <v>Drawing</v>
      </c>
      <c r="I1641" s="3222" t="s">
        <v>23075</v>
      </c>
      <c r="J1641" s="3222"/>
    </row>
    <row r="1642" spans="1:10" ht="15.75" customHeight="1" thickBot="1">
      <c r="A1642" s="3222">
        <v>1635</v>
      </c>
      <c r="B1642" s="3222" t="s">
        <v>23072</v>
      </c>
      <c r="C1642" s="3223" t="s">
        <v>22613</v>
      </c>
      <c r="D1642" s="3222" t="s">
        <v>21195</v>
      </c>
      <c r="E1642" s="3222"/>
      <c r="F1642" s="3222" t="s">
        <v>22877</v>
      </c>
      <c r="G1642" s="3222"/>
      <c r="H1642" s="3222" t="str">
        <f t="shared" si="25"/>
        <v>Drawing</v>
      </c>
      <c r="I1642" s="3222" t="s">
        <v>23073</v>
      </c>
      <c r="J1642" s="3222"/>
    </row>
    <row r="1643" spans="1:10" ht="15.75" customHeight="1" thickBot="1">
      <c r="A1643" s="3222">
        <v>1636</v>
      </c>
      <c r="B1643" s="3222" t="s">
        <v>23070</v>
      </c>
      <c r="C1643" s="3223" t="s">
        <v>22612</v>
      </c>
      <c r="D1643" s="3222" t="s">
        <v>21195</v>
      </c>
      <c r="E1643" s="3222"/>
      <c r="F1643" s="3222" t="s">
        <v>22877</v>
      </c>
      <c r="G1643" s="3222"/>
      <c r="H1643" s="3222" t="str">
        <f t="shared" si="25"/>
        <v>Drawing</v>
      </c>
      <c r="I1643" s="3222" t="s">
        <v>23071</v>
      </c>
      <c r="J1643" s="3222"/>
    </row>
    <row r="1644" spans="1:10" ht="15.75" customHeight="1" thickBot="1">
      <c r="A1644" s="3222">
        <v>1637</v>
      </c>
      <c r="B1644" s="3222" t="s">
        <v>23068</v>
      </c>
      <c r="C1644" s="3223" t="s">
        <v>22631</v>
      </c>
      <c r="D1644" s="3222" t="s">
        <v>21195</v>
      </c>
      <c r="E1644" s="3222"/>
      <c r="F1644" s="3222" t="s">
        <v>22877</v>
      </c>
      <c r="G1644" s="3222" t="s">
        <v>22848</v>
      </c>
      <c r="H1644" s="3222" t="str">
        <f t="shared" si="25"/>
        <v>Drawing</v>
      </c>
      <c r="I1644" s="3222" t="s">
        <v>23069</v>
      </c>
      <c r="J1644" s="3222"/>
    </row>
    <row r="1645" spans="1:10" ht="15.75" customHeight="1" thickBot="1">
      <c r="A1645" s="3222">
        <v>1638</v>
      </c>
      <c r="B1645" s="3222" t="s">
        <v>23066</v>
      </c>
      <c r="C1645" s="3223" t="s">
        <v>22631</v>
      </c>
      <c r="D1645" s="3222" t="s">
        <v>21195</v>
      </c>
      <c r="E1645" s="3222"/>
      <c r="F1645" s="3222" t="s">
        <v>22877</v>
      </c>
      <c r="G1645" s="3222" t="s">
        <v>22848</v>
      </c>
      <c r="H1645" s="3222" t="str">
        <f t="shared" si="25"/>
        <v>Drawing</v>
      </c>
      <c r="I1645" s="3222" t="s">
        <v>23067</v>
      </c>
      <c r="J1645" s="3222"/>
    </row>
    <row r="1646" spans="1:10" ht="15.75" customHeight="1" thickBot="1">
      <c r="A1646" s="3222">
        <v>1639</v>
      </c>
      <c r="B1646" s="3222" t="s">
        <v>23064</v>
      </c>
      <c r="C1646" s="3223" t="s">
        <v>22631</v>
      </c>
      <c r="D1646" s="3222" t="s">
        <v>21195</v>
      </c>
      <c r="E1646" s="3222"/>
      <c r="F1646" s="3222" t="s">
        <v>22877</v>
      </c>
      <c r="G1646" s="3222" t="s">
        <v>22848</v>
      </c>
      <c r="H1646" s="3222" t="str">
        <f t="shared" si="25"/>
        <v>Drawing</v>
      </c>
      <c r="I1646" s="3222" t="s">
        <v>23065</v>
      </c>
      <c r="J1646" s="3222"/>
    </row>
    <row r="1647" spans="1:10" ht="15.75" customHeight="1" thickBot="1">
      <c r="A1647" s="3222">
        <v>1640</v>
      </c>
      <c r="B1647" s="3222" t="s">
        <v>23062</v>
      </c>
      <c r="C1647" s="3223" t="s">
        <v>22612</v>
      </c>
      <c r="D1647" s="3222" t="s">
        <v>21195</v>
      </c>
      <c r="E1647" s="3222"/>
      <c r="F1647" s="3222" t="s">
        <v>22877</v>
      </c>
      <c r="G1647" s="3222" t="s">
        <v>22848</v>
      </c>
      <c r="H1647" s="3222" t="str">
        <f t="shared" si="25"/>
        <v>Drawing</v>
      </c>
      <c r="I1647" s="3222" t="s">
        <v>23063</v>
      </c>
      <c r="J1647" s="3222"/>
    </row>
    <row r="1648" spans="1:10" ht="15.75" customHeight="1" thickBot="1">
      <c r="A1648" s="3222">
        <v>1641</v>
      </c>
      <c r="B1648" s="3222" t="s">
        <v>23060</v>
      </c>
      <c r="C1648" s="3223" t="s">
        <v>22612</v>
      </c>
      <c r="D1648" s="3222" t="s">
        <v>21195</v>
      </c>
      <c r="E1648" s="3222"/>
      <c r="F1648" s="3222" t="s">
        <v>22877</v>
      </c>
      <c r="G1648" s="3222" t="s">
        <v>22848</v>
      </c>
      <c r="H1648" s="3222" t="str">
        <f t="shared" si="25"/>
        <v>Drawing</v>
      </c>
      <c r="I1648" s="3222" t="s">
        <v>23061</v>
      </c>
      <c r="J1648" s="3222"/>
    </row>
    <row r="1649" spans="1:10" ht="15.75" customHeight="1" thickBot="1">
      <c r="A1649" s="3222">
        <v>1642</v>
      </c>
      <c r="B1649" s="3222" t="s">
        <v>23058</v>
      </c>
      <c r="C1649" s="3223" t="s">
        <v>22612</v>
      </c>
      <c r="D1649" s="3222" t="s">
        <v>21195</v>
      </c>
      <c r="E1649" s="3222"/>
      <c r="F1649" s="3222" t="s">
        <v>22877</v>
      </c>
      <c r="G1649" s="3222" t="s">
        <v>22848</v>
      </c>
      <c r="H1649" s="3222" t="str">
        <f t="shared" si="25"/>
        <v>Drawing</v>
      </c>
      <c r="I1649" s="3222" t="s">
        <v>23059</v>
      </c>
      <c r="J1649" s="3222"/>
    </row>
    <row r="1650" spans="1:10" ht="15.75" customHeight="1" thickBot="1">
      <c r="A1650" s="3222">
        <v>1643</v>
      </c>
      <c r="B1650" s="3222" t="s">
        <v>23056</v>
      </c>
      <c r="C1650" s="3223" t="s">
        <v>22602</v>
      </c>
      <c r="D1650" s="3222" t="s">
        <v>21195</v>
      </c>
      <c r="E1650" s="3222"/>
      <c r="F1650" s="3222" t="s">
        <v>22877</v>
      </c>
      <c r="G1650" s="3222" t="s">
        <v>22848</v>
      </c>
      <c r="H1650" s="3222" t="str">
        <f t="shared" si="25"/>
        <v>Drawing</v>
      </c>
      <c r="I1650" s="3222" t="s">
        <v>23057</v>
      </c>
      <c r="J1650" s="3222"/>
    </row>
    <row r="1651" spans="1:10" ht="15.75" customHeight="1" thickBot="1">
      <c r="A1651" s="3222">
        <v>1644</v>
      </c>
      <c r="B1651" s="3222" t="s">
        <v>23053</v>
      </c>
      <c r="C1651" s="3223" t="s">
        <v>22602</v>
      </c>
      <c r="D1651" s="3222" t="s">
        <v>21195</v>
      </c>
      <c r="E1651" s="3222"/>
      <c r="F1651" s="3222" t="s">
        <v>22877</v>
      </c>
      <c r="G1651" s="3222" t="s">
        <v>23052</v>
      </c>
      <c r="H1651" s="3222" t="str">
        <f t="shared" si="25"/>
        <v>Drawing</v>
      </c>
      <c r="I1651" s="3222" t="s">
        <v>23055</v>
      </c>
      <c r="J1651" s="3222"/>
    </row>
    <row r="1652" spans="1:10" ht="15.75" customHeight="1" thickBot="1">
      <c r="A1652" s="3222">
        <v>1645</v>
      </c>
      <c r="B1652" s="3222" t="s">
        <v>23053</v>
      </c>
      <c r="C1652" s="3223" t="s">
        <v>22602</v>
      </c>
      <c r="D1652" s="3222" t="s">
        <v>21195</v>
      </c>
      <c r="E1652" s="3222"/>
      <c r="F1652" s="3222" t="s">
        <v>22877</v>
      </c>
      <c r="G1652" s="3222" t="s">
        <v>23052</v>
      </c>
      <c r="H1652" s="3222" t="str">
        <f t="shared" si="25"/>
        <v>Drawing</v>
      </c>
      <c r="I1652" s="3222" t="s">
        <v>23054</v>
      </c>
      <c r="J1652" s="3222"/>
    </row>
    <row r="1653" spans="1:10" ht="15.75" customHeight="1" thickBot="1">
      <c r="A1653" s="3222">
        <v>1646</v>
      </c>
      <c r="B1653" s="3222" t="s">
        <v>23050</v>
      </c>
      <c r="C1653" s="3223" t="s">
        <v>22631</v>
      </c>
      <c r="D1653" s="3222" t="s">
        <v>21195</v>
      </c>
      <c r="E1653" s="3222"/>
      <c r="F1653" s="3222" t="s">
        <v>22877</v>
      </c>
      <c r="G1653" s="3222" t="s">
        <v>22848</v>
      </c>
      <c r="H1653" s="3222" t="str">
        <f t="shared" si="25"/>
        <v>Drawing</v>
      </c>
      <c r="I1653" s="3222" t="s">
        <v>23051</v>
      </c>
      <c r="J1653" s="3222"/>
    </row>
    <row r="1654" spans="1:10" ht="15.75" customHeight="1" thickBot="1">
      <c r="A1654" s="3222">
        <v>1647</v>
      </c>
      <c r="B1654" s="3222" t="s">
        <v>23048</v>
      </c>
      <c r="C1654" s="3223" t="s">
        <v>22613</v>
      </c>
      <c r="D1654" s="3222" t="s">
        <v>21195</v>
      </c>
      <c r="E1654" s="3222"/>
      <c r="F1654" s="3222" t="s">
        <v>22877</v>
      </c>
      <c r="G1654" s="3222" t="s">
        <v>22848</v>
      </c>
      <c r="H1654" s="3222" t="str">
        <f t="shared" si="25"/>
        <v>Drawing</v>
      </c>
      <c r="I1654" s="3222" t="s">
        <v>23049</v>
      </c>
      <c r="J1654" s="3222"/>
    </row>
    <row r="1655" spans="1:10" ht="15.75" customHeight="1" thickBot="1">
      <c r="A1655" s="3222">
        <v>1648</v>
      </c>
      <c r="B1655" s="3222" t="s">
        <v>23046</v>
      </c>
      <c r="C1655" s="3223" t="s">
        <v>22613</v>
      </c>
      <c r="D1655" s="3222" t="s">
        <v>21195</v>
      </c>
      <c r="E1655" s="3222"/>
      <c r="F1655" s="3222" t="s">
        <v>6255</v>
      </c>
      <c r="G1655" s="3222"/>
      <c r="H1655" s="3222" t="str">
        <f t="shared" si="25"/>
        <v>Drawing</v>
      </c>
      <c r="I1655" s="3222" t="s">
        <v>23047</v>
      </c>
      <c r="J1655" s="3222"/>
    </row>
    <row r="1656" spans="1:10" ht="15.75" customHeight="1" thickBot="1">
      <c r="A1656" s="3222">
        <v>1649</v>
      </c>
      <c r="B1656" s="3222" t="s">
        <v>23044</v>
      </c>
      <c r="C1656" s="3223" t="s">
        <v>22631</v>
      </c>
      <c r="D1656" s="3222" t="s">
        <v>21195</v>
      </c>
      <c r="E1656" s="3222"/>
      <c r="F1656" s="3222" t="s">
        <v>22877</v>
      </c>
      <c r="G1656" s="3222" t="s">
        <v>22848</v>
      </c>
      <c r="H1656" s="3222" t="str">
        <f t="shared" si="25"/>
        <v>Drawing</v>
      </c>
      <c r="I1656" s="3222" t="s">
        <v>23045</v>
      </c>
      <c r="J1656" s="3222"/>
    </row>
    <row r="1657" spans="1:10" ht="15.75" customHeight="1" thickBot="1">
      <c r="A1657" s="3222">
        <v>1650</v>
      </c>
      <c r="B1657" s="3222" t="s">
        <v>23042</v>
      </c>
      <c r="C1657" s="3223" t="s">
        <v>22619</v>
      </c>
      <c r="D1657" s="3222" t="s">
        <v>21195</v>
      </c>
      <c r="E1657" s="3222"/>
      <c r="F1657" s="3222" t="s">
        <v>22877</v>
      </c>
      <c r="G1657" s="3222" t="s">
        <v>23041</v>
      </c>
      <c r="H1657" s="3222" t="str">
        <f t="shared" si="25"/>
        <v>Drawing</v>
      </c>
      <c r="I1657" s="3222" t="s">
        <v>23043</v>
      </c>
      <c r="J1657" s="3222"/>
    </row>
    <row r="1658" spans="1:10" ht="15.75" customHeight="1" thickBot="1">
      <c r="A1658" s="3222">
        <v>1651</v>
      </c>
      <c r="B1658" s="3222" t="s">
        <v>23039</v>
      </c>
      <c r="C1658" s="3223" t="s">
        <v>22840</v>
      </c>
      <c r="D1658" s="3222" t="s">
        <v>21195</v>
      </c>
      <c r="E1658" s="3222"/>
      <c r="F1658" s="3222" t="s">
        <v>22877</v>
      </c>
      <c r="G1658" s="3222"/>
      <c r="H1658" s="3222" t="str">
        <f t="shared" si="25"/>
        <v>Drawing</v>
      </c>
      <c r="I1658" s="3222" t="s">
        <v>23040</v>
      </c>
      <c r="J1658" s="3222"/>
    </row>
    <row r="1659" spans="1:10" ht="15.75" customHeight="1" thickBot="1">
      <c r="A1659" s="3222">
        <v>1652</v>
      </c>
      <c r="B1659" s="3222" t="s">
        <v>23037</v>
      </c>
      <c r="C1659" s="3223" t="s">
        <v>22606</v>
      </c>
      <c r="D1659" s="3222" t="s">
        <v>21195</v>
      </c>
      <c r="E1659" s="3222"/>
      <c r="F1659" s="3222" t="s">
        <v>22877</v>
      </c>
      <c r="G1659" s="3222" t="s">
        <v>22848</v>
      </c>
      <c r="H1659" s="3222" t="str">
        <f t="shared" si="25"/>
        <v>Drawing</v>
      </c>
      <c r="I1659" s="3222" t="s">
        <v>23038</v>
      </c>
      <c r="J1659" s="3222"/>
    </row>
    <row r="1660" spans="1:10" ht="15.75" customHeight="1" thickBot="1">
      <c r="A1660" s="3222">
        <v>1653</v>
      </c>
      <c r="B1660" s="3222" t="s">
        <v>23035</v>
      </c>
      <c r="C1660" s="3223" t="s">
        <v>22602</v>
      </c>
      <c r="D1660" s="3222" t="s">
        <v>21195</v>
      </c>
      <c r="E1660" s="3222"/>
      <c r="F1660" s="3222" t="s">
        <v>22877</v>
      </c>
      <c r="G1660" s="3222"/>
      <c r="H1660" s="3222" t="str">
        <f t="shared" si="25"/>
        <v>Drawing</v>
      </c>
      <c r="I1660" s="3222" t="s">
        <v>23036</v>
      </c>
      <c r="J1660" s="3222"/>
    </row>
    <row r="1661" spans="1:10" ht="15.75" customHeight="1" thickBot="1">
      <c r="A1661" s="3222">
        <v>1654</v>
      </c>
      <c r="B1661" s="3222" t="s">
        <v>23033</v>
      </c>
      <c r="C1661" s="3223" t="s">
        <v>22612</v>
      </c>
      <c r="D1661" s="3222" t="s">
        <v>21195</v>
      </c>
      <c r="E1661" s="3222"/>
      <c r="F1661" s="3222" t="s">
        <v>22877</v>
      </c>
      <c r="G1661" s="3222" t="s">
        <v>22848</v>
      </c>
      <c r="H1661" s="3222" t="str">
        <f t="shared" si="25"/>
        <v>Drawing</v>
      </c>
      <c r="I1661" s="3222" t="s">
        <v>23034</v>
      </c>
      <c r="J1661" s="3222"/>
    </row>
    <row r="1662" spans="1:10" ht="15.75" customHeight="1" thickBot="1">
      <c r="A1662" s="3222">
        <v>1655</v>
      </c>
      <c r="B1662" s="3222" t="s">
        <v>23031</v>
      </c>
      <c r="C1662" s="3223" t="s">
        <v>22613</v>
      </c>
      <c r="D1662" s="3222" t="s">
        <v>21195</v>
      </c>
      <c r="E1662" s="3222"/>
      <c r="F1662" s="3222" t="s">
        <v>22877</v>
      </c>
      <c r="G1662" s="3222" t="s">
        <v>22848</v>
      </c>
      <c r="H1662" s="3222" t="str">
        <f t="shared" si="25"/>
        <v>Drawing</v>
      </c>
      <c r="I1662" s="3222" t="s">
        <v>23032</v>
      </c>
      <c r="J1662" s="3222"/>
    </row>
    <row r="1663" spans="1:10" ht="15.75" customHeight="1" thickBot="1">
      <c r="A1663" s="3222">
        <v>1656</v>
      </c>
      <c r="B1663" s="3222" t="s">
        <v>23029</v>
      </c>
      <c r="C1663" s="3223" t="s">
        <v>22613</v>
      </c>
      <c r="D1663" s="3222" t="s">
        <v>21195</v>
      </c>
      <c r="E1663" s="3222"/>
      <c r="F1663" s="3222" t="s">
        <v>22877</v>
      </c>
      <c r="G1663" s="3222" t="s">
        <v>22848</v>
      </c>
      <c r="H1663" s="3222" t="str">
        <f t="shared" si="25"/>
        <v>Drawing</v>
      </c>
      <c r="I1663" s="3222" t="s">
        <v>23030</v>
      </c>
      <c r="J1663" s="3222"/>
    </row>
    <row r="1664" spans="1:10" ht="15.75" customHeight="1" thickBot="1">
      <c r="A1664" s="3222">
        <v>1657</v>
      </c>
      <c r="B1664" s="3222" t="s">
        <v>23027</v>
      </c>
      <c r="C1664" s="3223" t="s">
        <v>22631</v>
      </c>
      <c r="D1664" s="3222" t="s">
        <v>21195</v>
      </c>
      <c r="E1664" s="3222"/>
      <c r="F1664" s="3222" t="s">
        <v>6255</v>
      </c>
      <c r="G1664" s="3222"/>
      <c r="H1664" s="3222" t="str">
        <f t="shared" si="25"/>
        <v>Drawing</v>
      </c>
      <c r="I1664" s="3222" t="s">
        <v>23028</v>
      </c>
      <c r="J1664" s="3222"/>
    </row>
    <row r="1665" spans="1:10" ht="15.75" customHeight="1" thickBot="1">
      <c r="A1665" s="3222">
        <v>1658</v>
      </c>
      <c r="B1665" s="3222" t="s">
        <v>23025</v>
      </c>
      <c r="C1665" s="3223" t="s">
        <v>22840</v>
      </c>
      <c r="D1665" s="3222" t="s">
        <v>21195</v>
      </c>
      <c r="E1665" s="3222"/>
      <c r="F1665" s="3222" t="s">
        <v>22877</v>
      </c>
      <c r="G1665" s="3222" t="s">
        <v>22966</v>
      </c>
      <c r="H1665" s="3222" t="str">
        <f t="shared" si="25"/>
        <v>Drawing</v>
      </c>
      <c r="I1665" s="3222" t="s">
        <v>23026</v>
      </c>
      <c r="J1665" s="3222"/>
    </row>
    <row r="1666" spans="1:10" ht="15.75" customHeight="1" thickBot="1">
      <c r="A1666" s="3222">
        <v>1659</v>
      </c>
      <c r="B1666" s="3222" t="s">
        <v>23023</v>
      </c>
      <c r="C1666" s="3223" t="s">
        <v>22619</v>
      </c>
      <c r="D1666" s="3222" t="s">
        <v>21195</v>
      </c>
      <c r="E1666" s="3222"/>
      <c r="F1666" s="3222" t="s">
        <v>22877</v>
      </c>
      <c r="G1666" s="3222" t="s">
        <v>22848</v>
      </c>
      <c r="H1666" s="3222" t="str">
        <f t="shared" si="25"/>
        <v>Drawing</v>
      </c>
      <c r="I1666" s="3222" t="s">
        <v>23024</v>
      </c>
      <c r="J1666" s="3222"/>
    </row>
    <row r="1667" spans="1:10" ht="15.75" customHeight="1" thickBot="1">
      <c r="A1667" s="3222">
        <v>1660</v>
      </c>
      <c r="B1667" s="3222" t="s">
        <v>23021</v>
      </c>
      <c r="C1667" s="3223" t="s">
        <v>22613</v>
      </c>
      <c r="D1667" s="3222" t="s">
        <v>21195</v>
      </c>
      <c r="E1667" s="3222"/>
      <c r="F1667" s="3222" t="s">
        <v>22877</v>
      </c>
      <c r="G1667" s="3222" t="s">
        <v>22848</v>
      </c>
      <c r="H1667" s="3222" t="str">
        <f t="shared" si="25"/>
        <v>Drawing</v>
      </c>
      <c r="I1667" s="3222" t="s">
        <v>23022</v>
      </c>
      <c r="J1667" s="3222"/>
    </row>
    <row r="1668" spans="1:10" ht="15.75" customHeight="1" thickBot="1">
      <c r="A1668" s="3222">
        <v>1661</v>
      </c>
      <c r="B1668" s="3222" t="s">
        <v>23019</v>
      </c>
      <c r="C1668" s="3223" t="s">
        <v>22619</v>
      </c>
      <c r="D1668" s="3222" t="s">
        <v>21195</v>
      </c>
      <c r="E1668" s="3222"/>
      <c r="F1668" s="3222" t="s">
        <v>22877</v>
      </c>
      <c r="G1668" s="3222" t="s">
        <v>22848</v>
      </c>
      <c r="H1668" s="3222" t="str">
        <f t="shared" si="25"/>
        <v>Drawing</v>
      </c>
      <c r="I1668" s="3222" t="s">
        <v>23020</v>
      </c>
      <c r="J1668" s="3222"/>
    </row>
    <row r="1669" spans="1:10" ht="15.75" customHeight="1" thickBot="1">
      <c r="A1669" s="3222">
        <v>1662</v>
      </c>
      <c r="B1669" s="3222" t="s">
        <v>23017</v>
      </c>
      <c r="C1669" s="3223" t="s">
        <v>22613</v>
      </c>
      <c r="D1669" s="3222" t="s">
        <v>21195</v>
      </c>
      <c r="E1669" s="3222"/>
      <c r="F1669" s="3222" t="s">
        <v>6255</v>
      </c>
      <c r="G1669" s="3222"/>
      <c r="H1669" s="3222" t="str">
        <f t="shared" si="25"/>
        <v>Drawing</v>
      </c>
      <c r="I1669" s="3222" t="s">
        <v>23018</v>
      </c>
      <c r="J1669" s="3222"/>
    </row>
    <row r="1670" spans="1:10" ht="15.75" customHeight="1" thickBot="1">
      <c r="A1670" s="3222">
        <v>1663</v>
      </c>
      <c r="B1670" s="3222" t="s">
        <v>23015</v>
      </c>
      <c r="C1670" s="3223" t="s">
        <v>22613</v>
      </c>
      <c r="D1670" s="3222" t="s">
        <v>21195</v>
      </c>
      <c r="E1670" s="3222"/>
      <c r="F1670" s="3222" t="s">
        <v>6255</v>
      </c>
      <c r="G1670" s="3222"/>
      <c r="H1670" s="3222" t="str">
        <f t="shared" si="25"/>
        <v>Drawing</v>
      </c>
      <c r="I1670" s="3222" t="s">
        <v>23016</v>
      </c>
      <c r="J1670" s="3222"/>
    </row>
    <row r="1671" spans="1:10" ht="15.75" customHeight="1" thickBot="1">
      <c r="A1671" s="3222">
        <v>1664</v>
      </c>
      <c r="B1671" s="3222" t="s">
        <v>23013</v>
      </c>
      <c r="C1671" s="3223" t="s">
        <v>22612</v>
      </c>
      <c r="D1671" s="3222" t="s">
        <v>21195</v>
      </c>
      <c r="E1671" s="3222"/>
      <c r="F1671" s="3222" t="s">
        <v>22877</v>
      </c>
      <c r="G1671" s="3222"/>
      <c r="H1671" s="3222" t="str">
        <f t="shared" si="25"/>
        <v>Drawing</v>
      </c>
      <c r="I1671" s="3222" t="s">
        <v>23014</v>
      </c>
      <c r="J1671" s="3222"/>
    </row>
    <row r="1672" spans="1:10" ht="15.75" customHeight="1" thickBot="1">
      <c r="A1672" s="3222">
        <v>1665</v>
      </c>
      <c r="B1672" s="3222" t="s">
        <v>23011</v>
      </c>
      <c r="C1672" s="3223" t="s">
        <v>22631</v>
      </c>
      <c r="D1672" s="3222" t="s">
        <v>21195</v>
      </c>
      <c r="E1672" s="3222"/>
      <c r="F1672" s="3222" t="s">
        <v>22877</v>
      </c>
      <c r="G1672" s="3222" t="s">
        <v>22966</v>
      </c>
      <c r="H1672" s="3222" t="str">
        <f t="shared" ref="H1672:H1735" si="26">HYPERLINK("\\CAD-PC\1Data\3.Documentation\Isometric DWG MHI\" &amp; I1672 &amp; ".pdf", "Drawing")</f>
        <v>Drawing</v>
      </c>
      <c r="I1672" s="3222" t="s">
        <v>23012</v>
      </c>
      <c r="J1672" s="3222"/>
    </row>
    <row r="1673" spans="1:10" ht="15.75" customHeight="1" thickBot="1">
      <c r="A1673" s="3222">
        <v>1666</v>
      </c>
      <c r="B1673" s="3222" t="s">
        <v>23009</v>
      </c>
      <c r="C1673" s="3223" t="s">
        <v>22631</v>
      </c>
      <c r="D1673" s="3222" t="s">
        <v>21195</v>
      </c>
      <c r="E1673" s="3222"/>
      <c r="F1673" s="3222" t="s">
        <v>22877</v>
      </c>
      <c r="G1673" s="3222" t="s">
        <v>22966</v>
      </c>
      <c r="H1673" s="3222" t="str">
        <f t="shared" si="26"/>
        <v>Drawing</v>
      </c>
      <c r="I1673" s="3222" t="s">
        <v>23010</v>
      </c>
      <c r="J1673" s="3222"/>
    </row>
    <row r="1674" spans="1:10" ht="15.75" customHeight="1" thickBot="1">
      <c r="A1674" s="3222">
        <v>1667</v>
      </c>
      <c r="B1674" s="3222" t="s">
        <v>23007</v>
      </c>
      <c r="C1674" s="3223" t="s">
        <v>22631</v>
      </c>
      <c r="D1674" s="3222" t="s">
        <v>21195</v>
      </c>
      <c r="E1674" s="3222"/>
      <c r="F1674" s="3222" t="s">
        <v>22877</v>
      </c>
      <c r="G1674" s="3222" t="s">
        <v>22966</v>
      </c>
      <c r="H1674" s="3222" t="str">
        <f t="shared" si="26"/>
        <v>Drawing</v>
      </c>
      <c r="I1674" s="3222" t="s">
        <v>23008</v>
      </c>
      <c r="J1674" s="3222"/>
    </row>
    <row r="1675" spans="1:10" ht="15.75" customHeight="1" thickBot="1">
      <c r="A1675" s="3222">
        <v>1668</v>
      </c>
      <c r="B1675" s="3222" t="s">
        <v>23005</v>
      </c>
      <c r="C1675" s="3223" t="s">
        <v>22631</v>
      </c>
      <c r="D1675" s="3222" t="s">
        <v>21195</v>
      </c>
      <c r="E1675" s="3222"/>
      <c r="F1675" s="3222" t="s">
        <v>22877</v>
      </c>
      <c r="G1675" s="3222"/>
      <c r="H1675" s="3222" t="str">
        <f t="shared" si="26"/>
        <v>Drawing</v>
      </c>
      <c r="I1675" s="3222" t="s">
        <v>23006</v>
      </c>
      <c r="J1675" s="3222"/>
    </row>
    <row r="1676" spans="1:10" ht="15.75" customHeight="1" thickBot="1">
      <c r="A1676" s="3222">
        <v>1669</v>
      </c>
      <c r="B1676" s="3222" t="s">
        <v>23003</v>
      </c>
      <c r="C1676" s="3223" t="s">
        <v>22613</v>
      </c>
      <c r="D1676" s="3222" t="s">
        <v>21195</v>
      </c>
      <c r="E1676" s="3222"/>
      <c r="F1676" s="3222" t="s">
        <v>22877</v>
      </c>
      <c r="G1676" s="3222" t="s">
        <v>22966</v>
      </c>
      <c r="H1676" s="3222" t="str">
        <f t="shared" si="26"/>
        <v>Drawing</v>
      </c>
      <c r="I1676" s="3222" t="s">
        <v>23004</v>
      </c>
      <c r="J1676" s="3222"/>
    </row>
    <row r="1677" spans="1:10" ht="15.75" customHeight="1" thickBot="1">
      <c r="A1677" s="3222">
        <v>1670</v>
      </c>
      <c r="B1677" s="3222" t="s">
        <v>23001</v>
      </c>
      <c r="C1677" s="3223" t="s">
        <v>23000</v>
      </c>
      <c r="D1677" s="3222" t="s">
        <v>21195</v>
      </c>
      <c r="E1677" s="3222"/>
      <c r="F1677" s="3222" t="s">
        <v>22877</v>
      </c>
      <c r="G1677" s="3222" t="s">
        <v>22848</v>
      </c>
      <c r="H1677" s="3222" t="str">
        <f t="shared" si="26"/>
        <v>Drawing</v>
      </c>
      <c r="I1677" s="3222" t="s">
        <v>23002</v>
      </c>
      <c r="J1677" s="3222"/>
    </row>
    <row r="1678" spans="1:10" ht="15.75" customHeight="1" thickBot="1">
      <c r="A1678" s="3222">
        <v>1671</v>
      </c>
      <c r="B1678" s="3222" t="s">
        <v>22998</v>
      </c>
      <c r="C1678" s="3223" t="s">
        <v>22619</v>
      </c>
      <c r="D1678" s="3222" t="s">
        <v>21195</v>
      </c>
      <c r="E1678" s="3222"/>
      <c r="F1678" s="3222" t="s">
        <v>22877</v>
      </c>
      <c r="G1678" s="3222" t="s">
        <v>22848</v>
      </c>
      <c r="H1678" s="3222" t="str">
        <f t="shared" si="26"/>
        <v>Drawing</v>
      </c>
      <c r="I1678" s="3222" t="s">
        <v>22999</v>
      </c>
      <c r="J1678" s="3222"/>
    </row>
    <row r="1679" spans="1:10" ht="15.75" customHeight="1" thickBot="1">
      <c r="A1679" s="3222">
        <v>1672</v>
      </c>
      <c r="B1679" s="3222" t="s">
        <v>22996</v>
      </c>
      <c r="C1679" s="3223" t="s">
        <v>22995</v>
      </c>
      <c r="D1679" s="3222" t="s">
        <v>21195</v>
      </c>
      <c r="E1679" s="3222"/>
      <c r="F1679" s="3222" t="s">
        <v>22877</v>
      </c>
      <c r="G1679" s="3222" t="s">
        <v>22848</v>
      </c>
      <c r="H1679" s="3222" t="str">
        <f t="shared" si="26"/>
        <v>Drawing</v>
      </c>
      <c r="I1679" s="3222" t="s">
        <v>22997</v>
      </c>
      <c r="J1679" s="3222"/>
    </row>
    <row r="1680" spans="1:10" ht="15.75" customHeight="1" thickBot="1">
      <c r="A1680" s="3222">
        <v>1673</v>
      </c>
      <c r="B1680" s="3222" t="s">
        <v>22993</v>
      </c>
      <c r="C1680" s="3223" t="s">
        <v>22613</v>
      </c>
      <c r="D1680" s="3222" t="s">
        <v>21195</v>
      </c>
      <c r="E1680" s="3222"/>
      <c r="F1680" s="3222" t="s">
        <v>22877</v>
      </c>
      <c r="G1680" s="3222" t="s">
        <v>22848</v>
      </c>
      <c r="H1680" s="3222" t="str">
        <f t="shared" si="26"/>
        <v>Drawing</v>
      </c>
      <c r="I1680" s="3222" t="s">
        <v>22994</v>
      </c>
      <c r="J1680" s="3222"/>
    </row>
    <row r="1681" spans="1:10" ht="15.75" customHeight="1" thickBot="1">
      <c r="A1681" s="3222">
        <v>1674</v>
      </c>
      <c r="B1681" s="3222" t="s">
        <v>22991</v>
      </c>
      <c r="C1681" s="3223" t="s">
        <v>22612</v>
      </c>
      <c r="D1681" s="3222" t="s">
        <v>21195</v>
      </c>
      <c r="E1681" s="3222"/>
      <c r="F1681" s="3222" t="s">
        <v>22877</v>
      </c>
      <c r="G1681" s="3222" t="s">
        <v>22966</v>
      </c>
      <c r="H1681" s="3222" t="str">
        <f t="shared" si="26"/>
        <v>Drawing</v>
      </c>
      <c r="I1681" s="3222" t="s">
        <v>22992</v>
      </c>
      <c r="J1681" s="3222"/>
    </row>
    <row r="1682" spans="1:10" ht="15.75" customHeight="1" thickBot="1">
      <c r="A1682" s="3222">
        <v>1675</v>
      </c>
      <c r="B1682" s="3222" t="s">
        <v>22989</v>
      </c>
      <c r="C1682" s="3223" t="s">
        <v>22612</v>
      </c>
      <c r="D1682" s="3222" t="s">
        <v>21195</v>
      </c>
      <c r="E1682" s="3222"/>
      <c r="F1682" s="3222" t="s">
        <v>22877</v>
      </c>
      <c r="G1682" s="3222" t="s">
        <v>22966</v>
      </c>
      <c r="H1682" s="3222" t="str">
        <f t="shared" si="26"/>
        <v>Drawing</v>
      </c>
      <c r="I1682" s="3222" t="s">
        <v>22990</v>
      </c>
      <c r="J1682" s="3222"/>
    </row>
    <row r="1683" spans="1:10" ht="15.75" customHeight="1" thickBot="1">
      <c r="A1683" s="3222">
        <v>1676</v>
      </c>
      <c r="B1683" s="3222" t="s">
        <v>22987</v>
      </c>
      <c r="C1683" s="3223" t="s">
        <v>22613</v>
      </c>
      <c r="D1683" s="3222" t="s">
        <v>21195</v>
      </c>
      <c r="E1683" s="3222"/>
      <c r="F1683" s="3222" t="s">
        <v>22877</v>
      </c>
      <c r="G1683" s="3222" t="s">
        <v>22966</v>
      </c>
      <c r="H1683" s="3222" t="str">
        <f t="shared" si="26"/>
        <v>Drawing</v>
      </c>
      <c r="I1683" s="3222" t="s">
        <v>22988</v>
      </c>
      <c r="J1683" s="3222"/>
    </row>
    <row r="1684" spans="1:10" ht="15.75" customHeight="1" thickBot="1">
      <c r="A1684" s="3222">
        <v>1677</v>
      </c>
      <c r="B1684" s="3222" t="s">
        <v>22985</v>
      </c>
      <c r="C1684" s="3223" t="s">
        <v>22613</v>
      </c>
      <c r="D1684" s="3222" t="s">
        <v>21195</v>
      </c>
      <c r="E1684" s="3222"/>
      <c r="F1684" s="3222" t="s">
        <v>22877</v>
      </c>
      <c r="G1684" s="3222" t="s">
        <v>22848</v>
      </c>
      <c r="H1684" s="3222" t="str">
        <f t="shared" si="26"/>
        <v>Drawing</v>
      </c>
      <c r="I1684" s="3222" t="s">
        <v>22986</v>
      </c>
      <c r="J1684" s="3222"/>
    </row>
    <row r="1685" spans="1:10" ht="15.75" customHeight="1" thickBot="1">
      <c r="A1685" s="3222">
        <v>1678</v>
      </c>
      <c r="B1685" s="3222" t="s">
        <v>22983</v>
      </c>
      <c r="C1685" s="3223" t="s">
        <v>22613</v>
      </c>
      <c r="D1685" s="3222" t="s">
        <v>21195</v>
      </c>
      <c r="E1685" s="3222"/>
      <c r="F1685" s="3222" t="s">
        <v>22877</v>
      </c>
      <c r="G1685" s="3222" t="s">
        <v>22848</v>
      </c>
      <c r="H1685" s="3222" t="str">
        <f t="shared" si="26"/>
        <v>Drawing</v>
      </c>
      <c r="I1685" s="3222" t="s">
        <v>22984</v>
      </c>
      <c r="J1685" s="3222"/>
    </row>
    <row r="1686" spans="1:10" ht="15.75" customHeight="1" thickBot="1">
      <c r="A1686" s="3222">
        <v>1679</v>
      </c>
      <c r="B1686" s="3222" t="s">
        <v>22981</v>
      </c>
      <c r="C1686" s="3223" t="s">
        <v>22613</v>
      </c>
      <c r="D1686" s="3222" t="s">
        <v>21195</v>
      </c>
      <c r="E1686" s="3222"/>
      <c r="F1686" s="3222" t="s">
        <v>22877</v>
      </c>
      <c r="G1686" s="3222" t="s">
        <v>22848</v>
      </c>
      <c r="H1686" s="3222" t="str">
        <f t="shared" si="26"/>
        <v>Drawing</v>
      </c>
      <c r="I1686" s="3222" t="s">
        <v>22982</v>
      </c>
      <c r="J1686" s="3222"/>
    </row>
    <row r="1687" spans="1:10" ht="15.75" customHeight="1" thickBot="1">
      <c r="A1687" s="3222">
        <v>1680</v>
      </c>
      <c r="B1687" s="3222" t="s">
        <v>22979</v>
      </c>
      <c r="C1687" s="3223" t="s">
        <v>22619</v>
      </c>
      <c r="D1687" s="3222" t="s">
        <v>21195</v>
      </c>
      <c r="E1687" s="3222"/>
      <c r="F1687" s="3222" t="s">
        <v>22877</v>
      </c>
      <c r="G1687" s="3222" t="s">
        <v>22848</v>
      </c>
      <c r="H1687" s="3222" t="str">
        <f t="shared" si="26"/>
        <v>Drawing</v>
      </c>
      <c r="I1687" s="3222" t="s">
        <v>22980</v>
      </c>
      <c r="J1687" s="3222"/>
    </row>
    <row r="1688" spans="1:10" ht="15.75" customHeight="1" thickBot="1">
      <c r="A1688" s="3222">
        <v>1681</v>
      </c>
      <c r="B1688" s="3222" t="s">
        <v>22977</v>
      </c>
      <c r="C1688" s="3223" t="s">
        <v>22619</v>
      </c>
      <c r="D1688" s="3222" t="s">
        <v>21195</v>
      </c>
      <c r="E1688" s="3222"/>
      <c r="F1688" s="3222" t="s">
        <v>22877</v>
      </c>
      <c r="G1688" s="3222" t="s">
        <v>22848</v>
      </c>
      <c r="H1688" s="3222" t="str">
        <f t="shared" si="26"/>
        <v>Drawing</v>
      </c>
      <c r="I1688" s="3222" t="s">
        <v>22978</v>
      </c>
      <c r="J1688" s="3222"/>
    </row>
    <row r="1689" spans="1:10" ht="15.75" customHeight="1" thickBot="1">
      <c r="A1689" s="3222">
        <v>1682</v>
      </c>
      <c r="B1689" s="3222" t="s">
        <v>22975</v>
      </c>
      <c r="C1689" s="3223" t="s">
        <v>22619</v>
      </c>
      <c r="D1689" s="3222" t="s">
        <v>21195</v>
      </c>
      <c r="E1689" s="3222"/>
      <c r="F1689" s="3222" t="s">
        <v>22877</v>
      </c>
      <c r="G1689" s="3222" t="s">
        <v>22848</v>
      </c>
      <c r="H1689" s="3222" t="str">
        <f t="shared" si="26"/>
        <v>Drawing</v>
      </c>
      <c r="I1689" s="3222" t="s">
        <v>22976</v>
      </c>
      <c r="J1689" s="3222"/>
    </row>
    <row r="1690" spans="1:10" ht="15.75" customHeight="1" thickBot="1">
      <c r="A1690" s="3222">
        <v>1683</v>
      </c>
      <c r="B1690" s="3222" t="s">
        <v>22973</v>
      </c>
      <c r="C1690" s="3223" t="s">
        <v>22619</v>
      </c>
      <c r="D1690" s="3222" t="s">
        <v>21195</v>
      </c>
      <c r="E1690" s="3222"/>
      <c r="F1690" s="3222" t="s">
        <v>22877</v>
      </c>
      <c r="G1690" s="3222" t="s">
        <v>22848</v>
      </c>
      <c r="H1690" s="3222" t="str">
        <f t="shared" si="26"/>
        <v>Drawing</v>
      </c>
      <c r="I1690" s="3222" t="s">
        <v>22974</v>
      </c>
      <c r="J1690" s="3222"/>
    </row>
    <row r="1691" spans="1:10" ht="15.75" customHeight="1" thickBot="1">
      <c r="A1691" s="3222">
        <v>1684</v>
      </c>
      <c r="B1691" s="3222" t="s">
        <v>22971</v>
      </c>
      <c r="C1691" s="3223" t="s">
        <v>22619</v>
      </c>
      <c r="D1691" s="3222" t="s">
        <v>21195</v>
      </c>
      <c r="E1691" s="3222"/>
      <c r="F1691" s="3222" t="s">
        <v>22877</v>
      </c>
      <c r="G1691" s="3222" t="s">
        <v>22848</v>
      </c>
      <c r="H1691" s="3222" t="str">
        <f t="shared" si="26"/>
        <v>Drawing</v>
      </c>
      <c r="I1691" s="3222" t="s">
        <v>22972</v>
      </c>
      <c r="J1691" s="3222"/>
    </row>
    <row r="1692" spans="1:10" ht="15.75" customHeight="1" thickBot="1">
      <c r="A1692" s="3222">
        <v>1685</v>
      </c>
      <c r="B1692" s="3222" t="s">
        <v>22969</v>
      </c>
      <c r="C1692" s="3223" t="s">
        <v>22613</v>
      </c>
      <c r="D1692" s="3222" t="s">
        <v>21195</v>
      </c>
      <c r="E1692" s="3222"/>
      <c r="F1692" s="3222" t="s">
        <v>6255</v>
      </c>
      <c r="G1692" s="3222" t="s">
        <v>22966</v>
      </c>
      <c r="H1692" s="3222" t="str">
        <f t="shared" si="26"/>
        <v>Drawing</v>
      </c>
      <c r="I1692" s="3222" t="s">
        <v>22970</v>
      </c>
      <c r="J1692" s="3222"/>
    </row>
    <row r="1693" spans="1:10" ht="15.75" customHeight="1" thickBot="1">
      <c r="A1693" s="3222">
        <v>1686</v>
      </c>
      <c r="B1693" s="3222" t="s">
        <v>22967</v>
      </c>
      <c r="C1693" s="3223" t="s">
        <v>22613</v>
      </c>
      <c r="D1693" s="3222" t="s">
        <v>21195</v>
      </c>
      <c r="E1693" s="3222"/>
      <c r="F1693" s="3222" t="s">
        <v>6255</v>
      </c>
      <c r="G1693" s="3222" t="s">
        <v>22966</v>
      </c>
      <c r="H1693" s="3222" t="str">
        <f t="shared" si="26"/>
        <v>Drawing</v>
      </c>
      <c r="I1693" s="3222" t="s">
        <v>22968</v>
      </c>
      <c r="J1693" s="3222"/>
    </row>
    <row r="1694" spans="1:10" ht="15.75" customHeight="1" thickBot="1">
      <c r="A1694" s="3222">
        <v>1687</v>
      </c>
      <c r="B1694" s="3222" t="s">
        <v>22964</v>
      </c>
      <c r="C1694" s="3223" t="s">
        <v>22613</v>
      </c>
      <c r="D1694" s="3222" t="s">
        <v>3029</v>
      </c>
      <c r="E1694" s="3222" t="s">
        <v>1723</v>
      </c>
      <c r="F1694" s="3222" t="s">
        <v>22877</v>
      </c>
      <c r="G1694" s="3222"/>
      <c r="H1694" s="3222" t="str">
        <f t="shared" si="26"/>
        <v>Drawing</v>
      </c>
      <c r="I1694" s="3222" t="s">
        <v>22965</v>
      </c>
      <c r="J1694" s="3222"/>
    </row>
    <row r="1695" spans="1:10" ht="15.75" customHeight="1" thickBot="1">
      <c r="A1695" s="3222">
        <v>1688</v>
      </c>
      <c r="B1695" s="3222" t="s">
        <v>22962</v>
      </c>
      <c r="C1695" s="3223" t="s">
        <v>22612</v>
      </c>
      <c r="D1695" s="3222" t="s">
        <v>3029</v>
      </c>
      <c r="E1695" s="3222" t="s">
        <v>1723</v>
      </c>
      <c r="F1695" s="3222" t="s">
        <v>6255</v>
      </c>
      <c r="G1695" s="3222" t="s">
        <v>22848</v>
      </c>
      <c r="H1695" s="3222" t="str">
        <f t="shared" si="26"/>
        <v>Drawing</v>
      </c>
      <c r="I1695" s="3222" t="s">
        <v>22963</v>
      </c>
      <c r="J1695" s="3222"/>
    </row>
    <row r="1696" spans="1:10" ht="15.75" customHeight="1" thickBot="1">
      <c r="A1696" s="3222">
        <v>1689</v>
      </c>
      <c r="B1696" s="3222" t="s">
        <v>22960</v>
      </c>
      <c r="C1696" s="3223" t="s">
        <v>22612</v>
      </c>
      <c r="D1696" s="3222" t="s">
        <v>3029</v>
      </c>
      <c r="E1696" s="3222" t="s">
        <v>1723</v>
      </c>
      <c r="F1696" s="3222" t="s">
        <v>6255</v>
      </c>
      <c r="G1696" s="3222"/>
      <c r="H1696" s="3222" t="str">
        <f t="shared" si="26"/>
        <v>Drawing</v>
      </c>
      <c r="I1696" s="3222" t="s">
        <v>22961</v>
      </c>
      <c r="J1696" s="3222"/>
    </row>
    <row r="1697" spans="1:10" ht="15.75" customHeight="1" thickBot="1">
      <c r="A1697" s="3222">
        <v>1690</v>
      </c>
      <c r="B1697" s="3222" t="s">
        <v>22958</v>
      </c>
      <c r="C1697" s="3223" t="s">
        <v>22602</v>
      </c>
      <c r="D1697" s="3222" t="s">
        <v>3029</v>
      </c>
      <c r="E1697" s="3222" t="s">
        <v>1723</v>
      </c>
      <c r="F1697" s="3222" t="s">
        <v>6255</v>
      </c>
      <c r="G1697" s="3222"/>
      <c r="H1697" s="3222" t="str">
        <f t="shared" si="26"/>
        <v>Drawing</v>
      </c>
      <c r="I1697" s="3222" t="s">
        <v>22959</v>
      </c>
      <c r="J1697" s="3222"/>
    </row>
    <row r="1698" spans="1:10" ht="15.75" customHeight="1" thickBot="1">
      <c r="A1698" s="3222">
        <v>1691</v>
      </c>
      <c r="B1698" s="3222" t="s">
        <v>22956</v>
      </c>
      <c r="C1698" s="3223" t="s">
        <v>22619</v>
      </c>
      <c r="D1698" s="3222" t="s">
        <v>3029</v>
      </c>
      <c r="E1698" s="3222" t="s">
        <v>1723</v>
      </c>
      <c r="F1698" s="3222" t="s">
        <v>6255</v>
      </c>
      <c r="G1698" s="3222"/>
      <c r="H1698" s="3222" t="str">
        <f t="shared" si="26"/>
        <v>Drawing</v>
      </c>
      <c r="I1698" s="3222" t="s">
        <v>22957</v>
      </c>
      <c r="J1698" s="3222"/>
    </row>
    <row r="1699" spans="1:10" ht="15.75" customHeight="1" thickBot="1">
      <c r="A1699" s="3222">
        <v>1692</v>
      </c>
      <c r="B1699" s="3222" t="s">
        <v>22954</v>
      </c>
      <c r="C1699" s="3223" t="s">
        <v>22613</v>
      </c>
      <c r="D1699" s="3222" t="s">
        <v>3029</v>
      </c>
      <c r="E1699" s="3222" t="s">
        <v>1723</v>
      </c>
      <c r="F1699" s="3222" t="s">
        <v>6255</v>
      </c>
      <c r="G1699" s="3222"/>
      <c r="H1699" s="3222" t="str">
        <f t="shared" si="26"/>
        <v>Drawing</v>
      </c>
      <c r="I1699" s="3222" t="s">
        <v>22955</v>
      </c>
      <c r="J1699" s="3222"/>
    </row>
    <row r="1700" spans="1:10" ht="15.75" customHeight="1" thickBot="1">
      <c r="A1700" s="3222">
        <v>1693</v>
      </c>
      <c r="B1700" s="3222" t="s">
        <v>22952</v>
      </c>
      <c r="C1700" s="3223" t="s">
        <v>22613</v>
      </c>
      <c r="D1700" s="3222" t="s">
        <v>3029</v>
      </c>
      <c r="E1700" s="3222" t="s">
        <v>1723</v>
      </c>
      <c r="F1700" s="3222" t="s">
        <v>6255</v>
      </c>
      <c r="G1700" s="3222" t="s">
        <v>22848</v>
      </c>
      <c r="H1700" s="3222" t="str">
        <f t="shared" si="26"/>
        <v>Drawing</v>
      </c>
      <c r="I1700" s="3222" t="s">
        <v>22953</v>
      </c>
      <c r="J1700" s="3222"/>
    </row>
    <row r="1701" spans="1:10" ht="15.75" customHeight="1" thickBot="1">
      <c r="A1701" s="3222">
        <v>1694</v>
      </c>
      <c r="B1701" s="3222" t="s">
        <v>22950</v>
      </c>
      <c r="C1701" s="3223" t="s">
        <v>22619</v>
      </c>
      <c r="D1701" s="3222" t="s">
        <v>22852</v>
      </c>
      <c r="E1701" s="3222" t="s">
        <v>4660</v>
      </c>
      <c r="F1701" s="3222" t="s">
        <v>22877</v>
      </c>
      <c r="G1701" s="3222"/>
      <c r="H1701" s="3222" t="str">
        <f t="shared" si="26"/>
        <v>Drawing</v>
      </c>
      <c r="I1701" s="3222" t="s">
        <v>22951</v>
      </c>
      <c r="J1701" s="3222"/>
    </row>
    <row r="1702" spans="1:10" ht="15.75" customHeight="1" thickBot="1">
      <c r="A1702" s="3222">
        <v>1695</v>
      </c>
      <c r="B1702" s="3222" t="s">
        <v>22948</v>
      </c>
      <c r="C1702" s="3223" t="s">
        <v>22613</v>
      </c>
      <c r="D1702" s="3222" t="s">
        <v>22852</v>
      </c>
      <c r="E1702" s="3222" t="s">
        <v>4660</v>
      </c>
      <c r="F1702" s="3222" t="s">
        <v>22877</v>
      </c>
      <c r="G1702" s="3222"/>
      <c r="H1702" s="3222" t="str">
        <f t="shared" si="26"/>
        <v>Drawing</v>
      </c>
      <c r="I1702" s="3222" t="s">
        <v>22949</v>
      </c>
      <c r="J1702" s="3222"/>
    </row>
    <row r="1703" spans="1:10" ht="15.75" customHeight="1" thickBot="1">
      <c r="A1703" s="3222">
        <v>1696</v>
      </c>
      <c r="B1703" s="3222" t="s">
        <v>22946</v>
      </c>
      <c r="C1703" s="3223" t="s">
        <v>22613</v>
      </c>
      <c r="D1703" s="3222" t="s">
        <v>22852</v>
      </c>
      <c r="E1703" s="3222" t="s">
        <v>4660</v>
      </c>
      <c r="F1703" s="3222" t="s">
        <v>22877</v>
      </c>
      <c r="G1703" s="3222"/>
      <c r="H1703" s="3222" t="str">
        <f t="shared" si="26"/>
        <v>Drawing</v>
      </c>
      <c r="I1703" s="3222" t="s">
        <v>22947</v>
      </c>
      <c r="J1703" s="3222"/>
    </row>
    <row r="1704" spans="1:10" ht="15.75" customHeight="1" thickBot="1">
      <c r="A1704" s="3222">
        <v>1697</v>
      </c>
      <c r="B1704" s="3222" t="s">
        <v>22944</v>
      </c>
      <c r="C1704" s="3223" t="s">
        <v>22612</v>
      </c>
      <c r="D1704" s="3222" t="s">
        <v>22852</v>
      </c>
      <c r="E1704" s="3222" t="s">
        <v>4660</v>
      </c>
      <c r="F1704" s="3222" t="s">
        <v>6255</v>
      </c>
      <c r="G1704" s="3222"/>
      <c r="H1704" s="3222" t="str">
        <f t="shared" si="26"/>
        <v>Drawing</v>
      </c>
      <c r="I1704" s="3222" t="s">
        <v>22945</v>
      </c>
      <c r="J1704" s="3222"/>
    </row>
    <row r="1705" spans="1:10" ht="15.75" customHeight="1" thickBot="1">
      <c r="A1705" s="3222">
        <v>1698</v>
      </c>
      <c r="B1705" s="3222" t="s">
        <v>22942</v>
      </c>
      <c r="C1705" s="3223" t="s">
        <v>22613</v>
      </c>
      <c r="D1705" s="3222" t="s">
        <v>22852</v>
      </c>
      <c r="E1705" s="3222" t="s">
        <v>4660</v>
      </c>
      <c r="F1705" s="3222" t="s">
        <v>6255</v>
      </c>
      <c r="G1705" s="3222"/>
      <c r="H1705" s="3222" t="str">
        <f t="shared" si="26"/>
        <v>Drawing</v>
      </c>
      <c r="I1705" s="3222" t="s">
        <v>22943</v>
      </c>
      <c r="J1705" s="3222"/>
    </row>
    <row r="1706" spans="1:10" ht="15.75" customHeight="1" thickBot="1">
      <c r="A1706" s="3222">
        <v>1699</v>
      </c>
      <c r="B1706" s="3222" t="s">
        <v>22869</v>
      </c>
      <c r="C1706" s="3223" t="s">
        <v>22619</v>
      </c>
      <c r="D1706" s="3222" t="s">
        <v>22852</v>
      </c>
      <c r="E1706" s="3222" t="s">
        <v>4660</v>
      </c>
      <c r="F1706" s="3222" t="s">
        <v>6255</v>
      </c>
      <c r="G1706" s="3222"/>
      <c r="H1706" s="3222" t="str">
        <f t="shared" si="26"/>
        <v>Drawing</v>
      </c>
      <c r="I1706" s="3222" t="s">
        <v>22941</v>
      </c>
      <c r="J1706" s="3222"/>
    </row>
    <row r="1707" spans="1:10" ht="15.75" customHeight="1" thickBot="1">
      <c r="A1707" s="3222">
        <v>1700</v>
      </c>
      <c r="B1707" s="3222" t="s">
        <v>22939</v>
      </c>
      <c r="C1707" s="3223" t="s">
        <v>22602</v>
      </c>
      <c r="D1707" s="3222" t="s">
        <v>22852</v>
      </c>
      <c r="E1707" s="3222" t="s">
        <v>4660</v>
      </c>
      <c r="F1707" s="3222" t="s">
        <v>22877</v>
      </c>
      <c r="G1707" s="3222"/>
      <c r="H1707" s="3222" t="str">
        <f t="shared" si="26"/>
        <v>Drawing</v>
      </c>
      <c r="I1707" s="3222" t="s">
        <v>22940</v>
      </c>
      <c r="J1707" s="3222"/>
    </row>
    <row r="1708" spans="1:10" ht="15.75" customHeight="1" thickBot="1">
      <c r="A1708" s="3222">
        <v>1701</v>
      </c>
      <c r="B1708" s="3222" t="s">
        <v>22937</v>
      </c>
      <c r="C1708" s="3223" t="s">
        <v>22840</v>
      </c>
      <c r="D1708" s="3222" t="s">
        <v>22852</v>
      </c>
      <c r="E1708" s="3222" t="s">
        <v>4660</v>
      </c>
      <c r="F1708" s="3222" t="s">
        <v>6255</v>
      </c>
      <c r="G1708" s="3222"/>
      <c r="H1708" s="3222" t="str">
        <f t="shared" si="26"/>
        <v>Drawing</v>
      </c>
      <c r="I1708" s="3222" t="s">
        <v>22938</v>
      </c>
      <c r="J1708" s="3222"/>
    </row>
    <row r="1709" spans="1:10" ht="15.75" customHeight="1" thickBot="1">
      <c r="A1709" s="3222">
        <v>1702</v>
      </c>
      <c r="B1709" s="3222" t="s">
        <v>22935</v>
      </c>
      <c r="C1709" s="3223" t="s">
        <v>22612</v>
      </c>
      <c r="D1709" s="3222" t="s">
        <v>22852</v>
      </c>
      <c r="E1709" s="3222" t="s">
        <v>4660</v>
      </c>
      <c r="F1709" s="3222" t="s">
        <v>22877</v>
      </c>
      <c r="G1709" s="3222"/>
      <c r="H1709" s="3222" t="str">
        <f t="shared" si="26"/>
        <v>Drawing</v>
      </c>
      <c r="I1709" s="3222" t="s">
        <v>22936</v>
      </c>
      <c r="J1709" s="3222"/>
    </row>
    <row r="1710" spans="1:10" ht="15.75" customHeight="1" thickBot="1">
      <c r="A1710" s="3222">
        <v>1703</v>
      </c>
      <c r="B1710" s="3222" t="s">
        <v>22933</v>
      </c>
      <c r="C1710" s="3223" t="s">
        <v>22619</v>
      </c>
      <c r="D1710" s="3222" t="s">
        <v>22852</v>
      </c>
      <c r="E1710" s="3222" t="s">
        <v>4660</v>
      </c>
      <c r="F1710" s="3222" t="s">
        <v>6255</v>
      </c>
      <c r="G1710" s="3222"/>
      <c r="H1710" s="3222" t="str">
        <f t="shared" si="26"/>
        <v>Drawing</v>
      </c>
      <c r="I1710" s="3222" t="s">
        <v>22934</v>
      </c>
      <c r="J1710" s="3222"/>
    </row>
    <row r="1711" spans="1:10" ht="15.75" customHeight="1" thickBot="1">
      <c r="A1711" s="3222">
        <v>1704</v>
      </c>
      <c r="B1711" s="3222" t="s">
        <v>22931</v>
      </c>
      <c r="C1711" s="3223" t="s">
        <v>22840</v>
      </c>
      <c r="D1711" s="3222" t="s">
        <v>22852</v>
      </c>
      <c r="E1711" s="3222" t="s">
        <v>4660</v>
      </c>
      <c r="F1711" s="3222" t="s">
        <v>6255</v>
      </c>
      <c r="G1711" s="3222"/>
      <c r="H1711" s="3222" t="str">
        <f t="shared" si="26"/>
        <v>Drawing</v>
      </c>
      <c r="I1711" s="3222" t="s">
        <v>22932</v>
      </c>
      <c r="J1711" s="3222"/>
    </row>
    <row r="1712" spans="1:10" ht="15.75" customHeight="1" thickBot="1">
      <c r="A1712" s="3222">
        <v>1705</v>
      </c>
      <c r="B1712" s="3222" t="s">
        <v>22929</v>
      </c>
      <c r="C1712" s="3223" t="s">
        <v>22612</v>
      </c>
      <c r="D1712" s="3222" t="s">
        <v>22852</v>
      </c>
      <c r="E1712" s="3222" t="s">
        <v>4660</v>
      </c>
      <c r="F1712" s="3222" t="s">
        <v>22877</v>
      </c>
      <c r="G1712" s="3222" t="s">
        <v>22848</v>
      </c>
      <c r="H1712" s="3222" t="str">
        <f t="shared" si="26"/>
        <v>Drawing</v>
      </c>
      <c r="I1712" s="3222" t="s">
        <v>22930</v>
      </c>
      <c r="J1712" s="3222"/>
    </row>
    <row r="1713" spans="1:10" ht="15.75" customHeight="1" thickBot="1">
      <c r="A1713" s="3222">
        <v>1706</v>
      </c>
      <c r="B1713" s="3222" t="s">
        <v>22927</v>
      </c>
      <c r="C1713" s="3223" t="s">
        <v>22619</v>
      </c>
      <c r="D1713" s="3222" t="s">
        <v>22852</v>
      </c>
      <c r="E1713" s="3222" t="s">
        <v>4660</v>
      </c>
      <c r="F1713" s="3222" t="s">
        <v>6255</v>
      </c>
      <c r="G1713" s="3222"/>
      <c r="H1713" s="3222" t="str">
        <f t="shared" si="26"/>
        <v>Drawing</v>
      </c>
      <c r="I1713" s="3222" t="s">
        <v>22928</v>
      </c>
      <c r="J1713" s="3222"/>
    </row>
    <row r="1714" spans="1:10" ht="15.75" customHeight="1" thickBot="1">
      <c r="A1714" s="3222">
        <v>1707</v>
      </c>
      <c r="B1714" s="3222" t="s">
        <v>22925</v>
      </c>
      <c r="C1714" s="3223" t="s">
        <v>22602</v>
      </c>
      <c r="D1714" s="3222" t="s">
        <v>22852</v>
      </c>
      <c r="E1714" s="3222" t="s">
        <v>4660</v>
      </c>
      <c r="F1714" s="3222" t="s">
        <v>6255</v>
      </c>
      <c r="G1714" s="3222"/>
      <c r="H1714" s="3222" t="str">
        <f t="shared" si="26"/>
        <v>Drawing</v>
      </c>
      <c r="I1714" s="3222" t="s">
        <v>22926</v>
      </c>
      <c r="J1714" s="3222"/>
    </row>
    <row r="1715" spans="1:10" ht="15.75" customHeight="1" thickBot="1">
      <c r="A1715" s="3222">
        <v>1708</v>
      </c>
      <c r="B1715" s="3222" t="s">
        <v>22923</v>
      </c>
      <c r="C1715" s="3223" t="s">
        <v>22840</v>
      </c>
      <c r="D1715" s="3222" t="s">
        <v>22852</v>
      </c>
      <c r="E1715" s="3222" t="s">
        <v>4660</v>
      </c>
      <c r="F1715" s="3222" t="s">
        <v>6255</v>
      </c>
      <c r="G1715" s="3222"/>
      <c r="H1715" s="3222" t="str">
        <f t="shared" si="26"/>
        <v>Drawing</v>
      </c>
      <c r="I1715" s="3222" t="s">
        <v>22924</v>
      </c>
      <c r="J1715" s="3222"/>
    </row>
    <row r="1716" spans="1:10" ht="15.75" customHeight="1" thickBot="1">
      <c r="A1716" s="3222">
        <v>1709</v>
      </c>
      <c r="B1716" s="3222" t="s">
        <v>22921</v>
      </c>
      <c r="C1716" s="3223" t="s">
        <v>22840</v>
      </c>
      <c r="D1716" s="3222" t="s">
        <v>22852</v>
      </c>
      <c r="E1716" s="3222" t="s">
        <v>4660</v>
      </c>
      <c r="F1716" s="3222" t="s">
        <v>6255</v>
      </c>
      <c r="G1716" s="3222"/>
      <c r="H1716" s="3222" t="str">
        <f t="shared" si="26"/>
        <v>Drawing</v>
      </c>
      <c r="I1716" s="3222" t="s">
        <v>22922</v>
      </c>
      <c r="J1716" s="3222"/>
    </row>
    <row r="1717" spans="1:10" ht="15.75" customHeight="1" thickBot="1">
      <c r="A1717" s="3222">
        <v>1710</v>
      </c>
      <c r="B1717" s="3222" t="s">
        <v>22919</v>
      </c>
      <c r="C1717" s="3223" t="s">
        <v>22619</v>
      </c>
      <c r="D1717" s="3222" t="s">
        <v>22852</v>
      </c>
      <c r="E1717" s="3222" t="s">
        <v>4660</v>
      </c>
      <c r="F1717" s="3222" t="s">
        <v>6255</v>
      </c>
      <c r="G1717" s="3222"/>
      <c r="H1717" s="3222" t="str">
        <f t="shared" si="26"/>
        <v>Drawing</v>
      </c>
      <c r="I1717" s="3222" t="s">
        <v>22920</v>
      </c>
      <c r="J1717" s="3222"/>
    </row>
    <row r="1718" spans="1:10" ht="15.75" customHeight="1" thickBot="1">
      <c r="A1718" s="3222">
        <v>1711</v>
      </c>
      <c r="B1718" s="3222" t="s">
        <v>22853</v>
      </c>
      <c r="C1718" s="3223" t="s">
        <v>22840</v>
      </c>
      <c r="D1718" s="3222" t="s">
        <v>22852</v>
      </c>
      <c r="E1718" s="3222" t="s">
        <v>4660</v>
      </c>
      <c r="F1718" s="3222" t="s">
        <v>6255</v>
      </c>
      <c r="G1718" s="3222"/>
      <c r="H1718" s="3222" t="str">
        <f t="shared" si="26"/>
        <v>Drawing</v>
      </c>
      <c r="I1718" s="3222" t="s">
        <v>22918</v>
      </c>
      <c r="J1718" s="3222"/>
    </row>
    <row r="1719" spans="1:10" ht="15.75" customHeight="1" thickBot="1">
      <c r="A1719" s="3222">
        <v>1712</v>
      </c>
      <c r="B1719" s="3222" t="s">
        <v>22916</v>
      </c>
      <c r="C1719" s="3223" t="s">
        <v>22612</v>
      </c>
      <c r="D1719" s="3222" t="s">
        <v>22852</v>
      </c>
      <c r="E1719" s="3222" t="s">
        <v>4660</v>
      </c>
      <c r="F1719" s="3222" t="s">
        <v>6255</v>
      </c>
      <c r="G1719" s="3222"/>
      <c r="H1719" s="3222" t="str">
        <f t="shared" si="26"/>
        <v>Drawing</v>
      </c>
      <c r="I1719" s="3222" t="s">
        <v>22917</v>
      </c>
      <c r="J1719" s="3222"/>
    </row>
    <row r="1720" spans="1:10" ht="15.75" customHeight="1" thickBot="1">
      <c r="A1720" s="3222">
        <v>1713</v>
      </c>
      <c r="B1720" s="3222" t="s">
        <v>22914</v>
      </c>
      <c r="C1720" s="3223" t="s">
        <v>22619</v>
      </c>
      <c r="D1720" s="3222" t="s">
        <v>22852</v>
      </c>
      <c r="E1720" s="3222" t="s">
        <v>4660</v>
      </c>
      <c r="F1720" s="3222" t="s">
        <v>22877</v>
      </c>
      <c r="G1720" s="3222"/>
      <c r="H1720" s="3222" t="str">
        <f t="shared" si="26"/>
        <v>Drawing</v>
      </c>
      <c r="I1720" s="3222" t="s">
        <v>22915</v>
      </c>
      <c r="J1720" s="3222"/>
    </row>
    <row r="1721" spans="1:10" ht="15.75" customHeight="1" thickBot="1">
      <c r="A1721" s="3222">
        <v>1714</v>
      </c>
      <c r="B1721" s="3222" t="s">
        <v>22912</v>
      </c>
      <c r="C1721" s="3223" t="s">
        <v>22602</v>
      </c>
      <c r="D1721" s="3222" t="s">
        <v>22852</v>
      </c>
      <c r="E1721" s="3222" t="s">
        <v>4660</v>
      </c>
      <c r="F1721" s="3222" t="s">
        <v>6255</v>
      </c>
      <c r="G1721" s="3222"/>
      <c r="H1721" s="3222" t="str">
        <f t="shared" si="26"/>
        <v>Drawing</v>
      </c>
      <c r="I1721" s="3222" t="s">
        <v>22913</v>
      </c>
      <c r="J1721" s="3222"/>
    </row>
    <row r="1722" spans="1:10" ht="15.75" customHeight="1" thickBot="1">
      <c r="A1722" s="3222">
        <v>1715</v>
      </c>
      <c r="B1722" s="3222" t="s">
        <v>22910</v>
      </c>
      <c r="C1722" s="3223" t="s">
        <v>22619</v>
      </c>
      <c r="D1722" s="3222" t="s">
        <v>22852</v>
      </c>
      <c r="E1722" s="3222" t="s">
        <v>4660</v>
      </c>
      <c r="F1722" s="3222" t="s">
        <v>6255</v>
      </c>
      <c r="G1722" s="3222"/>
      <c r="H1722" s="3222" t="str">
        <f t="shared" si="26"/>
        <v>Drawing</v>
      </c>
      <c r="I1722" s="3222" t="s">
        <v>22911</v>
      </c>
      <c r="J1722" s="3222"/>
    </row>
    <row r="1723" spans="1:10" ht="15.75" customHeight="1" thickBot="1">
      <c r="A1723" s="3222">
        <v>1716</v>
      </c>
      <c r="B1723" s="3222" t="s">
        <v>22908</v>
      </c>
      <c r="C1723" s="3223" t="s">
        <v>22613</v>
      </c>
      <c r="D1723" s="3222" t="s">
        <v>22852</v>
      </c>
      <c r="E1723" s="3222" t="s">
        <v>4660</v>
      </c>
      <c r="F1723" s="3222" t="s">
        <v>6255</v>
      </c>
      <c r="G1723" s="3222"/>
      <c r="H1723" s="3222" t="str">
        <f t="shared" si="26"/>
        <v>Drawing</v>
      </c>
      <c r="I1723" s="3222" t="s">
        <v>22909</v>
      </c>
      <c r="J1723" s="3222"/>
    </row>
    <row r="1724" spans="1:10" ht="15.75" customHeight="1" thickBot="1">
      <c r="A1724" s="3222">
        <v>1717</v>
      </c>
      <c r="B1724" s="3222" t="s">
        <v>22906</v>
      </c>
      <c r="C1724" s="3223" t="s">
        <v>22602</v>
      </c>
      <c r="D1724" s="3222" t="s">
        <v>22852</v>
      </c>
      <c r="E1724" s="3222" t="s">
        <v>4660</v>
      </c>
      <c r="F1724" s="3222" t="s">
        <v>6255</v>
      </c>
      <c r="G1724" s="3222"/>
      <c r="H1724" s="3222" t="str">
        <f t="shared" si="26"/>
        <v>Drawing</v>
      </c>
      <c r="I1724" s="3222" t="s">
        <v>22907</v>
      </c>
      <c r="J1724" s="3222"/>
    </row>
    <row r="1725" spans="1:10" ht="15.75" customHeight="1" thickBot="1">
      <c r="A1725" s="3222">
        <v>1718</v>
      </c>
      <c r="B1725" s="3222" t="s">
        <v>22904</v>
      </c>
      <c r="C1725" s="3223" t="s">
        <v>22903</v>
      </c>
      <c r="D1725" s="3222" t="s">
        <v>22852</v>
      </c>
      <c r="E1725" s="3222" t="s">
        <v>4660</v>
      </c>
      <c r="F1725" s="3222" t="s">
        <v>6255</v>
      </c>
      <c r="G1725" s="3222"/>
      <c r="H1725" s="3222" t="str">
        <f t="shared" si="26"/>
        <v>Drawing</v>
      </c>
      <c r="I1725" s="3222" t="s">
        <v>22905</v>
      </c>
      <c r="J1725" s="3222"/>
    </row>
    <row r="1726" spans="1:10" ht="15.75" customHeight="1" thickBot="1">
      <c r="A1726" s="3222">
        <v>1719</v>
      </c>
      <c r="B1726" s="3222" t="s">
        <v>22901</v>
      </c>
      <c r="C1726" s="3223" t="s">
        <v>22613</v>
      </c>
      <c r="D1726" s="3222" t="s">
        <v>22852</v>
      </c>
      <c r="E1726" s="3222" t="s">
        <v>4660</v>
      </c>
      <c r="F1726" s="3222" t="s">
        <v>6255</v>
      </c>
      <c r="G1726" s="3222"/>
      <c r="H1726" s="3222" t="str">
        <f t="shared" si="26"/>
        <v>Drawing</v>
      </c>
      <c r="I1726" s="3222" t="s">
        <v>22902</v>
      </c>
      <c r="J1726" s="3222"/>
    </row>
    <row r="1727" spans="1:10" ht="15.75" customHeight="1" thickBot="1">
      <c r="A1727" s="3222">
        <v>1720</v>
      </c>
      <c r="B1727" s="3222" t="s">
        <v>22899</v>
      </c>
      <c r="C1727" s="3223" t="s">
        <v>22612</v>
      </c>
      <c r="D1727" s="3222" t="s">
        <v>22852</v>
      </c>
      <c r="E1727" s="3222" t="s">
        <v>4660</v>
      </c>
      <c r="F1727" s="3222" t="s">
        <v>6255</v>
      </c>
      <c r="G1727" s="3222"/>
      <c r="H1727" s="3222" t="str">
        <f t="shared" si="26"/>
        <v>Drawing</v>
      </c>
      <c r="I1727" s="3222" t="s">
        <v>22900</v>
      </c>
      <c r="J1727" s="3222"/>
    </row>
    <row r="1728" spans="1:10" ht="15.75" customHeight="1" thickBot="1">
      <c r="A1728" s="3222">
        <v>1721</v>
      </c>
      <c r="B1728" s="3222" t="s">
        <v>22897</v>
      </c>
      <c r="C1728" s="3223" t="s">
        <v>22613</v>
      </c>
      <c r="D1728" s="3222" t="s">
        <v>22852</v>
      </c>
      <c r="E1728" s="3222" t="s">
        <v>4660</v>
      </c>
      <c r="F1728" s="3222" t="s">
        <v>6255</v>
      </c>
      <c r="G1728" s="3222"/>
      <c r="H1728" s="3222" t="str">
        <f t="shared" si="26"/>
        <v>Drawing</v>
      </c>
      <c r="I1728" s="3222" t="s">
        <v>22898</v>
      </c>
      <c r="J1728" s="3222"/>
    </row>
    <row r="1729" spans="1:10" ht="15.75" customHeight="1" thickBot="1">
      <c r="A1729" s="3222">
        <v>1722</v>
      </c>
      <c r="B1729" s="3222" t="s">
        <v>22895</v>
      </c>
      <c r="C1729" s="3223" t="s">
        <v>22612</v>
      </c>
      <c r="D1729" s="3222" t="s">
        <v>22852</v>
      </c>
      <c r="E1729" s="3222" t="s">
        <v>4660</v>
      </c>
      <c r="F1729" s="3222" t="s">
        <v>6255</v>
      </c>
      <c r="G1729" s="3222"/>
      <c r="H1729" s="3222" t="str">
        <f t="shared" si="26"/>
        <v>Drawing</v>
      </c>
      <c r="I1729" s="3222" t="s">
        <v>22896</v>
      </c>
      <c r="J1729" s="3222"/>
    </row>
    <row r="1730" spans="1:10" ht="15.75" customHeight="1" thickBot="1">
      <c r="A1730" s="3222">
        <v>1723</v>
      </c>
      <c r="B1730" s="3222" t="s">
        <v>22893</v>
      </c>
      <c r="C1730" s="3223" t="s">
        <v>22602</v>
      </c>
      <c r="D1730" s="3222" t="s">
        <v>22852</v>
      </c>
      <c r="E1730" s="3222" t="s">
        <v>4660</v>
      </c>
      <c r="F1730" s="3222" t="s">
        <v>6255</v>
      </c>
      <c r="G1730" s="3222"/>
      <c r="H1730" s="3222" t="str">
        <f t="shared" si="26"/>
        <v>Drawing</v>
      </c>
      <c r="I1730" s="3222" t="s">
        <v>22894</v>
      </c>
      <c r="J1730" s="3222"/>
    </row>
    <row r="1731" spans="1:10" ht="15.75" customHeight="1" thickBot="1">
      <c r="A1731" s="3222">
        <v>1724</v>
      </c>
      <c r="B1731" s="3222" t="s">
        <v>22891</v>
      </c>
      <c r="C1731" s="3223" t="s">
        <v>22612</v>
      </c>
      <c r="D1731" s="3222" t="s">
        <v>22852</v>
      </c>
      <c r="E1731" s="3222" t="s">
        <v>4660</v>
      </c>
      <c r="F1731" s="3222" t="s">
        <v>6255</v>
      </c>
      <c r="G1731" s="3222"/>
      <c r="H1731" s="3222" t="str">
        <f t="shared" si="26"/>
        <v>Drawing</v>
      </c>
      <c r="I1731" s="3222" t="s">
        <v>22892</v>
      </c>
      <c r="J1731" s="3222"/>
    </row>
    <row r="1732" spans="1:10" ht="15.75" customHeight="1" thickBot="1">
      <c r="A1732" s="3222">
        <v>1725</v>
      </c>
      <c r="B1732" s="3222" t="s">
        <v>22889</v>
      </c>
      <c r="C1732" s="3223" t="s">
        <v>22612</v>
      </c>
      <c r="D1732" s="3222" t="s">
        <v>22852</v>
      </c>
      <c r="E1732" s="3222" t="s">
        <v>4660</v>
      </c>
      <c r="F1732" s="3222" t="s">
        <v>6255</v>
      </c>
      <c r="G1732" s="3222"/>
      <c r="H1732" s="3222" t="str">
        <f t="shared" si="26"/>
        <v>Drawing</v>
      </c>
      <c r="I1732" s="3222" t="s">
        <v>22890</v>
      </c>
      <c r="J1732" s="3222"/>
    </row>
    <row r="1733" spans="1:10" ht="15.75" customHeight="1" thickBot="1">
      <c r="A1733" s="3222">
        <v>1726</v>
      </c>
      <c r="B1733" s="3222" t="s">
        <v>22887</v>
      </c>
      <c r="C1733" s="3223" t="s">
        <v>22840</v>
      </c>
      <c r="D1733" s="3222" t="s">
        <v>22852</v>
      </c>
      <c r="E1733" s="3222" t="s">
        <v>4660</v>
      </c>
      <c r="F1733" s="3222" t="s">
        <v>6255</v>
      </c>
      <c r="G1733" s="3222"/>
      <c r="H1733" s="3222" t="str">
        <f t="shared" si="26"/>
        <v>Drawing</v>
      </c>
      <c r="I1733" s="3222" t="s">
        <v>22888</v>
      </c>
      <c r="J1733" s="3222"/>
    </row>
    <row r="1734" spans="1:10" ht="15.75" customHeight="1" thickBot="1">
      <c r="A1734" s="3222">
        <v>1727</v>
      </c>
      <c r="B1734" s="3222" t="s">
        <v>22885</v>
      </c>
      <c r="C1734" s="3223" t="s">
        <v>22612</v>
      </c>
      <c r="D1734" s="3222" t="s">
        <v>22852</v>
      </c>
      <c r="E1734" s="3222" t="s">
        <v>4660</v>
      </c>
      <c r="F1734" s="3222" t="s">
        <v>6255</v>
      </c>
      <c r="G1734" s="3222"/>
      <c r="H1734" s="3222" t="str">
        <f t="shared" si="26"/>
        <v>Drawing</v>
      </c>
      <c r="I1734" s="3222" t="s">
        <v>22886</v>
      </c>
      <c r="J1734" s="3222"/>
    </row>
    <row r="1735" spans="1:10" ht="15.75" customHeight="1" thickBot="1">
      <c r="A1735" s="3222">
        <v>1728</v>
      </c>
      <c r="B1735" s="3222" t="s">
        <v>22883</v>
      </c>
      <c r="C1735" s="3223" t="s">
        <v>22882</v>
      </c>
      <c r="D1735" s="3222" t="s">
        <v>22852</v>
      </c>
      <c r="E1735" s="3222" t="s">
        <v>4660</v>
      </c>
      <c r="F1735" s="3222" t="s">
        <v>6255</v>
      </c>
      <c r="G1735" s="3222"/>
      <c r="H1735" s="3222" t="str">
        <f t="shared" si="26"/>
        <v>Drawing</v>
      </c>
      <c r="I1735" s="3222" t="s">
        <v>22884</v>
      </c>
      <c r="J1735" s="3222"/>
    </row>
    <row r="1736" spans="1:10" ht="15.75" customHeight="1" thickBot="1">
      <c r="A1736" s="3222">
        <v>1729</v>
      </c>
      <c r="B1736" s="3222" t="s">
        <v>22880</v>
      </c>
      <c r="C1736" s="3223" t="s">
        <v>22619</v>
      </c>
      <c r="D1736" s="3222" t="s">
        <v>22852</v>
      </c>
      <c r="E1736" s="3222" t="s">
        <v>4660</v>
      </c>
      <c r="F1736" s="3222" t="s">
        <v>6255</v>
      </c>
      <c r="G1736" s="3222"/>
      <c r="H1736" s="3222" t="str">
        <f t="shared" ref="H1736:H1750" si="27">HYPERLINK("\\CAD-PC\1Data\3.Documentation\Isometric DWG MHI\" &amp; I1736 &amp; ".pdf", "Drawing")</f>
        <v>Drawing</v>
      </c>
      <c r="I1736" s="3222" t="s">
        <v>22881</v>
      </c>
      <c r="J1736" s="3222"/>
    </row>
    <row r="1737" spans="1:10" ht="15.75" customHeight="1" thickBot="1">
      <c r="A1737" s="3222">
        <v>1730</v>
      </c>
      <c r="B1737" s="3222" t="s">
        <v>22878</v>
      </c>
      <c r="C1737" s="3223" t="s">
        <v>22840</v>
      </c>
      <c r="D1737" s="3222" t="s">
        <v>22852</v>
      </c>
      <c r="E1737" s="3222" t="s">
        <v>4660</v>
      </c>
      <c r="F1737" s="3222" t="s">
        <v>22877</v>
      </c>
      <c r="G1737" s="3222"/>
      <c r="H1737" s="3222" t="str">
        <f t="shared" si="27"/>
        <v>Drawing</v>
      </c>
      <c r="I1737" s="3222" t="s">
        <v>22879</v>
      </c>
      <c r="J1737" s="3222"/>
    </row>
    <row r="1738" spans="1:10" ht="15.75" customHeight="1" thickBot="1">
      <c r="A1738" s="3222">
        <v>1731</v>
      </c>
      <c r="B1738" s="3222" t="s">
        <v>22875</v>
      </c>
      <c r="C1738" s="3223" t="s">
        <v>22874</v>
      </c>
      <c r="D1738" s="3222" t="s">
        <v>22852</v>
      </c>
      <c r="E1738" s="3222" t="s">
        <v>4660</v>
      </c>
      <c r="F1738" s="3222" t="s">
        <v>6255</v>
      </c>
      <c r="G1738" s="3222"/>
      <c r="H1738" s="3222" t="str">
        <f t="shared" si="27"/>
        <v>Drawing</v>
      </c>
      <c r="I1738" s="3222" t="s">
        <v>22876</v>
      </c>
      <c r="J1738" s="3222"/>
    </row>
    <row r="1739" spans="1:10" ht="15.75" customHeight="1" thickBot="1">
      <c r="A1739" s="3222">
        <v>1732</v>
      </c>
      <c r="B1739" s="3222" t="s">
        <v>22872</v>
      </c>
      <c r="C1739" s="3223" t="s">
        <v>22840</v>
      </c>
      <c r="D1739" s="3222" t="s">
        <v>22852</v>
      </c>
      <c r="E1739" s="3222" t="s">
        <v>4660</v>
      </c>
      <c r="F1739" s="3222" t="s">
        <v>6255</v>
      </c>
      <c r="G1739" s="3222"/>
      <c r="H1739" s="3222" t="str">
        <f t="shared" si="27"/>
        <v>Drawing</v>
      </c>
      <c r="I1739" s="3222" t="s">
        <v>22873</v>
      </c>
      <c r="J1739" s="3222"/>
    </row>
    <row r="1740" spans="1:10" ht="15.75" customHeight="1" thickBot="1">
      <c r="A1740" s="3222">
        <v>1733</v>
      </c>
      <c r="B1740" s="3222" t="s">
        <v>22869</v>
      </c>
      <c r="C1740" s="3223" t="s">
        <v>22619</v>
      </c>
      <c r="D1740" s="3222" t="s">
        <v>22852</v>
      </c>
      <c r="E1740" s="3222" t="s">
        <v>4660</v>
      </c>
      <c r="F1740" s="3222" t="s">
        <v>6255</v>
      </c>
      <c r="G1740" s="3222"/>
      <c r="H1740" s="3222" t="str">
        <f t="shared" si="27"/>
        <v>Drawing</v>
      </c>
      <c r="I1740" s="3222" t="s">
        <v>22871</v>
      </c>
      <c r="J1740" s="3222"/>
    </row>
    <row r="1741" spans="1:10" ht="15.75" customHeight="1" thickBot="1">
      <c r="A1741" s="3222">
        <v>1734</v>
      </c>
      <c r="B1741" s="3222" t="s">
        <v>22869</v>
      </c>
      <c r="C1741" s="3223" t="s">
        <v>22619</v>
      </c>
      <c r="D1741" s="3222" t="s">
        <v>22852</v>
      </c>
      <c r="E1741" s="3222" t="s">
        <v>4660</v>
      </c>
      <c r="F1741" s="3222" t="s">
        <v>6255</v>
      </c>
      <c r="G1741" s="3222"/>
      <c r="H1741" s="3222" t="str">
        <f t="shared" si="27"/>
        <v>Drawing</v>
      </c>
      <c r="I1741" s="3222" t="s">
        <v>22870</v>
      </c>
      <c r="J1741" s="3222"/>
    </row>
    <row r="1742" spans="1:10" ht="15.75" customHeight="1" thickBot="1">
      <c r="A1742" s="3222">
        <v>1735</v>
      </c>
      <c r="B1742" s="3222" t="s">
        <v>22867</v>
      </c>
      <c r="C1742" s="3223" t="s">
        <v>22602</v>
      </c>
      <c r="D1742" s="3222" t="s">
        <v>22852</v>
      </c>
      <c r="E1742" s="3222" t="s">
        <v>4660</v>
      </c>
      <c r="F1742" s="3222" t="s">
        <v>6255</v>
      </c>
      <c r="G1742" s="3222"/>
      <c r="H1742" s="3222" t="str">
        <f t="shared" si="27"/>
        <v>Drawing</v>
      </c>
      <c r="I1742" s="3222" t="s">
        <v>22868</v>
      </c>
      <c r="J1742" s="3222"/>
    </row>
    <row r="1743" spans="1:10" ht="15.75" customHeight="1" thickBot="1">
      <c r="A1743" s="3222">
        <v>1736</v>
      </c>
      <c r="B1743" s="3222" t="s">
        <v>22865</v>
      </c>
      <c r="C1743" s="3223" t="s">
        <v>22612</v>
      </c>
      <c r="D1743" s="3222" t="s">
        <v>22852</v>
      </c>
      <c r="E1743" s="3222" t="s">
        <v>4660</v>
      </c>
      <c r="F1743" s="3222" t="s">
        <v>6255</v>
      </c>
      <c r="G1743" s="3222"/>
      <c r="H1743" s="3222" t="str">
        <f t="shared" si="27"/>
        <v>Drawing</v>
      </c>
      <c r="I1743" s="3222" t="s">
        <v>22866</v>
      </c>
      <c r="J1743" s="3222"/>
    </row>
    <row r="1744" spans="1:10" ht="15.75" customHeight="1" thickBot="1">
      <c r="A1744" s="3222">
        <v>1737</v>
      </c>
      <c r="B1744" s="3222" t="s">
        <v>22863</v>
      </c>
      <c r="C1744" s="3223" t="s">
        <v>22612</v>
      </c>
      <c r="D1744" s="3222" t="s">
        <v>22852</v>
      </c>
      <c r="E1744" s="3222" t="s">
        <v>4660</v>
      </c>
      <c r="F1744" s="3222" t="s">
        <v>6255</v>
      </c>
      <c r="G1744" s="3222"/>
      <c r="H1744" s="3222" t="str">
        <f t="shared" si="27"/>
        <v>Drawing</v>
      </c>
      <c r="I1744" s="3222" t="s">
        <v>22864</v>
      </c>
      <c r="J1744" s="3222"/>
    </row>
    <row r="1745" spans="1:10" ht="15.75" customHeight="1" thickBot="1">
      <c r="A1745" s="3222">
        <v>1738</v>
      </c>
      <c r="B1745" s="3222" t="s">
        <v>22861</v>
      </c>
      <c r="C1745" s="3223" t="s">
        <v>22602</v>
      </c>
      <c r="D1745" s="3222" t="s">
        <v>22852</v>
      </c>
      <c r="E1745" s="3222" t="s">
        <v>4660</v>
      </c>
      <c r="F1745" s="3222" t="s">
        <v>6255</v>
      </c>
      <c r="G1745" s="3222"/>
      <c r="H1745" s="3222" t="str">
        <f t="shared" si="27"/>
        <v>Drawing</v>
      </c>
      <c r="I1745" s="3222" t="s">
        <v>22862</v>
      </c>
      <c r="J1745" s="3222"/>
    </row>
    <row r="1746" spans="1:10" ht="15.75" customHeight="1" thickBot="1">
      <c r="A1746" s="3222">
        <v>1739</v>
      </c>
      <c r="B1746" s="3222" t="s">
        <v>22859</v>
      </c>
      <c r="C1746" s="3223" t="s">
        <v>22602</v>
      </c>
      <c r="D1746" s="3222" t="s">
        <v>22852</v>
      </c>
      <c r="E1746" s="3222" t="s">
        <v>4660</v>
      </c>
      <c r="F1746" s="3222" t="s">
        <v>6255</v>
      </c>
      <c r="G1746" s="3222"/>
      <c r="H1746" s="3222" t="str">
        <f t="shared" si="27"/>
        <v>Drawing</v>
      </c>
      <c r="I1746" s="3222" t="s">
        <v>22860</v>
      </c>
      <c r="J1746" s="3222"/>
    </row>
    <row r="1747" spans="1:10" ht="15.75" customHeight="1" thickBot="1">
      <c r="A1747" s="3222">
        <v>1740</v>
      </c>
      <c r="B1747" s="3222" t="s">
        <v>22857</v>
      </c>
      <c r="C1747" s="3223" t="s">
        <v>22840</v>
      </c>
      <c r="D1747" s="3222" t="s">
        <v>22852</v>
      </c>
      <c r="E1747" s="3222" t="s">
        <v>4660</v>
      </c>
      <c r="F1747" s="3222" t="s">
        <v>6255</v>
      </c>
      <c r="G1747" s="3222"/>
      <c r="H1747" s="3222" t="str">
        <f t="shared" si="27"/>
        <v>Drawing</v>
      </c>
      <c r="I1747" s="3222" t="s">
        <v>22858</v>
      </c>
      <c r="J1747" s="3222"/>
    </row>
    <row r="1748" spans="1:10" ht="15.75" customHeight="1" thickBot="1">
      <c r="A1748" s="3222">
        <v>1741</v>
      </c>
      <c r="B1748" s="3222" t="s">
        <v>22855</v>
      </c>
      <c r="C1748" s="3223" t="s">
        <v>22602</v>
      </c>
      <c r="D1748" s="3222" t="s">
        <v>22852</v>
      </c>
      <c r="E1748" s="3222" t="s">
        <v>4660</v>
      </c>
      <c r="F1748" s="3222" t="s">
        <v>6255</v>
      </c>
      <c r="G1748" s="3222"/>
      <c r="H1748" s="3222" t="str">
        <f t="shared" si="27"/>
        <v>Drawing</v>
      </c>
      <c r="I1748" s="3222" t="s">
        <v>22856</v>
      </c>
      <c r="J1748" s="3222"/>
    </row>
    <row r="1749" spans="1:10" ht="15.75" customHeight="1" thickBot="1">
      <c r="A1749" s="3222">
        <v>1742</v>
      </c>
      <c r="B1749" s="3222" t="s">
        <v>22853</v>
      </c>
      <c r="C1749" s="3223" t="s">
        <v>22840</v>
      </c>
      <c r="D1749" s="3222" t="s">
        <v>22852</v>
      </c>
      <c r="E1749" s="3222" t="s">
        <v>4660</v>
      </c>
      <c r="F1749" s="3222" t="s">
        <v>6255</v>
      </c>
      <c r="G1749" s="3222"/>
      <c r="H1749" s="3222" t="str">
        <f t="shared" si="27"/>
        <v>Drawing</v>
      </c>
      <c r="I1749" s="3222" t="s">
        <v>22854</v>
      </c>
      <c r="J1749" s="3222"/>
    </row>
    <row r="1750" spans="1:10" ht="15.75" customHeight="1" thickBot="1">
      <c r="A1750" s="3222">
        <v>1743</v>
      </c>
      <c r="B1750" s="3222" t="s">
        <v>22850</v>
      </c>
      <c r="C1750" s="3223" t="s">
        <v>22613</v>
      </c>
      <c r="D1750" s="3222" t="s">
        <v>22849</v>
      </c>
      <c r="E1750" s="3222" t="s">
        <v>1723</v>
      </c>
      <c r="F1750" s="3222" t="s">
        <v>6255</v>
      </c>
      <c r="G1750" s="3222" t="s">
        <v>22848</v>
      </c>
      <c r="H1750" s="3222" t="str">
        <f t="shared" si="27"/>
        <v>Drawing</v>
      </c>
      <c r="I1750" s="3222" t="s">
        <v>22851</v>
      </c>
      <c r="J1750" s="3222"/>
    </row>
    <row r="1751" spans="1:10" ht="15.75" customHeight="1" thickBot="1">
      <c r="A1751" s="3222">
        <v>1744</v>
      </c>
      <c r="B1751" s="3222" t="s">
        <v>27089</v>
      </c>
      <c r="C1751" s="3223" t="s">
        <v>22602</v>
      </c>
      <c r="D1751" s="3222" t="s">
        <v>21195</v>
      </c>
      <c r="E1751" s="3222"/>
      <c r="F1751" s="3222" t="s">
        <v>22877</v>
      </c>
      <c r="G1751" s="3222"/>
      <c r="H1751" s="3222" t="s">
        <v>22489</v>
      </c>
      <c r="I1751" s="3222" t="s">
        <v>27088</v>
      </c>
      <c r="J1751" s="3222"/>
    </row>
    <row r="1752" spans="1:10" ht="15.75" customHeight="1" thickBot="1">
      <c r="A1752" s="3222">
        <v>1745</v>
      </c>
      <c r="B1752" s="3222" t="s">
        <v>27091</v>
      </c>
      <c r="C1752" s="3223" t="s">
        <v>22612</v>
      </c>
      <c r="D1752" s="3222" t="s">
        <v>24077</v>
      </c>
      <c r="E1752" s="3222" t="s">
        <v>1723</v>
      </c>
      <c r="F1752" s="3222" t="s">
        <v>6255</v>
      </c>
      <c r="G1752" s="3222" t="s">
        <v>24076</v>
      </c>
      <c r="H1752" s="3222" t="s">
        <v>22489</v>
      </c>
      <c r="I1752" s="3222" t="s">
        <v>27090</v>
      </c>
      <c r="J1752" s="3222"/>
    </row>
    <row r="1753" spans="1:10" ht="15.75" customHeight="1" thickBot="1">
      <c r="A1753" s="3222">
        <v>1746</v>
      </c>
      <c r="B1753" s="3222" t="s">
        <v>27093</v>
      </c>
      <c r="C1753" s="3223" t="s">
        <v>22612</v>
      </c>
      <c r="D1753" s="3222" t="s">
        <v>24451</v>
      </c>
      <c r="E1753" s="3222" t="s">
        <v>1723</v>
      </c>
      <c r="F1753" s="3222" t="s">
        <v>6255</v>
      </c>
      <c r="G1753" s="3222" t="s">
        <v>24076</v>
      </c>
      <c r="H1753" s="3222" t="s">
        <v>22489</v>
      </c>
      <c r="I1753" s="3222" t="s">
        <v>27092</v>
      </c>
      <c r="J1753" s="3222"/>
    </row>
    <row r="1754" spans="1:10" ht="15.75" customHeight="1" thickBot="1">
      <c r="A1754" s="3222">
        <v>1747</v>
      </c>
      <c r="B1754" s="3222" t="s">
        <v>27095</v>
      </c>
      <c r="C1754" s="3223" t="s">
        <v>22612</v>
      </c>
      <c r="D1754" s="3222" t="s">
        <v>24033</v>
      </c>
      <c r="E1754" s="3222" t="s">
        <v>24032</v>
      </c>
      <c r="F1754" s="3222" t="s">
        <v>6255</v>
      </c>
      <c r="G1754" s="3222"/>
      <c r="H1754" s="3222" t="s">
        <v>22489</v>
      </c>
      <c r="I1754" s="3222" t="s">
        <v>27094</v>
      </c>
      <c r="J1754" s="3222"/>
    </row>
    <row r="1755" spans="1:10" ht="15.75" customHeight="1" thickBot="1">
      <c r="A1755" s="3222">
        <v>1748</v>
      </c>
      <c r="B1755" s="3222" t="s">
        <v>27097</v>
      </c>
      <c r="C1755" s="3223" t="s">
        <v>23140</v>
      </c>
      <c r="D1755" s="3222" t="s">
        <v>23951</v>
      </c>
      <c r="E1755" s="3222" t="s">
        <v>1723</v>
      </c>
      <c r="F1755" s="3222" t="s">
        <v>6255</v>
      </c>
      <c r="G1755" s="3222"/>
      <c r="H1755" s="3222" t="s">
        <v>22489</v>
      </c>
      <c r="I1755" s="3222" t="s">
        <v>27096</v>
      </c>
      <c r="J1755" s="3222"/>
    </row>
    <row r="1756" spans="1:10" ht="15.75" customHeight="1" thickBot="1">
      <c r="A1756" s="3222">
        <v>1749</v>
      </c>
      <c r="B1756" s="3222" t="s">
        <v>27099</v>
      </c>
      <c r="C1756" s="3223" t="s">
        <v>22606</v>
      </c>
      <c r="D1756" s="3222" t="s">
        <v>23951</v>
      </c>
      <c r="E1756" s="3222" t="s">
        <v>1723</v>
      </c>
      <c r="F1756" s="3222" t="s">
        <v>6255</v>
      </c>
      <c r="G1756" s="3222"/>
      <c r="H1756" s="3222" t="s">
        <v>22489</v>
      </c>
      <c r="I1756" s="3222" t="s">
        <v>27098</v>
      </c>
      <c r="J1756" s="3222"/>
    </row>
    <row r="1757" spans="1:10" ht="15.75" customHeight="1" thickBot="1">
      <c r="A1757" s="3222">
        <v>1750</v>
      </c>
      <c r="B1757" s="3222" t="s">
        <v>27101</v>
      </c>
      <c r="C1757" s="3223" t="s">
        <v>22903</v>
      </c>
      <c r="D1757" s="3222" t="s">
        <v>23951</v>
      </c>
      <c r="E1757" s="3222" t="s">
        <v>1723</v>
      </c>
      <c r="F1757" s="3222" t="s">
        <v>6255</v>
      </c>
      <c r="G1757" s="3222"/>
      <c r="H1757" s="3222" t="s">
        <v>22489</v>
      </c>
      <c r="I1757" s="3222" t="s">
        <v>27100</v>
      </c>
      <c r="J1757" s="3222"/>
    </row>
    <row r="1758" spans="1:10" ht="15.75" customHeight="1" thickBot="1">
      <c r="A1758" s="3222">
        <v>1751</v>
      </c>
      <c r="B1758" s="3222" t="s">
        <v>27103</v>
      </c>
      <c r="C1758" s="3223" t="s">
        <v>22613</v>
      </c>
      <c r="D1758" s="3222" t="s">
        <v>23951</v>
      </c>
      <c r="E1758" s="3222" t="s">
        <v>1723</v>
      </c>
      <c r="F1758" s="3222" t="s">
        <v>6255</v>
      </c>
      <c r="G1758" s="3222"/>
      <c r="H1758" s="3222" t="s">
        <v>22489</v>
      </c>
      <c r="I1758" s="3222" t="s">
        <v>27102</v>
      </c>
      <c r="J1758" s="3222"/>
    </row>
    <row r="1759" spans="1:10" ht="15.75" customHeight="1" thickBot="1">
      <c r="A1759" s="3222">
        <v>1752</v>
      </c>
      <c r="B1759" s="3222" t="s">
        <v>27105</v>
      </c>
      <c r="C1759" s="3223" t="s">
        <v>22874</v>
      </c>
      <c r="D1759" s="3222" t="s">
        <v>23877</v>
      </c>
      <c r="E1759" s="3222" t="s">
        <v>1723</v>
      </c>
      <c r="F1759" s="3222" t="s">
        <v>6255</v>
      </c>
      <c r="G1759" s="3222"/>
      <c r="H1759" s="3222" t="s">
        <v>22489</v>
      </c>
      <c r="I1759" s="3222" t="s">
        <v>27104</v>
      </c>
      <c r="J1759" s="3222"/>
    </row>
    <row r="1760" spans="1:10" ht="15.75" customHeight="1" thickBot="1">
      <c r="A1760" s="3222">
        <v>1753</v>
      </c>
      <c r="B1760" s="3222" t="s">
        <v>27107</v>
      </c>
      <c r="C1760" s="3223" t="s">
        <v>22903</v>
      </c>
      <c r="D1760" s="3222" t="s">
        <v>23877</v>
      </c>
      <c r="E1760" s="3222" t="s">
        <v>1723</v>
      </c>
      <c r="F1760" s="3222" t="s">
        <v>6255</v>
      </c>
      <c r="G1760" s="3222"/>
      <c r="H1760" s="3222" t="s">
        <v>22489</v>
      </c>
      <c r="I1760" s="3222" t="s">
        <v>27106</v>
      </c>
      <c r="J1760" s="3222"/>
    </row>
    <row r="1761" spans="1:10" ht="15.75" customHeight="1" thickBot="1">
      <c r="A1761" s="3222">
        <v>1754</v>
      </c>
      <c r="B1761" s="3222" t="s">
        <v>27109</v>
      </c>
      <c r="C1761" s="3223" t="s">
        <v>22613</v>
      </c>
      <c r="D1761" s="3222" t="s">
        <v>23877</v>
      </c>
      <c r="E1761" s="3222" t="s">
        <v>1723</v>
      </c>
      <c r="F1761" s="3222" t="s">
        <v>6255</v>
      </c>
      <c r="G1761" s="3222"/>
      <c r="H1761" s="3222" t="s">
        <v>22489</v>
      </c>
      <c r="I1761" s="3222" t="s">
        <v>27108</v>
      </c>
      <c r="J1761" s="3222"/>
    </row>
    <row r="1762" spans="1:10" ht="15.75" customHeight="1" thickBot="1">
      <c r="A1762" s="3222">
        <v>1755</v>
      </c>
      <c r="B1762" s="3222" t="s">
        <v>23861</v>
      </c>
      <c r="C1762" s="3223" t="s">
        <v>22631</v>
      </c>
      <c r="D1762" s="3222" t="s">
        <v>3031</v>
      </c>
      <c r="E1762" s="3222" t="s">
        <v>4660</v>
      </c>
      <c r="F1762" s="3222" t="s">
        <v>6255</v>
      </c>
      <c r="G1762" s="3222"/>
      <c r="H1762" s="3222" t="s">
        <v>22489</v>
      </c>
      <c r="I1762" s="3222" t="s">
        <v>27110</v>
      </c>
      <c r="J1762" s="3222"/>
    </row>
    <row r="1763" spans="1:10" ht="15.75" customHeight="1" thickBot="1">
      <c r="A1763" s="3222">
        <v>1756</v>
      </c>
      <c r="B1763" s="3222" t="s">
        <v>23810</v>
      </c>
      <c r="C1763" s="3223" t="s">
        <v>22606</v>
      </c>
      <c r="D1763" s="3222" t="s">
        <v>23801</v>
      </c>
      <c r="E1763" s="3222" t="s">
        <v>4660</v>
      </c>
      <c r="F1763" s="3222" t="s">
        <v>6255</v>
      </c>
      <c r="G1763" s="3222"/>
      <c r="H1763" s="3222" t="s">
        <v>22489</v>
      </c>
      <c r="I1763" s="3222" t="s">
        <v>27111</v>
      </c>
      <c r="J1763" s="3222"/>
    </row>
    <row r="1764" spans="1:10" ht="15.75" customHeight="1" thickBot="1">
      <c r="A1764" s="3222">
        <v>1757</v>
      </c>
      <c r="B1764" s="3222" t="s">
        <v>23802</v>
      </c>
      <c r="C1764" s="3223" t="s">
        <v>22606</v>
      </c>
      <c r="D1764" s="3222" t="s">
        <v>23801</v>
      </c>
      <c r="E1764" s="3222" t="s">
        <v>4660</v>
      </c>
      <c r="F1764" s="3222" t="s">
        <v>6255</v>
      </c>
      <c r="G1764" s="3222"/>
      <c r="H1764" s="3222" t="s">
        <v>22489</v>
      </c>
      <c r="I1764" s="3222" t="s">
        <v>27112</v>
      </c>
      <c r="J1764" s="3222"/>
    </row>
    <row r="1765" spans="1:10" ht="15.75" customHeight="1" thickBot="1">
      <c r="A1765" s="3222">
        <v>1758</v>
      </c>
      <c r="B1765" s="3222" t="s">
        <v>27114</v>
      </c>
      <c r="C1765" s="3223" t="s">
        <v>22612</v>
      </c>
      <c r="D1765" s="3222" t="s">
        <v>23801</v>
      </c>
      <c r="E1765" s="3222" t="s">
        <v>4660</v>
      </c>
      <c r="F1765" s="3222" t="s">
        <v>6255</v>
      </c>
      <c r="G1765" s="3222"/>
      <c r="H1765" s="3222" t="s">
        <v>22489</v>
      </c>
      <c r="I1765" s="3222" t="s">
        <v>27113</v>
      </c>
      <c r="J1765" s="3222"/>
    </row>
    <row r="1766" spans="1:10" ht="15.75" customHeight="1" thickBot="1">
      <c r="A1766" s="3222">
        <v>1759</v>
      </c>
      <c r="B1766" s="3222" t="s">
        <v>23798</v>
      </c>
      <c r="C1766" s="3223" t="s">
        <v>23000</v>
      </c>
      <c r="D1766" s="3222" t="s">
        <v>23797</v>
      </c>
      <c r="E1766" s="3222" t="s">
        <v>4660</v>
      </c>
      <c r="F1766" s="3222" t="s">
        <v>6255</v>
      </c>
      <c r="G1766" s="3222"/>
      <c r="H1766" s="3222" t="s">
        <v>22489</v>
      </c>
      <c r="I1766" s="3222" t="s">
        <v>27115</v>
      </c>
      <c r="J1766" s="3222"/>
    </row>
    <row r="1767" spans="1:10" ht="15.75" customHeight="1" thickBot="1">
      <c r="A1767" s="3222">
        <v>1760</v>
      </c>
      <c r="B1767" s="3222" t="s">
        <v>23718</v>
      </c>
      <c r="C1767" s="3223" t="s">
        <v>22613</v>
      </c>
      <c r="D1767" s="3222" t="s">
        <v>27117</v>
      </c>
      <c r="E1767" s="3222" t="s">
        <v>1723</v>
      </c>
      <c r="F1767" s="3222" t="s">
        <v>6255</v>
      </c>
      <c r="G1767" s="3222" t="s">
        <v>22848</v>
      </c>
      <c r="H1767" s="3222" t="s">
        <v>22489</v>
      </c>
      <c r="I1767" s="3222" t="s">
        <v>27116</v>
      </c>
      <c r="J1767" s="3222"/>
    </row>
    <row r="1768" spans="1:10" ht="15.75" customHeight="1" thickBot="1">
      <c r="A1768" s="3222">
        <v>1761</v>
      </c>
      <c r="B1768" s="3222" t="s">
        <v>27119</v>
      </c>
      <c r="C1768" s="3223" t="s">
        <v>23000</v>
      </c>
      <c r="D1768" s="3222" t="s">
        <v>5201</v>
      </c>
      <c r="E1768" s="3222" t="s">
        <v>1723</v>
      </c>
      <c r="F1768" s="3222" t="s">
        <v>6255</v>
      </c>
      <c r="G1768" s="3222" t="s">
        <v>22848</v>
      </c>
      <c r="H1768" s="3222" t="s">
        <v>22489</v>
      </c>
      <c r="I1768" s="3222" t="s">
        <v>27118</v>
      </c>
      <c r="J1768" s="3222"/>
    </row>
    <row r="1769" spans="1:10" ht="15.75" customHeight="1" thickBot="1">
      <c r="A1769" s="3222">
        <v>1762</v>
      </c>
      <c r="B1769" s="3222" t="s">
        <v>27121</v>
      </c>
      <c r="C1769" s="3223" t="s">
        <v>22619</v>
      </c>
      <c r="D1769" s="3222" t="s">
        <v>5201</v>
      </c>
      <c r="E1769" s="3222" t="s">
        <v>1723</v>
      </c>
      <c r="F1769" s="3222" t="s">
        <v>6255</v>
      </c>
      <c r="G1769" s="3222" t="s">
        <v>22848</v>
      </c>
      <c r="H1769" s="3222" t="s">
        <v>22489</v>
      </c>
      <c r="I1769" s="3222" t="s">
        <v>27120</v>
      </c>
      <c r="J1769" s="3222"/>
    </row>
    <row r="1770" spans="1:10" ht="15.75" customHeight="1" thickBot="1">
      <c r="A1770" s="3222">
        <v>1763</v>
      </c>
      <c r="B1770" s="3222" t="s">
        <v>27123</v>
      </c>
      <c r="C1770" s="3223" t="s">
        <v>22606</v>
      </c>
      <c r="D1770" s="3222" t="s">
        <v>23640</v>
      </c>
      <c r="E1770" s="3222" t="s">
        <v>3336</v>
      </c>
      <c r="F1770" s="3222" t="s">
        <v>6255</v>
      </c>
      <c r="G1770" s="3222" t="s">
        <v>23052</v>
      </c>
      <c r="H1770" s="3222" t="s">
        <v>22489</v>
      </c>
      <c r="I1770" s="3222" t="s">
        <v>27122</v>
      </c>
      <c r="J1770" s="3222"/>
    </row>
    <row r="1771" spans="1:10" ht="15.75" customHeight="1" thickBot="1">
      <c r="A1771" s="3222">
        <v>1764</v>
      </c>
      <c r="B1771" s="3222" t="s">
        <v>23638</v>
      </c>
      <c r="C1771" s="3223" t="s">
        <v>23000</v>
      </c>
      <c r="D1771" s="3222" t="s">
        <v>5201</v>
      </c>
      <c r="E1771" s="3222" t="s">
        <v>1723</v>
      </c>
      <c r="F1771" s="3222" t="s">
        <v>6255</v>
      </c>
      <c r="G1771" s="3222" t="s">
        <v>23052</v>
      </c>
      <c r="H1771" s="3222" t="s">
        <v>22489</v>
      </c>
      <c r="I1771" s="3222" t="s">
        <v>27124</v>
      </c>
      <c r="J1771" s="3222"/>
    </row>
    <row r="1772" spans="1:10" ht="15.75" customHeight="1" thickBot="1">
      <c r="A1772" s="3222">
        <v>1765</v>
      </c>
      <c r="B1772" s="3222" t="s">
        <v>27126</v>
      </c>
      <c r="C1772" s="3223" t="s">
        <v>22602</v>
      </c>
      <c r="D1772" s="3222" t="s">
        <v>5201</v>
      </c>
      <c r="E1772" s="3222" t="s">
        <v>1723</v>
      </c>
      <c r="F1772" s="3222" t="s">
        <v>6255</v>
      </c>
      <c r="G1772" s="3222" t="s">
        <v>22848</v>
      </c>
      <c r="H1772" s="3222" t="s">
        <v>22489</v>
      </c>
      <c r="I1772" s="3222" t="s">
        <v>27125</v>
      </c>
      <c r="J1772" s="3222"/>
    </row>
    <row r="1773" spans="1:10" ht="15.75" customHeight="1" thickBot="1">
      <c r="A1773" s="3222">
        <v>1766</v>
      </c>
      <c r="B1773" s="3222" t="s">
        <v>27128</v>
      </c>
      <c r="C1773" s="3223" t="s">
        <v>22613</v>
      </c>
      <c r="D1773" s="3222" t="s">
        <v>5201</v>
      </c>
      <c r="E1773" s="3222" t="s">
        <v>1723</v>
      </c>
      <c r="F1773" s="3222" t="s">
        <v>6255</v>
      </c>
      <c r="G1773" s="3222" t="s">
        <v>22848</v>
      </c>
      <c r="H1773" s="3222" t="s">
        <v>22489</v>
      </c>
      <c r="I1773" s="3222" t="s">
        <v>27127</v>
      </c>
      <c r="J1773" s="3222"/>
    </row>
    <row r="1774" spans="1:10" ht="15.75" customHeight="1" thickBot="1">
      <c r="A1774" s="3222">
        <v>1767</v>
      </c>
      <c r="B1774" s="3222" t="s">
        <v>27130</v>
      </c>
      <c r="C1774" s="3223" t="s">
        <v>22619</v>
      </c>
      <c r="D1774" s="3222" t="s">
        <v>5201</v>
      </c>
      <c r="E1774" s="3222" t="s">
        <v>1723</v>
      </c>
      <c r="F1774" s="3222" t="s">
        <v>6255</v>
      </c>
      <c r="G1774" s="3222" t="s">
        <v>22848</v>
      </c>
      <c r="H1774" s="3222" t="s">
        <v>22489</v>
      </c>
      <c r="I1774" s="3222" t="s">
        <v>27129</v>
      </c>
      <c r="J1774" s="3222"/>
    </row>
    <row r="1775" spans="1:10" ht="15.75" customHeight="1" thickBot="1">
      <c r="A1775" s="3222">
        <v>1768</v>
      </c>
      <c r="B1775" s="3222" t="s">
        <v>27132</v>
      </c>
      <c r="C1775" s="3223" t="s">
        <v>22612</v>
      </c>
      <c r="D1775" s="3222" t="s">
        <v>23574</v>
      </c>
      <c r="E1775" s="3222" t="s">
        <v>3336</v>
      </c>
      <c r="F1775" s="3222" t="s">
        <v>6255</v>
      </c>
      <c r="G1775" s="3222" t="s">
        <v>23052</v>
      </c>
      <c r="H1775" s="3222" t="s">
        <v>22489</v>
      </c>
      <c r="I1775" s="3222" t="s">
        <v>27131</v>
      </c>
      <c r="J1775" s="3222"/>
    </row>
    <row r="1776" spans="1:10" ht="15.75" customHeight="1" thickBot="1">
      <c r="A1776" s="3222">
        <v>1769</v>
      </c>
      <c r="B1776" s="3222" t="s">
        <v>27134</v>
      </c>
      <c r="C1776" s="3223" t="s">
        <v>22606</v>
      </c>
      <c r="D1776" s="3222" t="s">
        <v>23574</v>
      </c>
      <c r="E1776" s="3222" t="s">
        <v>3336</v>
      </c>
      <c r="F1776" s="3222" t="s">
        <v>6255</v>
      </c>
      <c r="G1776" s="3222" t="s">
        <v>23627</v>
      </c>
      <c r="H1776" s="3222" t="s">
        <v>22489</v>
      </c>
      <c r="I1776" s="3222" t="s">
        <v>27133</v>
      </c>
      <c r="J1776" s="3222"/>
    </row>
    <row r="1777" spans="1:10" ht="15.75" customHeight="1" thickBot="1">
      <c r="A1777" s="3222">
        <v>1770</v>
      </c>
      <c r="B1777" s="3222" t="s">
        <v>27136</v>
      </c>
      <c r="C1777" s="3223" t="s">
        <v>22602</v>
      </c>
      <c r="D1777" s="3222" t="s">
        <v>23574</v>
      </c>
      <c r="E1777" s="3222" t="s">
        <v>3336</v>
      </c>
      <c r="F1777" s="3222" t="s">
        <v>6255</v>
      </c>
      <c r="G1777" s="3222" t="s">
        <v>23052</v>
      </c>
      <c r="H1777" s="3222" t="s">
        <v>22489</v>
      </c>
      <c r="I1777" s="3222" t="s">
        <v>27135</v>
      </c>
      <c r="J1777" s="3222"/>
    </row>
    <row r="1778" spans="1:10" ht="15.75" customHeight="1" thickBot="1">
      <c r="A1778" s="3222">
        <v>1771</v>
      </c>
      <c r="B1778" s="3222" t="s">
        <v>23104</v>
      </c>
      <c r="C1778" s="3223" t="s">
        <v>22631</v>
      </c>
      <c r="D1778" s="3222" t="s">
        <v>21195</v>
      </c>
      <c r="E1778" s="3222"/>
      <c r="F1778" s="3222" t="s">
        <v>22877</v>
      </c>
      <c r="G1778" s="3222"/>
      <c r="H1778" s="3222" t="s">
        <v>22489</v>
      </c>
      <c r="I1778" s="3222" t="s">
        <v>27137</v>
      </c>
      <c r="J1778" s="3222"/>
    </row>
    <row r="1779" spans="1:10" ht="15.75" customHeight="1" thickBot="1">
      <c r="A1779" s="3222">
        <v>1772</v>
      </c>
      <c r="B1779" s="3222" t="s">
        <v>23521</v>
      </c>
      <c r="C1779" s="3223" t="s">
        <v>22631</v>
      </c>
      <c r="D1779" s="3222" t="s">
        <v>21195</v>
      </c>
      <c r="E1779" s="3222"/>
      <c r="F1779" s="3222" t="s">
        <v>22877</v>
      </c>
      <c r="G1779" s="3222"/>
      <c r="H1779" s="3222" t="s">
        <v>22489</v>
      </c>
      <c r="I1779" s="3222" t="s">
        <v>27138</v>
      </c>
      <c r="J1779" s="3222"/>
    </row>
    <row r="1780" spans="1:10" ht="15.75" customHeight="1" thickBot="1">
      <c r="A1780" s="3222">
        <v>1773</v>
      </c>
      <c r="B1780" s="3222" t="s">
        <v>23507</v>
      </c>
      <c r="C1780" s="3223" t="s">
        <v>22631</v>
      </c>
      <c r="D1780" s="3222" t="s">
        <v>21195</v>
      </c>
      <c r="E1780" s="3222"/>
      <c r="F1780" s="3222" t="s">
        <v>22877</v>
      </c>
      <c r="G1780" s="3222"/>
      <c r="H1780" s="3222" t="s">
        <v>22489</v>
      </c>
      <c r="I1780" s="3222" t="s">
        <v>27139</v>
      </c>
      <c r="J1780" s="3222"/>
    </row>
    <row r="1781" spans="1:10" ht="15.75" customHeight="1" thickBot="1">
      <c r="A1781" s="3222">
        <v>1774</v>
      </c>
      <c r="B1781" s="3222" t="s">
        <v>27141</v>
      </c>
      <c r="C1781" s="3223" t="s">
        <v>22619</v>
      </c>
      <c r="D1781" s="3222" t="s">
        <v>21195</v>
      </c>
      <c r="E1781" s="3222"/>
      <c r="F1781" s="3222" t="s">
        <v>22877</v>
      </c>
      <c r="G1781" s="3222" t="s">
        <v>22966</v>
      </c>
      <c r="H1781" s="3222" t="s">
        <v>22489</v>
      </c>
      <c r="I1781" s="3222" t="s">
        <v>27140</v>
      </c>
      <c r="J1781" s="3222"/>
    </row>
    <row r="1782" spans="1:10" ht="15.75" customHeight="1" thickBot="1">
      <c r="A1782" s="3222">
        <v>1775</v>
      </c>
      <c r="B1782" s="3222" t="s">
        <v>23102</v>
      </c>
      <c r="C1782" s="3223" t="s">
        <v>22631</v>
      </c>
      <c r="D1782" s="3222" t="s">
        <v>21195</v>
      </c>
      <c r="E1782" s="3222"/>
      <c r="F1782" s="3222" t="s">
        <v>22877</v>
      </c>
      <c r="G1782" s="3222"/>
      <c r="H1782" s="3222" t="s">
        <v>22489</v>
      </c>
      <c r="I1782" s="3222" t="s">
        <v>27142</v>
      </c>
      <c r="J1782" s="3222"/>
    </row>
    <row r="1783" spans="1:10" ht="15.75" customHeight="1" thickBot="1">
      <c r="A1783" s="3222">
        <v>1776</v>
      </c>
      <c r="B1783" s="3222" t="s">
        <v>23482</v>
      </c>
      <c r="C1783" s="3223" t="s">
        <v>22613</v>
      </c>
      <c r="D1783" s="3222" t="s">
        <v>21195</v>
      </c>
      <c r="E1783" s="3222"/>
      <c r="F1783" s="3222" t="s">
        <v>22877</v>
      </c>
      <c r="G1783" s="3222"/>
      <c r="H1783" s="3222" t="s">
        <v>22489</v>
      </c>
      <c r="I1783" s="3222" t="s">
        <v>27143</v>
      </c>
      <c r="J1783" s="3222"/>
    </row>
    <row r="1784" spans="1:10" ht="15.75" customHeight="1" thickBot="1">
      <c r="A1784" s="3222">
        <v>1777</v>
      </c>
      <c r="B1784" s="3222" t="s">
        <v>27145</v>
      </c>
      <c r="C1784" s="3223" t="s">
        <v>23000</v>
      </c>
      <c r="D1784" s="3222" t="s">
        <v>21195</v>
      </c>
      <c r="E1784" s="3222"/>
      <c r="F1784" s="3222" t="s">
        <v>22877</v>
      </c>
      <c r="G1784" s="3222" t="s">
        <v>22848</v>
      </c>
      <c r="H1784" s="3222" t="s">
        <v>22489</v>
      </c>
      <c r="I1784" s="3222" t="s">
        <v>27144</v>
      </c>
      <c r="J1784" s="3222"/>
    </row>
    <row r="1785" spans="1:10" ht="15.75" customHeight="1" thickBot="1">
      <c r="A1785" s="3222">
        <v>1778</v>
      </c>
      <c r="B1785" s="3222" t="s">
        <v>27147</v>
      </c>
      <c r="C1785" s="3223" t="s">
        <v>23000</v>
      </c>
      <c r="D1785" s="3222" t="s">
        <v>21195</v>
      </c>
      <c r="E1785" s="3222"/>
      <c r="F1785" s="3222" t="s">
        <v>22877</v>
      </c>
      <c r="G1785" s="3222" t="s">
        <v>22848</v>
      </c>
      <c r="H1785" s="3222" t="s">
        <v>22489</v>
      </c>
      <c r="I1785" s="3222" t="s">
        <v>27146</v>
      </c>
      <c r="J1785" s="3222"/>
    </row>
    <row r="1786" spans="1:10" ht="15.75" customHeight="1" thickBot="1">
      <c r="A1786" s="3222">
        <v>1779</v>
      </c>
      <c r="B1786" s="3222" t="s">
        <v>23168</v>
      </c>
      <c r="C1786" s="3223" t="s">
        <v>22840</v>
      </c>
      <c r="D1786" s="3222" t="s">
        <v>21195</v>
      </c>
      <c r="E1786" s="3222"/>
      <c r="F1786" s="3222" t="s">
        <v>22877</v>
      </c>
      <c r="G1786" s="3222" t="s">
        <v>22848</v>
      </c>
      <c r="H1786" s="3222" t="s">
        <v>22489</v>
      </c>
      <c r="I1786" s="3222" t="s">
        <v>27148</v>
      </c>
      <c r="J1786" s="3222"/>
    </row>
    <row r="1787" spans="1:10" ht="15.75" customHeight="1" thickBot="1">
      <c r="A1787" s="3222">
        <v>1780</v>
      </c>
      <c r="B1787" s="3222" t="s">
        <v>27150</v>
      </c>
      <c r="C1787" s="3223" t="s">
        <v>22840</v>
      </c>
      <c r="D1787" s="3222" t="s">
        <v>21195</v>
      </c>
      <c r="E1787" s="3222"/>
      <c r="F1787" s="3222" t="s">
        <v>22877</v>
      </c>
      <c r="G1787" s="3222" t="s">
        <v>22848</v>
      </c>
      <c r="H1787" s="3222" t="s">
        <v>22489</v>
      </c>
      <c r="I1787" s="3222" t="s">
        <v>27149</v>
      </c>
      <c r="J1787" s="3222"/>
    </row>
    <row r="1788" spans="1:10" ht="15.75" customHeight="1" thickBot="1">
      <c r="A1788" s="3222">
        <v>1781</v>
      </c>
      <c r="B1788" s="3222" t="s">
        <v>23468</v>
      </c>
      <c r="C1788" s="3223" t="s">
        <v>22613</v>
      </c>
      <c r="D1788" s="3222" t="s">
        <v>21195</v>
      </c>
      <c r="E1788" s="3222"/>
      <c r="F1788" s="3222" t="s">
        <v>22877</v>
      </c>
      <c r="G1788" s="3222"/>
      <c r="H1788" s="3222" t="s">
        <v>22489</v>
      </c>
      <c r="I1788" s="3222" t="s">
        <v>27151</v>
      </c>
      <c r="J1788" s="3222"/>
    </row>
    <row r="1789" spans="1:10" ht="15.75" customHeight="1" thickBot="1">
      <c r="A1789" s="3222">
        <v>1782</v>
      </c>
      <c r="B1789" s="3222" t="s">
        <v>23157</v>
      </c>
      <c r="C1789" s="3223" t="s">
        <v>22631</v>
      </c>
      <c r="D1789" s="3222" t="s">
        <v>21195</v>
      </c>
      <c r="E1789" s="3222"/>
      <c r="F1789" s="3222" t="s">
        <v>22877</v>
      </c>
      <c r="G1789" s="3222"/>
      <c r="H1789" s="3222" t="s">
        <v>22489</v>
      </c>
      <c r="I1789" s="3222" t="s">
        <v>27152</v>
      </c>
      <c r="J1789" s="3222"/>
    </row>
    <row r="1790" spans="1:10" ht="15.75" customHeight="1" thickBot="1">
      <c r="A1790" s="3222">
        <v>1783</v>
      </c>
      <c r="B1790" s="3222" t="s">
        <v>27154</v>
      </c>
      <c r="C1790" s="3223" t="s">
        <v>22903</v>
      </c>
      <c r="D1790" s="3222" t="s">
        <v>21195</v>
      </c>
      <c r="E1790" s="3222"/>
      <c r="F1790" s="3222" t="s">
        <v>6255</v>
      </c>
      <c r="G1790" s="3222" t="s">
        <v>22966</v>
      </c>
      <c r="H1790" s="3222" t="s">
        <v>22489</v>
      </c>
      <c r="I1790" s="3222" t="s">
        <v>27153</v>
      </c>
      <c r="J1790" s="3222"/>
    </row>
    <row r="1791" spans="1:10" ht="15.75" customHeight="1" thickBot="1">
      <c r="A1791" s="3222">
        <v>1784</v>
      </c>
      <c r="B1791" s="3222" t="s">
        <v>27156</v>
      </c>
      <c r="C1791" s="3223" t="s">
        <v>23000</v>
      </c>
      <c r="D1791" s="3222" t="s">
        <v>21195</v>
      </c>
      <c r="E1791" s="3222"/>
      <c r="F1791" s="3222" t="s">
        <v>6255</v>
      </c>
      <c r="G1791" s="3222"/>
      <c r="H1791" s="3222" t="s">
        <v>22489</v>
      </c>
      <c r="I1791" s="3222" t="s">
        <v>27155</v>
      </c>
      <c r="J1791" s="3222"/>
    </row>
    <row r="1792" spans="1:10" ht="15.75" customHeight="1" thickBot="1">
      <c r="A1792" s="3222">
        <v>1785</v>
      </c>
      <c r="B1792" s="3222" t="s">
        <v>27158</v>
      </c>
      <c r="C1792" s="3223" t="s">
        <v>22840</v>
      </c>
      <c r="D1792" s="3222" t="s">
        <v>21195</v>
      </c>
      <c r="E1792" s="3222"/>
      <c r="F1792" s="3222" t="s">
        <v>6255</v>
      </c>
      <c r="G1792" s="3222" t="s">
        <v>22966</v>
      </c>
      <c r="H1792" s="3222" t="s">
        <v>22489</v>
      </c>
      <c r="I1792" s="3222" t="s">
        <v>27157</v>
      </c>
      <c r="J1792" s="3222"/>
    </row>
    <row r="1793" spans="1:10" ht="15.75" customHeight="1" thickBot="1">
      <c r="A1793" s="3222">
        <v>1786</v>
      </c>
      <c r="B1793" s="3222" t="s">
        <v>23046</v>
      </c>
      <c r="C1793" s="3223" t="s">
        <v>22613</v>
      </c>
      <c r="D1793" s="3222" t="s">
        <v>21195</v>
      </c>
      <c r="E1793" s="3222"/>
      <c r="F1793" s="3222" t="s">
        <v>6255</v>
      </c>
      <c r="G1793" s="3222"/>
      <c r="H1793" s="3222" t="s">
        <v>22489</v>
      </c>
      <c r="I1793" s="3222" t="s">
        <v>27159</v>
      </c>
      <c r="J1793" s="3222"/>
    </row>
    <row r="1794" spans="1:10" ht="15.75" customHeight="1" thickBot="1">
      <c r="A1794" s="3222">
        <v>1787</v>
      </c>
      <c r="B1794" s="3222" t="s">
        <v>23017</v>
      </c>
      <c r="C1794" s="3223" t="s">
        <v>22613</v>
      </c>
      <c r="D1794" s="3222" t="s">
        <v>21195</v>
      </c>
      <c r="E1794" s="3222"/>
      <c r="F1794" s="3222" t="s">
        <v>6255</v>
      </c>
      <c r="G1794" s="3222"/>
      <c r="H1794" s="3222" t="s">
        <v>22489</v>
      </c>
      <c r="I1794" s="3222" t="s">
        <v>27160</v>
      </c>
      <c r="J1794" s="3222"/>
    </row>
    <row r="1795" spans="1:10" ht="15.75" customHeight="1" thickBot="1">
      <c r="A1795" s="3222">
        <v>1788</v>
      </c>
      <c r="B1795" s="3222" t="s">
        <v>27162</v>
      </c>
      <c r="C1795" s="3223" t="s">
        <v>22631</v>
      </c>
      <c r="D1795" s="3222" t="s">
        <v>21195</v>
      </c>
      <c r="E1795" s="3222"/>
      <c r="F1795" s="3222" t="s">
        <v>6255</v>
      </c>
      <c r="G1795" s="3222"/>
      <c r="H1795" s="3222" t="s">
        <v>22489</v>
      </c>
      <c r="I1795" s="3222" t="s">
        <v>27161</v>
      </c>
      <c r="J1795" s="3222"/>
    </row>
    <row r="1796" spans="1:10" ht="15.75" customHeight="1" thickBot="1">
      <c r="A1796" s="3222">
        <v>1789</v>
      </c>
      <c r="B1796" s="3222" t="s">
        <v>27164</v>
      </c>
      <c r="C1796" s="3223" t="s">
        <v>22840</v>
      </c>
      <c r="D1796" s="3222" t="s">
        <v>22852</v>
      </c>
      <c r="E1796" s="3222" t="s">
        <v>4660</v>
      </c>
      <c r="F1796" s="3222" t="s">
        <v>22877</v>
      </c>
      <c r="G1796" s="3222"/>
      <c r="H1796" s="3222" t="s">
        <v>22489</v>
      </c>
      <c r="I1796" s="3222" t="s">
        <v>27163</v>
      </c>
      <c r="J1796" s="3222"/>
    </row>
    <row r="1797" spans="1:10" ht="15.75" customHeight="1" thickBot="1">
      <c r="A1797" s="3222">
        <v>1790</v>
      </c>
      <c r="B1797" s="3222" t="s">
        <v>27166</v>
      </c>
      <c r="C1797" s="3223" t="s">
        <v>22619</v>
      </c>
      <c r="D1797" s="3222" t="s">
        <v>24162</v>
      </c>
      <c r="E1797" s="3222" t="s">
        <v>24032</v>
      </c>
      <c r="F1797" s="3222" t="s">
        <v>6255</v>
      </c>
      <c r="G1797" s="3222"/>
      <c r="H1797" s="3222" t="s">
        <v>22489</v>
      </c>
      <c r="I1797" s="3222" t="s">
        <v>27165</v>
      </c>
      <c r="J1797" s="3222"/>
    </row>
    <row r="1798" spans="1:10" ht="15.75" customHeight="1" thickBot="1">
      <c r="A1798" s="3222">
        <v>1791</v>
      </c>
      <c r="B1798" s="3222" t="s">
        <v>27168</v>
      </c>
      <c r="C1798" s="3223" t="s">
        <v>22619</v>
      </c>
      <c r="D1798" s="3222" t="s">
        <v>24162</v>
      </c>
      <c r="E1798" s="3222" t="s">
        <v>24032</v>
      </c>
      <c r="F1798" s="3222" t="s">
        <v>6255</v>
      </c>
      <c r="G1798" s="3222"/>
      <c r="H1798" s="3222" t="s">
        <v>22489</v>
      </c>
      <c r="I1798" s="3222" t="s">
        <v>27167</v>
      </c>
      <c r="J1798" s="3222"/>
    </row>
    <row r="1799" spans="1:10" ht="15.75" customHeight="1" thickBot="1">
      <c r="A1799" s="3222">
        <v>1792</v>
      </c>
      <c r="B1799" s="3222" t="s">
        <v>27170</v>
      </c>
      <c r="C1799" s="3223" t="s">
        <v>22631</v>
      </c>
      <c r="D1799" s="3222" t="s">
        <v>24077</v>
      </c>
      <c r="E1799" s="3222" t="s">
        <v>1723</v>
      </c>
      <c r="F1799" s="3222" t="s">
        <v>6255</v>
      </c>
      <c r="G1799" s="3222" t="s">
        <v>24076</v>
      </c>
      <c r="H1799" s="3222" t="s">
        <v>22489</v>
      </c>
      <c r="I1799" s="3222" t="s">
        <v>27169</v>
      </c>
      <c r="J1799" s="3222"/>
    </row>
    <row r="1800" spans="1:10" ht="15.75" customHeight="1" thickBot="1">
      <c r="A1800" s="3222">
        <v>1793</v>
      </c>
      <c r="B1800" s="3222" t="s">
        <v>27172</v>
      </c>
      <c r="C1800" s="3223" t="s">
        <v>22631</v>
      </c>
      <c r="D1800" s="3222" t="s">
        <v>24451</v>
      </c>
      <c r="E1800" s="3222" t="s">
        <v>1723</v>
      </c>
      <c r="F1800" s="3222" t="s">
        <v>6255</v>
      </c>
      <c r="G1800" s="3222" t="s">
        <v>24076</v>
      </c>
      <c r="H1800" s="3222" t="s">
        <v>22489</v>
      </c>
      <c r="I1800" s="3222" t="s">
        <v>27171</v>
      </c>
      <c r="J1800" s="3222"/>
    </row>
    <row r="1801" spans="1:10" ht="15.75" customHeight="1" thickBot="1">
      <c r="A1801" s="3222">
        <v>1794</v>
      </c>
      <c r="B1801" s="3222" t="s">
        <v>27174</v>
      </c>
      <c r="C1801" s="3223" t="s">
        <v>22613</v>
      </c>
      <c r="D1801" s="3222" t="s">
        <v>1734</v>
      </c>
      <c r="E1801" s="3222" t="s">
        <v>1723</v>
      </c>
      <c r="F1801" s="3222" t="s">
        <v>6255</v>
      </c>
      <c r="G1801" s="3222"/>
      <c r="H1801" s="3222" t="s">
        <v>22489</v>
      </c>
      <c r="I1801" s="3222" t="s">
        <v>27173</v>
      </c>
      <c r="J1801" s="3222"/>
    </row>
    <row r="1802" spans="1:10" ht="15.75" customHeight="1" thickBot="1">
      <c r="A1802" s="3222">
        <v>1795</v>
      </c>
      <c r="B1802" s="3222" t="s">
        <v>27176</v>
      </c>
      <c r="C1802" s="3223" t="s">
        <v>22612</v>
      </c>
      <c r="D1802" s="3222" t="s">
        <v>23869</v>
      </c>
      <c r="E1802" s="3222" t="s">
        <v>1723</v>
      </c>
      <c r="F1802" s="3222" t="s">
        <v>22877</v>
      </c>
      <c r="G1802" s="3222"/>
      <c r="H1802" s="3222" t="s">
        <v>22489</v>
      </c>
      <c r="I1802" s="3222" t="s">
        <v>27175</v>
      </c>
      <c r="J1802" s="3222"/>
    </row>
    <row r="1803" spans="1:10" ht="15.75" customHeight="1" thickBot="1">
      <c r="A1803" s="3222">
        <v>1796</v>
      </c>
      <c r="B1803" s="3222" t="s">
        <v>27178</v>
      </c>
      <c r="C1803" s="3223" t="s">
        <v>22612</v>
      </c>
      <c r="D1803" s="3222" t="s">
        <v>23778</v>
      </c>
      <c r="E1803" s="3222" t="s">
        <v>3337</v>
      </c>
      <c r="F1803" s="3222" t="s">
        <v>6255</v>
      </c>
      <c r="G1803" s="3222"/>
      <c r="H1803" s="3222" t="s">
        <v>22489</v>
      </c>
      <c r="I1803" s="3222" t="s">
        <v>27177</v>
      </c>
      <c r="J1803" s="3222"/>
    </row>
    <row r="1804" spans="1:10" ht="15.75" customHeight="1" thickBot="1">
      <c r="A1804" s="3222">
        <v>1797</v>
      </c>
      <c r="B1804" s="3222" t="s">
        <v>27180</v>
      </c>
      <c r="C1804" s="3223" t="s">
        <v>22612</v>
      </c>
      <c r="D1804" s="3222" t="s">
        <v>23778</v>
      </c>
      <c r="E1804" s="3222" t="s">
        <v>3337</v>
      </c>
      <c r="F1804" s="3222" t="s">
        <v>6255</v>
      </c>
      <c r="G1804" s="3222"/>
      <c r="H1804" s="3222" t="s">
        <v>22489</v>
      </c>
      <c r="I1804" s="3222" t="s">
        <v>27179</v>
      </c>
      <c r="J1804" s="3222"/>
    </row>
    <row r="1805" spans="1:10" ht="15.75" customHeight="1" thickBot="1">
      <c r="A1805" s="3222">
        <v>1798</v>
      </c>
      <c r="B1805" s="3222" t="s">
        <v>24030</v>
      </c>
      <c r="C1805" s="3223" t="s">
        <v>22613</v>
      </c>
      <c r="D1805" s="3222" t="s">
        <v>24027</v>
      </c>
      <c r="E1805" s="3222" t="s">
        <v>24026</v>
      </c>
      <c r="F1805" s="3222" t="s">
        <v>6255</v>
      </c>
      <c r="G1805" s="3222" t="s">
        <v>22848</v>
      </c>
      <c r="H1805" s="3222" t="s">
        <v>22489</v>
      </c>
      <c r="I1805" s="3222" t="s">
        <v>27181</v>
      </c>
      <c r="J1805" s="3222"/>
    </row>
    <row r="1806" spans="1:10" ht="15.75" customHeight="1" thickBot="1">
      <c r="A1806" s="3222">
        <v>1799</v>
      </c>
      <c r="B1806" s="3222" t="s">
        <v>22964</v>
      </c>
      <c r="C1806" s="3223" t="s">
        <v>22613</v>
      </c>
      <c r="D1806" s="3222" t="s">
        <v>3029</v>
      </c>
      <c r="E1806" s="3222" t="s">
        <v>1723</v>
      </c>
      <c r="F1806" s="3222" t="s">
        <v>22877</v>
      </c>
      <c r="G1806" s="3222"/>
      <c r="H1806" s="3222" t="s">
        <v>22489</v>
      </c>
      <c r="I1806" s="3222" t="s">
        <v>27182</v>
      </c>
      <c r="J1806" s="3222"/>
    </row>
    <row r="1807" spans="1:10" ht="15.75" customHeight="1" thickBot="1">
      <c r="A1807" s="3222">
        <v>1800</v>
      </c>
      <c r="B1807" s="3222" t="s">
        <v>27184</v>
      </c>
      <c r="C1807" s="3223" t="s">
        <v>22619</v>
      </c>
      <c r="D1807" s="3222" t="s">
        <v>24033</v>
      </c>
      <c r="E1807" s="3222" t="s">
        <v>24032</v>
      </c>
      <c r="F1807" s="3222" t="s">
        <v>6255</v>
      </c>
      <c r="G1807" s="3222"/>
      <c r="H1807" s="3222" t="s">
        <v>22489</v>
      </c>
      <c r="I1807" s="3222" t="s">
        <v>27183</v>
      </c>
      <c r="J1807" s="3222"/>
    </row>
    <row r="1808" spans="1:10" ht="15.75" customHeight="1" thickBot="1">
      <c r="A1808" s="3222">
        <v>1801</v>
      </c>
      <c r="B1808" s="3222" t="s">
        <v>27186</v>
      </c>
      <c r="C1808" s="3223" t="s">
        <v>22619</v>
      </c>
      <c r="D1808" s="3222" t="s">
        <v>25045</v>
      </c>
      <c r="E1808" s="3222" t="s">
        <v>4660</v>
      </c>
      <c r="F1808" s="3222" t="s">
        <v>6255</v>
      </c>
      <c r="G1808" s="3222"/>
      <c r="H1808" s="3222" t="s">
        <v>22489</v>
      </c>
      <c r="I1808" s="3222" t="s">
        <v>27185</v>
      </c>
      <c r="J1808" s="3222"/>
    </row>
    <row r="1809" spans="1:10" ht="15.75" customHeight="1" thickBot="1">
      <c r="A1809" s="3222">
        <v>1802</v>
      </c>
      <c r="B1809" s="3222" t="s">
        <v>27188</v>
      </c>
      <c r="C1809" s="3223" t="s">
        <v>22619</v>
      </c>
      <c r="D1809" s="3222" t="s">
        <v>25092</v>
      </c>
      <c r="E1809" s="3222" t="s">
        <v>24130</v>
      </c>
      <c r="F1809" s="3222" t="s">
        <v>6255</v>
      </c>
      <c r="G1809" s="3222"/>
      <c r="H1809" s="3222" t="s">
        <v>22489</v>
      </c>
      <c r="I1809" s="3222" t="s">
        <v>27187</v>
      </c>
      <c r="J1809" s="3222"/>
    </row>
    <row r="1810" spans="1:10" ht="15.75" customHeight="1" thickBot="1">
      <c r="A1810" s="3222">
        <v>1803</v>
      </c>
      <c r="B1810" s="3222" t="s">
        <v>27190</v>
      </c>
      <c r="C1810" s="3223" t="s">
        <v>22619</v>
      </c>
      <c r="D1810" s="3222" t="s">
        <v>25095</v>
      </c>
      <c r="E1810" s="3222" t="s">
        <v>24130</v>
      </c>
      <c r="F1810" s="3222" t="s">
        <v>6255</v>
      </c>
      <c r="G1810" s="3222"/>
      <c r="H1810" s="3222" t="s">
        <v>22489</v>
      </c>
      <c r="I1810" s="3222" t="s">
        <v>27189</v>
      </c>
      <c r="J1810" s="3222"/>
    </row>
    <row r="1811" spans="1:10" ht="15.75" customHeight="1" thickBot="1">
      <c r="A1811" s="3222">
        <v>1804</v>
      </c>
      <c r="B1811" s="3222" t="s">
        <v>23348</v>
      </c>
      <c r="C1811" s="3223" t="s">
        <v>22619</v>
      </c>
      <c r="D1811" s="3222" t="s">
        <v>21195</v>
      </c>
      <c r="E1811" s="3222"/>
      <c r="F1811" s="3222" t="s">
        <v>6255</v>
      </c>
      <c r="G1811" s="3222"/>
      <c r="H1811" s="3222" t="s">
        <v>22489</v>
      </c>
      <c r="I1811" s="3222" t="s">
        <v>27191</v>
      </c>
      <c r="J1811" s="3222"/>
    </row>
    <row r="1812" spans="1:10" ht="15.75" customHeight="1" thickBot="1">
      <c r="A1812" s="3222">
        <v>1805</v>
      </c>
      <c r="B1812" s="3222" t="s">
        <v>27193</v>
      </c>
      <c r="C1812" s="3223" t="s">
        <v>23000</v>
      </c>
      <c r="D1812" s="3222" t="s">
        <v>21195</v>
      </c>
      <c r="E1812" s="3222"/>
      <c r="F1812" s="3222" t="s">
        <v>22877</v>
      </c>
      <c r="G1812" s="3222" t="s">
        <v>22966</v>
      </c>
      <c r="H1812" s="3222" t="s">
        <v>22489</v>
      </c>
      <c r="I1812" s="3222" t="s">
        <v>27192</v>
      </c>
      <c r="J1812" s="3222"/>
    </row>
    <row r="1813" spans="1:10" ht="15.75" customHeight="1" thickBot="1">
      <c r="A1813" s="3222">
        <v>1806</v>
      </c>
      <c r="B1813" s="3222" t="s">
        <v>27195</v>
      </c>
      <c r="C1813" s="3223" t="s">
        <v>22619</v>
      </c>
      <c r="D1813" s="3222" t="s">
        <v>4135</v>
      </c>
      <c r="E1813" s="3222" t="s">
        <v>1723</v>
      </c>
      <c r="F1813" s="3222" t="s">
        <v>6255</v>
      </c>
      <c r="G1813" s="3222" t="s">
        <v>22848</v>
      </c>
      <c r="H1813" s="3222" t="s">
        <v>22489</v>
      </c>
      <c r="I1813" s="3222" t="s">
        <v>27194</v>
      </c>
      <c r="J1813" s="3222"/>
    </row>
    <row r="1814" spans="1:10" ht="15.75" customHeight="1" thickBot="1">
      <c r="A1814" s="3222">
        <v>1807</v>
      </c>
      <c r="B1814" s="3222" t="s">
        <v>23108</v>
      </c>
      <c r="C1814" s="3223" t="s">
        <v>22612</v>
      </c>
      <c r="D1814" s="3222" t="s">
        <v>21195</v>
      </c>
      <c r="E1814" s="3222"/>
      <c r="F1814" s="3222" t="s">
        <v>22877</v>
      </c>
      <c r="G1814" s="3222"/>
      <c r="H1814" s="3222" t="s">
        <v>22489</v>
      </c>
      <c r="I1814" s="3222" t="s">
        <v>27196</v>
      </c>
      <c r="J1814" s="3222"/>
    </row>
    <row r="1815" spans="1:10" ht="15.75" customHeight="1" thickBot="1">
      <c r="A1815" s="3222">
        <v>1808</v>
      </c>
      <c r="B1815" s="3222" t="s">
        <v>23749</v>
      </c>
      <c r="C1815" s="3223" t="s">
        <v>22606</v>
      </c>
      <c r="D1815" s="3222" t="s">
        <v>27117</v>
      </c>
      <c r="E1815" s="3222" t="s">
        <v>1723</v>
      </c>
      <c r="F1815" s="3222" t="s">
        <v>6255</v>
      </c>
      <c r="G1815" s="3222" t="s">
        <v>22848</v>
      </c>
      <c r="H1815" s="3222" t="s">
        <v>22489</v>
      </c>
      <c r="I1815" s="3222" t="s">
        <v>27197</v>
      </c>
      <c r="J1815" s="3222"/>
    </row>
    <row r="1816" spans="1:10" ht="15.75" customHeight="1" thickBot="1">
      <c r="A1816" s="3222">
        <v>1809</v>
      </c>
      <c r="B1816" s="3222" t="s">
        <v>27199</v>
      </c>
      <c r="C1816" s="3223" t="s">
        <v>22612</v>
      </c>
      <c r="D1816" s="3222" t="s">
        <v>24117</v>
      </c>
      <c r="E1816" s="3222" t="s">
        <v>4660</v>
      </c>
      <c r="F1816" s="3222" t="s">
        <v>6255</v>
      </c>
      <c r="G1816" s="3222"/>
      <c r="H1816" s="3222" t="s">
        <v>22489</v>
      </c>
      <c r="I1816" s="3222" t="s">
        <v>27198</v>
      </c>
      <c r="J1816" s="3222"/>
    </row>
    <row r="1817" spans="1:10" ht="15.75" customHeight="1" thickBot="1">
      <c r="A1817" s="3222">
        <v>1810</v>
      </c>
      <c r="B1817" s="3222" t="s">
        <v>27201</v>
      </c>
      <c r="C1817" s="3223" t="s">
        <v>22612</v>
      </c>
      <c r="D1817" s="3222" t="s">
        <v>24117</v>
      </c>
      <c r="E1817" s="3222" t="s">
        <v>4660</v>
      </c>
      <c r="F1817" s="3222" t="s">
        <v>6255</v>
      </c>
      <c r="G1817" s="3222"/>
      <c r="H1817" s="3222" t="s">
        <v>22489</v>
      </c>
      <c r="I1817" s="3222" t="s">
        <v>27200</v>
      </c>
      <c r="J1817" s="3222"/>
    </row>
    <row r="1818" spans="1:10" ht="15.75" customHeight="1" thickBot="1">
      <c r="A1818" s="3222">
        <v>1811</v>
      </c>
      <c r="B1818" s="3222" t="s">
        <v>27203</v>
      </c>
      <c r="C1818" s="3223" t="s">
        <v>22602</v>
      </c>
      <c r="D1818" s="3222" t="s">
        <v>23850</v>
      </c>
      <c r="E1818" s="3222" t="s">
        <v>1723</v>
      </c>
      <c r="F1818" s="3222" t="s">
        <v>6255</v>
      </c>
      <c r="G1818" s="3222"/>
      <c r="H1818" s="3222" t="s">
        <v>22489</v>
      </c>
      <c r="I1818" s="3222" t="s">
        <v>27202</v>
      </c>
      <c r="J1818" s="3222"/>
    </row>
    <row r="1819" spans="1:10" ht="15.75" customHeight="1" thickBot="1">
      <c r="A1819" s="3222">
        <v>1812</v>
      </c>
      <c r="B1819" s="3222" t="s">
        <v>27205</v>
      </c>
      <c r="C1819" s="3223" t="s">
        <v>22612</v>
      </c>
      <c r="D1819" s="3222" t="s">
        <v>23775</v>
      </c>
      <c r="E1819" s="3222" t="s">
        <v>3337</v>
      </c>
      <c r="F1819" s="3222" t="s">
        <v>6255</v>
      </c>
      <c r="G1819" s="3222"/>
      <c r="H1819" s="3222" t="s">
        <v>22489</v>
      </c>
      <c r="I1819" s="3222" t="s">
        <v>27204</v>
      </c>
      <c r="J1819" s="3222"/>
    </row>
    <row r="1820" spans="1:10" ht="15.75" customHeight="1" thickBot="1">
      <c r="A1820" s="3222">
        <v>1813</v>
      </c>
      <c r="B1820" s="3222" t="s">
        <v>27207</v>
      </c>
      <c r="C1820" s="3223" t="s">
        <v>22619</v>
      </c>
      <c r="D1820" s="3222" t="s">
        <v>23951</v>
      </c>
      <c r="E1820" s="3222" t="s">
        <v>1723</v>
      </c>
      <c r="F1820" s="3222" t="s">
        <v>6255</v>
      </c>
      <c r="G1820" s="3222"/>
      <c r="H1820" s="3222" t="s">
        <v>22489</v>
      </c>
      <c r="I1820" s="3222" t="s">
        <v>27206</v>
      </c>
      <c r="J1820" s="3222"/>
    </row>
    <row r="1821" spans="1:10" ht="15.75" customHeight="1" thickBot="1">
      <c r="A1821" s="3222">
        <v>1814</v>
      </c>
      <c r="B1821" s="3222" t="s">
        <v>27209</v>
      </c>
      <c r="C1821" s="3223" t="s">
        <v>22619</v>
      </c>
      <c r="D1821" s="3222" t="s">
        <v>23877</v>
      </c>
      <c r="E1821" s="3222" t="s">
        <v>1723</v>
      </c>
      <c r="F1821" s="3222" t="s">
        <v>6255</v>
      </c>
      <c r="G1821" s="3222"/>
      <c r="H1821" s="3222" t="s">
        <v>22489</v>
      </c>
      <c r="I1821" s="3222" t="s">
        <v>27208</v>
      </c>
      <c r="J1821" s="3222"/>
    </row>
    <row r="1822" spans="1:10" ht="15.75" customHeight="1" thickBot="1">
      <c r="A1822" s="3222">
        <v>1815</v>
      </c>
      <c r="B1822" s="3222" t="s">
        <v>27211</v>
      </c>
      <c r="C1822" s="3223" t="s">
        <v>22612</v>
      </c>
      <c r="D1822" s="3222" t="s">
        <v>23778</v>
      </c>
      <c r="E1822" s="3222" t="s">
        <v>3337</v>
      </c>
      <c r="F1822" s="3222" t="s">
        <v>6255</v>
      </c>
      <c r="G1822" s="3222"/>
      <c r="H1822" s="3222" t="s">
        <v>22489</v>
      </c>
      <c r="I1822" s="3222" t="s">
        <v>27210</v>
      </c>
      <c r="J1822" s="3222"/>
    </row>
    <row r="1823" spans="1:10" ht="15.75" customHeight="1" thickBot="1">
      <c r="A1823" s="3222">
        <v>1816</v>
      </c>
      <c r="B1823" s="3222" t="s">
        <v>27203</v>
      </c>
      <c r="C1823" s="3223" t="s">
        <v>22602</v>
      </c>
      <c r="D1823" s="3222" t="s">
        <v>23850</v>
      </c>
      <c r="E1823" s="3222" t="s">
        <v>1723</v>
      </c>
      <c r="F1823" s="3222" t="s">
        <v>6255</v>
      </c>
      <c r="G1823" s="3222"/>
      <c r="H1823" s="3222" t="s">
        <v>22489</v>
      </c>
      <c r="I1823" s="3222" t="s">
        <v>27212</v>
      </c>
      <c r="J1823" s="3222"/>
    </row>
    <row r="1824" spans="1:10" ht="15.75" customHeight="1" thickBot="1">
      <c r="A1824" s="3222">
        <v>1817</v>
      </c>
      <c r="B1824" s="3222" t="s">
        <v>23482</v>
      </c>
      <c r="C1824" s="3223" t="s">
        <v>22613</v>
      </c>
      <c r="D1824" s="3222" t="s">
        <v>21195</v>
      </c>
      <c r="E1824" s="3222"/>
      <c r="F1824" s="3222" t="s">
        <v>22877</v>
      </c>
      <c r="G1824" s="3222"/>
      <c r="H1824" s="3222" t="s">
        <v>22489</v>
      </c>
      <c r="I1824" s="3222" t="s">
        <v>27213</v>
      </c>
      <c r="J1824" s="3222"/>
    </row>
    <row r="1825" spans="1:10" ht="15.75" customHeight="1" thickBot="1">
      <c r="A1825" s="3222">
        <v>1818</v>
      </c>
      <c r="B1825" s="3222" t="s">
        <v>27215</v>
      </c>
      <c r="C1825" s="3223" t="s">
        <v>22612</v>
      </c>
      <c r="D1825" s="3222" t="s">
        <v>23775</v>
      </c>
      <c r="E1825" s="3222" t="s">
        <v>3337</v>
      </c>
      <c r="F1825" s="3222" t="s">
        <v>6255</v>
      </c>
      <c r="G1825" s="3222"/>
      <c r="H1825" s="3222" t="s">
        <v>22489</v>
      </c>
      <c r="I1825" s="3222" t="s">
        <v>27214</v>
      </c>
      <c r="J1825" s="3222"/>
    </row>
    <row r="1826" spans="1:10" ht="15.75" customHeight="1" thickBot="1">
      <c r="A1826" s="3222">
        <v>1819</v>
      </c>
      <c r="B1826" s="3222" t="s">
        <v>27217</v>
      </c>
      <c r="C1826" s="3223" t="s">
        <v>22612</v>
      </c>
      <c r="D1826" s="3222" t="s">
        <v>23869</v>
      </c>
      <c r="E1826" s="3222" t="s">
        <v>1723</v>
      </c>
      <c r="F1826" s="3222" t="s">
        <v>22877</v>
      </c>
      <c r="G1826" s="3222"/>
      <c r="H1826" s="3222" t="s">
        <v>22489</v>
      </c>
      <c r="I1826" s="3222" t="s">
        <v>27216</v>
      </c>
      <c r="J1826" s="3222"/>
    </row>
    <row r="1827" spans="1:10" ht="15.75" customHeight="1" thickBot="1">
      <c r="A1827" s="3222">
        <v>1820</v>
      </c>
      <c r="B1827" s="3222" t="s">
        <v>27195</v>
      </c>
      <c r="C1827" s="3223" t="s">
        <v>22619</v>
      </c>
      <c r="D1827" s="3222" t="s">
        <v>4135</v>
      </c>
      <c r="E1827" s="3222" t="s">
        <v>1723</v>
      </c>
      <c r="F1827" s="3222" t="s">
        <v>6255</v>
      </c>
      <c r="G1827" s="3222" t="s">
        <v>22848</v>
      </c>
      <c r="H1827" s="3222" t="s">
        <v>22489</v>
      </c>
      <c r="I1827" s="3222" t="s">
        <v>27218</v>
      </c>
      <c r="J1827" s="3222"/>
    </row>
    <row r="1828" spans="1:10" ht="15.75" customHeight="1" thickBot="1">
      <c r="A1828" s="3222">
        <v>1821</v>
      </c>
      <c r="B1828" s="3222" t="s">
        <v>22956</v>
      </c>
      <c r="C1828" s="3223" t="s">
        <v>22619</v>
      </c>
      <c r="D1828" s="3222" t="s">
        <v>3029</v>
      </c>
      <c r="E1828" s="3222" t="s">
        <v>1723</v>
      </c>
      <c r="F1828" s="3222" t="s">
        <v>6255</v>
      </c>
      <c r="G1828" s="3222"/>
      <c r="H1828" s="3222" t="s">
        <v>22489</v>
      </c>
      <c r="I1828" s="3222" t="s">
        <v>27219</v>
      </c>
      <c r="J1828" s="3222"/>
    </row>
    <row r="1829" spans="1:10" ht="15.75" customHeight="1" thickBot="1">
      <c r="A1829" s="3222">
        <v>1822</v>
      </c>
      <c r="B1829" s="3222" t="s">
        <v>23237</v>
      </c>
      <c r="C1829" s="3223" t="s">
        <v>22631</v>
      </c>
      <c r="D1829" s="3222" t="s">
        <v>21195</v>
      </c>
      <c r="E1829" s="3222"/>
      <c r="F1829" s="3222" t="s">
        <v>6255</v>
      </c>
      <c r="G1829" s="3222"/>
      <c r="H1829" s="3222" t="s">
        <v>22489</v>
      </c>
      <c r="I1829" s="3222" t="s">
        <v>27220</v>
      </c>
      <c r="J1829" s="3222"/>
    </row>
    <row r="1830" spans="1:10" ht="15.75" customHeight="1" thickBot="1">
      <c r="A1830" s="3222">
        <v>1823</v>
      </c>
      <c r="B1830" s="3222" t="s">
        <v>27188</v>
      </c>
      <c r="C1830" s="3223" t="s">
        <v>22619</v>
      </c>
      <c r="D1830" s="3222" t="s">
        <v>25092</v>
      </c>
      <c r="E1830" s="3222" t="s">
        <v>24130</v>
      </c>
      <c r="F1830" s="3222" t="s">
        <v>6255</v>
      </c>
      <c r="G1830" s="3222"/>
      <c r="H1830" s="3222" t="s">
        <v>22489</v>
      </c>
      <c r="I1830" s="3222" t="s">
        <v>27221</v>
      </c>
      <c r="J1830" s="3222"/>
    </row>
    <row r="1831" spans="1:10" ht="15.75" customHeight="1" thickBot="1">
      <c r="A1831" s="3222">
        <v>1824</v>
      </c>
      <c r="B1831" s="3222" t="s">
        <v>27190</v>
      </c>
      <c r="C1831" s="3223" t="s">
        <v>22619</v>
      </c>
      <c r="D1831" s="3222" t="s">
        <v>25095</v>
      </c>
      <c r="E1831" s="3222" t="s">
        <v>24130</v>
      </c>
      <c r="F1831" s="3222" t="s">
        <v>6255</v>
      </c>
      <c r="G1831" s="3222"/>
      <c r="H1831" s="3222" t="s">
        <v>22489</v>
      </c>
      <c r="I1831" s="3222" t="s">
        <v>27222</v>
      </c>
      <c r="J1831" s="3222"/>
    </row>
    <row r="1832" spans="1:10" ht="15.75" customHeight="1" thickBot="1">
      <c r="A1832" s="3222">
        <v>1825</v>
      </c>
      <c r="B1832" s="3222" t="s">
        <v>27186</v>
      </c>
      <c r="C1832" s="3223" t="s">
        <v>22619</v>
      </c>
      <c r="D1832" s="3222" t="s">
        <v>25045</v>
      </c>
      <c r="E1832" s="3222" t="s">
        <v>4660</v>
      </c>
      <c r="F1832" s="3222" t="s">
        <v>6255</v>
      </c>
      <c r="G1832" s="3222"/>
      <c r="H1832" s="3222" t="s">
        <v>22489</v>
      </c>
      <c r="I1832" s="3222" t="s">
        <v>27223</v>
      </c>
      <c r="J1832" s="3222"/>
    </row>
    <row r="1833" spans="1:10" ht="15.75" customHeight="1" thickBot="1">
      <c r="A1833" s="3222">
        <v>1826</v>
      </c>
      <c r="B1833" s="3222" t="s">
        <v>23348</v>
      </c>
      <c r="C1833" s="3223" t="s">
        <v>22619</v>
      </c>
      <c r="D1833" s="3222" t="s">
        <v>21195</v>
      </c>
      <c r="E1833" s="3222"/>
      <c r="F1833" s="3222" t="s">
        <v>6255</v>
      </c>
      <c r="G1833" s="3222"/>
      <c r="H1833" s="3222" t="s">
        <v>22489</v>
      </c>
      <c r="I1833" s="3222" t="s">
        <v>27224</v>
      </c>
      <c r="J1833" s="3222"/>
    </row>
    <row r="1834" spans="1:10" ht="15.75" customHeight="1" thickBot="1">
      <c r="A1834" s="3222">
        <v>1827</v>
      </c>
      <c r="B1834" s="3222" t="s">
        <v>27156</v>
      </c>
      <c r="C1834" s="3223" t="s">
        <v>23000</v>
      </c>
      <c r="D1834" s="3222" t="s">
        <v>21195</v>
      </c>
      <c r="E1834" s="3222"/>
      <c r="F1834" s="3222" t="s">
        <v>6255</v>
      </c>
      <c r="G1834" s="3222"/>
      <c r="H1834" s="3222" t="s">
        <v>22489</v>
      </c>
      <c r="I1834" s="3222" t="s">
        <v>27225</v>
      </c>
      <c r="J1834" s="3222"/>
    </row>
    <row r="1835" spans="1:10" ht="15.75" customHeight="1" thickBot="1">
      <c r="A1835" s="3222">
        <v>1828</v>
      </c>
      <c r="B1835" s="3222" t="s">
        <v>23468</v>
      </c>
      <c r="C1835" s="3223" t="s">
        <v>22613</v>
      </c>
      <c r="D1835" s="3222" t="s">
        <v>21195</v>
      </c>
      <c r="E1835" s="3222"/>
      <c r="F1835" s="3222" t="s">
        <v>22877</v>
      </c>
      <c r="G1835" s="3222"/>
      <c r="H1835" s="3222" t="s">
        <v>22489</v>
      </c>
      <c r="I1835" s="3222" t="s">
        <v>27226</v>
      </c>
      <c r="J1835" s="3222"/>
    </row>
    <row r="1836" spans="1:10" ht="15.75" customHeight="1" thickBot="1">
      <c r="A1836" s="3222">
        <v>1829</v>
      </c>
      <c r="B1836" s="3222" t="s">
        <v>23521</v>
      </c>
      <c r="C1836" s="3223" t="s">
        <v>22631</v>
      </c>
      <c r="D1836" s="3222" t="s">
        <v>21195</v>
      </c>
      <c r="E1836" s="3222"/>
      <c r="F1836" s="3222" t="s">
        <v>22877</v>
      </c>
      <c r="G1836" s="3222"/>
      <c r="H1836" s="3222" t="s">
        <v>22489</v>
      </c>
      <c r="I1836" s="3222" t="s">
        <v>27227</v>
      </c>
      <c r="J1836" s="3222"/>
    </row>
    <row r="1837" spans="1:10" ht="15.75" customHeight="1" thickBot="1">
      <c r="A1837" s="3222">
        <v>1830</v>
      </c>
      <c r="B1837" s="3222" t="s">
        <v>23104</v>
      </c>
      <c r="C1837" s="3223" t="s">
        <v>22631</v>
      </c>
      <c r="D1837" s="3222" t="s">
        <v>21195</v>
      </c>
      <c r="E1837" s="3222"/>
      <c r="F1837" s="3222" t="s">
        <v>22877</v>
      </c>
      <c r="G1837" s="3222"/>
      <c r="H1837" s="3222" t="s">
        <v>22489</v>
      </c>
      <c r="I1837" s="3222" t="s">
        <v>27228</v>
      </c>
      <c r="J1837" s="3222"/>
    </row>
    <row r="1838" spans="1:10" ht="15.75" customHeight="1" thickBot="1">
      <c r="A1838" s="3222">
        <v>1831</v>
      </c>
      <c r="B1838" s="3222" t="s">
        <v>27184</v>
      </c>
      <c r="C1838" s="3223" t="s">
        <v>22619</v>
      </c>
      <c r="D1838" s="3222" t="s">
        <v>24033</v>
      </c>
      <c r="E1838" s="3222" t="s">
        <v>24032</v>
      </c>
      <c r="F1838" s="3222" t="s">
        <v>6255</v>
      </c>
      <c r="G1838" s="3222"/>
      <c r="H1838" s="3222" t="s">
        <v>22489</v>
      </c>
      <c r="I1838" s="3222" t="s">
        <v>27229</v>
      </c>
      <c r="J1838" s="3222"/>
    </row>
    <row r="1839" spans="1:10" ht="15.75" customHeight="1" thickBot="1">
      <c r="A1839" s="3222">
        <v>1832</v>
      </c>
      <c r="B1839" s="3222" t="s">
        <v>23046</v>
      </c>
      <c r="C1839" s="3223" t="s">
        <v>22613</v>
      </c>
      <c r="D1839" s="3222" t="s">
        <v>21195</v>
      </c>
      <c r="E1839" s="3222"/>
      <c r="F1839" s="3222" t="s">
        <v>6255</v>
      </c>
      <c r="G1839" s="3222"/>
      <c r="H1839" s="3222" t="s">
        <v>22489</v>
      </c>
      <c r="I1839" s="3222" t="s">
        <v>27230</v>
      </c>
      <c r="J1839" s="3222"/>
    </row>
    <row r="1840" spans="1:10" ht="15.75" customHeight="1" thickBot="1">
      <c r="A1840" s="3222">
        <v>1833</v>
      </c>
      <c r="B1840" s="3222" t="s">
        <v>27232</v>
      </c>
      <c r="C1840" s="3223" t="s">
        <v>22619</v>
      </c>
      <c r="D1840" s="3222" t="s">
        <v>21195</v>
      </c>
      <c r="E1840" s="3222"/>
      <c r="F1840" s="3222" t="s">
        <v>22877</v>
      </c>
      <c r="G1840" s="3222"/>
      <c r="H1840" s="3222" t="s">
        <v>22489</v>
      </c>
      <c r="I1840" s="3222" t="s">
        <v>27231</v>
      </c>
      <c r="J1840" s="3222"/>
    </row>
    <row r="1841" spans="1:10" ht="15.75" customHeight="1" thickBot="1">
      <c r="A1841" s="3222">
        <v>1834</v>
      </c>
      <c r="B1841" s="3222" t="s">
        <v>22875</v>
      </c>
      <c r="C1841" s="3223" t="s">
        <v>22874</v>
      </c>
      <c r="D1841" s="3222" t="s">
        <v>22852</v>
      </c>
      <c r="E1841" s="3222" t="s">
        <v>4660</v>
      </c>
      <c r="F1841" s="3222" t="s">
        <v>6255</v>
      </c>
      <c r="G1841" s="3222"/>
      <c r="H1841" s="3222" t="s">
        <v>22489</v>
      </c>
      <c r="I1841" s="3222" t="s">
        <v>27233</v>
      </c>
      <c r="J1841" s="3222"/>
    </row>
    <row r="1842" spans="1:10" ht="15.75" customHeight="1" thickBot="1">
      <c r="A1842" s="3222">
        <v>1835</v>
      </c>
      <c r="B1842" s="3222" t="s">
        <v>27235</v>
      </c>
      <c r="C1842" s="3223" t="s">
        <v>22619</v>
      </c>
      <c r="D1842" s="3222" t="s">
        <v>23850</v>
      </c>
      <c r="E1842" s="3222" t="s">
        <v>1723</v>
      </c>
      <c r="F1842" s="3222" t="s">
        <v>6255</v>
      </c>
      <c r="G1842" s="3222"/>
      <c r="H1842" s="3222" t="s">
        <v>22489</v>
      </c>
      <c r="I1842" s="3222" t="s">
        <v>27234</v>
      </c>
      <c r="J1842" s="3222"/>
    </row>
    <row r="1843" spans="1:10" ht="15.75" customHeight="1" thickBot="1">
      <c r="A1843" s="3222">
        <v>1836</v>
      </c>
      <c r="B1843" s="3222" t="s">
        <v>27237</v>
      </c>
      <c r="C1843" s="3223" t="s">
        <v>23140</v>
      </c>
      <c r="D1843" s="3222" t="s">
        <v>23877</v>
      </c>
      <c r="E1843" s="3222" t="s">
        <v>1723</v>
      </c>
      <c r="F1843" s="3222" t="s">
        <v>6255</v>
      </c>
      <c r="G1843" s="3222"/>
      <c r="H1843" s="3222" t="s">
        <v>22489</v>
      </c>
      <c r="I1843" s="3222" t="s">
        <v>27236</v>
      </c>
      <c r="J1843" s="3222"/>
    </row>
    <row r="1844" spans="1:10" ht="15.75" customHeight="1" thickBot="1">
      <c r="A1844" s="3222">
        <v>1837</v>
      </c>
      <c r="B1844" s="3222" t="s">
        <v>27239</v>
      </c>
      <c r="C1844" s="3223" t="s">
        <v>22874</v>
      </c>
      <c r="D1844" s="3222" t="s">
        <v>23951</v>
      </c>
      <c r="E1844" s="3222" t="s">
        <v>1723</v>
      </c>
      <c r="F1844" s="3222" t="s">
        <v>6255</v>
      </c>
      <c r="G1844" s="3222"/>
      <c r="H1844" s="3222" t="s">
        <v>22489</v>
      </c>
      <c r="I1844" s="3222" t="s">
        <v>27238</v>
      </c>
      <c r="J1844" s="3222"/>
    </row>
    <row r="1845" spans="1:10" ht="15.75" customHeight="1" thickBot="1">
      <c r="A1845" s="3222">
        <v>1838</v>
      </c>
      <c r="B1845" s="3222" t="s">
        <v>27241</v>
      </c>
      <c r="C1845" s="3223" t="s">
        <v>22631</v>
      </c>
      <c r="D1845" s="3222" t="s">
        <v>23565</v>
      </c>
      <c r="E1845" s="3222" t="s">
        <v>4660</v>
      </c>
      <c r="F1845" s="3222" t="s">
        <v>6255</v>
      </c>
      <c r="G1845" s="3222"/>
      <c r="H1845" s="3222" t="s">
        <v>22489</v>
      </c>
      <c r="I1845" s="3222" t="s">
        <v>27240</v>
      </c>
      <c r="J1845" s="3222"/>
    </row>
    <row r="1846" spans="1:10" ht="15.75" customHeight="1" thickBot="1">
      <c r="A1846" s="3222">
        <v>1839</v>
      </c>
      <c r="B1846" s="3222" t="s">
        <v>23237</v>
      </c>
      <c r="C1846" s="3223" t="s">
        <v>22631</v>
      </c>
      <c r="D1846" s="3222" t="s">
        <v>21195</v>
      </c>
      <c r="E1846" s="3222"/>
      <c r="F1846" s="3222" t="s">
        <v>6255</v>
      </c>
      <c r="G1846" s="3222"/>
      <c r="H1846" s="3222" t="s">
        <v>22489</v>
      </c>
      <c r="I1846" s="3222" t="s">
        <v>27242</v>
      </c>
      <c r="J1846" s="3222"/>
    </row>
    <row r="1847" spans="1:10" ht="15.75" customHeight="1" thickBot="1">
      <c r="A1847" s="3222">
        <v>1840</v>
      </c>
      <c r="B1847" s="3222" t="s">
        <v>27244</v>
      </c>
      <c r="C1847" s="3223" t="s">
        <v>22612</v>
      </c>
      <c r="D1847" s="3222" t="s">
        <v>24162</v>
      </c>
      <c r="E1847" s="3222" t="s">
        <v>24032</v>
      </c>
      <c r="F1847" s="3222" t="s">
        <v>6255</v>
      </c>
      <c r="G1847" s="3222"/>
      <c r="H1847" s="3222" t="s">
        <v>22489</v>
      </c>
      <c r="I1847" s="3222" t="s">
        <v>27243</v>
      </c>
      <c r="J1847" s="3222"/>
    </row>
    <row r="1848" spans="1:10" ht="15.75" customHeight="1" thickBot="1">
      <c r="A1848" s="3222">
        <v>1841</v>
      </c>
      <c r="B1848" s="3222" t="s">
        <v>27246</v>
      </c>
      <c r="C1848" s="3223" t="s">
        <v>22840</v>
      </c>
      <c r="D1848" s="3222" t="s">
        <v>23574</v>
      </c>
      <c r="E1848" s="3222" t="s">
        <v>3336</v>
      </c>
      <c r="F1848" s="3222" t="s">
        <v>6255</v>
      </c>
      <c r="G1848" s="3222" t="s">
        <v>23052</v>
      </c>
      <c r="H1848" s="3222" t="s">
        <v>22489</v>
      </c>
      <c r="I1848" s="3222" t="s">
        <v>27245</v>
      </c>
      <c r="J1848" s="3222"/>
    </row>
    <row r="1849" spans="1:10" ht="15.75" customHeight="1" thickBot="1">
      <c r="A1849" s="3222">
        <v>1842</v>
      </c>
      <c r="B1849" s="3222" t="s">
        <v>27248</v>
      </c>
      <c r="C1849" s="3223" t="s">
        <v>22840</v>
      </c>
      <c r="D1849" s="3222" t="s">
        <v>24117</v>
      </c>
      <c r="E1849" s="3222" t="s">
        <v>4660</v>
      </c>
      <c r="F1849" s="3222" t="s">
        <v>6255</v>
      </c>
      <c r="G1849" s="3222"/>
      <c r="H1849" s="3222" t="s">
        <v>22489</v>
      </c>
      <c r="I1849" s="3222" t="s">
        <v>27247</v>
      </c>
      <c r="J1849" s="3222"/>
    </row>
    <row r="1850" spans="1:10" ht="15.75" customHeight="1" thickBot="1">
      <c r="A1850" s="3222">
        <v>1843</v>
      </c>
      <c r="B1850" s="3222" t="s">
        <v>27250</v>
      </c>
      <c r="C1850" s="3223" t="s">
        <v>22602</v>
      </c>
      <c r="D1850" s="3222"/>
      <c r="E1850" s="3222"/>
      <c r="F1850" s="3222" t="s">
        <v>6255</v>
      </c>
      <c r="G1850" s="3222"/>
      <c r="H1850" s="3222" t="s">
        <v>22489</v>
      </c>
      <c r="I1850" s="3222" t="s">
        <v>27249</v>
      </c>
      <c r="J1850" s="3222"/>
    </row>
    <row r="1851" spans="1:10" ht="15.75" customHeight="1" thickBot="1">
      <c r="A1851" s="3222">
        <v>1844</v>
      </c>
      <c r="B1851" s="3222" t="s">
        <v>27252</v>
      </c>
      <c r="C1851" s="3223" t="s">
        <v>22612</v>
      </c>
      <c r="D1851" s="3222" t="s">
        <v>23775</v>
      </c>
      <c r="E1851" s="3222" t="s">
        <v>3337</v>
      </c>
      <c r="F1851" s="3222" t="s">
        <v>6255</v>
      </c>
      <c r="G1851" s="3222"/>
      <c r="H1851" s="3222" t="s">
        <v>22489</v>
      </c>
      <c r="I1851" s="3222" t="s">
        <v>27251</v>
      </c>
      <c r="J1851" s="3222"/>
    </row>
    <row r="1852" spans="1:10" ht="15.75" customHeight="1" thickBot="1">
      <c r="A1852" s="3222">
        <v>1845</v>
      </c>
      <c r="B1852" s="3222" t="s">
        <v>23776</v>
      </c>
      <c r="C1852" s="3223" t="s">
        <v>22613</v>
      </c>
      <c r="D1852" s="3222" t="s">
        <v>23775</v>
      </c>
      <c r="E1852" s="3222" t="s">
        <v>3337</v>
      </c>
      <c r="F1852" s="3222" t="s">
        <v>6255</v>
      </c>
      <c r="G1852" s="3222"/>
      <c r="H1852" s="3222" t="s">
        <v>22489</v>
      </c>
      <c r="I1852" s="3222" t="s">
        <v>27253</v>
      </c>
      <c r="J1852" s="3222"/>
    </row>
    <row r="1853" spans="1:10" ht="15.75" customHeight="1" thickBot="1">
      <c r="A1853" s="3222">
        <v>1846</v>
      </c>
      <c r="B1853" s="3222" t="s">
        <v>27255</v>
      </c>
      <c r="C1853" s="3223" t="s">
        <v>22612</v>
      </c>
      <c r="D1853" s="3222" t="s">
        <v>23775</v>
      </c>
      <c r="E1853" s="3222" t="s">
        <v>3337</v>
      </c>
      <c r="F1853" s="3222" t="s">
        <v>6255</v>
      </c>
      <c r="G1853" s="3222"/>
      <c r="H1853" s="3222" t="s">
        <v>22489</v>
      </c>
      <c r="I1853" s="3222" t="s">
        <v>27254</v>
      </c>
      <c r="J1853" s="3222"/>
    </row>
    <row r="1854" spans="1:10" ht="15.75" customHeight="1" thickBot="1">
      <c r="A1854" s="3222">
        <v>1847</v>
      </c>
      <c r="B1854" s="3222" t="s">
        <v>27257</v>
      </c>
      <c r="C1854" s="3223" t="s">
        <v>23000</v>
      </c>
      <c r="D1854" s="3222" t="s">
        <v>3031</v>
      </c>
      <c r="E1854" s="3222" t="s">
        <v>4660</v>
      </c>
      <c r="F1854" s="3222" t="s">
        <v>6255</v>
      </c>
      <c r="G1854" s="3222"/>
      <c r="H1854" s="3222" t="s">
        <v>22489</v>
      </c>
      <c r="I1854" s="3222" t="s">
        <v>27256</v>
      </c>
      <c r="J1854" s="3222"/>
    </row>
    <row r="1855" spans="1:10" ht="15.75" customHeight="1" thickBot="1">
      <c r="A1855" s="3222">
        <v>1848</v>
      </c>
      <c r="B1855" s="3222" t="s">
        <v>27089</v>
      </c>
      <c r="C1855" s="3223" t="s">
        <v>22602</v>
      </c>
      <c r="D1855" s="3222" t="s">
        <v>21195</v>
      </c>
      <c r="E1855" s="3222"/>
      <c r="F1855" s="3222" t="s">
        <v>22877</v>
      </c>
      <c r="G1855" s="3222"/>
      <c r="H1855" s="3222" t="s">
        <v>22489</v>
      </c>
      <c r="I1855" s="3222" t="s">
        <v>27258</v>
      </c>
      <c r="J1855" s="3222"/>
    </row>
    <row r="1856" spans="1:10" ht="15.75" customHeight="1" thickBot="1">
      <c r="A1856" s="3222">
        <v>1849</v>
      </c>
      <c r="B1856" s="3222" t="s">
        <v>23663</v>
      </c>
      <c r="C1856" s="3223" t="s">
        <v>22613</v>
      </c>
      <c r="D1856" s="3222" t="s">
        <v>23640</v>
      </c>
      <c r="E1856" s="3222" t="s">
        <v>3336</v>
      </c>
      <c r="F1856" s="3222" t="s">
        <v>6255</v>
      </c>
      <c r="G1856" s="3222" t="s">
        <v>22848</v>
      </c>
      <c r="H1856" s="3222" t="s">
        <v>22489</v>
      </c>
      <c r="I1856" s="3222" t="s">
        <v>27259</v>
      </c>
      <c r="J1856" s="3222"/>
    </row>
    <row r="1857" spans="1:10" ht="15.75" customHeight="1" thickBot="1">
      <c r="A1857" s="3222">
        <v>1850</v>
      </c>
      <c r="B1857" s="3222" t="s">
        <v>27261</v>
      </c>
      <c r="C1857" s="3223" t="s">
        <v>22602</v>
      </c>
      <c r="D1857" s="3222" t="s">
        <v>5201</v>
      </c>
      <c r="E1857" s="3222" t="s">
        <v>1723</v>
      </c>
      <c r="F1857" s="3222" t="s">
        <v>6255</v>
      </c>
      <c r="G1857" s="3222" t="s">
        <v>22848</v>
      </c>
      <c r="H1857" s="3222" t="s">
        <v>22489</v>
      </c>
      <c r="I1857" s="3222" t="s">
        <v>27260</v>
      </c>
      <c r="J1857" s="3222"/>
    </row>
    <row r="1858" spans="1:10" ht="15.75" customHeight="1" thickBot="1">
      <c r="A1858" s="3222">
        <v>1851</v>
      </c>
      <c r="B1858" s="3222" t="s">
        <v>27263</v>
      </c>
      <c r="C1858" s="3223" t="s">
        <v>22840</v>
      </c>
      <c r="D1858" s="3222" t="s">
        <v>5201</v>
      </c>
      <c r="E1858" s="3222" t="s">
        <v>1723</v>
      </c>
      <c r="F1858" s="3222" t="s">
        <v>6255</v>
      </c>
      <c r="G1858" s="3222" t="s">
        <v>22848</v>
      </c>
      <c r="H1858" s="3222" t="s">
        <v>22489</v>
      </c>
      <c r="I1858" s="3222" t="s">
        <v>27262</v>
      </c>
      <c r="J1858" s="3222"/>
    </row>
    <row r="1859" spans="1:10" ht="15.75" customHeight="1" thickBot="1">
      <c r="A1859" s="3222">
        <v>1852</v>
      </c>
      <c r="B1859" s="3222" t="s">
        <v>27265</v>
      </c>
      <c r="C1859" s="3223" t="s">
        <v>22606</v>
      </c>
      <c r="D1859" s="3222" t="s">
        <v>23574</v>
      </c>
      <c r="E1859" s="3222" t="s">
        <v>3336</v>
      </c>
      <c r="F1859" s="3222" t="s">
        <v>6255</v>
      </c>
      <c r="G1859" s="3222" t="s">
        <v>23052</v>
      </c>
      <c r="H1859" s="3222" t="s">
        <v>22489</v>
      </c>
      <c r="I1859" s="3222" t="s">
        <v>27264</v>
      </c>
      <c r="J1859" s="3222"/>
    </row>
    <row r="1860" spans="1:10" ht="15.75" customHeight="1" thickBot="1">
      <c r="A1860" s="3222">
        <v>1853</v>
      </c>
      <c r="B1860" s="3222" t="s">
        <v>27232</v>
      </c>
      <c r="C1860" s="3223" t="s">
        <v>22619</v>
      </c>
      <c r="D1860" s="3222" t="s">
        <v>21195</v>
      </c>
      <c r="E1860" s="3222"/>
      <c r="F1860" s="3222" t="s">
        <v>22877</v>
      </c>
      <c r="G1860" s="3222"/>
      <c r="H1860" s="3222" t="s">
        <v>22489</v>
      </c>
      <c r="I1860" s="3222" t="s">
        <v>27266</v>
      </c>
      <c r="J1860" s="3222"/>
    </row>
    <row r="1861" spans="1:10" ht="15.75" customHeight="1" thickBot="1">
      <c r="A1861" s="3222">
        <v>1854</v>
      </c>
      <c r="B1861" s="3222" t="s">
        <v>23966</v>
      </c>
      <c r="C1861" s="3223" t="s">
        <v>22619</v>
      </c>
      <c r="D1861" s="3222" t="s">
        <v>23951</v>
      </c>
      <c r="E1861" s="3222" t="s">
        <v>1723</v>
      </c>
      <c r="F1861" s="3222" t="s">
        <v>6255</v>
      </c>
      <c r="G1861" s="3222"/>
      <c r="H1861" s="3222" t="s">
        <v>22489</v>
      </c>
      <c r="I1861" s="3222" t="s">
        <v>27267</v>
      </c>
      <c r="J1861" s="3222"/>
    </row>
    <row r="1862" spans="1:10" ht="15.75" customHeight="1" thickBot="1">
      <c r="A1862" s="3222">
        <v>1855</v>
      </c>
      <c r="B1862" s="3222" t="s">
        <v>27269</v>
      </c>
      <c r="C1862" s="3223" t="s">
        <v>22612</v>
      </c>
      <c r="D1862" s="3222" t="s">
        <v>23869</v>
      </c>
      <c r="E1862" s="3222" t="s">
        <v>1723</v>
      </c>
      <c r="F1862" s="3222" t="s">
        <v>22877</v>
      </c>
      <c r="G1862" s="3222"/>
      <c r="H1862" s="3222" t="s">
        <v>22489</v>
      </c>
      <c r="I1862" s="3222" t="s">
        <v>27268</v>
      </c>
      <c r="J1862" s="3222"/>
    </row>
    <row r="1863" spans="1:10" ht="15.75" customHeight="1" thickBot="1">
      <c r="A1863" s="3222">
        <v>1856</v>
      </c>
      <c r="B1863" s="3222" t="s">
        <v>27235</v>
      </c>
      <c r="C1863" s="3223" t="s">
        <v>22619</v>
      </c>
      <c r="D1863" s="3222" t="s">
        <v>23850</v>
      </c>
      <c r="E1863" s="3222" t="s">
        <v>1723</v>
      </c>
      <c r="F1863" s="3222" t="s">
        <v>6255</v>
      </c>
      <c r="G1863" s="3222"/>
      <c r="H1863" s="3222" t="s">
        <v>22489</v>
      </c>
      <c r="I1863" s="3222" t="s">
        <v>27270</v>
      </c>
      <c r="J1863" s="3222"/>
    </row>
    <row r="1864" spans="1:10" ht="15.75" customHeight="1" thickBot="1">
      <c r="A1864" s="3222">
        <v>1857</v>
      </c>
      <c r="B1864" s="3222" t="s">
        <v>27272</v>
      </c>
      <c r="C1864" s="3223" t="s">
        <v>22613</v>
      </c>
      <c r="D1864" s="3222" t="s">
        <v>5201</v>
      </c>
      <c r="E1864" s="3222" t="s">
        <v>1723</v>
      </c>
      <c r="F1864" s="3222" t="s">
        <v>6255</v>
      </c>
      <c r="G1864" s="3222" t="s">
        <v>22848</v>
      </c>
      <c r="H1864" s="3222" t="s">
        <v>22489</v>
      </c>
      <c r="I1864" s="3222" t="s">
        <v>27271</v>
      </c>
      <c r="J1864" s="3222"/>
    </row>
    <row r="1865" spans="1:10" ht="15.75" customHeight="1" thickBot="1">
      <c r="A1865" s="3222">
        <v>1858</v>
      </c>
      <c r="B1865" s="3222" t="s">
        <v>23700</v>
      </c>
      <c r="C1865" s="3223" t="s">
        <v>22602</v>
      </c>
      <c r="D1865" s="3222" t="s">
        <v>5201</v>
      </c>
      <c r="E1865" s="3222" t="s">
        <v>1723</v>
      </c>
      <c r="F1865" s="3222" t="s">
        <v>6255</v>
      </c>
      <c r="G1865" s="3222" t="s">
        <v>23052</v>
      </c>
      <c r="H1865" s="3222" t="s">
        <v>22489</v>
      </c>
      <c r="I1865" s="3222" t="s">
        <v>27273</v>
      </c>
      <c r="J1865" s="3222"/>
    </row>
    <row r="1866" spans="1:10" ht="15.75" customHeight="1" thickBot="1">
      <c r="A1866" s="3222">
        <v>1859</v>
      </c>
      <c r="B1866" s="3222" t="s">
        <v>27275</v>
      </c>
      <c r="C1866" s="3223" t="s">
        <v>22613</v>
      </c>
      <c r="D1866" s="3222"/>
      <c r="E1866" s="3222"/>
      <c r="F1866" s="3222" t="s">
        <v>6255</v>
      </c>
      <c r="G1866" s="3222"/>
      <c r="H1866" s="3222" t="s">
        <v>22489</v>
      </c>
      <c r="I1866" s="3222" t="s">
        <v>27274</v>
      </c>
      <c r="J1866" s="3222"/>
    </row>
    <row r="1867" spans="1:10" ht="15.75" customHeight="1" thickBot="1">
      <c r="A1867" s="3222">
        <v>1860</v>
      </c>
      <c r="B1867" s="3222" t="s">
        <v>27277</v>
      </c>
      <c r="C1867" s="3223" t="s">
        <v>22606</v>
      </c>
      <c r="D1867" s="3222" t="s">
        <v>23640</v>
      </c>
      <c r="E1867" s="3222" t="s">
        <v>3336</v>
      </c>
      <c r="F1867" s="3222" t="s">
        <v>6255</v>
      </c>
      <c r="G1867" s="3222" t="s">
        <v>23052</v>
      </c>
      <c r="H1867" s="3222" t="s">
        <v>22489</v>
      </c>
      <c r="I1867" s="3222" t="s">
        <v>27276</v>
      </c>
      <c r="J1867" s="3222"/>
    </row>
    <row r="1868" spans="1:10" ht="15.75" customHeight="1" thickBot="1">
      <c r="A1868" s="3222">
        <v>1861</v>
      </c>
      <c r="B1868" s="3222" t="s">
        <v>27123</v>
      </c>
      <c r="C1868" s="3223" t="s">
        <v>22606</v>
      </c>
      <c r="D1868" s="3222" t="s">
        <v>23640</v>
      </c>
      <c r="E1868" s="3222" t="s">
        <v>3336</v>
      </c>
      <c r="F1868" s="3222" t="s">
        <v>6255</v>
      </c>
      <c r="G1868" s="3222" t="s">
        <v>23052</v>
      </c>
      <c r="H1868" s="3222" t="s">
        <v>22489</v>
      </c>
      <c r="I1868" s="3222" t="s">
        <v>27278</v>
      </c>
      <c r="J1868" s="3222"/>
    </row>
    <row r="1869" spans="1:10" ht="15.75" customHeight="1" thickBot="1">
      <c r="A1869" s="3222">
        <v>1862</v>
      </c>
      <c r="B1869" s="3222" t="s">
        <v>27280</v>
      </c>
      <c r="C1869" s="3223" t="s">
        <v>22612</v>
      </c>
      <c r="D1869" s="3222" t="s">
        <v>23565</v>
      </c>
      <c r="E1869" s="3222" t="s">
        <v>4660</v>
      </c>
      <c r="F1869" s="3222" t="s">
        <v>6255</v>
      </c>
      <c r="G1869" s="3222"/>
      <c r="H1869" s="3222" t="s">
        <v>22489</v>
      </c>
      <c r="I1869" s="3222" t="s">
        <v>27279</v>
      </c>
      <c r="J1869" s="3222"/>
    </row>
    <row r="1870" spans="1:10" ht="15.75" customHeight="1" thickBot="1">
      <c r="A1870" s="3222">
        <v>1863</v>
      </c>
      <c r="B1870" s="3222" t="s">
        <v>27282</v>
      </c>
      <c r="C1870" s="3223" t="s">
        <v>22612</v>
      </c>
      <c r="D1870" s="3222" t="s">
        <v>23565</v>
      </c>
      <c r="E1870" s="3222" t="s">
        <v>4660</v>
      </c>
      <c r="F1870" s="3222" t="s">
        <v>6255</v>
      </c>
      <c r="G1870" s="3222"/>
      <c r="H1870" s="3222" t="s">
        <v>22489</v>
      </c>
      <c r="I1870" s="3222" t="s">
        <v>27281</v>
      </c>
      <c r="J1870" s="3222"/>
    </row>
    <row r="1871" spans="1:10" ht="15.75" customHeight="1" thickBot="1">
      <c r="A1871" s="3222">
        <v>1864</v>
      </c>
      <c r="B1871" s="3222" t="s">
        <v>27284</v>
      </c>
      <c r="C1871" s="3223" t="s">
        <v>22612</v>
      </c>
      <c r="D1871" s="3222" t="s">
        <v>23565</v>
      </c>
      <c r="E1871" s="3222" t="s">
        <v>4660</v>
      </c>
      <c r="F1871" s="3222" t="s">
        <v>6255</v>
      </c>
      <c r="G1871" s="3222"/>
      <c r="H1871" s="3222" t="s">
        <v>22489</v>
      </c>
      <c r="I1871" s="3222" t="s">
        <v>27283</v>
      </c>
      <c r="J1871" s="3222"/>
    </row>
    <row r="1872" spans="1:10" ht="15.75" customHeight="1" thickBot="1">
      <c r="A1872" s="3222">
        <v>1865</v>
      </c>
      <c r="B1872" s="3222" t="s">
        <v>27286</v>
      </c>
      <c r="C1872" s="3223" t="s">
        <v>22619</v>
      </c>
      <c r="D1872" s="3222" t="s">
        <v>24451</v>
      </c>
      <c r="E1872" s="3222" t="s">
        <v>1723</v>
      </c>
      <c r="F1872" s="3222" t="s">
        <v>6255</v>
      </c>
      <c r="G1872" s="3222" t="s">
        <v>24076</v>
      </c>
      <c r="H1872" s="3222" t="s">
        <v>22489</v>
      </c>
      <c r="I1872" s="3222" t="s">
        <v>27285</v>
      </c>
      <c r="J1872" s="3222"/>
    </row>
    <row r="1873" spans="1:10" ht="15.75" customHeight="1" thickBot="1">
      <c r="A1873" s="3222">
        <v>1866</v>
      </c>
      <c r="B1873" s="3222" t="s">
        <v>27288</v>
      </c>
      <c r="C1873" s="3223" t="s">
        <v>23000</v>
      </c>
      <c r="D1873" s="3222" t="s">
        <v>3031</v>
      </c>
      <c r="E1873" s="3222" t="s">
        <v>4660</v>
      </c>
      <c r="F1873" s="3222" t="s">
        <v>6255</v>
      </c>
      <c r="G1873" s="3222"/>
      <c r="H1873" s="3222" t="s">
        <v>22489</v>
      </c>
      <c r="I1873" s="3222" t="s">
        <v>27287</v>
      </c>
      <c r="J1873" s="3222"/>
    </row>
    <row r="1874" spans="1:10" ht="15.75" customHeight="1" thickBot="1">
      <c r="A1874" s="3222">
        <v>1867</v>
      </c>
      <c r="B1874" s="3222" t="s">
        <v>27290</v>
      </c>
      <c r="C1874" s="3223" t="s">
        <v>22619</v>
      </c>
      <c r="D1874" s="3222" t="s">
        <v>24077</v>
      </c>
      <c r="E1874" s="3222" t="s">
        <v>1723</v>
      </c>
      <c r="F1874" s="3222" t="s">
        <v>6255</v>
      </c>
      <c r="G1874" s="3222" t="s">
        <v>24076</v>
      </c>
      <c r="H1874" s="3222" t="s">
        <v>22489</v>
      </c>
      <c r="I1874" s="3222" t="s">
        <v>27289</v>
      </c>
      <c r="J1874" s="3222"/>
    </row>
    <row r="1875" spans="1:10" ht="15.75" customHeight="1" thickBot="1">
      <c r="A1875" s="3222">
        <v>1868</v>
      </c>
      <c r="B1875" s="3222" t="s">
        <v>27292</v>
      </c>
      <c r="C1875" s="3223" t="s">
        <v>22613</v>
      </c>
      <c r="D1875" s="3222" t="s">
        <v>24162</v>
      </c>
      <c r="E1875" s="3222" t="s">
        <v>24032</v>
      </c>
      <c r="F1875" s="3222" t="s">
        <v>6255</v>
      </c>
      <c r="G1875" s="3222" t="s">
        <v>22848</v>
      </c>
      <c r="H1875" s="3222" t="s">
        <v>22489</v>
      </c>
      <c r="I1875" s="3222" t="s">
        <v>27291</v>
      </c>
      <c r="J1875" s="3222"/>
    </row>
    <row r="1876" spans="1:10" ht="15.75" customHeight="1" thickBot="1">
      <c r="A1876" s="3222">
        <v>1869</v>
      </c>
      <c r="B1876" s="3222" t="s">
        <v>27294</v>
      </c>
      <c r="C1876" s="3223" t="s">
        <v>22612</v>
      </c>
      <c r="D1876" s="3222" t="s">
        <v>23565</v>
      </c>
      <c r="E1876" s="3222" t="s">
        <v>4660</v>
      </c>
      <c r="F1876" s="3222" t="s">
        <v>6255</v>
      </c>
      <c r="G1876" s="3222"/>
      <c r="H1876" s="3222" t="s">
        <v>22489</v>
      </c>
      <c r="I1876" s="3222" t="s">
        <v>27293</v>
      </c>
      <c r="J1876" s="3222"/>
    </row>
    <row r="1877" spans="1:10" ht="15.75" customHeight="1" thickBot="1">
      <c r="A1877" s="3222">
        <v>1870</v>
      </c>
      <c r="B1877" s="3222" t="s">
        <v>27296</v>
      </c>
      <c r="C1877" s="3223" t="s">
        <v>22612</v>
      </c>
      <c r="D1877" s="3222" t="s">
        <v>24117</v>
      </c>
      <c r="E1877" s="3222" t="s">
        <v>4660</v>
      </c>
      <c r="F1877" s="3222" t="s">
        <v>6255</v>
      </c>
      <c r="G1877" s="3222"/>
      <c r="H1877" s="3222" t="s">
        <v>22489</v>
      </c>
      <c r="I1877" s="3222" t="s">
        <v>27295</v>
      </c>
      <c r="J1877" s="3222"/>
    </row>
    <row r="1878" spans="1:10" ht="15.75" customHeight="1" thickBot="1">
      <c r="A1878" s="3222">
        <v>1871</v>
      </c>
      <c r="B1878" s="3222" t="s">
        <v>27298</v>
      </c>
      <c r="C1878" s="3223" t="s">
        <v>22602</v>
      </c>
      <c r="D1878" s="3222" t="s">
        <v>23640</v>
      </c>
      <c r="E1878" s="3222" t="s">
        <v>3336</v>
      </c>
      <c r="F1878" s="3222" t="s">
        <v>6255</v>
      </c>
      <c r="G1878" s="3222" t="s">
        <v>22848</v>
      </c>
      <c r="H1878" s="3222" t="s">
        <v>22489</v>
      </c>
      <c r="I1878" s="3222" t="s">
        <v>27297</v>
      </c>
      <c r="J1878" s="3222"/>
    </row>
    <row r="1879" spans="1:10" ht="15.75" customHeight="1" thickBot="1">
      <c r="A1879" s="3222">
        <v>1872</v>
      </c>
      <c r="B1879" s="3222" t="s">
        <v>27300</v>
      </c>
      <c r="C1879" s="3223" t="s">
        <v>22874</v>
      </c>
      <c r="D1879" s="3222" t="s">
        <v>22852</v>
      </c>
      <c r="E1879" s="3222" t="s">
        <v>4660</v>
      </c>
      <c r="F1879" s="3222" t="s">
        <v>6255</v>
      </c>
      <c r="G1879" s="3222"/>
      <c r="H1879" s="3222" t="s">
        <v>22489</v>
      </c>
      <c r="I1879" s="3222" t="s">
        <v>27299</v>
      </c>
      <c r="J1879" s="3222"/>
    </row>
    <row r="1880" spans="1:10" ht="15.75" customHeight="1" thickBot="1">
      <c r="A1880" s="3222">
        <v>1873</v>
      </c>
      <c r="B1880" s="3222" t="s">
        <v>27294</v>
      </c>
      <c r="C1880" s="3223" t="s">
        <v>22612</v>
      </c>
      <c r="D1880" s="3222" t="s">
        <v>23565</v>
      </c>
      <c r="E1880" s="3222" t="s">
        <v>4660</v>
      </c>
      <c r="F1880" s="3222" t="s">
        <v>6255</v>
      </c>
      <c r="G1880" s="3222"/>
      <c r="H1880" s="3222" t="s">
        <v>22489</v>
      </c>
      <c r="I1880" s="3222" t="s">
        <v>27301</v>
      </c>
      <c r="J1880" s="3222"/>
    </row>
    <row r="1881" spans="1:10" ht="15.75" customHeight="1" thickBot="1">
      <c r="A1881" s="3222">
        <v>1874</v>
      </c>
      <c r="B1881" s="3222" t="s">
        <v>27303</v>
      </c>
      <c r="C1881" s="3223" t="s">
        <v>22882</v>
      </c>
      <c r="D1881" s="3222" t="s">
        <v>22852</v>
      </c>
      <c r="E1881" s="3222" t="s">
        <v>4660</v>
      </c>
      <c r="F1881" s="3222" t="s">
        <v>6255</v>
      </c>
      <c r="G1881" s="3222"/>
      <c r="H1881" s="3222" t="s">
        <v>22489</v>
      </c>
      <c r="I1881" s="3222" t="s">
        <v>27302</v>
      </c>
      <c r="J1881" s="3222"/>
    </row>
    <row r="1882" spans="1:10" ht="15.75" customHeight="1" thickBot="1">
      <c r="A1882" s="3222">
        <v>1875</v>
      </c>
      <c r="B1882" s="3222" t="s">
        <v>4029</v>
      </c>
      <c r="C1882" s="3223"/>
      <c r="D1882" s="3222"/>
      <c r="E1882" s="3222"/>
      <c r="F1882" s="3222" t="s">
        <v>6587</v>
      </c>
      <c r="G1882" s="3222"/>
      <c r="H1882" s="3222" t="s">
        <v>22489</v>
      </c>
      <c r="I1882" s="3222" t="s">
        <v>27304</v>
      </c>
      <c r="J1882" s="3222"/>
    </row>
    <row r="1883" spans="1:10" ht="15.75" customHeight="1" thickBot="1">
      <c r="A1883" s="3222">
        <v>1876</v>
      </c>
      <c r="B1883" s="3222" t="s">
        <v>1756</v>
      </c>
      <c r="C1883" s="3223"/>
      <c r="D1883" s="3222"/>
      <c r="E1883" s="3222"/>
      <c r="F1883" s="3222" t="s">
        <v>6587</v>
      </c>
      <c r="G1883" s="3222"/>
      <c r="H1883" s="3222" t="s">
        <v>22489</v>
      </c>
      <c r="I1883" s="3222" t="s">
        <v>27305</v>
      </c>
      <c r="J1883" s="3222"/>
    </row>
    <row r="1884" spans="1:10" ht="15.75" customHeight="1" thickBot="1">
      <c r="A1884" s="3222">
        <v>1877</v>
      </c>
      <c r="B1884" s="3222" t="s">
        <v>3847</v>
      </c>
      <c r="C1884" s="3223"/>
      <c r="D1884" s="3222"/>
      <c r="E1884" s="3222"/>
      <c r="F1884" s="3222" t="s">
        <v>6587</v>
      </c>
      <c r="G1884" s="3222"/>
      <c r="H1884" s="3222" t="s">
        <v>22489</v>
      </c>
      <c r="I1884" s="3222" t="s">
        <v>27306</v>
      </c>
      <c r="J1884" s="3222"/>
    </row>
    <row r="1885" spans="1:10" ht="15.75" customHeight="1" thickBot="1">
      <c r="A1885" s="3222">
        <v>1878</v>
      </c>
      <c r="B1885" s="3222" t="s">
        <v>2591</v>
      </c>
      <c r="C1885" s="3223"/>
      <c r="D1885" s="3222"/>
      <c r="E1885" s="3222"/>
      <c r="F1885" s="3222" t="s">
        <v>6587</v>
      </c>
      <c r="G1885" s="3222"/>
      <c r="H1885" s="3222" t="s">
        <v>22489</v>
      </c>
      <c r="I1885" s="3222" t="s">
        <v>27307</v>
      </c>
      <c r="J1885" s="3222"/>
    </row>
    <row r="1886" spans="1:10" ht="15.75" customHeight="1" thickBot="1">
      <c r="A1886" s="3222">
        <v>1879</v>
      </c>
      <c r="B1886" s="3222" t="s">
        <v>3526</v>
      </c>
      <c r="C1886" s="3223"/>
      <c r="D1886" s="3222"/>
      <c r="E1886" s="3222"/>
      <c r="F1886" s="3222" t="s">
        <v>6587</v>
      </c>
      <c r="G1886" s="3222"/>
      <c r="H1886" s="3222" t="s">
        <v>22489</v>
      </c>
      <c r="I1886" s="3222" t="s">
        <v>27308</v>
      </c>
      <c r="J1886" s="3222"/>
    </row>
    <row r="1887" spans="1:10" ht="15.75" customHeight="1" thickBot="1">
      <c r="A1887" s="3222">
        <v>1880</v>
      </c>
      <c r="B1887" s="3222" t="s">
        <v>3527</v>
      </c>
      <c r="C1887" s="3223"/>
      <c r="D1887" s="3222"/>
      <c r="E1887" s="3222"/>
      <c r="F1887" s="3222" t="s">
        <v>6587</v>
      </c>
      <c r="G1887" s="3222"/>
      <c r="H1887" s="3222" t="s">
        <v>22489</v>
      </c>
      <c r="I1887" s="3222" t="s">
        <v>27309</v>
      </c>
      <c r="J1887" s="3222"/>
    </row>
    <row r="1888" spans="1:10" ht="15.75" customHeight="1" thickBot="1">
      <c r="A1888" s="3222">
        <v>1881</v>
      </c>
      <c r="B1888" s="3222" t="s">
        <v>27311</v>
      </c>
      <c r="C1888" s="3223" t="s">
        <v>22613</v>
      </c>
      <c r="D1888" s="3222"/>
      <c r="E1888" s="3222"/>
      <c r="F1888" s="3222" t="s">
        <v>22877</v>
      </c>
      <c r="G1888" s="3222"/>
      <c r="H1888" s="3222" t="s">
        <v>22489</v>
      </c>
      <c r="I1888" s="3222" t="s">
        <v>27310</v>
      </c>
      <c r="J1888" s="3222"/>
    </row>
    <row r="1889" spans="1:10" ht="15.75" customHeight="1" thickBot="1">
      <c r="A1889" s="3222">
        <v>1882</v>
      </c>
      <c r="B1889" s="3222" t="s">
        <v>27313</v>
      </c>
      <c r="C1889" s="3223" t="s">
        <v>22613</v>
      </c>
      <c r="D1889" s="3222"/>
      <c r="E1889" s="3222"/>
      <c r="F1889" s="3222" t="s">
        <v>22877</v>
      </c>
      <c r="G1889" s="3222" t="s">
        <v>22848</v>
      </c>
      <c r="H1889" s="3222" t="s">
        <v>22489</v>
      </c>
      <c r="I1889" s="3222" t="s">
        <v>27312</v>
      </c>
      <c r="J1889" s="3222"/>
    </row>
    <row r="1890" spans="1:10" ht="15.75" customHeight="1" thickBot="1">
      <c r="A1890" s="3222">
        <v>1883</v>
      </c>
      <c r="B1890" s="3222" t="s">
        <v>27315</v>
      </c>
      <c r="C1890" s="3223" t="s">
        <v>22613</v>
      </c>
      <c r="D1890" s="3222"/>
      <c r="E1890" s="3222"/>
      <c r="F1890" s="3222" t="s">
        <v>22877</v>
      </c>
      <c r="G1890" s="3222"/>
      <c r="H1890" s="3222" t="s">
        <v>22489</v>
      </c>
      <c r="I1890" s="3222" t="s">
        <v>27314</v>
      </c>
      <c r="J1890" s="3222"/>
    </row>
    <row r="1891" spans="1:10" ht="15.75" customHeight="1" thickBot="1">
      <c r="A1891" s="3222">
        <v>1884</v>
      </c>
      <c r="B1891" s="3222" t="s">
        <v>27317</v>
      </c>
      <c r="C1891" s="3223" t="s">
        <v>22613</v>
      </c>
      <c r="D1891" s="3222"/>
      <c r="E1891" s="3222"/>
      <c r="F1891" s="3222" t="s">
        <v>22877</v>
      </c>
      <c r="G1891" s="3222"/>
      <c r="H1891" s="3222" t="s">
        <v>22489</v>
      </c>
      <c r="I1891" s="3222" t="s">
        <v>27316</v>
      </c>
      <c r="J1891" s="3222"/>
    </row>
    <row r="1892" spans="1:10" ht="15.75" customHeight="1" thickBot="1">
      <c r="A1892" s="3222">
        <v>1885</v>
      </c>
      <c r="B1892" s="3222" t="s">
        <v>27319</v>
      </c>
      <c r="C1892" s="3223" t="s">
        <v>22613</v>
      </c>
      <c r="D1892" s="3222"/>
      <c r="E1892" s="3222"/>
      <c r="F1892" s="3222" t="s">
        <v>22877</v>
      </c>
      <c r="G1892" s="3222"/>
      <c r="H1892" s="3222" t="s">
        <v>22489</v>
      </c>
      <c r="I1892" s="3222" t="s">
        <v>27318</v>
      </c>
      <c r="J1892" s="3222"/>
    </row>
    <row r="1893" spans="1:10" ht="15.75" customHeight="1" thickBot="1">
      <c r="A1893" s="3222">
        <v>1886</v>
      </c>
      <c r="B1893" s="3222" t="s">
        <v>27321</v>
      </c>
      <c r="C1893" s="3223" t="s">
        <v>22613</v>
      </c>
      <c r="D1893" s="3222"/>
      <c r="E1893" s="3222"/>
      <c r="F1893" s="3222" t="s">
        <v>22877</v>
      </c>
      <c r="G1893" s="3222"/>
      <c r="H1893" s="3222" t="s">
        <v>22489</v>
      </c>
      <c r="I1893" s="3222" t="s">
        <v>27320</v>
      </c>
      <c r="J1893" s="3222"/>
    </row>
    <row r="1894" spans="1:10" ht="15.75" customHeight="1" thickBot="1">
      <c r="A1894" s="3222">
        <v>1887</v>
      </c>
      <c r="B1894" s="3222" t="s">
        <v>27323</v>
      </c>
      <c r="C1894" s="3223" t="s">
        <v>22613</v>
      </c>
      <c r="D1894" s="3222"/>
      <c r="E1894" s="3222"/>
      <c r="F1894" s="3222" t="s">
        <v>22877</v>
      </c>
      <c r="G1894" s="3222" t="s">
        <v>22848</v>
      </c>
      <c r="H1894" s="3222" t="s">
        <v>22489</v>
      </c>
      <c r="I1894" s="3222" t="s">
        <v>27322</v>
      </c>
      <c r="J1894" s="3222"/>
    </row>
    <row r="1895" spans="1:10" ht="15.75" customHeight="1" thickBot="1">
      <c r="A1895" s="3222">
        <v>1888</v>
      </c>
      <c r="B1895" s="3222" t="s">
        <v>27325</v>
      </c>
      <c r="C1895" s="3223" t="s">
        <v>22613</v>
      </c>
      <c r="D1895" s="3222"/>
      <c r="E1895" s="3222"/>
      <c r="F1895" s="3222" t="s">
        <v>22877</v>
      </c>
      <c r="G1895" s="3222" t="s">
        <v>22848</v>
      </c>
      <c r="H1895" s="3222" t="s">
        <v>22489</v>
      </c>
      <c r="I1895" s="3222" t="s">
        <v>27324</v>
      </c>
      <c r="J1895" s="3222"/>
    </row>
    <row r="1896" spans="1:10" ht="15.75" customHeight="1" thickBot="1">
      <c r="A1896" s="3222">
        <v>1889</v>
      </c>
      <c r="B1896" s="3222" t="s">
        <v>27327</v>
      </c>
      <c r="C1896" s="3223" t="s">
        <v>22613</v>
      </c>
      <c r="D1896" s="3222"/>
      <c r="E1896" s="3222"/>
      <c r="F1896" s="3222" t="s">
        <v>22877</v>
      </c>
      <c r="G1896" s="3222"/>
      <c r="H1896" s="3222" t="s">
        <v>22489</v>
      </c>
      <c r="I1896" s="3222" t="s">
        <v>27326</v>
      </c>
      <c r="J1896" s="3222"/>
    </row>
    <row r="1897" spans="1:10" ht="15.75" customHeight="1" thickBot="1">
      <c r="A1897" s="3222">
        <v>1890</v>
      </c>
      <c r="B1897" s="3222" t="s">
        <v>27329</v>
      </c>
      <c r="C1897" s="3223" t="s">
        <v>22613</v>
      </c>
      <c r="D1897" s="3222"/>
      <c r="E1897" s="3222"/>
      <c r="F1897" s="3222" t="s">
        <v>22877</v>
      </c>
      <c r="G1897" s="3222"/>
      <c r="H1897" s="3222" t="s">
        <v>22489</v>
      </c>
      <c r="I1897" s="3222" t="s">
        <v>27328</v>
      </c>
      <c r="J1897" s="3222"/>
    </row>
    <row r="1898" spans="1:10" ht="15.75" customHeight="1" thickBot="1">
      <c r="A1898" s="3222">
        <v>1891</v>
      </c>
      <c r="B1898" s="3222" t="s">
        <v>27331</v>
      </c>
      <c r="C1898" s="3223" t="s">
        <v>22613</v>
      </c>
      <c r="D1898" s="3222"/>
      <c r="E1898" s="3222"/>
      <c r="F1898" s="3222" t="s">
        <v>22877</v>
      </c>
      <c r="G1898" s="3222"/>
      <c r="H1898" s="3222" t="s">
        <v>22489</v>
      </c>
      <c r="I1898" s="3222" t="s">
        <v>27330</v>
      </c>
      <c r="J1898" s="3222"/>
    </row>
    <row r="1899" spans="1:10" ht="15.75" customHeight="1" thickBot="1">
      <c r="A1899" s="3222">
        <v>1892</v>
      </c>
      <c r="B1899" s="3222" t="s">
        <v>27333</v>
      </c>
      <c r="C1899" s="3223" t="s">
        <v>22613</v>
      </c>
      <c r="D1899" s="3222"/>
      <c r="E1899" s="3222"/>
      <c r="F1899" s="3222" t="s">
        <v>22877</v>
      </c>
      <c r="G1899" s="3222"/>
      <c r="H1899" s="3222" t="s">
        <v>22489</v>
      </c>
      <c r="I1899" s="3222" t="s">
        <v>27332</v>
      </c>
      <c r="J1899" s="3222"/>
    </row>
    <row r="1900" spans="1:10" ht="15.75" customHeight="1" thickBot="1">
      <c r="A1900" s="3222">
        <v>1893</v>
      </c>
      <c r="B1900" s="3222" t="s">
        <v>27335</v>
      </c>
      <c r="C1900" s="3223" t="s">
        <v>22613</v>
      </c>
      <c r="D1900" s="3222"/>
      <c r="E1900" s="3222"/>
      <c r="F1900" s="3222" t="s">
        <v>22877</v>
      </c>
      <c r="G1900" s="3222" t="s">
        <v>22848</v>
      </c>
      <c r="H1900" s="3222" t="s">
        <v>22489</v>
      </c>
      <c r="I1900" s="3222" t="s">
        <v>27334</v>
      </c>
      <c r="J1900" s="3222"/>
    </row>
    <row r="1901" spans="1:10" ht="15.75" customHeight="1" thickBot="1">
      <c r="A1901" s="3222">
        <v>1894</v>
      </c>
      <c r="B1901" s="3222" t="s">
        <v>27337</v>
      </c>
      <c r="C1901" s="3223" t="s">
        <v>22613</v>
      </c>
      <c r="D1901" s="3222"/>
      <c r="E1901" s="3222"/>
      <c r="F1901" s="3222" t="s">
        <v>22877</v>
      </c>
      <c r="G1901" s="3222" t="s">
        <v>22848</v>
      </c>
      <c r="H1901" s="3222" t="s">
        <v>22489</v>
      </c>
      <c r="I1901" s="3222" t="s">
        <v>27336</v>
      </c>
      <c r="J1901" s="3222"/>
    </row>
    <row r="1902" spans="1:10" ht="15.75" customHeight="1" thickBot="1">
      <c r="A1902" s="3222">
        <v>1895</v>
      </c>
      <c r="B1902" s="3222" t="s">
        <v>27339</v>
      </c>
      <c r="C1902" s="3223" t="s">
        <v>22613</v>
      </c>
      <c r="D1902" s="3222"/>
      <c r="E1902" s="3222"/>
      <c r="F1902" s="3222" t="s">
        <v>22877</v>
      </c>
      <c r="G1902" s="3222"/>
      <c r="H1902" s="3222" t="s">
        <v>22489</v>
      </c>
      <c r="I1902" s="3222" t="s">
        <v>27338</v>
      </c>
      <c r="J1902" s="3222"/>
    </row>
    <row r="1903" spans="1:10" ht="15.75" customHeight="1" thickBot="1">
      <c r="A1903" s="3222">
        <v>1896</v>
      </c>
      <c r="B1903" s="3222" t="s">
        <v>27341</v>
      </c>
      <c r="C1903" s="3223" t="s">
        <v>22613</v>
      </c>
      <c r="D1903" s="3222"/>
      <c r="E1903" s="3222"/>
      <c r="F1903" s="3222" t="s">
        <v>22877</v>
      </c>
      <c r="G1903" s="3222"/>
      <c r="H1903" s="3222" t="s">
        <v>22489</v>
      </c>
      <c r="I1903" s="3222" t="s">
        <v>27340</v>
      </c>
      <c r="J1903" s="3222"/>
    </row>
    <row r="1904" spans="1:10" ht="15.75" customHeight="1" thickBot="1">
      <c r="A1904" s="3222">
        <v>1897</v>
      </c>
      <c r="B1904" s="3222" t="s">
        <v>27343</v>
      </c>
      <c r="C1904" s="3223" t="s">
        <v>22613</v>
      </c>
      <c r="D1904" s="3222"/>
      <c r="E1904" s="3222"/>
      <c r="F1904" s="3222" t="s">
        <v>22877</v>
      </c>
      <c r="G1904" s="3222"/>
      <c r="H1904" s="3222" t="s">
        <v>22489</v>
      </c>
      <c r="I1904" s="3222" t="s">
        <v>27342</v>
      </c>
      <c r="J1904" s="3222"/>
    </row>
    <row r="1905" spans="1:10" ht="15.75" customHeight="1" thickBot="1">
      <c r="A1905" s="3222">
        <v>1898</v>
      </c>
      <c r="B1905" s="3222" t="s">
        <v>27345</v>
      </c>
      <c r="C1905" s="3223" t="s">
        <v>22613</v>
      </c>
      <c r="D1905" s="3222"/>
      <c r="E1905" s="3222"/>
      <c r="F1905" s="3222" t="s">
        <v>6255</v>
      </c>
      <c r="G1905" s="3222"/>
      <c r="H1905" s="3222" t="s">
        <v>22489</v>
      </c>
      <c r="I1905" s="3222" t="s">
        <v>27344</v>
      </c>
      <c r="J1905" s="3222"/>
    </row>
    <row r="1906" spans="1:10" ht="15.75" customHeight="1" thickBot="1">
      <c r="A1906" s="3222">
        <v>1899</v>
      </c>
      <c r="B1906" s="3222" t="s">
        <v>27347</v>
      </c>
      <c r="C1906" s="3223" t="s">
        <v>22613</v>
      </c>
      <c r="D1906" s="3222"/>
      <c r="E1906" s="3222"/>
      <c r="F1906" s="3222" t="s">
        <v>22877</v>
      </c>
      <c r="G1906" s="3222"/>
      <c r="H1906" s="3222" t="s">
        <v>22489</v>
      </c>
      <c r="I1906" s="3222" t="s">
        <v>27346</v>
      </c>
      <c r="J1906" s="3222"/>
    </row>
    <row r="1907" spans="1:10" ht="15.75" customHeight="1" thickBot="1">
      <c r="A1907" s="3222">
        <v>1900</v>
      </c>
      <c r="B1907" s="3222" t="s">
        <v>27349</v>
      </c>
      <c r="C1907" s="3223" t="s">
        <v>22613</v>
      </c>
      <c r="D1907" s="3222"/>
      <c r="E1907" s="3222"/>
      <c r="F1907" s="3222" t="s">
        <v>22877</v>
      </c>
      <c r="G1907" s="3222" t="s">
        <v>27350</v>
      </c>
      <c r="H1907" s="3222" t="s">
        <v>22489</v>
      </c>
      <c r="I1907" s="3222" t="s">
        <v>27348</v>
      </c>
      <c r="J1907" s="3222"/>
    </row>
    <row r="1908" spans="1:10" ht="15.75" customHeight="1" thickBot="1">
      <c r="A1908" s="3222">
        <v>1901</v>
      </c>
      <c r="B1908" s="3222" t="s">
        <v>27352</v>
      </c>
      <c r="C1908" s="3223" t="s">
        <v>22613</v>
      </c>
      <c r="D1908" s="3222"/>
      <c r="E1908" s="3222"/>
      <c r="F1908" s="3222" t="s">
        <v>22877</v>
      </c>
      <c r="G1908" s="3222" t="s">
        <v>22848</v>
      </c>
      <c r="H1908" s="3222" t="s">
        <v>22489</v>
      </c>
      <c r="I1908" s="3222" t="s">
        <v>27351</v>
      </c>
      <c r="J1908" s="3222"/>
    </row>
    <row r="1909" spans="1:10" ht="15.75" customHeight="1" thickBot="1">
      <c r="A1909" s="3222">
        <v>1902</v>
      </c>
      <c r="B1909" s="3222" t="s">
        <v>27354</v>
      </c>
      <c r="C1909" s="3223" t="s">
        <v>22613</v>
      </c>
      <c r="D1909" s="3222"/>
      <c r="E1909" s="3222"/>
      <c r="F1909" s="3222" t="s">
        <v>22877</v>
      </c>
      <c r="G1909" s="3222" t="s">
        <v>22848</v>
      </c>
      <c r="H1909" s="3222" t="s">
        <v>22489</v>
      </c>
      <c r="I1909" s="3222" t="s">
        <v>27353</v>
      </c>
      <c r="J1909" s="3222"/>
    </row>
    <row r="1910" spans="1:10" ht="15.75" customHeight="1" thickBot="1">
      <c r="A1910" s="3222">
        <v>1903</v>
      </c>
      <c r="B1910" s="3222" t="s">
        <v>27356</v>
      </c>
      <c r="C1910" s="3223" t="s">
        <v>22613</v>
      </c>
      <c r="D1910" s="3222"/>
      <c r="E1910" s="3222"/>
      <c r="F1910" s="3222" t="s">
        <v>22877</v>
      </c>
      <c r="G1910" s="3222" t="s">
        <v>24911</v>
      </c>
      <c r="H1910" s="3222" t="s">
        <v>22489</v>
      </c>
      <c r="I1910" s="3222" t="s">
        <v>27355</v>
      </c>
      <c r="J1910" s="3222"/>
    </row>
    <row r="1911" spans="1:10" ht="15.75" customHeight="1" thickBot="1">
      <c r="A1911" s="3222">
        <v>1904</v>
      </c>
      <c r="B1911" s="3222" t="s">
        <v>27358</v>
      </c>
      <c r="C1911" s="3223" t="s">
        <v>22613</v>
      </c>
      <c r="D1911" s="3222"/>
      <c r="E1911" s="3222"/>
      <c r="F1911" s="3222" t="s">
        <v>22877</v>
      </c>
      <c r="G1911" s="3222" t="s">
        <v>24911</v>
      </c>
      <c r="H1911" s="3222" t="s">
        <v>22489</v>
      </c>
      <c r="I1911" s="3222" t="s">
        <v>27357</v>
      </c>
      <c r="J1911" s="3222"/>
    </row>
    <row r="1912" spans="1:10" ht="15.75" customHeight="1" thickBot="1">
      <c r="A1912" s="3222">
        <v>1905</v>
      </c>
      <c r="B1912" s="3222" t="s">
        <v>27360</v>
      </c>
      <c r="C1912" s="3223" t="s">
        <v>22602</v>
      </c>
      <c r="D1912" s="3222" t="s">
        <v>24117</v>
      </c>
      <c r="E1912" s="3222" t="s">
        <v>4660</v>
      </c>
      <c r="F1912" s="3222" t="s">
        <v>22877</v>
      </c>
      <c r="G1912" s="3222"/>
      <c r="H1912" s="3222" t="s">
        <v>22489</v>
      </c>
      <c r="I1912" s="3222" t="s">
        <v>27359</v>
      </c>
      <c r="J1912" s="3222"/>
    </row>
    <row r="1913" spans="1:10" ht="15.75" customHeight="1" thickBot="1">
      <c r="A1913" s="3222">
        <v>1906</v>
      </c>
      <c r="B1913" s="3222" t="s">
        <v>27362</v>
      </c>
      <c r="C1913" s="3223" t="s">
        <v>22602</v>
      </c>
      <c r="D1913" s="3222" t="s">
        <v>24117</v>
      </c>
      <c r="E1913" s="3222" t="s">
        <v>4660</v>
      </c>
      <c r="F1913" s="3222" t="s">
        <v>6255</v>
      </c>
      <c r="G1913" s="3222"/>
      <c r="H1913" s="3222" t="s">
        <v>22489</v>
      </c>
      <c r="I1913" s="3222" t="s">
        <v>27361</v>
      </c>
      <c r="J1913" s="3222"/>
    </row>
    <row r="1914" spans="1:10" ht="15.75" customHeight="1" thickBot="1">
      <c r="A1914" s="3222">
        <v>1907</v>
      </c>
      <c r="B1914" s="3222" t="s">
        <v>27364</v>
      </c>
      <c r="C1914" s="3223" t="s">
        <v>22612</v>
      </c>
      <c r="D1914" s="3222" t="s">
        <v>24117</v>
      </c>
      <c r="E1914" s="3222" t="s">
        <v>4660</v>
      </c>
      <c r="F1914" s="3222" t="s">
        <v>6255</v>
      </c>
      <c r="G1914" s="3222"/>
      <c r="H1914" s="3222" t="s">
        <v>22489</v>
      </c>
      <c r="I1914" s="3222" t="s">
        <v>27363</v>
      </c>
      <c r="J1914" s="3222"/>
    </row>
    <row r="1915" spans="1:10" ht="15.75" customHeight="1" thickBot="1">
      <c r="A1915" s="3222">
        <v>1908</v>
      </c>
      <c r="B1915" s="3222" t="s">
        <v>27366</v>
      </c>
      <c r="C1915" s="3223" t="s">
        <v>22613</v>
      </c>
      <c r="D1915" s="3222" t="s">
        <v>24117</v>
      </c>
      <c r="E1915" s="3222" t="s">
        <v>4660</v>
      </c>
      <c r="F1915" s="3222" t="s">
        <v>6255</v>
      </c>
      <c r="G1915" s="3222"/>
      <c r="H1915" s="3222" t="s">
        <v>22489</v>
      </c>
      <c r="I1915" s="3222" t="s">
        <v>27365</v>
      </c>
      <c r="J1915" s="3222"/>
    </row>
    <row r="1916" spans="1:10" ht="15.75" customHeight="1" thickBot="1">
      <c r="A1916" s="3222">
        <v>1909</v>
      </c>
      <c r="B1916" s="3222" t="s">
        <v>27368</v>
      </c>
      <c r="C1916" s="3223" t="s">
        <v>22613</v>
      </c>
      <c r="D1916" s="3222" t="s">
        <v>24117</v>
      </c>
      <c r="E1916" s="3222" t="s">
        <v>4660</v>
      </c>
      <c r="F1916" s="3222" t="s">
        <v>6255</v>
      </c>
      <c r="G1916" s="3222"/>
      <c r="H1916" s="3222" t="s">
        <v>22489</v>
      </c>
      <c r="I1916" s="3222" t="s">
        <v>27367</v>
      </c>
      <c r="J1916" s="3222"/>
    </row>
    <row r="1917" spans="1:10" ht="15.75" customHeight="1" thickBot="1">
      <c r="A1917" s="3222">
        <v>1910</v>
      </c>
      <c r="B1917" s="3222" t="s">
        <v>27370</v>
      </c>
      <c r="C1917" s="3223" t="s">
        <v>22602</v>
      </c>
      <c r="D1917" s="3222" t="s">
        <v>21195</v>
      </c>
      <c r="E1917" s="3222"/>
      <c r="F1917" s="3222" t="s">
        <v>22877</v>
      </c>
      <c r="G1917" s="3222"/>
      <c r="H1917" s="3222" t="s">
        <v>22489</v>
      </c>
      <c r="I1917" s="3222" t="s">
        <v>27369</v>
      </c>
      <c r="J1917" s="3222"/>
    </row>
    <row r="1918" spans="1:10" ht="15.75" customHeight="1" thickBot="1">
      <c r="A1918" s="3222">
        <v>1911</v>
      </c>
      <c r="B1918" s="3222" t="s">
        <v>27372</v>
      </c>
      <c r="C1918" s="3223" t="s">
        <v>22613</v>
      </c>
      <c r="D1918" s="3222" t="s">
        <v>24117</v>
      </c>
      <c r="E1918" s="3222" t="s">
        <v>4660</v>
      </c>
      <c r="F1918" s="3222" t="s">
        <v>6255</v>
      </c>
      <c r="G1918" s="3222"/>
      <c r="H1918" s="3222" t="s">
        <v>22489</v>
      </c>
      <c r="I1918" s="3222" t="s">
        <v>27371</v>
      </c>
      <c r="J1918" s="3222"/>
    </row>
    <row r="1919" spans="1:10" ht="15.75" customHeight="1" thickBot="1">
      <c r="A1919" s="3222">
        <v>1912</v>
      </c>
      <c r="B1919" s="3222" t="s">
        <v>27374</v>
      </c>
      <c r="C1919" s="3223" t="s">
        <v>22613</v>
      </c>
      <c r="D1919" s="3222" t="s">
        <v>24117</v>
      </c>
      <c r="E1919" s="3222" t="s">
        <v>4660</v>
      </c>
      <c r="F1919" s="3222" t="s">
        <v>6255</v>
      </c>
      <c r="G1919" s="3222"/>
      <c r="H1919" s="3222" t="s">
        <v>22489</v>
      </c>
      <c r="I1919" s="3222" t="s">
        <v>27373</v>
      </c>
      <c r="J1919" s="3222"/>
    </row>
    <row r="1920" spans="1:10" ht="15.75" customHeight="1" thickBot="1">
      <c r="A1920" s="3222">
        <v>1913</v>
      </c>
      <c r="B1920" s="3222" t="s">
        <v>27166</v>
      </c>
      <c r="C1920" s="3223" t="s">
        <v>22619</v>
      </c>
      <c r="D1920" s="3222" t="s">
        <v>24162</v>
      </c>
      <c r="E1920" s="3222" t="s">
        <v>24032</v>
      </c>
      <c r="F1920" s="3222" t="s">
        <v>6255</v>
      </c>
      <c r="G1920" s="3222"/>
      <c r="H1920" s="3222" t="s">
        <v>22489</v>
      </c>
      <c r="I1920" s="3222" t="s">
        <v>27375</v>
      </c>
      <c r="J1920" s="3222"/>
    </row>
    <row r="1921" spans="1:10" ht="15.75" customHeight="1" thickBot="1">
      <c r="A1921" s="3222">
        <v>1914</v>
      </c>
      <c r="B1921" s="3222" t="s">
        <v>27168</v>
      </c>
      <c r="C1921" s="3223" t="s">
        <v>22619</v>
      </c>
      <c r="D1921" s="3222" t="s">
        <v>24162</v>
      </c>
      <c r="E1921" s="3222" t="s">
        <v>24032</v>
      </c>
      <c r="F1921" s="3222" t="s">
        <v>6255</v>
      </c>
      <c r="G1921" s="3222"/>
      <c r="H1921" s="3222" t="s">
        <v>22489</v>
      </c>
      <c r="I1921" s="3222" t="s">
        <v>27376</v>
      </c>
      <c r="J1921" s="3222"/>
    </row>
    <row r="1922" spans="1:10" ht="15.75" customHeight="1" thickBot="1">
      <c r="A1922" s="3222">
        <v>1915</v>
      </c>
      <c r="B1922" s="3222" t="s">
        <v>27378</v>
      </c>
      <c r="C1922" s="3223" t="s">
        <v>23000</v>
      </c>
      <c r="D1922" s="3222" t="s">
        <v>24162</v>
      </c>
      <c r="E1922" s="3222" t="s">
        <v>24032</v>
      </c>
      <c r="F1922" s="3222" t="s">
        <v>6255</v>
      </c>
      <c r="G1922" s="3222" t="s">
        <v>23041</v>
      </c>
      <c r="H1922" s="3222" t="s">
        <v>22489</v>
      </c>
      <c r="I1922" s="3222" t="s">
        <v>27377</v>
      </c>
      <c r="J1922" s="3222"/>
    </row>
    <row r="1923" spans="1:10" ht="15.75" customHeight="1" thickBot="1">
      <c r="A1923" s="3222">
        <v>1916</v>
      </c>
      <c r="B1923" s="3222" t="s">
        <v>27380</v>
      </c>
      <c r="C1923" s="3223" t="s">
        <v>22840</v>
      </c>
      <c r="D1923" s="3222" t="s">
        <v>24162</v>
      </c>
      <c r="E1923" s="3222" t="s">
        <v>24032</v>
      </c>
      <c r="F1923" s="3222" t="s">
        <v>6255</v>
      </c>
      <c r="G1923" s="3222" t="s">
        <v>22848</v>
      </c>
      <c r="H1923" s="3222" t="s">
        <v>22489</v>
      </c>
      <c r="I1923" s="3222" t="s">
        <v>27379</v>
      </c>
      <c r="J1923" s="3222"/>
    </row>
    <row r="1924" spans="1:10" ht="15.75" customHeight="1" thickBot="1">
      <c r="A1924" s="3222">
        <v>1917</v>
      </c>
      <c r="B1924" s="3222" t="s">
        <v>27382</v>
      </c>
      <c r="C1924" s="3223" t="s">
        <v>22619</v>
      </c>
      <c r="D1924" s="3222" t="s">
        <v>24162</v>
      </c>
      <c r="E1924" s="3222" t="s">
        <v>24032</v>
      </c>
      <c r="F1924" s="3222" t="s">
        <v>6255</v>
      </c>
      <c r="G1924" s="3222" t="s">
        <v>22848</v>
      </c>
      <c r="H1924" s="3222" t="s">
        <v>22489</v>
      </c>
      <c r="I1924" s="3222" t="s">
        <v>27381</v>
      </c>
      <c r="J1924" s="3222"/>
    </row>
    <row r="1925" spans="1:10" ht="15.75" customHeight="1" thickBot="1">
      <c r="A1925" s="3222">
        <v>1918</v>
      </c>
      <c r="B1925" s="3222" t="s">
        <v>27378</v>
      </c>
      <c r="C1925" s="3223" t="s">
        <v>23000</v>
      </c>
      <c r="D1925" s="3222" t="s">
        <v>24162</v>
      </c>
      <c r="E1925" s="3222" t="s">
        <v>24032</v>
      </c>
      <c r="F1925" s="3222" t="s">
        <v>6255</v>
      </c>
      <c r="G1925" s="3222" t="s">
        <v>23041</v>
      </c>
      <c r="H1925" s="3222" t="s">
        <v>22489</v>
      </c>
      <c r="I1925" s="3222" t="s">
        <v>27383</v>
      </c>
      <c r="J1925" s="3222"/>
    </row>
    <row r="1926" spans="1:10" ht="15.75" customHeight="1" thickBot="1">
      <c r="A1926" s="3222">
        <v>1919</v>
      </c>
      <c r="B1926" s="3222" t="s">
        <v>27378</v>
      </c>
      <c r="C1926" s="3223" t="s">
        <v>23000</v>
      </c>
      <c r="D1926" s="3222" t="s">
        <v>24162</v>
      </c>
      <c r="E1926" s="3222" t="s">
        <v>24032</v>
      </c>
      <c r="F1926" s="3222" t="s">
        <v>6255</v>
      </c>
      <c r="G1926" s="3222" t="s">
        <v>23041</v>
      </c>
      <c r="H1926" s="3222" t="s">
        <v>22489</v>
      </c>
      <c r="I1926" s="3222" t="s">
        <v>27384</v>
      </c>
      <c r="J1926" s="3222"/>
    </row>
    <row r="1927" spans="1:10" ht="15.75" customHeight="1" thickBot="1">
      <c r="A1927" s="3222">
        <v>1920</v>
      </c>
      <c r="B1927" s="3222" t="s">
        <v>27386</v>
      </c>
      <c r="C1927" s="3223" t="s">
        <v>23000</v>
      </c>
      <c r="D1927" s="3222" t="s">
        <v>24162</v>
      </c>
      <c r="E1927" s="3222" t="s">
        <v>24032</v>
      </c>
      <c r="F1927" s="3222" t="s">
        <v>22877</v>
      </c>
      <c r="G1927" s="3222" t="s">
        <v>22848</v>
      </c>
      <c r="H1927" s="3222" t="s">
        <v>22489</v>
      </c>
      <c r="I1927" s="3222" t="s">
        <v>27385</v>
      </c>
      <c r="J1927" s="3222"/>
    </row>
    <row r="1928" spans="1:10" ht="15.75" customHeight="1" thickBot="1">
      <c r="A1928" s="3222">
        <v>1921</v>
      </c>
      <c r="B1928" s="3222" t="s">
        <v>27168</v>
      </c>
      <c r="C1928" s="3223" t="s">
        <v>22619</v>
      </c>
      <c r="D1928" s="3222" t="s">
        <v>24162</v>
      </c>
      <c r="E1928" s="3222" t="s">
        <v>24032</v>
      </c>
      <c r="F1928" s="3222" t="s">
        <v>6255</v>
      </c>
      <c r="G1928" s="3222"/>
      <c r="H1928" s="3222" t="s">
        <v>22489</v>
      </c>
      <c r="I1928" s="3222" t="s">
        <v>27387</v>
      </c>
      <c r="J1928" s="3222"/>
    </row>
    <row r="1929" spans="1:10" ht="15.75" customHeight="1" thickBot="1">
      <c r="A1929" s="3222">
        <v>1922</v>
      </c>
      <c r="B1929" s="3222" t="s">
        <v>27168</v>
      </c>
      <c r="C1929" s="3223" t="s">
        <v>22619</v>
      </c>
      <c r="D1929" s="3222" t="s">
        <v>24162</v>
      </c>
      <c r="E1929" s="3222" t="s">
        <v>24032</v>
      </c>
      <c r="F1929" s="3222" t="s">
        <v>6255</v>
      </c>
      <c r="G1929" s="3222"/>
      <c r="H1929" s="3222" t="s">
        <v>22489</v>
      </c>
      <c r="I1929" s="3222" t="s">
        <v>27388</v>
      </c>
      <c r="J1929" s="3222"/>
    </row>
    <row r="1930" spans="1:10" ht="15.75" customHeight="1" thickBot="1">
      <c r="A1930" s="3222">
        <v>1923</v>
      </c>
      <c r="B1930" s="3222" t="s">
        <v>27390</v>
      </c>
      <c r="C1930" s="3223" t="s">
        <v>22619</v>
      </c>
      <c r="D1930" s="3222" t="s">
        <v>24077</v>
      </c>
      <c r="E1930" s="3222" t="s">
        <v>1723</v>
      </c>
      <c r="F1930" s="3222" t="s">
        <v>6255</v>
      </c>
      <c r="G1930" s="3222" t="s">
        <v>24076</v>
      </c>
      <c r="H1930" s="3222" t="s">
        <v>22489</v>
      </c>
      <c r="I1930" s="3222" t="s">
        <v>27389</v>
      </c>
      <c r="J1930" s="3222"/>
    </row>
    <row r="1931" spans="1:10" ht="15.75" customHeight="1" thickBot="1">
      <c r="A1931" s="3222">
        <v>1924</v>
      </c>
      <c r="B1931" s="3222" t="s">
        <v>27392</v>
      </c>
      <c r="C1931" s="3223" t="s">
        <v>22613</v>
      </c>
      <c r="D1931" s="3222" t="s">
        <v>24077</v>
      </c>
      <c r="E1931" s="3222" t="s">
        <v>1723</v>
      </c>
      <c r="F1931" s="3222" t="s">
        <v>6255</v>
      </c>
      <c r="G1931" s="3222" t="s">
        <v>24076</v>
      </c>
      <c r="H1931" s="3222" t="s">
        <v>22489</v>
      </c>
      <c r="I1931" s="3222" t="s">
        <v>27391</v>
      </c>
      <c r="J1931" s="3222"/>
    </row>
    <row r="1932" spans="1:10" ht="15.75" customHeight="1" thickBot="1">
      <c r="A1932" s="3222">
        <v>1925</v>
      </c>
      <c r="B1932" s="3222" t="s">
        <v>27286</v>
      </c>
      <c r="C1932" s="3223" t="s">
        <v>22619</v>
      </c>
      <c r="D1932" s="3222" t="s">
        <v>24451</v>
      </c>
      <c r="E1932" s="3222" t="s">
        <v>1723</v>
      </c>
      <c r="F1932" s="3222" t="s">
        <v>6255</v>
      </c>
      <c r="G1932" s="3222" t="s">
        <v>24076</v>
      </c>
      <c r="H1932" s="3222" t="s">
        <v>22489</v>
      </c>
      <c r="I1932" s="3222" t="s">
        <v>27393</v>
      </c>
      <c r="J1932" s="3222"/>
    </row>
    <row r="1933" spans="1:10" ht="15.75" customHeight="1" thickBot="1">
      <c r="A1933" s="3222">
        <v>1926</v>
      </c>
      <c r="B1933" s="3222" t="s">
        <v>27395</v>
      </c>
      <c r="C1933" s="3223" t="s">
        <v>22613</v>
      </c>
      <c r="D1933" s="3222" t="s">
        <v>24451</v>
      </c>
      <c r="E1933" s="3222" t="s">
        <v>1723</v>
      </c>
      <c r="F1933" s="3222" t="s">
        <v>6255</v>
      </c>
      <c r="G1933" s="3222" t="s">
        <v>24076</v>
      </c>
      <c r="H1933" s="3222" t="s">
        <v>22489</v>
      </c>
      <c r="I1933" s="3222" t="s">
        <v>27394</v>
      </c>
      <c r="J1933" s="3222"/>
    </row>
    <row r="1934" spans="1:10" ht="15.75" customHeight="1" thickBot="1">
      <c r="A1934" s="3222">
        <v>1927</v>
      </c>
      <c r="B1934" s="3222" t="s">
        <v>27397</v>
      </c>
      <c r="C1934" s="3223" t="s">
        <v>22840</v>
      </c>
      <c r="D1934" s="3222"/>
      <c r="E1934" s="3222"/>
      <c r="F1934" s="3222" t="s">
        <v>6255</v>
      </c>
      <c r="G1934" s="3222" t="s">
        <v>23052</v>
      </c>
      <c r="H1934" s="3222" t="s">
        <v>22489</v>
      </c>
      <c r="I1934" s="3222" t="s">
        <v>27396</v>
      </c>
      <c r="J1934" s="3222"/>
    </row>
    <row r="1935" spans="1:10" ht="15.75" customHeight="1" thickBot="1">
      <c r="A1935" s="3222">
        <v>1928</v>
      </c>
      <c r="B1935" s="3222" t="s">
        <v>27399</v>
      </c>
      <c r="C1935" s="3223" t="s">
        <v>22840</v>
      </c>
      <c r="D1935" s="3222"/>
      <c r="E1935" s="3222"/>
      <c r="F1935" s="3222" t="s">
        <v>6255</v>
      </c>
      <c r="G1935" s="3222" t="s">
        <v>23052</v>
      </c>
      <c r="H1935" s="3222" t="s">
        <v>22489</v>
      </c>
      <c r="I1935" s="3222" t="s">
        <v>27398</v>
      </c>
      <c r="J1935" s="3222"/>
    </row>
    <row r="1936" spans="1:10" ht="15.75" customHeight="1" thickBot="1">
      <c r="A1936" s="3222">
        <v>1929</v>
      </c>
      <c r="B1936" s="3222" t="s">
        <v>27401</v>
      </c>
      <c r="C1936" s="3223" t="s">
        <v>22602</v>
      </c>
      <c r="D1936" s="3222"/>
      <c r="E1936" s="3222"/>
      <c r="F1936" s="3222" t="s">
        <v>6255</v>
      </c>
      <c r="G1936" s="3222" t="s">
        <v>23052</v>
      </c>
      <c r="H1936" s="3222" t="s">
        <v>22489</v>
      </c>
      <c r="I1936" s="3222" t="s">
        <v>27400</v>
      </c>
      <c r="J1936" s="3222"/>
    </row>
    <row r="1937" spans="1:10" ht="15.75" customHeight="1" thickBot="1">
      <c r="A1937" s="3222">
        <v>1930</v>
      </c>
      <c r="B1937" s="3222" t="s">
        <v>27403</v>
      </c>
      <c r="C1937" s="3223" t="s">
        <v>22613</v>
      </c>
      <c r="D1937" s="3222" t="s">
        <v>1734</v>
      </c>
      <c r="E1937" s="3222" t="s">
        <v>1723</v>
      </c>
      <c r="F1937" s="3222" t="s">
        <v>22877</v>
      </c>
      <c r="G1937" s="3222" t="s">
        <v>22966</v>
      </c>
      <c r="H1937" s="3222" t="s">
        <v>22489</v>
      </c>
      <c r="I1937" s="3222" t="s">
        <v>27402</v>
      </c>
      <c r="J1937" s="3222"/>
    </row>
    <row r="1938" spans="1:10" ht="15.75" customHeight="1" thickBot="1">
      <c r="A1938" s="3222">
        <v>1931</v>
      </c>
      <c r="B1938" s="3222" t="s">
        <v>27405</v>
      </c>
      <c r="C1938" s="3223" t="s">
        <v>22613</v>
      </c>
      <c r="D1938" s="3222" t="s">
        <v>1734</v>
      </c>
      <c r="E1938" s="3222" t="s">
        <v>1723</v>
      </c>
      <c r="F1938" s="3222" t="s">
        <v>22877</v>
      </c>
      <c r="G1938" s="3222" t="s">
        <v>22848</v>
      </c>
      <c r="H1938" s="3222" t="s">
        <v>22489</v>
      </c>
      <c r="I1938" s="3222" t="s">
        <v>27404</v>
      </c>
      <c r="J1938" s="3222"/>
    </row>
    <row r="1939" spans="1:10" ht="15.75" customHeight="1" thickBot="1">
      <c r="A1939" s="3222">
        <v>1932</v>
      </c>
      <c r="B1939" s="3222" t="s">
        <v>27407</v>
      </c>
      <c r="C1939" s="3223" t="s">
        <v>22613</v>
      </c>
      <c r="D1939" s="3222" t="s">
        <v>1734</v>
      </c>
      <c r="E1939" s="3222" t="s">
        <v>1723</v>
      </c>
      <c r="F1939" s="3222" t="s">
        <v>22877</v>
      </c>
      <c r="G1939" s="3222" t="s">
        <v>22848</v>
      </c>
      <c r="H1939" s="3222" t="s">
        <v>22489</v>
      </c>
      <c r="I1939" s="3222" t="s">
        <v>27406</v>
      </c>
      <c r="J1939" s="3222"/>
    </row>
    <row r="1940" spans="1:10" ht="15.75" customHeight="1" thickBot="1">
      <c r="A1940" s="3222">
        <v>1933</v>
      </c>
      <c r="B1940" s="3222" t="s">
        <v>27409</v>
      </c>
      <c r="C1940" s="3223" t="s">
        <v>22613</v>
      </c>
      <c r="D1940" s="3222" t="s">
        <v>1734</v>
      </c>
      <c r="E1940" s="3222" t="s">
        <v>1723</v>
      </c>
      <c r="F1940" s="3222" t="s">
        <v>22877</v>
      </c>
      <c r="G1940" s="3222" t="s">
        <v>22848</v>
      </c>
      <c r="H1940" s="3222" t="s">
        <v>22489</v>
      </c>
      <c r="I1940" s="3222" t="s">
        <v>27408</v>
      </c>
      <c r="J1940" s="3222"/>
    </row>
    <row r="1941" spans="1:10" ht="15.75" customHeight="1" thickBot="1">
      <c r="A1941" s="3222">
        <v>1934</v>
      </c>
      <c r="B1941" s="3222" t="s">
        <v>27411</v>
      </c>
      <c r="C1941" s="3223" t="s">
        <v>22612</v>
      </c>
      <c r="D1941" s="3222" t="s">
        <v>21195</v>
      </c>
      <c r="E1941" s="3222"/>
      <c r="F1941" s="3222" t="s">
        <v>22877</v>
      </c>
      <c r="G1941" s="3222" t="s">
        <v>22966</v>
      </c>
      <c r="H1941" s="3222" t="s">
        <v>22489</v>
      </c>
      <c r="I1941" s="3222" t="s">
        <v>27410</v>
      </c>
      <c r="J1941" s="3222"/>
    </row>
    <row r="1942" spans="1:10" ht="15.75" customHeight="1" thickBot="1">
      <c r="A1942" s="3222">
        <v>1935</v>
      </c>
      <c r="B1942" s="3222" t="s">
        <v>27413</v>
      </c>
      <c r="C1942" s="3223" t="s">
        <v>22612</v>
      </c>
      <c r="D1942" s="3222" t="s">
        <v>21195</v>
      </c>
      <c r="E1942" s="3222"/>
      <c r="F1942" s="3222" t="s">
        <v>22877</v>
      </c>
      <c r="G1942" s="3222" t="s">
        <v>22966</v>
      </c>
      <c r="H1942" s="3222" t="s">
        <v>22489</v>
      </c>
      <c r="I1942" s="3222" t="s">
        <v>27412</v>
      </c>
      <c r="J1942" s="3222"/>
    </row>
    <row r="1943" spans="1:10" ht="15.75" customHeight="1" thickBot="1">
      <c r="A1943" s="3222">
        <v>1936</v>
      </c>
      <c r="B1943" s="3222" t="s">
        <v>27415</v>
      </c>
      <c r="C1943" s="3223" t="s">
        <v>22631</v>
      </c>
      <c r="D1943" s="3222" t="s">
        <v>21195</v>
      </c>
      <c r="E1943" s="3222"/>
      <c r="F1943" s="3222" t="s">
        <v>22877</v>
      </c>
      <c r="G1943" s="3222"/>
      <c r="H1943" s="3222" t="s">
        <v>22489</v>
      </c>
      <c r="I1943" s="3222" t="s">
        <v>27414</v>
      </c>
      <c r="J1943" s="3222"/>
    </row>
    <row r="1944" spans="1:10" ht="15.75" customHeight="1" thickBot="1">
      <c r="A1944" s="3222">
        <v>1937</v>
      </c>
      <c r="B1944" s="3222" t="s">
        <v>27417</v>
      </c>
      <c r="C1944" s="3223" t="s">
        <v>22613</v>
      </c>
      <c r="D1944" s="3222" t="s">
        <v>21195</v>
      </c>
      <c r="E1944" s="3222"/>
      <c r="F1944" s="3222" t="s">
        <v>22877</v>
      </c>
      <c r="G1944" s="3222" t="s">
        <v>22848</v>
      </c>
      <c r="H1944" s="3222" t="s">
        <v>22489</v>
      </c>
      <c r="I1944" s="3222" t="s">
        <v>27416</v>
      </c>
      <c r="J1944" s="3222"/>
    </row>
    <row r="1945" spans="1:10" ht="15.75" customHeight="1" thickBot="1">
      <c r="A1945" s="3222">
        <v>1938</v>
      </c>
      <c r="B1945" s="3222" t="s">
        <v>27419</v>
      </c>
      <c r="C1945" s="3223" t="s">
        <v>22613</v>
      </c>
      <c r="D1945" s="3222" t="s">
        <v>21195</v>
      </c>
      <c r="E1945" s="3222"/>
      <c r="F1945" s="3222" t="s">
        <v>22877</v>
      </c>
      <c r="G1945" s="3222" t="s">
        <v>22848</v>
      </c>
      <c r="H1945" s="3222" t="s">
        <v>22489</v>
      </c>
      <c r="I1945" s="3222" t="s">
        <v>27418</v>
      </c>
      <c r="J1945" s="3222"/>
    </row>
    <row r="1946" spans="1:10" ht="15.75" customHeight="1" thickBot="1">
      <c r="A1946" s="3222">
        <v>1939</v>
      </c>
      <c r="B1946" s="3222" t="s">
        <v>27421</v>
      </c>
      <c r="C1946" s="3223" t="s">
        <v>22619</v>
      </c>
      <c r="D1946" s="3222" t="s">
        <v>21195</v>
      </c>
      <c r="E1946" s="3222"/>
      <c r="F1946" s="3222" t="s">
        <v>22877</v>
      </c>
      <c r="G1946" s="3222" t="s">
        <v>22848</v>
      </c>
      <c r="H1946" s="3222" t="s">
        <v>22489</v>
      </c>
      <c r="I1946" s="3222" t="s">
        <v>27420</v>
      </c>
      <c r="J1946" s="3222"/>
    </row>
    <row r="1947" spans="1:10" ht="15.75" customHeight="1" thickBot="1">
      <c r="A1947" s="3222">
        <v>1940</v>
      </c>
      <c r="B1947" s="3222" t="s">
        <v>27423</v>
      </c>
      <c r="C1947" s="3223" t="s">
        <v>22619</v>
      </c>
      <c r="D1947" s="3222" t="s">
        <v>21195</v>
      </c>
      <c r="E1947" s="3222"/>
      <c r="F1947" s="3222" t="s">
        <v>22877</v>
      </c>
      <c r="G1947" s="3222"/>
      <c r="H1947" s="3222" t="s">
        <v>22489</v>
      </c>
      <c r="I1947" s="3222" t="s">
        <v>27422</v>
      </c>
      <c r="J1947" s="3222"/>
    </row>
    <row r="1948" spans="1:10" ht="15.75" customHeight="1" thickBot="1">
      <c r="A1948" s="3222">
        <v>1941</v>
      </c>
      <c r="B1948" s="3222" t="s">
        <v>27150</v>
      </c>
      <c r="C1948" s="3223" t="s">
        <v>22840</v>
      </c>
      <c r="D1948" s="3222" t="s">
        <v>21195</v>
      </c>
      <c r="E1948" s="3222"/>
      <c r="F1948" s="3222" t="s">
        <v>22877</v>
      </c>
      <c r="G1948" s="3222" t="s">
        <v>22848</v>
      </c>
      <c r="H1948" s="3222" t="s">
        <v>22489</v>
      </c>
      <c r="I1948" s="3222" t="s">
        <v>27424</v>
      </c>
      <c r="J1948" s="3222"/>
    </row>
    <row r="1949" spans="1:10" ht="15.75" customHeight="1" thickBot="1">
      <c r="A1949" s="3222">
        <v>1942</v>
      </c>
      <c r="B1949" s="3222" t="s">
        <v>23037</v>
      </c>
      <c r="C1949" s="3223" t="s">
        <v>22606</v>
      </c>
      <c r="D1949" s="3222" t="s">
        <v>21195</v>
      </c>
      <c r="E1949" s="3222"/>
      <c r="F1949" s="3222" t="s">
        <v>22877</v>
      </c>
      <c r="G1949" s="3222" t="s">
        <v>22848</v>
      </c>
      <c r="H1949" s="3222" t="s">
        <v>22489</v>
      </c>
      <c r="I1949" s="3222" t="s">
        <v>27425</v>
      </c>
      <c r="J1949" s="3222"/>
    </row>
    <row r="1950" spans="1:10" ht="15.75" customHeight="1" thickBot="1">
      <c r="A1950" s="3222">
        <v>1943</v>
      </c>
      <c r="B1950" s="3222" t="s">
        <v>27427</v>
      </c>
      <c r="C1950" s="3223" t="s">
        <v>22619</v>
      </c>
      <c r="D1950" s="3222" t="s">
        <v>21195</v>
      </c>
      <c r="E1950" s="3222"/>
      <c r="F1950" s="3222" t="s">
        <v>22877</v>
      </c>
      <c r="G1950" s="3222" t="s">
        <v>22966</v>
      </c>
      <c r="H1950" s="3222" t="s">
        <v>22489</v>
      </c>
      <c r="I1950" s="3222" t="s">
        <v>27426</v>
      </c>
      <c r="J1950" s="3222"/>
    </row>
    <row r="1951" spans="1:10" ht="15.75" customHeight="1" thickBot="1">
      <c r="A1951" s="3222">
        <v>1944</v>
      </c>
      <c r="B1951" s="3222" t="s">
        <v>27429</v>
      </c>
      <c r="C1951" s="3223" t="s">
        <v>22619</v>
      </c>
      <c r="D1951" s="3222" t="s">
        <v>21195</v>
      </c>
      <c r="E1951" s="3222"/>
      <c r="F1951" s="3222" t="s">
        <v>22877</v>
      </c>
      <c r="G1951" s="3222" t="s">
        <v>22966</v>
      </c>
      <c r="H1951" s="3222" t="s">
        <v>22489</v>
      </c>
      <c r="I1951" s="3222" t="s">
        <v>27428</v>
      </c>
      <c r="J1951" s="3222"/>
    </row>
    <row r="1952" spans="1:10" ht="15.75" customHeight="1" thickBot="1">
      <c r="A1952" s="3222">
        <v>1945</v>
      </c>
      <c r="B1952" s="3222" t="s">
        <v>27431</v>
      </c>
      <c r="C1952" s="3223" t="s">
        <v>22602</v>
      </c>
      <c r="D1952" s="3222" t="s">
        <v>21195</v>
      </c>
      <c r="E1952" s="3222"/>
      <c r="F1952" s="3222" t="s">
        <v>22877</v>
      </c>
      <c r="G1952" s="3222"/>
      <c r="H1952" s="3222" t="s">
        <v>22489</v>
      </c>
      <c r="I1952" s="3222" t="s">
        <v>27430</v>
      </c>
      <c r="J1952" s="3222"/>
    </row>
    <row r="1953" spans="1:10" ht="15.75" customHeight="1" thickBot="1">
      <c r="A1953" s="3222">
        <v>1946</v>
      </c>
      <c r="B1953" s="3222" t="s">
        <v>23503</v>
      </c>
      <c r="C1953" s="3223" t="s">
        <v>22619</v>
      </c>
      <c r="D1953" s="3222" t="s">
        <v>21195</v>
      </c>
      <c r="E1953" s="3222"/>
      <c r="F1953" s="3222" t="s">
        <v>22877</v>
      </c>
      <c r="G1953" s="3222"/>
      <c r="H1953" s="3222" t="s">
        <v>22489</v>
      </c>
      <c r="I1953" s="3222" t="s">
        <v>27432</v>
      </c>
      <c r="J1953" s="3222"/>
    </row>
    <row r="1954" spans="1:10" ht="15.75" customHeight="1" thickBot="1">
      <c r="A1954" s="3222">
        <v>1947</v>
      </c>
      <c r="B1954" s="3222" t="s">
        <v>23503</v>
      </c>
      <c r="C1954" s="3223" t="s">
        <v>22619</v>
      </c>
      <c r="D1954" s="3222" t="s">
        <v>21195</v>
      </c>
      <c r="E1954" s="3222"/>
      <c r="F1954" s="3222" t="s">
        <v>22877</v>
      </c>
      <c r="G1954" s="3222"/>
      <c r="H1954" s="3222" t="s">
        <v>22489</v>
      </c>
      <c r="I1954" s="3222" t="s">
        <v>27433</v>
      </c>
      <c r="J1954" s="3222"/>
    </row>
    <row r="1955" spans="1:10" ht="15.75" customHeight="1" thickBot="1">
      <c r="A1955" s="3222">
        <v>1948</v>
      </c>
      <c r="B1955" s="3222" t="s">
        <v>27435</v>
      </c>
      <c r="C1955" s="3223" t="s">
        <v>22613</v>
      </c>
      <c r="D1955" s="3222" t="s">
        <v>21195</v>
      </c>
      <c r="E1955" s="3222"/>
      <c r="F1955" s="3222" t="s">
        <v>22877</v>
      </c>
      <c r="G1955" s="3222"/>
      <c r="H1955" s="3222" t="s">
        <v>22489</v>
      </c>
      <c r="I1955" s="3222" t="s">
        <v>27434</v>
      </c>
      <c r="J1955" s="3222"/>
    </row>
    <row r="1956" spans="1:10" ht="15.75" customHeight="1" thickBot="1">
      <c r="A1956" s="3222">
        <v>1949</v>
      </c>
      <c r="B1956" s="3222" t="s">
        <v>27437</v>
      </c>
      <c r="C1956" s="3223" t="s">
        <v>22612</v>
      </c>
      <c r="D1956" s="3222" t="s">
        <v>21195</v>
      </c>
      <c r="E1956" s="3222"/>
      <c r="F1956" s="3222" t="s">
        <v>22877</v>
      </c>
      <c r="G1956" s="3222"/>
      <c r="H1956" s="3222" t="s">
        <v>22489</v>
      </c>
      <c r="I1956" s="3222" t="s">
        <v>27436</v>
      </c>
      <c r="J1956" s="3222"/>
    </row>
    <row r="1957" spans="1:10" ht="15.75" customHeight="1" thickBot="1">
      <c r="A1957" s="3222">
        <v>1950</v>
      </c>
      <c r="B1957" s="3222" t="s">
        <v>27439</v>
      </c>
      <c r="C1957" s="3223" t="s">
        <v>22612</v>
      </c>
      <c r="D1957" s="3222" t="s">
        <v>21195</v>
      </c>
      <c r="E1957" s="3222"/>
      <c r="F1957" s="3222" t="s">
        <v>22877</v>
      </c>
      <c r="G1957" s="3222" t="s">
        <v>22848</v>
      </c>
      <c r="H1957" s="3222" t="s">
        <v>22489</v>
      </c>
      <c r="I1957" s="3222" t="s">
        <v>27438</v>
      </c>
      <c r="J1957" s="3222"/>
    </row>
    <row r="1958" spans="1:10" ht="15.75" customHeight="1" thickBot="1">
      <c r="A1958" s="3222">
        <v>1951</v>
      </c>
      <c r="B1958" s="3222" t="s">
        <v>27441</v>
      </c>
      <c r="C1958" s="3223" t="s">
        <v>22612</v>
      </c>
      <c r="D1958" s="3222" t="s">
        <v>21195</v>
      </c>
      <c r="E1958" s="3222"/>
      <c r="F1958" s="3222" t="s">
        <v>22877</v>
      </c>
      <c r="G1958" s="3222" t="s">
        <v>22848</v>
      </c>
      <c r="H1958" s="3222" t="s">
        <v>22489</v>
      </c>
      <c r="I1958" s="3222" t="s">
        <v>27440</v>
      </c>
      <c r="J1958" s="3222"/>
    </row>
    <row r="1959" spans="1:10" ht="15.75" customHeight="1" thickBot="1">
      <c r="A1959" s="3222">
        <v>1952</v>
      </c>
      <c r="B1959" s="3222" t="s">
        <v>27443</v>
      </c>
      <c r="C1959" s="3223" t="s">
        <v>22612</v>
      </c>
      <c r="D1959" s="3222" t="s">
        <v>21195</v>
      </c>
      <c r="E1959" s="3222"/>
      <c r="F1959" s="3222" t="s">
        <v>22877</v>
      </c>
      <c r="G1959" s="3222" t="s">
        <v>22848</v>
      </c>
      <c r="H1959" s="3222" t="s">
        <v>22489</v>
      </c>
      <c r="I1959" s="3222" t="s">
        <v>27442</v>
      </c>
      <c r="J1959" s="3222"/>
    </row>
    <row r="1960" spans="1:10" ht="15.75" customHeight="1" thickBot="1">
      <c r="A1960" s="3222">
        <v>1953</v>
      </c>
      <c r="B1960" s="3222" t="s">
        <v>27445</v>
      </c>
      <c r="C1960" s="3223" t="s">
        <v>22612</v>
      </c>
      <c r="D1960" s="3222" t="s">
        <v>21195</v>
      </c>
      <c r="E1960" s="3222"/>
      <c r="F1960" s="3222" t="s">
        <v>22877</v>
      </c>
      <c r="G1960" s="3222" t="s">
        <v>22848</v>
      </c>
      <c r="H1960" s="3222" t="s">
        <v>22489</v>
      </c>
      <c r="I1960" s="3222" t="s">
        <v>27444</v>
      </c>
      <c r="J1960" s="3222"/>
    </row>
    <row r="1961" spans="1:10" ht="15.75" customHeight="1" thickBot="1">
      <c r="A1961" s="3222">
        <v>1954</v>
      </c>
      <c r="B1961" s="3222" t="s">
        <v>27447</v>
      </c>
      <c r="C1961" s="3223" t="s">
        <v>22619</v>
      </c>
      <c r="D1961" s="3222" t="s">
        <v>21195</v>
      </c>
      <c r="E1961" s="3222"/>
      <c r="F1961" s="3222" t="s">
        <v>22877</v>
      </c>
      <c r="G1961" s="3222"/>
      <c r="H1961" s="3222" t="s">
        <v>22489</v>
      </c>
      <c r="I1961" s="3222" t="s">
        <v>27446</v>
      </c>
      <c r="J1961" s="3222"/>
    </row>
    <row r="1962" spans="1:10" ht="15.75" customHeight="1" thickBot="1">
      <c r="A1962" s="3222">
        <v>1955</v>
      </c>
      <c r="B1962" s="3222" t="s">
        <v>23044</v>
      </c>
      <c r="C1962" s="3223" t="s">
        <v>22631</v>
      </c>
      <c r="D1962" s="3222" t="s">
        <v>21195</v>
      </c>
      <c r="E1962" s="3222"/>
      <c r="F1962" s="3222" t="s">
        <v>22877</v>
      </c>
      <c r="G1962" s="3222" t="s">
        <v>22848</v>
      </c>
      <c r="H1962" s="3222" t="s">
        <v>22489</v>
      </c>
      <c r="I1962" s="3222" t="s">
        <v>27448</v>
      </c>
      <c r="J1962" s="3222"/>
    </row>
    <row r="1963" spans="1:10" ht="15.75" customHeight="1" thickBot="1">
      <c r="A1963" s="3222">
        <v>1956</v>
      </c>
      <c r="B1963" s="3222" t="s">
        <v>27450</v>
      </c>
      <c r="C1963" s="3223" t="s">
        <v>23000</v>
      </c>
      <c r="D1963" s="3222" t="s">
        <v>21195</v>
      </c>
      <c r="E1963" s="3222"/>
      <c r="F1963" s="3222" t="s">
        <v>22877</v>
      </c>
      <c r="G1963" s="3222" t="s">
        <v>22848</v>
      </c>
      <c r="H1963" s="3222" t="s">
        <v>22489</v>
      </c>
      <c r="I1963" s="3222" t="s">
        <v>27449</v>
      </c>
      <c r="J1963" s="3222"/>
    </row>
    <row r="1964" spans="1:10" ht="15.75" customHeight="1" thickBot="1">
      <c r="A1964" s="3222">
        <v>1957</v>
      </c>
      <c r="B1964" s="3222" t="s">
        <v>27452</v>
      </c>
      <c r="C1964" s="3223" t="s">
        <v>22619</v>
      </c>
      <c r="D1964" s="3222" t="s">
        <v>21195</v>
      </c>
      <c r="E1964" s="3222"/>
      <c r="F1964" s="3222" t="s">
        <v>22877</v>
      </c>
      <c r="G1964" s="3222" t="s">
        <v>22848</v>
      </c>
      <c r="H1964" s="3222" t="s">
        <v>22489</v>
      </c>
      <c r="I1964" s="3222" t="s">
        <v>27451</v>
      </c>
      <c r="J1964" s="3222"/>
    </row>
    <row r="1965" spans="1:10" ht="15.75" customHeight="1" thickBot="1">
      <c r="A1965" s="3222">
        <v>1958</v>
      </c>
      <c r="B1965" s="3222" t="s">
        <v>27454</v>
      </c>
      <c r="C1965" s="3223" t="s">
        <v>22619</v>
      </c>
      <c r="D1965" s="3222" t="s">
        <v>21195</v>
      </c>
      <c r="E1965" s="3222"/>
      <c r="F1965" s="3222" t="s">
        <v>22877</v>
      </c>
      <c r="G1965" s="3222" t="s">
        <v>22848</v>
      </c>
      <c r="H1965" s="3222" t="s">
        <v>22489</v>
      </c>
      <c r="I1965" s="3222" t="s">
        <v>27453</v>
      </c>
      <c r="J1965" s="3222"/>
    </row>
    <row r="1966" spans="1:10" ht="15.75" customHeight="1" thickBot="1">
      <c r="A1966" s="3222">
        <v>1959</v>
      </c>
      <c r="B1966" s="3222" t="s">
        <v>27456</v>
      </c>
      <c r="C1966" s="3223" t="s">
        <v>22619</v>
      </c>
      <c r="D1966" s="3222" t="s">
        <v>21195</v>
      </c>
      <c r="E1966" s="3222"/>
      <c r="F1966" s="3222" t="s">
        <v>22877</v>
      </c>
      <c r="G1966" s="3222" t="s">
        <v>22848</v>
      </c>
      <c r="H1966" s="3222" t="s">
        <v>22489</v>
      </c>
      <c r="I1966" s="3222" t="s">
        <v>27455</v>
      </c>
      <c r="J1966" s="3222"/>
    </row>
    <row r="1967" spans="1:10" ht="15.75" customHeight="1" thickBot="1">
      <c r="A1967" s="3222">
        <v>1960</v>
      </c>
      <c r="B1967" s="3222" t="s">
        <v>27458</v>
      </c>
      <c r="C1967" s="3223" t="s">
        <v>22619</v>
      </c>
      <c r="D1967" s="3222" t="s">
        <v>21195</v>
      </c>
      <c r="E1967" s="3222"/>
      <c r="F1967" s="3222" t="s">
        <v>22877</v>
      </c>
      <c r="G1967" s="3222" t="s">
        <v>22848</v>
      </c>
      <c r="H1967" s="3222" t="s">
        <v>22489</v>
      </c>
      <c r="I1967" s="3222" t="s">
        <v>27457</v>
      </c>
      <c r="J1967" s="3222"/>
    </row>
    <row r="1968" spans="1:10" ht="15.75" customHeight="1" thickBot="1">
      <c r="A1968" s="3222">
        <v>1961</v>
      </c>
      <c r="B1968" s="3222" t="s">
        <v>27460</v>
      </c>
      <c r="C1968" s="3223" t="s">
        <v>22619</v>
      </c>
      <c r="D1968" s="3222" t="s">
        <v>21195</v>
      </c>
      <c r="E1968" s="3222"/>
      <c r="F1968" s="3222" t="s">
        <v>22877</v>
      </c>
      <c r="G1968" s="3222" t="s">
        <v>22848</v>
      </c>
      <c r="H1968" s="3222" t="s">
        <v>22489</v>
      </c>
      <c r="I1968" s="3222" t="s">
        <v>27459</v>
      </c>
      <c r="J1968" s="3222"/>
    </row>
    <row r="1969" spans="1:10" ht="15.75" customHeight="1" thickBot="1">
      <c r="A1969" s="3222">
        <v>1962</v>
      </c>
      <c r="B1969" s="3222" t="s">
        <v>27462</v>
      </c>
      <c r="C1969" s="3223" t="s">
        <v>22619</v>
      </c>
      <c r="D1969" s="3222" t="s">
        <v>21195</v>
      </c>
      <c r="E1969" s="3222"/>
      <c r="F1969" s="3222" t="s">
        <v>22877</v>
      </c>
      <c r="G1969" s="3222" t="s">
        <v>22848</v>
      </c>
      <c r="H1969" s="3222" t="s">
        <v>22489</v>
      </c>
      <c r="I1969" s="3222" t="s">
        <v>27461</v>
      </c>
      <c r="J1969" s="3222"/>
    </row>
    <row r="1970" spans="1:10" ht="15.75" customHeight="1" thickBot="1">
      <c r="A1970" s="3222">
        <v>1963</v>
      </c>
      <c r="B1970" s="3222" t="s">
        <v>27464</v>
      </c>
      <c r="C1970" s="3223" t="s">
        <v>22612</v>
      </c>
      <c r="D1970" s="3222" t="s">
        <v>21195</v>
      </c>
      <c r="E1970" s="3222"/>
      <c r="F1970" s="3222" t="s">
        <v>22877</v>
      </c>
      <c r="G1970" s="3222" t="s">
        <v>22848</v>
      </c>
      <c r="H1970" s="3222" t="s">
        <v>22489</v>
      </c>
      <c r="I1970" s="3222" t="s">
        <v>27463</v>
      </c>
      <c r="J1970" s="3222"/>
    </row>
    <row r="1971" spans="1:10" ht="15.75" customHeight="1" thickBot="1">
      <c r="A1971" s="3222">
        <v>1964</v>
      </c>
      <c r="B1971" s="3222" t="s">
        <v>27466</v>
      </c>
      <c r="C1971" s="3223" t="s">
        <v>22612</v>
      </c>
      <c r="D1971" s="3222" t="s">
        <v>21195</v>
      </c>
      <c r="E1971" s="3222"/>
      <c r="F1971" s="3222" t="s">
        <v>22877</v>
      </c>
      <c r="G1971" s="3222" t="s">
        <v>22848</v>
      </c>
      <c r="H1971" s="3222" t="s">
        <v>22489</v>
      </c>
      <c r="I1971" s="3222" t="s">
        <v>27465</v>
      </c>
      <c r="J1971" s="3222"/>
    </row>
    <row r="1972" spans="1:10" ht="15.75" customHeight="1" thickBot="1">
      <c r="A1972" s="3222">
        <v>1965</v>
      </c>
      <c r="B1972" s="3222" t="s">
        <v>27468</v>
      </c>
      <c r="C1972" s="3223" t="s">
        <v>22612</v>
      </c>
      <c r="D1972" s="3222" t="s">
        <v>21195</v>
      </c>
      <c r="E1972" s="3222"/>
      <c r="F1972" s="3222" t="s">
        <v>22877</v>
      </c>
      <c r="G1972" s="3222" t="s">
        <v>22848</v>
      </c>
      <c r="H1972" s="3222" t="s">
        <v>22489</v>
      </c>
      <c r="I1972" s="3222" t="s">
        <v>27467</v>
      </c>
      <c r="J1972" s="3222"/>
    </row>
    <row r="1973" spans="1:10" ht="15.75" customHeight="1" thickBot="1">
      <c r="A1973" s="3222">
        <v>1966</v>
      </c>
      <c r="B1973" s="3222" t="s">
        <v>27470</v>
      </c>
      <c r="C1973" s="3223" t="s">
        <v>22612</v>
      </c>
      <c r="D1973" s="3222" t="s">
        <v>21195</v>
      </c>
      <c r="E1973" s="3222"/>
      <c r="F1973" s="3222" t="s">
        <v>22877</v>
      </c>
      <c r="G1973" s="3222" t="s">
        <v>22848</v>
      </c>
      <c r="H1973" s="3222" t="s">
        <v>22489</v>
      </c>
      <c r="I1973" s="3222" t="s">
        <v>27469</v>
      </c>
      <c r="J1973" s="3222"/>
    </row>
    <row r="1974" spans="1:10" ht="15.75" customHeight="1" thickBot="1">
      <c r="A1974" s="3222">
        <v>1967</v>
      </c>
      <c r="B1974" s="3222" t="s">
        <v>27472</v>
      </c>
      <c r="C1974" s="3223" t="s">
        <v>22631</v>
      </c>
      <c r="D1974" s="3222" t="s">
        <v>21195</v>
      </c>
      <c r="E1974" s="3222"/>
      <c r="F1974" s="3222" t="s">
        <v>22877</v>
      </c>
      <c r="G1974" s="3222" t="s">
        <v>22848</v>
      </c>
      <c r="H1974" s="3222" t="s">
        <v>22489</v>
      </c>
      <c r="I1974" s="3222" t="s">
        <v>27471</v>
      </c>
      <c r="J1974" s="3222"/>
    </row>
    <row r="1975" spans="1:10" ht="15.75" customHeight="1" thickBot="1">
      <c r="A1975" s="3222">
        <v>1968</v>
      </c>
      <c r="B1975" s="3222" t="s">
        <v>27474</v>
      </c>
      <c r="C1975" s="3223" t="s">
        <v>22631</v>
      </c>
      <c r="D1975" s="3222" t="s">
        <v>21195</v>
      </c>
      <c r="E1975" s="3222"/>
      <c r="F1975" s="3222" t="s">
        <v>22877</v>
      </c>
      <c r="G1975" s="3222" t="s">
        <v>22848</v>
      </c>
      <c r="H1975" s="3222" t="s">
        <v>22489</v>
      </c>
      <c r="I1975" s="3222" t="s">
        <v>27473</v>
      </c>
      <c r="J1975" s="3222"/>
    </row>
    <row r="1976" spans="1:10" ht="15.75" customHeight="1" thickBot="1">
      <c r="A1976" s="3222">
        <v>1969</v>
      </c>
      <c r="B1976" s="3222" t="s">
        <v>27476</v>
      </c>
      <c r="C1976" s="3223" t="s">
        <v>22631</v>
      </c>
      <c r="D1976" s="3222" t="s">
        <v>21195</v>
      </c>
      <c r="E1976" s="3222"/>
      <c r="F1976" s="3222" t="s">
        <v>22877</v>
      </c>
      <c r="G1976" s="3222"/>
      <c r="H1976" s="3222" t="s">
        <v>22489</v>
      </c>
      <c r="I1976" s="3222" t="s">
        <v>27475</v>
      </c>
      <c r="J1976" s="3222"/>
    </row>
    <row r="1977" spans="1:10" ht="15.75" customHeight="1" thickBot="1">
      <c r="A1977" s="3222">
        <v>1970</v>
      </c>
      <c r="B1977" s="3222" t="s">
        <v>27478</v>
      </c>
      <c r="C1977" s="3223" t="s">
        <v>22631</v>
      </c>
      <c r="D1977" s="3222" t="s">
        <v>21195</v>
      </c>
      <c r="E1977" s="3222"/>
      <c r="F1977" s="3222" t="s">
        <v>22877</v>
      </c>
      <c r="G1977" s="3222" t="s">
        <v>22848</v>
      </c>
      <c r="H1977" s="3222" t="s">
        <v>22489</v>
      </c>
      <c r="I1977" s="3222" t="s">
        <v>27477</v>
      </c>
      <c r="J1977" s="3222"/>
    </row>
    <row r="1978" spans="1:10" ht="15.75" customHeight="1" thickBot="1">
      <c r="A1978" s="3222">
        <v>1971</v>
      </c>
      <c r="B1978" s="3222" t="s">
        <v>27480</v>
      </c>
      <c r="C1978" s="3223" t="s">
        <v>22619</v>
      </c>
      <c r="D1978" s="3222" t="s">
        <v>21195</v>
      </c>
      <c r="E1978" s="3222"/>
      <c r="F1978" s="3222" t="s">
        <v>22877</v>
      </c>
      <c r="G1978" s="3222" t="s">
        <v>22848</v>
      </c>
      <c r="H1978" s="3222" t="s">
        <v>22489</v>
      </c>
      <c r="I1978" s="3222" t="s">
        <v>27479</v>
      </c>
      <c r="J1978" s="3222"/>
    </row>
    <row r="1979" spans="1:10" ht="15.75" customHeight="1" thickBot="1">
      <c r="A1979" s="3222">
        <v>1972</v>
      </c>
      <c r="B1979" s="3222" t="s">
        <v>27482</v>
      </c>
      <c r="C1979" s="3223" t="s">
        <v>22631</v>
      </c>
      <c r="D1979" s="3222" t="s">
        <v>21195</v>
      </c>
      <c r="E1979" s="3222"/>
      <c r="F1979" s="3222" t="s">
        <v>22877</v>
      </c>
      <c r="G1979" s="3222" t="s">
        <v>22848</v>
      </c>
      <c r="H1979" s="3222" t="s">
        <v>22489</v>
      </c>
      <c r="I1979" s="3222" t="s">
        <v>27481</v>
      </c>
      <c r="J1979" s="3222"/>
    </row>
    <row r="1980" spans="1:10" ht="15.75" customHeight="1" thickBot="1">
      <c r="A1980" s="3222">
        <v>1973</v>
      </c>
      <c r="B1980" s="3222" t="s">
        <v>27484</v>
      </c>
      <c r="C1980" s="3223" t="s">
        <v>22631</v>
      </c>
      <c r="D1980" s="3222" t="s">
        <v>21195</v>
      </c>
      <c r="E1980" s="3222"/>
      <c r="F1980" s="3222" t="s">
        <v>22877</v>
      </c>
      <c r="G1980" s="3222" t="s">
        <v>22848</v>
      </c>
      <c r="H1980" s="3222" t="s">
        <v>22489</v>
      </c>
      <c r="I1980" s="3222" t="s">
        <v>27483</v>
      </c>
      <c r="J1980" s="3222"/>
    </row>
    <row r="1981" spans="1:10" ht="15.75" customHeight="1" thickBot="1">
      <c r="A1981" s="3222">
        <v>1974</v>
      </c>
      <c r="B1981" s="3222" t="s">
        <v>27486</v>
      </c>
      <c r="C1981" s="3223" t="s">
        <v>22631</v>
      </c>
      <c r="D1981" s="3222" t="s">
        <v>21195</v>
      </c>
      <c r="E1981" s="3222"/>
      <c r="F1981" s="3222" t="s">
        <v>22877</v>
      </c>
      <c r="G1981" s="3222" t="s">
        <v>22848</v>
      </c>
      <c r="H1981" s="3222" t="s">
        <v>22489</v>
      </c>
      <c r="I1981" s="3222" t="s">
        <v>27485</v>
      </c>
      <c r="J1981" s="3222"/>
    </row>
    <row r="1982" spans="1:10" ht="15.75" customHeight="1" thickBot="1">
      <c r="A1982" s="3222">
        <v>1975</v>
      </c>
      <c r="B1982" s="3222" t="s">
        <v>23476</v>
      </c>
      <c r="C1982" s="3223" t="s">
        <v>23000</v>
      </c>
      <c r="D1982" s="3222" t="s">
        <v>21195</v>
      </c>
      <c r="E1982" s="3222"/>
      <c r="F1982" s="3222" t="s">
        <v>22877</v>
      </c>
      <c r="G1982" s="3222" t="s">
        <v>22848</v>
      </c>
      <c r="H1982" s="3222" t="s">
        <v>22489</v>
      </c>
      <c r="I1982" s="3222" t="s">
        <v>27487</v>
      </c>
      <c r="J1982" s="3222"/>
    </row>
    <row r="1983" spans="1:10" ht="15.75" customHeight="1" thickBot="1">
      <c r="A1983" s="3222">
        <v>1976</v>
      </c>
      <c r="B1983" s="3222" t="s">
        <v>27489</v>
      </c>
      <c r="C1983" s="3223" t="s">
        <v>23000</v>
      </c>
      <c r="D1983" s="3222" t="s">
        <v>21195</v>
      </c>
      <c r="E1983" s="3222"/>
      <c r="F1983" s="3222" t="s">
        <v>22877</v>
      </c>
      <c r="G1983" s="3222" t="s">
        <v>22848</v>
      </c>
      <c r="H1983" s="3222" t="s">
        <v>22489</v>
      </c>
      <c r="I1983" s="3222" t="s">
        <v>27488</v>
      </c>
      <c r="J1983" s="3222"/>
    </row>
    <row r="1984" spans="1:10" ht="15.75" customHeight="1" thickBot="1">
      <c r="A1984" s="3222">
        <v>1977</v>
      </c>
      <c r="B1984" s="3222" t="s">
        <v>27491</v>
      </c>
      <c r="C1984" s="3223" t="s">
        <v>22631</v>
      </c>
      <c r="D1984" s="3222" t="s">
        <v>21195</v>
      </c>
      <c r="E1984" s="3222"/>
      <c r="F1984" s="3222" t="s">
        <v>22877</v>
      </c>
      <c r="G1984" s="3222" t="s">
        <v>22848</v>
      </c>
      <c r="H1984" s="3222" t="s">
        <v>22489</v>
      </c>
      <c r="I1984" s="3222" t="s">
        <v>27490</v>
      </c>
      <c r="J1984" s="3222"/>
    </row>
    <row r="1985" spans="1:10" ht="15.75" customHeight="1" thickBot="1">
      <c r="A1985" s="3222">
        <v>1978</v>
      </c>
      <c r="B1985" s="3222" t="s">
        <v>23482</v>
      </c>
      <c r="C1985" s="3223" t="s">
        <v>22613</v>
      </c>
      <c r="D1985" s="3222" t="s">
        <v>21195</v>
      </c>
      <c r="E1985" s="3222"/>
      <c r="F1985" s="3222" t="s">
        <v>22877</v>
      </c>
      <c r="G1985" s="3222"/>
      <c r="H1985" s="3222" t="s">
        <v>22489</v>
      </c>
      <c r="I1985" s="3222" t="s">
        <v>27492</v>
      </c>
      <c r="J1985" s="3222"/>
    </row>
    <row r="1986" spans="1:10" ht="15.75" customHeight="1" thickBot="1">
      <c r="A1986" s="3222">
        <v>1979</v>
      </c>
      <c r="B1986" s="3222" t="s">
        <v>23541</v>
      </c>
      <c r="C1986" s="3223" t="s">
        <v>22619</v>
      </c>
      <c r="D1986" s="3222" t="s">
        <v>21195</v>
      </c>
      <c r="E1986" s="3222"/>
      <c r="F1986" s="3222" t="s">
        <v>22877</v>
      </c>
      <c r="G1986" s="3222" t="s">
        <v>22848</v>
      </c>
      <c r="H1986" s="3222" t="s">
        <v>22489</v>
      </c>
      <c r="I1986" s="3222" t="s">
        <v>27493</v>
      </c>
      <c r="J1986" s="3222"/>
    </row>
    <row r="1987" spans="1:10" ht="15.75" customHeight="1" thickBot="1">
      <c r="A1987" s="3222">
        <v>1980</v>
      </c>
      <c r="B1987" s="3222" t="s">
        <v>27495</v>
      </c>
      <c r="C1987" s="3223" t="s">
        <v>22631</v>
      </c>
      <c r="D1987" s="3222" t="s">
        <v>21195</v>
      </c>
      <c r="E1987" s="3222"/>
      <c r="F1987" s="3222" t="s">
        <v>6255</v>
      </c>
      <c r="G1987" s="3222"/>
      <c r="H1987" s="3222" t="s">
        <v>22489</v>
      </c>
      <c r="I1987" s="3222" t="s">
        <v>27494</v>
      </c>
      <c r="J1987" s="3222"/>
    </row>
    <row r="1988" spans="1:10" ht="15.75" customHeight="1" thickBot="1">
      <c r="A1988" s="3222">
        <v>1981</v>
      </c>
      <c r="B1988" s="3222" t="s">
        <v>23035</v>
      </c>
      <c r="C1988" s="3223" t="s">
        <v>22602</v>
      </c>
      <c r="D1988" s="3222" t="s">
        <v>21195</v>
      </c>
      <c r="E1988" s="3222"/>
      <c r="F1988" s="3222" t="s">
        <v>22877</v>
      </c>
      <c r="G1988" s="3222"/>
      <c r="H1988" s="3222" t="s">
        <v>22489</v>
      </c>
      <c r="I1988" s="3222" t="s">
        <v>27496</v>
      </c>
      <c r="J1988" s="3222"/>
    </row>
    <row r="1989" spans="1:10" ht="15.75" customHeight="1" thickBot="1">
      <c r="A1989" s="3222">
        <v>1982</v>
      </c>
      <c r="B1989" s="3222" t="s">
        <v>27498</v>
      </c>
      <c r="C1989" s="3223" t="s">
        <v>23000</v>
      </c>
      <c r="D1989" s="3222" t="s">
        <v>21195</v>
      </c>
      <c r="E1989" s="3222"/>
      <c r="F1989" s="3222" t="s">
        <v>22877</v>
      </c>
      <c r="G1989" s="3222" t="s">
        <v>22848</v>
      </c>
      <c r="H1989" s="3222" t="s">
        <v>22489</v>
      </c>
      <c r="I1989" s="3222" t="s">
        <v>27497</v>
      </c>
      <c r="J1989" s="3222"/>
    </row>
    <row r="1990" spans="1:10" ht="15.75" customHeight="1" thickBot="1">
      <c r="A1990" s="3222">
        <v>1983</v>
      </c>
      <c r="B1990" s="3222" t="s">
        <v>23104</v>
      </c>
      <c r="C1990" s="3223" t="s">
        <v>22631</v>
      </c>
      <c r="D1990" s="3222" t="s">
        <v>21195</v>
      </c>
      <c r="E1990" s="3222"/>
      <c r="F1990" s="3222" t="s">
        <v>22877</v>
      </c>
      <c r="G1990" s="3222"/>
      <c r="H1990" s="3222" t="s">
        <v>22489</v>
      </c>
      <c r="I1990" s="3222" t="s">
        <v>27499</v>
      </c>
      <c r="J1990" s="3222"/>
    </row>
    <row r="1991" spans="1:10" ht="15.75" customHeight="1" thickBot="1">
      <c r="A1991" s="3222">
        <v>1984</v>
      </c>
      <c r="B1991" s="3222" t="s">
        <v>23100</v>
      </c>
      <c r="C1991" s="3223" t="s">
        <v>22613</v>
      </c>
      <c r="D1991" s="3222" t="s">
        <v>21195</v>
      </c>
      <c r="E1991" s="3222"/>
      <c r="F1991" s="3222" t="s">
        <v>22877</v>
      </c>
      <c r="G1991" s="3222"/>
      <c r="H1991" s="3222" t="s">
        <v>22489</v>
      </c>
      <c r="I1991" s="3222" t="s">
        <v>27500</v>
      </c>
      <c r="J1991" s="3222"/>
    </row>
    <row r="1992" spans="1:10" ht="15.75" customHeight="1" thickBot="1">
      <c r="A1992" s="3222">
        <v>1985</v>
      </c>
      <c r="B1992" s="3222" t="s">
        <v>27502</v>
      </c>
      <c r="C1992" s="3223" t="s">
        <v>22631</v>
      </c>
      <c r="D1992" s="3222" t="s">
        <v>21195</v>
      </c>
      <c r="E1992" s="3222"/>
      <c r="F1992" s="3222" t="s">
        <v>22877</v>
      </c>
      <c r="G1992" s="3222" t="s">
        <v>22848</v>
      </c>
      <c r="H1992" s="3222" t="s">
        <v>22489</v>
      </c>
      <c r="I1992" s="3222" t="s">
        <v>27501</v>
      </c>
      <c r="J1992" s="3222"/>
    </row>
    <row r="1993" spans="1:10" ht="15.75" customHeight="1" thickBot="1">
      <c r="A1993" s="3222">
        <v>1986</v>
      </c>
      <c r="B1993" s="3222" t="s">
        <v>27145</v>
      </c>
      <c r="C1993" s="3223" t="s">
        <v>23000</v>
      </c>
      <c r="D1993" s="3222" t="s">
        <v>21195</v>
      </c>
      <c r="E1993" s="3222"/>
      <c r="F1993" s="3222" t="s">
        <v>22877</v>
      </c>
      <c r="G1993" s="3222" t="s">
        <v>22848</v>
      </c>
      <c r="H1993" s="3222" t="s">
        <v>22489</v>
      </c>
      <c r="I1993" s="3222" t="s">
        <v>27503</v>
      </c>
      <c r="J1993" s="3222"/>
    </row>
    <row r="1994" spans="1:10" ht="15.75" customHeight="1" thickBot="1">
      <c r="A1994" s="3222">
        <v>1987</v>
      </c>
      <c r="B1994" s="3222" t="s">
        <v>23521</v>
      </c>
      <c r="C1994" s="3223" t="s">
        <v>22631</v>
      </c>
      <c r="D1994" s="3222" t="s">
        <v>21195</v>
      </c>
      <c r="E1994" s="3222"/>
      <c r="F1994" s="3222" t="s">
        <v>22877</v>
      </c>
      <c r="G1994" s="3222"/>
      <c r="H1994" s="3222" t="s">
        <v>22489</v>
      </c>
      <c r="I1994" s="3222" t="s">
        <v>27504</v>
      </c>
      <c r="J1994" s="3222"/>
    </row>
    <row r="1995" spans="1:10" ht="15.75" customHeight="1" thickBot="1">
      <c r="A1995" s="3222">
        <v>1988</v>
      </c>
      <c r="B1995" s="3222" t="s">
        <v>23157</v>
      </c>
      <c r="C1995" s="3223" t="s">
        <v>22631</v>
      </c>
      <c r="D1995" s="3222" t="s">
        <v>21195</v>
      </c>
      <c r="E1995" s="3222"/>
      <c r="F1995" s="3222" t="s">
        <v>22877</v>
      </c>
      <c r="G1995" s="3222"/>
      <c r="H1995" s="3222" t="s">
        <v>22489</v>
      </c>
      <c r="I1995" s="3222" t="s">
        <v>27505</v>
      </c>
      <c r="J1995" s="3222"/>
    </row>
    <row r="1996" spans="1:10" ht="15.75" customHeight="1" thickBot="1">
      <c r="A1996" s="3222">
        <v>1989</v>
      </c>
      <c r="B1996" s="3222" t="s">
        <v>27507</v>
      </c>
      <c r="C1996" s="3223" t="s">
        <v>23000</v>
      </c>
      <c r="D1996" s="3222" t="s">
        <v>21195</v>
      </c>
      <c r="E1996" s="3222"/>
      <c r="F1996" s="3222" t="s">
        <v>22877</v>
      </c>
      <c r="G1996" s="3222" t="s">
        <v>22966</v>
      </c>
      <c r="H1996" s="3222" t="s">
        <v>22489</v>
      </c>
      <c r="I1996" s="3222" t="s">
        <v>27506</v>
      </c>
      <c r="J1996" s="3222"/>
    </row>
    <row r="1997" spans="1:10" ht="15.75" customHeight="1" thickBot="1">
      <c r="A1997" s="3222">
        <v>1990</v>
      </c>
      <c r="B1997" s="3222" t="s">
        <v>27509</v>
      </c>
      <c r="C1997" s="3223" t="s">
        <v>22613</v>
      </c>
      <c r="D1997" s="3222" t="s">
        <v>21195</v>
      </c>
      <c r="E1997" s="3222"/>
      <c r="F1997" s="3222" t="s">
        <v>22877</v>
      </c>
      <c r="G1997" s="3222" t="s">
        <v>22966</v>
      </c>
      <c r="H1997" s="3222" t="s">
        <v>22489</v>
      </c>
      <c r="I1997" s="3222" t="s">
        <v>27508</v>
      </c>
      <c r="J1997" s="3222"/>
    </row>
    <row r="1998" spans="1:10" ht="15.75" customHeight="1" thickBot="1">
      <c r="A1998" s="3222">
        <v>1991</v>
      </c>
      <c r="B1998" s="3222" t="s">
        <v>23348</v>
      </c>
      <c r="C1998" s="3223" t="s">
        <v>22619</v>
      </c>
      <c r="D1998" s="3222" t="s">
        <v>21195</v>
      </c>
      <c r="E1998" s="3222"/>
      <c r="F1998" s="3222" t="s">
        <v>6255</v>
      </c>
      <c r="G1998" s="3222"/>
      <c r="H1998" s="3222" t="s">
        <v>22489</v>
      </c>
      <c r="I1998" s="3222" t="s">
        <v>27510</v>
      </c>
      <c r="J1998" s="3222"/>
    </row>
    <row r="1999" spans="1:10" ht="15.75" customHeight="1" thickBot="1">
      <c r="A1999" s="3222">
        <v>1992</v>
      </c>
      <c r="B1999" s="3222" t="s">
        <v>27156</v>
      </c>
      <c r="C1999" s="3223" t="s">
        <v>23000</v>
      </c>
      <c r="D1999" s="3222" t="s">
        <v>21195</v>
      </c>
      <c r="E1999" s="3222"/>
      <c r="F1999" s="3222" t="s">
        <v>6255</v>
      </c>
      <c r="G1999" s="3222"/>
      <c r="H1999" s="3222" t="s">
        <v>22489</v>
      </c>
      <c r="I1999" s="3222" t="s">
        <v>27511</v>
      </c>
      <c r="J1999" s="3222"/>
    </row>
    <row r="2000" spans="1:10" ht="15.75" customHeight="1" thickBot="1">
      <c r="A2000" s="3222">
        <v>1993</v>
      </c>
      <c r="B2000" s="3222" t="s">
        <v>27513</v>
      </c>
      <c r="C2000" s="3223" t="s">
        <v>22631</v>
      </c>
      <c r="D2000" s="3222" t="s">
        <v>21195</v>
      </c>
      <c r="E2000" s="3222"/>
      <c r="F2000" s="3222" t="s">
        <v>6255</v>
      </c>
      <c r="G2000" s="3222"/>
      <c r="H2000" s="3222" t="s">
        <v>22489</v>
      </c>
      <c r="I2000" s="3222" t="s">
        <v>27512</v>
      </c>
      <c r="J2000" s="3222"/>
    </row>
    <row r="2001" spans="1:10" ht="15.75" customHeight="1" thickBot="1">
      <c r="A2001" s="3222">
        <v>1994</v>
      </c>
      <c r="B2001" s="3222" t="s">
        <v>27515</v>
      </c>
      <c r="C2001" s="3223" t="s">
        <v>22612</v>
      </c>
      <c r="D2001" s="3222" t="s">
        <v>21195</v>
      </c>
      <c r="E2001" s="3222"/>
      <c r="F2001" s="3222" t="s">
        <v>22877</v>
      </c>
      <c r="G2001" s="3222" t="s">
        <v>22848</v>
      </c>
      <c r="H2001" s="3222" t="s">
        <v>22489</v>
      </c>
      <c r="I2001" s="3222" t="s">
        <v>27514</v>
      </c>
      <c r="J2001" s="3222"/>
    </row>
    <row r="2002" spans="1:10" ht="15.75" customHeight="1" thickBot="1">
      <c r="A2002" s="3222">
        <v>1995</v>
      </c>
      <c r="B2002" s="3222" t="s">
        <v>23039</v>
      </c>
      <c r="C2002" s="3223" t="s">
        <v>22840</v>
      </c>
      <c r="D2002" s="3222" t="s">
        <v>21195</v>
      </c>
      <c r="E2002" s="3222"/>
      <c r="F2002" s="3222" t="s">
        <v>22877</v>
      </c>
      <c r="G2002" s="3222"/>
      <c r="H2002" s="3222" t="s">
        <v>22489</v>
      </c>
      <c r="I2002" s="3222" t="s">
        <v>27516</v>
      </c>
      <c r="J2002" s="3222"/>
    </row>
    <row r="2003" spans="1:10" ht="15.75" customHeight="1" thickBot="1">
      <c r="A2003" s="3222">
        <v>1996</v>
      </c>
      <c r="B2003" s="3222" t="s">
        <v>27518</v>
      </c>
      <c r="C2003" s="3223" t="s">
        <v>22631</v>
      </c>
      <c r="D2003" s="3222" t="s">
        <v>21195</v>
      </c>
      <c r="E2003" s="3222"/>
      <c r="F2003" s="3222" t="s">
        <v>6255</v>
      </c>
      <c r="G2003" s="3222"/>
      <c r="H2003" s="3222" t="s">
        <v>22489</v>
      </c>
      <c r="I2003" s="3222" t="s">
        <v>27517</v>
      </c>
      <c r="J2003" s="3222"/>
    </row>
    <row r="2004" spans="1:10" ht="15.75" customHeight="1" thickBot="1">
      <c r="A2004" s="3222">
        <v>1997</v>
      </c>
      <c r="B2004" s="3222" t="s">
        <v>23102</v>
      </c>
      <c r="C2004" s="3223" t="s">
        <v>22631</v>
      </c>
      <c r="D2004" s="3222" t="s">
        <v>21195</v>
      </c>
      <c r="E2004" s="3222"/>
      <c r="F2004" s="3222" t="s">
        <v>22877</v>
      </c>
      <c r="G2004" s="3222"/>
      <c r="H2004" s="3222" t="s">
        <v>22489</v>
      </c>
      <c r="I2004" s="3222" t="s">
        <v>27519</v>
      </c>
      <c r="J2004" s="3222"/>
    </row>
    <row r="2005" spans="1:10" ht="15.75" customHeight="1" thickBot="1">
      <c r="A2005" s="3222">
        <v>1998</v>
      </c>
      <c r="B2005" s="3222" t="s">
        <v>27521</v>
      </c>
      <c r="C2005" s="3223" t="s">
        <v>22903</v>
      </c>
      <c r="D2005" s="3222" t="s">
        <v>21195</v>
      </c>
      <c r="E2005" s="3222"/>
      <c r="F2005" s="3222" t="s">
        <v>6255</v>
      </c>
      <c r="G2005" s="3222" t="s">
        <v>22966</v>
      </c>
      <c r="H2005" s="3222" t="s">
        <v>22489</v>
      </c>
      <c r="I2005" s="3222" t="s">
        <v>27520</v>
      </c>
      <c r="J2005" s="3222"/>
    </row>
    <row r="2006" spans="1:10" ht="15.75" customHeight="1" thickBot="1">
      <c r="A2006" s="3222">
        <v>1999</v>
      </c>
      <c r="B2006" s="3222" t="s">
        <v>27523</v>
      </c>
      <c r="C2006" s="3223" t="s">
        <v>22631</v>
      </c>
      <c r="D2006" s="3222" t="s">
        <v>21195</v>
      </c>
      <c r="E2006" s="3222"/>
      <c r="F2006" s="3222" t="s">
        <v>22877</v>
      </c>
      <c r="G2006" s="3222" t="s">
        <v>22848</v>
      </c>
      <c r="H2006" s="3222" t="s">
        <v>22489</v>
      </c>
      <c r="I2006" s="3222" t="s">
        <v>27522</v>
      </c>
      <c r="J2006" s="3222"/>
    </row>
    <row r="2007" spans="1:10" ht="15.75" customHeight="1" thickBot="1">
      <c r="A2007" s="3222">
        <v>2000</v>
      </c>
      <c r="B2007" s="3222" t="s">
        <v>23493</v>
      </c>
      <c r="C2007" s="3223" t="s">
        <v>22631</v>
      </c>
      <c r="D2007" s="3222" t="s">
        <v>21195</v>
      </c>
      <c r="E2007" s="3222"/>
      <c r="F2007" s="3222" t="s">
        <v>22877</v>
      </c>
      <c r="G2007" s="3222"/>
      <c r="H2007" s="3222" t="s">
        <v>22489</v>
      </c>
      <c r="I2007" s="3222" t="s">
        <v>27524</v>
      </c>
      <c r="J2007" s="3222"/>
    </row>
    <row r="2008" spans="1:10" ht="15.75" customHeight="1" thickBot="1">
      <c r="A2008" s="3222">
        <v>2001</v>
      </c>
      <c r="B2008" s="3222" t="s">
        <v>23552</v>
      </c>
      <c r="C2008" s="3223" t="s">
        <v>22619</v>
      </c>
      <c r="D2008" s="3222" t="s">
        <v>21195</v>
      </c>
      <c r="E2008" s="3222"/>
      <c r="F2008" s="3222" t="s">
        <v>22877</v>
      </c>
      <c r="G2008" s="3222" t="s">
        <v>22848</v>
      </c>
      <c r="H2008" s="3222" t="s">
        <v>22489</v>
      </c>
      <c r="I2008" s="3222" t="s">
        <v>27525</v>
      </c>
      <c r="J2008" s="3222"/>
    </row>
    <row r="2009" spans="1:10" ht="15.75" customHeight="1" thickBot="1">
      <c r="A2009" s="3222">
        <v>2002</v>
      </c>
      <c r="B2009" s="3222" t="s">
        <v>23470</v>
      </c>
      <c r="C2009" s="3223" t="s">
        <v>22619</v>
      </c>
      <c r="D2009" s="3222" t="s">
        <v>21195</v>
      </c>
      <c r="E2009" s="3222"/>
      <c r="F2009" s="3222" t="s">
        <v>22877</v>
      </c>
      <c r="G2009" s="3222" t="s">
        <v>22848</v>
      </c>
      <c r="H2009" s="3222" t="s">
        <v>22489</v>
      </c>
      <c r="I2009" s="3222" t="s">
        <v>27526</v>
      </c>
      <c r="J2009" s="3222"/>
    </row>
    <row r="2010" spans="1:10" ht="15.75" customHeight="1" thickBot="1">
      <c r="A2010" s="3222">
        <v>2003</v>
      </c>
      <c r="B2010" s="3222" t="s">
        <v>23037</v>
      </c>
      <c r="C2010" s="3223" t="s">
        <v>22606</v>
      </c>
      <c r="D2010" s="3222" t="s">
        <v>21195</v>
      </c>
      <c r="E2010" s="3222"/>
      <c r="F2010" s="3222" t="s">
        <v>22877</v>
      </c>
      <c r="G2010" s="3222" t="s">
        <v>22848</v>
      </c>
      <c r="H2010" s="3222" t="s">
        <v>22489</v>
      </c>
      <c r="I2010" s="3222" t="s">
        <v>27527</v>
      </c>
      <c r="J2010" s="3222"/>
    </row>
    <row r="2011" spans="1:10" ht="15.75" customHeight="1" thickBot="1">
      <c r="A2011" s="3222">
        <v>2004</v>
      </c>
      <c r="B2011" s="3222" t="s">
        <v>23550</v>
      </c>
      <c r="C2011" s="3223" t="s">
        <v>22619</v>
      </c>
      <c r="D2011" s="3222" t="s">
        <v>21195</v>
      </c>
      <c r="E2011" s="3222"/>
      <c r="F2011" s="3222" t="s">
        <v>22877</v>
      </c>
      <c r="G2011" s="3222" t="s">
        <v>23041</v>
      </c>
      <c r="H2011" s="3222" t="s">
        <v>22489</v>
      </c>
      <c r="I2011" s="3222" t="s">
        <v>27528</v>
      </c>
      <c r="J2011" s="3222"/>
    </row>
    <row r="2012" spans="1:10" ht="15.75" customHeight="1" thickBot="1">
      <c r="A2012" s="3222">
        <v>2005</v>
      </c>
      <c r="B2012" s="3222" t="s">
        <v>27530</v>
      </c>
      <c r="C2012" s="3223" t="s">
        <v>22882</v>
      </c>
      <c r="D2012" s="3222" t="s">
        <v>21195</v>
      </c>
      <c r="E2012" s="3222"/>
      <c r="F2012" s="3222" t="s">
        <v>22877</v>
      </c>
      <c r="G2012" s="3222" t="s">
        <v>22848</v>
      </c>
      <c r="H2012" s="3222" t="s">
        <v>22489</v>
      </c>
      <c r="I2012" s="3222" t="s">
        <v>27529</v>
      </c>
      <c r="J2012" s="3222"/>
    </row>
    <row r="2013" spans="1:10" ht="15.75" customHeight="1" thickBot="1">
      <c r="A2013" s="3222">
        <v>2006</v>
      </c>
      <c r="B2013" s="3222" t="s">
        <v>23037</v>
      </c>
      <c r="C2013" s="3223" t="s">
        <v>22606</v>
      </c>
      <c r="D2013" s="3222" t="s">
        <v>21195</v>
      </c>
      <c r="E2013" s="3222"/>
      <c r="F2013" s="3222" t="s">
        <v>22877</v>
      </c>
      <c r="G2013" s="3222" t="s">
        <v>22848</v>
      </c>
      <c r="H2013" s="3222" t="s">
        <v>22489</v>
      </c>
      <c r="I2013" s="3222" t="s">
        <v>27531</v>
      </c>
      <c r="J2013" s="3222"/>
    </row>
    <row r="2014" spans="1:10" ht="15.75" customHeight="1" thickBot="1">
      <c r="A2014" s="3222">
        <v>2007</v>
      </c>
      <c r="B2014" s="3222" t="s">
        <v>23102</v>
      </c>
      <c r="C2014" s="3223" t="s">
        <v>22631</v>
      </c>
      <c r="D2014" s="3222" t="s">
        <v>21195</v>
      </c>
      <c r="E2014" s="3222"/>
      <c r="F2014" s="3222" t="s">
        <v>22877</v>
      </c>
      <c r="G2014" s="3222"/>
      <c r="H2014" s="3222" t="s">
        <v>22489</v>
      </c>
      <c r="I2014" s="3222" t="s">
        <v>27532</v>
      </c>
      <c r="J2014" s="3222"/>
    </row>
    <row r="2015" spans="1:10" ht="15.75" customHeight="1" thickBot="1">
      <c r="A2015" s="3222">
        <v>2008</v>
      </c>
      <c r="B2015" s="3222" t="s">
        <v>27534</v>
      </c>
      <c r="C2015" s="3223" t="s">
        <v>22613</v>
      </c>
      <c r="D2015" s="3222" t="s">
        <v>1734</v>
      </c>
      <c r="E2015" s="3222" t="s">
        <v>1723</v>
      </c>
      <c r="F2015" s="3222" t="s">
        <v>6255</v>
      </c>
      <c r="G2015" s="3222"/>
      <c r="H2015" s="3222" t="s">
        <v>22489</v>
      </c>
      <c r="I2015" s="3222" t="s">
        <v>27533</v>
      </c>
      <c r="J2015" s="3222"/>
    </row>
    <row r="2016" spans="1:10" ht="15.75" customHeight="1" thickBot="1">
      <c r="A2016" s="3222">
        <v>2009</v>
      </c>
      <c r="B2016" s="3222" t="s">
        <v>27536</v>
      </c>
      <c r="C2016" s="3223" t="s">
        <v>22840</v>
      </c>
      <c r="D2016" s="3222" t="s">
        <v>21195</v>
      </c>
      <c r="E2016" s="3222"/>
      <c r="F2016" s="3222" t="s">
        <v>22877</v>
      </c>
      <c r="G2016" s="3222" t="s">
        <v>22848</v>
      </c>
      <c r="H2016" s="3222" t="s">
        <v>22489</v>
      </c>
      <c r="I2016" s="3222" t="s">
        <v>27535</v>
      </c>
      <c r="J2016" s="3222"/>
    </row>
    <row r="2017" spans="1:10" ht="15.75" customHeight="1" thickBot="1">
      <c r="A2017" s="3222">
        <v>2010</v>
      </c>
      <c r="B2017" s="3222" t="s">
        <v>27538</v>
      </c>
      <c r="C2017" s="3223" t="s">
        <v>22619</v>
      </c>
      <c r="D2017" s="3222" t="s">
        <v>23850</v>
      </c>
      <c r="E2017" s="3222" t="s">
        <v>1723</v>
      </c>
      <c r="F2017" s="3222" t="s">
        <v>6255</v>
      </c>
      <c r="G2017" s="3222"/>
      <c r="H2017" s="3222" t="s">
        <v>22489</v>
      </c>
      <c r="I2017" s="3222" t="s">
        <v>27537</v>
      </c>
      <c r="J2017" s="3222"/>
    </row>
    <row r="2018" spans="1:10" ht="15.75" customHeight="1" thickBot="1">
      <c r="A2018" s="3222">
        <v>2011</v>
      </c>
      <c r="B2018" s="3222" t="s">
        <v>27540</v>
      </c>
      <c r="C2018" s="3223" t="s">
        <v>23000</v>
      </c>
      <c r="D2018" s="3222" t="s">
        <v>3031</v>
      </c>
      <c r="E2018" s="3222" t="s">
        <v>4660</v>
      </c>
      <c r="F2018" s="3222" t="s">
        <v>6255</v>
      </c>
      <c r="G2018" s="3222"/>
      <c r="H2018" s="3222" t="s">
        <v>22489</v>
      </c>
      <c r="I2018" s="3222" t="s">
        <v>27539</v>
      </c>
      <c r="J2018" s="3222"/>
    </row>
    <row r="2019" spans="1:10" ht="15.75" customHeight="1" thickBot="1">
      <c r="A2019" s="3222">
        <v>2012</v>
      </c>
      <c r="B2019" s="3222" t="s">
        <v>27156</v>
      </c>
      <c r="C2019" s="3223" t="s">
        <v>23000</v>
      </c>
      <c r="D2019" s="3222" t="s">
        <v>21195</v>
      </c>
      <c r="E2019" s="3222"/>
      <c r="F2019" s="3222" t="s">
        <v>6255</v>
      </c>
      <c r="G2019" s="3222"/>
      <c r="H2019" s="3222" t="s">
        <v>22489</v>
      </c>
      <c r="I2019" s="3222" t="s">
        <v>27541</v>
      </c>
      <c r="J2019" s="3222"/>
    </row>
    <row r="2020" spans="1:10" ht="15.75" customHeight="1" thickBot="1">
      <c r="A2020" s="3222">
        <v>2013</v>
      </c>
      <c r="B2020" s="3222" t="s">
        <v>27543</v>
      </c>
      <c r="C2020" s="3223" t="s">
        <v>22612</v>
      </c>
      <c r="D2020" s="3222" t="s">
        <v>21195</v>
      </c>
      <c r="E2020" s="3222"/>
      <c r="F2020" s="3222" t="s">
        <v>22877</v>
      </c>
      <c r="G2020" s="3222"/>
      <c r="H2020" s="3222" t="s">
        <v>22489</v>
      </c>
      <c r="I2020" s="3222" t="s">
        <v>27542</v>
      </c>
      <c r="J2020" s="3222"/>
    </row>
    <row r="2021" spans="1:10" ht="15.75" customHeight="1" thickBot="1">
      <c r="A2021" s="3222">
        <v>2014</v>
      </c>
      <c r="B2021" s="3222" t="s">
        <v>23418</v>
      </c>
      <c r="C2021" s="3223" t="s">
        <v>22612</v>
      </c>
      <c r="D2021" s="3222" t="s">
        <v>21195</v>
      </c>
      <c r="E2021" s="3222"/>
      <c r="F2021" s="3222" t="s">
        <v>6255</v>
      </c>
      <c r="G2021" s="3222" t="s">
        <v>23041</v>
      </c>
      <c r="H2021" s="3222" t="s">
        <v>22489</v>
      </c>
      <c r="I2021" s="3222" t="s">
        <v>27544</v>
      </c>
      <c r="J2021" s="3222"/>
    </row>
    <row r="2022" spans="1:10" ht="15.75" customHeight="1" thickBot="1">
      <c r="A2022" s="3222">
        <v>2015</v>
      </c>
      <c r="B2022" s="3222" t="s">
        <v>23713</v>
      </c>
      <c r="C2022" s="3223" t="s">
        <v>22840</v>
      </c>
      <c r="D2022" s="3222" t="s">
        <v>27117</v>
      </c>
      <c r="E2022" s="3222" t="s">
        <v>1723</v>
      </c>
      <c r="F2022" s="3222" t="s">
        <v>6255</v>
      </c>
      <c r="G2022" s="3222" t="s">
        <v>27546</v>
      </c>
      <c r="H2022" s="3222" t="s">
        <v>22489</v>
      </c>
      <c r="I2022" s="3222" t="s">
        <v>27545</v>
      </c>
      <c r="J2022" s="3222"/>
    </row>
    <row r="2023" spans="1:10" ht="15.75" customHeight="1" thickBot="1">
      <c r="A2023" s="3222">
        <v>2016</v>
      </c>
      <c r="B2023" s="3222" t="s">
        <v>27548</v>
      </c>
      <c r="C2023" s="3223" t="s">
        <v>22619</v>
      </c>
      <c r="D2023" s="3222" t="s">
        <v>27117</v>
      </c>
      <c r="E2023" s="3222" t="s">
        <v>1723</v>
      </c>
      <c r="F2023" s="3222" t="s">
        <v>6255</v>
      </c>
      <c r="G2023" s="3222" t="s">
        <v>22848</v>
      </c>
      <c r="H2023" s="3222" t="s">
        <v>22489</v>
      </c>
      <c r="I2023" s="3222" t="s">
        <v>27547</v>
      </c>
      <c r="J2023" s="3222"/>
    </row>
    <row r="2024" spans="1:10" ht="15.75" customHeight="1" thickBot="1">
      <c r="A2024" s="3222">
        <v>2017</v>
      </c>
      <c r="B2024" s="3222" t="s">
        <v>27550</v>
      </c>
      <c r="C2024" s="3223" t="s">
        <v>22613</v>
      </c>
      <c r="D2024" s="3222" t="s">
        <v>5201</v>
      </c>
      <c r="E2024" s="3222" t="s">
        <v>1723</v>
      </c>
      <c r="F2024" s="3222" t="s">
        <v>6255</v>
      </c>
      <c r="G2024" s="3222" t="s">
        <v>22848</v>
      </c>
      <c r="H2024" s="3222" t="s">
        <v>22489</v>
      </c>
      <c r="I2024" s="3222" t="s">
        <v>27549</v>
      </c>
      <c r="J2024" s="3222"/>
    </row>
    <row r="2025" spans="1:10" ht="15.75" customHeight="1" thickBot="1">
      <c r="A2025" s="3222">
        <v>2018</v>
      </c>
      <c r="B2025" s="3222" t="s">
        <v>27552</v>
      </c>
      <c r="C2025" s="3223" t="s">
        <v>22613</v>
      </c>
      <c r="D2025" s="3222" t="s">
        <v>5201</v>
      </c>
      <c r="E2025" s="3222" t="s">
        <v>1723</v>
      </c>
      <c r="F2025" s="3222" t="s">
        <v>6255</v>
      </c>
      <c r="G2025" s="3222" t="s">
        <v>22848</v>
      </c>
      <c r="H2025" s="3222" t="s">
        <v>22489</v>
      </c>
      <c r="I2025" s="3222" t="s">
        <v>27551</v>
      </c>
      <c r="J2025" s="3222"/>
    </row>
    <row r="2026" spans="1:10" ht="15.75" customHeight="1" thickBot="1">
      <c r="A2026" s="3222">
        <v>2019</v>
      </c>
      <c r="B2026" s="3222" t="s">
        <v>27554</v>
      </c>
      <c r="C2026" s="3223" t="s">
        <v>22613</v>
      </c>
      <c r="D2026" s="3222" t="s">
        <v>5201</v>
      </c>
      <c r="E2026" s="3222" t="s">
        <v>1723</v>
      </c>
      <c r="F2026" s="3222" t="s">
        <v>6255</v>
      </c>
      <c r="G2026" s="3222" t="s">
        <v>22848</v>
      </c>
      <c r="H2026" s="3222" t="s">
        <v>22489</v>
      </c>
      <c r="I2026" s="3222" t="s">
        <v>27553</v>
      </c>
      <c r="J2026" s="3222"/>
    </row>
    <row r="2027" spans="1:10" ht="15.75" customHeight="1" thickBot="1">
      <c r="A2027" s="3222">
        <v>2020</v>
      </c>
      <c r="B2027" s="3222" t="s">
        <v>27556</v>
      </c>
      <c r="C2027" s="3223" t="s">
        <v>22613</v>
      </c>
      <c r="D2027" s="3222" t="s">
        <v>5201</v>
      </c>
      <c r="E2027" s="3222" t="s">
        <v>1723</v>
      </c>
      <c r="F2027" s="3222" t="s">
        <v>6255</v>
      </c>
      <c r="G2027" s="3222" t="s">
        <v>22848</v>
      </c>
      <c r="H2027" s="3222" t="s">
        <v>22489</v>
      </c>
      <c r="I2027" s="3222" t="s">
        <v>27555</v>
      </c>
      <c r="J2027" s="3222"/>
    </row>
    <row r="2028" spans="1:10" ht="15.75" customHeight="1" thickBot="1">
      <c r="A2028" s="3222">
        <v>2021</v>
      </c>
      <c r="B2028" s="3222" t="s">
        <v>27558</v>
      </c>
      <c r="C2028" s="3223" t="s">
        <v>22602</v>
      </c>
      <c r="D2028" s="3222" t="s">
        <v>23640</v>
      </c>
      <c r="E2028" s="3222" t="s">
        <v>3336</v>
      </c>
      <c r="F2028" s="3222" t="s">
        <v>6255</v>
      </c>
      <c r="G2028" s="3222" t="s">
        <v>22848</v>
      </c>
      <c r="H2028" s="3222" t="s">
        <v>22489</v>
      </c>
      <c r="I2028" s="3222" t="s">
        <v>27557</v>
      </c>
      <c r="J2028" s="3222"/>
    </row>
    <row r="2029" spans="1:10" ht="15.75" customHeight="1" thickBot="1">
      <c r="A2029" s="3222">
        <v>2022</v>
      </c>
      <c r="B2029" s="3222" t="s">
        <v>27560</v>
      </c>
      <c r="C2029" s="3223" t="s">
        <v>22613</v>
      </c>
      <c r="D2029" s="3222" t="s">
        <v>23640</v>
      </c>
      <c r="E2029" s="3222" t="s">
        <v>3336</v>
      </c>
      <c r="F2029" s="3222" t="s">
        <v>6255</v>
      </c>
      <c r="G2029" s="3222" t="s">
        <v>22848</v>
      </c>
      <c r="H2029" s="3222" t="s">
        <v>22489</v>
      </c>
      <c r="I2029" s="3222" t="s">
        <v>27559</v>
      </c>
      <c r="J2029" s="3222"/>
    </row>
    <row r="2030" spans="1:10" ht="15.75" customHeight="1" thickBot="1">
      <c r="A2030" s="3222">
        <v>2023</v>
      </c>
      <c r="B2030" s="3222" t="s">
        <v>27562</v>
      </c>
      <c r="C2030" s="3223" t="s">
        <v>22613</v>
      </c>
      <c r="D2030" s="3222" t="s">
        <v>23640</v>
      </c>
      <c r="E2030" s="3222" t="s">
        <v>3336</v>
      </c>
      <c r="F2030" s="3222" t="s">
        <v>6255</v>
      </c>
      <c r="G2030" s="3222" t="s">
        <v>22848</v>
      </c>
      <c r="H2030" s="3222" t="s">
        <v>22489</v>
      </c>
      <c r="I2030" s="3222" t="s">
        <v>27561</v>
      </c>
      <c r="J2030" s="3222"/>
    </row>
    <row r="2031" spans="1:10" ht="15.75" customHeight="1" thickBot="1">
      <c r="A2031" s="3222">
        <v>2024</v>
      </c>
      <c r="B2031" s="3222" t="s">
        <v>27564</v>
      </c>
      <c r="C2031" s="3223" t="s">
        <v>22613</v>
      </c>
      <c r="D2031" s="3222" t="s">
        <v>23640</v>
      </c>
      <c r="E2031" s="3222" t="s">
        <v>3336</v>
      </c>
      <c r="F2031" s="3222" t="s">
        <v>6255</v>
      </c>
      <c r="G2031" s="3222" t="s">
        <v>22848</v>
      </c>
      <c r="H2031" s="3222" t="s">
        <v>22489</v>
      </c>
      <c r="I2031" s="3222" t="s">
        <v>27563</v>
      </c>
      <c r="J2031" s="3222"/>
    </row>
    <row r="2032" spans="1:10" ht="15.75" customHeight="1" thickBot="1">
      <c r="A2032" s="3222">
        <v>2025</v>
      </c>
      <c r="B2032" s="3222" t="s">
        <v>27566</v>
      </c>
      <c r="C2032" s="3223" t="s">
        <v>22613</v>
      </c>
      <c r="D2032" s="3222" t="s">
        <v>23640</v>
      </c>
      <c r="E2032" s="3222" t="s">
        <v>3336</v>
      </c>
      <c r="F2032" s="3222" t="s">
        <v>6255</v>
      </c>
      <c r="G2032" s="3222" t="s">
        <v>22848</v>
      </c>
      <c r="H2032" s="3222" t="s">
        <v>22489</v>
      </c>
      <c r="I2032" s="3222" t="s">
        <v>27565</v>
      </c>
      <c r="J2032" s="3222"/>
    </row>
    <row r="2033" spans="1:10" ht="15.75" customHeight="1" thickBot="1">
      <c r="A2033" s="3222">
        <v>2026</v>
      </c>
      <c r="B2033" s="3222" t="s">
        <v>27568</v>
      </c>
      <c r="C2033" s="3223" t="s">
        <v>22613</v>
      </c>
      <c r="D2033" s="3222" t="s">
        <v>23640</v>
      </c>
      <c r="E2033" s="3222" t="s">
        <v>3336</v>
      </c>
      <c r="F2033" s="3222" t="s">
        <v>6255</v>
      </c>
      <c r="G2033" s="3222" t="s">
        <v>22848</v>
      </c>
      <c r="H2033" s="3222" t="s">
        <v>22489</v>
      </c>
      <c r="I2033" s="3222" t="s">
        <v>27567</v>
      </c>
      <c r="J2033" s="3222"/>
    </row>
    <row r="2034" spans="1:10" ht="15.75" customHeight="1" thickBot="1">
      <c r="A2034" s="3222">
        <v>2027</v>
      </c>
      <c r="B2034" s="3222" t="s">
        <v>27570</v>
      </c>
      <c r="C2034" s="3223" t="s">
        <v>22613</v>
      </c>
      <c r="D2034" s="3222" t="s">
        <v>23640</v>
      </c>
      <c r="E2034" s="3222" t="s">
        <v>3336</v>
      </c>
      <c r="F2034" s="3222" t="s">
        <v>6255</v>
      </c>
      <c r="G2034" s="3222" t="s">
        <v>22848</v>
      </c>
      <c r="H2034" s="3222" t="s">
        <v>22489</v>
      </c>
      <c r="I2034" s="3222" t="s">
        <v>27569</v>
      </c>
      <c r="J2034" s="3222"/>
    </row>
    <row r="2035" spans="1:10" ht="15.75" customHeight="1" thickBot="1">
      <c r="A2035" s="3222">
        <v>2028</v>
      </c>
      <c r="B2035" s="3222" t="s">
        <v>27572</v>
      </c>
      <c r="C2035" s="3223" t="s">
        <v>22613</v>
      </c>
      <c r="D2035" s="3222" t="s">
        <v>5201</v>
      </c>
      <c r="E2035" s="3222" t="s">
        <v>1723</v>
      </c>
      <c r="F2035" s="3222" t="s">
        <v>6255</v>
      </c>
      <c r="G2035" s="3222" t="s">
        <v>22848</v>
      </c>
      <c r="H2035" s="3222" t="s">
        <v>22489</v>
      </c>
      <c r="I2035" s="3222" t="s">
        <v>27571</v>
      </c>
      <c r="J2035" s="3222"/>
    </row>
    <row r="2036" spans="1:10" ht="15.75" customHeight="1" thickBot="1">
      <c r="A2036" s="3222">
        <v>2029</v>
      </c>
      <c r="B2036" s="3222" t="s">
        <v>27574</v>
      </c>
      <c r="C2036" s="3223" t="s">
        <v>22613</v>
      </c>
      <c r="D2036" s="3222" t="s">
        <v>5201</v>
      </c>
      <c r="E2036" s="3222" t="s">
        <v>1723</v>
      </c>
      <c r="F2036" s="3222" t="s">
        <v>22877</v>
      </c>
      <c r="G2036" s="3222" t="s">
        <v>22848</v>
      </c>
      <c r="H2036" s="3222" t="s">
        <v>22489</v>
      </c>
      <c r="I2036" s="3222" t="s">
        <v>27573</v>
      </c>
      <c r="J2036" s="3222"/>
    </row>
    <row r="2037" spans="1:10" ht="15.75" customHeight="1" thickBot="1">
      <c r="A2037" s="3222">
        <v>2030</v>
      </c>
      <c r="B2037" s="3222" t="s">
        <v>27576</v>
      </c>
      <c r="C2037" s="3223" t="s">
        <v>22613</v>
      </c>
      <c r="D2037" s="3222" t="s">
        <v>5201</v>
      </c>
      <c r="E2037" s="3222" t="s">
        <v>1723</v>
      </c>
      <c r="F2037" s="3222" t="s">
        <v>22877</v>
      </c>
      <c r="G2037" s="3222" t="s">
        <v>22848</v>
      </c>
      <c r="H2037" s="3222" t="s">
        <v>22489</v>
      </c>
      <c r="I2037" s="3222" t="s">
        <v>27575</v>
      </c>
      <c r="J2037" s="3222"/>
    </row>
    <row r="2038" spans="1:10" ht="15.75" customHeight="1" thickBot="1">
      <c r="A2038" s="3222">
        <v>2031</v>
      </c>
      <c r="B2038" s="3222" t="s">
        <v>27578</v>
      </c>
      <c r="C2038" s="3223" t="s">
        <v>22613</v>
      </c>
      <c r="D2038" s="3222" t="s">
        <v>5201</v>
      </c>
      <c r="E2038" s="3222" t="s">
        <v>1723</v>
      </c>
      <c r="F2038" s="3222" t="s">
        <v>6255</v>
      </c>
      <c r="G2038" s="3222" t="s">
        <v>22848</v>
      </c>
      <c r="H2038" s="3222" t="s">
        <v>22489</v>
      </c>
      <c r="I2038" s="3222" t="s">
        <v>27577</v>
      </c>
      <c r="J2038" s="3222"/>
    </row>
    <row r="2039" spans="1:10" ht="15.75" customHeight="1" thickBot="1">
      <c r="A2039" s="3222">
        <v>2032</v>
      </c>
      <c r="B2039" s="3222" t="s">
        <v>27576</v>
      </c>
      <c r="C2039" s="3223" t="s">
        <v>22613</v>
      </c>
      <c r="D2039" s="3222" t="s">
        <v>5201</v>
      </c>
      <c r="E2039" s="3222" t="s">
        <v>1723</v>
      </c>
      <c r="F2039" s="3222" t="s">
        <v>22877</v>
      </c>
      <c r="G2039" s="3222" t="s">
        <v>22848</v>
      </c>
      <c r="H2039" s="3222" t="s">
        <v>22489</v>
      </c>
      <c r="I2039" s="3222" t="s">
        <v>27579</v>
      </c>
      <c r="J2039" s="3222"/>
    </row>
    <row r="2040" spans="1:10" ht="15.75" customHeight="1" thickBot="1">
      <c r="A2040" s="3222">
        <v>2033</v>
      </c>
      <c r="B2040" s="3222" t="s">
        <v>27581</v>
      </c>
      <c r="C2040" s="3223" t="s">
        <v>22613</v>
      </c>
      <c r="D2040" s="3222" t="s">
        <v>5201</v>
      </c>
      <c r="E2040" s="3222" t="s">
        <v>1723</v>
      </c>
      <c r="F2040" s="3222" t="s">
        <v>6255</v>
      </c>
      <c r="G2040" s="3222" t="s">
        <v>22848</v>
      </c>
      <c r="H2040" s="3222" t="s">
        <v>22489</v>
      </c>
      <c r="I2040" s="3222" t="s">
        <v>27580</v>
      </c>
      <c r="J2040" s="3222"/>
    </row>
    <row r="2041" spans="1:10" ht="15.75" customHeight="1" thickBot="1">
      <c r="A2041" s="3222">
        <v>2034</v>
      </c>
      <c r="B2041" s="3222" t="s">
        <v>27583</v>
      </c>
      <c r="C2041" s="3223" t="s">
        <v>22613</v>
      </c>
      <c r="D2041" s="3222" t="s">
        <v>5201</v>
      </c>
      <c r="E2041" s="3222" t="s">
        <v>1723</v>
      </c>
      <c r="F2041" s="3222" t="s">
        <v>6255</v>
      </c>
      <c r="G2041" s="3222" t="s">
        <v>22848</v>
      </c>
      <c r="H2041" s="3222" t="s">
        <v>22489</v>
      </c>
      <c r="I2041" s="3222" t="s">
        <v>27582</v>
      </c>
      <c r="J2041" s="3222"/>
    </row>
    <row r="2042" spans="1:10" ht="15.75" customHeight="1" thickBot="1">
      <c r="A2042" s="3222">
        <v>2035</v>
      </c>
      <c r="B2042" s="3222" t="s">
        <v>27585</v>
      </c>
      <c r="C2042" s="3223" t="s">
        <v>22613</v>
      </c>
      <c r="D2042" s="3222" t="s">
        <v>23640</v>
      </c>
      <c r="E2042" s="3222" t="s">
        <v>3336</v>
      </c>
      <c r="F2042" s="3222" t="s">
        <v>6255</v>
      </c>
      <c r="G2042" s="3222" t="s">
        <v>22848</v>
      </c>
      <c r="H2042" s="3222" t="s">
        <v>22489</v>
      </c>
      <c r="I2042" s="3222" t="s">
        <v>27584</v>
      </c>
      <c r="J2042" s="3222"/>
    </row>
    <row r="2043" spans="1:10" ht="15.75" customHeight="1" thickBot="1">
      <c r="A2043" s="3222">
        <v>2036</v>
      </c>
      <c r="B2043" s="3222" t="s">
        <v>27587</v>
      </c>
      <c r="C2043" s="3223" t="s">
        <v>22613</v>
      </c>
      <c r="D2043" s="3222" t="s">
        <v>23640</v>
      </c>
      <c r="E2043" s="3222" t="s">
        <v>3336</v>
      </c>
      <c r="F2043" s="3222" t="s">
        <v>6255</v>
      </c>
      <c r="G2043" s="3222" t="s">
        <v>22848</v>
      </c>
      <c r="H2043" s="3222" t="s">
        <v>22489</v>
      </c>
      <c r="I2043" s="3222" t="s">
        <v>27586</v>
      </c>
      <c r="J2043" s="3222"/>
    </row>
    <row r="2044" spans="1:10" ht="15.75" customHeight="1" thickBot="1">
      <c r="A2044" s="3222">
        <v>2037</v>
      </c>
      <c r="B2044" s="3222" t="s">
        <v>27589</v>
      </c>
      <c r="C2044" s="3223" t="s">
        <v>22619</v>
      </c>
      <c r="D2044" s="3222" t="s">
        <v>24162</v>
      </c>
      <c r="E2044" s="3222" t="s">
        <v>24032</v>
      </c>
      <c r="F2044" s="3222" t="s">
        <v>6255</v>
      </c>
      <c r="G2044" s="3222" t="s">
        <v>22848</v>
      </c>
      <c r="H2044" s="3222" t="s">
        <v>22489</v>
      </c>
      <c r="I2044" s="3222" t="s">
        <v>27588</v>
      </c>
      <c r="J2044" s="3222"/>
    </row>
    <row r="2045" spans="1:10" ht="15.75" customHeight="1" thickBot="1">
      <c r="A2045" s="3222">
        <v>2038</v>
      </c>
      <c r="B2045" s="3222" t="s">
        <v>27591</v>
      </c>
      <c r="C2045" s="3223" t="s">
        <v>22619</v>
      </c>
      <c r="D2045" s="3222" t="s">
        <v>24162</v>
      </c>
      <c r="E2045" s="3222" t="s">
        <v>24032</v>
      </c>
      <c r="F2045" s="3222" t="s">
        <v>6255</v>
      </c>
      <c r="G2045" s="3222" t="s">
        <v>22848</v>
      </c>
      <c r="H2045" s="3222" t="s">
        <v>22489</v>
      </c>
      <c r="I2045" s="3222" t="s">
        <v>27590</v>
      </c>
      <c r="J2045" s="3222"/>
    </row>
    <row r="2046" spans="1:10" ht="15.75" customHeight="1" thickBot="1">
      <c r="A2046" s="3222">
        <v>2039</v>
      </c>
      <c r="B2046" s="3222" t="s">
        <v>23017</v>
      </c>
      <c r="C2046" s="3223" t="s">
        <v>22613</v>
      </c>
      <c r="D2046" s="3222" t="s">
        <v>21195</v>
      </c>
      <c r="E2046" s="3222"/>
      <c r="F2046" s="3222" t="s">
        <v>6255</v>
      </c>
      <c r="G2046" s="3222"/>
      <c r="H2046" s="3222" t="s">
        <v>22489</v>
      </c>
      <c r="I2046" s="3222" t="s">
        <v>27592</v>
      </c>
      <c r="J2046" s="3222"/>
    </row>
    <row r="2047" spans="1:10" ht="15.75" customHeight="1" thickBot="1">
      <c r="A2047" s="3222">
        <v>2040</v>
      </c>
      <c r="B2047" s="3222" t="s">
        <v>27594</v>
      </c>
      <c r="C2047" s="3223" t="s">
        <v>23000</v>
      </c>
      <c r="D2047" s="3222" t="s">
        <v>23951</v>
      </c>
      <c r="E2047" s="3222" t="s">
        <v>1723</v>
      </c>
      <c r="F2047" s="3222" t="s">
        <v>6255</v>
      </c>
      <c r="G2047" s="3222"/>
      <c r="H2047" s="3222" t="s">
        <v>22489</v>
      </c>
      <c r="I2047" s="3222" t="s">
        <v>27593</v>
      </c>
      <c r="J2047" s="3222"/>
    </row>
    <row r="2048" spans="1:10" ht="15.75" customHeight="1" thickBot="1">
      <c r="A2048" s="3222">
        <v>2041</v>
      </c>
      <c r="B2048" s="3222" t="s">
        <v>27596</v>
      </c>
      <c r="C2048" s="3223" t="s">
        <v>23317</v>
      </c>
      <c r="D2048" s="3222" t="s">
        <v>23877</v>
      </c>
      <c r="E2048" s="3222" t="s">
        <v>1723</v>
      </c>
      <c r="F2048" s="3222" t="s">
        <v>6255</v>
      </c>
      <c r="G2048" s="3222"/>
      <c r="H2048" s="3222" t="s">
        <v>22489</v>
      </c>
      <c r="I2048" s="3222" t="s">
        <v>27595</v>
      </c>
      <c r="J2048" s="3222"/>
    </row>
    <row r="2049" spans="1:10" ht="15.75" customHeight="1" thickBot="1">
      <c r="A2049" s="3222">
        <v>2042</v>
      </c>
      <c r="B2049" s="3222" t="s">
        <v>27598</v>
      </c>
      <c r="C2049" s="3223" t="s">
        <v>22612</v>
      </c>
      <c r="D2049" s="3222" t="s">
        <v>22852</v>
      </c>
      <c r="E2049" s="3222" t="s">
        <v>4660</v>
      </c>
      <c r="F2049" s="3222" t="s">
        <v>6255</v>
      </c>
      <c r="G2049" s="3222" t="s">
        <v>22966</v>
      </c>
      <c r="H2049" s="3222" t="s">
        <v>22489</v>
      </c>
      <c r="I2049" s="3222" t="s">
        <v>27597</v>
      </c>
      <c r="J2049" s="3222"/>
    </row>
    <row r="2050" spans="1:10" ht="15.75" customHeight="1" thickBot="1">
      <c r="A2050" s="3222">
        <v>2043</v>
      </c>
      <c r="B2050" s="3222" t="s">
        <v>23617</v>
      </c>
      <c r="C2050" s="3223" t="s">
        <v>22619</v>
      </c>
      <c r="D2050" s="3222" t="s">
        <v>23574</v>
      </c>
      <c r="E2050" s="3222" t="s">
        <v>3336</v>
      </c>
      <c r="F2050" s="3222" t="s">
        <v>6255</v>
      </c>
      <c r="G2050" s="3222" t="s">
        <v>23052</v>
      </c>
      <c r="H2050" s="3222" t="s">
        <v>22489</v>
      </c>
      <c r="I2050" s="3222" t="s">
        <v>27599</v>
      </c>
      <c r="J2050" s="3222"/>
    </row>
    <row r="2051" spans="1:10" ht="15.75" customHeight="1" thickBot="1">
      <c r="A2051" s="3222">
        <v>2044</v>
      </c>
      <c r="B2051" s="3222" t="s">
        <v>23561</v>
      </c>
      <c r="C2051" s="3223" t="s">
        <v>23000</v>
      </c>
      <c r="D2051" s="3222" t="s">
        <v>21195</v>
      </c>
      <c r="E2051" s="3222"/>
      <c r="F2051" s="3222" t="s">
        <v>22877</v>
      </c>
      <c r="G2051" s="3222" t="s">
        <v>22848</v>
      </c>
      <c r="H2051" s="3222" t="s">
        <v>22489</v>
      </c>
      <c r="I2051" s="3222" t="s">
        <v>27600</v>
      </c>
      <c r="J2051" s="3222"/>
    </row>
    <row r="2052" spans="1:10" ht="15.75" customHeight="1" thickBot="1">
      <c r="A2052" s="3222">
        <v>2045</v>
      </c>
      <c r="B2052" s="3222" t="s">
        <v>27602</v>
      </c>
      <c r="C2052" s="3223" t="s">
        <v>22619</v>
      </c>
      <c r="D2052" s="3222" t="s">
        <v>21195</v>
      </c>
      <c r="E2052" s="3222"/>
      <c r="F2052" s="3222" t="s">
        <v>22877</v>
      </c>
      <c r="G2052" s="3222"/>
      <c r="H2052" s="3222" t="s">
        <v>22489</v>
      </c>
      <c r="I2052" s="3222" t="s">
        <v>27601</v>
      </c>
      <c r="J2052" s="3222"/>
    </row>
    <row r="2053" spans="1:10" ht="15.75" customHeight="1" thickBot="1">
      <c r="A2053" s="3222">
        <v>2046</v>
      </c>
      <c r="B2053" s="3222" t="s">
        <v>23119</v>
      </c>
      <c r="C2053" s="3223" t="s">
        <v>22619</v>
      </c>
      <c r="D2053" s="3222" t="s">
        <v>21195</v>
      </c>
      <c r="E2053" s="3222"/>
      <c r="F2053" s="3222" t="s">
        <v>22877</v>
      </c>
      <c r="G2053" s="3222"/>
      <c r="H2053" s="3222" t="s">
        <v>22489</v>
      </c>
      <c r="I2053" s="3222" t="s">
        <v>27603</v>
      </c>
      <c r="J2053" s="3222"/>
    </row>
    <row r="2054" spans="1:10" ht="15.75" customHeight="1" thickBot="1">
      <c r="A2054" s="3222">
        <v>2047</v>
      </c>
      <c r="B2054" s="3222" t="s">
        <v>27605</v>
      </c>
      <c r="C2054" s="3223" t="s">
        <v>22619</v>
      </c>
      <c r="D2054" s="3222" t="s">
        <v>22852</v>
      </c>
      <c r="E2054" s="3222" t="s">
        <v>4660</v>
      </c>
      <c r="F2054" s="3222" t="s">
        <v>22877</v>
      </c>
      <c r="G2054" s="3222"/>
      <c r="H2054" s="3222" t="s">
        <v>22489</v>
      </c>
      <c r="I2054" s="3222" t="s">
        <v>27604</v>
      </c>
      <c r="J2054" s="3222"/>
    </row>
    <row r="2055" spans="1:10" ht="15.75" customHeight="1" thickBot="1">
      <c r="A2055" s="3222">
        <v>2048</v>
      </c>
      <c r="B2055" s="3222" t="s">
        <v>27607</v>
      </c>
      <c r="C2055" s="3223" t="s">
        <v>22612</v>
      </c>
      <c r="D2055" s="3222" t="s">
        <v>21195</v>
      </c>
      <c r="E2055" s="3222"/>
      <c r="F2055" s="3222" t="s">
        <v>22877</v>
      </c>
      <c r="G2055" s="3222"/>
      <c r="H2055" s="3222" t="s">
        <v>22489</v>
      </c>
      <c r="I2055" s="3222" t="s">
        <v>27606</v>
      </c>
      <c r="J2055" s="3222"/>
    </row>
    <row r="2056" spans="1:10" ht="15.75" customHeight="1" thickBot="1">
      <c r="A2056" s="3222">
        <v>2049</v>
      </c>
      <c r="B2056" s="3222" t="s">
        <v>27609</v>
      </c>
      <c r="C2056" s="3223" t="s">
        <v>22602</v>
      </c>
      <c r="D2056" s="3222" t="s">
        <v>21195</v>
      </c>
      <c r="E2056" s="3222"/>
      <c r="F2056" s="3222" t="s">
        <v>22877</v>
      </c>
      <c r="G2056" s="3222" t="s">
        <v>22848</v>
      </c>
      <c r="H2056" s="3222" t="s">
        <v>22489</v>
      </c>
      <c r="I2056" s="3222" t="s">
        <v>27608</v>
      </c>
      <c r="J2056" s="3222"/>
    </row>
    <row r="2057" spans="1:10" ht="15.75" customHeight="1" thickBot="1">
      <c r="A2057" s="3222">
        <v>2050</v>
      </c>
      <c r="B2057" s="3222" t="s">
        <v>27611</v>
      </c>
      <c r="C2057" s="3223" t="s">
        <v>22874</v>
      </c>
      <c r="D2057" s="3222" t="s">
        <v>23877</v>
      </c>
      <c r="E2057" s="3222" t="s">
        <v>1723</v>
      </c>
      <c r="F2057" s="3222" t="s">
        <v>6255</v>
      </c>
      <c r="G2057" s="3222"/>
      <c r="H2057" s="3222" t="s">
        <v>22489</v>
      </c>
      <c r="I2057" s="3222" t="s">
        <v>27610</v>
      </c>
      <c r="J2057" s="3222"/>
    </row>
    <row r="2058" spans="1:10" ht="15.75" customHeight="1" thickBot="1">
      <c r="A2058" s="3222">
        <v>2051</v>
      </c>
      <c r="B2058" s="3222" t="s">
        <v>27613</v>
      </c>
      <c r="C2058" s="3223" t="s">
        <v>22631</v>
      </c>
      <c r="D2058" s="3222" t="s">
        <v>23877</v>
      </c>
      <c r="E2058" s="3222" t="s">
        <v>1723</v>
      </c>
      <c r="F2058" s="3222" t="s">
        <v>6255</v>
      </c>
      <c r="G2058" s="3222"/>
      <c r="H2058" s="3222" t="s">
        <v>22489</v>
      </c>
      <c r="I2058" s="3222" t="s">
        <v>27612</v>
      </c>
      <c r="J2058" s="3222"/>
    </row>
    <row r="2059" spans="1:10" ht="15.75" customHeight="1" thickBot="1">
      <c r="A2059" s="3222">
        <v>2052</v>
      </c>
      <c r="B2059" s="3222" t="s">
        <v>27615</v>
      </c>
      <c r="C2059" s="3223" t="s">
        <v>22840</v>
      </c>
      <c r="D2059" s="3222" t="s">
        <v>23877</v>
      </c>
      <c r="E2059" s="3222" t="s">
        <v>1723</v>
      </c>
      <c r="F2059" s="3222" t="s">
        <v>6255</v>
      </c>
      <c r="G2059" s="3222"/>
      <c r="H2059" s="3222" t="s">
        <v>22489</v>
      </c>
      <c r="I2059" s="3222" t="s">
        <v>27614</v>
      </c>
      <c r="J2059" s="3222"/>
    </row>
    <row r="2060" spans="1:10" ht="15.75" customHeight="1" thickBot="1">
      <c r="A2060" s="3222">
        <v>2053</v>
      </c>
      <c r="B2060" s="3222" t="s">
        <v>27617</v>
      </c>
      <c r="C2060" s="3223" t="s">
        <v>22631</v>
      </c>
      <c r="D2060" s="3222" t="s">
        <v>21195</v>
      </c>
      <c r="E2060" s="3222"/>
      <c r="F2060" s="3222" t="s">
        <v>22877</v>
      </c>
      <c r="G2060" s="3222"/>
      <c r="H2060" s="3222" t="s">
        <v>22489</v>
      </c>
      <c r="I2060" s="3222" t="s">
        <v>27616</v>
      </c>
      <c r="J2060" s="3222"/>
    </row>
    <row r="2061" spans="1:10" ht="15.75" customHeight="1" thickBot="1">
      <c r="A2061" s="3222">
        <v>2054</v>
      </c>
      <c r="B2061" s="3222" t="s">
        <v>27619</v>
      </c>
      <c r="C2061" s="3223" t="s">
        <v>22612</v>
      </c>
      <c r="D2061" s="3222" t="s">
        <v>23775</v>
      </c>
      <c r="E2061" s="3222" t="s">
        <v>3337</v>
      </c>
      <c r="F2061" s="3222" t="s">
        <v>6255</v>
      </c>
      <c r="G2061" s="3222"/>
      <c r="H2061" s="3222" t="s">
        <v>22489</v>
      </c>
      <c r="I2061" s="3222" t="s">
        <v>27618</v>
      </c>
      <c r="J2061" s="3222"/>
    </row>
    <row r="2062" spans="1:10" ht="15.75" customHeight="1" thickBot="1">
      <c r="A2062" s="3222">
        <v>2055</v>
      </c>
      <c r="B2062" s="3222" t="s">
        <v>27621</v>
      </c>
      <c r="C2062" s="3223" t="s">
        <v>22631</v>
      </c>
      <c r="D2062" s="3222" t="s">
        <v>21195</v>
      </c>
      <c r="E2062" s="3222"/>
      <c r="F2062" s="3222" t="s">
        <v>22877</v>
      </c>
      <c r="G2062" s="3222" t="s">
        <v>22966</v>
      </c>
      <c r="H2062" s="3222" t="s">
        <v>22489</v>
      </c>
      <c r="I2062" s="3222" t="s">
        <v>27620</v>
      </c>
      <c r="J2062" s="3222"/>
    </row>
    <row r="2063" spans="1:10" ht="15.75" customHeight="1" thickBot="1">
      <c r="A2063" s="3222">
        <v>2056</v>
      </c>
      <c r="B2063" s="3222" t="s">
        <v>27109</v>
      </c>
      <c r="C2063" s="3223" t="s">
        <v>22613</v>
      </c>
      <c r="D2063" s="3222" t="s">
        <v>23877</v>
      </c>
      <c r="E2063" s="3222" t="s">
        <v>1723</v>
      </c>
      <c r="F2063" s="3222" t="s">
        <v>6255</v>
      </c>
      <c r="G2063" s="3222"/>
      <c r="H2063" s="3222" t="s">
        <v>22489</v>
      </c>
      <c r="I2063" s="3222" t="s">
        <v>27622</v>
      </c>
      <c r="J2063" s="3222"/>
    </row>
    <row r="2064" spans="1:10" ht="15.75" customHeight="1" thickBot="1">
      <c r="A2064" s="3222">
        <v>2057</v>
      </c>
      <c r="B2064" s="3222" t="s">
        <v>27624</v>
      </c>
      <c r="C2064" s="3223" t="s">
        <v>23000</v>
      </c>
      <c r="D2064" s="3222" t="s">
        <v>21195</v>
      </c>
      <c r="E2064" s="3222"/>
      <c r="F2064" s="3222" t="s">
        <v>22877</v>
      </c>
      <c r="G2064" s="3222" t="s">
        <v>22848</v>
      </c>
      <c r="H2064" s="3222" t="s">
        <v>22489</v>
      </c>
      <c r="I2064" s="3222" t="s">
        <v>27623</v>
      </c>
      <c r="J2064" s="3222"/>
    </row>
    <row r="2065" spans="1:10" ht="15.75" customHeight="1" thickBot="1">
      <c r="A2065" s="3222">
        <v>2058</v>
      </c>
      <c r="B2065" s="3222" t="s">
        <v>27626</v>
      </c>
      <c r="C2065" s="3223" t="s">
        <v>22612</v>
      </c>
      <c r="D2065" s="3222" t="s">
        <v>21195</v>
      </c>
      <c r="E2065" s="3222"/>
      <c r="F2065" s="3222" t="s">
        <v>22877</v>
      </c>
      <c r="G2065" s="3222" t="s">
        <v>23041</v>
      </c>
      <c r="H2065" s="3222" t="s">
        <v>22489</v>
      </c>
      <c r="I2065" s="3222" t="s">
        <v>27625</v>
      </c>
      <c r="J2065" s="3222"/>
    </row>
    <row r="2066" spans="1:10" ht="15.75" customHeight="1" thickBot="1">
      <c r="A2066" s="3222">
        <v>2059</v>
      </c>
      <c r="B2066" s="3222" t="s">
        <v>27628</v>
      </c>
      <c r="C2066" s="3223" t="s">
        <v>22602</v>
      </c>
      <c r="D2066" s="3222" t="s">
        <v>21195</v>
      </c>
      <c r="E2066" s="3222"/>
      <c r="F2066" s="3222" t="s">
        <v>22877</v>
      </c>
      <c r="G2066" s="3222" t="s">
        <v>22848</v>
      </c>
      <c r="H2066" s="3222" t="s">
        <v>22489</v>
      </c>
      <c r="I2066" s="3222" t="s">
        <v>27627</v>
      </c>
      <c r="J2066" s="3222"/>
    </row>
    <row r="2067" spans="1:10" ht="15.75" customHeight="1" thickBot="1">
      <c r="A2067" s="3222">
        <v>2060</v>
      </c>
      <c r="B2067" s="3222" t="s">
        <v>23535</v>
      </c>
      <c r="C2067" s="3223" t="s">
        <v>22602</v>
      </c>
      <c r="D2067" s="3222" t="s">
        <v>21195</v>
      </c>
      <c r="E2067" s="3222"/>
      <c r="F2067" s="3222" t="s">
        <v>22877</v>
      </c>
      <c r="G2067" s="3222" t="s">
        <v>22848</v>
      </c>
      <c r="H2067" s="3222" t="s">
        <v>22489</v>
      </c>
      <c r="I2067" s="3222" t="s">
        <v>27629</v>
      </c>
      <c r="J2067" s="3222"/>
    </row>
    <row r="2068" spans="1:10" ht="15.75" customHeight="1" thickBot="1">
      <c r="A2068" s="3222">
        <v>2061</v>
      </c>
      <c r="B2068" s="3222" t="s">
        <v>27631</v>
      </c>
      <c r="C2068" s="3223" t="s">
        <v>22613</v>
      </c>
      <c r="D2068" s="3222" t="s">
        <v>23640</v>
      </c>
      <c r="E2068" s="3222" t="s">
        <v>3336</v>
      </c>
      <c r="F2068" s="3222" t="s">
        <v>6255</v>
      </c>
      <c r="G2068" s="3222" t="s">
        <v>22848</v>
      </c>
      <c r="H2068" s="3222" t="s">
        <v>22489</v>
      </c>
      <c r="I2068" s="3222" t="s">
        <v>27630</v>
      </c>
      <c r="J2068" s="3222"/>
    </row>
    <row r="2069" spans="1:10" ht="15.75" customHeight="1" thickBot="1">
      <c r="A2069" s="3222">
        <v>2062</v>
      </c>
      <c r="B2069" s="3222" t="s">
        <v>27633</v>
      </c>
      <c r="C2069" s="3223" t="s">
        <v>22619</v>
      </c>
      <c r="D2069" s="3222" t="s">
        <v>3029</v>
      </c>
      <c r="E2069" s="3222" t="s">
        <v>1723</v>
      </c>
      <c r="F2069" s="3222" t="s">
        <v>6255</v>
      </c>
      <c r="G2069" s="3222"/>
      <c r="H2069" s="3222" t="s">
        <v>22489</v>
      </c>
      <c r="I2069" s="3222" t="s">
        <v>27632</v>
      </c>
      <c r="J2069" s="3222"/>
    </row>
    <row r="2070" spans="1:10" ht="15.75" customHeight="1" thickBot="1">
      <c r="A2070" s="3222">
        <v>2063</v>
      </c>
      <c r="B2070" s="3222" t="s">
        <v>27635</v>
      </c>
      <c r="C2070" s="3223" t="s">
        <v>22613</v>
      </c>
      <c r="D2070" s="3222" t="s">
        <v>3029</v>
      </c>
      <c r="E2070" s="3222" t="s">
        <v>1723</v>
      </c>
      <c r="F2070" s="3222" t="s">
        <v>6255</v>
      </c>
      <c r="G2070" s="3222"/>
      <c r="H2070" s="3222" t="s">
        <v>22489</v>
      </c>
      <c r="I2070" s="3222" t="s">
        <v>27634</v>
      </c>
      <c r="J2070" s="3222"/>
    </row>
    <row r="2071" spans="1:10" ht="15.75" customHeight="1" thickBot="1">
      <c r="A2071" s="3222">
        <v>2064</v>
      </c>
      <c r="B2071" s="3222" t="s">
        <v>24028</v>
      </c>
      <c r="C2071" s="3223" t="s">
        <v>22613</v>
      </c>
      <c r="D2071" s="3222" t="s">
        <v>24027</v>
      </c>
      <c r="E2071" s="3222" t="s">
        <v>24026</v>
      </c>
      <c r="F2071" s="3222" t="s">
        <v>6255</v>
      </c>
      <c r="G2071" s="3222" t="s">
        <v>22848</v>
      </c>
      <c r="H2071" s="3222" t="s">
        <v>22489</v>
      </c>
      <c r="I2071" s="3222" t="s">
        <v>27636</v>
      </c>
      <c r="J2071" s="3222"/>
    </row>
    <row r="2072" spans="1:10" ht="15.75" customHeight="1" thickBot="1">
      <c r="A2072" s="3222">
        <v>2065</v>
      </c>
      <c r="B2072" s="3222" t="s">
        <v>27638</v>
      </c>
      <c r="C2072" s="3223" t="s">
        <v>22613</v>
      </c>
      <c r="D2072" s="3222" t="s">
        <v>23640</v>
      </c>
      <c r="E2072" s="3222" t="s">
        <v>3336</v>
      </c>
      <c r="F2072" s="3222" t="s">
        <v>6255</v>
      </c>
      <c r="G2072" s="3222" t="s">
        <v>22848</v>
      </c>
      <c r="H2072" s="3222" t="s">
        <v>22489</v>
      </c>
      <c r="I2072" s="3222" t="s">
        <v>27637</v>
      </c>
      <c r="J2072" s="3222"/>
    </row>
    <row r="2073" spans="1:10" ht="15.75" customHeight="1" thickBot="1">
      <c r="A2073" s="3222">
        <v>2066</v>
      </c>
      <c r="B2073" s="3222" t="s">
        <v>27640</v>
      </c>
      <c r="C2073" s="3223" t="s">
        <v>22613</v>
      </c>
      <c r="D2073" s="3222" t="s">
        <v>23640</v>
      </c>
      <c r="E2073" s="3222" t="s">
        <v>3336</v>
      </c>
      <c r="F2073" s="3222" t="s">
        <v>6255</v>
      </c>
      <c r="G2073" s="3222" t="s">
        <v>22848</v>
      </c>
      <c r="H2073" s="3222" t="s">
        <v>22489</v>
      </c>
      <c r="I2073" s="3222" t="s">
        <v>27639</v>
      </c>
      <c r="J2073" s="3222"/>
    </row>
    <row r="2074" spans="1:10" ht="15.75" customHeight="1" thickBot="1">
      <c r="A2074" s="3222">
        <v>2067</v>
      </c>
      <c r="B2074" s="3222" t="s">
        <v>27558</v>
      </c>
      <c r="C2074" s="3223" t="s">
        <v>22602</v>
      </c>
      <c r="D2074" s="3222" t="s">
        <v>23640</v>
      </c>
      <c r="E2074" s="3222" t="s">
        <v>3336</v>
      </c>
      <c r="F2074" s="3222" t="s">
        <v>6255</v>
      </c>
      <c r="G2074" s="3222" t="s">
        <v>22848</v>
      </c>
      <c r="H2074" s="3222" t="s">
        <v>22489</v>
      </c>
      <c r="I2074" s="3222" t="s">
        <v>27641</v>
      </c>
      <c r="J2074" s="3222"/>
    </row>
    <row r="2075" spans="1:10" ht="15.75" customHeight="1" thickBot="1">
      <c r="A2075" s="3222">
        <v>2068</v>
      </c>
      <c r="B2075" s="3222" t="s">
        <v>27643</v>
      </c>
      <c r="C2075" s="3223" t="s">
        <v>22612</v>
      </c>
      <c r="D2075" s="3222" t="s">
        <v>21195</v>
      </c>
      <c r="E2075" s="3222"/>
      <c r="F2075" s="3222" t="s">
        <v>22877</v>
      </c>
      <c r="G2075" s="3222"/>
      <c r="H2075" s="3222" t="s">
        <v>22489</v>
      </c>
      <c r="I2075" s="3222" t="s">
        <v>27642</v>
      </c>
      <c r="J2075" s="3222"/>
    </row>
    <row r="2076" spans="1:10" ht="15.75" customHeight="1" thickBot="1">
      <c r="A2076" s="3222">
        <v>2069</v>
      </c>
      <c r="B2076" s="3222" t="s">
        <v>27645</v>
      </c>
      <c r="C2076" s="3223" t="s">
        <v>22612</v>
      </c>
      <c r="D2076" s="3222" t="s">
        <v>21195</v>
      </c>
      <c r="E2076" s="3222"/>
      <c r="F2076" s="3222" t="s">
        <v>22877</v>
      </c>
      <c r="G2076" s="3222"/>
      <c r="H2076" s="3222" t="s">
        <v>22489</v>
      </c>
      <c r="I2076" s="3222" t="s">
        <v>27644</v>
      </c>
      <c r="J2076" s="3222"/>
    </row>
    <row r="2077" spans="1:10" ht="15.75" customHeight="1" thickBot="1">
      <c r="A2077" s="3222">
        <v>2070</v>
      </c>
      <c r="B2077" s="3222" t="s">
        <v>27647</v>
      </c>
      <c r="C2077" s="3223" t="s">
        <v>22613</v>
      </c>
      <c r="D2077" s="3222" t="s">
        <v>5201</v>
      </c>
      <c r="E2077" s="3222" t="s">
        <v>1723</v>
      </c>
      <c r="F2077" s="3222" t="s">
        <v>6255</v>
      </c>
      <c r="G2077" s="3222" t="s">
        <v>22848</v>
      </c>
      <c r="H2077" s="3222" t="s">
        <v>22489</v>
      </c>
      <c r="I2077" s="3222" t="s">
        <v>27646</v>
      </c>
      <c r="J2077" s="3222"/>
    </row>
    <row r="2078" spans="1:10" ht="15.75" customHeight="1" thickBot="1">
      <c r="A2078" s="3222">
        <v>2071</v>
      </c>
      <c r="B2078" s="3222" t="s">
        <v>27649</v>
      </c>
      <c r="C2078" s="3223" t="s">
        <v>22612</v>
      </c>
      <c r="D2078" s="3222" t="s">
        <v>23565</v>
      </c>
      <c r="E2078" s="3222" t="s">
        <v>4660</v>
      </c>
      <c r="F2078" s="3222" t="s">
        <v>6255</v>
      </c>
      <c r="G2078" s="3222"/>
      <c r="H2078" s="3222" t="s">
        <v>22489</v>
      </c>
      <c r="I2078" s="3222" t="s">
        <v>27648</v>
      </c>
      <c r="J2078" s="3222"/>
    </row>
    <row r="2079" spans="1:10" ht="15.75" customHeight="1" thickBot="1">
      <c r="A2079" s="3222">
        <v>2072</v>
      </c>
      <c r="B2079" s="3222" t="s">
        <v>27651</v>
      </c>
      <c r="C2079" s="3223" t="s">
        <v>22995</v>
      </c>
      <c r="D2079" s="3222" t="s">
        <v>21195</v>
      </c>
      <c r="E2079" s="3222"/>
      <c r="F2079" s="3222" t="s">
        <v>22877</v>
      </c>
      <c r="G2079" s="3222" t="s">
        <v>23052</v>
      </c>
      <c r="H2079" s="3222" t="s">
        <v>22489</v>
      </c>
      <c r="I2079" s="3222" t="s">
        <v>27650</v>
      </c>
      <c r="J2079" s="3222"/>
    </row>
    <row r="2080" spans="1:10" ht="15.75" customHeight="1" thickBot="1">
      <c r="A2080" s="3222">
        <v>2073</v>
      </c>
      <c r="B2080" s="3222" t="s">
        <v>27156</v>
      </c>
      <c r="C2080" s="3223" t="s">
        <v>23000</v>
      </c>
      <c r="D2080" s="3222" t="s">
        <v>21195</v>
      </c>
      <c r="E2080" s="3222"/>
      <c r="F2080" s="3222" t="s">
        <v>6255</v>
      </c>
      <c r="G2080" s="3222"/>
      <c r="H2080" s="3222" t="s">
        <v>22489</v>
      </c>
      <c r="I2080" s="3222" t="s">
        <v>27652</v>
      </c>
      <c r="J2080" s="3222"/>
    </row>
    <row r="2081" spans="1:10" ht="15.75" customHeight="1" thickBot="1">
      <c r="A2081" s="3222">
        <v>2074</v>
      </c>
      <c r="B2081" s="3222" t="s">
        <v>27654</v>
      </c>
      <c r="C2081" s="3223" t="s">
        <v>22619</v>
      </c>
      <c r="D2081" s="3222" t="s">
        <v>21195</v>
      </c>
      <c r="E2081" s="3222"/>
      <c r="F2081" s="3222" t="s">
        <v>22877</v>
      </c>
      <c r="G2081" s="3222" t="s">
        <v>22848</v>
      </c>
      <c r="H2081" s="3222" t="s">
        <v>22489</v>
      </c>
      <c r="I2081" s="3222" t="s">
        <v>27653</v>
      </c>
      <c r="J2081" s="3222"/>
    </row>
    <row r="2082" spans="1:10" ht="15.75" customHeight="1" thickBot="1">
      <c r="A2082" s="3222">
        <v>2075</v>
      </c>
      <c r="B2082" s="3222" t="s">
        <v>27656</v>
      </c>
      <c r="C2082" s="3223" t="s">
        <v>22612</v>
      </c>
      <c r="D2082" s="3222" t="s">
        <v>22852</v>
      </c>
      <c r="E2082" s="3222" t="s">
        <v>4660</v>
      </c>
      <c r="F2082" s="3222" t="s">
        <v>6255</v>
      </c>
      <c r="G2082" s="3222"/>
      <c r="H2082" s="3222" t="s">
        <v>22489</v>
      </c>
      <c r="I2082" s="3222" t="s">
        <v>27655</v>
      </c>
      <c r="J2082" s="3222"/>
    </row>
    <row r="2083" spans="1:10" ht="15.75" customHeight="1" thickBot="1">
      <c r="A2083" s="3222">
        <v>2076</v>
      </c>
      <c r="B2083" s="3222" t="s">
        <v>27658</v>
      </c>
      <c r="C2083" s="3223" t="s">
        <v>22606</v>
      </c>
      <c r="D2083" s="3222" t="s">
        <v>21195</v>
      </c>
      <c r="E2083" s="3222"/>
      <c r="F2083" s="3222" t="s">
        <v>22877</v>
      </c>
      <c r="G2083" s="3222"/>
      <c r="H2083" s="3222" t="s">
        <v>22489</v>
      </c>
      <c r="I2083" s="3222" t="s">
        <v>27657</v>
      </c>
      <c r="J2083" s="3222"/>
    </row>
    <row r="2084" spans="1:10" ht="15.75" customHeight="1" thickBot="1">
      <c r="A2084" s="3222">
        <v>2077</v>
      </c>
      <c r="B2084" s="3222" t="s">
        <v>27660</v>
      </c>
      <c r="C2084" s="3223" t="s">
        <v>22619</v>
      </c>
      <c r="D2084" s="3222" t="s">
        <v>23640</v>
      </c>
      <c r="E2084" s="3222" t="s">
        <v>3336</v>
      </c>
      <c r="F2084" s="3222" t="s">
        <v>6255</v>
      </c>
      <c r="G2084" s="3222" t="s">
        <v>22848</v>
      </c>
      <c r="H2084" s="3222" t="s">
        <v>22489</v>
      </c>
      <c r="I2084" s="3222" t="s">
        <v>27659</v>
      </c>
      <c r="J2084" s="3222"/>
    </row>
    <row r="2085" spans="1:10" ht="15.75" customHeight="1" thickBot="1">
      <c r="A2085" s="3222">
        <v>2078</v>
      </c>
      <c r="B2085" s="3222" t="s">
        <v>27662</v>
      </c>
      <c r="C2085" s="3223" t="s">
        <v>22613</v>
      </c>
      <c r="D2085" s="3222" t="s">
        <v>1734</v>
      </c>
      <c r="E2085" s="3222" t="s">
        <v>1723</v>
      </c>
      <c r="F2085" s="3222" t="s">
        <v>22877</v>
      </c>
      <c r="G2085" s="3222" t="s">
        <v>23041</v>
      </c>
      <c r="H2085" s="3222" t="s">
        <v>22489</v>
      </c>
      <c r="I2085" s="3222" t="s">
        <v>27661</v>
      </c>
      <c r="J2085" s="3222"/>
    </row>
    <row r="2087" spans="1:10">
      <c r="A2087" s="3244" t="s">
        <v>27079</v>
      </c>
      <c r="C2087" s="3220">
        <f>COUNTA(B8:B2085)</f>
        <v>2078</v>
      </c>
    </row>
  </sheetData>
  <mergeCells count="2">
    <mergeCell ref="A5:I6"/>
    <mergeCell ref="C1:F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8989-A833-4EEE-A996-8143AFA01B72}">
  <dimension ref="A1:I818"/>
  <sheetViews>
    <sheetView topLeftCell="A787" zoomScale="74" zoomScaleNormal="64" workbookViewId="0">
      <selection activeCell="A815" sqref="A815"/>
    </sheetView>
  </sheetViews>
  <sheetFormatPr defaultColWidth="9.140625" defaultRowHeight="23.25"/>
  <cols>
    <col min="1" max="1" width="8" style="3317" customWidth="1"/>
    <col min="2" max="2" width="15" style="3317" customWidth="1"/>
    <col min="3" max="3" width="37.85546875" style="3317" customWidth="1"/>
    <col min="4" max="4" width="15.42578125" style="3359" customWidth="1"/>
    <col min="5" max="5" width="11.5703125" style="3317" customWidth="1"/>
    <col min="6" max="6" width="27.28515625" style="3361" customWidth="1"/>
    <col min="7" max="7" width="19.7109375" style="3317" customWidth="1"/>
    <col min="8" max="8" width="29.5703125" style="3317" customWidth="1"/>
    <col min="9" max="16384" width="9.140625" style="3317"/>
  </cols>
  <sheetData>
    <row r="1" spans="1:9" customFormat="1" ht="20.25" customHeight="1">
      <c r="A1" s="932"/>
      <c r="B1" s="933"/>
      <c r="C1" s="3467" t="s">
        <v>4903</v>
      </c>
      <c r="D1" s="3468"/>
      <c r="E1" s="3468"/>
      <c r="F1" s="3469"/>
      <c r="G1" s="3126" t="s">
        <v>6405</v>
      </c>
      <c r="H1" s="3254" t="s">
        <v>4904</v>
      </c>
      <c r="I1" s="3299"/>
    </row>
    <row r="2" spans="1:9" customFormat="1" ht="16.5" customHeight="1">
      <c r="A2" s="934"/>
      <c r="B2" s="935"/>
      <c r="C2" s="3470"/>
      <c r="D2" s="3427"/>
      <c r="E2" s="3427"/>
      <c r="F2" s="3428"/>
      <c r="G2" s="3127" t="s">
        <v>6406</v>
      </c>
      <c r="H2" s="3255" t="s">
        <v>4905</v>
      </c>
      <c r="I2" s="3299"/>
    </row>
    <row r="3" spans="1:9" customFormat="1" ht="16.5" customHeight="1">
      <c r="A3" s="934"/>
      <c r="B3" s="935"/>
      <c r="C3" s="3470"/>
      <c r="D3" s="3427"/>
      <c r="E3" s="3427"/>
      <c r="F3" s="3428"/>
      <c r="G3" s="3127" t="s">
        <v>6407</v>
      </c>
      <c r="H3" s="3255" t="s">
        <v>19214</v>
      </c>
      <c r="I3" s="3299"/>
    </row>
    <row r="4" spans="1:9" customFormat="1" ht="15.75" customHeight="1" thickBot="1">
      <c r="A4" s="3128" t="s">
        <v>4907</v>
      </c>
      <c r="B4" s="3120"/>
      <c r="C4" s="3471"/>
      <c r="D4" s="3472"/>
      <c r="E4" s="3472"/>
      <c r="F4" s="3473"/>
      <c r="G4" s="3129" t="s">
        <v>6408</v>
      </c>
      <c r="H4" s="3256" t="s">
        <v>4906</v>
      </c>
      <c r="I4" s="3299"/>
    </row>
    <row r="5" spans="1:9" customFormat="1" ht="18" customHeight="1">
      <c r="A5" s="3429" t="s">
        <v>22578</v>
      </c>
      <c r="B5" s="3429"/>
      <c r="C5" s="3429"/>
      <c r="D5" s="3429"/>
      <c r="E5" s="3429"/>
      <c r="F5" s="3429"/>
      <c r="G5" s="3429"/>
      <c r="H5" s="3429"/>
      <c r="I5" s="3429"/>
    </row>
    <row r="6" spans="1:9" customFormat="1" ht="12.75" customHeight="1">
      <c r="A6" s="3430"/>
      <c r="B6" s="3430"/>
      <c r="C6" s="3430"/>
      <c r="D6" s="3430"/>
      <c r="E6" s="3430"/>
      <c r="F6" s="3430"/>
      <c r="G6" s="3430"/>
      <c r="H6" s="3430"/>
      <c r="I6" s="3430"/>
    </row>
    <row r="7" spans="1:9" ht="61.5" customHeight="1">
      <c r="A7" s="3314" t="s">
        <v>2418</v>
      </c>
      <c r="B7" s="3314" t="s">
        <v>2414</v>
      </c>
      <c r="C7" s="3314" t="s">
        <v>22588</v>
      </c>
      <c r="D7" s="3315" t="s">
        <v>22589</v>
      </c>
      <c r="E7" s="3316" t="s">
        <v>22590</v>
      </c>
      <c r="F7" s="3314" t="s">
        <v>22591</v>
      </c>
      <c r="G7" s="3314" t="s">
        <v>22592</v>
      </c>
      <c r="H7" s="3314" t="s">
        <v>699</v>
      </c>
    </row>
    <row r="8" spans="1:9">
      <c r="A8" s="3318"/>
      <c r="B8" s="3318"/>
      <c r="C8" s="3318"/>
      <c r="D8" s="3319"/>
      <c r="E8" s="3320"/>
      <c r="F8" s="3321"/>
      <c r="G8" s="3318"/>
      <c r="H8" s="3318"/>
    </row>
    <row r="9" spans="1:9" ht="20.100000000000001" customHeight="1">
      <c r="A9" s="3474" t="s">
        <v>3902</v>
      </c>
      <c r="B9" s="3475"/>
      <c r="C9" s="3476"/>
      <c r="D9" s="3322"/>
      <c r="E9" s="3320"/>
      <c r="F9" s="3321"/>
      <c r="G9" s="3318"/>
      <c r="H9" s="3318"/>
    </row>
    <row r="10" spans="1:9" ht="20.100000000000001" customHeight="1">
      <c r="A10" s="3323">
        <v>1</v>
      </c>
      <c r="B10" s="3324" t="s">
        <v>21509</v>
      </c>
      <c r="C10" s="3324" t="s">
        <v>21510</v>
      </c>
      <c r="D10" s="3324" t="str">
        <f>LEFT(C10, FIND("""", C10))</f>
        <v>2"</v>
      </c>
      <c r="E10" s="3325">
        <v>40</v>
      </c>
      <c r="F10" s="3321" t="s">
        <v>22593</v>
      </c>
      <c r="G10" s="3319" t="s">
        <v>22594</v>
      </c>
      <c r="H10" s="3318"/>
      <c r="I10" s="3317">
        <v>1</v>
      </c>
    </row>
    <row r="11" spans="1:9" ht="20.100000000000001" customHeight="1">
      <c r="A11" s="3323">
        <v>2</v>
      </c>
      <c r="B11" s="3324" t="s">
        <v>21511</v>
      </c>
      <c r="C11" s="3324" t="s">
        <v>21512</v>
      </c>
      <c r="D11" s="3324" t="str">
        <f>LEFT(C11, FIND("""", C11))</f>
        <v>2"</v>
      </c>
      <c r="E11" s="3325">
        <v>40</v>
      </c>
      <c r="F11" s="3321" t="s">
        <v>22598</v>
      </c>
      <c r="G11" s="3319"/>
      <c r="H11" s="3318"/>
      <c r="I11" s="3326">
        <v>1</v>
      </c>
    </row>
    <row r="12" spans="1:9" ht="20.100000000000001" customHeight="1">
      <c r="A12" s="3323"/>
      <c r="B12" s="3324"/>
      <c r="C12" s="3324"/>
      <c r="D12" s="3324" t="s">
        <v>22600</v>
      </c>
      <c r="E12" s="3325"/>
      <c r="F12" s="3321" t="s">
        <v>22598</v>
      </c>
      <c r="G12" s="3319"/>
      <c r="H12" s="3318"/>
      <c r="I12" s="3317">
        <v>1</v>
      </c>
    </row>
    <row r="13" spans="1:9" ht="20.100000000000001" customHeight="1">
      <c r="A13" s="3323"/>
      <c r="B13" s="3324"/>
      <c r="C13" s="3324"/>
      <c r="D13" s="3324" t="s">
        <v>22596</v>
      </c>
      <c r="E13" s="3325"/>
      <c r="F13" s="3321" t="s">
        <v>22598</v>
      </c>
      <c r="G13" s="3319"/>
      <c r="H13" s="3318"/>
      <c r="I13" s="3317">
        <v>1</v>
      </c>
    </row>
    <row r="14" spans="1:9" ht="20.100000000000001" customHeight="1">
      <c r="A14" s="3323">
        <v>3</v>
      </c>
      <c r="B14" s="3324" t="s">
        <v>21513</v>
      </c>
      <c r="C14" s="3324" t="s">
        <v>21514</v>
      </c>
      <c r="D14" s="3324" t="str">
        <f>LEFT(C14, FIND("""", C14))</f>
        <v>2"</v>
      </c>
      <c r="E14" s="3325">
        <v>40</v>
      </c>
      <c r="F14" s="3321" t="s">
        <v>22595</v>
      </c>
      <c r="G14" s="3319"/>
      <c r="H14" s="3318"/>
      <c r="I14" s="3326">
        <v>1</v>
      </c>
    </row>
    <row r="15" spans="1:9" ht="20.100000000000001" customHeight="1">
      <c r="A15" s="3323"/>
      <c r="B15" s="3324"/>
      <c r="C15" s="3324"/>
      <c r="D15" s="3324" t="s">
        <v>22596</v>
      </c>
      <c r="E15" s="3325"/>
      <c r="F15" s="3321" t="s">
        <v>22595</v>
      </c>
      <c r="G15" s="3319"/>
      <c r="H15" s="3318"/>
      <c r="I15" s="3317">
        <v>1</v>
      </c>
    </row>
    <row r="16" spans="1:9" ht="20.100000000000001" customHeight="1">
      <c r="A16" s="3323">
        <v>4</v>
      </c>
      <c r="B16" s="3324" t="s">
        <v>21515</v>
      </c>
      <c r="C16" s="3324" t="s">
        <v>21516</v>
      </c>
      <c r="D16" s="3324" t="str">
        <f>LEFT(C16, FIND("""", C16))</f>
        <v>2"</v>
      </c>
      <c r="E16" s="3325">
        <v>40</v>
      </c>
      <c r="F16" s="3321" t="s">
        <v>22597</v>
      </c>
      <c r="G16" s="3319"/>
      <c r="H16" s="3318"/>
      <c r="I16" s="3326">
        <v>1</v>
      </c>
    </row>
    <row r="17" spans="1:9" ht="20.100000000000001" customHeight="1">
      <c r="A17" s="3323">
        <v>5</v>
      </c>
      <c r="B17" s="3324" t="s">
        <v>21517</v>
      </c>
      <c r="C17" s="3324" t="s">
        <v>21518</v>
      </c>
      <c r="D17" s="3324" t="str">
        <f>LEFT(C17, FIND("""", C17))</f>
        <v>2"</v>
      </c>
      <c r="E17" s="3325">
        <v>40</v>
      </c>
      <c r="F17" s="3321" t="s">
        <v>22598</v>
      </c>
      <c r="G17" s="3318"/>
      <c r="H17" s="3318"/>
      <c r="I17" s="3326">
        <v>1</v>
      </c>
    </row>
    <row r="18" spans="1:9" ht="20.100000000000001" customHeight="1">
      <c r="A18" s="3323">
        <v>6</v>
      </c>
      <c r="B18" s="3324" t="s">
        <v>21519</v>
      </c>
      <c r="C18" s="3324" t="s">
        <v>21520</v>
      </c>
      <c r="D18" s="3324" t="str">
        <f t="shared" ref="D18:D107" si="0">LEFT(C18, FIND("""", C18))</f>
        <v>10"</v>
      </c>
      <c r="E18" s="3325">
        <v>20</v>
      </c>
      <c r="F18" s="3327"/>
      <c r="G18" s="3318"/>
      <c r="H18" s="3318"/>
      <c r="I18" s="3326">
        <v>1</v>
      </c>
    </row>
    <row r="19" spans="1:9" ht="20.100000000000001" customHeight="1">
      <c r="A19" s="3323">
        <v>7</v>
      </c>
      <c r="B19" s="3324" t="s">
        <v>21521</v>
      </c>
      <c r="C19" s="3324" t="s">
        <v>21514</v>
      </c>
      <c r="D19" s="3324" t="str">
        <f t="shared" si="0"/>
        <v>2"</v>
      </c>
      <c r="E19" s="3325">
        <v>40</v>
      </c>
      <c r="F19" s="3321"/>
      <c r="G19" s="3318"/>
      <c r="H19" s="3318"/>
    </row>
    <row r="20" spans="1:9" ht="20.100000000000001" customHeight="1">
      <c r="A20" s="3323">
        <v>8</v>
      </c>
      <c r="B20" s="3324" t="s">
        <v>21522</v>
      </c>
      <c r="C20" s="3324" t="s">
        <v>21514</v>
      </c>
      <c r="D20" s="3324" t="str">
        <f t="shared" si="0"/>
        <v>2"</v>
      </c>
      <c r="E20" s="3325">
        <v>40</v>
      </c>
      <c r="F20" s="3321"/>
      <c r="G20" s="3318"/>
      <c r="H20" s="3318"/>
    </row>
    <row r="21" spans="1:9" ht="20.100000000000001" customHeight="1">
      <c r="A21" s="3323">
        <v>9</v>
      </c>
      <c r="B21" s="3324" t="s">
        <v>21523</v>
      </c>
      <c r="C21" s="3324" t="s">
        <v>21524</v>
      </c>
      <c r="D21" s="3324" t="str">
        <f t="shared" si="0"/>
        <v>4"</v>
      </c>
      <c r="E21" s="3325">
        <v>40</v>
      </c>
      <c r="F21" s="3321" t="s">
        <v>22598</v>
      </c>
      <c r="G21" s="3318"/>
      <c r="H21" s="3318"/>
      <c r="I21" s="3326">
        <v>1</v>
      </c>
    </row>
    <row r="22" spans="1:9" ht="20.100000000000001" customHeight="1">
      <c r="A22" s="3328"/>
      <c r="B22" s="3324"/>
      <c r="C22" s="3324"/>
      <c r="D22" s="3324" t="s">
        <v>22599</v>
      </c>
      <c r="E22" s="3325">
        <v>80</v>
      </c>
      <c r="F22" s="3321" t="s">
        <v>22598</v>
      </c>
      <c r="G22" s="3318"/>
      <c r="H22" s="3318"/>
      <c r="I22" s="3317">
        <v>1</v>
      </c>
    </row>
    <row r="23" spans="1:9" ht="20.100000000000001" customHeight="1">
      <c r="A23" s="3329"/>
      <c r="B23" s="3324"/>
      <c r="C23" s="3324"/>
      <c r="D23" s="3324" t="s">
        <v>22600</v>
      </c>
      <c r="E23" s="3325">
        <v>80</v>
      </c>
      <c r="F23" s="3321" t="s">
        <v>22595</v>
      </c>
      <c r="G23" s="3318"/>
      <c r="H23" s="3318"/>
      <c r="I23" s="3317">
        <v>1</v>
      </c>
    </row>
    <row r="24" spans="1:9" ht="20.100000000000001" customHeight="1">
      <c r="A24" s="3329">
        <v>10</v>
      </c>
      <c r="B24" s="3324" t="s">
        <v>21525</v>
      </c>
      <c r="C24" s="3324" t="s">
        <v>21526</v>
      </c>
      <c r="D24" s="3324" t="str">
        <f t="shared" si="0"/>
        <v>4"</v>
      </c>
      <c r="E24" s="3325">
        <v>40</v>
      </c>
      <c r="F24" s="3321" t="s">
        <v>22595</v>
      </c>
      <c r="G24" s="3318"/>
      <c r="H24" s="3318"/>
      <c r="I24" s="3326">
        <v>1</v>
      </c>
    </row>
    <row r="25" spans="1:9" ht="20.100000000000001" customHeight="1">
      <c r="A25" s="3329">
        <v>11</v>
      </c>
      <c r="B25" s="3324" t="s">
        <v>21527</v>
      </c>
      <c r="C25" s="3324" t="s">
        <v>21526</v>
      </c>
      <c r="D25" s="3324" t="str">
        <f t="shared" si="0"/>
        <v>4"</v>
      </c>
      <c r="E25" s="3325">
        <v>40</v>
      </c>
      <c r="F25" s="3321" t="s">
        <v>22598</v>
      </c>
      <c r="G25" s="3318"/>
      <c r="H25" s="3318"/>
      <c r="I25" s="3326">
        <v>1</v>
      </c>
    </row>
    <row r="26" spans="1:9" ht="20.100000000000001" customHeight="1">
      <c r="A26" s="3329"/>
      <c r="B26" s="3324"/>
      <c r="C26" s="3324"/>
      <c r="D26" s="3324" t="s">
        <v>22619</v>
      </c>
      <c r="E26" s="3325"/>
      <c r="F26" s="3321" t="s">
        <v>22634</v>
      </c>
      <c r="G26" s="3318"/>
      <c r="H26" s="3318"/>
      <c r="I26" s="3317">
        <v>1</v>
      </c>
    </row>
    <row r="27" spans="1:9" ht="20.100000000000001" customHeight="1">
      <c r="A27" s="3329"/>
      <c r="B27" s="3324"/>
      <c r="C27" s="3324"/>
      <c r="D27" s="3324" t="s">
        <v>22599</v>
      </c>
      <c r="E27" s="3325"/>
      <c r="F27" s="3321" t="s">
        <v>22598</v>
      </c>
      <c r="G27" s="3318"/>
      <c r="H27" s="3318"/>
      <c r="I27" s="3317">
        <v>1</v>
      </c>
    </row>
    <row r="28" spans="1:9" ht="20.100000000000001" customHeight="1">
      <c r="A28" s="3329">
        <v>12</v>
      </c>
      <c r="B28" s="3324" t="s">
        <v>21528</v>
      </c>
      <c r="C28" s="3324" t="s">
        <v>21526</v>
      </c>
      <c r="D28" s="3324" t="str">
        <f t="shared" si="0"/>
        <v>4"</v>
      </c>
      <c r="E28" s="3325">
        <v>40</v>
      </c>
      <c r="F28" s="3327"/>
      <c r="G28" s="3318"/>
      <c r="H28" s="3318"/>
      <c r="I28" s="3326">
        <v>1</v>
      </c>
    </row>
    <row r="29" spans="1:9" ht="20.100000000000001" customHeight="1">
      <c r="A29" s="3329">
        <v>13</v>
      </c>
      <c r="B29" s="3324" t="s">
        <v>21529</v>
      </c>
      <c r="C29" s="3324" t="s">
        <v>21524</v>
      </c>
      <c r="D29" s="3324" t="str">
        <f t="shared" si="0"/>
        <v>4"</v>
      </c>
      <c r="E29" s="3325">
        <v>40</v>
      </c>
      <c r="F29" s="3321"/>
      <c r="G29" s="3318"/>
      <c r="H29" s="3318"/>
      <c r="I29" s="3317">
        <v>1</v>
      </c>
    </row>
    <row r="30" spans="1:9" ht="20.100000000000001" customHeight="1">
      <c r="A30" s="3329">
        <v>14</v>
      </c>
      <c r="B30" s="3324" t="s">
        <v>21530</v>
      </c>
      <c r="C30" s="3324" t="s">
        <v>21524</v>
      </c>
      <c r="D30" s="3324" t="str">
        <f t="shared" si="0"/>
        <v>4"</v>
      </c>
      <c r="E30" s="3325">
        <v>40</v>
      </c>
      <c r="F30" s="3321"/>
      <c r="G30" s="3318"/>
      <c r="H30" s="3318"/>
      <c r="I30" s="3317">
        <v>1</v>
      </c>
    </row>
    <row r="31" spans="1:9" ht="20.100000000000001" customHeight="1">
      <c r="A31" s="3329">
        <v>15</v>
      </c>
      <c r="B31" s="3324" t="s">
        <v>21531</v>
      </c>
      <c r="C31" s="3324" t="s">
        <v>21532</v>
      </c>
      <c r="D31" s="3324" t="str">
        <f t="shared" si="0"/>
        <v>6"</v>
      </c>
      <c r="E31" s="3325">
        <v>40</v>
      </c>
      <c r="F31" s="3321"/>
      <c r="G31" s="3318"/>
      <c r="H31" s="3318"/>
      <c r="I31" s="3317">
        <v>1</v>
      </c>
    </row>
    <row r="32" spans="1:9" ht="20.100000000000001" customHeight="1">
      <c r="A32" s="3329">
        <v>16</v>
      </c>
      <c r="B32" s="3324" t="s">
        <v>21533</v>
      </c>
      <c r="C32" s="3324" t="s">
        <v>21534</v>
      </c>
      <c r="D32" s="3324" t="str">
        <f t="shared" si="0"/>
        <v>6"</v>
      </c>
      <c r="E32" s="3325">
        <v>40</v>
      </c>
      <c r="F32" s="3330" t="s">
        <v>2524</v>
      </c>
      <c r="G32" s="3318"/>
      <c r="H32" s="3318"/>
      <c r="I32" s="3326">
        <v>1</v>
      </c>
    </row>
    <row r="33" spans="1:9" ht="20.100000000000001" customHeight="1">
      <c r="A33" s="3329"/>
      <c r="B33" s="3324"/>
      <c r="C33" s="3324" t="s">
        <v>22601</v>
      </c>
      <c r="D33" s="3324" t="s">
        <v>22602</v>
      </c>
      <c r="E33" s="3325"/>
      <c r="F33" s="3321" t="s">
        <v>22603</v>
      </c>
      <c r="G33" s="3318"/>
      <c r="H33" s="3318"/>
      <c r="I33" s="3317">
        <v>1</v>
      </c>
    </row>
    <row r="34" spans="1:9" ht="20.100000000000001" customHeight="1">
      <c r="A34" s="3329"/>
      <c r="B34" s="3324"/>
      <c r="C34" s="3324"/>
      <c r="D34" s="3324" t="s">
        <v>22599</v>
      </c>
      <c r="E34" s="3325"/>
      <c r="F34" s="3321" t="s">
        <v>22598</v>
      </c>
      <c r="G34" s="3318"/>
      <c r="H34" s="3318"/>
      <c r="I34" s="3317">
        <v>1</v>
      </c>
    </row>
    <row r="35" spans="1:9" ht="20.100000000000001" customHeight="1">
      <c r="A35" s="3329">
        <v>17</v>
      </c>
      <c r="B35" s="3324" t="s">
        <v>21535</v>
      </c>
      <c r="C35" s="3324" t="s">
        <v>21536</v>
      </c>
      <c r="D35" s="3324" t="str">
        <f t="shared" si="0"/>
        <v>6"</v>
      </c>
      <c r="E35" s="3325">
        <v>40</v>
      </c>
      <c r="F35" s="3321" t="s">
        <v>27789</v>
      </c>
      <c r="G35" s="3318"/>
      <c r="H35" s="3318"/>
      <c r="I35" s="3326">
        <v>1</v>
      </c>
    </row>
    <row r="36" spans="1:9" ht="20.100000000000001" customHeight="1">
      <c r="A36" s="3329">
        <v>18</v>
      </c>
      <c r="B36" s="3324" t="s">
        <v>21537</v>
      </c>
      <c r="C36" s="3324" t="s">
        <v>21538</v>
      </c>
      <c r="D36" s="3324" t="str">
        <f t="shared" si="0"/>
        <v>2"</v>
      </c>
      <c r="E36" s="3325">
        <v>40</v>
      </c>
      <c r="F36" s="3321"/>
      <c r="G36" s="3318"/>
      <c r="H36" s="3318"/>
      <c r="I36" s="3317">
        <v>1</v>
      </c>
    </row>
    <row r="37" spans="1:9" ht="20.100000000000001" customHeight="1">
      <c r="A37" s="3329">
        <v>19</v>
      </c>
      <c r="B37" s="3324" t="s">
        <v>21539</v>
      </c>
      <c r="C37" s="3324" t="s">
        <v>21540</v>
      </c>
      <c r="D37" s="3324" t="str">
        <f t="shared" si="0"/>
        <v>3"</v>
      </c>
      <c r="E37" s="3325">
        <v>40</v>
      </c>
      <c r="F37" s="3327"/>
      <c r="G37" s="3318"/>
      <c r="H37" s="3318"/>
      <c r="I37" s="3326">
        <v>1</v>
      </c>
    </row>
    <row r="38" spans="1:9" ht="20.100000000000001" customHeight="1">
      <c r="A38" s="3329">
        <v>20</v>
      </c>
      <c r="B38" s="3324" t="s">
        <v>21541</v>
      </c>
      <c r="C38" s="3324" t="s">
        <v>21542</v>
      </c>
      <c r="D38" s="3324" t="str">
        <f t="shared" si="0"/>
        <v>14"</v>
      </c>
      <c r="E38" s="3325">
        <v>20</v>
      </c>
      <c r="F38" s="3327"/>
      <c r="G38" s="3318"/>
      <c r="H38" s="3318"/>
      <c r="I38" s="3326">
        <v>1</v>
      </c>
    </row>
    <row r="39" spans="1:9" ht="20.100000000000001" customHeight="1">
      <c r="A39" s="3329"/>
      <c r="B39" s="3324"/>
      <c r="C39" s="3324"/>
      <c r="D39" s="3324" t="s">
        <v>22613</v>
      </c>
      <c r="E39" s="3325"/>
      <c r="F39" s="3331" t="s">
        <v>22598</v>
      </c>
      <c r="G39" s="3318"/>
      <c r="H39" s="3318"/>
      <c r="I39" s="3317">
        <v>1</v>
      </c>
    </row>
    <row r="40" spans="1:9" ht="20.100000000000001" customHeight="1">
      <c r="A40" s="3329">
        <v>21</v>
      </c>
      <c r="B40" s="3324" t="s">
        <v>21543</v>
      </c>
      <c r="C40" s="3324" t="s">
        <v>21544</v>
      </c>
      <c r="D40" s="3324" t="str">
        <f t="shared" si="0"/>
        <v>2"</v>
      </c>
      <c r="E40" s="3325"/>
      <c r="F40" s="3327"/>
      <c r="G40" s="3318"/>
      <c r="H40" s="3318"/>
      <c r="I40" s="3326">
        <v>1</v>
      </c>
    </row>
    <row r="41" spans="1:9" ht="20.100000000000001" customHeight="1">
      <c r="A41" s="3329">
        <v>22</v>
      </c>
      <c r="B41" s="3324" t="s">
        <v>21545</v>
      </c>
      <c r="C41" s="3324" t="s">
        <v>21544</v>
      </c>
      <c r="D41" s="3324" t="str">
        <f t="shared" si="0"/>
        <v>2"</v>
      </c>
      <c r="E41" s="3325"/>
      <c r="F41" s="3327"/>
      <c r="G41" s="3318"/>
      <c r="H41" s="3318"/>
      <c r="I41" s="3326">
        <v>1</v>
      </c>
    </row>
    <row r="42" spans="1:9" ht="20.100000000000001" customHeight="1">
      <c r="A42" s="3329">
        <v>23</v>
      </c>
      <c r="B42" s="3324" t="s">
        <v>21546</v>
      </c>
      <c r="C42" s="3324" t="s">
        <v>21542</v>
      </c>
      <c r="D42" s="3324" t="str">
        <f t="shared" si="0"/>
        <v>14"</v>
      </c>
      <c r="E42" s="3325">
        <v>20</v>
      </c>
      <c r="F42" s="3321"/>
      <c r="G42" s="3318"/>
      <c r="H42" s="3318"/>
      <c r="I42" s="3317">
        <v>1</v>
      </c>
    </row>
    <row r="43" spans="1:9" ht="20.100000000000001" customHeight="1">
      <c r="A43" s="3329">
        <v>24</v>
      </c>
      <c r="B43" s="3324" t="s">
        <v>21547</v>
      </c>
      <c r="C43" s="3324" t="s">
        <v>21548</v>
      </c>
      <c r="D43" s="3324" t="str">
        <f t="shared" si="0"/>
        <v>3"</v>
      </c>
      <c r="E43" s="3325"/>
      <c r="F43" s="3321"/>
      <c r="G43" s="3318"/>
      <c r="H43" s="3318"/>
      <c r="I43" s="3317">
        <v>1</v>
      </c>
    </row>
    <row r="44" spans="1:9" ht="20.100000000000001" customHeight="1">
      <c r="A44" s="3329">
        <v>25</v>
      </c>
      <c r="B44" s="3324" t="s">
        <v>21549</v>
      </c>
      <c r="C44" s="3324" t="s">
        <v>21550</v>
      </c>
      <c r="D44" s="3324" t="str">
        <f t="shared" si="0"/>
        <v>3"</v>
      </c>
      <c r="E44" s="3325"/>
      <c r="F44" s="3321"/>
      <c r="G44" s="3318"/>
      <c r="H44" s="3318"/>
      <c r="I44" s="3317">
        <v>1</v>
      </c>
    </row>
    <row r="45" spans="1:9" ht="20.100000000000001" customHeight="1">
      <c r="A45" s="3329">
        <v>26</v>
      </c>
      <c r="B45" s="3324" t="s">
        <v>21551</v>
      </c>
      <c r="C45" s="3324" t="s">
        <v>21552</v>
      </c>
      <c r="D45" s="3324" t="str">
        <f t="shared" si="0"/>
        <v>8"</v>
      </c>
      <c r="E45" s="3325">
        <v>20</v>
      </c>
      <c r="F45" s="3321"/>
      <c r="G45" s="3318"/>
      <c r="H45" s="3318"/>
      <c r="I45" s="3317">
        <v>1</v>
      </c>
    </row>
    <row r="46" spans="1:9" ht="20.100000000000001" customHeight="1">
      <c r="A46" s="3329">
        <v>27</v>
      </c>
      <c r="B46" s="3324" t="s">
        <v>21553</v>
      </c>
      <c r="C46" s="3324" t="s">
        <v>21554</v>
      </c>
      <c r="D46" s="3324" t="str">
        <f t="shared" si="0"/>
        <v>4"</v>
      </c>
      <c r="E46" s="3325">
        <v>40</v>
      </c>
      <c r="F46" s="3330" t="s">
        <v>2524</v>
      </c>
      <c r="G46" s="3318"/>
      <c r="H46" s="3318"/>
      <c r="I46" s="3317">
        <v>1</v>
      </c>
    </row>
    <row r="47" spans="1:9" ht="20.100000000000001" customHeight="1">
      <c r="A47" s="3329"/>
      <c r="B47" s="3324"/>
      <c r="C47" s="3324"/>
      <c r="D47" s="3324" t="s">
        <v>22599</v>
      </c>
      <c r="E47" s="3325"/>
      <c r="F47" s="3321" t="s">
        <v>22598</v>
      </c>
      <c r="G47" s="3318"/>
      <c r="H47" s="3318"/>
      <c r="I47" s="3317">
        <v>1</v>
      </c>
    </row>
    <row r="48" spans="1:9" ht="20.100000000000001" customHeight="1">
      <c r="A48" s="3329">
        <v>28</v>
      </c>
      <c r="B48" s="3324" t="s">
        <v>21555</v>
      </c>
      <c r="C48" s="3324" t="s">
        <v>21556</v>
      </c>
      <c r="D48" s="3324" t="str">
        <f t="shared" si="0"/>
        <v>6"</v>
      </c>
      <c r="E48" s="3325">
        <v>40</v>
      </c>
      <c r="F48" s="3321"/>
      <c r="G48" s="3318"/>
      <c r="H48" s="3318"/>
      <c r="I48" s="3317">
        <v>1</v>
      </c>
    </row>
    <row r="49" spans="1:9" ht="20.100000000000001" customHeight="1">
      <c r="A49" s="3329">
        <v>29</v>
      </c>
      <c r="B49" s="3324" t="s">
        <v>21557</v>
      </c>
      <c r="C49" s="3324" t="s">
        <v>21558</v>
      </c>
      <c r="D49" s="3324" t="str">
        <f t="shared" si="0"/>
        <v>3"</v>
      </c>
      <c r="E49" s="3325">
        <v>40</v>
      </c>
      <c r="F49" s="3321"/>
      <c r="G49" s="3318"/>
      <c r="H49" s="3318"/>
      <c r="I49" s="3317">
        <v>1</v>
      </c>
    </row>
    <row r="50" spans="1:9" ht="20.100000000000001" customHeight="1">
      <c r="A50" s="3329">
        <v>30</v>
      </c>
      <c r="B50" s="3324" t="s">
        <v>21559</v>
      </c>
      <c r="C50" s="3324" t="s">
        <v>21560</v>
      </c>
      <c r="D50" s="3324" t="str">
        <f t="shared" si="0"/>
        <v>2"</v>
      </c>
      <c r="E50" s="3325">
        <v>40</v>
      </c>
      <c r="F50" s="3321"/>
      <c r="G50" s="3318"/>
      <c r="H50" s="3318"/>
      <c r="I50" s="3317">
        <v>1</v>
      </c>
    </row>
    <row r="51" spans="1:9" ht="20.100000000000001" customHeight="1">
      <c r="A51" s="3329">
        <v>31</v>
      </c>
      <c r="B51" s="3324" t="s">
        <v>21561</v>
      </c>
      <c r="C51" s="3324" t="s">
        <v>21562</v>
      </c>
      <c r="D51" s="3324" t="str">
        <f t="shared" si="0"/>
        <v>4"</v>
      </c>
      <c r="E51" s="3325">
        <v>40</v>
      </c>
      <c r="F51" s="3321"/>
      <c r="G51" s="3318"/>
      <c r="H51" s="3318"/>
      <c r="I51" s="3317">
        <v>1</v>
      </c>
    </row>
    <row r="52" spans="1:9" ht="20.100000000000001" customHeight="1">
      <c r="A52" s="3329">
        <v>32</v>
      </c>
      <c r="B52" s="3324" t="s">
        <v>21563</v>
      </c>
      <c r="C52" s="3324" t="s">
        <v>21564</v>
      </c>
      <c r="D52" s="3324" t="str">
        <f t="shared" si="0"/>
        <v>6"</v>
      </c>
      <c r="E52" s="3325">
        <v>40</v>
      </c>
      <c r="F52" s="3330" t="s">
        <v>2524</v>
      </c>
      <c r="G52" s="3318"/>
      <c r="H52" s="3318"/>
      <c r="I52" s="3326">
        <v>1</v>
      </c>
    </row>
    <row r="53" spans="1:9" ht="20.100000000000001" customHeight="1">
      <c r="A53" s="3329"/>
      <c r="B53" s="3324"/>
      <c r="C53" s="3324" t="s">
        <v>22601</v>
      </c>
      <c r="D53" s="3324" t="s">
        <v>22602</v>
      </c>
      <c r="E53" s="3325"/>
      <c r="F53" s="3321" t="s">
        <v>22603</v>
      </c>
      <c r="G53" s="3318"/>
      <c r="H53" s="3318"/>
      <c r="I53" s="3317">
        <v>1</v>
      </c>
    </row>
    <row r="54" spans="1:9" ht="20.100000000000001" customHeight="1">
      <c r="A54" s="3329">
        <v>33</v>
      </c>
      <c r="B54" s="3324" t="s">
        <v>21565</v>
      </c>
      <c r="C54" s="3324" t="s">
        <v>21566</v>
      </c>
      <c r="D54" s="3324" t="str">
        <f t="shared" si="0"/>
        <v>6"</v>
      </c>
      <c r="E54" s="3325"/>
      <c r="F54" s="3321"/>
      <c r="G54" s="3318"/>
      <c r="H54" s="3318"/>
      <c r="I54" s="3317">
        <v>1</v>
      </c>
    </row>
    <row r="55" spans="1:9" ht="20.100000000000001" customHeight="1">
      <c r="A55" s="3329">
        <v>34</v>
      </c>
      <c r="B55" s="3324" t="s">
        <v>21567</v>
      </c>
      <c r="C55" s="3324" t="s">
        <v>21568</v>
      </c>
      <c r="D55" s="3324" t="str">
        <f t="shared" si="0"/>
        <v>2"</v>
      </c>
      <c r="E55" s="3325"/>
      <c r="F55" s="3330" t="s">
        <v>2524</v>
      </c>
      <c r="G55" s="3318"/>
      <c r="H55" s="3318"/>
      <c r="I55" s="3326">
        <v>1</v>
      </c>
    </row>
    <row r="56" spans="1:9" ht="20.100000000000001" customHeight="1">
      <c r="A56" s="3329">
        <v>35</v>
      </c>
      <c r="B56" s="3324" t="s">
        <v>21569</v>
      </c>
      <c r="C56" s="3324" t="s">
        <v>21570</v>
      </c>
      <c r="D56" s="3324" t="str">
        <f t="shared" si="0"/>
        <v>6"</v>
      </c>
      <c r="E56" s="3325">
        <v>40</v>
      </c>
      <c r="F56" s="3330" t="s">
        <v>2524</v>
      </c>
      <c r="G56" s="3318"/>
      <c r="H56" s="3318"/>
      <c r="I56" s="3326">
        <v>1</v>
      </c>
    </row>
    <row r="57" spans="1:9" ht="20.100000000000001" customHeight="1">
      <c r="A57" s="3329"/>
      <c r="B57" s="3324"/>
      <c r="C57" s="3324" t="s">
        <v>22601</v>
      </c>
      <c r="D57" s="3324" t="s">
        <v>22602</v>
      </c>
      <c r="E57" s="3325"/>
      <c r="F57" s="3321" t="s">
        <v>22603</v>
      </c>
      <c r="G57" s="3318"/>
      <c r="H57" s="3318"/>
      <c r="I57" s="3317">
        <v>1</v>
      </c>
    </row>
    <row r="58" spans="1:9" ht="20.100000000000001" customHeight="1">
      <c r="A58" s="3329">
        <v>36</v>
      </c>
      <c r="B58" s="3324" t="s">
        <v>21571</v>
      </c>
      <c r="C58" s="3324" t="s">
        <v>21572</v>
      </c>
      <c r="D58" s="3324" t="str">
        <f t="shared" si="0"/>
        <v>3"</v>
      </c>
      <c r="E58" s="3325"/>
      <c r="F58" s="3327" t="s">
        <v>2524</v>
      </c>
      <c r="G58" s="3318"/>
      <c r="H58" s="3318"/>
      <c r="I58" s="3326">
        <v>1</v>
      </c>
    </row>
    <row r="59" spans="1:9" ht="20.100000000000001" customHeight="1">
      <c r="A59" s="3329">
        <v>37</v>
      </c>
      <c r="B59" s="3324" t="s">
        <v>21573</v>
      </c>
      <c r="C59" s="3324" t="s">
        <v>21574</v>
      </c>
      <c r="D59" s="3324" t="str">
        <f t="shared" si="0"/>
        <v>14"</v>
      </c>
      <c r="E59" s="3325"/>
      <c r="F59" s="3327" t="s">
        <v>2524</v>
      </c>
      <c r="G59" s="3318"/>
      <c r="H59" s="3318"/>
      <c r="I59" s="3326">
        <v>1</v>
      </c>
    </row>
    <row r="60" spans="1:9" ht="20.100000000000001" customHeight="1">
      <c r="A60" s="3329"/>
      <c r="B60" s="3324"/>
      <c r="C60" s="3324"/>
      <c r="D60" s="3324" t="s">
        <v>22613</v>
      </c>
      <c r="E60" s="3325"/>
      <c r="F60" s="3331" t="s">
        <v>22598</v>
      </c>
      <c r="G60" s="3318"/>
      <c r="H60" s="3318"/>
      <c r="I60" s="3317">
        <v>1</v>
      </c>
    </row>
    <row r="61" spans="1:9" ht="20.100000000000001" customHeight="1">
      <c r="A61" s="3329">
        <v>38</v>
      </c>
      <c r="B61" s="3324" t="s">
        <v>21575</v>
      </c>
      <c r="C61" s="3324" t="s">
        <v>21576</v>
      </c>
      <c r="D61" s="3324" t="str">
        <f t="shared" si="0"/>
        <v>2"</v>
      </c>
      <c r="E61" s="3325"/>
      <c r="F61" s="3327" t="s">
        <v>2524</v>
      </c>
      <c r="G61" s="3318"/>
      <c r="H61" s="3318"/>
      <c r="I61" s="3326">
        <v>1</v>
      </c>
    </row>
    <row r="62" spans="1:9" ht="20.100000000000001" customHeight="1">
      <c r="A62" s="3329">
        <v>39</v>
      </c>
      <c r="B62" s="3324" t="s">
        <v>21577</v>
      </c>
      <c r="C62" s="3324" t="s">
        <v>21576</v>
      </c>
      <c r="D62" s="3324" t="str">
        <f t="shared" si="0"/>
        <v>2"</v>
      </c>
      <c r="E62" s="3325"/>
      <c r="F62" s="3327" t="s">
        <v>2524</v>
      </c>
      <c r="G62" s="3318"/>
      <c r="H62" s="3318"/>
      <c r="I62" s="3326">
        <v>1</v>
      </c>
    </row>
    <row r="63" spans="1:9" ht="20.100000000000001" customHeight="1">
      <c r="A63" s="3329">
        <v>40</v>
      </c>
      <c r="B63" s="3324" t="s">
        <v>21578</v>
      </c>
      <c r="C63" s="3324" t="s">
        <v>21574</v>
      </c>
      <c r="D63" s="3324" t="str">
        <f t="shared" si="0"/>
        <v>14"</v>
      </c>
      <c r="E63" s="3325"/>
      <c r="F63" s="3321"/>
      <c r="G63" s="3318"/>
      <c r="H63" s="3318"/>
      <c r="I63" s="3317">
        <v>1</v>
      </c>
    </row>
    <row r="64" spans="1:9" ht="20.100000000000001" customHeight="1">
      <c r="A64" s="3329">
        <v>41</v>
      </c>
      <c r="B64" s="3324" t="s">
        <v>21579</v>
      </c>
      <c r="C64" s="3324" t="s">
        <v>21580</v>
      </c>
      <c r="D64" s="3324" t="str">
        <f t="shared" si="0"/>
        <v>3"</v>
      </c>
      <c r="E64" s="3325"/>
      <c r="F64" s="3321"/>
      <c r="G64" s="3318"/>
      <c r="H64" s="3318"/>
      <c r="I64" s="3317">
        <v>1</v>
      </c>
    </row>
    <row r="65" spans="1:9" ht="20.100000000000001" customHeight="1">
      <c r="A65" s="3329">
        <v>42</v>
      </c>
      <c r="B65" s="3324" t="s">
        <v>21581</v>
      </c>
      <c r="C65" s="3324" t="s">
        <v>21582</v>
      </c>
      <c r="D65" s="3324" t="str">
        <f t="shared" si="0"/>
        <v>8"</v>
      </c>
      <c r="E65" s="3325"/>
      <c r="F65" s="3321"/>
      <c r="G65" s="3318"/>
      <c r="H65" s="3318"/>
      <c r="I65" s="3317">
        <v>1</v>
      </c>
    </row>
    <row r="66" spans="1:9" ht="20.100000000000001" customHeight="1">
      <c r="A66" s="3329">
        <v>43</v>
      </c>
      <c r="B66" s="3324" t="s">
        <v>21583</v>
      </c>
      <c r="C66" s="3324" t="s">
        <v>21584</v>
      </c>
      <c r="D66" s="3324" t="str">
        <f t="shared" si="0"/>
        <v>4"</v>
      </c>
      <c r="E66" s="3325"/>
      <c r="F66" s="3321"/>
      <c r="G66" s="3318"/>
      <c r="H66" s="3318"/>
      <c r="I66" s="3317">
        <v>1</v>
      </c>
    </row>
    <row r="67" spans="1:9" ht="20.100000000000001" customHeight="1">
      <c r="A67" s="3329">
        <v>44</v>
      </c>
      <c r="B67" s="3324" t="s">
        <v>21585</v>
      </c>
      <c r="C67" s="3324" t="s">
        <v>21586</v>
      </c>
      <c r="D67" s="3324" t="str">
        <f t="shared" si="0"/>
        <v>3"</v>
      </c>
      <c r="E67" s="3325"/>
      <c r="F67" s="3321"/>
      <c r="G67" s="3318"/>
      <c r="H67" s="3318"/>
      <c r="I67" s="3317">
        <v>1</v>
      </c>
    </row>
    <row r="68" spans="1:9" ht="20.100000000000001" customHeight="1">
      <c r="A68" s="3329">
        <v>45</v>
      </c>
      <c r="B68" s="3324" t="s">
        <v>21587</v>
      </c>
      <c r="C68" s="3324" t="s">
        <v>21588</v>
      </c>
      <c r="D68" s="3324" t="str">
        <f t="shared" si="0"/>
        <v>6"</v>
      </c>
      <c r="E68" s="3325"/>
      <c r="F68" s="3321"/>
      <c r="G68" s="3318"/>
      <c r="H68" s="3318"/>
      <c r="I68" s="3317">
        <v>1</v>
      </c>
    </row>
    <row r="69" spans="1:9" ht="20.100000000000001" customHeight="1">
      <c r="A69" s="3329">
        <v>46</v>
      </c>
      <c r="B69" s="3324" t="s">
        <v>21589</v>
      </c>
      <c r="C69" s="3324" t="s">
        <v>21590</v>
      </c>
      <c r="D69" s="3324" t="str">
        <f t="shared" si="0"/>
        <v>3"</v>
      </c>
      <c r="E69" s="3325"/>
      <c r="F69" s="3321"/>
      <c r="G69" s="3318"/>
      <c r="H69" s="3318"/>
      <c r="I69" s="3317">
        <v>1</v>
      </c>
    </row>
    <row r="70" spans="1:9" ht="20.100000000000001" customHeight="1">
      <c r="A70" s="3329">
        <v>47</v>
      </c>
      <c r="B70" s="3324" t="s">
        <v>21591</v>
      </c>
      <c r="C70" s="3324" t="s">
        <v>21592</v>
      </c>
      <c r="D70" s="3324" t="str">
        <f t="shared" si="0"/>
        <v>2"</v>
      </c>
      <c r="E70" s="3325"/>
      <c r="F70" s="3321"/>
      <c r="G70" s="3318"/>
      <c r="H70" s="3318"/>
      <c r="I70" s="3317">
        <v>1</v>
      </c>
    </row>
    <row r="71" spans="1:9" ht="20.100000000000001" customHeight="1">
      <c r="A71" s="3329">
        <v>48</v>
      </c>
      <c r="B71" s="3324" t="s">
        <v>21593</v>
      </c>
      <c r="C71" s="3324" t="s">
        <v>21594</v>
      </c>
      <c r="D71" s="3324" t="str">
        <f t="shared" si="0"/>
        <v>3"</v>
      </c>
      <c r="E71" s="3325"/>
      <c r="F71" s="3321"/>
      <c r="G71" s="3318"/>
      <c r="H71" s="3318"/>
      <c r="I71" s="3317">
        <v>1</v>
      </c>
    </row>
    <row r="72" spans="1:9">
      <c r="A72" s="3329">
        <v>49</v>
      </c>
      <c r="B72" s="3324" t="s">
        <v>21595</v>
      </c>
      <c r="C72" s="3324" t="s">
        <v>21596</v>
      </c>
      <c r="D72" s="3324" t="str">
        <f t="shared" si="0"/>
        <v>6"</v>
      </c>
      <c r="E72" s="3325"/>
      <c r="F72" s="3330" t="s">
        <v>2524</v>
      </c>
      <c r="G72" s="3318"/>
      <c r="H72" s="3318"/>
      <c r="I72" s="3326">
        <v>1</v>
      </c>
    </row>
    <row r="73" spans="1:9">
      <c r="A73" s="3329">
        <v>50</v>
      </c>
      <c r="B73" s="3324" t="s">
        <v>21597</v>
      </c>
      <c r="C73" s="3324" t="s">
        <v>21598</v>
      </c>
      <c r="D73" s="3324" t="str">
        <f t="shared" si="0"/>
        <v>6"</v>
      </c>
      <c r="E73" s="3325"/>
      <c r="F73" s="3327" t="s">
        <v>2524</v>
      </c>
      <c r="G73" s="3318"/>
      <c r="H73" s="3318"/>
      <c r="I73" s="3326">
        <v>1</v>
      </c>
    </row>
    <row r="74" spans="1:9">
      <c r="A74" s="3329">
        <v>51</v>
      </c>
      <c r="B74" s="3324" t="s">
        <v>21599</v>
      </c>
      <c r="C74" s="3324" t="s">
        <v>21600</v>
      </c>
      <c r="D74" s="3324" t="str">
        <f t="shared" si="0"/>
        <v>6"</v>
      </c>
      <c r="E74" s="3325"/>
      <c r="F74" s="3321" t="s">
        <v>22598</v>
      </c>
      <c r="G74" s="3318"/>
      <c r="H74" s="3318"/>
      <c r="I74" s="3326">
        <v>1</v>
      </c>
    </row>
    <row r="75" spans="1:9">
      <c r="A75" s="3329"/>
      <c r="B75" s="3324"/>
      <c r="C75" s="3324"/>
      <c r="D75" s="3324" t="s">
        <v>22602</v>
      </c>
      <c r="E75" s="3325"/>
      <c r="F75" s="3321" t="s">
        <v>22603</v>
      </c>
      <c r="G75" s="3318"/>
      <c r="H75" s="3318"/>
      <c r="I75" s="3317">
        <v>1</v>
      </c>
    </row>
    <row r="76" spans="1:9">
      <c r="A76" s="3329"/>
      <c r="B76" s="3324"/>
      <c r="C76" s="3324"/>
      <c r="D76" s="3332" t="s">
        <v>22599</v>
      </c>
      <c r="E76" s="3325"/>
      <c r="F76" s="3321" t="s">
        <v>22598</v>
      </c>
      <c r="G76" s="3318"/>
      <c r="H76" s="3318"/>
      <c r="I76" s="3317">
        <v>1</v>
      </c>
    </row>
    <row r="77" spans="1:9">
      <c r="A77" s="3329">
        <v>52</v>
      </c>
      <c r="B77" s="3324" t="s">
        <v>21601</v>
      </c>
      <c r="C77" s="3324" t="s">
        <v>21602</v>
      </c>
      <c r="D77" s="3324" t="str">
        <f t="shared" si="0"/>
        <v>10"</v>
      </c>
      <c r="E77" s="3325">
        <v>20</v>
      </c>
      <c r="F77" s="3321" t="s">
        <v>22604</v>
      </c>
      <c r="G77" s="3318"/>
      <c r="H77" s="3318"/>
      <c r="I77" s="3326">
        <v>1</v>
      </c>
    </row>
    <row r="78" spans="1:9">
      <c r="A78" s="3329"/>
      <c r="B78" s="3324"/>
      <c r="C78" s="3324" t="s">
        <v>22605</v>
      </c>
      <c r="D78" s="3324" t="s">
        <v>22606</v>
      </c>
      <c r="E78" s="3325">
        <v>20</v>
      </c>
      <c r="F78" s="3321" t="s">
        <v>22607</v>
      </c>
      <c r="G78" s="3318"/>
      <c r="H78" s="3318"/>
      <c r="I78" s="3317">
        <v>1</v>
      </c>
    </row>
    <row r="79" spans="1:9">
      <c r="A79" s="3329"/>
      <c r="B79" s="3324"/>
      <c r="C79" s="3324"/>
      <c r="D79" s="3324" t="s">
        <v>22600</v>
      </c>
      <c r="E79" s="3325"/>
      <c r="F79" s="3321" t="s">
        <v>22608</v>
      </c>
      <c r="G79" s="3318"/>
      <c r="H79" s="3318"/>
      <c r="I79" s="3317">
        <v>1</v>
      </c>
    </row>
    <row r="80" spans="1:9">
      <c r="A80" s="3329">
        <v>53</v>
      </c>
      <c r="B80" s="3324" t="s">
        <v>21603</v>
      </c>
      <c r="C80" s="3324" t="s">
        <v>21604</v>
      </c>
      <c r="D80" s="3324" t="str">
        <f t="shared" si="0"/>
        <v>12"</v>
      </c>
      <c r="E80" s="3325"/>
      <c r="F80" s="3327" t="s">
        <v>2524</v>
      </c>
      <c r="G80" s="3318"/>
      <c r="H80" s="3318"/>
      <c r="I80" s="3326">
        <v>1</v>
      </c>
    </row>
    <row r="81" spans="1:9">
      <c r="A81" s="3329"/>
      <c r="B81" s="3324"/>
      <c r="C81" s="3324"/>
      <c r="D81" s="3324" t="s">
        <v>22600</v>
      </c>
      <c r="E81" s="3325"/>
      <c r="F81" s="3331" t="s">
        <v>22597</v>
      </c>
      <c r="G81" s="3318"/>
      <c r="H81" s="3318"/>
      <c r="I81" s="3317">
        <v>1</v>
      </c>
    </row>
    <row r="82" spans="1:9">
      <c r="A82" s="3329">
        <v>54</v>
      </c>
      <c r="B82" s="3324" t="s">
        <v>21605</v>
      </c>
      <c r="C82" s="3324" t="s">
        <v>21602</v>
      </c>
      <c r="D82" s="3324" t="str">
        <f t="shared" si="0"/>
        <v>10"</v>
      </c>
      <c r="E82" s="3325"/>
      <c r="F82" s="3321"/>
      <c r="G82" s="3318"/>
      <c r="H82" s="3318"/>
      <c r="I82" s="3317">
        <v>1</v>
      </c>
    </row>
    <row r="83" spans="1:9">
      <c r="A83" s="3329">
        <v>55</v>
      </c>
      <c r="B83" s="3324" t="s">
        <v>21606</v>
      </c>
      <c r="C83" s="3324" t="s">
        <v>21600</v>
      </c>
      <c r="D83" s="3324" t="str">
        <f t="shared" si="0"/>
        <v>6"</v>
      </c>
      <c r="E83" s="3325">
        <v>40</v>
      </c>
      <c r="F83" s="3321" t="s">
        <v>22609</v>
      </c>
      <c r="G83" s="3318"/>
      <c r="H83" s="3318"/>
      <c r="I83" s="3317">
        <v>1</v>
      </c>
    </row>
    <row r="84" spans="1:9">
      <c r="A84" s="3329"/>
      <c r="B84" s="3324"/>
      <c r="C84" s="3324" t="s">
        <v>22605</v>
      </c>
      <c r="D84" s="3324" t="s">
        <v>22602</v>
      </c>
      <c r="E84" s="3325">
        <v>40</v>
      </c>
      <c r="F84" s="3321" t="s">
        <v>22607</v>
      </c>
      <c r="G84" s="3318"/>
      <c r="H84" s="3318"/>
      <c r="I84" s="3317">
        <v>1</v>
      </c>
    </row>
    <row r="85" spans="1:9">
      <c r="A85" s="3329"/>
      <c r="B85" s="3324"/>
      <c r="C85" s="3324"/>
      <c r="D85" s="3324" t="s">
        <v>22599</v>
      </c>
      <c r="E85" s="3325"/>
      <c r="F85" s="3321" t="s">
        <v>22610</v>
      </c>
      <c r="G85" s="3318"/>
      <c r="H85" s="3318"/>
      <c r="I85" s="3317">
        <v>1</v>
      </c>
    </row>
    <row r="86" spans="1:9">
      <c r="A86" s="3329"/>
      <c r="B86" s="3324"/>
      <c r="C86" s="3324"/>
      <c r="D86" s="3324" t="s">
        <v>22600</v>
      </c>
      <c r="E86" s="3325"/>
      <c r="F86" s="3321" t="s">
        <v>22611</v>
      </c>
      <c r="G86" s="3318"/>
      <c r="H86" s="3318"/>
      <c r="I86" s="3317">
        <v>1</v>
      </c>
    </row>
    <row r="87" spans="1:9">
      <c r="A87" s="3329">
        <v>56</v>
      </c>
      <c r="B87" s="3324" t="s">
        <v>21607</v>
      </c>
      <c r="C87" s="3324" t="s">
        <v>21598</v>
      </c>
      <c r="D87" s="3324" t="str">
        <f>LEFT(C87, FIND("""", C87))</f>
        <v>6"</v>
      </c>
      <c r="E87" s="3325"/>
      <c r="F87" s="3321"/>
      <c r="G87" s="3318"/>
      <c r="H87" s="3318"/>
      <c r="I87" s="3317">
        <v>1</v>
      </c>
    </row>
    <row r="88" spans="1:9">
      <c r="A88" s="3329">
        <v>57</v>
      </c>
      <c r="B88" s="3324" t="s">
        <v>21608</v>
      </c>
      <c r="C88" s="3324" t="s">
        <v>21600</v>
      </c>
      <c r="D88" s="3324" t="str">
        <f t="shared" si="0"/>
        <v>6"</v>
      </c>
      <c r="E88" s="3325"/>
      <c r="F88" s="3321"/>
      <c r="G88" s="3318"/>
      <c r="H88" s="3318"/>
      <c r="I88" s="3317">
        <v>1</v>
      </c>
    </row>
    <row r="89" spans="1:9">
      <c r="A89" s="3329">
        <v>58</v>
      </c>
      <c r="B89" s="3324" t="s">
        <v>21609</v>
      </c>
      <c r="C89" s="3324" t="s">
        <v>21610</v>
      </c>
      <c r="D89" s="3324" t="str">
        <f t="shared" si="0"/>
        <v>4"</v>
      </c>
      <c r="E89" s="3325"/>
      <c r="F89" s="3321"/>
      <c r="G89" s="3318"/>
      <c r="H89" s="3318"/>
      <c r="I89" s="3317">
        <v>1</v>
      </c>
    </row>
    <row r="90" spans="1:9">
      <c r="A90" s="3329">
        <v>59</v>
      </c>
      <c r="B90" s="3324" t="s">
        <v>21611</v>
      </c>
      <c r="C90" s="3324" t="s">
        <v>21612</v>
      </c>
      <c r="D90" s="3324" t="str">
        <f t="shared" si="0"/>
        <v>4"</v>
      </c>
      <c r="E90" s="3325"/>
      <c r="F90" s="3327" t="s">
        <v>2524</v>
      </c>
      <c r="G90" s="3318"/>
      <c r="H90" s="3318"/>
      <c r="I90" s="3326">
        <v>1</v>
      </c>
    </row>
    <row r="91" spans="1:9">
      <c r="A91" s="3329">
        <v>60</v>
      </c>
      <c r="B91" s="3324" t="s">
        <v>21613</v>
      </c>
      <c r="C91" s="3324" t="s">
        <v>21614</v>
      </c>
      <c r="D91" s="3324" t="str">
        <f t="shared" si="0"/>
        <v>1-1/2"</v>
      </c>
      <c r="E91" s="3325"/>
      <c r="F91" s="3327" t="s">
        <v>2524</v>
      </c>
      <c r="G91" s="3318"/>
      <c r="H91" s="3318"/>
      <c r="I91" s="3326">
        <v>1</v>
      </c>
    </row>
    <row r="92" spans="1:9">
      <c r="A92" s="3329">
        <v>61</v>
      </c>
      <c r="B92" s="3324" t="s">
        <v>21615</v>
      </c>
      <c r="C92" s="3324" t="s">
        <v>21616</v>
      </c>
      <c r="D92" s="3324" t="str">
        <f t="shared" si="0"/>
        <v>6"</v>
      </c>
      <c r="E92" s="3325">
        <v>40</v>
      </c>
      <c r="F92" s="3327" t="s">
        <v>2524</v>
      </c>
      <c r="G92" s="3318"/>
      <c r="H92" s="3318"/>
      <c r="I92" s="3326">
        <v>1</v>
      </c>
    </row>
    <row r="93" spans="1:9">
      <c r="A93" s="3329"/>
      <c r="B93" s="3324"/>
      <c r="C93" s="3324"/>
      <c r="D93" s="3324" t="s">
        <v>22612</v>
      </c>
      <c r="E93" s="3325"/>
      <c r="F93" s="3321" t="s">
        <v>22610</v>
      </c>
      <c r="G93" s="3318"/>
      <c r="H93" s="3318"/>
      <c r="I93" s="3317">
        <v>1</v>
      </c>
    </row>
    <row r="94" spans="1:9">
      <c r="A94" s="3329"/>
      <c r="B94" s="3324"/>
      <c r="C94" s="3324"/>
      <c r="D94" s="3324" t="s">
        <v>22613</v>
      </c>
      <c r="E94" s="3325"/>
      <c r="F94" s="3321" t="s">
        <v>22614</v>
      </c>
      <c r="G94" s="3318"/>
      <c r="H94" s="3318"/>
      <c r="I94" s="3317">
        <v>1</v>
      </c>
    </row>
    <row r="95" spans="1:9">
      <c r="A95" s="3329"/>
      <c r="B95" s="3324"/>
      <c r="C95" s="3324"/>
      <c r="D95" s="3324" t="s">
        <v>22599</v>
      </c>
      <c r="E95" s="3325"/>
      <c r="F95" s="3321" t="s">
        <v>22604</v>
      </c>
      <c r="G95" s="3318"/>
      <c r="H95" s="3318"/>
      <c r="I95" s="3317">
        <v>1</v>
      </c>
    </row>
    <row r="96" spans="1:9">
      <c r="A96" s="3329"/>
      <c r="B96" s="3324"/>
      <c r="C96" s="3324"/>
      <c r="D96" s="3324" t="s">
        <v>22600</v>
      </c>
      <c r="E96" s="3325"/>
      <c r="F96" s="3321" t="s">
        <v>22615</v>
      </c>
      <c r="G96" s="3318"/>
      <c r="H96" s="3318"/>
      <c r="I96" s="3317">
        <v>1</v>
      </c>
    </row>
    <row r="97" spans="1:9">
      <c r="A97" s="3329"/>
      <c r="B97" s="3324"/>
      <c r="C97" s="3324" t="s">
        <v>22616</v>
      </c>
      <c r="D97" s="3324" t="s">
        <v>22612</v>
      </c>
      <c r="E97" s="3325">
        <v>40</v>
      </c>
      <c r="F97" s="3321" t="s">
        <v>22607</v>
      </c>
      <c r="G97" s="3318"/>
      <c r="H97" s="3318"/>
      <c r="I97" s="3317">
        <v>1</v>
      </c>
    </row>
    <row r="98" spans="1:9">
      <c r="A98" s="3329">
        <v>62</v>
      </c>
      <c r="B98" s="3324" t="s">
        <v>21617</v>
      </c>
      <c r="C98" s="3324" t="s">
        <v>21616</v>
      </c>
      <c r="D98" s="3324" t="str">
        <f t="shared" si="0"/>
        <v>6"</v>
      </c>
      <c r="E98" s="3325"/>
      <c r="F98" s="3327" t="s">
        <v>2524</v>
      </c>
      <c r="G98" s="3318"/>
      <c r="H98" s="3318"/>
      <c r="I98" s="3326">
        <v>1</v>
      </c>
    </row>
    <row r="99" spans="1:9">
      <c r="A99" s="3329">
        <v>63</v>
      </c>
      <c r="B99" s="3324" t="s">
        <v>21618</v>
      </c>
      <c r="C99" s="3324" t="s">
        <v>21616</v>
      </c>
      <c r="D99" s="3324" t="str">
        <f t="shared" si="0"/>
        <v>6"</v>
      </c>
      <c r="E99" s="3325"/>
      <c r="F99" s="3327" t="s">
        <v>2524</v>
      </c>
      <c r="G99" s="3318"/>
      <c r="H99" s="3318"/>
      <c r="I99" s="3326">
        <v>1</v>
      </c>
    </row>
    <row r="100" spans="1:9">
      <c r="A100" s="3329"/>
      <c r="B100" s="3324"/>
      <c r="C100" s="3324"/>
      <c r="D100" s="3324" t="s">
        <v>22612</v>
      </c>
      <c r="E100" s="3325"/>
      <c r="F100" s="3321" t="s">
        <v>22598</v>
      </c>
      <c r="G100" s="3318"/>
      <c r="H100" s="3318"/>
      <c r="I100" s="3317">
        <v>1</v>
      </c>
    </row>
    <row r="101" spans="1:9">
      <c r="A101" s="3329"/>
      <c r="B101" s="3324"/>
      <c r="C101" s="3324"/>
      <c r="D101" s="3324" t="s">
        <v>22600</v>
      </c>
      <c r="E101" s="3325"/>
      <c r="F101" s="3321" t="s">
        <v>22595</v>
      </c>
      <c r="G101" s="3318"/>
      <c r="H101" s="3318"/>
      <c r="I101" s="3317">
        <v>1</v>
      </c>
    </row>
    <row r="102" spans="1:9">
      <c r="A102" s="3329">
        <v>64</v>
      </c>
      <c r="B102" s="3324" t="s">
        <v>21619</v>
      </c>
      <c r="C102" s="3324" t="s">
        <v>21612</v>
      </c>
      <c r="D102" s="3324" t="str">
        <f t="shared" si="0"/>
        <v>4"</v>
      </c>
      <c r="E102" s="3325"/>
      <c r="F102" s="3321"/>
      <c r="G102" s="3318"/>
      <c r="H102" s="3318"/>
      <c r="I102" s="3317">
        <v>1</v>
      </c>
    </row>
    <row r="103" spans="1:9">
      <c r="A103" s="3329">
        <v>65</v>
      </c>
      <c r="B103" s="3324" t="s">
        <v>21620</v>
      </c>
      <c r="C103" s="3324" t="s">
        <v>21612</v>
      </c>
      <c r="D103" s="3324" t="str">
        <f t="shared" si="0"/>
        <v>4"</v>
      </c>
      <c r="E103" s="3325"/>
      <c r="F103" s="3321"/>
      <c r="G103" s="3318"/>
      <c r="H103" s="3318"/>
      <c r="I103" s="3317">
        <v>1</v>
      </c>
    </row>
    <row r="104" spans="1:9">
      <c r="A104" s="3329">
        <v>66</v>
      </c>
      <c r="B104" s="3324" t="s">
        <v>21621</v>
      </c>
      <c r="C104" s="3324" t="s">
        <v>21622</v>
      </c>
      <c r="D104" s="3324" t="str">
        <f t="shared" si="0"/>
        <v>6"</v>
      </c>
      <c r="E104" s="3325"/>
      <c r="F104" s="3327" t="s">
        <v>2524</v>
      </c>
      <c r="G104" s="3318"/>
      <c r="H104" s="3318"/>
      <c r="I104" s="3326">
        <v>1</v>
      </c>
    </row>
    <row r="105" spans="1:9">
      <c r="A105" s="3329">
        <v>67</v>
      </c>
      <c r="B105" s="3324" t="s">
        <v>21623</v>
      </c>
      <c r="C105" s="3324" t="s">
        <v>21622</v>
      </c>
      <c r="D105" s="3324" t="str">
        <f t="shared" si="0"/>
        <v>6"</v>
      </c>
      <c r="E105" s="3325"/>
      <c r="F105" s="3321"/>
      <c r="G105" s="3318"/>
      <c r="H105" s="3318"/>
      <c r="I105" s="3317">
        <v>1</v>
      </c>
    </row>
    <row r="106" spans="1:9">
      <c r="A106" s="3329">
        <v>68</v>
      </c>
      <c r="B106" s="3324" t="s">
        <v>21624</v>
      </c>
      <c r="C106" s="3324" t="s">
        <v>21625</v>
      </c>
      <c r="D106" s="3324" t="str">
        <f t="shared" si="0"/>
        <v>2"</v>
      </c>
      <c r="E106" s="3325"/>
      <c r="F106" s="3321"/>
      <c r="G106" s="3318"/>
      <c r="H106" s="3318"/>
      <c r="I106" s="3317">
        <v>1</v>
      </c>
    </row>
    <row r="107" spans="1:9">
      <c r="A107" s="3329">
        <v>69</v>
      </c>
      <c r="B107" s="3324" t="s">
        <v>21626</v>
      </c>
      <c r="C107" s="3324" t="s">
        <v>21622</v>
      </c>
      <c r="D107" s="3324" t="str">
        <f t="shared" si="0"/>
        <v>6"</v>
      </c>
      <c r="E107" s="3325"/>
      <c r="F107" s="3321"/>
      <c r="G107" s="3318"/>
      <c r="H107" s="3318"/>
      <c r="I107" s="3317">
        <v>1</v>
      </c>
    </row>
    <row r="108" spans="1:9">
      <c r="A108" s="3329">
        <v>70</v>
      </c>
      <c r="B108" s="3324" t="s">
        <v>21627</v>
      </c>
      <c r="C108" s="3324" t="s">
        <v>21625</v>
      </c>
      <c r="D108" s="3324" t="str">
        <f t="shared" ref="D108:D200" si="1">LEFT(C108, FIND("""", C108))</f>
        <v>2"</v>
      </c>
      <c r="E108" s="3325"/>
      <c r="F108" s="3321"/>
      <c r="G108" s="3318"/>
      <c r="H108" s="3318"/>
      <c r="I108" s="3317">
        <v>1</v>
      </c>
    </row>
    <row r="109" spans="1:9">
      <c r="A109" s="3329">
        <v>71</v>
      </c>
      <c r="B109" s="3324" t="s">
        <v>21628</v>
      </c>
      <c r="C109" s="3324" t="s">
        <v>21629</v>
      </c>
      <c r="D109" s="3324" t="str">
        <f t="shared" si="1"/>
        <v>4"</v>
      </c>
      <c r="E109" s="3325"/>
      <c r="F109" s="3327" t="s">
        <v>2524</v>
      </c>
      <c r="G109" s="3318"/>
      <c r="H109" s="3318"/>
      <c r="I109" s="3326">
        <v>1</v>
      </c>
    </row>
    <row r="110" spans="1:9">
      <c r="A110" s="3329">
        <v>72</v>
      </c>
      <c r="B110" s="3324" t="s">
        <v>21630</v>
      </c>
      <c r="C110" s="3324" t="s">
        <v>21631</v>
      </c>
      <c r="D110" s="3324" t="str">
        <f t="shared" si="1"/>
        <v>6"</v>
      </c>
      <c r="E110" s="3325"/>
      <c r="F110" s="3321"/>
      <c r="G110" s="3318"/>
      <c r="H110" s="3318"/>
      <c r="I110" s="3317">
        <v>1</v>
      </c>
    </row>
    <row r="111" spans="1:9">
      <c r="A111" s="3329">
        <v>73</v>
      </c>
      <c r="B111" s="3324" t="s">
        <v>21632</v>
      </c>
      <c r="C111" s="3324" t="s">
        <v>21633</v>
      </c>
      <c r="D111" s="3324" t="str">
        <f t="shared" si="1"/>
        <v>3"</v>
      </c>
      <c r="E111" s="3325"/>
      <c r="F111" s="3321"/>
      <c r="G111" s="3318"/>
      <c r="H111" s="3318"/>
      <c r="I111" s="3317">
        <v>1</v>
      </c>
    </row>
    <row r="112" spans="1:9">
      <c r="A112" s="3329">
        <v>74</v>
      </c>
      <c r="B112" s="3324" t="s">
        <v>21634</v>
      </c>
      <c r="C112" s="3324" t="s">
        <v>21635</v>
      </c>
      <c r="D112" s="3324" t="str">
        <f t="shared" si="1"/>
        <v>2"</v>
      </c>
      <c r="E112" s="3333"/>
      <c r="F112" s="3334"/>
      <c r="G112" s="3335"/>
      <c r="H112" s="3335"/>
      <c r="I112" s="3317">
        <v>1</v>
      </c>
    </row>
    <row r="113" spans="1:9">
      <c r="A113" s="3329">
        <v>75</v>
      </c>
      <c r="B113" s="3324" t="s">
        <v>21636</v>
      </c>
      <c r="C113" s="3324" t="s">
        <v>21637</v>
      </c>
      <c r="D113" s="3324" t="str">
        <f t="shared" si="1"/>
        <v>3"</v>
      </c>
      <c r="E113" s="3336"/>
      <c r="F113" s="3337"/>
      <c r="G113" s="3338"/>
      <c r="H113" s="3338"/>
      <c r="I113" s="3317">
        <v>1</v>
      </c>
    </row>
    <row r="114" spans="1:9" ht="37.5">
      <c r="A114" s="3329">
        <v>76</v>
      </c>
      <c r="B114" s="3324" t="s">
        <v>21638</v>
      </c>
      <c r="C114" s="3324" t="s">
        <v>21639</v>
      </c>
      <c r="D114" s="3324" t="str">
        <f t="shared" si="1"/>
        <v>6"</v>
      </c>
      <c r="E114" s="3336"/>
      <c r="F114" s="3337"/>
      <c r="G114" s="3338"/>
      <c r="H114" s="3338"/>
      <c r="I114" s="3317">
        <v>1</v>
      </c>
    </row>
    <row r="115" spans="1:9">
      <c r="A115" s="3329">
        <v>77</v>
      </c>
      <c r="B115" s="3324" t="s">
        <v>21640</v>
      </c>
      <c r="C115" s="3324" t="s">
        <v>21641</v>
      </c>
      <c r="D115" s="3324" t="str">
        <f t="shared" si="1"/>
        <v>3"</v>
      </c>
      <c r="E115" s="3336"/>
      <c r="F115" s="3337"/>
      <c r="G115" s="3338"/>
      <c r="H115" s="3338"/>
      <c r="I115" s="3317">
        <v>1</v>
      </c>
    </row>
    <row r="116" spans="1:9" ht="37.5">
      <c r="A116" s="3329">
        <v>78</v>
      </c>
      <c r="B116" s="3324" t="s">
        <v>21642</v>
      </c>
      <c r="C116" s="3324" t="s">
        <v>21643</v>
      </c>
      <c r="D116" s="3324" t="str">
        <f t="shared" si="1"/>
        <v>3"</v>
      </c>
      <c r="E116" s="3336"/>
      <c r="F116" s="3337"/>
      <c r="G116" s="3338"/>
      <c r="H116" s="3338"/>
      <c r="I116" s="3317">
        <v>1</v>
      </c>
    </row>
    <row r="117" spans="1:9">
      <c r="A117" s="3329">
        <v>79</v>
      </c>
      <c r="B117" s="3324" t="s">
        <v>21644</v>
      </c>
      <c r="C117" s="3324" t="s">
        <v>21645</v>
      </c>
      <c r="D117" s="3324" t="str">
        <f t="shared" si="1"/>
        <v>3"</v>
      </c>
      <c r="E117" s="3336"/>
      <c r="F117" s="3337"/>
      <c r="G117" s="3338"/>
      <c r="H117" s="3338"/>
      <c r="I117" s="3317">
        <v>1</v>
      </c>
    </row>
    <row r="118" spans="1:9">
      <c r="A118" s="3329">
        <v>80</v>
      </c>
      <c r="B118" s="3324" t="s">
        <v>21646</v>
      </c>
      <c r="C118" s="3324" t="s">
        <v>21647</v>
      </c>
      <c r="D118" s="3324" t="str">
        <f t="shared" si="1"/>
        <v>2"</v>
      </c>
      <c r="E118" s="3336"/>
      <c r="F118" s="3337"/>
      <c r="G118" s="3338"/>
      <c r="H118" s="3338"/>
      <c r="I118" s="3317">
        <v>1</v>
      </c>
    </row>
    <row r="119" spans="1:9">
      <c r="A119" s="3329">
        <v>81</v>
      </c>
      <c r="B119" s="3324" t="s">
        <v>21648</v>
      </c>
      <c r="C119" s="3324" t="s">
        <v>21637</v>
      </c>
      <c r="D119" s="3324" t="str">
        <f t="shared" si="1"/>
        <v>3"</v>
      </c>
      <c r="E119" s="3336"/>
      <c r="F119" s="3337"/>
      <c r="G119" s="3338"/>
      <c r="H119" s="3338"/>
      <c r="I119" s="3317">
        <v>1</v>
      </c>
    </row>
    <row r="120" spans="1:9">
      <c r="A120" s="3329">
        <v>82</v>
      </c>
      <c r="B120" s="3324" t="s">
        <v>21649</v>
      </c>
      <c r="C120" s="3324" t="s">
        <v>21650</v>
      </c>
      <c r="D120" s="3324" t="str">
        <f t="shared" si="1"/>
        <v>6"</v>
      </c>
      <c r="E120" s="3336"/>
      <c r="F120" s="3330" t="s">
        <v>2524</v>
      </c>
      <c r="G120" s="3338"/>
      <c r="H120" s="3338"/>
      <c r="I120" s="3326">
        <v>1</v>
      </c>
    </row>
    <row r="121" spans="1:9">
      <c r="A121" s="3329">
        <v>83</v>
      </c>
      <c r="B121" s="3324" t="s">
        <v>21651</v>
      </c>
      <c r="C121" s="3324" t="s">
        <v>21650</v>
      </c>
      <c r="D121" s="3324" t="str">
        <f t="shared" si="1"/>
        <v>6"</v>
      </c>
      <c r="E121" s="3336"/>
      <c r="F121" s="3330" t="s">
        <v>2524</v>
      </c>
      <c r="G121" s="3338"/>
      <c r="H121" s="3338"/>
      <c r="I121" s="3326">
        <v>1</v>
      </c>
    </row>
    <row r="122" spans="1:9">
      <c r="A122" s="3329">
        <v>84</v>
      </c>
      <c r="B122" s="3324" t="s">
        <v>21652</v>
      </c>
      <c r="C122" s="3324" t="s">
        <v>21650</v>
      </c>
      <c r="D122" s="3324" t="str">
        <f t="shared" si="1"/>
        <v>6"</v>
      </c>
      <c r="E122" s="3336"/>
      <c r="F122" s="3337"/>
      <c r="G122" s="3338"/>
      <c r="H122" s="3338"/>
      <c r="I122" s="3317">
        <v>1</v>
      </c>
    </row>
    <row r="123" spans="1:9">
      <c r="A123" s="3329">
        <v>85</v>
      </c>
      <c r="B123" s="3324" t="s">
        <v>21653</v>
      </c>
      <c r="C123" s="3324" t="s">
        <v>21654</v>
      </c>
      <c r="D123" s="3324" t="str">
        <f t="shared" si="1"/>
        <v>2"</v>
      </c>
      <c r="E123" s="3336"/>
      <c r="F123" s="3337"/>
      <c r="G123" s="3338"/>
      <c r="H123" s="3338"/>
      <c r="I123" s="3317">
        <v>1</v>
      </c>
    </row>
    <row r="124" spans="1:9">
      <c r="A124" s="3329">
        <v>86</v>
      </c>
      <c r="B124" s="3324" t="s">
        <v>21655</v>
      </c>
      <c r="C124" s="3324" t="s">
        <v>21654</v>
      </c>
      <c r="D124" s="3324" t="str">
        <f t="shared" si="1"/>
        <v>2"</v>
      </c>
      <c r="E124" s="3336"/>
      <c r="F124" s="3337"/>
      <c r="G124" s="3338"/>
      <c r="H124" s="3338"/>
      <c r="I124" s="3317">
        <v>1</v>
      </c>
    </row>
    <row r="125" spans="1:9">
      <c r="A125" s="3329">
        <v>87</v>
      </c>
      <c r="B125" s="3324" t="s">
        <v>21656</v>
      </c>
      <c r="C125" s="3324" t="s">
        <v>21657</v>
      </c>
      <c r="D125" s="3324" t="str">
        <f t="shared" si="1"/>
        <v>2"</v>
      </c>
      <c r="E125" s="3336"/>
      <c r="F125" s="3330" t="s">
        <v>2524</v>
      </c>
      <c r="G125" s="3338"/>
      <c r="H125" s="3338"/>
      <c r="I125" s="3326">
        <v>1</v>
      </c>
    </row>
    <row r="126" spans="1:9">
      <c r="A126" s="3329">
        <v>88</v>
      </c>
      <c r="B126" s="3324" t="s">
        <v>21661</v>
      </c>
      <c r="C126" s="3324" t="s">
        <v>21662</v>
      </c>
      <c r="D126" s="3324" t="str">
        <f t="shared" si="1"/>
        <v>2"</v>
      </c>
      <c r="E126" s="3336"/>
      <c r="F126" s="3337"/>
      <c r="G126" s="3338"/>
      <c r="H126" s="3338"/>
      <c r="I126" s="3317">
        <v>1</v>
      </c>
    </row>
    <row r="127" spans="1:9">
      <c r="A127" s="3329">
        <v>89</v>
      </c>
      <c r="B127" s="3324" t="s">
        <v>21663</v>
      </c>
      <c r="C127" s="3324" t="s">
        <v>21664</v>
      </c>
      <c r="D127" s="3324" t="str">
        <f t="shared" si="1"/>
        <v>2"</v>
      </c>
      <c r="E127" s="3336"/>
      <c r="F127" s="3337"/>
      <c r="G127" s="3338"/>
      <c r="H127" s="3338"/>
      <c r="I127" s="3317">
        <v>1</v>
      </c>
    </row>
    <row r="128" spans="1:9">
      <c r="A128" s="3329">
        <v>90</v>
      </c>
      <c r="B128" s="3324" t="s">
        <v>21665</v>
      </c>
      <c r="C128" s="3324" t="s">
        <v>21664</v>
      </c>
      <c r="D128" s="3324" t="str">
        <f t="shared" si="1"/>
        <v>2"</v>
      </c>
      <c r="E128" s="3336"/>
      <c r="F128" s="3337"/>
      <c r="G128" s="3338"/>
      <c r="H128" s="3338"/>
      <c r="I128" s="3317">
        <v>1</v>
      </c>
    </row>
    <row r="129" spans="1:9">
      <c r="A129" s="3329">
        <v>91</v>
      </c>
      <c r="B129" s="3324" t="s">
        <v>21666</v>
      </c>
      <c r="C129" s="3324" t="s">
        <v>21667</v>
      </c>
      <c r="D129" s="3324" t="str">
        <f t="shared" si="1"/>
        <v>4"</v>
      </c>
      <c r="E129" s="3336">
        <v>40</v>
      </c>
      <c r="F129" s="3337" t="s">
        <v>22615</v>
      </c>
      <c r="G129" s="3338"/>
      <c r="H129" s="3338"/>
      <c r="I129" s="3326">
        <v>1</v>
      </c>
    </row>
    <row r="130" spans="1:9">
      <c r="A130" s="3339"/>
      <c r="B130" s="3324"/>
      <c r="C130" s="3324"/>
      <c r="D130" s="3324">
        <v>3</v>
      </c>
      <c r="E130" s="3336"/>
      <c r="F130" s="3337" t="s">
        <v>22615</v>
      </c>
      <c r="G130" s="3338"/>
      <c r="H130" s="3338"/>
      <c r="I130" s="3317">
        <v>1</v>
      </c>
    </row>
    <row r="131" spans="1:9">
      <c r="A131" s="3339"/>
      <c r="B131" s="3324"/>
      <c r="C131" s="3324"/>
      <c r="D131" s="3324" t="s">
        <v>22617</v>
      </c>
      <c r="E131" s="3336"/>
      <c r="F131" s="3337" t="s">
        <v>22604</v>
      </c>
      <c r="G131" s="3338"/>
      <c r="H131" s="3338"/>
      <c r="I131" s="3317">
        <v>1</v>
      </c>
    </row>
    <row r="132" spans="1:9">
      <c r="A132" s="3329">
        <v>92</v>
      </c>
      <c r="B132" s="3324" t="s">
        <v>21668</v>
      </c>
      <c r="C132" s="3324" t="s">
        <v>21669</v>
      </c>
      <c r="D132" s="3324" t="str">
        <f t="shared" si="1"/>
        <v>3"</v>
      </c>
      <c r="E132" s="3336"/>
      <c r="F132" s="3330" t="s">
        <v>2524</v>
      </c>
      <c r="G132" s="3338"/>
      <c r="H132" s="3338"/>
      <c r="I132" s="3326">
        <v>1</v>
      </c>
    </row>
    <row r="133" spans="1:9">
      <c r="A133" s="3329">
        <v>93</v>
      </c>
      <c r="B133" s="3324" t="s">
        <v>21670</v>
      </c>
      <c r="C133" s="3324" t="s">
        <v>21667</v>
      </c>
      <c r="D133" s="3324" t="str">
        <f t="shared" si="1"/>
        <v>4"</v>
      </c>
      <c r="E133" s="3336"/>
      <c r="F133" s="3340" t="s">
        <v>2524</v>
      </c>
      <c r="G133" s="3338"/>
      <c r="H133" s="3338"/>
      <c r="I133" s="3326">
        <v>1</v>
      </c>
    </row>
    <row r="134" spans="1:9">
      <c r="A134" s="3329">
        <v>94</v>
      </c>
      <c r="B134" s="3324" t="s">
        <v>21671</v>
      </c>
      <c r="C134" s="3324" t="s">
        <v>21667</v>
      </c>
      <c r="D134" s="3324" t="str">
        <f t="shared" si="1"/>
        <v>4"</v>
      </c>
      <c r="E134" s="3336"/>
      <c r="F134" s="3337"/>
      <c r="G134" s="3338"/>
      <c r="H134" s="3338"/>
      <c r="I134" s="3317">
        <v>1</v>
      </c>
    </row>
    <row r="135" spans="1:9" ht="37.5">
      <c r="A135" s="3329">
        <v>95</v>
      </c>
      <c r="B135" s="3324" t="s">
        <v>21672</v>
      </c>
      <c r="C135" s="3324" t="s">
        <v>21673</v>
      </c>
      <c r="D135" s="3324" t="str">
        <f t="shared" si="1"/>
        <v>10"</v>
      </c>
      <c r="E135" s="3336">
        <v>20</v>
      </c>
      <c r="F135" s="3330" t="s">
        <v>2524</v>
      </c>
      <c r="G135" s="3338"/>
      <c r="H135" s="3338"/>
      <c r="I135" s="3326">
        <v>1</v>
      </c>
    </row>
    <row r="136" spans="1:9">
      <c r="A136" s="3341"/>
      <c r="B136" s="3324"/>
      <c r="C136" s="3324"/>
      <c r="D136" s="3324" t="s">
        <v>22617</v>
      </c>
      <c r="E136" s="3336"/>
      <c r="F136" s="3337" t="s">
        <v>22604</v>
      </c>
      <c r="G136" s="3338"/>
      <c r="H136" s="3338"/>
      <c r="I136" s="3317">
        <v>1</v>
      </c>
    </row>
    <row r="137" spans="1:9">
      <c r="A137" s="3341"/>
      <c r="B137" s="3324"/>
      <c r="C137" s="3324"/>
      <c r="D137" s="3324" t="s">
        <v>22618</v>
      </c>
      <c r="E137" s="3336"/>
      <c r="F137" s="3337" t="s">
        <v>22615</v>
      </c>
      <c r="G137" s="3338"/>
      <c r="H137" s="3338"/>
      <c r="I137" s="3317">
        <v>1</v>
      </c>
    </row>
    <row r="138" spans="1:9">
      <c r="A138" s="3341">
        <v>96</v>
      </c>
      <c r="B138" s="3324" t="s">
        <v>21674</v>
      </c>
      <c r="C138" s="3324" t="s">
        <v>21675</v>
      </c>
      <c r="D138" s="3324" t="str">
        <f t="shared" si="1"/>
        <v>3"</v>
      </c>
      <c r="E138" s="3336"/>
      <c r="F138" s="3330" t="s">
        <v>2524</v>
      </c>
      <c r="G138" s="3338"/>
      <c r="H138" s="3338"/>
      <c r="I138" s="3326">
        <v>1</v>
      </c>
    </row>
    <row r="139" spans="1:9">
      <c r="A139" s="3341">
        <v>97</v>
      </c>
      <c r="B139" s="3324" t="s">
        <v>21676</v>
      </c>
      <c r="C139" s="3324" t="s">
        <v>21677</v>
      </c>
      <c r="D139" s="3324" t="str">
        <f t="shared" si="1"/>
        <v>10"</v>
      </c>
      <c r="E139" s="3336"/>
      <c r="F139" s="3340" t="s">
        <v>2524</v>
      </c>
      <c r="G139" s="3338"/>
      <c r="H139" s="3338"/>
      <c r="I139" s="3326">
        <v>1</v>
      </c>
    </row>
    <row r="140" spans="1:9">
      <c r="A140" s="3341"/>
      <c r="B140" s="3324"/>
      <c r="C140" s="3324"/>
      <c r="D140" s="3324" t="s">
        <v>22599</v>
      </c>
      <c r="E140" s="3336"/>
      <c r="F140" s="3337" t="s">
        <v>22598</v>
      </c>
      <c r="G140" s="3338"/>
      <c r="H140" s="3338"/>
      <c r="I140" s="3317">
        <v>1</v>
      </c>
    </row>
    <row r="141" spans="1:9">
      <c r="A141" s="3341"/>
      <c r="B141" s="3324"/>
      <c r="C141" s="3324"/>
      <c r="D141" s="3324" t="s">
        <v>22600</v>
      </c>
      <c r="E141" s="3336"/>
      <c r="F141" s="3337" t="s">
        <v>22595</v>
      </c>
      <c r="G141" s="3338"/>
      <c r="H141" s="3338"/>
      <c r="I141" s="3317">
        <v>1</v>
      </c>
    </row>
    <row r="142" spans="1:9">
      <c r="A142" s="3341">
        <v>98</v>
      </c>
      <c r="B142" s="3324" t="s">
        <v>21678</v>
      </c>
      <c r="C142" s="3324" t="s">
        <v>21679</v>
      </c>
      <c r="D142" s="3324" t="str">
        <f t="shared" si="1"/>
        <v>4"</v>
      </c>
      <c r="E142" s="3336"/>
      <c r="F142" s="3337"/>
      <c r="G142" s="3338"/>
      <c r="H142" s="3338"/>
      <c r="I142" s="3317">
        <v>1</v>
      </c>
    </row>
    <row r="143" spans="1:9">
      <c r="A143" s="3341">
        <v>99</v>
      </c>
      <c r="B143" s="3324" t="s">
        <v>21680</v>
      </c>
      <c r="C143" s="3324" t="s">
        <v>21677</v>
      </c>
      <c r="D143" s="3324" t="str">
        <f t="shared" si="1"/>
        <v>10"</v>
      </c>
      <c r="E143" s="3336"/>
      <c r="F143" s="3337"/>
      <c r="G143" s="3338"/>
      <c r="H143" s="3338"/>
      <c r="I143" s="3317">
        <v>1</v>
      </c>
    </row>
    <row r="144" spans="1:9">
      <c r="A144" s="3341">
        <v>100</v>
      </c>
      <c r="B144" s="3324" t="s">
        <v>21681</v>
      </c>
      <c r="C144" s="3324" t="s">
        <v>21682</v>
      </c>
      <c r="D144" s="3324" t="str">
        <f t="shared" si="1"/>
        <v>10"</v>
      </c>
      <c r="E144" s="3336"/>
      <c r="F144" s="3337"/>
      <c r="G144" s="3338"/>
      <c r="H144" s="3338"/>
      <c r="I144" s="3317">
        <v>1</v>
      </c>
    </row>
    <row r="145" spans="1:9">
      <c r="A145" s="3341">
        <v>101</v>
      </c>
      <c r="B145" s="3324" t="s">
        <v>21683</v>
      </c>
      <c r="C145" s="3324" t="s">
        <v>21684</v>
      </c>
      <c r="D145" s="3324" t="str">
        <f t="shared" si="1"/>
        <v>16"</v>
      </c>
      <c r="E145" s="3336"/>
      <c r="F145" s="3337"/>
      <c r="G145" s="3338"/>
      <c r="H145" s="3338"/>
      <c r="I145" s="3317">
        <v>1</v>
      </c>
    </row>
    <row r="146" spans="1:9">
      <c r="A146" s="3341">
        <v>102</v>
      </c>
      <c r="B146" s="3324" t="s">
        <v>21685</v>
      </c>
      <c r="C146" s="3324" t="s">
        <v>21684</v>
      </c>
      <c r="D146" s="3324" t="str">
        <f t="shared" si="1"/>
        <v>16"</v>
      </c>
      <c r="E146" s="3336"/>
      <c r="F146" s="3337"/>
      <c r="G146" s="3338"/>
      <c r="H146" s="3338"/>
      <c r="I146" s="3317">
        <v>1</v>
      </c>
    </row>
    <row r="147" spans="1:9">
      <c r="A147" s="3341">
        <v>103</v>
      </c>
      <c r="B147" s="3324" t="s">
        <v>21686</v>
      </c>
      <c r="C147" s="3324" t="s">
        <v>21687</v>
      </c>
      <c r="D147" s="3324" t="str">
        <f t="shared" si="1"/>
        <v>4"</v>
      </c>
      <c r="E147" s="3336"/>
      <c r="F147" s="3337"/>
      <c r="G147" s="3338"/>
      <c r="H147" s="3338"/>
      <c r="I147" s="3317">
        <v>1</v>
      </c>
    </row>
    <row r="148" spans="1:9">
      <c r="A148" s="3341">
        <v>104</v>
      </c>
      <c r="B148" s="3324" t="s">
        <v>21688</v>
      </c>
      <c r="C148" s="3324" t="s">
        <v>21689</v>
      </c>
      <c r="D148" s="3324" t="str">
        <f t="shared" si="1"/>
        <v>12"</v>
      </c>
      <c r="E148" s="3336">
        <v>20</v>
      </c>
      <c r="F148" s="3330" t="s">
        <v>2524</v>
      </c>
      <c r="G148" s="3338"/>
      <c r="H148" s="3338"/>
      <c r="I148" s="3326">
        <v>1</v>
      </c>
    </row>
    <row r="149" spans="1:9">
      <c r="A149" s="3341"/>
      <c r="B149" s="3324"/>
      <c r="C149" s="3324"/>
      <c r="D149" s="3324" t="s">
        <v>22596</v>
      </c>
      <c r="E149" s="3336"/>
      <c r="F149" s="3337" t="s">
        <v>22604</v>
      </c>
      <c r="G149" s="3338"/>
      <c r="H149" s="3338"/>
      <c r="I149" s="3317">
        <v>1</v>
      </c>
    </row>
    <row r="150" spans="1:9">
      <c r="A150" s="3341"/>
      <c r="B150" s="3324"/>
      <c r="C150" s="3324"/>
      <c r="D150" s="3324" t="s">
        <v>22599</v>
      </c>
      <c r="E150" s="3336"/>
      <c r="F150" s="3337" t="s">
        <v>22610</v>
      </c>
      <c r="G150" s="3338"/>
      <c r="H150" s="3338"/>
      <c r="I150" s="3317">
        <v>1</v>
      </c>
    </row>
    <row r="151" spans="1:9">
      <c r="A151" s="3341">
        <v>105</v>
      </c>
      <c r="B151" s="3324" t="s">
        <v>21690</v>
      </c>
      <c r="C151" s="3324" t="s">
        <v>21691</v>
      </c>
      <c r="D151" s="3324" t="str">
        <f t="shared" si="1"/>
        <v>8"</v>
      </c>
      <c r="E151" s="3336">
        <v>20</v>
      </c>
      <c r="F151" s="3330" t="s">
        <v>2524</v>
      </c>
      <c r="G151" s="3338"/>
      <c r="H151" s="3338"/>
      <c r="I151" s="3326">
        <v>1</v>
      </c>
    </row>
    <row r="152" spans="1:9">
      <c r="A152" s="3341">
        <v>106</v>
      </c>
      <c r="B152" s="3324" t="s">
        <v>21692</v>
      </c>
      <c r="C152" s="3324" t="s">
        <v>21693</v>
      </c>
      <c r="D152" s="3324" t="str">
        <f t="shared" si="1"/>
        <v>8"</v>
      </c>
      <c r="E152" s="3336"/>
      <c r="F152" s="3330" t="s">
        <v>2524</v>
      </c>
      <c r="G152" s="3338"/>
      <c r="H152" s="3338"/>
      <c r="I152" s="3326">
        <v>1</v>
      </c>
    </row>
    <row r="153" spans="1:9">
      <c r="A153" s="3341"/>
      <c r="B153" s="3324"/>
      <c r="C153" s="3324"/>
      <c r="D153" s="3324" t="s">
        <v>22599</v>
      </c>
      <c r="E153" s="3336"/>
      <c r="F153" s="3337" t="s">
        <v>22604</v>
      </c>
      <c r="G153" s="3338"/>
      <c r="H153" s="3338"/>
      <c r="I153" s="3317">
        <v>1</v>
      </c>
    </row>
    <row r="154" spans="1:9">
      <c r="A154" s="3341">
        <v>107</v>
      </c>
      <c r="B154" s="3324" t="s">
        <v>21694</v>
      </c>
      <c r="C154" s="3324" t="s">
        <v>21695</v>
      </c>
      <c r="D154" s="3324" t="str">
        <f t="shared" si="1"/>
        <v>2"</v>
      </c>
      <c r="E154" s="3336">
        <v>40</v>
      </c>
      <c r="F154" s="3337" t="s">
        <v>22615</v>
      </c>
      <c r="G154" s="3338"/>
      <c r="H154" s="3338"/>
      <c r="I154" s="3326">
        <v>1</v>
      </c>
    </row>
    <row r="155" spans="1:9">
      <c r="A155" s="3341"/>
      <c r="B155" s="3324"/>
      <c r="C155" s="3324"/>
      <c r="D155" s="3324" t="s">
        <v>22596</v>
      </c>
      <c r="E155" s="3336"/>
      <c r="F155" s="3337" t="s">
        <v>22604</v>
      </c>
      <c r="G155" s="3338"/>
      <c r="H155" s="3338"/>
      <c r="I155" s="3317">
        <v>1</v>
      </c>
    </row>
    <row r="156" spans="1:9">
      <c r="A156" s="3341"/>
      <c r="B156" s="3324"/>
      <c r="C156" s="3324"/>
      <c r="D156" s="3324" t="s">
        <v>971</v>
      </c>
      <c r="E156" s="3336"/>
      <c r="F156" s="3337" t="s">
        <v>22604</v>
      </c>
      <c r="G156" s="3338"/>
      <c r="H156" s="3338"/>
      <c r="I156" s="3317">
        <v>1</v>
      </c>
    </row>
    <row r="157" spans="1:9">
      <c r="A157" s="3341">
        <v>108</v>
      </c>
      <c r="B157" s="3324" t="s">
        <v>21696</v>
      </c>
      <c r="C157" s="3324" t="s">
        <v>21695</v>
      </c>
      <c r="D157" s="3324" t="str">
        <f t="shared" si="1"/>
        <v>2"</v>
      </c>
      <c r="E157" s="3336"/>
      <c r="F157" s="3330" t="s">
        <v>2524</v>
      </c>
      <c r="G157" s="3338"/>
      <c r="H157" s="3338"/>
      <c r="I157" s="3326">
        <v>1</v>
      </c>
    </row>
    <row r="158" spans="1:9" ht="37.5">
      <c r="A158" s="3341">
        <v>109</v>
      </c>
      <c r="B158" s="3324" t="s">
        <v>21697</v>
      </c>
      <c r="C158" s="3324" t="s">
        <v>21698</v>
      </c>
      <c r="D158" s="3324" t="str">
        <f t="shared" si="1"/>
        <v>2"</v>
      </c>
      <c r="E158" s="3336"/>
      <c r="F158" s="3337" t="s">
        <v>22595</v>
      </c>
      <c r="G158" s="3338"/>
      <c r="H158" s="3338"/>
      <c r="I158" s="3326">
        <v>1</v>
      </c>
    </row>
    <row r="159" spans="1:9">
      <c r="A159" s="3341"/>
      <c r="B159" s="3324"/>
      <c r="C159" s="3324"/>
      <c r="D159" s="3324" t="s">
        <v>22596</v>
      </c>
      <c r="E159" s="3336"/>
      <c r="F159" s="3337" t="s">
        <v>22598</v>
      </c>
      <c r="G159" s="3338"/>
      <c r="H159" s="3338"/>
      <c r="I159" s="3317">
        <v>1</v>
      </c>
    </row>
    <row r="160" spans="1:9">
      <c r="A160" s="3341"/>
      <c r="B160" s="3324"/>
      <c r="C160" s="3324"/>
      <c r="D160" s="3324" t="s">
        <v>971</v>
      </c>
      <c r="E160" s="3336"/>
      <c r="F160" s="3337" t="s">
        <v>27913</v>
      </c>
      <c r="G160" s="3338"/>
      <c r="H160" s="3338"/>
      <c r="I160" s="3317">
        <v>1</v>
      </c>
    </row>
    <row r="161" spans="1:9">
      <c r="A161" s="3341"/>
      <c r="B161" s="3324"/>
      <c r="C161" s="3324"/>
      <c r="D161" s="3324" t="s">
        <v>22599</v>
      </c>
      <c r="E161" s="3336"/>
      <c r="F161" s="3337" t="s">
        <v>22598</v>
      </c>
      <c r="G161" s="3338"/>
      <c r="H161" s="3338"/>
      <c r="I161" s="3317">
        <v>1</v>
      </c>
    </row>
    <row r="162" spans="1:9">
      <c r="A162" s="3341"/>
      <c r="B162" s="3324"/>
      <c r="C162" s="3324"/>
      <c r="D162" s="3324" t="s">
        <v>22600</v>
      </c>
      <c r="E162" s="3336"/>
      <c r="F162" s="3337" t="s">
        <v>22595</v>
      </c>
      <c r="G162" s="3338"/>
      <c r="H162" s="3338"/>
      <c r="I162" s="3317">
        <v>1</v>
      </c>
    </row>
    <row r="163" spans="1:9">
      <c r="A163" s="3341">
        <v>110</v>
      </c>
      <c r="B163" s="3324" t="s">
        <v>21699</v>
      </c>
      <c r="C163" s="3324" t="s">
        <v>21700</v>
      </c>
      <c r="D163" s="3324" t="str">
        <f t="shared" si="1"/>
        <v>4"</v>
      </c>
      <c r="E163" s="3336"/>
      <c r="F163" s="3337" t="s">
        <v>22598</v>
      </c>
      <c r="G163" s="3338"/>
      <c r="H163" s="3338"/>
      <c r="I163" s="3326">
        <v>1</v>
      </c>
    </row>
    <row r="164" spans="1:9">
      <c r="A164" s="3341"/>
      <c r="B164" s="3324"/>
      <c r="C164" s="3324"/>
      <c r="D164" s="3324" t="s">
        <v>22600</v>
      </c>
      <c r="E164" s="3336"/>
      <c r="F164" s="3342" t="s">
        <v>22598</v>
      </c>
      <c r="G164" s="3338"/>
      <c r="H164" s="3338"/>
      <c r="I164" s="3317">
        <v>1</v>
      </c>
    </row>
    <row r="165" spans="1:9">
      <c r="A165" s="3341">
        <v>111</v>
      </c>
      <c r="B165" s="3324" t="s">
        <v>21701</v>
      </c>
      <c r="C165" s="3324" t="s">
        <v>21700</v>
      </c>
      <c r="D165" s="3324" t="str">
        <f t="shared" si="1"/>
        <v>4"</v>
      </c>
      <c r="E165" s="3336"/>
      <c r="F165" s="3327" t="s">
        <v>2524</v>
      </c>
      <c r="G165" s="3338"/>
      <c r="H165" s="3338"/>
      <c r="I165" s="3326">
        <v>1</v>
      </c>
    </row>
    <row r="166" spans="1:9">
      <c r="A166" s="3341">
        <v>112</v>
      </c>
      <c r="B166" s="3324" t="s">
        <v>21702</v>
      </c>
      <c r="C166" s="3324" t="s">
        <v>21703</v>
      </c>
      <c r="D166" s="3324" t="str">
        <f t="shared" si="1"/>
        <v>4"</v>
      </c>
      <c r="E166" s="3336"/>
      <c r="F166" s="3330" t="s">
        <v>2524</v>
      </c>
      <c r="G166" s="3338"/>
      <c r="H166" s="3338"/>
      <c r="I166" s="3326">
        <v>1</v>
      </c>
    </row>
    <row r="167" spans="1:9">
      <c r="A167" s="3341"/>
      <c r="B167" s="3324"/>
      <c r="C167" s="3324"/>
      <c r="D167" s="3324" t="s">
        <v>22600</v>
      </c>
      <c r="E167" s="3336"/>
      <c r="F167" s="3337" t="s">
        <v>22598</v>
      </c>
      <c r="G167" s="3338"/>
      <c r="H167" s="3338"/>
      <c r="I167" s="3317">
        <v>1</v>
      </c>
    </row>
    <row r="168" spans="1:9">
      <c r="A168" s="3341"/>
      <c r="B168" s="3324"/>
      <c r="C168" s="3324"/>
      <c r="D168" s="3324" t="s">
        <v>22599</v>
      </c>
      <c r="E168" s="3336"/>
      <c r="F168" s="3337" t="s">
        <v>22598</v>
      </c>
      <c r="G168" s="3338"/>
      <c r="H168" s="3338"/>
      <c r="I168" s="3317">
        <v>1</v>
      </c>
    </row>
    <row r="169" spans="1:9">
      <c r="A169" s="3341">
        <v>113</v>
      </c>
      <c r="B169" s="3324" t="s">
        <v>21704</v>
      </c>
      <c r="C169" s="3324" t="s">
        <v>21705</v>
      </c>
      <c r="D169" s="3324" t="str">
        <f t="shared" si="1"/>
        <v>6"</v>
      </c>
      <c r="E169" s="3336"/>
      <c r="F169" s="3330" t="s">
        <v>2524</v>
      </c>
      <c r="G169" s="3338"/>
      <c r="H169" s="3338"/>
      <c r="I169" s="3326">
        <v>1</v>
      </c>
    </row>
    <row r="170" spans="1:9">
      <c r="A170" s="3341"/>
      <c r="B170" s="3324"/>
      <c r="C170" s="3324"/>
      <c r="D170" s="3324" t="s">
        <v>22619</v>
      </c>
      <c r="E170" s="3336"/>
      <c r="F170" s="3337" t="s">
        <v>22604</v>
      </c>
      <c r="G170" s="3338"/>
      <c r="H170" s="3338"/>
      <c r="I170" s="3317">
        <v>1</v>
      </c>
    </row>
    <row r="171" spans="1:9">
      <c r="A171" s="3341"/>
      <c r="B171" s="3324"/>
      <c r="C171" s="3324"/>
      <c r="D171" s="3324" t="s">
        <v>22599</v>
      </c>
      <c r="E171" s="3336"/>
      <c r="F171" s="3337" t="s">
        <v>22604</v>
      </c>
      <c r="G171" s="3338"/>
      <c r="H171" s="3338"/>
      <c r="I171" s="3317">
        <v>1</v>
      </c>
    </row>
    <row r="172" spans="1:9">
      <c r="A172" s="3341"/>
      <c r="B172" s="3324"/>
      <c r="C172" s="3324"/>
      <c r="D172" s="3324" t="s">
        <v>22600</v>
      </c>
      <c r="E172" s="3336"/>
      <c r="F172" s="3337" t="s">
        <v>22604</v>
      </c>
      <c r="G172" s="3338"/>
      <c r="H172" s="3338"/>
      <c r="I172" s="3317">
        <v>1</v>
      </c>
    </row>
    <row r="173" spans="1:9">
      <c r="A173" s="3341">
        <v>114</v>
      </c>
      <c r="B173" s="3324" t="s">
        <v>21706</v>
      </c>
      <c r="C173" s="3324" t="s">
        <v>21705</v>
      </c>
      <c r="D173" s="3324" t="str">
        <f t="shared" si="1"/>
        <v>6"</v>
      </c>
      <c r="E173" s="3336"/>
      <c r="F173" s="3330" t="s">
        <v>2524</v>
      </c>
      <c r="G173" s="3338"/>
      <c r="H173" s="3338"/>
      <c r="I173" s="3326">
        <v>1</v>
      </c>
    </row>
    <row r="174" spans="1:9" ht="37.5">
      <c r="A174" s="3341">
        <v>115</v>
      </c>
      <c r="B174" s="3324" t="s">
        <v>21707</v>
      </c>
      <c r="C174" s="3324" t="s">
        <v>21708</v>
      </c>
      <c r="D174" s="3324" t="str">
        <f t="shared" si="1"/>
        <v>6"</v>
      </c>
      <c r="E174" s="3336"/>
      <c r="F174" s="3337"/>
      <c r="G174" s="3338"/>
      <c r="H174" s="3338"/>
      <c r="I174" s="3317">
        <v>1</v>
      </c>
    </row>
    <row r="175" spans="1:9">
      <c r="A175" s="3341">
        <v>116</v>
      </c>
      <c r="B175" s="3324" t="s">
        <v>21709</v>
      </c>
      <c r="C175" s="3324" t="s">
        <v>21710</v>
      </c>
      <c r="D175" s="3324" t="str">
        <f t="shared" si="1"/>
        <v>4"</v>
      </c>
      <c r="E175" s="3336">
        <v>40</v>
      </c>
      <c r="F175" s="3337" t="s">
        <v>22604</v>
      </c>
      <c r="G175" s="3338"/>
      <c r="H175" s="3338"/>
      <c r="I175" s="3326">
        <v>1</v>
      </c>
    </row>
    <row r="176" spans="1:9">
      <c r="A176" s="3341"/>
      <c r="B176" s="3324"/>
      <c r="C176" s="3324" t="s">
        <v>22605</v>
      </c>
      <c r="D176" s="3324" t="s">
        <v>22619</v>
      </c>
      <c r="E176" s="3325">
        <v>40</v>
      </c>
      <c r="F176" s="3321" t="s">
        <v>22607</v>
      </c>
      <c r="G176" s="3338"/>
      <c r="H176" s="3338"/>
      <c r="I176" s="3317">
        <v>1</v>
      </c>
    </row>
    <row r="177" spans="1:9">
      <c r="A177" s="3341">
        <v>117</v>
      </c>
      <c r="B177" s="3324" t="s">
        <v>21711</v>
      </c>
      <c r="C177" s="3324" t="s">
        <v>21710</v>
      </c>
      <c r="D177" s="3324" t="str">
        <f t="shared" si="1"/>
        <v>4"</v>
      </c>
      <c r="E177" s="3336"/>
      <c r="F177" s="3337"/>
      <c r="G177" s="3338"/>
      <c r="H177" s="3338"/>
      <c r="I177" s="3317">
        <v>1</v>
      </c>
    </row>
    <row r="178" spans="1:9">
      <c r="A178" s="3341">
        <v>118</v>
      </c>
      <c r="B178" s="3324" t="s">
        <v>21712</v>
      </c>
      <c r="C178" s="3324" t="s">
        <v>21710</v>
      </c>
      <c r="D178" s="3324" t="str">
        <f t="shared" si="1"/>
        <v>4"</v>
      </c>
      <c r="E178" s="3336"/>
      <c r="F178" s="3337"/>
      <c r="G178" s="3338"/>
      <c r="H178" s="3338"/>
      <c r="I178" s="3317">
        <v>1</v>
      </c>
    </row>
    <row r="179" spans="1:9">
      <c r="A179" s="3341">
        <v>119</v>
      </c>
      <c r="B179" s="3324" t="s">
        <v>21713</v>
      </c>
      <c r="C179" s="3324" t="s">
        <v>21714</v>
      </c>
      <c r="D179" s="3324" t="str">
        <f t="shared" si="1"/>
        <v>6"</v>
      </c>
      <c r="E179" s="3336"/>
      <c r="F179" s="3337"/>
      <c r="G179" s="3338"/>
      <c r="H179" s="3338"/>
      <c r="I179" s="3317">
        <v>1</v>
      </c>
    </row>
    <row r="180" spans="1:9">
      <c r="A180" s="3341"/>
      <c r="B180" s="3324"/>
      <c r="C180" s="3324" t="s">
        <v>22605</v>
      </c>
      <c r="D180" s="3324" t="s">
        <v>22602</v>
      </c>
      <c r="E180" s="3325">
        <v>40</v>
      </c>
      <c r="F180" s="3321" t="s">
        <v>22607</v>
      </c>
      <c r="G180" s="3338"/>
      <c r="H180" s="3338"/>
      <c r="I180" s="3317">
        <v>1</v>
      </c>
    </row>
    <row r="181" spans="1:9">
      <c r="A181" s="3341">
        <v>120</v>
      </c>
      <c r="B181" s="3324" t="s">
        <v>21715</v>
      </c>
      <c r="C181" s="3324" t="s">
        <v>21714</v>
      </c>
      <c r="D181" s="3324" t="str">
        <f t="shared" si="1"/>
        <v>6"</v>
      </c>
      <c r="E181" s="3336"/>
      <c r="F181" s="3337"/>
      <c r="G181" s="3338"/>
      <c r="H181" s="3338"/>
      <c r="I181" s="3317">
        <v>1</v>
      </c>
    </row>
    <row r="182" spans="1:9">
      <c r="A182" s="3341">
        <v>121</v>
      </c>
      <c r="B182" s="3324" t="s">
        <v>21716</v>
      </c>
      <c r="C182" s="3324" t="s">
        <v>21714</v>
      </c>
      <c r="D182" s="3324" t="str">
        <f t="shared" si="1"/>
        <v>6"</v>
      </c>
      <c r="E182" s="3336"/>
      <c r="F182" s="3337"/>
      <c r="G182" s="3338"/>
      <c r="H182" s="3338"/>
      <c r="I182" s="3317">
        <v>1</v>
      </c>
    </row>
    <row r="183" spans="1:9">
      <c r="A183" s="3341">
        <v>122</v>
      </c>
      <c r="B183" s="3324" t="s">
        <v>21717</v>
      </c>
      <c r="C183" s="3324" t="s">
        <v>21714</v>
      </c>
      <c r="D183" s="3324" t="str">
        <f t="shared" si="1"/>
        <v>6"</v>
      </c>
      <c r="E183" s="3336"/>
      <c r="F183" s="3337"/>
      <c r="G183" s="3338"/>
      <c r="H183" s="3338"/>
      <c r="I183" s="3317">
        <v>1</v>
      </c>
    </row>
    <row r="184" spans="1:9">
      <c r="A184" s="3341">
        <v>123</v>
      </c>
      <c r="B184" s="3324" t="s">
        <v>21718</v>
      </c>
      <c r="C184" s="3324" t="s">
        <v>21719</v>
      </c>
      <c r="D184" s="3324" t="str">
        <f t="shared" si="1"/>
        <v>2"</v>
      </c>
      <c r="E184" s="3336"/>
      <c r="F184" s="3337"/>
      <c r="G184" s="3338"/>
      <c r="H184" s="3338"/>
      <c r="I184" s="3317">
        <v>1</v>
      </c>
    </row>
    <row r="185" spans="1:9">
      <c r="A185" s="3341">
        <v>124</v>
      </c>
      <c r="B185" s="3324" t="s">
        <v>21720</v>
      </c>
      <c r="C185" s="3324" t="s">
        <v>21721</v>
      </c>
      <c r="D185" s="3324" t="str">
        <f t="shared" si="1"/>
        <v>2"</v>
      </c>
      <c r="E185" s="3336"/>
      <c r="F185" s="3337"/>
      <c r="G185" s="3338"/>
      <c r="H185" s="3338"/>
      <c r="I185" s="3317">
        <v>1</v>
      </c>
    </row>
    <row r="186" spans="1:9">
      <c r="A186" s="3341">
        <v>125</v>
      </c>
      <c r="B186" s="3324" t="s">
        <v>21722</v>
      </c>
      <c r="C186" s="3324" t="s">
        <v>21723</v>
      </c>
      <c r="D186" s="3324" t="str">
        <f t="shared" si="1"/>
        <v>2"</v>
      </c>
      <c r="E186" s="3336"/>
      <c r="F186" s="3337"/>
      <c r="G186" s="3338"/>
      <c r="H186" s="3338"/>
      <c r="I186" s="3317">
        <v>1</v>
      </c>
    </row>
    <row r="187" spans="1:9">
      <c r="A187" s="3341">
        <v>126</v>
      </c>
      <c r="B187" s="3324" t="s">
        <v>21724</v>
      </c>
      <c r="C187" s="3324" t="s">
        <v>21725</v>
      </c>
      <c r="D187" s="3324" t="str">
        <f t="shared" si="1"/>
        <v>4"</v>
      </c>
      <c r="E187" s="3336"/>
      <c r="F187" s="3330" t="s">
        <v>2524</v>
      </c>
      <c r="G187" s="3338"/>
      <c r="H187" s="3338"/>
      <c r="I187" s="3326">
        <v>1</v>
      </c>
    </row>
    <row r="188" spans="1:9">
      <c r="A188" s="3341">
        <v>127</v>
      </c>
      <c r="B188" s="3324" t="s">
        <v>21726</v>
      </c>
      <c r="C188" s="3324" t="s">
        <v>21727</v>
      </c>
      <c r="D188" s="3324" t="str">
        <f t="shared" si="1"/>
        <v>4"</v>
      </c>
      <c r="E188" s="3336">
        <v>40</v>
      </c>
      <c r="F188" s="3330" t="s">
        <v>2524</v>
      </c>
      <c r="G188" s="3338"/>
      <c r="H188" s="3338"/>
      <c r="I188" s="3326">
        <v>1</v>
      </c>
    </row>
    <row r="189" spans="1:9">
      <c r="A189" s="3341"/>
      <c r="B189" s="3324"/>
      <c r="C189" s="3324" t="s">
        <v>22605</v>
      </c>
      <c r="D189" s="3324">
        <v>4</v>
      </c>
      <c r="E189" s="3336"/>
      <c r="F189" s="3321" t="s">
        <v>22607</v>
      </c>
      <c r="G189" s="3338"/>
      <c r="H189" s="3338"/>
      <c r="I189" s="3317">
        <v>1</v>
      </c>
    </row>
    <row r="190" spans="1:9">
      <c r="A190" s="3341"/>
      <c r="B190" s="3324"/>
      <c r="C190" s="3324"/>
      <c r="D190" s="3324" t="s">
        <v>22600</v>
      </c>
      <c r="E190" s="3336"/>
      <c r="F190" s="3337" t="s">
        <v>22609</v>
      </c>
      <c r="G190" s="3338"/>
      <c r="H190" s="3338"/>
      <c r="I190" s="3317">
        <v>1</v>
      </c>
    </row>
    <row r="191" spans="1:9">
      <c r="A191" s="3341">
        <v>128</v>
      </c>
      <c r="B191" s="3324" t="s">
        <v>21728</v>
      </c>
      <c r="C191" s="3324" t="s">
        <v>21727</v>
      </c>
      <c r="D191" s="3324" t="str">
        <f t="shared" si="1"/>
        <v>4"</v>
      </c>
      <c r="E191" s="3336">
        <v>40</v>
      </c>
      <c r="F191" s="3337" t="s">
        <v>27930</v>
      </c>
      <c r="G191" s="3338"/>
      <c r="H191" s="3338"/>
      <c r="I191" s="3317">
        <v>1</v>
      </c>
    </row>
    <row r="192" spans="1:9">
      <c r="A192" s="3341"/>
      <c r="B192" s="3324"/>
      <c r="C192" s="3324"/>
      <c r="D192" s="3324" t="s">
        <v>22599</v>
      </c>
      <c r="E192" s="3336"/>
      <c r="F192" s="3337" t="s">
        <v>22609</v>
      </c>
      <c r="G192" s="3338"/>
      <c r="H192" s="3338"/>
      <c r="I192" s="3317">
        <v>1</v>
      </c>
    </row>
    <row r="193" spans="1:9">
      <c r="A193" s="3341">
        <v>129</v>
      </c>
      <c r="B193" s="3324" t="s">
        <v>19635</v>
      </c>
      <c r="C193" s="3324" t="s">
        <v>21727</v>
      </c>
      <c r="D193" s="3324" t="str">
        <f t="shared" si="1"/>
        <v>4"</v>
      </c>
      <c r="E193" s="3336"/>
      <c r="F193" s="3330" t="s">
        <v>2524</v>
      </c>
      <c r="G193" s="3338"/>
      <c r="H193" s="3338"/>
      <c r="I193" s="3326">
        <v>1</v>
      </c>
    </row>
    <row r="194" spans="1:9">
      <c r="A194" s="3341"/>
      <c r="B194" s="3324"/>
      <c r="C194" s="3324"/>
      <c r="D194" s="3324" t="s">
        <v>22600</v>
      </c>
      <c r="E194" s="3336"/>
      <c r="F194" s="3343" t="s">
        <v>22595</v>
      </c>
      <c r="G194" s="3338"/>
      <c r="H194" s="3338"/>
      <c r="I194" s="3317">
        <v>1</v>
      </c>
    </row>
    <row r="195" spans="1:9">
      <c r="A195" s="3341">
        <v>130</v>
      </c>
      <c r="B195" s="3324" t="s">
        <v>21729</v>
      </c>
      <c r="C195" s="3324" t="s">
        <v>21730</v>
      </c>
      <c r="D195" s="3324" t="str">
        <f t="shared" si="1"/>
        <v>4"</v>
      </c>
      <c r="E195" s="3336">
        <v>40</v>
      </c>
      <c r="F195" s="3330" t="s">
        <v>2524</v>
      </c>
      <c r="G195" s="3338"/>
      <c r="H195" s="3338"/>
      <c r="I195" s="3317">
        <v>1</v>
      </c>
    </row>
    <row r="196" spans="1:9">
      <c r="A196" s="3341"/>
      <c r="B196" s="3324"/>
      <c r="C196" s="3324" t="s">
        <v>22605</v>
      </c>
      <c r="D196" s="3324" t="s">
        <v>22619</v>
      </c>
      <c r="E196" s="3325">
        <v>40</v>
      </c>
      <c r="F196" s="3321" t="s">
        <v>22607</v>
      </c>
      <c r="G196" s="3338"/>
      <c r="H196" s="3338"/>
      <c r="I196" s="3317">
        <v>1</v>
      </c>
    </row>
    <row r="197" spans="1:9">
      <c r="A197" s="3341">
        <v>131</v>
      </c>
      <c r="B197" s="3324" t="s">
        <v>21731</v>
      </c>
      <c r="C197" s="3324" t="s">
        <v>21730</v>
      </c>
      <c r="D197" s="3324" t="str">
        <f t="shared" si="1"/>
        <v>4"</v>
      </c>
      <c r="E197" s="3336"/>
      <c r="F197" s="3330" t="s">
        <v>2524</v>
      </c>
      <c r="G197" s="3338"/>
      <c r="H197" s="3338"/>
      <c r="I197" s="3326">
        <v>1</v>
      </c>
    </row>
    <row r="198" spans="1:9">
      <c r="A198" s="3341">
        <v>132</v>
      </c>
      <c r="B198" s="3324" t="s">
        <v>21732</v>
      </c>
      <c r="C198" s="3324" t="s">
        <v>21733</v>
      </c>
      <c r="D198" s="3324" t="str">
        <f t="shared" si="1"/>
        <v>2"</v>
      </c>
      <c r="E198" s="3336">
        <v>40</v>
      </c>
      <c r="F198" s="3337" t="s">
        <v>22604</v>
      </c>
      <c r="G198" s="3338"/>
      <c r="H198" s="3338"/>
      <c r="I198" s="3326">
        <v>1</v>
      </c>
    </row>
    <row r="199" spans="1:9">
      <c r="A199" s="3341"/>
      <c r="B199" s="3324"/>
      <c r="C199" s="3324"/>
      <c r="D199" s="3324" t="s">
        <v>22596</v>
      </c>
      <c r="E199" s="3336"/>
      <c r="F199" s="3337" t="s">
        <v>22604</v>
      </c>
      <c r="G199" s="3338"/>
      <c r="H199" s="3338"/>
      <c r="I199" s="3317">
        <v>1</v>
      </c>
    </row>
    <row r="200" spans="1:9">
      <c r="A200" s="3341">
        <v>133</v>
      </c>
      <c r="B200" s="3324" t="s">
        <v>21734</v>
      </c>
      <c r="C200" s="3324" t="s">
        <v>21735</v>
      </c>
      <c r="D200" s="3324" t="str">
        <f t="shared" si="1"/>
        <v>4"</v>
      </c>
      <c r="E200" s="3336"/>
      <c r="F200" s="3337" t="s">
        <v>22595</v>
      </c>
      <c r="G200" s="3338"/>
      <c r="H200" s="3338"/>
      <c r="I200" s="3326">
        <v>1</v>
      </c>
    </row>
    <row r="201" spans="1:9">
      <c r="A201" s="3341"/>
      <c r="B201" s="3324"/>
      <c r="C201" s="3324"/>
      <c r="D201" s="3324" t="s">
        <v>22619</v>
      </c>
      <c r="E201" s="3336"/>
      <c r="F201" s="3337" t="s">
        <v>28055</v>
      </c>
      <c r="G201" s="3338"/>
      <c r="H201" s="3338"/>
      <c r="I201" s="3317">
        <v>1</v>
      </c>
    </row>
    <row r="202" spans="1:9">
      <c r="A202" s="3341"/>
      <c r="B202" s="3324"/>
      <c r="C202" s="3324"/>
      <c r="D202" s="3324" t="s">
        <v>22599</v>
      </c>
      <c r="E202" s="3336"/>
      <c r="F202" s="3337" t="s">
        <v>22595</v>
      </c>
      <c r="G202" s="3338"/>
      <c r="H202" s="3338"/>
      <c r="I202" s="3317">
        <v>1</v>
      </c>
    </row>
    <row r="203" spans="1:9">
      <c r="A203" s="3341"/>
      <c r="B203" s="3324"/>
      <c r="C203" s="3324"/>
      <c r="D203" s="3324" t="s">
        <v>22600</v>
      </c>
      <c r="E203" s="3336"/>
      <c r="F203" s="3337" t="s">
        <v>22595</v>
      </c>
      <c r="G203" s="3338"/>
      <c r="H203" s="3338"/>
      <c r="I203" s="3317">
        <v>1</v>
      </c>
    </row>
    <row r="204" spans="1:9" ht="37.5">
      <c r="A204" s="3341">
        <v>134</v>
      </c>
      <c r="B204" s="3324" t="s">
        <v>21736</v>
      </c>
      <c r="C204" s="3324" t="s">
        <v>21737</v>
      </c>
      <c r="D204" s="3324" t="str">
        <f t="shared" ref="D204:D298" si="2">LEFT(C204, FIND("""", C204))</f>
        <v>4"</v>
      </c>
      <c r="E204" s="3336"/>
      <c r="F204" s="3337" t="s">
        <v>22595</v>
      </c>
      <c r="G204" s="3338"/>
      <c r="H204" s="3338"/>
      <c r="I204" s="3326">
        <v>1</v>
      </c>
    </row>
    <row r="205" spans="1:9">
      <c r="A205" s="3341"/>
      <c r="B205" s="3324"/>
      <c r="C205" s="3324"/>
      <c r="D205" s="3324" t="s">
        <v>22600</v>
      </c>
      <c r="E205" s="3336"/>
      <c r="F205" s="3337" t="s">
        <v>22595</v>
      </c>
      <c r="G205" s="3338"/>
      <c r="H205" s="3338"/>
      <c r="I205" s="3317">
        <v>1</v>
      </c>
    </row>
    <row r="206" spans="1:9">
      <c r="A206" s="3341"/>
      <c r="B206" s="3324"/>
      <c r="C206" s="3324"/>
      <c r="D206" s="3324" t="s">
        <v>22599</v>
      </c>
      <c r="E206" s="3336"/>
      <c r="F206" s="3337" t="s">
        <v>22598</v>
      </c>
      <c r="G206" s="3338"/>
      <c r="H206" s="3338"/>
      <c r="I206" s="3317">
        <v>1</v>
      </c>
    </row>
    <row r="207" spans="1:9">
      <c r="A207" s="3341">
        <v>135</v>
      </c>
      <c r="B207" s="3324" t="s">
        <v>21738</v>
      </c>
      <c r="C207" s="3324" t="s">
        <v>21730</v>
      </c>
      <c r="D207" s="3324" t="str">
        <f t="shared" si="2"/>
        <v>4"</v>
      </c>
      <c r="E207" s="3336"/>
      <c r="F207" s="3330" t="s">
        <v>2524</v>
      </c>
      <c r="G207" s="3338"/>
      <c r="H207" s="3338"/>
      <c r="I207" s="3326">
        <v>1</v>
      </c>
    </row>
    <row r="208" spans="1:9">
      <c r="A208" s="3341"/>
      <c r="B208" s="3324"/>
      <c r="C208" s="3324"/>
      <c r="D208" s="3324" t="s">
        <v>22599</v>
      </c>
      <c r="E208" s="3336"/>
      <c r="F208" s="3343" t="s">
        <v>22598</v>
      </c>
      <c r="G208" s="3338"/>
      <c r="H208" s="3338"/>
      <c r="I208" s="3317">
        <v>1</v>
      </c>
    </row>
    <row r="209" spans="1:9">
      <c r="A209" s="3341">
        <v>136</v>
      </c>
      <c r="B209" s="3324" t="s">
        <v>21739</v>
      </c>
      <c r="C209" s="3324" t="s">
        <v>21740</v>
      </c>
      <c r="D209" s="3324" t="str">
        <f t="shared" si="2"/>
        <v>2"</v>
      </c>
      <c r="E209" s="3336">
        <v>40</v>
      </c>
      <c r="F209" s="3337" t="s">
        <v>22604</v>
      </c>
      <c r="G209" s="3338"/>
      <c r="H209" s="3338"/>
      <c r="I209" s="3317">
        <v>1</v>
      </c>
    </row>
    <row r="210" spans="1:9">
      <c r="A210" s="3341">
        <v>137</v>
      </c>
      <c r="B210" s="3324"/>
      <c r="C210" s="3324"/>
      <c r="D210" s="3324" t="s">
        <v>22596</v>
      </c>
      <c r="E210" s="3336">
        <v>40</v>
      </c>
      <c r="F210" s="3337" t="s">
        <v>22604</v>
      </c>
      <c r="G210" s="3338"/>
      <c r="H210" s="3338"/>
      <c r="I210" s="3317">
        <v>1</v>
      </c>
    </row>
    <row r="211" spans="1:9">
      <c r="A211" s="3341">
        <v>138</v>
      </c>
      <c r="B211" s="3324" t="s">
        <v>21741</v>
      </c>
      <c r="C211" s="3324" t="s">
        <v>21740</v>
      </c>
      <c r="D211" s="3324" t="str">
        <f t="shared" si="2"/>
        <v>2"</v>
      </c>
      <c r="E211" s="3336"/>
      <c r="F211" s="3330" t="s">
        <v>2524</v>
      </c>
      <c r="G211" s="3338"/>
      <c r="H211" s="3338"/>
      <c r="I211" s="3326">
        <v>1</v>
      </c>
    </row>
    <row r="212" spans="1:9">
      <c r="A212" s="3341">
        <v>139</v>
      </c>
      <c r="B212" s="3324" t="s">
        <v>21742</v>
      </c>
      <c r="C212" s="3324" t="s">
        <v>21740</v>
      </c>
      <c r="D212" s="3324" t="str">
        <f t="shared" si="2"/>
        <v>2"</v>
      </c>
      <c r="E212" s="3336"/>
      <c r="F212" s="3330" t="s">
        <v>2524</v>
      </c>
      <c r="G212" s="3338"/>
      <c r="H212" s="3338"/>
      <c r="I212" s="3326">
        <v>1</v>
      </c>
    </row>
    <row r="213" spans="1:9">
      <c r="A213" s="3341">
        <v>140</v>
      </c>
      <c r="B213" s="3324" t="s">
        <v>21743</v>
      </c>
      <c r="C213" s="3324" t="s">
        <v>21744</v>
      </c>
      <c r="D213" s="3324" t="str">
        <f t="shared" si="2"/>
        <v>3"</v>
      </c>
      <c r="E213" s="3336"/>
      <c r="F213" s="3337" t="s">
        <v>22598</v>
      </c>
      <c r="G213" s="3338"/>
      <c r="H213" s="3338"/>
      <c r="I213" s="3326">
        <v>1</v>
      </c>
    </row>
    <row r="214" spans="1:9">
      <c r="A214" s="3341">
        <v>141</v>
      </c>
      <c r="B214" s="3324" t="s">
        <v>21745</v>
      </c>
      <c r="C214" s="3324" t="s">
        <v>21746</v>
      </c>
      <c r="D214" s="3324" t="str">
        <f t="shared" si="2"/>
        <v>3"</v>
      </c>
      <c r="E214" s="3336"/>
      <c r="F214" s="3337"/>
      <c r="G214" s="3338"/>
      <c r="H214" s="3338"/>
      <c r="I214" s="3317">
        <v>1</v>
      </c>
    </row>
    <row r="215" spans="1:9">
      <c r="A215" s="3341"/>
      <c r="B215" s="3324"/>
      <c r="C215" s="3324" t="s">
        <v>22605</v>
      </c>
      <c r="D215" s="3324" t="s">
        <v>22612</v>
      </c>
      <c r="E215" s="3325">
        <v>40</v>
      </c>
      <c r="F215" s="3321" t="s">
        <v>22607</v>
      </c>
      <c r="G215" s="3338"/>
      <c r="H215" s="3338"/>
      <c r="I215" s="3317">
        <v>1</v>
      </c>
    </row>
    <row r="216" spans="1:9">
      <c r="A216" s="3341">
        <v>142</v>
      </c>
      <c r="B216" s="3324" t="s">
        <v>21747</v>
      </c>
      <c r="C216" s="3324" t="s">
        <v>21746</v>
      </c>
      <c r="D216" s="3324" t="str">
        <f t="shared" si="2"/>
        <v>3"</v>
      </c>
      <c r="E216" s="3336"/>
      <c r="F216" s="3337"/>
      <c r="G216" s="3338"/>
      <c r="H216" s="3338"/>
      <c r="I216" s="3317">
        <v>1</v>
      </c>
    </row>
    <row r="217" spans="1:9">
      <c r="A217" s="3341">
        <v>143</v>
      </c>
      <c r="B217" s="3324" t="s">
        <v>21748</v>
      </c>
      <c r="C217" s="3324" t="s">
        <v>21746</v>
      </c>
      <c r="D217" s="3324" t="str">
        <f t="shared" si="2"/>
        <v>3"</v>
      </c>
      <c r="E217" s="3336"/>
      <c r="F217" s="3337" t="s">
        <v>22634</v>
      </c>
      <c r="G217" s="3338"/>
      <c r="H217" s="3338"/>
      <c r="I217" s="3326">
        <v>1</v>
      </c>
    </row>
    <row r="218" spans="1:9">
      <c r="A218" s="3341">
        <v>144</v>
      </c>
      <c r="B218" s="3324" t="s">
        <v>21749</v>
      </c>
      <c r="C218" s="3324" t="s">
        <v>21750</v>
      </c>
      <c r="D218" s="3324" t="str">
        <f t="shared" si="2"/>
        <v>4"</v>
      </c>
      <c r="E218" s="3336"/>
      <c r="F218" s="3337" t="s">
        <v>22598</v>
      </c>
      <c r="G218" s="3338"/>
      <c r="H218" s="3338"/>
      <c r="I218" s="3326">
        <v>1</v>
      </c>
    </row>
    <row r="219" spans="1:9">
      <c r="A219" s="3341">
        <v>145</v>
      </c>
      <c r="B219" s="3324" t="s">
        <v>21751</v>
      </c>
      <c r="C219" s="3324" t="s">
        <v>21752</v>
      </c>
      <c r="D219" s="3324" t="str">
        <f t="shared" si="2"/>
        <v>2"</v>
      </c>
      <c r="E219" s="3336"/>
      <c r="F219" s="3337" t="s">
        <v>22598</v>
      </c>
      <c r="G219" s="3338"/>
      <c r="H219" s="3338"/>
      <c r="I219" s="3326">
        <v>1</v>
      </c>
    </row>
    <row r="220" spans="1:9">
      <c r="A220" s="3341">
        <v>146</v>
      </c>
      <c r="B220" s="3324" t="s">
        <v>21753</v>
      </c>
      <c r="C220" s="3324" t="s">
        <v>21733</v>
      </c>
      <c r="D220" s="3324" t="str">
        <f t="shared" si="2"/>
        <v>2"</v>
      </c>
      <c r="E220" s="3336"/>
      <c r="F220" s="3327" t="s">
        <v>2524</v>
      </c>
      <c r="G220" s="3338"/>
      <c r="H220" s="3338"/>
      <c r="I220" s="3326">
        <v>1</v>
      </c>
    </row>
    <row r="221" spans="1:9">
      <c r="A221" s="3341">
        <v>147</v>
      </c>
      <c r="B221" s="3324" t="s">
        <v>21754</v>
      </c>
      <c r="C221" s="3324" t="s">
        <v>21755</v>
      </c>
      <c r="D221" s="3324" t="str">
        <f t="shared" si="2"/>
        <v>2"</v>
      </c>
      <c r="E221" s="3336"/>
      <c r="F221" s="3327" t="s">
        <v>2524</v>
      </c>
      <c r="G221" s="3338"/>
      <c r="H221" s="3338"/>
      <c r="I221" s="3326">
        <v>1</v>
      </c>
    </row>
    <row r="222" spans="1:9">
      <c r="A222" s="3341">
        <v>148</v>
      </c>
      <c r="B222" s="3324" t="s">
        <v>21756</v>
      </c>
      <c r="C222" s="3324" t="s">
        <v>21757</v>
      </c>
      <c r="D222" s="3324" t="str">
        <f t="shared" si="2"/>
        <v>4"</v>
      </c>
      <c r="E222" s="3336"/>
      <c r="F222" s="3337"/>
      <c r="G222" s="3338"/>
      <c r="H222" s="3338"/>
      <c r="I222" s="3317">
        <v>1</v>
      </c>
    </row>
    <row r="223" spans="1:9">
      <c r="A223" s="3341">
        <v>149</v>
      </c>
      <c r="B223" s="3324" t="s">
        <v>21758</v>
      </c>
      <c r="C223" s="3324" t="s">
        <v>21759</v>
      </c>
      <c r="D223" s="3324" t="str">
        <f t="shared" si="2"/>
        <v>2"</v>
      </c>
      <c r="E223" s="3336"/>
      <c r="F223" s="3337"/>
      <c r="G223" s="3338"/>
      <c r="H223" s="3338"/>
      <c r="I223" s="3317">
        <v>1</v>
      </c>
    </row>
    <row r="224" spans="1:9">
      <c r="A224" s="3341">
        <v>150</v>
      </c>
      <c r="B224" s="3324" t="s">
        <v>21760</v>
      </c>
      <c r="C224" s="3324" t="s">
        <v>21761</v>
      </c>
      <c r="D224" s="3324" t="str">
        <f t="shared" si="2"/>
        <v>4"</v>
      </c>
      <c r="E224" s="3336"/>
      <c r="F224" s="3330" t="s">
        <v>2524</v>
      </c>
      <c r="G224" s="3338"/>
      <c r="H224" s="3338"/>
      <c r="I224" s="3326">
        <v>1</v>
      </c>
    </row>
    <row r="225" spans="1:9">
      <c r="A225" s="3341"/>
      <c r="B225" s="3324"/>
      <c r="C225" s="3324"/>
      <c r="D225" s="3324" t="s">
        <v>22613</v>
      </c>
      <c r="E225" s="3336"/>
      <c r="F225" s="3337" t="s">
        <v>22598</v>
      </c>
      <c r="G225" s="3338"/>
      <c r="H225" s="3338"/>
      <c r="I225" s="3317">
        <v>1</v>
      </c>
    </row>
    <row r="226" spans="1:9">
      <c r="A226" s="3341">
        <v>151</v>
      </c>
      <c r="B226" s="3324" t="s">
        <v>21762</v>
      </c>
      <c r="C226" s="3324" t="s">
        <v>21763</v>
      </c>
      <c r="D226" s="3324" t="str">
        <f t="shared" si="2"/>
        <v>8"</v>
      </c>
      <c r="E226" s="3336">
        <v>20</v>
      </c>
      <c r="F226" s="3330" t="s">
        <v>2524</v>
      </c>
      <c r="G226" s="3338"/>
      <c r="H226" s="3338"/>
      <c r="I226" s="3326">
        <v>1</v>
      </c>
    </row>
    <row r="227" spans="1:9">
      <c r="A227" s="3341">
        <v>152</v>
      </c>
      <c r="B227" s="3324" t="s">
        <v>21764</v>
      </c>
      <c r="C227" s="3324" t="s">
        <v>21765</v>
      </c>
      <c r="D227" s="3324" t="str">
        <f t="shared" si="2"/>
        <v>8"</v>
      </c>
      <c r="E227" s="3336">
        <v>20</v>
      </c>
      <c r="F227" s="3330" t="s">
        <v>2524</v>
      </c>
      <c r="G227" s="3338"/>
      <c r="H227" s="3338"/>
      <c r="I227" s="3326">
        <v>1</v>
      </c>
    </row>
    <row r="228" spans="1:9" ht="37.5">
      <c r="A228" s="3341">
        <v>153</v>
      </c>
      <c r="B228" s="3324" t="s">
        <v>21766</v>
      </c>
      <c r="C228" s="3324" t="s">
        <v>21767</v>
      </c>
      <c r="D228" s="3324" t="str">
        <f t="shared" si="2"/>
        <v>2"</v>
      </c>
      <c r="E228" s="3336">
        <v>40</v>
      </c>
      <c r="F228" s="3337" t="s">
        <v>22604</v>
      </c>
      <c r="G228" s="3338"/>
      <c r="H228" s="3338"/>
      <c r="I228" s="3317">
        <v>1</v>
      </c>
    </row>
    <row r="229" spans="1:9">
      <c r="A229" s="3341"/>
      <c r="B229" s="3324"/>
      <c r="C229" s="3324"/>
      <c r="D229" s="3324" t="s">
        <v>971</v>
      </c>
      <c r="E229" s="3336"/>
      <c r="F229" s="3337" t="s">
        <v>22604</v>
      </c>
      <c r="G229" s="3338"/>
      <c r="H229" s="3338"/>
      <c r="I229" s="3317">
        <v>1</v>
      </c>
    </row>
    <row r="230" spans="1:9">
      <c r="A230" s="3341"/>
      <c r="B230" s="3324"/>
      <c r="C230" s="3324"/>
      <c r="D230" s="3324" t="s">
        <v>22599</v>
      </c>
      <c r="E230" s="3336"/>
      <c r="F230" s="3337" t="s">
        <v>22604</v>
      </c>
      <c r="G230" s="3338"/>
      <c r="H230" s="3338"/>
      <c r="I230" s="3317">
        <v>1</v>
      </c>
    </row>
    <row r="231" spans="1:9">
      <c r="A231" s="3341"/>
      <c r="B231" s="3324"/>
      <c r="C231" s="3324"/>
      <c r="D231" s="3324" t="s">
        <v>22600</v>
      </c>
      <c r="E231" s="3336"/>
      <c r="F231" s="3337" t="s">
        <v>22604</v>
      </c>
      <c r="G231" s="3338"/>
      <c r="H231" s="3338"/>
      <c r="I231" s="3317">
        <v>1</v>
      </c>
    </row>
    <row r="232" spans="1:9">
      <c r="A232" s="3341">
        <v>154</v>
      </c>
      <c r="B232" s="3324" t="s">
        <v>21768</v>
      </c>
      <c r="C232" s="3324" t="s">
        <v>21769</v>
      </c>
      <c r="D232" s="3324" t="str">
        <f t="shared" si="2"/>
        <v>1"</v>
      </c>
      <c r="E232" s="3336">
        <v>80</v>
      </c>
      <c r="F232" s="3330" t="s">
        <v>2524</v>
      </c>
      <c r="G232" s="3338"/>
      <c r="H232" s="3338"/>
      <c r="I232" s="3326">
        <v>1</v>
      </c>
    </row>
    <row r="233" spans="1:9">
      <c r="A233" s="3341"/>
      <c r="B233" s="3324"/>
      <c r="C233" s="3324"/>
      <c r="D233" s="3324" t="s">
        <v>22995</v>
      </c>
      <c r="E233" s="3336"/>
      <c r="F233" s="3344" t="s">
        <v>22598</v>
      </c>
      <c r="G233" s="3338"/>
      <c r="H233" s="3338"/>
      <c r="I233" s="3317">
        <v>1</v>
      </c>
    </row>
    <row r="234" spans="1:9">
      <c r="A234" s="3341"/>
      <c r="B234" s="3324"/>
      <c r="C234" s="3324"/>
      <c r="D234" s="3324" t="s">
        <v>22600</v>
      </c>
      <c r="E234" s="3336"/>
      <c r="F234" s="3344" t="s">
        <v>22595</v>
      </c>
      <c r="G234" s="3338"/>
      <c r="H234" s="3338"/>
      <c r="I234" s="3317">
        <v>1</v>
      </c>
    </row>
    <row r="235" spans="1:9">
      <c r="A235" s="3341">
        <v>155</v>
      </c>
      <c r="B235" s="3324" t="s">
        <v>21770</v>
      </c>
      <c r="C235" s="3324" t="s">
        <v>21771</v>
      </c>
      <c r="D235" s="3324" t="str">
        <f t="shared" si="2"/>
        <v>8"</v>
      </c>
      <c r="E235" s="3336">
        <v>20</v>
      </c>
      <c r="F235" s="3330" t="s">
        <v>2524</v>
      </c>
      <c r="G235" s="3338"/>
      <c r="H235" s="3338"/>
      <c r="I235" s="3326">
        <v>1</v>
      </c>
    </row>
    <row r="236" spans="1:9">
      <c r="A236" s="3341">
        <v>156</v>
      </c>
      <c r="B236" s="3324" t="s">
        <v>21772</v>
      </c>
      <c r="C236" s="3324" t="s">
        <v>21773</v>
      </c>
      <c r="D236" s="3324" t="str">
        <f t="shared" si="2"/>
        <v>8"</v>
      </c>
      <c r="E236" s="3336">
        <v>20</v>
      </c>
      <c r="F236" s="3337" t="s">
        <v>22598</v>
      </c>
      <c r="G236" s="3338"/>
      <c r="H236" s="3338"/>
      <c r="I236" s="3326">
        <v>1</v>
      </c>
    </row>
    <row r="237" spans="1:9">
      <c r="A237" s="3341"/>
      <c r="B237" s="3324"/>
      <c r="C237" s="3324"/>
      <c r="D237" s="3324" t="s">
        <v>22599</v>
      </c>
      <c r="E237" s="3336"/>
      <c r="F237" s="3337" t="s">
        <v>22604</v>
      </c>
      <c r="G237" s="3338"/>
      <c r="H237" s="3338"/>
      <c r="I237" s="3317">
        <v>1</v>
      </c>
    </row>
    <row r="238" spans="1:9">
      <c r="A238" s="3341">
        <v>156</v>
      </c>
      <c r="B238" s="3324" t="s">
        <v>21774</v>
      </c>
      <c r="C238" s="3324" t="s">
        <v>21775</v>
      </c>
      <c r="D238" s="3324" t="str">
        <f t="shared" si="2"/>
        <v>8"</v>
      </c>
      <c r="E238" s="3336">
        <v>20</v>
      </c>
      <c r="F238" s="3337" t="s">
        <v>22615</v>
      </c>
      <c r="G238" s="3338"/>
      <c r="H238" s="3338"/>
      <c r="I238" s="3326">
        <v>1</v>
      </c>
    </row>
    <row r="239" spans="1:9">
      <c r="A239" s="3341"/>
      <c r="B239" s="3324"/>
      <c r="C239" s="3324"/>
      <c r="D239" s="3324" t="s">
        <v>22619</v>
      </c>
      <c r="E239" s="3336"/>
      <c r="F239" s="3337" t="s">
        <v>22610</v>
      </c>
      <c r="G239" s="3338"/>
      <c r="H239" s="3338"/>
      <c r="I239" s="3317">
        <v>1</v>
      </c>
    </row>
    <row r="240" spans="1:9">
      <c r="A240" s="3341"/>
      <c r="B240" s="3324"/>
      <c r="C240" s="3324"/>
      <c r="D240" s="3324" t="s">
        <v>22599</v>
      </c>
      <c r="E240" s="3336"/>
      <c r="F240" s="3337" t="s">
        <v>22615</v>
      </c>
      <c r="G240" s="3338"/>
      <c r="H240" s="3338"/>
      <c r="I240" s="3317">
        <v>1</v>
      </c>
    </row>
    <row r="241" spans="1:9">
      <c r="A241" s="3341"/>
      <c r="B241" s="3324"/>
      <c r="C241" s="3324"/>
      <c r="D241" s="3324" t="s">
        <v>22600</v>
      </c>
      <c r="E241" s="3336"/>
      <c r="F241" s="3337" t="s">
        <v>22620</v>
      </c>
      <c r="G241" s="3338"/>
      <c r="H241" s="3338"/>
      <c r="I241" s="3317">
        <v>1</v>
      </c>
    </row>
    <row r="242" spans="1:9">
      <c r="A242" s="3341">
        <v>158</v>
      </c>
      <c r="B242" s="3324" t="s">
        <v>21776</v>
      </c>
      <c r="C242" s="3324" t="s">
        <v>21775</v>
      </c>
      <c r="D242" s="3324" t="str">
        <f t="shared" si="2"/>
        <v>8"</v>
      </c>
      <c r="E242" s="3336">
        <v>20</v>
      </c>
      <c r="F242" s="3330" t="s">
        <v>2524</v>
      </c>
      <c r="G242" s="3338"/>
      <c r="H242" s="3338"/>
      <c r="I242" s="3326">
        <v>1</v>
      </c>
    </row>
    <row r="243" spans="1:9">
      <c r="A243" s="3341">
        <v>159</v>
      </c>
      <c r="B243" s="3324" t="s">
        <v>21777</v>
      </c>
      <c r="C243" s="3324" t="s">
        <v>21778</v>
      </c>
      <c r="D243" s="3324" t="str">
        <f t="shared" si="2"/>
        <v>14"</v>
      </c>
      <c r="E243" s="3336">
        <v>20</v>
      </c>
      <c r="F243" s="3330" t="s">
        <v>2524</v>
      </c>
      <c r="G243" s="3338"/>
      <c r="H243" s="3338"/>
      <c r="I243" s="3326">
        <v>1</v>
      </c>
    </row>
    <row r="244" spans="1:9">
      <c r="A244" s="3341">
        <v>160</v>
      </c>
      <c r="B244" s="3324" t="s">
        <v>21779</v>
      </c>
      <c r="C244" s="3324" t="s">
        <v>21780</v>
      </c>
      <c r="D244" s="3324" t="str">
        <f t="shared" si="2"/>
        <v>2"</v>
      </c>
      <c r="E244" s="3336">
        <v>40</v>
      </c>
      <c r="F244" s="3330" t="s">
        <v>2524</v>
      </c>
      <c r="G244" s="3338"/>
      <c r="H244" s="3338"/>
      <c r="I244" s="3326">
        <v>1</v>
      </c>
    </row>
    <row r="245" spans="1:9">
      <c r="A245" s="3341">
        <v>161</v>
      </c>
      <c r="B245" s="3324" t="s">
        <v>21781</v>
      </c>
      <c r="C245" s="3324" t="s">
        <v>21782</v>
      </c>
      <c r="D245" s="3324" t="str">
        <f t="shared" si="2"/>
        <v>4"</v>
      </c>
      <c r="E245" s="3336">
        <v>40</v>
      </c>
      <c r="F245" s="3337" t="s">
        <v>22610</v>
      </c>
      <c r="G245" s="3338"/>
      <c r="H245" s="3338"/>
      <c r="I245" s="3326">
        <v>1</v>
      </c>
    </row>
    <row r="246" spans="1:9">
      <c r="A246" s="3341"/>
      <c r="B246" s="3324"/>
      <c r="C246" s="3324"/>
      <c r="D246" s="3324" t="s">
        <v>22599</v>
      </c>
      <c r="E246" s="3336"/>
      <c r="F246" s="3337" t="s">
        <v>22598</v>
      </c>
      <c r="G246" s="3338"/>
      <c r="H246" s="3338"/>
      <c r="I246" s="3317">
        <v>1</v>
      </c>
    </row>
    <row r="247" spans="1:9">
      <c r="A247" s="3341"/>
      <c r="B247" s="3324"/>
      <c r="C247" s="3324"/>
      <c r="D247" s="3324" t="s">
        <v>22600</v>
      </c>
      <c r="E247" s="3336"/>
      <c r="F247" s="3337" t="s">
        <v>22595</v>
      </c>
      <c r="G247" s="3338"/>
      <c r="H247" s="3338"/>
      <c r="I247" s="3317">
        <v>1</v>
      </c>
    </row>
    <row r="248" spans="1:9">
      <c r="A248" s="3341">
        <v>162</v>
      </c>
      <c r="B248" s="3324" t="s">
        <v>21783</v>
      </c>
      <c r="C248" s="3324" t="s">
        <v>21784</v>
      </c>
      <c r="D248" s="3324" t="str">
        <f t="shared" si="2"/>
        <v>2"</v>
      </c>
      <c r="E248" s="3336">
        <v>40</v>
      </c>
      <c r="F248" s="3337" t="s">
        <v>22610</v>
      </c>
      <c r="G248" s="3338"/>
      <c r="H248" s="3338"/>
      <c r="I248" s="3326">
        <v>1</v>
      </c>
    </row>
    <row r="249" spans="1:9">
      <c r="A249" s="3341"/>
      <c r="B249" s="3324"/>
      <c r="C249" s="3324"/>
      <c r="D249" s="3324" t="s">
        <v>22599</v>
      </c>
      <c r="E249" s="3336"/>
      <c r="F249" s="3337" t="s">
        <v>22604</v>
      </c>
      <c r="G249" s="3338"/>
      <c r="H249" s="3338"/>
      <c r="I249" s="3326">
        <v>1</v>
      </c>
    </row>
    <row r="250" spans="1:9">
      <c r="A250" s="3341">
        <v>163</v>
      </c>
      <c r="B250" s="3324" t="s">
        <v>21785</v>
      </c>
      <c r="C250" s="3324" t="s">
        <v>21784</v>
      </c>
      <c r="D250" s="3324" t="str">
        <f t="shared" si="2"/>
        <v>2"</v>
      </c>
      <c r="E250" s="3336"/>
      <c r="F250" s="3337" t="s">
        <v>22598</v>
      </c>
      <c r="G250" s="3338"/>
      <c r="H250" s="3338"/>
      <c r="I250" s="3326">
        <v>1</v>
      </c>
    </row>
    <row r="251" spans="1:9">
      <c r="A251" s="3341"/>
      <c r="B251" s="3324"/>
      <c r="C251" s="3324"/>
      <c r="D251" s="3324" t="s">
        <v>22613</v>
      </c>
      <c r="E251" s="3336"/>
      <c r="F251" s="3337" t="s">
        <v>28056</v>
      </c>
      <c r="G251" s="3338"/>
      <c r="H251" s="3338"/>
      <c r="I251" s="3317">
        <v>1</v>
      </c>
    </row>
    <row r="252" spans="1:9">
      <c r="A252" s="3341"/>
      <c r="B252" s="3324"/>
      <c r="C252" s="3324"/>
      <c r="D252" s="3324" t="s">
        <v>22613</v>
      </c>
      <c r="E252" s="3336"/>
      <c r="F252" s="3337" t="s">
        <v>22634</v>
      </c>
      <c r="G252" s="3338"/>
      <c r="H252" s="3338"/>
      <c r="I252" s="3317">
        <v>1</v>
      </c>
    </row>
    <row r="253" spans="1:9">
      <c r="A253" s="3341"/>
      <c r="B253" s="3324"/>
      <c r="C253" s="3324"/>
      <c r="D253" s="3324" t="s">
        <v>22599</v>
      </c>
      <c r="E253" s="3336"/>
      <c r="F253" s="3337" t="s">
        <v>22598</v>
      </c>
      <c r="G253" s="3338"/>
      <c r="H253" s="3338"/>
      <c r="I253" s="3317">
        <v>1</v>
      </c>
    </row>
    <row r="254" spans="1:9">
      <c r="A254" s="3341">
        <v>164</v>
      </c>
      <c r="B254" s="3324" t="s">
        <v>21786</v>
      </c>
      <c r="C254" s="3324" t="s">
        <v>21787</v>
      </c>
      <c r="D254" s="3324" t="str">
        <f t="shared" si="2"/>
        <v>14"</v>
      </c>
      <c r="E254" s="3336">
        <v>20</v>
      </c>
      <c r="F254" s="3330" t="s">
        <v>2524</v>
      </c>
      <c r="G254" s="3338"/>
      <c r="H254" s="3338"/>
      <c r="I254" s="3326">
        <v>1</v>
      </c>
    </row>
    <row r="255" spans="1:9">
      <c r="A255" s="3341">
        <v>165</v>
      </c>
      <c r="B255" s="3324" t="s">
        <v>21788</v>
      </c>
      <c r="C255" s="3324" t="s">
        <v>21789</v>
      </c>
      <c r="D255" s="3324" t="str">
        <f t="shared" si="2"/>
        <v>4"</v>
      </c>
      <c r="E255" s="3336"/>
      <c r="F255" s="3330" t="s">
        <v>2524</v>
      </c>
      <c r="G255" s="3338"/>
      <c r="H255" s="3338"/>
      <c r="I255" s="3326">
        <v>1</v>
      </c>
    </row>
    <row r="256" spans="1:9">
      <c r="A256" s="3341">
        <v>166</v>
      </c>
      <c r="B256" s="3324" t="s">
        <v>21790</v>
      </c>
      <c r="C256" s="3324" t="s">
        <v>21791</v>
      </c>
      <c r="D256" s="3324" t="str">
        <f t="shared" si="2"/>
        <v>4"</v>
      </c>
      <c r="E256" s="3336"/>
      <c r="F256" s="3330" t="s">
        <v>2524</v>
      </c>
      <c r="G256" s="3338"/>
      <c r="H256" s="3338"/>
      <c r="I256" s="3326">
        <v>1</v>
      </c>
    </row>
    <row r="257" spans="1:9">
      <c r="A257" s="3341">
        <v>167</v>
      </c>
      <c r="B257" s="3324" t="s">
        <v>21792</v>
      </c>
      <c r="C257" s="3324" t="s">
        <v>21793</v>
      </c>
      <c r="D257" s="3324" t="str">
        <f t="shared" si="2"/>
        <v>14"</v>
      </c>
      <c r="E257" s="3336">
        <v>20</v>
      </c>
      <c r="F257" s="3330" t="s">
        <v>2524</v>
      </c>
      <c r="G257" s="3338"/>
      <c r="H257" s="3338"/>
      <c r="I257" s="3326">
        <v>1</v>
      </c>
    </row>
    <row r="258" spans="1:9">
      <c r="A258" s="3341"/>
      <c r="B258" s="3324"/>
      <c r="C258" s="3324"/>
      <c r="D258" s="3324" t="s">
        <v>22600</v>
      </c>
      <c r="E258" s="3336"/>
      <c r="F258" s="3337" t="s">
        <v>22610</v>
      </c>
      <c r="G258" s="3338"/>
      <c r="H258" s="3338"/>
      <c r="I258" s="3317">
        <v>1</v>
      </c>
    </row>
    <row r="259" spans="1:9">
      <c r="A259" s="3341"/>
      <c r="B259" s="3324"/>
      <c r="C259" s="3324"/>
      <c r="D259" s="3324" t="s">
        <v>22613</v>
      </c>
      <c r="E259" s="3336"/>
      <c r="F259" s="3337" t="s">
        <v>22610</v>
      </c>
      <c r="G259" s="3338"/>
      <c r="H259" s="3338"/>
      <c r="I259" s="3317">
        <v>1</v>
      </c>
    </row>
    <row r="260" spans="1:9">
      <c r="A260" s="3341">
        <v>168</v>
      </c>
      <c r="B260" s="3324" t="s">
        <v>21794</v>
      </c>
      <c r="C260" s="3324" t="s">
        <v>21784</v>
      </c>
      <c r="D260" s="3324" t="str">
        <f t="shared" si="2"/>
        <v>2"</v>
      </c>
      <c r="E260" s="3336">
        <v>40</v>
      </c>
      <c r="F260" s="3340" t="s">
        <v>2524</v>
      </c>
      <c r="G260" s="3338"/>
      <c r="H260" s="3338"/>
      <c r="I260" s="3326">
        <v>1</v>
      </c>
    </row>
    <row r="261" spans="1:9">
      <c r="A261" s="3341">
        <v>169</v>
      </c>
      <c r="B261" s="3324" t="s">
        <v>21795</v>
      </c>
      <c r="C261" s="3324" t="s">
        <v>21775</v>
      </c>
      <c r="D261" s="3324" t="str">
        <f t="shared" si="2"/>
        <v>8"</v>
      </c>
      <c r="E261" s="3336">
        <v>40</v>
      </c>
      <c r="F261" s="3340" t="s">
        <v>2524</v>
      </c>
      <c r="G261" s="3338"/>
      <c r="H261" s="3338"/>
      <c r="I261" s="3326">
        <v>1</v>
      </c>
    </row>
    <row r="262" spans="1:9">
      <c r="A262" s="3341">
        <v>170</v>
      </c>
      <c r="B262" s="3324" t="s">
        <v>21796</v>
      </c>
      <c r="C262" s="3324" t="s">
        <v>21797</v>
      </c>
      <c r="D262" s="3324" t="str">
        <f t="shared" si="2"/>
        <v>3"</v>
      </c>
      <c r="E262" s="3336">
        <v>40</v>
      </c>
      <c r="F262" s="3337" t="s">
        <v>27913</v>
      </c>
      <c r="G262" s="3338"/>
      <c r="H262" s="3338"/>
      <c r="I262" s="3326">
        <v>1</v>
      </c>
    </row>
    <row r="263" spans="1:9">
      <c r="A263" s="3341">
        <v>171</v>
      </c>
      <c r="B263" s="3324" t="s">
        <v>21798</v>
      </c>
      <c r="C263" s="3324" t="s">
        <v>21799</v>
      </c>
      <c r="D263" s="3324" t="str">
        <f t="shared" si="2"/>
        <v>12"</v>
      </c>
      <c r="E263" s="3336">
        <v>20</v>
      </c>
      <c r="F263" s="3337" t="s">
        <v>22595</v>
      </c>
      <c r="G263" s="3338"/>
      <c r="H263" s="3338"/>
      <c r="I263" s="3326">
        <v>1</v>
      </c>
    </row>
    <row r="264" spans="1:9">
      <c r="A264" s="3341"/>
      <c r="B264" s="3324"/>
      <c r="C264" s="3324"/>
      <c r="D264" s="3324">
        <v>12</v>
      </c>
      <c r="E264" s="3336"/>
      <c r="F264" s="3337" t="s">
        <v>22634</v>
      </c>
      <c r="G264" s="3338"/>
      <c r="H264" s="3338"/>
      <c r="I264" s="3317">
        <v>1</v>
      </c>
    </row>
    <row r="265" spans="1:9">
      <c r="A265" s="3341"/>
      <c r="B265" s="3324"/>
      <c r="C265" s="3324"/>
      <c r="D265" s="3324" t="s">
        <v>22599</v>
      </c>
      <c r="E265" s="3336"/>
      <c r="F265" s="3337" t="s">
        <v>22598</v>
      </c>
      <c r="G265" s="3338"/>
      <c r="H265" s="3338"/>
      <c r="I265" s="3317">
        <v>1</v>
      </c>
    </row>
    <row r="266" spans="1:9">
      <c r="A266" s="3341">
        <v>172</v>
      </c>
      <c r="B266" s="3324" t="s">
        <v>21800</v>
      </c>
      <c r="C266" s="3324" t="s">
        <v>21799</v>
      </c>
      <c r="D266" s="3324" t="str">
        <f t="shared" si="2"/>
        <v>12"</v>
      </c>
      <c r="E266" s="3336">
        <v>20</v>
      </c>
      <c r="F266" s="3340" t="s">
        <v>2524</v>
      </c>
      <c r="G266" s="3338"/>
      <c r="H266" s="3338"/>
      <c r="I266" s="3326">
        <v>1</v>
      </c>
    </row>
    <row r="267" spans="1:9">
      <c r="A267" s="3341"/>
      <c r="B267" s="3324"/>
      <c r="C267" s="3324"/>
      <c r="D267" s="3324" t="s">
        <v>22599</v>
      </c>
      <c r="E267" s="3336"/>
      <c r="F267" s="3345" t="s">
        <v>22598</v>
      </c>
      <c r="G267" s="3338"/>
      <c r="H267" s="3338"/>
      <c r="I267" s="3317">
        <v>1</v>
      </c>
    </row>
    <row r="268" spans="1:9">
      <c r="A268" s="3341">
        <v>173</v>
      </c>
      <c r="B268" s="3324" t="s">
        <v>21801</v>
      </c>
      <c r="C268" s="3324" t="s">
        <v>21802</v>
      </c>
      <c r="D268" s="3324" t="str">
        <f t="shared" si="2"/>
        <v>8"</v>
      </c>
      <c r="E268" s="3336">
        <v>20</v>
      </c>
      <c r="F268" s="3343" t="s">
        <v>22598</v>
      </c>
      <c r="G268" s="3338"/>
      <c r="H268" s="3338"/>
      <c r="I268" s="3326">
        <v>1</v>
      </c>
    </row>
    <row r="269" spans="1:9">
      <c r="A269" s="3341"/>
      <c r="B269" s="3324"/>
      <c r="C269" s="3324"/>
      <c r="D269" s="3324">
        <v>2</v>
      </c>
      <c r="E269" s="3336"/>
      <c r="F269" s="3343" t="s">
        <v>28057</v>
      </c>
      <c r="G269" s="3338"/>
      <c r="H269" s="3338"/>
      <c r="I269" s="3317">
        <v>1</v>
      </c>
    </row>
    <row r="270" spans="1:9">
      <c r="A270" s="3341"/>
      <c r="B270" s="3324"/>
      <c r="C270" s="3324"/>
      <c r="D270" s="3324">
        <v>8</v>
      </c>
      <c r="E270" s="3336"/>
      <c r="F270" s="3343" t="s">
        <v>22634</v>
      </c>
      <c r="G270" s="3338"/>
      <c r="H270" s="3338"/>
      <c r="I270" s="3317">
        <v>1</v>
      </c>
    </row>
    <row r="271" spans="1:9" ht="37.5">
      <c r="A271" s="3341">
        <v>174</v>
      </c>
      <c r="B271" s="3324" t="s">
        <v>21803</v>
      </c>
      <c r="C271" s="3324" t="s">
        <v>21804</v>
      </c>
      <c r="D271" s="3324" t="str">
        <f t="shared" si="2"/>
        <v>8"</v>
      </c>
      <c r="E271" s="3336">
        <v>20</v>
      </c>
      <c r="F271" s="3337"/>
      <c r="G271" s="3338"/>
      <c r="H271" s="3338"/>
      <c r="I271" s="3317">
        <v>1</v>
      </c>
    </row>
    <row r="272" spans="1:9">
      <c r="A272" s="3341">
        <v>175</v>
      </c>
      <c r="B272" s="3324" t="s">
        <v>21805</v>
      </c>
      <c r="C272" s="3324" t="s">
        <v>21806</v>
      </c>
      <c r="D272" s="3324" t="str">
        <f t="shared" si="2"/>
        <v>8"</v>
      </c>
      <c r="E272" s="3336">
        <v>20</v>
      </c>
      <c r="F272" s="3337"/>
      <c r="G272" s="3338"/>
      <c r="H272" s="3338"/>
      <c r="I272" s="3317">
        <v>1</v>
      </c>
    </row>
    <row r="273" spans="1:9">
      <c r="A273" s="3341">
        <v>176</v>
      </c>
      <c r="B273" s="3324" t="s">
        <v>21807</v>
      </c>
      <c r="C273" s="3324" t="s">
        <v>21808</v>
      </c>
      <c r="D273" s="3324" t="str">
        <f t="shared" si="2"/>
        <v>12"</v>
      </c>
      <c r="E273" s="3336">
        <v>20</v>
      </c>
      <c r="F273" s="3337"/>
      <c r="G273" s="3338"/>
      <c r="H273" s="3338"/>
      <c r="I273" s="3317">
        <v>1</v>
      </c>
    </row>
    <row r="274" spans="1:9">
      <c r="A274" s="3341">
        <v>177</v>
      </c>
      <c r="B274" s="3324" t="s">
        <v>21809</v>
      </c>
      <c r="C274" s="3324" t="s">
        <v>21808</v>
      </c>
      <c r="D274" s="3324" t="str">
        <f t="shared" si="2"/>
        <v>12"</v>
      </c>
      <c r="E274" s="3336">
        <v>20</v>
      </c>
      <c r="F274" s="3337"/>
      <c r="G274" s="3338"/>
      <c r="H274" s="3338"/>
      <c r="I274" s="3317">
        <v>1</v>
      </c>
    </row>
    <row r="275" spans="1:9">
      <c r="A275" s="3341">
        <v>178</v>
      </c>
      <c r="B275" s="3324" t="s">
        <v>21810</v>
      </c>
      <c r="C275" s="3324" t="s">
        <v>21811</v>
      </c>
      <c r="D275" s="3324" t="str">
        <f t="shared" si="2"/>
        <v>10"</v>
      </c>
      <c r="E275" s="3336">
        <v>20</v>
      </c>
      <c r="F275" s="3337"/>
      <c r="G275" s="3338"/>
      <c r="H275" s="3338"/>
      <c r="I275" s="3317">
        <v>1</v>
      </c>
    </row>
    <row r="276" spans="1:9">
      <c r="A276" s="3341">
        <v>179</v>
      </c>
      <c r="B276" s="3324" t="s">
        <v>21812</v>
      </c>
      <c r="C276" s="3324" t="s">
        <v>21813</v>
      </c>
      <c r="D276" s="3324" t="str">
        <f t="shared" si="2"/>
        <v>10"</v>
      </c>
      <c r="E276" s="3336">
        <v>20</v>
      </c>
      <c r="F276" s="3337"/>
      <c r="G276" s="3338"/>
      <c r="H276" s="3338"/>
      <c r="I276" s="3317">
        <v>1</v>
      </c>
    </row>
    <row r="277" spans="1:9">
      <c r="A277" s="3341">
        <v>180</v>
      </c>
      <c r="B277" s="3324" t="s">
        <v>21814</v>
      </c>
      <c r="C277" s="3324" t="s">
        <v>21815</v>
      </c>
      <c r="D277" s="3324" t="str">
        <f t="shared" si="2"/>
        <v>10"</v>
      </c>
      <c r="E277" s="3336">
        <v>20</v>
      </c>
      <c r="F277" s="3330" t="s">
        <v>2524</v>
      </c>
      <c r="G277" s="3338"/>
      <c r="H277" s="3338"/>
      <c r="I277" s="3326">
        <v>1</v>
      </c>
    </row>
    <row r="278" spans="1:9">
      <c r="A278" s="3341">
        <v>181</v>
      </c>
      <c r="B278" s="3324" t="s">
        <v>21816</v>
      </c>
      <c r="C278" s="3324" t="s">
        <v>21817</v>
      </c>
      <c r="D278" s="3324" t="str">
        <f t="shared" si="2"/>
        <v>10"</v>
      </c>
      <c r="E278" s="3336">
        <v>20</v>
      </c>
      <c r="F278" s="3330" t="s">
        <v>2524</v>
      </c>
      <c r="G278" s="3338"/>
      <c r="H278" s="3338"/>
      <c r="I278" s="3326">
        <v>1</v>
      </c>
    </row>
    <row r="279" spans="1:9">
      <c r="A279" s="3341">
        <v>182</v>
      </c>
      <c r="B279" s="3324" t="s">
        <v>21818</v>
      </c>
      <c r="C279" s="3324" t="s">
        <v>21819</v>
      </c>
      <c r="D279" s="3324" t="str">
        <f t="shared" si="2"/>
        <v>2"</v>
      </c>
      <c r="E279" s="3336">
        <v>40</v>
      </c>
      <c r="F279" s="3330" t="s">
        <v>2524</v>
      </c>
      <c r="G279" s="3338"/>
      <c r="H279" s="3338"/>
      <c r="I279" s="3326">
        <v>1</v>
      </c>
    </row>
    <row r="280" spans="1:9">
      <c r="A280" s="3341">
        <v>183</v>
      </c>
      <c r="B280" s="3324" t="s">
        <v>21820</v>
      </c>
      <c r="C280" s="3324" t="s">
        <v>21819</v>
      </c>
      <c r="D280" s="3324" t="str">
        <f t="shared" si="2"/>
        <v>2"</v>
      </c>
      <c r="E280" s="3336">
        <v>40</v>
      </c>
      <c r="F280" s="3330" t="s">
        <v>2524</v>
      </c>
      <c r="G280" s="3338"/>
      <c r="H280" s="3338"/>
      <c r="I280" s="3326">
        <v>1</v>
      </c>
    </row>
    <row r="281" spans="1:9">
      <c r="A281" s="3341">
        <v>184</v>
      </c>
      <c r="B281" s="3324" t="s">
        <v>21821</v>
      </c>
      <c r="C281" s="3324" t="s">
        <v>21822</v>
      </c>
      <c r="D281" s="3324" t="str">
        <f t="shared" si="2"/>
        <v>2"</v>
      </c>
      <c r="E281" s="3336">
        <v>40</v>
      </c>
      <c r="F281" s="3330" t="s">
        <v>2524</v>
      </c>
      <c r="G281" s="3338"/>
      <c r="H281" s="3338"/>
      <c r="I281" s="3326">
        <v>1</v>
      </c>
    </row>
    <row r="282" spans="1:9">
      <c r="A282" s="3341">
        <v>185</v>
      </c>
      <c r="B282" s="3324" t="s">
        <v>21823</v>
      </c>
      <c r="C282" s="3324" t="s">
        <v>21824</v>
      </c>
      <c r="D282" s="3324" t="str">
        <f t="shared" si="2"/>
        <v>2"</v>
      </c>
      <c r="E282" s="3336">
        <v>40</v>
      </c>
      <c r="F282" s="3337"/>
      <c r="G282" s="3338"/>
      <c r="H282" s="3338"/>
      <c r="I282" s="3317">
        <v>1</v>
      </c>
    </row>
    <row r="283" spans="1:9">
      <c r="A283" s="3341">
        <v>186</v>
      </c>
      <c r="B283" s="3324" t="s">
        <v>21825</v>
      </c>
      <c r="C283" s="3324" t="s">
        <v>21826</v>
      </c>
      <c r="D283" s="3324" t="str">
        <f t="shared" si="2"/>
        <v>2"</v>
      </c>
      <c r="E283" s="3336">
        <v>40</v>
      </c>
      <c r="F283" s="3330" t="s">
        <v>2524</v>
      </c>
      <c r="G283" s="3338"/>
      <c r="H283" s="3338"/>
      <c r="I283" s="3317">
        <v>1</v>
      </c>
    </row>
    <row r="284" spans="1:9">
      <c r="A284" s="3341"/>
      <c r="B284" s="3324"/>
      <c r="C284" s="3324"/>
      <c r="D284" s="3324" t="s">
        <v>22599</v>
      </c>
      <c r="E284" s="3336"/>
      <c r="F284" s="3337" t="s">
        <v>22621</v>
      </c>
      <c r="G284" s="3338"/>
      <c r="H284" s="3338"/>
      <c r="I284" s="3317">
        <v>1</v>
      </c>
    </row>
    <row r="285" spans="1:9">
      <c r="A285" s="3341">
        <v>187</v>
      </c>
      <c r="B285" s="3324" t="s">
        <v>21827</v>
      </c>
      <c r="C285" s="3324" t="s">
        <v>21826</v>
      </c>
      <c r="D285" s="3324" t="str">
        <f t="shared" si="2"/>
        <v>2"</v>
      </c>
      <c r="E285" s="3336">
        <v>40</v>
      </c>
      <c r="F285" s="3340" t="s">
        <v>2524</v>
      </c>
      <c r="G285" s="3338"/>
      <c r="H285" s="3338"/>
      <c r="I285" s="3326">
        <v>1</v>
      </c>
    </row>
    <row r="286" spans="1:9">
      <c r="A286" s="3341">
        <v>188</v>
      </c>
      <c r="B286" s="3324" t="s">
        <v>21828</v>
      </c>
      <c r="C286" s="3324" t="s">
        <v>21826</v>
      </c>
      <c r="D286" s="3324" t="str">
        <f t="shared" si="2"/>
        <v>2"</v>
      </c>
      <c r="E286" s="3336">
        <v>40</v>
      </c>
      <c r="F286" s="3340" t="s">
        <v>2524</v>
      </c>
      <c r="G286" s="3338"/>
      <c r="H286" s="3338"/>
      <c r="I286" s="3326">
        <v>1</v>
      </c>
    </row>
    <row r="287" spans="1:9">
      <c r="A287" s="3341">
        <v>189</v>
      </c>
      <c r="B287" s="3324" t="s">
        <v>21829</v>
      </c>
      <c r="C287" s="3324" t="s">
        <v>21826</v>
      </c>
      <c r="D287" s="3324" t="str">
        <f t="shared" si="2"/>
        <v>2"</v>
      </c>
      <c r="E287" s="3336">
        <v>40</v>
      </c>
      <c r="F287" s="3337"/>
      <c r="G287" s="3338"/>
      <c r="H287" s="3338"/>
      <c r="I287" s="3317">
        <v>1</v>
      </c>
    </row>
    <row r="288" spans="1:9">
      <c r="A288" s="3341">
        <v>190</v>
      </c>
      <c r="B288" s="3324" t="s">
        <v>21830</v>
      </c>
      <c r="C288" s="3324" t="s">
        <v>21831</v>
      </c>
      <c r="D288" s="3324" t="str">
        <f t="shared" si="2"/>
        <v>3"</v>
      </c>
      <c r="E288" s="3336">
        <v>40</v>
      </c>
      <c r="F288" s="3337"/>
      <c r="G288" s="3338"/>
      <c r="H288" s="3338"/>
      <c r="I288" s="3317">
        <v>1</v>
      </c>
    </row>
    <row r="289" spans="1:9">
      <c r="A289" s="3341">
        <v>191</v>
      </c>
      <c r="B289" s="3324" t="s">
        <v>21832</v>
      </c>
      <c r="C289" s="3324" t="s">
        <v>21831</v>
      </c>
      <c r="D289" s="3324" t="str">
        <f t="shared" si="2"/>
        <v>3"</v>
      </c>
      <c r="E289" s="3336">
        <v>40</v>
      </c>
      <c r="F289" s="3337"/>
      <c r="G289" s="3338"/>
      <c r="H289" s="3338"/>
      <c r="I289" s="3317">
        <v>1</v>
      </c>
    </row>
    <row r="290" spans="1:9">
      <c r="A290" s="3341">
        <v>192</v>
      </c>
      <c r="B290" s="3324" t="s">
        <v>21833</v>
      </c>
      <c r="C290" s="3324" t="s">
        <v>21826</v>
      </c>
      <c r="D290" s="3324" t="str">
        <f t="shared" si="2"/>
        <v>2"</v>
      </c>
      <c r="E290" s="3336">
        <v>40</v>
      </c>
      <c r="F290" s="3337"/>
      <c r="G290" s="3338"/>
      <c r="H290" s="3338"/>
      <c r="I290" s="3317">
        <v>1</v>
      </c>
    </row>
    <row r="291" spans="1:9">
      <c r="A291" s="3341">
        <v>193</v>
      </c>
      <c r="B291" s="3324" t="s">
        <v>21834</v>
      </c>
      <c r="C291" s="3324" t="s">
        <v>21831</v>
      </c>
      <c r="D291" s="3324" t="str">
        <f t="shared" si="2"/>
        <v>3"</v>
      </c>
      <c r="E291" s="3336">
        <v>40</v>
      </c>
      <c r="F291" s="3337"/>
      <c r="G291" s="3338"/>
      <c r="H291" s="3338"/>
      <c r="I291" s="3317">
        <v>1</v>
      </c>
    </row>
    <row r="292" spans="1:9">
      <c r="A292" s="3341">
        <v>194</v>
      </c>
      <c r="B292" s="3324" t="s">
        <v>21835</v>
      </c>
      <c r="C292" s="3324" t="s">
        <v>21836</v>
      </c>
      <c r="D292" s="3324" t="str">
        <f t="shared" si="2"/>
        <v>10"</v>
      </c>
      <c r="E292" s="3336">
        <v>20</v>
      </c>
      <c r="F292" s="3330" t="s">
        <v>2524</v>
      </c>
      <c r="G292" s="3338"/>
      <c r="H292" s="3338"/>
      <c r="I292" s="3317">
        <v>1</v>
      </c>
    </row>
    <row r="293" spans="1:9">
      <c r="A293" s="3341"/>
      <c r="B293" s="3324"/>
      <c r="C293" s="3324"/>
      <c r="D293" s="3324" t="s">
        <v>22596</v>
      </c>
      <c r="E293" s="3336"/>
      <c r="F293" s="3337" t="s">
        <v>22604</v>
      </c>
      <c r="G293" s="3338"/>
      <c r="H293" s="3338"/>
      <c r="I293" s="3317">
        <v>1</v>
      </c>
    </row>
    <row r="294" spans="1:9">
      <c r="A294" s="3341"/>
      <c r="B294" s="3324"/>
      <c r="C294" s="3324" t="s">
        <v>22616</v>
      </c>
      <c r="D294" s="3324" t="s">
        <v>22596</v>
      </c>
      <c r="E294" s="3325"/>
      <c r="F294" s="3321" t="s">
        <v>22607</v>
      </c>
      <c r="G294" s="3338"/>
      <c r="H294" s="3338"/>
      <c r="I294" s="3317">
        <v>1</v>
      </c>
    </row>
    <row r="295" spans="1:9">
      <c r="A295" s="3341">
        <v>195</v>
      </c>
      <c r="B295" s="3324" t="s">
        <v>21837</v>
      </c>
      <c r="C295" s="3324" t="s">
        <v>21836</v>
      </c>
      <c r="D295" s="3324" t="str">
        <f t="shared" si="2"/>
        <v>10"</v>
      </c>
      <c r="E295" s="3336">
        <v>20</v>
      </c>
      <c r="F295" s="3337"/>
      <c r="G295" s="3338"/>
      <c r="H295" s="3338"/>
      <c r="I295" s="3317">
        <v>1</v>
      </c>
    </row>
    <row r="296" spans="1:9">
      <c r="A296" s="3341">
        <v>196</v>
      </c>
      <c r="B296" s="3324" t="s">
        <v>21838</v>
      </c>
      <c r="C296" s="3324" t="s">
        <v>21839</v>
      </c>
      <c r="D296" s="3324" t="str">
        <f t="shared" si="2"/>
        <v>4"</v>
      </c>
      <c r="E296" s="3336">
        <v>40</v>
      </c>
      <c r="F296" s="3337" t="s">
        <v>27929</v>
      </c>
      <c r="G296" s="3338"/>
      <c r="H296" s="3338"/>
      <c r="I296" s="3317">
        <v>1</v>
      </c>
    </row>
    <row r="297" spans="1:9">
      <c r="A297" s="3341">
        <v>197</v>
      </c>
      <c r="B297" s="3324" t="s">
        <v>21840</v>
      </c>
      <c r="C297" s="3324" t="s">
        <v>21841</v>
      </c>
      <c r="D297" s="3324" t="str">
        <f t="shared" si="2"/>
        <v>12"</v>
      </c>
      <c r="E297" s="3336">
        <v>20</v>
      </c>
      <c r="F297" s="3330" t="s">
        <v>2524</v>
      </c>
      <c r="G297" s="3338"/>
      <c r="H297" s="3338"/>
      <c r="I297" s="3326">
        <v>1</v>
      </c>
    </row>
    <row r="298" spans="1:9">
      <c r="A298" s="3341">
        <v>198</v>
      </c>
      <c r="B298" s="3324" t="s">
        <v>21842</v>
      </c>
      <c r="C298" s="3324" t="s">
        <v>21843</v>
      </c>
      <c r="D298" s="3324" t="str">
        <f t="shared" si="2"/>
        <v>12"</v>
      </c>
      <c r="E298" s="3336">
        <v>20</v>
      </c>
      <c r="F298" s="3330" t="s">
        <v>2524</v>
      </c>
      <c r="G298" s="3338"/>
      <c r="H298" s="3338"/>
      <c r="I298" s="3326">
        <v>1</v>
      </c>
    </row>
    <row r="299" spans="1:9">
      <c r="A299" s="3341"/>
      <c r="B299" s="3324"/>
      <c r="C299" s="3324"/>
      <c r="D299" s="3324" t="s">
        <v>22600</v>
      </c>
      <c r="E299" s="3336"/>
      <c r="F299" s="3337" t="s">
        <v>22604</v>
      </c>
      <c r="G299" s="3338"/>
      <c r="H299" s="3338"/>
      <c r="I299" s="3317">
        <v>1</v>
      </c>
    </row>
    <row r="300" spans="1:9">
      <c r="A300" s="3341">
        <v>199</v>
      </c>
      <c r="B300" s="3324" t="s">
        <v>21844</v>
      </c>
      <c r="C300" s="3324" t="s">
        <v>21845</v>
      </c>
      <c r="D300" s="3324" t="str">
        <f t="shared" ref="D300:D385" si="3">LEFT(C300, FIND("""", C300))</f>
        <v>12"</v>
      </c>
      <c r="E300" s="3336">
        <v>20</v>
      </c>
      <c r="F300" s="3330" t="s">
        <v>2524</v>
      </c>
      <c r="G300" s="3338"/>
      <c r="H300" s="3338"/>
      <c r="I300" s="3326">
        <v>1</v>
      </c>
    </row>
    <row r="301" spans="1:9">
      <c r="A301" s="3341">
        <v>200</v>
      </c>
      <c r="B301" s="3324" t="s">
        <v>21846</v>
      </c>
      <c r="C301" s="3324" t="s">
        <v>21847</v>
      </c>
      <c r="D301" s="3324" t="str">
        <f t="shared" si="3"/>
        <v>10"</v>
      </c>
      <c r="E301" s="3336">
        <v>20</v>
      </c>
      <c r="F301" s="3330" t="s">
        <v>2524</v>
      </c>
      <c r="G301" s="3338"/>
      <c r="H301" s="3338"/>
      <c r="I301" s="3326">
        <v>1</v>
      </c>
    </row>
    <row r="302" spans="1:9">
      <c r="A302" s="3341"/>
      <c r="B302" s="3324"/>
      <c r="C302" s="3324"/>
      <c r="D302" s="3324" t="s">
        <v>22613</v>
      </c>
      <c r="E302" s="3336"/>
      <c r="F302" s="3337" t="s">
        <v>22604</v>
      </c>
      <c r="G302" s="3338"/>
      <c r="H302" s="3338"/>
      <c r="I302" s="3317">
        <v>1</v>
      </c>
    </row>
    <row r="303" spans="1:9">
      <c r="A303" s="3341"/>
      <c r="B303" s="3324"/>
      <c r="C303" s="3324"/>
      <c r="D303" s="3324" t="s">
        <v>971</v>
      </c>
      <c r="E303" s="3336"/>
      <c r="F303" s="3337" t="s">
        <v>22610</v>
      </c>
      <c r="G303" s="3338"/>
      <c r="H303" s="3338"/>
      <c r="I303" s="3317">
        <v>1</v>
      </c>
    </row>
    <row r="304" spans="1:9">
      <c r="A304" s="3341"/>
      <c r="B304" s="3324"/>
      <c r="C304" s="3324"/>
      <c r="D304" s="3324" t="s">
        <v>22600</v>
      </c>
      <c r="E304" s="3336"/>
      <c r="F304" s="3337" t="s">
        <v>22622</v>
      </c>
      <c r="G304" s="3338"/>
      <c r="H304" s="3338"/>
      <c r="I304" s="3317">
        <v>1</v>
      </c>
    </row>
    <row r="305" spans="1:9">
      <c r="A305" s="3341">
        <v>201</v>
      </c>
      <c r="B305" s="3324" t="s">
        <v>21848</v>
      </c>
      <c r="C305" s="3324" t="s">
        <v>21849</v>
      </c>
      <c r="D305" s="3324" t="str">
        <f t="shared" si="3"/>
        <v>10"</v>
      </c>
      <c r="E305" s="3336">
        <v>20</v>
      </c>
      <c r="F305" s="3330" t="s">
        <v>2524</v>
      </c>
      <c r="G305" s="3338"/>
      <c r="H305" s="3338"/>
      <c r="I305" s="3326">
        <v>1</v>
      </c>
    </row>
    <row r="306" spans="1:9">
      <c r="A306" s="3341"/>
      <c r="B306" s="3324"/>
      <c r="C306" s="3324" t="s">
        <v>27082</v>
      </c>
      <c r="D306" s="3324">
        <v>10</v>
      </c>
      <c r="E306" s="3325"/>
      <c r="F306" s="3321" t="s">
        <v>22607</v>
      </c>
      <c r="G306" s="3338"/>
      <c r="H306" s="3338"/>
      <c r="I306" s="3317">
        <v>1</v>
      </c>
    </row>
    <row r="307" spans="1:9">
      <c r="A307" s="3341">
        <v>202</v>
      </c>
      <c r="B307" s="3324" t="s">
        <v>21850</v>
      </c>
      <c r="C307" s="3324" t="s">
        <v>21847</v>
      </c>
      <c r="D307" s="3324" t="str">
        <f t="shared" si="3"/>
        <v>10"</v>
      </c>
      <c r="E307" s="3336">
        <v>20</v>
      </c>
      <c r="F307" s="3337" t="s">
        <v>22634</v>
      </c>
      <c r="G307" s="3338"/>
      <c r="H307" s="3338"/>
      <c r="I307" s="3326">
        <v>1</v>
      </c>
    </row>
    <row r="308" spans="1:9">
      <c r="A308" s="3341"/>
      <c r="B308" s="3324"/>
      <c r="C308" s="3324"/>
      <c r="D308" s="3324" t="s">
        <v>22596</v>
      </c>
      <c r="E308" s="3336"/>
      <c r="F308" s="3337" t="s">
        <v>27913</v>
      </c>
      <c r="G308" s="3338"/>
      <c r="H308" s="3338"/>
      <c r="I308" s="3317">
        <v>1</v>
      </c>
    </row>
    <row r="309" spans="1:9">
      <c r="A309" s="3341">
        <v>203</v>
      </c>
      <c r="B309" s="3324" t="s">
        <v>21851</v>
      </c>
      <c r="C309" s="3324" t="s">
        <v>21852</v>
      </c>
      <c r="D309" s="3324" t="str">
        <f t="shared" si="3"/>
        <v>6"</v>
      </c>
      <c r="E309" s="3336">
        <v>40</v>
      </c>
      <c r="F309" s="3337" t="s">
        <v>22604</v>
      </c>
      <c r="G309" s="3338"/>
      <c r="H309" s="3338"/>
      <c r="I309" s="3326">
        <v>1</v>
      </c>
    </row>
    <row r="310" spans="1:9">
      <c r="A310" s="3341"/>
      <c r="B310" s="3324"/>
      <c r="C310" s="3324"/>
      <c r="D310" s="3324" t="s">
        <v>22599</v>
      </c>
      <c r="E310" s="3336"/>
      <c r="F310" s="3337" t="s">
        <v>22598</v>
      </c>
      <c r="G310" s="3338"/>
      <c r="H310" s="3338"/>
      <c r="I310" s="3317">
        <v>1</v>
      </c>
    </row>
    <row r="311" spans="1:9">
      <c r="A311" s="3341">
        <v>204</v>
      </c>
      <c r="B311" s="3324" t="s">
        <v>21853</v>
      </c>
      <c r="C311" s="3324" t="s">
        <v>21854</v>
      </c>
      <c r="D311" s="3324" t="str">
        <f t="shared" si="3"/>
        <v>10"</v>
      </c>
      <c r="E311" s="3336">
        <v>20</v>
      </c>
      <c r="F311" s="3330" t="s">
        <v>2524</v>
      </c>
      <c r="G311" s="3338"/>
      <c r="H311" s="3338"/>
      <c r="I311" s="3317">
        <v>1</v>
      </c>
    </row>
    <row r="312" spans="1:9">
      <c r="A312" s="3341"/>
      <c r="B312" s="3324"/>
      <c r="C312" s="3324"/>
      <c r="D312" s="3324" t="s">
        <v>22600</v>
      </c>
      <c r="E312" s="3336"/>
      <c r="F312" s="3337" t="s">
        <v>22609</v>
      </c>
      <c r="G312" s="3338"/>
      <c r="H312" s="3338"/>
      <c r="I312" s="3317">
        <v>1</v>
      </c>
    </row>
    <row r="313" spans="1:9">
      <c r="A313" s="3341">
        <v>205</v>
      </c>
      <c r="B313" s="3324" t="s">
        <v>21860</v>
      </c>
      <c r="C313" s="3324" t="s">
        <v>21861</v>
      </c>
      <c r="D313" s="3324" t="str">
        <f t="shared" si="3"/>
        <v>10"</v>
      </c>
      <c r="E313" s="3336">
        <v>20</v>
      </c>
      <c r="F313" s="3330" t="s">
        <v>2524</v>
      </c>
      <c r="G313" s="3338"/>
      <c r="H313" s="3338"/>
      <c r="I313" s="3317">
        <v>1</v>
      </c>
    </row>
    <row r="314" spans="1:9">
      <c r="A314" s="3341"/>
      <c r="B314" s="3324"/>
      <c r="C314" s="3324" t="s">
        <v>27082</v>
      </c>
      <c r="D314" s="3324" t="s">
        <v>22596</v>
      </c>
      <c r="E314" s="3336"/>
      <c r="F314" s="3321" t="s">
        <v>22607</v>
      </c>
      <c r="G314" s="3338"/>
      <c r="H314" s="3338"/>
      <c r="I314" s="3317">
        <v>1</v>
      </c>
    </row>
    <row r="315" spans="1:9">
      <c r="A315" s="3341"/>
      <c r="B315" s="3324"/>
      <c r="C315" s="3324" t="s">
        <v>27928</v>
      </c>
      <c r="D315" s="3324" t="s">
        <v>22599</v>
      </c>
      <c r="E315" s="3336"/>
      <c r="F315" s="3337" t="s">
        <v>22609</v>
      </c>
      <c r="G315" s="3338"/>
      <c r="H315" s="3338"/>
      <c r="I315" s="3317">
        <v>1</v>
      </c>
    </row>
    <row r="316" spans="1:9">
      <c r="A316" s="3341"/>
      <c r="B316" s="3324"/>
      <c r="C316" s="3324" t="s">
        <v>22601</v>
      </c>
      <c r="D316" s="3324" t="s">
        <v>22599</v>
      </c>
      <c r="E316" s="3336"/>
      <c r="F316" s="3337" t="s">
        <v>22603</v>
      </c>
      <c r="G316" s="3338"/>
      <c r="H316" s="3338"/>
      <c r="I316" s="3317">
        <v>1</v>
      </c>
    </row>
    <row r="317" spans="1:9">
      <c r="A317" s="3341"/>
      <c r="B317" s="3324"/>
      <c r="C317" s="3324"/>
      <c r="D317" s="3324" t="s">
        <v>22600</v>
      </c>
      <c r="E317" s="3336"/>
      <c r="F317" s="3337" t="s">
        <v>22598</v>
      </c>
      <c r="G317" s="3338"/>
      <c r="H317" s="3338"/>
      <c r="I317" s="3317">
        <v>1</v>
      </c>
    </row>
    <row r="318" spans="1:9">
      <c r="A318" s="3341">
        <v>206</v>
      </c>
      <c r="B318" s="3324" t="s">
        <v>21862</v>
      </c>
      <c r="C318" s="3324" t="s">
        <v>21863</v>
      </c>
      <c r="D318" s="3324" t="str">
        <f t="shared" si="3"/>
        <v>8"</v>
      </c>
      <c r="E318" s="3336">
        <v>20</v>
      </c>
      <c r="F318" s="3337"/>
      <c r="G318" s="3338"/>
      <c r="H318" s="3338"/>
      <c r="I318" s="3317">
        <v>1</v>
      </c>
    </row>
    <row r="319" spans="1:9">
      <c r="A319" s="3341">
        <v>207</v>
      </c>
      <c r="B319" s="3324" t="s">
        <v>21864</v>
      </c>
      <c r="C319" s="3324" t="s">
        <v>21863</v>
      </c>
      <c r="D319" s="3324" t="str">
        <f t="shared" si="3"/>
        <v>8"</v>
      </c>
      <c r="E319" s="3336">
        <v>20</v>
      </c>
      <c r="F319" s="3337"/>
      <c r="G319" s="3338"/>
      <c r="H319" s="3338"/>
      <c r="I319" s="3317">
        <v>1</v>
      </c>
    </row>
    <row r="320" spans="1:9">
      <c r="A320" s="3341">
        <v>208</v>
      </c>
      <c r="B320" s="3324" t="s">
        <v>21865</v>
      </c>
      <c r="C320" s="3324" t="s">
        <v>21866</v>
      </c>
      <c r="D320" s="3324" t="str">
        <f t="shared" si="3"/>
        <v>10"</v>
      </c>
      <c r="E320" s="3336">
        <v>20</v>
      </c>
      <c r="F320" s="3330" t="s">
        <v>2524</v>
      </c>
      <c r="G320" s="3338"/>
      <c r="H320" s="3338"/>
      <c r="I320" s="3326">
        <v>1</v>
      </c>
    </row>
    <row r="321" spans="1:9">
      <c r="A321" s="3341">
        <v>209</v>
      </c>
      <c r="B321" s="3324" t="s">
        <v>21867</v>
      </c>
      <c r="C321" s="3324" t="s">
        <v>21866</v>
      </c>
      <c r="D321" s="3324" t="str">
        <f t="shared" si="3"/>
        <v>10"</v>
      </c>
      <c r="E321" s="3336">
        <v>20</v>
      </c>
      <c r="F321" s="3330" t="s">
        <v>2524</v>
      </c>
      <c r="G321" s="3338"/>
      <c r="H321" s="3338"/>
      <c r="I321" s="3326">
        <v>1</v>
      </c>
    </row>
    <row r="322" spans="1:9">
      <c r="A322" s="3341"/>
      <c r="B322" s="3324"/>
      <c r="C322" s="3324"/>
      <c r="D322" s="3324" t="s">
        <v>22600</v>
      </c>
      <c r="E322" s="3336"/>
      <c r="F322" s="3337" t="s">
        <v>22595</v>
      </c>
      <c r="G322" s="3338"/>
      <c r="H322" s="3338"/>
      <c r="I322" s="3317">
        <v>1</v>
      </c>
    </row>
    <row r="323" spans="1:9">
      <c r="A323" s="3341">
        <v>210</v>
      </c>
      <c r="B323" s="3324" t="s">
        <v>21868</v>
      </c>
      <c r="C323" s="3324" t="s">
        <v>21869</v>
      </c>
      <c r="D323" s="3324" t="str">
        <f t="shared" si="3"/>
        <v>14"</v>
      </c>
      <c r="E323" s="3336">
        <v>20</v>
      </c>
      <c r="F323" s="3330" t="s">
        <v>2524</v>
      </c>
      <c r="G323" s="3338"/>
      <c r="H323" s="3338"/>
      <c r="I323" s="3326">
        <v>1</v>
      </c>
    </row>
    <row r="324" spans="1:9">
      <c r="A324" s="3341"/>
      <c r="B324" s="3324"/>
      <c r="C324" s="3324"/>
      <c r="D324" s="3324" t="s">
        <v>22600</v>
      </c>
      <c r="E324" s="3336">
        <v>80</v>
      </c>
      <c r="F324" s="3337" t="s">
        <v>22593</v>
      </c>
      <c r="G324" s="3338"/>
      <c r="H324" s="3338"/>
      <c r="I324" s="3317">
        <v>1</v>
      </c>
    </row>
    <row r="325" spans="1:9">
      <c r="A325" s="3341">
        <v>211</v>
      </c>
      <c r="B325" s="3324" t="s">
        <v>21870</v>
      </c>
      <c r="C325" s="3324" t="s">
        <v>21869</v>
      </c>
      <c r="D325" s="3324" t="str">
        <f t="shared" si="3"/>
        <v>14"</v>
      </c>
      <c r="E325" s="3336">
        <v>20</v>
      </c>
      <c r="F325" s="3330" t="s">
        <v>2524</v>
      </c>
      <c r="G325" s="3338"/>
      <c r="H325" s="3338"/>
      <c r="I325" s="3326">
        <v>1</v>
      </c>
    </row>
    <row r="326" spans="1:9">
      <c r="A326" s="3341"/>
      <c r="B326" s="3324"/>
      <c r="C326" s="3324"/>
      <c r="D326" s="3324" t="s">
        <v>22600</v>
      </c>
      <c r="E326" s="3336"/>
      <c r="F326" s="3337" t="s">
        <v>22595</v>
      </c>
      <c r="G326" s="3338"/>
      <c r="H326" s="3338"/>
      <c r="I326" s="3317">
        <v>1</v>
      </c>
    </row>
    <row r="327" spans="1:9">
      <c r="A327" s="3341">
        <v>212</v>
      </c>
      <c r="B327" s="3324" t="s">
        <v>21871</v>
      </c>
      <c r="C327" s="3324" t="s">
        <v>21872</v>
      </c>
      <c r="D327" s="3324" t="str">
        <f t="shared" si="3"/>
        <v>12"</v>
      </c>
      <c r="E327" s="3336">
        <v>20</v>
      </c>
      <c r="F327" s="3330" t="s">
        <v>2524</v>
      </c>
      <c r="G327" s="3338"/>
      <c r="H327" s="3338"/>
      <c r="I327" s="3326">
        <v>1</v>
      </c>
    </row>
    <row r="328" spans="1:9">
      <c r="A328" s="3341"/>
      <c r="B328" s="3324"/>
      <c r="C328" s="3324"/>
      <c r="D328" s="3324" t="s">
        <v>22613</v>
      </c>
      <c r="E328" s="3336"/>
      <c r="F328" s="3343" t="s">
        <v>22598</v>
      </c>
      <c r="G328" s="3338"/>
      <c r="H328" s="3338"/>
      <c r="I328" s="3317">
        <v>1</v>
      </c>
    </row>
    <row r="329" spans="1:9">
      <c r="A329" s="3341"/>
      <c r="B329" s="3324"/>
      <c r="C329" s="3324"/>
      <c r="D329" s="3324" t="s">
        <v>22600</v>
      </c>
      <c r="E329" s="3336"/>
      <c r="F329" s="3343" t="s">
        <v>22598</v>
      </c>
      <c r="G329" s="3338"/>
      <c r="H329" s="3338"/>
      <c r="I329" s="3317">
        <v>1</v>
      </c>
    </row>
    <row r="330" spans="1:9">
      <c r="A330" s="3341">
        <v>213</v>
      </c>
      <c r="B330" s="3324" t="s">
        <v>21873</v>
      </c>
      <c r="C330" s="3324" t="s">
        <v>21874</v>
      </c>
      <c r="D330" s="3324" t="str">
        <f t="shared" si="3"/>
        <v>8"</v>
      </c>
      <c r="E330" s="3336">
        <v>20</v>
      </c>
      <c r="F330" s="3330" t="s">
        <v>2524</v>
      </c>
      <c r="G330" s="3338"/>
      <c r="H330" s="3338"/>
      <c r="I330" s="3326">
        <v>1</v>
      </c>
    </row>
    <row r="331" spans="1:9">
      <c r="A331" s="3341">
        <v>214</v>
      </c>
      <c r="B331" s="3324" t="s">
        <v>21875</v>
      </c>
      <c r="C331" s="3324" t="s">
        <v>21874</v>
      </c>
      <c r="D331" s="3324" t="str">
        <f t="shared" si="3"/>
        <v>8"</v>
      </c>
      <c r="E331" s="3336">
        <v>20</v>
      </c>
      <c r="F331" s="3330" t="s">
        <v>2524</v>
      </c>
      <c r="G331" s="3338"/>
      <c r="H331" s="3338"/>
      <c r="I331" s="3326">
        <v>1</v>
      </c>
    </row>
    <row r="332" spans="1:9">
      <c r="A332" s="3341">
        <v>215</v>
      </c>
      <c r="B332" s="3324" t="s">
        <v>21876</v>
      </c>
      <c r="C332" s="3324" t="s">
        <v>22303</v>
      </c>
      <c r="D332" s="3324" t="str">
        <f t="shared" si="3"/>
        <v>8"</v>
      </c>
      <c r="E332" s="3336">
        <v>20</v>
      </c>
      <c r="F332" s="3337"/>
      <c r="G332" s="3338"/>
      <c r="H332" s="3338"/>
      <c r="I332" s="3317">
        <v>1</v>
      </c>
    </row>
    <row r="333" spans="1:9">
      <c r="A333" s="3341">
        <v>216</v>
      </c>
      <c r="B333" s="3324" t="s">
        <v>21877</v>
      </c>
      <c r="C333" s="3324" t="s">
        <v>21878</v>
      </c>
      <c r="D333" s="3324" t="str">
        <f t="shared" si="3"/>
        <v>8"</v>
      </c>
      <c r="E333" s="3336">
        <v>20</v>
      </c>
      <c r="F333" s="3330" t="s">
        <v>2524</v>
      </c>
      <c r="G333" s="3338"/>
      <c r="H333" s="3338"/>
      <c r="I333" s="3326">
        <v>1</v>
      </c>
    </row>
    <row r="334" spans="1:9">
      <c r="A334" s="3341">
        <v>217</v>
      </c>
      <c r="B334" s="3324" t="s">
        <v>21879</v>
      </c>
      <c r="C334" s="3324" t="s">
        <v>21880</v>
      </c>
      <c r="D334" s="3324" t="str">
        <f t="shared" si="3"/>
        <v>8"</v>
      </c>
      <c r="E334" s="3336">
        <v>20</v>
      </c>
      <c r="F334" s="3330" t="s">
        <v>2524</v>
      </c>
      <c r="G334" s="3338"/>
      <c r="H334" s="3338"/>
      <c r="I334" s="3326">
        <v>1</v>
      </c>
    </row>
    <row r="335" spans="1:9" ht="37.5">
      <c r="A335" s="3341">
        <v>218</v>
      </c>
      <c r="B335" s="3324" t="s">
        <v>21881</v>
      </c>
      <c r="C335" s="3324" t="s">
        <v>21882</v>
      </c>
      <c r="D335" s="3324" t="str">
        <f t="shared" si="3"/>
        <v>3"</v>
      </c>
      <c r="E335" s="3336">
        <v>40</v>
      </c>
      <c r="F335" s="3337" t="s">
        <v>22621</v>
      </c>
      <c r="G335" s="3338"/>
      <c r="H335" s="3338"/>
      <c r="I335" s="3326">
        <v>1</v>
      </c>
    </row>
    <row r="336" spans="1:9">
      <c r="A336" s="3341"/>
      <c r="B336" s="3324"/>
      <c r="C336" s="3324"/>
      <c r="D336" s="3324" t="s">
        <v>22599</v>
      </c>
      <c r="E336" s="3336"/>
      <c r="F336" s="3337" t="s">
        <v>22595</v>
      </c>
      <c r="G336" s="3338"/>
      <c r="H336" s="3338"/>
      <c r="I336" s="3317">
        <v>1</v>
      </c>
    </row>
    <row r="337" spans="1:9">
      <c r="A337" s="3341"/>
      <c r="B337" s="3324"/>
      <c r="C337" s="3324"/>
      <c r="D337" s="3324" t="s">
        <v>22600</v>
      </c>
      <c r="E337" s="3336"/>
      <c r="F337" s="3337" t="s">
        <v>22595</v>
      </c>
      <c r="G337" s="3338"/>
      <c r="H337" s="3338"/>
      <c r="I337" s="3317">
        <v>1</v>
      </c>
    </row>
    <row r="338" spans="1:9">
      <c r="A338" s="3341">
        <v>219</v>
      </c>
      <c r="B338" s="3324" t="s">
        <v>21883</v>
      </c>
      <c r="C338" s="3324" t="s">
        <v>21884</v>
      </c>
      <c r="D338" s="3324" t="str">
        <f t="shared" si="3"/>
        <v>6"</v>
      </c>
      <c r="E338" s="3336">
        <v>40</v>
      </c>
      <c r="F338" s="3337" t="s">
        <v>22598</v>
      </c>
      <c r="G338" s="3338"/>
      <c r="H338" s="3338"/>
      <c r="I338" s="3326">
        <v>1</v>
      </c>
    </row>
    <row r="339" spans="1:9">
      <c r="A339" s="3341"/>
      <c r="B339" s="3324"/>
      <c r="C339" s="3324"/>
      <c r="D339" s="3324" t="s">
        <v>22606</v>
      </c>
      <c r="E339" s="3336"/>
      <c r="F339" s="3337" t="s">
        <v>22598</v>
      </c>
      <c r="G339" s="3338"/>
      <c r="H339" s="3338"/>
      <c r="I339" s="3317">
        <v>1</v>
      </c>
    </row>
    <row r="340" spans="1:9">
      <c r="A340" s="3341"/>
      <c r="B340" s="3324"/>
      <c r="C340" s="3324"/>
      <c r="D340" s="3324" t="s">
        <v>22619</v>
      </c>
      <c r="E340" s="3336"/>
      <c r="F340" s="3337" t="s">
        <v>27913</v>
      </c>
      <c r="G340" s="3338"/>
      <c r="H340" s="3338"/>
      <c r="I340" s="3317">
        <v>1</v>
      </c>
    </row>
    <row r="341" spans="1:9">
      <c r="A341" s="3341"/>
      <c r="B341" s="3324"/>
      <c r="C341" s="3324"/>
      <c r="D341" s="3324" t="s">
        <v>22599</v>
      </c>
      <c r="E341" s="3336"/>
      <c r="F341" s="3337" t="s">
        <v>27913</v>
      </c>
      <c r="G341" s="3338"/>
      <c r="H341" s="3338"/>
      <c r="I341" s="3317">
        <v>1</v>
      </c>
    </row>
    <row r="342" spans="1:9">
      <c r="A342" s="3341">
        <v>220</v>
      </c>
      <c r="B342" s="3324" t="s">
        <v>21885</v>
      </c>
      <c r="C342" s="3324" t="s">
        <v>21886</v>
      </c>
      <c r="D342" s="3324" t="str">
        <f t="shared" si="3"/>
        <v>10"</v>
      </c>
      <c r="E342" s="3336">
        <v>20</v>
      </c>
      <c r="F342" s="3337"/>
      <c r="G342" s="3338"/>
      <c r="H342" s="3338"/>
      <c r="I342" s="3317">
        <v>1</v>
      </c>
    </row>
    <row r="343" spans="1:9">
      <c r="A343" s="3341">
        <v>221</v>
      </c>
      <c r="B343" s="3324" t="s">
        <v>21887</v>
      </c>
      <c r="C343" s="3324" t="s">
        <v>21888</v>
      </c>
      <c r="D343" s="3324" t="str">
        <f t="shared" si="3"/>
        <v>3"</v>
      </c>
      <c r="E343" s="3336">
        <v>40</v>
      </c>
      <c r="F343" s="3337" t="s">
        <v>22604</v>
      </c>
      <c r="G343" s="3338"/>
      <c r="H343" s="3338"/>
      <c r="I343" s="3317">
        <v>1</v>
      </c>
    </row>
    <row r="344" spans="1:9">
      <c r="A344" s="3341"/>
      <c r="B344" s="3324"/>
      <c r="C344" s="3324" t="s">
        <v>22601</v>
      </c>
      <c r="D344" s="3324" t="s">
        <v>22612</v>
      </c>
      <c r="E344" s="3336">
        <v>40</v>
      </c>
      <c r="F344" s="3337" t="s">
        <v>22604</v>
      </c>
      <c r="G344" s="3338"/>
      <c r="H344" s="3338"/>
      <c r="I344" s="3317">
        <v>1</v>
      </c>
    </row>
    <row r="345" spans="1:9">
      <c r="A345" s="3341"/>
      <c r="B345" s="3324"/>
      <c r="C345" s="3324"/>
      <c r="D345" s="3324" t="s">
        <v>22599</v>
      </c>
      <c r="E345" s="3336"/>
      <c r="F345" s="3337" t="s">
        <v>22604</v>
      </c>
      <c r="G345" s="3338"/>
      <c r="H345" s="3338"/>
      <c r="I345" s="3317">
        <v>1</v>
      </c>
    </row>
    <row r="346" spans="1:9">
      <c r="A346" s="3341"/>
      <c r="B346" s="3324"/>
      <c r="C346" s="3324"/>
      <c r="D346" s="3324" t="s">
        <v>22600</v>
      </c>
      <c r="E346" s="3336"/>
      <c r="F346" s="3337" t="s">
        <v>22610</v>
      </c>
      <c r="G346" s="3338"/>
      <c r="H346" s="3338"/>
      <c r="I346" s="3317">
        <v>1</v>
      </c>
    </row>
    <row r="347" spans="1:9">
      <c r="A347" s="3341">
        <v>222</v>
      </c>
      <c r="B347" s="3324" t="s">
        <v>21889</v>
      </c>
      <c r="C347" s="3324" t="s">
        <v>21890</v>
      </c>
      <c r="D347" s="3324" t="str">
        <f t="shared" si="3"/>
        <v>8"</v>
      </c>
      <c r="E347" s="3336">
        <v>20</v>
      </c>
      <c r="F347" s="3337" t="s">
        <v>22604</v>
      </c>
      <c r="G347" s="3338"/>
      <c r="H347" s="3338"/>
      <c r="I347" s="3326">
        <v>1</v>
      </c>
    </row>
    <row r="348" spans="1:9">
      <c r="A348" s="3341"/>
      <c r="B348" s="3324"/>
      <c r="C348" s="3324" t="s">
        <v>22623</v>
      </c>
      <c r="D348" s="3324" t="s">
        <v>22599</v>
      </c>
      <c r="E348" s="3336">
        <v>80</v>
      </c>
      <c r="F348" s="3337" t="s">
        <v>22624</v>
      </c>
      <c r="G348" s="3338"/>
      <c r="H348" s="3338"/>
      <c r="I348" s="3317">
        <v>1</v>
      </c>
    </row>
    <row r="349" spans="1:9">
      <c r="A349" s="3341"/>
      <c r="B349" s="3324"/>
      <c r="C349" s="3324"/>
      <c r="D349" s="3324" t="s">
        <v>22600</v>
      </c>
      <c r="E349" s="3336"/>
      <c r="F349" s="3337" t="s">
        <v>22593</v>
      </c>
      <c r="G349" s="3338"/>
      <c r="H349" s="3338"/>
      <c r="I349" s="3317">
        <v>1</v>
      </c>
    </row>
    <row r="350" spans="1:9">
      <c r="A350" s="3341">
        <v>223</v>
      </c>
      <c r="B350" s="3324" t="s">
        <v>21891</v>
      </c>
      <c r="C350" s="3324" t="s">
        <v>21888</v>
      </c>
      <c r="D350" s="3324" t="str">
        <f t="shared" si="3"/>
        <v>3"</v>
      </c>
      <c r="E350" s="3336">
        <v>40</v>
      </c>
      <c r="F350" s="3340" t="s">
        <v>2524</v>
      </c>
      <c r="G350" s="3338"/>
      <c r="H350" s="3338"/>
      <c r="I350" s="3326">
        <v>1</v>
      </c>
    </row>
    <row r="351" spans="1:9">
      <c r="A351" s="3341">
        <v>224</v>
      </c>
      <c r="B351" s="3324" t="s">
        <v>21892</v>
      </c>
      <c r="C351" s="3324" t="s">
        <v>21893</v>
      </c>
      <c r="D351" s="3324" t="str">
        <f t="shared" si="3"/>
        <v>4"</v>
      </c>
      <c r="E351" s="3336">
        <v>40</v>
      </c>
      <c r="F351" s="3337" t="s">
        <v>22604</v>
      </c>
      <c r="G351" s="3338"/>
      <c r="H351" s="3338"/>
      <c r="I351" s="3317">
        <v>1</v>
      </c>
    </row>
    <row r="352" spans="1:9">
      <c r="A352" s="3341"/>
      <c r="B352" s="3324"/>
      <c r="C352" s="3324"/>
      <c r="D352" s="3324" t="s">
        <v>22599</v>
      </c>
      <c r="E352" s="3336"/>
      <c r="F352" s="3337" t="s">
        <v>22604</v>
      </c>
      <c r="G352" s="3338"/>
      <c r="H352" s="3338"/>
      <c r="I352" s="3317">
        <v>1</v>
      </c>
    </row>
    <row r="353" spans="1:9">
      <c r="A353" s="3341">
        <v>225</v>
      </c>
      <c r="B353" s="3324" t="s">
        <v>21894</v>
      </c>
      <c r="C353" s="3324" t="s">
        <v>21893</v>
      </c>
      <c r="D353" s="3324" t="str">
        <f t="shared" si="3"/>
        <v>4"</v>
      </c>
      <c r="E353" s="3336">
        <v>40</v>
      </c>
      <c r="F353" s="3337"/>
      <c r="G353" s="3338"/>
      <c r="H353" s="3338"/>
      <c r="I353" s="3317">
        <v>1</v>
      </c>
    </row>
    <row r="354" spans="1:9">
      <c r="A354" s="3341">
        <v>226</v>
      </c>
      <c r="B354" s="3324" t="s">
        <v>21895</v>
      </c>
      <c r="C354" s="3324" t="s">
        <v>21896</v>
      </c>
      <c r="D354" s="3324" t="str">
        <f t="shared" si="3"/>
        <v>2"</v>
      </c>
      <c r="E354" s="3336">
        <v>40</v>
      </c>
      <c r="F354" s="3337" t="s">
        <v>22604</v>
      </c>
      <c r="G354" s="3338"/>
      <c r="H354" s="3338"/>
      <c r="I354" s="3317">
        <v>1</v>
      </c>
    </row>
    <row r="355" spans="1:9">
      <c r="A355" s="3341"/>
      <c r="B355" s="3324"/>
      <c r="C355" s="3324"/>
      <c r="D355" s="3324" t="s">
        <v>22599</v>
      </c>
      <c r="E355" s="3336"/>
      <c r="F355" s="3337" t="s">
        <v>22604</v>
      </c>
      <c r="G355" s="3338"/>
      <c r="H355" s="3338"/>
      <c r="I355" s="3317">
        <v>1</v>
      </c>
    </row>
    <row r="356" spans="1:9">
      <c r="A356" s="3341">
        <v>227</v>
      </c>
      <c r="B356" s="3324" t="s">
        <v>21897</v>
      </c>
      <c r="C356" s="3324" t="s">
        <v>21896</v>
      </c>
      <c r="D356" s="3324" t="str">
        <f t="shared" si="3"/>
        <v>2"</v>
      </c>
      <c r="E356" s="3336">
        <v>40</v>
      </c>
      <c r="F356" s="3337"/>
      <c r="G356" s="3338"/>
      <c r="H356" s="3338"/>
      <c r="I356" s="3317">
        <v>1</v>
      </c>
    </row>
    <row r="357" spans="1:9">
      <c r="A357" s="3341">
        <v>228</v>
      </c>
      <c r="B357" s="3324" t="s">
        <v>21898</v>
      </c>
      <c r="C357" s="3324" t="s">
        <v>21899</v>
      </c>
      <c r="D357" s="3324" t="str">
        <f t="shared" si="3"/>
        <v>8"</v>
      </c>
      <c r="E357" s="3336">
        <v>20</v>
      </c>
      <c r="F357" s="3337"/>
      <c r="G357" s="3338"/>
      <c r="H357" s="3338"/>
      <c r="I357" s="3317">
        <v>1</v>
      </c>
    </row>
    <row r="358" spans="1:9">
      <c r="A358" s="3341">
        <v>229</v>
      </c>
      <c r="B358" s="3324" t="s">
        <v>21900</v>
      </c>
      <c r="C358" s="3324" t="s">
        <v>21886</v>
      </c>
      <c r="D358" s="3324" t="str">
        <f t="shared" si="3"/>
        <v>10"</v>
      </c>
      <c r="E358" s="3336"/>
      <c r="F358" s="3337"/>
      <c r="G358" s="3338"/>
      <c r="H358" s="3338"/>
      <c r="I358" s="3317">
        <v>1</v>
      </c>
    </row>
    <row r="359" spans="1:9">
      <c r="A359" s="3341">
        <v>230</v>
      </c>
      <c r="B359" s="3324" t="s">
        <v>21901</v>
      </c>
      <c r="C359" s="3324" t="s">
        <v>21902</v>
      </c>
      <c r="D359" s="3324" t="str">
        <f t="shared" si="3"/>
        <v>8"</v>
      </c>
      <c r="E359" s="3336"/>
      <c r="F359" s="3337"/>
      <c r="G359" s="3338"/>
      <c r="H359" s="3338"/>
      <c r="I359" s="3317">
        <v>1</v>
      </c>
    </row>
    <row r="360" spans="1:9">
      <c r="A360" s="3341">
        <v>231</v>
      </c>
      <c r="B360" s="3324" t="s">
        <v>21903</v>
      </c>
      <c r="C360" s="3324" t="s">
        <v>21904</v>
      </c>
      <c r="D360" s="3324" t="str">
        <f t="shared" si="3"/>
        <v>6"</v>
      </c>
      <c r="E360" s="3336">
        <v>40</v>
      </c>
      <c r="F360" s="3337"/>
      <c r="G360" s="3338"/>
      <c r="H360" s="3338"/>
      <c r="I360" s="3317">
        <v>1</v>
      </c>
    </row>
    <row r="361" spans="1:9">
      <c r="A361" s="3341">
        <v>232</v>
      </c>
      <c r="B361" s="3324" t="s">
        <v>21905</v>
      </c>
      <c r="C361" s="3324" t="s">
        <v>21906</v>
      </c>
      <c r="D361" s="3324" t="str">
        <f t="shared" si="3"/>
        <v>8"</v>
      </c>
      <c r="E361" s="3336"/>
      <c r="F361" s="3337"/>
      <c r="G361" s="3338"/>
      <c r="H361" s="3338"/>
      <c r="I361" s="3317">
        <v>1</v>
      </c>
    </row>
    <row r="362" spans="1:9">
      <c r="A362" s="3341">
        <v>233</v>
      </c>
      <c r="B362" s="3324" t="s">
        <v>21907</v>
      </c>
      <c r="C362" s="3324" t="s">
        <v>21908</v>
      </c>
      <c r="D362" s="3324" t="str">
        <f t="shared" si="3"/>
        <v>3"</v>
      </c>
      <c r="E362" s="3336">
        <v>40</v>
      </c>
      <c r="F362" s="3337"/>
      <c r="G362" s="3338"/>
      <c r="H362" s="3338"/>
      <c r="I362" s="3317">
        <v>1</v>
      </c>
    </row>
    <row r="363" spans="1:9">
      <c r="A363" s="3341">
        <v>234</v>
      </c>
      <c r="B363" s="3324" t="s">
        <v>21909</v>
      </c>
      <c r="C363" s="3324" t="s">
        <v>21910</v>
      </c>
      <c r="D363" s="3324" t="str">
        <f t="shared" si="3"/>
        <v>8"</v>
      </c>
      <c r="E363" s="3336"/>
      <c r="F363" s="3337"/>
      <c r="G363" s="3338"/>
      <c r="H363" s="3338"/>
      <c r="I363" s="3317">
        <v>1</v>
      </c>
    </row>
    <row r="364" spans="1:9">
      <c r="A364" s="3341">
        <v>235</v>
      </c>
      <c r="B364" s="3324" t="s">
        <v>21911</v>
      </c>
      <c r="C364" s="3324" t="s">
        <v>21912</v>
      </c>
      <c r="D364" s="3324" t="str">
        <f t="shared" si="3"/>
        <v>8"</v>
      </c>
      <c r="E364" s="3336"/>
      <c r="F364" s="3337"/>
      <c r="G364" s="3338"/>
      <c r="H364" s="3338"/>
      <c r="I364" s="3317">
        <v>1</v>
      </c>
    </row>
    <row r="365" spans="1:9">
      <c r="A365" s="3341">
        <v>236</v>
      </c>
      <c r="B365" s="3324" t="s">
        <v>21913</v>
      </c>
      <c r="C365" s="3324" t="s">
        <v>21914</v>
      </c>
      <c r="D365" s="3324" t="str">
        <f t="shared" si="3"/>
        <v>3"</v>
      </c>
      <c r="E365" s="3336">
        <v>10</v>
      </c>
      <c r="F365" s="3337"/>
      <c r="G365" s="3338"/>
      <c r="H365" s="3338"/>
      <c r="I365" s="3317">
        <v>1</v>
      </c>
    </row>
    <row r="366" spans="1:9">
      <c r="A366" s="3341">
        <v>237</v>
      </c>
      <c r="B366" s="3324" t="s">
        <v>21915</v>
      </c>
      <c r="C366" s="3324" t="s">
        <v>21916</v>
      </c>
      <c r="D366" s="3324" t="str">
        <f t="shared" si="3"/>
        <v>3"</v>
      </c>
      <c r="E366" s="3336">
        <v>40</v>
      </c>
      <c r="F366" s="3337"/>
      <c r="G366" s="3338"/>
      <c r="H366" s="3338"/>
      <c r="I366" s="3317">
        <v>1</v>
      </c>
    </row>
    <row r="367" spans="1:9">
      <c r="A367" s="3341">
        <v>238</v>
      </c>
      <c r="B367" s="3324" t="s">
        <v>21917</v>
      </c>
      <c r="C367" s="3324" t="s">
        <v>21918</v>
      </c>
      <c r="D367" s="3324" t="str">
        <f t="shared" si="3"/>
        <v>3"</v>
      </c>
      <c r="E367" s="3336">
        <v>40</v>
      </c>
      <c r="F367" s="3337"/>
      <c r="G367" s="3338"/>
      <c r="H367" s="3338"/>
      <c r="I367" s="3317">
        <v>1</v>
      </c>
    </row>
    <row r="368" spans="1:9">
      <c r="A368" s="3341">
        <v>239</v>
      </c>
      <c r="B368" s="3324" t="s">
        <v>21919</v>
      </c>
      <c r="C368" s="3324" t="s">
        <v>21920</v>
      </c>
      <c r="D368" s="3324" t="str">
        <f t="shared" si="3"/>
        <v>2"</v>
      </c>
      <c r="E368" s="3336">
        <v>10</v>
      </c>
      <c r="F368" s="3340" t="s">
        <v>2524</v>
      </c>
      <c r="G368" s="3338"/>
      <c r="H368" s="3338"/>
      <c r="I368" s="3326">
        <v>1</v>
      </c>
    </row>
    <row r="369" spans="1:9">
      <c r="A369" s="3341"/>
      <c r="B369" s="3324"/>
      <c r="C369" s="3324"/>
      <c r="D369" s="3324" t="s">
        <v>22625</v>
      </c>
      <c r="E369" s="3336"/>
      <c r="F369" s="3337" t="s">
        <v>22604</v>
      </c>
      <c r="G369" s="3338"/>
      <c r="H369" s="3338"/>
      <c r="I369" s="3317">
        <v>1</v>
      </c>
    </row>
    <row r="370" spans="1:9">
      <c r="A370" s="3341"/>
      <c r="B370" s="3324"/>
      <c r="C370" s="3324"/>
      <c r="D370" s="3324" t="s">
        <v>22596</v>
      </c>
      <c r="E370" s="3336"/>
      <c r="F370" s="3337" t="s">
        <v>22609</v>
      </c>
      <c r="G370" s="3338"/>
      <c r="H370" s="3338"/>
      <c r="I370" s="3317">
        <v>1</v>
      </c>
    </row>
    <row r="371" spans="1:9">
      <c r="A371" s="3341">
        <v>20</v>
      </c>
      <c r="B371" s="3324" t="s">
        <v>21921</v>
      </c>
      <c r="C371" s="3324" t="s">
        <v>21920</v>
      </c>
      <c r="D371" s="3324" t="str">
        <f t="shared" si="3"/>
        <v>2"</v>
      </c>
      <c r="E371" s="3336">
        <v>10</v>
      </c>
      <c r="F371" s="3340" t="s">
        <v>2524</v>
      </c>
      <c r="G371" s="3338"/>
      <c r="H371" s="3338"/>
      <c r="I371" s="3326">
        <v>1</v>
      </c>
    </row>
    <row r="372" spans="1:9">
      <c r="A372" s="3341"/>
      <c r="B372" s="3324"/>
      <c r="C372" s="3324"/>
      <c r="D372" s="3324" t="s">
        <v>22596</v>
      </c>
      <c r="E372" s="3336"/>
      <c r="F372" s="3337" t="s">
        <v>22609</v>
      </c>
      <c r="G372" s="3338"/>
      <c r="H372" s="3338"/>
      <c r="I372" s="3317">
        <v>1</v>
      </c>
    </row>
    <row r="373" spans="1:9">
      <c r="A373" s="3341"/>
      <c r="B373" s="3324"/>
      <c r="C373" s="3324"/>
      <c r="D373" s="3324" t="s">
        <v>22618</v>
      </c>
      <c r="E373" s="3336"/>
      <c r="F373" s="3337" t="s">
        <v>22604</v>
      </c>
      <c r="G373" s="3338"/>
      <c r="H373" s="3338"/>
      <c r="I373" s="3317">
        <v>1</v>
      </c>
    </row>
    <row r="374" spans="1:9" ht="23.25" customHeight="1">
      <c r="A374" s="3341">
        <v>241</v>
      </c>
      <c r="B374" s="3324" t="s">
        <v>21922</v>
      </c>
      <c r="C374" s="3324" t="s">
        <v>22400</v>
      </c>
      <c r="D374" s="3324" t="str">
        <f t="shared" si="3"/>
        <v>2"</v>
      </c>
      <c r="E374" s="3336">
        <v>10</v>
      </c>
      <c r="F374" s="3337" t="s">
        <v>27925</v>
      </c>
      <c r="G374" s="3338"/>
      <c r="H374" s="3338"/>
      <c r="I374" s="3326">
        <v>1</v>
      </c>
    </row>
    <row r="375" spans="1:9">
      <c r="A375" s="3341"/>
      <c r="B375" s="3324"/>
      <c r="C375" s="3324"/>
      <c r="D375" s="3324" t="s">
        <v>22599</v>
      </c>
      <c r="E375" s="3336"/>
      <c r="F375" s="3337" t="s">
        <v>22609</v>
      </c>
      <c r="G375" s="3338"/>
      <c r="H375" s="3338"/>
      <c r="I375" s="3317">
        <v>1</v>
      </c>
    </row>
    <row r="376" spans="1:9">
      <c r="A376" s="3341"/>
      <c r="B376" s="3324"/>
      <c r="C376" s="3324"/>
      <c r="D376" s="3324" t="s">
        <v>22618</v>
      </c>
      <c r="E376" s="3336"/>
      <c r="F376" s="3337" t="s">
        <v>22604</v>
      </c>
      <c r="G376" s="3338"/>
      <c r="H376" s="3338"/>
      <c r="I376" s="3317">
        <v>1</v>
      </c>
    </row>
    <row r="377" spans="1:9">
      <c r="A377" s="3341"/>
      <c r="B377" s="3324"/>
      <c r="C377" s="3324" t="s">
        <v>27926</v>
      </c>
      <c r="D377" s="3324" t="s">
        <v>22613</v>
      </c>
      <c r="E377" s="3336"/>
      <c r="F377" s="3337" t="s">
        <v>22741</v>
      </c>
      <c r="G377" s="3338"/>
      <c r="H377" s="3338"/>
      <c r="I377" s="3317">
        <v>1</v>
      </c>
    </row>
    <row r="378" spans="1:9">
      <c r="A378" s="3341">
        <v>242</v>
      </c>
      <c r="B378" s="3324" t="s">
        <v>21923</v>
      </c>
      <c r="C378" s="3324" t="s">
        <v>22304</v>
      </c>
      <c r="D378" s="3324" t="str">
        <f t="shared" si="3"/>
        <v>2"</v>
      </c>
      <c r="E378" s="3336">
        <v>10</v>
      </c>
      <c r="F378" s="3340" t="s">
        <v>2524</v>
      </c>
      <c r="G378" s="3337"/>
      <c r="H378" s="3338"/>
      <c r="I378" s="3326">
        <v>1</v>
      </c>
    </row>
    <row r="379" spans="1:9">
      <c r="A379" s="3341"/>
      <c r="B379" s="3324"/>
      <c r="C379" s="3324"/>
      <c r="D379" s="3324" t="s">
        <v>22599</v>
      </c>
      <c r="E379" s="3336"/>
      <c r="F379" s="3337" t="s">
        <v>22604</v>
      </c>
      <c r="G379" s="3337"/>
      <c r="H379" s="3338"/>
      <c r="I379" s="3338">
        <v>1</v>
      </c>
    </row>
    <row r="380" spans="1:9">
      <c r="A380" s="3341">
        <v>243</v>
      </c>
      <c r="B380" s="3324" t="s">
        <v>21924</v>
      </c>
      <c r="C380" s="3324" t="s">
        <v>21925</v>
      </c>
      <c r="D380" s="3324" t="str">
        <f t="shared" si="3"/>
        <v>2"</v>
      </c>
      <c r="E380" s="3336"/>
      <c r="F380" s="3330" t="s">
        <v>2524</v>
      </c>
      <c r="G380" s="3337"/>
      <c r="H380" s="3338"/>
      <c r="I380" s="3326">
        <v>1</v>
      </c>
    </row>
    <row r="381" spans="1:9">
      <c r="A381" s="3341">
        <v>244</v>
      </c>
      <c r="B381" s="3324" t="s">
        <v>21926</v>
      </c>
      <c r="C381" s="3324" t="s">
        <v>21927</v>
      </c>
      <c r="D381" s="3324" t="str">
        <f t="shared" si="3"/>
        <v>1-1/2"</v>
      </c>
      <c r="E381" s="3336"/>
      <c r="F381" s="3330" t="s">
        <v>2524</v>
      </c>
      <c r="G381" s="3338"/>
      <c r="H381" s="3338"/>
      <c r="I381" s="3326">
        <v>1</v>
      </c>
    </row>
    <row r="382" spans="1:9">
      <c r="A382" s="3341">
        <v>245</v>
      </c>
      <c r="B382" s="3324" t="s">
        <v>21928</v>
      </c>
      <c r="C382" s="3324" t="s">
        <v>21929</v>
      </c>
      <c r="D382" s="3324" t="str">
        <f t="shared" si="3"/>
        <v>2"</v>
      </c>
      <c r="E382" s="3336"/>
      <c r="F382" s="3330" t="s">
        <v>2524</v>
      </c>
      <c r="G382" s="3338"/>
      <c r="H382" s="3338"/>
      <c r="I382" s="3338">
        <v>1</v>
      </c>
    </row>
    <row r="383" spans="1:9">
      <c r="A383" s="3341">
        <v>246</v>
      </c>
      <c r="B383" s="3324" t="s">
        <v>21930</v>
      </c>
      <c r="C383" s="3324" t="s">
        <v>21929</v>
      </c>
      <c r="D383" s="3324" t="str">
        <f t="shared" si="3"/>
        <v>2"</v>
      </c>
      <c r="E383" s="3336"/>
      <c r="F383" s="3337"/>
      <c r="G383" s="3338"/>
      <c r="H383" s="3338"/>
      <c r="I383" s="3338">
        <v>1</v>
      </c>
    </row>
    <row r="384" spans="1:9">
      <c r="A384" s="3341">
        <v>247</v>
      </c>
      <c r="B384" s="3324" t="s">
        <v>21931</v>
      </c>
      <c r="C384" s="3324" t="s">
        <v>21927</v>
      </c>
      <c r="D384" s="3324" t="str">
        <f t="shared" si="3"/>
        <v>1-1/2"</v>
      </c>
      <c r="E384" s="3336"/>
      <c r="F384" s="3337"/>
      <c r="G384" s="3338"/>
      <c r="H384" s="3338"/>
      <c r="I384" s="3338">
        <v>1</v>
      </c>
    </row>
    <row r="385" spans="1:9">
      <c r="A385" s="3341">
        <v>248</v>
      </c>
      <c r="B385" s="3324" t="s">
        <v>21932</v>
      </c>
      <c r="C385" s="3324" t="s">
        <v>21933</v>
      </c>
      <c r="D385" s="3324" t="str">
        <f t="shared" si="3"/>
        <v>4"</v>
      </c>
      <c r="E385" s="3336">
        <v>40</v>
      </c>
      <c r="F385" s="3340" t="s">
        <v>2524</v>
      </c>
      <c r="G385" s="3338"/>
      <c r="H385" s="3338"/>
      <c r="I385" s="3326">
        <v>1</v>
      </c>
    </row>
    <row r="386" spans="1:9">
      <c r="A386" s="3341">
        <v>249</v>
      </c>
      <c r="B386" s="3324" t="s">
        <v>21934</v>
      </c>
      <c r="C386" s="3324" t="s">
        <v>21935</v>
      </c>
      <c r="D386" s="3324" t="str">
        <f t="shared" ref="D386:D410" si="4">LEFT(C386, FIND("""", C386))</f>
        <v>6"</v>
      </c>
      <c r="E386" s="3336">
        <v>40</v>
      </c>
      <c r="F386" s="3340" t="s">
        <v>2524</v>
      </c>
      <c r="G386" s="3338"/>
      <c r="H386" s="3338"/>
      <c r="I386" s="3326">
        <v>1</v>
      </c>
    </row>
    <row r="387" spans="1:9">
      <c r="A387" s="3341">
        <v>250</v>
      </c>
      <c r="B387" s="3324" t="s">
        <v>21936</v>
      </c>
      <c r="C387" s="3324" t="s">
        <v>21937</v>
      </c>
      <c r="D387" s="3324" t="str">
        <f t="shared" si="4"/>
        <v>6"</v>
      </c>
      <c r="E387" s="3336"/>
      <c r="F387" s="3330" t="s">
        <v>2524</v>
      </c>
      <c r="G387" s="3338"/>
      <c r="H387" s="3338"/>
      <c r="I387" s="3326">
        <v>1</v>
      </c>
    </row>
    <row r="388" spans="1:9">
      <c r="A388" s="3341">
        <v>251</v>
      </c>
      <c r="B388" s="3324" t="s">
        <v>21938</v>
      </c>
      <c r="C388" s="3324" t="s">
        <v>21939</v>
      </c>
      <c r="D388" s="3324" t="str">
        <f t="shared" si="4"/>
        <v>10"</v>
      </c>
      <c r="E388" s="3336"/>
      <c r="F388" s="3330" t="s">
        <v>2524</v>
      </c>
      <c r="G388" s="3338"/>
      <c r="H388" s="3338"/>
      <c r="I388" s="3326">
        <v>1</v>
      </c>
    </row>
    <row r="389" spans="1:9">
      <c r="A389" s="3341">
        <v>252</v>
      </c>
      <c r="B389" s="3324" t="s">
        <v>21940</v>
      </c>
      <c r="C389" s="3324" t="s">
        <v>21941</v>
      </c>
      <c r="D389" s="3324" t="str">
        <f t="shared" si="4"/>
        <v>12"</v>
      </c>
      <c r="E389" s="3336">
        <v>20</v>
      </c>
      <c r="F389" s="3340" t="s">
        <v>2524</v>
      </c>
      <c r="G389" s="3338"/>
      <c r="H389" s="3338"/>
      <c r="I389" s="3326">
        <v>1</v>
      </c>
    </row>
    <row r="390" spans="1:9">
      <c r="A390" s="3341">
        <v>253</v>
      </c>
      <c r="B390" s="3324" t="s">
        <v>21942</v>
      </c>
      <c r="C390" s="3324" t="s">
        <v>21943</v>
      </c>
      <c r="D390" s="3324" t="str">
        <f t="shared" si="4"/>
        <v>6"</v>
      </c>
      <c r="E390" s="3336"/>
      <c r="F390" s="3330" t="s">
        <v>2524</v>
      </c>
      <c r="G390" s="3338"/>
      <c r="H390" s="3338"/>
      <c r="I390" s="3326">
        <v>1</v>
      </c>
    </row>
    <row r="391" spans="1:9">
      <c r="A391" s="3341">
        <v>254</v>
      </c>
      <c r="B391" s="3324" t="s">
        <v>21944</v>
      </c>
      <c r="C391" s="3324" t="s">
        <v>21945</v>
      </c>
      <c r="D391" s="3324" t="str">
        <f t="shared" si="4"/>
        <v>8"</v>
      </c>
      <c r="E391" s="3336">
        <v>20</v>
      </c>
      <c r="F391" s="3340" t="s">
        <v>2524</v>
      </c>
      <c r="G391" s="3338"/>
      <c r="H391" s="3338"/>
      <c r="I391" s="3326">
        <v>1</v>
      </c>
    </row>
    <row r="392" spans="1:9">
      <c r="A392" s="3341"/>
      <c r="B392" s="3324"/>
      <c r="C392" s="3324"/>
      <c r="D392" s="3324" t="s">
        <v>22619</v>
      </c>
      <c r="E392" s="3336"/>
      <c r="F392" s="3337" t="s">
        <v>22598</v>
      </c>
      <c r="G392" s="3338"/>
      <c r="H392" s="3338"/>
      <c r="I392" s="3317">
        <v>1</v>
      </c>
    </row>
    <row r="393" spans="1:9">
      <c r="A393" s="3341">
        <v>255</v>
      </c>
      <c r="B393" s="3324" t="s">
        <v>21946</v>
      </c>
      <c r="C393" s="3324" t="s">
        <v>21947</v>
      </c>
      <c r="D393" s="3324" t="str">
        <f t="shared" si="4"/>
        <v>4"</v>
      </c>
      <c r="E393" s="3336"/>
      <c r="F393" s="3330" t="s">
        <v>2524</v>
      </c>
      <c r="G393" s="3338"/>
      <c r="H393" s="3338"/>
      <c r="I393" s="3326">
        <v>1</v>
      </c>
    </row>
    <row r="394" spans="1:9">
      <c r="A394" s="3341">
        <v>256</v>
      </c>
      <c r="B394" s="3324" t="s">
        <v>21948</v>
      </c>
      <c r="C394" s="3324" t="s">
        <v>21949</v>
      </c>
      <c r="D394" s="3324" t="str">
        <f t="shared" si="4"/>
        <v>2"</v>
      </c>
      <c r="E394" s="3336">
        <v>40</v>
      </c>
      <c r="F394" s="3340" t="s">
        <v>2524</v>
      </c>
      <c r="G394" s="3338"/>
      <c r="H394" s="3338"/>
      <c r="I394" s="3326">
        <v>1</v>
      </c>
    </row>
    <row r="395" spans="1:9">
      <c r="A395" s="3341">
        <v>257</v>
      </c>
      <c r="B395" s="3324" t="s">
        <v>21950</v>
      </c>
      <c r="C395" s="3324" t="s">
        <v>21951</v>
      </c>
      <c r="D395" s="3324" t="str">
        <f t="shared" si="4"/>
        <v>3"</v>
      </c>
      <c r="E395" s="3336"/>
      <c r="F395" s="3340" t="s">
        <v>2524</v>
      </c>
      <c r="G395" s="3338"/>
      <c r="H395" s="3338"/>
      <c r="I395" s="3326">
        <v>1</v>
      </c>
    </row>
    <row r="396" spans="1:9">
      <c r="A396" s="3341">
        <v>258</v>
      </c>
      <c r="B396" s="3324" t="s">
        <v>21952</v>
      </c>
      <c r="C396" s="3324" t="s">
        <v>21953</v>
      </c>
      <c r="D396" s="3324" t="str">
        <f t="shared" si="4"/>
        <v>10"</v>
      </c>
      <c r="E396" s="3336"/>
      <c r="F396" s="3330" t="s">
        <v>2524</v>
      </c>
      <c r="G396" s="3338"/>
      <c r="H396" s="3338"/>
      <c r="I396" s="3326">
        <v>1</v>
      </c>
    </row>
    <row r="397" spans="1:9">
      <c r="A397" s="3341">
        <v>259</v>
      </c>
      <c r="B397" s="3324" t="s">
        <v>21954</v>
      </c>
      <c r="C397" s="3324" t="s">
        <v>21955</v>
      </c>
      <c r="D397" s="3324" t="str">
        <f t="shared" si="4"/>
        <v>3"</v>
      </c>
      <c r="E397" s="3336"/>
      <c r="F397" s="3340" t="s">
        <v>2524</v>
      </c>
      <c r="G397" s="3338"/>
      <c r="H397" s="3338"/>
      <c r="I397" s="3326">
        <v>1</v>
      </c>
    </row>
    <row r="398" spans="1:9">
      <c r="A398" s="3341">
        <v>260</v>
      </c>
      <c r="B398" s="3324" t="s">
        <v>21956</v>
      </c>
      <c r="C398" s="3324" t="s">
        <v>21957</v>
      </c>
      <c r="D398" s="3324" t="str">
        <f t="shared" si="4"/>
        <v>3"</v>
      </c>
      <c r="E398" s="3336"/>
      <c r="F398" s="3337"/>
      <c r="G398" s="3338"/>
      <c r="H398" s="3338"/>
      <c r="I398" s="3317">
        <v>1</v>
      </c>
    </row>
    <row r="399" spans="1:9">
      <c r="A399" s="3341">
        <v>261</v>
      </c>
      <c r="B399" s="3324" t="s">
        <v>21958</v>
      </c>
      <c r="C399" s="3324" t="s">
        <v>21959</v>
      </c>
      <c r="D399" s="3324" t="str">
        <f t="shared" si="4"/>
        <v>18"</v>
      </c>
      <c r="E399" s="3336"/>
      <c r="F399" s="3337"/>
      <c r="G399" s="3338"/>
      <c r="H399" s="3338"/>
      <c r="I399" s="3317">
        <v>1</v>
      </c>
    </row>
    <row r="400" spans="1:9">
      <c r="A400" s="3341">
        <v>262</v>
      </c>
      <c r="B400" s="3324" t="s">
        <v>21960</v>
      </c>
      <c r="C400" s="3324" t="s">
        <v>21961</v>
      </c>
      <c r="D400" s="3324" t="str">
        <f t="shared" si="4"/>
        <v>6"</v>
      </c>
      <c r="E400" s="3336"/>
      <c r="F400" s="3337"/>
      <c r="G400" s="3338"/>
      <c r="H400" s="3338"/>
      <c r="I400" s="3317">
        <v>1</v>
      </c>
    </row>
    <row r="401" spans="1:9">
      <c r="A401" s="3341">
        <v>263</v>
      </c>
      <c r="B401" s="3324" t="s">
        <v>21962</v>
      </c>
      <c r="C401" s="3324" t="s">
        <v>21963</v>
      </c>
      <c r="D401" s="3324" t="str">
        <f t="shared" si="4"/>
        <v>12"</v>
      </c>
      <c r="E401" s="3336"/>
      <c r="F401" s="3337"/>
      <c r="G401" s="3338"/>
      <c r="H401" s="3338"/>
      <c r="I401" s="3317">
        <v>1</v>
      </c>
    </row>
    <row r="402" spans="1:9">
      <c r="A402" s="3341">
        <v>264</v>
      </c>
      <c r="B402" s="3324" t="s">
        <v>21964</v>
      </c>
      <c r="C402" s="3324" t="s">
        <v>22305</v>
      </c>
      <c r="D402" s="3324" t="str">
        <f t="shared" si="4"/>
        <v>3"</v>
      </c>
      <c r="E402" s="3336"/>
      <c r="F402" s="3337"/>
      <c r="G402" s="3338"/>
      <c r="H402" s="3338"/>
      <c r="I402" s="3317">
        <v>1</v>
      </c>
    </row>
    <row r="403" spans="1:9">
      <c r="A403" s="3341">
        <v>265</v>
      </c>
      <c r="B403" s="3324" t="s">
        <v>21965</v>
      </c>
      <c r="C403" s="3324" t="s">
        <v>21966</v>
      </c>
      <c r="D403" s="3324" t="str">
        <f t="shared" si="4"/>
        <v>2-1/2"</v>
      </c>
      <c r="E403" s="3336"/>
      <c r="F403" s="3337"/>
      <c r="G403" s="3338"/>
      <c r="H403" s="3338"/>
      <c r="I403" s="3317">
        <v>1</v>
      </c>
    </row>
    <row r="404" spans="1:9">
      <c r="A404" s="3341">
        <v>266</v>
      </c>
      <c r="B404" s="3324" t="s">
        <v>21967</v>
      </c>
      <c r="C404" s="3324" t="s">
        <v>21968</v>
      </c>
      <c r="D404" s="3324" t="str">
        <f t="shared" si="4"/>
        <v>2"</v>
      </c>
      <c r="E404" s="3336"/>
      <c r="F404" s="3337"/>
      <c r="G404" s="3338"/>
      <c r="H404" s="3338"/>
      <c r="I404" s="3317">
        <v>1</v>
      </c>
    </row>
    <row r="405" spans="1:9">
      <c r="A405" s="3341">
        <v>267</v>
      </c>
      <c r="B405" s="3324" t="s">
        <v>21969</v>
      </c>
      <c r="C405" s="3324" t="s">
        <v>21970</v>
      </c>
      <c r="D405" s="3324" t="str">
        <f t="shared" si="4"/>
        <v>4"</v>
      </c>
      <c r="E405" s="3336"/>
      <c r="F405" s="3337"/>
      <c r="G405" s="3338"/>
      <c r="H405" s="3338"/>
      <c r="I405" s="3317">
        <v>1</v>
      </c>
    </row>
    <row r="406" spans="1:9">
      <c r="A406" s="3341">
        <v>268</v>
      </c>
      <c r="B406" s="3324" t="s">
        <v>21971</v>
      </c>
      <c r="C406" s="3324" t="s">
        <v>21970</v>
      </c>
      <c r="D406" s="3324" t="str">
        <f t="shared" si="4"/>
        <v>4"</v>
      </c>
      <c r="E406" s="3336"/>
      <c r="F406" s="3337"/>
      <c r="G406" s="3338"/>
      <c r="H406" s="3338"/>
      <c r="I406" s="3317">
        <v>1</v>
      </c>
    </row>
    <row r="407" spans="1:9">
      <c r="A407" s="3341">
        <v>269</v>
      </c>
      <c r="B407" s="3324" t="s">
        <v>21972</v>
      </c>
      <c r="C407" s="3324" t="s">
        <v>21959</v>
      </c>
      <c r="D407" s="3324" t="str">
        <f t="shared" si="4"/>
        <v>18"</v>
      </c>
      <c r="E407" s="3336"/>
      <c r="F407" s="3337"/>
      <c r="G407" s="3338"/>
      <c r="H407" s="3338"/>
      <c r="I407" s="3317">
        <v>1</v>
      </c>
    </row>
    <row r="408" spans="1:9">
      <c r="A408" s="3341">
        <v>270</v>
      </c>
      <c r="B408" s="3324" t="s">
        <v>21973</v>
      </c>
      <c r="C408" s="3324" t="s">
        <v>21974</v>
      </c>
      <c r="D408" s="3324" t="str">
        <f t="shared" si="4"/>
        <v>6"</v>
      </c>
      <c r="E408" s="3336"/>
      <c r="F408" s="3337"/>
      <c r="G408" s="3338"/>
      <c r="H408" s="3338"/>
      <c r="I408" s="3317">
        <v>1</v>
      </c>
    </row>
    <row r="409" spans="1:9">
      <c r="A409" s="3341">
        <v>271</v>
      </c>
      <c r="B409" s="3324" t="s">
        <v>21975</v>
      </c>
      <c r="C409" s="3324" t="s">
        <v>21976</v>
      </c>
      <c r="D409" s="3324" t="str">
        <f t="shared" si="4"/>
        <v>6"</v>
      </c>
      <c r="E409" s="3336"/>
      <c r="F409" s="3337"/>
      <c r="G409" s="3338"/>
      <c r="H409" s="3338"/>
      <c r="I409" s="3317">
        <v>1</v>
      </c>
    </row>
    <row r="410" spans="1:9">
      <c r="A410" s="3341">
        <v>272</v>
      </c>
      <c r="B410" s="3324" t="s">
        <v>21977</v>
      </c>
      <c r="C410" s="3324" t="s">
        <v>21978</v>
      </c>
      <c r="D410" s="3324" t="str">
        <f t="shared" si="4"/>
        <v>6"</v>
      </c>
      <c r="E410" s="3336">
        <v>40</v>
      </c>
      <c r="F410" s="3330" t="s">
        <v>2524</v>
      </c>
      <c r="G410" s="3338"/>
      <c r="H410" s="3338"/>
      <c r="I410" s="3326">
        <v>1</v>
      </c>
    </row>
    <row r="411" spans="1:9">
      <c r="A411" s="3341"/>
      <c r="B411" s="3324"/>
      <c r="C411" s="3324"/>
      <c r="D411" s="3324" t="s">
        <v>22599</v>
      </c>
      <c r="E411" s="3336">
        <v>80</v>
      </c>
      <c r="F411" s="3337" t="s">
        <v>22598</v>
      </c>
      <c r="G411" s="3338"/>
      <c r="H411" s="3338"/>
      <c r="I411" s="3317">
        <v>1</v>
      </c>
    </row>
    <row r="412" spans="1:9">
      <c r="A412" s="3341">
        <v>273</v>
      </c>
      <c r="B412" s="3324" t="s">
        <v>21979</v>
      </c>
      <c r="C412" s="3324" t="s">
        <v>21980</v>
      </c>
      <c r="D412" s="3346" t="s">
        <v>22602</v>
      </c>
      <c r="E412" s="3336">
        <v>40</v>
      </c>
      <c r="F412" s="3337" t="s">
        <v>22595</v>
      </c>
      <c r="G412" s="3338"/>
      <c r="H412" s="3338"/>
      <c r="I412" s="3317">
        <v>1</v>
      </c>
    </row>
    <row r="413" spans="1:9">
      <c r="A413" s="3341">
        <v>274</v>
      </c>
      <c r="B413" s="3324" t="s">
        <v>21981</v>
      </c>
      <c r="C413" s="3324" t="s">
        <v>21980</v>
      </c>
      <c r="D413" s="3346" t="s">
        <v>22612</v>
      </c>
      <c r="E413" s="3336">
        <v>40</v>
      </c>
      <c r="F413" s="3337" t="s">
        <v>22595</v>
      </c>
      <c r="G413" s="3338"/>
      <c r="H413" s="3338"/>
      <c r="I413" s="3317">
        <v>1</v>
      </c>
    </row>
    <row r="414" spans="1:9">
      <c r="A414" s="3341"/>
      <c r="B414" s="3324"/>
      <c r="C414" s="3324"/>
      <c r="D414" s="3346" t="s">
        <v>22599</v>
      </c>
      <c r="E414" s="3336"/>
      <c r="F414" s="3337" t="s">
        <v>22626</v>
      </c>
      <c r="G414" s="3338"/>
      <c r="H414" s="3338"/>
      <c r="I414" s="3317">
        <v>1</v>
      </c>
    </row>
    <row r="415" spans="1:9">
      <c r="A415" s="3341"/>
      <c r="B415" s="3324"/>
      <c r="C415" s="3324"/>
      <c r="D415" s="3346" t="s">
        <v>22619</v>
      </c>
      <c r="E415" s="3336"/>
      <c r="F415" s="3337" t="s">
        <v>22627</v>
      </c>
      <c r="G415" s="3338"/>
      <c r="H415" s="3338"/>
      <c r="I415" s="3317">
        <v>1</v>
      </c>
    </row>
    <row r="416" spans="1:9">
      <c r="A416" s="3341"/>
      <c r="B416" s="3324"/>
      <c r="C416" s="3324"/>
      <c r="D416" s="3346" t="s">
        <v>22613</v>
      </c>
      <c r="E416" s="3336"/>
      <c r="F416" s="3337" t="s">
        <v>22628</v>
      </c>
      <c r="G416" s="3338"/>
      <c r="H416" s="3338"/>
      <c r="I416" s="3317">
        <v>1</v>
      </c>
    </row>
    <row r="417" spans="1:9">
      <c r="A417" s="3341">
        <v>275</v>
      </c>
      <c r="B417" s="3324"/>
      <c r="C417" s="3324" t="s">
        <v>22629</v>
      </c>
      <c r="D417" s="3324" t="s">
        <v>22619</v>
      </c>
      <c r="E417" s="3336">
        <v>40</v>
      </c>
      <c r="F417" s="3337" t="s">
        <v>22604</v>
      </c>
      <c r="G417" s="3338"/>
      <c r="H417" s="3338"/>
      <c r="I417" s="3317">
        <v>1</v>
      </c>
    </row>
    <row r="418" spans="1:9">
      <c r="A418" s="3341"/>
      <c r="B418" s="3324"/>
      <c r="C418" s="3324"/>
      <c r="D418" s="3324" t="s">
        <v>22619</v>
      </c>
      <c r="E418" s="3336"/>
      <c r="F418" s="3337" t="s">
        <v>22603</v>
      </c>
      <c r="G418" s="3338"/>
      <c r="H418" s="3338"/>
      <c r="I418" s="3317">
        <v>1</v>
      </c>
    </row>
    <row r="419" spans="1:9">
      <c r="A419" s="3341"/>
      <c r="B419" s="3324"/>
      <c r="C419" s="3324"/>
      <c r="D419" s="3324" t="s">
        <v>22599</v>
      </c>
      <c r="E419" s="3336"/>
      <c r="F419" s="3337" t="s">
        <v>22614</v>
      </c>
      <c r="G419" s="3338"/>
      <c r="H419" s="3338"/>
      <c r="I419" s="3317">
        <v>1</v>
      </c>
    </row>
    <row r="420" spans="1:9">
      <c r="A420" s="3341"/>
      <c r="B420" s="3324"/>
      <c r="C420" s="3347" t="s">
        <v>22630</v>
      </c>
      <c r="D420" s="3348" t="s">
        <v>22631</v>
      </c>
      <c r="E420" s="3349"/>
      <c r="F420" s="3350" t="s">
        <v>22632</v>
      </c>
      <c r="G420" s="3338"/>
      <c r="H420" s="3338"/>
      <c r="I420" s="3317">
        <v>1</v>
      </c>
    </row>
    <row r="421" spans="1:9">
      <c r="A421" s="3341">
        <v>276</v>
      </c>
      <c r="B421" s="3324" t="s">
        <v>21982</v>
      </c>
      <c r="C421" s="3324" t="s">
        <v>21983</v>
      </c>
      <c r="D421" s="3324" t="str">
        <f t="shared" ref="D421:D511" si="5">LEFT(C421, FIND("""", C421))</f>
        <v>4"</v>
      </c>
      <c r="E421" s="3336">
        <v>40</v>
      </c>
      <c r="F421" s="3337" t="s">
        <v>22604</v>
      </c>
      <c r="G421" s="3338"/>
      <c r="H421" s="3338"/>
      <c r="I421" s="3326">
        <v>1</v>
      </c>
    </row>
    <row r="422" spans="1:9">
      <c r="A422" s="3341">
        <v>277</v>
      </c>
      <c r="B422" s="3324" t="s">
        <v>21984</v>
      </c>
      <c r="C422" s="3324" t="s">
        <v>21978</v>
      </c>
      <c r="D422" s="3324" t="str">
        <f t="shared" si="5"/>
        <v>6"</v>
      </c>
      <c r="E422" s="3336"/>
      <c r="F422" s="3330" t="s">
        <v>2524</v>
      </c>
      <c r="G422" s="3338"/>
      <c r="H422" s="3338"/>
      <c r="I422" s="3326">
        <v>1</v>
      </c>
    </row>
    <row r="423" spans="1:9">
      <c r="A423" s="3341"/>
      <c r="B423" s="3324"/>
      <c r="C423" s="3324"/>
      <c r="D423" s="3324" t="s">
        <v>22600</v>
      </c>
      <c r="E423" s="3336"/>
      <c r="F423" s="3351" t="s">
        <v>22598</v>
      </c>
      <c r="G423" s="3338"/>
      <c r="H423" s="3338"/>
      <c r="I423" s="3326">
        <v>1</v>
      </c>
    </row>
    <row r="424" spans="1:9">
      <c r="A424" s="3341">
        <v>278</v>
      </c>
      <c r="B424" s="3324" t="s">
        <v>19639</v>
      </c>
      <c r="C424" s="3324" t="s">
        <v>21980</v>
      </c>
      <c r="D424" s="3324" t="str">
        <f t="shared" si="5"/>
        <v>6"</v>
      </c>
      <c r="E424" s="3336"/>
      <c r="F424" s="3337" t="s">
        <v>22595</v>
      </c>
      <c r="G424" s="3338"/>
      <c r="H424" s="3338"/>
      <c r="I424" s="3317">
        <v>1</v>
      </c>
    </row>
    <row r="425" spans="1:9">
      <c r="A425" s="3341"/>
      <c r="B425" s="3324"/>
      <c r="C425" s="3324"/>
      <c r="D425" s="3324" t="s">
        <v>22602</v>
      </c>
      <c r="E425" s="3336"/>
      <c r="F425" s="3337" t="s">
        <v>22634</v>
      </c>
      <c r="G425" s="3338"/>
      <c r="H425" s="3338"/>
      <c r="I425" s="3317">
        <v>1</v>
      </c>
    </row>
    <row r="426" spans="1:9">
      <c r="A426" s="3341"/>
      <c r="B426" s="3324"/>
      <c r="C426" s="3324"/>
      <c r="D426" s="3324" t="s">
        <v>22599</v>
      </c>
      <c r="E426" s="3336"/>
      <c r="F426" s="3337" t="s">
        <v>22598</v>
      </c>
      <c r="G426" s="3338"/>
      <c r="H426" s="3338"/>
      <c r="I426" s="3317">
        <v>1</v>
      </c>
    </row>
    <row r="427" spans="1:9">
      <c r="A427" s="3341">
        <v>279</v>
      </c>
      <c r="B427" s="3324" t="s">
        <v>21985</v>
      </c>
      <c r="C427" s="3324" t="s">
        <v>21986</v>
      </c>
      <c r="D427" s="3324" t="str">
        <f t="shared" si="5"/>
        <v>3"</v>
      </c>
      <c r="E427" s="3336"/>
      <c r="F427" s="3337" t="s">
        <v>22595</v>
      </c>
      <c r="G427" s="3338"/>
      <c r="H427" s="3338"/>
      <c r="I427" s="3326">
        <v>1</v>
      </c>
    </row>
    <row r="428" spans="1:9">
      <c r="A428" s="3341"/>
      <c r="B428" s="3324"/>
      <c r="C428" s="3324"/>
      <c r="D428" s="3324" t="s">
        <v>22599</v>
      </c>
      <c r="E428" s="3336"/>
      <c r="F428" s="3337" t="s">
        <v>22598</v>
      </c>
      <c r="G428" s="3338"/>
      <c r="H428" s="3338"/>
      <c r="I428" s="3317">
        <v>1</v>
      </c>
    </row>
    <row r="429" spans="1:9">
      <c r="A429" s="3341"/>
      <c r="B429" s="3324"/>
      <c r="C429" s="3324"/>
      <c r="D429" s="3324" t="s">
        <v>22600</v>
      </c>
      <c r="E429" s="3336"/>
      <c r="F429" s="3337" t="s">
        <v>22598</v>
      </c>
      <c r="G429" s="3338"/>
      <c r="H429" s="3338"/>
      <c r="I429" s="3317">
        <v>1</v>
      </c>
    </row>
    <row r="430" spans="1:9">
      <c r="A430" s="3341">
        <v>280</v>
      </c>
      <c r="B430" s="3324" t="s">
        <v>21987</v>
      </c>
      <c r="C430" s="3324" t="s">
        <v>21988</v>
      </c>
      <c r="D430" s="3324" t="str">
        <f t="shared" si="5"/>
        <v>6"</v>
      </c>
      <c r="E430" s="3336"/>
      <c r="F430" s="3340" t="s">
        <v>2524</v>
      </c>
      <c r="G430" s="3338"/>
      <c r="H430" s="3338"/>
      <c r="I430" s="3326">
        <v>1</v>
      </c>
    </row>
    <row r="431" spans="1:9">
      <c r="A431" s="3341">
        <v>281</v>
      </c>
      <c r="B431" s="3324" t="s">
        <v>21989</v>
      </c>
      <c r="C431" s="3324" t="s">
        <v>21990</v>
      </c>
      <c r="D431" s="3324" t="str">
        <f t="shared" si="5"/>
        <v>6"</v>
      </c>
      <c r="E431" s="3336">
        <v>40</v>
      </c>
      <c r="F431" s="3337" t="s">
        <v>22604</v>
      </c>
      <c r="G431" s="3338"/>
      <c r="H431" s="3338"/>
      <c r="I431" s="3326">
        <v>1</v>
      </c>
    </row>
    <row r="432" spans="1:9">
      <c r="A432" s="3341"/>
      <c r="B432" s="3324"/>
      <c r="C432" s="3324"/>
      <c r="D432" s="3324" t="s">
        <v>22596</v>
      </c>
      <c r="E432" s="3336"/>
      <c r="F432" s="3337" t="s">
        <v>22604</v>
      </c>
      <c r="G432" s="3338"/>
      <c r="H432" s="3338"/>
      <c r="I432" s="3317">
        <v>1</v>
      </c>
    </row>
    <row r="433" spans="1:9">
      <c r="A433" s="3341"/>
      <c r="B433" s="3324"/>
      <c r="C433" s="3324"/>
      <c r="D433" s="3324" t="s">
        <v>971</v>
      </c>
      <c r="E433" s="3336"/>
      <c r="F433" s="3337" t="s">
        <v>22604</v>
      </c>
      <c r="G433" s="3338"/>
      <c r="H433" s="3338"/>
      <c r="I433" s="3317">
        <v>1</v>
      </c>
    </row>
    <row r="434" spans="1:9">
      <c r="A434" s="3341"/>
      <c r="B434" s="3324"/>
      <c r="C434" s="3324"/>
      <c r="D434" s="3324" t="s">
        <v>22600</v>
      </c>
      <c r="E434" s="3336"/>
      <c r="F434" s="3337" t="s">
        <v>22611</v>
      </c>
      <c r="G434" s="3338"/>
      <c r="H434" s="3338"/>
      <c r="I434" s="3317">
        <v>1</v>
      </c>
    </row>
    <row r="435" spans="1:9">
      <c r="A435" s="3341"/>
      <c r="B435" s="3324"/>
      <c r="C435" s="3324"/>
      <c r="D435" s="3324" t="s">
        <v>22599</v>
      </c>
      <c r="E435" s="3336"/>
      <c r="F435" s="3337" t="s">
        <v>22604</v>
      </c>
      <c r="G435" s="3338"/>
      <c r="H435" s="3338"/>
      <c r="I435" s="3317">
        <v>1</v>
      </c>
    </row>
    <row r="436" spans="1:9">
      <c r="A436" s="3341">
        <v>282</v>
      </c>
      <c r="B436" s="3324" t="s">
        <v>21991</v>
      </c>
      <c r="C436" s="3324" t="s">
        <v>21992</v>
      </c>
      <c r="D436" s="3324" t="str">
        <f t="shared" si="5"/>
        <v>6"</v>
      </c>
      <c r="E436" s="3336">
        <v>40</v>
      </c>
      <c r="F436" s="3337" t="s">
        <v>22615</v>
      </c>
      <c r="G436" s="3338"/>
      <c r="H436" s="3338"/>
      <c r="I436" s="3326">
        <v>1</v>
      </c>
    </row>
    <row r="437" spans="1:9">
      <c r="A437" s="3341"/>
      <c r="B437" s="3324"/>
      <c r="C437" s="3324"/>
      <c r="D437" s="3324" t="s">
        <v>22599</v>
      </c>
      <c r="E437" s="3336"/>
      <c r="F437" s="3337" t="s">
        <v>22604</v>
      </c>
      <c r="G437" s="3338"/>
      <c r="H437" s="3338"/>
      <c r="I437" s="3317">
        <v>1</v>
      </c>
    </row>
    <row r="438" spans="1:9">
      <c r="A438" s="3341">
        <v>283</v>
      </c>
      <c r="B438" s="3324" t="s">
        <v>21993</v>
      </c>
      <c r="C438" s="3324" t="s">
        <v>21990</v>
      </c>
      <c r="D438" s="3324" t="str">
        <f t="shared" si="5"/>
        <v>6"</v>
      </c>
      <c r="E438" s="3336">
        <v>40</v>
      </c>
      <c r="F438" s="3337" t="s">
        <v>22604</v>
      </c>
      <c r="G438" s="3338"/>
      <c r="H438" s="3338"/>
      <c r="I438" s="3326">
        <v>1</v>
      </c>
    </row>
    <row r="439" spans="1:9">
      <c r="A439" s="3341">
        <v>284</v>
      </c>
      <c r="B439" s="3324" t="s">
        <v>21994</v>
      </c>
      <c r="C439" s="3324" t="s">
        <v>21990</v>
      </c>
      <c r="D439" s="3324" t="str">
        <f t="shared" si="5"/>
        <v>6"</v>
      </c>
      <c r="E439" s="3336"/>
      <c r="F439" s="3340" t="s">
        <v>2524</v>
      </c>
      <c r="G439" s="3338"/>
      <c r="H439" s="3338"/>
      <c r="I439" s="3326">
        <v>1</v>
      </c>
    </row>
    <row r="440" spans="1:9">
      <c r="A440" s="3341"/>
      <c r="B440" s="3324"/>
      <c r="C440" s="3324"/>
      <c r="D440" s="3332" t="s">
        <v>22600</v>
      </c>
      <c r="E440" s="3336"/>
      <c r="F440" s="3345" t="s">
        <v>22598</v>
      </c>
      <c r="G440" s="3338"/>
      <c r="H440" s="3338"/>
      <c r="I440" s="3317">
        <v>1</v>
      </c>
    </row>
    <row r="441" spans="1:9">
      <c r="A441" s="3341">
        <v>285</v>
      </c>
      <c r="B441" s="3324" t="s">
        <v>21995</v>
      </c>
      <c r="C441" s="3324" t="s">
        <v>21990</v>
      </c>
      <c r="D441" s="3324" t="str">
        <f t="shared" si="5"/>
        <v>6"</v>
      </c>
      <c r="E441" s="3336"/>
      <c r="F441" s="3345" t="s">
        <v>22598</v>
      </c>
      <c r="G441" s="3338"/>
      <c r="H441" s="3338"/>
      <c r="I441" s="3326">
        <v>1</v>
      </c>
    </row>
    <row r="442" spans="1:9">
      <c r="A442" s="3341"/>
      <c r="B442" s="3324"/>
      <c r="C442" s="3324"/>
      <c r="D442" s="3324" t="s">
        <v>22599</v>
      </c>
      <c r="E442" s="3336"/>
      <c r="F442" s="3345" t="s">
        <v>22598</v>
      </c>
      <c r="G442" s="3338"/>
      <c r="H442" s="3338"/>
      <c r="I442" s="3317">
        <v>1</v>
      </c>
    </row>
    <row r="443" spans="1:9" ht="37.5">
      <c r="A443" s="3341">
        <v>286</v>
      </c>
      <c r="B443" s="3324" t="s">
        <v>21996</v>
      </c>
      <c r="C443" s="3324" t="s">
        <v>21997</v>
      </c>
      <c r="D443" s="3324" t="str">
        <f t="shared" si="5"/>
        <v>6"</v>
      </c>
      <c r="E443" s="3336"/>
      <c r="F443" s="3337" t="s">
        <v>22598</v>
      </c>
      <c r="G443" s="3338"/>
      <c r="H443" s="3338"/>
      <c r="I443" s="3326">
        <v>1</v>
      </c>
    </row>
    <row r="444" spans="1:9">
      <c r="A444" s="3341"/>
      <c r="B444" s="3324"/>
      <c r="C444" s="3324"/>
      <c r="D444" s="3324">
        <v>1</v>
      </c>
      <c r="E444" s="3336"/>
      <c r="F444" s="3337" t="s">
        <v>22598</v>
      </c>
      <c r="G444" s="3338"/>
      <c r="H444" s="3338"/>
      <c r="I444" s="3317">
        <v>1</v>
      </c>
    </row>
    <row r="445" spans="1:9">
      <c r="A445" s="3341"/>
      <c r="B445" s="3324"/>
      <c r="C445" s="3324"/>
      <c r="D445" s="3324">
        <v>6</v>
      </c>
      <c r="E445" s="3336"/>
      <c r="F445" s="3337" t="s">
        <v>22634</v>
      </c>
      <c r="G445" s="3338"/>
      <c r="H445" s="3338"/>
      <c r="I445" s="3317">
        <v>1</v>
      </c>
    </row>
    <row r="446" spans="1:9" ht="21.75" customHeight="1">
      <c r="A446" s="3341"/>
      <c r="B446" s="3324"/>
      <c r="C446" s="3324"/>
      <c r="D446" s="3324" t="s">
        <v>22600</v>
      </c>
      <c r="E446" s="3336"/>
      <c r="F446" s="3337" t="s">
        <v>22595</v>
      </c>
      <c r="G446" s="3338"/>
      <c r="H446" s="3338"/>
      <c r="I446" s="3317">
        <v>1</v>
      </c>
    </row>
    <row r="447" spans="1:9">
      <c r="A447" s="3341">
        <v>287</v>
      </c>
      <c r="B447" s="3324" t="s">
        <v>21998</v>
      </c>
      <c r="C447" s="3324" t="s">
        <v>21999</v>
      </c>
      <c r="D447" s="3324" t="str">
        <f t="shared" si="5"/>
        <v>1-1/2"</v>
      </c>
      <c r="E447" s="3336"/>
      <c r="F447" s="3337" t="s">
        <v>22633</v>
      </c>
      <c r="G447" s="3338"/>
      <c r="H447" s="3338"/>
      <c r="I447" s="3326">
        <v>1</v>
      </c>
    </row>
    <row r="448" spans="1:9">
      <c r="A448" s="3341"/>
      <c r="B448" s="3324"/>
      <c r="C448" s="3324"/>
      <c r="D448" s="3324" t="s">
        <v>22599</v>
      </c>
      <c r="E448" s="3336"/>
      <c r="F448" s="3337" t="s">
        <v>22598</v>
      </c>
      <c r="G448" s="3338"/>
      <c r="H448" s="3338"/>
      <c r="I448" s="3326">
        <v>1</v>
      </c>
    </row>
    <row r="449" spans="1:9">
      <c r="A449" s="3341">
        <v>288</v>
      </c>
      <c r="B449" s="3324" t="s">
        <v>22000</v>
      </c>
      <c r="C449" s="3324" t="s">
        <v>22001</v>
      </c>
      <c r="D449" s="3324" t="str">
        <f t="shared" si="5"/>
        <v>1-1/2"</v>
      </c>
      <c r="E449" s="3336"/>
      <c r="F449" s="3337" t="s">
        <v>22598</v>
      </c>
      <c r="G449" s="3338"/>
      <c r="H449" s="3338"/>
      <c r="I449" s="3326">
        <v>1</v>
      </c>
    </row>
    <row r="450" spans="1:9">
      <c r="A450" s="3341"/>
      <c r="B450" s="3324"/>
      <c r="C450" s="3324"/>
      <c r="D450" s="3324" t="str">
        <f>LEFT(C449, FIND("""", C449))</f>
        <v>1-1/2"</v>
      </c>
      <c r="E450" s="3336"/>
      <c r="F450" s="3337" t="s">
        <v>22634</v>
      </c>
      <c r="G450" s="3338"/>
      <c r="H450" s="3338"/>
      <c r="I450" s="3326"/>
    </row>
    <row r="451" spans="1:9">
      <c r="A451" s="3341">
        <v>289</v>
      </c>
      <c r="B451" s="3324" t="s">
        <v>22002</v>
      </c>
      <c r="C451" s="3324" t="s">
        <v>22003</v>
      </c>
      <c r="D451" s="3324" t="str">
        <f t="shared" si="5"/>
        <v>1/2"</v>
      </c>
      <c r="E451" s="3336"/>
      <c r="F451" s="3337" t="s">
        <v>22598</v>
      </c>
      <c r="G451" s="3338"/>
      <c r="H451" s="3338"/>
      <c r="I451" s="3326">
        <v>1</v>
      </c>
    </row>
    <row r="452" spans="1:9">
      <c r="A452" s="3341">
        <v>290</v>
      </c>
      <c r="B452" s="3324" t="s">
        <v>22004</v>
      </c>
      <c r="C452" s="3324" t="s">
        <v>22005</v>
      </c>
      <c r="D452" s="3324" t="str">
        <f t="shared" si="5"/>
        <v>3/4"</v>
      </c>
      <c r="E452" s="3336"/>
      <c r="F452" s="3337" t="s">
        <v>22597</v>
      </c>
      <c r="G452" s="3338"/>
      <c r="H452" s="3338"/>
      <c r="I452" s="3317">
        <v>1</v>
      </c>
    </row>
    <row r="453" spans="1:9">
      <c r="A453" s="3341">
        <v>291</v>
      </c>
      <c r="B453" s="3324" t="s">
        <v>22006</v>
      </c>
      <c r="C453" s="3324" t="s">
        <v>22007</v>
      </c>
      <c r="D453" s="3324" t="str">
        <f t="shared" si="5"/>
        <v>1-1/2"</v>
      </c>
      <c r="E453" s="3336"/>
      <c r="F453" s="3337" t="s">
        <v>22598</v>
      </c>
      <c r="G453" s="3338"/>
      <c r="H453" s="3338"/>
      <c r="I453" s="3326">
        <v>1</v>
      </c>
    </row>
    <row r="454" spans="1:9">
      <c r="A454" s="3341">
        <v>292</v>
      </c>
      <c r="B454" s="3324" t="s">
        <v>22008</v>
      </c>
      <c r="C454" s="3324" t="s">
        <v>22009</v>
      </c>
      <c r="D454" s="3324" t="str">
        <f t="shared" si="5"/>
        <v>1"</v>
      </c>
      <c r="E454" s="3336"/>
      <c r="F454" s="3340" t="s">
        <v>2524</v>
      </c>
      <c r="G454" s="3338"/>
      <c r="H454" s="3338"/>
      <c r="I454" s="3326">
        <v>1</v>
      </c>
    </row>
    <row r="455" spans="1:9">
      <c r="A455" s="3341">
        <v>293</v>
      </c>
      <c r="B455" s="3324" t="s">
        <v>22010</v>
      </c>
      <c r="C455" s="3324" t="s">
        <v>22011</v>
      </c>
      <c r="D455" s="3324" t="str">
        <f t="shared" si="5"/>
        <v>1-1/2"</v>
      </c>
      <c r="E455" s="3336"/>
      <c r="F455" s="3340" t="s">
        <v>2524</v>
      </c>
      <c r="G455" s="3338"/>
      <c r="H455" s="3338"/>
      <c r="I455" s="3326">
        <v>1</v>
      </c>
    </row>
    <row r="456" spans="1:9">
      <c r="A456" s="3341">
        <v>294</v>
      </c>
      <c r="B456" s="3324" t="s">
        <v>22012</v>
      </c>
      <c r="C456" s="3324" t="s">
        <v>22013</v>
      </c>
      <c r="D456" s="3324" t="str">
        <f t="shared" si="5"/>
        <v>1"</v>
      </c>
      <c r="E456" s="3336"/>
      <c r="F456" s="3352" t="s">
        <v>2524</v>
      </c>
      <c r="G456" s="3338"/>
      <c r="H456" s="3338"/>
      <c r="I456" s="3317">
        <v>1</v>
      </c>
    </row>
    <row r="457" spans="1:9">
      <c r="A457" s="3341">
        <v>295</v>
      </c>
      <c r="B457" s="3324" t="s">
        <v>22014</v>
      </c>
      <c r="C457" s="3324" t="s">
        <v>22015</v>
      </c>
      <c r="D457" s="3324" t="str">
        <f t="shared" si="5"/>
        <v>1"</v>
      </c>
      <c r="E457" s="3336"/>
      <c r="F457" s="3340" t="s">
        <v>2524</v>
      </c>
      <c r="G457" s="3338"/>
      <c r="H457" s="3338"/>
      <c r="I457" s="3326">
        <v>1</v>
      </c>
    </row>
    <row r="458" spans="1:9">
      <c r="A458" s="3341"/>
      <c r="B458" s="3324"/>
      <c r="C458" s="3324"/>
      <c r="D458" s="3324" t="s">
        <v>22599</v>
      </c>
      <c r="E458" s="3336"/>
      <c r="F458" s="3345" t="s">
        <v>27923</v>
      </c>
      <c r="G458" s="3338"/>
      <c r="H458" s="3338"/>
      <c r="I458" s="3317">
        <v>1</v>
      </c>
    </row>
    <row r="459" spans="1:9" ht="21.75" customHeight="1">
      <c r="A459" s="3341">
        <v>296</v>
      </c>
      <c r="B459" s="3324" t="s">
        <v>22016</v>
      </c>
      <c r="C459" s="3324" t="s">
        <v>22017</v>
      </c>
      <c r="D459" s="3324" t="str">
        <f t="shared" si="5"/>
        <v>1"</v>
      </c>
      <c r="E459" s="3336"/>
      <c r="F459" s="3340" t="s">
        <v>2524</v>
      </c>
      <c r="G459" s="3338"/>
      <c r="H459" s="3338"/>
      <c r="I459" s="3317">
        <v>1</v>
      </c>
    </row>
    <row r="460" spans="1:9">
      <c r="A460" s="3341">
        <v>297</v>
      </c>
      <c r="B460" s="3324" t="s">
        <v>22018</v>
      </c>
      <c r="C460" s="3324" t="s">
        <v>22019</v>
      </c>
      <c r="D460" s="3324" t="str">
        <f t="shared" si="5"/>
        <v>1-1/2"</v>
      </c>
      <c r="E460" s="3336"/>
      <c r="F460" s="3340" t="s">
        <v>2524</v>
      </c>
      <c r="G460" s="3338"/>
      <c r="H460" s="3338"/>
      <c r="I460" s="3317">
        <v>1</v>
      </c>
    </row>
    <row r="461" spans="1:9">
      <c r="A461" s="3341">
        <v>298</v>
      </c>
      <c r="B461" s="3324" t="s">
        <v>22020</v>
      </c>
      <c r="C461" s="3324" t="s">
        <v>22021</v>
      </c>
      <c r="D461" s="3324" t="str">
        <f t="shared" si="5"/>
        <v>1-1/2"</v>
      </c>
      <c r="E461" s="3336"/>
      <c r="F461" s="3352" t="s">
        <v>2524</v>
      </c>
      <c r="G461" s="3338"/>
      <c r="H461" s="3338"/>
      <c r="I461" s="3317">
        <v>1</v>
      </c>
    </row>
    <row r="462" spans="1:9">
      <c r="A462" s="3341">
        <v>299</v>
      </c>
      <c r="B462" s="3324" t="s">
        <v>22022</v>
      </c>
      <c r="C462" s="3324" t="s">
        <v>22023</v>
      </c>
      <c r="D462" s="3324" t="str">
        <f t="shared" si="5"/>
        <v>3/4"</v>
      </c>
      <c r="E462" s="3336">
        <v>80</v>
      </c>
      <c r="F462" s="3337" t="s">
        <v>22598</v>
      </c>
      <c r="G462" s="3338"/>
      <c r="H462" s="3338"/>
      <c r="I462" s="3317">
        <v>1</v>
      </c>
    </row>
    <row r="463" spans="1:9">
      <c r="A463" s="3341">
        <v>300</v>
      </c>
      <c r="B463" s="3324" t="s">
        <v>22024</v>
      </c>
      <c r="C463" s="3324" t="s">
        <v>22025</v>
      </c>
      <c r="D463" s="3324" t="str">
        <f t="shared" si="5"/>
        <v>1"</v>
      </c>
      <c r="E463" s="3336">
        <v>80</v>
      </c>
      <c r="F463" s="3340" t="s">
        <v>2524</v>
      </c>
      <c r="G463" s="3338"/>
      <c r="H463" s="3338"/>
      <c r="I463" s="3317">
        <v>1</v>
      </c>
    </row>
    <row r="464" spans="1:9">
      <c r="A464" s="3341">
        <v>301</v>
      </c>
      <c r="B464" s="3324" t="s">
        <v>22026</v>
      </c>
      <c r="C464" s="3324" t="s">
        <v>22027</v>
      </c>
      <c r="D464" s="3324" t="str">
        <f t="shared" si="5"/>
        <v>3/4"</v>
      </c>
      <c r="E464" s="3336">
        <v>80</v>
      </c>
      <c r="F464" s="3337" t="s">
        <v>22598</v>
      </c>
      <c r="G464" s="3338"/>
      <c r="H464" s="3338"/>
      <c r="I464" s="3317">
        <v>1</v>
      </c>
    </row>
    <row r="465" spans="1:9">
      <c r="A465" s="3341">
        <v>302</v>
      </c>
      <c r="B465" s="3324" t="s">
        <v>22028</v>
      </c>
      <c r="C465" s="3324" t="s">
        <v>22027</v>
      </c>
      <c r="D465" s="3324" t="str">
        <f t="shared" si="5"/>
        <v>3/4"</v>
      </c>
      <c r="E465" s="3336">
        <v>80</v>
      </c>
      <c r="F465" s="3337" t="s">
        <v>22598</v>
      </c>
      <c r="G465" s="3338"/>
      <c r="H465" s="3338"/>
      <c r="I465" s="3317">
        <v>1</v>
      </c>
    </row>
    <row r="466" spans="1:9">
      <c r="A466" s="3341">
        <v>303</v>
      </c>
      <c r="B466" s="3324" t="s">
        <v>22029</v>
      </c>
      <c r="C466" s="3324" t="s">
        <v>22027</v>
      </c>
      <c r="D466" s="3324" t="str">
        <f t="shared" si="5"/>
        <v>3/4"</v>
      </c>
      <c r="E466" s="3336">
        <v>80</v>
      </c>
      <c r="F466" s="3337" t="s">
        <v>22598</v>
      </c>
      <c r="G466" s="3338"/>
      <c r="H466" s="3338"/>
      <c r="I466" s="3317">
        <v>1</v>
      </c>
    </row>
    <row r="467" spans="1:9">
      <c r="A467" s="3341">
        <v>304</v>
      </c>
      <c r="B467" s="3324" t="s">
        <v>22030</v>
      </c>
      <c r="C467" s="3324" t="s">
        <v>22027</v>
      </c>
      <c r="D467" s="3324" t="str">
        <f t="shared" si="5"/>
        <v>3/4"</v>
      </c>
      <c r="E467" s="3336">
        <v>80</v>
      </c>
      <c r="F467" s="3337" t="s">
        <v>22598</v>
      </c>
      <c r="G467" s="3338"/>
      <c r="H467" s="3338"/>
      <c r="I467" s="3317">
        <v>1</v>
      </c>
    </row>
    <row r="468" spans="1:9">
      <c r="A468" s="3341">
        <v>305</v>
      </c>
      <c r="B468" s="3324" t="s">
        <v>22031</v>
      </c>
      <c r="C468" s="3324" t="s">
        <v>22032</v>
      </c>
      <c r="D468" s="3324" t="str">
        <f t="shared" si="5"/>
        <v>1"</v>
      </c>
      <c r="E468" s="3336">
        <v>80</v>
      </c>
      <c r="F468" s="3340" t="s">
        <v>2524</v>
      </c>
      <c r="G468" s="3338"/>
      <c r="H468" s="3338"/>
      <c r="I468" s="3326">
        <v>1</v>
      </c>
    </row>
    <row r="469" spans="1:9">
      <c r="A469" s="3341">
        <v>306</v>
      </c>
      <c r="B469" s="3324" t="s">
        <v>22033</v>
      </c>
      <c r="C469" s="3324" t="s">
        <v>22027</v>
      </c>
      <c r="D469" s="3324" t="str">
        <f t="shared" si="5"/>
        <v>3/4"</v>
      </c>
      <c r="E469" s="3336">
        <v>80</v>
      </c>
      <c r="F469" s="3337" t="s">
        <v>22598</v>
      </c>
      <c r="G469" s="3338"/>
      <c r="H469" s="3338"/>
      <c r="I469" s="3326">
        <v>1</v>
      </c>
    </row>
    <row r="470" spans="1:9">
      <c r="A470" s="3341">
        <v>307</v>
      </c>
      <c r="B470" s="3324" t="s">
        <v>22034</v>
      </c>
      <c r="C470" s="3324" t="s">
        <v>22027</v>
      </c>
      <c r="D470" s="3324" t="str">
        <f t="shared" si="5"/>
        <v>3/4"</v>
      </c>
      <c r="E470" s="3336">
        <v>80</v>
      </c>
      <c r="F470" s="3337" t="s">
        <v>22598</v>
      </c>
      <c r="G470" s="3338"/>
      <c r="H470" s="3338"/>
      <c r="I470" s="3317">
        <v>1</v>
      </c>
    </row>
    <row r="471" spans="1:9">
      <c r="A471" s="3341">
        <v>308</v>
      </c>
      <c r="B471" s="3324" t="s">
        <v>22035</v>
      </c>
      <c r="C471" s="3324" t="s">
        <v>22036</v>
      </c>
      <c r="D471" s="3324" t="str">
        <f t="shared" si="5"/>
        <v>1-1/2"</v>
      </c>
      <c r="E471" s="3336">
        <v>40</v>
      </c>
      <c r="F471" s="3337" t="s">
        <v>22598</v>
      </c>
      <c r="G471" s="3338"/>
      <c r="H471" s="3338"/>
      <c r="I471" s="3317">
        <v>1</v>
      </c>
    </row>
    <row r="472" spans="1:9">
      <c r="A472" s="3341">
        <v>309</v>
      </c>
      <c r="B472" s="3324" t="s">
        <v>22037</v>
      </c>
      <c r="C472" s="3324" t="s">
        <v>22038</v>
      </c>
      <c r="D472" s="3324" t="str">
        <f t="shared" si="5"/>
        <v>1-1/2"</v>
      </c>
      <c r="E472" s="3336">
        <v>40</v>
      </c>
      <c r="F472" s="3337" t="s">
        <v>22598</v>
      </c>
      <c r="G472" s="3338"/>
      <c r="H472" s="3338"/>
      <c r="I472" s="3317">
        <v>1</v>
      </c>
    </row>
    <row r="473" spans="1:9">
      <c r="A473" s="3341">
        <v>310</v>
      </c>
      <c r="B473" s="3324" t="s">
        <v>22039</v>
      </c>
      <c r="C473" s="3324" t="s">
        <v>22040</v>
      </c>
      <c r="D473" s="3324" t="str">
        <f t="shared" si="5"/>
        <v>1-1/2"</v>
      </c>
      <c r="E473" s="3336">
        <v>40</v>
      </c>
      <c r="F473" s="3340" t="s">
        <v>2524</v>
      </c>
      <c r="G473" s="3338"/>
      <c r="H473" s="3338"/>
      <c r="I473" s="3326">
        <v>1</v>
      </c>
    </row>
    <row r="474" spans="1:9">
      <c r="A474" s="3341">
        <v>311</v>
      </c>
      <c r="B474" s="3324" t="s">
        <v>22041</v>
      </c>
      <c r="C474" s="3324" t="s">
        <v>22042</v>
      </c>
      <c r="D474" s="3324" t="str">
        <f t="shared" si="5"/>
        <v>1-1/2"</v>
      </c>
      <c r="E474" s="3336">
        <v>40</v>
      </c>
      <c r="F474" s="3337" t="s">
        <v>22598</v>
      </c>
      <c r="G474" s="3338"/>
      <c r="H474" s="3338"/>
      <c r="I474" s="3326">
        <v>1</v>
      </c>
    </row>
    <row r="475" spans="1:9">
      <c r="A475" s="3341">
        <v>312</v>
      </c>
      <c r="B475" s="3324" t="s">
        <v>22043</v>
      </c>
      <c r="C475" s="3324" t="s">
        <v>22044</v>
      </c>
      <c r="D475" s="3324" t="str">
        <f t="shared" si="5"/>
        <v>1/2"</v>
      </c>
      <c r="E475" s="3336">
        <v>80</v>
      </c>
      <c r="F475" s="3340" t="s">
        <v>2524</v>
      </c>
      <c r="G475" s="3338"/>
      <c r="H475" s="3338"/>
      <c r="I475" s="3317">
        <v>1</v>
      </c>
    </row>
    <row r="476" spans="1:9">
      <c r="A476" s="3341"/>
      <c r="B476" s="3324"/>
      <c r="C476" s="3324"/>
      <c r="D476" s="3324" t="s">
        <v>28042</v>
      </c>
      <c r="E476" s="3336"/>
      <c r="F476" s="3337" t="s">
        <v>27888</v>
      </c>
      <c r="G476" s="3338"/>
      <c r="H476" s="3338"/>
      <c r="I476" s="3317">
        <v>1</v>
      </c>
    </row>
    <row r="477" spans="1:9">
      <c r="A477" s="3341">
        <v>313</v>
      </c>
      <c r="B477" s="3324" t="s">
        <v>22045</v>
      </c>
      <c r="C477" s="3324" t="s">
        <v>22040</v>
      </c>
      <c r="D477" s="3324" t="str">
        <f t="shared" si="5"/>
        <v>1-1/2"</v>
      </c>
      <c r="E477" s="3336">
        <v>40</v>
      </c>
      <c r="F477" s="3340" t="s">
        <v>2524</v>
      </c>
      <c r="G477" s="3338"/>
      <c r="H477" s="3338"/>
      <c r="I477" s="3326">
        <v>1</v>
      </c>
    </row>
    <row r="478" spans="1:9">
      <c r="A478" s="3341">
        <v>314</v>
      </c>
      <c r="B478" s="3324" t="s">
        <v>22046</v>
      </c>
      <c r="C478" s="3324" t="s">
        <v>22047</v>
      </c>
      <c r="D478" s="3324" t="str">
        <f t="shared" si="5"/>
        <v>1-1/2"</v>
      </c>
      <c r="E478" s="3336">
        <v>40</v>
      </c>
      <c r="F478" s="3337" t="s">
        <v>22598</v>
      </c>
      <c r="G478" s="3338"/>
      <c r="H478" s="3338"/>
      <c r="I478" s="3326">
        <v>1</v>
      </c>
    </row>
    <row r="479" spans="1:9">
      <c r="A479" s="3341"/>
      <c r="B479" s="3324"/>
      <c r="C479" s="3324"/>
      <c r="D479" s="3324" t="s">
        <v>28042</v>
      </c>
      <c r="E479" s="3336"/>
      <c r="F479" s="3337" t="s">
        <v>27913</v>
      </c>
      <c r="G479" s="3338"/>
      <c r="H479" s="3338"/>
      <c r="I479" s="3326">
        <v>1</v>
      </c>
    </row>
    <row r="480" spans="1:9">
      <c r="A480" s="3341"/>
      <c r="B480" s="3324"/>
      <c r="C480" s="3324"/>
      <c r="D480" s="3324" t="s">
        <v>28042</v>
      </c>
      <c r="E480" s="3336"/>
      <c r="F480" s="3337" t="s">
        <v>22634</v>
      </c>
      <c r="G480" s="3338"/>
      <c r="H480" s="3338"/>
      <c r="I480" s="3326">
        <v>1</v>
      </c>
    </row>
    <row r="481" spans="1:9">
      <c r="A481" s="3341">
        <v>315</v>
      </c>
      <c r="B481" s="3324" t="s">
        <v>22048</v>
      </c>
      <c r="C481" s="3324" t="s">
        <v>22040</v>
      </c>
      <c r="D481" s="3324" t="str">
        <f t="shared" si="5"/>
        <v>1-1/2"</v>
      </c>
      <c r="E481" s="3336">
        <v>40</v>
      </c>
      <c r="F481" s="3337" t="s">
        <v>22598</v>
      </c>
      <c r="G481" s="3338"/>
      <c r="H481" s="3338"/>
      <c r="I481" s="3326">
        <v>1</v>
      </c>
    </row>
    <row r="482" spans="1:9">
      <c r="A482" s="3341">
        <v>316</v>
      </c>
      <c r="B482" s="3324" t="s">
        <v>22049</v>
      </c>
      <c r="C482" s="3324" t="s">
        <v>22050</v>
      </c>
      <c r="D482" s="3324" t="str">
        <f t="shared" si="5"/>
        <v>3/4"</v>
      </c>
      <c r="E482" s="3336">
        <v>80</v>
      </c>
      <c r="F482" s="3340" t="s">
        <v>2524</v>
      </c>
      <c r="G482" s="3338"/>
      <c r="H482" s="3338"/>
      <c r="I482" s="3326">
        <v>1</v>
      </c>
    </row>
    <row r="483" spans="1:9">
      <c r="A483" s="3341">
        <v>317</v>
      </c>
      <c r="B483" s="3324" t="s">
        <v>22138</v>
      </c>
      <c r="C483" s="3324" t="s">
        <v>22306</v>
      </c>
      <c r="D483" s="3324" t="str">
        <f t="shared" si="5"/>
        <v>3/4"</v>
      </c>
      <c r="E483" s="3336">
        <v>80</v>
      </c>
      <c r="F483" s="3337" t="s">
        <v>22598</v>
      </c>
      <c r="G483" s="3338"/>
      <c r="H483" s="3338"/>
      <c r="I483" s="3326">
        <v>1</v>
      </c>
    </row>
    <row r="484" spans="1:9">
      <c r="A484" s="3341">
        <v>318</v>
      </c>
      <c r="B484" s="3324" t="s">
        <v>22139</v>
      </c>
      <c r="C484" s="3324" t="s">
        <v>22368</v>
      </c>
      <c r="D484" s="3324" t="str">
        <f t="shared" si="5"/>
        <v>3/4"</v>
      </c>
      <c r="E484" s="3336">
        <v>80</v>
      </c>
      <c r="F484" s="3337" t="s">
        <v>22626</v>
      </c>
      <c r="G484" s="3338"/>
      <c r="H484" s="3338"/>
      <c r="I484" s="3326">
        <v>1</v>
      </c>
    </row>
    <row r="485" spans="1:9">
      <c r="A485" s="3341">
        <v>319</v>
      </c>
      <c r="B485" s="3324" t="s">
        <v>22051</v>
      </c>
      <c r="C485" s="3324" t="s">
        <v>22052</v>
      </c>
      <c r="D485" s="3324" t="str">
        <f t="shared" si="5"/>
        <v>1-1/2"</v>
      </c>
      <c r="E485" s="3336">
        <v>40</v>
      </c>
      <c r="F485" s="3337" t="s">
        <v>22598</v>
      </c>
      <c r="G485" s="3338"/>
      <c r="H485" s="3338"/>
      <c r="I485" s="3317">
        <v>1</v>
      </c>
    </row>
    <row r="486" spans="1:9">
      <c r="A486" s="3341">
        <v>320</v>
      </c>
      <c r="B486" s="3324" t="s">
        <v>22053</v>
      </c>
      <c r="C486" s="3324" t="s">
        <v>22307</v>
      </c>
      <c r="D486" s="3324" t="str">
        <f t="shared" si="5"/>
        <v>1-1/2"</v>
      </c>
      <c r="E486" s="3336">
        <v>40</v>
      </c>
      <c r="F486" s="3337" t="s">
        <v>22598</v>
      </c>
      <c r="G486" s="3338"/>
      <c r="H486" s="3338"/>
      <c r="I486" s="3317">
        <v>1</v>
      </c>
    </row>
    <row r="487" spans="1:9">
      <c r="A487" s="3341"/>
      <c r="B487" s="3324"/>
      <c r="C487" s="3324" t="s">
        <v>22605</v>
      </c>
      <c r="D487" s="3324" t="s">
        <v>22596</v>
      </c>
      <c r="E487" s="3325">
        <v>40</v>
      </c>
      <c r="F487" s="3321" t="s">
        <v>22607</v>
      </c>
      <c r="G487" s="3338"/>
      <c r="H487" s="3338"/>
      <c r="I487" s="3317">
        <v>1</v>
      </c>
    </row>
    <row r="488" spans="1:9">
      <c r="A488" s="3341">
        <v>321</v>
      </c>
      <c r="B488" s="3324" t="s">
        <v>22054</v>
      </c>
      <c r="C488" s="3324" t="s">
        <v>22137</v>
      </c>
      <c r="D488" s="3324" t="str">
        <f t="shared" si="5"/>
        <v>1-1/2"</v>
      </c>
      <c r="E488" s="3336">
        <v>40</v>
      </c>
      <c r="F488" s="3340" t="s">
        <v>2524</v>
      </c>
      <c r="G488" s="3338"/>
      <c r="H488" s="3338"/>
      <c r="I488" s="3326">
        <v>1</v>
      </c>
    </row>
    <row r="489" spans="1:9">
      <c r="A489" s="3341">
        <v>322</v>
      </c>
      <c r="B489" s="3324" t="s">
        <v>22055</v>
      </c>
      <c r="C489" s="3324" t="s">
        <v>22056</v>
      </c>
      <c r="D489" s="3324" t="str">
        <f t="shared" si="5"/>
        <v>3/4"</v>
      </c>
      <c r="E489" s="3336">
        <v>80</v>
      </c>
      <c r="F489" s="3340" t="s">
        <v>2524</v>
      </c>
      <c r="G489" s="3338"/>
      <c r="H489" s="3338"/>
      <c r="I489" s="3326">
        <v>1</v>
      </c>
    </row>
    <row r="490" spans="1:9">
      <c r="A490" s="3341">
        <v>323</v>
      </c>
      <c r="B490" s="3324" t="s">
        <v>22057</v>
      </c>
      <c r="C490" s="3324" t="s">
        <v>22058</v>
      </c>
      <c r="D490" s="3324" t="str">
        <f t="shared" si="5"/>
        <v>1 /2"</v>
      </c>
      <c r="E490" s="3336">
        <v>80</v>
      </c>
      <c r="F490" s="3337" t="s">
        <v>22598</v>
      </c>
      <c r="G490" s="3338"/>
      <c r="H490" s="3338"/>
      <c r="I490" s="3326">
        <v>1</v>
      </c>
    </row>
    <row r="491" spans="1:9">
      <c r="A491" s="3341">
        <v>324</v>
      </c>
      <c r="B491" s="3324" t="s">
        <v>22059</v>
      </c>
      <c r="C491" s="3324" t="s">
        <v>22060</v>
      </c>
      <c r="D491" s="3324" t="str">
        <f t="shared" si="5"/>
        <v>1 /2"</v>
      </c>
      <c r="E491" s="3336">
        <v>80</v>
      </c>
      <c r="F491" s="3337" t="s">
        <v>22598</v>
      </c>
      <c r="G491" s="3338"/>
      <c r="H491" s="3338"/>
      <c r="I491" s="3326">
        <v>1</v>
      </c>
    </row>
    <row r="492" spans="1:9">
      <c r="A492" s="3341">
        <v>325</v>
      </c>
      <c r="B492" s="3324" t="s">
        <v>22061</v>
      </c>
      <c r="C492" s="3324" t="s">
        <v>22062</v>
      </c>
      <c r="D492" s="3324" t="str">
        <f t="shared" si="5"/>
        <v>1 /2"</v>
      </c>
      <c r="E492" s="3336">
        <v>80</v>
      </c>
      <c r="F492" s="3337" t="s">
        <v>27788</v>
      </c>
      <c r="G492" s="3338"/>
      <c r="H492" s="3338"/>
      <c r="I492" s="3326">
        <v>1</v>
      </c>
    </row>
    <row r="493" spans="1:9">
      <c r="A493" s="3341">
        <v>326</v>
      </c>
      <c r="B493" s="3324" t="s">
        <v>22063</v>
      </c>
      <c r="C493" s="3324" t="s">
        <v>22064</v>
      </c>
      <c r="D493" s="3324" t="str">
        <f t="shared" si="5"/>
        <v>3/4"</v>
      </c>
      <c r="E493" s="3336">
        <v>80</v>
      </c>
      <c r="F493" s="3340" t="s">
        <v>2524</v>
      </c>
      <c r="G493" s="3338"/>
      <c r="H493" s="3338"/>
      <c r="I493" s="3326">
        <v>1</v>
      </c>
    </row>
    <row r="494" spans="1:9">
      <c r="A494" s="3341">
        <v>327</v>
      </c>
      <c r="B494" s="3324" t="s">
        <v>22065</v>
      </c>
      <c r="C494" s="3324" t="s">
        <v>22066</v>
      </c>
      <c r="D494" s="3324" t="str">
        <f t="shared" si="5"/>
        <v>3/4"</v>
      </c>
      <c r="E494" s="3336">
        <v>80</v>
      </c>
      <c r="F494" s="3337" t="s">
        <v>22598</v>
      </c>
      <c r="G494" s="3338"/>
      <c r="H494" s="3338"/>
      <c r="I494" s="3317">
        <v>1</v>
      </c>
    </row>
    <row r="495" spans="1:9">
      <c r="A495" s="3341">
        <v>328</v>
      </c>
      <c r="B495" s="3324" t="s">
        <v>22067</v>
      </c>
      <c r="C495" s="3324" t="s">
        <v>22317</v>
      </c>
      <c r="D495" s="3324" t="str">
        <f t="shared" si="5"/>
        <v>3/4"</v>
      </c>
      <c r="E495" s="3336">
        <v>80</v>
      </c>
      <c r="F495" s="3337" t="s">
        <v>22598</v>
      </c>
      <c r="G495" s="3338"/>
      <c r="H495" s="3338"/>
      <c r="I495" s="3317">
        <v>1</v>
      </c>
    </row>
    <row r="496" spans="1:9">
      <c r="A496" s="3341">
        <v>329</v>
      </c>
      <c r="B496" s="3324" t="s">
        <v>22068</v>
      </c>
      <c r="C496" s="3324" t="s">
        <v>22069</v>
      </c>
      <c r="D496" s="3324" t="str">
        <f t="shared" si="5"/>
        <v>3/4"</v>
      </c>
      <c r="E496" s="3336">
        <v>80</v>
      </c>
      <c r="F496" s="3337" t="s">
        <v>22598</v>
      </c>
      <c r="G496" s="3338"/>
      <c r="H496" s="3338"/>
      <c r="I496" s="3326">
        <v>1</v>
      </c>
    </row>
    <row r="497" spans="1:9">
      <c r="A497" s="3341">
        <v>330</v>
      </c>
      <c r="B497" s="3324" t="s">
        <v>22070</v>
      </c>
      <c r="C497" s="3324" t="s">
        <v>22071</v>
      </c>
      <c r="D497" s="3324" t="str">
        <f t="shared" si="5"/>
        <v>3/4"</v>
      </c>
      <c r="E497" s="3336">
        <v>80</v>
      </c>
      <c r="F497" s="3337" t="s">
        <v>22598</v>
      </c>
      <c r="G497" s="3338"/>
      <c r="H497" s="3338"/>
      <c r="I497" s="3326">
        <v>1</v>
      </c>
    </row>
    <row r="498" spans="1:9">
      <c r="A498" s="3341">
        <v>331</v>
      </c>
      <c r="B498" s="3324" t="s">
        <v>22072</v>
      </c>
      <c r="C498" s="3324" t="s">
        <v>22073</v>
      </c>
      <c r="D498" s="3324" t="str">
        <f t="shared" si="5"/>
        <v>3/4"</v>
      </c>
      <c r="E498" s="3336">
        <v>80</v>
      </c>
      <c r="F498" s="3337" t="s">
        <v>22598</v>
      </c>
      <c r="G498" s="3338"/>
      <c r="H498" s="3338"/>
      <c r="I498" s="3317">
        <v>1</v>
      </c>
    </row>
    <row r="499" spans="1:9">
      <c r="A499" s="3341">
        <v>332</v>
      </c>
      <c r="B499" s="3324" t="s">
        <v>22074</v>
      </c>
      <c r="C499" s="3324" t="s">
        <v>22078</v>
      </c>
      <c r="D499" s="3324" t="str">
        <f t="shared" si="5"/>
        <v>1-1/2"</v>
      </c>
      <c r="E499" s="3336">
        <v>40</v>
      </c>
      <c r="F499" s="3337" t="s">
        <v>22633</v>
      </c>
      <c r="G499" s="3338"/>
      <c r="H499" s="3338"/>
      <c r="I499" s="3317">
        <v>1</v>
      </c>
    </row>
    <row r="500" spans="1:9">
      <c r="A500" s="3341">
        <v>333</v>
      </c>
      <c r="B500" s="3324"/>
      <c r="C500" s="3324"/>
      <c r="D500" s="3324" t="s">
        <v>22599</v>
      </c>
      <c r="E500" s="3336"/>
      <c r="F500" s="3337" t="s">
        <v>22595</v>
      </c>
      <c r="G500" s="3338"/>
      <c r="H500" s="3338"/>
      <c r="I500" s="3317">
        <v>1</v>
      </c>
    </row>
    <row r="501" spans="1:9">
      <c r="A501" s="3341">
        <v>334</v>
      </c>
      <c r="B501" s="3324"/>
      <c r="C501" s="3324"/>
      <c r="D501" s="3324" t="s">
        <v>22600</v>
      </c>
      <c r="E501" s="3336"/>
      <c r="F501" s="3337" t="s">
        <v>22597</v>
      </c>
      <c r="G501" s="3338"/>
      <c r="H501" s="3338"/>
      <c r="I501" s="3317">
        <v>1</v>
      </c>
    </row>
    <row r="502" spans="1:9">
      <c r="A502" s="3341">
        <v>335</v>
      </c>
      <c r="B502" s="3324"/>
      <c r="C502" s="3324" t="s">
        <v>22601</v>
      </c>
      <c r="D502" s="3324" t="s">
        <v>22596</v>
      </c>
      <c r="E502" s="3336"/>
      <c r="F502" s="3337" t="s">
        <v>22634</v>
      </c>
      <c r="G502" s="3338"/>
      <c r="H502" s="3338"/>
      <c r="I502" s="3317">
        <v>1</v>
      </c>
    </row>
    <row r="503" spans="1:9">
      <c r="A503" s="3341">
        <v>336</v>
      </c>
      <c r="B503" s="3324" t="s">
        <v>22075</v>
      </c>
      <c r="C503" s="3324" t="s">
        <v>22076</v>
      </c>
      <c r="D503" s="3324" t="str">
        <f t="shared" si="5"/>
        <v>1-1/2"</v>
      </c>
      <c r="E503" s="3336">
        <v>40</v>
      </c>
      <c r="F503" s="3340" t="s">
        <v>2524</v>
      </c>
      <c r="G503" s="3338"/>
      <c r="H503" s="3338"/>
      <c r="I503" s="3326">
        <v>1</v>
      </c>
    </row>
    <row r="504" spans="1:9">
      <c r="A504" s="3341">
        <v>337</v>
      </c>
      <c r="B504" s="3324" t="s">
        <v>22077</v>
      </c>
      <c r="C504" s="3324" t="s">
        <v>22078</v>
      </c>
      <c r="D504" s="3324" t="str">
        <f t="shared" si="5"/>
        <v>1-1/2"</v>
      </c>
      <c r="E504" s="3336">
        <v>40</v>
      </c>
      <c r="F504" s="3340" t="s">
        <v>2524</v>
      </c>
      <c r="G504" s="3338"/>
      <c r="H504" s="3338"/>
      <c r="I504" s="3326">
        <v>1</v>
      </c>
    </row>
    <row r="505" spans="1:9">
      <c r="A505" s="3341">
        <v>338</v>
      </c>
      <c r="B505" s="3324" t="s">
        <v>22079</v>
      </c>
      <c r="C505" s="3324" t="s">
        <v>22078</v>
      </c>
      <c r="D505" s="3324" t="str">
        <f t="shared" si="5"/>
        <v>1-1/2"</v>
      </c>
      <c r="E505" s="3336">
        <v>40</v>
      </c>
      <c r="F505" s="3337" t="s">
        <v>27788</v>
      </c>
      <c r="G505" s="3338"/>
      <c r="H505" s="3338"/>
      <c r="I505" s="3326">
        <v>1</v>
      </c>
    </row>
    <row r="506" spans="1:9">
      <c r="A506" s="3341">
        <v>339</v>
      </c>
      <c r="B506" s="3324" t="s">
        <v>22080</v>
      </c>
      <c r="C506" s="3324" t="s">
        <v>22078</v>
      </c>
      <c r="D506" s="3324" t="str">
        <f t="shared" si="5"/>
        <v>1-1/2"</v>
      </c>
      <c r="E506" s="3336">
        <v>40</v>
      </c>
      <c r="F506" s="3340" t="s">
        <v>2524</v>
      </c>
      <c r="G506" s="3338"/>
      <c r="H506" s="3338"/>
      <c r="I506" s="3326">
        <v>1</v>
      </c>
    </row>
    <row r="507" spans="1:9">
      <c r="A507" s="3341"/>
      <c r="B507" s="3324"/>
      <c r="C507" s="3324"/>
      <c r="D507" s="3324" t="s">
        <v>22599</v>
      </c>
      <c r="E507" s="3336"/>
      <c r="F507" s="3345" t="s">
        <v>22598</v>
      </c>
      <c r="G507" s="3338"/>
      <c r="H507" s="3338"/>
      <c r="I507" s="3317">
        <v>1</v>
      </c>
    </row>
    <row r="508" spans="1:9">
      <c r="A508" s="3341"/>
      <c r="B508" s="3324"/>
      <c r="C508" s="3324"/>
      <c r="D508" s="3324" t="s">
        <v>22600</v>
      </c>
      <c r="E508" s="3336"/>
      <c r="F508" s="3345" t="s">
        <v>27788</v>
      </c>
      <c r="G508" s="3338"/>
      <c r="H508" s="3338"/>
      <c r="I508" s="3317">
        <v>1</v>
      </c>
    </row>
    <row r="509" spans="1:9">
      <c r="A509" s="3341">
        <v>340</v>
      </c>
      <c r="B509" s="3324" t="s">
        <v>22081</v>
      </c>
      <c r="C509" s="3324" t="s">
        <v>22082</v>
      </c>
      <c r="D509" s="3324" t="str">
        <f t="shared" si="5"/>
        <v>1 "</v>
      </c>
      <c r="E509" s="3336">
        <v>80</v>
      </c>
      <c r="F509" s="3340" t="s">
        <v>2524</v>
      </c>
      <c r="G509" s="3338"/>
      <c r="H509" s="3338"/>
      <c r="I509" s="3326">
        <v>1</v>
      </c>
    </row>
    <row r="510" spans="1:9">
      <c r="A510" s="3341">
        <v>341</v>
      </c>
      <c r="B510" s="3324" t="s">
        <v>22083</v>
      </c>
      <c r="C510" s="3324" t="s">
        <v>22084</v>
      </c>
      <c r="D510" s="3324" t="str">
        <f t="shared" si="5"/>
        <v>1 "</v>
      </c>
      <c r="E510" s="3336">
        <v>80</v>
      </c>
      <c r="F510" s="3340" t="s">
        <v>2524</v>
      </c>
      <c r="G510" s="3338"/>
      <c r="H510" s="3338"/>
      <c r="I510" s="3326">
        <v>1</v>
      </c>
    </row>
    <row r="511" spans="1:9">
      <c r="A511" s="3341">
        <v>342</v>
      </c>
      <c r="B511" s="3324" t="s">
        <v>22085</v>
      </c>
      <c r="C511" s="3324" t="s">
        <v>22086</v>
      </c>
      <c r="D511" s="3324" t="str">
        <f t="shared" si="5"/>
        <v>3/4"</v>
      </c>
      <c r="E511" s="3336">
        <v>80</v>
      </c>
      <c r="F511" s="3340" t="s">
        <v>2524</v>
      </c>
      <c r="G511" s="3338"/>
      <c r="H511" s="3338"/>
      <c r="I511" s="3317">
        <v>1</v>
      </c>
    </row>
    <row r="512" spans="1:9">
      <c r="A512" s="3341">
        <v>343</v>
      </c>
      <c r="B512" s="3324" t="s">
        <v>22087</v>
      </c>
      <c r="C512" s="3324" t="s">
        <v>22086</v>
      </c>
      <c r="D512" s="3324" t="str">
        <f t="shared" ref="D512:D600" si="6">LEFT(C512, FIND("""", C512))</f>
        <v>3/4"</v>
      </c>
      <c r="E512" s="3336">
        <v>80</v>
      </c>
      <c r="F512" s="3340" t="s">
        <v>2524</v>
      </c>
      <c r="G512" s="3338"/>
      <c r="H512" s="3338"/>
      <c r="I512" s="3317">
        <v>1</v>
      </c>
    </row>
    <row r="513" spans="1:9">
      <c r="A513" s="3341">
        <v>344</v>
      </c>
      <c r="B513" s="3324" t="s">
        <v>22088</v>
      </c>
      <c r="C513" s="3324" t="s">
        <v>22089</v>
      </c>
      <c r="D513" s="3324" t="str">
        <f t="shared" si="6"/>
        <v>1-1 /2"</v>
      </c>
      <c r="E513" s="3336"/>
      <c r="F513" s="3337" t="s">
        <v>22598</v>
      </c>
      <c r="G513" s="3338"/>
      <c r="H513" s="3338"/>
      <c r="I513" s="3326">
        <v>1</v>
      </c>
    </row>
    <row r="514" spans="1:9">
      <c r="A514" s="3341"/>
      <c r="B514" s="3324"/>
      <c r="C514" s="3324"/>
      <c r="D514" s="3324" t="s">
        <v>28042</v>
      </c>
      <c r="E514" s="3336"/>
      <c r="F514" s="3337" t="s">
        <v>27913</v>
      </c>
      <c r="G514" s="3338"/>
      <c r="H514" s="3338"/>
      <c r="I514" s="3317">
        <v>1</v>
      </c>
    </row>
    <row r="515" spans="1:9">
      <c r="A515" s="3341"/>
      <c r="B515" s="3324"/>
      <c r="C515" s="3324"/>
      <c r="D515" s="3324" t="s">
        <v>28042</v>
      </c>
      <c r="E515" s="3336"/>
      <c r="F515" s="3337" t="s">
        <v>22634</v>
      </c>
      <c r="G515" s="3338"/>
      <c r="H515" s="3338"/>
      <c r="I515" s="3317">
        <v>1</v>
      </c>
    </row>
    <row r="516" spans="1:9">
      <c r="A516" s="3341"/>
      <c r="B516" s="3324"/>
      <c r="C516" s="3324"/>
      <c r="D516" s="3324" t="s">
        <v>22600</v>
      </c>
      <c r="E516" s="3336"/>
      <c r="F516" s="3337" t="s">
        <v>22598</v>
      </c>
      <c r="G516" s="3338"/>
      <c r="H516" s="3338"/>
      <c r="I516" s="3317">
        <v>1</v>
      </c>
    </row>
    <row r="517" spans="1:9">
      <c r="A517" s="3341">
        <v>345</v>
      </c>
      <c r="B517" s="3324" t="s">
        <v>22090</v>
      </c>
      <c r="C517" s="3324" t="s">
        <v>22091</v>
      </c>
      <c r="D517" s="3324" t="str">
        <f t="shared" si="6"/>
        <v>1 -1/2"</v>
      </c>
      <c r="E517" s="3336"/>
      <c r="F517" s="3337" t="s">
        <v>22598</v>
      </c>
      <c r="G517" s="3338"/>
      <c r="H517" s="3338"/>
      <c r="I517" s="3326">
        <v>1</v>
      </c>
    </row>
    <row r="518" spans="1:9">
      <c r="A518" s="3341"/>
      <c r="B518" s="3324"/>
      <c r="C518" s="3324"/>
      <c r="D518" s="3324" t="s">
        <v>28042</v>
      </c>
      <c r="E518" s="3336"/>
      <c r="F518" s="3337" t="s">
        <v>27913</v>
      </c>
      <c r="G518" s="3338"/>
      <c r="H518" s="3338"/>
      <c r="I518" s="3317">
        <v>1</v>
      </c>
    </row>
    <row r="519" spans="1:9">
      <c r="A519" s="3341"/>
      <c r="B519" s="3324"/>
      <c r="C519" s="3324"/>
      <c r="D519" s="3324" t="s">
        <v>28042</v>
      </c>
      <c r="E519" s="3336"/>
      <c r="F519" s="3337" t="s">
        <v>22634</v>
      </c>
      <c r="G519" s="3338"/>
      <c r="H519" s="3338"/>
      <c r="I519" s="3317">
        <v>1</v>
      </c>
    </row>
    <row r="520" spans="1:9">
      <c r="A520" s="3341"/>
      <c r="B520" s="3324"/>
      <c r="C520" s="3324"/>
      <c r="D520" s="3324" t="s">
        <v>22600</v>
      </c>
      <c r="E520" s="3336"/>
      <c r="F520" s="3337" t="s">
        <v>22598</v>
      </c>
      <c r="G520" s="3338"/>
      <c r="H520" s="3338"/>
      <c r="I520" s="3317">
        <v>1</v>
      </c>
    </row>
    <row r="521" spans="1:9">
      <c r="A521" s="3341">
        <v>346</v>
      </c>
      <c r="B521" s="3324" t="s">
        <v>22092</v>
      </c>
      <c r="C521" s="3324" t="s">
        <v>22093</v>
      </c>
      <c r="D521" s="3324" t="str">
        <f t="shared" si="6"/>
        <v>3/4"</v>
      </c>
      <c r="E521" s="3336">
        <v>80</v>
      </c>
      <c r="F521" s="3337" t="s">
        <v>22598</v>
      </c>
      <c r="G521" s="3338"/>
      <c r="H521" s="3338"/>
      <c r="I521" s="3326">
        <v>1</v>
      </c>
    </row>
    <row r="522" spans="1:9">
      <c r="A522" s="3341">
        <v>347</v>
      </c>
      <c r="B522" s="3324" t="s">
        <v>22094</v>
      </c>
      <c r="C522" s="3324" t="s">
        <v>22095</v>
      </c>
      <c r="D522" s="3324" t="str">
        <f t="shared" si="6"/>
        <v>3/4"</v>
      </c>
      <c r="E522" s="3336"/>
      <c r="F522" s="3340" t="s">
        <v>2524</v>
      </c>
      <c r="G522" s="3338"/>
      <c r="H522" s="3338"/>
      <c r="I522" s="3326">
        <v>1</v>
      </c>
    </row>
    <row r="523" spans="1:9">
      <c r="A523" s="3341">
        <v>348</v>
      </c>
      <c r="B523" s="3324" t="s">
        <v>22140</v>
      </c>
      <c r="C523" s="3324" t="s">
        <v>22096</v>
      </c>
      <c r="D523" s="3324" t="str">
        <f t="shared" si="6"/>
        <v>3/4"</v>
      </c>
      <c r="E523" s="3336"/>
      <c r="F523" s="3337" t="s">
        <v>22598</v>
      </c>
      <c r="G523" s="3338"/>
      <c r="H523" s="3338"/>
      <c r="I523" s="3326">
        <v>1</v>
      </c>
    </row>
    <row r="524" spans="1:9">
      <c r="A524" s="3341">
        <v>349</v>
      </c>
      <c r="B524" s="3324" t="s">
        <v>22141</v>
      </c>
      <c r="C524" s="3324" t="s">
        <v>22315</v>
      </c>
      <c r="D524" s="3324" t="str">
        <f t="shared" si="6"/>
        <v>3/4"</v>
      </c>
      <c r="E524" s="3336"/>
      <c r="F524" s="3340" t="s">
        <v>2524</v>
      </c>
      <c r="G524" s="3338"/>
      <c r="H524" s="3338"/>
      <c r="I524" s="3326">
        <v>1</v>
      </c>
    </row>
    <row r="525" spans="1:9">
      <c r="A525" s="3341">
        <v>350</v>
      </c>
      <c r="B525" s="3324" t="s">
        <v>22142</v>
      </c>
      <c r="C525" s="3324" t="s">
        <v>22097</v>
      </c>
      <c r="D525" s="3324" t="str">
        <f t="shared" si="6"/>
        <v>3/4"</v>
      </c>
      <c r="E525" s="3336"/>
      <c r="F525" s="3337" t="s">
        <v>22598</v>
      </c>
      <c r="G525" s="3338"/>
      <c r="H525" s="3338"/>
      <c r="I525" s="3326">
        <v>1</v>
      </c>
    </row>
    <row r="526" spans="1:9">
      <c r="A526" s="3341">
        <v>351</v>
      </c>
      <c r="B526" s="3324" t="s">
        <v>22143</v>
      </c>
      <c r="C526" s="3324" t="s">
        <v>22098</v>
      </c>
      <c r="D526" s="3324" t="str">
        <f t="shared" si="6"/>
        <v>3/4"</v>
      </c>
      <c r="E526" s="3336"/>
      <c r="F526" s="3337"/>
      <c r="G526" s="3338"/>
      <c r="H526" s="3338"/>
      <c r="I526" s="3317">
        <v>1</v>
      </c>
    </row>
    <row r="527" spans="1:9">
      <c r="A527" s="3341">
        <v>352</v>
      </c>
      <c r="B527" s="3324" t="s">
        <v>22144</v>
      </c>
      <c r="C527" s="3324" t="s">
        <v>22099</v>
      </c>
      <c r="D527" s="3324" t="str">
        <f t="shared" si="6"/>
        <v>3/4"</v>
      </c>
      <c r="E527" s="3336"/>
      <c r="F527" s="3340" t="s">
        <v>2524</v>
      </c>
      <c r="G527" s="3338"/>
      <c r="H527" s="3338"/>
      <c r="I527" s="3326">
        <v>1</v>
      </c>
    </row>
    <row r="528" spans="1:9">
      <c r="A528" s="3341">
        <v>353</v>
      </c>
      <c r="B528" s="3324" t="s">
        <v>22145</v>
      </c>
      <c r="C528" s="3324" t="s">
        <v>22316</v>
      </c>
      <c r="D528" s="3324" t="str">
        <f t="shared" si="6"/>
        <v>1"</v>
      </c>
      <c r="E528" s="3336"/>
      <c r="F528" s="3340" t="s">
        <v>2524</v>
      </c>
      <c r="G528" s="3338"/>
      <c r="H528" s="3338"/>
      <c r="I528" s="3326">
        <v>1</v>
      </c>
    </row>
    <row r="529" spans="1:9">
      <c r="A529" s="3341">
        <v>354</v>
      </c>
      <c r="B529" s="3324" t="s">
        <v>22146</v>
      </c>
      <c r="C529" s="3324" t="s">
        <v>22401</v>
      </c>
      <c r="D529" s="3324" t="str">
        <f t="shared" si="6"/>
        <v>1"</v>
      </c>
      <c r="E529" s="3336"/>
      <c r="F529" s="3340" t="s">
        <v>2524</v>
      </c>
      <c r="G529" s="3338"/>
      <c r="H529" s="3338"/>
      <c r="I529" s="3326">
        <v>1</v>
      </c>
    </row>
    <row r="530" spans="1:9">
      <c r="A530" s="3341"/>
      <c r="B530" s="3324"/>
      <c r="C530" s="3324"/>
      <c r="D530" s="3324" t="s">
        <v>22599</v>
      </c>
      <c r="E530" s="3336"/>
      <c r="F530" s="3345" t="s">
        <v>27790</v>
      </c>
      <c r="G530" s="3338"/>
      <c r="H530" s="3338"/>
      <c r="I530" s="3326">
        <v>1</v>
      </c>
    </row>
    <row r="531" spans="1:9">
      <c r="A531" s="3341">
        <v>355</v>
      </c>
      <c r="B531" s="3324" t="s">
        <v>22100</v>
      </c>
      <c r="C531" s="3324" t="s">
        <v>22101</v>
      </c>
      <c r="D531" s="3324" t="str">
        <f t="shared" si="6"/>
        <v>1 "</v>
      </c>
      <c r="E531" s="3336"/>
      <c r="F531" s="3340" t="s">
        <v>2524</v>
      </c>
      <c r="G531" s="3338"/>
      <c r="H531" s="3338"/>
      <c r="I531" s="3326">
        <v>1</v>
      </c>
    </row>
    <row r="532" spans="1:9" ht="37.5">
      <c r="A532" s="3341">
        <v>356</v>
      </c>
      <c r="B532" s="3324" t="s">
        <v>22102</v>
      </c>
      <c r="C532" s="3324" t="s">
        <v>22103</v>
      </c>
      <c r="D532" s="3324" t="str">
        <f t="shared" si="6"/>
        <v>1-1/2"</v>
      </c>
      <c r="E532" s="3336"/>
      <c r="F532" s="3337" t="s">
        <v>27788</v>
      </c>
      <c r="G532" s="3338"/>
      <c r="H532" s="3338"/>
      <c r="I532" s="3326">
        <v>1</v>
      </c>
    </row>
    <row r="533" spans="1:9">
      <c r="A533" s="3341"/>
      <c r="B533" s="3324"/>
      <c r="C533" s="3324"/>
      <c r="D533" s="3324" t="s">
        <v>28042</v>
      </c>
      <c r="E533" s="3336"/>
      <c r="F533" s="3337" t="s">
        <v>22634</v>
      </c>
      <c r="G533" s="3338"/>
      <c r="H533" s="3338"/>
      <c r="I533" s="3317">
        <v>1</v>
      </c>
    </row>
    <row r="534" spans="1:9">
      <c r="A534" s="3341">
        <v>357</v>
      </c>
      <c r="B534" s="3324" t="s">
        <v>22104</v>
      </c>
      <c r="C534" s="3324" t="s">
        <v>22105</v>
      </c>
      <c r="D534" s="3324" t="str">
        <f t="shared" si="6"/>
        <v>1-1/2"</v>
      </c>
      <c r="E534" s="3336"/>
      <c r="F534" s="3340" t="s">
        <v>2524</v>
      </c>
      <c r="G534" s="3338"/>
      <c r="H534" s="3338"/>
      <c r="I534" s="3326">
        <v>1</v>
      </c>
    </row>
    <row r="535" spans="1:9">
      <c r="A535" s="3341">
        <v>358</v>
      </c>
      <c r="B535" s="3324" t="s">
        <v>22106</v>
      </c>
      <c r="C535" s="3324" t="s">
        <v>22107</v>
      </c>
      <c r="D535" s="3324" t="str">
        <f t="shared" si="6"/>
        <v>1-1/2"</v>
      </c>
      <c r="E535" s="3336"/>
      <c r="F535" s="3340" t="s">
        <v>2524</v>
      </c>
      <c r="G535" s="3338"/>
      <c r="H535" s="3338"/>
      <c r="I535" s="3326">
        <v>1</v>
      </c>
    </row>
    <row r="536" spans="1:9">
      <c r="A536" s="3341">
        <v>359</v>
      </c>
      <c r="B536" s="3324" t="s">
        <v>22108</v>
      </c>
      <c r="C536" s="3324" t="s">
        <v>22109</v>
      </c>
      <c r="D536" s="3324" t="str">
        <f t="shared" si="6"/>
        <v>1 "</v>
      </c>
      <c r="E536" s="3336"/>
      <c r="F536" s="3340" t="s">
        <v>2524</v>
      </c>
      <c r="G536" s="3338"/>
      <c r="H536" s="3338"/>
      <c r="I536" s="3326">
        <v>1</v>
      </c>
    </row>
    <row r="537" spans="1:9">
      <c r="A537" s="3341">
        <v>360</v>
      </c>
      <c r="B537" s="3324" t="s">
        <v>22110</v>
      </c>
      <c r="C537" s="3324" t="s">
        <v>22111</v>
      </c>
      <c r="D537" s="3324" t="str">
        <f t="shared" si="6"/>
        <v>3/4"</v>
      </c>
      <c r="E537" s="3336"/>
      <c r="F537" s="3337" t="s">
        <v>22598</v>
      </c>
      <c r="G537" s="3338"/>
      <c r="H537" s="3338"/>
      <c r="I537" s="3326">
        <v>1</v>
      </c>
    </row>
    <row r="538" spans="1:9">
      <c r="A538" s="3341">
        <v>361</v>
      </c>
      <c r="B538" s="3324" t="s">
        <v>22112</v>
      </c>
      <c r="C538" s="3324" t="s">
        <v>22113</v>
      </c>
      <c r="D538" s="3324" t="str">
        <f t="shared" si="6"/>
        <v>3/4"</v>
      </c>
      <c r="E538" s="3336"/>
      <c r="F538" s="3337" t="s">
        <v>22626</v>
      </c>
      <c r="G538" s="3338"/>
      <c r="H538" s="3338"/>
      <c r="I538" s="3326">
        <v>1</v>
      </c>
    </row>
    <row r="539" spans="1:9">
      <c r="A539" s="3341">
        <v>362</v>
      </c>
      <c r="B539" s="3324" t="s">
        <v>22114</v>
      </c>
      <c r="C539" s="3324" t="s">
        <v>22113</v>
      </c>
      <c r="D539" s="3324" t="str">
        <f t="shared" si="6"/>
        <v>3/4"</v>
      </c>
      <c r="E539" s="3336"/>
      <c r="F539" s="3337" t="s">
        <v>22598</v>
      </c>
      <c r="G539" s="3338"/>
      <c r="H539" s="3338"/>
      <c r="I539" s="3326">
        <v>1</v>
      </c>
    </row>
    <row r="540" spans="1:9">
      <c r="A540" s="3341">
        <v>363</v>
      </c>
      <c r="B540" s="3324" t="s">
        <v>22115</v>
      </c>
      <c r="C540" s="3324" t="s">
        <v>22116</v>
      </c>
      <c r="D540" s="3324" t="str">
        <f t="shared" si="6"/>
        <v>1 "</v>
      </c>
      <c r="E540" s="3336"/>
      <c r="F540" s="3340" t="s">
        <v>2524</v>
      </c>
      <c r="G540" s="3338"/>
      <c r="H540" s="3338"/>
      <c r="I540" s="3326">
        <v>1</v>
      </c>
    </row>
    <row r="541" spans="1:9">
      <c r="A541" s="3341">
        <v>364</v>
      </c>
      <c r="B541" s="3324" t="s">
        <v>22117</v>
      </c>
      <c r="C541" s="3324" t="s">
        <v>22118</v>
      </c>
      <c r="D541" s="3324" t="str">
        <f t="shared" si="6"/>
        <v>3/4"</v>
      </c>
      <c r="E541" s="3336"/>
      <c r="F541" s="3337" t="s">
        <v>22598</v>
      </c>
      <c r="G541" s="3338"/>
      <c r="H541" s="3338"/>
      <c r="I541" s="3326">
        <v>1</v>
      </c>
    </row>
    <row r="542" spans="1:9">
      <c r="A542" s="3341">
        <v>365</v>
      </c>
      <c r="B542" s="3324" t="s">
        <v>22119</v>
      </c>
      <c r="C542" s="3324" t="s">
        <v>22120</v>
      </c>
      <c r="D542" s="3324" t="str">
        <f t="shared" si="6"/>
        <v>3/4"</v>
      </c>
      <c r="E542" s="3336">
        <v>80</v>
      </c>
      <c r="F542" s="3337" t="s">
        <v>22609</v>
      </c>
      <c r="G542" s="3338"/>
      <c r="H542" s="3338"/>
      <c r="I542" s="3317">
        <v>1</v>
      </c>
    </row>
    <row r="543" spans="1:9">
      <c r="A543" s="3341"/>
      <c r="B543" s="3324"/>
      <c r="C543" s="3324" t="s">
        <v>22635</v>
      </c>
      <c r="D543" s="3324" t="s">
        <v>22599</v>
      </c>
      <c r="E543" s="3336">
        <v>80</v>
      </c>
      <c r="F543" s="3337" t="s">
        <v>22636</v>
      </c>
      <c r="G543" s="3338"/>
      <c r="H543" s="3338"/>
      <c r="I543" s="3317">
        <v>1</v>
      </c>
    </row>
    <row r="544" spans="1:9">
      <c r="A544" s="3341">
        <v>366</v>
      </c>
      <c r="B544" s="3324" t="s">
        <v>22147</v>
      </c>
      <c r="C544" s="3324" t="s">
        <v>22113</v>
      </c>
      <c r="D544" s="3324" t="str">
        <f t="shared" si="6"/>
        <v>3/4"</v>
      </c>
      <c r="E544" s="3336"/>
      <c r="F544" s="3337" t="s">
        <v>22598</v>
      </c>
      <c r="G544" s="3338"/>
      <c r="H544" s="3338"/>
      <c r="I544" s="3317">
        <v>1</v>
      </c>
    </row>
    <row r="545" spans="1:9">
      <c r="A545" s="3341">
        <v>367</v>
      </c>
      <c r="B545" s="3324" t="s">
        <v>22121</v>
      </c>
      <c r="C545" s="3324" t="s">
        <v>22122</v>
      </c>
      <c r="D545" s="3324" t="str">
        <f t="shared" si="6"/>
        <v>3/4"</v>
      </c>
      <c r="E545" s="3336"/>
      <c r="F545" s="3337" t="s">
        <v>22598</v>
      </c>
      <c r="G545" s="3338"/>
      <c r="H545" s="3338"/>
      <c r="I545" s="3326">
        <v>1</v>
      </c>
    </row>
    <row r="546" spans="1:9">
      <c r="A546" s="3341">
        <v>368</v>
      </c>
      <c r="B546" s="3324" t="s">
        <v>22123</v>
      </c>
      <c r="C546" s="3324" t="s">
        <v>22124</v>
      </c>
      <c r="D546" s="3324" t="str">
        <f t="shared" si="6"/>
        <v>3/4"</v>
      </c>
      <c r="E546" s="3336"/>
      <c r="F546" s="3337" t="s">
        <v>22598</v>
      </c>
      <c r="G546" s="3338"/>
      <c r="H546" s="3338"/>
      <c r="I546" s="3326">
        <v>1</v>
      </c>
    </row>
    <row r="547" spans="1:9">
      <c r="A547" s="3341">
        <v>369</v>
      </c>
      <c r="B547" s="3324" t="s">
        <v>22125</v>
      </c>
      <c r="C547" s="3324" t="s">
        <v>22113</v>
      </c>
      <c r="D547" s="3324" t="str">
        <f t="shared" si="6"/>
        <v>3/4"</v>
      </c>
      <c r="E547" s="3336"/>
      <c r="F547" s="3337" t="s">
        <v>22621</v>
      </c>
      <c r="G547" s="3338"/>
      <c r="H547" s="3338"/>
      <c r="I547" s="3317">
        <v>1</v>
      </c>
    </row>
    <row r="548" spans="1:9">
      <c r="A548" s="3341">
        <v>370</v>
      </c>
      <c r="B548" s="3324" t="s">
        <v>22126</v>
      </c>
      <c r="C548" s="3324" t="s">
        <v>22369</v>
      </c>
      <c r="D548" s="3324" t="str">
        <f t="shared" si="6"/>
        <v>3/4"</v>
      </c>
      <c r="E548" s="3336"/>
      <c r="F548" s="3337" t="s">
        <v>22598</v>
      </c>
      <c r="G548" s="3338"/>
      <c r="H548" s="3338"/>
      <c r="I548" s="3317">
        <v>1</v>
      </c>
    </row>
    <row r="549" spans="1:9">
      <c r="A549" s="3341">
        <v>371</v>
      </c>
      <c r="B549" s="3324" t="s">
        <v>22127</v>
      </c>
      <c r="C549" s="3324" t="s">
        <v>22136</v>
      </c>
      <c r="D549" s="3324" t="str">
        <f t="shared" si="6"/>
        <v>1-1/2"</v>
      </c>
      <c r="E549" s="3336"/>
      <c r="F549" s="3337" t="s">
        <v>22598</v>
      </c>
      <c r="G549" s="3338"/>
      <c r="H549" s="3338"/>
      <c r="I549" s="3326">
        <v>1</v>
      </c>
    </row>
    <row r="550" spans="1:9">
      <c r="A550" s="3341"/>
      <c r="B550" s="3324"/>
      <c r="C550" s="3324"/>
      <c r="D550" s="3324" t="s">
        <v>28042</v>
      </c>
      <c r="E550" s="3336"/>
      <c r="F550" s="3337" t="s">
        <v>27913</v>
      </c>
      <c r="G550" s="3338"/>
      <c r="H550" s="3338"/>
      <c r="I550" s="3317">
        <v>1</v>
      </c>
    </row>
    <row r="551" spans="1:9">
      <c r="A551" s="3341"/>
      <c r="B551" s="3324"/>
      <c r="C551" s="3324"/>
      <c r="D551" s="3324" t="s">
        <v>28042</v>
      </c>
      <c r="E551" s="3336"/>
      <c r="F551" s="3337" t="s">
        <v>28038</v>
      </c>
      <c r="G551" s="3338"/>
      <c r="H551" s="3338"/>
      <c r="I551" s="3317">
        <v>1</v>
      </c>
    </row>
    <row r="552" spans="1:9">
      <c r="A552" s="3341"/>
      <c r="B552" s="3324"/>
      <c r="C552" s="3324"/>
      <c r="D552" s="3324" t="s">
        <v>22600</v>
      </c>
      <c r="E552" s="3336"/>
      <c r="F552" s="3337" t="s">
        <v>22598</v>
      </c>
      <c r="G552" s="3338"/>
      <c r="H552" s="3338"/>
      <c r="I552" s="3317">
        <v>1</v>
      </c>
    </row>
    <row r="553" spans="1:9">
      <c r="A553" s="3341">
        <v>372</v>
      </c>
      <c r="B553" s="3324" t="s">
        <v>22128</v>
      </c>
      <c r="C553" s="3324" t="s">
        <v>22308</v>
      </c>
      <c r="D553" s="3324" t="str">
        <f t="shared" si="6"/>
        <v>1-1/2"</v>
      </c>
      <c r="E553" s="3336"/>
      <c r="F553" s="3337" t="s">
        <v>27913</v>
      </c>
      <c r="G553" s="3338"/>
      <c r="H553" s="3338"/>
      <c r="I553" s="3326">
        <v>1</v>
      </c>
    </row>
    <row r="554" spans="1:9">
      <c r="A554" s="3341">
        <v>373</v>
      </c>
      <c r="B554" s="3324" t="s">
        <v>22129</v>
      </c>
      <c r="C554" s="3324" t="s">
        <v>22130</v>
      </c>
      <c r="D554" s="3324" t="str">
        <f t="shared" si="6"/>
        <v>1 -1 /2"</v>
      </c>
      <c r="E554" s="3336"/>
      <c r="F554" s="3337" t="s">
        <v>27788</v>
      </c>
      <c r="G554" s="3338"/>
      <c r="H554" s="3338"/>
      <c r="I554" s="3326">
        <v>1</v>
      </c>
    </row>
    <row r="555" spans="1:9">
      <c r="A555" s="3341"/>
      <c r="B555" s="3324"/>
      <c r="C555" s="3324"/>
      <c r="D555" s="3324" t="s">
        <v>28042</v>
      </c>
      <c r="E555" s="3336"/>
      <c r="F555" s="3337" t="s">
        <v>28038</v>
      </c>
      <c r="G555" s="3338"/>
      <c r="H555" s="3338"/>
      <c r="I555" s="3326">
        <v>1</v>
      </c>
    </row>
    <row r="556" spans="1:9">
      <c r="A556" s="3341"/>
      <c r="B556" s="3324"/>
      <c r="C556" s="3324"/>
      <c r="D556" s="3324" t="s">
        <v>22600</v>
      </c>
      <c r="E556" s="3336"/>
      <c r="F556" s="3337" t="s">
        <v>27788</v>
      </c>
      <c r="G556" s="3338"/>
      <c r="H556" s="3338"/>
      <c r="I556" s="3326">
        <v>1</v>
      </c>
    </row>
    <row r="557" spans="1:9">
      <c r="A557" s="3341">
        <v>374</v>
      </c>
      <c r="B557" s="3324" t="s">
        <v>22131</v>
      </c>
      <c r="C557" s="3324" t="s">
        <v>22132</v>
      </c>
      <c r="D557" s="3324" t="str">
        <f t="shared" si="6"/>
        <v>1 -1 /2"</v>
      </c>
      <c r="E557" s="3336"/>
      <c r="F557" s="3337" t="s">
        <v>27788</v>
      </c>
      <c r="G557" s="3338"/>
      <c r="H557" s="3338"/>
      <c r="I557" s="3326">
        <v>1</v>
      </c>
    </row>
    <row r="558" spans="1:9">
      <c r="A558" s="3341">
        <v>375</v>
      </c>
      <c r="B558" s="3324" t="s">
        <v>22133</v>
      </c>
      <c r="C558" s="3324" t="s">
        <v>22134</v>
      </c>
      <c r="D558" s="3324" t="str">
        <f t="shared" si="6"/>
        <v>1 -1/2"</v>
      </c>
      <c r="E558" s="3336"/>
      <c r="F558" s="3337" t="s">
        <v>27788</v>
      </c>
      <c r="G558" s="3338"/>
      <c r="H558" s="3338"/>
      <c r="I558" s="3326">
        <v>1</v>
      </c>
    </row>
    <row r="559" spans="1:9">
      <c r="A559" s="3341"/>
      <c r="B559" s="3324"/>
      <c r="C559" s="3324"/>
      <c r="D559" s="3324" t="s">
        <v>28042</v>
      </c>
      <c r="E559" s="3336"/>
      <c r="F559" s="3337" t="s">
        <v>27913</v>
      </c>
      <c r="G559" s="3338"/>
      <c r="H559" s="3338"/>
      <c r="I559" s="3326">
        <v>1</v>
      </c>
    </row>
    <row r="560" spans="1:9">
      <c r="A560" s="3341"/>
      <c r="B560" s="3324"/>
      <c r="C560" s="3324"/>
      <c r="D560" s="3324" t="s">
        <v>22600</v>
      </c>
      <c r="E560" s="3336"/>
      <c r="F560" s="3337" t="s">
        <v>22598</v>
      </c>
      <c r="G560" s="3338"/>
      <c r="H560" s="3338"/>
      <c r="I560" s="3326">
        <v>1</v>
      </c>
    </row>
    <row r="561" spans="1:9">
      <c r="A561" s="3341">
        <v>376</v>
      </c>
      <c r="B561" s="3324" t="s">
        <v>22135</v>
      </c>
      <c r="C561" s="3324" t="s">
        <v>22136</v>
      </c>
      <c r="D561" s="3324" t="str">
        <f t="shared" si="6"/>
        <v>1-1/2"</v>
      </c>
      <c r="E561" s="3336"/>
      <c r="F561" s="3340" t="s">
        <v>2524</v>
      </c>
      <c r="G561" s="3338"/>
      <c r="H561" s="3338"/>
      <c r="I561" s="3317">
        <v>1</v>
      </c>
    </row>
    <row r="562" spans="1:9" ht="37.5">
      <c r="A562" s="3341">
        <v>377</v>
      </c>
      <c r="B562" s="3324" t="s">
        <v>22637</v>
      </c>
      <c r="C562" s="3324" t="s">
        <v>22191</v>
      </c>
      <c r="D562" s="3324" t="str">
        <f t="shared" si="6"/>
        <v>1-1/2"</v>
      </c>
      <c r="E562" s="3336"/>
      <c r="F562" s="3337" t="s">
        <v>22621</v>
      </c>
      <c r="G562" s="3338"/>
      <c r="H562" s="3338"/>
      <c r="I562" s="3317">
        <v>1</v>
      </c>
    </row>
    <row r="563" spans="1:9">
      <c r="A563" s="3341">
        <v>378</v>
      </c>
      <c r="B563" s="3324" t="s">
        <v>22638</v>
      </c>
      <c r="C563" s="3324" t="s">
        <v>22639</v>
      </c>
      <c r="D563" s="3324" t="str">
        <f t="shared" si="6"/>
        <v>1~1/2"</v>
      </c>
      <c r="E563" s="3336"/>
      <c r="F563" s="3337" t="s">
        <v>27788</v>
      </c>
      <c r="G563" s="3338"/>
      <c r="H563" s="3338"/>
      <c r="I563" s="3326">
        <v>1</v>
      </c>
    </row>
    <row r="564" spans="1:9">
      <c r="A564" s="3341"/>
      <c r="B564" s="3324"/>
      <c r="C564" s="3324"/>
      <c r="D564" s="3324" t="s">
        <v>971</v>
      </c>
      <c r="E564" s="3336"/>
      <c r="F564" s="3337" t="s">
        <v>27913</v>
      </c>
      <c r="G564" s="3338"/>
      <c r="H564" s="3338"/>
      <c r="I564" s="3317">
        <v>1</v>
      </c>
    </row>
    <row r="565" spans="1:9">
      <c r="A565" s="3341"/>
      <c r="B565" s="3324"/>
      <c r="C565" s="3324"/>
      <c r="D565" s="3324" t="s">
        <v>22599</v>
      </c>
      <c r="E565" s="3336"/>
      <c r="F565" s="3337" t="s">
        <v>28038</v>
      </c>
      <c r="G565" s="3338"/>
      <c r="H565" s="3338"/>
      <c r="I565" s="3317">
        <v>1</v>
      </c>
    </row>
    <row r="566" spans="1:9">
      <c r="A566" s="3341">
        <v>379</v>
      </c>
      <c r="B566" s="3324" t="s">
        <v>22640</v>
      </c>
      <c r="C566" s="3324" t="s">
        <v>22641</v>
      </c>
      <c r="D566" s="3324" t="str">
        <f t="shared" ref="D566" si="7">LEFT(C566, FIND("""", C566))</f>
        <v>1-1/2"</v>
      </c>
      <c r="E566" s="3336"/>
      <c r="F566" s="3337" t="s">
        <v>22598</v>
      </c>
      <c r="G566" s="3338"/>
      <c r="H566" s="3338"/>
      <c r="I566" s="3317">
        <v>1</v>
      </c>
    </row>
    <row r="567" spans="1:9">
      <c r="A567" s="3341"/>
      <c r="B567" s="3324"/>
      <c r="C567" s="3324"/>
      <c r="D567" s="3324" t="s">
        <v>28042</v>
      </c>
      <c r="E567" s="3336"/>
      <c r="F567" s="3337" t="s">
        <v>22634</v>
      </c>
      <c r="G567" s="3338"/>
      <c r="H567" s="3338"/>
      <c r="I567" s="3317">
        <v>1</v>
      </c>
    </row>
    <row r="568" spans="1:9">
      <c r="A568" s="3341"/>
      <c r="B568" s="3324"/>
      <c r="C568" s="3324"/>
      <c r="D568" s="3324" t="s">
        <v>22600</v>
      </c>
      <c r="E568" s="3336"/>
      <c r="F568" s="3337" t="s">
        <v>22595</v>
      </c>
      <c r="G568" s="3338"/>
      <c r="H568" s="3338"/>
      <c r="I568" s="3317">
        <v>1</v>
      </c>
    </row>
    <row r="569" spans="1:9">
      <c r="A569" s="3341">
        <v>380</v>
      </c>
      <c r="B569" s="3324" t="s">
        <v>22642</v>
      </c>
      <c r="C569" s="3324" t="s">
        <v>22192</v>
      </c>
      <c r="D569" s="3324" t="str">
        <f t="shared" si="6"/>
        <v>1-1/2"</v>
      </c>
      <c r="E569" s="3336"/>
      <c r="F569" s="3340" t="s">
        <v>2524</v>
      </c>
      <c r="G569" s="3338"/>
      <c r="H569" s="3338"/>
      <c r="I569" s="3326">
        <v>1</v>
      </c>
    </row>
    <row r="570" spans="1:9">
      <c r="A570" s="3341">
        <v>381</v>
      </c>
      <c r="B570" s="3324" t="s">
        <v>22643</v>
      </c>
      <c r="C570" s="3324" t="s">
        <v>22644</v>
      </c>
      <c r="D570" s="3324" t="str">
        <f t="shared" si="6"/>
        <v>1-1/2"</v>
      </c>
      <c r="E570" s="3336"/>
      <c r="F570" s="3337" t="s">
        <v>22598</v>
      </c>
      <c r="G570" s="3338"/>
      <c r="H570" s="3338"/>
      <c r="I570" s="3326">
        <v>1</v>
      </c>
    </row>
    <row r="571" spans="1:9">
      <c r="A571" s="3341"/>
      <c r="B571" s="3324"/>
      <c r="C571" s="3324"/>
      <c r="D571" s="3324" t="s">
        <v>22599</v>
      </c>
      <c r="E571" s="3336"/>
      <c r="F571" s="3337" t="s">
        <v>22598</v>
      </c>
      <c r="G571" s="3338"/>
      <c r="H571" s="3338"/>
      <c r="I571" s="3326">
        <v>1</v>
      </c>
    </row>
    <row r="572" spans="1:9">
      <c r="A572" s="3341">
        <v>382</v>
      </c>
      <c r="B572" s="3324" t="s">
        <v>22645</v>
      </c>
      <c r="C572" s="3324" t="s">
        <v>22193</v>
      </c>
      <c r="D572" s="3324" t="str">
        <f t="shared" si="6"/>
        <v>1-1/2"</v>
      </c>
      <c r="E572" s="3336"/>
      <c r="F572" s="3337" t="s">
        <v>27913</v>
      </c>
      <c r="G572" s="3338"/>
      <c r="H572" s="3338"/>
      <c r="I572" s="3317">
        <v>1</v>
      </c>
    </row>
    <row r="573" spans="1:9">
      <c r="A573" s="3341"/>
      <c r="B573" s="3324"/>
      <c r="C573" s="3324"/>
      <c r="D573" s="3324" t="s">
        <v>28042</v>
      </c>
      <c r="E573" s="3336"/>
      <c r="F573" s="3337" t="s">
        <v>22634</v>
      </c>
      <c r="G573" s="3338"/>
      <c r="H573" s="3338"/>
      <c r="I573" s="3317">
        <v>1</v>
      </c>
    </row>
    <row r="574" spans="1:9">
      <c r="A574" s="3341"/>
      <c r="B574" s="3324"/>
      <c r="C574" s="3324"/>
      <c r="D574" s="3324" t="s">
        <v>22599</v>
      </c>
      <c r="E574" s="3336"/>
      <c r="F574" s="3337" t="s">
        <v>22598</v>
      </c>
      <c r="G574" s="3338"/>
      <c r="H574" s="3338"/>
      <c r="I574" s="3317">
        <v>1</v>
      </c>
    </row>
    <row r="575" spans="1:9">
      <c r="A575" s="3341"/>
      <c r="B575" s="3324"/>
      <c r="C575" s="3324"/>
      <c r="D575" s="3324" t="s">
        <v>22600</v>
      </c>
      <c r="E575" s="3336"/>
      <c r="F575" s="3337" t="s">
        <v>22598</v>
      </c>
      <c r="G575" s="3338"/>
      <c r="H575" s="3338"/>
      <c r="I575" s="3317">
        <v>1</v>
      </c>
    </row>
    <row r="576" spans="1:9">
      <c r="A576" s="3341">
        <v>383</v>
      </c>
      <c r="B576" s="3324" t="s">
        <v>22646</v>
      </c>
      <c r="C576" s="3324" t="s">
        <v>22193</v>
      </c>
      <c r="D576" s="3324" t="str">
        <f t="shared" si="6"/>
        <v>1-1/2"</v>
      </c>
      <c r="E576" s="3336"/>
      <c r="F576" s="3337" t="s">
        <v>27913</v>
      </c>
      <c r="G576" s="3338"/>
      <c r="H576" s="3338"/>
      <c r="I576" s="3317">
        <v>1</v>
      </c>
    </row>
    <row r="577" spans="1:9">
      <c r="A577" s="3341">
        <v>384</v>
      </c>
      <c r="B577" s="3324" t="s">
        <v>22647</v>
      </c>
      <c r="C577" s="3324" t="s">
        <v>22194</v>
      </c>
      <c r="D577" s="3324" t="str">
        <f t="shared" si="6"/>
        <v>1-1/2"</v>
      </c>
      <c r="E577" s="3336"/>
      <c r="F577" s="3337" t="s">
        <v>27913</v>
      </c>
      <c r="G577" s="3338"/>
      <c r="H577" s="3338"/>
      <c r="I577" s="3326">
        <v>1</v>
      </c>
    </row>
    <row r="578" spans="1:9">
      <c r="A578" s="3341">
        <v>385</v>
      </c>
      <c r="B578" s="3324" t="s">
        <v>28060</v>
      </c>
      <c r="C578" s="3324" t="s">
        <v>22648</v>
      </c>
      <c r="D578" s="3324" t="str">
        <f t="shared" si="6"/>
        <v>1"</v>
      </c>
      <c r="E578" s="3336"/>
      <c r="F578" s="3337" t="s">
        <v>22598</v>
      </c>
      <c r="G578" s="3338"/>
      <c r="H578" s="3338"/>
      <c r="I578" s="3326">
        <v>1</v>
      </c>
    </row>
    <row r="579" spans="1:9">
      <c r="A579" s="3341">
        <v>386</v>
      </c>
      <c r="B579" s="3324" t="s">
        <v>22649</v>
      </c>
      <c r="C579" s="3324" t="s">
        <v>22641</v>
      </c>
      <c r="D579" s="3324" t="str">
        <f t="shared" si="6"/>
        <v>1-1/2"</v>
      </c>
      <c r="E579" s="3336"/>
      <c r="F579" s="3340" t="s">
        <v>2524</v>
      </c>
      <c r="G579" s="3338"/>
      <c r="H579" s="3338"/>
      <c r="I579" s="3317">
        <v>1</v>
      </c>
    </row>
    <row r="580" spans="1:9">
      <c r="A580" s="3341">
        <v>387</v>
      </c>
      <c r="B580" s="3324" t="s">
        <v>22650</v>
      </c>
      <c r="C580" s="3324" t="s">
        <v>22651</v>
      </c>
      <c r="D580" s="3324" t="str">
        <f t="shared" si="6"/>
        <v>1-1/2"</v>
      </c>
      <c r="E580" s="3336"/>
      <c r="F580" s="3337" t="s">
        <v>22598</v>
      </c>
      <c r="G580" s="3338"/>
      <c r="H580" s="3338"/>
      <c r="I580" s="3317">
        <v>1</v>
      </c>
    </row>
    <row r="581" spans="1:9">
      <c r="A581" s="3341">
        <v>388</v>
      </c>
      <c r="B581" s="3324" t="s">
        <v>22652</v>
      </c>
      <c r="C581" s="3324" t="s">
        <v>22653</v>
      </c>
      <c r="D581" s="3324" t="str">
        <f t="shared" si="6"/>
        <v>1 /2"</v>
      </c>
      <c r="E581" s="3336"/>
      <c r="F581" s="3352" t="s">
        <v>2524</v>
      </c>
      <c r="G581" s="3338"/>
      <c r="H581" s="3338"/>
      <c r="I581" s="3317">
        <v>1</v>
      </c>
    </row>
    <row r="582" spans="1:9">
      <c r="A582" s="3341">
        <v>389</v>
      </c>
      <c r="B582" s="3324" t="s">
        <v>22654</v>
      </c>
      <c r="C582" s="3324" t="s">
        <v>22655</v>
      </c>
      <c r="D582" s="3324" t="str">
        <f t="shared" si="6"/>
        <v>1 /2"</v>
      </c>
      <c r="E582" s="3336"/>
      <c r="F582" s="3337" t="s">
        <v>22598</v>
      </c>
      <c r="G582" s="3338"/>
      <c r="H582" s="3338"/>
      <c r="I582" s="3317">
        <v>1</v>
      </c>
    </row>
    <row r="583" spans="1:9">
      <c r="A583" s="3341">
        <v>390</v>
      </c>
      <c r="B583" s="3324" t="s">
        <v>22656</v>
      </c>
      <c r="C583" s="3324" t="s">
        <v>22402</v>
      </c>
      <c r="D583" s="3324" t="str">
        <f t="shared" si="6"/>
        <v>1/2"</v>
      </c>
      <c r="E583" s="3336"/>
      <c r="F583" s="3337" t="s">
        <v>22598</v>
      </c>
      <c r="G583" s="3338"/>
      <c r="H583" s="3338"/>
      <c r="I583" s="3317">
        <v>1</v>
      </c>
    </row>
    <row r="584" spans="1:9">
      <c r="A584" s="3341">
        <v>391</v>
      </c>
      <c r="B584" s="3324" t="s">
        <v>22195</v>
      </c>
      <c r="C584" s="3324" t="s">
        <v>22370</v>
      </c>
      <c r="D584" s="3324" t="str">
        <f t="shared" si="6"/>
        <v>1/2"</v>
      </c>
      <c r="E584" s="3336"/>
      <c r="F584" s="3337" t="s">
        <v>22595</v>
      </c>
      <c r="G584" s="3338"/>
      <c r="H584" s="3338"/>
      <c r="I584" s="3317">
        <v>1</v>
      </c>
    </row>
    <row r="585" spans="1:9">
      <c r="A585" s="3341">
        <v>392</v>
      </c>
      <c r="B585" s="3324" t="s">
        <v>22657</v>
      </c>
      <c r="C585" s="3324" t="s">
        <v>22370</v>
      </c>
      <c r="D585" s="3324" t="str">
        <f t="shared" si="6"/>
        <v>1/2"</v>
      </c>
      <c r="E585" s="3336"/>
      <c r="F585" s="3337" t="s">
        <v>22595</v>
      </c>
      <c r="G585" s="3338"/>
      <c r="H585" s="3338"/>
      <c r="I585" s="3317">
        <v>1</v>
      </c>
    </row>
    <row r="586" spans="1:9">
      <c r="A586" s="3341">
        <v>393</v>
      </c>
      <c r="B586" s="3324" t="s">
        <v>22658</v>
      </c>
      <c r="C586" s="3324" t="s">
        <v>22370</v>
      </c>
      <c r="D586" s="3324" t="str">
        <f t="shared" si="6"/>
        <v>1/2"</v>
      </c>
      <c r="E586" s="3336"/>
      <c r="F586" s="3337" t="s">
        <v>22595</v>
      </c>
      <c r="G586" s="3338"/>
      <c r="H586" s="3338"/>
      <c r="I586" s="3317">
        <v>1</v>
      </c>
    </row>
    <row r="587" spans="1:9">
      <c r="A587" s="3341">
        <v>394</v>
      </c>
      <c r="B587" s="3324" t="s">
        <v>22659</v>
      </c>
      <c r="C587" s="3324" t="s">
        <v>22370</v>
      </c>
      <c r="D587" s="3324" t="str">
        <f t="shared" si="6"/>
        <v>1/2"</v>
      </c>
      <c r="E587" s="3336"/>
      <c r="F587" s="3337" t="s">
        <v>22595</v>
      </c>
      <c r="G587" s="3338"/>
      <c r="H587" s="3338"/>
      <c r="I587" s="3317">
        <v>1</v>
      </c>
    </row>
    <row r="588" spans="1:9">
      <c r="A588" s="3341">
        <v>395</v>
      </c>
      <c r="B588" s="3324" t="s">
        <v>22660</v>
      </c>
      <c r="C588" s="3324" t="s">
        <v>22661</v>
      </c>
      <c r="D588" s="3324" t="str">
        <f t="shared" si="6"/>
        <v>1 /2"</v>
      </c>
      <c r="E588" s="3336"/>
      <c r="F588" s="3337" t="s">
        <v>22598</v>
      </c>
      <c r="G588" s="3338"/>
      <c r="H588" s="3338"/>
      <c r="I588" s="3326">
        <v>1</v>
      </c>
    </row>
    <row r="589" spans="1:9">
      <c r="A589" s="3341">
        <v>396</v>
      </c>
      <c r="B589" s="3324" t="s">
        <v>22662</v>
      </c>
      <c r="C589" s="3324" t="s">
        <v>22309</v>
      </c>
      <c r="D589" s="3324" t="str">
        <f t="shared" si="6"/>
        <v>1 /2"</v>
      </c>
      <c r="E589" s="3336"/>
      <c r="F589" s="3337" t="s">
        <v>22598</v>
      </c>
      <c r="G589" s="3338"/>
      <c r="H589" s="3338"/>
      <c r="I589" s="3317">
        <v>1</v>
      </c>
    </row>
    <row r="590" spans="1:9" ht="23.25" customHeight="1">
      <c r="A590" s="3341">
        <v>397</v>
      </c>
      <c r="B590" s="3324" t="s">
        <v>22663</v>
      </c>
      <c r="C590" s="3324" t="s">
        <v>22310</v>
      </c>
      <c r="D590" s="3324" t="str">
        <f t="shared" si="6"/>
        <v>1-1/2"</v>
      </c>
      <c r="E590" s="3336">
        <v>40</v>
      </c>
      <c r="F590" s="3337" t="s">
        <v>22604</v>
      </c>
      <c r="G590" s="3338"/>
      <c r="H590" s="3338"/>
      <c r="I590" s="3317">
        <v>1</v>
      </c>
    </row>
    <row r="591" spans="1:9">
      <c r="A591" s="3341"/>
      <c r="B591" s="3324"/>
      <c r="C591" s="3324"/>
      <c r="D591" s="3324" t="s">
        <v>22599</v>
      </c>
      <c r="E591" s="3336"/>
      <c r="F591" s="3337" t="s">
        <v>22604</v>
      </c>
      <c r="G591" s="3338"/>
      <c r="H591" s="3338"/>
      <c r="I591" s="3317">
        <v>1</v>
      </c>
    </row>
    <row r="592" spans="1:9" ht="23.25" customHeight="1">
      <c r="A592" s="3341">
        <v>398</v>
      </c>
      <c r="B592" s="3324" t="s">
        <v>22196</v>
      </c>
      <c r="C592" s="3324" t="s">
        <v>22310</v>
      </c>
      <c r="D592" s="3324" t="str">
        <f t="shared" si="6"/>
        <v>1-1/2"</v>
      </c>
      <c r="E592" s="3336"/>
      <c r="F592" s="3340" t="s">
        <v>2524</v>
      </c>
      <c r="G592" s="3338"/>
      <c r="H592" s="3338"/>
      <c r="I592" s="3326">
        <v>1</v>
      </c>
    </row>
    <row r="593" spans="1:9" ht="23.25" customHeight="1">
      <c r="A593" s="3341">
        <v>399</v>
      </c>
      <c r="B593" s="3324" t="s">
        <v>22664</v>
      </c>
      <c r="C593" s="3324" t="s">
        <v>22310</v>
      </c>
      <c r="D593" s="3324" t="str">
        <f t="shared" si="6"/>
        <v>1-1/2"</v>
      </c>
      <c r="E593" s="3336"/>
      <c r="F593" s="3340" t="s">
        <v>2524</v>
      </c>
      <c r="G593" s="3338"/>
      <c r="H593" s="3338"/>
      <c r="I593" s="3326">
        <v>1</v>
      </c>
    </row>
    <row r="594" spans="1:9" ht="23.25" customHeight="1">
      <c r="A594" s="3341">
        <v>400</v>
      </c>
      <c r="B594" s="3324" t="s">
        <v>22665</v>
      </c>
      <c r="C594" s="3324" t="s">
        <v>22666</v>
      </c>
      <c r="D594" s="3324" t="str">
        <f t="shared" si="6"/>
        <v>1-1/2"</v>
      </c>
      <c r="E594" s="3336"/>
      <c r="F594" s="3340" t="s">
        <v>2524</v>
      </c>
      <c r="G594" s="3338"/>
      <c r="H594" s="3338"/>
      <c r="I594" s="3326">
        <v>1</v>
      </c>
    </row>
    <row r="595" spans="1:9">
      <c r="A595" s="3341">
        <v>401</v>
      </c>
      <c r="B595" s="3324" t="s">
        <v>22667</v>
      </c>
      <c r="C595" s="3324" t="s">
        <v>22371</v>
      </c>
      <c r="D595" s="3324" t="str">
        <f t="shared" si="6"/>
        <v>3/4"</v>
      </c>
      <c r="E595" s="3336"/>
      <c r="F595" s="3337" t="s">
        <v>27788</v>
      </c>
      <c r="G595" s="3338"/>
      <c r="H595" s="3338"/>
      <c r="I595" s="3326">
        <v>1</v>
      </c>
    </row>
    <row r="596" spans="1:9">
      <c r="A596" s="3341">
        <v>402</v>
      </c>
      <c r="B596" s="3324" t="s">
        <v>22668</v>
      </c>
      <c r="C596" s="3324" t="s">
        <v>22669</v>
      </c>
      <c r="D596" s="3324" t="str">
        <f t="shared" si="6"/>
        <v>3/4"</v>
      </c>
      <c r="E596" s="3336"/>
      <c r="F596" s="3337" t="s">
        <v>27788</v>
      </c>
      <c r="G596" s="3338"/>
      <c r="H596" s="3338"/>
      <c r="I596" s="3326">
        <v>1</v>
      </c>
    </row>
    <row r="597" spans="1:9">
      <c r="A597" s="3341">
        <v>403</v>
      </c>
      <c r="B597" s="3324" t="s">
        <v>22670</v>
      </c>
      <c r="C597" s="3324" t="s">
        <v>22671</v>
      </c>
      <c r="D597" s="3324" t="str">
        <f t="shared" si="6"/>
        <v>3/4"</v>
      </c>
      <c r="E597" s="3336"/>
      <c r="F597" s="3337" t="s">
        <v>27788</v>
      </c>
      <c r="G597" s="3338"/>
      <c r="H597" s="3338"/>
      <c r="I597" s="3326">
        <v>1</v>
      </c>
    </row>
    <row r="598" spans="1:9">
      <c r="A598" s="3341">
        <v>404</v>
      </c>
      <c r="B598" s="3324" t="s">
        <v>22672</v>
      </c>
      <c r="C598" s="3324" t="s">
        <v>22673</v>
      </c>
      <c r="D598" s="3324" t="str">
        <f t="shared" si="6"/>
        <v>3/4"</v>
      </c>
      <c r="E598" s="3336"/>
      <c r="F598" s="3337" t="s">
        <v>27788</v>
      </c>
      <c r="G598" s="3338"/>
      <c r="H598" s="3338"/>
      <c r="I598" s="3326">
        <v>1</v>
      </c>
    </row>
    <row r="599" spans="1:9">
      <c r="A599" s="3341">
        <v>405</v>
      </c>
      <c r="B599" s="3324" t="s">
        <v>22674</v>
      </c>
      <c r="C599" s="3324" t="s">
        <v>22675</v>
      </c>
      <c r="D599" s="3324" t="str">
        <f t="shared" si="6"/>
        <v>3/4"</v>
      </c>
      <c r="E599" s="3336"/>
      <c r="F599" s="3337" t="s">
        <v>27788</v>
      </c>
      <c r="G599" s="3338"/>
      <c r="H599" s="3338"/>
      <c r="I599" s="3326">
        <v>1</v>
      </c>
    </row>
    <row r="600" spans="1:9">
      <c r="A600" s="3341">
        <v>406</v>
      </c>
      <c r="B600" s="3324" t="s">
        <v>22676</v>
      </c>
      <c r="C600" s="3324" t="s">
        <v>22677</v>
      </c>
      <c r="D600" s="3324" t="str">
        <f t="shared" si="6"/>
        <v>3/4"</v>
      </c>
      <c r="E600" s="3336"/>
      <c r="F600" s="3337" t="s">
        <v>27788</v>
      </c>
      <c r="G600" s="3338"/>
      <c r="H600" s="3338"/>
      <c r="I600" s="3326">
        <v>1</v>
      </c>
    </row>
    <row r="601" spans="1:9">
      <c r="A601" s="3341">
        <v>407</v>
      </c>
      <c r="B601" s="3324" t="s">
        <v>22678</v>
      </c>
      <c r="C601" s="3324" t="s">
        <v>22679</v>
      </c>
      <c r="D601" s="3324" t="str">
        <f t="shared" ref="D601:D709" si="8">LEFT(C601, FIND("""", C601))</f>
        <v>1 -1 /2"</v>
      </c>
      <c r="E601" s="3336">
        <v>40</v>
      </c>
      <c r="F601" s="3337" t="s">
        <v>22604</v>
      </c>
      <c r="G601" s="3338"/>
      <c r="H601" s="3338"/>
      <c r="I601" s="3317">
        <v>1</v>
      </c>
    </row>
    <row r="602" spans="1:9">
      <c r="A602" s="3341">
        <v>408</v>
      </c>
      <c r="B602" s="3324" t="s">
        <v>22680</v>
      </c>
      <c r="C602" s="3324" t="s">
        <v>22371</v>
      </c>
      <c r="D602" s="3324" t="str">
        <f t="shared" si="8"/>
        <v>3/4"</v>
      </c>
      <c r="E602" s="3336"/>
      <c r="F602" s="3337" t="s">
        <v>22621</v>
      </c>
      <c r="G602" s="3338"/>
      <c r="H602" s="3338"/>
      <c r="I602" s="3317">
        <v>1</v>
      </c>
    </row>
    <row r="603" spans="1:9">
      <c r="A603" s="3341">
        <v>409</v>
      </c>
      <c r="B603" s="3324" t="s">
        <v>22681</v>
      </c>
      <c r="C603" s="3324" t="s">
        <v>22246</v>
      </c>
      <c r="D603" s="3324" t="str">
        <f t="shared" si="8"/>
        <v>1 "</v>
      </c>
      <c r="E603" s="3336"/>
      <c r="F603" s="3337" t="s">
        <v>27913</v>
      </c>
      <c r="G603" s="3338"/>
      <c r="H603" s="3338"/>
      <c r="I603" s="3326">
        <v>1</v>
      </c>
    </row>
    <row r="604" spans="1:9" ht="37.5">
      <c r="A604" s="3341">
        <v>410</v>
      </c>
      <c r="B604" s="3324" t="s">
        <v>22682</v>
      </c>
      <c r="C604" s="3324" t="s">
        <v>22683</v>
      </c>
      <c r="D604" s="3324" t="str">
        <f t="shared" si="8"/>
        <v>1-1/2"</v>
      </c>
      <c r="E604" s="3336"/>
      <c r="F604" s="3337" t="s">
        <v>27913</v>
      </c>
      <c r="G604" s="3338"/>
      <c r="H604" s="3338"/>
      <c r="I604" s="3326">
        <v>1</v>
      </c>
    </row>
    <row r="605" spans="1:9">
      <c r="A605" s="3341">
        <v>411</v>
      </c>
      <c r="B605" s="3324" t="s">
        <v>22684</v>
      </c>
      <c r="C605" s="3324" t="s">
        <v>22685</v>
      </c>
      <c r="D605" s="3324" t="str">
        <f t="shared" si="8"/>
        <v>1-1/2"</v>
      </c>
      <c r="E605" s="3336"/>
      <c r="F605" s="3340" t="s">
        <v>2524</v>
      </c>
      <c r="G605" s="3338"/>
      <c r="H605" s="3338"/>
      <c r="I605" s="3326">
        <v>1</v>
      </c>
    </row>
    <row r="606" spans="1:9">
      <c r="A606" s="3341"/>
      <c r="B606" s="3324"/>
      <c r="C606" s="3324"/>
      <c r="D606" s="3324" t="s">
        <v>22599</v>
      </c>
      <c r="E606" s="3336"/>
      <c r="F606" s="3345" t="s">
        <v>22598</v>
      </c>
      <c r="G606" s="3338"/>
      <c r="H606" s="3338"/>
      <c r="I606" s="3353">
        <v>1</v>
      </c>
    </row>
    <row r="607" spans="1:9" ht="37.5">
      <c r="A607" s="3341">
        <v>412</v>
      </c>
      <c r="B607" s="3324" t="s">
        <v>22686</v>
      </c>
      <c r="C607" s="3324" t="s">
        <v>22247</v>
      </c>
      <c r="D607" s="3324" t="str">
        <f t="shared" si="8"/>
        <v>1 -1/2"</v>
      </c>
      <c r="E607" s="3336"/>
      <c r="F607" s="3337" t="s">
        <v>27788</v>
      </c>
      <c r="G607" s="3338"/>
      <c r="H607" s="3338"/>
      <c r="I607" s="3326">
        <v>1</v>
      </c>
    </row>
    <row r="608" spans="1:9">
      <c r="A608" s="3341"/>
      <c r="B608" s="3324"/>
      <c r="C608" s="3324"/>
      <c r="D608" s="3324" t="s">
        <v>971</v>
      </c>
      <c r="E608" s="3336"/>
      <c r="F608" s="3337" t="s">
        <v>22598</v>
      </c>
      <c r="G608" s="3338"/>
      <c r="H608" s="3338"/>
      <c r="I608" s="3317">
        <v>1</v>
      </c>
    </row>
    <row r="609" spans="1:9">
      <c r="A609" s="3341"/>
      <c r="B609" s="3324"/>
      <c r="C609" s="3324"/>
      <c r="D609" s="3324" t="s">
        <v>22599</v>
      </c>
      <c r="E609" s="3336"/>
      <c r="F609" s="3337" t="s">
        <v>22598</v>
      </c>
      <c r="G609" s="3338"/>
      <c r="H609" s="3338"/>
      <c r="I609" s="3317">
        <v>1</v>
      </c>
    </row>
    <row r="610" spans="1:9">
      <c r="A610" s="3341"/>
      <c r="B610" s="3324"/>
      <c r="C610" s="3324"/>
      <c r="D610" s="3324" t="s">
        <v>22600</v>
      </c>
      <c r="E610" s="3336"/>
      <c r="F610" s="3337" t="s">
        <v>22598</v>
      </c>
      <c r="G610" s="3338"/>
      <c r="H610" s="3338"/>
      <c r="I610" s="3317">
        <v>1</v>
      </c>
    </row>
    <row r="611" spans="1:9">
      <c r="A611" s="3341">
        <v>413</v>
      </c>
      <c r="B611" s="3324" t="s">
        <v>22687</v>
      </c>
      <c r="C611" s="3324" t="s">
        <v>22248</v>
      </c>
      <c r="D611" s="3324" t="str">
        <f t="shared" si="8"/>
        <v>1-1/2"</v>
      </c>
      <c r="E611" s="3336"/>
      <c r="F611" s="3340" t="s">
        <v>2524</v>
      </c>
      <c r="G611" s="3338"/>
      <c r="H611" s="3338"/>
      <c r="I611" s="3326">
        <v>1</v>
      </c>
    </row>
    <row r="612" spans="1:9">
      <c r="A612" s="3341">
        <v>414</v>
      </c>
      <c r="B612" s="3324" t="s">
        <v>22688</v>
      </c>
      <c r="C612" s="3324" t="s">
        <v>22689</v>
      </c>
      <c r="D612" s="3324" t="str">
        <f t="shared" si="8"/>
        <v>3/4"</v>
      </c>
      <c r="E612" s="3336"/>
      <c r="F612" s="3337" t="s">
        <v>22598</v>
      </c>
      <c r="G612" s="3338"/>
      <c r="H612" s="3338"/>
      <c r="I612" s="3317">
        <v>1</v>
      </c>
    </row>
    <row r="613" spans="1:9">
      <c r="A613" s="3341">
        <v>415</v>
      </c>
      <c r="B613" s="3324" t="s">
        <v>22690</v>
      </c>
      <c r="C613" s="3324" t="s">
        <v>22691</v>
      </c>
      <c r="D613" s="3324" t="str">
        <f t="shared" si="8"/>
        <v>1 "</v>
      </c>
      <c r="E613" s="3336"/>
      <c r="F613" s="3340" t="s">
        <v>2524</v>
      </c>
      <c r="G613" s="3338"/>
      <c r="H613" s="3338"/>
      <c r="I613" s="3326">
        <v>1</v>
      </c>
    </row>
    <row r="614" spans="1:9">
      <c r="A614" s="3341">
        <v>416</v>
      </c>
      <c r="B614" s="3324" t="s">
        <v>22692</v>
      </c>
      <c r="C614" s="3324" t="s">
        <v>22693</v>
      </c>
      <c r="D614" s="3324" t="str">
        <f t="shared" si="8"/>
        <v>3/4"</v>
      </c>
      <c r="E614" s="3336"/>
      <c r="F614" s="3337" t="s">
        <v>22598</v>
      </c>
      <c r="G614" s="3338"/>
      <c r="H614" s="3338"/>
      <c r="I614" s="3326">
        <v>1</v>
      </c>
    </row>
    <row r="615" spans="1:9">
      <c r="A615" s="3341">
        <v>417</v>
      </c>
      <c r="B615" s="3324" t="s">
        <v>22694</v>
      </c>
      <c r="C615" s="3324" t="s">
        <v>22695</v>
      </c>
      <c r="D615" s="3324" t="str">
        <f t="shared" si="8"/>
        <v>1-1 /2"</v>
      </c>
      <c r="E615" s="3336"/>
      <c r="F615" s="3340" t="s">
        <v>2524</v>
      </c>
      <c r="G615" s="3338"/>
      <c r="H615" s="3338"/>
      <c r="I615" s="3326">
        <v>1</v>
      </c>
    </row>
    <row r="616" spans="1:9">
      <c r="A616" s="3341">
        <v>418</v>
      </c>
      <c r="B616" s="3324" t="s">
        <v>22696</v>
      </c>
      <c r="C616" s="3324" t="s">
        <v>22697</v>
      </c>
      <c r="D616" s="3324" t="str">
        <f t="shared" si="8"/>
        <v>1 /2"</v>
      </c>
      <c r="E616" s="3336"/>
      <c r="F616" s="3337" t="s">
        <v>27788</v>
      </c>
      <c r="G616" s="3338"/>
      <c r="H616" s="3338"/>
      <c r="I616" s="3326">
        <v>1</v>
      </c>
    </row>
    <row r="617" spans="1:9">
      <c r="A617" s="3341">
        <v>419</v>
      </c>
      <c r="B617" s="3324" t="s">
        <v>22698</v>
      </c>
      <c r="C617" s="3324" t="s">
        <v>22699</v>
      </c>
      <c r="D617" s="3324" t="str">
        <f t="shared" si="8"/>
        <v>3/4"</v>
      </c>
      <c r="E617" s="3336"/>
      <c r="F617" s="3337" t="s">
        <v>22598</v>
      </c>
      <c r="G617" s="3338"/>
      <c r="H617" s="3338"/>
      <c r="I617" s="3326">
        <v>1</v>
      </c>
    </row>
    <row r="618" spans="1:9">
      <c r="A618" s="3341">
        <v>420</v>
      </c>
      <c r="B618" s="3324" t="s">
        <v>19109</v>
      </c>
      <c r="C618" s="3324" t="s">
        <v>22700</v>
      </c>
      <c r="D618" s="3324" t="str">
        <f t="shared" si="8"/>
        <v>3/4"</v>
      </c>
      <c r="E618" s="3336"/>
      <c r="F618" s="3337" t="s">
        <v>22598</v>
      </c>
      <c r="G618" s="3338"/>
      <c r="H618" s="3338"/>
      <c r="I618" s="3326">
        <v>1</v>
      </c>
    </row>
    <row r="619" spans="1:9">
      <c r="A619" s="3341">
        <v>421</v>
      </c>
      <c r="B619" s="3324" t="s">
        <v>22701</v>
      </c>
      <c r="C619" s="3324" t="s">
        <v>22702</v>
      </c>
      <c r="D619" s="3324" t="str">
        <f t="shared" si="8"/>
        <v>3/4"</v>
      </c>
      <c r="E619" s="3336"/>
      <c r="F619" s="3352" t="s">
        <v>2524</v>
      </c>
      <c r="G619" s="3338"/>
      <c r="H619" s="3338"/>
      <c r="I619" s="3317">
        <v>1</v>
      </c>
    </row>
    <row r="620" spans="1:9">
      <c r="A620" s="3341"/>
      <c r="B620" s="3324"/>
      <c r="C620" s="3324"/>
      <c r="D620" s="3324" t="s">
        <v>22600</v>
      </c>
      <c r="E620" s="3336"/>
      <c r="F620" s="3337" t="s">
        <v>22598</v>
      </c>
      <c r="G620" s="3338"/>
      <c r="H620" s="3338"/>
      <c r="I620" s="3317">
        <v>1</v>
      </c>
    </row>
    <row r="621" spans="1:9">
      <c r="A621" s="3341">
        <v>422</v>
      </c>
      <c r="B621" s="3324" t="s">
        <v>22703</v>
      </c>
      <c r="C621" s="3324" t="s">
        <v>22704</v>
      </c>
      <c r="D621" s="3324" t="str">
        <f t="shared" si="8"/>
        <v>3/4"</v>
      </c>
      <c r="E621" s="3336"/>
      <c r="F621" s="3352" t="s">
        <v>2524</v>
      </c>
      <c r="G621" s="3338"/>
      <c r="H621" s="3338"/>
      <c r="I621" s="3317">
        <v>1</v>
      </c>
    </row>
    <row r="622" spans="1:9">
      <c r="A622" s="3341"/>
      <c r="B622" s="3324"/>
      <c r="C622" s="3324"/>
      <c r="D622" s="3324" t="s">
        <v>22600</v>
      </c>
      <c r="E622" s="3336"/>
      <c r="F622" s="3337" t="s">
        <v>22598</v>
      </c>
      <c r="G622" s="3338"/>
      <c r="H622" s="3338"/>
      <c r="I622" s="3317">
        <v>1</v>
      </c>
    </row>
    <row r="623" spans="1:9">
      <c r="A623" s="3341">
        <v>423</v>
      </c>
      <c r="B623" s="3324" t="s">
        <v>22705</v>
      </c>
      <c r="C623" s="3324" t="s">
        <v>22403</v>
      </c>
      <c r="D623" s="3324" t="str">
        <f t="shared" si="8"/>
        <v>3/4"</v>
      </c>
      <c r="E623" s="3336"/>
      <c r="F623" s="3337" t="s">
        <v>22598</v>
      </c>
      <c r="G623" s="3338"/>
      <c r="H623" s="3338"/>
      <c r="I623" s="3317">
        <v>1</v>
      </c>
    </row>
    <row r="624" spans="1:9">
      <c r="A624" s="3341">
        <v>424</v>
      </c>
      <c r="B624" s="3324" t="s">
        <v>22706</v>
      </c>
      <c r="C624" s="3324" t="s">
        <v>22707</v>
      </c>
      <c r="D624" s="3324" t="str">
        <f t="shared" si="8"/>
        <v>1-1/2"</v>
      </c>
      <c r="E624" s="3336">
        <v>40</v>
      </c>
      <c r="F624" s="3337" t="s">
        <v>22610</v>
      </c>
      <c r="G624" s="3338"/>
      <c r="H624" s="3338"/>
      <c r="I624" s="3317">
        <v>1</v>
      </c>
    </row>
    <row r="625" spans="1:9">
      <c r="A625" s="3341"/>
      <c r="B625" s="3324"/>
      <c r="C625" s="3324"/>
      <c r="D625" s="3324" t="s">
        <v>971</v>
      </c>
      <c r="E625" s="3336"/>
      <c r="F625" s="3337" t="s">
        <v>22604</v>
      </c>
      <c r="G625" s="3338"/>
      <c r="H625" s="3338"/>
      <c r="I625" s="3317">
        <v>1</v>
      </c>
    </row>
    <row r="626" spans="1:9">
      <c r="A626" s="3341"/>
      <c r="B626" s="3324"/>
      <c r="C626" s="3324"/>
      <c r="D626" s="3324" t="s">
        <v>22599</v>
      </c>
      <c r="E626" s="3336"/>
      <c r="F626" s="3337" t="s">
        <v>22610</v>
      </c>
      <c r="G626" s="3338"/>
      <c r="H626" s="3338"/>
      <c r="I626" s="3317">
        <v>1</v>
      </c>
    </row>
    <row r="627" spans="1:9">
      <c r="A627" s="3341"/>
      <c r="B627" s="3324"/>
      <c r="C627" s="3324"/>
      <c r="D627" s="3324" t="s">
        <v>22600</v>
      </c>
      <c r="E627" s="3336"/>
      <c r="F627" s="3337" t="s">
        <v>22615</v>
      </c>
      <c r="G627" s="3338"/>
      <c r="H627" s="3338"/>
      <c r="I627" s="3317">
        <v>1</v>
      </c>
    </row>
    <row r="628" spans="1:9">
      <c r="A628" s="3341">
        <v>425</v>
      </c>
      <c r="B628" s="3324" t="s">
        <v>22708</v>
      </c>
      <c r="C628" s="3324" t="s">
        <v>22709</v>
      </c>
      <c r="D628" s="3324" t="str">
        <f t="shared" ref="D628" si="9">LEFT(C628, FIND("""", C628))</f>
        <v>1-1/2"</v>
      </c>
      <c r="E628" s="3336">
        <v>40</v>
      </c>
      <c r="F628" s="3337" t="s">
        <v>22610</v>
      </c>
      <c r="G628" s="3338"/>
      <c r="H628" s="3338"/>
      <c r="I628" s="3317">
        <v>1</v>
      </c>
    </row>
    <row r="629" spans="1:9">
      <c r="A629" s="3341"/>
      <c r="B629" s="3324"/>
      <c r="C629" s="3324"/>
      <c r="D629" s="3324" t="s">
        <v>22596</v>
      </c>
      <c r="E629" s="3336"/>
      <c r="F629" s="3337" t="s">
        <v>22603</v>
      </c>
      <c r="G629" s="3338"/>
      <c r="H629" s="3338"/>
      <c r="I629" s="3317">
        <v>1</v>
      </c>
    </row>
    <row r="630" spans="1:9">
      <c r="A630" s="3341"/>
      <c r="B630" s="3324"/>
      <c r="C630" s="3324"/>
      <c r="D630" s="3324" t="s">
        <v>971</v>
      </c>
      <c r="E630" s="3336"/>
      <c r="F630" s="3337" t="s">
        <v>27913</v>
      </c>
      <c r="G630" s="3338"/>
      <c r="H630" s="3338"/>
      <c r="I630" s="3317">
        <v>1</v>
      </c>
    </row>
    <row r="631" spans="1:9">
      <c r="A631" s="3341"/>
      <c r="B631" s="3324"/>
      <c r="C631" s="3324"/>
      <c r="D631" s="3324" t="s">
        <v>22599</v>
      </c>
      <c r="E631" s="3336"/>
      <c r="F631" s="3337" t="s">
        <v>22598</v>
      </c>
      <c r="G631" s="3338"/>
      <c r="H631" s="3338"/>
      <c r="I631" s="3317">
        <v>1</v>
      </c>
    </row>
    <row r="632" spans="1:9">
      <c r="A632" s="3341">
        <v>426</v>
      </c>
      <c r="B632" s="3324" t="s">
        <v>22710</v>
      </c>
      <c r="C632" s="3324" t="s">
        <v>22709</v>
      </c>
      <c r="D632" s="3324" t="str">
        <f t="shared" si="8"/>
        <v>1-1/2"</v>
      </c>
      <c r="E632" s="3336"/>
      <c r="F632" s="3337" t="s">
        <v>27788</v>
      </c>
      <c r="G632" s="3338"/>
      <c r="H632" s="3338"/>
      <c r="I632" s="3326">
        <v>1</v>
      </c>
    </row>
    <row r="633" spans="1:9">
      <c r="A633" s="3341">
        <v>427</v>
      </c>
      <c r="B633" s="3324" t="s">
        <v>22711</v>
      </c>
      <c r="C633" s="3324" t="s">
        <v>22709</v>
      </c>
      <c r="D633" s="3324" t="str">
        <f t="shared" si="8"/>
        <v>1-1/2"</v>
      </c>
      <c r="E633" s="3336"/>
      <c r="F633" s="3340" t="s">
        <v>2524</v>
      </c>
      <c r="G633" s="3338"/>
      <c r="H633" s="3338"/>
      <c r="I633" s="3326">
        <v>1</v>
      </c>
    </row>
    <row r="634" spans="1:9">
      <c r="A634" s="3341"/>
      <c r="B634" s="3324"/>
      <c r="C634" s="3324"/>
      <c r="D634" s="3324" t="s">
        <v>22599</v>
      </c>
      <c r="E634" s="3336"/>
      <c r="F634" s="3337" t="s">
        <v>22604</v>
      </c>
      <c r="G634" s="3338"/>
      <c r="H634" s="3338"/>
      <c r="I634" s="3317">
        <v>1</v>
      </c>
    </row>
    <row r="635" spans="1:9">
      <c r="A635" s="3341"/>
      <c r="B635" s="3324"/>
      <c r="C635" s="3324"/>
      <c r="D635" s="3324" t="s">
        <v>22600</v>
      </c>
      <c r="E635" s="3336"/>
      <c r="F635" s="3337" t="s">
        <v>22604</v>
      </c>
      <c r="G635" s="3338"/>
      <c r="H635" s="3338"/>
      <c r="I635" s="3317">
        <v>1</v>
      </c>
    </row>
    <row r="636" spans="1:9">
      <c r="A636" s="3341">
        <v>428</v>
      </c>
      <c r="B636" s="3324" t="s">
        <v>22712</v>
      </c>
      <c r="C636" s="3324" t="s">
        <v>22713</v>
      </c>
      <c r="D636" s="3324" t="str">
        <f t="shared" si="8"/>
        <v>1 -1/2"</v>
      </c>
      <c r="E636" s="3336"/>
      <c r="F636" s="3340" t="s">
        <v>2524</v>
      </c>
      <c r="G636" s="3338"/>
      <c r="H636" s="3338"/>
      <c r="I636" s="3326">
        <v>1</v>
      </c>
    </row>
    <row r="637" spans="1:9">
      <c r="A637" s="3341">
        <v>429</v>
      </c>
      <c r="B637" s="3324" t="s">
        <v>22714</v>
      </c>
      <c r="C637" s="3324" t="s">
        <v>22715</v>
      </c>
      <c r="D637" s="3324" t="str">
        <f t="shared" si="8"/>
        <v>3/4"</v>
      </c>
      <c r="E637" s="3336"/>
      <c r="F637" s="3340" t="s">
        <v>2524</v>
      </c>
      <c r="G637" s="3338"/>
      <c r="H637" s="3338"/>
      <c r="I637" s="3326">
        <v>1</v>
      </c>
    </row>
    <row r="638" spans="1:9">
      <c r="A638" s="3341">
        <v>430</v>
      </c>
      <c r="B638" s="3324" t="s">
        <v>22716</v>
      </c>
      <c r="C638" s="3324" t="s">
        <v>22717</v>
      </c>
      <c r="D638" s="3324" t="str">
        <f t="shared" si="8"/>
        <v>1 /2"</v>
      </c>
      <c r="E638" s="3336"/>
      <c r="F638" s="3337" t="s">
        <v>22598</v>
      </c>
      <c r="G638" s="3338"/>
      <c r="H638" s="3338"/>
      <c r="I638" s="3317">
        <v>1</v>
      </c>
    </row>
    <row r="639" spans="1:9">
      <c r="A639" s="3341">
        <v>431</v>
      </c>
      <c r="B639" s="3324" t="s">
        <v>22718</v>
      </c>
      <c r="C639" s="3324" t="s">
        <v>22719</v>
      </c>
      <c r="D639" s="3324" t="str">
        <f t="shared" si="8"/>
        <v>1 /2"</v>
      </c>
      <c r="E639" s="3336"/>
      <c r="F639" s="3337" t="s">
        <v>22595</v>
      </c>
      <c r="G639" s="3338"/>
      <c r="H639" s="3338"/>
      <c r="I639" s="3317">
        <v>1</v>
      </c>
    </row>
    <row r="640" spans="1:9">
      <c r="A640" s="3341">
        <v>432</v>
      </c>
      <c r="B640" s="3324" t="s">
        <v>22720</v>
      </c>
      <c r="C640" s="3324" t="s">
        <v>22311</v>
      </c>
      <c r="D640" s="3324" t="str">
        <f t="shared" si="8"/>
        <v>3/4"</v>
      </c>
      <c r="E640" s="3336"/>
      <c r="F640" s="3337" t="s">
        <v>22621</v>
      </c>
      <c r="G640" s="3338"/>
      <c r="H640" s="3338"/>
      <c r="I640" s="3317">
        <v>1</v>
      </c>
    </row>
    <row r="641" spans="1:9">
      <c r="A641" s="3341"/>
      <c r="B641" s="3324"/>
      <c r="C641" s="3324"/>
      <c r="D641" s="3324" t="s">
        <v>28042</v>
      </c>
      <c r="E641" s="3336"/>
      <c r="F641" s="3337" t="s">
        <v>22595</v>
      </c>
      <c r="G641" s="3338"/>
      <c r="H641" s="3338"/>
      <c r="I641" s="3317">
        <v>1</v>
      </c>
    </row>
    <row r="642" spans="1:9" ht="47.25" customHeight="1">
      <c r="A642" s="3341">
        <v>433</v>
      </c>
      <c r="B642" s="3324" t="s">
        <v>22721</v>
      </c>
      <c r="C642" s="3324" t="s">
        <v>22722</v>
      </c>
      <c r="D642" s="3324" t="str">
        <f t="shared" si="8"/>
        <v>1-1 /2"</v>
      </c>
      <c r="E642" s="3336"/>
      <c r="F642" s="3337" t="s">
        <v>22604</v>
      </c>
      <c r="G642" s="3338"/>
      <c r="H642" s="3338"/>
      <c r="I642" s="3317">
        <v>1</v>
      </c>
    </row>
    <row r="643" spans="1:9">
      <c r="A643" s="3341"/>
      <c r="B643" s="3324"/>
      <c r="C643" s="3324" t="s">
        <v>27082</v>
      </c>
      <c r="D643" s="3354" t="s">
        <v>22596</v>
      </c>
      <c r="E643" s="3325">
        <v>40</v>
      </c>
      <c r="F643" s="3321" t="s">
        <v>22607</v>
      </c>
      <c r="G643" s="3338"/>
      <c r="H643" s="3338"/>
      <c r="I643" s="3317">
        <v>1</v>
      </c>
    </row>
    <row r="644" spans="1:9">
      <c r="A644" s="3341"/>
      <c r="B644" s="3324"/>
      <c r="C644" s="3324"/>
      <c r="D644" s="3324" t="s">
        <v>971</v>
      </c>
      <c r="E644" s="3336"/>
      <c r="F644" s="3337" t="s">
        <v>22723</v>
      </c>
      <c r="G644" s="3338"/>
      <c r="H644" s="3338"/>
      <c r="I644" s="3317">
        <v>1</v>
      </c>
    </row>
    <row r="645" spans="1:9">
      <c r="A645" s="3341"/>
      <c r="B645" s="3324"/>
      <c r="C645" s="3324"/>
      <c r="D645" s="3324" t="s">
        <v>22599</v>
      </c>
      <c r="E645" s="3336"/>
      <c r="F645" s="3337" t="s">
        <v>22610</v>
      </c>
      <c r="G645" s="3338"/>
      <c r="H645" s="3338"/>
      <c r="I645" s="3317">
        <v>1</v>
      </c>
    </row>
    <row r="646" spans="1:9">
      <c r="A646" s="3341"/>
      <c r="B646" s="3324"/>
      <c r="C646" s="3324"/>
      <c r="D646" s="3324" t="s">
        <v>22600</v>
      </c>
      <c r="E646" s="3336"/>
      <c r="F646" s="3337" t="s">
        <v>22723</v>
      </c>
      <c r="G646" s="3338"/>
      <c r="H646" s="3338"/>
      <c r="I646" s="3317">
        <v>1</v>
      </c>
    </row>
    <row r="647" spans="1:9" ht="37.5">
      <c r="A647" s="3341">
        <v>434</v>
      </c>
      <c r="B647" s="3324" t="s">
        <v>22724</v>
      </c>
      <c r="C647" s="3324" t="s">
        <v>22722</v>
      </c>
      <c r="D647" s="3324" t="s">
        <v>28061</v>
      </c>
      <c r="E647" s="3336"/>
      <c r="F647" s="3337" t="s">
        <v>22595</v>
      </c>
      <c r="G647" s="3338"/>
      <c r="H647" s="3338"/>
      <c r="I647" s="3317">
        <v>1</v>
      </c>
    </row>
    <row r="648" spans="1:9">
      <c r="A648" s="3341"/>
      <c r="B648" s="3324"/>
      <c r="C648" s="3324"/>
      <c r="D648" s="3324" t="s">
        <v>971</v>
      </c>
      <c r="E648" s="3336"/>
      <c r="F648" s="3337" t="s">
        <v>27913</v>
      </c>
      <c r="G648" s="3338"/>
      <c r="H648" s="3338"/>
      <c r="I648" s="3317">
        <v>1</v>
      </c>
    </row>
    <row r="649" spans="1:9">
      <c r="A649" s="3341"/>
      <c r="B649" s="3324"/>
      <c r="C649" s="3324"/>
      <c r="D649" s="3324" t="s">
        <v>22599</v>
      </c>
      <c r="E649" s="3336"/>
      <c r="F649" s="3337" t="s">
        <v>22598</v>
      </c>
      <c r="G649" s="3338"/>
      <c r="H649" s="3338"/>
      <c r="I649" s="3317">
        <v>1</v>
      </c>
    </row>
    <row r="650" spans="1:9" ht="37.5">
      <c r="A650" s="3341">
        <v>435</v>
      </c>
      <c r="B650" s="3324" t="s">
        <v>22300</v>
      </c>
      <c r="C650" s="3324" t="s">
        <v>22301</v>
      </c>
      <c r="D650" s="3324" t="str">
        <f t="shared" si="8"/>
        <v>1-1/2"</v>
      </c>
      <c r="E650" s="3336"/>
      <c r="F650" s="3337" t="s">
        <v>22595</v>
      </c>
      <c r="G650" s="3338"/>
      <c r="H650" s="3338"/>
      <c r="I650" s="3317">
        <v>1</v>
      </c>
    </row>
    <row r="651" spans="1:9">
      <c r="A651" s="3341"/>
      <c r="B651" s="3324"/>
      <c r="C651" s="3324"/>
      <c r="D651" s="3324" t="s">
        <v>971</v>
      </c>
      <c r="E651" s="3336"/>
      <c r="F651" s="3337" t="s">
        <v>27913</v>
      </c>
      <c r="G651" s="3338"/>
      <c r="H651" s="3338"/>
      <c r="I651" s="3317">
        <v>1</v>
      </c>
    </row>
    <row r="652" spans="1:9">
      <c r="A652" s="3341"/>
      <c r="B652" s="3324"/>
      <c r="C652" s="3324"/>
      <c r="D652" s="3324" t="s">
        <v>22599</v>
      </c>
      <c r="E652" s="3336"/>
      <c r="F652" s="3337" t="s">
        <v>22598</v>
      </c>
      <c r="G652" s="3338"/>
      <c r="H652" s="3338"/>
      <c r="I652" s="3317">
        <v>1</v>
      </c>
    </row>
    <row r="653" spans="1:9">
      <c r="A653" s="3341"/>
      <c r="B653" s="3324"/>
      <c r="C653" s="3324"/>
      <c r="D653" s="3324" t="s">
        <v>22600</v>
      </c>
      <c r="E653" s="3336"/>
      <c r="F653" s="3337" t="s">
        <v>22598</v>
      </c>
      <c r="G653" s="3338"/>
      <c r="H653" s="3338"/>
      <c r="I653" s="3317">
        <v>1</v>
      </c>
    </row>
    <row r="654" spans="1:9">
      <c r="A654" s="3341">
        <v>436</v>
      </c>
      <c r="B654" s="3324" t="s">
        <v>22725</v>
      </c>
      <c r="C654" s="3324" t="s">
        <v>22302</v>
      </c>
      <c r="D654" s="3324" t="str">
        <f t="shared" si="8"/>
        <v>1-1/2"</v>
      </c>
      <c r="E654" s="3336"/>
      <c r="F654" s="3337" t="s">
        <v>22621</v>
      </c>
      <c r="G654" s="3338"/>
      <c r="H654" s="3338"/>
      <c r="I654" s="3317">
        <v>1</v>
      </c>
    </row>
    <row r="655" spans="1:9">
      <c r="A655" s="3341">
        <v>437</v>
      </c>
      <c r="B655" s="3324" t="s">
        <v>22726</v>
      </c>
      <c r="C655" s="3324" t="s">
        <v>22727</v>
      </c>
      <c r="D655" s="3324" t="str">
        <f t="shared" si="8"/>
        <v>1 - i /2"</v>
      </c>
      <c r="E655" s="3336">
        <v>10</v>
      </c>
      <c r="F655" s="3337" t="s">
        <v>27927</v>
      </c>
      <c r="G655" s="3338"/>
      <c r="H655" s="3338"/>
      <c r="I655" s="3317">
        <v>1</v>
      </c>
    </row>
    <row r="656" spans="1:9">
      <c r="A656" s="3341"/>
      <c r="B656" s="3324"/>
      <c r="C656" s="3324"/>
      <c r="D656" s="3324" t="s">
        <v>22599</v>
      </c>
      <c r="E656" s="3336"/>
      <c r="F656" s="3337" t="s">
        <v>22604</v>
      </c>
      <c r="G656" s="3338"/>
      <c r="H656" s="3338"/>
      <c r="I656" s="3317">
        <v>1</v>
      </c>
    </row>
    <row r="657" spans="1:9">
      <c r="A657" s="3341">
        <v>438</v>
      </c>
      <c r="B657" s="3324" t="s">
        <v>22728</v>
      </c>
      <c r="C657" s="3324" t="s">
        <v>22729</v>
      </c>
      <c r="D657" s="3324" t="str">
        <f t="shared" si="8"/>
        <v>1-1/2"</v>
      </c>
      <c r="E657" s="3336">
        <v>40</v>
      </c>
      <c r="F657" s="3337" t="s">
        <v>22610</v>
      </c>
      <c r="G657" s="3338"/>
      <c r="H657" s="3338"/>
      <c r="I657" s="3317">
        <v>1</v>
      </c>
    </row>
    <row r="658" spans="1:9">
      <c r="A658" s="3341"/>
      <c r="B658" s="3324"/>
      <c r="C658" s="3324" t="s">
        <v>22601</v>
      </c>
      <c r="D658" s="3324" t="s">
        <v>22596</v>
      </c>
      <c r="E658" s="3336"/>
      <c r="F658" s="3337" t="s">
        <v>22832</v>
      </c>
      <c r="G658" s="3338"/>
      <c r="H658" s="3338"/>
      <c r="I658" s="3317">
        <v>1</v>
      </c>
    </row>
    <row r="659" spans="1:9">
      <c r="A659" s="3341"/>
      <c r="B659" s="3324"/>
      <c r="C659" s="3324" t="s">
        <v>27082</v>
      </c>
      <c r="D659" s="3324" t="s">
        <v>22596</v>
      </c>
      <c r="E659" s="3336"/>
      <c r="F659" s="3321" t="s">
        <v>22607</v>
      </c>
      <c r="G659" s="3338"/>
      <c r="H659" s="3338"/>
      <c r="I659" s="3317">
        <v>1</v>
      </c>
    </row>
    <row r="660" spans="1:9">
      <c r="A660" s="3341"/>
      <c r="B660" s="3324"/>
      <c r="C660" s="3324"/>
      <c r="D660" s="3324" t="s">
        <v>22599</v>
      </c>
      <c r="E660" s="3336"/>
      <c r="F660" s="3337" t="s">
        <v>22604</v>
      </c>
      <c r="G660" s="3338"/>
      <c r="H660" s="3338"/>
      <c r="I660" s="3317">
        <v>1</v>
      </c>
    </row>
    <row r="661" spans="1:9">
      <c r="A661" s="3341"/>
      <c r="B661" s="3324"/>
      <c r="C661" s="3324"/>
      <c r="D661" s="3324" t="s">
        <v>27924</v>
      </c>
      <c r="E661" s="3336"/>
      <c r="F661" s="3337" t="s">
        <v>22604</v>
      </c>
      <c r="G661" s="3338"/>
      <c r="H661" s="3338"/>
      <c r="I661" s="3317">
        <v>1</v>
      </c>
    </row>
    <row r="662" spans="1:9">
      <c r="A662" s="3341">
        <v>439</v>
      </c>
      <c r="B662" s="3324" t="s">
        <v>22363</v>
      </c>
      <c r="C662" s="3324" t="s">
        <v>22730</v>
      </c>
      <c r="D662" s="3324" t="str">
        <f t="shared" si="8"/>
        <v>1-1 /2"</v>
      </c>
      <c r="E662" s="3336"/>
      <c r="F662" s="3337" t="s">
        <v>22634</v>
      </c>
      <c r="G662" s="3338"/>
      <c r="H662" s="3338"/>
      <c r="I662" s="3326">
        <v>1</v>
      </c>
    </row>
    <row r="663" spans="1:9">
      <c r="A663" s="3341">
        <v>440</v>
      </c>
      <c r="B663" s="3324" t="s">
        <v>22731</v>
      </c>
      <c r="C663" s="3324" t="s">
        <v>22732</v>
      </c>
      <c r="D663" s="3324" t="str">
        <f t="shared" si="8"/>
        <v>1-1/2"</v>
      </c>
      <c r="E663" s="3336">
        <v>40</v>
      </c>
      <c r="F663" s="3337" t="s">
        <v>22615</v>
      </c>
      <c r="G663" s="3338"/>
      <c r="H663" s="3338"/>
      <c r="I663" s="3317">
        <v>1</v>
      </c>
    </row>
    <row r="664" spans="1:9">
      <c r="A664" s="3341"/>
      <c r="B664" s="3324"/>
      <c r="C664" s="3324" t="s">
        <v>27082</v>
      </c>
      <c r="D664" s="3324" t="s">
        <v>22596</v>
      </c>
      <c r="E664" s="3336"/>
      <c r="F664" s="3321" t="s">
        <v>22607</v>
      </c>
      <c r="G664" s="3338"/>
      <c r="H664" s="3338"/>
      <c r="I664" s="3317">
        <v>1</v>
      </c>
    </row>
    <row r="665" spans="1:9">
      <c r="A665" s="3341"/>
      <c r="B665" s="3324"/>
      <c r="C665" s="3324"/>
      <c r="D665" s="3324" t="s">
        <v>971</v>
      </c>
      <c r="E665" s="3336"/>
      <c r="F665" s="3337" t="s">
        <v>22604</v>
      </c>
      <c r="G665" s="3338"/>
      <c r="H665" s="3338"/>
      <c r="I665" s="3317">
        <v>1</v>
      </c>
    </row>
    <row r="666" spans="1:9">
      <c r="A666" s="3341"/>
      <c r="B666" s="3324"/>
      <c r="C666" s="3324"/>
      <c r="D666" s="3324" t="s">
        <v>22599</v>
      </c>
      <c r="E666" s="3336"/>
      <c r="F666" s="3337" t="s">
        <v>22610</v>
      </c>
      <c r="G666" s="3338"/>
      <c r="H666" s="3338"/>
      <c r="I666" s="3317">
        <v>1</v>
      </c>
    </row>
    <row r="667" spans="1:9">
      <c r="A667" s="3341"/>
      <c r="B667" s="3324"/>
      <c r="C667" s="3324"/>
      <c r="D667" s="3324" t="s">
        <v>22600</v>
      </c>
      <c r="E667" s="3336"/>
      <c r="F667" s="3337" t="s">
        <v>22615</v>
      </c>
      <c r="G667" s="3338"/>
      <c r="H667" s="3338"/>
      <c r="I667" s="3317">
        <v>1</v>
      </c>
    </row>
    <row r="668" spans="1:9">
      <c r="A668" s="3341">
        <v>441</v>
      </c>
      <c r="B668" s="3324" t="s">
        <v>22364</v>
      </c>
      <c r="C668" s="3324" t="s">
        <v>22733</v>
      </c>
      <c r="D668" s="3324" t="s">
        <v>22596</v>
      </c>
      <c r="E668" s="3336">
        <v>40</v>
      </c>
      <c r="F668" s="3352" t="s">
        <v>2524</v>
      </c>
      <c r="G668" s="3338"/>
      <c r="H668" s="3338"/>
      <c r="I668" s="3317">
        <v>1</v>
      </c>
    </row>
    <row r="669" spans="1:9">
      <c r="A669" s="3341">
        <v>442</v>
      </c>
      <c r="B669" s="3324"/>
      <c r="C669" s="3324"/>
      <c r="D669" s="3324" t="s">
        <v>22599</v>
      </c>
      <c r="E669" s="3336"/>
      <c r="F669" s="3337" t="s">
        <v>22723</v>
      </c>
      <c r="G669" s="3338"/>
      <c r="H669" s="3338"/>
      <c r="I669" s="3317">
        <v>1</v>
      </c>
    </row>
    <row r="670" spans="1:9">
      <c r="A670" s="3341">
        <v>443</v>
      </c>
      <c r="B670" s="3324" t="s">
        <v>22734</v>
      </c>
      <c r="C670" s="3324" t="s">
        <v>22312</v>
      </c>
      <c r="D670" s="3324" t="str">
        <f t="shared" si="8"/>
        <v>1"</v>
      </c>
      <c r="E670" s="3336"/>
      <c r="F670" s="3340" t="s">
        <v>2524</v>
      </c>
      <c r="G670" s="3338"/>
      <c r="H670" s="3338"/>
      <c r="I670" s="3326">
        <v>1</v>
      </c>
    </row>
    <row r="671" spans="1:9">
      <c r="A671" s="3341">
        <v>444</v>
      </c>
      <c r="B671" s="3324" t="s">
        <v>22735</v>
      </c>
      <c r="C671" s="3324" t="s">
        <v>22736</v>
      </c>
      <c r="D671" s="3324" t="str">
        <f t="shared" si="8"/>
        <v>1 "</v>
      </c>
      <c r="E671" s="3336"/>
      <c r="F671" s="3337" t="s">
        <v>22598</v>
      </c>
      <c r="G671" s="3338"/>
      <c r="H671" s="3338"/>
      <c r="I671" s="3317">
        <v>1</v>
      </c>
    </row>
    <row r="672" spans="1:9">
      <c r="A672" s="3341">
        <v>445</v>
      </c>
      <c r="B672" s="3324" t="s">
        <v>22737</v>
      </c>
      <c r="C672" s="3324" t="s">
        <v>22738</v>
      </c>
      <c r="D672" s="3324" t="str">
        <f t="shared" si="8"/>
        <v>1-1/2"</v>
      </c>
      <c r="E672" s="3336"/>
      <c r="F672" s="3337" t="s">
        <v>22621</v>
      </c>
      <c r="G672" s="3338"/>
      <c r="H672" s="3338"/>
      <c r="I672" s="3317">
        <v>1</v>
      </c>
    </row>
    <row r="673" spans="1:9">
      <c r="A673" s="3341"/>
      <c r="B673" s="3324"/>
      <c r="C673" s="3324"/>
      <c r="D673" s="3324" t="s">
        <v>971</v>
      </c>
      <c r="E673" s="3336"/>
      <c r="F673" s="3337" t="s">
        <v>22597</v>
      </c>
      <c r="G673" s="3338"/>
      <c r="H673" s="3338"/>
      <c r="I673" s="3317">
        <v>1</v>
      </c>
    </row>
    <row r="674" spans="1:9">
      <c r="A674" s="3341"/>
      <c r="B674" s="3324"/>
      <c r="C674" s="3324"/>
      <c r="D674" s="3324" t="s">
        <v>22599</v>
      </c>
      <c r="E674" s="3336"/>
      <c r="F674" s="3337" t="s">
        <v>22595</v>
      </c>
      <c r="G674" s="3338"/>
      <c r="H674" s="3338"/>
      <c r="I674" s="3317">
        <v>1</v>
      </c>
    </row>
    <row r="675" spans="1:9">
      <c r="A675" s="3341"/>
      <c r="B675" s="3324"/>
      <c r="C675" s="3324"/>
      <c r="D675" s="3324" t="s">
        <v>22600</v>
      </c>
      <c r="E675" s="3336"/>
      <c r="F675" s="3337" t="s">
        <v>22598</v>
      </c>
      <c r="G675" s="3338"/>
      <c r="H675" s="3338"/>
      <c r="I675" s="3317">
        <v>1</v>
      </c>
    </row>
    <row r="676" spans="1:9" ht="31.5" customHeight="1">
      <c r="A676" s="3341"/>
      <c r="B676" s="3324"/>
      <c r="C676" s="3324" t="s">
        <v>22739</v>
      </c>
      <c r="D676" s="3324" t="s">
        <v>22740</v>
      </c>
      <c r="E676" s="3336"/>
      <c r="F676" s="3337" t="s">
        <v>22741</v>
      </c>
      <c r="G676" s="3338"/>
      <c r="H676" s="3338"/>
      <c r="I676" s="3317">
        <v>1</v>
      </c>
    </row>
    <row r="677" spans="1:9">
      <c r="A677" s="3341">
        <v>446</v>
      </c>
      <c r="B677" s="3324" t="s">
        <v>22742</v>
      </c>
      <c r="C677" s="3324" t="s">
        <v>22743</v>
      </c>
      <c r="D677" s="3324" t="str">
        <f t="shared" si="8"/>
        <v>1"</v>
      </c>
      <c r="E677" s="3336"/>
      <c r="F677" s="3337"/>
      <c r="G677" s="3338"/>
      <c r="H677" s="3338"/>
      <c r="I677" s="3317">
        <v>1</v>
      </c>
    </row>
    <row r="678" spans="1:9">
      <c r="A678" s="3341">
        <v>447</v>
      </c>
      <c r="B678" s="3324" t="s">
        <v>22744</v>
      </c>
      <c r="C678" s="3324" t="s">
        <v>22745</v>
      </c>
      <c r="D678" s="3324" t="str">
        <f t="shared" si="8"/>
        <v>1"</v>
      </c>
      <c r="E678" s="3336"/>
      <c r="F678" s="3337" t="s">
        <v>27908</v>
      </c>
      <c r="G678" s="3338"/>
      <c r="H678" s="3338"/>
      <c r="I678" s="3326">
        <v>1</v>
      </c>
    </row>
    <row r="679" spans="1:9">
      <c r="A679" s="3341"/>
      <c r="B679" s="3324"/>
      <c r="C679" s="3324"/>
      <c r="D679" s="3324" t="s">
        <v>22599</v>
      </c>
      <c r="E679" s="3336"/>
      <c r="F679" s="3337" t="s">
        <v>27788</v>
      </c>
      <c r="G679" s="3338"/>
      <c r="H679" s="3338"/>
      <c r="I679" s="3317">
        <v>1</v>
      </c>
    </row>
    <row r="680" spans="1:9">
      <c r="A680" s="3341"/>
      <c r="B680" s="3324"/>
      <c r="C680" s="3324" t="s">
        <v>22746</v>
      </c>
      <c r="D680" s="3324" t="s">
        <v>22599</v>
      </c>
      <c r="E680" s="3336">
        <v>80</v>
      </c>
      <c r="F680" s="3337" t="s">
        <v>22595</v>
      </c>
      <c r="G680" s="3338"/>
      <c r="H680" s="3338"/>
      <c r="I680" s="3317">
        <v>1</v>
      </c>
    </row>
    <row r="681" spans="1:9">
      <c r="A681" s="3341">
        <v>448</v>
      </c>
      <c r="B681" s="3324" t="s">
        <v>22747</v>
      </c>
      <c r="C681" s="3324" t="s">
        <v>22313</v>
      </c>
      <c r="D681" s="3324" t="str">
        <f t="shared" si="8"/>
        <v>1-1/2"</v>
      </c>
      <c r="E681" s="3336">
        <v>40</v>
      </c>
      <c r="F681" s="3337" t="s">
        <v>22595</v>
      </c>
      <c r="G681" s="3338"/>
      <c r="H681" s="3338"/>
      <c r="I681" s="3317">
        <v>1</v>
      </c>
    </row>
    <row r="682" spans="1:9">
      <c r="A682" s="3341"/>
      <c r="B682" s="3324"/>
      <c r="C682" s="3324" t="s">
        <v>22748</v>
      </c>
      <c r="D682" s="3324" t="s">
        <v>22596</v>
      </c>
      <c r="E682" s="3336"/>
      <c r="F682" s="3337" t="s">
        <v>22749</v>
      </c>
      <c r="G682" s="3338"/>
      <c r="H682" s="3338"/>
      <c r="I682" s="3317">
        <v>1</v>
      </c>
    </row>
    <row r="683" spans="1:9">
      <c r="A683" s="3341">
        <v>449</v>
      </c>
      <c r="B683" s="3324" t="s">
        <v>22750</v>
      </c>
      <c r="C683" s="3324" t="s">
        <v>22365</v>
      </c>
      <c r="D683" s="3324" t="str">
        <f t="shared" si="8"/>
        <v>1-1/2"</v>
      </c>
      <c r="E683" s="3336"/>
      <c r="F683" s="3337" t="s">
        <v>22598</v>
      </c>
      <c r="G683" s="3338"/>
      <c r="H683" s="3338"/>
      <c r="I683" s="3326">
        <v>1</v>
      </c>
    </row>
    <row r="684" spans="1:9">
      <c r="A684" s="3341">
        <v>450</v>
      </c>
      <c r="B684" s="3324" t="s">
        <v>22751</v>
      </c>
      <c r="C684" s="3324" t="s">
        <v>22752</v>
      </c>
      <c r="D684" s="3324" t="str">
        <f t="shared" si="8"/>
        <v>1 /2"</v>
      </c>
      <c r="E684" s="3336"/>
      <c r="F684" s="3337" t="s">
        <v>28045</v>
      </c>
      <c r="G684" s="3338"/>
      <c r="H684" s="3338"/>
      <c r="I684" s="3317">
        <v>1</v>
      </c>
    </row>
    <row r="685" spans="1:9">
      <c r="A685" s="3341">
        <v>451</v>
      </c>
      <c r="B685" s="3324" t="s">
        <v>22753</v>
      </c>
      <c r="C685" s="3324" t="s">
        <v>22754</v>
      </c>
      <c r="D685" s="3324" t="str">
        <f t="shared" si="8"/>
        <v>1 /2"</v>
      </c>
      <c r="E685" s="3336"/>
      <c r="F685" s="3337" t="s">
        <v>28045</v>
      </c>
      <c r="G685" s="3338"/>
      <c r="H685" s="3338"/>
      <c r="I685" s="3317">
        <v>1</v>
      </c>
    </row>
    <row r="686" spans="1:9">
      <c r="A686" s="3341">
        <v>452</v>
      </c>
      <c r="B686" s="3324" t="s">
        <v>22755</v>
      </c>
      <c r="C686" s="3324" t="s">
        <v>22756</v>
      </c>
      <c r="D686" s="3324" t="str">
        <f t="shared" si="8"/>
        <v>1/2"</v>
      </c>
      <c r="E686" s="3336"/>
      <c r="F686" s="3337" t="s">
        <v>28045</v>
      </c>
      <c r="G686" s="3338"/>
      <c r="H686" s="3338"/>
      <c r="I686" s="3317">
        <v>1</v>
      </c>
    </row>
    <row r="687" spans="1:9">
      <c r="A687" s="3341">
        <v>453</v>
      </c>
      <c r="B687" s="3324" t="s">
        <v>22757</v>
      </c>
      <c r="C687" s="3324" t="s">
        <v>22366</v>
      </c>
      <c r="D687" s="3324" t="str">
        <f t="shared" si="8"/>
        <v>1-1/2"</v>
      </c>
      <c r="E687" s="3336"/>
      <c r="F687" s="3340" t="s">
        <v>2524</v>
      </c>
      <c r="G687" s="3338"/>
      <c r="H687" s="3338"/>
      <c r="I687" s="3317">
        <v>1</v>
      </c>
    </row>
    <row r="688" spans="1:9">
      <c r="A688" s="3341">
        <v>454</v>
      </c>
      <c r="B688" s="3324" t="s">
        <v>22758</v>
      </c>
      <c r="C688" s="3324" t="s">
        <v>22759</v>
      </c>
      <c r="D688" s="3324" t="str">
        <f t="shared" si="8"/>
        <v>1 -1 /2"</v>
      </c>
      <c r="E688" s="3336"/>
      <c r="F688" s="3337" t="s">
        <v>22597</v>
      </c>
      <c r="G688" s="3338"/>
      <c r="H688" s="3338"/>
      <c r="I688" s="3317">
        <v>1</v>
      </c>
    </row>
    <row r="689" spans="1:9">
      <c r="A689" s="3341">
        <v>455</v>
      </c>
      <c r="B689" s="3324" t="s">
        <v>22760</v>
      </c>
      <c r="C689" s="3324" t="s">
        <v>22761</v>
      </c>
      <c r="D689" s="3324" t="s">
        <v>28061</v>
      </c>
      <c r="E689" s="3336"/>
      <c r="F689" s="3337" t="s">
        <v>28059</v>
      </c>
      <c r="G689" s="3338"/>
      <c r="H689" s="3338"/>
      <c r="I689" s="3317">
        <v>1</v>
      </c>
    </row>
    <row r="690" spans="1:9">
      <c r="A690" s="3341"/>
      <c r="B690" s="3324"/>
      <c r="C690" s="3324"/>
      <c r="D690" s="3324" t="s">
        <v>22613</v>
      </c>
      <c r="E690" s="3336"/>
      <c r="F690" s="3337" t="s">
        <v>22598</v>
      </c>
      <c r="G690" s="3338"/>
      <c r="H690" s="3338"/>
      <c r="I690" s="3317">
        <v>1</v>
      </c>
    </row>
    <row r="691" spans="1:9">
      <c r="A691" s="3341">
        <v>456</v>
      </c>
      <c r="B691" s="3324" t="s">
        <v>22762</v>
      </c>
      <c r="C691" s="3324" t="s">
        <v>22763</v>
      </c>
      <c r="D691" s="3324" t="str">
        <f t="shared" si="8"/>
        <v>1"</v>
      </c>
      <c r="E691" s="3336"/>
      <c r="F691" s="3352" t="s">
        <v>2524</v>
      </c>
      <c r="G691" s="3338"/>
      <c r="H691" s="3338"/>
      <c r="I691" s="3317">
        <v>1</v>
      </c>
    </row>
    <row r="692" spans="1:9">
      <c r="A692" s="3341">
        <v>457</v>
      </c>
      <c r="B692" s="3324" t="s">
        <v>22764</v>
      </c>
      <c r="C692" s="3324" t="s">
        <v>22765</v>
      </c>
      <c r="D692" s="3324" t="str">
        <f t="shared" si="8"/>
        <v>1-1/2"</v>
      </c>
      <c r="E692" s="3336"/>
      <c r="F692" s="3337" t="s">
        <v>27788</v>
      </c>
      <c r="G692" s="3338"/>
      <c r="H692" s="3338"/>
      <c r="I692" s="3326">
        <v>1</v>
      </c>
    </row>
    <row r="693" spans="1:9">
      <c r="A693" s="3341">
        <v>458</v>
      </c>
      <c r="B693" s="3324" t="s">
        <v>22766</v>
      </c>
      <c r="C693" s="3324" t="s">
        <v>22765</v>
      </c>
      <c r="D693" s="3324" t="str">
        <f t="shared" si="8"/>
        <v>1-1/2"</v>
      </c>
      <c r="E693" s="3336"/>
      <c r="F693" s="3337" t="s">
        <v>27788</v>
      </c>
      <c r="G693" s="3338"/>
      <c r="H693" s="3338"/>
      <c r="I693" s="3326">
        <v>1</v>
      </c>
    </row>
    <row r="694" spans="1:9">
      <c r="A694" s="3341">
        <v>459</v>
      </c>
      <c r="B694" s="3324" t="s">
        <v>22767</v>
      </c>
      <c r="C694" s="3324" t="s">
        <v>22765</v>
      </c>
      <c r="D694" s="3324" t="str">
        <f t="shared" si="8"/>
        <v>1-1/2"</v>
      </c>
      <c r="E694" s="3336"/>
      <c r="F694" s="3337" t="s">
        <v>27788</v>
      </c>
      <c r="G694" s="3338"/>
      <c r="H694" s="3338"/>
      <c r="I694" s="3326">
        <v>1</v>
      </c>
    </row>
    <row r="695" spans="1:9">
      <c r="A695" s="3341">
        <v>460</v>
      </c>
      <c r="B695" s="3324" t="s">
        <v>22768</v>
      </c>
      <c r="C695" s="3324" t="s">
        <v>22765</v>
      </c>
      <c r="D695" s="3324" t="str">
        <f t="shared" si="8"/>
        <v>1-1/2"</v>
      </c>
      <c r="E695" s="3336"/>
      <c r="F695" s="3337" t="s">
        <v>27788</v>
      </c>
      <c r="G695" s="3338"/>
      <c r="H695" s="3338"/>
      <c r="I695" s="3326">
        <v>1</v>
      </c>
    </row>
    <row r="696" spans="1:9">
      <c r="A696" s="3341">
        <v>461</v>
      </c>
      <c r="B696" s="3324" t="s">
        <v>22769</v>
      </c>
      <c r="C696" s="3324" t="s">
        <v>22765</v>
      </c>
      <c r="D696" s="3324" t="str">
        <f t="shared" si="8"/>
        <v>1-1/2"</v>
      </c>
      <c r="E696" s="3336"/>
      <c r="F696" s="3337" t="s">
        <v>27788</v>
      </c>
      <c r="G696" s="3338"/>
      <c r="H696" s="3338"/>
      <c r="I696" s="3326">
        <v>1</v>
      </c>
    </row>
    <row r="697" spans="1:9">
      <c r="A697" s="3341">
        <v>462</v>
      </c>
      <c r="B697" s="3324" t="s">
        <v>22770</v>
      </c>
      <c r="C697" s="3324" t="s">
        <v>22771</v>
      </c>
      <c r="D697" s="3324" t="str">
        <f t="shared" si="8"/>
        <v>1-1/2"</v>
      </c>
      <c r="E697" s="3336"/>
      <c r="F697" s="3337" t="s">
        <v>22597</v>
      </c>
      <c r="G697" s="3338"/>
      <c r="H697" s="3338"/>
      <c r="I697" s="3326">
        <v>1</v>
      </c>
    </row>
    <row r="698" spans="1:9">
      <c r="A698" s="3341">
        <v>463</v>
      </c>
      <c r="B698" s="3324" t="s">
        <v>22772</v>
      </c>
      <c r="C698" s="3324" t="s">
        <v>22773</v>
      </c>
      <c r="D698" s="3324" t="str">
        <f t="shared" si="8"/>
        <v>1-1/2"</v>
      </c>
      <c r="E698" s="3336"/>
      <c r="F698" s="3337" t="s">
        <v>27790</v>
      </c>
      <c r="G698" s="3338"/>
      <c r="H698" s="3338"/>
      <c r="I698" s="3326">
        <v>1</v>
      </c>
    </row>
    <row r="699" spans="1:9">
      <c r="A699" s="3341">
        <v>464</v>
      </c>
      <c r="B699" s="3324" t="s">
        <v>22774</v>
      </c>
      <c r="C699" s="3324" t="s">
        <v>22314</v>
      </c>
      <c r="D699" s="3324" t="str">
        <f t="shared" si="8"/>
        <v>1-1/2"</v>
      </c>
      <c r="E699" s="3336"/>
      <c r="F699" s="3337" t="s">
        <v>22597</v>
      </c>
      <c r="G699" s="3338"/>
      <c r="H699" s="3338"/>
      <c r="I699" s="3326">
        <v>1</v>
      </c>
    </row>
    <row r="700" spans="1:9">
      <c r="A700" s="3341">
        <v>465</v>
      </c>
      <c r="B700" s="3324" t="s">
        <v>22775</v>
      </c>
      <c r="C700" s="3324" t="s">
        <v>22359</v>
      </c>
      <c r="D700" s="3324" t="str">
        <f t="shared" si="8"/>
        <v>1-1/2"</v>
      </c>
      <c r="E700" s="3336"/>
      <c r="F700" s="3337" t="s">
        <v>27790</v>
      </c>
      <c r="G700" s="3338"/>
      <c r="H700" s="3338"/>
      <c r="I700" s="3326">
        <v>1</v>
      </c>
    </row>
    <row r="701" spans="1:9">
      <c r="A701" s="3341">
        <v>466</v>
      </c>
      <c r="B701" s="3324" t="s">
        <v>22776</v>
      </c>
      <c r="C701" s="3324" t="s">
        <v>22777</v>
      </c>
      <c r="D701" s="3324" t="str">
        <f t="shared" si="8"/>
        <v>1-1/2"</v>
      </c>
      <c r="E701" s="3336"/>
      <c r="F701" s="3337" t="s">
        <v>27788</v>
      </c>
      <c r="G701" s="3338"/>
      <c r="H701" s="3338"/>
      <c r="I701" s="3326">
        <v>1</v>
      </c>
    </row>
    <row r="702" spans="1:9">
      <c r="A702" s="3341">
        <v>467</v>
      </c>
      <c r="B702" s="3324" t="s">
        <v>22778</v>
      </c>
      <c r="C702" s="3324" t="s">
        <v>22779</v>
      </c>
      <c r="D702" s="3324" t="str">
        <f t="shared" si="8"/>
        <v>1-1/2"</v>
      </c>
      <c r="E702" s="3336"/>
      <c r="F702" s="3337" t="s">
        <v>27790</v>
      </c>
      <c r="G702" s="3338"/>
      <c r="H702" s="3338"/>
      <c r="I702" s="3326">
        <v>1</v>
      </c>
    </row>
    <row r="703" spans="1:9">
      <c r="A703" s="3341"/>
      <c r="B703" s="3324" t="s">
        <v>22780</v>
      </c>
      <c r="C703" s="3324" t="s">
        <v>22781</v>
      </c>
      <c r="D703" s="3324" t="str">
        <f t="shared" si="8"/>
        <v>1-1/2"</v>
      </c>
      <c r="E703" s="3336"/>
      <c r="F703" s="3337" t="s">
        <v>22595</v>
      </c>
      <c r="G703" s="3338"/>
      <c r="H703" s="3338"/>
      <c r="I703" s="3326">
        <v>1</v>
      </c>
    </row>
    <row r="704" spans="1:9">
      <c r="A704" s="3341">
        <v>468</v>
      </c>
      <c r="B704" s="3324"/>
      <c r="C704" s="3324"/>
      <c r="D704" s="3324" t="s">
        <v>22613</v>
      </c>
      <c r="E704" s="3336"/>
      <c r="F704" s="3337" t="s">
        <v>22598</v>
      </c>
      <c r="G704" s="3338"/>
      <c r="H704" s="3338"/>
      <c r="I704" s="3326">
        <v>1</v>
      </c>
    </row>
    <row r="705" spans="1:9">
      <c r="A705" s="3341">
        <v>469</v>
      </c>
      <c r="B705" s="3324" t="s">
        <v>22782</v>
      </c>
      <c r="C705" s="3324" t="s">
        <v>22783</v>
      </c>
      <c r="D705" s="3324" t="str">
        <f t="shared" si="8"/>
        <v>1 -1/2"</v>
      </c>
      <c r="E705" s="3336"/>
      <c r="F705" s="3340" t="s">
        <v>2524</v>
      </c>
      <c r="G705" s="3338"/>
      <c r="H705" s="3338"/>
      <c r="I705" s="3326">
        <v>1</v>
      </c>
    </row>
    <row r="706" spans="1:9">
      <c r="A706" s="3341"/>
      <c r="B706" s="3324"/>
      <c r="C706" s="3324"/>
      <c r="D706" s="3324" t="s">
        <v>22599</v>
      </c>
      <c r="E706" s="3336"/>
      <c r="F706" s="3355" t="s">
        <v>22633</v>
      </c>
      <c r="G706" s="3338"/>
      <c r="H706" s="3338"/>
      <c r="I706" s="3326">
        <v>1</v>
      </c>
    </row>
    <row r="707" spans="1:9">
      <c r="A707" s="3341">
        <v>470</v>
      </c>
      <c r="B707" s="3324" t="s">
        <v>22784</v>
      </c>
      <c r="C707" s="3324" t="s">
        <v>22367</v>
      </c>
      <c r="D707" s="3324" t="str">
        <f t="shared" si="8"/>
        <v>1-1/2"</v>
      </c>
      <c r="E707" s="3336"/>
      <c r="F707" s="3337" t="s">
        <v>27788</v>
      </c>
      <c r="G707" s="3338"/>
      <c r="H707" s="3338"/>
      <c r="I707" s="3326">
        <v>1</v>
      </c>
    </row>
    <row r="708" spans="1:9">
      <c r="A708" s="3341"/>
      <c r="B708" s="3324"/>
      <c r="C708" s="3324"/>
      <c r="D708" s="3324" t="s">
        <v>22613</v>
      </c>
      <c r="E708" s="3336"/>
      <c r="F708" s="3337" t="s">
        <v>22598</v>
      </c>
      <c r="G708" s="3338"/>
      <c r="H708" s="3338"/>
      <c r="I708" s="3317">
        <v>1</v>
      </c>
    </row>
    <row r="709" spans="1:9">
      <c r="A709" s="3341">
        <v>471</v>
      </c>
      <c r="B709" s="3324" t="s">
        <v>22785</v>
      </c>
      <c r="C709" s="3324" t="s">
        <v>22786</v>
      </c>
      <c r="D709" s="3324" t="str">
        <f t="shared" si="8"/>
        <v>1 -1/2"</v>
      </c>
      <c r="E709" s="3336"/>
      <c r="F709" s="3337" t="s">
        <v>27908</v>
      </c>
      <c r="G709" s="3338"/>
      <c r="H709" s="3338"/>
      <c r="I709" s="3326">
        <v>1</v>
      </c>
    </row>
    <row r="710" spans="1:9">
      <c r="A710" s="3341"/>
      <c r="B710" s="3324"/>
      <c r="C710" s="3324"/>
      <c r="D710" s="3324" t="s">
        <v>22599</v>
      </c>
      <c r="E710" s="3336"/>
      <c r="F710" s="3337" t="s">
        <v>27789</v>
      </c>
      <c r="G710" s="3338"/>
      <c r="H710" s="3338"/>
      <c r="I710" s="3317">
        <v>1</v>
      </c>
    </row>
    <row r="711" spans="1:9">
      <c r="A711" s="3341">
        <v>472</v>
      </c>
      <c r="B711" s="3324" t="s">
        <v>22787</v>
      </c>
      <c r="C711" s="3324" t="s">
        <v>22373</v>
      </c>
      <c r="D711" s="3324" t="str">
        <f t="shared" ref="D711:D749" si="10">LEFT(C711, FIND("""", C711))</f>
        <v>1-1 /2"</v>
      </c>
      <c r="E711" s="3336"/>
      <c r="F711" s="3352" t="s">
        <v>2524</v>
      </c>
      <c r="G711" s="3338"/>
      <c r="H711" s="3338"/>
      <c r="I711" s="3317">
        <v>1</v>
      </c>
    </row>
    <row r="712" spans="1:9">
      <c r="A712" s="3341"/>
      <c r="B712" s="3324"/>
      <c r="C712" s="3324"/>
      <c r="D712" s="3324" t="s">
        <v>22613</v>
      </c>
      <c r="E712" s="3336"/>
      <c r="F712" s="3337" t="s">
        <v>22598</v>
      </c>
      <c r="G712" s="3338"/>
      <c r="H712" s="3338"/>
      <c r="I712" s="3317">
        <v>1</v>
      </c>
    </row>
    <row r="713" spans="1:9">
      <c r="A713" s="3341"/>
      <c r="B713" s="3324"/>
      <c r="C713" s="3324"/>
      <c r="D713" s="3324" t="s">
        <v>22599</v>
      </c>
      <c r="E713" s="3336"/>
      <c r="F713" s="3337" t="s">
        <v>22621</v>
      </c>
      <c r="G713" s="3338"/>
      <c r="H713" s="3338"/>
      <c r="I713" s="3317">
        <v>1</v>
      </c>
    </row>
    <row r="714" spans="1:9">
      <c r="A714" s="3341">
        <v>473</v>
      </c>
      <c r="B714" s="3324">
        <v>8571</v>
      </c>
      <c r="C714" s="3324" t="s">
        <v>22374</v>
      </c>
      <c r="D714" s="3324" t="str">
        <f t="shared" si="10"/>
        <v>1 - 1/2"</v>
      </c>
      <c r="E714" s="3336"/>
      <c r="F714" s="3337" t="s">
        <v>22598</v>
      </c>
      <c r="G714" s="3338"/>
      <c r="H714" s="3338"/>
      <c r="I714" s="3317">
        <v>1</v>
      </c>
    </row>
    <row r="715" spans="1:9">
      <c r="A715" s="3341">
        <v>474</v>
      </c>
      <c r="B715" s="3324" t="s">
        <v>22788</v>
      </c>
      <c r="C715" s="3324" t="s">
        <v>22373</v>
      </c>
      <c r="D715" s="3324" t="str">
        <f t="shared" si="10"/>
        <v>1-1 /2"</v>
      </c>
      <c r="E715" s="3336"/>
      <c r="F715" s="3337" t="s">
        <v>22598</v>
      </c>
      <c r="G715" s="3338"/>
      <c r="H715" s="3338"/>
      <c r="I715" s="3317">
        <v>1</v>
      </c>
    </row>
    <row r="716" spans="1:9">
      <c r="A716" s="3341">
        <v>475</v>
      </c>
      <c r="B716" s="3324" t="s">
        <v>22789</v>
      </c>
      <c r="C716" s="3324" t="s">
        <v>22375</v>
      </c>
      <c r="D716" s="3324" t="str">
        <f t="shared" si="10"/>
        <v>1-1/2"</v>
      </c>
      <c r="E716" s="3336"/>
      <c r="F716" s="3337" t="s">
        <v>28059</v>
      </c>
      <c r="G716" s="3338"/>
      <c r="H716" s="3338"/>
      <c r="I716" s="3317">
        <v>1</v>
      </c>
    </row>
    <row r="717" spans="1:9">
      <c r="A717" s="3341"/>
      <c r="B717" s="3324"/>
      <c r="C717" s="3324"/>
      <c r="D717" s="3324" t="s">
        <v>22599</v>
      </c>
      <c r="E717" s="3336"/>
      <c r="F717" s="3337" t="s">
        <v>22598</v>
      </c>
      <c r="G717" s="3338"/>
      <c r="H717" s="3338"/>
      <c r="I717" s="3317">
        <v>1</v>
      </c>
    </row>
    <row r="718" spans="1:9">
      <c r="A718" s="3341">
        <v>476</v>
      </c>
      <c r="B718" s="3324" t="s">
        <v>22790</v>
      </c>
      <c r="C718" s="3324" t="s">
        <v>22376</v>
      </c>
      <c r="D718" s="3324" t="str">
        <f t="shared" si="10"/>
        <v>1 -1 /2"</v>
      </c>
      <c r="E718" s="3336"/>
      <c r="F718" s="3337" t="s">
        <v>22597</v>
      </c>
      <c r="G718" s="3338"/>
      <c r="H718" s="3338"/>
      <c r="I718" s="3317">
        <v>1</v>
      </c>
    </row>
    <row r="719" spans="1:9">
      <c r="A719" s="3341">
        <v>477</v>
      </c>
      <c r="B719" s="3324" t="s">
        <v>22791</v>
      </c>
      <c r="C719" s="3324" t="s">
        <v>22376</v>
      </c>
      <c r="D719" s="3324" t="str">
        <f t="shared" si="10"/>
        <v>1 -1 /2"</v>
      </c>
      <c r="E719" s="3336"/>
      <c r="F719" s="3337" t="s">
        <v>22595</v>
      </c>
      <c r="G719" s="3338"/>
      <c r="H719" s="3338"/>
      <c r="I719" s="3317">
        <v>1</v>
      </c>
    </row>
    <row r="720" spans="1:9">
      <c r="A720" s="3341">
        <v>478</v>
      </c>
      <c r="B720" s="3324" t="s">
        <v>22792</v>
      </c>
      <c r="C720" s="3324" t="s">
        <v>22793</v>
      </c>
      <c r="D720" s="3324" t="str">
        <f t="shared" si="10"/>
        <v>1-1 /2"</v>
      </c>
      <c r="E720" s="3336"/>
      <c r="F720" s="3337" t="s">
        <v>22597</v>
      </c>
      <c r="G720" s="3338"/>
      <c r="H720" s="3338"/>
      <c r="I720" s="3317">
        <v>1</v>
      </c>
    </row>
    <row r="721" spans="1:9">
      <c r="A721" s="3341">
        <v>479</v>
      </c>
      <c r="B721" s="3324" t="s">
        <v>22794</v>
      </c>
      <c r="C721" s="3324" t="s">
        <v>22795</v>
      </c>
      <c r="D721" s="3324" t="str">
        <f t="shared" si="10"/>
        <v>1-1 /2"</v>
      </c>
      <c r="E721" s="3336"/>
      <c r="F721" s="3337" t="s">
        <v>22595</v>
      </c>
      <c r="G721" s="3338"/>
      <c r="H721" s="3338"/>
      <c r="I721" s="3317">
        <v>1</v>
      </c>
    </row>
    <row r="722" spans="1:9">
      <c r="A722" s="3341">
        <v>480</v>
      </c>
      <c r="B722" s="3324" t="s">
        <v>22796</v>
      </c>
      <c r="C722" s="3324" t="s">
        <v>22797</v>
      </c>
      <c r="D722" s="3324" t="str">
        <f t="shared" si="10"/>
        <v>1 -1 /2"</v>
      </c>
      <c r="E722" s="3336"/>
      <c r="F722" s="3337" t="s">
        <v>22595</v>
      </c>
      <c r="G722" s="3338"/>
      <c r="H722" s="3338"/>
      <c r="I722" s="3317">
        <v>1</v>
      </c>
    </row>
    <row r="723" spans="1:9">
      <c r="A723" s="3341">
        <v>481</v>
      </c>
      <c r="B723" s="3324" t="s">
        <v>22798</v>
      </c>
      <c r="C723" s="3324" t="s">
        <v>22799</v>
      </c>
      <c r="D723" s="3324" t="str">
        <f t="shared" si="10"/>
        <v>1-1 /2"</v>
      </c>
      <c r="E723" s="3336"/>
      <c r="F723" s="3337" t="s">
        <v>22595</v>
      </c>
      <c r="G723" s="3338"/>
      <c r="H723" s="3338"/>
      <c r="I723" s="3317">
        <v>1</v>
      </c>
    </row>
    <row r="724" spans="1:9">
      <c r="A724" s="3341"/>
      <c r="B724" s="3324"/>
      <c r="C724" s="3324"/>
      <c r="D724" s="3324" t="s">
        <v>22613</v>
      </c>
      <c r="E724" s="3336"/>
      <c r="F724" s="3337" t="s">
        <v>28058</v>
      </c>
      <c r="G724" s="3338"/>
      <c r="H724" s="3338"/>
      <c r="I724" s="3317">
        <v>1</v>
      </c>
    </row>
    <row r="725" spans="1:9">
      <c r="A725" s="3341">
        <v>482</v>
      </c>
      <c r="B725" s="3324" t="s">
        <v>22800</v>
      </c>
      <c r="C725" s="3324" t="s">
        <v>22801</v>
      </c>
      <c r="D725" s="3324" t="str">
        <f t="shared" si="10"/>
        <v>1-1/2"</v>
      </c>
      <c r="E725" s="3336"/>
      <c r="F725" s="3337" t="s">
        <v>22595</v>
      </c>
      <c r="G725" s="3338"/>
      <c r="H725" s="3338"/>
      <c r="I725" s="3317">
        <v>1</v>
      </c>
    </row>
    <row r="726" spans="1:9">
      <c r="A726" s="3341">
        <v>483</v>
      </c>
      <c r="B726" s="3324" t="s">
        <v>22802</v>
      </c>
      <c r="C726" s="3324" t="s">
        <v>22803</v>
      </c>
      <c r="D726" s="3324" t="str">
        <f t="shared" si="10"/>
        <v>1 -1 /2"</v>
      </c>
      <c r="E726" s="3336"/>
      <c r="F726" s="3340" t="s">
        <v>2524</v>
      </c>
      <c r="G726" s="3338"/>
      <c r="H726" s="3338"/>
      <c r="I726" s="3317">
        <v>1</v>
      </c>
    </row>
    <row r="727" spans="1:9">
      <c r="A727" s="3341"/>
      <c r="B727" s="3324"/>
      <c r="C727" s="3324"/>
      <c r="D727" s="3324" t="s">
        <v>22613</v>
      </c>
      <c r="E727" s="3336"/>
      <c r="F727" s="3337" t="s">
        <v>27913</v>
      </c>
      <c r="G727" s="3338"/>
      <c r="H727" s="3338"/>
      <c r="I727" s="3317">
        <v>1</v>
      </c>
    </row>
    <row r="728" spans="1:9">
      <c r="A728" s="3341">
        <v>484</v>
      </c>
      <c r="B728" s="3324" t="s">
        <v>22804</v>
      </c>
      <c r="C728" s="3324" t="s">
        <v>22805</v>
      </c>
      <c r="D728" s="3324" t="str">
        <f t="shared" si="10"/>
        <v>1-1/2"</v>
      </c>
      <c r="E728" s="3336"/>
      <c r="F728" s="3337" t="s">
        <v>27913</v>
      </c>
      <c r="G728" s="3338"/>
      <c r="H728" s="3338"/>
      <c r="I728" s="3317">
        <v>1</v>
      </c>
    </row>
    <row r="729" spans="1:9">
      <c r="A729" s="3341">
        <v>485</v>
      </c>
      <c r="B729" s="3324" t="s">
        <v>22806</v>
      </c>
      <c r="C729" s="3324" t="s">
        <v>22807</v>
      </c>
      <c r="D729" s="3324" t="str">
        <f t="shared" si="10"/>
        <v>1"</v>
      </c>
      <c r="E729" s="3336"/>
      <c r="F729" s="3337" t="s">
        <v>22595</v>
      </c>
      <c r="G729" s="3338"/>
      <c r="H729" s="3338"/>
      <c r="I729" s="3317">
        <v>1</v>
      </c>
    </row>
    <row r="730" spans="1:9">
      <c r="A730" s="3341">
        <v>486</v>
      </c>
      <c r="B730" s="3324" t="s">
        <v>22808</v>
      </c>
      <c r="C730" s="3324" t="s">
        <v>22809</v>
      </c>
      <c r="D730" s="3324" t="str">
        <f t="shared" si="10"/>
        <v>3/4"</v>
      </c>
      <c r="E730" s="3336"/>
      <c r="F730" s="3340" t="s">
        <v>2524</v>
      </c>
      <c r="G730" s="3338"/>
      <c r="H730" s="3338"/>
      <c r="I730" s="3326">
        <v>1</v>
      </c>
    </row>
    <row r="731" spans="1:9">
      <c r="A731" s="3341">
        <v>487</v>
      </c>
      <c r="B731" s="3324" t="s">
        <v>22810</v>
      </c>
      <c r="C731" s="3324" t="s">
        <v>22811</v>
      </c>
      <c r="D731" s="3324" t="str">
        <f t="shared" si="10"/>
        <v>1-1 /2"</v>
      </c>
      <c r="E731" s="3336"/>
      <c r="F731" s="3337"/>
      <c r="G731" s="3338"/>
      <c r="H731" s="3338"/>
      <c r="I731" s="3317">
        <v>1</v>
      </c>
    </row>
    <row r="732" spans="1:9">
      <c r="A732" s="3341">
        <v>488</v>
      </c>
      <c r="B732" s="3324" t="s">
        <v>22812</v>
      </c>
      <c r="C732" s="3324" t="s">
        <v>22377</v>
      </c>
      <c r="D732" s="3324" t="str">
        <f t="shared" si="10"/>
        <v>1/2"</v>
      </c>
      <c r="E732" s="3336"/>
      <c r="F732" s="3337"/>
      <c r="G732" s="3338"/>
      <c r="H732" s="3338"/>
      <c r="I732" s="3317">
        <v>1</v>
      </c>
    </row>
    <row r="733" spans="1:9">
      <c r="A733" s="3341">
        <v>489</v>
      </c>
      <c r="B733" s="3324" t="s">
        <v>22813</v>
      </c>
      <c r="C733" s="3324" t="s">
        <v>22377</v>
      </c>
      <c r="D733" s="3324" t="str">
        <f t="shared" si="10"/>
        <v>1/2"</v>
      </c>
      <c r="E733" s="3336"/>
      <c r="F733" s="3340" t="s">
        <v>2524</v>
      </c>
      <c r="G733" s="3338"/>
      <c r="H733" s="3338"/>
      <c r="I733" s="3317">
        <v>1</v>
      </c>
    </row>
    <row r="734" spans="1:9">
      <c r="A734" s="3341">
        <v>490</v>
      </c>
      <c r="B734" s="3324" t="s">
        <v>22814</v>
      </c>
      <c r="C734" s="3324" t="s">
        <v>22752</v>
      </c>
      <c r="D734" s="3324" t="str">
        <f t="shared" si="10"/>
        <v>1 /2"</v>
      </c>
      <c r="E734" s="3336"/>
      <c r="F734" s="3340" t="s">
        <v>2524</v>
      </c>
      <c r="G734" s="3338"/>
      <c r="H734" s="3338"/>
      <c r="I734" s="3317">
        <v>1</v>
      </c>
    </row>
    <row r="735" spans="1:9">
      <c r="A735" s="3341">
        <v>491</v>
      </c>
      <c r="B735" s="3324" t="s">
        <v>22815</v>
      </c>
      <c r="C735" s="3324" t="s">
        <v>22816</v>
      </c>
      <c r="D735" s="3324" t="str">
        <f t="shared" si="10"/>
        <v>1/2"</v>
      </c>
      <c r="E735" s="3336"/>
      <c r="F735" s="3340" t="s">
        <v>2524</v>
      </c>
      <c r="G735" s="3338"/>
      <c r="H735" s="3338"/>
      <c r="I735" s="3317">
        <v>1</v>
      </c>
    </row>
    <row r="736" spans="1:9">
      <c r="A736" s="3341">
        <v>492</v>
      </c>
      <c r="B736" s="3324" t="s">
        <v>22817</v>
      </c>
      <c r="C736" s="3324" t="s">
        <v>22378</v>
      </c>
      <c r="D736" s="3324" t="str">
        <f t="shared" si="10"/>
        <v>1/2"</v>
      </c>
      <c r="E736" s="3336"/>
      <c r="F736" s="3340" t="s">
        <v>2524</v>
      </c>
      <c r="G736" s="3338"/>
      <c r="H736" s="3338"/>
      <c r="I736" s="3317">
        <v>1</v>
      </c>
    </row>
    <row r="737" spans="1:9">
      <c r="A737" s="3341">
        <v>493</v>
      </c>
      <c r="B737" s="3324" t="s">
        <v>22818</v>
      </c>
      <c r="C737" s="3324" t="s">
        <v>22819</v>
      </c>
      <c r="D737" s="3324" t="str">
        <f t="shared" si="10"/>
        <v>1/2"</v>
      </c>
      <c r="E737" s="3336"/>
      <c r="F737" s="3340" t="s">
        <v>2524</v>
      </c>
      <c r="G737" s="3338"/>
      <c r="H737" s="3338"/>
      <c r="I737" s="3317">
        <v>1</v>
      </c>
    </row>
    <row r="738" spans="1:9">
      <c r="A738" s="3341">
        <v>494</v>
      </c>
      <c r="B738" s="3324" t="s">
        <v>22380</v>
      </c>
      <c r="C738" s="3324" t="s">
        <v>22381</v>
      </c>
      <c r="D738" s="3324" t="str">
        <f t="shared" si="10"/>
        <v>1/2"</v>
      </c>
      <c r="E738" s="3336"/>
      <c r="F738" s="3340" t="s">
        <v>2524</v>
      </c>
      <c r="G738" s="3338"/>
      <c r="H738" s="3338"/>
      <c r="I738" s="3317">
        <v>1</v>
      </c>
    </row>
    <row r="739" spans="1:9">
      <c r="A739" s="3341">
        <v>495</v>
      </c>
      <c r="B739" s="3324" t="s">
        <v>22382</v>
      </c>
      <c r="C739" s="3324" t="s">
        <v>22381</v>
      </c>
      <c r="D739" s="3324" t="str">
        <f t="shared" si="10"/>
        <v>1/2"</v>
      </c>
      <c r="E739" s="3336"/>
      <c r="F739" s="3337" t="s">
        <v>22595</v>
      </c>
      <c r="G739" s="3338"/>
      <c r="H739" s="3338"/>
      <c r="I739" s="3317">
        <v>1</v>
      </c>
    </row>
    <row r="740" spans="1:9">
      <c r="A740" s="3341">
        <v>496</v>
      </c>
      <c r="B740" s="3324" t="s">
        <v>22383</v>
      </c>
      <c r="C740" s="3324" t="s">
        <v>22384</v>
      </c>
      <c r="D740" s="3324" t="str">
        <f t="shared" si="10"/>
        <v>1"</v>
      </c>
      <c r="E740" s="3336"/>
      <c r="F740" s="3337" t="s">
        <v>22595</v>
      </c>
      <c r="G740" s="3338"/>
      <c r="H740" s="3338"/>
      <c r="I740" s="3317">
        <v>1</v>
      </c>
    </row>
    <row r="741" spans="1:9">
      <c r="A741" s="3341">
        <v>497</v>
      </c>
      <c r="B741" s="3324" t="s">
        <v>22385</v>
      </c>
      <c r="C741" s="3324" t="s">
        <v>22386</v>
      </c>
      <c r="D741" s="3324" t="str">
        <f t="shared" si="10"/>
        <v>1"</v>
      </c>
      <c r="E741" s="3336"/>
      <c r="F741" s="3340" t="s">
        <v>2524</v>
      </c>
      <c r="G741" s="3338"/>
      <c r="H741" s="3338"/>
      <c r="I741" s="3317">
        <v>1</v>
      </c>
    </row>
    <row r="742" spans="1:9">
      <c r="A742" s="3341">
        <v>498</v>
      </c>
      <c r="B742" s="3324" t="s">
        <v>22387</v>
      </c>
      <c r="C742" s="3324" t="s">
        <v>22388</v>
      </c>
      <c r="D742" s="3324" t="str">
        <f t="shared" si="10"/>
        <v>1"</v>
      </c>
      <c r="E742" s="3336"/>
      <c r="F742" s="3340" t="s">
        <v>2524</v>
      </c>
      <c r="G742" s="3338"/>
      <c r="H742" s="3338"/>
      <c r="I742" s="3317">
        <v>1</v>
      </c>
    </row>
    <row r="743" spans="1:9">
      <c r="A743" s="3341">
        <v>499</v>
      </c>
      <c r="B743" s="3324" t="s">
        <v>22389</v>
      </c>
      <c r="C743" s="3324" t="s">
        <v>22390</v>
      </c>
      <c r="D743" s="3324" t="str">
        <f t="shared" si="10"/>
        <v>1"</v>
      </c>
      <c r="E743" s="3336"/>
      <c r="F743" s="3337" t="s">
        <v>22598</v>
      </c>
      <c r="G743" s="3338"/>
      <c r="H743" s="3338"/>
      <c r="I743" s="3317">
        <v>1</v>
      </c>
    </row>
    <row r="744" spans="1:9">
      <c r="A744" s="3341">
        <v>500</v>
      </c>
      <c r="B744" s="3324" t="s">
        <v>22391</v>
      </c>
      <c r="C744" s="3324" t="s">
        <v>22390</v>
      </c>
      <c r="D744" s="3324" t="str">
        <f t="shared" si="10"/>
        <v>1"</v>
      </c>
      <c r="E744" s="3336"/>
      <c r="F744" s="3340" t="s">
        <v>2524</v>
      </c>
      <c r="G744" s="3338"/>
      <c r="H744" s="3338"/>
      <c r="I744" s="3317">
        <v>1</v>
      </c>
    </row>
    <row r="745" spans="1:9">
      <c r="A745" s="3341">
        <v>501</v>
      </c>
      <c r="B745" s="3324" t="s">
        <v>22392</v>
      </c>
      <c r="C745" s="3324" t="s">
        <v>22393</v>
      </c>
      <c r="D745" s="3324" t="str">
        <f t="shared" si="10"/>
        <v>1"</v>
      </c>
      <c r="E745" s="3336"/>
      <c r="F745" s="3337" t="s">
        <v>22595</v>
      </c>
      <c r="G745" s="3338"/>
      <c r="H745" s="3338"/>
      <c r="I745" s="3317">
        <v>1</v>
      </c>
    </row>
    <row r="746" spans="1:9">
      <c r="A746" s="3341">
        <v>502</v>
      </c>
      <c r="B746" s="3324" t="s">
        <v>22394</v>
      </c>
      <c r="C746" s="3324" t="s">
        <v>22393</v>
      </c>
      <c r="D746" s="3324" t="str">
        <f t="shared" si="10"/>
        <v>1"</v>
      </c>
      <c r="E746" s="3336"/>
      <c r="F746" s="3340" t="s">
        <v>2524</v>
      </c>
      <c r="G746" s="3338"/>
      <c r="H746" s="3338"/>
      <c r="I746" s="3326">
        <v>1</v>
      </c>
    </row>
    <row r="747" spans="1:9">
      <c r="A747" s="3341">
        <v>503</v>
      </c>
      <c r="B747" s="3324" t="s">
        <v>22395</v>
      </c>
      <c r="C747" s="3324" t="s">
        <v>22396</v>
      </c>
      <c r="D747" s="3324" t="str">
        <f t="shared" si="10"/>
        <v>1"</v>
      </c>
      <c r="E747" s="3336"/>
      <c r="F747" s="3337" t="s">
        <v>22598</v>
      </c>
      <c r="G747" s="3338"/>
      <c r="H747" s="3338"/>
      <c r="I747" s="3326">
        <v>1</v>
      </c>
    </row>
    <row r="748" spans="1:9">
      <c r="A748" s="3341">
        <v>504</v>
      </c>
      <c r="B748" s="3324" t="s">
        <v>22397</v>
      </c>
      <c r="C748" s="3324" t="s">
        <v>22398</v>
      </c>
      <c r="D748" s="3324" t="str">
        <f t="shared" si="10"/>
        <v>1-1/2"</v>
      </c>
      <c r="E748" s="3336"/>
      <c r="F748" s="3337" t="s">
        <v>27788</v>
      </c>
      <c r="G748" s="3338"/>
      <c r="H748" s="3338"/>
      <c r="I748" s="3326">
        <v>1</v>
      </c>
    </row>
    <row r="749" spans="1:9">
      <c r="A749" s="3341">
        <v>505</v>
      </c>
      <c r="B749" s="3324" t="s">
        <v>22399</v>
      </c>
      <c r="C749" s="3324" t="s">
        <v>22398</v>
      </c>
      <c r="D749" s="3324" t="str">
        <f t="shared" si="10"/>
        <v>1-1/2"</v>
      </c>
      <c r="E749" s="3336"/>
      <c r="F749" s="3337" t="s">
        <v>27788</v>
      </c>
      <c r="G749" s="3338"/>
      <c r="H749" s="3338"/>
      <c r="I749" s="3326">
        <v>1</v>
      </c>
    </row>
    <row r="750" spans="1:9">
      <c r="A750" s="3341">
        <v>506</v>
      </c>
      <c r="B750" s="3346"/>
      <c r="C750" s="3324" t="s">
        <v>22820</v>
      </c>
      <c r="D750" s="3346" t="s">
        <v>22612</v>
      </c>
      <c r="E750" s="3336">
        <v>40</v>
      </c>
      <c r="F750" s="3337" t="s">
        <v>22603</v>
      </c>
      <c r="G750" s="3338"/>
      <c r="H750" s="3338"/>
      <c r="I750" s="3317">
        <v>1</v>
      </c>
    </row>
    <row r="751" spans="1:9">
      <c r="A751" s="3341">
        <v>507</v>
      </c>
      <c r="B751" s="3346"/>
      <c r="C751" s="3324" t="s">
        <v>22821</v>
      </c>
      <c r="D751" s="3346" t="s">
        <v>22599</v>
      </c>
      <c r="E751" s="3336">
        <v>80</v>
      </c>
      <c r="F751" s="3337" t="s">
        <v>22610</v>
      </c>
      <c r="G751" s="3338"/>
      <c r="H751" s="3338"/>
      <c r="I751" s="3317">
        <v>1</v>
      </c>
    </row>
    <row r="752" spans="1:9">
      <c r="A752" s="3341">
        <v>508</v>
      </c>
      <c r="B752" s="3346"/>
      <c r="C752" s="3324" t="s">
        <v>22822</v>
      </c>
      <c r="D752" s="3346" t="s">
        <v>22606</v>
      </c>
      <c r="E752" s="3336">
        <v>20</v>
      </c>
      <c r="F752" s="3337" t="s">
        <v>22593</v>
      </c>
      <c r="G752" s="3338"/>
      <c r="H752" s="3338"/>
      <c r="I752" s="3317">
        <v>1</v>
      </c>
    </row>
    <row r="753" spans="1:9">
      <c r="A753" s="3341"/>
      <c r="B753" s="3346"/>
      <c r="C753" s="3324"/>
      <c r="D753" s="3346" t="s">
        <v>22613</v>
      </c>
      <c r="E753" s="3336"/>
      <c r="F753" s="3337" t="s">
        <v>22593</v>
      </c>
      <c r="G753" s="3338"/>
      <c r="H753" s="3338"/>
      <c r="I753" s="3317">
        <v>1</v>
      </c>
    </row>
    <row r="754" spans="1:9">
      <c r="A754" s="3341"/>
      <c r="B754" s="3346"/>
      <c r="C754" s="3324"/>
      <c r="D754" s="3346" t="s">
        <v>22600</v>
      </c>
      <c r="E754" s="3336"/>
      <c r="F754" s="3337" t="s">
        <v>22604</v>
      </c>
      <c r="G754" s="3338"/>
      <c r="H754" s="3338"/>
      <c r="I754" s="3317">
        <v>1</v>
      </c>
    </row>
    <row r="755" spans="1:9">
      <c r="A755" s="3341"/>
      <c r="B755" s="3346"/>
      <c r="C755" s="3324"/>
      <c r="D755" s="3346" t="s">
        <v>22599</v>
      </c>
      <c r="E755" s="3336"/>
      <c r="F755" s="3337" t="s">
        <v>22610</v>
      </c>
      <c r="G755" s="3338"/>
      <c r="H755" s="3338"/>
      <c r="I755" s="3317">
        <v>1</v>
      </c>
    </row>
    <row r="756" spans="1:9">
      <c r="A756" s="3341"/>
      <c r="B756" s="3346"/>
      <c r="C756" s="3324"/>
      <c r="D756" s="3346" t="s">
        <v>22606</v>
      </c>
      <c r="E756" s="3336"/>
      <c r="F756" s="3337" t="s">
        <v>22823</v>
      </c>
      <c r="G756" s="3338"/>
      <c r="H756" s="3338"/>
      <c r="I756" s="3317">
        <v>1</v>
      </c>
    </row>
    <row r="757" spans="1:9">
      <c r="A757" s="3341">
        <v>509</v>
      </c>
      <c r="B757" s="3346"/>
      <c r="C757" s="3324" t="s">
        <v>22824</v>
      </c>
      <c r="D757" s="3346" t="s">
        <v>22606</v>
      </c>
      <c r="E757" s="3336">
        <v>20</v>
      </c>
      <c r="F757" s="3337" t="s">
        <v>22604</v>
      </c>
      <c r="G757" s="3338"/>
      <c r="H757" s="3338"/>
      <c r="I757" s="3317">
        <v>1</v>
      </c>
    </row>
    <row r="758" spans="1:9">
      <c r="A758" s="3341"/>
      <c r="B758" s="3346"/>
      <c r="C758" s="3324"/>
      <c r="D758" s="3346" t="s">
        <v>22600</v>
      </c>
      <c r="E758" s="3336"/>
      <c r="F758" s="3337" t="s">
        <v>22604</v>
      </c>
      <c r="G758" s="3338"/>
      <c r="H758" s="3338"/>
      <c r="I758" s="3317">
        <v>1</v>
      </c>
    </row>
    <row r="759" spans="1:9">
      <c r="A759" s="3341">
        <v>510</v>
      </c>
      <c r="B759" s="3346"/>
      <c r="C759" s="3324" t="s">
        <v>22825</v>
      </c>
      <c r="D759" s="3346" t="s">
        <v>22606</v>
      </c>
      <c r="E759" s="3336">
        <v>20</v>
      </c>
      <c r="F759" s="3337" t="s">
        <v>22604</v>
      </c>
      <c r="G759" s="3338"/>
      <c r="H759" s="3338"/>
      <c r="I759" s="3317">
        <v>1</v>
      </c>
    </row>
    <row r="760" spans="1:9">
      <c r="A760" s="3341"/>
      <c r="B760" s="3346"/>
      <c r="C760" s="3324"/>
      <c r="D760" s="3346" t="s">
        <v>22600</v>
      </c>
      <c r="E760" s="3336"/>
      <c r="F760" s="3337" t="s">
        <v>22593</v>
      </c>
      <c r="G760" s="3338"/>
      <c r="H760" s="3338"/>
      <c r="I760" s="3317">
        <v>1</v>
      </c>
    </row>
    <row r="761" spans="1:9">
      <c r="A761" s="3341">
        <v>511</v>
      </c>
      <c r="B761" s="3346"/>
      <c r="C761" s="3324" t="s">
        <v>22826</v>
      </c>
      <c r="D761" s="3346" t="s">
        <v>22600</v>
      </c>
      <c r="E761" s="3336">
        <v>80</v>
      </c>
      <c r="F761" s="3337" t="s">
        <v>22604</v>
      </c>
      <c r="G761" s="3338"/>
      <c r="H761" s="3338"/>
      <c r="I761" s="3317">
        <v>1</v>
      </c>
    </row>
    <row r="762" spans="1:9">
      <c r="A762" s="3341">
        <v>512</v>
      </c>
      <c r="B762" s="3346"/>
      <c r="C762" s="3324" t="s">
        <v>22827</v>
      </c>
      <c r="D762" s="3346" t="s">
        <v>22606</v>
      </c>
      <c r="E762" s="3336">
        <v>20</v>
      </c>
      <c r="F762" s="3337" t="s">
        <v>22604</v>
      </c>
      <c r="G762" s="3338"/>
      <c r="H762" s="3338"/>
      <c r="I762" s="3317">
        <v>1</v>
      </c>
    </row>
    <row r="763" spans="1:9">
      <c r="A763" s="3341">
        <v>513</v>
      </c>
      <c r="B763" s="3346"/>
      <c r="C763" s="3324" t="s">
        <v>22828</v>
      </c>
      <c r="D763" s="3346" t="s">
        <v>22602</v>
      </c>
      <c r="E763" s="3336">
        <v>40</v>
      </c>
      <c r="F763" s="3337" t="s">
        <v>22604</v>
      </c>
      <c r="G763" s="3338"/>
      <c r="H763" s="3338"/>
      <c r="I763" s="3317">
        <v>1</v>
      </c>
    </row>
    <row r="764" spans="1:9">
      <c r="A764" s="3341"/>
      <c r="B764" s="3346"/>
      <c r="C764" s="3346"/>
      <c r="D764" s="3346" t="s">
        <v>22600</v>
      </c>
      <c r="E764" s="3336"/>
      <c r="F764" s="3337" t="s">
        <v>22604</v>
      </c>
      <c r="G764" s="3338"/>
      <c r="H764" s="3338"/>
      <c r="I764" s="3317">
        <v>1</v>
      </c>
    </row>
    <row r="765" spans="1:9">
      <c r="A765" s="3341"/>
      <c r="B765" s="3346"/>
      <c r="C765" s="3346" t="s">
        <v>22829</v>
      </c>
      <c r="D765" s="3346" t="s">
        <v>22600</v>
      </c>
      <c r="E765" s="3336">
        <v>80</v>
      </c>
      <c r="F765" s="3337" t="s">
        <v>22830</v>
      </c>
      <c r="G765" s="3338"/>
      <c r="H765" s="3338"/>
      <c r="I765" s="3317">
        <v>1</v>
      </c>
    </row>
    <row r="766" spans="1:9">
      <c r="A766" s="3341"/>
      <c r="B766" s="3346"/>
      <c r="C766" s="3346"/>
      <c r="D766" s="3346" t="s">
        <v>22599</v>
      </c>
      <c r="E766" s="3336"/>
      <c r="F766" s="3337" t="s">
        <v>22610</v>
      </c>
      <c r="G766" s="3338"/>
      <c r="H766" s="3338"/>
      <c r="I766" s="3317">
        <v>1</v>
      </c>
    </row>
    <row r="767" spans="1:9">
      <c r="A767" s="3341"/>
      <c r="B767" s="3346"/>
      <c r="C767" s="3346" t="s">
        <v>22601</v>
      </c>
      <c r="D767" s="3346" t="s">
        <v>22599</v>
      </c>
      <c r="E767" s="3336">
        <v>80</v>
      </c>
      <c r="F767" s="3337" t="s">
        <v>22603</v>
      </c>
      <c r="G767" s="3338"/>
      <c r="H767" s="3338"/>
      <c r="I767" s="3317">
        <v>1</v>
      </c>
    </row>
    <row r="768" spans="1:9">
      <c r="A768" s="3341"/>
      <c r="B768" s="3346"/>
      <c r="C768" s="3346"/>
      <c r="D768" s="3346" t="s">
        <v>22613</v>
      </c>
      <c r="E768" s="3336"/>
      <c r="F768" s="3337" t="s">
        <v>22610</v>
      </c>
      <c r="G768" s="3338"/>
      <c r="H768" s="3338"/>
      <c r="I768" s="3317">
        <v>1</v>
      </c>
    </row>
    <row r="769" spans="1:9">
      <c r="A769" s="3341"/>
      <c r="B769" s="3346"/>
      <c r="C769" s="3346"/>
      <c r="D769" s="3346" t="s">
        <v>22613</v>
      </c>
      <c r="E769" s="3336"/>
      <c r="F769" s="3337" t="s">
        <v>22823</v>
      </c>
      <c r="G769" s="3338"/>
      <c r="H769" s="3338"/>
      <c r="I769" s="3317">
        <v>1</v>
      </c>
    </row>
    <row r="770" spans="1:9">
      <c r="A770" s="3341">
        <v>514</v>
      </c>
      <c r="B770" s="3346"/>
      <c r="C770" s="3346" t="s">
        <v>22831</v>
      </c>
      <c r="D770" s="3346" t="s">
        <v>22631</v>
      </c>
      <c r="E770" s="3336">
        <v>40</v>
      </c>
      <c r="F770" s="3337" t="s">
        <v>22832</v>
      </c>
      <c r="G770" s="3338"/>
      <c r="H770" s="3338"/>
      <c r="I770" s="3317">
        <v>1</v>
      </c>
    </row>
    <row r="771" spans="1:9">
      <c r="A771" s="3341"/>
      <c r="B771" s="3346"/>
      <c r="C771" s="3346"/>
      <c r="D771" s="3346" t="s">
        <v>22631</v>
      </c>
      <c r="E771" s="3336"/>
      <c r="F771" s="3337" t="s">
        <v>22610</v>
      </c>
      <c r="G771" s="3338"/>
      <c r="H771" s="3338"/>
      <c r="I771" s="3317">
        <v>1</v>
      </c>
    </row>
    <row r="772" spans="1:9">
      <c r="A772" s="3341"/>
      <c r="B772" s="3346"/>
      <c r="C772" s="3346"/>
      <c r="D772" s="3346" t="s">
        <v>22833</v>
      </c>
      <c r="E772" s="3336"/>
      <c r="F772" s="3337" t="s">
        <v>22604</v>
      </c>
      <c r="G772" s="3338"/>
      <c r="H772" s="3338"/>
      <c r="I772" s="3317">
        <v>1</v>
      </c>
    </row>
    <row r="773" spans="1:9">
      <c r="A773" s="3341"/>
      <c r="B773" s="3346"/>
      <c r="C773" s="3346"/>
      <c r="D773" s="3346" t="s">
        <v>22599</v>
      </c>
      <c r="E773" s="3336"/>
      <c r="F773" s="3337" t="s">
        <v>22610</v>
      </c>
      <c r="G773" s="3338"/>
      <c r="H773" s="3338"/>
      <c r="I773" s="3317">
        <v>1</v>
      </c>
    </row>
    <row r="774" spans="1:9">
      <c r="A774" s="3341">
        <v>515</v>
      </c>
      <c r="B774" s="3346"/>
      <c r="C774" s="3324" t="s">
        <v>22834</v>
      </c>
      <c r="D774" s="3346" t="s">
        <v>22619</v>
      </c>
      <c r="E774" s="3336">
        <v>40</v>
      </c>
      <c r="F774" s="3337" t="s">
        <v>22610</v>
      </c>
      <c r="G774" s="3338"/>
      <c r="H774" s="3338"/>
      <c r="I774" s="3317">
        <v>1</v>
      </c>
    </row>
    <row r="775" spans="1:9">
      <c r="A775" s="3341"/>
      <c r="B775" s="3346"/>
      <c r="C775" s="3346"/>
      <c r="D775" s="3346" t="s">
        <v>22619</v>
      </c>
      <c r="E775" s="3336"/>
      <c r="F775" s="3337" t="s">
        <v>22603</v>
      </c>
      <c r="G775" s="3338"/>
      <c r="H775" s="3338"/>
      <c r="I775" s="3317">
        <v>1</v>
      </c>
    </row>
    <row r="776" spans="1:9">
      <c r="A776" s="3341">
        <v>516</v>
      </c>
      <c r="B776" s="3346"/>
      <c r="C776" s="3324" t="s">
        <v>22835</v>
      </c>
      <c r="D776" s="3346" t="s">
        <v>22836</v>
      </c>
      <c r="E776" s="3336">
        <v>40</v>
      </c>
      <c r="F776" s="3337" t="s">
        <v>22604</v>
      </c>
      <c r="G776" s="3338"/>
      <c r="H776" s="3338"/>
      <c r="I776" s="3317">
        <v>1</v>
      </c>
    </row>
    <row r="777" spans="1:9">
      <c r="A777" s="3341"/>
      <c r="B777" s="3346"/>
      <c r="C777" s="3346"/>
      <c r="D777" s="3346" t="s">
        <v>22837</v>
      </c>
      <c r="E777" s="3336"/>
      <c r="F777" s="3337" t="s">
        <v>22603</v>
      </c>
      <c r="G777" s="3338"/>
      <c r="H777" s="3338"/>
      <c r="I777" s="3317">
        <v>1</v>
      </c>
    </row>
    <row r="778" spans="1:9">
      <c r="A778" s="3341"/>
      <c r="B778" s="3346"/>
      <c r="C778" s="3324" t="s">
        <v>22838</v>
      </c>
      <c r="D778" s="3346" t="s">
        <v>22619</v>
      </c>
      <c r="E778" s="3336">
        <v>40</v>
      </c>
      <c r="F778" s="3337" t="s">
        <v>22604</v>
      </c>
      <c r="G778" s="3338"/>
      <c r="H778" s="3338"/>
      <c r="I778" s="3317">
        <v>1</v>
      </c>
    </row>
    <row r="779" spans="1:9">
      <c r="A779" s="3341"/>
      <c r="B779" s="3346"/>
      <c r="C779" s="3324" t="s">
        <v>22616</v>
      </c>
      <c r="D779" s="3354" t="s">
        <v>22619</v>
      </c>
      <c r="E779" s="3325">
        <v>40</v>
      </c>
      <c r="F779" s="3321" t="s">
        <v>22607</v>
      </c>
      <c r="G779" s="3338"/>
      <c r="H779" s="3338"/>
      <c r="I779" s="3317">
        <v>1</v>
      </c>
    </row>
    <row r="780" spans="1:9">
      <c r="A780" s="3341"/>
      <c r="B780" s="3346"/>
      <c r="C780" s="3346"/>
      <c r="D780" s="3346" t="s">
        <v>22612</v>
      </c>
      <c r="E780" s="3336"/>
      <c r="F780" s="3337" t="s">
        <v>22604</v>
      </c>
      <c r="G780" s="3338"/>
      <c r="H780" s="3338"/>
      <c r="I780" s="3317">
        <v>1</v>
      </c>
    </row>
    <row r="781" spans="1:9">
      <c r="A781" s="3341"/>
      <c r="B781" s="3346"/>
      <c r="C781" s="3346"/>
      <c r="D781" s="3346" t="s">
        <v>22599</v>
      </c>
      <c r="E781" s="3336"/>
      <c r="F781" s="3337" t="s">
        <v>22604</v>
      </c>
      <c r="G781" s="3338"/>
      <c r="H781" s="3338"/>
      <c r="I781" s="3317">
        <v>1</v>
      </c>
    </row>
    <row r="782" spans="1:9">
      <c r="A782" s="3341">
        <v>517</v>
      </c>
      <c r="B782" s="3346"/>
      <c r="C782" s="3324" t="s">
        <v>22839</v>
      </c>
      <c r="D782" s="3346" t="s">
        <v>22606</v>
      </c>
      <c r="E782" s="3336">
        <v>20</v>
      </c>
      <c r="F782" s="3337" t="s">
        <v>22610</v>
      </c>
      <c r="G782" s="3338"/>
      <c r="H782" s="3338"/>
      <c r="I782" s="3317">
        <v>1</v>
      </c>
    </row>
    <row r="783" spans="1:9">
      <c r="A783" s="3341"/>
      <c r="B783" s="3346"/>
      <c r="C783" s="3346"/>
      <c r="D783" s="3346" t="s">
        <v>22840</v>
      </c>
      <c r="E783" s="3336"/>
      <c r="F783" s="3337" t="s">
        <v>22604</v>
      </c>
      <c r="G783" s="3338"/>
      <c r="H783" s="3338"/>
      <c r="I783" s="3317">
        <v>1</v>
      </c>
    </row>
    <row r="784" spans="1:9">
      <c r="A784" s="3341"/>
      <c r="B784" s="3346"/>
      <c r="C784" s="3346"/>
      <c r="D784" s="3346" t="s">
        <v>22602</v>
      </c>
      <c r="E784" s="3336"/>
      <c r="F784" s="3337" t="s">
        <v>22604</v>
      </c>
      <c r="G784" s="3338"/>
      <c r="H784" s="3338"/>
      <c r="I784" s="3317">
        <v>1</v>
      </c>
    </row>
    <row r="785" spans="1:9">
      <c r="A785" s="3341"/>
      <c r="B785" s="3346"/>
      <c r="C785" s="3346" t="s">
        <v>22841</v>
      </c>
      <c r="D785" s="3346" t="s">
        <v>22619</v>
      </c>
      <c r="E785" s="3336">
        <v>40</v>
      </c>
      <c r="F785" s="3337" t="s">
        <v>22842</v>
      </c>
      <c r="G785" s="3338"/>
      <c r="H785" s="3338"/>
      <c r="I785" s="3317">
        <v>1</v>
      </c>
    </row>
    <row r="786" spans="1:9">
      <c r="A786" s="3341"/>
      <c r="B786" s="3346"/>
      <c r="C786" s="3346"/>
      <c r="D786" s="3346" t="s">
        <v>22600</v>
      </c>
      <c r="E786" s="3336"/>
      <c r="F786" s="3337" t="s">
        <v>22843</v>
      </c>
      <c r="G786" s="3338"/>
      <c r="H786" s="3338"/>
      <c r="I786" s="3317">
        <v>1</v>
      </c>
    </row>
    <row r="787" spans="1:9">
      <c r="A787" s="3341">
        <v>518</v>
      </c>
      <c r="B787" s="3346"/>
      <c r="C787" s="3324" t="s">
        <v>22844</v>
      </c>
      <c r="D787" s="3346" t="s">
        <v>22613</v>
      </c>
      <c r="E787" s="3336">
        <v>40</v>
      </c>
      <c r="F787" s="3337" t="s">
        <v>22604</v>
      </c>
      <c r="G787" s="3338"/>
      <c r="H787" s="3338"/>
      <c r="I787" s="3317">
        <v>1</v>
      </c>
    </row>
    <row r="788" spans="1:9">
      <c r="A788" s="3341">
        <v>519</v>
      </c>
      <c r="B788" s="3346"/>
      <c r="C788" s="3324" t="s">
        <v>22845</v>
      </c>
      <c r="D788" s="3346" t="s">
        <v>22612</v>
      </c>
      <c r="E788" s="3336">
        <v>40</v>
      </c>
      <c r="F788" s="3337" t="s">
        <v>22609</v>
      </c>
      <c r="G788" s="3338"/>
      <c r="H788" s="3338"/>
      <c r="I788" s="3317">
        <v>1</v>
      </c>
    </row>
    <row r="789" spans="1:9">
      <c r="A789" s="3341"/>
      <c r="B789" s="3346"/>
      <c r="C789" s="3346"/>
      <c r="D789" s="3346" t="s">
        <v>22613</v>
      </c>
      <c r="E789" s="3336"/>
      <c r="F789" s="3337" t="s">
        <v>22604</v>
      </c>
      <c r="G789" s="3338"/>
      <c r="H789" s="3338"/>
      <c r="I789" s="3317">
        <v>1</v>
      </c>
    </row>
    <row r="790" spans="1:9">
      <c r="A790" s="3341"/>
      <c r="B790" s="3346"/>
      <c r="C790" s="3324" t="s">
        <v>22616</v>
      </c>
      <c r="D790" s="3354" t="s">
        <v>22612</v>
      </c>
      <c r="E790" s="3325">
        <v>40</v>
      </c>
      <c r="F790" s="3321" t="s">
        <v>22607</v>
      </c>
      <c r="G790" s="3338"/>
      <c r="H790" s="3338"/>
      <c r="I790" s="3317">
        <v>1</v>
      </c>
    </row>
    <row r="791" spans="1:9">
      <c r="A791" s="3341">
        <v>520</v>
      </c>
      <c r="B791" s="3346"/>
      <c r="C791" s="3324" t="s">
        <v>22846</v>
      </c>
      <c r="D791" s="3346" t="s">
        <v>22602</v>
      </c>
      <c r="E791" s="3325"/>
      <c r="F791" s="3337" t="s">
        <v>22609</v>
      </c>
      <c r="G791" s="3338"/>
      <c r="H791" s="3338"/>
      <c r="I791" s="3317">
        <v>1</v>
      </c>
    </row>
    <row r="792" spans="1:9">
      <c r="A792" s="3341"/>
      <c r="B792" s="3346"/>
      <c r="C792" s="3346" t="s">
        <v>22601</v>
      </c>
      <c r="D792" s="3346" t="s">
        <v>22602</v>
      </c>
      <c r="E792" s="3325">
        <v>40</v>
      </c>
      <c r="F792" s="3337" t="s">
        <v>22847</v>
      </c>
      <c r="G792" s="3338"/>
      <c r="H792" s="3338"/>
      <c r="I792" s="3317">
        <v>1</v>
      </c>
    </row>
    <row r="793" spans="1:9">
      <c r="A793" s="3341"/>
      <c r="B793" s="3346"/>
      <c r="C793" s="3346"/>
      <c r="D793" s="3346" t="s">
        <v>22599</v>
      </c>
      <c r="E793" s="3336"/>
      <c r="F793" s="3337" t="s">
        <v>22610</v>
      </c>
      <c r="G793" s="3338"/>
      <c r="H793" s="3338"/>
      <c r="I793" s="3317">
        <v>1</v>
      </c>
    </row>
    <row r="794" spans="1:9">
      <c r="A794" s="3341"/>
      <c r="B794" s="3346"/>
      <c r="C794" s="3346"/>
      <c r="D794" s="3346"/>
      <c r="E794" s="3336"/>
      <c r="F794" s="3337"/>
      <c r="G794" s="3338"/>
      <c r="H794" s="3338"/>
    </row>
    <row r="795" spans="1:9">
      <c r="A795" s="3341"/>
      <c r="B795" s="3346"/>
      <c r="C795" s="3346"/>
      <c r="D795" s="3346"/>
      <c r="E795" s="3336"/>
      <c r="F795" s="3337"/>
      <c r="G795" s="3338"/>
      <c r="H795" s="3338"/>
    </row>
    <row r="796" spans="1:9">
      <c r="A796" s="3341"/>
      <c r="B796" s="3346"/>
      <c r="C796" s="3346"/>
      <c r="D796" s="3346"/>
      <c r="E796" s="3336"/>
      <c r="F796" s="3337"/>
      <c r="G796" s="3338"/>
      <c r="H796" s="3338"/>
    </row>
    <row r="797" spans="1:9">
      <c r="A797" s="3341"/>
      <c r="B797" s="3346"/>
      <c r="C797" s="3346"/>
      <c r="D797" s="3346"/>
      <c r="E797" s="3336"/>
      <c r="F797" s="3337"/>
      <c r="G797" s="3338"/>
      <c r="H797" s="3338"/>
    </row>
    <row r="798" spans="1:9">
      <c r="A798" s="3341"/>
      <c r="B798" s="3346"/>
      <c r="C798" s="3346"/>
      <c r="D798" s="3346"/>
      <c r="E798" s="3336"/>
      <c r="F798" s="3337"/>
      <c r="G798" s="3338"/>
      <c r="H798" s="3338"/>
    </row>
    <row r="799" spans="1:9">
      <c r="A799" s="3341"/>
      <c r="B799" s="3346"/>
      <c r="C799" s="3346"/>
      <c r="D799" s="3346"/>
      <c r="E799" s="3336"/>
      <c r="F799" s="3337"/>
      <c r="G799" s="3338"/>
      <c r="H799" s="3338"/>
    </row>
    <row r="800" spans="1:9">
      <c r="A800" s="3341"/>
      <c r="B800" s="3346"/>
      <c r="C800" s="3346"/>
      <c r="D800" s="3346"/>
      <c r="E800" s="3336"/>
      <c r="F800" s="3337"/>
      <c r="G800" s="3338"/>
      <c r="H800" s="3338"/>
    </row>
    <row r="801" spans="1:8">
      <c r="A801" s="3341"/>
      <c r="B801" s="3346"/>
      <c r="C801" s="3346"/>
      <c r="D801" s="3346"/>
      <c r="E801" s="3336"/>
      <c r="F801" s="3337"/>
      <c r="G801" s="3338"/>
      <c r="H801" s="3338"/>
    </row>
    <row r="802" spans="1:8">
      <c r="A802" s="3341"/>
      <c r="B802" s="3346"/>
      <c r="C802" s="3346"/>
      <c r="D802" s="3346"/>
      <c r="E802" s="3336"/>
      <c r="F802" s="3337"/>
      <c r="G802" s="3338"/>
      <c r="H802" s="3338"/>
    </row>
    <row r="803" spans="1:8">
      <c r="A803" s="3341"/>
      <c r="B803" s="3346"/>
      <c r="C803" s="3346"/>
      <c r="D803" s="3346"/>
      <c r="E803" s="3336"/>
      <c r="F803" s="3337"/>
      <c r="G803" s="3338"/>
      <c r="H803" s="3338"/>
    </row>
    <row r="804" spans="1:8">
      <c r="A804" s="3341"/>
      <c r="B804" s="3346"/>
      <c r="C804" s="3346"/>
      <c r="D804" s="3346"/>
      <c r="E804" s="3336"/>
      <c r="F804" s="3337"/>
      <c r="G804" s="3338"/>
      <c r="H804" s="3338"/>
    </row>
    <row r="805" spans="1:8">
      <c r="A805" s="3341"/>
      <c r="B805" s="3346"/>
      <c r="C805" s="3346"/>
      <c r="D805" s="3346"/>
      <c r="E805" s="3336"/>
      <c r="F805" s="3337"/>
      <c r="G805" s="3338"/>
      <c r="H805" s="3338"/>
    </row>
    <row r="806" spans="1:8">
      <c r="A806" s="3341"/>
      <c r="B806" s="3338"/>
      <c r="C806" s="3338"/>
      <c r="D806" s="3346"/>
      <c r="E806" s="3356"/>
      <c r="F806" s="3337"/>
      <c r="G806" s="3338"/>
      <c r="H806" s="3338"/>
    </row>
    <row r="807" spans="1:8">
      <c r="A807" s="3341"/>
      <c r="B807" s="3338"/>
      <c r="C807" s="3338"/>
      <c r="D807" s="3346"/>
      <c r="E807" s="3356"/>
      <c r="F807" s="3337"/>
      <c r="G807" s="3338"/>
      <c r="H807" s="3338"/>
    </row>
    <row r="808" spans="1:8">
      <c r="A808" s="3341"/>
      <c r="B808" s="3338"/>
      <c r="C808" s="3338"/>
      <c r="D808" s="3346"/>
      <c r="E808" s="3356"/>
      <c r="F808" s="3337"/>
      <c r="G808" s="3338"/>
      <c r="H808" s="3338"/>
    </row>
    <row r="809" spans="1:8">
      <c r="A809" s="3357"/>
      <c r="B809" s="3338"/>
      <c r="C809" s="3338"/>
      <c r="D809" s="3346"/>
      <c r="E809" s="3356"/>
      <c r="F809" s="3337"/>
      <c r="G809" s="3338"/>
      <c r="H809" s="3338"/>
    </row>
    <row r="810" spans="1:8">
      <c r="A810" s="3357"/>
      <c r="B810" s="3338"/>
      <c r="C810" s="3338"/>
      <c r="D810" s="3346"/>
      <c r="E810" s="3356"/>
      <c r="F810" s="3337"/>
      <c r="G810" s="3338"/>
      <c r="H810" s="3338"/>
    </row>
    <row r="811" spans="1:8">
      <c r="A811" s="3357"/>
      <c r="B811" s="3338"/>
      <c r="C811" s="3338"/>
      <c r="D811" s="3346"/>
      <c r="E811" s="3356"/>
      <c r="F811" s="3358"/>
      <c r="G811" s="3338"/>
      <c r="H811" s="3338"/>
    </row>
    <row r="812" spans="1:8">
      <c r="A812" s="3357"/>
      <c r="B812" s="3338"/>
      <c r="C812" s="3338"/>
      <c r="D812" s="3346"/>
      <c r="E812" s="3356"/>
      <c r="F812" s="3358"/>
      <c r="G812" s="3338"/>
      <c r="H812" s="3338"/>
    </row>
    <row r="813" spans="1:8">
      <c r="E813" s="3360"/>
    </row>
    <row r="814" spans="1:8">
      <c r="A814" s="3317">
        <f>COUNTA(A10:A812)</f>
        <v>520</v>
      </c>
      <c r="E814" s="3317">
        <f>COUNTA(D10:D812)</f>
        <v>784</v>
      </c>
      <c r="F814" s="3361">
        <f>COUNTA(F10:F812)</f>
        <v>659</v>
      </c>
      <c r="G814" s="3317">
        <f>COUNTA(I10:I812)</f>
        <v>781</v>
      </c>
    </row>
    <row r="815" spans="1:8">
      <c r="D815" s="3361"/>
      <c r="E815" s="3361"/>
      <c r="F815" s="3304">
        <f>G814/E814</f>
        <v>0.99617346938775508</v>
      </c>
    </row>
    <row r="816" spans="1:8">
      <c r="D816" s="3361"/>
      <c r="E816" s="3361"/>
    </row>
    <row r="817" spans="4:5">
      <c r="D817" s="3361"/>
      <c r="E817" s="3361"/>
    </row>
    <row r="818" spans="4:5">
      <c r="D818" s="3361"/>
      <c r="E818" s="3361"/>
    </row>
  </sheetData>
  <autoFilter ref="A9:G306" xr:uid="{235441D4-0333-469D-BC15-F5AA0C7ADF62}">
    <filterColumn colId="0" showButton="0"/>
    <filterColumn colId="1" showButton="0"/>
  </autoFilter>
  <mergeCells count="3">
    <mergeCell ref="C1:F4"/>
    <mergeCell ref="A5:I6"/>
    <mergeCell ref="A9:C9"/>
  </mergeCells>
  <pageMargins left="0.7" right="0.7" top="0.75" bottom="0.75" header="0.3" footer="0.3"/>
  <pageSetup orientation="portrait" horizontalDpi="120" verticalDpi="7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42E4-ECB1-4120-A4C1-B2C62D00F086}">
  <sheetPr codeName="Sheet55"/>
  <dimension ref="A1:M508"/>
  <sheetViews>
    <sheetView workbookViewId="0">
      <selection activeCell="G17" sqref="G17"/>
    </sheetView>
  </sheetViews>
  <sheetFormatPr defaultRowHeight="12.75"/>
  <cols>
    <col min="1" max="1" width="2.7109375" customWidth="1"/>
    <col min="3" max="3" width="25.42578125" customWidth="1"/>
    <col min="4" max="4" width="11.5703125" style="22" customWidth="1"/>
    <col min="5" max="5" width="21.140625" customWidth="1"/>
    <col min="6" max="6" width="12.5703125" customWidth="1"/>
    <col min="9" max="9" width="23.7109375" customWidth="1"/>
    <col min="11" max="11" width="11.42578125" customWidth="1"/>
    <col min="12" max="12" width="5" customWidth="1"/>
    <col min="13" max="13" width="23" hidden="1" customWidth="1"/>
  </cols>
  <sheetData>
    <row r="1" spans="1:11" ht="20.25" customHeight="1">
      <c r="A1" s="3477"/>
      <c r="B1" s="3478"/>
      <c r="C1" s="3478"/>
      <c r="D1" s="3467" t="s">
        <v>4903</v>
      </c>
      <c r="E1" s="3468"/>
      <c r="F1" s="3468"/>
      <c r="G1" s="3468"/>
      <c r="H1" s="3469"/>
      <c r="I1" s="3126" t="s">
        <v>6405</v>
      </c>
      <c r="J1" s="3254" t="s">
        <v>4904</v>
      </c>
      <c r="K1" s="3252"/>
    </row>
    <row r="2" spans="1:11" ht="16.5" customHeight="1">
      <c r="A2" s="3479"/>
      <c r="B2" s="3480"/>
      <c r="C2" s="3480"/>
      <c r="D2" s="3470"/>
      <c r="E2" s="3427"/>
      <c r="F2" s="3427"/>
      <c r="G2" s="3427"/>
      <c r="H2" s="3428"/>
      <c r="I2" s="3127" t="s">
        <v>6406</v>
      </c>
      <c r="J2" s="3255" t="s">
        <v>4905</v>
      </c>
      <c r="K2" s="3253"/>
    </row>
    <row r="3" spans="1:11" ht="16.5" customHeight="1">
      <c r="A3" s="3479"/>
      <c r="B3" s="3480"/>
      <c r="C3" s="3480"/>
      <c r="D3" s="3470"/>
      <c r="E3" s="3427"/>
      <c r="F3" s="3427"/>
      <c r="G3" s="3427"/>
      <c r="H3" s="3428"/>
      <c r="I3" s="3127" t="s">
        <v>6407</v>
      </c>
      <c r="J3" s="3255" t="s">
        <v>19214</v>
      </c>
      <c r="K3" s="3253"/>
    </row>
    <row r="4" spans="1:11" ht="17.25" customHeight="1" thickBot="1">
      <c r="A4" s="3128" t="s">
        <v>4907</v>
      </c>
      <c r="B4" s="3120"/>
      <c r="C4" s="3295"/>
      <c r="D4" s="3471"/>
      <c r="E4" s="3472"/>
      <c r="F4" s="3472"/>
      <c r="G4" s="3472"/>
      <c r="H4" s="3473"/>
      <c r="I4" s="3129" t="s">
        <v>6408</v>
      </c>
      <c r="J4" s="3256" t="s">
        <v>4906</v>
      </c>
      <c r="K4" s="1078"/>
    </row>
    <row r="5" spans="1:11" ht="18" customHeight="1">
      <c r="A5" s="3429" t="s">
        <v>21856</v>
      </c>
      <c r="B5" s="3429"/>
      <c r="C5" s="3429"/>
      <c r="D5" s="3429"/>
      <c r="E5" s="3429"/>
      <c r="F5" s="3429"/>
      <c r="G5" s="3429"/>
      <c r="H5" s="3429"/>
      <c r="I5" s="3429"/>
    </row>
    <row r="6" spans="1:11" ht="13.5" thickBot="1">
      <c r="A6" s="3429"/>
      <c r="B6" s="3429"/>
      <c r="C6" s="3429"/>
      <c r="D6" s="3429"/>
      <c r="E6" s="3429"/>
      <c r="F6" s="3429"/>
      <c r="G6" s="3429"/>
      <c r="H6" s="3429"/>
      <c r="I6" s="3429"/>
    </row>
    <row r="7" spans="1:11" ht="26.25" thickBot="1">
      <c r="A7" s="3258"/>
      <c r="B7" s="3258" t="s">
        <v>2705</v>
      </c>
      <c r="C7" s="3258" t="s">
        <v>21507</v>
      </c>
      <c r="D7" s="3258" t="s">
        <v>21859</v>
      </c>
      <c r="E7" s="3258" t="s">
        <v>4911</v>
      </c>
      <c r="F7" s="3258" t="s">
        <v>4912</v>
      </c>
      <c r="G7" s="3258" t="s">
        <v>6217</v>
      </c>
      <c r="H7" s="3259" t="s">
        <v>21855</v>
      </c>
      <c r="I7" s="3258" t="s">
        <v>27076</v>
      </c>
      <c r="J7" s="3260" t="s">
        <v>21508</v>
      </c>
      <c r="K7" s="3262" t="s">
        <v>27694</v>
      </c>
    </row>
    <row r="8" spans="1:11" ht="26.25" thickBot="1">
      <c r="A8" s="3186"/>
      <c r="B8" s="3186">
        <v>1</v>
      </c>
      <c r="C8" s="3186" t="s">
        <v>21510</v>
      </c>
      <c r="D8" s="3187" t="str">
        <f t="shared" ref="D8:D71" si="0">LEFT(C8, FIND("""", C8))</f>
        <v>2"</v>
      </c>
      <c r="E8" s="3186" t="s">
        <v>22587</v>
      </c>
      <c r="F8" s="3186" t="s">
        <v>22490</v>
      </c>
      <c r="G8" s="3186" t="s">
        <v>6255</v>
      </c>
      <c r="H8" s="3186" t="s">
        <v>22848</v>
      </c>
      <c r="I8" s="3242" t="str">
        <f>HYPERLINK("\\CAD-PC\1Data\3.Documentation\Isometric DWG MHI\" &amp; J8 &amp; ".pdf", C8)</f>
        <v>2"-BBD-0155-BG4A-H25</v>
      </c>
      <c r="J8" s="3257" t="s">
        <v>21509</v>
      </c>
      <c r="K8" s="3261"/>
    </row>
    <row r="9" spans="1:11" ht="26.25" thickBot="1">
      <c r="A9" s="3186"/>
      <c r="B9" s="3186">
        <v>2</v>
      </c>
      <c r="C9" s="3186" t="s">
        <v>21512</v>
      </c>
      <c r="D9" s="3187" t="str">
        <f t="shared" si="0"/>
        <v>2"</v>
      </c>
      <c r="E9" s="3186" t="s">
        <v>22587</v>
      </c>
      <c r="F9" s="3186" t="s">
        <v>22490</v>
      </c>
      <c r="G9" s="3186" t="s">
        <v>6255</v>
      </c>
      <c r="H9" s="3186" t="s">
        <v>22848</v>
      </c>
      <c r="I9" s="3242" t="str">
        <f t="shared" ref="I9:I72" si="1">HYPERLINK("\\CAD-PC\1Data\3.Documentation\Isometric DWG MHI\" &amp; J9 &amp; ".pdf", C9)</f>
        <v>2"-BBD-0156-BG4A-H25</v>
      </c>
      <c r="J9" s="3257" t="s">
        <v>21511</v>
      </c>
      <c r="K9" s="3261"/>
    </row>
    <row r="10" spans="1:11" ht="26.25" thickBot="1">
      <c r="A10" s="3186"/>
      <c r="B10" s="3186">
        <v>3</v>
      </c>
      <c r="C10" s="3186" t="s">
        <v>21514</v>
      </c>
      <c r="D10" s="3187" t="str">
        <f t="shared" si="0"/>
        <v>2"</v>
      </c>
      <c r="E10" s="3186" t="s">
        <v>22587</v>
      </c>
      <c r="F10" s="3186" t="s">
        <v>22490</v>
      </c>
      <c r="G10" s="3186" t="s">
        <v>6255</v>
      </c>
      <c r="H10" s="3186" t="s">
        <v>22848</v>
      </c>
      <c r="I10" s="3242" t="str">
        <f t="shared" si="1"/>
        <v>2"-BBD-0156-AG1B-H25</v>
      </c>
      <c r="J10" s="3257" t="s">
        <v>21513</v>
      </c>
      <c r="K10" s="3261"/>
    </row>
    <row r="11" spans="1:11" ht="26.25" thickBot="1">
      <c r="A11" s="3186"/>
      <c r="B11" s="3186">
        <v>4</v>
      </c>
      <c r="C11" s="3186" t="s">
        <v>21516</v>
      </c>
      <c r="D11" s="3187" t="str">
        <f t="shared" si="0"/>
        <v>2"</v>
      </c>
      <c r="E11" s="3186" t="s">
        <v>22587</v>
      </c>
      <c r="F11" s="3186" t="s">
        <v>22490</v>
      </c>
      <c r="G11" s="3186" t="s">
        <v>6255</v>
      </c>
      <c r="H11" s="3186" t="s">
        <v>22848</v>
      </c>
      <c r="I11" s="3242" t="str">
        <f t="shared" si="1"/>
        <v>2"-BBD-0157-BG4A-H25</v>
      </c>
      <c r="J11" s="3257" t="s">
        <v>21515</v>
      </c>
      <c r="K11" s="3261"/>
    </row>
    <row r="12" spans="1:11" ht="26.25" thickBot="1">
      <c r="A12" s="3186"/>
      <c r="B12" s="3186">
        <v>5</v>
      </c>
      <c r="C12" s="3186" t="s">
        <v>21518</v>
      </c>
      <c r="D12" s="3187" t="str">
        <f t="shared" si="0"/>
        <v>2"</v>
      </c>
      <c r="E12" s="3186" t="s">
        <v>22587</v>
      </c>
      <c r="F12" s="3186" t="s">
        <v>22490</v>
      </c>
      <c r="G12" s="3186" t="s">
        <v>6255</v>
      </c>
      <c r="H12" s="3186"/>
      <c r="I12" s="3242" t="str">
        <f t="shared" si="1"/>
        <v>2"-BBD-0157-BG4A</v>
      </c>
      <c r="J12" s="3257" t="s">
        <v>21517</v>
      </c>
      <c r="K12" s="3261"/>
    </row>
    <row r="13" spans="1:11" ht="26.25" thickBot="1">
      <c r="A13" s="3186"/>
      <c r="B13" s="3186">
        <v>6</v>
      </c>
      <c r="C13" s="3186" t="s">
        <v>21520</v>
      </c>
      <c r="D13" s="3187" t="str">
        <f t="shared" si="0"/>
        <v>10"</v>
      </c>
      <c r="E13" s="3186" t="s">
        <v>22587</v>
      </c>
      <c r="F13" s="3186" t="s">
        <v>22490</v>
      </c>
      <c r="G13" s="3186" t="s">
        <v>6255</v>
      </c>
      <c r="H13" s="3186"/>
      <c r="I13" s="3242" t="str">
        <f t="shared" si="1"/>
        <v>10"-BBD-0157-BG4A</v>
      </c>
      <c r="J13" s="3257" t="s">
        <v>21519</v>
      </c>
      <c r="K13" s="3261"/>
    </row>
    <row r="14" spans="1:11" ht="26.25" thickBot="1">
      <c r="A14" s="3186"/>
      <c r="B14" s="3186">
        <v>7</v>
      </c>
      <c r="C14" s="3186" t="s">
        <v>21514</v>
      </c>
      <c r="D14" s="3187" t="str">
        <f t="shared" si="0"/>
        <v>2"</v>
      </c>
      <c r="E14" s="3186" t="s">
        <v>22587</v>
      </c>
      <c r="F14" s="3186" t="s">
        <v>22490</v>
      </c>
      <c r="G14" s="3186" t="s">
        <v>6255</v>
      </c>
      <c r="H14" s="3186" t="s">
        <v>22848</v>
      </c>
      <c r="I14" s="3242" t="str">
        <f t="shared" si="1"/>
        <v>2"-BBD-0156-AG1B-H25</v>
      </c>
      <c r="J14" s="3257" t="s">
        <v>21521</v>
      </c>
      <c r="K14" s="3261">
        <v>44545</v>
      </c>
    </row>
    <row r="15" spans="1:11" ht="26.25" thickBot="1">
      <c r="A15" s="3186"/>
      <c r="B15" s="3186">
        <v>8</v>
      </c>
      <c r="C15" s="3186" t="s">
        <v>21514</v>
      </c>
      <c r="D15" s="3187" t="str">
        <f t="shared" si="0"/>
        <v>2"</v>
      </c>
      <c r="E15" s="3186" t="s">
        <v>22587</v>
      </c>
      <c r="F15" s="3186" t="s">
        <v>22490</v>
      </c>
      <c r="G15" s="3186" t="s">
        <v>6255</v>
      </c>
      <c r="H15" s="3186" t="s">
        <v>22848</v>
      </c>
      <c r="I15" s="3242" t="str">
        <f t="shared" si="1"/>
        <v>2"-BBD-0156-AG1B-H25</v>
      </c>
      <c r="J15" s="3257" t="s">
        <v>21522</v>
      </c>
      <c r="K15" s="3261">
        <v>1977</v>
      </c>
    </row>
    <row r="16" spans="1:11" ht="13.5" thickBot="1">
      <c r="A16" s="3186"/>
      <c r="B16" s="3186">
        <v>9</v>
      </c>
      <c r="C16" s="3186" t="s">
        <v>21524</v>
      </c>
      <c r="D16" s="3187" t="str">
        <f t="shared" si="0"/>
        <v>4"</v>
      </c>
      <c r="E16" s="3186" t="s">
        <v>22491</v>
      </c>
      <c r="F16" s="3186" t="s">
        <v>22492</v>
      </c>
      <c r="G16" s="3186" t="s">
        <v>6255</v>
      </c>
      <c r="H16" s="3186" t="s">
        <v>22848</v>
      </c>
      <c r="I16" s="3242" t="str">
        <f t="shared" si="1"/>
        <v>4"-BFW-0173-BG4A-H25</v>
      </c>
      <c r="J16" s="3257" t="s">
        <v>21523</v>
      </c>
      <c r="K16" s="3261"/>
    </row>
    <row r="17" spans="1:11" ht="13.5" thickBot="1">
      <c r="A17" s="3186"/>
      <c r="B17" s="3186">
        <v>10</v>
      </c>
      <c r="C17" s="3186" t="s">
        <v>21526</v>
      </c>
      <c r="D17" s="3187" t="str">
        <f t="shared" si="0"/>
        <v>4"</v>
      </c>
      <c r="E17" s="3186" t="s">
        <v>22491</v>
      </c>
      <c r="F17" s="3186" t="s">
        <v>22492</v>
      </c>
      <c r="G17" s="3186" t="s">
        <v>6255</v>
      </c>
      <c r="H17" s="3186" t="s">
        <v>23052</v>
      </c>
      <c r="I17" s="3242" t="str">
        <f t="shared" si="1"/>
        <v>4"-BFW-0182-BG4A-H30</v>
      </c>
      <c r="J17" s="3257" t="s">
        <v>21525</v>
      </c>
      <c r="K17" s="3261"/>
    </row>
    <row r="18" spans="1:11" ht="13.5" thickBot="1">
      <c r="A18" s="3186"/>
      <c r="B18" s="3186">
        <v>11</v>
      </c>
      <c r="C18" s="3186" t="s">
        <v>21526</v>
      </c>
      <c r="D18" s="3187" t="str">
        <f t="shared" si="0"/>
        <v>4"</v>
      </c>
      <c r="E18" s="3186" t="s">
        <v>22491</v>
      </c>
      <c r="F18" s="3186" t="s">
        <v>22492</v>
      </c>
      <c r="G18" s="3186" t="s">
        <v>6255</v>
      </c>
      <c r="H18" s="3186" t="s">
        <v>23052</v>
      </c>
      <c r="I18" s="3242" t="str">
        <f t="shared" si="1"/>
        <v>4"-BFW-0182-BG4A-H30</v>
      </c>
      <c r="J18" s="3257" t="s">
        <v>21527</v>
      </c>
      <c r="K18" s="3261"/>
    </row>
    <row r="19" spans="1:11" ht="13.5" thickBot="1">
      <c r="A19" s="3186"/>
      <c r="B19" s="3186">
        <v>12</v>
      </c>
      <c r="C19" s="3186" t="s">
        <v>21526</v>
      </c>
      <c r="D19" s="3187" t="str">
        <f t="shared" si="0"/>
        <v>4"</v>
      </c>
      <c r="E19" s="3186" t="s">
        <v>22491</v>
      </c>
      <c r="F19" s="3186" t="s">
        <v>22492</v>
      </c>
      <c r="G19" s="3186" t="s">
        <v>6255</v>
      </c>
      <c r="H19" s="3186" t="s">
        <v>23052</v>
      </c>
      <c r="I19" s="3242" t="str">
        <f t="shared" si="1"/>
        <v>4"-BFW-0182-BG4A-H30</v>
      </c>
      <c r="J19" s="3257" t="s">
        <v>21528</v>
      </c>
      <c r="K19" s="3261"/>
    </row>
    <row r="20" spans="1:11" ht="13.5" thickBot="1">
      <c r="A20" s="3186"/>
      <c r="B20" s="3186">
        <v>13</v>
      </c>
      <c r="C20" s="3186" t="s">
        <v>21524</v>
      </c>
      <c r="D20" s="3187" t="str">
        <f t="shared" si="0"/>
        <v>4"</v>
      </c>
      <c r="E20" s="3186" t="s">
        <v>22491</v>
      </c>
      <c r="F20" s="3186" t="s">
        <v>22492</v>
      </c>
      <c r="G20" s="3186" t="s">
        <v>6255</v>
      </c>
      <c r="H20" s="3186" t="s">
        <v>22848</v>
      </c>
      <c r="I20" s="3242" t="str">
        <f t="shared" si="1"/>
        <v>4"-BFW-0173-BG4A-H25</v>
      </c>
      <c r="J20" s="3257" t="s">
        <v>21529</v>
      </c>
      <c r="K20" s="3261">
        <v>38600</v>
      </c>
    </row>
    <row r="21" spans="1:11" ht="13.5" thickBot="1">
      <c r="A21" s="3186"/>
      <c r="B21" s="3186">
        <v>14</v>
      </c>
      <c r="C21" s="3186" t="s">
        <v>21524</v>
      </c>
      <c r="D21" s="3187" t="str">
        <f t="shared" si="0"/>
        <v>4"</v>
      </c>
      <c r="E21" s="3186" t="s">
        <v>22491</v>
      </c>
      <c r="F21" s="3186" t="s">
        <v>22492</v>
      </c>
      <c r="G21" s="3186" t="s">
        <v>6255</v>
      </c>
      <c r="H21" s="3186" t="s">
        <v>22848</v>
      </c>
      <c r="I21" s="3242" t="str">
        <f t="shared" si="1"/>
        <v>4"-BFW-0173-BG4A-H25</v>
      </c>
      <c r="J21" s="3257" t="s">
        <v>21530</v>
      </c>
      <c r="K21" s="3261">
        <v>8855</v>
      </c>
    </row>
    <row r="22" spans="1:11" ht="13.5" thickBot="1">
      <c r="A22" s="3186"/>
      <c r="B22" s="3186">
        <v>15</v>
      </c>
      <c r="C22" s="3186" t="s">
        <v>21532</v>
      </c>
      <c r="D22" s="3187" t="str">
        <f t="shared" si="0"/>
        <v>6"</v>
      </c>
      <c r="E22" s="3186" t="s">
        <v>371</v>
      </c>
      <c r="F22" s="3186" t="s">
        <v>2286</v>
      </c>
      <c r="G22" s="3186" t="s">
        <v>6255</v>
      </c>
      <c r="H22" s="3186"/>
      <c r="I22" s="3242" t="str">
        <f t="shared" si="1"/>
        <v>6"-CWR-0274-AG1A</v>
      </c>
      <c r="J22" s="3257" t="s">
        <v>21531</v>
      </c>
      <c r="K22" s="3261"/>
    </row>
    <row r="23" spans="1:11" ht="13.5" thickBot="1">
      <c r="A23" s="3186"/>
      <c r="B23" s="3186">
        <v>16</v>
      </c>
      <c r="C23" s="3186" t="s">
        <v>21534</v>
      </c>
      <c r="D23" s="3187" t="str">
        <f t="shared" si="0"/>
        <v>6"</v>
      </c>
      <c r="E23" s="3186" t="s">
        <v>371</v>
      </c>
      <c r="F23" s="3186" t="s">
        <v>2286</v>
      </c>
      <c r="G23" s="3186" t="s">
        <v>6255</v>
      </c>
      <c r="H23" s="3186"/>
      <c r="I23" s="3242" t="str">
        <f t="shared" si="1"/>
        <v>6"-CWR-0175-AG1A</v>
      </c>
      <c r="J23" s="3257" t="s">
        <v>21533</v>
      </c>
      <c r="K23" s="3261"/>
    </row>
    <row r="24" spans="1:11" ht="13.5" thickBot="1">
      <c r="A24" s="3186"/>
      <c r="B24" s="3186">
        <v>17</v>
      </c>
      <c r="C24" s="3186" t="s">
        <v>21536</v>
      </c>
      <c r="D24" s="3187" t="str">
        <f t="shared" si="0"/>
        <v>6"</v>
      </c>
      <c r="E24" s="3186" t="s">
        <v>371</v>
      </c>
      <c r="F24" s="3186" t="s">
        <v>2286</v>
      </c>
      <c r="G24" s="3186" t="s">
        <v>6255</v>
      </c>
      <c r="H24" s="3186"/>
      <c r="I24" s="3242" t="str">
        <f t="shared" si="1"/>
        <v>6"-CWR-0276-AG1A</v>
      </c>
      <c r="J24" s="3257" t="s">
        <v>21535</v>
      </c>
      <c r="K24" s="3261"/>
    </row>
    <row r="25" spans="1:11" ht="13.5" thickBot="1">
      <c r="A25" s="3186"/>
      <c r="B25" s="3186">
        <v>18</v>
      </c>
      <c r="C25" s="3186" t="s">
        <v>21538</v>
      </c>
      <c r="D25" s="3187" t="str">
        <f t="shared" si="0"/>
        <v>2"</v>
      </c>
      <c r="E25" s="3186" t="s">
        <v>371</v>
      </c>
      <c r="F25" s="3186" t="s">
        <v>2286</v>
      </c>
      <c r="G25" s="3186" t="s">
        <v>6255</v>
      </c>
      <c r="H25" s="3186"/>
      <c r="I25" s="3242" t="str">
        <f t="shared" si="1"/>
        <v>2"-CWR-0278-AG1A</v>
      </c>
      <c r="J25" s="3257" t="s">
        <v>21537</v>
      </c>
      <c r="K25" s="3261"/>
    </row>
    <row r="26" spans="1:11" ht="13.5" thickBot="1">
      <c r="A26" s="3186"/>
      <c r="B26" s="3186">
        <v>19</v>
      </c>
      <c r="C26" s="3186" t="s">
        <v>21540</v>
      </c>
      <c r="D26" s="3187" t="str">
        <f t="shared" si="0"/>
        <v>3"</v>
      </c>
      <c r="E26" s="3186" t="s">
        <v>371</v>
      </c>
      <c r="F26" s="3186" t="s">
        <v>2286</v>
      </c>
      <c r="G26" s="3186" t="s">
        <v>6255</v>
      </c>
      <c r="H26" s="3186"/>
      <c r="I26" s="3242" t="str">
        <f t="shared" si="1"/>
        <v>3"-CWR-0372-AG1A</v>
      </c>
      <c r="J26" s="3257" t="s">
        <v>21539</v>
      </c>
      <c r="K26" s="3261"/>
    </row>
    <row r="27" spans="1:11" ht="13.5" thickBot="1">
      <c r="A27" s="3186"/>
      <c r="B27" s="3186">
        <v>20</v>
      </c>
      <c r="C27" s="3186" t="s">
        <v>21542</v>
      </c>
      <c r="D27" s="3187" t="str">
        <f t="shared" si="0"/>
        <v>14"</v>
      </c>
      <c r="E27" s="3186" t="s">
        <v>371</v>
      </c>
      <c r="F27" s="3186" t="s">
        <v>2286</v>
      </c>
      <c r="G27" s="3186" t="s">
        <v>6255</v>
      </c>
      <c r="H27" s="3186"/>
      <c r="I27" s="3242" t="str">
        <f t="shared" si="1"/>
        <v>14"-CWR-9465-AG1A</v>
      </c>
      <c r="J27" s="3257" t="s">
        <v>21541</v>
      </c>
      <c r="K27" s="3261"/>
    </row>
    <row r="28" spans="1:11" ht="13.5" thickBot="1">
      <c r="A28" s="3186"/>
      <c r="B28" s="3186">
        <v>21</v>
      </c>
      <c r="C28" s="3186" t="s">
        <v>21544</v>
      </c>
      <c r="D28" s="3187" t="str">
        <f t="shared" si="0"/>
        <v>2"</v>
      </c>
      <c r="E28" s="3186" t="s">
        <v>371</v>
      </c>
      <c r="F28" s="3186" t="s">
        <v>2286</v>
      </c>
      <c r="G28" s="3186" t="s">
        <v>6255</v>
      </c>
      <c r="H28" s="3186"/>
      <c r="I28" s="3242" t="str">
        <f t="shared" si="1"/>
        <v>2"-CWR-0072-AG1A</v>
      </c>
      <c r="J28" s="3257" t="s">
        <v>21543</v>
      </c>
      <c r="K28" s="3261"/>
    </row>
    <row r="29" spans="1:11" ht="13.5" thickBot="1">
      <c r="A29" s="3186"/>
      <c r="B29" s="3186">
        <v>22</v>
      </c>
      <c r="C29" s="3186" t="s">
        <v>21544</v>
      </c>
      <c r="D29" s="3187" t="str">
        <f t="shared" si="0"/>
        <v>2"</v>
      </c>
      <c r="E29" s="3186" t="s">
        <v>371</v>
      </c>
      <c r="F29" s="3186" t="s">
        <v>2286</v>
      </c>
      <c r="G29" s="3186" t="s">
        <v>6255</v>
      </c>
      <c r="H29" s="3186"/>
      <c r="I29" s="3242" t="str">
        <f t="shared" si="1"/>
        <v>2"-CWR-0072-AG1A</v>
      </c>
      <c r="J29" s="3257" t="s">
        <v>21545</v>
      </c>
      <c r="K29" s="3261"/>
    </row>
    <row r="30" spans="1:11" ht="13.5" thickBot="1">
      <c r="A30" s="3186"/>
      <c r="B30" s="3186">
        <v>23</v>
      </c>
      <c r="C30" s="3186" t="s">
        <v>21542</v>
      </c>
      <c r="D30" s="3187" t="str">
        <f t="shared" si="0"/>
        <v>14"</v>
      </c>
      <c r="E30" s="3186" t="s">
        <v>371</v>
      </c>
      <c r="F30" s="3186" t="s">
        <v>2286</v>
      </c>
      <c r="G30" s="3186" t="s">
        <v>6255</v>
      </c>
      <c r="H30" s="3186"/>
      <c r="I30" s="3242" t="str">
        <f t="shared" si="1"/>
        <v>14"-CWR-9465-AG1A</v>
      </c>
      <c r="J30" s="3257" t="s">
        <v>21546</v>
      </c>
      <c r="K30" s="3261">
        <v>19307</v>
      </c>
    </row>
    <row r="31" spans="1:11" ht="13.5" thickBot="1">
      <c r="A31" s="3186"/>
      <c r="B31" s="3186">
        <v>24</v>
      </c>
      <c r="C31" s="3186" t="s">
        <v>21548</v>
      </c>
      <c r="D31" s="3187" t="str">
        <f t="shared" si="0"/>
        <v>3"</v>
      </c>
      <c r="E31" s="3186" t="s">
        <v>371</v>
      </c>
      <c r="F31" s="3186" t="s">
        <v>2286</v>
      </c>
      <c r="G31" s="3186" t="s">
        <v>6255</v>
      </c>
      <c r="H31" s="3186"/>
      <c r="I31" s="3242" t="str">
        <f t="shared" si="1"/>
        <v>3"-CWR-0185-AG1A</v>
      </c>
      <c r="J31" s="3257" t="s">
        <v>21547</v>
      </c>
      <c r="K31" s="3261"/>
    </row>
    <row r="32" spans="1:11" ht="13.5" thickBot="1">
      <c r="A32" s="3186"/>
      <c r="B32" s="3186">
        <v>25</v>
      </c>
      <c r="C32" s="3186" t="s">
        <v>21550</v>
      </c>
      <c r="D32" s="3187" t="str">
        <f t="shared" si="0"/>
        <v>3"</v>
      </c>
      <c r="E32" s="3186" t="s">
        <v>371</v>
      </c>
      <c r="F32" s="3186" t="s">
        <v>2286</v>
      </c>
      <c r="G32" s="3186" t="s">
        <v>6255</v>
      </c>
      <c r="H32" s="3186"/>
      <c r="I32" s="3242" t="str">
        <f t="shared" si="1"/>
        <v>3"-CWR-0078-AG1A</v>
      </c>
      <c r="J32" s="3257" t="s">
        <v>21549</v>
      </c>
      <c r="K32" s="3261">
        <v>7626</v>
      </c>
    </row>
    <row r="33" spans="1:13" ht="26.25" thickBot="1">
      <c r="A33" s="3186"/>
      <c r="B33" s="3186">
        <v>26</v>
      </c>
      <c r="C33" s="3186" t="s">
        <v>21552</v>
      </c>
      <c r="D33" s="3187" t="str">
        <f t="shared" si="0"/>
        <v>8"</v>
      </c>
      <c r="E33" s="3186" t="s">
        <v>371</v>
      </c>
      <c r="F33" s="3186" t="s">
        <v>2286</v>
      </c>
      <c r="G33" s="3186" t="s">
        <v>6255</v>
      </c>
      <c r="H33" s="3186"/>
      <c r="I33" s="3242" t="str">
        <f t="shared" si="1"/>
        <v>8"-CWR-9465-AG1A (1/2) (2/2)</v>
      </c>
      <c r="J33" s="3257" t="s">
        <v>21551</v>
      </c>
      <c r="K33" s="3261">
        <v>54420</v>
      </c>
    </row>
    <row r="34" spans="1:13" ht="13.5" thickBot="1">
      <c r="A34" s="3186"/>
      <c r="B34" s="3186">
        <v>27</v>
      </c>
      <c r="C34" s="3186" t="s">
        <v>21554</v>
      </c>
      <c r="D34" s="3187" t="str">
        <f t="shared" si="0"/>
        <v>4"</v>
      </c>
      <c r="E34" s="3186" t="s">
        <v>371</v>
      </c>
      <c r="F34" s="3186" t="s">
        <v>2286</v>
      </c>
      <c r="G34" s="3186" t="s">
        <v>6255</v>
      </c>
      <c r="H34" s="3186"/>
      <c r="I34" s="3242" t="str">
        <f t="shared" si="1"/>
        <v>4"-CWR-0174-AG1A</v>
      </c>
      <c r="J34" s="3257" t="s">
        <v>21553</v>
      </c>
      <c r="K34" s="3261">
        <v>1872</v>
      </c>
      <c r="M34">
        <f>397+220+239+550+466</f>
        <v>1872</v>
      </c>
    </row>
    <row r="35" spans="1:13" ht="13.5" thickBot="1">
      <c r="A35" s="3186"/>
      <c r="B35" s="3186">
        <v>28</v>
      </c>
      <c r="C35" s="3186" t="s">
        <v>21556</v>
      </c>
      <c r="D35" s="3187" t="str">
        <f t="shared" si="0"/>
        <v>6"</v>
      </c>
      <c r="E35" s="3186" t="s">
        <v>371</v>
      </c>
      <c r="F35" s="3186" t="s">
        <v>2286</v>
      </c>
      <c r="G35" s="3186" t="s">
        <v>6255</v>
      </c>
      <c r="H35" s="3186"/>
      <c r="I35" s="3242" t="str">
        <f t="shared" si="1"/>
        <v>6"-CWR-0176-AG1A</v>
      </c>
      <c r="J35" s="3257" t="s">
        <v>21555</v>
      </c>
      <c r="K35" s="3261">
        <v>3951</v>
      </c>
      <c r="M35">
        <f>747+700+356+2148</f>
        <v>3951</v>
      </c>
    </row>
    <row r="36" spans="1:13" ht="13.5" thickBot="1">
      <c r="A36" s="3186"/>
      <c r="B36" s="3186">
        <v>29</v>
      </c>
      <c r="C36" s="3186" t="s">
        <v>21558</v>
      </c>
      <c r="D36" s="3187" t="str">
        <f t="shared" si="0"/>
        <v>3"</v>
      </c>
      <c r="E36" s="3186" t="s">
        <v>371</v>
      </c>
      <c r="F36" s="3186" t="s">
        <v>2286</v>
      </c>
      <c r="G36" s="3186" t="s">
        <v>6255</v>
      </c>
      <c r="H36" s="3186"/>
      <c r="I36" s="3242" t="str">
        <f t="shared" si="1"/>
        <v>3"-CWR-0181-AG1A</v>
      </c>
      <c r="J36" s="3257" t="s">
        <v>21557</v>
      </c>
      <c r="K36" s="3261">
        <v>6063</v>
      </c>
      <c r="M36">
        <f>297+400+900+3200+800+466</f>
        <v>6063</v>
      </c>
    </row>
    <row r="37" spans="1:13" ht="13.5" thickBot="1">
      <c r="A37" s="3186"/>
      <c r="B37" s="3186">
        <v>30</v>
      </c>
      <c r="C37" s="3186" t="s">
        <v>21560</v>
      </c>
      <c r="D37" s="3187" t="str">
        <f t="shared" si="0"/>
        <v>2"</v>
      </c>
      <c r="E37" s="3186" t="s">
        <v>371</v>
      </c>
      <c r="F37" s="3186" t="s">
        <v>2286</v>
      </c>
      <c r="G37" s="3186" t="s">
        <v>6255</v>
      </c>
      <c r="H37" s="3186"/>
      <c r="I37" s="3242" t="str">
        <f t="shared" si="1"/>
        <v>2"-CWR-0183-AG1A</v>
      </c>
      <c r="J37" s="3257" t="s">
        <v>21559</v>
      </c>
      <c r="K37" s="3261">
        <v>8776</v>
      </c>
      <c r="M37">
        <f>385+650+410+3900+650+2340+300+141</f>
        <v>8776</v>
      </c>
    </row>
    <row r="38" spans="1:13" ht="13.5" thickBot="1">
      <c r="A38" s="3186"/>
      <c r="B38" s="3186">
        <v>31</v>
      </c>
      <c r="C38" s="3186" t="s">
        <v>21562</v>
      </c>
      <c r="D38" s="3187" t="str">
        <f t="shared" si="0"/>
        <v>4"</v>
      </c>
      <c r="E38" s="3186" t="s">
        <v>371</v>
      </c>
      <c r="F38" s="3186" t="s">
        <v>2286</v>
      </c>
      <c r="G38" s="3186" t="s">
        <v>6255</v>
      </c>
      <c r="H38" s="3186"/>
      <c r="I38" s="3242" t="str">
        <f t="shared" si="1"/>
        <v>4"-CWR-0076-AG1A</v>
      </c>
      <c r="J38" s="3257" t="s">
        <v>21561</v>
      </c>
      <c r="K38" s="3261"/>
    </row>
    <row r="39" spans="1:13" ht="13.5" thickBot="1">
      <c r="A39" s="3186"/>
      <c r="B39" s="3186">
        <v>32</v>
      </c>
      <c r="C39" s="3186" t="s">
        <v>21564</v>
      </c>
      <c r="D39" s="3187" t="str">
        <f t="shared" si="0"/>
        <v>6"</v>
      </c>
      <c r="E39" s="3186" t="s">
        <v>371</v>
      </c>
      <c r="F39" s="3186" t="s">
        <v>2286</v>
      </c>
      <c r="G39" s="3186" t="s">
        <v>6255</v>
      </c>
      <c r="H39" s="3186"/>
      <c r="I39" s="3242" t="str">
        <f t="shared" si="1"/>
        <v>6"-CWS-0273-AG1A</v>
      </c>
      <c r="J39" s="3257" t="s">
        <v>21563</v>
      </c>
      <c r="K39" s="3261"/>
    </row>
    <row r="40" spans="1:13" ht="13.5" thickBot="1">
      <c r="A40" s="3186"/>
      <c r="B40" s="3186">
        <v>33</v>
      </c>
      <c r="C40" s="3186" t="s">
        <v>21566</v>
      </c>
      <c r="D40" s="3187" t="str">
        <f t="shared" si="0"/>
        <v>6"</v>
      </c>
      <c r="E40" s="3186" t="s">
        <v>371</v>
      </c>
      <c r="F40" s="3186" t="s">
        <v>2286</v>
      </c>
      <c r="G40" s="3186" t="s">
        <v>6255</v>
      </c>
      <c r="H40" s="3186"/>
      <c r="I40" s="3242" t="str">
        <f t="shared" si="1"/>
        <v>6"-CWS-0275-AG1A</v>
      </c>
      <c r="J40" s="3257" t="s">
        <v>21565</v>
      </c>
      <c r="K40" s="3261"/>
    </row>
    <row r="41" spans="1:13" ht="13.5" thickBot="1">
      <c r="A41" s="3186"/>
      <c r="B41" s="3186">
        <v>34</v>
      </c>
      <c r="C41" s="3186" t="s">
        <v>21568</v>
      </c>
      <c r="D41" s="3187" t="str">
        <f t="shared" si="0"/>
        <v>2"</v>
      </c>
      <c r="E41" s="3186" t="s">
        <v>371</v>
      </c>
      <c r="F41" s="3186" t="s">
        <v>2286</v>
      </c>
      <c r="G41" s="3186" t="s">
        <v>6255</v>
      </c>
      <c r="H41" s="3186"/>
      <c r="I41" s="3242" t="str">
        <f t="shared" si="1"/>
        <v>2"-CWS-0277-AG1A</v>
      </c>
      <c r="J41" s="3257" t="s">
        <v>21567</v>
      </c>
      <c r="K41" s="3261"/>
    </row>
    <row r="42" spans="1:13" ht="13.5" thickBot="1">
      <c r="A42" s="3186"/>
      <c r="B42" s="3186">
        <v>35</v>
      </c>
      <c r="C42" s="3186" t="s">
        <v>21570</v>
      </c>
      <c r="D42" s="3187" t="str">
        <f t="shared" si="0"/>
        <v>6"</v>
      </c>
      <c r="E42" s="3186" t="s">
        <v>371</v>
      </c>
      <c r="F42" s="3186" t="s">
        <v>2286</v>
      </c>
      <c r="G42" s="3186" t="s">
        <v>6255</v>
      </c>
      <c r="H42" s="3186"/>
      <c r="I42" s="3242" t="str">
        <f t="shared" si="1"/>
        <v>6"-CWS-0174-AG1A</v>
      </c>
      <c r="J42" s="3257" t="s">
        <v>21569</v>
      </c>
      <c r="K42" s="3261"/>
    </row>
    <row r="43" spans="1:13" ht="13.5" thickBot="1">
      <c r="A43" s="3186"/>
      <c r="B43" s="3186">
        <v>36</v>
      </c>
      <c r="C43" s="3186" t="s">
        <v>21572</v>
      </c>
      <c r="D43" s="3187" t="str">
        <f t="shared" si="0"/>
        <v>3"</v>
      </c>
      <c r="E43" s="3186" t="s">
        <v>371</v>
      </c>
      <c r="F43" s="3186" t="s">
        <v>2286</v>
      </c>
      <c r="G43" s="3186" t="s">
        <v>6255</v>
      </c>
      <c r="H43" s="3186"/>
      <c r="I43" s="3242" t="str">
        <f t="shared" si="1"/>
        <v>3"-CWS-0371-AG1A</v>
      </c>
      <c r="J43" s="3257" t="s">
        <v>21571</v>
      </c>
      <c r="K43" s="3261"/>
    </row>
    <row r="44" spans="1:13" ht="13.5" thickBot="1">
      <c r="A44" s="3186"/>
      <c r="B44" s="3186">
        <v>37</v>
      </c>
      <c r="C44" s="3186" t="s">
        <v>21574</v>
      </c>
      <c r="D44" s="3187" t="str">
        <f t="shared" si="0"/>
        <v>14"</v>
      </c>
      <c r="E44" s="3186" t="s">
        <v>371</v>
      </c>
      <c r="F44" s="3186" t="s">
        <v>2286</v>
      </c>
      <c r="G44" s="3186" t="s">
        <v>6255</v>
      </c>
      <c r="H44" s="3186"/>
      <c r="I44" s="3242" t="str">
        <f t="shared" si="1"/>
        <v>14"-CWS-9455-AG1A</v>
      </c>
      <c r="J44" s="3257" t="s">
        <v>21573</v>
      </c>
      <c r="K44" s="3261"/>
    </row>
    <row r="45" spans="1:13" ht="13.5" thickBot="1">
      <c r="A45" s="3186"/>
      <c r="B45" s="3186">
        <v>38</v>
      </c>
      <c r="C45" s="3186" t="s">
        <v>21576</v>
      </c>
      <c r="D45" s="3187" t="str">
        <f t="shared" si="0"/>
        <v>2"</v>
      </c>
      <c r="E45" s="3186" t="s">
        <v>371</v>
      </c>
      <c r="F45" s="3186" t="s">
        <v>2286</v>
      </c>
      <c r="G45" s="3186" t="s">
        <v>6255</v>
      </c>
      <c r="H45" s="3186"/>
      <c r="I45" s="3242" t="str">
        <f t="shared" si="1"/>
        <v>2"-CWS-0071-AG1A</v>
      </c>
      <c r="J45" s="3257" t="s">
        <v>21575</v>
      </c>
      <c r="K45" s="3261"/>
    </row>
    <row r="46" spans="1:13" ht="13.5" thickBot="1">
      <c r="A46" s="3186"/>
      <c r="B46" s="3186">
        <v>39</v>
      </c>
      <c r="C46" s="3186" t="s">
        <v>21576</v>
      </c>
      <c r="D46" s="3187" t="str">
        <f t="shared" si="0"/>
        <v>2"</v>
      </c>
      <c r="E46" s="3186" t="s">
        <v>371</v>
      </c>
      <c r="F46" s="3186" t="s">
        <v>2286</v>
      </c>
      <c r="G46" s="3186" t="s">
        <v>6255</v>
      </c>
      <c r="H46" s="3186"/>
      <c r="I46" s="3242" t="str">
        <f t="shared" si="1"/>
        <v>2"-CWS-0071-AG1A</v>
      </c>
      <c r="J46" s="3257" t="s">
        <v>21577</v>
      </c>
      <c r="K46" s="3261"/>
    </row>
    <row r="47" spans="1:13" ht="13.5" thickBot="1">
      <c r="A47" s="3186"/>
      <c r="B47" s="3186">
        <v>40</v>
      </c>
      <c r="C47" s="3186" t="s">
        <v>21574</v>
      </c>
      <c r="D47" s="3187" t="str">
        <f t="shared" si="0"/>
        <v>14"</v>
      </c>
      <c r="E47" s="3186" t="s">
        <v>371</v>
      </c>
      <c r="F47" s="3186" t="s">
        <v>2286</v>
      </c>
      <c r="G47" s="3186" t="s">
        <v>6255</v>
      </c>
      <c r="H47" s="3186"/>
      <c r="I47" s="3242" t="str">
        <f t="shared" si="1"/>
        <v>14"-CWS-9455-AG1A</v>
      </c>
      <c r="J47" s="3257" t="s">
        <v>21578</v>
      </c>
      <c r="K47" s="3261">
        <v>20048</v>
      </c>
    </row>
    <row r="48" spans="1:13" ht="13.5" thickBot="1">
      <c r="A48" s="3186"/>
      <c r="B48" s="3186">
        <v>41</v>
      </c>
      <c r="C48" s="3186" t="s">
        <v>21580</v>
      </c>
      <c r="D48" s="3187" t="str">
        <f t="shared" si="0"/>
        <v>3"</v>
      </c>
      <c r="E48" s="3186" t="s">
        <v>371</v>
      </c>
      <c r="F48" s="3186" t="s">
        <v>2286</v>
      </c>
      <c r="G48" s="3186" t="s">
        <v>6255</v>
      </c>
      <c r="H48" s="3186"/>
      <c r="I48" s="3242" t="str">
        <f t="shared" si="1"/>
        <v>3"-CWS-0077-AG1A</v>
      </c>
      <c r="J48" s="3257" t="s">
        <v>21579</v>
      </c>
      <c r="K48" s="3261">
        <v>4271</v>
      </c>
    </row>
    <row r="49" spans="1:13" ht="13.5" thickBot="1">
      <c r="A49" s="3186"/>
      <c r="B49" s="3186">
        <v>42</v>
      </c>
      <c r="C49" s="3186" t="s">
        <v>21582</v>
      </c>
      <c r="D49" s="3187" t="str">
        <f t="shared" si="0"/>
        <v>8"</v>
      </c>
      <c r="E49" s="3186" t="s">
        <v>371</v>
      </c>
      <c r="F49" s="3186" t="s">
        <v>2286</v>
      </c>
      <c r="G49" s="3186" t="s">
        <v>6255</v>
      </c>
      <c r="H49" s="3186"/>
      <c r="I49" s="3242" t="str">
        <f t="shared" si="1"/>
        <v>8"-CWS-9455-AG1A</v>
      </c>
      <c r="J49" s="3257" t="s">
        <v>21581</v>
      </c>
      <c r="K49" s="3261">
        <v>35760</v>
      </c>
    </row>
    <row r="50" spans="1:13" ht="13.5" thickBot="1">
      <c r="A50" s="3186"/>
      <c r="B50" s="3186">
        <v>43</v>
      </c>
      <c r="C50" s="3186" t="s">
        <v>21584</v>
      </c>
      <c r="D50" s="3187" t="str">
        <f t="shared" si="0"/>
        <v>4"</v>
      </c>
      <c r="E50" s="3186" t="s">
        <v>371</v>
      </c>
      <c r="F50" s="3186" t="s">
        <v>2286</v>
      </c>
      <c r="G50" s="3186" t="s">
        <v>6255</v>
      </c>
      <c r="H50" s="3186"/>
      <c r="I50" s="3242" t="str">
        <f t="shared" si="1"/>
        <v>4"-CWS-0075-AG1A</v>
      </c>
      <c r="J50" s="3257" t="s">
        <v>21583</v>
      </c>
      <c r="K50" s="3261">
        <v>12772</v>
      </c>
      <c r="M50">
        <f>247+1073+2410</f>
        <v>3730</v>
      </c>
    </row>
    <row r="51" spans="1:13" ht="13.5" thickBot="1">
      <c r="A51" s="3186"/>
      <c r="B51" s="3186">
        <v>44</v>
      </c>
      <c r="C51" s="3186" t="s">
        <v>21586</v>
      </c>
      <c r="D51" s="3187" t="str">
        <f t="shared" si="0"/>
        <v>3"</v>
      </c>
      <c r="E51" s="3186" t="s">
        <v>371</v>
      </c>
      <c r="F51" s="3186" t="s">
        <v>2286</v>
      </c>
      <c r="G51" s="3186" t="s">
        <v>6255</v>
      </c>
      <c r="H51" s="3186"/>
      <c r="I51" s="3242" t="str">
        <f t="shared" si="1"/>
        <v>3"-CWS-0173-AG1A</v>
      </c>
      <c r="J51" s="3257" t="s">
        <v>21585</v>
      </c>
      <c r="K51" s="3261">
        <v>1621</v>
      </c>
      <c r="M51">
        <f>150+354+312+339+466</f>
        <v>1621</v>
      </c>
    </row>
    <row r="52" spans="1:13" ht="13.5" thickBot="1">
      <c r="A52" s="3186"/>
      <c r="B52" s="3186">
        <v>45</v>
      </c>
      <c r="C52" s="3186" t="s">
        <v>21588</v>
      </c>
      <c r="D52" s="3187" t="str">
        <f t="shared" si="0"/>
        <v>6"</v>
      </c>
      <c r="E52" s="3186" t="s">
        <v>371</v>
      </c>
      <c r="F52" s="3186" t="s">
        <v>2286</v>
      </c>
      <c r="G52" s="3186" t="s">
        <v>6255</v>
      </c>
      <c r="H52" s="3186"/>
      <c r="I52" s="3242" t="str">
        <f t="shared" si="1"/>
        <v>6"-CWS-0175-AG1A</v>
      </c>
      <c r="J52" s="3257" t="s">
        <v>21587</v>
      </c>
      <c r="K52" s="3261">
        <v>4904</v>
      </c>
      <c r="M52">
        <f>3767+700+437</f>
        <v>4904</v>
      </c>
    </row>
    <row r="53" spans="1:13" ht="13.5" thickBot="1">
      <c r="A53" s="3186"/>
      <c r="B53" s="3186">
        <v>46</v>
      </c>
      <c r="C53" s="3186" t="s">
        <v>21590</v>
      </c>
      <c r="D53" s="3187" t="str">
        <f t="shared" si="0"/>
        <v>3"</v>
      </c>
      <c r="E53" s="3186" t="s">
        <v>371</v>
      </c>
      <c r="F53" s="3186" t="s">
        <v>2286</v>
      </c>
      <c r="G53" s="3186" t="s">
        <v>6255</v>
      </c>
      <c r="H53" s="3186"/>
      <c r="I53" s="3242" t="str">
        <f t="shared" si="1"/>
        <v>3"-CWS-0180-AG1A</v>
      </c>
      <c r="J53" s="3257" t="s">
        <v>21589</v>
      </c>
      <c r="K53" s="3261">
        <v>7373</v>
      </c>
      <c r="M53">
        <f>466+1110+3200+900+400+490+807</f>
        <v>7373</v>
      </c>
    </row>
    <row r="54" spans="1:13" ht="13.5" thickBot="1">
      <c r="A54" s="3186"/>
      <c r="B54" s="3186">
        <v>47</v>
      </c>
      <c r="C54" s="3186" t="s">
        <v>21592</v>
      </c>
      <c r="D54" s="3187" t="str">
        <f t="shared" si="0"/>
        <v>2"</v>
      </c>
      <c r="E54" s="3186" t="s">
        <v>371</v>
      </c>
      <c r="F54" s="3186" t="s">
        <v>2286</v>
      </c>
      <c r="G54" s="3186" t="s">
        <v>6255</v>
      </c>
      <c r="H54" s="3186"/>
      <c r="I54" s="3242" t="str">
        <f t="shared" si="1"/>
        <v>2"-CWS-0182-AG1A</v>
      </c>
      <c r="J54" s="3257" t="s">
        <v>21591</v>
      </c>
      <c r="K54" s="3261">
        <v>7607</v>
      </c>
      <c r="M54">
        <f>386+450+400+3760+670+198+1743</f>
        <v>7607</v>
      </c>
    </row>
    <row r="55" spans="1:13" ht="13.5" thickBot="1">
      <c r="A55" s="3186"/>
      <c r="B55" s="3186">
        <v>48</v>
      </c>
      <c r="C55" s="3186" t="s">
        <v>21594</v>
      </c>
      <c r="D55" s="3187" t="str">
        <f t="shared" si="0"/>
        <v>3"</v>
      </c>
      <c r="E55" s="3186" t="s">
        <v>371</v>
      </c>
      <c r="F55" s="3186" t="s">
        <v>2286</v>
      </c>
      <c r="G55" s="3186" t="s">
        <v>6255</v>
      </c>
      <c r="H55" s="3186"/>
      <c r="I55" s="3242" t="str">
        <f t="shared" si="1"/>
        <v>3"-CWS-0184-AG1A</v>
      </c>
      <c r="J55" s="3257" t="s">
        <v>21593</v>
      </c>
      <c r="K55" s="3261"/>
    </row>
    <row r="56" spans="1:13" ht="13.5" thickBot="1">
      <c r="A56" s="3186"/>
      <c r="B56" s="3186">
        <v>49</v>
      </c>
      <c r="C56" s="3186" t="s">
        <v>21596</v>
      </c>
      <c r="D56" s="3187" t="str">
        <f t="shared" si="0"/>
        <v>6"</v>
      </c>
      <c r="E56" s="3186" t="s">
        <v>22493</v>
      </c>
      <c r="F56" s="3186" t="s">
        <v>3744</v>
      </c>
      <c r="G56" s="3186" t="s">
        <v>6255</v>
      </c>
      <c r="H56" s="3186"/>
      <c r="I56" s="3242" t="str">
        <f t="shared" si="1"/>
        <v>6"-FGS-0360-AG1C</v>
      </c>
      <c r="J56" s="3257" t="s">
        <v>21595</v>
      </c>
      <c r="K56" s="3261"/>
    </row>
    <row r="57" spans="1:13" ht="13.5" thickBot="1">
      <c r="A57" s="3186"/>
      <c r="B57" s="3186">
        <v>50</v>
      </c>
      <c r="C57" s="3186" t="s">
        <v>21598</v>
      </c>
      <c r="D57" s="3187" t="str">
        <f t="shared" si="0"/>
        <v>6"</v>
      </c>
      <c r="E57" s="3186" t="s">
        <v>22493</v>
      </c>
      <c r="F57" s="3186" t="s">
        <v>3744</v>
      </c>
      <c r="G57" s="3186" t="s">
        <v>6255</v>
      </c>
      <c r="H57" s="3186"/>
      <c r="I57" s="3242" t="str">
        <f t="shared" si="1"/>
        <v>6"-FGS-0362-AG1C</v>
      </c>
      <c r="J57" s="3257" t="s">
        <v>21597</v>
      </c>
      <c r="K57" s="3261"/>
    </row>
    <row r="58" spans="1:13" ht="13.5" thickBot="1">
      <c r="A58" s="3186"/>
      <c r="B58" s="3186">
        <v>51</v>
      </c>
      <c r="C58" s="3186" t="s">
        <v>21600</v>
      </c>
      <c r="D58" s="3187" t="str">
        <f t="shared" si="0"/>
        <v>6"</v>
      </c>
      <c r="E58" s="3186" t="s">
        <v>22493</v>
      </c>
      <c r="F58" s="3186" t="s">
        <v>3744</v>
      </c>
      <c r="G58" s="3186" t="s">
        <v>6255</v>
      </c>
      <c r="H58" s="3186"/>
      <c r="I58" s="3242" t="str">
        <f t="shared" si="1"/>
        <v>6"-FGS-0361-AG1C</v>
      </c>
      <c r="J58" s="3257" t="s">
        <v>21599</v>
      </c>
      <c r="K58" s="3261"/>
    </row>
    <row r="59" spans="1:13" ht="13.5" thickBot="1">
      <c r="A59" s="3186"/>
      <c r="B59" s="3186">
        <v>52</v>
      </c>
      <c r="C59" s="3186" t="s">
        <v>21602</v>
      </c>
      <c r="D59" s="3187" t="str">
        <f t="shared" si="0"/>
        <v>10"</v>
      </c>
      <c r="E59" s="3186" t="s">
        <v>22493</v>
      </c>
      <c r="F59" s="3186" t="s">
        <v>3744</v>
      </c>
      <c r="G59" s="3186" t="s">
        <v>6255</v>
      </c>
      <c r="H59" s="3186"/>
      <c r="I59" s="3242" t="str">
        <f t="shared" si="1"/>
        <v>10"-FGS-0360-AG1C</v>
      </c>
      <c r="J59" s="3257" t="s">
        <v>21601</v>
      </c>
      <c r="K59" s="3261"/>
    </row>
    <row r="60" spans="1:13" ht="13.5" thickBot="1">
      <c r="A60" s="3186"/>
      <c r="B60" s="3186">
        <v>53</v>
      </c>
      <c r="C60" s="3186" t="s">
        <v>21604</v>
      </c>
      <c r="D60" s="3187" t="str">
        <f t="shared" si="0"/>
        <v>12"</v>
      </c>
      <c r="E60" s="3186" t="s">
        <v>22493</v>
      </c>
      <c r="F60" s="3186" t="s">
        <v>3744</v>
      </c>
      <c r="G60" s="3186" t="s">
        <v>6255</v>
      </c>
      <c r="H60" s="3186"/>
      <c r="I60" s="3242" t="str">
        <f t="shared" si="1"/>
        <v>12"-FGS-0182-AG1C</v>
      </c>
      <c r="J60" s="3257" t="s">
        <v>21603</v>
      </c>
      <c r="K60" s="3261"/>
    </row>
    <row r="61" spans="1:13" ht="13.5" thickBot="1">
      <c r="A61" s="3186"/>
      <c r="B61" s="3186">
        <v>54</v>
      </c>
      <c r="C61" s="3186" t="s">
        <v>21602</v>
      </c>
      <c r="D61" s="3187" t="str">
        <f t="shared" si="0"/>
        <v>10"</v>
      </c>
      <c r="E61" s="3186" t="s">
        <v>22493</v>
      </c>
      <c r="F61" s="3186" t="s">
        <v>3744</v>
      </c>
      <c r="G61" s="3186" t="s">
        <v>6255</v>
      </c>
      <c r="H61" s="3186"/>
      <c r="I61" s="3242" t="str">
        <f t="shared" si="1"/>
        <v>10"-FGS-0360-AG1C</v>
      </c>
      <c r="J61" s="3257" t="s">
        <v>21605</v>
      </c>
      <c r="K61" s="3261">
        <v>16264</v>
      </c>
    </row>
    <row r="62" spans="1:13" ht="13.5" thickBot="1">
      <c r="A62" s="3186"/>
      <c r="B62" s="3186">
        <v>55</v>
      </c>
      <c r="C62" s="3186" t="s">
        <v>21600</v>
      </c>
      <c r="D62" s="3187" t="str">
        <f t="shared" si="0"/>
        <v>6"</v>
      </c>
      <c r="E62" s="3186" t="s">
        <v>22493</v>
      </c>
      <c r="F62" s="3186" t="s">
        <v>3744</v>
      </c>
      <c r="G62" s="3186" t="s">
        <v>6255</v>
      </c>
      <c r="H62" s="3186"/>
      <c r="I62" s="3242" t="str">
        <f t="shared" si="1"/>
        <v>6"-FGS-0361-AG1C</v>
      </c>
      <c r="J62" s="3257" t="s">
        <v>21606</v>
      </c>
      <c r="K62" s="3261">
        <v>41420</v>
      </c>
    </row>
    <row r="63" spans="1:13" ht="13.5" thickBot="1">
      <c r="A63" s="3186"/>
      <c r="B63" s="3186">
        <v>56</v>
      </c>
      <c r="C63" s="3186" t="s">
        <v>21598</v>
      </c>
      <c r="D63" s="3187" t="str">
        <f t="shared" si="0"/>
        <v>6"</v>
      </c>
      <c r="E63" s="3186" t="s">
        <v>22493</v>
      </c>
      <c r="F63" s="3186" t="s">
        <v>3744</v>
      </c>
      <c r="G63" s="3186" t="s">
        <v>6255</v>
      </c>
      <c r="H63" s="3186"/>
      <c r="I63" s="3242" t="str">
        <f t="shared" si="1"/>
        <v>6"-FGS-0362-AG1C</v>
      </c>
      <c r="J63" s="3257" t="s">
        <v>21607</v>
      </c>
      <c r="K63" s="3261"/>
    </row>
    <row r="64" spans="1:13" ht="13.5" thickBot="1">
      <c r="A64" s="3186"/>
      <c r="B64" s="3186">
        <v>57</v>
      </c>
      <c r="C64" s="3186" t="s">
        <v>21600</v>
      </c>
      <c r="D64" s="3187" t="str">
        <f t="shared" si="0"/>
        <v>6"</v>
      </c>
      <c r="E64" s="3186" t="s">
        <v>22493</v>
      </c>
      <c r="F64" s="3186" t="s">
        <v>3744</v>
      </c>
      <c r="G64" s="3186" t="s">
        <v>6255</v>
      </c>
      <c r="H64" s="3186"/>
      <c r="I64" s="3242" t="str">
        <f t="shared" si="1"/>
        <v>6"-FGS-0361-AG1C</v>
      </c>
      <c r="J64" s="3257" t="s">
        <v>21608</v>
      </c>
      <c r="K64" s="3261">
        <v>15104</v>
      </c>
    </row>
    <row r="65" spans="1:13" ht="13.5" thickBot="1">
      <c r="A65" s="3186"/>
      <c r="B65" s="3186">
        <v>58</v>
      </c>
      <c r="C65" s="3186" t="s">
        <v>21610</v>
      </c>
      <c r="D65" s="3187" t="str">
        <f t="shared" si="0"/>
        <v>4"</v>
      </c>
      <c r="E65" s="3186" t="s">
        <v>22493</v>
      </c>
      <c r="F65" s="3186" t="s">
        <v>3744</v>
      </c>
      <c r="G65" s="3186" t="s">
        <v>6255</v>
      </c>
      <c r="H65" s="3186"/>
      <c r="I65" s="3242" t="str">
        <f t="shared" si="1"/>
        <v>4"-FGS-0361-AG1A</v>
      </c>
      <c r="J65" s="3257" t="s">
        <v>21609</v>
      </c>
      <c r="K65" s="3261">
        <v>6213</v>
      </c>
      <c r="M65">
        <f>573+410+1200+580+1400+2050</f>
        <v>6213</v>
      </c>
    </row>
    <row r="66" spans="1:13" ht="13.5" thickBot="1">
      <c r="A66" s="3186"/>
      <c r="B66" s="3186">
        <v>59</v>
      </c>
      <c r="C66" s="3186" t="s">
        <v>21612</v>
      </c>
      <c r="D66" s="3187" t="str">
        <f t="shared" si="0"/>
        <v>4"</v>
      </c>
      <c r="E66" s="3186" t="s">
        <v>2436</v>
      </c>
      <c r="F66" s="3186" t="s">
        <v>3744</v>
      </c>
      <c r="G66" s="3186" t="s">
        <v>6255</v>
      </c>
      <c r="H66" s="3186"/>
      <c r="I66" s="3242" t="str">
        <f t="shared" si="1"/>
        <v>4"-FNG-9602-AG1C</v>
      </c>
      <c r="J66" s="3257" t="s">
        <v>21611</v>
      </c>
      <c r="K66" s="3261"/>
    </row>
    <row r="67" spans="1:13" ht="13.5" thickBot="1">
      <c r="A67" s="3186"/>
      <c r="B67" s="3186">
        <v>60</v>
      </c>
      <c r="C67" s="3186" t="s">
        <v>21614</v>
      </c>
      <c r="D67" s="3187" t="str">
        <f t="shared" si="0"/>
        <v>1-1/2"</v>
      </c>
      <c r="E67" s="3186" t="s">
        <v>2436</v>
      </c>
      <c r="F67" s="3186" t="s">
        <v>3744</v>
      </c>
      <c r="G67" s="3186" t="s">
        <v>6255</v>
      </c>
      <c r="H67" s="3186"/>
      <c r="I67" s="3242" t="str">
        <f t="shared" si="1"/>
        <v>1-1/2"-FNG-9602-AG1C</v>
      </c>
      <c r="J67" s="3257" t="s">
        <v>21613</v>
      </c>
      <c r="K67" s="3261"/>
    </row>
    <row r="68" spans="1:13" ht="13.5" thickBot="1">
      <c r="A68" s="3186"/>
      <c r="B68" s="3186">
        <v>61</v>
      </c>
      <c r="C68" s="3186" t="s">
        <v>21616</v>
      </c>
      <c r="D68" s="3187" t="str">
        <f t="shared" si="0"/>
        <v>6"</v>
      </c>
      <c r="E68" s="3186" t="s">
        <v>2436</v>
      </c>
      <c r="F68" s="3186" t="s">
        <v>3744</v>
      </c>
      <c r="G68" s="3186" t="s">
        <v>6255</v>
      </c>
      <c r="H68" s="3186"/>
      <c r="I68" s="3242" t="str">
        <f t="shared" si="1"/>
        <v>6"-FNG-0112-AG1C</v>
      </c>
      <c r="J68" s="3257" t="s">
        <v>21615</v>
      </c>
      <c r="K68" s="3261"/>
    </row>
    <row r="69" spans="1:13" ht="13.5" thickBot="1">
      <c r="A69" s="3186"/>
      <c r="B69" s="3186">
        <v>62</v>
      </c>
      <c r="C69" s="3186" t="s">
        <v>21616</v>
      </c>
      <c r="D69" s="3187" t="str">
        <f t="shared" si="0"/>
        <v>6"</v>
      </c>
      <c r="E69" s="3186" t="s">
        <v>2436</v>
      </c>
      <c r="F69" s="3186" t="s">
        <v>3744</v>
      </c>
      <c r="G69" s="3186" t="s">
        <v>6255</v>
      </c>
      <c r="H69" s="3186"/>
      <c r="I69" s="3242" t="str">
        <f t="shared" si="1"/>
        <v>6"-FNG-0112-AG1C</v>
      </c>
      <c r="J69" s="3257" t="s">
        <v>21617</v>
      </c>
      <c r="K69" s="3261"/>
    </row>
    <row r="70" spans="1:13" ht="13.5" thickBot="1">
      <c r="A70" s="3186"/>
      <c r="B70" s="3186">
        <v>63</v>
      </c>
      <c r="C70" s="3186" t="s">
        <v>21616</v>
      </c>
      <c r="D70" s="3187" t="str">
        <f t="shared" si="0"/>
        <v>6"</v>
      </c>
      <c r="E70" s="3186" t="s">
        <v>2436</v>
      </c>
      <c r="F70" s="3186" t="s">
        <v>3744</v>
      </c>
      <c r="G70" s="3186" t="s">
        <v>6255</v>
      </c>
      <c r="H70" s="3186"/>
      <c r="I70" s="3242" t="str">
        <f t="shared" si="1"/>
        <v>6"-FNG-0112-AG1C</v>
      </c>
      <c r="J70" s="3257" t="s">
        <v>21618</v>
      </c>
      <c r="K70" s="3261"/>
    </row>
    <row r="71" spans="1:13" ht="13.5" thickBot="1">
      <c r="A71" s="3186"/>
      <c r="B71" s="3186">
        <v>64</v>
      </c>
      <c r="C71" s="3186" t="s">
        <v>21612</v>
      </c>
      <c r="D71" s="3187" t="str">
        <f t="shared" si="0"/>
        <v>4"</v>
      </c>
      <c r="E71" s="3186" t="s">
        <v>2436</v>
      </c>
      <c r="F71" s="3186" t="s">
        <v>3744</v>
      </c>
      <c r="G71" s="3186" t="s">
        <v>6255</v>
      </c>
      <c r="H71" s="3186"/>
      <c r="I71" s="3242" t="str">
        <f t="shared" si="1"/>
        <v>4"-FNG-9602-AG1C</v>
      </c>
      <c r="J71" s="3257" t="s">
        <v>21619</v>
      </c>
      <c r="K71" s="3261"/>
    </row>
    <row r="72" spans="1:13" ht="13.5" thickBot="1">
      <c r="A72" s="3186"/>
      <c r="B72" s="3186">
        <v>65</v>
      </c>
      <c r="C72" s="3186" t="s">
        <v>21612</v>
      </c>
      <c r="D72" s="3187" t="str">
        <f t="shared" ref="D72:D135" si="2">LEFT(C72, FIND("""", C72))</f>
        <v>4"</v>
      </c>
      <c r="E72" s="3186" t="s">
        <v>2436</v>
      </c>
      <c r="F72" s="3186" t="s">
        <v>3744</v>
      </c>
      <c r="G72" s="3186" t="s">
        <v>6255</v>
      </c>
      <c r="H72" s="3186"/>
      <c r="I72" s="3242" t="str">
        <f t="shared" si="1"/>
        <v>4"-FNG-9602-AG1C</v>
      </c>
      <c r="J72" s="3257" t="s">
        <v>21620</v>
      </c>
      <c r="K72" s="3261">
        <v>17751</v>
      </c>
    </row>
    <row r="73" spans="1:13" ht="13.5" thickBot="1">
      <c r="A73" s="3186"/>
      <c r="B73" s="3186">
        <v>66</v>
      </c>
      <c r="C73" s="3186" t="s">
        <v>21622</v>
      </c>
      <c r="D73" s="3187" t="str">
        <f t="shared" si="2"/>
        <v>6"</v>
      </c>
      <c r="E73" s="3186" t="s">
        <v>22494</v>
      </c>
      <c r="F73" s="3186" t="s">
        <v>2286</v>
      </c>
      <c r="G73" s="3186" t="s">
        <v>6255</v>
      </c>
      <c r="H73" s="3186"/>
      <c r="I73" s="3242" t="str">
        <f t="shared" ref="I73:I136" si="3">HYPERLINK("\\CAD-PC\1Data\3.Documentation\Isometric DWG MHI\" &amp; J73 &amp; ".pdf", C73)</f>
        <v>6"-FWS-9301-AG1A</v>
      </c>
      <c r="J73" s="3257" t="s">
        <v>21621</v>
      </c>
      <c r="K73" s="3261"/>
    </row>
    <row r="74" spans="1:13" ht="13.5" thickBot="1">
      <c r="A74" s="3186"/>
      <c r="B74" s="3186">
        <v>67</v>
      </c>
      <c r="C74" s="3186" t="s">
        <v>21622</v>
      </c>
      <c r="D74" s="3187" t="str">
        <f t="shared" si="2"/>
        <v>6"</v>
      </c>
      <c r="E74" s="3186" t="s">
        <v>22494</v>
      </c>
      <c r="F74" s="3186" t="s">
        <v>2286</v>
      </c>
      <c r="G74" s="3186" t="s">
        <v>6255</v>
      </c>
      <c r="H74" s="3186"/>
      <c r="I74" s="3242" t="str">
        <f t="shared" si="3"/>
        <v>6"-FWS-9301-AG1A</v>
      </c>
      <c r="J74" s="3257" t="s">
        <v>21623</v>
      </c>
      <c r="K74" s="3261">
        <v>44500</v>
      </c>
    </row>
    <row r="75" spans="1:13" ht="13.5" thickBot="1">
      <c r="A75" s="3186"/>
      <c r="B75" s="3186">
        <v>68</v>
      </c>
      <c r="C75" s="3186" t="s">
        <v>21625</v>
      </c>
      <c r="D75" s="3187" t="str">
        <f t="shared" si="2"/>
        <v>2"</v>
      </c>
      <c r="E75" s="3186" t="s">
        <v>22494</v>
      </c>
      <c r="F75" s="3186" t="s">
        <v>2286</v>
      </c>
      <c r="G75" s="3186" t="s">
        <v>6255</v>
      </c>
      <c r="H75" s="3186"/>
      <c r="I75" s="3242" t="str">
        <f t="shared" si="3"/>
        <v>2"-FWS-9305-AG1A</v>
      </c>
      <c r="J75" s="3257" t="s">
        <v>21624</v>
      </c>
      <c r="K75" s="3261"/>
    </row>
    <row r="76" spans="1:13" ht="13.5" thickBot="1">
      <c r="A76" s="3186"/>
      <c r="B76" s="3186">
        <v>69</v>
      </c>
      <c r="C76" s="3186" t="s">
        <v>21622</v>
      </c>
      <c r="D76" s="3187" t="str">
        <f t="shared" si="2"/>
        <v>6"</v>
      </c>
      <c r="E76" s="3186" t="s">
        <v>22494</v>
      </c>
      <c r="F76" s="3186" t="s">
        <v>2286</v>
      </c>
      <c r="G76" s="3186" t="s">
        <v>6255</v>
      </c>
      <c r="H76" s="3186"/>
      <c r="I76" s="3242" t="str">
        <f t="shared" si="3"/>
        <v>6"-FWS-9301-AG1A</v>
      </c>
      <c r="J76" s="3257" t="s">
        <v>21626</v>
      </c>
      <c r="K76" s="3261"/>
    </row>
    <row r="77" spans="1:13" ht="13.5" thickBot="1">
      <c r="A77" s="3186"/>
      <c r="B77" s="3186">
        <v>70</v>
      </c>
      <c r="C77" s="3186" t="s">
        <v>21625</v>
      </c>
      <c r="D77" s="3187" t="str">
        <f t="shared" si="2"/>
        <v>2"</v>
      </c>
      <c r="E77" s="3186" t="s">
        <v>22494</v>
      </c>
      <c r="F77" s="3186" t="s">
        <v>2286</v>
      </c>
      <c r="G77" s="3186" t="s">
        <v>6255</v>
      </c>
      <c r="H77" s="3186"/>
      <c r="I77" s="3242" t="str">
        <f t="shared" si="3"/>
        <v>2"-FWS-9305-AG1A</v>
      </c>
      <c r="J77" s="3257" t="s">
        <v>21627</v>
      </c>
      <c r="K77" s="3261"/>
    </row>
    <row r="78" spans="1:13" ht="13.5" thickBot="1">
      <c r="A78" s="3186"/>
      <c r="B78" s="3186">
        <v>71</v>
      </c>
      <c r="C78" s="3186" t="s">
        <v>21629</v>
      </c>
      <c r="D78" s="3187" t="str">
        <f t="shared" si="2"/>
        <v>4"</v>
      </c>
      <c r="E78" s="3186" t="s">
        <v>3739</v>
      </c>
      <c r="F78" s="3186" t="s">
        <v>3739</v>
      </c>
      <c r="G78" s="3186" t="s">
        <v>6255</v>
      </c>
      <c r="H78" s="3186"/>
      <c r="I78" s="3242" t="str">
        <f t="shared" si="3"/>
        <v>4"-GHY-0358-BG3A</v>
      </c>
      <c r="J78" s="3257" t="s">
        <v>21628</v>
      </c>
      <c r="K78" s="3261"/>
    </row>
    <row r="79" spans="1:13" ht="13.5" thickBot="1">
      <c r="A79" s="3186"/>
      <c r="B79" s="3186">
        <v>72</v>
      </c>
      <c r="C79" s="3186" t="s">
        <v>21631</v>
      </c>
      <c r="D79" s="3187" t="str">
        <f t="shared" si="2"/>
        <v>6"</v>
      </c>
      <c r="E79" s="3186" t="s">
        <v>3739</v>
      </c>
      <c r="F79" s="3186" t="s">
        <v>3739</v>
      </c>
      <c r="G79" s="3186" t="s">
        <v>6255</v>
      </c>
      <c r="H79" s="3186"/>
      <c r="I79" s="3242" t="str">
        <f t="shared" si="3"/>
        <v>6"-GHY-0301-AG1C</v>
      </c>
      <c r="J79" s="3257" t="s">
        <v>21630</v>
      </c>
      <c r="K79" s="3261">
        <v>44500</v>
      </c>
    </row>
    <row r="80" spans="1:13" ht="13.5" thickBot="1">
      <c r="A80" s="3186"/>
      <c r="B80" s="3186">
        <v>73</v>
      </c>
      <c r="C80" s="3186" t="s">
        <v>21633</v>
      </c>
      <c r="D80" s="3187" t="str">
        <f t="shared" si="2"/>
        <v>3"</v>
      </c>
      <c r="E80" s="3186" t="s">
        <v>3739</v>
      </c>
      <c r="F80" s="3186" t="s">
        <v>3739</v>
      </c>
      <c r="G80" s="3186" t="s">
        <v>6255</v>
      </c>
      <c r="H80" s="3186"/>
      <c r="I80" s="3242" t="str">
        <f t="shared" si="3"/>
        <v>3"-GHY-0303-DG3A</v>
      </c>
      <c r="J80" s="3257" t="s">
        <v>21632</v>
      </c>
      <c r="K80" s="3261"/>
    </row>
    <row r="81" spans="1:13" ht="13.5" thickBot="1">
      <c r="A81" s="3186"/>
      <c r="B81" s="3186">
        <v>74</v>
      </c>
      <c r="C81" s="3186" t="s">
        <v>21635</v>
      </c>
      <c r="D81" s="3187" t="str">
        <f t="shared" si="2"/>
        <v>2"</v>
      </c>
      <c r="E81" s="3186" t="s">
        <v>3739</v>
      </c>
      <c r="F81" s="3186" t="s">
        <v>3739</v>
      </c>
      <c r="G81" s="3186" t="s">
        <v>6255</v>
      </c>
      <c r="H81" s="3186"/>
      <c r="I81" s="3242" t="str">
        <f t="shared" si="3"/>
        <v>2"-GHY-0306-DG3A</v>
      </c>
      <c r="J81" s="3257" t="s">
        <v>21634</v>
      </c>
      <c r="K81" s="3261">
        <v>12723</v>
      </c>
    </row>
    <row r="82" spans="1:13" ht="13.5" thickBot="1">
      <c r="A82" s="3186"/>
      <c r="B82" s="3186">
        <v>75</v>
      </c>
      <c r="C82" s="3186" t="s">
        <v>21637</v>
      </c>
      <c r="D82" s="3187" t="str">
        <f t="shared" si="2"/>
        <v>3"</v>
      </c>
      <c r="E82" s="3186" t="s">
        <v>3739</v>
      </c>
      <c r="F82" s="3186" t="s">
        <v>3739</v>
      </c>
      <c r="G82" s="3186" t="s">
        <v>6255</v>
      </c>
      <c r="H82" s="3186"/>
      <c r="I82" s="3242" t="str">
        <f t="shared" si="3"/>
        <v>3"-GHY-0307-AG1C</v>
      </c>
      <c r="J82" s="3257" t="s">
        <v>21636</v>
      </c>
      <c r="K82" s="3261">
        <v>12026</v>
      </c>
    </row>
    <row r="83" spans="1:13" ht="26.25" thickBot="1">
      <c r="A83" s="3186"/>
      <c r="B83" s="3186">
        <v>76</v>
      </c>
      <c r="C83" s="3186" t="s">
        <v>21639</v>
      </c>
      <c r="D83" s="3187" t="str">
        <f t="shared" si="2"/>
        <v>6"</v>
      </c>
      <c r="E83" s="3186" t="s">
        <v>3739</v>
      </c>
      <c r="F83" s="3186" t="s">
        <v>3739</v>
      </c>
      <c r="G83" s="3186" t="s">
        <v>6255</v>
      </c>
      <c r="H83" s="3186"/>
      <c r="I83" s="3242" t="str">
        <f t="shared" si="3"/>
        <v>6"-GHY-0301-AG1C (1/2) (2/2)</v>
      </c>
      <c r="J83" s="3257" t="s">
        <v>21638</v>
      </c>
      <c r="K83" s="3261">
        <v>18913</v>
      </c>
    </row>
    <row r="84" spans="1:13" ht="13.5" thickBot="1">
      <c r="A84" s="3186"/>
      <c r="B84" s="3186">
        <v>77</v>
      </c>
      <c r="C84" s="3186" t="s">
        <v>21641</v>
      </c>
      <c r="D84" s="3187" t="str">
        <f t="shared" si="2"/>
        <v>3"</v>
      </c>
      <c r="E84" s="3186" t="s">
        <v>3739</v>
      </c>
      <c r="F84" s="3186" t="s">
        <v>3739</v>
      </c>
      <c r="G84" s="3186" t="s">
        <v>6255</v>
      </c>
      <c r="H84" s="3186" t="s">
        <v>22848</v>
      </c>
      <c r="I84" s="3242" t="str">
        <f t="shared" si="3"/>
        <v>3"-GHY-0302-DG3A-H25</v>
      </c>
      <c r="J84" s="3257" t="s">
        <v>21640</v>
      </c>
      <c r="K84" s="3261">
        <v>11795</v>
      </c>
    </row>
    <row r="85" spans="1:13" ht="26.25" thickBot="1">
      <c r="A85" s="3186"/>
      <c r="B85" s="3186">
        <v>78</v>
      </c>
      <c r="C85" s="3186" t="s">
        <v>21643</v>
      </c>
      <c r="D85" s="3187" t="str">
        <f t="shared" si="2"/>
        <v>3"</v>
      </c>
      <c r="E85" s="3186" t="s">
        <v>3739</v>
      </c>
      <c r="F85" s="3186" t="s">
        <v>3739</v>
      </c>
      <c r="G85" s="3186" t="s">
        <v>6255</v>
      </c>
      <c r="H85" s="3186"/>
      <c r="I85" s="3242" t="str">
        <f t="shared" si="3"/>
        <v>3"-GHY-0303-DG3A (1/2) (2/2)</v>
      </c>
      <c r="J85" s="3257" t="s">
        <v>21642</v>
      </c>
      <c r="K85" s="3261">
        <v>11185</v>
      </c>
    </row>
    <row r="86" spans="1:13" ht="13.5" thickBot="1">
      <c r="A86" s="3186"/>
      <c r="B86" s="3186">
        <v>79</v>
      </c>
      <c r="C86" s="3186" t="s">
        <v>21645</v>
      </c>
      <c r="D86" s="3187" t="str">
        <f t="shared" si="2"/>
        <v>3"</v>
      </c>
      <c r="E86" s="3186" t="s">
        <v>3739</v>
      </c>
      <c r="F86" s="3186" t="s">
        <v>3739</v>
      </c>
      <c r="G86" s="3186" t="s">
        <v>6255</v>
      </c>
      <c r="H86" s="3186"/>
      <c r="I86" s="3242" t="str">
        <f t="shared" si="3"/>
        <v>3"-GHY-0304-DG3A</v>
      </c>
      <c r="J86" s="3257" t="s">
        <v>21644</v>
      </c>
      <c r="K86" s="3261">
        <v>9938</v>
      </c>
    </row>
    <row r="87" spans="1:13" ht="13.5" thickBot="1">
      <c r="A87" s="3186"/>
      <c r="B87" s="3186">
        <v>80</v>
      </c>
      <c r="C87" s="3186" t="s">
        <v>21647</v>
      </c>
      <c r="D87" s="3187" t="str">
        <f t="shared" si="2"/>
        <v>2"</v>
      </c>
      <c r="E87" s="3186" t="s">
        <v>3739</v>
      </c>
      <c r="F87" s="3186" t="s">
        <v>3739</v>
      </c>
      <c r="G87" s="3186" t="s">
        <v>6255</v>
      </c>
      <c r="H87" s="3186"/>
      <c r="I87" s="3242" t="str">
        <f t="shared" si="3"/>
        <v>2"-GHY-0305-AG1C</v>
      </c>
      <c r="J87" s="3257" t="s">
        <v>21646</v>
      </c>
      <c r="K87" s="3261">
        <v>5182</v>
      </c>
      <c r="M87">
        <f>600+1400+1468+383+170+458+703</f>
        <v>5182</v>
      </c>
    </row>
    <row r="88" spans="1:13" ht="13.5" thickBot="1">
      <c r="A88" s="3186"/>
      <c r="B88" s="3186">
        <v>81</v>
      </c>
      <c r="C88" s="3186" t="s">
        <v>21637</v>
      </c>
      <c r="D88" s="3187" t="str">
        <f t="shared" si="2"/>
        <v>3"</v>
      </c>
      <c r="E88" s="3186" t="s">
        <v>3739</v>
      </c>
      <c r="F88" s="3186" t="s">
        <v>3739</v>
      </c>
      <c r="G88" s="3186" t="s">
        <v>6255</v>
      </c>
      <c r="H88" s="3186"/>
      <c r="I88" s="3242" t="str">
        <f t="shared" si="3"/>
        <v>3"-GHY-0307-AG1C</v>
      </c>
      <c r="J88" s="3257" t="s">
        <v>21648</v>
      </c>
      <c r="K88" s="3261">
        <v>6544</v>
      </c>
      <c r="M88">
        <f>3500+2044+1000</f>
        <v>6544</v>
      </c>
    </row>
    <row r="89" spans="1:13" ht="13.5" thickBot="1">
      <c r="A89" s="3186"/>
      <c r="B89" s="3186">
        <v>82</v>
      </c>
      <c r="C89" s="3186" t="s">
        <v>21650</v>
      </c>
      <c r="D89" s="3187" t="str">
        <f t="shared" si="2"/>
        <v>6"</v>
      </c>
      <c r="E89" s="3186" t="s">
        <v>22495</v>
      </c>
      <c r="F89" s="3186" t="s">
        <v>3744</v>
      </c>
      <c r="G89" s="3186" t="s">
        <v>6255</v>
      </c>
      <c r="H89" s="3186"/>
      <c r="I89" s="3242" t="str">
        <f t="shared" si="3"/>
        <v>6"-GOX-0301-BG3A</v>
      </c>
      <c r="J89" s="3257" t="s">
        <v>21649</v>
      </c>
      <c r="K89" s="3261"/>
    </row>
    <row r="90" spans="1:13" ht="13.5" thickBot="1">
      <c r="A90" s="3186"/>
      <c r="B90" s="3186">
        <v>83</v>
      </c>
      <c r="C90" s="3186" t="s">
        <v>21650</v>
      </c>
      <c r="D90" s="3187" t="str">
        <f t="shared" si="2"/>
        <v>6"</v>
      </c>
      <c r="E90" s="3186" t="s">
        <v>22495</v>
      </c>
      <c r="F90" s="3186" t="s">
        <v>3744</v>
      </c>
      <c r="G90" s="3186" t="s">
        <v>6255</v>
      </c>
      <c r="H90" s="3186"/>
      <c r="I90" s="3242" t="str">
        <f t="shared" si="3"/>
        <v>6"-GOX-0301-BG3A</v>
      </c>
      <c r="J90" s="3257" t="s">
        <v>21651</v>
      </c>
      <c r="K90" s="3261"/>
    </row>
    <row r="91" spans="1:13" ht="13.5" thickBot="1">
      <c r="A91" s="3186"/>
      <c r="B91" s="3186">
        <v>84</v>
      </c>
      <c r="C91" s="3186" t="s">
        <v>21650</v>
      </c>
      <c r="D91" s="3187" t="str">
        <f t="shared" si="2"/>
        <v>6"</v>
      </c>
      <c r="E91" s="3186" t="s">
        <v>22495</v>
      </c>
      <c r="F91" s="3186" t="s">
        <v>3744</v>
      </c>
      <c r="G91" s="3186" t="s">
        <v>6255</v>
      </c>
      <c r="H91" s="3186"/>
      <c r="I91" s="3242" t="str">
        <f t="shared" si="3"/>
        <v>6"-GOX-0301-BG3A</v>
      </c>
      <c r="J91" s="3257" t="s">
        <v>21652</v>
      </c>
      <c r="K91" s="3261"/>
    </row>
    <row r="92" spans="1:13" ht="13.5" thickBot="1">
      <c r="A92" s="3186"/>
      <c r="B92" s="3186">
        <v>85</v>
      </c>
      <c r="C92" s="3186" t="s">
        <v>21654</v>
      </c>
      <c r="D92" s="3187" t="str">
        <f t="shared" si="2"/>
        <v>2"</v>
      </c>
      <c r="E92" s="3186" t="s">
        <v>22496</v>
      </c>
      <c r="F92" s="3186" t="s">
        <v>2405</v>
      </c>
      <c r="G92" s="3186" t="s">
        <v>6255</v>
      </c>
      <c r="H92" s="3186"/>
      <c r="I92" s="3242" t="str">
        <f t="shared" si="3"/>
        <v>2"-GPA-9954-AG1A</v>
      </c>
      <c r="J92" s="3257" t="s">
        <v>21653</v>
      </c>
      <c r="K92" s="3261"/>
    </row>
    <row r="93" spans="1:13" ht="13.5" thickBot="1">
      <c r="A93" s="3186"/>
      <c r="B93" s="3186">
        <v>86</v>
      </c>
      <c r="C93" s="3186" t="s">
        <v>21654</v>
      </c>
      <c r="D93" s="3187" t="str">
        <f t="shared" si="2"/>
        <v>2"</v>
      </c>
      <c r="E93" s="3186" t="s">
        <v>22496</v>
      </c>
      <c r="F93" s="3186" t="s">
        <v>2405</v>
      </c>
      <c r="G93" s="3186" t="s">
        <v>6255</v>
      </c>
      <c r="H93" s="3186"/>
      <c r="I93" s="3242" t="str">
        <f t="shared" si="3"/>
        <v>2"-GPA-9954-AG1A</v>
      </c>
      <c r="J93" s="3257" t="s">
        <v>21655</v>
      </c>
      <c r="K93" s="3261"/>
    </row>
    <row r="94" spans="1:13" ht="13.5" thickBot="1">
      <c r="A94" s="3186"/>
      <c r="B94" s="3186">
        <v>87</v>
      </c>
      <c r="C94" s="3186" t="s">
        <v>21657</v>
      </c>
      <c r="D94" s="3187" t="str">
        <f t="shared" si="2"/>
        <v>2"</v>
      </c>
      <c r="E94" s="3186" t="s">
        <v>12069</v>
      </c>
      <c r="F94" s="3186" t="s">
        <v>2405</v>
      </c>
      <c r="G94" s="3186" t="s">
        <v>6255</v>
      </c>
      <c r="H94" s="3186"/>
      <c r="I94" s="3242" t="str">
        <f t="shared" si="3"/>
        <v>2"-GPI-0342-AG2A</v>
      </c>
      <c r="J94" s="3257" t="s">
        <v>21656</v>
      </c>
      <c r="K94" s="3261"/>
    </row>
    <row r="95" spans="1:13" ht="13.5" thickBot="1">
      <c r="A95" s="3186"/>
      <c r="B95" s="3186">
        <v>88</v>
      </c>
      <c r="C95" s="3186" t="s">
        <v>21662</v>
      </c>
      <c r="D95" s="3187" t="str">
        <f t="shared" si="2"/>
        <v>2"</v>
      </c>
      <c r="E95" s="3186" t="s">
        <v>12069</v>
      </c>
      <c r="F95" s="3186" t="s">
        <v>2405</v>
      </c>
      <c r="G95" s="3186" t="s">
        <v>6255</v>
      </c>
      <c r="H95" s="3186"/>
      <c r="I95" s="3242" t="str">
        <f t="shared" si="3"/>
        <v>2"-GPI-0341-AG2A</v>
      </c>
      <c r="J95" s="3257" t="s">
        <v>21661</v>
      </c>
      <c r="K95" s="3261"/>
    </row>
    <row r="96" spans="1:13" ht="13.5" thickBot="1">
      <c r="A96" s="3186"/>
      <c r="B96" s="3186">
        <v>89</v>
      </c>
      <c r="C96" s="3186" t="s">
        <v>21664</v>
      </c>
      <c r="D96" s="3187" t="str">
        <f t="shared" si="2"/>
        <v>2"</v>
      </c>
      <c r="E96" s="3186" t="s">
        <v>12069</v>
      </c>
      <c r="F96" s="3186" t="s">
        <v>2405</v>
      </c>
      <c r="G96" s="3186" t="s">
        <v>6255</v>
      </c>
      <c r="H96" s="3186"/>
      <c r="I96" s="3242" t="str">
        <f t="shared" si="3"/>
        <v>2"-GPI-9908-AG2A</v>
      </c>
      <c r="J96" s="3257" t="s">
        <v>21663</v>
      </c>
      <c r="K96" s="3261"/>
    </row>
    <row r="97" spans="1:13" ht="13.5" thickBot="1">
      <c r="A97" s="3186"/>
      <c r="B97" s="3186">
        <v>90</v>
      </c>
      <c r="C97" s="3186" t="s">
        <v>21664</v>
      </c>
      <c r="D97" s="3187" t="str">
        <f t="shared" si="2"/>
        <v>2"</v>
      </c>
      <c r="E97" s="3186" t="s">
        <v>12069</v>
      </c>
      <c r="F97" s="3186" t="s">
        <v>2405</v>
      </c>
      <c r="G97" s="3186" t="s">
        <v>6255</v>
      </c>
      <c r="H97" s="3186"/>
      <c r="I97" s="3242" t="str">
        <f t="shared" si="3"/>
        <v>2"-GPI-9908-AG2A</v>
      </c>
      <c r="J97" s="3257" t="s">
        <v>21665</v>
      </c>
      <c r="K97" s="3261"/>
    </row>
    <row r="98" spans="1:13" ht="13.5" thickBot="1">
      <c r="A98" s="3186"/>
      <c r="B98" s="3186">
        <v>91</v>
      </c>
      <c r="C98" s="3186" t="s">
        <v>21667</v>
      </c>
      <c r="D98" s="3187" t="str">
        <f t="shared" si="2"/>
        <v>4"</v>
      </c>
      <c r="E98" s="3186" t="s">
        <v>4621</v>
      </c>
      <c r="F98" s="3186" t="s">
        <v>2286</v>
      </c>
      <c r="G98" s="3186" t="s">
        <v>6255</v>
      </c>
      <c r="H98" s="3186" t="s">
        <v>22848</v>
      </c>
      <c r="I98" s="3242" t="str">
        <f t="shared" si="3"/>
        <v>4"-LPC-0254-AG1B-H25</v>
      </c>
      <c r="J98" s="3257" t="s">
        <v>21666</v>
      </c>
      <c r="K98" s="3261"/>
    </row>
    <row r="99" spans="1:13" ht="13.5" thickBot="1">
      <c r="A99" s="3186"/>
      <c r="B99" s="3186">
        <v>92</v>
      </c>
      <c r="C99" s="3186" t="s">
        <v>21669</v>
      </c>
      <c r="D99" s="3187" t="str">
        <f t="shared" si="2"/>
        <v>3"</v>
      </c>
      <c r="E99" s="3186" t="s">
        <v>4621</v>
      </c>
      <c r="F99" s="3186" t="s">
        <v>2286</v>
      </c>
      <c r="G99" s="3186" t="s">
        <v>6255</v>
      </c>
      <c r="H99" s="3186"/>
      <c r="I99" s="3242" t="str">
        <f t="shared" si="3"/>
        <v>3"-LPC-0254-AG1C</v>
      </c>
      <c r="J99" s="3257" t="s">
        <v>21668</v>
      </c>
      <c r="K99" s="3261"/>
    </row>
    <row r="100" spans="1:13" ht="13.5" thickBot="1">
      <c r="A100" s="3186"/>
      <c r="B100" s="3186">
        <v>93</v>
      </c>
      <c r="C100" s="3186" t="s">
        <v>21667</v>
      </c>
      <c r="D100" s="3187" t="str">
        <f t="shared" si="2"/>
        <v>4"</v>
      </c>
      <c r="E100" s="3186" t="s">
        <v>4621</v>
      </c>
      <c r="F100" s="3186" t="s">
        <v>2286</v>
      </c>
      <c r="G100" s="3186" t="s">
        <v>6255</v>
      </c>
      <c r="H100" s="3186" t="s">
        <v>22848</v>
      </c>
      <c r="I100" s="3242" t="str">
        <f t="shared" si="3"/>
        <v>4"-LPC-0254-AG1B-H25</v>
      </c>
      <c r="J100" s="3257" t="s">
        <v>21670</v>
      </c>
      <c r="K100" s="3261"/>
    </row>
    <row r="101" spans="1:13" ht="13.5" thickBot="1">
      <c r="A101" s="3186"/>
      <c r="B101" s="3186">
        <v>94</v>
      </c>
      <c r="C101" s="3186" t="s">
        <v>21667</v>
      </c>
      <c r="D101" s="3187" t="str">
        <f t="shared" si="2"/>
        <v>4"</v>
      </c>
      <c r="E101" s="3186" t="s">
        <v>4621</v>
      </c>
      <c r="F101" s="3186" t="s">
        <v>2286</v>
      </c>
      <c r="G101" s="3186" t="s">
        <v>6255</v>
      </c>
      <c r="H101" s="3186" t="s">
        <v>22848</v>
      </c>
      <c r="I101" s="3242" t="str">
        <f t="shared" si="3"/>
        <v>4"-LPC-0254-AG1B-H25</v>
      </c>
      <c r="J101" s="3257" t="s">
        <v>21671</v>
      </c>
      <c r="K101" s="3261"/>
    </row>
    <row r="102" spans="1:13" ht="26.25" thickBot="1">
      <c r="A102" s="3186"/>
      <c r="B102" s="3186">
        <v>95</v>
      </c>
      <c r="C102" s="3186" t="s">
        <v>21673</v>
      </c>
      <c r="D102" s="3187" t="str">
        <f t="shared" si="2"/>
        <v>10"</v>
      </c>
      <c r="E102" s="3186" t="s">
        <v>22497</v>
      </c>
      <c r="F102" s="3186" t="s">
        <v>3373</v>
      </c>
      <c r="G102" s="3186" t="s">
        <v>6255</v>
      </c>
      <c r="H102" s="3186" t="s">
        <v>23052</v>
      </c>
      <c r="I102" s="3242" t="str">
        <f t="shared" si="3"/>
        <v>10"-LPS-0253-AG1B-H30 (1/2) (2/2)</v>
      </c>
      <c r="J102" s="3257" t="s">
        <v>21672</v>
      </c>
      <c r="K102" s="3261">
        <v>12110.7</v>
      </c>
      <c r="M102">
        <f>762+810+37.7+1738+2475+2263+3423+602</f>
        <v>12110.7</v>
      </c>
    </row>
    <row r="103" spans="1:13" ht="13.5" thickBot="1">
      <c r="A103" s="3186"/>
      <c r="B103" s="3186">
        <v>96</v>
      </c>
      <c r="C103" s="3186" t="s">
        <v>21675</v>
      </c>
      <c r="D103" s="3187" t="str">
        <f t="shared" si="2"/>
        <v>3"</v>
      </c>
      <c r="E103" s="3186" t="s">
        <v>22497</v>
      </c>
      <c r="F103" s="3186" t="s">
        <v>3373</v>
      </c>
      <c r="G103" s="3186" t="s">
        <v>6255</v>
      </c>
      <c r="H103" s="3186" t="s">
        <v>22848</v>
      </c>
      <c r="I103" s="3242" t="str">
        <f t="shared" si="3"/>
        <v>3"-LPS-0351-AG1B-H25</v>
      </c>
      <c r="J103" s="3257" t="s">
        <v>21674</v>
      </c>
      <c r="K103" s="3261"/>
    </row>
    <row r="104" spans="1:13" ht="26.25" thickBot="1">
      <c r="A104" s="3186"/>
      <c r="B104" s="3186">
        <v>97</v>
      </c>
      <c r="C104" s="3186" t="s">
        <v>21677</v>
      </c>
      <c r="D104" s="3187" t="str">
        <f t="shared" si="2"/>
        <v>10"</v>
      </c>
      <c r="E104" s="3186" t="s">
        <v>22497</v>
      </c>
      <c r="F104" s="3186" t="s">
        <v>3373</v>
      </c>
      <c r="G104" s="3186" t="s">
        <v>6255</v>
      </c>
      <c r="H104" s="3186" t="s">
        <v>23052</v>
      </c>
      <c r="I104" s="3242" t="str">
        <f t="shared" si="3"/>
        <v>10"-LPS-0253-AG1B-H30</v>
      </c>
      <c r="J104" s="3257" t="s">
        <v>21676</v>
      </c>
      <c r="K104" s="3261">
        <v>11170</v>
      </c>
      <c r="M104">
        <f>650+10520</f>
        <v>11170</v>
      </c>
    </row>
    <row r="105" spans="1:13" ht="13.5" thickBot="1">
      <c r="A105" s="3186"/>
      <c r="B105" s="3186">
        <v>98</v>
      </c>
      <c r="C105" s="3186" t="s">
        <v>21679</v>
      </c>
      <c r="D105" s="3187" t="str">
        <f t="shared" si="2"/>
        <v>4"</v>
      </c>
      <c r="E105" s="3186" t="s">
        <v>22497</v>
      </c>
      <c r="F105" s="3186" t="s">
        <v>3373</v>
      </c>
      <c r="G105" s="3186" t="s">
        <v>6255</v>
      </c>
      <c r="H105" s="3186" t="s">
        <v>23052</v>
      </c>
      <c r="I105" s="3242" t="str">
        <f t="shared" si="3"/>
        <v>4"-LPS-0253-AG1B-H30</v>
      </c>
      <c r="J105" s="3257" t="s">
        <v>21678</v>
      </c>
      <c r="K105" s="3261">
        <v>40950</v>
      </c>
      <c r="M105">
        <f>40270+680</f>
        <v>40950</v>
      </c>
    </row>
    <row r="106" spans="1:13" ht="26.25" thickBot="1">
      <c r="A106" s="3186"/>
      <c r="B106" s="3186">
        <v>99</v>
      </c>
      <c r="C106" s="3186" t="s">
        <v>21677</v>
      </c>
      <c r="D106" s="3187" t="str">
        <f t="shared" si="2"/>
        <v>10"</v>
      </c>
      <c r="E106" s="3186" t="s">
        <v>22497</v>
      </c>
      <c r="F106" s="3186" t="s">
        <v>3373</v>
      </c>
      <c r="G106" s="3186" t="s">
        <v>6255</v>
      </c>
      <c r="H106" s="3186" t="s">
        <v>23052</v>
      </c>
      <c r="I106" s="3242" t="str">
        <f t="shared" si="3"/>
        <v>10"-LPS-0253-AG1B-H30</v>
      </c>
      <c r="J106" s="3257" t="s">
        <v>21680</v>
      </c>
      <c r="K106" s="3261"/>
    </row>
    <row r="107" spans="1:13" ht="26.25" thickBot="1">
      <c r="A107" s="3186"/>
      <c r="B107" s="3186">
        <v>100</v>
      </c>
      <c r="C107" s="3186" t="s">
        <v>21682</v>
      </c>
      <c r="D107" s="3187" t="str">
        <f t="shared" si="2"/>
        <v>10"</v>
      </c>
      <c r="E107" s="3186" t="s">
        <v>22497</v>
      </c>
      <c r="F107" s="3186" t="s">
        <v>3373</v>
      </c>
      <c r="G107" s="3186" t="s">
        <v>6255</v>
      </c>
      <c r="H107" s="3186" t="s">
        <v>23052</v>
      </c>
      <c r="I107" s="3242" t="str">
        <f t="shared" si="3"/>
        <v>10"-LPS-9262-AG1B-H30</v>
      </c>
      <c r="J107" s="3257" t="s">
        <v>21681</v>
      </c>
      <c r="K107" s="3261"/>
    </row>
    <row r="108" spans="1:13" ht="26.25" thickBot="1">
      <c r="A108" s="3186"/>
      <c r="B108" s="3186">
        <v>101</v>
      </c>
      <c r="C108" s="3186" t="s">
        <v>21684</v>
      </c>
      <c r="D108" s="3187" t="str">
        <f t="shared" si="2"/>
        <v>16"</v>
      </c>
      <c r="E108" s="3186" t="s">
        <v>22497</v>
      </c>
      <c r="F108" s="3186" t="s">
        <v>3373</v>
      </c>
      <c r="G108" s="3186" t="s">
        <v>6255</v>
      </c>
      <c r="H108" s="3186" t="s">
        <v>23627</v>
      </c>
      <c r="I108" s="3242" t="str">
        <f t="shared" si="3"/>
        <v>16"-LPS-9260-AG1B-H40</v>
      </c>
      <c r="J108" s="3257" t="s">
        <v>21683</v>
      </c>
      <c r="K108" s="3261">
        <v>7400</v>
      </c>
    </row>
    <row r="109" spans="1:13" ht="26.25" thickBot="1">
      <c r="A109" s="3186"/>
      <c r="B109" s="3186">
        <v>102</v>
      </c>
      <c r="C109" s="3186" t="s">
        <v>21684</v>
      </c>
      <c r="D109" s="3187" t="str">
        <f t="shared" si="2"/>
        <v>16"</v>
      </c>
      <c r="E109" s="3186" t="s">
        <v>22497</v>
      </c>
      <c r="F109" s="3186" t="s">
        <v>3373</v>
      </c>
      <c r="G109" s="3186" t="s">
        <v>6255</v>
      </c>
      <c r="H109" s="3186" t="s">
        <v>23627</v>
      </c>
      <c r="I109" s="3242" t="str">
        <f t="shared" si="3"/>
        <v>16"-LPS-9260-AG1B-H40</v>
      </c>
      <c r="J109" s="3257" t="s">
        <v>21685</v>
      </c>
      <c r="K109" s="3261">
        <v>17351</v>
      </c>
    </row>
    <row r="110" spans="1:13" ht="13.5" thickBot="1">
      <c r="A110" s="3186"/>
      <c r="B110" s="3186">
        <v>103</v>
      </c>
      <c r="C110" s="3186" t="s">
        <v>21687</v>
      </c>
      <c r="D110" s="3187" t="str">
        <f t="shared" si="2"/>
        <v>4"</v>
      </c>
      <c r="E110" s="3186" t="s">
        <v>22497</v>
      </c>
      <c r="F110" s="3186" t="s">
        <v>3373</v>
      </c>
      <c r="G110" s="3186" t="s">
        <v>6255</v>
      </c>
      <c r="H110" s="3186" t="s">
        <v>23052</v>
      </c>
      <c r="I110" s="3242" t="str">
        <f t="shared" si="3"/>
        <v>4"-LPS-9262-AG1B-H30</v>
      </c>
      <c r="J110" s="3257" t="s">
        <v>21686</v>
      </c>
      <c r="K110" s="3261">
        <v>7169</v>
      </c>
      <c r="M110">
        <f>581+1770+1316+111+457+2384+550</f>
        <v>7169</v>
      </c>
    </row>
    <row r="111" spans="1:13" ht="26.25" thickBot="1">
      <c r="A111" s="3186"/>
      <c r="B111" s="3186">
        <v>104</v>
      </c>
      <c r="C111" s="3186" t="s">
        <v>21689</v>
      </c>
      <c r="D111" s="3187" t="str">
        <f t="shared" si="2"/>
        <v>12"</v>
      </c>
      <c r="E111" s="3186" t="s">
        <v>4631</v>
      </c>
      <c r="F111" s="3186" t="s">
        <v>18717</v>
      </c>
      <c r="G111" s="3186" t="s">
        <v>6255</v>
      </c>
      <c r="H111" s="3186" t="s">
        <v>22848</v>
      </c>
      <c r="I111" s="3242" t="str">
        <f t="shared" si="3"/>
        <v>12"-MES-0201-AG1C-H25</v>
      </c>
      <c r="J111" s="3257" t="s">
        <v>21688</v>
      </c>
      <c r="K111" s="3261"/>
    </row>
    <row r="112" spans="1:13" ht="26.25" thickBot="1">
      <c r="A112" s="3186"/>
      <c r="B112" s="3186">
        <v>105</v>
      </c>
      <c r="C112" s="3186" t="s">
        <v>21691</v>
      </c>
      <c r="D112" s="3187" t="str">
        <f t="shared" si="2"/>
        <v>8"</v>
      </c>
      <c r="E112" s="3186" t="s">
        <v>4631</v>
      </c>
      <c r="F112" s="3186" t="s">
        <v>18717</v>
      </c>
      <c r="G112" s="3186" t="s">
        <v>6255</v>
      </c>
      <c r="H112" s="3186" t="s">
        <v>22848</v>
      </c>
      <c r="I112" s="3242" t="str">
        <f t="shared" si="3"/>
        <v>8"-MES-0202-AG1C-H25</v>
      </c>
      <c r="J112" s="3257" t="s">
        <v>21690</v>
      </c>
      <c r="K112" s="3261"/>
    </row>
    <row r="113" spans="1:13" ht="26.25" thickBot="1">
      <c r="A113" s="3186"/>
      <c r="B113" s="3186">
        <v>106</v>
      </c>
      <c r="C113" s="3186" t="s">
        <v>21693</v>
      </c>
      <c r="D113" s="3187" t="str">
        <f t="shared" si="2"/>
        <v>8"</v>
      </c>
      <c r="E113" s="3186" t="s">
        <v>4631</v>
      </c>
      <c r="F113" s="3186" t="s">
        <v>18717</v>
      </c>
      <c r="G113" s="3186" t="s">
        <v>6255</v>
      </c>
      <c r="H113" s="3186" t="s">
        <v>22848</v>
      </c>
      <c r="I113" s="3242" t="str">
        <f t="shared" si="3"/>
        <v>8"-MES-0203-AG1C-H25</v>
      </c>
      <c r="J113" s="3257" t="s">
        <v>21692</v>
      </c>
      <c r="K113" s="3261"/>
    </row>
    <row r="114" spans="1:13" ht="26.25" thickBot="1">
      <c r="A114" s="3186"/>
      <c r="B114" s="3186">
        <v>107</v>
      </c>
      <c r="C114" s="3186" t="s">
        <v>21695</v>
      </c>
      <c r="D114" s="3187" t="str">
        <f t="shared" si="2"/>
        <v>2"</v>
      </c>
      <c r="E114" s="3186" t="s">
        <v>4631</v>
      </c>
      <c r="F114" s="3186" t="s">
        <v>18717</v>
      </c>
      <c r="G114" s="3186" t="s">
        <v>6255</v>
      </c>
      <c r="H114" s="3186" t="s">
        <v>22848</v>
      </c>
      <c r="I114" s="3242" t="str">
        <f t="shared" si="3"/>
        <v>2"-MES-0204-AG1C-H25</v>
      </c>
      <c r="J114" s="3257" t="s">
        <v>21694</v>
      </c>
      <c r="K114" s="3261"/>
    </row>
    <row r="115" spans="1:13" ht="26.25" thickBot="1">
      <c r="A115" s="3186"/>
      <c r="B115" s="3186">
        <v>108</v>
      </c>
      <c r="C115" s="3186" t="s">
        <v>21695</v>
      </c>
      <c r="D115" s="3187" t="str">
        <f t="shared" si="2"/>
        <v>2"</v>
      </c>
      <c r="E115" s="3186" t="s">
        <v>4631</v>
      </c>
      <c r="F115" s="3186" t="s">
        <v>18717</v>
      </c>
      <c r="G115" s="3186" t="s">
        <v>6255</v>
      </c>
      <c r="H115" s="3186" t="s">
        <v>22848</v>
      </c>
      <c r="I115" s="3242" t="str">
        <f t="shared" si="3"/>
        <v>2"-MES-0204-AG1C-H25</v>
      </c>
      <c r="J115" s="3257" t="s">
        <v>21696</v>
      </c>
      <c r="K115" s="3261"/>
    </row>
    <row r="116" spans="1:13" ht="26.25" thickBot="1">
      <c r="A116" s="3186"/>
      <c r="B116" s="3186">
        <v>109</v>
      </c>
      <c r="C116" s="3186" t="s">
        <v>21698</v>
      </c>
      <c r="D116" s="3187" t="str">
        <f t="shared" si="2"/>
        <v>2"</v>
      </c>
      <c r="E116" s="3186" t="s">
        <v>4631</v>
      </c>
      <c r="F116" s="3186" t="s">
        <v>18717</v>
      </c>
      <c r="G116" s="3186" t="s">
        <v>6255</v>
      </c>
      <c r="H116" s="3186" t="s">
        <v>22848</v>
      </c>
      <c r="I116" s="3242" t="str">
        <f t="shared" si="3"/>
        <v>2"-MES-0204-AG1C-H25 (1/2) (2/2)</v>
      </c>
      <c r="J116" s="3257" t="s">
        <v>21697</v>
      </c>
      <c r="K116" s="3261"/>
    </row>
    <row r="117" spans="1:13" ht="26.25" thickBot="1">
      <c r="A117" s="3186"/>
      <c r="B117" s="3186">
        <v>110</v>
      </c>
      <c r="C117" s="3186" t="s">
        <v>21700</v>
      </c>
      <c r="D117" s="3187" t="str">
        <f t="shared" si="2"/>
        <v>4"</v>
      </c>
      <c r="E117" s="3186" t="s">
        <v>4631</v>
      </c>
      <c r="F117" s="3186" t="s">
        <v>18717</v>
      </c>
      <c r="G117" s="3186" t="s">
        <v>22498</v>
      </c>
      <c r="H117" s="3186" t="s">
        <v>22848</v>
      </c>
      <c r="I117" s="3242" t="str">
        <f t="shared" si="3"/>
        <v>4"-MES-0205-AS1A-H25</v>
      </c>
      <c r="J117" s="3257" t="s">
        <v>21699</v>
      </c>
      <c r="K117" s="3261"/>
    </row>
    <row r="118" spans="1:13" ht="26.25" thickBot="1">
      <c r="A118" s="3186"/>
      <c r="B118" s="3186">
        <v>111</v>
      </c>
      <c r="C118" s="3186" t="s">
        <v>21700</v>
      </c>
      <c r="D118" s="3187" t="str">
        <f t="shared" si="2"/>
        <v>4"</v>
      </c>
      <c r="E118" s="3186" t="s">
        <v>4631</v>
      </c>
      <c r="F118" s="3186" t="s">
        <v>18717</v>
      </c>
      <c r="G118" s="3186" t="s">
        <v>22498</v>
      </c>
      <c r="H118" s="3186" t="s">
        <v>22848</v>
      </c>
      <c r="I118" s="3242" t="str">
        <f t="shared" si="3"/>
        <v>4"-MES-0205-AS1A-H25</v>
      </c>
      <c r="J118" s="3257" t="s">
        <v>21701</v>
      </c>
      <c r="K118" s="3261"/>
    </row>
    <row r="119" spans="1:13" ht="26.25" thickBot="1">
      <c r="A119" s="3186"/>
      <c r="B119" s="3186">
        <v>112</v>
      </c>
      <c r="C119" s="3186" t="s">
        <v>21703</v>
      </c>
      <c r="D119" s="3187" t="str">
        <f t="shared" si="2"/>
        <v>4"</v>
      </c>
      <c r="E119" s="3186" t="s">
        <v>4631</v>
      </c>
      <c r="F119" s="3186" t="s">
        <v>18717</v>
      </c>
      <c r="G119" s="3186" t="s">
        <v>6255</v>
      </c>
      <c r="H119" s="3186" t="s">
        <v>22848</v>
      </c>
      <c r="I119" s="3242" t="str">
        <f t="shared" si="3"/>
        <v>4"-MES-0206-AG1C-H25</v>
      </c>
      <c r="J119" s="3257" t="s">
        <v>21702</v>
      </c>
      <c r="K119" s="3261"/>
    </row>
    <row r="120" spans="1:13" ht="26.25" thickBot="1">
      <c r="A120" s="3186"/>
      <c r="B120" s="3186">
        <v>113</v>
      </c>
      <c r="C120" s="3186" t="s">
        <v>21705</v>
      </c>
      <c r="D120" s="3187" t="str">
        <f t="shared" si="2"/>
        <v>6"</v>
      </c>
      <c r="E120" s="3186" t="s">
        <v>4631</v>
      </c>
      <c r="F120" s="3186" t="s">
        <v>18717</v>
      </c>
      <c r="G120" s="3186" t="s">
        <v>6255</v>
      </c>
      <c r="H120" s="3186" t="s">
        <v>22848</v>
      </c>
      <c r="I120" s="3242" t="str">
        <f t="shared" si="3"/>
        <v>6"-MES-0206-AG1C-H25</v>
      </c>
      <c r="J120" s="3257" t="s">
        <v>21704</v>
      </c>
      <c r="K120" s="3261"/>
    </row>
    <row r="121" spans="1:13" ht="26.25" thickBot="1">
      <c r="A121" s="3186"/>
      <c r="B121" s="3186">
        <v>114</v>
      </c>
      <c r="C121" s="3186" t="s">
        <v>21705</v>
      </c>
      <c r="D121" s="3187" t="str">
        <f t="shared" si="2"/>
        <v>6"</v>
      </c>
      <c r="E121" s="3186" t="s">
        <v>4631</v>
      </c>
      <c r="F121" s="3186" t="s">
        <v>18717</v>
      </c>
      <c r="G121" s="3186" t="s">
        <v>6255</v>
      </c>
      <c r="H121" s="3186" t="s">
        <v>22848</v>
      </c>
      <c r="I121" s="3242" t="str">
        <f t="shared" si="3"/>
        <v>6"-MES-0206-AG1C-H25</v>
      </c>
      <c r="J121" s="3257" t="s">
        <v>21706</v>
      </c>
      <c r="K121" s="3261"/>
    </row>
    <row r="122" spans="1:13" ht="26.25" thickBot="1">
      <c r="A122" s="3186"/>
      <c r="B122" s="3186">
        <v>115</v>
      </c>
      <c r="C122" s="3186" t="s">
        <v>21708</v>
      </c>
      <c r="D122" s="3187" t="str">
        <f t="shared" si="2"/>
        <v>6"</v>
      </c>
      <c r="E122" s="3186" t="s">
        <v>4631</v>
      </c>
      <c r="F122" s="3186" t="s">
        <v>18717</v>
      </c>
      <c r="G122" s="3186" t="s">
        <v>6255</v>
      </c>
      <c r="H122" s="3186" t="s">
        <v>22848</v>
      </c>
      <c r="I122" s="3242" t="str">
        <f t="shared" si="3"/>
        <v>6"-MES-0207-AG1C-H25 (1/2) (2/2)</v>
      </c>
      <c r="J122" s="3257" t="s">
        <v>21707</v>
      </c>
      <c r="K122" s="3261">
        <v>5769</v>
      </c>
      <c r="M122">
        <f>225+238+319+306+221+800+1347+1347+483+483</f>
        <v>5769</v>
      </c>
    </row>
    <row r="123" spans="1:13" ht="26.25" thickBot="1">
      <c r="A123" s="3186"/>
      <c r="B123" s="3186">
        <v>116</v>
      </c>
      <c r="C123" s="3186" t="s">
        <v>21710</v>
      </c>
      <c r="D123" s="3187" t="str">
        <f t="shared" si="2"/>
        <v>4"</v>
      </c>
      <c r="E123" s="3186" t="s">
        <v>4631</v>
      </c>
      <c r="F123" s="3186" t="s">
        <v>18717</v>
      </c>
      <c r="G123" s="3186" t="s">
        <v>6255</v>
      </c>
      <c r="H123" s="3186" t="s">
        <v>22848</v>
      </c>
      <c r="I123" s="3242" t="str">
        <f t="shared" si="3"/>
        <v>4"-MES-0209-BG3A-H25</v>
      </c>
      <c r="J123" s="3257" t="s">
        <v>21709</v>
      </c>
      <c r="K123" s="3261"/>
    </row>
    <row r="124" spans="1:13" ht="26.25" thickBot="1">
      <c r="A124" s="3186"/>
      <c r="B124" s="3186">
        <v>117</v>
      </c>
      <c r="C124" s="3186" t="s">
        <v>21710</v>
      </c>
      <c r="D124" s="3187" t="str">
        <f t="shared" si="2"/>
        <v>4"</v>
      </c>
      <c r="E124" s="3186" t="s">
        <v>4631</v>
      </c>
      <c r="F124" s="3186" t="s">
        <v>18717</v>
      </c>
      <c r="G124" s="3186" t="s">
        <v>6255</v>
      </c>
      <c r="H124" s="3186" t="s">
        <v>22848</v>
      </c>
      <c r="I124" s="3242" t="str">
        <f t="shared" si="3"/>
        <v>4"-MES-0209-BG3A-H25</v>
      </c>
      <c r="J124" s="3257" t="s">
        <v>21711</v>
      </c>
      <c r="K124" s="3261"/>
    </row>
    <row r="125" spans="1:13" ht="26.25" thickBot="1">
      <c r="A125" s="3186"/>
      <c r="B125" s="3186">
        <v>118</v>
      </c>
      <c r="C125" s="3186" t="s">
        <v>21710</v>
      </c>
      <c r="D125" s="3187" t="str">
        <f t="shared" si="2"/>
        <v>4"</v>
      </c>
      <c r="E125" s="3186" t="s">
        <v>4631</v>
      </c>
      <c r="F125" s="3186" t="s">
        <v>18717</v>
      </c>
      <c r="G125" s="3186" t="s">
        <v>6255</v>
      </c>
      <c r="H125" s="3186" t="s">
        <v>22848</v>
      </c>
      <c r="I125" s="3242" t="str">
        <f t="shared" si="3"/>
        <v>4"-MES-0209-BG3A-H25</v>
      </c>
      <c r="J125" s="3257" t="s">
        <v>21712</v>
      </c>
      <c r="K125" s="3261"/>
    </row>
    <row r="126" spans="1:13" ht="26.25" thickBot="1">
      <c r="A126" s="3186"/>
      <c r="B126" s="3186">
        <v>119</v>
      </c>
      <c r="C126" s="3186" t="s">
        <v>21714</v>
      </c>
      <c r="D126" s="3187" t="str">
        <f t="shared" si="2"/>
        <v>6"</v>
      </c>
      <c r="E126" s="3186" t="s">
        <v>4631</v>
      </c>
      <c r="F126" s="3186" t="s">
        <v>18717</v>
      </c>
      <c r="G126" s="3186" t="s">
        <v>22498</v>
      </c>
      <c r="H126" s="3186" t="s">
        <v>22848</v>
      </c>
      <c r="I126" s="3242" t="str">
        <f t="shared" si="3"/>
        <v>6"-MES-0212-AS1A-H25</v>
      </c>
      <c r="J126" s="3257" t="s">
        <v>21713</v>
      </c>
      <c r="K126" s="3261"/>
    </row>
    <row r="127" spans="1:13" ht="26.25" thickBot="1">
      <c r="A127" s="3186"/>
      <c r="B127" s="3186">
        <v>120</v>
      </c>
      <c r="C127" s="3186" t="s">
        <v>21714</v>
      </c>
      <c r="D127" s="3187" t="str">
        <f t="shared" si="2"/>
        <v>6"</v>
      </c>
      <c r="E127" s="3186" t="s">
        <v>4631</v>
      </c>
      <c r="F127" s="3186" t="s">
        <v>18717</v>
      </c>
      <c r="G127" s="3186" t="s">
        <v>22498</v>
      </c>
      <c r="H127" s="3186" t="s">
        <v>22848</v>
      </c>
      <c r="I127" s="3242" t="str">
        <f t="shared" si="3"/>
        <v>6"-MES-0212-AS1A-H25</v>
      </c>
      <c r="J127" s="3257" t="s">
        <v>21715</v>
      </c>
      <c r="K127" s="3261"/>
    </row>
    <row r="128" spans="1:13" ht="26.25" thickBot="1">
      <c r="A128" s="3186"/>
      <c r="B128" s="3186">
        <v>121</v>
      </c>
      <c r="C128" s="3186" t="s">
        <v>21714</v>
      </c>
      <c r="D128" s="3187" t="str">
        <f t="shared" si="2"/>
        <v>6"</v>
      </c>
      <c r="E128" s="3186" t="s">
        <v>4631</v>
      </c>
      <c r="F128" s="3186" t="s">
        <v>18717</v>
      </c>
      <c r="G128" s="3186" t="s">
        <v>22498</v>
      </c>
      <c r="H128" s="3186" t="s">
        <v>22848</v>
      </c>
      <c r="I128" s="3242" t="str">
        <f t="shared" si="3"/>
        <v>6"-MES-0212-AS1A-H25</v>
      </c>
      <c r="J128" s="3257" t="s">
        <v>21716</v>
      </c>
      <c r="K128" s="3261"/>
    </row>
    <row r="129" spans="1:13" ht="26.25" thickBot="1">
      <c r="A129" s="3186"/>
      <c r="B129" s="3186">
        <v>122</v>
      </c>
      <c r="C129" s="3186" t="s">
        <v>21714</v>
      </c>
      <c r="D129" s="3187" t="str">
        <f t="shared" si="2"/>
        <v>6"</v>
      </c>
      <c r="E129" s="3186" t="s">
        <v>4631</v>
      </c>
      <c r="F129" s="3186" t="s">
        <v>18717</v>
      </c>
      <c r="G129" s="3186" t="s">
        <v>22498</v>
      </c>
      <c r="H129" s="3186" t="s">
        <v>22848</v>
      </c>
      <c r="I129" s="3242" t="str">
        <f t="shared" si="3"/>
        <v>6"-MES-0212-AS1A-H25</v>
      </c>
      <c r="J129" s="3257" t="s">
        <v>21717</v>
      </c>
      <c r="K129" s="3261"/>
    </row>
    <row r="130" spans="1:13" ht="26.25" thickBot="1">
      <c r="A130" s="3186"/>
      <c r="B130" s="3186">
        <v>123</v>
      </c>
      <c r="C130" s="3186" t="s">
        <v>21719</v>
      </c>
      <c r="D130" s="3187" t="str">
        <f t="shared" si="2"/>
        <v>2"</v>
      </c>
      <c r="E130" s="3186" t="s">
        <v>4631</v>
      </c>
      <c r="F130" s="3186" t="s">
        <v>18717</v>
      </c>
      <c r="G130" s="3186" t="s">
        <v>6255</v>
      </c>
      <c r="H130" s="3186"/>
      <c r="I130" s="3242" t="str">
        <f t="shared" si="3"/>
        <v>2"-MES-0223-AG1C</v>
      </c>
      <c r="J130" s="3257" t="s">
        <v>21718</v>
      </c>
      <c r="K130" s="3261"/>
    </row>
    <row r="131" spans="1:13" ht="26.25" thickBot="1">
      <c r="A131" s="3186"/>
      <c r="B131" s="3186">
        <v>124</v>
      </c>
      <c r="C131" s="3186" t="s">
        <v>21721</v>
      </c>
      <c r="D131" s="3187" t="str">
        <f t="shared" si="2"/>
        <v>2"</v>
      </c>
      <c r="E131" s="3186" t="s">
        <v>4631</v>
      </c>
      <c r="F131" s="3186" t="s">
        <v>18717</v>
      </c>
      <c r="G131" s="3186" t="s">
        <v>6255</v>
      </c>
      <c r="H131" s="3186"/>
      <c r="I131" s="3242" t="str">
        <f t="shared" si="3"/>
        <v>2"-MES-0241-AG1C</v>
      </c>
      <c r="J131" s="3257" t="s">
        <v>21720</v>
      </c>
      <c r="K131" s="3261"/>
    </row>
    <row r="132" spans="1:13" ht="26.25" thickBot="1">
      <c r="A132" s="3186"/>
      <c r="B132" s="3186">
        <v>125</v>
      </c>
      <c r="C132" s="3186" t="s">
        <v>21723</v>
      </c>
      <c r="D132" s="3187" t="str">
        <f t="shared" si="2"/>
        <v>2"</v>
      </c>
      <c r="E132" s="3186" t="s">
        <v>4631</v>
      </c>
      <c r="F132" s="3186" t="s">
        <v>18717</v>
      </c>
      <c r="G132" s="3186" t="s">
        <v>6255</v>
      </c>
      <c r="H132" s="3186"/>
      <c r="I132" s="3242" t="str">
        <f t="shared" si="3"/>
        <v>2"-MES-0242-AG1C</v>
      </c>
      <c r="J132" s="3257" t="s">
        <v>21722</v>
      </c>
      <c r="K132" s="3261"/>
    </row>
    <row r="133" spans="1:13" ht="26.25" thickBot="1">
      <c r="A133" s="3186"/>
      <c r="B133" s="3186">
        <v>126</v>
      </c>
      <c r="C133" s="3186" t="s">
        <v>21725</v>
      </c>
      <c r="D133" s="3187" t="str">
        <f t="shared" si="2"/>
        <v>4"</v>
      </c>
      <c r="E133" s="3186" t="s">
        <v>4631</v>
      </c>
      <c r="F133" s="3186" t="s">
        <v>18717</v>
      </c>
      <c r="G133" s="3186" t="s">
        <v>6255</v>
      </c>
      <c r="H133" s="3186" t="s">
        <v>22848</v>
      </c>
      <c r="I133" s="3242" t="str">
        <f t="shared" si="3"/>
        <v>4"-MES-0208-AG1C-H25</v>
      </c>
      <c r="J133" s="3257" t="s">
        <v>21724</v>
      </c>
      <c r="K133" s="3261"/>
    </row>
    <row r="134" spans="1:13" ht="26.25" thickBot="1">
      <c r="A134" s="3186"/>
      <c r="B134" s="3186">
        <v>127</v>
      </c>
      <c r="C134" s="3186" t="s">
        <v>21727</v>
      </c>
      <c r="D134" s="3187" t="str">
        <f t="shared" si="2"/>
        <v>4"</v>
      </c>
      <c r="E134" s="3186" t="s">
        <v>4631</v>
      </c>
      <c r="F134" s="3186" t="s">
        <v>18717</v>
      </c>
      <c r="G134" s="3186" t="s">
        <v>6255</v>
      </c>
      <c r="H134" s="3186"/>
      <c r="I134" s="3242" t="str">
        <f t="shared" si="3"/>
        <v>4"-MES-0210-AG1C</v>
      </c>
      <c r="J134" s="3257" t="s">
        <v>21726</v>
      </c>
      <c r="K134" s="3261"/>
    </row>
    <row r="135" spans="1:13" ht="26.25" thickBot="1">
      <c r="A135" s="3186"/>
      <c r="B135" s="3186">
        <v>128</v>
      </c>
      <c r="C135" s="3186" t="s">
        <v>21727</v>
      </c>
      <c r="D135" s="3187" t="str">
        <f t="shared" si="2"/>
        <v>4"</v>
      </c>
      <c r="E135" s="3186" t="s">
        <v>4631</v>
      </c>
      <c r="F135" s="3186" t="s">
        <v>18717</v>
      </c>
      <c r="G135" s="3186" t="s">
        <v>6255</v>
      </c>
      <c r="H135" s="3186"/>
      <c r="I135" s="3242" t="str">
        <f t="shared" si="3"/>
        <v>4"-MES-0210-AG1C</v>
      </c>
      <c r="J135" s="3257" t="s">
        <v>21728</v>
      </c>
      <c r="K135" s="3261"/>
    </row>
    <row r="136" spans="1:13" ht="26.25" thickBot="1">
      <c r="A136" s="3186"/>
      <c r="B136" s="3186">
        <v>129</v>
      </c>
      <c r="C136" s="3186" t="s">
        <v>21727</v>
      </c>
      <c r="D136" s="3187" t="str">
        <f t="shared" ref="D136:D199" si="4">LEFT(C136, FIND("""", C136))</f>
        <v>4"</v>
      </c>
      <c r="E136" s="3186" t="s">
        <v>4631</v>
      </c>
      <c r="F136" s="3186" t="s">
        <v>18717</v>
      </c>
      <c r="G136" s="3186" t="s">
        <v>6255</v>
      </c>
      <c r="H136" s="3186"/>
      <c r="I136" s="3242" t="str">
        <f t="shared" si="3"/>
        <v>4"-MES-0210-AG1C</v>
      </c>
      <c r="J136" s="3257" t="s">
        <v>19635</v>
      </c>
      <c r="K136" s="3261"/>
    </row>
    <row r="137" spans="1:13" ht="26.25" thickBot="1">
      <c r="A137" s="3186"/>
      <c r="B137" s="3186">
        <v>130</v>
      </c>
      <c r="C137" s="3186" t="s">
        <v>21730</v>
      </c>
      <c r="D137" s="3187" t="str">
        <f t="shared" si="4"/>
        <v>4"</v>
      </c>
      <c r="E137" s="3186" t="s">
        <v>4631</v>
      </c>
      <c r="F137" s="3186" t="s">
        <v>18717</v>
      </c>
      <c r="G137" s="3186" t="s">
        <v>6255</v>
      </c>
      <c r="H137" s="3186"/>
      <c r="I137" s="3242" t="str">
        <f t="shared" ref="I137:I200" si="5">HYPERLINK("\\CAD-PC\1Data\3.Documentation\Isometric DWG MHI\" &amp; J137 &amp; ".pdf", C137)</f>
        <v>4"-MES-0211-AG1C</v>
      </c>
      <c r="J137" s="3257" t="s">
        <v>21729</v>
      </c>
      <c r="K137" s="3261"/>
    </row>
    <row r="138" spans="1:13" ht="26.25" thickBot="1">
      <c r="A138" s="3186"/>
      <c r="B138" s="3186">
        <v>131</v>
      </c>
      <c r="C138" s="3186" t="s">
        <v>21730</v>
      </c>
      <c r="D138" s="3187" t="str">
        <f t="shared" si="4"/>
        <v>4"</v>
      </c>
      <c r="E138" s="3186" t="s">
        <v>4631</v>
      </c>
      <c r="F138" s="3186" t="s">
        <v>18717</v>
      </c>
      <c r="G138" s="3186" t="s">
        <v>6255</v>
      </c>
      <c r="H138" s="3186"/>
      <c r="I138" s="3242" t="str">
        <f t="shared" si="5"/>
        <v>4"-MES-0211-AG1C</v>
      </c>
      <c r="J138" s="3257" t="s">
        <v>21731</v>
      </c>
      <c r="K138" s="3261"/>
    </row>
    <row r="139" spans="1:13" ht="26.25" thickBot="1">
      <c r="A139" s="3186"/>
      <c r="B139" s="3186">
        <v>132</v>
      </c>
      <c r="C139" s="3186" t="s">
        <v>21733</v>
      </c>
      <c r="D139" s="3187" t="str">
        <f t="shared" si="4"/>
        <v>2"</v>
      </c>
      <c r="E139" s="3186" t="s">
        <v>4631</v>
      </c>
      <c r="F139" s="3186" t="s">
        <v>18717</v>
      </c>
      <c r="G139" s="3186" t="s">
        <v>6255</v>
      </c>
      <c r="H139" s="3186"/>
      <c r="I139" s="3242" t="str">
        <f t="shared" si="5"/>
        <v>2"-MES-0214-AG1C</v>
      </c>
      <c r="J139" s="3257" t="s">
        <v>21732</v>
      </c>
      <c r="K139" s="3261">
        <v>2675</v>
      </c>
      <c r="M139">
        <f>1607+134+334+600</f>
        <v>2675</v>
      </c>
    </row>
    <row r="140" spans="1:13" ht="26.25" thickBot="1">
      <c r="A140" s="3186"/>
      <c r="B140" s="3186">
        <v>133</v>
      </c>
      <c r="C140" s="3186" t="s">
        <v>21735</v>
      </c>
      <c r="D140" s="3187" t="str">
        <f t="shared" si="4"/>
        <v>4"</v>
      </c>
      <c r="E140" s="3186" t="s">
        <v>4631</v>
      </c>
      <c r="F140" s="3186" t="s">
        <v>18717</v>
      </c>
      <c r="G140" s="3186" t="s">
        <v>6255</v>
      </c>
      <c r="H140" s="3186" t="s">
        <v>22848</v>
      </c>
      <c r="I140" s="3242" t="str">
        <f t="shared" si="5"/>
        <v>4"-MES-0208-BG3A-H25</v>
      </c>
      <c r="J140" s="3257" t="s">
        <v>21734</v>
      </c>
      <c r="K140" s="3261">
        <v>10049</v>
      </c>
      <c r="M140">
        <f>625+305+4500+497+1225+375+850+950+450+272</f>
        <v>10049</v>
      </c>
    </row>
    <row r="141" spans="1:13" ht="26.25" thickBot="1">
      <c r="A141" s="3186"/>
      <c r="B141" s="3186">
        <v>134</v>
      </c>
      <c r="C141" s="3186" t="s">
        <v>21737</v>
      </c>
      <c r="D141" s="3187" t="str">
        <f t="shared" si="4"/>
        <v>4"</v>
      </c>
      <c r="E141" s="3186" t="s">
        <v>4631</v>
      </c>
      <c r="F141" s="3186" t="s">
        <v>18717</v>
      </c>
      <c r="G141" s="3186" t="s">
        <v>6255</v>
      </c>
      <c r="H141" s="3186" t="s">
        <v>22848</v>
      </c>
      <c r="I141" s="3242" t="str">
        <f t="shared" si="5"/>
        <v>4"-MES-0208-BG3A-H25 (1/2) (2/2)</v>
      </c>
      <c r="J141" s="3257" t="s">
        <v>21736</v>
      </c>
      <c r="K141" s="3261"/>
    </row>
    <row r="142" spans="1:13" ht="26.25" thickBot="1">
      <c r="A142" s="3186"/>
      <c r="B142" s="3186">
        <v>135</v>
      </c>
      <c r="C142" s="3186" t="s">
        <v>21730</v>
      </c>
      <c r="D142" s="3187" t="str">
        <f t="shared" si="4"/>
        <v>4"</v>
      </c>
      <c r="E142" s="3186" t="s">
        <v>4631</v>
      </c>
      <c r="F142" s="3186" t="s">
        <v>18717</v>
      </c>
      <c r="G142" s="3186" t="s">
        <v>6255</v>
      </c>
      <c r="H142" s="3186"/>
      <c r="I142" s="3242" t="str">
        <f t="shared" si="5"/>
        <v>4"-MES-0211-AG1C</v>
      </c>
      <c r="J142" s="3257" t="s">
        <v>21738</v>
      </c>
      <c r="K142" s="3261"/>
    </row>
    <row r="143" spans="1:13" ht="26.25" thickBot="1">
      <c r="A143" s="3186"/>
      <c r="B143" s="3186">
        <v>136</v>
      </c>
      <c r="C143" s="3186" t="s">
        <v>21740</v>
      </c>
      <c r="D143" s="3187" t="str">
        <f t="shared" si="4"/>
        <v>2"</v>
      </c>
      <c r="E143" s="3186" t="s">
        <v>4631</v>
      </c>
      <c r="F143" s="3186" t="s">
        <v>18717</v>
      </c>
      <c r="G143" s="3186" t="s">
        <v>6255</v>
      </c>
      <c r="H143" s="3186" t="s">
        <v>22848</v>
      </c>
      <c r="I143" s="3242" t="str">
        <f t="shared" si="5"/>
        <v>2"-MES-0213-AG1C-H25</v>
      </c>
      <c r="J143" s="3257" t="s">
        <v>21739</v>
      </c>
      <c r="K143" s="3261"/>
    </row>
    <row r="144" spans="1:13" ht="26.25" thickBot="1">
      <c r="A144" s="3186"/>
      <c r="B144" s="3186">
        <v>137</v>
      </c>
      <c r="C144" s="3186" t="s">
        <v>21740</v>
      </c>
      <c r="D144" s="3187" t="str">
        <f t="shared" si="4"/>
        <v>2"</v>
      </c>
      <c r="E144" s="3186" t="s">
        <v>4631</v>
      </c>
      <c r="F144" s="3186" t="s">
        <v>18717</v>
      </c>
      <c r="G144" s="3186" t="s">
        <v>6255</v>
      </c>
      <c r="H144" s="3186" t="s">
        <v>22848</v>
      </c>
      <c r="I144" s="3242" t="str">
        <f t="shared" si="5"/>
        <v>2"-MES-0213-AG1C-H25</v>
      </c>
      <c r="J144" s="3257" t="s">
        <v>21741</v>
      </c>
      <c r="K144" s="3261"/>
    </row>
    <row r="145" spans="1:11" ht="26.25" thickBot="1">
      <c r="A145" s="3186"/>
      <c r="B145" s="3186">
        <v>138</v>
      </c>
      <c r="C145" s="3186" t="s">
        <v>21740</v>
      </c>
      <c r="D145" s="3187" t="str">
        <f t="shared" si="4"/>
        <v>2"</v>
      </c>
      <c r="E145" s="3186" t="s">
        <v>4631</v>
      </c>
      <c r="F145" s="3186" t="s">
        <v>18717</v>
      </c>
      <c r="G145" s="3186" t="s">
        <v>6255</v>
      </c>
      <c r="H145" s="3186" t="s">
        <v>22848</v>
      </c>
      <c r="I145" s="3242" t="str">
        <f t="shared" si="5"/>
        <v>2"-MES-0213-AG1C-H25</v>
      </c>
      <c r="J145" s="3257" t="s">
        <v>21742</v>
      </c>
      <c r="K145" s="3261"/>
    </row>
    <row r="146" spans="1:11" ht="26.25" thickBot="1">
      <c r="A146" s="3186"/>
      <c r="B146" s="3186">
        <v>139</v>
      </c>
      <c r="C146" s="3186" t="s">
        <v>21744</v>
      </c>
      <c r="D146" s="3187" t="str">
        <f t="shared" si="4"/>
        <v>3"</v>
      </c>
      <c r="E146" s="3186" t="s">
        <v>4631</v>
      </c>
      <c r="F146" s="3186" t="s">
        <v>18717</v>
      </c>
      <c r="G146" s="3186" t="s">
        <v>6255</v>
      </c>
      <c r="H146" s="3186"/>
      <c r="I146" s="3242" t="str">
        <f t="shared" si="5"/>
        <v>3"-MES-0215-AG1C</v>
      </c>
      <c r="J146" s="3257" t="s">
        <v>21743</v>
      </c>
      <c r="K146" s="3261"/>
    </row>
    <row r="147" spans="1:11" ht="26.25" thickBot="1">
      <c r="A147" s="3186"/>
      <c r="B147" s="3186">
        <v>140</v>
      </c>
      <c r="C147" s="3186" t="s">
        <v>21746</v>
      </c>
      <c r="D147" s="3187" t="str">
        <f t="shared" si="4"/>
        <v>3"</v>
      </c>
      <c r="E147" s="3186" t="s">
        <v>4631</v>
      </c>
      <c r="F147" s="3186" t="s">
        <v>18717</v>
      </c>
      <c r="G147" s="3186" t="s">
        <v>6255</v>
      </c>
      <c r="H147" s="3186"/>
      <c r="I147" s="3242" t="str">
        <f t="shared" si="5"/>
        <v>3"-MES-0216-AG1C</v>
      </c>
      <c r="J147" s="3257" t="s">
        <v>21745</v>
      </c>
      <c r="K147" s="3261"/>
    </row>
    <row r="148" spans="1:11" ht="26.25" thickBot="1">
      <c r="A148" s="3186"/>
      <c r="B148" s="3186">
        <v>141</v>
      </c>
      <c r="C148" s="3186" t="s">
        <v>21746</v>
      </c>
      <c r="D148" s="3187" t="str">
        <f t="shared" si="4"/>
        <v>3"</v>
      </c>
      <c r="E148" s="3186" t="s">
        <v>4631</v>
      </c>
      <c r="F148" s="3186" t="s">
        <v>18717</v>
      </c>
      <c r="G148" s="3186" t="s">
        <v>6255</v>
      </c>
      <c r="H148" s="3186"/>
      <c r="I148" s="3242" t="str">
        <f t="shared" si="5"/>
        <v>3"-MES-0216-AG1C</v>
      </c>
      <c r="J148" s="3257" t="s">
        <v>21747</v>
      </c>
      <c r="K148" s="3261"/>
    </row>
    <row r="149" spans="1:11" ht="26.25" thickBot="1">
      <c r="A149" s="3186"/>
      <c r="B149" s="3186">
        <v>142</v>
      </c>
      <c r="C149" s="3186" t="s">
        <v>21746</v>
      </c>
      <c r="D149" s="3187" t="str">
        <f t="shared" si="4"/>
        <v>3"</v>
      </c>
      <c r="E149" s="3186" t="s">
        <v>4631</v>
      </c>
      <c r="F149" s="3186" t="s">
        <v>18717</v>
      </c>
      <c r="G149" s="3186" t="s">
        <v>6255</v>
      </c>
      <c r="H149" s="3186"/>
      <c r="I149" s="3242" t="str">
        <f t="shared" si="5"/>
        <v>3"-MES-0216-AG1C</v>
      </c>
      <c r="J149" s="3257" t="s">
        <v>21748</v>
      </c>
      <c r="K149" s="3261"/>
    </row>
    <row r="150" spans="1:11" ht="26.25" thickBot="1">
      <c r="A150" s="3186"/>
      <c r="B150" s="3186">
        <v>143</v>
      </c>
      <c r="C150" s="3186" t="s">
        <v>21750</v>
      </c>
      <c r="D150" s="3187" t="str">
        <f t="shared" si="4"/>
        <v>4"</v>
      </c>
      <c r="E150" s="3186" t="s">
        <v>4631</v>
      </c>
      <c r="F150" s="3186" t="s">
        <v>18717</v>
      </c>
      <c r="G150" s="3186" t="s">
        <v>6255</v>
      </c>
      <c r="H150" s="3186"/>
      <c r="I150" s="3242" t="str">
        <f t="shared" si="5"/>
        <v>4"-MES-0228-AG1C</v>
      </c>
      <c r="J150" s="3257" t="s">
        <v>21749</v>
      </c>
      <c r="K150" s="3261"/>
    </row>
    <row r="151" spans="1:11" ht="26.25" thickBot="1">
      <c r="A151" s="3186"/>
      <c r="B151" s="3186">
        <v>144</v>
      </c>
      <c r="C151" s="3186" t="s">
        <v>21752</v>
      </c>
      <c r="D151" s="3187" t="str">
        <f t="shared" si="4"/>
        <v>2"</v>
      </c>
      <c r="E151" s="3186" t="s">
        <v>4631</v>
      </c>
      <c r="F151" s="3186" t="s">
        <v>18717</v>
      </c>
      <c r="G151" s="3186" t="s">
        <v>6255</v>
      </c>
      <c r="H151" s="3186"/>
      <c r="I151" s="3242" t="str">
        <f t="shared" si="5"/>
        <v>2"-MES-0229-AG1C</v>
      </c>
      <c r="J151" s="3257" t="s">
        <v>21751</v>
      </c>
      <c r="K151" s="3261"/>
    </row>
    <row r="152" spans="1:11" ht="26.25" thickBot="1">
      <c r="A152" s="3186"/>
      <c r="B152" s="3186">
        <v>145</v>
      </c>
      <c r="C152" s="3186" t="s">
        <v>21733</v>
      </c>
      <c r="D152" s="3187" t="str">
        <f t="shared" si="4"/>
        <v>2"</v>
      </c>
      <c r="E152" s="3186" t="s">
        <v>4631</v>
      </c>
      <c r="F152" s="3186" t="s">
        <v>18717</v>
      </c>
      <c r="G152" s="3186" t="s">
        <v>6255</v>
      </c>
      <c r="H152" s="3186"/>
      <c r="I152" s="3242" t="str">
        <f t="shared" si="5"/>
        <v>2"-MES-0214-AG1C</v>
      </c>
      <c r="J152" s="3257" t="s">
        <v>21753</v>
      </c>
      <c r="K152" s="3261"/>
    </row>
    <row r="153" spans="1:11" ht="26.25" thickBot="1">
      <c r="A153" s="3186"/>
      <c r="B153" s="3186">
        <v>146</v>
      </c>
      <c r="C153" s="3186" t="s">
        <v>21755</v>
      </c>
      <c r="D153" s="3187" t="str">
        <f t="shared" si="4"/>
        <v>2"</v>
      </c>
      <c r="E153" s="3186" t="s">
        <v>4631</v>
      </c>
      <c r="F153" s="3186" t="s">
        <v>18717</v>
      </c>
      <c r="G153" s="3186" t="s">
        <v>6255</v>
      </c>
      <c r="H153" s="3186"/>
      <c r="I153" s="3242" t="str">
        <f t="shared" si="5"/>
        <v>2"-MES-0243-AG1C</v>
      </c>
      <c r="J153" s="3257" t="s">
        <v>21754</v>
      </c>
      <c r="K153" s="3261"/>
    </row>
    <row r="154" spans="1:11" ht="26.25" thickBot="1">
      <c r="A154" s="3186"/>
      <c r="B154" s="3186">
        <v>147</v>
      </c>
      <c r="C154" s="3186" t="s">
        <v>21757</v>
      </c>
      <c r="D154" s="3187" t="str">
        <f t="shared" si="4"/>
        <v>4"</v>
      </c>
      <c r="E154" s="3186" t="s">
        <v>4631</v>
      </c>
      <c r="F154" s="3186" t="s">
        <v>18717</v>
      </c>
      <c r="G154" s="3186" t="s">
        <v>6255</v>
      </c>
      <c r="H154" s="3186"/>
      <c r="I154" s="3242" t="str">
        <f t="shared" si="5"/>
        <v>4"-MES-0237-AG1C</v>
      </c>
      <c r="J154" s="3257" t="s">
        <v>21756</v>
      </c>
      <c r="K154" s="3261"/>
    </row>
    <row r="155" spans="1:11" ht="26.25" thickBot="1">
      <c r="A155" s="3186"/>
      <c r="B155" s="3186">
        <v>148</v>
      </c>
      <c r="C155" s="3186" t="s">
        <v>21759</v>
      </c>
      <c r="D155" s="3187" t="str">
        <f t="shared" si="4"/>
        <v>2"</v>
      </c>
      <c r="E155" s="3186" t="s">
        <v>4631</v>
      </c>
      <c r="F155" s="3186" t="s">
        <v>18717</v>
      </c>
      <c r="G155" s="3186" t="s">
        <v>6255</v>
      </c>
      <c r="H155" s="3186"/>
      <c r="I155" s="3242" t="str">
        <f t="shared" si="5"/>
        <v>2"-MES-0244-AG1C</v>
      </c>
      <c r="J155" s="3257" t="s">
        <v>21758</v>
      </c>
      <c r="K155" s="3261"/>
    </row>
    <row r="156" spans="1:11" ht="13.5" thickBot="1">
      <c r="A156" s="3186"/>
      <c r="B156" s="3186">
        <v>149</v>
      </c>
      <c r="C156" s="3186" t="s">
        <v>21761</v>
      </c>
      <c r="D156" s="3187" t="str">
        <f t="shared" si="4"/>
        <v>4"</v>
      </c>
      <c r="E156" s="3186" t="s">
        <v>4621</v>
      </c>
      <c r="F156" s="3186" t="s">
        <v>2286</v>
      </c>
      <c r="G156" s="3186" t="s">
        <v>6255</v>
      </c>
      <c r="H156" s="3186"/>
      <c r="I156" s="3242" t="str">
        <f t="shared" si="5"/>
        <v>4"-MPC-0151-BG4A-H65</v>
      </c>
      <c r="J156" s="3257" t="s">
        <v>21760</v>
      </c>
      <c r="K156" s="3261"/>
    </row>
    <row r="157" spans="1:11" ht="13.5" thickBot="1">
      <c r="A157" s="3186"/>
      <c r="B157" s="3186">
        <v>150</v>
      </c>
      <c r="C157" s="3186" t="s">
        <v>21763</v>
      </c>
      <c r="D157" s="3187" t="str">
        <f t="shared" si="4"/>
        <v>8"</v>
      </c>
      <c r="E157" s="3186" t="s">
        <v>4621</v>
      </c>
      <c r="F157" s="3186" t="s">
        <v>2286</v>
      </c>
      <c r="G157" s="3186" t="s">
        <v>6255</v>
      </c>
      <c r="H157" s="3186"/>
      <c r="I157" s="3242" t="str">
        <f t="shared" si="5"/>
        <v>8"-MPC-0152-BG4A-H65</v>
      </c>
      <c r="J157" s="3257" t="s">
        <v>21762</v>
      </c>
      <c r="K157" s="3261">
        <v>17125</v>
      </c>
    </row>
    <row r="158" spans="1:11" ht="13.5" thickBot="1">
      <c r="A158" s="3186"/>
      <c r="B158" s="3186">
        <v>151</v>
      </c>
      <c r="C158" s="3186" t="s">
        <v>21765</v>
      </c>
      <c r="D158" s="3187" t="str">
        <f t="shared" si="4"/>
        <v>8"</v>
      </c>
      <c r="E158" s="3186" t="s">
        <v>4621</v>
      </c>
      <c r="F158" s="3186" t="s">
        <v>2286</v>
      </c>
      <c r="G158" s="3186" t="s">
        <v>6255</v>
      </c>
      <c r="H158" s="3186"/>
      <c r="I158" s="3242" t="str">
        <f t="shared" si="5"/>
        <v>8"-MPC-0153-BG4A-H65</v>
      </c>
      <c r="J158" s="3257" t="s">
        <v>21764</v>
      </c>
      <c r="K158" s="3261">
        <v>15755</v>
      </c>
    </row>
    <row r="159" spans="1:11" ht="26.25" thickBot="1">
      <c r="A159" s="3186"/>
      <c r="B159" s="3186">
        <v>152</v>
      </c>
      <c r="C159" s="3186" t="s">
        <v>21767</v>
      </c>
      <c r="D159" s="3187" t="str">
        <f t="shared" si="4"/>
        <v>2"</v>
      </c>
      <c r="E159" s="3186" t="s">
        <v>22499</v>
      </c>
      <c r="F159" s="3186" t="s">
        <v>3373</v>
      </c>
      <c r="G159" s="3186" t="s">
        <v>6255</v>
      </c>
      <c r="H159" s="3186" t="s">
        <v>23627</v>
      </c>
      <c r="I159" s="3242" t="str">
        <f t="shared" si="5"/>
        <v>2"-MPS-0251-BG4A-H40 (1/2) (2/2)</v>
      </c>
      <c r="J159" s="3257" t="s">
        <v>21766</v>
      </c>
      <c r="K159" s="3261"/>
    </row>
    <row r="160" spans="1:11" ht="26.25" thickBot="1">
      <c r="A160" s="3186"/>
      <c r="B160" s="3186">
        <v>153</v>
      </c>
      <c r="C160" s="3186" t="s">
        <v>21769</v>
      </c>
      <c r="D160" s="3187" t="str">
        <f t="shared" si="4"/>
        <v>1"</v>
      </c>
      <c r="E160" s="3186" t="s">
        <v>22499</v>
      </c>
      <c r="F160" s="3186" t="s">
        <v>3373</v>
      </c>
      <c r="G160" s="3186" t="s">
        <v>6255</v>
      </c>
      <c r="H160" s="3186" t="s">
        <v>23627</v>
      </c>
      <c r="I160" s="3242" t="str">
        <f t="shared" si="5"/>
        <v>1"-MPS-0151-BG4A-H40</v>
      </c>
      <c r="J160" s="3257" t="s">
        <v>21768</v>
      </c>
      <c r="K160" s="3261"/>
    </row>
    <row r="161" spans="1:13" ht="26.25" thickBot="1">
      <c r="A161" s="3186"/>
      <c r="B161" s="3186">
        <v>154</v>
      </c>
      <c r="C161" s="3186" t="s">
        <v>21771</v>
      </c>
      <c r="D161" s="3187" t="str">
        <f t="shared" si="4"/>
        <v>8"</v>
      </c>
      <c r="E161" s="3186" t="s">
        <v>22499</v>
      </c>
      <c r="F161" s="3186" t="s">
        <v>3373</v>
      </c>
      <c r="G161" s="3186" t="s">
        <v>6255</v>
      </c>
      <c r="H161" s="3186" t="s">
        <v>23627</v>
      </c>
      <c r="I161" s="3242" t="str">
        <f t="shared" si="5"/>
        <v>8"-MPS-0152-BG4A-H40</v>
      </c>
      <c r="J161" s="3257" t="s">
        <v>21770</v>
      </c>
      <c r="K161" s="3261"/>
    </row>
    <row r="162" spans="1:13" ht="26.25" thickBot="1">
      <c r="A162" s="3186"/>
      <c r="B162" s="3186">
        <v>155</v>
      </c>
      <c r="C162" s="3186" t="s">
        <v>21773</v>
      </c>
      <c r="D162" s="3187" t="str">
        <f t="shared" si="4"/>
        <v>8"</v>
      </c>
      <c r="E162" s="3186" t="s">
        <v>22499</v>
      </c>
      <c r="F162" s="3186" t="s">
        <v>3373</v>
      </c>
      <c r="G162" s="3186" t="s">
        <v>6255</v>
      </c>
      <c r="H162" s="3186" t="s">
        <v>23627</v>
      </c>
      <c r="I162" s="3242" t="str">
        <f t="shared" si="5"/>
        <v>8"-MPS-0152-AG1B-H40</v>
      </c>
      <c r="J162" s="3257" t="s">
        <v>21772</v>
      </c>
      <c r="K162" s="3261"/>
    </row>
    <row r="163" spans="1:13" ht="26.25" thickBot="1">
      <c r="A163" s="3186"/>
      <c r="B163" s="3186">
        <v>156</v>
      </c>
      <c r="C163" s="3186" t="s">
        <v>21775</v>
      </c>
      <c r="D163" s="3187" t="str">
        <f t="shared" si="4"/>
        <v>8"</v>
      </c>
      <c r="E163" s="3186" t="s">
        <v>22499</v>
      </c>
      <c r="F163" s="3186" t="s">
        <v>3373</v>
      </c>
      <c r="G163" s="3186" t="s">
        <v>6255</v>
      </c>
      <c r="H163" s="3186" t="s">
        <v>23627</v>
      </c>
      <c r="I163" s="3242" t="str">
        <f t="shared" si="5"/>
        <v>8"-MPS-0153-BG4A-H40</v>
      </c>
      <c r="J163" s="3257" t="s">
        <v>21774</v>
      </c>
      <c r="K163" s="3261"/>
    </row>
    <row r="164" spans="1:13" ht="26.25" thickBot="1">
      <c r="A164" s="3186"/>
      <c r="B164" s="3186">
        <v>157</v>
      </c>
      <c r="C164" s="3186" t="s">
        <v>21775</v>
      </c>
      <c r="D164" s="3187" t="str">
        <f t="shared" si="4"/>
        <v>8"</v>
      </c>
      <c r="E164" s="3186" t="s">
        <v>22499</v>
      </c>
      <c r="F164" s="3186" t="s">
        <v>3373</v>
      </c>
      <c r="G164" s="3186" t="s">
        <v>6255</v>
      </c>
      <c r="H164" s="3186" t="s">
        <v>23627</v>
      </c>
      <c r="I164" s="3242" t="str">
        <f t="shared" si="5"/>
        <v>8"-MPS-0153-BG4A-H40</v>
      </c>
      <c r="J164" s="3257" t="s">
        <v>21776</v>
      </c>
      <c r="K164" s="3261"/>
    </row>
    <row r="165" spans="1:13" ht="26.25" thickBot="1">
      <c r="A165" s="3186"/>
      <c r="B165" s="3186">
        <v>158</v>
      </c>
      <c r="C165" s="3186" t="s">
        <v>21778</v>
      </c>
      <c r="D165" s="3187" t="str">
        <f t="shared" si="4"/>
        <v>14"</v>
      </c>
      <c r="E165" s="3186" t="s">
        <v>22499</v>
      </c>
      <c r="F165" s="3186" t="s">
        <v>3373</v>
      </c>
      <c r="G165" s="3186" t="s">
        <v>6255</v>
      </c>
      <c r="H165" s="3186" t="s">
        <v>23627</v>
      </c>
      <c r="I165" s="3242" t="str">
        <f t="shared" si="5"/>
        <v>14"-MPS-0154-BG4A-H40</v>
      </c>
      <c r="J165" s="3257" t="s">
        <v>21777</v>
      </c>
      <c r="K165" s="3261"/>
    </row>
    <row r="166" spans="1:13" ht="26.25" thickBot="1">
      <c r="A166" s="3186"/>
      <c r="B166" s="3186">
        <v>159</v>
      </c>
      <c r="C166" s="3186" t="s">
        <v>21780</v>
      </c>
      <c r="D166" s="3187" t="str">
        <f t="shared" si="4"/>
        <v>2"</v>
      </c>
      <c r="E166" s="3186" t="s">
        <v>22499</v>
      </c>
      <c r="F166" s="3186" t="s">
        <v>3373</v>
      </c>
      <c r="G166" s="3186" t="s">
        <v>6255</v>
      </c>
      <c r="H166" s="3186" t="s">
        <v>23627</v>
      </c>
      <c r="I166" s="3242" t="str">
        <f t="shared" si="5"/>
        <v>2"-MPS-0151-BG4A-H40</v>
      </c>
      <c r="J166" s="3257" t="s">
        <v>21779</v>
      </c>
      <c r="K166" s="3261"/>
    </row>
    <row r="167" spans="1:13" ht="26.25" thickBot="1">
      <c r="A167" s="3186"/>
      <c r="B167" s="3186">
        <v>160</v>
      </c>
      <c r="C167" s="3186" t="s">
        <v>21782</v>
      </c>
      <c r="D167" s="3187" t="str">
        <f t="shared" si="4"/>
        <v>4"</v>
      </c>
      <c r="E167" s="3186" t="s">
        <v>22499</v>
      </c>
      <c r="F167" s="3186" t="s">
        <v>3373</v>
      </c>
      <c r="G167" s="3186" t="s">
        <v>6255</v>
      </c>
      <c r="H167" s="3186" t="s">
        <v>23627</v>
      </c>
      <c r="I167" s="3242" t="str">
        <f t="shared" si="5"/>
        <v>4"-MPS-0153-BG4A-H40</v>
      </c>
      <c r="J167" s="3257" t="s">
        <v>21781</v>
      </c>
      <c r="K167" s="3261"/>
    </row>
    <row r="168" spans="1:13" ht="26.25" thickBot="1">
      <c r="A168" s="3186"/>
      <c r="B168" s="3186">
        <v>161</v>
      </c>
      <c r="C168" s="3186" t="s">
        <v>21784</v>
      </c>
      <c r="D168" s="3187" t="str">
        <f t="shared" si="4"/>
        <v>2"</v>
      </c>
      <c r="E168" s="3186" t="s">
        <v>22499</v>
      </c>
      <c r="F168" s="3186" t="s">
        <v>3373</v>
      </c>
      <c r="G168" s="3186" t="s">
        <v>6255</v>
      </c>
      <c r="H168" s="3186" t="s">
        <v>23627</v>
      </c>
      <c r="I168" s="3242" t="str">
        <f t="shared" si="5"/>
        <v>2"-MPS-0154-BG4A-H40</v>
      </c>
      <c r="J168" s="3257" t="s">
        <v>21783</v>
      </c>
      <c r="K168" s="3261"/>
    </row>
    <row r="169" spans="1:13" ht="26.25" thickBot="1">
      <c r="A169" s="3186"/>
      <c r="B169" s="3186">
        <v>162</v>
      </c>
      <c r="C169" s="3186" t="s">
        <v>21784</v>
      </c>
      <c r="D169" s="3187" t="str">
        <f t="shared" si="4"/>
        <v>2"</v>
      </c>
      <c r="E169" s="3186" t="s">
        <v>22499</v>
      </c>
      <c r="F169" s="3186" t="s">
        <v>3373</v>
      </c>
      <c r="G169" s="3186" t="s">
        <v>6255</v>
      </c>
      <c r="H169" s="3186" t="s">
        <v>23627</v>
      </c>
      <c r="I169" s="3242" t="str">
        <f t="shared" si="5"/>
        <v>2"-MPS-0154-BG4A-H40</v>
      </c>
      <c r="J169" s="3257" t="s">
        <v>21785</v>
      </c>
      <c r="K169" s="3261"/>
    </row>
    <row r="170" spans="1:13" ht="26.25" thickBot="1">
      <c r="A170" s="3186"/>
      <c r="B170" s="3186">
        <v>163</v>
      </c>
      <c r="C170" s="3186" t="s">
        <v>21787</v>
      </c>
      <c r="D170" s="3187" t="str">
        <f t="shared" si="4"/>
        <v>14"</v>
      </c>
      <c r="E170" s="3186" t="s">
        <v>22499</v>
      </c>
      <c r="F170" s="3186" t="s">
        <v>3373</v>
      </c>
      <c r="G170" s="3186" t="s">
        <v>6255</v>
      </c>
      <c r="H170" s="3186"/>
      <c r="I170" s="3242" t="str">
        <f t="shared" si="5"/>
        <v>14"-MPS-0156-BG4A-H65</v>
      </c>
      <c r="J170" s="3257" t="s">
        <v>21786</v>
      </c>
      <c r="K170" s="3261">
        <v>22939</v>
      </c>
      <c r="M170">
        <f>271+383+2608+1067+2790+1500+1817+1817+1067+1067+1492+1492+1067+1067+1067+1067+650+650</f>
        <v>22939</v>
      </c>
    </row>
    <row r="171" spans="1:13" ht="26.25" thickBot="1">
      <c r="A171" s="3186"/>
      <c r="B171" s="3186">
        <v>164</v>
      </c>
      <c r="C171" s="3186" t="s">
        <v>21789</v>
      </c>
      <c r="D171" s="3187" t="str">
        <f t="shared" si="4"/>
        <v>4"</v>
      </c>
      <c r="E171" s="3186" t="s">
        <v>22499</v>
      </c>
      <c r="F171" s="3186" t="s">
        <v>3373</v>
      </c>
      <c r="G171" s="3186" t="s">
        <v>6255</v>
      </c>
      <c r="H171" s="3186" t="s">
        <v>23052</v>
      </c>
      <c r="I171" s="3242" t="str">
        <f t="shared" si="5"/>
        <v>4"-MPS-0159-BG4A-H30</v>
      </c>
      <c r="J171" s="3257" t="s">
        <v>21788</v>
      </c>
      <c r="K171" s="3261"/>
    </row>
    <row r="172" spans="1:13" ht="26.25" thickBot="1">
      <c r="A172" s="3186"/>
      <c r="B172" s="3186">
        <v>165</v>
      </c>
      <c r="C172" s="3186" t="s">
        <v>21791</v>
      </c>
      <c r="D172" s="3187" t="str">
        <f t="shared" si="4"/>
        <v>4"</v>
      </c>
      <c r="E172" s="3186" t="s">
        <v>22499</v>
      </c>
      <c r="F172" s="3186" t="s">
        <v>3373</v>
      </c>
      <c r="G172" s="3186" t="s">
        <v>6255</v>
      </c>
      <c r="H172" s="3186" t="s">
        <v>23052</v>
      </c>
      <c r="I172" s="3242" t="str">
        <f t="shared" si="5"/>
        <v>4"-MPS-0160-BG4A-H30</v>
      </c>
      <c r="J172" s="3257" t="s">
        <v>21790</v>
      </c>
      <c r="K172" s="3261"/>
    </row>
    <row r="173" spans="1:13" ht="26.25" thickBot="1">
      <c r="A173" s="3186"/>
      <c r="B173" s="3186">
        <v>166</v>
      </c>
      <c r="C173" s="3186" t="s">
        <v>21793</v>
      </c>
      <c r="D173" s="3187" t="str">
        <f t="shared" si="4"/>
        <v>14"</v>
      </c>
      <c r="E173" s="3186" t="s">
        <v>22499</v>
      </c>
      <c r="F173" s="3186" t="s">
        <v>3373</v>
      </c>
      <c r="G173" s="3186" t="s">
        <v>6255</v>
      </c>
      <c r="H173" s="3186" t="s">
        <v>23627</v>
      </c>
      <c r="I173" s="3242" t="str">
        <f t="shared" si="5"/>
        <v>14"-MPS-0151-BG4A-H40</v>
      </c>
      <c r="J173" s="3257" t="s">
        <v>21792</v>
      </c>
      <c r="K173" s="3261"/>
    </row>
    <row r="174" spans="1:13" ht="26.25" thickBot="1">
      <c r="A174" s="3186"/>
      <c r="B174" s="3186">
        <v>167</v>
      </c>
      <c r="C174" s="3186" t="s">
        <v>21784</v>
      </c>
      <c r="D174" s="3187" t="str">
        <f t="shared" si="4"/>
        <v>2"</v>
      </c>
      <c r="E174" s="3186" t="s">
        <v>22499</v>
      </c>
      <c r="F174" s="3186" t="s">
        <v>3373</v>
      </c>
      <c r="G174" s="3186" t="s">
        <v>6255</v>
      </c>
      <c r="H174" s="3186" t="s">
        <v>23627</v>
      </c>
      <c r="I174" s="3242" t="str">
        <f t="shared" si="5"/>
        <v>2"-MPS-0154-BG4A-H40</v>
      </c>
      <c r="J174" s="3257" t="s">
        <v>21794</v>
      </c>
      <c r="K174" s="3261"/>
    </row>
    <row r="175" spans="1:13" ht="26.25" thickBot="1">
      <c r="A175" s="3186"/>
      <c r="B175" s="3186">
        <v>168</v>
      </c>
      <c r="C175" s="3186" t="s">
        <v>21775</v>
      </c>
      <c r="D175" s="3187" t="str">
        <f t="shared" si="4"/>
        <v>8"</v>
      </c>
      <c r="E175" s="3186" t="s">
        <v>22499</v>
      </c>
      <c r="F175" s="3186" t="s">
        <v>3373</v>
      </c>
      <c r="G175" s="3186" t="s">
        <v>6255</v>
      </c>
      <c r="H175" s="3186" t="s">
        <v>23627</v>
      </c>
      <c r="I175" s="3242" t="str">
        <f t="shared" si="5"/>
        <v>8"-MPS-0153-BG4A-H40</v>
      </c>
      <c r="J175" s="3257" t="s">
        <v>21795</v>
      </c>
      <c r="K175" s="3261"/>
    </row>
    <row r="176" spans="1:13" ht="26.25" thickBot="1">
      <c r="A176" s="3186"/>
      <c r="B176" s="3186">
        <v>169</v>
      </c>
      <c r="C176" s="3186" t="s">
        <v>21797</v>
      </c>
      <c r="D176" s="3187" t="str">
        <f t="shared" si="4"/>
        <v>3"</v>
      </c>
      <c r="E176" s="3186" t="s">
        <v>22499</v>
      </c>
      <c r="F176" s="3186" t="s">
        <v>3373</v>
      </c>
      <c r="G176" s="3186" t="s">
        <v>6255</v>
      </c>
      <c r="H176" s="3186"/>
      <c r="I176" s="3242" t="str">
        <f t="shared" si="5"/>
        <v>3"-MPS-0162-BG4A</v>
      </c>
      <c r="J176" s="3257" t="s">
        <v>21796</v>
      </c>
      <c r="K176" s="3261"/>
    </row>
    <row r="177" spans="1:11" ht="26.25" thickBot="1">
      <c r="A177" s="3186"/>
      <c r="B177" s="3186">
        <v>170</v>
      </c>
      <c r="C177" s="3186" t="s">
        <v>21799</v>
      </c>
      <c r="D177" s="3187" t="str">
        <f t="shared" si="4"/>
        <v>12"</v>
      </c>
      <c r="E177" s="3186" t="s">
        <v>22499</v>
      </c>
      <c r="F177" s="3186" t="s">
        <v>3373</v>
      </c>
      <c r="G177" s="3186" t="s">
        <v>6255</v>
      </c>
      <c r="H177" s="3186" t="s">
        <v>23627</v>
      </c>
      <c r="I177" s="3242" t="str">
        <f t="shared" si="5"/>
        <v>12"-MPS-0151-BG3A-H40</v>
      </c>
      <c r="J177" s="3257" t="s">
        <v>21798</v>
      </c>
      <c r="K177" s="3261"/>
    </row>
    <row r="178" spans="1:11" ht="26.25" thickBot="1">
      <c r="A178" s="3186"/>
      <c r="B178" s="3186">
        <v>171</v>
      </c>
      <c r="C178" s="3186" t="s">
        <v>21799</v>
      </c>
      <c r="D178" s="3187" t="str">
        <f t="shared" si="4"/>
        <v>12"</v>
      </c>
      <c r="E178" s="3186" t="s">
        <v>22499</v>
      </c>
      <c r="F178" s="3186" t="s">
        <v>3373</v>
      </c>
      <c r="G178" s="3186" t="s">
        <v>6255</v>
      </c>
      <c r="H178" s="3186" t="s">
        <v>23627</v>
      </c>
      <c r="I178" s="3242" t="str">
        <f t="shared" si="5"/>
        <v>12"-MPS-0151-BG3A-H40</v>
      </c>
      <c r="J178" s="3257" t="s">
        <v>21800</v>
      </c>
      <c r="K178" s="3261"/>
    </row>
    <row r="179" spans="1:11" ht="26.25" thickBot="1">
      <c r="A179" s="3186"/>
      <c r="B179" s="3186">
        <v>172</v>
      </c>
      <c r="C179" s="3186" t="s">
        <v>21802</v>
      </c>
      <c r="D179" s="3187" t="str">
        <f t="shared" si="4"/>
        <v>8"</v>
      </c>
      <c r="E179" s="3186" t="s">
        <v>22499</v>
      </c>
      <c r="F179" s="3186" t="s">
        <v>3373</v>
      </c>
      <c r="G179" s="3186" t="s">
        <v>6255</v>
      </c>
      <c r="H179" s="3186" t="s">
        <v>23627</v>
      </c>
      <c r="I179" s="3242" t="str">
        <f t="shared" si="5"/>
        <v>8"-MPS-0151-BG3A-H40</v>
      </c>
      <c r="J179" s="3257" t="s">
        <v>21801</v>
      </c>
      <c r="K179" s="3261"/>
    </row>
    <row r="180" spans="1:11" ht="26.25" thickBot="1">
      <c r="A180" s="3186"/>
      <c r="B180" s="3186">
        <v>173</v>
      </c>
      <c r="C180" s="3186" t="s">
        <v>21804</v>
      </c>
      <c r="D180" s="3187" t="str">
        <f t="shared" si="4"/>
        <v>8"</v>
      </c>
      <c r="E180" s="3186" t="s">
        <v>22499</v>
      </c>
      <c r="F180" s="3186" t="s">
        <v>3373</v>
      </c>
      <c r="G180" s="3186" t="s">
        <v>6255</v>
      </c>
      <c r="H180" s="3186" t="s">
        <v>23627</v>
      </c>
      <c r="I180" s="3242" t="str">
        <f t="shared" si="5"/>
        <v>8"-MPS-0153-BG4A-H40 (1/2) (2/2)</v>
      </c>
      <c r="J180" s="3257" t="s">
        <v>21803</v>
      </c>
      <c r="K180" s="3261"/>
    </row>
    <row r="181" spans="1:11" ht="26.25" thickBot="1">
      <c r="A181" s="3186"/>
      <c r="B181" s="3186">
        <v>174</v>
      </c>
      <c r="C181" s="3186" t="s">
        <v>21806</v>
      </c>
      <c r="D181" s="3187" t="str">
        <f t="shared" si="4"/>
        <v>8"</v>
      </c>
      <c r="E181" s="3186" t="s">
        <v>22499</v>
      </c>
      <c r="F181" s="3186" t="s">
        <v>3373</v>
      </c>
      <c r="G181" s="3186" t="s">
        <v>6255</v>
      </c>
      <c r="H181" s="3186" t="s">
        <v>23627</v>
      </c>
      <c r="I181" s="3242" t="str">
        <f t="shared" si="5"/>
        <v>8"-MPS-0151-BG4A-H40</v>
      </c>
      <c r="J181" s="3257" t="s">
        <v>21805</v>
      </c>
      <c r="K181" s="3261"/>
    </row>
    <row r="182" spans="1:11" ht="26.25" thickBot="1">
      <c r="A182" s="3186"/>
      <c r="B182" s="3186">
        <v>175</v>
      </c>
      <c r="C182" s="3186" t="s">
        <v>21808</v>
      </c>
      <c r="D182" s="3187" t="str">
        <f t="shared" si="4"/>
        <v>12"</v>
      </c>
      <c r="E182" s="3186" t="s">
        <v>22499</v>
      </c>
      <c r="F182" s="3186" t="s">
        <v>3373</v>
      </c>
      <c r="G182" s="3186" t="s">
        <v>6255</v>
      </c>
      <c r="H182" s="3186" t="s">
        <v>23627</v>
      </c>
      <c r="I182" s="3242" t="str">
        <f t="shared" si="5"/>
        <v>12"-MPS-0151-BG4A-H40</v>
      </c>
      <c r="J182" s="3257" t="s">
        <v>21807</v>
      </c>
      <c r="K182" s="3261"/>
    </row>
    <row r="183" spans="1:11" ht="26.25" thickBot="1">
      <c r="A183" s="3186"/>
      <c r="B183" s="3186">
        <v>176</v>
      </c>
      <c r="C183" s="3186" t="s">
        <v>21808</v>
      </c>
      <c r="D183" s="3187" t="str">
        <f t="shared" si="4"/>
        <v>12"</v>
      </c>
      <c r="E183" s="3186" t="s">
        <v>22499</v>
      </c>
      <c r="F183" s="3186" t="s">
        <v>3373</v>
      </c>
      <c r="G183" s="3186" t="s">
        <v>6255</v>
      </c>
      <c r="H183" s="3186" t="s">
        <v>23627</v>
      </c>
      <c r="I183" s="3242" t="str">
        <f t="shared" si="5"/>
        <v>12"-MPS-0151-BG4A-H40</v>
      </c>
      <c r="J183" s="3257" t="s">
        <v>21809</v>
      </c>
      <c r="K183" s="3261"/>
    </row>
    <row r="184" spans="1:11" ht="26.25" thickBot="1">
      <c r="A184" s="3186"/>
      <c r="B184" s="3186">
        <v>177</v>
      </c>
      <c r="C184" s="3186" t="s">
        <v>21811</v>
      </c>
      <c r="D184" s="3187" t="str">
        <f t="shared" si="4"/>
        <v>10"</v>
      </c>
      <c r="E184" s="3186" t="s">
        <v>22499</v>
      </c>
      <c r="F184" s="3186" t="s">
        <v>3373</v>
      </c>
      <c r="G184" s="3186" t="s">
        <v>6255</v>
      </c>
      <c r="H184" s="3186" t="s">
        <v>23627</v>
      </c>
      <c r="I184" s="3242" t="str">
        <f t="shared" si="5"/>
        <v>10"-MPS-9212-BG4A-H40</v>
      </c>
      <c r="J184" s="3257" t="s">
        <v>21810</v>
      </c>
      <c r="K184" s="3261"/>
    </row>
    <row r="185" spans="1:11" ht="26.25" thickBot="1">
      <c r="A185" s="3186"/>
      <c r="B185" s="3186">
        <v>178</v>
      </c>
      <c r="C185" s="3186" t="s">
        <v>21813</v>
      </c>
      <c r="D185" s="3187" t="str">
        <f t="shared" si="4"/>
        <v>10"</v>
      </c>
      <c r="E185" s="3186" t="s">
        <v>22499</v>
      </c>
      <c r="F185" s="3186" t="s">
        <v>3373</v>
      </c>
      <c r="G185" s="3186" t="s">
        <v>6255</v>
      </c>
      <c r="H185" s="3186" t="s">
        <v>23627</v>
      </c>
      <c r="I185" s="3242" t="str">
        <f t="shared" si="5"/>
        <v>10"-MPS-9211-BG4A-H40</v>
      </c>
      <c r="J185" s="3257" t="s">
        <v>21812</v>
      </c>
      <c r="K185" s="3261">
        <v>8995</v>
      </c>
    </row>
    <row r="186" spans="1:11" ht="26.25" thickBot="1">
      <c r="A186" s="3186"/>
      <c r="B186" s="3186">
        <v>179</v>
      </c>
      <c r="C186" s="3186" t="s">
        <v>21815</v>
      </c>
      <c r="D186" s="3187" t="str">
        <f t="shared" si="4"/>
        <v>10"</v>
      </c>
      <c r="E186" s="3186" t="s">
        <v>22499</v>
      </c>
      <c r="F186" s="3186" t="s">
        <v>3373</v>
      </c>
      <c r="G186" s="3186" t="s">
        <v>6255</v>
      </c>
      <c r="H186" s="3186"/>
      <c r="I186" s="3242" t="str">
        <f t="shared" si="5"/>
        <v>10"-MPS-0157-BG4A-H65</v>
      </c>
      <c r="J186" s="3257" t="s">
        <v>21814</v>
      </c>
      <c r="K186" s="3261">
        <v>15214</v>
      </c>
    </row>
    <row r="187" spans="1:11" ht="26.25" thickBot="1">
      <c r="A187" s="3186"/>
      <c r="B187" s="3186">
        <v>180</v>
      </c>
      <c r="C187" s="3186" t="s">
        <v>21817</v>
      </c>
      <c r="D187" s="3187" t="str">
        <f t="shared" si="4"/>
        <v>10"</v>
      </c>
      <c r="E187" s="3186" t="s">
        <v>22499</v>
      </c>
      <c r="F187" s="3186" t="s">
        <v>3373</v>
      </c>
      <c r="G187" s="3186" t="s">
        <v>6255</v>
      </c>
      <c r="H187" s="3186"/>
      <c r="I187" s="3242" t="str">
        <f t="shared" si="5"/>
        <v>10"-MPS-0158-BG4A-H65</v>
      </c>
      <c r="J187" s="3257" t="s">
        <v>21816</v>
      </c>
      <c r="K187" s="3261">
        <v>14335</v>
      </c>
    </row>
    <row r="188" spans="1:11" ht="13.5" thickBot="1">
      <c r="A188" s="3186"/>
      <c r="B188" s="3186">
        <v>181</v>
      </c>
      <c r="C188" s="3186" t="s">
        <v>21819</v>
      </c>
      <c r="D188" s="3187" t="str">
        <f t="shared" si="4"/>
        <v>2"</v>
      </c>
      <c r="E188" s="3186" t="s">
        <v>22500</v>
      </c>
      <c r="F188" s="3186" t="s">
        <v>3744</v>
      </c>
      <c r="G188" s="3186" t="s">
        <v>6255</v>
      </c>
      <c r="H188" s="3186"/>
      <c r="I188" s="3242" t="str">
        <f t="shared" si="5"/>
        <v>2"-NGB-0281-AG1C</v>
      </c>
      <c r="J188" s="3257" t="s">
        <v>21818</v>
      </c>
      <c r="K188" s="3261">
        <v>5680</v>
      </c>
    </row>
    <row r="189" spans="1:11" ht="13.5" thickBot="1">
      <c r="A189" s="3186"/>
      <c r="B189" s="3186">
        <v>182</v>
      </c>
      <c r="C189" s="3186" t="s">
        <v>21819</v>
      </c>
      <c r="D189" s="3187" t="str">
        <f t="shared" si="4"/>
        <v>2"</v>
      </c>
      <c r="E189" s="3186" t="s">
        <v>22500</v>
      </c>
      <c r="F189" s="3186" t="s">
        <v>3744</v>
      </c>
      <c r="G189" s="3186" t="s">
        <v>6255</v>
      </c>
      <c r="H189" s="3186"/>
      <c r="I189" s="3242" t="str">
        <f t="shared" si="5"/>
        <v>2"-NGB-0281-AG1C</v>
      </c>
      <c r="J189" s="3257" t="s">
        <v>21820</v>
      </c>
      <c r="K189" s="3261"/>
    </row>
    <row r="190" spans="1:11" ht="13.5" thickBot="1">
      <c r="A190" s="3186"/>
      <c r="B190" s="3186">
        <v>183</v>
      </c>
      <c r="C190" s="3186" t="s">
        <v>21822</v>
      </c>
      <c r="D190" s="3187" t="str">
        <f t="shared" si="4"/>
        <v>2"</v>
      </c>
      <c r="E190" s="3186" t="s">
        <v>22500</v>
      </c>
      <c r="F190" s="3186" t="s">
        <v>3744</v>
      </c>
      <c r="G190" s="3186" t="s">
        <v>6255</v>
      </c>
      <c r="H190" s="3186"/>
      <c r="I190" s="3242" t="str">
        <f t="shared" si="5"/>
        <v>2"-NGB-0280-AG1C</v>
      </c>
      <c r="J190" s="3257" t="s">
        <v>21821</v>
      </c>
      <c r="K190" s="3261"/>
    </row>
    <row r="191" spans="1:11" ht="26.25" thickBot="1">
      <c r="A191" s="3186"/>
      <c r="B191" s="3186">
        <v>184</v>
      </c>
      <c r="C191" s="3186" t="s">
        <v>21824</v>
      </c>
      <c r="D191" s="3187" t="str">
        <f t="shared" si="4"/>
        <v>2"</v>
      </c>
      <c r="E191" s="3186" t="s">
        <v>22499</v>
      </c>
      <c r="F191" s="3186" t="s">
        <v>3373</v>
      </c>
      <c r="G191" s="3186" t="s">
        <v>6255</v>
      </c>
      <c r="H191" s="3186" t="s">
        <v>23627</v>
      </c>
      <c r="I191" s="3242" t="str">
        <f t="shared" si="5"/>
        <v>2"-MPS-0163-BG4A-H40</v>
      </c>
      <c r="J191" s="3257" t="s">
        <v>21823</v>
      </c>
      <c r="K191" s="3261"/>
    </row>
    <row r="192" spans="1:11" ht="13.5" thickBot="1">
      <c r="A192" s="3186"/>
      <c r="B192" s="3186">
        <v>185</v>
      </c>
      <c r="C192" s="3186" t="s">
        <v>21826</v>
      </c>
      <c r="D192" s="3187" t="str">
        <f t="shared" si="4"/>
        <v>2"</v>
      </c>
      <c r="E192" s="3186" t="s">
        <v>22500</v>
      </c>
      <c r="F192" s="3186" t="s">
        <v>3744</v>
      </c>
      <c r="G192" s="3186" t="s">
        <v>6255</v>
      </c>
      <c r="H192" s="3186"/>
      <c r="I192" s="3242" t="str">
        <f t="shared" si="5"/>
        <v>2"-NGS-0171-AG1A</v>
      </c>
      <c r="J192" s="3257" t="s">
        <v>21825</v>
      </c>
      <c r="K192" s="3261"/>
    </row>
    <row r="193" spans="1:11" ht="13.5" thickBot="1">
      <c r="A193" s="3186"/>
      <c r="B193" s="3186">
        <v>186</v>
      </c>
      <c r="C193" s="3186" t="s">
        <v>21826</v>
      </c>
      <c r="D193" s="3187" t="str">
        <f t="shared" si="4"/>
        <v>2"</v>
      </c>
      <c r="E193" s="3186" t="s">
        <v>22500</v>
      </c>
      <c r="F193" s="3186" t="s">
        <v>3744</v>
      </c>
      <c r="G193" s="3186" t="s">
        <v>6255</v>
      </c>
      <c r="H193" s="3186"/>
      <c r="I193" s="3242" t="str">
        <f t="shared" si="5"/>
        <v>2"-NGS-0171-AG1A</v>
      </c>
      <c r="J193" s="3257" t="s">
        <v>21827</v>
      </c>
      <c r="K193" s="3261"/>
    </row>
    <row r="194" spans="1:11" ht="13.5" thickBot="1">
      <c r="A194" s="3186"/>
      <c r="B194" s="3186">
        <v>187</v>
      </c>
      <c r="C194" s="3186" t="s">
        <v>21826</v>
      </c>
      <c r="D194" s="3187" t="str">
        <f t="shared" si="4"/>
        <v>2"</v>
      </c>
      <c r="E194" s="3186" t="s">
        <v>22500</v>
      </c>
      <c r="F194" s="3186" t="s">
        <v>3744</v>
      </c>
      <c r="G194" s="3186" t="s">
        <v>6255</v>
      </c>
      <c r="H194" s="3186"/>
      <c r="I194" s="3242" t="str">
        <f t="shared" si="5"/>
        <v>2"-NGS-0171-AG1A</v>
      </c>
      <c r="J194" s="3257" t="s">
        <v>21828</v>
      </c>
      <c r="K194" s="3261"/>
    </row>
    <row r="195" spans="1:11" ht="13.5" thickBot="1">
      <c r="A195" s="3186"/>
      <c r="B195" s="3186">
        <v>188</v>
      </c>
      <c r="C195" s="3186" t="s">
        <v>21826</v>
      </c>
      <c r="D195" s="3187" t="str">
        <f t="shared" si="4"/>
        <v>2"</v>
      </c>
      <c r="E195" s="3186" t="s">
        <v>22500</v>
      </c>
      <c r="F195" s="3186" t="s">
        <v>3744</v>
      </c>
      <c r="G195" s="3186" t="s">
        <v>6255</v>
      </c>
      <c r="H195" s="3186"/>
      <c r="I195" s="3242" t="str">
        <f t="shared" si="5"/>
        <v>2"-NGS-0171-AG1A</v>
      </c>
      <c r="J195" s="3257" t="s">
        <v>21829</v>
      </c>
      <c r="K195" s="3261"/>
    </row>
    <row r="196" spans="1:11" ht="13.5" thickBot="1">
      <c r="A196" s="3186"/>
      <c r="B196" s="3186">
        <v>189</v>
      </c>
      <c r="C196" s="3186" t="s">
        <v>21831</v>
      </c>
      <c r="D196" s="3187" t="str">
        <f t="shared" si="4"/>
        <v>3"</v>
      </c>
      <c r="E196" s="3186" t="s">
        <v>22500</v>
      </c>
      <c r="F196" s="3186" t="s">
        <v>3744</v>
      </c>
      <c r="G196" s="3186" t="s">
        <v>6255</v>
      </c>
      <c r="H196" s="3186"/>
      <c r="I196" s="3242" t="str">
        <f t="shared" si="5"/>
        <v>3"-NGS-9904-AG1A</v>
      </c>
      <c r="J196" s="3257" t="s">
        <v>21830</v>
      </c>
      <c r="K196" s="3261"/>
    </row>
    <row r="197" spans="1:11" ht="13.5" thickBot="1">
      <c r="A197" s="3186"/>
      <c r="B197" s="3186">
        <v>190</v>
      </c>
      <c r="C197" s="3186" t="s">
        <v>21831</v>
      </c>
      <c r="D197" s="3187" t="str">
        <f t="shared" si="4"/>
        <v>3"</v>
      </c>
      <c r="E197" s="3186" t="s">
        <v>22500</v>
      </c>
      <c r="F197" s="3186" t="s">
        <v>3744</v>
      </c>
      <c r="G197" s="3186" t="s">
        <v>6255</v>
      </c>
      <c r="H197" s="3186"/>
      <c r="I197" s="3242" t="str">
        <f t="shared" si="5"/>
        <v>3"-NGS-9904-AG1A</v>
      </c>
      <c r="J197" s="3257" t="s">
        <v>21832</v>
      </c>
      <c r="K197" s="3261">
        <v>45562</v>
      </c>
    </row>
    <row r="198" spans="1:11" ht="13.5" thickBot="1">
      <c r="A198" s="3186"/>
      <c r="B198" s="3186">
        <v>191</v>
      </c>
      <c r="C198" s="3186" t="s">
        <v>21826</v>
      </c>
      <c r="D198" s="3187" t="str">
        <f t="shared" si="4"/>
        <v>2"</v>
      </c>
      <c r="E198" s="3186" t="s">
        <v>22500</v>
      </c>
      <c r="F198" s="3186" t="s">
        <v>3744</v>
      </c>
      <c r="G198" s="3186" t="s">
        <v>6255</v>
      </c>
      <c r="H198" s="3186"/>
      <c r="I198" s="3242" t="str">
        <f t="shared" si="5"/>
        <v>2"-NGS-0171-AG1A</v>
      </c>
      <c r="J198" s="3257" t="s">
        <v>21833</v>
      </c>
      <c r="K198" s="3261"/>
    </row>
    <row r="199" spans="1:11" ht="13.5" thickBot="1">
      <c r="A199" s="3186"/>
      <c r="B199" s="3186">
        <v>192</v>
      </c>
      <c r="C199" s="3186" t="s">
        <v>21831</v>
      </c>
      <c r="D199" s="3187" t="str">
        <f t="shared" si="4"/>
        <v>3"</v>
      </c>
      <c r="E199" s="3186" t="s">
        <v>22500</v>
      </c>
      <c r="F199" s="3186" t="s">
        <v>3744</v>
      </c>
      <c r="G199" s="3186" t="s">
        <v>6255</v>
      </c>
      <c r="H199" s="3186"/>
      <c r="I199" s="3242" t="str">
        <f t="shared" si="5"/>
        <v>3"-NGS-9904-AG1A</v>
      </c>
      <c r="J199" s="3257" t="s">
        <v>21834</v>
      </c>
      <c r="K199" s="3261">
        <v>18610</v>
      </c>
    </row>
    <row r="200" spans="1:11" ht="26.25" thickBot="1">
      <c r="A200" s="3186"/>
      <c r="B200" s="3186">
        <v>193</v>
      </c>
      <c r="C200" s="3186" t="s">
        <v>21836</v>
      </c>
      <c r="D200" s="3187" t="str">
        <f t="shared" ref="D200:D263" si="6">LEFT(C200, FIND("""", C200))</f>
        <v>10"</v>
      </c>
      <c r="E200" s="3186"/>
      <c r="F200" s="3186"/>
      <c r="G200" s="3186" t="s">
        <v>22498</v>
      </c>
      <c r="H200" s="3186"/>
      <c r="I200" s="3242" t="str">
        <f t="shared" si="5"/>
        <v>10"-P-0206-AS1A</v>
      </c>
      <c r="J200" s="3257" t="s">
        <v>21835</v>
      </c>
      <c r="K200" s="3261"/>
    </row>
    <row r="201" spans="1:11" ht="26.25" thickBot="1">
      <c r="A201" s="3186"/>
      <c r="B201" s="3186">
        <v>194</v>
      </c>
      <c r="C201" s="3186" t="s">
        <v>21836</v>
      </c>
      <c r="D201" s="3187" t="str">
        <f t="shared" si="6"/>
        <v>10"</v>
      </c>
      <c r="E201" s="3186"/>
      <c r="F201" s="3186"/>
      <c r="G201" s="3186" t="s">
        <v>22498</v>
      </c>
      <c r="H201" s="3186"/>
      <c r="I201" s="3242" t="str">
        <f t="shared" ref="I201:I264" si="7">HYPERLINK("\\CAD-PC\1Data\3.Documentation\Isometric DWG MHI\" &amp; J201 &amp; ".pdf", C201)</f>
        <v>10"-P-0206-AS1A</v>
      </c>
      <c r="J201" s="3257" t="s">
        <v>21837</v>
      </c>
      <c r="K201" s="3261"/>
    </row>
    <row r="202" spans="1:11" ht="26.25" thickBot="1">
      <c r="A202" s="3186"/>
      <c r="B202" s="3186">
        <v>195</v>
      </c>
      <c r="C202" s="3186" t="s">
        <v>21839</v>
      </c>
      <c r="D202" s="3187" t="str">
        <f t="shared" si="6"/>
        <v>4"</v>
      </c>
      <c r="E202" s="3186"/>
      <c r="F202" s="3186"/>
      <c r="G202" s="3186" t="s">
        <v>22498</v>
      </c>
      <c r="H202" s="3186"/>
      <c r="I202" s="3242" t="str">
        <f t="shared" si="7"/>
        <v>4"-P-0211-AS1A (1/2) (2/2)</v>
      </c>
      <c r="J202" s="3257" t="s">
        <v>21838</v>
      </c>
      <c r="K202" s="3261"/>
    </row>
    <row r="203" spans="1:11" ht="13.5" thickBot="1">
      <c r="A203" s="3186"/>
      <c r="B203" s="3186">
        <v>196</v>
      </c>
      <c r="C203" s="3186" t="s">
        <v>21841</v>
      </c>
      <c r="D203" s="3187" t="str">
        <f t="shared" si="6"/>
        <v>12"</v>
      </c>
      <c r="E203" s="3186"/>
      <c r="F203" s="3186"/>
      <c r="G203" s="3186" t="s">
        <v>6255</v>
      </c>
      <c r="H203" s="3186"/>
      <c r="I203" s="3242" t="str">
        <f t="shared" si="7"/>
        <v>12"-P-0108-AG1C</v>
      </c>
      <c r="J203" s="3257" t="s">
        <v>21840</v>
      </c>
      <c r="K203" s="3261"/>
    </row>
    <row r="204" spans="1:11" ht="26.25" thickBot="1">
      <c r="A204" s="3186"/>
      <c r="B204" s="3186">
        <v>197</v>
      </c>
      <c r="C204" s="3186" t="s">
        <v>21843</v>
      </c>
      <c r="D204" s="3187" t="str">
        <f t="shared" si="6"/>
        <v>12"</v>
      </c>
      <c r="E204" s="3186"/>
      <c r="F204" s="3186"/>
      <c r="G204" s="3186" t="s">
        <v>22498</v>
      </c>
      <c r="H204" s="3186"/>
      <c r="I204" s="3242" t="str">
        <f t="shared" si="7"/>
        <v>12"-P-0109-AS1A</v>
      </c>
      <c r="J204" s="3257" t="s">
        <v>21842</v>
      </c>
      <c r="K204" s="3261"/>
    </row>
    <row r="205" spans="1:11" ht="26.25" thickBot="1">
      <c r="A205" s="3186"/>
      <c r="B205" s="3186">
        <v>198</v>
      </c>
      <c r="C205" s="3186" t="s">
        <v>21845</v>
      </c>
      <c r="D205" s="3187" t="str">
        <f t="shared" si="6"/>
        <v>12"</v>
      </c>
      <c r="E205" s="3186"/>
      <c r="F205" s="3186"/>
      <c r="G205" s="3186" t="s">
        <v>22498</v>
      </c>
      <c r="H205" s="3186"/>
      <c r="I205" s="3242" t="str">
        <f t="shared" si="7"/>
        <v>12"-P-0110-AS1A</v>
      </c>
      <c r="J205" s="3257" t="s">
        <v>21844</v>
      </c>
      <c r="K205" s="3261"/>
    </row>
    <row r="206" spans="1:11" ht="26.25" thickBot="1">
      <c r="A206" s="3186"/>
      <c r="B206" s="3186">
        <v>199</v>
      </c>
      <c r="C206" s="3186" t="s">
        <v>21847</v>
      </c>
      <c r="D206" s="3187" t="str">
        <f t="shared" si="6"/>
        <v>10"</v>
      </c>
      <c r="E206" s="3186"/>
      <c r="F206" s="3186"/>
      <c r="G206" s="3186" t="s">
        <v>22498</v>
      </c>
      <c r="H206" s="3186"/>
      <c r="I206" s="3242" t="str">
        <f t="shared" si="7"/>
        <v>10"-P-0111-AS1A</v>
      </c>
      <c r="J206" s="3257" t="s">
        <v>21846</v>
      </c>
      <c r="K206" s="3261"/>
    </row>
    <row r="207" spans="1:11" ht="26.25" thickBot="1">
      <c r="A207" s="3186"/>
      <c r="B207" s="3186">
        <v>200</v>
      </c>
      <c r="C207" s="3186" t="s">
        <v>21849</v>
      </c>
      <c r="D207" s="3187" t="str">
        <f t="shared" si="6"/>
        <v>10"</v>
      </c>
      <c r="E207" s="3186"/>
      <c r="F207" s="3186"/>
      <c r="G207" s="3186" t="s">
        <v>22498</v>
      </c>
      <c r="H207" s="3186"/>
      <c r="I207" s="3242" t="str">
        <f t="shared" si="7"/>
        <v>10"-P-0111-AS1A (1/2) (2/2)</v>
      </c>
      <c r="J207" s="3257" t="s">
        <v>21848</v>
      </c>
      <c r="K207" s="3261"/>
    </row>
    <row r="208" spans="1:11" ht="26.25" thickBot="1">
      <c r="A208" s="3186"/>
      <c r="B208" s="3186">
        <v>201</v>
      </c>
      <c r="C208" s="3186" t="s">
        <v>21847</v>
      </c>
      <c r="D208" s="3187" t="str">
        <f t="shared" si="6"/>
        <v>10"</v>
      </c>
      <c r="E208" s="3186"/>
      <c r="F208" s="3186"/>
      <c r="G208" s="3186" t="s">
        <v>22498</v>
      </c>
      <c r="H208" s="3186"/>
      <c r="I208" s="3242" t="str">
        <f t="shared" si="7"/>
        <v>10"-P-0111-AS1A</v>
      </c>
      <c r="J208" s="3257" t="s">
        <v>21850</v>
      </c>
      <c r="K208" s="3261"/>
    </row>
    <row r="209" spans="1:13" ht="26.25" thickBot="1">
      <c r="A209" s="3186"/>
      <c r="B209" s="3186">
        <v>202</v>
      </c>
      <c r="C209" s="3186" t="s">
        <v>21852</v>
      </c>
      <c r="D209" s="3187" t="str">
        <f t="shared" si="6"/>
        <v>6"</v>
      </c>
      <c r="E209" s="3186"/>
      <c r="F209" s="3186"/>
      <c r="G209" s="3186" t="s">
        <v>22498</v>
      </c>
      <c r="H209" s="3186"/>
      <c r="I209" s="3242" t="str">
        <f t="shared" si="7"/>
        <v>6"-P-0121-AS1A (1/2) (2/2)</v>
      </c>
      <c r="J209" s="3257" t="s">
        <v>21851</v>
      </c>
      <c r="K209" s="3261">
        <v>6363</v>
      </c>
      <c r="M209">
        <f>2025+2538+1200+600</f>
        <v>6363</v>
      </c>
    </row>
    <row r="210" spans="1:13" ht="13.5" thickBot="1">
      <c r="A210" s="3186"/>
      <c r="B210" s="3186">
        <v>203</v>
      </c>
      <c r="C210" s="3186" t="s">
        <v>21854</v>
      </c>
      <c r="D210" s="3187" t="str">
        <f t="shared" si="6"/>
        <v>10"</v>
      </c>
      <c r="E210" s="3186"/>
      <c r="F210" s="3186"/>
      <c r="G210" s="3186" t="s">
        <v>6255</v>
      </c>
      <c r="H210" s="3186"/>
      <c r="I210" s="3242" t="str">
        <f t="shared" si="7"/>
        <v>10"-P-0201-AG1C</v>
      </c>
      <c r="J210" s="3257" t="s">
        <v>21853</v>
      </c>
      <c r="K210" s="3261"/>
    </row>
    <row r="211" spans="1:13" ht="13.5" thickBot="1">
      <c r="A211" s="3186"/>
      <c r="B211" s="3186">
        <v>204</v>
      </c>
      <c r="C211" s="3186" t="s">
        <v>21861</v>
      </c>
      <c r="D211" s="3187" t="str">
        <f t="shared" si="6"/>
        <v>10"</v>
      </c>
      <c r="E211" s="3186"/>
      <c r="F211" s="3186"/>
      <c r="G211" s="3186" t="s">
        <v>6255</v>
      </c>
      <c r="H211" s="3186"/>
      <c r="I211" s="3242" t="str">
        <f t="shared" si="7"/>
        <v>10"- P -0202-AG1C</v>
      </c>
      <c r="J211" s="3257" t="s">
        <v>21860</v>
      </c>
      <c r="K211" s="3261"/>
    </row>
    <row r="212" spans="1:13" ht="26.25" thickBot="1">
      <c r="A212" s="3186"/>
      <c r="B212" s="3186">
        <v>205</v>
      </c>
      <c r="C212" s="3186" t="s">
        <v>21863</v>
      </c>
      <c r="D212" s="3187" t="str">
        <f t="shared" si="6"/>
        <v>8"</v>
      </c>
      <c r="E212" s="3186"/>
      <c r="F212" s="3186"/>
      <c r="G212" s="3186" t="s">
        <v>22498</v>
      </c>
      <c r="H212" s="3186"/>
      <c r="I212" s="3242" t="str">
        <f t="shared" si="7"/>
        <v>8"- P -0208-AS1A</v>
      </c>
      <c r="J212" s="3257" t="s">
        <v>21862</v>
      </c>
      <c r="K212" s="3261"/>
    </row>
    <row r="213" spans="1:13" ht="26.25" thickBot="1">
      <c r="A213" s="3186"/>
      <c r="B213" s="3186">
        <v>206</v>
      </c>
      <c r="C213" s="3186" t="s">
        <v>21863</v>
      </c>
      <c r="D213" s="3187" t="str">
        <f t="shared" si="6"/>
        <v>8"</v>
      </c>
      <c r="E213" s="3186"/>
      <c r="F213" s="3186"/>
      <c r="G213" s="3186" t="s">
        <v>22498</v>
      </c>
      <c r="H213" s="3186"/>
      <c r="I213" s="3242" t="str">
        <f t="shared" si="7"/>
        <v>8"- P -0208-AS1A</v>
      </c>
      <c r="J213" s="3257" t="s">
        <v>21864</v>
      </c>
      <c r="K213" s="3261"/>
    </row>
    <row r="214" spans="1:13" ht="13.5" thickBot="1">
      <c r="A214" s="3186"/>
      <c r="B214" s="3186">
        <v>207</v>
      </c>
      <c r="C214" s="3186" t="s">
        <v>21866</v>
      </c>
      <c r="D214" s="3187" t="str">
        <f t="shared" si="6"/>
        <v>10"</v>
      </c>
      <c r="E214" s="3186"/>
      <c r="F214" s="3186"/>
      <c r="G214" s="3186" t="s">
        <v>6255</v>
      </c>
      <c r="H214" s="3186" t="s">
        <v>23627</v>
      </c>
      <c r="I214" s="3242" t="str">
        <f t="shared" si="7"/>
        <v>10"- P -0105-BG3A-H40</v>
      </c>
      <c r="J214" s="3257" t="s">
        <v>21865</v>
      </c>
      <c r="K214" s="3261"/>
    </row>
    <row r="215" spans="1:13" ht="13.5" thickBot="1">
      <c r="A215" s="3186"/>
      <c r="B215" s="3186">
        <v>208</v>
      </c>
      <c r="C215" s="3186" t="s">
        <v>21866</v>
      </c>
      <c r="D215" s="3187" t="str">
        <f t="shared" si="6"/>
        <v>10"</v>
      </c>
      <c r="E215" s="3186"/>
      <c r="F215" s="3186"/>
      <c r="G215" s="3186" t="s">
        <v>6255</v>
      </c>
      <c r="H215" s="3186" t="s">
        <v>23627</v>
      </c>
      <c r="I215" s="3242" t="str">
        <f t="shared" si="7"/>
        <v>10"- P -0105-BG3A-H40</v>
      </c>
      <c r="J215" s="3257" t="s">
        <v>21867</v>
      </c>
      <c r="K215" s="3261"/>
    </row>
    <row r="216" spans="1:13" ht="13.5" thickBot="1">
      <c r="A216" s="3186"/>
      <c r="B216" s="3186">
        <v>209</v>
      </c>
      <c r="C216" s="3186" t="s">
        <v>21869</v>
      </c>
      <c r="D216" s="3187" t="str">
        <f t="shared" si="6"/>
        <v>14"</v>
      </c>
      <c r="E216" s="3186"/>
      <c r="F216" s="3186"/>
      <c r="G216" s="3186" t="s">
        <v>6255</v>
      </c>
      <c r="H216" s="3186"/>
      <c r="I216" s="3242" t="str">
        <f t="shared" si="7"/>
        <v>14"- P -0107-AG1C-H65</v>
      </c>
      <c r="J216" s="3257" t="s">
        <v>21868</v>
      </c>
      <c r="K216" s="3261"/>
    </row>
    <row r="217" spans="1:13" ht="13.5" thickBot="1">
      <c r="A217" s="3186"/>
      <c r="B217" s="3186">
        <v>210</v>
      </c>
      <c r="C217" s="3186" t="s">
        <v>21869</v>
      </c>
      <c r="D217" s="3187" t="str">
        <f t="shared" si="6"/>
        <v>14"</v>
      </c>
      <c r="E217" s="3186"/>
      <c r="F217" s="3186"/>
      <c r="G217" s="3186" t="s">
        <v>6255</v>
      </c>
      <c r="H217" s="3186"/>
      <c r="I217" s="3242" t="str">
        <f t="shared" si="7"/>
        <v>14"- P -0107-AG1C-H65</v>
      </c>
      <c r="J217" s="3257" t="s">
        <v>21870</v>
      </c>
      <c r="K217" s="3261"/>
    </row>
    <row r="218" spans="1:13" ht="13.5" thickBot="1">
      <c r="A218" s="3186"/>
      <c r="B218" s="3186">
        <v>211</v>
      </c>
      <c r="C218" s="3186" t="s">
        <v>21872</v>
      </c>
      <c r="D218" s="3187" t="str">
        <f t="shared" si="6"/>
        <v>12"</v>
      </c>
      <c r="E218" s="3186"/>
      <c r="F218" s="3186"/>
      <c r="G218" s="3186" t="s">
        <v>6255</v>
      </c>
      <c r="H218" s="3186"/>
      <c r="I218" s="3242" t="str">
        <f t="shared" si="7"/>
        <v>12"- P -0108-AG1C-P</v>
      </c>
      <c r="J218" s="3257" t="s">
        <v>21871</v>
      </c>
      <c r="K218" s="3261"/>
    </row>
    <row r="219" spans="1:13" ht="13.5" thickBot="1">
      <c r="A219" s="3186"/>
      <c r="B219" s="3186">
        <v>212</v>
      </c>
      <c r="C219" s="3186" t="s">
        <v>21874</v>
      </c>
      <c r="D219" s="3187" t="str">
        <f t="shared" si="6"/>
        <v>8"</v>
      </c>
      <c r="E219" s="3186"/>
      <c r="F219" s="3186"/>
      <c r="G219" s="3186" t="s">
        <v>6255</v>
      </c>
      <c r="H219" s="3186"/>
      <c r="I219" s="3242" t="str">
        <f t="shared" si="7"/>
        <v>8"- P -0203-BG3A</v>
      </c>
      <c r="J219" s="3257" t="s">
        <v>21873</v>
      </c>
      <c r="K219" s="3261"/>
    </row>
    <row r="220" spans="1:13" ht="13.5" thickBot="1">
      <c r="A220" s="3186"/>
      <c r="B220" s="3186">
        <v>213</v>
      </c>
      <c r="C220" s="3186" t="s">
        <v>21874</v>
      </c>
      <c r="D220" s="3187" t="str">
        <f t="shared" si="6"/>
        <v>8"</v>
      </c>
      <c r="E220" s="3186"/>
      <c r="F220" s="3186"/>
      <c r="G220" s="3186" t="s">
        <v>6255</v>
      </c>
      <c r="H220" s="3186"/>
      <c r="I220" s="3242" t="str">
        <f t="shared" si="7"/>
        <v>8"- P -0203-BG3A</v>
      </c>
      <c r="J220" s="3257" t="s">
        <v>21875</v>
      </c>
      <c r="K220" s="3261"/>
    </row>
    <row r="221" spans="1:13" ht="26.25" thickBot="1">
      <c r="A221" s="3186"/>
      <c r="B221" s="3186">
        <v>214</v>
      </c>
      <c r="C221" s="3186" t="s">
        <v>22303</v>
      </c>
      <c r="D221" s="3187" t="str">
        <f t="shared" si="6"/>
        <v>8"</v>
      </c>
      <c r="E221" s="3186"/>
      <c r="F221" s="3186"/>
      <c r="G221" s="3186" t="s">
        <v>6255</v>
      </c>
      <c r="H221" s="3186"/>
      <c r="I221" s="3242" t="str">
        <f t="shared" si="7"/>
        <v>8"-P-0203-BG3A (1/2) (212)</v>
      </c>
      <c r="J221" s="3257" t="s">
        <v>21876</v>
      </c>
      <c r="K221" s="3261"/>
    </row>
    <row r="222" spans="1:13" ht="26.25" thickBot="1">
      <c r="A222" s="3186"/>
      <c r="B222" s="3186">
        <v>215</v>
      </c>
      <c r="C222" s="3186" t="s">
        <v>21878</v>
      </c>
      <c r="D222" s="3187" t="str">
        <f t="shared" si="6"/>
        <v>8"</v>
      </c>
      <c r="E222" s="3186"/>
      <c r="F222" s="3186"/>
      <c r="G222" s="3186" t="s">
        <v>22498</v>
      </c>
      <c r="H222" s="3186"/>
      <c r="I222" s="3242" t="str">
        <f t="shared" si="7"/>
        <v>8"- P -0207-ASIA</v>
      </c>
      <c r="J222" s="3257" t="s">
        <v>21877</v>
      </c>
      <c r="K222" s="3261"/>
    </row>
    <row r="223" spans="1:13" ht="26.25" thickBot="1">
      <c r="A223" s="3186"/>
      <c r="B223" s="3186">
        <v>216</v>
      </c>
      <c r="C223" s="3186" t="s">
        <v>21880</v>
      </c>
      <c r="D223" s="3187" t="str">
        <f t="shared" si="6"/>
        <v>8"</v>
      </c>
      <c r="E223" s="3186"/>
      <c r="F223" s="3186"/>
      <c r="G223" s="3186" t="s">
        <v>22498</v>
      </c>
      <c r="H223" s="3186"/>
      <c r="I223" s="3242" t="str">
        <f t="shared" si="7"/>
        <v>8"- P -0207-AS1A</v>
      </c>
      <c r="J223" s="3257" t="s">
        <v>21879</v>
      </c>
      <c r="K223" s="3261"/>
    </row>
    <row r="224" spans="1:13" ht="26.25" thickBot="1">
      <c r="A224" s="3186"/>
      <c r="B224" s="3186">
        <v>217</v>
      </c>
      <c r="C224" s="3186" t="s">
        <v>21882</v>
      </c>
      <c r="D224" s="3187" t="str">
        <f t="shared" si="6"/>
        <v>3"</v>
      </c>
      <c r="E224" s="3186"/>
      <c r="F224" s="3186"/>
      <c r="G224" s="3186" t="s">
        <v>22498</v>
      </c>
      <c r="H224" s="3186" t="s">
        <v>22848</v>
      </c>
      <c r="I224" s="3242" t="str">
        <f t="shared" si="7"/>
        <v>3"- P -0210-BS1A-H25 (1/2) (2/2)</v>
      </c>
      <c r="J224" s="3257" t="s">
        <v>21881</v>
      </c>
      <c r="K224" s="3261"/>
    </row>
    <row r="225" spans="1:11" ht="26.25" thickBot="1">
      <c r="A225" s="3186"/>
      <c r="B225" s="3186">
        <v>218</v>
      </c>
      <c r="C225" s="3186" t="s">
        <v>21884</v>
      </c>
      <c r="D225" s="3187" t="str">
        <f t="shared" si="6"/>
        <v>6"</v>
      </c>
      <c r="E225" s="3186"/>
      <c r="F225" s="3186"/>
      <c r="G225" s="3186" t="s">
        <v>6255</v>
      </c>
      <c r="H225" s="3186"/>
      <c r="I225" s="3242" t="str">
        <f t="shared" si="7"/>
        <v>6"-P-0216-BG3A (1/2) (2/2)</v>
      </c>
      <c r="J225" s="3257" t="s">
        <v>21883</v>
      </c>
      <c r="K225" s="3261"/>
    </row>
    <row r="226" spans="1:11" ht="13.5" thickBot="1">
      <c r="A226" s="3186"/>
      <c r="B226" s="3186">
        <v>219</v>
      </c>
      <c r="C226" s="3186" t="s">
        <v>21886</v>
      </c>
      <c r="D226" s="3187" t="str">
        <f t="shared" si="6"/>
        <v>10"</v>
      </c>
      <c r="E226" s="3186"/>
      <c r="F226" s="3186"/>
      <c r="G226" s="3186" t="s">
        <v>6255</v>
      </c>
      <c r="H226" s="3186"/>
      <c r="I226" s="3242" t="str">
        <f t="shared" si="7"/>
        <v>10"-P-0202-AG 1C</v>
      </c>
      <c r="J226" s="3257" t="s">
        <v>21885</v>
      </c>
      <c r="K226" s="3261"/>
    </row>
    <row r="227" spans="1:11" ht="26.25" thickBot="1">
      <c r="A227" s="3186"/>
      <c r="B227" s="3186">
        <v>220</v>
      </c>
      <c r="C227" s="3186" t="s">
        <v>21888</v>
      </c>
      <c r="D227" s="3187" t="str">
        <f t="shared" si="6"/>
        <v>3"</v>
      </c>
      <c r="E227" s="3186"/>
      <c r="F227" s="3186"/>
      <c r="G227" s="3186" t="s">
        <v>22498</v>
      </c>
      <c r="H227" s="3186" t="s">
        <v>22848</v>
      </c>
      <c r="I227" s="3242" t="str">
        <f t="shared" si="7"/>
        <v>3"-P-0210-BS1A-H25</v>
      </c>
      <c r="J227" s="3257" t="s">
        <v>21887</v>
      </c>
      <c r="K227" s="3261"/>
    </row>
    <row r="228" spans="1:11" ht="26.25" thickBot="1">
      <c r="A228" s="3186"/>
      <c r="B228" s="3186">
        <v>221</v>
      </c>
      <c r="C228" s="3186" t="s">
        <v>21890</v>
      </c>
      <c r="D228" s="3187" t="str">
        <f t="shared" si="6"/>
        <v>8"</v>
      </c>
      <c r="E228" s="3186"/>
      <c r="F228" s="3186"/>
      <c r="G228" s="3186" t="s">
        <v>22498</v>
      </c>
      <c r="H228" s="3186"/>
      <c r="I228" s="3242" t="str">
        <f t="shared" si="7"/>
        <v>8"-P-0208-AS1A</v>
      </c>
      <c r="J228" s="3257" t="s">
        <v>21889</v>
      </c>
      <c r="K228" s="3261"/>
    </row>
    <row r="229" spans="1:11" ht="26.25" thickBot="1">
      <c r="A229" s="3186"/>
      <c r="B229" s="3186">
        <v>222</v>
      </c>
      <c r="C229" s="3186" t="s">
        <v>21888</v>
      </c>
      <c r="D229" s="3187" t="str">
        <f t="shared" si="6"/>
        <v>3"</v>
      </c>
      <c r="E229" s="3186"/>
      <c r="F229" s="3186"/>
      <c r="G229" s="3186" t="s">
        <v>22498</v>
      </c>
      <c r="H229" s="3186" t="s">
        <v>22848</v>
      </c>
      <c r="I229" s="3242" t="str">
        <f t="shared" si="7"/>
        <v>3"-P-0210-BS1A-H25</v>
      </c>
      <c r="J229" s="3257" t="s">
        <v>21891</v>
      </c>
      <c r="K229" s="3261"/>
    </row>
    <row r="230" spans="1:11" ht="26.25" thickBot="1">
      <c r="A230" s="3186"/>
      <c r="B230" s="3186">
        <v>223</v>
      </c>
      <c r="C230" s="3186" t="s">
        <v>21893</v>
      </c>
      <c r="D230" s="3187" t="str">
        <f t="shared" si="6"/>
        <v>4"</v>
      </c>
      <c r="E230" s="3186"/>
      <c r="F230" s="3186"/>
      <c r="G230" s="3186" t="s">
        <v>22498</v>
      </c>
      <c r="H230" s="3186"/>
      <c r="I230" s="3242" t="str">
        <f t="shared" si="7"/>
        <v>4"-P-0209-AS1A</v>
      </c>
      <c r="J230" s="3257" t="s">
        <v>21892</v>
      </c>
      <c r="K230" s="3261">
        <v>9300</v>
      </c>
    </row>
    <row r="231" spans="1:11" ht="26.25" thickBot="1">
      <c r="A231" s="3186"/>
      <c r="B231" s="3186">
        <v>224</v>
      </c>
      <c r="C231" s="3186" t="s">
        <v>21893</v>
      </c>
      <c r="D231" s="3187" t="str">
        <f t="shared" si="6"/>
        <v>4"</v>
      </c>
      <c r="E231" s="3186"/>
      <c r="F231" s="3186"/>
      <c r="G231" s="3186" t="s">
        <v>22498</v>
      </c>
      <c r="H231" s="3186"/>
      <c r="I231" s="3242" t="str">
        <f t="shared" si="7"/>
        <v>4"-P-0209-AS1A</v>
      </c>
      <c r="J231" s="3257" t="s">
        <v>21894</v>
      </c>
      <c r="K231" s="3261">
        <v>10259</v>
      </c>
    </row>
    <row r="232" spans="1:11" ht="26.25" thickBot="1">
      <c r="A232" s="3186"/>
      <c r="B232" s="3186">
        <v>225</v>
      </c>
      <c r="C232" s="3186" t="s">
        <v>21896</v>
      </c>
      <c r="D232" s="3187" t="str">
        <f t="shared" si="6"/>
        <v>2"</v>
      </c>
      <c r="E232" s="3186"/>
      <c r="F232" s="3186"/>
      <c r="G232" s="3186" t="s">
        <v>22498</v>
      </c>
      <c r="H232" s="3186" t="s">
        <v>22848</v>
      </c>
      <c r="I232" s="3242" t="str">
        <f t="shared" si="7"/>
        <v>2"-P-0212-BS1A-H25</v>
      </c>
      <c r="J232" s="3257" t="s">
        <v>21895</v>
      </c>
      <c r="K232" s="3261">
        <v>5700</v>
      </c>
    </row>
    <row r="233" spans="1:11" ht="26.25" thickBot="1">
      <c r="A233" s="3186"/>
      <c r="B233" s="3186">
        <v>226</v>
      </c>
      <c r="C233" s="3186" t="s">
        <v>21896</v>
      </c>
      <c r="D233" s="3187" t="str">
        <f t="shared" si="6"/>
        <v>2"</v>
      </c>
      <c r="E233" s="3186"/>
      <c r="F233" s="3186"/>
      <c r="G233" s="3186" t="s">
        <v>22498</v>
      </c>
      <c r="H233" s="3186" t="s">
        <v>22848</v>
      </c>
      <c r="I233" s="3242" t="str">
        <f t="shared" si="7"/>
        <v>2"-P-0212-BS1A-H25</v>
      </c>
      <c r="J233" s="3257" t="s">
        <v>21897</v>
      </c>
      <c r="K233" s="3261">
        <v>9715</v>
      </c>
    </row>
    <row r="234" spans="1:11" ht="13.5" thickBot="1">
      <c r="A234" s="3186"/>
      <c r="B234" s="3186">
        <v>227</v>
      </c>
      <c r="C234" s="3186" t="s">
        <v>21899</v>
      </c>
      <c r="D234" s="3187" t="str">
        <f t="shared" si="6"/>
        <v>8"</v>
      </c>
      <c r="E234" s="3186"/>
      <c r="F234" s="3186"/>
      <c r="G234" s="3186" t="s">
        <v>6255</v>
      </c>
      <c r="H234" s="3186"/>
      <c r="I234" s="3242" t="str">
        <f t="shared" si="7"/>
        <v>8"-P-0230-AG1C</v>
      </c>
      <c r="J234" s="3257" t="s">
        <v>21898</v>
      </c>
      <c r="K234" s="3261">
        <v>10817</v>
      </c>
    </row>
    <row r="235" spans="1:11" ht="13.5" thickBot="1">
      <c r="A235" s="3186"/>
      <c r="B235" s="3186">
        <v>228</v>
      </c>
      <c r="C235" s="3186" t="s">
        <v>21886</v>
      </c>
      <c r="D235" s="3187" t="str">
        <f t="shared" si="6"/>
        <v>10"</v>
      </c>
      <c r="E235" s="3186"/>
      <c r="F235" s="3186"/>
      <c r="G235" s="3186" t="s">
        <v>6255</v>
      </c>
      <c r="H235" s="3186"/>
      <c r="I235" s="3242" t="str">
        <f t="shared" si="7"/>
        <v>10"-P-0202-AG 1C</v>
      </c>
      <c r="J235" s="3257" t="s">
        <v>21900</v>
      </c>
      <c r="K235" s="3261">
        <v>24880</v>
      </c>
    </row>
    <row r="236" spans="1:11" ht="13.5" thickBot="1">
      <c r="A236" s="3186"/>
      <c r="B236" s="3186">
        <v>229</v>
      </c>
      <c r="C236" s="3186" t="s">
        <v>21902</v>
      </c>
      <c r="D236" s="3187" t="str">
        <f t="shared" si="6"/>
        <v>8"</v>
      </c>
      <c r="E236" s="3186"/>
      <c r="F236" s="3186"/>
      <c r="G236" s="3186" t="s">
        <v>6255</v>
      </c>
      <c r="H236" s="3186"/>
      <c r="I236" s="3242" t="str">
        <f t="shared" si="7"/>
        <v>8"-P-0203-BG3A</v>
      </c>
      <c r="J236" s="3257" t="s">
        <v>21901</v>
      </c>
      <c r="K236" s="3261">
        <v>29566</v>
      </c>
    </row>
    <row r="237" spans="1:11" ht="13.5" thickBot="1">
      <c r="A237" s="3186"/>
      <c r="B237" s="3186">
        <v>230</v>
      </c>
      <c r="C237" s="3186" t="s">
        <v>21904</v>
      </c>
      <c r="D237" s="3187" t="str">
        <f t="shared" si="6"/>
        <v>6"</v>
      </c>
      <c r="E237" s="3186"/>
      <c r="F237" s="3186"/>
      <c r="G237" s="3186" t="s">
        <v>6255</v>
      </c>
      <c r="H237" s="3186"/>
      <c r="I237" s="3242" t="str">
        <f t="shared" si="7"/>
        <v>6"-P-0204-BG3A</v>
      </c>
      <c r="J237" s="3257" t="s">
        <v>21903</v>
      </c>
      <c r="K237" s="3261">
        <v>4717</v>
      </c>
    </row>
    <row r="238" spans="1:11" ht="26.25" thickBot="1">
      <c r="A238" s="3186"/>
      <c r="B238" s="3186">
        <v>231</v>
      </c>
      <c r="C238" s="3186" t="s">
        <v>21906</v>
      </c>
      <c r="D238" s="3187" t="str">
        <f t="shared" si="6"/>
        <v>8"</v>
      </c>
      <c r="E238" s="3186"/>
      <c r="F238" s="3186"/>
      <c r="G238" s="3186" t="s">
        <v>22498</v>
      </c>
      <c r="H238" s="3186"/>
      <c r="I238" s="3242" t="str">
        <f t="shared" si="7"/>
        <v>8"-P-0208-AS1A (1/2) (2/2)</v>
      </c>
      <c r="J238" s="3257" t="s">
        <v>21905</v>
      </c>
      <c r="K238" s="3261">
        <v>24045</v>
      </c>
    </row>
    <row r="239" spans="1:11" ht="26.25" thickBot="1">
      <c r="A239" s="3186"/>
      <c r="B239" s="3186">
        <v>232</v>
      </c>
      <c r="C239" s="3186" t="s">
        <v>21908</v>
      </c>
      <c r="D239" s="3187" t="str">
        <f t="shared" si="6"/>
        <v>3"</v>
      </c>
      <c r="E239" s="3186"/>
      <c r="F239" s="3186"/>
      <c r="G239" s="3186" t="s">
        <v>22498</v>
      </c>
      <c r="H239" s="3186" t="s">
        <v>22848</v>
      </c>
      <c r="I239" s="3242" t="str">
        <f t="shared" si="7"/>
        <v>3"-P-0210-BS 1A-H25</v>
      </c>
      <c r="J239" s="3257" t="s">
        <v>21907</v>
      </c>
      <c r="K239" s="3261">
        <v>17818</v>
      </c>
    </row>
    <row r="240" spans="1:11" ht="13.5" thickBot="1">
      <c r="A240" s="3186"/>
      <c r="B240" s="3186">
        <v>233</v>
      </c>
      <c r="C240" s="3186" t="s">
        <v>21910</v>
      </c>
      <c r="D240" s="3187" t="str">
        <f t="shared" si="6"/>
        <v>8"</v>
      </c>
      <c r="E240" s="3186"/>
      <c r="F240" s="3186"/>
      <c r="G240" s="3186" t="s">
        <v>6255</v>
      </c>
      <c r="H240" s="3186"/>
      <c r="I240" s="3242" t="str">
        <f t="shared" si="7"/>
        <v>8"-P-0213-BG3A-P25</v>
      </c>
      <c r="J240" s="3257" t="s">
        <v>21909</v>
      </c>
      <c r="K240" s="3261">
        <v>17946</v>
      </c>
    </row>
    <row r="241" spans="1:13" ht="13.5" thickBot="1">
      <c r="A241" s="3186"/>
      <c r="B241" s="3186">
        <v>234</v>
      </c>
      <c r="C241" s="3186" t="s">
        <v>21912</v>
      </c>
      <c r="D241" s="3187" t="str">
        <f t="shared" si="6"/>
        <v>8"</v>
      </c>
      <c r="E241" s="3186"/>
      <c r="F241" s="3186"/>
      <c r="G241" s="3186" t="s">
        <v>6255</v>
      </c>
      <c r="H241" s="3186"/>
      <c r="I241" s="3242" t="str">
        <f t="shared" si="7"/>
        <v>8"-P-0214-BG3A</v>
      </c>
      <c r="J241" s="3257" t="s">
        <v>21911</v>
      </c>
      <c r="K241" s="3261">
        <v>13986</v>
      </c>
    </row>
    <row r="242" spans="1:13" ht="26.25" thickBot="1">
      <c r="A242" s="3186"/>
      <c r="B242" s="3186">
        <v>235</v>
      </c>
      <c r="C242" s="3186" t="s">
        <v>21914</v>
      </c>
      <c r="D242" s="3187" t="str">
        <f t="shared" si="6"/>
        <v>3"</v>
      </c>
      <c r="E242" s="3186"/>
      <c r="F242" s="3186"/>
      <c r="G242" s="3186" t="s">
        <v>22498</v>
      </c>
      <c r="H242" s="3186" t="s">
        <v>22848</v>
      </c>
      <c r="I242" s="3242" t="str">
        <f t="shared" si="7"/>
        <v>3"-P-0217-BS1A-H25</v>
      </c>
      <c r="J242" s="3257" t="s">
        <v>21913</v>
      </c>
      <c r="K242" s="3261">
        <v>5615</v>
      </c>
    </row>
    <row r="243" spans="1:13" ht="13.5" thickBot="1">
      <c r="A243" s="3186"/>
      <c r="B243" s="3186">
        <v>236</v>
      </c>
      <c r="C243" s="3186" t="s">
        <v>21916</v>
      </c>
      <c r="D243" s="3187" t="str">
        <f t="shared" si="6"/>
        <v>3"</v>
      </c>
      <c r="E243" s="3186"/>
      <c r="F243" s="3186"/>
      <c r="G243" s="3186" t="s">
        <v>6255</v>
      </c>
      <c r="H243" s="3186"/>
      <c r="I243" s="3242" t="str">
        <f t="shared" si="7"/>
        <v>3"-PG L-017 3-AG1C</v>
      </c>
      <c r="J243" s="3257" t="s">
        <v>21915</v>
      </c>
      <c r="K243" s="3261">
        <v>11946</v>
      </c>
    </row>
    <row r="244" spans="1:13" ht="13.5" thickBot="1">
      <c r="A244" s="3186"/>
      <c r="B244" s="3186">
        <v>237</v>
      </c>
      <c r="C244" s="3186" t="s">
        <v>21918</v>
      </c>
      <c r="D244" s="3187" t="str">
        <f t="shared" si="6"/>
        <v>3"</v>
      </c>
      <c r="E244" s="3186" t="s">
        <v>22501</v>
      </c>
      <c r="F244" s="3186" t="s">
        <v>3744</v>
      </c>
      <c r="G244" s="3186" t="s">
        <v>6255</v>
      </c>
      <c r="H244" s="3186"/>
      <c r="I244" s="3242" t="str">
        <f t="shared" si="7"/>
        <v>3"-PGL-017 4-AG1C</v>
      </c>
      <c r="J244" s="3257" t="s">
        <v>21917</v>
      </c>
      <c r="K244" s="3261"/>
    </row>
    <row r="245" spans="1:13" ht="26.25" thickBot="1">
      <c r="A245" s="3186"/>
      <c r="B245" s="3186">
        <v>238</v>
      </c>
      <c r="C245" s="3186" t="s">
        <v>21920</v>
      </c>
      <c r="D245" s="3187" t="str">
        <f t="shared" si="6"/>
        <v>2"</v>
      </c>
      <c r="E245" s="3186"/>
      <c r="F245" s="3186"/>
      <c r="G245" s="3186" t="s">
        <v>22498</v>
      </c>
      <c r="H245" s="3186"/>
      <c r="I245" s="3242" t="str">
        <f t="shared" si="7"/>
        <v>2"-PC -0116-AS1A</v>
      </c>
      <c r="J245" s="3257" t="s">
        <v>21919</v>
      </c>
      <c r="K245" s="3261">
        <v>15713</v>
      </c>
    </row>
    <row r="246" spans="1:13" ht="26.25" thickBot="1">
      <c r="A246" s="3186"/>
      <c r="B246" s="3186">
        <v>239</v>
      </c>
      <c r="C246" s="3186" t="s">
        <v>21920</v>
      </c>
      <c r="D246" s="3187" t="str">
        <f t="shared" si="6"/>
        <v>2"</v>
      </c>
      <c r="E246" s="3186"/>
      <c r="F246" s="3186"/>
      <c r="G246" s="3186" t="s">
        <v>22498</v>
      </c>
      <c r="H246" s="3186"/>
      <c r="I246" s="3242" t="str">
        <f t="shared" si="7"/>
        <v>2"-PC -0116-AS1A</v>
      </c>
      <c r="J246" s="3257" t="s">
        <v>21921</v>
      </c>
      <c r="K246" s="3261"/>
    </row>
    <row r="247" spans="1:13" ht="26.25" thickBot="1">
      <c r="A247" s="3186"/>
      <c r="B247" s="3186">
        <v>240</v>
      </c>
      <c r="C247" s="3186" t="s">
        <v>22400</v>
      </c>
      <c r="D247" s="3187" t="str">
        <f t="shared" si="6"/>
        <v>2"</v>
      </c>
      <c r="E247" s="3186"/>
      <c r="F247" s="3186"/>
      <c r="G247" s="3186" t="s">
        <v>22498</v>
      </c>
      <c r="H247" s="3186"/>
      <c r="I247" s="3242" t="str">
        <f t="shared" si="7"/>
        <v>2"- PC -0237-AS1A (1/2) (212)</v>
      </c>
      <c r="J247" s="3257" t="s">
        <v>21922</v>
      </c>
      <c r="K247" s="3261"/>
    </row>
    <row r="248" spans="1:13" ht="26.25" thickBot="1">
      <c r="A248" s="3186"/>
      <c r="B248" s="3186">
        <v>241</v>
      </c>
      <c r="C248" s="3186" t="s">
        <v>22304</v>
      </c>
      <c r="D248" s="3187" t="str">
        <f t="shared" si="6"/>
        <v>2"</v>
      </c>
      <c r="E248" s="3186"/>
      <c r="F248" s="3186"/>
      <c r="G248" s="3186" t="s">
        <v>22498</v>
      </c>
      <c r="H248" s="3186"/>
      <c r="I248" s="3242" t="str">
        <f t="shared" si="7"/>
        <v>2"- PC-0236-AS1A</v>
      </c>
      <c r="J248" s="3257" t="s">
        <v>21923</v>
      </c>
      <c r="K248" s="3261"/>
    </row>
    <row r="249" spans="1:13" ht="26.25" thickBot="1">
      <c r="A249" s="3186"/>
      <c r="B249" s="3186">
        <v>242</v>
      </c>
      <c r="C249" s="3186" t="s">
        <v>21925</v>
      </c>
      <c r="D249" s="3187" t="str">
        <f t="shared" si="6"/>
        <v>2"</v>
      </c>
      <c r="E249" s="3186"/>
      <c r="F249" s="3186"/>
      <c r="G249" s="3186" t="s">
        <v>22498</v>
      </c>
      <c r="H249" s="3186"/>
      <c r="I249" s="3242" t="str">
        <f t="shared" si="7"/>
        <v>2"-PC -0236-AS1A</v>
      </c>
      <c r="J249" s="3257" t="s">
        <v>21924</v>
      </c>
      <c r="K249" s="3261"/>
    </row>
    <row r="250" spans="1:13" ht="26.25" thickBot="1">
      <c r="A250" s="3186"/>
      <c r="B250" s="3186">
        <v>243</v>
      </c>
      <c r="C250" s="3186" t="s">
        <v>21927</v>
      </c>
      <c r="D250" s="3187" t="str">
        <f t="shared" si="6"/>
        <v>1-1/2"</v>
      </c>
      <c r="E250" s="3186"/>
      <c r="F250" s="3186"/>
      <c r="G250" s="3186" t="s">
        <v>22498</v>
      </c>
      <c r="H250" s="3186"/>
      <c r="I250" s="3242" t="str">
        <f t="shared" si="7"/>
        <v>1-1/2"-PC-0240-AS1A</v>
      </c>
      <c r="J250" s="3257" t="s">
        <v>21926</v>
      </c>
      <c r="K250" s="3261"/>
    </row>
    <row r="251" spans="1:13" ht="26.25" thickBot="1">
      <c r="A251" s="3186"/>
      <c r="B251" s="3186">
        <v>244</v>
      </c>
      <c r="C251" s="3186" t="s">
        <v>21929</v>
      </c>
      <c r="D251" s="3187" t="str">
        <f t="shared" si="6"/>
        <v>2"</v>
      </c>
      <c r="E251" s="3186"/>
      <c r="F251" s="3186"/>
      <c r="G251" s="3186" t="s">
        <v>22498</v>
      </c>
      <c r="H251" s="3186"/>
      <c r="I251" s="3242" t="str">
        <f t="shared" si="7"/>
        <v>2"-PC-0116-AS1A</v>
      </c>
      <c r="J251" s="3257" t="s">
        <v>21928</v>
      </c>
      <c r="K251" s="3261"/>
    </row>
    <row r="252" spans="1:13" ht="26.25" thickBot="1">
      <c r="A252" s="3186"/>
      <c r="B252" s="3186">
        <v>245</v>
      </c>
      <c r="C252" s="3186" t="s">
        <v>21929</v>
      </c>
      <c r="D252" s="3187" t="str">
        <f t="shared" si="6"/>
        <v>2"</v>
      </c>
      <c r="E252" s="3186"/>
      <c r="F252" s="3186"/>
      <c r="G252" s="3186" t="s">
        <v>22498</v>
      </c>
      <c r="H252" s="3186"/>
      <c r="I252" s="3242" t="str">
        <f t="shared" si="7"/>
        <v>2"-PC-0116-AS1A</v>
      </c>
      <c r="J252" s="3257" t="s">
        <v>21930</v>
      </c>
      <c r="K252" s="3261">
        <v>19532</v>
      </c>
    </row>
    <row r="253" spans="1:13" ht="26.25" thickBot="1">
      <c r="A253" s="3186"/>
      <c r="B253" s="3186">
        <v>246</v>
      </c>
      <c r="C253" s="3186" t="s">
        <v>21927</v>
      </c>
      <c r="D253" s="3187" t="str">
        <f t="shared" si="6"/>
        <v>1-1/2"</v>
      </c>
      <c r="E253" s="3186"/>
      <c r="F253" s="3186"/>
      <c r="G253" s="3186" t="s">
        <v>22498</v>
      </c>
      <c r="H253" s="3186"/>
      <c r="I253" s="3242" t="str">
        <f t="shared" si="7"/>
        <v>1-1/2"-PC-0240-AS1A</v>
      </c>
      <c r="J253" s="3257" t="s">
        <v>21931</v>
      </c>
      <c r="K253" s="3261">
        <v>19022</v>
      </c>
    </row>
    <row r="254" spans="1:13" ht="26.25" thickBot="1">
      <c r="A254" s="3186"/>
      <c r="B254" s="3186">
        <v>247</v>
      </c>
      <c r="C254" s="3186" t="s">
        <v>21933</v>
      </c>
      <c r="D254" s="3187" t="str">
        <f t="shared" si="6"/>
        <v>4"</v>
      </c>
      <c r="E254" s="3186" t="s">
        <v>22501</v>
      </c>
      <c r="F254" s="3186" t="s">
        <v>3744</v>
      </c>
      <c r="G254" s="3186" t="s">
        <v>6255</v>
      </c>
      <c r="H254" s="3186"/>
      <c r="I254" s="3242" t="str">
        <f t="shared" si="7"/>
        <v>4"-PGH-9535-BG3A/ AG1C</v>
      </c>
      <c r="J254" s="3257" t="s">
        <v>21932</v>
      </c>
      <c r="K254" s="3261">
        <v>22557</v>
      </c>
      <c r="M254">
        <f>1078+6030+233+1498+8500+1233+335+2793+857</f>
        <v>22557</v>
      </c>
    </row>
    <row r="255" spans="1:13" ht="13.5" thickBot="1">
      <c r="A255" s="3186"/>
      <c r="B255" s="3186">
        <v>248</v>
      </c>
      <c r="C255" s="3186" t="s">
        <v>21935</v>
      </c>
      <c r="D255" s="3187" t="str">
        <f t="shared" si="6"/>
        <v>6"</v>
      </c>
      <c r="E255" s="3186" t="s">
        <v>22501</v>
      </c>
      <c r="F255" s="3186" t="s">
        <v>3744</v>
      </c>
      <c r="G255" s="3186" t="s">
        <v>6255</v>
      </c>
      <c r="H255" s="3186"/>
      <c r="I255" s="3242" t="str">
        <f t="shared" si="7"/>
        <v>6"-PGH-9536-AG1 C</v>
      </c>
      <c r="J255" s="3257" t="s">
        <v>21934</v>
      </c>
      <c r="K255" s="3261"/>
    </row>
    <row r="256" spans="1:13" ht="13.5" thickBot="1">
      <c r="A256" s="3186"/>
      <c r="B256" s="3186">
        <v>249</v>
      </c>
      <c r="C256" s="3186" t="s">
        <v>21937</v>
      </c>
      <c r="D256" s="3187" t="str">
        <f t="shared" si="6"/>
        <v>6"</v>
      </c>
      <c r="E256" s="3186" t="s">
        <v>22501</v>
      </c>
      <c r="F256" s="3186" t="s">
        <v>3744</v>
      </c>
      <c r="G256" s="3186" t="s">
        <v>6255</v>
      </c>
      <c r="H256" s="3186"/>
      <c r="I256" s="3242" t="str">
        <f t="shared" si="7"/>
        <v>6"-PGH-9537-AG1C</v>
      </c>
      <c r="J256" s="3257" t="s">
        <v>21936</v>
      </c>
      <c r="K256" s="3261"/>
    </row>
    <row r="257" spans="1:13" ht="13.5" thickBot="1">
      <c r="A257" s="3186"/>
      <c r="B257" s="3186">
        <v>250</v>
      </c>
      <c r="C257" s="3186" t="s">
        <v>21939</v>
      </c>
      <c r="D257" s="3187" t="str">
        <f t="shared" si="6"/>
        <v>10"</v>
      </c>
      <c r="E257" s="3186" t="s">
        <v>22501</v>
      </c>
      <c r="F257" s="3186" t="s">
        <v>3744</v>
      </c>
      <c r="G257" s="3186" t="s">
        <v>6255</v>
      </c>
      <c r="H257" s="3186"/>
      <c r="I257" s="3242" t="str">
        <f t="shared" si="7"/>
        <v>10"-PGH-9537-AG1C</v>
      </c>
      <c r="J257" s="3257" t="s">
        <v>21938</v>
      </c>
      <c r="K257" s="3261"/>
    </row>
    <row r="258" spans="1:13" ht="13.5" thickBot="1">
      <c r="A258" s="3186"/>
      <c r="B258" s="3186">
        <v>251</v>
      </c>
      <c r="C258" s="3186" t="s">
        <v>21941</v>
      </c>
      <c r="D258" s="3187" t="str">
        <f t="shared" si="6"/>
        <v>12"</v>
      </c>
      <c r="E258" s="3186" t="s">
        <v>22501</v>
      </c>
      <c r="F258" s="3186" t="s">
        <v>3744</v>
      </c>
      <c r="G258" s="3186" t="s">
        <v>6255</v>
      </c>
      <c r="H258" s="3186"/>
      <c r="I258" s="3242" t="str">
        <f t="shared" si="7"/>
        <v>12"-PGH-9538-AG 1C</v>
      </c>
      <c r="J258" s="3257" t="s">
        <v>21940</v>
      </c>
      <c r="K258" s="3261"/>
    </row>
    <row r="259" spans="1:13" ht="13.5" thickBot="1">
      <c r="A259" s="3186"/>
      <c r="B259" s="3186">
        <v>252</v>
      </c>
      <c r="C259" s="3186" t="s">
        <v>21943</v>
      </c>
      <c r="D259" s="3187" t="str">
        <f t="shared" si="6"/>
        <v>6"</v>
      </c>
      <c r="E259" s="3186" t="s">
        <v>22501</v>
      </c>
      <c r="F259" s="3186" t="s">
        <v>3744</v>
      </c>
      <c r="G259" s="3186" t="s">
        <v>6255</v>
      </c>
      <c r="H259" s="3186"/>
      <c r="I259" s="3242" t="str">
        <f t="shared" si="7"/>
        <v>6"-PGH-0371-AG 1C</v>
      </c>
      <c r="J259" s="3257" t="s">
        <v>21942</v>
      </c>
      <c r="K259" s="3261"/>
    </row>
    <row r="260" spans="1:13" ht="26.25" thickBot="1">
      <c r="A260" s="3186"/>
      <c r="B260" s="3186">
        <v>253</v>
      </c>
      <c r="C260" s="3186" t="s">
        <v>21945</v>
      </c>
      <c r="D260" s="3187" t="str">
        <f t="shared" si="6"/>
        <v>8"</v>
      </c>
      <c r="E260" s="3186" t="s">
        <v>22501</v>
      </c>
      <c r="F260" s="3186" t="s">
        <v>3744</v>
      </c>
      <c r="G260" s="3186" t="s">
        <v>6255</v>
      </c>
      <c r="H260" s="3186"/>
      <c r="I260" s="3242" t="str">
        <f t="shared" si="7"/>
        <v>8"-PGH-9531 -AG 1C-H75</v>
      </c>
      <c r="J260" s="3257" t="s">
        <v>21944</v>
      </c>
      <c r="K260" s="3261"/>
    </row>
    <row r="261" spans="1:13" ht="13.5" thickBot="1">
      <c r="A261" s="3186"/>
      <c r="B261" s="3186">
        <v>254</v>
      </c>
      <c r="C261" s="3186" t="s">
        <v>21947</v>
      </c>
      <c r="D261" s="3187" t="str">
        <f t="shared" si="6"/>
        <v>4"</v>
      </c>
      <c r="E261" s="3186" t="s">
        <v>22501</v>
      </c>
      <c r="F261" s="3186" t="s">
        <v>3744</v>
      </c>
      <c r="G261" s="3186" t="s">
        <v>6255</v>
      </c>
      <c r="H261" s="3186"/>
      <c r="I261" s="3242" t="str">
        <f t="shared" si="7"/>
        <v>4"-PGH-0471 -AG 1C</v>
      </c>
      <c r="J261" s="3257" t="s">
        <v>21946</v>
      </c>
      <c r="K261" s="3261"/>
    </row>
    <row r="262" spans="1:13" ht="13.5" thickBot="1">
      <c r="A262" s="3186"/>
      <c r="B262" s="3186">
        <v>255</v>
      </c>
      <c r="C262" s="3186" t="s">
        <v>21949</v>
      </c>
      <c r="D262" s="3187" t="str">
        <f t="shared" si="6"/>
        <v>2"</v>
      </c>
      <c r="E262" s="3186" t="s">
        <v>22501</v>
      </c>
      <c r="F262" s="3186" t="s">
        <v>3744</v>
      </c>
      <c r="G262" s="3186" t="s">
        <v>6255</v>
      </c>
      <c r="H262" s="3186"/>
      <c r="I262" s="3242" t="str">
        <f t="shared" si="7"/>
        <v>2"-PGH-9532-AG 1C</v>
      </c>
      <c r="J262" s="3257" t="s">
        <v>21948</v>
      </c>
      <c r="K262" s="3261"/>
    </row>
    <row r="263" spans="1:13" ht="13.5" thickBot="1">
      <c r="A263" s="3186"/>
      <c r="B263" s="3186">
        <v>256</v>
      </c>
      <c r="C263" s="3186" t="s">
        <v>21951</v>
      </c>
      <c r="D263" s="3187" t="str">
        <f t="shared" si="6"/>
        <v>3"</v>
      </c>
      <c r="E263" s="3186" t="s">
        <v>22501</v>
      </c>
      <c r="F263" s="3186" t="s">
        <v>3744</v>
      </c>
      <c r="G263" s="3186" t="s">
        <v>6255</v>
      </c>
      <c r="H263" s="3186"/>
      <c r="I263" s="3242" t="str">
        <f t="shared" si="7"/>
        <v>3"-PGH-9533-AG 1C</v>
      </c>
      <c r="J263" s="3257" t="s">
        <v>21950</v>
      </c>
      <c r="K263" s="3261"/>
    </row>
    <row r="264" spans="1:13" ht="13.5" thickBot="1">
      <c r="A264" s="3186"/>
      <c r="B264" s="3186">
        <v>257</v>
      </c>
      <c r="C264" s="3186" t="s">
        <v>21953</v>
      </c>
      <c r="D264" s="3187" t="str">
        <f t="shared" ref="D264:D327" si="8">LEFT(C264, FIND("""", C264))</f>
        <v>10"</v>
      </c>
      <c r="E264" s="3186" t="s">
        <v>22501</v>
      </c>
      <c r="F264" s="3186" t="s">
        <v>3744</v>
      </c>
      <c r="G264" s="3186" t="s">
        <v>6255</v>
      </c>
      <c r="H264" s="3186"/>
      <c r="I264" s="3242" t="str">
        <f t="shared" si="7"/>
        <v>10"-PGH-9542-AG1 C</v>
      </c>
      <c r="J264" s="3257" t="s">
        <v>21952</v>
      </c>
      <c r="K264" s="3261"/>
    </row>
    <row r="265" spans="1:13" ht="13.5" thickBot="1">
      <c r="A265" s="3186"/>
      <c r="B265" s="3186">
        <v>258</v>
      </c>
      <c r="C265" s="3186" t="s">
        <v>21955</v>
      </c>
      <c r="D265" s="3187" t="str">
        <f t="shared" si="8"/>
        <v>3"</v>
      </c>
      <c r="E265" s="3186" t="s">
        <v>22501</v>
      </c>
      <c r="F265" s="3186" t="s">
        <v>3744</v>
      </c>
      <c r="G265" s="3186" t="s">
        <v>6255</v>
      </c>
      <c r="H265" s="3186"/>
      <c r="I265" s="3242" t="str">
        <f t="shared" ref="I265:I328" si="9">HYPERLINK("\\CAD-PC\1Data\3.Documentation\Isometric DWG MHI\" &amp; J265 &amp; ".pdf", C265)</f>
        <v>3"-PGH-0071 -AG 1C</v>
      </c>
      <c r="J265" s="3257" t="s">
        <v>21954</v>
      </c>
      <c r="K265" s="3261"/>
    </row>
    <row r="266" spans="1:13" ht="13.5" thickBot="1">
      <c r="A266" s="3186"/>
      <c r="B266" s="3186">
        <v>259</v>
      </c>
      <c r="C266" s="3186" t="s">
        <v>21957</v>
      </c>
      <c r="D266" s="3187" t="str">
        <f t="shared" si="8"/>
        <v>3"</v>
      </c>
      <c r="E266" s="3186" t="s">
        <v>22501</v>
      </c>
      <c r="F266" s="3186" t="s">
        <v>3744</v>
      </c>
      <c r="G266" s="3186" t="s">
        <v>6255</v>
      </c>
      <c r="H266" s="3186"/>
      <c r="I266" s="3242" t="str">
        <f t="shared" si="9"/>
        <v>3"-PGH-0071-AG 1C</v>
      </c>
      <c r="J266" s="3257" t="s">
        <v>21956</v>
      </c>
      <c r="K266" s="3261">
        <v>5104</v>
      </c>
    </row>
    <row r="267" spans="1:13" ht="13.5" thickBot="1">
      <c r="A267" s="3186"/>
      <c r="B267" s="3186">
        <v>260</v>
      </c>
      <c r="C267" s="3186" t="s">
        <v>21959</v>
      </c>
      <c r="D267" s="3187" t="str">
        <f t="shared" si="8"/>
        <v>18"</v>
      </c>
      <c r="E267" s="3186" t="s">
        <v>22501</v>
      </c>
      <c r="F267" s="3186" t="s">
        <v>3744</v>
      </c>
      <c r="G267" s="3186" t="s">
        <v>6255</v>
      </c>
      <c r="H267" s="3186"/>
      <c r="I267" s="3242" t="str">
        <f t="shared" si="9"/>
        <v>18"-PGH-9530-AG 1C</v>
      </c>
      <c r="J267" s="3257" t="s">
        <v>21958</v>
      </c>
      <c r="K267" s="3261">
        <v>37518</v>
      </c>
    </row>
    <row r="268" spans="1:13" ht="13.5" thickBot="1">
      <c r="A268" s="3186"/>
      <c r="B268" s="3186">
        <v>261</v>
      </c>
      <c r="C268" s="3186" t="s">
        <v>21961</v>
      </c>
      <c r="D268" s="3187" t="str">
        <f t="shared" si="8"/>
        <v>6"</v>
      </c>
      <c r="E268" s="3186" t="s">
        <v>22501</v>
      </c>
      <c r="F268" s="3186" t="s">
        <v>3744</v>
      </c>
      <c r="G268" s="3186" t="s">
        <v>6255</v>
      </c>
      <c r="H268" s="3186"/>
      <c r="I268" s="3242" t="str">
        <f t="shared" si="9"/>
        <v>6"-PGH-9539-AG1 C</v>
      </c>
      <c r="J268" s="3257" t="s">
        <v>21960</v>
      </c>
      <c r="K268" s="3261">
        <v>28168</v>
      </c>
    </row>
    <row r="269" spans="1:13" ht="13.5" thickBot="1">
      <c r="A269" s="3186"/>
      <c r="B269" s="3186">
        <v>262</v>
      </c>
      <c r="C269" s="3186" t="s">
        <v>21963</v>
      </c>
      <c r="D269" s="3187" t="str">
        <f t="shared" si="8"/>
        <v>12"</v>
      </c>
      <c r="E269" s="3186" t="s">
        <v>22501</v>
      </c>
      <c r="F269" s="3186" t="s">
        <v>3744</v>
      </c>
      <c r="G269" s="3186" t="s">
        <v>6255</v>
      </c>
      <c r="H269" s="3186"/>
      <c r="I269" s="3242" t="str">
        <f t="shared" si="9"/>
        <v>12"-PGH-9540-AG 1C</v>
      </c>
      <c r="J269" s="3257" t="s">
        <v>21962</v>
      </c>
      <c r="K269" s="3261">
        <v>4736</v>
      </c>
    </row>
    <row r="270" spans="1:13" ht="13.5" thickBot="1">
      <c r="A270" s="3186"/>
      <c r="B270" s="3186">
        <v>263</v>
      </c>
      <c r="C270" s="3186" t="s">
        <v>22305</v>
      </c>
      <c r="D270" s="3187" t="str">
        <f t="shared" si="8"/>
        <v>3"</v>
      </c>
      <c r="E270" s="3186" t="s">
        <v>22501</v>
      </c>
      <c r="F270" s="3186" t="s">
        <v>3744</v>
      </c>
      <c r="G270" s="3186" t="s">
        <v>6255</v>
      </c>
      <c r="H270" s="3186"/>
      <c r="I270" s="3242" t="str">
        <f t="shared" si="9"/>
        <v>3"-PGH-9541-BG3A</v>
      </c>
      <c r="J270" s="3257" t="s">
        <v>21964</v>
      </c>
      <c r="K270" s="3261">
        <v>8448</v>
      </c>
    </row>
    <row r="271" spans="1:13" ht="13.5" thickBot="1">
      <c r="A271" s="3186"/>
      <c r="B271" s="3186">
        <v>264</v>
      </c>
      <c r="C271" s="3186" t="s">
        <v>21966</v>
      </c>
      <c r="D271" s="3187" t="str">
        <f t="shared" si="8"/>
        <v>2-1/2"</v>
      </c>
      <c r="E271" s="3186" t="s">
        <v>22501</v>
      </c>
      <c r="F271" s="3186" t="s">
        <v>3744</v>
      </c>
      <c r="G271" s="3186" t="s">
        <v>6255</v>
      </c>
      <c r="H271" s="3186"/>
      <c r="I271" s="3242" t="str">
        <f t="shared" si="9"/>
        <v>2-1/2"-PGH-9543-AG1C</v>
      </c>
      <c r="J271" s="3257" t="s">
        <v>21965</v>
      </c>
      <c r="K271" s="3261">
        <v>5163</v>
      </c>
      <c r="M271">
        <f>703+1023+618+400+1663+400+356</f>
        <v>5163</v>
      </c>
    </row>
    <row r="272" spans="1:13" ht="13.5" thickBot="1">
      <c r="A272" s="3186"/>
      <c r="B272" s="3186">
        <v>265</v>
      </c>
      <c r="C272" s="3186" t="s">
        <v>21968</v>
      </c>
      <c r="D272" s="3187" t="str">
        <f t="shared" si="8"/>
        <v>2"</v>
      </c>
      <c r="E272" s="3186" t="s">
        <v>22501</v>
      </c>
      <c r="F272" s="3186" t="s">
        <v>3744</v>
      </c>
      <c r="G272" s="3186" t="s">
        <v>6255</v>
      </c>
      <c r="H272" s="3186"/>
      <c r="I272" s="3242" t="str">
        <f t="shared" si="9"/>
        <v>2"-PGH-0172-AG1C</v>
      </c>
      <c r="J272" s="3257" t="s">
        <v>21967</v>
      </c>
      <c r="K272" s="3261">
        <v>17133</v>
      </c>
    </row>
    <row r="273" spans="1:11" ht="13.5" thickBot="1">
      <c r="A273" s="3186"/>
      <c r="B273" s="3186">
        <v>266</v>
      </c>
      <c r="C273" s="3186" t="s">
        <v>21970</v>
      </c>
      <c r="D273" s="3187" t="str">
        <f t="shared" si="8"/>
        <v>4"</v>
      </c>
      <c r="E273" s="3186" t="s">
        <v>22501</v>
      </c>
      <c r="F273" s="3186" t="s">
        <v>3744</v>
      </c>
      <c r="G273" s="3186" t="s">
        <v>6255</v>
      </c>
      <c r="H273" s="3186"/>
      <c r="I273" s="3242" t="str">
        <f t="shared" si="9"/>
        <v>4"-PGH-0171 -AG 1C</v>
      </c>
      <c r="J273" s="3257" t="s">
        <v>21969</v>
      </c>
      <c r="K273" s="3261">
        <v>31070</v>
      </c>
    </row>
    <row r="274" spans="1:11" ht="13.5" thickBot="1">
      <c r="A274" s="3186"/>
      <c r="B274" s="3186">
        <v>267</v>
      </c>
      <c r="C274" s="3186" t="s">
        <v>21970</v>
      </c>
      <c r="D274" s="3187" t="str">
        <f t="shared" si="8"/>
        <v>4"</v>
      </c>
      <c r="E274" s="3186" t="s">
        <v>22501</v>
      </c>
      <c r="F274" s="3186" t="s">
        <v>3744</v>
      </c>
      <c r="G274" s="3186" t="s">
        <v>6255</v>
      </c>
      <c r="H274" s="3186"/>
      <c r="I274" s="3242" t="str">
        <f t="shared" si="9"/>
        <v>4"-PGH-0171 -AG 1C</v>
      </c>
      <c r="J274" s="3257" t="s">
        <v>21971</v>
      </c>
      <c r="K274" s="3261">
        <v>21270</v>
      </c>
    </row>
    <row r="275" spans="1:11" ht="13.5" thickBot="1">
      <c r="A275" s="3186"/>
      <c r="B275" s="3186">
        <v>268</v>
      </c>
      <c r="C275" s="3186" t="s">
        <v>21959</v>
      </c>
      <c r="D275" s="3187" t="str">
        <f t="shared" si="8"/>
        <v>18"</v>
      </c>
      <c r="E275" s="3186" t="s">
        <v>22501</v>
      </c>
      <c r="F275" s="3186" t="s">
        <v>3744</v>
      </c>
      <c r="G275" s="3186" t="s">
        <v>6255</v>
      </c>
      <c r="H275" s="3186"/>
      <c r="I275" s="3242" t="str">
        <f t="shared" si="9"/>
        <v>18"-PGH-9530-AG 1C</v>
      </c>
      <c r="J275" s="3257" t="s">
        <v>21972</v>
      </c>
      <c r="K275" s="3261">
        <v>30248</v>
      </c>
    </row>
    <row r="276" spans="1:11" ht="13.5" thickBot="1">
      <c r="A276" s="3186"/>
      <c r="B276" s="3186">
        <v>269</v>
      </c>
      <c r="C276" s="3186" t="s">
        <v>21974</v>
      </c>
      <c r="D276" s="3187" t="str">
        <f t="shared" si="8"/>
        <v>6"</v>
      </c>
      <c r="E276" s="3186" t="s">
        <v>22501</v>
      </c>
      <c r="F276" s="3186" t="s">
        <v>3744</v>
      </c>
      <c r="G276" s="3186" t="s">
        <v>6255</v>
      </c>
      <c r="H276" s="3186"/>
      <c r="I276" s="3242" t="str">
        <f t="shared" si="9"/>
        <v>6"-PGH-9541-AG1C</v>
      </c>
      <c r="J276" s="3257" t="s">
        <v>21973</v>
      </c>
      <c r="K276" s="3261">
        <v>5921</v>
      </c>
    </row>
    <row r="277" spans="1:11" ht="13.5" thickBot="1">
      <c r="A277" s="3186"/>
      <c r="B277" s="3186">
        <v>270</v>
      </c>
      <c r="C277" s="3186" t="s">
        <v>21976</v>
      </c>
      <c r="D277" s="3187" t="str">
        <f t="shared" si="8"/>
        <v>6"</v>
      </c>
      <c r="E277" s="3186" t="s">
        <v>22501</v>
      </c>
      <c r="F277" s="3186" t="s">
        <v>3744</v>
      </c>
      <c r="G277" s="3186" t="s">
        <v>6255</v>
      </c>
      <c r="H277" s="3186"/>
      <c r="I277" s="3242" t="str">
        <f t="shared" si="9"/>
        <v>6"-PGH-9536-AG 1C</v>
      </c>
      <c r="J277" s="3257" t="s">
        <v>21975</v>
      </c>
      <c r="K277" s="3261"/>
    </row>
    <row r="278" spans="1:11" ht="13.5" thickBot="1">
      <c r="A278" s="3186"/>
      <c r="B278" s="3186">
        <v>271</v>
      </c>
      <c r="C278" s="3186" t="s">
        <v>21978</v>
      </c>
      <c r="D278" s="3187" t="str">
        <f t="shared" si="8"/>
        <v>6"</v>
      </c>
      <c r="E278" s="3186" t="s">
        <v>2436</v>
      </c>
      <c r="F278" s="3186" t="s">
        <v>3744</v>
      </c>
      <c r="G278" s="3186" t="s">
        <v>6255</v>
      </c>
      <c r="H278" s="3186"/>
      <c r="I278" s="3242" t="str">
        <f t="shared" si="9"/>
        <v>6"-PNG-0103-BG3A-H75</v>
      </c>
      <c r="J278" s="3257" t="s">
        <v>21977</v>
      </c>
      <c r="K278" s="3261"/>
    </row>
    <row r="279" spans="1:11" ht="13.5" thickBot="1">
      <c r="A279" s="3186"/>
      <c r="B279" s="3186">
        <v>272</v>
      </c>
      <c r="C279" s="3186" t="s">
        <v>21980</v>
      </c>
      <c r="D279" s="3187" t="str">
        <f t="shared" si="8"/>
        <v>6"</v>
      </c>
      <c r="E279" s="3186" t="s">
        <v>2436</v>
      </c>
      <c r="F279" s="3186" t="s">
        <v>3744</v>
      </c>
      <c r="G279" s="3186" t="s">
        <v>6255</v>
      </c>
      <c r="H279" s="3186"/>
      <c r="I279" s="3242" t="str">
        <f t="shared" si="9"/>
        <v>6"-PNG-0104-BG3A-H75</v>
      </c>
      <c r="J279" s="3257" t="s">
        <v>21979</v>
      </c>
      <c r="K279" s="3261"/>
    </row>
    <row r="280" spans="1:11" ht="13.5" thickBot="1">
      <c r="A280" s="3186"/>
      <c r="B280" s="3186">
        <v>273</v>
      </c>
      <c r="C280" s="3186" t="s">
        <v>21980</v>
      </c>
      <c r="D280" s="3187" t="str">
        <f t="shared" si="8"/>
        <v>6"</v>
      </c>
      <c r="E280" s="3186" t="s">
        <v>2436</v>
      </c>
      <c r="F280" s="3186" t="s">
        <v>3744</v>
      </c>
      <c r="G280" s="3186" t="s">
        <v>6255</v>
      </c>
      <c r="H280" s="3186"/>
      <c r="I280" s="3242" t="str">
        <f t="shared" si="9"/>
        <v>6"-PNG-0104-BG3A-H75</v>
      </c>
      <c r="J280" s="3257" t="s">
        <v>21981</v>
      </c>
      <c r="K280" s="3261"/>
    </row>
    <row r="281" spans="1:11" ht="13.5" thickBot="1">
      <c r="A281" s="3186"/>
      <c r="B281" s="3186">
        <v>274</v>
      </c>
      <c r="C281" s="3186" t="s">
        <v>21983</v>
      </c>
      <c r="D281" s="3187" t="str">
        <f t="shared" si="8"/>
        <v>4"</v>
      </c>
      <c r="E281" s="3186" t="s">
        <v>2436</v>
      </c>
      <c r="F281" s="3186" t="s">
        <v>3744</v>
      </c>
      <c r="G281" s="3186" t="s">
        <v>6255</v>
      </c>
      <c r="H281" s="3186"/>
      <c r="I281" s="3242" t="str">
        <f t="shared" si="9"/>
        <v>4"-PNG-0119-BG3A-H75</v>
      </c>
      <c r="J281" s="3257" t="s">
        <v>21982</v>
      </c>
      <c r="K281" s="3261"/>
    </row>
    <row r="282" spans="1:11" ht="13.5" thickBot="1">
      <c r="A282" s="3186"/>
      <c r="B282" s="3186">
        <v>275</v>
      </c>
      <c r="C282" s="3186" t="s">
        <v>21978</v>
      </c>
      <c r="D282" s="3187" t="str">
        <f t="shared" si="8"/>
        <v>6"</v>
      </c>
      <c r="E282" s="3186" t="s">
        <v>2436</v>
      </c>
      <c r="F282" s="3186" t="s">
        <v>3744</v>
      </c>
      <c r="G282" s="3186" t="s">
        <v>6255</v>
      </c>
      <c r="H282" s="3186"/>
      <c r="I282" s="3242" t="str">
        <f t="shared" si="9"/>
        <v>6"-PNG-0103-BG3A-H75</v>
      </c>
      <c r="J282" s="3257" t="s">
        <v>21984</v>
      </c>
      <c r="K282" s="3261"/>
    </row>
    <row r="283" spans="1:11" ht="13.5" thickBot="1">
      <c r="A283" s="3186"/>
      <c r="B283" s="3186">
        <v>276</v>
      </c>
      <c r="C283" s="3186" t="s">
        <v>21980</v>
      </c>
      <c r="D283" s="3187" t="str">
        <f t="shared" si="8"/>
        <v>6"</v>
      </c>
      <c r="E283" s="3186" t="s">
        <v>2436</v>
      </c>
      <c r="F283" s="3186" t="s">
        <v>3744</v>
      </c>
      <c r="G283" s="3186" t="s">
        <v>6255</v>
      </c>
      <c r="H283" s="3186"/>
      <c r="I283" s="3242" t="str">
        <f t="shared" si="9"/>
        <v>6"-PNG-0104-BG3A-H75</v>
      </c>
      <c r="J283" s="3257" t="s">
        <v>19639</v>
      </c>
      <c r="K283" s="3261"/>
    </row>
    <row r="284" spans="1:11" ht="13.5" thickBot="1">
      <c r="A284" s="3186"/>
      <c r="B284" s="3186">
        <v>277</v>
      </c>
      <c r="C284" s="3186" t="s">
        <v>21986</v>
      </c>
      <c r="D284" s="3187" t="str">
        <f t="shared" si="8"/>
        <v>3"</v>
      </c>
      <c r="E284" s="3186" t="s">
        <v>2436</v>
      </c>
      <c r="F284" s="3186" t="s">
        <v>3744</v>
      </c>
      <c r="G284" s="3186" t="s">
        <v>6255</v>
      </c>
      <c r="H284" s="3186"/>
      <c r="I284" s="3242" t="str">
        <f t="shared" si="9"/>
        <v>3"-PNG-0104-BG3A-H75</v>
      </c>
      <c r="J284" s="3257" t="s">
        <v>21985</v>
      </c>
      <c r="K284" s="3261"/>
    </row>
    <row r="285" spans="1:11" ht="26.25" thickBot="1">
      <c r="A285" s="3186"/>
      <c r="B285" s="3186">
        <v>278</v>
      </c>
      <c r="C285" s="3186" t="s">
        <v>21988</v>
      </c>
      <c r="D285" s="3187" t="str">
        <f t="shared" si="8"/>
        <v>6"</v>
      </c>
      <c r="E285" s="3186" t="s">
        <v>2436</v>
      </c>
      <c r="F285" s="3186" t="s">
        <v>3744</v>
      </c>
      <c r="G285" s="3186" t="s">
        <v>6255</v>
      </c>
      <c r="H285" s="3186"/>
      <c r="I285" s="3242" t="str">
        <f t="shared" si="9"/>
        <v>6"-PNG-0103-BG3A- H75</v>
      </c>
      <c r="J285" s="3257" t="s">
        <v>21987</v>
      </c>
      <c r="K285" s="3261"/>
    </row>
    <row r="286" spans="1:11" ht="13.5" thickBot="1">
      <c r="A286" s="3186"/>
      <c r="B286" s="3186">
        <v>279</v>
      </c>
      <c r="C286" s="3186" t="s">
        <v>21990</v>
      </c>
      <c r="D286" s="3187" t="str">
        <f t="shared" si="8"/>
        <v>6"</v>
      </c>
      <c r="E286" s="3186" t="s">
        <v>2436</v>
      </c>
      <c r="F286" s="3186" t="s">
        <v>3744</v>
      </c>
      <c r="G286" s="3186" t="s">
        <v>6255</v>
      </c>
      <c r="H286" s="3186"/>
      <c r="I286" s="3242" t="str">
        <f t="shared" si="9"/>
        <v>6"-PNG-0101-BG3A</v>
      </c>
      <c r="J286" s="3257" t="s">
        <v>21989</v>
      </c>
      <c r="K286" s="3261"/>
    </row>
    <row r="287" spans="1:11" ht="13.5" thickBot="1">
      <c r="A287" s="3186"/>
      <c r="B287" s="3186">
        <v>280</v>
      </c>
      <c r="C287" s="3186" t="s">
        <v>21992</v>
      </c>
      <c r="D287" s="3187" t="str">
        <f t="shared" si="8"/>
        <v>6"</v>
      </c>
      <c r="E287" s="3186" t="s">
        <v>2436</v>
      </c>
      <c r="F287" s="3186" t="s">
        <v>3744</v>
      </c>
      <c r="G287" s="3186" t="s">
        <v>6255</v>
      </c>
      <c r="H287" s="3186"/>
      <c r="I287" s="3242" t="str">
        <f t="shared" si="9"/>
        <v>6"-PNG-0113-BG3A</v>
      </c>
      <c r="J287" s="3257" t="s">
        <v>21991</v>
      </c>
      <c r="K287" s="3261"/>
    </row>
    <row r="288" spans="1:11" ht="13.5" thickBot="1">
      <c r="A288" s="3186"/>
      <c r="B288" s="3186">
        <v>281</v>
      </c>
      <c r="C288" s="3186" t="s">
        <v>21990</v>
      </c>
      <c r="D288" s="3187" t="str">
        <f t="shared" si="8"/>
        <v>6"</v>
      </c>
      <c r="E288" s="3186" t="s">
        <v>2436</v>
      </c>
      <c r="F288" s="3186" t="s">
        <v>3744</v>
      </c>
      <c r="G288" s="3186" t="s">
        <v>6255</v>
      </c>
      <c r="H288" s="3186"/>
      <c r="I288" s="3242" t="str">
        <f t="shared" si="9"/>
        <v>6"-PNG-0101-BG3A</v>
      </c>
      <c r="J288" s="3257" t="s">
        <v>21993</v>
      </c>
      <c r="K288" s="3261"/>
    </row>
    <row r="289" spans="1:11" ht="13.5" thickBot="1">
      <c r="A289" s="3186"/>
      <c r="B289" s="3186">
        <v>282</v>
      </c>
      <c r="C289" s="3186" t="s">
        <v>21990</v>
      </c>
      <c r="D289" s="3187" t="str">
        <f t="shared" si="8"/>
        <v>6"</v>
      </c>
      <c r="E289" s="3186" t="s">
        <v>2436</v>
      </c>
      <c r="F289" s="3186" t="s">
        <v>3744</v>
      </c>
      <c r="G289" s="3186" t="s">
        <v>6255</v>
      </c>
      <c r="H289" s="3186"/>
      <c r="I289" s="3242" t="str">
        <f t="shared" si="9"/>
        <v>6"-PNG-0101-BG3A</v>
      </c>
      <c r="J289" s="3257" t="s">
        <v>21994</v>
      </c>
      <c r="K289" s="3261"/>
    </row>
    <row r="290" spans="1:11" ht="13.5" thickBot="1">
      <c r="A290" s="3186"/>
      <c r="B290" s="3186">
        <v>283</v>
      </c>
      <c r="C290" s="3186" t="s">
        <v>21990</v>
      </c>
      <c r="D290" s="3187" t="str">
        <f t="shared" si="8"/>
        <v>6"</v>
      </c>
      <c r="E290" s="3186" t="s">
        <v>2436</v>
      </c>
      <c r="F290" s="3186" t="s">
        <v>3744</v>
      </c>
      <c r="G290" s="3186" t="s">
        <v>6255</v>
      </c>
      <c r="H290" s="3186"/>
      <c r="I290" s="3242" t="str">
        <f t="shared" si="9"/>
        <v>6"-PNG-0101-BG3A</v>
      </c>
      <c r="J290" s="3257" t="s">
        <v>21995</v>
      </c>
      <c r="K290" s="3261"/>
    </row>
    <row r="291" spans="1:11" ht="26.25" thickBot="1">
      <c r="A291" s="3186"/>
      <c r="B291" s="3186">
        <v>284</v>
      </c>
      <c r="C291" s="3186" t="s">
        <v>21997</v>
      </c>
      <c r="D291" s="3187" t="str">
        <f t="shared" si="8"/>
        <v>6"</v>
      </c>
      <c r="E291" s="3186" t="s">
        <v>2436</v>
      </c>
      <c r="F291" s="3186" t="s">
        <v>3744</v>
      </c>
      <c r="G291" s="3186" t="s">
        <v>6255</v>
      </c>
      <c r="H291" s="3186"/>
      <c r="I291" s="3242" t="str">
        <f t="shared" si="9"/>
        <v>6"-PNG-0101-BG3A (1/2) (2/2)</v>
      </c>
      <c r="J291" s="3257" t="s">
        <v>21996</v>
      </c>
      <c r="K291" s="3261"/>
    </row>
    <row r="292" spans="1:11" ht="26.25" thickBot="1">
      <c r="A292" s="3186"/>
      <c r="B292" s="3186">
        <v>285</v>
      </c>
      <c r="C292" s="3186" t="s">
        <v>21999</v>
      </c>
      <c r="D292" s="3187" t="str">
        <f t="shared" si="8"/>
        <v>1-1/2"</v>
      </c>
      <c r="E292" s="3186" t="s">
        <v>22491</v>
      </c>
      <c r="F292" s="3186" t="s">
        <v>22492</v>
      </c>
      <c r="G292" s="3186" t="s">
        <v>6255</v>
      </c>
      <c r="H292" s="3186" t="s">
        <v>22848</v>
      </c>
      <c r="I292" s="3242" t="str">
        <f t="shared" si="9"/>
        <v>1-1/2"-BFW-0279-BG4A-H25</v>
      </c>
      <c r="J292" s="3257" t="s">
        <v>21998</v>
      </c>
      <c r="K292" s="3261"/>
    </row>
    <row r="293" spans="1:11" ht="26.25" thickBot="1">
      <c r="A293" s="3186"/>
      <c r="B293" s="3186">
        <v>286</v>
      </c>
      <c r="C293" s="3186" t="s">
        <v>22001</v>
      </c>
      <c r="D293" s="3187" t="str">
        <f t="shared" si="8"/>
        <v>1-1/2"</v>
      </c>
      <c r="E293" s="3186" t="s">
        <v>22491</v>
      </c>
      <c r="F293" s="3186" t="s">
        <v>22492</v>
      </c>
      <c r="G293" s="3186" t="s">
        <v>6255</v>
      </c>
      <c r="H293" s="3186" t="s">
        <v>22848</v>
      </c>
      <c r="I293" s="3242" t="str">
        <f t="shared" si="9"/>
        <v>1-1/2"-BFW-0280-BG4A-H25</v>
      </c>
      <c r="J293" s="3257" t="s">
        <v>22000</v>
      </c>
      <c r="K293" s="3261"/>
    </row>
    <row r="294" spans="1:11" ht="26.25" thickBot="1">
      <c r="A294" s="3186"/>
      <c r="B294" s="3186">
        <v>287</v>
      </c>
      <c r="C294" s="3186" t="s">
        <v>22003</v>
      </c>
      <c r="D294" s="3187" t="str">
        <f t="shared" si="8"/>
        <v>1/2"</v>
      </c>
      <c r="E294" s="3186" t="s">
        <v>22491</v>
      </c>
      <c r="F294" s="3186" t="s">
        <v>22492</v>
      </c>
      <c r="G294" s="3186" t="s">
        <v>6255</v>
      </c>
      <c r="H294" s="3186" t="s">
        <v>22848</v>
      </c>
      <c r="I294" s="3242" t="str">
        <f t="shared" si="9"/>
        <v>1/2"-BFW-0173-BG4A-H25</v>
      </c>
      <c r="J294" s="3257" t="s">
        <v>22002</v>
      </c>
      <c r="K294" s="3261"/>
    </row>
    <row r="295" spans="1:11" ht="26.25" thickBot="1">
      <c r="A295" s="3186"/>
      <c r="B295" s="3186">
        <v>288</v>
      </c>
      <c r="C295" s="3186" t="s">
        <v>22005</v>
      </c>
      <c r="D295" s="3187" t="str">
        <f t="shared" si="8"/>
        <v>3/4"</v>
      </c>
      <c r="E295" s="3186" t="s">
        <v>22491</v>
      </c>
      <c r="F295" s="3186" t="s">
        <v>22492</v>
      </c>
      <c r="G295" s="3186" t="s">
        <v>6255</v>
      </c>
      <c r="H295" s="3186" t="s">
        <v>22848</v>
      </c>
      <c r="I295" s="3242" t="str">
        <f t="shared" si="9"/>
        <v>3/4"-BFW-9204-BG4A-H25</v>
      </c>
      <c r="J295" s="3257" t="s">
        <v>22004</v>
      </c>
      <c r="K295" s="3261"/>
    </row>
    <row r="296" spans="1:11" ht="13.5" thickBot="1">
      <c r="A296" s="3186"/>
      <c r="B296" s="3186">
        <v>289</v>
      </c>
      <c r="C296" s="3186" t="s">
        <v>22007</v>
      </c>
      <c r="D296" s="3187" t="str">
        <f t="shared" si="8"/>
        <v>1-1/2"</v>
      </c>
      <c r="E296" s="3186" t="s">
        <v>371</v>
      </c>
      <c r="F296" s="3186" t="s">
        <v>2286</v>
      </c>
      <c r="G296" s="3186" t="s">
        <v>6255</v>
      </c>
      <c r="H296" s="3186"/>
      <c r="I296" s="3242" t="str">
        <f t="shared" si="9"/>
        <v>1-1/2"-CWR-0072-AG1A</v>
      </c>
      <c r="J296" s="3257" t="s">
        <v>22006</v>
      </c>
      <c r="K296" s="3261"/>
    </row>
    <row r="297" spans="1:11" ht="13.5" thickBot="1">
      <c r="A297" s="3186"/>
      <c r="B297" s="3186">
        <v>290</v>
      </c>
      <c r="C297" s="3186" t="s">
        <v>22009</v>
      </c>
      <c r="D297" s="3187" t="str">
        <f t="shared" si="8"/>
        <v>1"</v>
      </c>
      <c r="E297" s="3186" t="s">
        <v>371</v>
      </c>
      <c r="F297" s="3186" t="s">
        <v>2286</v>
      </c>
      <c r="G297" s="3186" t="s">
        <v>6255</v>
      </c>
      <c r="H297" s="3186"/>
      <c r="I297" s="3242" t="str">
        <f t="shared" si="9"/>
        <v>1"-CWR-0074-AG1A</v>
      </c>
      <c r="J297" s="3257" t="s">
        <v>22008</v>
      </c>
      <c r="K297" s="3261"/>
    </row>
    <row r="298" spans="1:11" ht="13.5" thickBot="1">
      <c r="A298" s="3186"/>
      <c r="B298" s="3186">
        <v>291</v>
      </c>
      <c r="C298" s="3186" t="s">
        <v>22011</v>
      </c>
      <c r="D298" s="3187" t="str">
        <f t="shared" si="8"/>
        <v>1-1/2"</v>
      </c>
      <c r="E298" s="3186" t="s">
        <v>371</v>
      </c>
      <c r="F298" s="3186" t="s">
        <v>2286</v>
      </c>
      <c r="G298" s="3186" t="s">
        <v>6255</v>
      </c>
      <c r="H298" s="3186"/>
      <c r="I298" s="3242" t="str">
        <f t="shared" si="9"/>
        <v>1-1/2"-CWR-0177-AG1A</v>
      </c>
      <c r="J298" s="3257" t="s">
        <v>22010</v>
      </c>
      <c r="K298" s="3261"/>
    </row>
    <row r="299" spans="1:11" ht="13.5" thickBot="1">
      <c r="A299" s="3186"/>
      <c r="B299" s="3186">
        <v>292</v>
      </c>
      <c r="C299" s="3186" t="s">
        <v>22013</v>
      </c>
      <c r="D299" s="3187" t="str">
        <f t="shared" si="8"/>
        <v>1"</v>
      </c>
      <c r="E299" s="3186" t="s">
        <v>371</v>
      </c>
      <c r="F299" s="3186" t="s">
        <v>2286</v>
      </c>
      <c r="G299" s="3186" t="s">
        <v>6255</v>
      </c>
      <c r="H299" s="3186"/>
      <c r="I299" s="3242" t="str">
        <f t="shared" si="9"/>
        <v>1"-CWR-0187-AG1A</v>
      </c>
      <c r="J299" s="3257" t="s">
        <v>22012</v>
      </c>
      <c r="K299" s="3261"/>
    </row>
    <row r="300" spans="1:11" ht="13.5" thickBot="1">
      <c r="A300" s="3186"/>
      <c r="B300" s="3186">
        <v>293</v>
      </c>
      <c r="C300" s="3186" t="s">
        <v>22015</v>
      </c>
      <c r="D300" s="3187" t="str">
        <f t="shared" si="8"/>
        <v>1"</v>
      </c>
      <c r="E300" s="3186" t="s">
        <v>371</v>
      </c>
      <c r="F300" s="3186" t="s">
        <v>2286</v>
      </c>
      <c r="G300" s="3186" t="s">
        <v>6255</v>
      </c>
      <c r="H300" s="3186"/>
      <c r="I300" s="3242" t="str">
        <f t="shared" si="9"/>
        <v>1"-CWR-0272-AG1A</v>
      </c>
      <c r="J300" s="3257" t="s">
        <v>22014</v>
      </c>
      <c r="K300" s="3261"/>
    </row>
    <row r="301" spans="1:11" ht="13.5" thickBot="1">
      <c r="A301" s="3186"/>
      <c r="B301" s="3186">
        <v>294</v>
      </c>
      <c r="C301" s="3186" t="s">
        <v>22017</v>
      </c>
      <c r="D301" s="3187" t="str">
        <f t="shared" si="8"/>
        <v>1"</v>
      </c>
      <c r="E301" s="3186" t="s">
        <v>371</v>
      </c>
      <c r="F301" s="3186" t="s">
        <v>2286</v>
      </c>
      <c r="G301" s="3186" t="s">
        <v>6255</v>
      </c>
      <c r="H301" s="3186"/>
      <c r="I301" s="3242" t="str">
        <f t="shared" si="9"/>
        <v>1"-CWS-0073-AG1A</v>
      </c>
      <c r="J301" s="3257" t="s">
        <v>22016</v>
      </c>
      <c r="K301" s="3261"/>
    </row>
    <row r="302" spans="1:11" ht="13.5" thickBot="1">
      <c r="A302" s="3186"/>
      <c r="B302" s="3186">
        <v>295</v>
      </c>
      <c r="C302" s="3186" t="s">
        <v>22019</v>
      </c>
      <c r="D302" s="3187" t="str">
        <f t="shared" si="8"/>
        <v>1-1/2"</v>
      </c>
      <c r="E302" s="3186" t="s">
        <v>371</v>
      </c>
      <c r="F302" s="3186" t="s">
        <v>2286</v>
      </c>
      <c r="G302" s="3186" t="s">
        <v>6255</v>
      </c>
      <c r="H302" s="3186"/>
      <c r="I302" s="3242" t="str">
        <f t="shared" si="9"/>
        <v>1-1/2"-CWS-0071-AG1A</v>
      </c>
      <c r="J302" s="3257" t="s">
        <v>22018</v>
      </c>
      <c r="K302" s="3261"/>
    </row>
    <row r="303" spans="1:11" ht="13.5" thickBot="1">
      <c r="A303" s="3186"/>
      <c r="B303" s="3186">
        <v>296</v>
      </c>
      <c r="C303" s="3186" t="s">
        <v>22021</v>
      </c>
      <c r="D303" s="3187" t="str">
        <f t="shared" si="8"/>
        <v>1-1/2"</v>
      </c>
      <c r="E303" s="3186" t="s">
        <v>371</v>
      </c>
      <c r="F303" s="3186" t="s">
        <v>2286</v>
      </c>
      <c r="G303" s="3186" t="s">
        <v>6255</v>
      </c>
      <c r="H303" s="3186"/>
      <c r="I303" s="3242" t="str">
        <f t="shared" si="9"/>
        <v>1-1/2"-CWS-0176-AG1A</v>
      </c>
      <c r="J303" s="3257" t="s">
        <v>22020</v>
      </c>
      <c r="K303" s="3261"/>
    </row>
    <row r="304" spans="1:11" ht="13.5" thickBot="1">
      <c r="A304" s="3186"/>
      <c r="B304" s="3186">
        <v>297</v>
      </c>
      <c r="C304" s="3186" t="s">
        <v>22023</v>
      </c>
      <c r="D304" s="3187" t="str">
        <f t="shared" si="8"/>
        <v>3/4"</v>
      </c>
      <c r="E304" s="3186" t="s">
        <v>371</v>
      </c>
      <c r="F304" s="3186" t="s">
        <v>2286</v>
      </c>
      <c r="G304" s="3186" t="s">
        <v>6255</v>
      </c>
      <c r="H304" s="3186"/>
      <c r="I304" s="3242" t="str">
        <f t="shared" si="9"/>
        <v>3/4"-CWS-0071-AG1A</v>
      </c>
      <c r="J304" s="3257" t="s">
        <v>22022</v>
      </c>
      <c r="K304" s="3261"/>
    </row>
    <row r="305" spans="1:11" ht="13.5" thickBot="1">
      <c r="A305" s="3186"/>
      <c r="B305" s="3186">
        <v>298</v>
      </c>
      <c r="C305" s="3186" t="s">
        <v>22025</v>
      </c>
      <c r="D305" s="3187" t="str">
        <f t="shared" si="8"/>
        <v>1"</v>
      </c>
      <c r="E305" s="3186" t="s">
        <v>371</v>
      </c>
      <c r="F305" s="3186" t="s">
        <v>2286</v>
      </c>
      <c r="G305" s="3186" t="s">
        <v>6255</v>
      </c>
      <c r="H305" s="3186"/>
      <c r="I305" s="3242" t="str">
        <f t="shared" si="9"/>
        <v>1"-CWS-0186-AG1A</v>
      </c>
      <c r="J305" s="3257" t="s">
        <v>22024</v>
      </c>
      <c r="K305" s="3261"/>
    </row>
    <row r="306" spans="1:11" ht="13.5" thickBot="1">
      <c r="A306" s="3186"/>
      <c r="B306" s="3186">
        <v>299</v>
      </c>
      <c r="C306" s="3186" t="s">
        <v>22027</v>
      </c>
      <c r="D306" s="3187" t="str">
        <f t="shared" si="8"/>
        <v>3/4"</v>
      </c>
      <c r="E306" s="3186" t="s">
        <v>371</v>
      </c>
      <c r="F306" s="3186" t="s">
        <v>2286</v>
      </c>
      <c r="G306" s="3186" t="s">
        <v>6255</v>
      </c>
      <c r="H306" s="3186"/>
      <c r="I306" s="3242" t="str">
        <f t="shared" si="9"/>
        <v>3/4"-CWS-9455-AG1A</v>
      </c>
      <c r="J306" s="3257" t="s">
        <v>22026</v>
      </c>
      <c r="K306" s="3261"/>
    </row>
    <row r="307" spans="1:11" ht="13.5" thickBot="1">
      <c r="A307" s="3186"/>
      <c r="B307" s="3186">
        <v>300</v>
      </c>
      <c r="C307" s="3186" t="s">
        <v>22027</v>
      </c>
      <c r="D307" s="3187" t="str">
        <f t="shared" si="8"/>
        <v>3/4"</v>
      </c>
      <c r="E307" s="3186" t="s">
        <v>371</v>
      </c>
      <c r="F307" s="3186" t="s">
        <v>2286</v>
      </c>
      <c r="G307" s="3186" t="s">
        <v>6255</v>
      </c>
      <c r="H307" s="3186"/>
      <c r="I307" s="3242" t="str">
        <f t="shared" si="9"/>
        <v>3/4"-CWS-9455-AG1A</v>
      </c>
      <c r="J307" s="3257" t="s">
        <v>22028</v>
      </c>
      <c r="K307" s="3261"/>
    </row>
    <row r="308" spans="1:11" ht="13.5" thickBot="1">
      <c r="A308" s="3186"/>
      <c r="B308" s="3186">
        <v>301</v>
      </c>
      <c r="C308" s="3186" t="s">
        <v>22027</v>
      </c>
      <c r="D308" s="3187" t="str">
        <f t="shared" si="8"/>
        <v>3/4"</v>
      </c>
      <c r="E308" s="3186" t="s">
        <v>371</v>
      </c>
      <c r="F308" s="3186" t="s">
        <v>2286</v>
      </c>
      <c r="G308" s="3186" t="s">
        <v>6255</v>
      </c>
      <c r="H308" s="3186"/>
      <c r="I308" s="3242" t="str">
        <f t="shared" si="9"/>
        <v>3/4"-CWS-9455-AG1A</v>
      </c>
      <c r="J308" s="3257" t="s">
        <v>22029</v>
      </c>
      <c r="K308" s="3261"/>
    </row>
    <row r="309" spans="1:11" ht="13.5" thickBot="1">
      <c r="A309" s="3186"/>
      <c r="B309" s="3186">
        <v>302</v>
      </c>
      <c r="C309" s="3186" t="s">
        <v>22027</v>
      </c>
      <c r="D309" s="3187" t="str">
        <f t="shared" si="8"/>
        <v>3/4"</v>
      </c>
      <c r="E309" s="3186" t="s">
        <v>371</v>
      </c>
      <c r="F309" s="3186" t="s">
        <v>2286</v>
      </c>
      <c r="G309" s="3186" t="s">
        <v>6255</v>
      </c>
      <c r="H309" s="3186"/>
      <c r="I309" s="3242" t="str">
        <f t="shared" si="9"/>
        <v>3/4"-CWS-9455-AG1A</v>
      </c>
      <c r="J309" s="3257" t="s">
        <v>22030</v>
      </c>
      <c r="K309" s="3261"/>
    </row>
    <row r="310" spans="1:11" ht="13.5" thickBot="1">
      <c r="A310" s="3186"/>
      <c r="B310" s="3186">
        <v>303</v>
      </c>
      <c r="C310" s="3186" t="s">
        <v>22032</v>
      </c>
      <c r="D310" s="3187" t="str">
        <f t="shared" si="8"/>
        <v>1"</v>
      </c>
      <c r="E310" s="3186" t="s">
        <v>371</v>
      </c>
      <c r="F310" s="3186" t="s">
        <v>2286</v>
      </c>
      <c r="G310" s="3186" t="s">
        <v>6255</v>
      </c>
      <c r="H310" s="3186"/>
      <c r="I310" s="3242" t="str">
        <f t="shared" si="9"/>
        <v>1"-CWS-0271-AG1A</v>
      </c>
      <c r="J310" s="3257" t="s">
        <v>22031</v>
      </c>
      <c r="K310" s="3261"/>
    </row>
    <row r="311" spans="1:11" ht="13.5" thickBot="1">
      <c r="A311" s="3186"/>
      <c r="B311" s="3186">
        <v>304</v>
      </c>
      <c r="C311" s="3186" t="s">
        <v>22027</v>
      </c>
      <c r="D311" s="3187" t="str">
        <f t="shared" si="8"/>
        <v>3/4"</v>
      </c>
      <c r="E311" s="3186" t="s">
        <v>371</v>
      </c>
      <c r="F311" s="3186" t="s">
        <v>2286</v>
      </c>
      <c r="G311" s="3186" t="s">
        <v>6255</v>
      </c>
      <c r="H311" s="3186"/>
      <c r="I311" s="3242" t="str">
        <f t="shared" si="9"/>
        <v>3/4"-CWS-9455-AG1A</v>
      </c>
      <c r="J311" s="3257" t="s">
        <v>22033</v>
      </c>
      <c r="K311" s="3261"/>
    </row>
    <row r="312" spans="1:11" ht="13.5" thickBot="1">
      <c r="A312" s="3186"/>
      <c r="B312" s="3186">
        <v>305</v>
      </c>
      <c r="C312" s="3186" t="s">
        <v>22027</v>
      </c>
      <c r="D312" s="3187" t="str">
        <f t="shared" si="8"/>
        <v>3/4"</v>
      </c>
      <c r="E312" s="3186" t="s">
        <v>371</v>
      </c>
      <c r="F312" s="3186" t="s">
        <v>2286</v>
      </c>
      <c r="G312" s="3186" t="s">
        <v>6255</v>
      </c>
      <c r="H312" s="3186"/>
      <c r="I312" s="3242" t="str">
        <f t="shared" si="9"/>
        <v>3/4"-CWS-9455-AG1A</v>
      </c>
      <c r="J312" s="3257" t="s">
        <v>22034</v>
      </c>
      <c r="K312" s="3261"/>
    </row>
    <row r="313" spans="1:11" ht="26.25" thickBot="1">
      <c r="A313" s="3186"/>
      <c r="B313" s="3186">
        <v>306</v>
      </c>
      <c r="C313" s="3186" t="s">
        <v>22036</v>
      </c>
      <c r="D313" s="3187" t="str">
        <f t="shared" si="8"/>
        <v>1-1/2"</v>
      </c>
      <c r="E313" s="3186" t="s">
        <v>1546</v>
      </c>
      <c r="F313" s="3186" t="s">
        <v>2286</v>
      </c>
      <c r="G313" s="3186" t="s">
        <v>22498</v>
      </c>
      <c r="H313" s="3186"/>
      <c r="I313" s="3242" t="str">
        <f t="shared" si="9"/>
        <v>1-1/2"-DMW-0271-AS1A</v>
      </c>
      <c r="J313" s="3257" t="s">
        <v>22035</v>
      </c>
      <c r="K313" s="3261"/>
    </row>
    <row r="314" spans="1:11" ht="26.25" thickBot="1">
      <c r="A314" s="3186"/>
      <c r="B314" s="3186">
        <v>307</v>
      </c>
      <c r="C314" s="3186" t="s">
        <v>22038</v>
      </c>
      <c r="D314" s="3187" t="str">
        <f t="shared" si="8"/>
        <v>1-1/2"</v>
      </c>
      <c r="E314" s="3186" t="s">
        <v>1546</v>
      </c>
      <c r="F314" s="3186" t="s">
        <v>2286</v>
      </c>
      <c r="G314" s="3186" t="s">
        <v>22498</v>
      </c>
      <c r="H314" s="3186"/>
      <c r="I314" s="3242" t="str">
        <f t="shared" si="9"/>
        <v>1-1/2"-DMW-0280-AS1A</v>
      </c>
      <c r="J314" s="3257" t="s">
        <v>22037</v>
      </c>
      <c r="K314" s="3261"/>
    </row>
    <row r="315" spans="1:11" ht="26.25" thickBot="1">
      <c r="A315" s="3186"/>
      <c r="B315" s="3186">
        <v>308</v>
      </c>
      <c r="C315" s="3186" t="s">
        <v>22040</v>
      </c>
      <c r="D315" s="3187" t="str">
        <f t="shared" si="8"/>
        <v>1-1/2"</v>
      </c>
      <c r="E315" s="3186" t="s">
        <v>1546</v>
      </c>
      <c r="F315" s="3186" t="s">
        <v>2286</v>
      </c>
      <c r="G315" s="3186" t="s">
        <v>22498</v>
      </c>
      <c r="H315" s="3186"/>
      <c r="I315" s="3242" t="str">
        <f t="shared" si="9"/>
        <v>1-1/2"-DMW-0281-AS1A</v>
      </c>
      <c r="J315" s="3257" t="s">
        <v>22039</v>
      </c>
      <c r="K315" s="3261"/>
    </row>
    <row r="316" spans="1:11" ht="26.25" thickBot="1">
      <c r="A316" s="3186"/>
      <c r="B316" s="3186">
        <v>309</v>
      </c>
      <c r="C316" s="3186" t="s">
        <v>22042</v>
      </c>
      <c r="D316" s="3187" t="str">
        <f t="shared" si="8"/>
        <v>1-1/2"</v>
      </c>
      <c r="E316" s="3186" t="s">
        <v>1546</v>
      </c>
      <c r="F316" s="3186" t="s">
        <v>2286</v>
      </c>
      <c r="G316" s="3186" t="s">
        <v>22498</v>
      </c>
      <c r="H316" s="3186"/>
      <c r="I316" s="3242" t="str">
        <f t="shared" si="9"/>
        <v>1-1/2"-DMW-0282-AS1A</v>
      </c>
      <c r="J316" s="3257" t="s">
        <v>22041</v>
      </c>
      <c r="K316" s="3261"/>
    </row>
    <row r="317" spans="1:11" ht="26.25" thickBot="1">
      <c r="A317" s="3186"/>
      <c r="B317" s="3186">
        <v>310</v>
      </c>
      <c r="C317" s="3186" t="s">
        <v>22044</v>
      </c>
      <c r="D317" s="3187" t="str">
        <f t="shared" si="8"/>
        <v>1/2"</v>
      </c>
      <c r="E317" s="3186" t="s">
        <v>1546</v>
      </c>
      <c r="F317" s="3186" t="s">
        <v>2286</v>
      </c>
      <c r="G317" s="3186" t="s">
        <v>22498</v>
      </c>
      <c r="H317" s="3186"/>
      <c r="I317" s="3242" t="str">
        <f t="shared" si="9"/>
        <v>1/2"-DMW-0172-AS1A</v>
      </c>
      <c r="J317" s="3257" t="s">
        <v>22043</v>
      </c>
      <c r="K317" s="3261"/>
    </row>
    <row r="318" spans="1:11" ht="26.25" thickBot="1">
      <c r="A318" s="3186"/>
      <c r="B318" s="3186">
        <v>311</v>
      </c>
      <c r="C318" s="3186" t="s">
        <v>22040</v>
      </c>
      <c r="D318" s="3187" t="str">
        <f t="shared" si="8"/>
        <v>1-1/2"</v>
      </c>
      <c r="E318" s="3186" t="s">
        <v>1546</v>
      </c>
      <c r="F318" s="3186" t="s">
        <v>2286</v>
      </c>
      <c r="G318" s="3186" t="s">
        <v>22498</v>
      </c>
      <c r="H318" s="3186"/>
      <c r="I318" s="3242" t="str">
        <f t="shared" si="9"/>
        <v>1-1/2"-DMW-0281-AS1A</v>
      </c>
      <c r="J318" s="3257" t="s">
        <v>22045</v>
      </c>
      <c r="K318" s="3261"/>
    </row>
    <row r="319" spans="1:11" ht="26.25" thickBot="1">
      <c r="A319" s="3186"/>
      <c r="B319" s="3186">
        <v>312</v>
      </c>
      <c r="C319" s="3186" t="s">
        <v>22047</v>
      </c>
      <c r="D319" s="3187" t="str">
        <f t="shared" si="8"/>
        <v>1-1/2"</v>
      </c>
      <c r="E319" s="3186" t="s">
        <v>1546</v>
      </c>
      <c r="F319" s="3186" t="s">
        <v>2286</v>
      </c>
      <c r="G319" s="3186" t="s">
        <v>22498</v>
      </c>
      <c r="H319" s="3186"/>
      <c r="I319" s="3242" t="str">
        <f t="shared" si="9"/>
        <v>1-1/2"-DMW-0283-AS1A</v>
      </c>
      <c r="J319" s="3257" t="s">
        <v>22046</v>
      </c>
      <c r="K319" s="3261"/>
    </row>
    <row r="320" spans="1:11" ht="26.25" thickBot="1">
      <c r="A320" s="3186"/>
      <c r="B320" s="3186">
        <v>313</v>
      </c>
      <c r="C320" s="3186" t="s">
        <v>22040</v>
      </c>
      <c r="D320" s="3187" t="str">
        <f t="shared" si="8"/>
        <v>1-1/2"</v>
      </c>
      <c r="E320" s="3186" t="s">
        <v>1546</v>
      </c>
      <c r="F320" s="3186" t="s">
        <v>2286</v>
      </c>
      <c r="G320" s="3186" t="s">
        <v>22498</v>
      </c>
      <c r="H320" s="3186"/>
      <c r="I320" s="3242" t="str">
        <f t="shared" si="9"/>
        <v>1-1/2"-DMW-0281-AS1A</v>
      </c>
      <c r="J320" s="3257" t="s">
        <v>22048</v>
      </c>
      <c r="K320" s="3261"/>
    </row>
    <row r="321" spans="1:11" ht="26.25" thickBot="1">
      <c r="A321" s="3186"/>
      <c r="B321" s="3186">
        <v>314</v>
      </c>
      <c r="C321" s="3186" t="s">
        <v>22050</v>
      </c>
      <c r="D321" s="3187" t="str">
        <f t="shared" si="8"/>
        <v>3/4"</v>
      </c>
      <c r="E321" s="3186" t="s">
        <v>1546</v>
      </c>
      <c r="F321" s="3186" t="s">
        <v>2286</v>
      </c>
      <c r="G321" s="3186" t="s">
        <v>22498</v>
      </c>
      <c r="H321" s="3186"/>
      <c r="I321" s="3242" t="str">
        <f t="shared" si="9"/>
        <v>3/4"-D M W-0284-AS1A</v>
      </c>
      <c r="J321" s="3257" t="s">
        <v>22049</v>
      </c>
      <c r="K321" s="3261"/>
    </row>
    <row r="322" spans="1:11" ht="26.25" thickBot="1">
      <c r="A322" s="3186"/>
      <c r="B322" s="3186">
        <v>315</v>
      </c>
      <c r="C322" s="3186" t="s">
        <v>22306</v>
      </c>
      <c r="D322" s="3187" t="str">
        <f t="shared" si="8"/>
        <v>3/4"</v>
      </c>
      <c r="E322" s="3186" t="s">
        <v>1546</v>
      </c>
      <c r="F322" s="3186" t="s">
        <v>2286</v>
      </c>
      <c r="G322" s="3186" t="s">
        <v>22498</v>
      </c>
      <c r="H322" s="3186"/>
      <c r="I322" s="3242" t="str">
        <f t="shared" si="9"/>
        <v>3/4"3 M W-0284-AS1A</v>
      </c>
      <c r="J322" s="3257" t="s">
        <v>22138</v>
      </c>
      <c r="K322" s="3261"/>
    </row>
    <row r="323" spans="1:11" ht="26.25" thickBot="1">
      <c r="A323" s="3186"/>
      <c r="B323" s="3186">
        <v>316</v>
      </c>
      <c r="C323" s="3186" t="s">
        <v>22368</v>
      </c>
      <c r="D323" s="3187" t="str">
        <f t="shared" si="8"/>
        <v>3/4"</v>
      </c>
      <c r="E323" s="3186" t="s">
        <v>1546</v>
      </c>
      <c r="F323" s="3186" t="s">
        <v>2286</v>
      </c>
      <c r="G323" s="3186" t="s">
        <v>22498</v>
      </c>
      <c r="H323" s="3186"/>
      <c r="I323" s="3242" t="str">
        <f t="shared" si="9"/>
        <v>3/4"-DMW-0285-AS1A</v>
      </c>
      <c r="J323" s="3257" t="s">
        <v>22139</v>
      </c>
      <c r="K323" s="3261"/>
    </row>
    <row r="324" spans="1:11" ht="26.25" thickBot="1">
      <c r="A324" s="3186"/>
      <c r="B324" s="3186">
        <v>317</v>
      </c>
      <c r="C324" s="3186" t="s">
        <v>22052</v>
      </c>
      <c r="D324" s="3187" t="str">
        <f t="shared" si="8"/>
        <v>1-1/2"</v>
      </c>
      <c r="E324" s="3186" t="s">
        <v>1546</v>
      </c>
      <c r="F324" s="3186" t="s">
        <v>2286</v>
      </c>
      <c r="G324" s="3186" t="s">
        <v>22498</v>
      </c>
      <c r="H324" s="3186"/>
      <c r="I324" s="3242" t="str">
        <f t="shared" si="9"/>
        <v>1-1/2"-DMW-0172- AS1A</v>
      </c>
      <c r="J324" s="3257" t="s">
        <v>22051</v>
      </c>
      <c r="K324" s="3261"/>
    </row>
    <row r="325" spans="1:11" ht="26.25" thickBot="1">
      <c r="A325" s="3186"/>
      <c r="B325" s="3186">
        <v>318</v>
      </c>
      <c r="C325" s="3186" t="s">
        <v>22307</v>
      </c>
      <c r="D325" s="3187" t="str">
        <f t="shared" si="8"/>
        <v>1-1/2"</v>
      </c>
      <c r="E325" s="3186" t="s">
        <v>1546</v>
      </c>
      <c r="F325" s="3186" t="s">
        <v>2286</v>
      </c>
      <c r="G325" s="3186" t="s">
        <v>22498</v>
      </c>
      <c r="H325" s="3186"/>
      <c r="I325" s="3242" t="str">
        <f t="shared" si="9"/>
        <v>1-1/2"-DMW-0272- AS1A</v>
      </c>
      <c r="J325" s="3257" t="s">
        <v>22053</v>
      </c>
      <c r="K325" s="3261"/>
    </row>
    <row r="326" spans="1:11" ht="26.25" thickBot="1">
      <c r="A326" s="3186"/>
      <c r="B326" s="3186">
        <v>319</v>
      </c>
      <c r="C326" s="3186" t="s">
        <v>22137</v>
      </c>
      <c r="D326" s="3187" t="str">
        <f t="shared" si="8"/>
        <v>1-1/2"</v>
      </c>
      <c r="E326" s="3186" t="s">
        <v>1546</v>
      </c>
      <c r="F326" s="3186" t="s">
        <v>2286</v>
      </c>
      <c r="G326" s="3186" t="s">
        <v>22498</v>
      </c>
      <c r="H326" s="3186"/>
      <c r="I326" s="3242" t="str">
        <f t="shared" si="9"/>
        <v>1-1/2"-DMW-0172-ASIA</v>
      </c>
      <c r="J326" s="3257" t="s">
        <v>22054</v>
      </c>
      <c r="K326" s="3261"/>
    </row>
    <row r="327" spans="1:11" ht="26.25" thickBot="1">
      <c r="A327" s="3186"/>
      <c r="B327" s="3186">
        <v>320</v>
      </c>
      <c r="C327" s="3186" t="s">
        <v>22056</v>
      </c>
      <c r="D327" s="3187" t="str">
        <f t="shared" si="8"/>
        <v>3/4"</v>
      </c>
      <c r="E327" s="3186" t="s">
        <v>1546</v>
      </c>
      <c r="F327" s="3186" t="s">
        <v>2286</v>
      </c>
      <c r="G327" s="3186" t="s">
        <v>22498</v>
      </c>
      <c r="H327" s="3186"/>
      <c r="I327" s="3242" t="str">
        <f t="shared" si="9"/>
        <v>3/4"-D MW-0286-AS1A</v>
      </c>
      <c r="J327" s="3257" t="s">
        <v>22055</v>
      </c>
      <c r="K327" s="3261"/>
    </row>
    <row r="328" spans="1:11" ht="13.5" thickBot="1">
      <c r="A328" s="3186"/>
      <c r="B328" s="3186">
        <v>321</v>
      </c>
      <c r="C328" s="3186" t="s">
        <v>22058</v>
      </c>
      <c r="D328" s="3187" t="str">
        <f t="shared" ref="D328:D391" si="10">LEFT(C328, FIND("""", C328))</f>
        <v>1 /2"</v>
      </c>
      <c r="E328" s="3186" t="s">
        <v>22493</v>
      </c>
      <c r="F328" s="3186" t="s">
        <v>3744</v>
      </c>
      <c r="G328" s="3186" t="s">
        <v>6255</v>
      </c>
      <c r="H328" s="3186"/>
      <c r="I328" s="3242" t="str">
        <f t="shared" si="9"/>
        <v>1 /2"-FGS-0361 -AG1C</v>
      </c>
      <c r="J328" s="3257" t="s">
        <v>22057</v>
      </c>
      <c r="K328" s="3261"/>
    </row>
    <row r="329" spans="1:11" ht="13.5" thickBot="1">
      <c r="A329" s="3186"/>
      <c r="B329" s="3186">
        <v>322</v>
      </c>
      <c r="C329" s="3186" t="s">
        <v>22060</v>
      </c>
      <c r="D329" s="3187" t="str">
        <f t="shared" si="10"/>
        <v>1 /2"</v>
      </c>
      <c r="E329" s="3186" t="s">
        <v>22493</v>
      </c>
      <c r="F329" s="3186" t="s">
        <v>3744</v>
      </c>
      <c r="G329" s="3186" t="s">
        <v>6255</v>
      </c>
      <c r="H329" s="3186"/>
      <c r="I329" s="3242" t="str">
        <f t="shared" ref="I329:I392" si="11">HYPERLINK("\\CAD-PC\1Data\3.Documentation\Isometric DWG MHI\" &amp; J329 &amp; ".pdf", C329)</f>
        <v>1 /2"-FGS-0360-AG 1C *</v>
      </c>
      <c r="J329" s="3257" t="s">
        <v>22059</v>
      </c>
      <c r="K329" s="3261"/>
    </row>
    <row r="330" spans="1:11" ht="13.5" thickBot="1">
      <c r="A330" s="3186"/>
      <c r="B330" s="3186">
        <v>323</v>
      </c>
      <c r="C330" s="3186" t="s">
        <v>22062</v>
      </c>
      <c r="D330" s="3187" t="str">
        <f t="shared" si="10"/>
        <v>1 /2"</v>
      </c>
      <c r="E330" s="3186" t="s">
        <v>22493</v>
      </c>
      <c r="F330" s="3186" t="s">
        <v>3744</v>
      </c>
      <c r="G330" s="3186" t="s">
        <v>6255</v>
      </c>
      <c r="H330" s="3186"/>
      <c r="I330" s="3242" t="str">
        <f t="shared" si="11"/>
        <v>1 /2"-FGS-0361 -AG 1C</v>
      </c>
      <c r="J330" s="3257" t="s">
        <v>22061</v>
      </c>
      <c r="K330" s="3261"/>
    </row>
    <row r="331" spans="1:11" ht="13.5" thickBot="1">
      <c r="A331" s="3186"/>
      <c r="B331" s="3186">
        <v>324</v>
      </c>
      <c r="C331" s="3186" t="s">
        <v>22064</v>
      </c>
      <c r="D331" s="3187" t="str">
        <f t="shared" si="10"/>
        <v>3/4"</v>
      </c>
      <c r="E331" s="3186" t="s">
        <v>22494</v>
      </c>
      <c r="F331" s="3186" t="s">
        <v>2286</v>
      </c>
      <c r="G331" s="3186" t="s">
        <v>6255</v>
      </c>
      <c r="H331" s="3186"/>
      <c r="I331" s="3242" t="str">
        <f t="shared" si="11"/>
        <v>3/4"-FWS-HS001- AG1A</v>
      </c>
      <c r="J331" s="3257" t="s">
        <v>22063</v>
      </c>
      <c r="K331" s="3261"/>
    </row>
    <row r="332" spans="1:11" ht="13.5" thickBot="1">
      <c r="A332" s="3186"/>
      <c r="B332" s="3186">
        <v>325</v>
      </c>
      <c r="C332" s="3186" t="s">
        <v>22066</v>
      </c>
      <c r="D332" s="3187" t="str">
        <f t="shared" si="10"/>
        <v>3/4"</v>
      </c>
      <c r="E332" s="3186" t="s">
        <v>22494</v>
      </c>
      <c r="F332" s="3186" t="s">
        <v>2286</v>
      </c>
      <c r="G332" s="3186" t="s">
        <v>6255</v>
      </c>
      <c r="H332" s="3186"/>
      <c r="I332" s="3242" t="str">
        <f t="shared" si="11"/>
        <v>3/4"-FWS-HS002- AG1A</v>
      </c>
      <c r="J332" s="3257" t="s">
        <v>22065</v>
      </c>
      <c r="K332" s="3261"/>
    </row>
    <row r="333" spans="1:11" ht="13.5" thickBot="1">
      <c r="A333" s="3186"/>
      <c r="B333" s="3186">
        <v>326</v>
      </c>
      <c r="C333" s="3186" t="s">
        <v>22317</v>
      </c>
      <c r="D333" s="3187" t="str">
        <f t="shared" si="10"/>
        <v>3/4"</v>
      </c>
      <c r="E333" s="3186" t="s">
        <v>22494</v>
      </c>
      <c r="F333" s="3186" t="s">
        <v>2286</v>
      </c>
      <c r="G333" s="3186" t="s">
        <v>6255</v>
      </c>
      <c r="H333" s="3186"/>
      <c r="I333" s="3242" t="str">
        <f t="shared" si="11"/>
        <v>3/4"-FWS-HS001 -AG1A</v>
      </c>
      <c r="J333" s="3257" t="s">
        <v>22067</v>
      </c>
      <c r="K333" s="3261"/>
    </row>
    <row r="334" spans="1:11" ht="26.25" thickBot="1">
      <c r="A334" s="3186"/>
      <c r="B334" s="3186">
        <v>327</v>
      </c>
      <c r="C334" s="3186" t="s">
        <v>22069</v>
      </c>
      <c r="D334" s="3187" t="str">
        <f t="shared" si="10"/>
        <v>3/4"</v>
      </c>
      <c r="E334" s="3186" t="s">
        <v>22494</v>
      </c>
      <c r="F334" s="3186" t="s">
        <v>2286</v>
      </c>
      <c r="G334" s="3186" t="s">
        <v>6255</v>
      </c>
      <c r="H334" s="3186"/>
      <c r="I334" s="3242" t="str">
        <f t="shared" si="11"/>
        <v>3/4"-FWS'HS003~ AG1A</v>
      </c>
      <c r="J334" s="3257" t="s">
        <v>22068</v>
      </c>
      <c r="K334" s="3261"/>
    </row>
    <row r="335" spans="1:11" ht="13.5" thickBot="1">
      <c r="A335" s="3186"/>
      <c r="B335" s="3186">
        <v>328</v>
      </c>
      <c r="C335" s="3186" t="s">
        <v>22071</v>
      </c>
      <c r="D335" s="3187" t="str">
        <f t="shared" si="10"/>
        <v>3/4"</v>
      </c>
      <c r="E335" s="3186" t="s">
        <v>22494</v>
      </c>
      <c r="F335" s="3186" t="s">
        <v>2286</v>
      </c>
      <c r="G335" s="3186" t="s">
        <v>6255</v>
      </c>
      <c r="H335" s="3186"/>
      <c r="I335" s="3242" t="str">
        <f t="shared" si="11"/>
        <v>3/4"-FWS-HS021- AG1A</v>
      </c>
      <c r="J335" s="3257" t="s">
        <v>22070</v>
      </c>
      <c r="K335" s="3261"/>
    </row>
    <row r="336" spans="1:11" ht="13.5" thickBot="1">
      <c r="A336" s="3186"/>
      <c r="B336" s="3186">
        <v>329</v>
      </c>
      <c r="C336" s="3186" t="s">
        <v>22073</v>
      </c>
      <c r="D336" s="3187" t="str">
        <f t="shared" si="10"/>
        <v>3/4"</v>
      </c>
      <c r="E336" s="3186" t="s">
        <v>22494</v>
      </c>
      <c r="F336" s="3186" t="s">
        <v>2286</v>
      </c>
      <c r="G336" s="3186" t="s">
        <v>6255</v>
      </c>
      <c r="H336" s="3186"/>
      <c r="I336" s="3242" t="str">
        <f t="shared" si="11"/>
        <v>3/4"-FWS-HS004- AG1A</v>
      </c>
      <c r="J336" s="3257" t="s">
        <v>22072</v>
      </c>
      <c r="K336" s="3261"/>
    </row>
    <row r="337" spans="1:11" ht="13.5" thickBot="1">
      <c r="A337" s="3186"/>
      <c r="B337" s="3186">
        <v>330</v>
      </c>
      <c r="C337" s="3186" t="s">
        <v>22078</v>
      </c>
      <c r="D337" s="3187" t="str">
        <f t="shared" si="10"/>
        <v>1-1/2"</v>
      </c>
      <c r="E337" s="3186" t="s">
        <v>3739</v>
      </c>
      <c r="F337" s="3186" t="s">
        <v>3739</v>
      </c>
      <c r="G337" s="3186" t="s">
        <v>6255</v>
      </c>
      <c r="H337" s="3186"/>
      <c r="I337" s="3242" t="str">
        <f t="shared" si="11"/>
        <v>1-1/2"-GHY-0381- DG3A</v>
      </c>
      <c r="J337" s="3257" t="s">
        <v>22074</v>
      </c>
      <c r="K337" s="3261"/>
    </row>
    <row r="338" spans="1:11" ht="13.5" thickBot="1">
      <c r="A338" s="3186"/>
      <c r="B338" s="3186">
        <v>331</v>
      </c>
      <c r="C338" s="3186" t="s">
        <v>22076</v>
      </c>
      <c r="D338" s="3187" t="str">
        <f t="shared" si="10"/>
        <v>1-1/2"</v>
      </c>
      <c r="E338" s="3186" t="s">
        <v>3739</v>
      </c>
      <c r="F338" s="3186" t="s">
        <v>3739</v>
      </c>
      <c r="G338" s="3186" t="s">
        <v>6255</v>
      </c>
      <c r="H338" s="3186"/>
      <c r="I338" s="3242" t="str">
        <f t="shared" si="11"/>
        <v>1-1/2"-GHY-0381-BG3A</v>
      </c>
      <c r="J338" s="3257" t="s">
        <v>22075</v>
      </c>
      <c r="K338" s="3261"/>
    </row>
    <row r="339" spans="1:11" ht="13.5" thickBot="1">
      <c r="A339" s="3186"/>
      <c r="B339" s="3186">
        <v>332</v>
      </c>
      <c r="C339" s="3186" t="s">
        <v>22078</v>
      </c>
      <c r="D339" s="3187" t="str">
        <f t="shared" si="10"/>
        <v>1-1/2"</v>
      </c>
      <c r="E339" s="3186" t="s">
        <v>3739</v>
      </c>
      <c r="F339" s="3186" t="s">
        <v>3739</v>
      </c>
      <c r="G339" s="3186" t="s">
        <v>6255</v>
      </c>
      <c r="H339" s="3186"/>
      <c r="I339" s="3242" t="str">
        <f t="shared" si="11"/>
        <v>1-1/2"-GHY-0381- DG3A</v>
      </c>
      <c r="J339" s="3257" t="s">
        <v>22077</v>
      </c>
      <c r="K339" s="3261"/>
    </row>
    <row r="340" spans="1:11" ht="13.5" thickBot="1">
      <c r="A340" s="3186"/>
      <c r="B340" s="3186">
        <v>333</v>
      </c>
      <c r="C340" s="3186" t="s">
        <v>22078</v>
      </c>
      <c r="D340" s="3187" t="str">
        <f t="shared" si="10"/>
        <v>1-1/2"</v>
      </c>
      <c r="E340" s="3186" t="s">
        <v>3739</v>
      </c>
      <c r="F340" s="3186" t="s">
        <v>3739</v>
      </c>
      <c r="G340" s="3186" t="s">
        <v>6255</v>
      </c>
      <c r="H340" s="3186"/>
      <c r="I340" s="3242" t="str">
        <f t="shared" si="11"/>
        <v>1-1/2"-GHY-0381- DG3A</v>
      </c>
      <c r="J340" s="3257" t="s">
        <v>22079</v>
      </c>
      <c r="K340" s="3261"/>
    </row>
    <row r="341" spans="1:11" ht="13.5" thickBot="1">
      <c r="A341" s="3186"/>
      <c r="B341" s="3186">
        <v>334</v>
      </c>
      <c r="C341" s="3186" t="s">
        <v>22078</v>
      </c>
      <c r="D341" s="3187" t="str">
        <f t="shared" si="10"/>
        <v>1-1/2"</v>
      </c>
      <c r="E341" s="3186" t="s">
        <v>3739</v>
      </c>
      <c r="F341" s="3186" t="s">
        <v>3739</v>
      </c>
      <c r="G341" s="3186" t="s">
        <v>6255</v>
      </c>
      <c r="H341" s="3186"/>
      <c r="I341" s="3242" t="str">
        <f t="shared" si="11"/>
        <v>1-1/2"-GHY-0381- DG3A</v>
      </c>
      <c r="J341" s="3257" t="s">
        <v>22080</v>
      </c>
      <c r="K341" s="3261"/>
    </row>
    <row r="342" spans="1:11" ht="13.5" thickBot="1">
      <c r="A342" s="3186"/>
      <c r="B342" s="3186">
        <v>335</v>
      </c>
      <c r="C342" s="3186" t="s">
        <v>22082</v>
      </c>
      <c r="D342" s="3187" t="str">
        <f t="shared" si="10"/>
        <v>1 "</v>
      </c>
      <c r="E342" s="3186" t="s">
        <v>22502</v>
      </c>
      <c r="F342" s="3186" t="s">
        <v>3744</v>
      </c>
      <c r="G342" s="3186" t="s">
        <v>6255</v>
      </c>
      <c r="H342" s="3186"/>
      <c r="I342" s="3242" t="str">
        <f t="shared" si="11"/>
        <v>1 "-GH Y -0305-DG3A</v>
      </c>
      <c r="J342" s="3257" t="s">
        <v>22081</v>
      </c>
      <c r="K342" s="3261"/>
    </row>
    <row r="343" spans="1:11" ht="13.5" thickBot="1">
      <c r="A343" s="3186"/>
      <c r="B343" s="3186">
        <v>336</v>
      </c>
      <c r="C343" s="3186" t="s">
        <v>22084</v>
      </c>
      <c r="D343" s="3187" t="str">
        <f t="shared" si="10"/>
        <v>1 "</v>
      </c>
      <c r="E343" s="3186" t="s">
        <v>3739</v>
      </c>
      <c r="F343" s="3186" t="s">
        <v>3739</v>
      </c>
      <c r="G343" s="3186" t="s">
        <v>6255</v>
      </c>
      <c r="H343" s="3186"/>
      <c r="I343" s="3242" t="str">
        <f t="shared" si="11"/>
        <v>1 "-GHY-0305-DG3A</v>
      </c>
      <c r="J343" s="3257" t="s">
        <v>22083</v>
      </c>
      <c r="K343" s="3261"/>
    </row>
    <row r="344" spans="1:11" ht="13.5" thickBot="1">
      <c r="A344" s="3186"/>
      <c r="B344" s="3186">
        <v>337</v>
      </c>
      <c r="C344" s="3186" t="s">
        <v>22086</v>
      </c>
      <c r="D344" s="3187" t="str">
        <f t="shared" si="10"/>
        <v>3/4"</v>
      </c>
      <c r="E344" s="3186" t="s">
        <v>22495</v>
      </c>
      <c r="F344" s="3186" t="s">
        <v>3744</v>
      </c>
      <c r="G344" s="3186" t="s">
        <v>6255</v>
      </c>
      <c r="H344" s="3186"/>
      <c r="I344" s="3242" t="str">
        <f t="shared" si="11"/>
        <v>3/4"-GOX-0302-BG3A</v>
      </c>
      <c r="J344" s="3257" t="s">
        <v>22085</v>
      </c>
      <c r="K344" s="3261"/>
    </row>
    <row r="345" spans="1:11" ht="13.5" thickBot="1">
      <c r="A345" s="3186"/>
      <c r="B345" s="3186">
        <v>338</v>
      </c>
      <c r="C345" s="3186" t="s">
        <v>22086</v>
      </c>
      <c r="D345" s="3187" t="str">
        <f t="shared" si="10"/>
        <v>3/4"</v>
      </c>
      <c r="E345" s="3186" t="s">
        <v>22495</v>
      </c>
      <c r="F345" s="3186" t="s">
        <v>3744</v>
      </c>
      <c r="G345" s="3186" t="s">
        <v>6255</v>
      </c>
      <c r="H345" s="3186"/>
      <c r="I345" s="3242" t="str">
        <f t="shared" si="11"/>
        <v>3/4"-GOX-0302-BG3A</v>
      </c>
      <c r="J345" s="3257" t="s">
        <v>22087</v>
      </c>
      <c r="K345" s="3261"/>
    </row>
    <row r="346" spans="1:11" ht="26.25" thickBot="1">
      <c r="A346" s="3186"/>
      <c r="B346" s="3186">
        <v>339</v>
      </c>
      <c r="C346" s="3186" t="s">
        <v>22089</v>
      </c>
      <c r="D346" s="3187" t="str">
        <f t="shared" si="10"/>
        <v>1-1 /2"</v>
      </c>
      <c r="E346" s="3186" t="s">
        <v>22496</v>
      </c>
      <c r="F346" s="3186" t="s">
        <v>2405</v>
      </c>
      <c r="G346" s="3186" t="s">
        <v>6255</v>
      </c>
      <c r="H346" s="3186"/>
      <c r="I346" s="3242" t="str">
        <f t="shared" si="11"/>
        <v>1-1 /2"-GPA-0285-AG 1A</v>
      </c>
      <c r="J346" s="3257" t="s">
        <v>22088</v>
      </c>
      <c r="K346" s="3261"/>
    </row>
    <row r="347" spans="1:11" ht="26.25" thickBot="1">
      <c r="A347" s="3186"/>
      <c r="B347" s="3186">
        <v>340</v>
      </c>
      <c r="C347" s="3186" t="s">
        <v>22091</v>
      </c>
      <c r="D347" s="3187" t="str">
        <f t="shared" si="10"/>
        <v>1 -1/2"</v>
      </c>
      <c r="E347" s="3186" t="s">
        <v>22496</v>
      </c>
      <c r="F347" s="3186" t="s">
        <v>2405</v>
      </c>
      <c r="G347" s="3186" t="s">
        <v>6255</v>
      </c>
      <c r="H347" s="3186"/>
      <c r="I347" s="3242" t="str">
        <f t="shared" si="11"/>
        <v>1 -1/2"-GPA-0286-AG 1A</v>
      </c>
      <c r="J347" s="3257" t="s">
        <v>22090</v>
      </c>
      <c r="K347" s="3261"/>
    </row>
    <row r="348" spans="1:11" ht="13.5" thickBot="1">
      <c r="A348" s="3186"/>
      <c r="B348" s="3186">
        <v>341</v>
      </c>
      <c r="C348" s="3186" t="s">
        <v>22093</v>
      </c>
      <c r="D348" s="3187" t="str">
        <f t="shared" si="10"/>
        <v>3/4"</v>
      </c>
      <c r="E348" s="3186" t="s">
        <v>22496</v>
      </c>
      <c r="F348" s="3186" t="s">
        <v>2405</v>
      </c>
      <c r="G348" s="3186" t="s">
        <v>6255</v>
      </c>
      <c r="H348" s="3186"/>
      <c r="I348" s="3242" t="str">
        <f t="shared" si="11"/>
        <v>3/4"-GPA-HS001-AG1A</v>
      </c>
      <c r="J348" s="3257" t="s">
        <v>22092</v>
      </c>
      <c r="K348" s="3261"/>
    </row>
    <row r="349" spans="1:11" ht="26.25" thickBot="1">
      <c r="A349" s="3186"/>
      <c r="B349" s="3186">
        <v>342</v>
      </c>
      <c r="C349" s="3186" t="s">
        <v>22095</v>
      </c>
      <c r="D349" s="3187" t="str">
        <f t="shared" si="10"/>
        <v>3/4"</v>
      </c>
      <c r="E349" s="3186" t="s">
        <v>22496</v>
      </c>
      <c r="F349" s="3186" t="s">
        <v>2405</v>
      </c>
      <c r="G349" s="3186" t="s">
        <v>6255</v>
      </c>
      <c r="H349" s="3186"/>
      <c r="I349" s="3242" t="str">
        <f t="shared" si="11"/>
        <v>3/4"-GPA-HS001 -AG 1A</v>
      </c>
      <c r="J349" s="3257" t="s">
        <v>22094</v>
      </c>
      <c r="K349" s="3261"/>
    </row>
    <row r="350" spans="1:11" ht="13.5" thickBot="1">
      <c r="A350" s="3186"/>
      <c r="B350" s="3186">
        <v>343</v>
      </c>
      <c r="C350" s="3186" t="s">
        <v>22096</v>
      </c>
      <c r="D350" s="3187" t="str">
        <f t="shared" si="10"/>
        <v>3/4"</v>
      </c>
      <c r="E350" s="3186" t="s">
        <v>22496</v>
      </c>
      <c r="F350" s="3186" t="s">
        <v>2405</v>
      </c>
      <c r="G350" s="3186" t="s">
        <v>6255</v>
      </c>
      <c r="H350" s="3186"/>
      <c r="I350" s="3242" t="str">
        <f t="shared" si="11"/>
        <v>3/4"-GPA-HS002-AG 1A</v>
      </c>
      <c r="J350" s="3257" t="s">
        <v>22140</v>
      </c>
      <c r="K350" s="3261"/>
    </row>
    <row r="351" spans="1:11" ht="13.5" thickBot="1">
      <c r="A351" s="3186"/>
      <c r="B351" s="3186">
        <v>344</v>
      </c>
      <c r="C351" s="3186" t="s">
        <v>22315</v>
      </c>
      <c r="D351" s="3187" t="str">
        <f t="shared" si="10"/>
        <v>3/4"</v>
      </c>
      <c r="E351" s="3186" t="s">
        <v>22496</v>
      </c>
      <c r="F351" s="3186" t="s">
        <v>2405</v>
      </c>
      <c r="G351" s="3186" t="s">
        <v>6255</v>
      </c>
      <c r="H351" s="3186"/>
      <c r="I351" s="3242" t="str">
        <f t="shared" si="11"/>
        <v>3/4"-GPA-Hs663-AG1A</v>
      </c>
      <c r="J351" s="3257" t="s">
        <v>22141</v>
      </c>
      <c r="K351" s="3261"/>
    </row>
    <row r="352" spans="1:11" ht="26.25" thickBot="1">
      <c r="A352" s="3186"/>
      <c r="B352" s="3186">
        <v>345</v>
      </c>
      <c r="C352" s="3186" t="s">
        <v>22097</v>
      </c>
      <c r="D352" s="3187" t="str">
        <f t="shared" si="10"/>
        <v>3/4"</v>
      </c>
      <c r="E352" s="3186" t="s">
        <v>22496</v>
      </c>
      <c r="F352" s="3186" t="s">
        <v>2405</v>
      </c>
      <c r="G352" s="3186" t="s">
        <v>6255</v>
      </c>
      <c r="H352" s="3186"/>
      <c r="I352" s="3242" t="str">
        <f t="shared" si="11"/>
        <v>3/4"-GPA-HS02:1 -AG 1A</v>
      </c>
      <c r="J352" s="3257" t="s">
        <v>22142</v>
      </c>
      <c r="K352" s="3261"/>
    </row>
    <row r="353" spans="1:11" ht="13.5" thickBot="1">
      <c r="A353" s="3186"/>
      <c r="B353" s="3186">
        <v>346</v>
      </c>
      <c r="C353" s="3186" t="s">
        <v>22098</v>
      </c>
      <c r="D353" s="3187" t="str">
        <f t="shared" si="10"/>
        <v>3/4"</v>
      </c>
      <c r="E353" s="3186" t="s">
        <v>22496</v>
      </c>
      <c r="F353" s="3186" t="s">
        <v>2405</v>
      </c>
      <c r="G353" s="3186" t="s">
        <v>6255</v>
      </c>
      <c r="H353" s="3186"/>
      <c r="I353" s="3242" t="str">
        <f t="shared" si="11"/>
        <v>3/4"-GPA-HS604-AG 1A</v>
      </c>
      <c r="J353" s="3257" t="s">
        <v>22143</v>
      </c>
      <c r="K353" s="3261"/>
    </row>
    <row r="354" spans="1:11" ht="13.5" thickBot="1">
      <c r="A354" s="3186"/>
      <c r="B354" s="3186">
        <v>347</v>
      </c>
      <c r="C354" s="3186" t="s">
        <v>22099</v>
      </c>
      <c r="D354" s="3187" t="str">
        <f t="shared" si="10"/>
        <v>3/4"</v>
      </c>
      <c r="E354" s="3186" t="s">
        <v>12069</v>
      </c>
      <c r="F354" s="3186" t="s">
        <v>2405</v>
      </c>
      <c r="G354" s="3186" t="s">
        <v>6255</v>
      </c>
      <c r="H354" s="3186"/>
      <c r="I354" s="3242" t="str">
        <f t="shared" si="11"/>
        <v>3/4"-GPI-9908-AG2A</v>
      </c>
      <c r="J354" s="3257" t="s">
        <v>22144</v>
      </c>
      <c r="K354" s="3261"/>
    </row>
    <row r="355" spans="1:11" ht="13.5" thickBot="1">
      <c r="A355" s="3186"/>
      <c r="B355" s="3186">
        <v>348</v>
      </c>
      <c r="C355" s="3186" t="s">
        <v>22316</v>
      </c>
      <c r="D355" s="3187" t="str">
        <f t="shared" si="10"/>
        <v>1"</v>
      </c>
      <c r="E355" s="3186"/>
      <c r="F355" s="3186"/>
      <c r="G355" s="3186" t="s">
        <v>6255</v>
      </c>
      <c r="H355" s="3186"/>
      <c r="I355" s="3242" t="str">
        <f t="shared" si="11"/>
        <v>1" PT-9908-AG2 A</v>
      </c>
      <c r="J355" s="3257" t="s">
        <v>22145</v>
      </c>
      <c r="K355" s="3261"/>
    </row>
    <row r="356" spans="1:11" ht="13.5" thickBot="1">
      <c r="A356" s="3186"/>
      <c r="B356" s="3186">
        <v>349</v>
      </c>
      <c r="C356" s="3186" t="s">
        <v>22401</v>
      </c>
      <c r="D356" s="3187" t="str">
        <f t="shared" si="10"/>
        <v>1"</v>
      </c>
      <c r="E356" s="3186" t="s">
        <v>12069</v>
      </c>
      <c r="F356" s="3186" t="s">
        <v>2405</v>
      </c>
      <c r="G356" s="3186" t="s">
        <v>6255</v>
      </c>
      <c r="H356" s="3186"/>
      <c r="I356" s="3242" t="str">
        <f t="shared" si="11"/>
        <v>1"-GPI-9908-AG2A</v>
      </c>
      <c r="J356" s="3257" t="s">
        <v>22146</v>
      </c>
      <c r="K356" s="3261"/>
    </row>
    <row r="357" spans="1:11" ht="13.5" thickBot="1">
      <c r="A357" s="3186"/>
      <c r="B357" s="3186">
        <v>350</v>
      </c>
      <c r="C357" s="3186" t="s">
        <v>22101</v>
      </c>
      <c r="D357" s="3187" t="str">
        <f t="shared" si="10"/>
        <v>1 "</v>
      </c>
      <c r="E357" s="3186" t="s">
        <v>12069</v>
      </c>
      <c r="F357" s="3186" t="s">
        <v>2405</v>
      </c>
      <c r="G357" s="3186" t="s">
        <v>6255</v>
      </c>
      <c r="H357" s="3186"/>
      <c r="I357" s="3242" t="str">
        <f t="shared" si="11"/>
        <v>1 "-GPI-9908-AG2A</v>
      </c>
      <c r="J357" s="3257" t="s">
        <v>22100</v>
      </c>
      <c r="K357" s="3261"/>
    </row>
    <row r="358" spans="1:11" ht="26.25" thickBot="1">
      <c r="A358" s="3186"/>
      <c r="B358" s="3186">
        <v>351</v>
      </c>
      <c r="C358" s="3186" t="s">
        <v>22103</v>
      </c>
      <c r="D358" s="3187" t="str">
        <f t="shared" si="10"/>
        <v>1-1/2"</v>
      </c>
      <c r="E358" s="3186" t="s">
        <v>4621</v>
      </c>
      <c r="F358" s="3186" t="s">
        <v>2286</v>
      </c>
      <c r="G358" s="3186" t="s">
        <v>6255</v>
      </c>
      <c r="H358" s="3186" t="s">
        <v>22848</v>
      </c>
      <c r="I358" s="3242" t="str">
        <f t="shared" si="11"/>
        <v>1-1/2"-LPC-0255-AG1B-H25 (1/2) (2/2)</v>
      </c>
      <c r="J358" s="3257" t="s">
        <v>22102</v>
      </c>
      <c r="K358" s="3261"/>
    </row>
    <row r="359" spans="1:11" ht="26.25" thickBot="1">
      <c r="A359" s="3186"/>
      <c r="B359" s="3186">
        <v>352</v>
      </c>
      <c r="C359" s="3186" t="s">
        <v>22105</v>
      </c>
      <c r="D359" s="3187" t="str">
        <f t="shared" si="10"/>
        <v>1-1/2"</v>
      </c>
      <c r="E359" s="3186" t="s">
        <v>4621</v>
      </c>
      <c r="F359" s="3186" t="s">
        <v>2286</v>
      </c>
      <c r="G359" s="3186" t="s">
        <v>6255</v>
      </c>
      <c r="H359" s="3186" t="s">
        <v>22848</v>
      </c>
      <c r="I359" s="3242" t="str">
        <f t="shared" si="11"/>
        <v>1-1/2"-LPC -0352-AG1B-H25</v>
      </c>
      <c r="J359" s="3257" t="s">
        <v>22104</v>
      </c>
      <c r="K359" s="3261"/>
    </row>
    <row r="360" spans="1:11" ht="26.25" thickBot="1">
      <c r="A360" s="3186"/>
      <c r="B360" s="3186">
        <v>353</v>
      </c>
      <c r="C360" s="3186" t="s">
        <v>22107</v>
      </c>
      <c r="D360" s="3187" t="str">
        <f t="shared" si="10"/>
        <v>1-1/2"</v>
      </c>
      <c r="E360" s="3186" t="s">
        <v>4621</v>
      </c>
      <c r="F360" s="3186" t="s">
        <v>2286</v>
      </c>
      <c r="G360" s="3186" t="s">
        <v>6255</v>
      </c>
      <c r="H360" s="3186" t="s">
        <v>22848</v>
      </c>
      <c r="I360" s="3242" t="str">
        <f t="shared" si="11"/>
        <v>1-1/2"-LPC-0255- AG1B-H25</v>
      </c>
      <c r="J360" s="3257" t="s">
        <v>22106</v>
      </c>
      <c r="K360" s="3261"/>
    </row>
    <row r="361" spans="1:11" ht="13.5" thickBot="1">
      <c r="A361" s="3186"/>
      <c r="B361" s="3186">
        <v>354</v>
      </c>
      <c r="C361" s="3186" t="s">
        <v>22109</v>
      </c>
      <c r="D361" s="3187" t="str">
        <f t="shared" si="10"/>
        <v>1 "</v>
      </c>
      <c r="E361" s="3186" t="s">
        <v>22497</v>
      </c>
      <c r="F361" s="3186" t="s">
        <v>3373</v>
      </c>
      <c r="G361" s="3186" t="s">
        <v>6255</v>
      </c>
      <c r="H361" s="3186" t="s">
        <v>22848</v>
      </c>
      <c r="I361" s="3242" t="str">
        <f t="shared" si="11"/>
        <v>1 "-LPS-0253-AG18-H25</v>
      </c>
      <c r="J361" s="3257" t="s">
        <v>22108</v>
      </c>
      <c r="K361" s="3261"/>
    </row>
    <row r="362" spans="1:11" ht="26.25" thickBot="1">
      <c r="A362" s="3186"/>
      <c r="B362" s="3186">
        <v>355</v>
      </c>
      <c r="C362" s="3186" t="s">
        <v>22111</v>
      </c>
      <c r="D362" s="3187" t="str">
        <f t="shared" si="10"/>
        <v>3/4"</v>
      </c>
      <c r="E362" s="3186" t="s">
        <v>22497</v>
      </c>
      <c r="F362" s="3186" t="s">
        <v>3373</v>
      </c>
      <c r="G362" s="3186" t="s">
        <v>6255</v>
      </c>
      <c r="H362" s="3186" t="s">
        <v>22848</v>
      </c>
      <c r="I362" s="3242" t="str">
        <f t="shared" si="11"/>
        <v>3/4"-LPS-HS002-AG1 B-H25</v>
      </c>
      <c r="J362" s="3257" t="s">
        <v>22110</v>
      </c>
      <c r="K362" s="3261"/>
    </row>
    <row r="363" spans="1:11" ht="26.25" thickBot="1">
      <c r="A363" s="3186"/>
      <c r="B363" s="3186">
        <v>356</v>
      </c>
      <c r="C363" s="3186" t="s">
        <v>22113</v>
      </c>
      <c r="D363" s="3187" t="str">
        <f t="shared" si="10"/>
        <v>3/4"</v>
      </c>
      <c r="E363" s="3186" t="s">
        <v>22497</v>
      </c>
      <c r="F363" s="3186" t="s">
        <v>3373</v>
      </c>
      <c r="G363" s="3186" t="s">
        <v>6255</v>
      </c>
      <c r="H363" s="3186" t="s">
        <v>22848</v>
      </c>
      <c r="I363" s="3242" t="str">
        <f t="shared" si="11"/>
        <v>3/4"-LPS-0253-AG 1B-H25</v>
      </c>
      <c r="J363" s="3257" t="s">
        <v>22112</v>
      </c>
      <c r="K363" s="3261"/>
    </row>
    <row r="364" spans="1:11" ht="26.25" thickBot="1">
      <c r="A364" s="3186"/>
      <c r="B364" s="3186">
        <v>357</v>
      </c>
      <c r="C364" s="3186" t="s">
        <v>22113</v>
      </c>
      <c r="D364" s="3187" t="str">
        <f t="shared" si="10"/>
        <v>3/4"</v>
      </c>
      <c r="E364" s="3186" t="s">
        <v>22497</v>
      </c>
      <c r="F364" s="3186" t="s">
        <v>3373</v>
      </c>
      <c r="G364" s="3186" t="s">
        <v>6255</v>
      </c>
      <c r="H364" s="3186" t="s">
        <v>22848</v>
      </c>
      <c r="I364" s="3242" t="str">
        <f t="shared" si="11"/>
        <v>3/4"-LPS-0253-AG 1B-H25</v>
      </c>
      <c r="J364" s="3257" t="s">
        <v>22114</v>
      </c>
      <c r="K364" s="3261"/>
    </row>
    <row r="365" spans="1:11" ht="13.5" thickBot="1">
      <c r="A365" s="3186"/>
      <c r="B365" s="3186">
        <v>358</v>
      </c>
      <c r="C365" s="3186" t="s">
        <v>22116</v>
      </c>
      <c r="D365" s="3187" t="str">
        <f t="shared" si="10"/>
        <v>1 "</v>
      </c>
      <c r="E365" s="3186" t="s">
        <v>22497</v>
      </c>
      <c r="F365" s="3186" t="s">
        <v>3373</v>
      </c>
      <c r="G365" s="3186" t="s">
        <v>6255</v>
      </c>
      <c r="H365" s="3186" t="s">
        <v>22848</v>
      </c>
      <c r="I365" s="3242" t="str">
        <f t="shared" si="11"/>
        <v>1 "-LPS-0253-AG1B-H25</v>
      </c>
      <c r="J365" s="3257" t="s">
        <v>22115</v>
      </c>
      <c r="K365" s="3261"/>
    </row>
    <row r="366" spans="1:11" ht="26.25" thickBot="1">
      <c r="A366" s="3186"/>
      <c r="B366" s="3186">
        <v>359</v>
      </c>
      <c r="C366" s="3186" t="s">
        <v>22118</v>
      </c>
      <c r="D366" s="3187" t="str">
        <f t="shared" si="10"/>
        <v>3/4"</v>
      </c>
      <c r="E366" s="3186" t="s">
        <v>22497</v>
      </c>
      <c r="F366" s="3186" t="s">
        <v>3373</v>
      </c>
      <c r="G366" s="3186" t="s">
        <v>6255</v>
      </c>
      <c r="H366" s="3186" t="s">
        <v>22848</v>
      </c>
      <c r="I366" s="3242" t="str">
        <f t="shared" si="11"/>
        <v>3/4"-LPS-HS001 -AG 1B-H25</v>
      </c>
      <c r="J366" s="3257" t="s">
        <v>22117</v>
      </c>
      <c r="K366" s="3261"/>
    </row>
    <row r="367" spans="1:11" ht="26.25" thickBot="1">
      <c r="A367" s="3186"/>
      <c r="B367" s="3186">
        <v>360</v>
      </c>
      <c r="C367" s="3186" t="s">
        <v>22120</v>
      </c>
      <c r="D367" s="3187" t="str">
        <f t="shared" si="10"/>
        <v>3/4"</v>
      </c>
      <c r="E367" s="3186" t="s">
        <v>22497</v>
      </c>
      <c r="F367" s="3186" t="s">
        <v>3373</v>
      </c>
      <c r="G367" s="3186" t="s">
        <v>6255</v>
      </c>
      <c r="H367" s="3186" t="s">
        <v>22848</v>
      </c>
      <c r="I367" s="3242" t="str">
        <f t="shared" si="11"/>
        <v>3/4"-LPS-0253-AG1B- H25</v>
      </c>
      <c r="J367" s="3257" t="s">
        <v>22119</v>
      </c>
      <c r="K367" s="3261"/>
    </row>
    <row r="368" spans="1:11" ht="26.25" thickBot="1">
      <c r="A368" s="3186"/>
      <c r="B368" s="3186">
        <v>361</v>
      </c>
      <c r="C368" s="3186" t="s">
        <v>22113</v>
      </c>
      <c r="D368" s="3187" t="str">
        <f t="shared" si="10"/>
        <v>3/4"</v>
      </c>
      <c r="E368" s="3186" t="s">
        <v>22497</v>
      </c>
      <c r="F368" s="3186" t="s">
        <v>3373</v>
      </c>
      <c r="G368" s="3186" t="s">
        <v>6255</v>
      </c>
      <c r="H368" s="3186" t="s">
        <v>22848</v>
      </c>
      <c r="I368" s="3242" t="str">
        <f t="shared" si="11"/>
        <v>3/4"-LPS-0253-AG 1B-H25</v>
      </c>
      <c r="J368" s="3257" t="s">
        <v>22147</v>
      </c>
      <c r="K368" s="3261"/>
    </row>
    <row r="369" spans="1:11" ht="26.25" thickBot="1">
      <c r="A369" s="3186"/>
      <c r="B369" s="3186">
        <v>362</v>
      </c>
      <c r="C369" s="3186" t="s">
        <v>22122</v>
      </c>
      <c r="D369" s="3187" t="str">
        <f t="shared" si="10"/>
        <v>3/4"</v>
      </c>
      <c r="E369" s="3186" t="s">
        <v>22497</v>
      </c>
      <c r="F369" s="3186" t="s">
        <v>3373</v>
      </c>
      <c r="G369" s="3186" t="s">
        <v>6255</v>
      </c>
      <c r="H369" s="3186" t="s">
        <v>22848</v>
      </c>
      <c r="I369" s="3242" t="str">
        <f t="shared" si="11"/>
        <v>3/4"-LPS-HS003-AG 1B-H25</v>
      </c>
      <c r="J369" s="3257" t="s">
        <v>22121</v>
      </c>
      <c r="K369" s="3261"/>
    </row>
    <row r="370" spans="1:11" ht="26.25" thickBot="1">
      <c r="A370" s="3186"/>
      <c r="B370" s="3186">
        <v>363</v>
      </c>
      <c r="C370" s="3186" t="s">
        <v>22124</v>
      </c>
      <c r="D370" s="3187" t="str">
        <f t="shared" si="10"/>
        <v>3/4"</v>
      </c>
      <c r="E370" s="3186" t="s">
        <v>22497</v>
      </c>
      <c r="F370" s="3186" t="s">
        <v>3373</v>
      </c>
      <c r="G370" s="3186" t="s">
        <v>6255</v>
      </c>
      <c r="H370" s="3186" t="s">
        <v>22848</v>
      </c>
      <c r="I370" s="3242" t="str">
        <f t="shared" si="11"/>
        <v>3/4"-LPS-HS021 -AG 1B-H25</v>
      </c>
      <c r="J370" s="3257" t="s">
        <v>22123</v>
      </c>
      <c r="K370" s="3261"/>
    </row>
    <row r="371" spans="1:11" ht="26.25" thickBot="1">
      <c r="A371" s="3186"/>
      <c r="B371" s="3186">
        <v>364</v>
      </c>
      <c r="C371" s="3186" t="s">
        <v>22113</v>
      </c>
      <c r="D371" s="3187" t="str">
        <f t="shared" si="10"/>
        <v>3/4"</v>
      </c>
      <c r="E371" s="3186" t="s">
        <v>22497</v>
      </c>
      <c r="F371" s="3186" t="s">
        <v>3373</v>
      </c>
      <c r="G371" s="3186" t="s">
        <v>6255</v>
      </c>
      <c r="H371" s="3186" t="s">
        <v>22848</v>
      </c>
      <c r="I371" s="3242" t="str">
        <f t="shared" si="11"/>
        <v>3/4"-LPS-0253-AG 1B-H25</v>
      </c>
      <c r="J371" s="3257" t="s">
        <v>22125</v>
      </c>
      <c r="K371" s="3261"/>
    </row>
    <row r="372" spans="1:11" ht="13.5" thickBot="1">
      <c r="A372" s="3186"/>
      <c r="B372" s="3186">
        <v>365</v>
      </c>
      <c r="C372" s="3186" t="s">
        <v>22369</v>
      </c>
      <c r="D372" s="3187" t="str">
        <f t="shared" si="10"/>
        <v>3/4"</v>
      </c>
      <c r="E372" s="3186" t="s">
        <v>22497</v>
      </c>
      <c r="F372" s="3186" t="s">
        <v>3373</v>
      </c>
      <c r="G372" s="3186" t="s">
        <v>6255</v>
      </c>
      <c r="H372" s="3186"/>
      <c r="I372" s="3242" t="str">
        <f t="shared" si="11"/>
        <v>3/4"-LPS-HS004-AG1B</v>
      </c>
      <c r="J372" s="3257" t="s">
        <v>22126</v>
      </c>
      <c r="K372" s="3261"/>
    </row>
    <row r="373" spans="1:11" ht="26.25" thickBot="1">
      <c r="A373" s="3186"/>
      <c r="B373" s="3186">
        <v>366</v>
      </c>
      <c r="C373" s="3186" t="s">
        <v>22136</v>
      </c>
      <c r="D373" s="3187" t="str">
        <f t="shared" si="10"/>
        <v>1-1/2"</v>
      </c>
      <c r="E373" s="3186" t="s">
        <v>4631</v>
      </c>
      <c r="F373" s="3186" t="s">
        <v>18717</v>
      </c>
      <c r="G373" s="3186" t="s">
        <v>6255</v>
      </c>
      <c r="H373" s="3186"/>
      <c r="I373" s="3242" t="str">
        <f t="shared" si="11"/>
        <v>1-1/2"-MES-0219- AG1C</v>
      </c>
      <c r="J373" s="3257" t="s">
        <v>22127</v>
      </c>
      <c r="K373" s="3261"/>
    </row>
    <row r="374" spans="1:11" ht="26.25" thickBot="1">
      <c r="A374" s="3186"/>
      <c r="B374" s="3186">
        <v>367</v>
      </c>
      <c r="C374" s="3186" t="s">
        <v>22308</v>
      </c>
      <c r="D374" s="3187" t="str">
        <f t="shared" si="10"/>
        <v>1-1/2"</v>
      </c>
      <c r="E374" s="3186" t="s">
        <v>4631</v>
      </c>
      <c r="F374" s="3186" t="s">
        <v>18717</v>
      </c>
      <c r="G374" s="3186" t="s">
        <v>6255</v>
      </c>
      <c r="H374" s="3186"/>
      <c r="I374" s="3242" t="str">
        <f t="shared" si="11"/>
        <v>1-1/2"-MES-0221- AG1C</v>
      </c>
      <c r="J374" s="3257" t="s">
        <v>22128</v>
      </c>
      <c r="K374" s="3261"/>
    </row>
    <row r="375" spans="1:11" ht="26.25" thickBot="1">
      <c r="A375" s="3186"/>
      <c r="B375" s="3186">
        <v>368</v>
      </c>
      <c r="C375" s="3186" t="s">
        <v>22130</v>
      </c>
      <c r="D375" s="3187" t="str">
        <f t="shared" si="10"/>
        <v>1 -1 /2"</v>
      </c>
      <c r="E375" s="3186" t="s">
        <v>4631</v>
      </c>
      <c r="F375" s="3186" t="s">
        <v>18717</v>
      </c>
      <c r="G375" s="3186" t="s">
        <v>6255</v>
      </c>
      <c r="H375" s="3186"/>
      <c r="I375" s="3242" t="str">
        <f t="shared" si="11"/>
        <v>1 -1 /2"- M ES-0224-AG1C</v>
      </c>
      <c r="J375" s="3257" t="s">
        <v>22129</v>
      </c>
      <c r="K375" s="3261"/>
    </row>
    <row r="376" spans="1:11" ht="26.25" thickBot="1">
      <c r="A376" s="3186"/>
      <c r="B376" s="3186">
        <v>369</v>
      </c>
      <c r="C376" s="3186" t="s">
        <v>22132</v>
      </c>
      <c r="D376" s="3187" t="str">
        <f t="shared" si="10"/>
        <v>1 -1 /2"</v>
      </c>
      <c r="E376" s="3186" t="s">
        <v>4631</v>
      </c>
      <c r="F376" s="3186" t="s">
        <v>18717</v>
      </c>
      <c r="G376" s="3186" t="s">
        <v>6255</v>
      </c>
      <c r="H376" s="3186"/>
      <c r="I376" s="3242" t="str">
        <f t="shared" si="11"/>
        <v>1 -1 /2"-M ES-0230-AG1C</v>
      </c>
      <c r="J376" s="3257" t="s">
        <v>22131</v>
      </c>
      <c r="K376" s="3261"/>
    </row>
    <row r="377" spans="1:11" ht="26.25" thickBot="1">
      <c r="A377" s="3186"/>
      <c r="B377" s="3186">
        <v>370</v>
      </c>
      <c r="C377" s="3186" t="s">
        <v>22134</v>
      </c>
      <c r="D377" s="3187" t="str">
        <f t="shared" si="10"/>
        <v>1 -1/2"</v>
      </c>
      <c r="E377" s="3186" t="s">
        <v>4631</v>
      </c>
      <c r="F377" s="3186" t="s">
        <v>18717</v>
      </c>
      <c r="G377" s="3186" t="s">
        <v>6255</v>
      </c>
      <c r="H377" s="3186"/>
      <c r="I377" s="3242" t="str">
        <f t="shared" si="11"/>
        <v>1 -1/2"-MES-0219-AG1C</v>
      </c>
      <c r="J377" s="3257" t="s">
        <v>22133</v>
      </c>
      <c r="K377" s="3261"/>
    </row>
    <row r="378" spans="1:11" ht="26.25" thickBot="1">
      <c r="A378" s="3186"/>
      <c r="B378" s="3186">
        <v>371</v>
      </c>
      <c r="C378" s="3186" t="s">
        <v>22136</v>
      </c>
      <c r="D378" s="3187" t="str">
        <f t="shared" si="10"/>
        <v>1-1/2"</v>
      </c>
      <c r="E378" s="3186" t="s">
        <v>4631</v>
      </c>
      <c r="F378" s="3186" t="s">
        <v>18717</v>
      </c>
      <c r="G378" s="3186" t="s">
        <v>6255</v>
      </c>
      <c r="H378" s="3186"/>
      <c r="I378" s="3242" t="str">
        <f t="shared" si="11"/>
        <v>1-1/2"-MES-0219- AG1C</v>
      </c>
      <c r="J378" s="3257" t="s">
        <v>22135</v>
      </c>
      <c r="K378" s="3261"/>
    </row>
    <row r="379" spans="1:11" ht="26.25" thickBot="1">
      <c r="A379" s="3186"/>
      <c r="B379" s="3186">
        <v>372</v>
      </c>
      <c r="C379" s="3186" t="s">
        <v>22191</v>
      </c>
      <c r="D379" s="3187" t="str">
        <f t="shared" si="10"/>
        <v>1-1/2"</v>
      </c>
      <c r="E379" s="3186" t="s">
        <v>4631</v>
      </c>
      <c r="F379" s="3186" t="s">
        <v>18717</v>
      </c>
      <c r="G379" s="3186" t="s">
        <v>6255</v>
      </c>
      <c r="H379" s="3186"/>
      <c r="I379" s="3242" t="str">
        <f t="shared" si="11"/>
        <v>1-1/2"-MES-0220-AG 1C (1/2) (2/2)</v>
      </c>
      <c r="J379" s="3257" t="s">
        <v>22148</v>
      </c>
      <c r="K379" s="3261"/>
    </row>
    <row r="380" spans="1:11" ht="26.25" thickBot="1">
      <c r="A380" s="3186"/>
      <c r="B380" s="3186">
        <v>373</v>
      </c>
      <c r="C380" s="3186" t="s">
        <v>22150</v>
      </c>
      <c r="D380" s="3187" t="str">
        <f t="shared" si="10"/>
        <v>1~1/2"</v>
      </c>
      <c r="E380" s="3186" t="s">
        <v>4631</v>
      </c>
      <c r="F380" s="3186" t="s">
        <v>18717</v>
      </c>
      <c r="G380" s="3186" t="s">
        <v>6255</v>
      </c>
      <c r="H380" s="3186"/>
      <c r="I380" s="3242" t="str">
        <f t="shared" si="11"/>
        <v>1~1/2"-MES-0224- AG1C</v>
      </c>
      <c r="J380" s="3257" t="s">
        <v>22149</v>
      </c>
      <c r="K380" s="3261"/>
    </row>
    <row r="381" spans="1:11" ht="26.25" thickBot="1">
      <c r="A381" s="3186"/>
      <c r="B381" s="3186">
        <v>374</v>
      </c>
      <c r="C381" s="3186" t="s">
        <v>22152</v>
      </c>
      <c r="D381" s="3187" t="str">
        <f t="shared" si="10"/>
        <v>1-1/2"</v>
      </c>
      <c r="E381" s="3186" t="s">
        <v>4631</v>
      </c>
      <c r="F381" s="3186" t="s">
        <v>18717</v>
      </c>
      <c r="G381" s="3186" t="s">
        <v>6255</v>
      </c>
      <c r="H381" s="3186"/>
      <c r="I381" s="3242" t="str">
        <f t="shared" si="11"/>
        <v>1-1/2"-MES-0225- AG1C</v>
      </c>
      <c r="J381" s="3257" t="s">
        <v>22151</v>
      </c>
      <c r="K381" s="3261"/>
    </row>
    <row r="382" spans="1:11" ht="26.25" thickBot="1">
      <c r="A382" s="3186"/>
      <c r="B382" s="3186">
        <v>375</v>
      </c>
      <c r="C382" s="3186" t="s">
        <v>22192</v>
      </c>
      <c r="D382" s="3187" t="str">
        <f t="shared" si="10"/>
        <v>1-1/2"</v>
      </c>
      <c r="E382" s="3186" t="s">
        <v>4631</v>
      </c>
      <c r="F382" s="3186" t="s">
        <v>18717</v>
      </c>
      <c r="G382" s="3186" t="s">
        <v>6255</v>
      </c>
      <c r="H382" s="3186"/>
      <c r="I382" s="3242" t="str">
        <f t="shared" si="11"/>
        <v>1-1/2"-MES -0225-AG1C</v>
      </c>
      <c r="J382" s="3257" t="s">
        <v>22153</v>
      </c>
      <c r="K382" s="3261"/>
    </row>
    <row r="383" spans="1:11" ht="26.25" thickBot="1">
      <c r="A383" s="3186"/>
      <c r="B383" s="3186">
        <v>376</v>
      </c>
      <c r="C383" s="3186" t="s">
        <v>22155</v>
      </c>
      <c r="D383" s="3187" t="str">
        <f t="shared" si="10"/>
        <v>1-1/2"</v>
      </c>
      <c r="E383" s="3186" t="s">
        <v>4631</v>
      </c>
      <c r="F383" s="3186" t="s">
        <v>18717</v>
      </c>
      <c r="G383" s="3186" t="s">
        <v>6255</v>
      </c>
      <c r="H383" s="3186"/>
      <c r="I383" s="3242" t="str">
        <f t="shared" si="11"/>
        <v>1-1/2"-MES -0226-AG1C</v>
      </c>
      <c r="J383" s="3257" t="s">
        <v>22154</v>
      </c>
      <c r="K383" s="3261"/>
    </row>
    <row r="384" spans="1:11" ht="26.25" thickBot="1">
      <c r="A384" s="3186"/>
      <c r="B384" s="3186">
        <v>377</v>
      </c>
      <c r="C384" s="3186" t="s">
        <v>22193</v>
      </c>
      <c r="D384" s="3187" t="str">
        <f t="shared" si="10"/>
        <v>1-1/2"</v>
      </c>
      <c r="E384" s="3186" t="s">
        <v>4631</v>
      </c>
      <c r="F384" s="3186" t="s">
        <v>18717</v>
      </c>
      <c r="G384" s="3186" t="s">
        <v>6255</v>
      </c>
      <c r="H384" s="3186"/>
      <c r="I384" s="3242" t="str">
        <f t="shared" si="11"/>
        <v>1-1/2"-MES -0227-AG1C</v>
      </c>
      <c r="J384" s="3257" t="s">
        <v>22156</v>
      </c>
      <c r="K384" s="3261"/>
    </row>
    <row r="385" spans="1:11" ht="26.25" thickBot="1">
      <c r="A385" s="3186"/>
      <c r="B385" s="3186">
        <v>378</v>
      </c>
      <c r="C385" s="3186" t="s">
        <v>22193</v>
      </c>
      <c r="D385" s="3187" t="str">
        <f t="shared" si="10"/>
        <v>1-1/2"</v>
      </c>
      <c r="E385" s="3186" t="s">
        <v>4631</v>
      </c>
      <c r="F385" s="3186" t="s">
        <v>18717</v>
      </c>
      <c r="G385" s="3186" t="s">
        <v>6255</v>
      </c>
      <c r="H385" s="3186"/>
      <c r="I385" s="3242" t="str">
        <f t="shared" si="11"/>
        <v>1-1/2"-MES -0227-AG1C</v>
      </c>
      <c r="J385" s="3257" t="s">
        <v>22157</v>
      </c>
      <c r="K385" s="3261"/>
    </row>
    <row r="386" spans="1:11" ht="26.25" thickBot="1">
      <c r="A386" s="3186"/>
      <c r="B386" s="3186">
        <v>379</v>
      </c>
      <c r="C386" s="3186" t="s">
        <v>22194</v>
      </c>
      <c r="D386" s="3187" t="str">
        <f t="shared" si="10"/>
        <v>1-1/2"</v>
      </c>
      <c r="E386" s="3186" t="s">
        <v>4631</v>
      </c>
      <c r="F386" s="3186" t="s">
        <v>18717</v>
      </c>
      <c r="G386" s="3186" t="s">
        <v>6255</v>
      </c>
      <c r="H386" s="3186"/>
      <c r="I386" s="3242" t="str">
        <f t="shared" si="11"/>
        <v>1-1/2"-MES -0235-AG1C</v>
      </c>
      <c r="J386" s="3257" t="s">
        <v>22158</v>
      </c>
      <c r="K386" s="3261"/>
    </row>
    <row r="387" spans="1:11" ht="26.25" thickBot="1">
      <c r="A387" s="3186"/>
      <c r="B387" s="3186">
        <v>380</v>
      </c>
      <c r="C387" s="3186" t="s">
        <v>22160</v>
      </c>
      <c r="D387" s="3187" t="str">
        <f t="shared" si="10"/>
        <v>1"</v>
      </c>
      <c r="E387" s="3186" t="s">
        <v>4631</v>
      </c>
      <c r="F387" s="3186" t="s">
        <v>18717</v>
      </c>
      <c r="G387" s="3186" t="s">
        <v>6255</v>
      </c>
      <c r="H387" s="3186"/>
      <c r="I387" s="3242" t="str">
        <f t="shared" si="11"/>
        <v>1"-MES -0236-AG1C</v>
      </c>
      <c r="J387" s="3257" t="s">
        <v>22159</v>
      </c>
      <c r="K387" s="3261"/>
    </row>
    <row r="388" spans="1:11" ht="26.25" thickBot="1">
      <c r="A388" s="3186"/>
      <c r="B388" s="3186">
        <v>381</v>
      </c>
      <c r="C388" s="3186" t="s">
        <v>22152</v>
      </c>
      <c r="D388" s="3187" t="str">
        <f t="shared" si="10"/>
        <v>1-1/2"</v>
      </c>
      <c r="E388" s="3186" t="s">
        <v>4631</v>
      </c>
      <c r="F388" s="3186" t="s">
        <v>18717</v>
      </c>
      <c r="G388" s="3186" t="s">
        <v>6255</v>
      </c>
      <c r="H388" s="3186"/>
      <c r="I388" s="3242" t="str">
        <f t="shared" si="11"/>
        <v>1-1/2"-MES-0225- AG1C</v>
      </c>
      <c r="J388" s="3257" t="s">
        <v>22161</v>
      </c>
      <c r="K388" s="3261"/>
    </row>
    <row r="389" spans="1:11" ht="26.25" thickBot="1">
      <c r="A389" s="3186"/>
      <c r="B389" s="3186">
        <v>382</v>
      </c>
      <c r="C389" s="3186" t="s">
        <v>22163</v>
      </c>
      <c r="D389" s="3187" t="str">
        <f t="shared" si="10"/>
        <v>1-1/2"</v>
      </c>
      <c r="E389" s="3186" t="s">
        <v>4631</v>
      </c>
      <c r="F389" s="3186" t="s">
        <v>18717</v>
      </c>
      <c r="G389" s="3186" t="s">
        <v>6255</v>
      </c>
      <c r="H389" s="3186"/>
      <c r="I389" s="3242" t="str">
        <f t="shared" si="11"/>
        <v>1-1/2"-MES-0234- AG1C</v>
      </c>
      <c r="J389" s="3257" t="s">
        <v>22162</v>
      </c>
      <c r="K389" s="3261"/>
    </row>
    <row r="390" spans="1:11" ht="26.25" thickBot="1">
      <c r="A390" s="3186"/>
      <c r="B390" s="3186">
        <v>383</v>
      </c>
      <c r="C390" s="3186" t="s">
        <v>22165</v>
      </c>
      <c r="D390" s="3187" t="str">
        <f t="shared" si="10"/>
        <v>1 /2"</v>
      </c>
      <c r="E390" s="3186" t="s">
        <v>4631</v>
      </c>
      <c r="F390" s="3186" t="s">
        <v>18717</v>
      </c>
      <c r="G390" s="3186" t="s">
        <v>6255</v>
      </c>
      <c r="H390" s="3186"/>
      <c r="I390" s="3242" t="str">
        <f t="shared" si="11"/>
        <v>1 /2"-M ES-0222-AG1C</v>
      </c>
      <c r="J390" s="3257" t="s">
        <v>22164</v>
      </c>
      <c r="K390" s="3261"/>
    </row>
    <row r="391" spans="1:11" ht="26.25" thickBot="1">
      <c r="A391" s="3186"/>
      <c r="B391" s="3186">
        <v>384</v>
      </c>
      <c r="C391" s="3186" t="s">
        <v>22167</v>
      </c>
      <c r="D391" s="3187" t="str">
        <f t="shared" si="10"/>
        <v>1 /2"</v>
      </c>
      <c r="E391" s="3186" t="s">
        <v>4631</v>
      </c>
      <c r="F391" s="3186" t="s">
        <v>18717</v>
      </c>
      <c r="G391" s="3186" t="s">
        <v>6255</v>
      </c>
      <c r="H391" s="3186"/>
      <c r="I391" s="3242" t="str">
        <f t="shared" si="11"/>
        <v>1 /2"-M ES-0201 -AG 1C</v>
      </c>
      <c r="J391" s="3257" t="s">
        <v>22166</v>
      </c>
      <c r="K391" s="3261"/>
    </row>
    <row r="392" spans="1:11" ht="26.25" thickBot="1">
      <c r="A392" s="3186"/>
      <c r="B392" s="3186">
        <v>385</v>
      </c>
      <c r="C392" s="3186" t="s">
        <v>22402</v>
      </c>
      <c r="D392" s="3187" t="str">
        <f t="shared" ref="D392:D455" si="12">LEFT(C392, FIND("""", C392))</f>
        <v>1/2"</v>
      </c>
      <c r="E392" s="3186" t="s">
        <v>4631</v>
      </c>
      <c r="F392" s="3186" t="s">
        <v>18717</v>
      </c>
      <c r="G392" s="3186" t="s">
        <v>6255</v>
      </c>
      <c r="H392" s="3186"/>
      <c r="I392" s="3242" t="str">
        <f t="shared" si="11"/>
        <v>1/2"-MES-0211-AG1C</v>
      </c>
      <c r="J392" s="3257" t="s">
        <v>22168</v>
      </c>
      <c r="K392" s="3261"/>
    </row>
    <row r="393" spans="1:11" ht="13.5" thickBot="1">
      <c r="A393" s="3186"/>
      <c r="B393" s="3186">
        <v>386</v>
      </c>
      <c r="C393" s="3186" t="s">
        <v>22370</v>
      </c>
      <c r="D393" s="3187" t="str">
        <f t="shared" si="12"/>
        <v>1/2"</v>
      </c>
      <c r="E393" s="3186"/>
      <c r="F393" s="3186"/>
      <c r="G393" s="3186" t="s">
        <v>6255</v>
      </c>
      <c r="H393" s="3186"/>
      <c r="I393" s="3242" t="str">
        <f t="shared" ref="I393:I456" si="13">HYPERLINK("\\CAD-PC\1Data\3.Documentation\Isometric DWG MHI\" &amp; J393 &amp; ".pdf", C393)</f>
        <v>1/2"-T-021-AG1C</v>
      </c>
      <c r="J393" s="3257" t="s">
        <v>22195</v>
      </c>
      <c r="K393" s="3261"/>
    </row>
    <row r="394" spans="1:11" ht="13.5" thickBot="1">
      <c r="A394" s="3186"/>
      <c r="B394" s="3186">
        <v>387</v>
      </c>
      <c r="C394" s="3186" t="s">
        <v>22370</v>
      </c>
      <c r="D394" s="3187" t="str">
        <f t="shared" si="12"/>
        <v>1/2"</v>
      </c>
      <c r="E394" s="3186"/>
      <c r="F394" s="3186"/>
      <c r="G394" s="3186" t="s">
        <v>6255</v>
      </c>
      <c r="H394" s="3186"/>
      <c r="I394" s="3242" t="str">
        <f t="shared" si="13"/>
        <v>1/2"-T-021-AG1C</v>
      </c>
      <c r="J394" s="3257" t="s">
        <v>22170</v>
      </c>
      <c r="K394" s="3261"/>
    </row>
    <row r="395" spans="1:11" ht="13.5" thickBot="1">
      <c r="A395" s="3186"/>
      <c r="B395" s="3186">
        <v>388</v>
      </c>
      <c r="C395" s="3186" t="s">
        <v>22169</v>
      </c>
      <c r="D395" s="3187" t="str">
        <f t="shared" si="12"/>
        <v>1/2"</v>
      </c>
      <c r="E395" s="3186"/>
      <c r="F395" s="3186"/>
      <c r="G395" s="3186" t="s">
        <v>6255</v>
      </c>
      <c r="H395" s="3186"/>
      <c r="I395" s="3242" t="str">
        <f t="shared" si="13"/>
        <v>1/2"-T-021-AG1C</v>
      </c>
      <c r="J395" s="3257" t="s">
        <v>22171</v>
      </c>
      <c r="K395" s="3261"/>
    </row>
    <row r="396" spans="1:11" ht="13.5" thickBot="1">
      <c r="A396" s="3186"/>
      <c r="B396" s="3186">
        <v>389</v>
      </c>
      <c r="C396" s="3186" t="s">
        <v>22169</v>
      </c>
      <c r="D396" s="3187" t="str">
        <f t="shared" si="12"/>
        <v>1/2"</v>
      </c>
      <c r="E396" s="3186"/>
      <c r="F396" s="3186"/>
      <c r="G396" s="3186" t="s">
        <v>6255</v>
      </c>
      <c r="H396" s="3186"/>
      <c r="I396" s="3242" t="str">
        <f t="shared" si="13"/>
        <v>1/2"-T-021-AG1C</v>
      </c>
      <c r="J396" s="3257" t="s">
        <v>22172</v>
      </c>
      <c r="K396" s="3261"/>
    </row>
    <row r="397" spans="1:11" ht="26.25" thickBot="1">
      <c r="A397" s="3186"/>
      <c r="B397" s="3186">
        <v>390</v>
      </c>
      <c r="C397" s="3186" t="s">
        <v>22174</v>
      </c>
      <c r="D397" s="3187" t="str">
        <f t="shared" si="12"/>
        <v>1 /2"</v>
      </c>
      <c r="E397" s="3186" t="s">
        <v>4631</v>
      </c>
      <c r="F397" s="3186" t="s">
        <v>18717</v>
      </c>
      <c r="G397" s="3186" t="s">
        <v>22498</v>
      </c>
      <c r="H397" s="3186"/>
      <c r="I397" s="3242" t="str">
        <f t="shared" si="13"/>
        <v>1 /2"-MES-0205-AS1 A</v>
      </c>
      <c r="J397" s="3257" t="s">
        <v>22173</v>
      </c>
      <c r="K397" s="3261"/>
    </row>
    <row r="398" spans="1:11" ht="26.25" thickBot="1">
      <c r="A398" s="3186"/>
      <c r="B398" s="3186">
        <v>391</v>
      </c>
      <c r="C398" s="3186" t="s">
        <v>22309</v>
      </c>
      <c r="D398" s="3187" t="str">
        <f t="shared" si="12"/>
        <v>1 /2"</v>
      </c>
      <c r="E398" s="3186" t="s">
        <v>4631</v>
      </c>
      <c r="F398" s="3186" t="s">
        <v>18717</v>
      </c>
      <c r="G398" s="3186" t="s">
        <v>6255</v>
      </c>
      <c r="H398" s="3186"/>
      <c r="I398" s="3242" t="str">
        <f t="shared" si="13"/>
        <v>1 /2"-M ES-0206-AG1C</v>
      </c>
      <c r="J398" s="3257" t="s">
        <v>22175</v>
      </c>
      <c r="K398" s="3261"/>
    </row>
    <row r="399" spans="1:11" ht="26.25" thickBot="1">
      <c r="A399" s="3186"/>
      <c r="B399" s="3186">
        <v>392</v>
      </c>
      <c r="C399" s="3186" t="s">
        <v>22177</v>
      </c>
      <c r="D399" s="3187" t="str">
        <f t="shared" si="12"/>
        <v>1-1/2"</v>
      </c>
      <c r="E399" s="3186" t="s">
        <v>4621</v>
      </c>
      <c r="F399" s="3186" t="s">
        <v>2286</v>
      </c>
      <c r="G399" s="3186" t="s">
        <v>6255</v>
      </c>
      <c r="H399" s="3186" t="s">
        <v>22848</v>
      </c>
      <c r="I399" s="3242" t="str">
        <f t="shared" si="13"/>
        <v>1-1/2"-MPC -0252-AG1B-H25</v>
      </c>
      <c r="J399" s="3257" t="s">
        <v>22176</v>
      </c>
      <c r="K399" s="3261"/>
    </row>
    <row r="400" spans="1:11" ht="26.25" thickBot="1">
      <c r="A400" s="3186"/>
      <c r="B400" s="3186">
        <v>393</v>
      </c>
      <c r="C400" s="3186" t="s">
        <v>22310</v>
      </c>
      <c r="D400" s="3187" t="str">
        <f t="shared" si="12"/>
        <v>1-1/2"</v>
      </c>
      <c r="E400" s="3186" t="s">
        <v>4621</v>
      </c>
      <c r="F400" s="3186" t="s">
        <v>2286</v>
      </c>
      <c r="G400" s="3186" t="s">
        <v>6255</v>
      </c>
      <c r="H400" s="3186" t="s">
        <v>22848</v>
      </c>
      <c r="I400" s="3242" t="str">
        <f t="shared" si="13"/>
        <v>1-1/2"-MPC -0252-AG1B-H25</v>
      </c>
      <c r="J400" s="3257" t="s">
        <v>22196</v>
      </c>
      <c r="K400" s="3261"/>
    </row>
    <row r="401" spans="1:11" ht="26.25" thickBot="1">
      <c r="A401" s="3186"/>
      <c r="B401" s="3186">
        <v>394</v>
      </c>
      <c r="C401" s="3186" t="s">
        <v>22310</v>
      </c>
      <c r="D401" s="3187" t="str">
        <f t="shared" si="12"/>
        <v>1-1/2"</v>
      </c>
      <c r="E401" s="3186" t="s">
        <v>4621</v>
      </c>
      <c r="F401" s="3186" t="s">
        <v>2286</v>
      </c>
      <c r="G401" s="3186" t="s">
        <v>6255</v>
      </c>
      <c r="H401" s="3186" t="s">
        <v>22848</v>
      </c>
      <c r="I401" s="3242" t="str">
        <f t="shared" si="13"/>
        <v>1-1/2"-MPC -0252-AG1B-H25</v>
      </c>
      <c r="J401" s="3257" t="s">
        <v>22178</v>
      </c>
      <c r="K401" s="3261"/>
    </row>
    <row r="402" spans="1:11" ht="26.25" thickBot="1">
      <c r="A402" s="3186"/>
      <c r="B402" s="3186">
        <v>395</v>
      </c>
      <c r="C402" s="3186" t="s">
        <v>22180</v>
      </c>
      <c r="D402" s="3187" t="str">
        <f t="shared" si="12"/>
        <v>1-1/2"</v>
      </c>
      <c r="E402" s="3186" t="s">
        <v>4621</v>
      </c>
      <c r="F402" s="3186" t="s">
        <v>2286</v>
      </c>
      <c r="G402" s="3186" t="s">
        <v>6255</v>
      </c>
      <c r="H402" s="3186" t="s">
        <v>22848</v>
      </c>
      <c r="I402" s="3242" t="str">
        <f t="shared" si="13"/>
        <v>1-1/2"-MPC-0252- AG1B-H25</v>
      </c>
      <c r="J402" s="3257" t="s">
        <v>22179</v>
      </c>
      <c r="K402" s="3261"/>
    </row>
    <row r="403" spans="1:11" ht="26.25" thickBot="1">
      <c r="A403" s="3186"/>
      <c r="B403" s="3186">
        <v>396</v>
      </c>
      <c r="C403" s="3186" t="s">
        <v>22182</v>
      </c>
      <c r="D403" s="3187" t="str">
        <f t="shared" si="12"/>
        <v>3/4"</v>
      </c>
      <c r="E403" s="3186" t="s">
        <v>22499</v>
      </c>
      <c r="F403" s="3186" t="s">
        <v>3373</v>
      </c>
      <c r="G403" s="3186" t="s">
        <v>6255</v>
      </c>
      <c r="H403" s="3186" t="s">
        <v>22848</v>
      </c>
      <c r="I403" s="3242" t="str">
        <f t="shared" si="13"/>
        <v>3/4"-MPS-0151-BG4A-H25</v>
      </c>
      <c r="J403" s="3257" t="s">
        <v>22181</v>
      </c>
      <c r="K403" s="3261"/>
    </row>
    <row r="404" spans="1:11" ht="26.25" thickBot="1">
      <c r="A404" s="3186"/>
      <c r="B404" s="3186">
        <v>397</v>
      </c>
      <c r="C404" s="3186" t="s">
        <v>22184</v>
      </c>
      <c r="D404" s="3187" t="str">
        <f t="shared" si="12"/>
        <v>3/4"</v>
      </c>
      <c r="E404" s="3186" t="s">
        <v>22499</v>
      </c>
      <c r="F404" s="3186" t="s">
        <v>3373</v>
      </c>
      <c r="G404" s="3186" t="s">
        <v>6255</v>
      </c>
      <c r="H404" s="3186" t="s">
        <v>22848</v>
      </c>
      <c r="I404" s="3242" t="str">
        <f t="shared" si="13"/>
        <v>3/4"-MPS-0151-BG4A- H25</v>
      </c>
      <c r="J404" s="3257" t="s">
        <v>22183</v>
      </c>
      <c r="K404" s="3261"/>
    </row>
    <row r="405" spans="1:11" ht="26.25" thickBot="1">
      <c r="A405" s="3186"/>
      <c r="B405" s="3186">
        <v>398</v>
      </c>
      <c r="C405" s="3186" t="s">
        <v>22186</v>
      </c>
      <c r="D405" s="3187" t="str">
        <f t="shared" si="12"/>
        <v>3/4"</v>
      </c>
      <c r="E405" s="3186" t="s">
        <v>22499</v>
      </c>
      <c r="F405" s="3186" t="s">
        <v>3373</v>
      </c>
      <c r="G405" s="3186" t="s">
        <v>6255</v>
      </c>
      <c r="H405" s="3186" t="s">
        <v>22848</v>
      </c>
      <c r="I405" s="3242" t="str">
        <f t="shared" si="13"/>
        <v>3/4"-M PS-0152-BG4A-H25</v>
      </c>
      <c r="J405" s="3257" t="s">
        <v>22185</v>
      </c>
      <c r="K405" s="3261"/>
    </row>
    <row r="406" spans="1:11" ht="26.25" thickBot="1">
      <c r="A406" s="3186"/>
      <c r="B406" s="3186">
        <v>399</v>
      </c>
      <c r="C406" s="3186" t="s">
        <v>22188</v>
      </c>
      <c r="D406" s="3187" t="str">
        <f t="shared" si="12"/>
        <v>3/4"</v>
      </c>
      <c r="E406" s="3186" t="s">
        <v>22499</v>
      </c>
      <c r="F406" s="3186" t="s">
        <v>3373</v>
      </c>
      <c r="G406" s="3186" t="s">
        <v>6255</v>
      </c>
      <c r="H406" s="3186" t="s">
        <v>22848</v>
      </c>
      <c r="I406" s="3242" t="str">
        <f t="shared" si="13"/>
        <v>3/4"-M PS-0153-BG4A-H25</v>
      </c>
      <c r="J406" s="3257" t="s">
        <v>22187</v>
      </c>
      <c r="K406" s="3261"/>
    </row>
    <row r="407" spans="1:11" ht="26.25" thickBot="1">
      <c r="A407" s="3186"/>
      <c r="B407" s="3186">
        <v>400</v>
      </c>
      <c r="C407" s="3186" t="s">
        <v>22190</v>
      </c>
      <c r="D407" s="3187" t="str">
        <f t="shared" si="12"/>
        <v>3/4"</v>
      </c>
      <c r="E407" s="3186" t="s">
        <v>22499</v>
      </c>
      <c r="F407" s="3186" t="s">
        <v>3373</v>
      </c>
      <c r="G407" s="3186" t="s">
        <v>6255</v>
      </c>
      <c r="H407" s="3186" t="s">
        <v>22848</v>
      </c>
      <c r="I407" s="3242" t="str">
        <f t="shared" si="13"/>
        <v>3/4"-MPS-0153-BG4A- H25</v>
      </c>
      <c r="J407" s="3257" t="s">
        <v>22189</v>
      </c>
      <c r="K407" s="3261"/>
    </row>
    <row r="408" spans="1:11" ht="26.25" thickBot="1">
      <c r="A408" s="3186"/>
      <c r="B408" s="3186">
        <v>401</v>
      </c>
      <c r="C408" s="3186" t="s">
        <v>22198</v>
      </c>
      <c r="D408" s="3187" t="str">
        <f t="shared" si="12"/>
        <v>3/4"</v>
      </c>
      <c r="E408" s="3186" t="s">
        <v>22499</v>
      </c>
      <c r="F408" s="3186" t="s">
        <v>3373</v>
      </c>
      <c r="G408" s="3186" t="s">
        <v>6255</v>
      </c>
      <c r="H408" s="3186" t="s">
        <v>22848</v>
      </c>
      <c r="I408" s="3242" t="str">
        <f t="shared" si="13"/>
        <v>3/4"-M PS-0154-BG4A-H25</v>
      </c>
      <c r="J408" s="3257" t="s">
        <v>22197</v>
      </c>
      <c r="K408" s="3261"/>
    </row>
    <row r="409" spans="1:11" ht="26.25" thickBot="1">
      <c r="A409" s="3186"/>
      <c r="B409" s="3186">
        <v>402</v>
      </c>
      <c r="C409" s="3186" t="s">
        <v>22200</v>
      </c>
      <c r="D409" s="3187" t="str">
        <f t="shared" si="12"/>
        <v>1 -1 /2"</v>
      </c>
      <c r="E409" s="3186" t="s">
        <v>22499</v>
      </c>
      <c r="F409" s="3186" t="s">
        <v>3373</v>
      </c>
      <c r="G409" s="3186" t="s">
        <v>6255</v>
      </c>
      <c r="H409" s="3186"/>
      <c r="I409" s="3242" t="str">
        <f t="shared" si="13"/>
        <v>1 -1 /2"-MPS-0161-BG4A</v>
      </c>
      <c r="J409" s="3257" t="s">
        <v>22199</v>
      </c>
      <c r="K409" s="3261"/>
    </row>
    <row r="410" spans="1:11" ht="26.25" thickBot="1">
      <c r="A410" s="3186"/>
      <c r="B410" s="3186">
        <v>403</v>
      </c>
      <c r="C410" s="3186" t="s">
        <v>22371</v>
      </c>
      <c r="D410" s="3187" t="str">
        <f t="shared" si="12"/>
        <v>3/4"</v>
      </c>
      <c r="E410" s="3186" t="s">
        <v>22499</v>
      </c>
      <c r="F410" s="3186" t="s">
        <v>3373</v>
      </c>
      <c r="G410" s="3186" t="s">
        <v>6255</v>
      </c>
      <c r="H410" s="3186" t="s">
        <v>22848</v>
      </c>
      <c r="I410" s="3242" t="str">
        <f t="shared" si="13"/>
        <v>3/4"-MPS-0151-BG4A-H25</v>
      </c>
      <c r="J410" s="3257" t="s">
        <v>22201</v>
      </c>
      <c r="K410" s="3261"/>
    </row>
    <row r="411" spans="1:11" ht="26.25" thickBot="1">
      <c r="A411" s="3186"/>
      <c r="B411" s="3186">
        <v>404</v>
      </c>
      <c r="C411" s="3186" t="s">
        <v>22246</v>
      </c>
      <c r="D411" s="3187" t="str">
        <f t="shared" si="12"/>
        <v>1 "</v>
      </c>
      <c r="E411" s="3186" t="s">
        <v>22499</v>
      </c>
      <c r="F411" s="3186" t="s">
        <v>3373</v>
      </c>
      <c r="G411" s="3186" t="s">
        <v>6255</v>
      </c>
      <c r="H411" s="3186" t="s">
        <v>22848</v>
      </c>
      <c r="I411" s="3242" t="str">
        <f t="shared" si="13"/>
        <v>1 "-MPS-0163-BG4A-H25</v>
      </c>
      <c r="J411" s="3257" t="s">
        <v>22202</v>
      </c>
      <c r="K411" s="3261"/>
    </row>
    <row r="412" spans="1:11" ht="26.25" thickBot="1">
      <c r="A412" s="3186"/>
      <c r="B412" s="3186">
        <v>405</v>
      </c>
      <c r="C412" s="3186" t="s">
        <v>22204</v>
      </c>
      <c r="D412" s="3187" t="str">
        <f t="shared" si="12"/>
        <v>1-1/2"</v>
      </c>
      <c r="E412" s="3186" t="s">
        <v>22499</v>
      </c>
      <c r="F412" s="3186" t="s">
        <v>3373</v>
      </c>
      <c r="G412" s="3186" t="s">
        <v>6255</v>
      </c>
      <c r="H412" s="3186" t="s">
        <v>23052</v>
      </c>
      <c r="I412" s="3242" t="str">
        <f t="shared" si="13"/>
        <v>1-1/2"-M PS-0164- ‘ BG4A-H30</v>
      </c>
      <c r="J412" s="3257" t="s">
        <v>22203</v>
      </c>
      <c r="K412" s="3261"/>
    </row>
    <row r="413" spans="1:11" ht="13.5" thickBot="1">
      <c r="A413" s="3186"/>
      <c r="B413" s="3186">
        <v>406</v>
      </c>
      <c r="C413" s="3186" t="s">
        <v>22206</v>
      </c>
      <c r="D413" s="3187" t="str">
        <f t="shared" si="12"/>
        <v>1-1/2"</v>
      </c>
      <c r="E413" s="3186" t="s">
        <v>22500</v>
      </c>
      <c r="F413" s="3186" t="s">
        <v>3744</v>
      </c>
      <c r="G413" s="3186" t="s">
        <v>6255</v>
      </c>
      <c r="H413" s="3186"/>
      <c r="I413" s="3242" t="str">
        <f t="shared" si="13"/>
        <v>1-1/2"-NGB-0280-AG1A</v>
      </c>
      <c r="J413" s="3257" t="s">
        <v>22205</v>
      </c>
      <c r="K413" s="3261"/>
    </row>
    <row r="414" spans="1:11" ht="26.25" thickBot="1">
      <c r="A414" s="3186"/>
      <c r="B414" s="3186">
        <v>407</v>
      </c>
      <c r="C414" s="3186" t="s">
        <v>22247</v>
      </c>
      <c r="D414" s="3187" t="str">
        <f t="shared" si="12"/>
        <v>1 -1/2"</v>
      </c>
      <c r="E414" s="3186" t="s">
        <v>22500</v>
      </c>
      <c r="F414" s="3186" t="s">
        <v>3744</v>
      </c>
      <c r="G414" s="3186" t="s">
        <v>6255</v>
      </c>
      <c r="H414" s="3186"/>
      <c r="I414" s="3242" t="str">
        <f t="shared" si="13"/>
        <v>1 -1/2"-NGB-0280-AG 1A (1/2) (2/2)</v>
      </c>
      <c r="J414" s="3257" t="s">
        <v>22207</v>
      </c>
      <c r="K414" s="3261"/>
    </row>
    <row r="415" spans="1:11" ht="26.25" thickBot="1">
      <c r="A415" s="3186"/>
      <c r="B415" s="3186">
        <v>408</v>
      </c>
      <c r="C415" s="3186" t="s">
        <v>22248</v>
      </c>
      <c r="D415" s="3187" t="str">
        <f t="shared" si="12"/>
        <v>1-1/2"</v>
      </c>
      <c r="E415" s="3186" t="s">
        <v>22500</v>
      </c>
      <c r="F415" s="3186" t="s">
        <v>3744</v>
      </c>
      <c r="G415" s="3186" t="s">
        <v>6255</v>
      </c>
      <c r="H415" s="3186"/>
      <c r="I415" s="3242" t="str">
        <f t="shared" si="13"/>
        <v>1-1/2"-NGB-0280-AG .1A</v>
      </c>
      <c r="J415" s="3257" t="s">
        <v>22208</v>
      </c>
      <c r="K415" s="3261"/>
    </row>
    <row r="416" spans="1:11" ht="13.5" thickBot="1">
      <c r="A416" s="3186"/>
      <c r="B416" s="3186">
        <v>409</v>
      </c>
      <c r="C416" s="3186" t="s">
        <v>22210</v>
      </c>
      <c r="D416" s="3187" t="str">
        <f t="shared" si="12"/>
        <v>3/4"</v>
      </c>
      <c r="E416" s="3186" t="s">
        <v>22500</v>
      </c>
      <c r="F416" s="3186" t="s">
        <v>3744</v>
      </c>
      <c r="G416" s="3186" t="s">
        <v>6255</v>
      </c>
      <c r="H416" s="3186"/>
      <c r="I416" s="3242" t="str">
        <f t="shared" si="13"/>
        <v>3/4"-NGS-HS002-AG 1A</v>
      </c>
      <c r="J416" s="3257" t="s">
        <v>22209</v>
      </c>
      <c r="K416" s="3261"/>
    </row>
    <row r="417" spans="1:11" ht="13.5" thickBot="1">
      <c r="A417" s="3186"/>
      <c r="B417" s="3186">
        <v>410</v>
      </c>
      <c r="C417" s="3186" t="s">
        <v>22212</v>
      </c>
      <c r="D417" s="3187" t="str">
        <f t="shared" si="12"/>
        <v>1 "</v>
      </c>
      <c r="E417" s="3186" t="s">
        <v>22500</v>
      </c>
      <c r="F417" s="3186" t="s">
        <v>3744</v>
      </c>
      <c r="G417" s="3186" t="s">
        <v>6255</v>
      </c>
      <c r="H417" s="3186"/>
      <c r="I417" s="3242" t="str">
        <f t="shared" si="13"/>
        <v>1 "-NGS-0071 -AG 1A</v>
      </c>
      <c r="J417" s="3257" t="s">
        <v>22211</v>
      </c>
      <c r="K417" s="3261"/>
    </row>
    <row r="418" spans="1:11" ht="26.25" thickBot="1">
      <c r="A418" s="3186"/>
      <c r="B418" s="3186">
        <v>411</v>
      </c>
      <c r="C418" s="3186" t="s">
        <v>22214</v>
      </c>
      <c r="D418" s="3187" t="str">
        <f t="shared" si="12"/>
        <v>3/4"</v>
      </c>
      <c r="E418" s="3186" t="s">
        <v>22500</v>
      </c>
      <c r="F418" s="3186" t="s">
        <v>3744</v>
      </c>
      <c r="G418" s="3186" t="s">
        <v>6255</v>
      </c>
      <c r="H418" s="3186"/>
      <c r="I418" s="3242" t="str">
        <f t="shared" si="13"/>
        <v>3/4"-NGS-HS001 -AG 1A</v>
      </c>
      <c r="J418" s="3257" t="s">
        <v>22213</v>
      </c>
      <c r="K418" s="3261"/>
    </row>
    <row r="419" spans="1:11" ht="26.25" thickBot="1">
      <c r="A419" s="3186"/>
      <c r="B419" s="3186">
        <v>412</v>
      </c>
      <c r="C419" s="3186" t="s">
        <v>22216</v>
      </c>
      <c r="D419" s="3187" t="str">
        <f t="shared" si="12"/>
        <v>1-1 /2"</v>
      </c>
      <c r="E419" s="3186" t="s">
        <v>22500</v>
      </c>
      <c r="F419" s="3186" t="s">
        <v>3744</v>
      </c>
      <c r="G419" s="3186" t="s">
        <v>6255</v>
      </c>
      <c r="H419" s="3186"/>
      <c r="I419" s="3242" t="str">
        <f t="shared" si="13"/>
        <v>1-1 /2"-NGS-0071-AG 1A</v>
      </c>
      <c r="J419" s="3257" t="s">
        <v>22215</v>
      </c>
      <c r="K419" s="3261"/>
    </row>
    <row r="420" spans="1:11" ht="13.5" thickBot="1">
      <c r="A420" s="3186"/>
      <c r="B420" s="3186">
        <v>413</v>
      </c>
      <c r="C420" s="3186" t="s">
        <v>22218</v>
      </c>
      <c r="D420" s="3187" t="str">
        <f t="shared" si="12"/>
        <v>1 /2"</v>
      </c>
      <c r="E420" s="3186" t="s">
        <v>22500</v>
      </c>
      <c r="F420" s="3186" t="s">
        <v>3744</v>
      </c>
      <c r="G420" s="3186" t="s">
        <v>6255</v>
      </c>
      <c r="H420" s="3186"/>
      <c r="I420" s="3242" t="str">
        <f t="shared" si="13"/>
        <v>1 /2"-NGS-0171 -AG 1A</v>
      </c>
      <c r="J420" s="3257" t="s">
        <v>22217</v>
      </c>
      <c r="K420" s="3261"/>
    </row>
    <row r="421" spans="1:11" ht="13.5" thickBot="1">
      <c r="A421" s="3186"/>
      <c r="B421" s="3186">
        <v>414</v>
      </c>
      <c r="C421" s="3186" t="s">
        <v>22220</v>
      </c>
      <c r="D421" s="3187" t="str">
        <f t="shared" si="12"/>
        <v>3/4"</v>
      </c>
      <c r="E421" s="3186" t="s">
        <v>22500</v>
      </c>
      <c r="F421" s="3186" t="s">
        <v>3744</v>
      </c>
      <c r="G421" s="3186" t="s">
        <v>6255</v>
      </c>
      <c r="H421" s="3186"/>
      <c r="I421" s="3242" t="str">
        <f t="shared" si="13"/>
        <v>3/4"-NGS-HS003-AG 1A</v>
      </c>
      <c r="J421" s="3257" t="s">
        <v>22219</v>
      </c>
      <c r="K421" s="3261"/>
    </row>
    <row r="422" spans="1:11" ht="26.25" thickBot="1">
      <c r="A422" s="3186"/>
      <c r="B422" s="3186">
        <v>415</v>
      </c>
      <c r="C422" s="3186" t="s">
        <v>22222</v>
      </c>
      <c r="D422" s="3187" t="str">
        <f t="shared" si="12"/>
        <v>3/4"</v>
      </c>
      <c r="E422" s="3186" t="s">
        <v>22500</v>
      </c>
      <c r="F422" s="3186" t="s">
        <v>3744</v>
      </c>
      <c r="G422" s="3186" t="s">
        <v>6255</v>
      </c>
      <c r="H422" s="3186"/>
      <c r="I422" s="3242" t="str">
        <f t="shared" si="13"/>
        <v>3/4"-NGS-HS021 -AG 1A</v>
      </c>
      <c r="J422" s="3257" t="s">
        <v>22221</v>
      </c>
      <c r="K422" s="3261"/>
    </row>
    <row r="423" spans="1:11" ht="13.5" thickBot="1">
      <c r="A423" s="3186"/>
      <c r="B423" s="3186">
        <v>416</v>
      </c>
      <c r="C423" s="3186" t="s">
        <v>22224</v>
      </c>
      <c r="D423" s="3187" t="str">
        <f t="shared" si="12"/>
        <v>3/4"</v>
      </c>
      <c r="E423" s="3186" t="s">
        <v>22500</v>
      </c>
      <c r="F423" s="3186" t="s">
        <v>3744</v>
      </c>
      <c r="G423" s="3186" t="s">
        <v>6255</v>
      </c>
      <c r="H423" s="3186"/>
      <c r="I423" s="3242" t="str">
        <f t="shared" si="13"/>
        <v>3/4"-NGS-017 8-AG1A</v>
      </c>
      <c r="J423" s="3257" t="s">
        <v>22223</v>
      </c>
      <c r="K423" s="3261"/>
    </row>
    <row r="424" spans="1:11" ht="13.5" thickBot="1">
      <c r="A424" s="3186"/>
      <c r="B424" s="3186">
        <v>417</v>
      </c>
      <c r="C424" s="3186" t="s">
        <v>22226</v>
      </c>
      <c r="D424" s="3187" t="str">
        <f t="shared" si="12"/>
        <v>3/4"</v>
      </c>
      <c r="E424" s="3186" t="s">
        <v>22500</v>
      </c>
      <c r="F424" s="3186" t="s">
        <v>3744</v>
      </c>
      <c r="G424" s="3186" t="s">
        <v>6255</v>
      </c>
      <c r="H424" s="3186"/>
      <c r="I424" s="3242" t="str">
        <f t="shared" si="13"/>
        <v>3/4"-NGS-017 9-AG1A</v>
      </c>
      <c r="J424" s="3257" t="s">
        <v>22225</v>
      </c>
      <c r="K424" s="3261"/>
    </row>
    <row r="425" spans="1:11" ht="13.5" thickBot="1">
      <c r="A425" s="3186"/>
      <c r="B425" s="3186">
        <v>418</v>
      </c>
      <c r="C425" s="3186" t="s">
        <v>22403</v>
      </c>
      <c r="D425" s="3187" t="str">
        <f t="shared" si="12"/>
        <v>3/4"</v>
      </c>
      <c r="E425" s="3186" t="s">
        <v>22500</v>
      </c>
      <c r="F425" s="3186" t="s">
        <v>3744</v>
      </c>
      <c r="G425" s="3186" t="s">
        <v>6255</v>
      </c>
      <c r="H425" s="3186"/>
      <c r="I425" s="3242" t="str">
        <f t="shared" si="13"/>
        <v>3/4"-NGS-HS004-AG1A</v>
      </c>
      <c r="J425" s="3257" t="s">
        <v>22227</v>
      </c>
      <c r="K425" s="3261"/>
    </row>
    <row r="426" spans="1:11" ht="13.5" thickBot="1">
      <c r="A426" s="3186"/>
      <c r="B426" s="3186">
        <v>419</v>
      </c>
      <c r="C426" s="3186" t="s">
        <v>22229</v>
      </c>
      <c r="D426" s="3187" t="str">
        <f t="shared" si="12"/>
        <v>1-1/2"</v>
      </c>
      <c r="E426" s="3186"/>
      <c r="F426" s="3186"/>
      <c r="G426" s="3186" t="s">
        <v>6255</v>
      </c>
      <c r="H426" s="3186"/>
      <c r="I426" s="3242" t="str">
        <f t="shared" si="13"/>
        <v>1-1/2"- P -0205-BG3A</v>
      </c>
      <c r="J426" s="3257" t="s">
        <v>22228</v>
      </c>
      <c r="K426" s="3261"/>
    </row>
    <row r="427" spans="1:11" ht="13.5" thickBot="1">
      <c r="A427" s="3186"/>
      <c r="B427" s="3186">
        <v>420</v>
      </c>
      <c r="C427" s="3186" t="s">
        <v>22231</v>
      </c>
      <c r="D427" s="3187" t="str">
        <f t="shared" si="12"/>
        <v>1-1/2"</v>
      </c>
      <c r="E427" s="3186"/>
      <c r="F427" s="3186"/>
      <c r="G427" s="3186" t="s">
        <v>6255</v>
      </c>
      <c r="H427" s="3186"/>
      <c r="I427" s="3242" t="str">
        <f t="shared" si="13"/>
        <v>1-1/2"-P-0205-BG3A</v>
      </c>
      <c r="J427" s="3257" t="s">
        <v>22230</v>
      </c>
      <c r="K427" s="3261"/>
    </row>
    <row r="428" spans="1:11" ht="13.5" thickBot="1">
      <c r="A428" s="3186"/>
      <c r="B428" s="3186">
        <v>421</v>
      </c>
      <c r="C428" s="3186" t="s">
        <v>22231</v>
      </c>
      <c r="D428" s="3187" t="str">
        <f t="shared" si="12"/>
        <v>1-1/2"</v>
      </c>
      <c r="E428" s="3186"/>
      <c r="F428" s="3186"/>
      <c r="G428" s="3186" t="s">
        <v>6255</v>
      </c>
      <c r="H428" s="3186"/>
      <c r="I428" s="3242" t="str">
        <f t="shared" si="13"/>
        <v>1-1/2"-P-0205-BG3A</v>
      </c>
      <c r="J428" s="3257" t="s">
        <v>22232</v>
      </c>
      <c r="K428" s="3261"/>
    </row>
    <row r="429" spans="1:11" ht="13.5" thickBot="1">
      <c r="A429" s="3186"/>
      <c r="B429" s="3186">
        <v>422</v>
      </c>
      <c r="C429" s="3186" t="s">
        <v>22231</v>
      </c>
      <c r="D429" s="3187" t="str">
        <f t="shared" si="12"/>
        <v>1-1/2"</v>
      </c>
      <c r="E429" s="3186"/>
      <c r="F429" s="3186"/>
      <c r="G429" s="3186" t="s">
        <v>6255</v>
      </c>
      <c r="H429" s="3186"/>
      <c r="I429" s="3242" t="str">
        <f t="shared" si="13"/>
        <v>1-1/2"-P-0205-BG3A</v>
      </c>
      <c r="J429" s="3257" t="s">
        <v>22233</v>
      </c>
      <c r="K429" s="3261"/>
    </row>
    <row r="430" spans="1:11" ht="13.5" thickBot="1">
      <c r="A430" s="3186"/>
      <c r="B430" s="3186">
        <v>423</v>
      </c>
      <c r="C430" s="3186" t="s">
        <v>22235</v>
      </c>
      <c r="D430" s="3187" t="str">
        <f t="shared" si="12"/>
        <v>1 -1/2"</v>
      </c>
      <c r="E430" s="3186"/>
      <c r="F430" s="3186"/>
      <c r="G430" s="3186" t="s">
        <v>6255</v>
      </c>
      <c r="H430" s="3186"/>
      <c r="I430" s="3242" t="str">
        <f t="shared" si="13"/>
        <v>1 -1/2"-P-0205-BG3A</v>
      </c>
      <c r="J430" s="3257" t="s">
        <v>22234</v>
      </c>
      <c r="K430" s="3261"/>
    </row>
    <row r="431" spans="1:11" ht="13.5" thickBot="1">
      <c r="A431" s="3186"/>
      <c r="B431" s="3186">
        <v>424</v>
      </c>
      <c r="C431" s="3186" t="s">
        <v>22237</v>
      </c>
      <c r="D431" s="3187" t="str">
        <f t="shared" si="12"/>
        <v>3/4"</v>
      </c>
      <c r="E431" s="3186"/>
      <c r="F431" s="3186"/>
      <c r="G431" s="3186" t="s">
        <v>6255</v>
      </c>
      <c r="H431" s="3186" t="s">
        <v>22848</v>
      </c>
      <c r="I431" s="3242" t="str">
        <f t="shared" si="13"/>
        <v>3/4"-P-0107-AG 1C-H25</v>
      </c>
      <c r="J431" s="3257" t="s">
        <v>22236</v>
      </c>
      <c r="K431" s="3261"/>
    </row>
    <row r="432" spans="1:11" ht="13.5" thickBot="1">
      <c r="A432" s="3186"/>
      <c r="B432" s="3186">
        <v>425</v>
      </c>
      <c r="C432" s="3186" t="s">
        <v>22239</v>
      </c>
      <c r="D432" s="3187" t="str">
        <f t="shared" si="12"/>
        <v>1 /2"</v>
      </c>
      <c r="E432" s="3186"/>
      <c r="F432" s="3186"/>
      <c r="G432" s="3186" t="s">
        <v>6255</v>
      </c>
      <c r="H432" s="3186" t="s">
        <v>22848</v>
      </c>
      <c r="I432" s="3242" t="str">
        <f t="shared" si="13"/>
        <v>1 /2"-P-0107-AG1C-H25</v>
      </c>
      <c r="J432" s="3257" t="s">
        <v>22238</v>
      </c>
      <c r="K432" s="3261"/>
    </row>
    <row r="433" spans="1:11" ht="26.25" thickBot="1">
      <c r="A433" s="3186"/>
      <c r="B433" s="3186">
        <v>426</v>
      </c>
      <c r="C433" s="3186" t="s">
        <v>22241</v>
      </c>
      <c r="D433" s="3187" t="str">
        <f t="shared" si="12"/>
        <v>1 /2"</v>
      </c>
      <c r="E433" s="3186" t="s">
        <v>22499</v>
      </c>
      <c r="F433" s="3186" t="s">
        <v>3373</v>
      </c>
      <c r="G433" s="3186" t="s">
        <v>6255</v>
      </c>
      <c r="H433" s="3186" t="s">
        <v>22848</v>
      </c>
      <c r="I433" s="3242" t="str">
        <f t="shared" si="13"/>
        <v>1 /2"-M PS-0151-BG4A-H25</v>
      </c>
      <c r="J433" s="3257" t="s">
        <v>22240</v>
      </c>
      <c r="K433" s="3261"/>
    </row>
    <row r="434" spans="1:11" ht="13.5" thickBot="1">
      <c r="A434" s="3186"/>
      <c r="B434" s="3186">
        <v>427</v>
      </c>
      <c r="C434" s="3186" t="s">
        <v>22311</v>
      </c>
      <c r="D434" s="3187" t="str">
        <f t="shared" si="12"/>
        <v>3/4"</v>
      </c>
      <c r="E434" s="3186"/>
      <c r="F434" s="3186"/>
      <c r="G434" s="3186" t="s">
        <v>6255</v>
      </c>
      <c r="H434" s="3186"/>
      <c r="I434" s="3242" t="str">
        <f t="shared" si="13"/>
        <v>3/4"-P-0215-BG3A</v>
      </c>
      <c r="J434" s="3257" t="s">
        <v>22242</v>
      </c>
      <c r="K434" s="3261"/>
    </row>
    <row r="435" spans="1:11" ht="26.25" thickBot="1">
      <c r="A435" s="3186"/>
      <c r="B435" s="3186">
        <v>428</v>
      </c>
      <c r="C435" s="3186" t="s">
        <v>22244</v>
      </c>
      <c r="D435" s="3187" t="str">
        <f t="shared" si="12"/>
        <v>1-1 /2"</v>
      </c>
      <c r="E435" s="3186"/>
      <c r="F435" s="3186"/>
      <c r="G435" s="3186" t="s">
        <v>22498</v>
      </c>
      <c r="H435" s="3186"/>
      <c r="I435" s="3242" t="str">
        <f t="shared" si="13"/>
        <v>1-1 /2"-PC-0238-AS 1A (1/2) (2/2)</v>
      </c>
      <c r="J435" s="3257" t="s">
        <v>22243</v>
      </c>
      <c r="K435" s="3261"/>
    </row>
    <row r="436" spans="1:11" ht="26.25" thickBot="1">
      <c r="A436" s="3186"/>
      <c r="B436" s="3186">
        <v>429</v>
      </c>
      <c r="C436" s="3186" t="s">
        <v>22244</v>
      </c>
      <c r="D436" s="3187" t="str">
        <f t="shared" si="12"/>
        <v>1-1 /2"</v>
      </c>
      <c r="E436" s="3186"/>
      <c r="F436" s="3186"/>
      <c r="G436" s="3186" t="s">
        <v>22498</v>
      </c>
      <c r="H436" s="3186"/>
      <c r="I436" s="3242" t="str">
        <f t="shared" si="13"/>
        <v>1-1 /2"-PC-0238-AS 1A (1/2) (2/2)</v>
      </c>
      <c r="J436" s="3257" t="s">
        <v>22245</v>
      </c>
      <c r="K436" s="3261"/>
    </row>
    <row r="437" spans="1:11" ht="26.25" thickBot="1">
      <c r="A437" s="3186"/>
      <c r="B437" s="3186">
        <v>430</v>
      </c>
      <c r="C437" s="3186" t="s">
        <v>22301</v>
      </c>
      <c r="D437" s="3187" t="str">
        <f t="shared" si="12"/>
        <v>1-1/2"</v>
      </c>
      <c r="E437" s="3186"/>
      <c r="F437" s="3186"/>
      <c r="G437" s="3186" t="s">
        <v>6255</v>
      </c>
      <c r="H437" s="3186"/>
      <c r="I437" s="3242" t="str">
        <f t="shared" si="13"/>
        <v xml:space="preserve">1-1/2"-PC-0240-AG1B (1/2) (2/2) </v>
      </c>
      <c r="J437" s="3257" t="s">
        <v>22300</v>
      </c>
      <c r="K437" s="3261"/>
    </row>
    <row r="438" spans="1:11" ht="13.5" thickBot="1">
      <c r="A438" s="3186"/>
      <c r="B438" s="3186">
        <v>431</v>
      </c>
      <c r="C438" s="3186" t="s">
        <v>22302</v>
      </c>
      <c r="D438" s="3187" t="str">
        <f t="shared" si="12"/>
        <v>1-1/2"</v>
      </c>
      <c r="E438" s="3186"/>
      <c r="F438" s="3186"/>
      <c r="G438" s="3186" t="s">
        <v>6255</v>
      </c>
      <c r="H438" s="3186"/>
      <c r="I438" s="3242" t="str">
        <f t="shared" si="13"/>
        <v>1-1/2"-PC -0242-AG1B</v>
      </c>
      <c r="J438" s="3257" t="s">
        <v>22362</v>
      </c>
      <c r="K438" s="3261"/>
    </row>
    <row r="439" spans="1:11" ht="26.25" thickBot="1">
      <c r="A439" s="3186"/>
      <c r="B439" s="3186">
        <v>432</v>
      </c>
      <c r="C439" s="3186" t="s">
        <v>22258</v>
      </c>
      <c r="D439" s="3187" t="str">
        <f t="shared" si="12"/>
        <v>1 - i /2"</v>
      </c>
      <c r="E439" s="3186"/>
      <c r="F439" s="3186"/>
      <c r="G439" s="3186" t="s">
        <v>22498</v>
      </c>
      <c r="H439" s="3186"/>
      <c r="I439" s="3242" t="str">
        <f t="shared" si="13"/>
        <v>1 - i /2" - PC-0239-AS1A</v>
      </c>
      <c r="J439" s="3257" t="s">
        <v>22257</v>
      </c>
      <c r="K439" s="3261"/>
    </row>
    <row r="440" spans="1:11" ht="26.25" thickBot="1">
      <c r="A440" s="3186"/>
      <c r="B440" s="3186">
        <v>433</v>
      </c>
      <c r="C440" s="3186" t="s">
        <v>22260</v>
      </c>
      <c r="D440" s="3187" t="str">
        <f t="shared" si="12"/>
        <v>1-1/2"</v>
      </c>
      <c r="E440" s="3186"/>
      <c r="F440" s="3186"/>
      <c r="G440" s="3186" t="s">
        <v>22498</v>
      </c>
      <c r="H440" s="3186"/>
      <c r="I440" s="3242" t="str">
        <f t="shared" si="13"/>
        <v>1-1/2"-PC -0241-AS1A</v>
      </c>
      <c r="J440" s="3257" t="s">
        <v>22259</v>
      </c>
      <c r="K440" s="3261"/>
    </row>
    <row r="441" spans="1:11" ht="13.5" thickBot="1">
      <c r="A441" s="3186"/>
      <c r="B441" s="3186">
        <v>434</v>
      </c>
      <c r="C441" s="3186" t="s">
        <v>22261</v>
      </c>
      <c r="D441" s="3187" t="str">
        <f t="shared" si="12"/>
        <v>1-1 /2"</v>
      </c>
      <c r="E441" s="3186"/>
      <c r="F441" s="3186"/>
      <c r="G441" s="3186" t="s">
        <v>6255</v>
      </c>
      <c r="H441" s="3186"/>
      <c r="I441" s="3242" t="str">
        <f t="shared" si="13"/>
        <v>1-1 /2"-PC-0240-AG 1B *</v>
      </c>
      <c r="J441" s="3257" t="s">
        <v>22363</v>
      </c>
      <c r="K441" s="3261"/>
    </row>
    <row r="442" spans="1:11" ht="26.25" thickBot="1">
      <c r="A442" s="3186"/>
      <c r="B442" s="3186">
        <v>435</v>
      </c>
      <c r="C442" s="3186" t="s">
        <v>22263</v>
      </c>
      <c r="D442" s="3187" t="str">
        <f t="shared" si="12"/>
        <v>1-1/2"</v>
      </c>
      <c r="E442" s="3186"/>
      <c r="F442" s="3186"/>
      <c r="G442" s="3186" t="s">
        <v>22498</v>
      </c>
      <c r="H442" s="3186"/>
      <c r="I442" s="3242" t="str">
        <f t="shared" si="13"/>
        <v>1-1/2"-PC -0238-AS1A</v>
      </c>
      <c r="J442" s="3257" t="s">
        <v>22262</v>
      </c>
      <c r="K442" s="3261"/>
    </row>
    <row r="443" spans="1:11" ht="13.5" thickBot="1">
      <c r="A443" s="3186"/>
      <c r="B443" s="3186">
        <v>436</v>
      </c>
      <c r="C443" s="3186" t="s">
        <v>22264</v>
      </c>
      <c r="D443" s="3187" t="str">
        <f t="shared" si="12"/>
        <v>77/2"</v>
      </c>
      <c r="E443" s="3186"/>
      <c r="F443" s="3186"/>
      <c r="G443" s="3186" t="s">
        <v>6255</v>
      </c>
      <c r="H443" s="3186"/>
      <c r="I443" s="3242" t="str">
        <f t="shared" si="13"/>
        <v>77/2"-PGH-9534-AG1 C</v>
      </c>
      <c r="J443" s="3257" t="s">
        <v>22364</v>
      </c>
      <c r="K443" s="3261"/>
    </row>
    <row r="444" spans="1:11" ht="13.5" thickBot="1">
      <c r="A444" s="3186"/>
      <c r="B444" s="3186">
        <v>437</v>
      </c>
      <c r="C444" s="3186" t="s">
        <v>22312</v>
      </c>
      <c r="D444" s="3187" t="str">
        <f t="shared" si="12"/>
        <v>1"</v>
      </c>
      <c r="E444" s="3186"/>
      <c r="F444" s="3186"/>
      <c r="G444" s="3186" t="s">
        <v>6255</v>
      </c>
      <c r="H444" s="3186"/>
      <c r="I444" s="3242" t="str">
        <f t="shared" si="13"/>
        <v>1"-PG 76072-AG1</v>
      </c>
      <c r="J444" s="3257" t="s">
        <v>22265</v>
      </c>
      <c r="K444" s="3261"/>
    </row>
    <row r="445" spans="1:11" ht="13.5" thickBot="1">
      <c r="A445" s="3186"/>
      <c r="B445" s="3186">
        <v>438</v>
      </c>
      <c r="C445" s="3186" t="s">
        <v>22267</v>
      </c>
      <c r="D445" s="3187" t="str">
        <f t="shared" si="12"/>
        <v>1 "</v>
      </c>
      <c r="E445" s="3186" t="s">
        <v>22501</v>
      </c>
      <c r="F445" s="3186" t="s">
        <v>3744</v>
      </c>
      <c r="G445" s="3186" t="s">
        <v>6255</v>
      </c>
      <c r="H445" s="3186"/>
      <c r="I445" s="3242" t="str">
        <f t="shared" si="13"/>
        <v>1 "-PGH-0173-AG1C</v>
      </c>
      <c r="J445" s="3257" t="s">
        <v>22266</v>
      </c>
      <c r="K445" s="3261"/>
    </row>
    <row r="446" spans="1:11" ht="26.25" thickBot="1">
      <c r="A446" s="3186"/>
      <c r="B446" s="3186">
        <v>439</v>
      </c>
      <c r="C446" s="3186" t="s">
        <v>22269</v>
      </c>
      <c r="D446" s="3187" t="str">
        <f t="shared" si="12"/>
        <v>1-1/2"</v>
      </c>
      <c r="E446" s="3186" t="s">
        <v>22503</v>
      </c>
      <c r="F446" s="3186" t="s">
        <v>22504</v>
      </c>
      <c r="G446" s="3186" t="s">
        <v>22498</v>
      </c>
      <c r="H446" s="3186"/>
      <c r="I446" s="3242" t="str">
        <f t="shared" si="13"/>
        <v>1-1/2"-PHS -0192-BS1A</v>
      </c>
      <c r="J446" s="3257" t="s">
        <v>22268</v>
      </c>
      <c r="K446" s="3261"/>
    </row>
    <row r="447" spans="1:11" ht="26.25" thickBot="1">
      <c r="A447" s="3186"/>
      <c r="B447" s="3186">
        <v>440</v>
      </c>
      <c r="C447" s="3186" t="s">
        <v>22271</v>
      </c>
      <c r="D447" s="3187" t="str">
        <f t="shared" si="12"/>
        <v>1"</v>
      </c>
      <c r="E447" s="3186" t="s">
        <v>22503</v>
      </c>
      <c r="F447" s="3186" t="s">
        <v>22504</v>
      </c>
      <c r="G447" s="3186" t="s">
        <v>22498</v>
      </c>
      <c r="H447" s="3186"/>
      <c r="I447" s="3242" t="str">
        <f t="shared" si="13"/>
        <v>1"-PHS -0193-AS1A</v>
      </c>
      <c r="J447" s="3257" t="s">
        <v>22270</v>
      </c>
      <c r="K447" s="3261"/>
    </row>
    <row r="448" spans="1:11" ht="26.25" thickBot="1">
      <c r="A448" s="3186"/>
      <c r="B448" s="3186">
        <v>441</v>
      </c>
      <c r="C448" s="3186" t="s">
        <v>22273</v>
      </c>
      <c r="D448" s="3187" t="str">
        <f t="shared" si="12"/>
        <v>1"</v>
      </c>
      <c r="E448" s="3186" t="s">
        <v>22503</v>
      </c>
      <c r="F448" s="3186" t="s">
        <v>22504</v>
      </c>
      <c r="G448" s="3186" t="s">
        <v>22498</v>
      </c>
      <c r="H448" s="3186"/>
      <c r="I448" s="3242" t="str">
        <f t="shared" si="13"/>
        <v>1"-PHS- 0191-AS1A</v>
      </c>
      <c r="J448" s="3257" t="s">
        <v>22272</v>
      </c>
      <c r="K448" s="3261"/>
    </row>
    <row r="449" spans="1:11" ht="26.25" thickBot="1">
      <c r="A449" s="3186"/>
      <c r="B449" s="3186">
        <v>442</v>
      </c>
      <c r="C449" s="3186" t="s">
        <v>22313</v>
      </c>
      <c r="D449" s="3187" t="str">
        <f t="shared" si="12"/>
        <v>1-1/2"</v>
      </c>
      <c r="E449" s="3186" t="s">
        <v>2436</v>
      </c>
      <c r="F449" s="3186" t="s">
        <v>3744</v>
      </c>
      <c r="G449" s="3186" t="s">
        <v>6255</v>
      </c>
      <c r="H449" s="3186"/>
      <c r="I449" s="3242" t="str">
        <f t="shared" si="13"/>
        <v>1-1/2"-PNG-0118-BG3A-H75 -</v>
      </c>
      <c r="J449" s="3257" t="s">
        <v>22274</v>
      </c>
      <c r="K449" s="3261"/>
    </row>
    <row r="450" spans="1:11" ht="13.5" thickBot="1">
      <c r="A450" s="3186"/>
      <c r="B450" s="3186">
        <v>443</v>
      </c>
      <c r="C450" s="3186" t="s">
        <v>22365</v>
      </c>
      <c r="D450" s="3187" t="str">
        <f t="shared" si="12"/>
        <v>1-1/2"</v>
      </c>
      <c r="E450" s="3186" t="s">
        <v>2436</v>
      </c>
      <c r="F450" s="3186" t="s">
        <v>3744</v>
      </c>
      <c r="G450" s="3186" t="s">
        <v>6255</v>
      </c>
      <c r="H450" s="3186"/>
      <c r="I450" s="3242" t="str">
        <f t="shared" si="13"/>
        <v>1-1/2"-PNG-0101-BG3A</v>
      </c>
      <c r="J450" s="3257" t="s">
        <v>22275</v>
      </c>
      <c r="K450" s="3261"/>
    </row>
    <row r="451" spans="1:11" ht="26.25" thickBot="1">
      <c r="A451" s="3186"/>
      <c r="B451" s="3186">
        <v>444</v>
      </c>
      <c r="C451" s="3186" t="s">
        <v>22277</v>
      </c>
      <c r="D451" s="3187" t="str">
        <f t="shared" si="12"/>
        <v>1 /2"</v>
      </c>
      <c r="E451" s="3186" t="s">
        <v>2436</v>
      </c>
      <c r="F451" s="3186" t="s">
        <v>3744</v>
      </c>
      <c r="G451" s="3186" t="s">
        <v>6255</v>
      </c>
      <c r="H451" s="3186" t="s">
        <v>22848</v>
      </c>
      <c r="I451" s="3242" t="str">
        <f t="shared" si="13"/>
        <v>1 /2"-PNG-0104-BG3A-H25</v>
      </c>
      <c r="J451" s="3257" t="s">
        <v>22276</v>
      </c>
      <c r="K451" s="3261"/>
    </row>
    <row r="452" spans="1:11" ht="13.5" thickBot="1">
      <c r="A452" s="3186"/>
      <c r="B452" s="3186">
        <v>445</v>
      </c>
      <c r="C452" s="3186" t="s">
        <v>22279</v>
      </c>
      <c r="D452" s="3187" t="str">
        <f t="shared" si="12"/>
        <v>1 /2"</v>
      </c>
      <c r="E452" s="3186"/>
      <c r="F452" s="3186"/>
      <c r="G452" s="3186" t="s">
        <v>6255</v>
      </c>
      <c r="H452" s="3186" t="s">
        <v>22848</v>
      </c>
      <c r="I452" s="3242" t="str">
        <f t="shared" si="13"/>
        <v>1 /2"-R-011-BG3A-H25</v>
      </c>
      <c r="J452" s="3257" t="s">
        <v>22278</v>
      </c>
      <c r="K452" s="3261"/>
    </row>
    <row r="453" spans="1:11" ht="13.5" thickBot="1">
      <c r="A453" s="3186"/>
      <c r="B453" s="3186">
        <v>446</v>
      </c>
      <c r="C453" s="3186" t="s">
        <v>22281</v>
      </c>
      <c r="D453" s="3187" t="str">
        <f t="shared" si="12"/>
        <v>1/2"</v>
      </c>
      <c r="E453" s="3186"/>
      <c r="F453" s="3186"/>
      <c r="G453" s="3186" t="s">
        <v>6255</v>
      </c>
      <c r="H453" s="3186" t="s">
        <v>22848</v>
      </c>
      <c r="I453" s="3242" t="str">
        <f t="shared" si="13"/>
        <v>1/2"-R-011-BG3A-H25</v>
      </c>
      <c r="J453" s="3257" t="s">
        <v>22280</v>
      </c>
      <c r="K453" s="3261"/>
    </row>
    <row r="454" spans="1:11" ht="13.5" thickBot="1">
      <c r="A454" s="3186"/>
      <c r="B454" s="3186">
        <v>447</v>
      </c>
      <c r="C454" s="3186" t="s">
        <v>22366</v>
      </c>
      <c r="D454" s="3187" t="str">
        <f t="shared" si="12"/>
        <v>1-1/2"</v>
      </c>
      <c r="E454" s="3186"/>
      <c r="F454" s="3186"/>
      <c r="G454" s="3186" t="s">
        <v>6255</v>
      </c>
      <c r="H454" s="3186"/>
      <c r="I454" s="3242" t="str">
        <f t="shared" si="13"/>
        <v>1-1/2"-TK-024-AG1C</v>
      </c>
      <c r="J454" s="3257" t="s">
        <v>22282</v>
      </c>
      <c r="K454" s="3261"/>
    </row>
    <row r="455" spans="1:11" ht="13.5" thickBot="1">
      <c r="A455" s="3186"/>
      <c r="B455" s="3186">
        <v>448</v>
      </c>
      <c r="C455" s="3186" t="s">
        <v>22284</v>
      </c>
      <c r="D455" s="3187" t="str">
        <f t="shared" si="12"/>
        <v>1 -1 /2"</v>
      </c>
      <c r="E455" s="3186"/>
      <c r="F455" s="3186"/>
      <c r="G455" s="3186" t="s">
        <v>6255</v>
      </c>
      <c r="H455" s="3186"/>
      <c r="I455" s="3242" t="str">
        <f t="shared" si="13"/>
        <v>1 -1 /2"-TK-024-AG 1C</v>
      </c>
      <c r="J455" s="3257" t="s">
        <v>22283</v>
      </c>
      <c r="K455" s="3261"/>
    </row>
    <row r="456" spans="1:11" ht="13.5" thickBot="1">
      <c r="A456" s="3186"/>
      <c r="B456" s="3186">
        <v>449</v>
      </c>
      <c r="C456" s="3186" t="s">
        <v>22286</v>
      </c>
      <c r="D456" s="3187" t="str">
        <f t="shared" ref="D456:D506" si="14">LEFT(C456, FIND("""", C456))</f>
        <v>1-1 /2"</v>
      </c>
      <c r="E456" s="3186"/>
      <c r="F456" s="3186"/>
      <c r="G456" s="3186" t="s">
        <v>6255</v>
      </c>
      <c r="H456" s="3186"/>
      <c r="I456" s="3242" t="str">
        <f t="shared" si="13"/>
        <v>1-1 /2"-TK-024-AG 1C</v>
      </c>
      <c r="J456" s="3257" t="s">
        <v>22285</v>
      </c>
      <c r="K456" s="3261"/>
    </row>
    <row r="457" spans="1:11" ht="13.5" thickBot="1">
      <c r="A457" s="3186"/>
      <c r="B457" s="3186">
        <v>450</v>
      </c>
      <c r="C457" s="3186" t="s">
        <v>22288</v>
      </c>
      <c r="D457" s="3187" t="str">
        <f t="shared" si="14"/>
        <v>1"</v>
      </c>
      <c r="E457" s="3186"/>
      <c r="F457" s="3186"/>
      <c r="G457" s="3186" t="s">
        <v>6255</v>
      </c>
      <c r="H457" s="3186"/>
      <c r="I457" s="3242" t="str">
        <f t="shared" ref="I457:I506" si="15">HYPERLINK("\\CAD-PC\1Data\3.Documentation\Isometric DWG MHI\" &amp; J457 &amp; ".pdf", C457)</f>
        <v>1"- U - 041-AG1A</v>
      </c>
      <c r="J457" s="3257" t="s">
        <v>22287</v>
      </c>
      <c r="K457" s="3261"/>
    </row>
    <row r="458" spans="1:11" ht="13.5" thickBot="1">
      <c r="A458" s="3186"/>
      <c r="B458" s="3186">
        <v>451</v>
      </c>
      <c r="C458" s="3186" t="s">
        <v>22290</v>
      </c>
      <c r="D458" s="3187" t="str">
        <f t="shared" si="14"/>
        <v>1-1/2"</v>
      </c>
      <c r="E458" s="3186"/>
      <c r="F458" s="3186"/>
      <c r="G458" s="3186" t="s">
        <v>6255</v>
      </c>
      <c r="H458" s="3186"/>
      <c r="I458" s="3242" t="str">
        <f t="shared" si="15"/>
        <v>1-1/2"-D-011-BG4A</v>
      </c>
      <c r="J458" s="3257" t="s">
        <v>22289</v>
      </c>
      <c r="K458" s="3261"/>
    </row>
    <row r="459" spans="1:11" ht="13.5" thickBot="1">
      <c r="A459" s="3186"/>
      <c r="B459" s="3186">
        <v>452</v>
      </c>
      <c r="C459" s="3186" t="s">
        <v>22290</v>
      </c>
      <c r="D459" s="3187" t="str">
        <f t="shared" si="14"/>
        <v>1-1/2"</v>
      </c>
      <c r="E459" s="3186"/>
      <c r="F459" s="3186"/>
      <c r="G459" s="3186" t="s">
        <v>6255</v>
      </c>
      <c r="H459" s="3186"/>
      <c r="I459" s="3242" t="str">
        <f t="shared" si="15"/>
        <v>1-1/2"-D-011-BG4A</v>
      </c>
      <c r="J459" s="3257" t="s">
        <v>22291</v>
      </c>
      <c r="K459" s="3261"/>
    </row>
    <row r="460" spans="1:11" ht="13.5" thickBot="1">
      <c r="A460" s="3186"/>
      <c r="B460" s="3186">
        <v>453</v>
      </c>
      <c r="C460" s="3186" t="s">
        <v>22290</v>
      </c>
      <c r="D460" s="3187" t="str">
        <f t="shared" si="14"/>
        <v>1-1/2"</v>
      </c>
      <c r="E460" s="3186"/>
      <c r="F460" s="3186"/>
      <c r="G460" s="3186" t="s">
        <v>6255</v>
      </c>
      <c r="H460" s="3186"/>
      <c r="I460" s="3242" t="str">
        <f t="shared" si="15"/>
        <v>1-1/2"-D-011-BG4A</v>
      </c>
      <c r="J460" s="3257" t="s">
        <v>22292</v>
      </c>
      <c r="K460" s="3261"/>
    </row>
    <row r="461" spans="1:11" ht="13.5" thickBot="1">
      <c r="A461" s="3186"/>
      <c r="B461" s="3186">
        <v>454</v>
      </c>
      <c r="C461" s="3186" t="s">
        <v>22290</v>
      </c>
      <c r="D461" s="3187" t="str">
        <f t="shared" si="14"/>
        <v>1-1/2"</v>
      </c>
      <c r="E461" s="3186"/>
      <c r="F461" s="3186"/>
      <c r="G461" s="3186" t="s">
        <v>6255</v>
      </c>
      <c r="H461" s="3186"/>
      <c r="I461" s="3242" t="str">
        <f t="shared" si="15"/>
        <v>1-1/2"-D-011-BG4A</v>
      </c>
      <c r="J461" s="3257" t="s">
        <v>22293</v>
      </c>
      <c r="K461" s="3261"/>
    </row>
    <row r="462" spans="1:11" ht="13.5" thickBot="1">
      <c r="A462" s="3186"/>
      <c r="B462" s="3186">
        <v>455</v>
      </c>
      <c r="C462" s="3186" t="s">
        <v>22290</v>
      </c>
      <c r="D462" s="3187" t="str">
        <f t="shared" si="14"/>
        <v>1-1/2"</v>
      </c>
      <c r="E462" s="3186"/>
      <c r="F462" s="3186"/>
      <c r="G462" s="3186" t="s">
        <v>6255</v>
      </c>
      <c r="H462" s="3186"/>
      <c r="I462" s="3242" t="str">
        <f t="shared" si="15"/>
        <v>1-1/2"-D-011-BG4A</v>
      </c>
      <c r="J462" s="3257" t="s">
        <v>22294</v>
      </c>
      <c r="K462" s="3261"/>
    </row>
    <row r="463" spans="1:11" ht="26.25" thickBot="1">
      <c r="A463" s="3186"/>
      <c r="B463" s="3186">
        <v>456</v>
      </c>
      <c r="C463" s="3186" t="s">
        <v>22296</v>
      </c>
      <c r="D463" s="3187" t="str">
        <f t="shared" si="14"/>
        <v>1-1/2"</v>
      </c>
      <c r="E463" s="3186"/>
      <c r="F463" s="3186"/>
      <c r="G463" s="3186" t="s">
        <v>22498</v>
      </c>
      <c r="H463" s="3186"/>
      <c r="I463" s="3242" t="str">
        <f t="shared" si="15"/>
        <v>1-1/2"-D-021-AS1A</v>
      </c>
      <c r="J463" s="3257" t="s">
        <v>22295</v>
      </c>
      <c r="K463" s="3261"/>
    </row>
    <row r="464" spans="1:11" ht="26.25" thickBot="1">
      <c r="A464" s="3186"/>
      <c r="B464" s="3186">
        <v>457</v>
      </c>
      <c r="C464" s="3186" t="s">
        <v>22298</v>
      </c>
      <c r="D464" s="3187" t="str">
        <f t="shared" si="14"/>
        <v>1-1/2"</v>
      </c>
      <c r="E464" s="3186"/>
      <c r="F464" s="3186"/>
      <c r="G464" s="3186" t="s">
        <v>22498</v>
      </c>
      <c r="H464" s="3186"/>
      <c r="I464" s="3242" t="str">
        <f t="shared" si="15"/>
        <v>1-1/2"- D - 021-AS1A</v>
      </c>
      <c r="J464" s="3257" t="s">
        <v>22297</v>
      </c>
      <c r="K464" s="3261"/>
    </row>
    <row r="465" spans="1:11" ht="26.25" thickBot="1">
      <c r="A465" s="3186"/>
      <c r="B465" s="3186">
        <v>458</v>
      </c>
      <c r="C465" s="3186" t="s">
        <v>22314</v>
      </c>
      <c r="D465" s="3187" t="str">
        <f t="shared" si="14"/>
        <v>1-1/2"</v>
      </c>
      <c r="E465" s="3186"/>
      <c r="F465" s="3186"/>
      <c r="G465" s="3186" t="s">
        <v>22498</v>
      </c>
      <c r="H465" s="3186"/>
      <c r="I465" s="3242" t="str">
        <f t="shared" si="15"/>
        <v>1-1/2"- E-025-AS1A</v>
      </c>
      <c r="J465" s="3257" t="s">
        <v>22299</v>
      </c>
      <c r="K465" s="3261"/>
    </row>
    <row r="466" spans="1:11" ht="13.5" thickBot="1">
      <c r="A466" s="3186"/>
      <c r="B466" s="3186">
        <v>459</v>
      </c>
      <c r="C466" s="3186" t="s">
        <v>22359</v>
      </c>
      <c r="D466" s="3187" t="str">
        <f t="shared" si="14"/>
        <v>1-1/2"</v>
      </c>
      <c r="E466" s="3186"/>
      <c r="F466" s="3186"/>
      <c r="G466" s="3186" t="s">
        <v>6255</v>
      </c>
      <c r="H466" s="3186"/>
      <c r="I466" s="3242" t="str">
        <f t="shared" si="15"/>
        <v>1-1/2"-T-022-AG1C</v>
      </c>
      <c r="J466" s="3257" t="s">
        <v>22318</v>
      </c>
      <c r="K466" s="3261"/>
    </row>
    <row r="467" spans="1:11" ht="13.5" thickBot="1">
      <c r="A467" s="3186"/>
      <c r="B467" s="3186">
        <v>460</v>
      </c>
      <c r="C467" s="3186" t="s">
        <v>22320</v>
      </c>
      <c r="D467" s="3187" t="str">
        <f t="shared" si="14"/>
        <v>1-1/2"</v>
      </c>
      <c r="E467" s="3186"/>
      <c r="F467" s="3186"/>
      <c r="G467" s="3186" t="s">
        <v>6255</v>
      </c>
      <c r="H467" s="3186"/>
      <c r="I467" s="3242" t="str">
        <f t="shared" si="15"/>
        <v>1-1/2"- T-022-AG1C</v>
      </c>
      <c r="J467" s="3257" t="s">
        <v>22319</v>
      </c>
      <c r="K467" s="3261"/>
    </row>
    <row r="468" spans="1:11" ht="13.5" thickBot="1">
      <c r="A468" s="3186"/>
      <c r="B468" s="3186">
        <v>461</v>
      </c>
      <c r="C468" s="3186" t="s">
        <v>22322</v>
      </c>
      <c r="D468" s="3187" t="str">
        <f t="shared" si="14"/>
        <v>1-1/2"</v>
      </c>
      <c r="E468" s="3186"/>
      <c r="F468" s="3186"/>
      <c r="G468" s="3186" t="s">
        <v>6255</v>
      </c>
      <c r="H468" s="3186"/>
      <c r="I468" s="3242" t="str">
        <f t="shared" si="15"/>
        <v>1-1/2"-T-022-AG 1C</v>
      </c>
      <c r="J468" s="3257" t="s">
        <v>22321</v>
      </c>
      <c r="K468" s="3261"/>
    </row>
    <row r="469" spans="1:11" ht="26.25" thickBot="1">
      <c r="A469" s="3186"/>
      <c r="B469" s="3186">
        <v>462</v>
      </c>
      <c r="C469" s="3186" t="s">
        <v>22324</v>
      </c>
      <c r="D469" s="3187" t="str">
        <f t="shared" si="14"/>
        <v>1-1/2"</v>
      </c>
      <c r="E469" s="3186"/>
      <c r="F469" s="3186"/>
      <c r="G469" s="3186" t="s">
        <v>22498</v>
      </c>
      <c r="H469" s="3186"/>
      <c r="I469" s="3242" t="str">
        <f t="shared" si="15"/>
        <v>1-1/2"- T - 022-AS1A</v>
      </c>
      <c r="J469" s="3257" t="s">
        <v>22323</v>
      </c>
      <c r="K469" s="3261"/>
    </row>
    <row r="470" spans="1:11" ht="26.25" thickBot="1">
      <c r="A470" s="3186"/>
      <c r="B470" s="3186">
        <v>463</v>
      </c>
      <c r="C470" s="3186" t="s">
        <v>22326</v>
      </c>
      <c r="D470" s="3187" t="str">
        <f t="shared" si="14"/>
        <v>1 -1/2"</v>
      </c>
      <c r="E470" s="3186"/>
      <c r="F470" s="3186"/>
      <c r="G470" s="3186" t="s">
        <v>22498</v>
      </c>
      <c r="H470" s="3186"/>
      <c r="I470" s="3242" t="str">
        <f t="shared" si="15"/>
        <v>1 -1/2"- f - 022-AS1A</v>
      </c>
      <c r="J470" s="3257" t="s">
        <v>22325</v>
      </c>
      <c r="K470" s="3261"/>
    </row>
    <row r="471" spans="1:11" ht="13.5" thickBot="1">
      <c r="A471" s="3186"/>
      <c r="B471" s="3186">
        <v>464</v>
      </c>
      <c r="C471" s="3186" t="s">
        <v>22367</v>
      </c>
      <c r="D471" s="3187" t="str">
        <f t="shared" si="14"/>
        <v>1-1/2"</v>
      </c>
      <c r="E471" s="3186"/>
      <c r="F471" s="3186"/>
      <c r="G471" s="3186" t="s">
        <v>6255</v>
      </c>
      <c r="H471" s="3186"/>
      <c r="I471" s="3242" t="str">
        <f t="shared" si="15"/>
        <v>1-1/2"-TK-023-AG1C</v>
      </c>
      <c r="J471" s="3257" t="s">
        <v>22360</v>
      </c>
      <c r="K471" s="3261"/>
    </row>
    <row r="472" spans="1:11" ht="26.25" thickBot="1">
      <c r="A472" s="3186"/>
      <c r="B472" s="3186">
        <v>465</v>
      </c>
      <c r="C472" s="3186" t="s">
        <v>22372</v>
      </c>
      <c r="D472" s="3187" t="str">
        <f t="shared" si="14"/>
        <v>1 -1/2"</v>
      </c>
      <c r="E472" s="3186"/>
      <c r="F472" s="3186"/>
      <c r="G472" s="3186" t="s">
        <v>22498</v>
      </c>
      <c r="H472" s="3186"/>
      <c r="I472" s="3242" t="str">
        <f t="shared" si="15"/>
        <v>1 -1/2"-TK-011 -AS 1A</v>
      </c>
      <c r="J472" s="3257" t="s">
        <v>22361</v>
      </c>
      <c r="K472" s="3261"/>
    </row>
    <row r="473" spans="1:11" ht="13.5" thickBot="1">
      <c r="A473" s="3186"/>
      <c r="B473" s="3186">
        <v>466</v>
      </c>
      <c r="C473" s="3186" t="s">
        <v>22373</v>
      </c>
      <c r="D473" s="3187" t="str">
        <f t="shared" si="14"/>
        <v>1-1 /2"</v>
      </c>
      <c r="E473" s="3186"/>
      <c r="F473" s="3186"/>
      <c r="G473" s="3186" t="s">
        <v>6255</v>
      </c>
      <c r="H473" s="3186"/>
      <c r="I473" s="3242" t="str">
        <f t="shared" si="15"/>
        <v>1-1 /2"-T-021 -AG1C</v>
      </c>
      <c r="J473" s="3257" t="s">
        <v>22327</v>
      </c>
      <c r="K473" s="3261"/>
    </row>
    <row r="474" spans="1:11" ht="13.5" thickBot="1">
      <c r="A474" s="3186"/>
      <c r="B474" s="3186">
        <v>467</v>
      </c>
      <c r="C474" s="3186" t="s">
        <v>22374</v>
      </c>
      <c r="D474" s="3187" t="str">
        <f t="shared" si="14"/>
        <v>1 - 1/2"</v>
      </c>
      <c r="E474" s="3186"/>
      <c r="F474" s="3186"/>
      <c r="G474" s="3186" t="s">
        <v>6255</v>
      </c>
      <c r="H474" s="3186"/>
      <c r="I474" s="3242" t="str">
        <f t="shared" si="15"/>
        <v>1 - 1/2"-T-021 -AG1C</v>
      </c>
      <c r="J474" s="3257">
        <v>8571</v>
      </c>
      <c r="K474" s="3261"/>
    </row>
    <row r="475" spans="1:11" ht="13.5" thickBot="1">
      <c r="A475" s="3186"/>
      <c r="B475" s="3186">
        <v>468</v>
      </c>
      <c r="C475" s="3186" t="s">
        <v>22373</v>
      </c>
      <c r="D475" s="3187" t="str">
        <f t="shared" si="14"/>
        <v>1-1 /2"</v>
      </c>
      <c r="E475" s="3186"/>
      <c r="F475" s="3186"/>
      <c r="G475" s="3186" t="s">
        <v>6255</v>
      </c>
      <c r="H475" s="3186"/>
      <c r="I475" s="3242" t="str">
        <f t="shared" si="15"/>
        <v>1-1 /2"-T-021 -AG1C</v>
      </c>
      <c r="J475" s="3257" t="s">
        <v>22328</v>
      </c>
      <c r="K475" s="3261"/>
    </row>
    <row r="476" spans="1:11" ht="13.5" thickBot="1">
      <c r="A476" s="3186"/>
      <c r="B476" s="3186">
        <v>469</v>
      </c>
      <c r="C476" s="3186" t="s">
        <v>22375</v>
      </c>
      <c r="D476" s="3187" t="str">
        <f t="shared" si="14"/>
        <v>1-1/2"</v>
      </c>
      <c r="E476" s="3186"/>
      <c r="F476" s="3186"/>
      <c r="G476" s="3186" t="s">
        <v>6255</v>
      </c>
      <c r="H476" s="3186"/>
      <c r="I476" s="3242" t="str">
        <f t="shared" si="15"/>
        <v>1-1/2"-T-021 -AG1C</v>
      </c>
      <c r="J476" s="3257" t="s">
        <v>22329</v>
      </c>
      <c r="K476" s="3261"/>
    </row>
    <row r="477" spans="1:11" ht="13.5" thickBot="1">
      <c r="A477" s="3186"/>
      <c r="B477" s="3186">
        <v>470</v>
      </c>
      <c r="C477" s="3186" t="s">
        <v>22376</v>
      </c>
      <c r="D477" s="3187" t="str">
        <f t="shared" si="14"/>
        <v>1 -1 /2"</v>
      </c>
      <c r="E477" s="3186"/>
      <c r="F477" s="3186"/>
      <c r="G477" s="3186" t="s">
        <v>6255</v>
      </c>
      <c r="H477" s="3186"/>
      <c r="I477" s="3242" t="str">
        <f t="shared" si="15"/>
        <v>1 -1 /2"-T-021 -AG1C</v>
      </c>
      <c r="J477" s="3257" t="s">
        <v>22330</v>
      </c>
      <c r="K477" s="3261"/>
    </row>
    <row r="478" spans="1:11" ht="13.5" thickBot="1">
      <c r="A478" s="3186"/>
      <c r="B478" s="3186">
        <v>471</v>
      </c>
      <c r="C478" s="3186" t="s">
        <v>22376</v>
      </c>
      <c r="D478" s="3187" t="str">
        <f t="shared" si="14"/>
        <v>1 -1 /2"</v>
      </c>
      <c r="E478" s="3186"/>
      <c r="F478" s="3186"/>
      <c r="G478" s="3186" t="s">
        <v>6255</v>
      </c>
      <c r="H478" s="3186"/>
      <c r="I478" s="3242" t="str">
        <f t="shared" si="15"/>
        <v>1 -1 /2"-T-021 -AG1C</v>
      </c>
      <c r="J478" s="3257" t="s">
        <v>22331</v>
      </c>
      <c r="K478" s="3261"/>
    </row>
    <row r="479" spans="1:11" ht="13.5" thickBot="1">
      <c r="A479" s="3186"/>
      <c r="B479" s="3186">
        <v>472</v>
      </c>
      <c r="C479" s="3186" t="s">
        <v>22333</v>
      </c>
      <c r="D479" s="3187" t="str">
        <f t="shared" si="14"/>
        <v>1-1 /2"</v>
      </c>
      <c r="E479" s="3186"/>
      <c r="F479" s="3186"/>
      <c r="G479" s="3186" t="s">
        <v>6255</v>
      </c>
      <c r="H479" s="3186"/>
      <c r="I479" s="3242" t="str">
        <f t="shared" si="15"/>
        <v>1-1 /2"-T-023-AG 1C</v>
      </c>
      <c r="J479" s="3257" t="s">
        <v>22332</v>
      </c>
      <c r="K479" s="3261"/>
    </row>
    <row r="480" spans="1:11" ht="13.5" thickBot="1">
      <c r="A480" s="3186"/>
      <c r="B480" s="3186">
        <v>473</v>
      </c>
      <c r="C480" s="3186" t="s">
        <v>22335</v>
      </c>
      <c r="D480" s="3187" t="str">
        <f t="shared" si="14"/>
        <v>1-1 /2"</v>
      </c>
      <c r="E480" s="3186"/>
      <c r="F480" s="3186"/>
      <c r="G480" s="3186" t="s">
        <v>6255</v>
      </c>
      <c r="H480" s="3186"/>
      <c r="I480" s="3242" t="str">
        <f t="shared" si="15"/>
        <v>1-1 /2"-T-023-AG1C</v>
      </c>
      <c r="J480" s="3257" t="s">
        <v>22334</v>
      </c>
      <c r="K480" s="3261"/>
    </row>
    <row r="481" spans="1:11" ht="13.5" thickBot="1">
      <c r="A481" s="3186"/>
      <c r="B481" s="3186">
        <v>474</v>
      </c>
      <c r="C481" s="3186" t="s">
        <v>22337</v>
      </c>
      <c r="D481" s="3187" t="str">
        <f t="shared" si="14"/>
        <v>1 -1 /2"</v>
      </c>
      <c r="E481" s="3186"/>
      <c r="F481" s="3186"/>
      <c r="G481" s="3186" t="s">
        <v>6255</v>
      </c>
      <c r="H481" s="3186"/>
      <c r="I481" s="3242" t="str">
        <f t="shared" si="15"/>
        <v>1 -1 /2"-T-023-AG 1C</v>
      </c>
      <c r="J481" s="3257" t="s">
        <v>22336</v>
      </c>
      <c r="K481" s="3261"/>
    </row>
    <row r="482" spans="1:11" ht="26.25" thickBot="1">
      <c r="A482" s="3186"/>
      <c r="B482" s="3186">
        <v>475</v>
      </c>
      <c r="C482" s="3186" t="s">
        <v>22339</v>
      </c>
      <c r="D482" s="3187" t="str">
        <f t="shared" si="14"/>
        <v>1-1 /2"</v>
      </c>
      <c r="E482" s="3186"/>
      <c r="F482" s="3186"/>
      <c r="G482" s="3186" t="s">
        <v>22498</v>
      </c>
      <c r="H482" s="3186"/>
      <c r="I482" s="3242" t="str">
        <f t="shared" si="15"/>
        <v>1-1 /2"-D-012-AS1A</v>
      </c>
      <c r="J482" s="3257" t="s">
        <v>22338</v>
      </c>
      <c r="K482" s="3261"/>
    </row>
    <row r="483" spans="1:11" ht="26.25" thickBot="1">
      <c r="A483" s="3186"/>
      <c r="B483" s="3186">
        <v>476</v>
      </c>
      <c r="C483" s="3186" t="s">
        <v>22341</v>
      </c>
      <c r="D483" s="3187" t="str">
        <f t="shared" si="14"/>
        <v>1-1/2"</v>
      </c>
      <c r="E483" s="3186"/>
      <c r="F483" s="3186"/>
      <c r="G483" s="3186" t="s">
        <v>22498</v>
      </c>
      <c r="H483" s="3186"/>
      <c r="I483" s="3242" t="str">
        <f t="shared" si="15"/>
        <v>1-1/2"-D-012-AS1A</v>
      </c>
      <c r="J483" s="3257" t="s">
        <v>22340</v>
      </c>
      <c r="K483" s="3261"/>
    </row>
    <row r="484" spans="1:11" ht="13.5" thickBot="1">
      <c r="A484" s="3186"/>
      <c r="B484" s="3186">
        <v>477</v>
      </c>
      <c r="C484" s="3186" t="s">
        <v>22343</v>
      </c>
      <c r="D484" s="3187" t="str">
        <f t="shared" si="14"/>
        <v>1 -1 /2"</v>
      </c>
      <c r="E484" s="3186"/>
      <c r="F484" s="3186"/>
      <c r="G484" s="3186" t="s">
        <v>6255</v>
      </c>
      <c r="H484" s="3186"/>
      <c r="I484" s="3242" t="str">
        <f t="shared" si="15"/>
        <v>1 -1 /2"-R-011-BG3A ‘</v>
      </c>
      <c r="J484" s="3257" t="s">
        <v>22342</v>
      </c>
      <c r="K484" s="3261"/>
    </row>
    <row r="485" spans="1:11" ht="13.5" thickBot="1">
      <c r="A485" s="3186"/>
      <c r="B485" s="3186">
        <v>478</v>
      </c>
      <c r="C485" s="3186" t="s">
        <v>22345</v>
      </c>
      <c r="D485" s="3187" t="str">
        <f t="shared" si="14"/>
        <v>1-1/2"</v>
      </c>
      <c r="E485" s="3186"/>
      <c r="F485" s="3186"/>
      <c r="G485" s="3186" t="s">
        <v>6255</v>
      </c>
      <c r="H485" s="3186"/>
      <c r="I485" s="3242" t="str">
        <f t="shared" si="15"/>
        <v>1-1/2"-R-011-BG3A</v>
      </c>
      <c r="J485" s="3257" t="s">
        <v>22344</v>
      </c>
      <c r="K485" s="3261"/>
    </row>
    <row r="486" spans="1:11" ht="13.5" thickBot="1">
      <c r="A486" s="3186"/>
      <c r="B486" s="3186">
        <v>479</v>
      </c>
      <c r="C486" s="3186" t="s">
        <v>22347</v>
      </c>
      <c r="D486" s="3187" t="str">
        <f t="shared" si="14"/>
        <v>1"</v>
      </c>
      <c r="E486" s="3186"/>
      <c r="F486" s="3186"/>
      <c r="G486" s="3186" t="s">
        <v>6255</v>
      </c>
      <c r="H486" s="3186"/>
      <c r="I486" s="3242" t="str">
        <f t="shared" si="15"/>
        <v>1"-C-009-AG1C</v>
      </c>
      <c r="J486" s="3257" t="s">
        <v>22346</v>
      </c>
      <c r="K486" s="3261"/>
    </row>
    <row r="487" spans="1:11" ht="13.5" thickBot="1">
      <c r="A487" s="3186"/>
      <c r="B487" s="3186">
        <v>480</v>
      </c>
      <c r="C487" s="3186" t="s">
        <v>22349</v>
      </c>
      <c r="D487" s="3187" t="str">
        <f t="shared" si="14"/>
        <v>3/4"</v>
      </c>
      <c r="E487" s="3186"/>
      <c r="F487" s="3186"/>
      <c r="G487" s="3186" t="s">
        <v>6255</v>
      </c>
      <c r="H487" s="3186"/>
      <c r="I487" s="3242" t="str">
        <f t="shared" si="15"/>
        <v>3/4"-D-962-BG3A</v>
      </c>
      <c r="J487" s="3257" t="s">
        <v>22348</v>
      </c>
      <c r="K487" s="3261"/>
    </row>
    <row r="488" spans="1:11" ht="13.5" thickBot="1">
      <c r="A488" s="3186"/>
      <c r="B488" s="3186">
        <v>481</v>
      </c>
      <c r="C488" s="3186" t="s">
        <v>22351</v>
      </c>
      <c r="D488" s="3187" t="str">
        <f t="shared" si="14"/>
        <v>1-1 /2"</v>
      </c>
      <c r="E488" s="3186"/>
      <c r="F488" s="3186"/>
      <c r="G488" s="3186" t="s">
        <v>6255</v>
      </c>
      <c r="H488" s="3186"/>
      <c r="I488" s="3242" t="str">
        <f t="shared" si="15"/>
        <v>1-1 /2"-E-021 -AG 1C</v>
      </c>
      <c r="J488" s="3257" t="s">
        <v>22350</v>
      </c>
      <c r="K488" s="3261"/>
    </row>
    <row r="489" spans="1:11" ht="13.5" thickBot="1">
      <c r="A489" s="3186"/>
      <c r="B489" s="3186">
        <v>482</v>
      </c>
      <c r="C489" s="3186" t="s">
        <v>22377</v>
      </c>
      <c r="D489" s="3187" t="str">
        <f t="shared" si="14"/>
        <v>1/2"</v>
      </c>
      <c r="E489" s="3186"/>
      <c r="F489" s="3186"/>
      <c r="G489" s="3186" t="s">
        <v>6255</v>
      </c>
      <c r="H489" s="3186"/>
      <c r="I489" s="3242" t="str">
        <f t="shared" si="15"/>
        <v>1/2"-R-011-BG3A</v>
      </c>
      <c r="J489" s="3257" t="s">
        <v>22352</v>
      </c>
      <c r="K489" s="3261"/>
    </row>
    <row r="490" spans="1:11" ht="13.5" thickBot="1">
      <c r="A490" s="3186"/>
      <c r="B490" s="3186">
        <v>483</v>
      </c>
      <c r="C490" s="3186" t="s">
        <v>22377</v>
      </c>
      <c r="D490" s="3187" t="str">
        <f t="shared" si="14"/>
        <v>1/2"</v>
      </c>
      <c r="E490" s="3186"/>
      <c r="F490" s="3186"/>
      <c r="G490" s="3186" t="s">
        <v>6255</v>
      </c>
      <c r="H490" s="3186"/>
      <c r="I490" s="3242" t="str">
        <f t="shared" si="15"/>
        <v>1/2"-R-011-BG3A</v>
      </c>
      <c r="J490" s="3257" t="s">
        <v>22353</v>
      </c>
      <c r="K490" s="3261"/>
    </row>
    <row r="491" spans="1:11" ht="26.25" thickBot="1">
      <c r="A491" s="3186"/>
      <c r="B491" s="3186">
        <v>484</v>
      </c>
      <c r="C491" s="3186" t="s">
        <v>22277</v>
      </c>
      <c r="D491" s="3187" t="str">
        <f t="shared" si="14"/>
        <v>1 /2"</v>
      </c>
      <c r="E491" s="3186" t="s">
        <v>2436</v>
      </c>
      <c r="F491" s="3186" t="s">
        <v>3744</v>
      </c>
      <c r="G491" s="3186" t="s">
        <v>6255</v>
      </c>
      <c r="H491" s="3186" t="s">
        <v>22848</v>
      </c>
      <c r="I491" s="3242" t="str">
        <f t="shared" si="15"/>
        <v>1 /2"-PNG-0104-BG3A-H25</v>
      </c>
      <c r="J491" s="3257" t="s">
        <v>22354</v>
      </c>
      <c r="K491" s="3261"/>
    </row>
    <row r="492" spans="1:11" ht="13.5" thickBot="1">
      <c r="A492" s="3186"/>
      <c r="B492" s="3186">
        <v>485</v>
      </c>
      <c r="C492" s="3186" t="s">
        <v>22356</v>
      </c>
      <c r="D492" s="3187" t="str">
        <f t="shared" si="14"/>
        <v>1/2"</v>
      </c>
      <c r="E492" s="3186"/>
      <c r="F492" s="3186"/>
      <c r="G492" s="3186" t="s">
        <v>6255</v>
      </c>
      <c r="H492" s="3186" t="s">
        <v>22848</v>
      </c>
      <c r="I492" s="3242" t="str">
        <f t="shared" si="15"/>
        <v>1/2"-P-0107-AG1C-H25</v>
      </c>
      <c r="J492" s="3257" t="s">
        <v>22355</v>
      </c>
      <c r="K492" s="3261"/>
    </row>
    <row r="493" spans="1:11" ht="26.25" thickBot="1">
      <c r="A493" s="3186"/>
      <c r="B493" s="3186">
        <v>486</v>
      </c>
      <c r="C493" s="3186" t="s">
        <v>22378</v>
      </c>
      <c r="D493" s="3187" t="str">
        <f t="shared" si="14"/>
        <v>1/2"</v>
      </c>
      <c r="E493" s="3186" t="s">
        <v>22499</v>
      </c>
      <c r="F493" s="3186" t="s">
        <v>3373</v>
      </c>
      <c r="G493" s="3186" t="s">
        <v>6255</v>
      </c>
      <c r="H493" s="3186"/>
      <c r="I493" s="3242" t="str">
        <f t="shared" si="15"/>
        <v>1/2"-MPS-0151-BG4A</v>
      </c>
      <c r="J493" s="3257" t="s">
        <v>22357</v>
      </c>
      <c r="K493" s="3261"/>
    </row>
    <row r="494" spans="1:11" ht="26.25" thickBot="1">
      <c r="A494" s="3186"/>
      <c r="B494" s="3186">
        <v>487</v>
      </c>
      <c r="C494" s="3186" t="s">
        <v>22379</v>
      </c>
      <c r="D494" s="3187" t="str">
        <f t="shared" si="14"/>
        <v>1/2"</v>
      </c>
      <c r="E494" s="3186" t="s">
        <v>4631</v>
      </c>
      <c r="F494" s="3186" t="s">
        <v>18717</v>
      </c>
      <c r="G494" s="3186" t="s">
        <v>6255</v>
      </c>
      <c r="H494" s="3186"/>
      <c r="I494" s="3242" t="str">
        <f t="shared" si="15"/>
        <v>1/2"-MES-0211-AG1C</v>
      </c>
      <c r="J494" s="3257" t="s">
        <v>22358</v>
      </c>
      <c r="K494" s="3261"/>
    </row>
    <row r="495" spans="1:11" ht="26.25" thickBot="1">
      <c r="A495" s="3186"/>
      <c r="B495" s="3186">
        <v>488</v>
      </c>
      <c r="C495" s="3186" t="s">
        <v>22381</v>
      </c>
      <c r="D495" s="3187" t="str">
        <f t="shared" si="14"/>
        <v>1/2"</v>
      </c>
      <c r="E495" s="3186"/>
      <c r="F495" s="3186"/>
      <c r="G495" s="3186" t="s">
        <v>22498</v>
      </c>
      <c r="H495" s="3186"/>
      <c r="I495" s="3242" t="str">
        <f t="shared" si="15"/>
        <v>1/2"-T-022-AS1A</v>
      </c>
      <c r="J495" s="3257" t="s">
        <v>22380</v>
      </c>
      <c r="K495" s="3261"/>
    </row>
    <row r="496" spans="1:11" ht="26.25" thickBot="1">
      <c r="A496" s="3186"/>
      <c r="B496" s="3186">
        <v>489</v>
      </c>
      <c r="C496" s="3186" t="s">
        <v>22381</v>
      </c>
      <c r="D496" s="3187" t="str">
        <f t="shared" si="14"/>
        <v>1/2"</v>
      </c>
      <c r="E496" s="3186"/>
      <c r="F496" s="3186"/>
      <c r="G496" s="3186" t="s">
        <v>22498</v>
      </c>
      <c r="H496" s="3186"/>
      <c r="I496" s="3242" t="str">
        <f t="shared" si="15"/>
        <v>1/2"-T-022-AS1A</v>
      </c>
      <c r="J496" s="3257" t="s">
        <v>22382</v>
      </c>
      <c r="K496" s="3261"/>
    </row>
    <row r="497" spans="1:11" ht="13.5" thickBot="1">
      <c r="A497" s="3186"/>
      <c r="B497" s="3186">
        <v>490</v>
      </c>
      <c r="C497" s="3186" t="s">
        <v>22384</v>
      </c>
      <c r="D497" s="3187" t="str">
        <f t="shared" si="14"/>
        <v>1"</v>
      </c>
      <c r="E497" s="3186"/>
      <c r="F497" s="3186"/>
      <c r="G497" s="3186" t="s">
        <v>6255</v>
      </c>
      <c r="H497" s="3186"/>
      <c r="I497" s="3242" t="str">
        <f t="shared" si="15"/>
        <v>1"-U-031-AG1A</v>
      </c>
      <c r="J497" s="3257" t="s">
        <v>22383</v>
      </c>
      <c r="K497" s="3261"/>
    </row>
    <row r="498" spans="1:11" ht="13.5" thickBot="1">
      <c r="A498" s="3186"/>
      <c r="B498" s="3186">
        <v>491</v>
      </c>
      <c r="C498" s="3186" t="s">
        <v>22386</v>
      </c>
      <c r="D498" s="3187" t="str">
        <f t="shared" si="14"/>
        <v>1"</v>
      </c>
      <c r="E498" s="3186" t="s">
        <v>22501</v>
      </c>
      <c r="F498" s="3186" t="s">
        <v>3744</v>
      </c>
      <c r="G498" s="3186" t="s">
        <v>6255</v>
      </c>
      <c r="H498" s="3186"/>
      <c r="I498" s="3242" t="str">
        <f t="shared" si="15"/>
        <v>1"-PGL-0171-AG1C</v>
      </c>
      <c r="J498" s="3257" t="s">
        <v>22385</v>
      </c>
      <c r="K498" s="3261"/>
    </row>
    <row r="499" spans="1:11" ht="13.5" thickBot="1">
      <c r="A499" s="3186"/>
      <c r="B499" s="3186">
        <v>492</v>
      </c>
      <c r="C499" s="3186" t="s">
        <v>22388</v>
      </c>
      <c r="D499" s="3187" t="str">
        <f t="shared" si="14"/>
        <v>1"</v>
      </c>
      <c r="E499" s="3186"/>
      <c r="F499" s="3186"/>
      <c r="G499" s="3186" t="s">
        <v>6255</v>
      </c>
      <c r="H499" s="3186"/>
      <c r="I499" s="3242" t="str">
        <f t="shared" si="15"/>
        <v>1"-C-011-AG1C</v>
      </c>
      <c r="J499" s="3257" t="s">
        <v>22387</v>
      </c>
      <c r="K499" s="3261"/>
    </row>
    <row r="500" spans="1:11" ht="13.5" thickBot="1">
      <c r="A500" s="3186"/>
      <c r="B500" s="3186">
        <v>493</v>
      </c>
      <c r="C500" s="3186" t="s">
        <v>22390</v>
      </c>
      <c r="D500" s="3187" t="str">
        <f t="shared" si="14"/>
        <v>1"</v>
      </c>
      <c r="E500" s="3186"/>
      <c r="F500" s="3186"/>
      <c r="G500" s="3186" t="s">
        <v>6255</v>
      </c>
      <c r="H500" s="3186"/>
      <c r="I500" s="3242" t="str">
        <f t="shared" si="15"/>
        <v>1"-C-012-AG1C</v>
      </c>
      <c r="J500" s="3257" t="s">
        <v>22389</v>
      </c>
      <c r="K500" s="3261"/>
    </row>
    <row r="501" spans="1:11" ht="13.5" thickBot="1">
      <c r="A501" s="3186"/>
      <c r="B501" s="3186">
        <v>494</v>
      </c>
      <c r="C501" s="3186" t="s">
        <v>22390</v>
      </c>
      <c r="D501" s="3187" t="str">
        <f t="shared" si="14"/>
        <v>1"</v>
      </c>
      <c r="E501" s="3186"/>
      <c r="F501" s="3186"/>
      <c r="G501" s="3186" t="s">
        <v>6255</v>
      </c>
      <c r="H501" s="3186"/>
      <c r="I501" s="3242" t="str">
        <f t="shared" si="15"/>
        <v>1"-C-012-AG1C</v>
      </c>
      <c r="J501" s="3257" t="s">
        <v>22391</v>
      </c>
      <c r="K501" s="3261"/>
    </row>
    <row r="502" spans="1:11" ht="13.5" thickBot="1">
      <c r="A502" s="3186"/>
      <c r="B502" s="3186">
        <v>495</v>
      </c>
      <c r="C502" s="3186" t="s">
        <v>22393</v>
      </c>
      <c r="D502" s="3187" t="str">
        <f t="shared" si="14"/>
        <v>1"</v>
      </c>
      <c r="E502" s="3186" t="s">
        <v>22501</v>
      </c>
      <c r="F502" s="3186" t="s">
        <v>3744</v>
      </c>
      <c r="G502" s="3186" t="s">
        <v>6255</v>
      </c>
      <c r="H502" s="3186"/>
      <c r="I502" s="3242" t="str">
        <f t="shared" si="15"/>
        <v>1"-PGL-0172-AG1C</v>
      </c>
      <c r="J502" s="3257" t="s">
        <v>22392</v>
      </c>
      <c r="K502" s="3261"/>
    </row>
    <row r="503" spans="1:11" ht="13.5" thickBot="1">
      <c r="A503" s="3186"/>
      <c r="B503" s="3186">
        <v>496</v>
      </c>
      <c r="C503" s="3186" t="s">
        <v>22393</v>
      </c>
      <c r="D503" s="3187" t="str">
        <f t="shared" si="14"/>
        <v>1"</v>
      </c>
      <c r="E503" s="3186" t="s">
        <v>22501</v>
      </c>
      <c r="F503" s="3186" t="s">
        <v>3744</v>
      </c>
      <c r="G503" s="3186" t="s">
        <v>6255</v>
      </c>
      <c r="H503" s="3186"/>
      <c r="I503" s="3242" t="str">
        <f t="shared" si="15"/>
        <v>1"-PGL-0172-AG1C</v>
      </c>
      <c r="J503" s="3257" t="s">
        <v>22394</v>
      </c>
      <c r="K503" s="3261"/>
    </row>
    <row r="504" spans="1:11" ht="13.5" thickBot="1">
      <c r="A504" s="3186"/>
      <c r="B504" s="3186">
        <v>497</v>
      </c>
      <c r="C504" s="3186" t="s">
        <v>22396</v>
      </c>
      <c r="D504" s="3187" t="str">
        <f t="shared" si="14"/>
        <v>1"</v>
      </c>
      <c r="E504" s="3186"/>
      <c r="F504" s="3186"/>
      <c r="G504" s="3186" t="s">
        <v>6255</v>
      </c>
      <c r="H504" s="3186"/>
      <c r="I504" s="3242" t="str">
        <f t="shared" si="15"/>
        <v>1"-C-013-AG1C</v>
      </c>
      <c r="J504" s="3257" t="s">
        <v>22395</v>
      </c>
      <c r="K504" s="3261"/>
    </row>
    <row r="505" spans="1:11" ht="13.5" thickBot="1">
      <c r="A505" s="3186"/>
      <c r="B505" s="3186">
        <v>498</v>
      </c>
      <c r="C505" s="3186" t="s">
        <v>22398</v>
      </c>
      <c r="D505" s="3187" t="str">
        <f t="shared" si="14"/>
        <v>1-1/2"</v>
      </c>
      <c r="E505" s="3186"/>
      <c r="F505" s="3186"/>
      <c r="G505" s="3186" t="s">
        <v>6255</v>
      </c>
      <c r="H505" s="3186"/>
      <c r="I505" s="3242" t="str">
        <f t="shared" si="15"/>
        <v>1-1/2"-D-003-BG3A</v>
      </c>
      <c r="J505" s="3257" t="s">
        <v>22397</v>
      </c>
      <c r="K505" s="3261"/>
    </row>
    <row r="506" spans="1:11" ht="13.5" thickBot="1">
      <c r="A506" s="3186"/>
      <c r="B506" s="3186">
        <v>499</v>
      </c>
      <c r="C506" s="3186" t="s">
        <v>22398</v>
      </c>
      <c r="D506" s="3187" t="str">
        <f t="shared" si="14"/>
        <v>1-1/2"</v>
      </c>
      <c r="E506" s="3186"/>
      <c r="F506" s="3186"/>
      <c r="G506" s="3186" t="s">
        <v>6255</v>
      </c>
      <c r="H506" s="3186"/>
      <c r="I506" s="3242" t="str">
        <f t="shared" si="15"/>
        <v>1-1/2"-D-003-BG3A</v>
      </c>
      <c r="J506" s="3257" t="s">
        <v>22399</v>
      </c>
      <c r="K506" s="3261"/>
    </row>
    <row r="508" spans="1:11">
      <c r="A508" t="s">
        <v>27083</v>
      </c>
      <c r="B508">
        <f>COUNTA(B8:B506)</f>
        <v>499</v>
      </c>
      <c r="J508">
        <f>COUNTA(J8:J506)</f>
        <v>499</v>
      </c>
    </row>
  </sheetData>
  <customSheetViews>
    <customSheetView guid="{FA1B31CD-DD8D-47B3-9B34-AB72E4090B34}">
      <selection activeCell="C23" sqref="C23"/>
      <pageMargins left="0.7" right="0.7" top="0.75" bottom="0.75" header="0.3" footer="0.3"/>
    </customSheetView>
    <customSheetView guid="{51C80409-42FF-431E-A1CF-253ADAD7E5C5}">
      <selection activeCell="A497" sqref="A497:XFD497"/>
      <pageMargins left="0.7" right="0.7" top="0.75" bottom="0.75" header="0.3" footer="0.3"/>
    </customSheetView>
    <customSheetView guid="{0A3BE354-EABF-4B36-A467-F2E7E7C9C594}">
      <selection activeCell="E15" sqref="E15"/>
      <pageMargins left="0.7" right="0.7" top="0.75" bottom="0.75" header="0.3" footer="0.3"/>
    </customSheetView>
  </customSheetViews>
  <mergeCells count="3">
    <mergeCell ref="A5:I6"/>
    <mergeCell ref="D1:H4"/>
    <mergeCell ref="A1:C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4"/>
  <dimension ref="A1:AJ141"/>
  <sheetViews>
    <sheetView zoomScale="95" zoomScaleNormal="66" workbookViewId="0">
      <pane xSplit="3" ySplit="9" topLeftCell="U37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/>
  <cols>
    <col min="1" max="1" width="4.28515625" customWidth="1"/>
    <col min="2" max="2" width="12.5703125" customWidth="1"/>
    <col min="3" max="3" width="11.28515625" customWidth="1"/>
    <col min="4" max="4" width="25.42578125" customWidth="1"/>
    <col min="5" max="5" width="19.28515625" customWidth="1"/>
    <col min="6" max="6" width="9.7109375" customWidth="1"/>
    <col min="7" max="7" width="7.7109375" customWidth="1"/>
    <col min="8" max="8" width="12.85546875" customWidth="1"/>
    <col min="9" max="10" width="13" customWidth="1"/>
    <col min="11" max="11" width="13.42578125" customWidth="1"/>
    <col min="12" max="12" width="10.7109375" customWidth="1"/>
    <col min="13" max="13" width="12.42578125" customWidth="1"/>
    <col min="14" max="14" width="16.140625" customWidth="1"/>
    <col min="15" max="15" width="13.28515625" customWidth="1"/>
    <col min="16" max="18" width="7.5703125" customWidth="1"/>
    <col min="19" max="19" width="10.42578125" customWidth="1"/>
    <col min="20" max="20" width="9" customWidth="1"/>
    <col min="21" max="21" width="13.85546875" customWidth="1"/>
    <col min="22" max="22" width="16.28515625" customWidth="1"/>
    <col min="23" max="23" width="6" customWidth="1"/>
    <col min="24" max="25" width="6.5703125" customWidth="1"/>
    <col min="26" max="26" width="7" style="591" customWidth="1"/>
    <col min="27" max="27" width="9.28515625" customWidth="1"/>
    <col min="28" max="28" width="15.85546875" customWidth="1"/>
    <col min="29" max="29" width="13.7109375" customWidth="1"/>
    <col min="30" max="30" width="9.140625" customWidth="1"/>
    <col min="32" max="32" width="33" customWidth="1"/>
    <col min="33" max="33" width="17.5703125" customWidth="1"/>
    <col min="34" max="34" width="22.140625" customWidth="1"/>
  </cols>
  <sheetData>
    <row r="1" spans="1:36" ht="20.25" customHeight="1">
      <c r="A1" s="458"/>
      <c r="B1" s="459"/>
      <c r="C1" s="460"/>
      <c r="D1" s="3445" t="s">
        <v>4903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3446"/>
      <c r="T1" s="3446"/>
      <c r="U1" s="3447"/>
      <c r="V1" s="461" t="s">
        <v>6405</v>
      </c>
      <c r="W1" s="489"/>
      <c r="X1" s="489"/>
      <c r="Y1" s="462" t="s">
        <v>4904</v>
      </c>
      <c r="Z1" s="512"/>
      <c r="AA1" s="462"/>
      <c r="AB1" s="490"/>
      <c r="AC1" s="1382"/>
      <c r="AD1" s="998"/>
      <c r="AE1" s="491"/>
      <c r="AF1" s="998"/>
      <c r="AG1" s="1036"/>
      <c r="AH1" s="998"/>
    </row>
    <row r="2" spans="1:36" ht="16.5" customHeight="1">
      <c r="A2" s="466"/>
      <c r="B2" s="467"/>
      <c r="C2" s="468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3434"/>
      <c r="T2" s="3434"/>
      <c r="U2" s="3435"/>
      <c r="V2" s="469" t="s">
        <v>6406</v>
      </c>
      <c r="W2" s="491"/>
      <c r="X2" s="491"/>
      <c r="Y2" s="470" t="s">
        <v>4905</v>
      </c>
      <c r="Z2" s="512"/>
      <c r="AA2" s="470"/>
      <c r="AB2" s="492"/>
      <c r="AC2" s="1385"/>
      <c r="AD2" s="998"/>
      <c r="AE2" s="491"/>
      <c r="AF2" s="998"/>
      <c r="AG2" s="1036"/>
      <c r="AH2" s="998"/>
    </row>
    <row r="3" spans="1:36" ht="16.5" customHeight="1">
      <c r="A3" s="466"/>
      <c r="B3" s="467"/>
      <c r="C3" s="468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3434"/>
      <c r="T3" s="3434"/>
      <c r="U3" s="3435"/>
      <c r="V3" s="469" t="s">
        <v>6407</v>
      </c>
      <c r="W3" s="491"/>
      <c r="X3" s="491"/>
      <c r="Y3" s="470" t="s">
        <v>13309</v>
      </c>
      <c r="Z3" s="512"/>
      <c r="AA3" s="470"/>
      <c r="AB3" s="492"/>
      <c r="AC3" s="1385"/>
      <c r="AD3" s="998"/>
      <c r="AE3" s="491"/>
      <c r="AF3" s="998"/>
      <c r="AG3" s="1036"/>
      <c r="AH3" s="998"/>
    </row>
    <row r="4" spans="1:36" ht="17.25" customHeight="1" thickBot="1">
      <c r="A4" s="1067" t="s">
        <v>4907</v>
      </c>
      <c r="B4" s="1058"/>
      <c r="C4" s="1059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3436"/>
      <c r="T4" s="3436"/>
      <c r="U4" s="3437"/>
      <c r="V4" s="493" t="s">
        <v>6408</v>
      </c>
      <c r="W4" s="494"/>
      <c r="X4" s="494"/>
      <c r="Y4" s="470" t="s">
        <v>4906</v>
      </c>
      <c r="Z4" s="514"/>
      <c r="AA4" s="470"/>
      <c r="AB4" s="495"/>
      <c r="AC4" s="1388"/>
      <c r="AD4" s="998"/>
      <c r="AE4" s="491"/>
      <c r="AF4" s="998"/>
      <c r="AG4" s="1036"/>
      <c r="AH4" s="998"/>
    </row>
    <row r="5" spans="1:36" ht="18" customHeight="1">
      <c r="A5" s="3438" t="s">
        <v>12849</v>
      </c>
      <c r="B5" s="3439"/>
      <c r="C5" s="3439"/>
      <c r="D5" s="3439"/>
      <c r="E5" s="3439"/>
      <c r="F5" s="3439"/>
      <c r="G5" s="3439"/>
      <c r="H5" s="3439"/>
      <c r="I5" s="3439"/>
      <c r="J5" s="3439"/>
      <c r="K5" s="3439"/>
      <c r="L5" s="3439"/>
      <c r="M5" s="3439"/>
      <c r="N5" s="3439"/>
      <c r="O5" s="3439"/>
      <c r="P5" s="3439"/>
      <c r="Q5" s="3439"/>
      <c r="R5" s="3439"/>
      <c r="S5" s="3439"/>
      <c r="T5" s="3439"/>
      <c r="U5" s="3439"/>
      <c r="V5" s="3439"/>
      <c r="W5" s="3439"/>
      <c r="X5" s="3439"/>
      <c r="Y5" s="3439"/>
      <c r="Z5" s="3439"/>
      <c r="AA5" s="3439"/>
      <c r="AB5" s="3439"/>
      <c r="AC5" s="3481"/>
      <c r="AD5" s="998"/>
      <c r="AE5" s="491"/>
      <c r="AF5" s="998"/>
      <c r="AG5" s="1036"/>
      <c r="AH5" s="998"/>
    </row>
    <row r="6" spans="1:36" ht="18.75" customHeight="1" thickBot="1">
      <c r="A6" s="3482"/>
      <c r="B6" s="3483"/>
      <c r="C6" s="3483"/>
      <c r="D6" s="3483"/>
      <c r="E6" s="3441"/>
      <c r="F6" s="3483"/>
      <c r="G6" s="3483"/>
      <c r="H6" s="3483"/>
      <c r="I6" s="3483"/>
      <c r="J6" s="3483"/>
      <c r="K6" s="3483"/>
      <c r="L6" s="3483"/>
      <c r="M6" s="3483"/>
      <c r="N6" s="3483"/>
      <c r="O6" s="3483"/>
      <c r="P6" s="3483"/>
      <c r="Q6" s="3483"/>
      <c r="R6" s="3483"/>
      <c r="S6" s="3483"/>
      <c r="T6" s="3483"/>
      <c r="U6" s="3483"/>
      <c r="V6" s="3483"/>
      <c r="W6" s="3483"/>
      <c r="X6" s="3483"/>
      <c r="Y6" s="3483"/>
      <c r="Z6" s="3483"/>
      <c r="AA6" s="3483"/>
      <c r="AB6" s="3483"/>
      <c r="AC6" s="3484"/>
      <c r="AD6" s="998"/>
      <c r="AE6" s="491"/>
      <c r="AF6" s="998"/>
      <c r="AG6" s="1036"/>
      <c r="AH6" s="998"/>
    </row>
    <row r="7" spans="1:36" ht="28.5" customHeight="1" thickBot="1">
      <c r="A7" s="496" t="s">
        <v>2705</v>
      </c>
      <c r="B7" s="1144" t="s">
        <v>4909</v>
      </c>
      <c r="C7" s="1144" t="s">
        <v>4937</v>
      </c>
      <c r="D7" s="1144" t="s">
        <v>4911</v>
      </c>
      <c r="E7" s="1144" t="s">
        <v>4912</v>
      </c>
      <c r="F7" s="1144" t="s">
        <v>7</v>
      </c>
      <c r="G7" s="1145" t="s">
        <v>4938</v>
      </c>
      <c r="H7" s="1797" t="s">
        <v>4914</v>
      </c>
      <c r="I7" s="1462" t="s">
        <v>4939</v>
      </c>
      <c r="J7" s="1795" t="s">
        <v>4915</v>
      </c>
      <c r="K7" s="476" t="s">
        <v>15872</v>
      </c>
      <c r="L7" s="515" t="s">
        <v>13073</v>
      </c>
      <c r="M7" s="476" t="s">
        <v>6282</v>
      </c>
      <c r="N7" s="3485" t="s">
        <v>15861</v>
      </c>
      <c r="O7" s="3486"/>
      <c r="P7" s="3487" t="s">
        <v>6217</v>
      </c>
      <c r="Q7" s="3488"/>
      <c r="R7" s="3488"/>
      <c r="S7" s="3488"/>
      <c r="T7" s="3489"/>
      <c r="U7" s="793" t="s">
        <v>2414</v>
      </c>
      <c r="V7" s="1149" t="s">
        <v>4916</v>
      </c>
      <c r="W7" s="1152" t="s">
        <v>4238</v>
      </c>
      <c r="X7" s="1153"/>
      <c r="Y7" s="1141" t="s">
        <v>4940</v>
      </c>
      <c r="Z7" s="670" t="s">
        <v>6101</v>
      </c>
      <c r="AA7" s="686" t="s">
        <v>6162</v>
      </c>
      <c r="AB7" s="735" t="s">
        <v>6196</v>
      </c>
      <c r="AC7" s="1155" t="s">
        <v>699</v>
      </c>
      <c r="AD7" s="998"/>
      <c r="AE7" s="491"/>
      <c r="AF7" s="52"/>
      <c r="AG7" s="1037"/>
      <c r="AH7" s="1029">
        <v>46752</v>
      </c>
    </row>
    <row r="8" spans="1:36" ht="17.25" customHeight="1">
      <c r="A8" s="1349"/>
      <c r="B8" s="1350"/>
      <c r="C8" s="499"/>
      <c r="D8" s="1350"/>
      <c r="E8" s="1350"/>
      <c r="F8" s="1350"/>
      <c r="G8" s="499" t="s">
        <v>4909</v>
      </c>
      <c r="H8" s="1798" t="s">
        <v>4919</v>
      </c>
      <c r="I8" s="1463" t="s">
        <v>4919</v>
      </c>
      <c r="J8" s="1137" t="s">
        <v>4941</v>
      </c>
      <c r="K8" s="800" t="s">
        <v>4919</v>
      </c>
      <c r="L8" s="801" t="s">
        <v>6276</v>
      </c>
      <c r="M8" s="800" t="s">
        <v>3815</v>
      </c>
      <c r="N8" s="802" t="s">
        <v>15860</v>
      </c>
      <c r="O8" s="802" t="s">
        <v>6279</v>
      </c>
      <c r="P8" s="802" t="s">
        <v>15865</v>
      </c>
      <c r="Q8" s="802" t="s">
        <v>15866</v>
      </c>
      <c r="R8" s="802" t="s">
        <v>4944</v>
      </c>
      <c r="S8" s="802" t="s">
        <v>6274</v>
      </c>
      <c r="T8" s="803" t="s">
        <v>6321</v>
      </c>
      <c r="U8" s="800" t="s">
        <v>6283</v>
      </c>
      <c r="V8" s="1150"/>
      <c r="W8" s="1139" t="s">
        <v>4237</v>
      </c>
      <c r="X8" s="1141" t="s">
        <v>2201</v>
      </c>
      <c r="Y8" s="1154"/>
      <c r="Z8" s="1392" t="s">
        <v>12872</v>
      </c>
      <c r="AA8" s="687" t="s">
        <v>6163</v>
      </c>
      <c r="AB8" s="736" t="s">
        <v>6197</v>
      </c>
      <c r="AC8" s="1156"/>
      <c r="AD8" s="998"/>
      <c r="AE8" s="491"/>
      <c r="AF8" s="1025"/>
      <c r="AG8" s="1038"/>
      <c r="AH8" s="1026"/>
      <c r="AJ8" s="2226" t="s">
        <v>19957</v>
      </c>
    </row>
    <row r="9" spans="1:36" ht="19.5" thickBot="1">
      <c r="A9" s="1351"/>
      <c r="B9" s="805"/>
      <c r="C9" s="805"/>
      <c r="D9" s="805"/>
      <c r="E9" s="805"/>
      <c r="F9" s="805"/>
      <c r="G9" s="1641" t="s">
        <v>13152</v>
      </c>
      <c r="H9" s="504" t="s">
        <v>4944</v>
      </c>
      <c r="I9" s="504" t="s">
        <v>4944</v>
      </c>
      <c r="J9" s="504" t="s">
        <v>4944</v>
      </c>
      <c r="K9" s="799"/>
      <c r="L9" s="799"/>
      <c r="M9" s="799"/>
      <c r="N9" s="799"/>
      <c r="O9" s="799"/>
      <c r="P9" s="799"/>
      <c r="Q9" s="799"/>
      <c r="R9" s="799"/>
      <c r="S9" s="799"/>
      <c r="T9" s="799" t="s">
        <v>6322</v>
      </c>
      <c r="U9" s="799"/>
      <c r="V9" s="1151"/>
      <c r="W9" s="1140"/>
      <c r="X9" s="1142"/>
      <c r="Y9" s="1142"/>
      <c r="Z9" s="1085"/>
      <c r="AA9" s="685"/>
      <c r="AB9" s="685"/>
      <c r="AC9" s="1157"/>
      <c r="AD9" s="998"/>
      <c r="AE9" s="491"/>
      <c r="AF9" s="1022" t="s">
        <v>12601</v>
      </c>
      <c r="AG9" s="1039" t="s">
        <v>6197</v>
      </c>
      <c r="AH9" s="1024" t="s">
        <v>18406</v>
      </c>
      <c r="AJ9" s="22" t="s">
        <v>19939</v>
      </c>
    </row>
    <row r="10" spans="1:36">
      <c r="A10" s="936">
        <v>1</v>
      </c>
      <c r="B10" s="798" t="s">
        <v>4921</v>
      </c>
      <c r="C10" s="981" t="s">
        <v>410</v>
      </c>
      <c r="D10" s="807" t="s">
        <v>4970</v>
      </c>
      <c r="E10" s="1796" t="s">
        <v>4971</v>
      </c>
      <c r="F10" s="807" t="s">
        <v>4972</v>
      </c>
      <c r="G10" s="798"/>
      <c r="H10" s="798">
        <v>11</v>
      </c>
      <c r="I10" s="798">
        <v>10.9</v>
      </c>
      <c r="J10" s="798">
        <v>170</v>
      </c>
      <c r="K10" s="798"/>
      <c r="L10" s="798">
        <v>0</v>
      </c>
      <c r="M10" s="798"/>
      <c r="N10" s="798"/>
      <c r="O10" s="798"/>
      <c r="P10" s="798"/>
      <c r="Q10" s="798"/>
      <c r="R10" s="2451" t="s">
        <v>15868</v>
      </c>
      <c r="S10" s="798"/>
      <c r="T10" s="798"/>
      <c r="U10" s="807"/>
      <c r="V10" s="1359" t="s">
        <v>5005</v>
      </c>
      <c r="W10" s="936">
        <v>5</v>
      </c>
      <c r="X10" s="936" t="s">
        <v>4849</v>
      </c>
      <c r="Y10" s="1357" t="s">
        <v>1527</v>
      </c>
      <c r="Z10" s="672" t="s">
        <v>6098</v>
      </c>
      <c r="AA10" s="742">
        <v>140000</v>
      </c>
      <c r="AB10" s="1360"/>
      <c r="AC10" s="1358"/>
      <c r="AD10" s="998" t="s">
        <v>12251</v>
      </c>
      <c r="AE10" s="491"/>
      <c r="AF10" s="1030" t="s">
        <v>12701</v>
      </c>
      <c r="AG10" s="3003">
        <v>44553</v>
      </c>
      <c r="AH10" s="1030"/>
      <c r="AI10" s="1061" t="s">
        <v>6587</v>
      </c>
      <c r="AJ10" s="328" t="s">
        <v>19938</v>
      </c>
    </row>
    <row r="11" spans="1:36">
      <c r="A11" s="936">
        <f>A10+1</f>
        <v>2</v>
      </c>
      <c r="B11" s="798" t="s">
        <v>4921</v>
      </c>
      <c r="C11" s="981" t="s">
        <v>1319</v>
      </c>
      <c r="D11" s="807" t="s">
        <v>4970</v>
      </c>
      <c r="E11" s="807" t="s">
        <v>4971</v>
      </c>
      <c r="F11" s="807" t="s">
        <v>4972</v>
      </c>
      <c r="G11" s="798"/>
      <c r="H11" s="798">
        <v>11</v>
      </c>
      <c r="I11" s="798">
        <v>10.9</v>
      </c>
      <c r="J11" s="798">
        <v>170</v>
      </c>
      <c r="K11" s="798"/>
      <c r="L11" s="798">
        <v>0</v>
      </c>
      <c r="M11" s="798"/>
      <c r="N11" s="798"/>
      <c r="O11" s="798"/>
      <c r="P11" s="798"/>
      <c r="Q11" s="798"/>
      <c r="R11" s="798"/>
      <c r="S11" s="798"/>
      <c r="T11" s="798"/>
      <c r="U11" s="807"/>
      <c r="V11" s="1359" t="s">
        <v>5005</v>
      </c>
      <c r="W11" s="936">
        <v>5</v>
      </c>
      <c r="X11" s="936" t="s">
        <v>4849</v>
      </c>
      <c r="Y11" s="1357" t="s">
        <v>1527</v>
      </c>
      <c r="Z11" s="672" t="s">
        <v>6098</v>
      </c>
      <c r="AA11" s="742">
        <v>140000</v>
      </c>
      <c r="AB11" s="1360"/>
      <c r="AC11" s="1358"/>
      <c r="AD11" s="998" t="s">
        <v>12251</v>
      </c>
      <c r="AE11" s="491"/>
      <c r="AF11" s="1030" t="s">
        <v>12701</v>
      </c>
      <c r="AG11" s="3003">
        <v>44179</v>
      </c>
      <c r="AH11" s="1030"/>
      <c r="AI11" s="1061" t="s">
        <v>6587</v>
      </c>
      <c r="AJ11" s="328" t="s">
        <v>19938</v>
      </c>
    </row>
    <row r="12" spans="1:36">
      <c r="A12" s="936">
        <f t="shared" ref="A12:A56" si="0">A11+1</f>
        <v>3</v>
      </c>
      <c r="B12" s="798" t="s">
        <v>4921</v>
      </c>
      <c r="C12" s="981" t="s">
        <v>223</v>
      </c>
      <c r="D12" s="807" t="s">
        <v>4970</v>
      </c>
      <c r="E12" s="807" t="s">
        <v>4971</v>
      </c>
      <c r="F12" s="807" t="s">
        <v>4972</v>
      </c>
      <c r="G12" s="798"/>
      <c r="H12" s="798">
        <v>11</v>
      </c>
      <c r="I12" s="798">
        <v>10.9</v>
      </c>
      <c r="J12" s="798">
        <v>170</v>
      </c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807"/>
      <c r="V12" s="1359" t="s">
        <v>5005</v>
      </c>
      <c r="W12" s="936">
        <v>5</v>
      </c>
      <c r="X12" s="936" t="s">
        <v>4849</v>
      </c>
      <c r="Y12" s="1357" t="s">
        <v>1527</v>
      </c>
      <c r="Z12" s="672" t="s">
        <v>6098</v>
      </c>
      <c r="AA12" s="742">
        <v>140000</v>
      </c>
      <c r="AB12" s="1360"/>
      <c r="AC12" s="1358"/>
      <c r="AD12" s="998" t="s">
        <v>12251</v>
      </c>
      <c r="AE12" s="491"/>
      <c r="AF12" s="1030" t="s">
        <v>12702</v>
      </c>
      <c r="AG12" s="3003">
        <v>44717</v>
      </c>
      <c r="AH12" s="1030"/>
      <c r="AI12" s="1061" t="s">
        <v>6587</v>
      </c>
      <c r="AJ12" s="328" t="s">
        <v>19938</v>
      </c>
    </row>
    <row r="13" spans="1:36">
      <c r="A13" s="936">
        <f t="shared" si="0"/>
        <v>4</v>
      </c>
      <c r="B13" s="798" t="s">
        <v>4921</v>
      </c>
      <c r="C13" s="981" t="s">
        <v>224</v>
      </c>
      <c r="D13" s="807" t="s">
        <v>4970</v>
      </c>
      <c r="E13" s="807" t="s">
        <v>4971</v>
      </c>
      <c r="F13" s="807" t="s">
        <v>4972</v>
      </c>
      <c r="G13" s="798"/>
      <c r="H13" s="798">
        <v>11</v>
      </c>
      <c r="I13" s="798">
        <v>10.9</v>
      </c>
      <c r="J13" s="798">
        <v>170</v>
      </c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807"/>
      <c r="V13" s="1359" t="s">
        <v>5005</v>
      </c>
      <c r="W13" s="936">
        <v>5</v>
      </c>
      <c r="X13" s="936" t="s">
        <v>4849</v>
      </c>
      <c r="Y13" s="1357" t="s">
        <v>1527</v>
      </c>
      <c r="Z13" s="672" t="s">
        <v>6098</v>
      </c>
      <c r="AA13" s="742">
        <v>140000</v>
      </c>
      <c r="AB13" s="1360"/>
      <c r="AC13" s="1358"/>
      <c r="AD13" s="998" t="s">
        <v>12251</v>
      </c>
      <c r="AE13" s="491"/>
      <c r="AF13" s="1030" t="s">
        <v>12702</v>
      </c>
      <c r="AG13" s="3003">
        <v>44717</v>
      </c>
      <c r="AH13" s="1030"/>
      <c r="AI13" s="1061" t="s">
        <v>6587</v>
      </c>
      <c r="AJ13" s="328" t="s">
        <v>19938</v>
      </c>
    </row>
    <row r="14" spans="1:36">
      <c r="A14" s="936">
        <f t="shared" si="0"/>
        <v>5</v>
      </c>
      <c r="B14" s="798" t="s">
        <v>4928</v>
      </c>
      <c r="C14" s="981" t="s">
        <v>18737</v>
      </c>
      <c r="D14" s="807" t="s">
        <v>5003</v>
      </c>
      <c r="E14" s="807" t="s">
        <v>520</v>
      </c>
      <c r="F14" s="807" t="s">
        <v>5004</v>
      </c>
      <c r="G14" s="798"/>
      <c r="H14" s="798">
        <v>23</v>
      </c>
      <c r="I14" s="798">
        <v>34.5</v>
      </c>
      <c r="J14" s="798">
        <v>130</v>
      </c>
      <c r="K14" s="798"/>
      <c r="L14" s="798"/>
      <c r="M14" s="798"/>
      <c r="N14" s="798"/>
      <c r="O14" s="798"/>
      <c r="P14" s="798"/>
      <c r="Q14" s="798"/>
      <c r="R14" s="798"/>
      <c r="S14" s="798"/>
      <c r="T14" s="798"/>
      <c r="U14" s="1292"/>
      <c r="V14" s="1359" t="s">
        <v>5005</v>
      </c>
      <c r="W14" s="936">
        <v>5</v>
      </c>
      <c r="X14" s="936" t="s">
        <v>4849</v>
      </c>
      <c r="Y14" s="1357" t="s">
        <v>1527</v>
      </c>
      <c r="Z14" s="672" t="s">
        <v>6098</v>
      </c>
      <c r="AA14" s="742">
        <v>140000</v>
      </c>
      <c r="AB14" s="1360"/>
      <c r="AC14" s="1358"/>
      <c r="AD14" s="998" t="s">
        <v>12219</v>
      </c>
      <c r="AE14" s="491"/>
      <c r="AF14" s="1030" t="s">
        <v>12722</v>
      </c>
      <c r="AG14" s="3003">
        <v>43781</v>
      </c>
      <c r="AH14" s="1030"/>
      <c r="AI14" s="1061" t="s">
        <v>6587</v>
      </c>
      <c r="AJ14" s="328" t="s">
        <v>19938</v>
      </c>
    </row>
    <row r="15" spans="1:36">
      <c r="A15" s="936">
        <f t="shared" si="0"/>
        <v>6</v>
      </c>
      <c r="B15" s="798" t="s">
        <v>4928</v>
      </c>
      <c r="C15" s="981" t="s">
        <v>18738</v>
      </c>
      <c r="D15" s="807" t="s">
        <v>5003</v>
      </c>
      <c r="E15" s="807" t="s">
        <v>520</v>
      </c>
      <c r="F15" s="807" t="s">
        <v>5004</v>
      </c>
      <c r="G15" s="798"/>
      <c r="H15" s="798">
        <v>23</v>
      </c>
      <c r="I15" s="798">
        <v>34.5</v>
      </c>
      <c r="J15" s="798">
        <v>130</v>
      </c>
      <c r="K15" s="798"/>
      <c r="L15" s="798"/>
      <c r="M15" s="798"/>
      <c r="N15" s="798"/>
      <c r="O15" s="798"/>
      <c r="P15" s="798"/>
      <c r="Q15" s="798"/>
      <c r="R15" s="798"/>
      <c r="S15" s="798"/>
      <c r="T15" s="798"/>
      <c r="U15" s="1292"/>
      <c r="V15" s="1359" t="s">
        <v>5005</v>
      </c>
      <c r="W15" s="936">
        <v>5</v>
      </c>
      <c r="X15" s="936" t="s">
        <v>4849</v>
      </c>
      <c r="Y15" s="1357" t="s">
        <v>1527</v>
      </c>
      <c r="Z15" s="672" t="s">
        <v>6098</v>
      </c>
      <c r="AA15" s="742">
        <v>140000</v>
      </c>
      <c r="AB15" s="1360"/>
      <c r="AC15" s="1358"/>
      <c r="AD15" s="998" t="s">
        <v>12219</v>
      </c>
      <c r="AE15" s="491"/>
      <c r="AF15" s="1030" t="s">
        <v>12721</v>
      </c>
      <c r="AG15" s="3003">
        <v>43746</v>
      </c>
      <c r="AH15" s="1030"/>
      <c r="AI15" s="1061" t="s">
        <v>6587</v>
      </c>
      <c r="AJ15" s="328" t="s">
        <v>19938</v>
      </c>
    </row>
    <row r="16" spans="1:36">
      <c r="A16" s="936">
        <f t="shared" si="0"/>
        <v>7</v>
      </c>
      <c r="B16" s="798" t="s">
        <v>4928</v>
      </c>
      <c r="C16" s="981" t="s">
        <v>1241</v>
      </c>
      <c r="D16" s="807" t="s">
        <v>5006</v>
      </c>
      <c r="E16" s="807" t="s">
        <v>1723</v>
      </c>
      <c r="F16" s="807" t="s">
        <v>5004</v>
      </c>
      <c r="G16" s="798"/>
      <c r="H16" s="798">
        <v>12</v>
      </c>
      <c r="I16" s="798">
        <v>18</v>
      </c>
      <c r="J16" s="798">
        <v>130</v>
      </c>
      <c r="K16" s="798"/>
      <c r="L16" s="798"/>
      <c r="M16" s="798"/>
      <c r="N16" s="798"/>
      <c r="O16" s="798"/>
      <c r="P16" s="798"/>
      <c r="Q16" s="798"/>
      <c r="R16" s="798"/>
      <c r="S16" s="798"/>
      <c r="T16" s="798"/>
      <c r="U16" s="798"/>
      <c r="V16" s="1359" t="s">
        <v>5005</v>
      </c>
      <c r="W16" s="936">
        <v>5</v>
      </c>
      <c r="X16" s="936" t="s">
        <v>4849</v>
      </c>
      <c r="Y16" s="1357" t="s">
        <v>1527</v>
      </c>
      <c r="Z16" s="672" t="s">
        <v>6098</v>
      </c>
      <c r="AA16" s="742">
        <v>77000</v>
      </c>
      <c r="AB16" s="1360"/>
      <c r="AC16" s="1358"/>
      <c r="AD16" s="998" t="s">
        <v>12219</v>
      </c>
      <c r="AE16" s="491"/>
      <c r="AF16" s="1030" t="s">
        <v>12720</v>
      </c>
      <c r="AG16" s="3003">
        <v>43822</v>
      </c>
      <c r="AH16" s="1030"/>
      <c r="AI16" s="1061" t="s">
        <v>6587</v>
      </c>
      <c r="AJ16" s="328" t="s">
        <v>19938</v>
      </c>
    </row>
    <row r="17" spans="1:36">
      <c r="A17" s="936">
        <f t="shared" si="0"/>
        <v>8</v>
      </c>
      <c r="B17" s="798" t="s">
        <v>4928</v>
      </c>
      <c r="C17" s="981" t="s">
        <v>1243</v>
      </c>
      <c r="D17" s="807" t="s">
        <v>5006</v>
      </c>
      <c r="E17" s="807" t="s">
        <v>1723</v>
      </c>
      <c r="F17" s="807" t="s">
        <v>5004</v>
      </c>
      <c r="G17" s="798"/>
      <c r="H17" s="798">
        <v>12</v>
      </c>
      <c r="I17" s="798">
        <v>18</v>
      </c>
      <c r="J17" s="798">
        <v>130</v>
      </c>
      <c r="K17" s="798"/>
      <c r="L17" s="798"/>
      <c r="M17" s="798"/>
      <c r="N17" s="798"/>
      <c r="O17" s="798"/>
      <c r="P17" s="798"/>
      <c r="Q17" s="798"/>
      <c r="R17" s="798"/>
      <c r="S17" s="798"/>
      <c r="T17" s="798"/>
      <c r="U17" s="798"/>
      <c r="V17" s="1359" t="s">
        <v>5005</v>
      </c>
      <c r="W17" s="936">
        <v>5</v>
      </c>
      <c r="X17" s="936" t="s">
        <v>4849</v>
      </c>
      <c r="Y17" s="1357" t="s">
        <v>1527</v>
      </c>
      <c r="Z17" s="672" t="s">
        <v>6098</v>
      </c>
      <c r="AA17" s="742">
        <v>77000</v>
      </c>
      <c r="AB17" s="1360"/>
      <c r="AC17" s="1358"/>
      <c r="AD17" s="998" t="s">
        <v>12219</v>
      </c>
      <c r="AE17" s="491"/>
      <c r="AF17" s="976" t="s">
        <v>12714</v>
      </c>
      <c r="AG17" s="3003">
        <v>44729</v>
      </c>
      <c r="AH17" s="1030"/>
      <c r="AI17" s="1061" t="s">
        <v>6587</v>
      </c>
      <c r="AJ17" s="328" t="s">
        <v>19938</v>
      </c>
    </row>
    <row r="18" spans="1:36">
      <c r="A18" s="936">
        <f t="shared" si="0"/>
        <v>9</v>
      </c>
      <c r="B18" s="798" t="s">
        <v>4928</v>
      </c>
      <c r="C18" s="981" t="s">
        <v>1244</v>
      </c>
      <c r="D18" s="807" t="s">
        <v>5006</v>
      </c>
      <c r="E18" s="807" t="s">
        <v>1723</v>
      </c>
      <c r="F18" s="807" t="s">
        <v>5004</v>
      </c>
      <c r="G18" s="798"/>
      <c r="H18" s="798">
        <v>12</v>
      </c>
      <c r="I18" s="798">
        <v>18</v>
      </c>
      <c r="J18" s="798">
        <v>130</v>
      </c>
      <c r="K18" s="798"/>
      <c r="L18" s="798"/>
      <c r="M18" s="798"/>
      <c r="N18" s="798"/>
      <c r="O18" s="798"/>
      <c r="P18" s="798"/>
      <c r="Q18" s="798"/>
      <c r="R18" s="798"/>
      <c r="S18" s="798"/>
      <c r="T18" s="798"/>
      <c r="U18" s="798"/>
      <c r="V18" s="1359" t="s">
        <v>5005</v>
      </c>
      <c r="W18" s="936">
        <v>5</v>
      </c>
      <c r="X18" s="936" t="s">
        <v>4849</v>
      </c>
      <c r="Y18" s="1357" t="s">
        <v>1527</v>
      </c>
      <c r="Z18" s="672" t="s">
        <v>6098</v>
      </c>
      <c r="AA18" s="742">
        <v>77000</v>
      </c>
      <c r="AB18" s="1360"/>
      <c r="AC18" s="1358"/>
      <c r="AD18" s="998" t="s">
        <v>12219</v>
      </c>
      <c r="AE18" s="491"/>
      <c r="AF18" s="1030" t="s">
        <v>12714</v>
      </c>
      <c r="AG18" s="3003">
        <v>44087</v>
      </c>
      <c r="AH18" s="1030"/>
      <c r="AI18" s="1061" t="s">
        <v>6587</v>
      </c>
      <c r="AJ18" s="328" t="s">
        <v>19938</v>
      </c>
    </row>
    <row r="19" spans="1:36">
      <c r="A19" s="936">
        <f t="shared" si="0"/>
        <v>10</v>
      </c>
      <c r="B19" s="798" t="s">
        <v>4928</v>
      </c>
      <c r="C19" s="981" t="s">
        <v>1245</v>
      </c>
      <c r="D19" s="807" t="s">
        <v>5006</v>
      </c>
      <c r="E19" s="807" t="s">
        <v>1723</v>
      </c>
      <c r="F19" s="807" t="s">
        <v>5004</v>
      </c>
      <c r="G19" s="798"/>
      <c r="H19" s="798">
        <v>12</v>
      </c>
      <c r="I19" s="798">
        <v>18</v>
      </c>
      <c r="J19" s="798">
        <v>130</v>
      </c>
      <c r="K19" s="798"/>
      <c r="L19" s="798"/>
      <c r="M19" s="798"/>
      <c r="N19" s="798"/>
      <c r="O19" s="798"/>
      <c r="P19" s="798"/>
      <c r="Q19" s="798"/>
      <c r="R19" s="798"/>
      <c r="S19" s="798"/>
      <c r="T19" s="798"/>
      <c r="U19" s="798"/>
      <c r="V19" s="1359" t="s">
        <v>5005</v>
      </c>
      <c r="W19" s="936">
        <v>5</v>
      </c>
      <c r="X19" s="936" t="s">
        <v>4849</v>
      </c>
      <c r="Y19" s="1357" t="s">
        <v>1527</v>
      </c>
      <c r="Z19" s="672" t="s">
        <v>6098</v>
      </c>
      <c r="AA19" s="742">
        <v>77000</v>
      </c>
      <c r="AB19" s="1360"/>
      <c r="AC19" s="1358"/>
      <c r="AD19" s="998" t="s">
        <v>12219</v>
      </c>
      <c r="AE19" s="491"/>
      <c r="AF19" s="1030" t="s">
        <v>12715</v>
      </c>
      <c r="AG19" s="3003">
        <v>43560</v>
      </c>
      <c r="AH19" s="1030"/>
      <c r="AI19" s="1061" t="s">
        <v>6587</v>
      </c>
      <c r="AJ19" s="328" t="s">
        <v>19938</v>
      </c>
    </row>
    <row r="20" spans="1:36">
      <c r="A20" s="2765">
        <f t="shared" si="0"/>
        <v>11</v>
      </c>
      <c r="B20" s="2766" t="s">
        <v>4928</v>
      </c>
      <c r="C20" s="2767" t="s">
        <v>3195</v>
      </c>
      <c r="D20" s="2768" t="s">
        <v>5026</v>
      </c>
      <c r="E20" s="2768" t="s">
        <v>521</v>
      </c>
      <c r="F20" s="2768" t="s">
        <v>5004</v>
      </c>
      <c r="G20" s="2766"/>
      <c r="H20" s="2766">
        <v>27.5</v>
      </c>
      <c r="I20" s="2766">
        <v>41.3</v>
      </c>
      <c r="J20" s="2766">
        <v>140</v>
      </c>
      <c r="K20" s="2766"/>
      <c r="L20" s="2766"/>
      <c r="M20" s="2766"/>
      <c r="N20" s="2766"/>
      <c r="O20" s="2766"/>
      <c r="P20" s="2766"/>
      <c r="Q20" s="2766"/>
      <c r="R20" s="2766"/>
      <c r="S20" s="2766"/>
      <c r="T20" s="2766"/>
      <c r="U20" s="2766"/>
      <c r="V20" s="2769" t="s">
        <v>5005</v>
      </c>
      <c r="W20" s="2765">
        <v>5</v>
      </c>
      <c r="X20" s="2765" t="s">
        <v>4849</v>
      </c>
      <c r="Y20" s="2770" t="s">
        <v>1527</v>
      </c>
      <c r="Z20" s="2771" t="s">
        <v>6098</v>
      </c>
      <c r="AA20" s="2772">
        <v>63000</v>
      </c>
      <c r="AB20" s="2773"/>
      <c r="AC20" s="2774"/>
      <c r="AD20" s="2775" t="s">
        <v>12289</v>
      </c>
      <c r="AE20" s="2776"/>
      <c r="AF20" s="2777" t="s">
        <v>12716</v>
      </c>
      <c r="AG20" s="3029">
        <v>44414</v>
      </c>
      <c r="AH20" s="2777"/>
      <c r="AI20" s="1061" t="s">
        <v>6587</v>
      </c>
      <c r="AJ20" s="328" t="s">
        <v>19938</v>
      </c>
    </row>
    <row r="21" spans="1:36">
      <c r="A21" s="936">
        <f t="shared" si="0"/>
        <v>12</v>
      </c>
      <c r="B21" s="798" t="s">
        <v>4928</v>
      </c>
      <c r="C21" s="981" t="s">
        <v>1246</v>
      </c>
      <c r="D21" s="807" t="s">
        <v>5027</v>
      </c>
      <c r="E21" s="807" t="s">
        <v>5028</v>
      </c>
      <c r="F21" s="807" t="s">
        <v>5004</v>
      </c>
      <c r="G21" s="798">
        <v>157.5</v>
      </c>
      <c r="H21" s="798">
        <v>15</v>
      </c>
      <c r="I21" s="798">
        <v>22.5</v>
      </c>
      <c r="J21" s="798">
        <v>150</v>
      </c>
      <c r="K21" s="798"/>
      <c r="L21" s="798"/>
      <c r="M21" s="798"/>
      <c r="N21" s="798"/>
      <c r="O21" s="798"/>
      <c r="P21" s="798"/>
      <c r="Q21" s="798"/>
      <c r="R21" s="798"/>
      <c r="S21" s="798"/>
      <c r="T21" s="798"/>
      <c r="U21" s="798"/>
      <c r="V21" s="1359" t="s">
        <v>5005</v>
      </c>
      <c r="W21" s="936">
        <v>5</v>
      </c>
      <c r="X21" s="936" t="s">
        <v>4849</v>
      </c>
      <c r="Y21" s="1357" t="s">
        <v>1527</v>
      </c>
      <c r="Z21" s="672" t="s">
        <v>6098</v>
      </c>
      <c r="AA21" s="742">
        <v>210000</v>
      </c>
      <c r="AB21" s="1360"/>
      <c r="AC21" s="1358"/>
      <c r="AD21" s="998" t="s">
        <v>12289</v>
      </c>
      <c r="AE21" s="491"/>
      <c r="AF21" s="1030" t="s">
        <v>12717</v>
      </c>
      <c r="AG21" s="3003">
        <v>44454</v>
      </c>
      <c r="AH21" s="1030"/>
      <c r="AI21" s="1061" t="s">
        <v>6587</v>
      </c>
      <c r="AJ21" s="328" t="s">
        <v>19938</v>
      </c>
    </row>
    <row r="22" spans="1:36">
      <c r="A22" s="936">
        <f t="shared" si="0"/>
        <v>13</v>
      </c>
      <c r="B22" s="798" t="s">
        <v>4928</v>
      </c>
      <c r="C22" s="981" t="s">
        <v>1248</v>
      </c>
      <c r="D22" s="807" t="s">
        <v>5027</v>
      </c>
      <c r="E22" s="807" t="s">
        <v>5028</v>
      </c>
      <c r="F22" s="807" t="s">
        <v>5004</v>
      </c>
      <c r="G22" s="798">
        <v>157.5</v>
      </c>
      <c r="H22" s="798">
        <v>15</v>
      </c>
      <c r="I22" s="798">
        <v>22.5</v>
      </c>
      <c r="J22" s="798">
        <v>150</v>
      </c>
      <c r="K22" s="798"/>
      <c r="L22" s="798"/>
      <c r="M22" s="798"/>
      <c r="N22" s="798"/>
      <c r="O22" s="798"/>
      <c r="P22" s="798"/>
      <c r="Q22" s="798"/>
      <c r="R22" s="798"/>
      <c r="S22" s="798"/>
      <c r="T22" s="798"/>
      <c r="U22" s="798"/>
      <c r="V22" s="1359" t="s">
        <v>5005</v>
      </c>
      <c r="W22" s="936">
        <v>5</v>
      </c>
      <c r="X22" s="936" t="s">
        <v>4849</v>
      </c>
      <c r="Y22" s="1357" t="s">
        <v>1527</v>
      </c>
      <c r="Z22" s="672" t="s">
        <v>6098</v>
      </c>
      <c r="AA22" s="742">
        <v>210000</v>
      </c>
      <c r="AB22" s="1360"/>
      <c r="AC22" s="1358"/>
      <c r="AD22" s="998" t="s">
        <v>12289</v>
      </c>
      <c r="AE22" s="491"/>
      <c r="AF22" s="1030" t="s">
        <v>12718</v>
      </c>
      <c r="AG22" s="3003">
        <v>44657</v>
      </c>
      <c r="AH22" s="1030"/>
      <c r="AI22" s="1061" t="s">
        <v>6587</v>
      </c>
      <c r="AJ22" s="328" t="s">
        <v>19938</v>
      </c>
    </row>
    <row r="23" spans="1:36">
      <c r="A23" s="936">
        <f t="shared" si="0"/>
        <v>14</v>
      </c>
      <c r="B23" s="798" t="s">
        <v>4928</v>
      </c>
      <c r="C23" s="981" t="s">
        <v>1249</v>
      </c>
      <c r="D23" s="807" t="s">
        <v>5027</v>
      </c>
      <c r="E23" s="807" t="s">
        <v>5028</v>
      </c>
      <c r="F23" s="807" t="s">
        <v>5004</v>
      </c>
      <c r="G23" s="798">
        <v>157.5</v>
      </c>
      <c r="H23" s="798">
        <v>15</v>
      </c>
      <c r="I23" s="798">
        <v>22.5</v>
      </c>
      <c r="J23" s="798">
        <v>150</v>
      </c>
      <c r="K23" s="798"/>
      <c r="L23" s="798"/>
      <c r="M23" s="798"/>
      <c r="N23" s="798"/>
      <c r="O23" s="798"/>
      <c r="P23" s="798"/>
      <c r="Q23" s="798"/>
      <c r="R23" s="798"/>
      <c r="S23" s="798"/>
      <c r="T23" s="798"/>
      <c r="U23" s="798"/>
      <c r="V23" s="1359" t="s">
        <v>5005</v>
      </c>
      <c r="W23" s="936">
        <v>5</v>
      </c>
      <c r="X23" s="936" t="s">
        <v>4849</v>
      </c>
      <c r="Y23" s="1357" t="s">
        <v>1527</v>
      </c>
      <c r="Z23" s="672" t="s">
        <v>6098</v>
      </c>
      <c r="AA23" s="742">
        <v>210000</v>
      </c>
      <c r="AB23" s="1360"/>
      <c r="AC23" s="1358"/>
      <c r="AD23" s="998" t="s">
        <v>12289</v>
      </c>
      <c r="AE23" s="491"/>
      <c r="AF23" s="1030" t="s">
        <v>12719</v>
      </c>
      <c r="AG23" s="3003">
        <v>44603</v>
      </c>
      <c r="AH23" s="1030"/>
      <c r="AI23" s="1061" t="s">
        <v>6587</v>
      </c>
      <c r="AJ23" s="328" t="s">
        <v>19938</v>
      </c>
    </row>
    <row r="24" spans="1:36">
      <c r="A24" s="936">
        <f t="shared" si="0"/>
        <v>15</v>
      </c>
      <c r="B24" s="798" t="s">
        <v>4928</v>
      </c>
      <c r="C24" s="981" t="s">
        <v>1250</v>
      </c>
      <c r="D24" s="807" t="s">
        <v>5027</v>
      </c>
      <c r="E24" s="807" t="s">
        <v>5028</v>
      </c>
      <c r="F24" s="807" t="s">
        <v>5004</v>
      </c>
      <c r="G24" s="798">
        <v>157.5</v>
      </c>
      <c r="H24" s="798">
        <v>15</v>
      </c>
      <c r="I24" s="798">
        <v>22.5</v>
      </c>
      <c r="J24" s="798">
        <v>150</v>
      </c>
      <c r="K24" s="798"/>
      <c r="L24" s="798"/>
      <c r="M24" s="798"/>
      <c r="N24" s="798"/>
      <c r="O24" s="798"/>
      <c r="P24" s="798"/>
      <c r="Q24" s="798"/>
      <c r="R24" s="798"/>
      <c r="S24" s="798"/>
      <c r="T24" s="798"/>
      <c r="U24" s="798"/>
      <c r="V24" s="1359" t="s">
        <v>5005</v>
      </c>
      <c r="W24" s="936">
        <v>5</v>
      </c>
      <c r="X24" s="936" t="s">
        <v>4849</v>
      </c>
      <c r="Y24" s="1357" t="s">
        <v>1527</v>
      </c>
      <c r="Z24" s="672" t="s">
        <v>6098</v>
      </c>
      <c r="AA24" s="742">
        <v>210000</v>
      </c>
      <c r="AB24" s="1360"/>
      <c r="AC24" s="1358"/>
      <c r="AD24" s="998" t="s">
        <v>12289</v>
      </c>
      <c r="AE24" s="491"/>
      <c r="AF24" s="1030" t="s">
        <v>12718</v>
      </c>
      <c r="AG24" s="3003">
        <v>44691</v>
      </c>
      <c r="AH24" s="1030"/>
      <c r="AI24" s="1061" t="s">
        <v>6587</v>
      </c>
      <c r="AJ24" s="328" t="s">
        <v>19938</v>
      </c>
    </row>
    <row r="25" spans="1:36">
      <c r="A25" s="936">
        <f t="shared" si="0"/>
        <v>16</v>
      </c>
      <c r="B25" s="798" t="s">
        <v>4928</v>
      </c>
      <c r="C25" s="981" t="s">
        <v>12609</v>
      </c>
      <c r="D25" s="807" t="s">
        <v>5027</v>
      </c>
      <c r="E25" s="807" t="s">
        <v>5028</v>
      </c>
      <c r="F25" s="807" t="s">
        <v>5004</v>
      </c>
      <c r="G25" s="798">
        <v>157.5</v>
      </c>
      <c r="H25" s="798">
        <v>15</v>
      </c>
      <c r="I25" s="798">
        <v>22.5</v>
      </c>
      <c r="J25" s="798">
        <v>150</v>
      </c>
      <c r="K25" s="798"/>
      <c r="L25" s="798"/>
      <c r="M25" s="798"/>
      <c r="N25" s="798"/>
      <c r="O25" s="798"/>
      <c r="P25" s="798"/>
      <c r="Q25" s="798"/>
      <c r="R25" s="798"/>
      <c r="S25" s="798"/>
      <c r="T25" s="798"/>
      <c r="U25" s="798"/>
      <c r="V25" s="1359" t="s">
        <v>5005</v>
      </c>
      <c r="W25" s="936">
        <v>5</v>
      </c>
      <c r="X25" s="936" t="s">
        <v>4849</v>
      </c>
      <c r="Y25" s="1357" t="s">
        <v>1527</v>
      </c>
      <c r="Z25" s="672" t="s">
        <v>6098</v>
      </c>
      <c r="AA25" s="742">
        <v>210000</v>
      </c>
      <c r="AB25" s="1360"/>
      <c r="AC25" s="1358"/>
      <c r="AD25" s="998" t="s">
        <v>12289</v>
      </c>
      <c r="AE25" s="491"/>
      <c r="AF25" s="1030" t="s">
        <v>12717</v>
      </c>
      <c r="AG25" s="3003">
        <v>44249</v>
      </c>
      <c r="AH25" s="1030"/>
      <c r="AI25" s="1061" t="s">
        <v>6587</v>
      </c>
      <c r="AJ25" s="328" t="s">
        <v>19938</v>
      </c>
    </row>
    <row r="26" spans="1:36">
      <c r="A26" s="936">
        <f t="shared" si="0"/>
        <v>17</v>
      </c>
      <c r="B26" s="798" t="s">
        <v>4928</v>
      </c>
      <c r="C26" s="981" t="s">
        <v>12610</v>
      </c>
      <c r="D26" s="807" t="s">
        <v>5027</v>
      </c>
      <c r="E26" s="807" t="s">
        <v>5028</v>
      </c>
      <c r="F26" s="807" t="s">
        <v>5004</v>
      </c>
      <c r="G26" s="798">
        <v>157.5</v>
      </c>
      <c r="H26" s="798">
        <v>15</v>
      </c>
      <c r="I26" s="798">
        <v>22.5</v>
      </c>
      <c r="J26" s="798">
        <v>150</v>
      </c>
      <c r="K26" s="798"/>
      <c r="L26" s="798"/>
      <c r="M26" s="798"/>
      <c r="N26" s="798"/>
      <c r="O26" s="798"/>
      <c r="P26" s="798"/>
      <c r="Q26" s="798"/>
      <c r="R26" s="798"/>
      <c r="S26" s="798"/>
      <c r="T26" s="798"/>
      <c r="U26" s="798"/>
      <c r="V26" s="1359" t="s">
        <v>5005</v>
      </c>
      <c r="W26" s="936">
        <v>5</v>
      </c>
      <c r="X26" s="936" t="s">
        <v>4849</v>
      </c>
      <c r="Y26" s="1357" t="s">
        <v>1527</v>
      </c>
      <c r="Z26" s="672" t="s">
        <v>6098</v>
      </c>
      <c r="AA26" s="742">
        <v>210000</v>
      </c>
      <c r="AB26" s="1360"/>
      <c r="AC26" s="1358"/>
      <c r="AD26" s="998" t="s">
        <v>12289</v>
      </c>
      <c r="AE26" s="491"/>
      <c r="AF26" s="1030" t="s">
        <v>12717</v>
      </c>
      <c r="AG26" s="3003">
        <v>44412</v>
      </c>
      <c r="AH26" s="1030"/>
      <c r="AI26" s="1061" t="s">
        <v>6587</v>
      </c>
      <c r="AJ26" s="328" t="s">
        <v>19938</v>
      </c>
    </row>
    <row r="27" spans="1:36">
      <c r="A27" s="936">
        <f t="shared" si="0"/>
        <v>18</v>
      </c>
      <c r="B27" s="1442" t="s">
        <v>4928</v>
      </c>
      <c r="C27" s="1443" t="s">
        <v>1251</v>
      </c>
      <c r="D27" s="1444" t="s">
        <v>5044</v>
      </c>
      <c r="E27" s="1444" t="s">
        <v>530</v>
      </c>
      <c r="F27" s="1444" t="s">
        <v>5004</v>
      </c>
      <c r="G27" s="1442"/>
      <c r="H27" s="1442">
        <v>2</v>
      </c>
      <c r="I27" s="1442">
        <v>3</v>
      </c>
      <c r="J27" s="1442">
        <v>110</v>
      </c>
      <c r="K27" s="1442"/>
      <c r="L27" s="1442"/>
      <c r="M27" s="1442"/>
      <c r="N27" s="1442"/>
      <c r="O27" s="1442"/>
      <c r="P27" s="1442"/>
      <c r="Q27" s="1442"/>
      <c r="R27" s="1442"/>
      <c r="S27" s="1442"/>
      <c r="T27" s="1442"/>
      <c r="U27" s="1442"/>
      <c r="V27" s="1445" t="s">
        <v>5005</v>
      </c>
      <c r="W27" s="936">
        <v>5</v>
      </c>
      <c r="X27" s="1446" t="s">
        <v>4849</v>
      </c>
      <c r="Y27" s="1357" t="s">
        <v>1527</v>
      </c>
      <c r="Z27" s="672" t="s">
        <v>6098</v>
      </c>
      <c r="AA27" s="742">
        <v>210000</v>
      </c>
      <c r="AB27" s="1360"/>
      <c r="AC27" s="1447"/>
      <c r="AD27" s="1000" t="s">
        <v>12412</v>
      </c>
      <c r="AE27" s="505"/>
      <c r="AF27" s="1030" t="s">
        <v>12717</v>
      </c>
      <c r="AG27" s="3003">
        <v>44682</v>
      </c>
      <c r="AH27" s="1055"/>
      <c r="AI27" s="1061" t="s">
        <v>6587</v>
      </c>
      <c r="AJ27" s="328" t="s">
        <v>19938</v>
      </c>
    </row>
    <row r="28" spans="1:36">
      <c r="A28" s="936">
        <f t="shared" si="0"/>
        <v>19</v>
      </c>
      <c r="B28" s="1442" t="s">
        <v>4928</v>
      </c>
      <c r="C28" s="1443" t="s">
        <v>1253</v>
      </c>
      <c r="D28" s="1444" t="s">
        <v>5044</v>
      </c>
      <c r="E28" s="1444" t="s">
        <v>530</v>
      </c>
      <c r="F28" s="1444" t="s">
        <v>5004</v>
      </c>
      <c r="G28" s="1442"/>
      <c r="H28" s="1442">
        <v>2</v>
      </c>
      <c r="I28" s="1442">
        <v>3</v>
      </c>
      <c r="J28" s="1442">
        <v>110</v>
      </c>
      <c r="K28" s="1442"/>
      <c r="L28" s="1442"/>
      <c r="M28" s="1442"/>
      <c r="N28" s="1442"/>
      <c r="O28" s="1442"/>
      <c r="P28" s="1442"/>
      <c r="Q28" s="1442"/>
      <c r="R28" s="1442"/>
      <c r="S28" s="1442"/>
      <c r="T28" s="1442"/>
      <c r="U28" s="1442"/>
      <c r="V28" s="1445" t="s">
        <v>5005</v>
      </c>
      <c r="W28" s="936">
        <v>5</v>
      </c>
      <c r="X28" s="1446" t="s">
        <v>4849</v>
      </c>
      <c r="Y28" s="1357" t="s">
        <v>1527</v>
      </c>
      <c r="Z28" s="672" t="s">
        <v>6098</v>
      </c>
      <c r="AA28" s="742">
        <v>210000</v>
      </c>
      <c r="AB28" s="1360"/>
      <c r="AC28" s="1447"/>
      <c r="AD28" s="1000" t="s">
        <v>12412</v>
      </c>
      <c r="AE28" s="505"/>
      <c r="AF28" s="1030" t="s">
        <v>12717</v>
      </c>
      <c r="AG28" s="3003">
        <v>44471</v>
      </c>
      <c r="AH28" s="1055"/>
      <c r="AI28" s="1061" t="s">
        <v>6587</v>
      </c>
      <c r="AJ28" s="328" t="s">
        <v>19938</v>
      </c>
    </row>
    <row r="29" spans="1:36">
      <c r="A29" s="936">
        <f t="shared" si="0"/>
        <v>20</v>
      </c>
      <c r="B29" s="1442" t="s">
        <v>4928</v>
      </c>
      <c r="C29" s="1448" t="s">
        <v>1254</v>
      </c>
      <c r="D29" s="1444" t="s">
        <v>5044</v>
      </c>
      <c r="E29" s="1444" t="s">
        <v>530</v>
      </c>
      <c r="F29" s="1444" t="s">
        <v>5004</v>
      </c>
      <c r="G29" s="1442"/>
      <c r="H29" s="1442">
        <v>2</v>
      </c>
      <c r="I29" s="1442">
        <v>3</v>
      </c>
      <c r="J29" s="1442">
        <v>110</v>
      </c>
      <c r="K29" s="1442"/>
      <c r="L29" s="1442"/>
      <c r="M29" s="1442"/>
      <c r="N29" s="1442"/>
      <c r="O29" s="1442"/>
      <c r="P29" s="1442"/>
      <c r="Q29" s="1442"/>
      <c r="R29" s="1442"/>
      <c r="S29" s="1442"/>
      <c r="T29" s="1442"/>
      <c r="U29" s="1442"/>
      <c r="V29" s="1445" t="s">
        <v>5005</v>
      </c>
      <c r="W29" s="936">
        <v>5</v>
      </c>
      <c r="X29" s="1446" t="s">
        <v>4849</v>
      </c>
      <c r="Y29" s="1357" t="s">
        <v>1527</v>
      </c>
      <c r="Z29" s="672" t="s">
        <v>6098</v>
      </c>
      <c r="AA29" s="742">
        <v>210000</v>
      </c>
      <c r="AB29" s="1360"/>
      <c r="AC29" s="1447"/>
      <c r="AD29" s="1000" t="s">
        <v>12412</v>
      </c>
      <c r="AE29" s="505"/>
      <c r="AF29" s="1030" t="s">
        <v>12741</v>
      </c>
      <c r="AG29" s="3003">
        <v>43456</v>
      </c>
      <c r="AH29" s="1055"/>
      <c r="AI29" s="1061" t="s">
        <v>6587</v>
      </c>
      <c r="AJ29" s="328" t="s">
        <v>19938</v>
      </c>
    </row>
    <row r="30" spans="1:36">
      <c r="A30" s="936">
        <f t="shared" si="0"/>
        <v>21</v>
      </c>
      <c r="B30" s="1442" t="s">
        <v>4928</v>
      </c>
      <c r="C30" s="1443" t="s">
        <v>1255</v>
      </c>
      <c r="D30" s="1444" t="s">
        <v>5044</v>
      </c>
      <c r="E30" s="1444" t="s">
        <v>530</v>
      </c>
      <c r="F30" s="1444" t="s">
        <v>5004</v>
      </c>
      <c r="G30" s="1442"/>
      <c r="H30" s="1442">
        <v>2</v>
      </c>
      <c r="I30" s="1442">
        <v>3</v>
      </c>
      <c r="J30" s="1442">
        <v>110</v>
      </c>
      <c r="K30" s="1442"/>
      <c r="L30" s="1442"/>
      <c r="M30" s="1442"/>
      <c r="N30" s="1442"/>
      <c r="O30" s="1442"/>
      <c r="P30" s="1442"/>
      <c r="Q30" s="1442"/>
      <c r="R30" s="1442"/>
      <c r="S30" s="1442"/>
      <c r="T30" s="1442"/>
      <c r="U30" s="1442"/>
      <c r="V30" s="1445" t="s">
        <v>5005</v>
      </c>
      <c r="W30" s="936">
        <v>5</v>
      </c>
      <c r="X30" s="1446" t="s">
        <v>4849</v>
      </c>
      <c r="Y30" s="1357" t="s">
        <v>1527</v>
      </c>
      <c r="Z30" s="672" t="s">
        <v>6098</v>
      </c>
      <c r="AA30" s="742">
        <v>210000</v>
      </c>
      <c r="AB30" s="1360"/>
      <c r="AC30" s="1447"/>
      <c r="AD30" s="1000" t="s">
        <v>12412</v>
      </c>
      <c r="AE30" s="505"/>
      <c r="AF30" s="1030" t="s">
        <v>12717</v>
      </c>
      <c r="AG30" s="3003">
        <v>44002</v>
      </c>
      <c r="AH30" s="1055"/>
      <c r="AI30" s="1061" t="s">
        <v>6587</v>
      </c>
      <c r="AJ30" s="328" t="s">
        <v>19938</v>
      </c>
    </row>
    <row r="31" spans="1:36">
      <c r="A31" s="936">
        <f t="shared" si="0"/>
        <v>22</v>
      </c>
      <c r="B31" s="1442" t="s">
        <v>4928</v>
      </c>
      <c r="C31" s="1443" t="s">
        <v>1256</v>
      </c>
      <c r="D31" s="1444" t="s">
        <v>5044</v>
      </c>
      <c r="E31" s="1444" t="s">
        <v>530</v>
      </c>
      <c r="F31" s="1444" t="s">
        <v>5004</v>
      </c>
      <c r="G31" s="1442"/>
      <c r="H31" s="1442">
        <v>2</v>
      </c>
      <c r="I31" s="1442">
        <v>3</v>
      </c>
      <c r="J31" s="1442">
        <v>110</v>
      </c>
      <c r="K31" s="1442"/>
      <c r="L31" s="1442"/>
      <c r="M31" s="1442"/>
      <c r="N31" s="1442"/>
      <c r="O31" s="1442"/>
      <c r="P31" s="1442"/>
      <c r="Q31" s="1442"/>
      <c r="R31" s="1442"/>
      <c r="S31" s="1442"/>
      <c r="T31" s="1442"/>
      <c r="U31" s="1442"/>
      <c r="V31" s="1445" t="s">
        <v>5005</v>
      </c>
      <c r="W31" s="936">
        <v>5</v>
      </c>
      <c r="X31" s="1446" t="s">
        <v>4849</v>
      </c>
      <c r="Y31" s="1357" t="s">
        <v>1527</v>
      </c>
      <c r="Z31" s="672" t="s">
        <v>6098</v>
      </c>
      <c r="AA31" s="742">
        <v>210000</v>
      </c>
      <c r="AB31" s="1360"/>
      <c r="AC31" s="1447"/>
      <c r="AD31" s="1000" t="s">
        <v>12412</v>
      </c>
      <c r="AE31" s="505"/>
      <c r="AF31" s="1030" t="s">
        <v>12717</v>
      </c>
      <c r="AG31" s="3003">
        <v>44692</v>
      </c>
      <c r="AH31" s="1055"/>
      <c r="AI31" s="1061" t="s">
        <v>6587</v>
      </c>
      <c r="AJ31" s="328" t="s">
        <v>19938</v>
      </c>
    </row>
    <row r="32" spans="1:36">
      <c r="A32" s="936">
        <f t="shared" si="0"/>
        <v>23</v>
      </c>
      <c r="B32" s="1442" t="s">
        <v>4928</v>
      </c>
      <c r="C32" s="1443" t="s">
        <v>1257</v>
      </c>
      <c r="D32" s="1444" t="s">
        <v>5044</v>
      </c>
      <c r="E32" s="1444" t="s">
        <v>530</v>
      </c>
      <c r="F32" s="1444" t="s">
        <v>5004</v>
      </c>
      <c r="G32" s="1442"/>
      <c r="H32" s="1442">
        <v>2</v>
      </c>
      <c r="I32" s="1442">
        <v>3</v>
      </c>
      <c r="J32" s="1442">
        <v>110</v>
      </c>
      <c r="K32" s="1442"/>
      <c r="L32" s="1442"/>
      <c r="M32" s="1442"/>
      <c r="N32" s="1442"/>
      <c r="O32" s="1442"/>
      <c r="P32" s="1442"/>
      <c r="Q32" s="1442"/>
      <c r="R32" s="1442"/>
      <c r="S32" s="1442"/>
      <c r="T32" s="1442"/>
      <c r="U32" s="1442"/>
      <c r="V32" s="1445" t="s">
        <v>5005</v>
      </c>
      <c r="W32" s="936">
        <v>5</v>
      </c>
      <c r="X32" s="1446" t="s">
        <v>4849</v>
      </c>
      <c r="Y32" s="1357" t="s">
        <v>1527</v>
      </c>
      <c r="Z32" s="672" t="s">
        <v>6098</v>
      </c>
      <c r="AA32" s="742">
        <v>210000</v>
      </c>
      <c r="AB32" s="1360"/>
      <c r="AC32" s="1447"/>
      <c r="AD32" s="1000" t="s">
        <v>12412</v>
      </c>
      <c r="AE32" s="505"/>
      <c r="AF32" s="1030" t="s">
        <v>12717</v>
      </c>
      <c r="AG32" s="3003">
        <v>44003</v>
      </c>
      <c r="AH32" s="1055"/>
      <c r="AI32" s="1061" t="s">
        <v>6587</v>
      </c>
      <c r="AJ32" s="328" t="s">
        <v>19938</v>
      </c>
    </row>
    <row r="33" spans="1:36">
      <c r="A33" s="936">
        <f t="shared" si="0"/>
        <v>24</v>
      </c>
      <c r="B33" s="1442" t="s">
        <v>4928</v>
      </c>
      <c r="C33" s="1443" t="s">
        <v>1258</v>
      </c>
      <c r="D33" s="1444" t="s">
        <v>5044</v>
      </c>
      <c r="E33" s="1444" t="s">
        <v>530</v>
      </c>
      <c r="F33" s="1444" t="s">
        <v>5004</v>
      </c>
      <c r="G33" s="1442"/>
      <c r="H33" s="1442">
        <v>2</v>
      </c>
      <c r="I33" s="1442">
        <v>3</v>
      </c>
      <c r="J33" s="1442">
        <v>110</v>
      </c>
      <c r="K33" s="1442"/>
      <c r="L33" s="1442"/>
      <c r="M33" s="1442"/>
      <c r="N33" s="1442"/>
      <c r="O33" s="1442"/>
      <c r="P33" s="1442"/>
      <c r="Q33" s="1442"/>
      <c r="R33" s="1442"/>
      <c r="S33" s="1442"/>
      <c r="T33" s="1442"/>
      <c r="U33" s="1442"/>
      <c r="V33" s="1445" t="s">
        <v>5005</v>
      </c>
      <c r="W33" s="936">
        <v>5</v>
      </c>
      <c r="X33" s="1446" t="s">
        <v>4849</v>
      </c>
      <c r="Y33" s="1357" t="s">
        <v>1527</v>
      </c>
      <c r="Z33" s="672" t="s">
        <v>6098</v>
      </c>
      <c r="AA33" s="742">
        <v>210000</v>
      </c>
      <c r="AB33" s="1360"/>
      <c r="AC33" s="1447"/>
      <c r="AD33" s="1000" t="s">
        <v>12412</v>
      </c>
      <c r="AE33" s="505"/>
      <c r="AF33" s="1030" t="s">
        <v>12742</v>
      </c>
      <c r="AG33" s="3003">
        <v>43456</v>
      </c>
      <c r="AH33" s="1055"/>
      <c r="AI33" s="1061" t="s">
        <v>6587</v>
      </c>
      <c r="AJ33" s="328" t="s">
        <v>19938</v>
      </c>
    </row>
    <row r="34" spans="1:36">
      <c r="A34" s="936">
        <f t="shared" si="0"/>
        <v>25</v>
      </c>
      <c r="B34" s="1442" t="s">
        <v>4928</v>
      </c>
      <c r="C34" s="1443" t="s">
        <v>1259</v>
      </c>
      <c r="D34" s="1444" t="s">
        <v>5044</v>
      </c>
      <c r="E34" s="1444" t="s">
        <v>530</v>
      </c>
      <c r="F34" s="1444" t="s">
        <v>5004</v>
      </c>
      <c r="G34" s="1442"/>
      <c r="H34" s="1442">
        <v>2</v>
      </c>
      <c r="I34" s="1442">
        <v>3</v>
      </c>
      <c r="J34" s="1442">
        <v>110</v>
      </c>
      <c r="K34" s="1442"/>
      <c r="L34" s="1442"/>
      <c r="M34" s="1442"/>
      <c r="N34" s="1442"/>
      <c r="O34" s="1442"/>
      <c r="P34" s="1442"/>
      <c r="Q34" s="1442"/>
      <c r="R34" s="1442"/>
      <c r="S34" s="1442"/>
      <c r="T34" s="1442"/>
      <c r="U34" s="1442"/>
      <c r="V34" s="1445" t="s">
        <v>5005</v>
      </c>
      <c r="W34" s="936">
        <v>5</v>
      </c>
      <c r="X34" s="1446" t="s">
        <v>4849</v>
      </c>
      <c r="Y34" s="1357" t="s">
        <v>1527</v>
      </c>
      <c r="Z34" s="672" t="s">
        <v>6098</v>
      </c>
      <c r="AA34" s="742">
        <v>210000</v>
      </c>
      <c r="AB34" s="1360"/>
      <c r="AC34" s="1447"/>
      <c r="AD34" s="1000" t="s">
        <v>12412</v>
      </c>
      <c r="AE34" s="505"/>
      <c r="AF34" s="1030" t="s">
        <v>12717</v>
      </c>
      <c r="AG34" s="3003">
        <v>43917</v>
      </c>
      <c r="AH34" s="1055"/>
      <c r="AI34" s="1061" t="s">
        <v>6587</v>
      </c>
      <c r="AJ34" s="328" t="s">
        <v>19938</v>
      </c>
    </row>
    <row r="35" spans="1:36">
      <c r="A35" s="936">
        <f t="shared" si="0"/>
        <v>26</v>
      </c>
      <c r="B35" s="1442" t="s">
        <v>4928</v>
      </c>
      <c r="C35" s="1443" t="s">
        <v>225</v>
      </c>
      <c r="D35" s="1444" t="s">
        <v>5044</v>
      </c>
      <c r="E35" s="1444" t="s">
        <v>530</v>
      </c>
      <c r="F35" s="1444" t="s">
        <v>5004</v>
      </c>
      <c r="G35" s="1442"/>
      <c r="H35" s="1442">
        <v>2</v>
      </c>
      <c r="I35" s="1442">
        <v>3</v>
      </c>
      <c r="J35" s="1442">
        <v>110</v>
      </c>
      <c r="K35" s="1442"/>
      <c r="L35" s="1442"/>
      <c r="M35" s="1442"/>
      <c r="N35" s="1442"/>
      <c r="O35" s="1442"/>
      <c r="P35" s="1442"/>
      <c r="Q35" s="1442"/>
      <c r="R35" s="1442"/>
      <c r="S35" s="1442"/>
      <c r="T35" s="1442"/>
      <c r="U35" s="1442"/>
      <c r="V35" s="1445" t="s">
        <v>5005</v>
      </c>
      <c r="W35" s="936">
        <v>5</v>
      </c>
      <c r="X35" s="1446" t="s">
        <v>4849</v>
      </c>
      <c r="Y35" s="1357" t="s">
        <v>1527</v>
      </c>
      <c r="Z35" s="672" t="s">
        <v>6098</v>
      </c>
      <c r="AA35" s="742">
        <v>210000</v>
      </c>
      <c r="AB35" s="1360"/>
      <c r="AC35" s="1447"/>
      <c r="AD35" s="1000" t="s">
        <v>12412</v>
      </c>
      <c r="AE35" s="505"/>
      <c r="AF35" s="1055" t="s">
        <v>12748</v>
      </c>
      <c r="AG35" s="3003">
        <v>43878</v>
      </c>
      <c r="AH35" s="1055"/>
      <c r="AI35" s="1061" t="s">
        <v>6587</v>
      </c>
      <c r="AJ35" s="328" t="s">
        <v>19938</v>
      </c>
    </row>
    <row r="36" spans="1:36">
      <c r="A36" s="936">
        <f t="shared" si="0"/>
        <v>27</v>
      </c>
      <c r="B36" s="1442" t="s">
        <v>4928</v>
      </c>
      <c r="C36" s="1443" t="s">
        <v>226</v>
      </c>
      <c r="D36" s="1444" t="s">
        <v>5044</v>
      </c>
      <c r="E36" s="1444" t="s">
        <v>530</v>
      </c>
      <c r="F36" s="1444" t="s">
        <v>5004</v>
      </c>
      <c r="G36" s="1442"/>
      <c r="H36" s="1442">
        <v>2</v>
      </c>
      <c r="I36" s="1442">
        <v>3</v>
      </c>
      <c r="J36" s="1442">
        <v>110</v>
      </c>
      <c r="K36" s="1442"/>
      <c r="L36" s="1442"/>
      <c r="M36" s="1442"/>
      <c r="N36" s="1442"/>
      <c r="O36" s="1442"/>
      <c r="P36" s="1442"/>
      <c r="Q36" s="1442"/>
      <c r="R36" s="1442"/>
      <c r="S36" s="1442"/>
      <c r="T36" s="1442"/>
      <c r="U36" s="1442"/>
      <c r="V36" s="1445" t="s">
        <v>5005</v>
      </c>
      <c r="W36" s="936">
        <v>5</v>
      </c>
      <c r="X36" s="1446" t="s">
        <v>4849</v>
      </c>
      <c r="Y36" s="1357" t="s">
        <v>1527</v>
      </c>
      <c r="Z36" s="672" t="s">
        <v>6098</v>
      </c>
      <c r="AA36" s="742">
        <v>210000</v>
      </c>
      <c r="AB36" s="1360"/>
      <c r="AC36" s="1447"/>
      <c r="AD36" s="1000" t="s">
        <v>12412</v>
      </c>
      <c r="AE36" s="505"/>
      <c r="AF36" s="1055" t="s">
        <v>12748</v>
      </c>
      <c r="AG36" s="3003">
        <v>43875</v>
      </c>
      <c r="AH36" s="1055"/>
      <c r="AI36" s="1061" t="s">
        <v>6587</v>
      </c>
      <c r="AJ36" s="328" t="s">
        <v>19938</v>
      </c>
    </row>
    <row r="37" spans="1:36">
      <c r="A37" s="1494">
        <f t="shared" si="0"/>
        <v>28</v>
      </c>
      <c r="B37" s="1642" t="s">
        <v>4928</v>
      </c>
      <c r="C37" s="1643" t="s">
        <v>13640</v>
      </c>
      <c r="D37" s="1496" t="s">
        <v>13153</v>
      </c>
      <c r="E37" s="1644" t="s">
        <v>530</v>
      </c>
      <c r="F37" s="1644" t="s">
        <v>5004</v>
      </c>
      <c r="G37" s="1642"/>
      <c r="H37" s="1642">
        <v>2</v>
      </c>
      <c r="I37" s="1642">
        <v>3</v>
      </c>
      <c r="J37" s="1642">
        <v>110</v>
      </c>
      <c r="K37" s="1642"/>
      <c r="L37" s="1642"/>
      <c r="M37" s="1642"/>
      <c r="N37" s="1642"/>
      <c r="O37" s="1642"/>
      <c r="P37" s="1642"/>
      <c r="Q37" s="1642"/>
      <c r="R37" s="1642"/>
      <c r="S37" s="1642"/>
      <c r="T37" s="1642"/>
      <c r="U37" s="1642"/>
      <c r="V37" s="1645" t="s">
        <v>13090</v>
      </c>
      <c r="W37" s="1494">
        <v>5</v>
      </c>
      <c r="X37" s="1646" t="s">
        <v>4849</v>
      </c>
      <c r="Y37" s="1614" t="s">
        <v>1527</v>
      </c>
      <c r="Z37" s="1482" t="s">
        <v>6098</v>
      </c>
      <c r="AA37" s="1615">
        <v>78000</v>
      </c>
      <c r="AB37" s="2998">
        <v>44727</v>
      </c>
      <c r="AC37" s="1647" t="s">
        <v>15874</v>
      </c>
      <c r="AD37" s="1648"/>
      <c r="AE37" s="1649"/>
      <c r="AF37" s="1728" t="s">
        <v>12937</v>
      </c>
      <c r="AG37" s="2998">
        <v>44727</v>
      </c>
      <c r="AH37" s="1708"/>
      <c r="AI37" s="1061"/>
      <c r="AJ37" s="328"/>
    </row>
    <row r="38" spans="1:36">
      <c r="A38" s="936">
        <f t="shared" si="0"/>
        <v>29</v>
      </c>
      <c r="B38" s="798" t="s">
        <v>4928</v>
      </c>
      <c r="C38" s="981" t="s">
        <v>914</v>
      </c>
      <c r="D38" s="807" t="s">
        <v>5091</v>
      </c>
      <c r="E38" s="807" t="s">
        <v>4208</v>
      </c>
      <c r="F38" s="807" t="s">
        <v>5004</v>
      </c>
      <c r="G38" s="798">
        <v>2331.8200000000002</v>
      </c>
      <c r="H38" s="798">
        <v>3.8</v>
      </c>
      <c r="I38" s="798">
        <v>5.7</v>
      </c>
      <c r="J38" s="798">
        <v>150</v>
      </c>
      <c r="K38" s="798"/>
      <c r="L38" s="798"/>
      <c r="M38" s="798"/>
      <c r="N38" s="798"/>
      <c r="O38" s="798"/>
      <c r="P38" s="798"/>
      <c r="Q38" s="798"/>
      <c r="R38" s="798"/>
      <c r="S38" s="798"/>
      <c r="T38" s="798"/>
      <c r="U38" s="798"/>
      <c r="V38" s="1445" t="s">
        <v>5005</v>
      </c>
      <c r="W38" s="936">
        <v>125</v>
      </c>
      <c r="X38" s="936" t="s">
        <v>317</v>
      </c>
      <c r="Y38" s="1357" t="s">
        <v>698</v>
      </c>
      <c r="Z38" s="672" t="s">
        <v>6098</v>
      </c>
      <c r="AA38" s="742">
        <v>72800</v>
      </c>
      <c r="AB38" s="3008"/>
      <c r="AC38" s="1358"/>
      <c r="AD38" s="999" t="s">
        <v>12533</v>
      </c>
      <c r="AE38" s="804"/>
      <c r="AF38" s="1030" t="s">
        <v>12764</v>
      </c>
      <c r="AG38" s="3003">
        <v>44414</v>
      </c>
      <c r="AH38" s="1030"/>
      <c r="AI38" s="1061" t="s">
        <v>6587</v>
      </c>
      <c r="AJ38" s="328" t="s">
        <v>19938</v>
      </c>
    </row>
    <row r="39" spans="1:36">
      <c r="A39" s="936">
        <f t="shared" si="0"/>
        <v>30</v>
      </c>
      <c r="B39" s="798" t="s">
        <v>4928</v>
      </c>
      <c r="C39" s="981" t="s">
        <v>916</v>
      </c>
      <c r="D39" s="807" t="s">
        <v>5091</v>
      </c>
      <c r="E39" s="807" t="s">
        <v>4208</v>
      </c>
      <c r="F39" s="807" t="s">
        <v>5004</v>
      </c>
      <c r="G39" s="798">
        <v>2331.8200000000002</v>
      </c>
      <c r="H39" s="798">
        <v>3.8</v>
      </c>
      <c r="I39" s="798">
        <v>5.7</v>
      </c>
      <c r="J39" s="798">
        <v>150</v>
      </c>
      <c r="K39" s="798"/>
      <c r="L39" s="798"/>
      <c r="M39" s="798"/>
      <c r="N39" s="798"/>
      <c r="O39" s="798"/>
      <c r="P39" s="798"/>
      <c r="Q39" s="798"/>
      <c r="R39" s="798"/>
      <c r="S39" s="798"/>
      <c r="T39" s="798"/>
      <c r="U39" s="798"/>
      <c r="V39" s="1445" t="s">
        <v>5005</v>
      </c>
      <c r="W39" s="936">
        <v>125</v>
      </c>
      <c r="X39" s="936" t="s">
        <v>317</v>
      </c>
      <c r="Y39" s="1357" t="s">
        <v>698</v>
      </c>
      <c r="Z39" s="672" t="s">
        <v>6098</v>
      </c>
      <c r="AA39" s="742">
        <v>72800</v>
      </c>
      <c r="AB39" s="328"/>
      <c r="AC39" s="1358"/>
      <c r="AD39" s="999" t="s">
        <v>12533</v>
      </c>
      <c r="AE39" s="804"/>
      <c r="AF39" s="1030" t="s">
        <v>12764</v>
      </c>
      <c r="AG39" s="3003">
        <v>43582</v>
      </c>
      <c r="AH39" s="1030"/>
      <c r="AI39" s="1061" t="s">
        <v>6587</v>
      </c>
      <c r="AJ39" s="328" t="s">
        <v>19938</v>
      </c>
    </row>
    <row r="40" spans="1:36" ht="16.5">
      <c r="A40" s="1494">
        <f t="shared" si="0"/>
        <v>31</v>
      </c>
      <c r="B40" s="1609" t="s">
        <v>4928</v>
      </c>
      <c r="C40" s="1610" t="s">
        <v>917</v>
      </c>
      <c r="D40" s="1611" t="s">
        <v>5097</v>
      </c>
      <c r="E40" s="1611" t="s">
        <v>4271</v>
      </c>
      <c r="F40" s="1611" t="s">
        <v>5004</v>
      </c>
      <c r="G40" s="1609">
        <v>3238.51</v>
      </c>
      <c r="H40" s="1609">
        <v>45</v>
      </c>
      <c r="I40" s="1609">
        <v>67.5</v>
      </c>
      <c r="J40" s="1609">
        <v>250</v>
      </c>
      <c r="K40" s="1609" t="s">
        <v>5361</v>
      </c>
      <c r="L40" s="1609">
        <v>0</v>
      </c>
      <c r="M40" s="1609" t="s">
        <v>15859</v>
      </c>
      <c r="N40" s="1609">
        <v>3430</v>
      </c>
      <c r="O40" s="1609">
        <v>9294</v>
      </c>
      <c r="P40" s="1609" t="s">
        <v>15867</v>
      </c>
      <c r="Q40" s="1609" t="s">
        <v>15870</v>
      </c>
      <c r="R40" s="1609" t="s">
        <v>15868</v>
      </c>
      <c r="S40" s="1609" t="s">
        <v>15869</v>
      </c>
      <c r="T40" s="1609" t="s">
        <v>12467</v>
      </c>
      <c r="U40" s="1609" t="s">
        <v>15871</v>
      </c>
      <c r="V40" s="1645" t="s">
        <v>13090</v>
      </c>
      <c r="W40" s="1494">
        <v>125</v>
      </c>
      <c r="X40" s="1494" t="s">
        <v>317</v>
      </c>
      <c r="Y40" s="1614" t="s">
        <v>698</v>
      </c>
      <c r="Z40" s="1482" t="s">
        <v>6098</v>
      </c>
      <c r="AA40" s="1615">
        <v>121000</v>
      </c>
      <c r="AB40" s="3004">
        <v>44966</v>
      </c>
      <c r="AC40" s="1495" t="s">
        <v>15873</v>
      </c>
      <c r="AD40" s="1717" t="s">
        <v>12399</v>
      </c>
      <c r="AE40" s="1618" t="s">
        <v>12528</v>
      </c>
      <c r="AF40" s="1728" t="s">
        <v>15862</v>
      </c>
      <c r="AG40" s="3004">
        <v>44966</v>
      </c>
      <c r="AH40" s="1496" t="s">
        <v>12832</v>
      </c>
      <c r="AI40" s="1061" t="s">
        <v>6587</v>
      </c>
      <c r="AJ40" s="328" t="s">
        <v>19938</v>
      </c>
    </row>
    <row r="41" spans="1:36" ht="16.5">
      <c r="A41" s="1494">
        <f t="shared" si="0"/>
        <v>32</v>
      </c>
      <c r="B41" s="1609" t="s">
        <v>4928</v>
      </c>
      <c r="C41" s="1610" t="s">
        <v>919</v>
      </c>
      <c r="D41" s="1611" t="s">
        <v>5097</v>
      </c>
      <c r="E41" s="1611" t="s">
        <v>4271</v>
      </c>
      <c r="F41" s="1611" t="s">
        <v>5004</v>
      </c>
      <c r="G41" s="1609">
        <v>3238.51</v>
      </c>
      <c r="H41" s="1609">
        <v>45</v>
      </c>
      <c r="I41" s="1609">
        <v>67.5</v>
      </c>
      <c r="J41" s="1609">
        <v>250</v>
      </c>
      <c r="K41" s="1609" t="s">
        <v>5361</v>
      </c>
      <c r="L41" s="1609">
        <v>0</v>
      </c>
      <c r="M41" s="1609" t="s">
        <v>15859</v>
      </c>
      <c r="N41" s="1609">
        <v>3430</v>
      </c>
      <c r="O41" s="1609">
        <v>9294</v>
      </c>
      <c r="P41" s="1609" t="s">
        <v>15867</v>
      </c>
      <c r="Q41" s="1609" t="s">
        <v>15870</v>
      </c>
      <c r="R41" s="1609" t="s">
        <v>15868</v>
      </c>
      <c r="S41" s="1609" t="s">
        <v>15869</v>
      </c>
      <c r="T41" s="1609" t="s">
        <v>12467</v>
      </c>
      <c r="U41" s="1609" t="s">
        <v>15871</v>
      </c>
      <c r="V41" s="1645" t="s">
        <v>13090</v>
      </c>
      <c r="W41" s="1494">
        <v>125</v>
      </c>
      <c r="X41" s="1494" t="s">
        <v>317</v>
      </c>
      <c r="Y41" s="1614" t="s">
        <v>698</v>
      </c>
      <c r="Z41" s="1482" t="s">
        <v>6098</v>
      </c>
      <c r="AA41" s="1615">
        <v>121000</v>
      </c>
      <c r="AB41" s="3004">
        <v>44966</v>
      </c>
      <c r="AC41" s="1495" t="s">
        <v>15873</v>
      </c>
      <c r="AD41" s="1717" t="s">
        <v>12399</v>
      </c>
      <c r="AE41" s="1618" t="s">
        <v>12528</v>
      </c>
      <c r="AF41" s="1728" t="s">
        <v>15862</v>
      </c>
      <c r="AG41" s="3004">
        <v>44966</v>
      </c>
      <c r="AH41" s="1496" t="s">
        <v>12832</v>
      </c>
      <c r="AI41" s="1061" t="s">
        <v>6587</v>
      </c>
      <c r="AJ41" s="328" t="s">
        <v>19938</v>
      </c>
    </row>
    <row r="42" spans="1:36">
      <c r="A42" s="1494">
        <v>33</v>
      </c>
      <c r="B42" s="1609" t="s">
        <v>4928</v>
      </c>
      <c r="C42" s="1610" t="s">
        <v>920</v>
      </c>
      <c r="D42" s="1611" t="s">
        <v>5105</v>
      </c>
      <c r="E42" s="1611" t="s">
        <v>4208</v>
      </c>
      <c r="F42" s="1611" t="s">
        <v>5004</v>
      </c>
      <c r="G42" s="1609">
        <v>2014.6</v>
      </c>
      <c r="H42" s="1609">
        <v>2</v>
      </c>
      <c r="I42" s="1609">
        <v>3.3</v>
      </c>
      <c r="J42" s="1609">
        <v>115</v>
      </c>
      <c r="K42" s="1609" t="s">
        <v>5361</v>
      </c>
      <c r="L42" s="1609">
        <v>0</v>
      </c>
      <c r="M42" s="1609" t="s">
        <v>15859</v>
      </c>
      <c r="N42" s="1609">
        <v>2246</v>
      </c>
      <c r="O42" s="1609">
        <v>9344</v>
      </c>
      <c r="P42" s="1609" t="s">
        <v>15867</v>
      </c>
      <c r="Q42" s="1609" t="s">
        <v>15870</v>
      </c>
      <c r="R42" s="1609" t="s">
        <v>15868</v>
      </c>
      <c r="S42" s="1609" t="s">
        <v>15869</v>
      </c>
      <c r="T42" s="1609" t="s">
        <v>12467</v>
      </c>
      <c r="U42" s="1609" t="s">
        <v>15871</v>
      </c>
      <c r="V42" s="1645" t="s">
        <v>13090</v>
      </c>
      <c r="W42" s="1494">
        <v>125</v>
      </c>
      <c r="X42" s="1494" t="s">
        <v>317</v>
      </c>
      <c r="Y42" s="1614" t="s">
        <v>698</v>
      </c>
      <c r="Z42" s="1482" t="s">
        <v>6098</v>
      </c>
      <c r="AA42" s="1615">
        <v>91000</v>
      </c>
      <c r="AB42" s="3004">
        <v>44966</v>
      </c>
      <c r="AC42" s="1495" t="s">
        <v>15873</v>
      </c>
      <c r="AD42" s="1617" t="s">
        <v>12573</v>
      </c>
      <c r="AE42" s="1618"/>
      <c r="AF42" s="1728" t="s">
        <v>15863</v>
      </c>
      <c r="AG42" s="3004">
        <v>44966</v>
      </c>
      <c r="AH42" s="1496" t="s">
        <v>12832</v>
      </c>
      <c r="AI42" s="1061" t="s">
        <v>6587</v>
      </c>
      <c r="AJ42" s="328" t="s">
        <v>19938</v>
      </c>
    </row>
    <row r="43" spans="1:36">
      <c r="A43" s="1494">
        <v>34</v>
      </c>
      <c r="B43" s="1609" t="s">
        <v>4928</v>
      </c>
      <c r="C43" s="1610" t="s">
        <v>922</v>
      </c>
      <c r="D43" s="1611" t="s">
        <v>5105</v>
      </c>
      <c r="E43" s="1611" t="s">
        <v>4208</v>
      </c>
      <c r="F43" s="1611" t="s">
        <v>5004</v>
      </c>
      <c r="G43" s="1609">
        <v>2014.6</v>
      </c>
      <c r="H43" s="1609">
        <v>2</v>
      </c>
      <c r="I43" s="1609">
        <v>3.3</v>
      </c>
      <c r="J43" s="1609">
        <v>115</v>
      </c>
      <c r="K43" s="1609" t="s">
        <v>5361</v>
      </c>
      <c r="L43" s="1609">
        <v>0</v>
      </c>
      <c r="M43" s="1609" t="s">
        <v>15859</v>
      </c>
      <c r="N43" s="1609">
        <v>2246</v>
      </c>
      <c r="O43" s="1609">
        <v>9344</v>
      </c>
      <c r="P43" s="1609" t="s">
        <v>15867</v>
      </c>
      <c r="Q43" s="1609" t="s">
        <v>15870</v>
      </c>
      <c r="R43" s="1609" t="s">
        <v>15868</v>
      </c>
      <c r="S43" s="1609" t="s">
        <v>15869</v>
      </c>
      <c r="T43" s="1609" t="s">
        <v>12467</v>
      </c>
      <c r="U43" s="1609" t="s">
        <v>15871</v>
      </c>
      <c r="V43" s="1645" t="s">
        <v>13090</v>
      </c>
      <c r="W43" s="1494">
        <v>125</v>
      </c>
      <c r="X43" s="1494" t="s">
        <v>317</v>
      </c>
      <c r="Y43" s="1614" t="s">
        <v>698</v>
      </c>
      <c r="Z43" s="1482" t="s">
        <v>6098</v>
      </c>
      <c r="AA43" s="1615">
        <v>91000</v>
      </c>
      <c r="AB43" s="3004">
        <v>44966</v>
      </c>
      <c r="AC43" s="1495" t="s">
        <v>15873</v>
      </c>
      <c r="AD43" s="1617" t="s">
        <v>12573</v>
      </c>
      <c r="AE43" s="1618"/>
      <c r="AF43" s="1728" t="s">
        <v>15864</v>
      </c>
      <c r="AG43" s="3004">
        <v>44966</v>
      </c>
      <c r="AH43" s="1496" t="s">
        <v>12832</v>
      </c>
      <c r="AI43" s="1061" t="s">
        <v>6587</v>
      </c>
      <c r="AJ43" s="328" t="s">
        <v>19938</v>
      </c>
    </row>
    <row r="44" spans="1:36">
      <c r="A44" s="936">
        <f t="shared" si="0"/>
        <v>35</v>
      </c>
      <c r="B44" s="798" t="s">
        <v>4928</v>
      </c>
      <c r="C44" s="981" t="s">
        <v>1090</v>
      </c>
      <c r="D44" s="807" t="s">
        <v>5116</v>
      </c>
      <c r="E44" s="807" t="s">
        <v>4208</v>
      </c>
      <c r="F44" s="807" t="s">
        <v>5004</v>
      </c>
      <c r="G44" s="798"/>
      <c r="H44" s="798">
        <v>7.2</v>
      </c>
      <c r="I44" s="798">
        <v>10.8</v>
      </c>
      <c r="J44" s="798">
        <v>110</v>
      </c>
      <c r="K44" s="798"/>
      <c r="L44" s="798"/>
      <c r="M44" s="798"/>
      <c r="N44" s="798"/>
      <c r="O44" s="798"/>
      <c r="P44" s="798"/>
      <c r="Q44" s="798"/>
      <c r="R44" s="798"/>
      <c r="S44" s="798"/>
      <c r="T44" s="798"/>
      <c r="U44" s="798"/>
      <c r="V44" s="1445" t="s">
        <v>5005</v>
      </c>
      <c r="W44" s="936">
        <v>125</v>
      </c>
      <c r="X44" s="936" t="s">
        <v>317</v>
      </c>
      <c r="Y44" s="1357" t="s">
        <v>698</v>
      </c>
      <c r="Z44" s="672" t="s">
        <v>6098</v>
      </c>
      <c r="AA44" s="742">
        <v>33600</v>
      </c>
      <c r="AB44" s="3008"/>
      <c r="AC44" s="1358"/>
      <c r="AD44" s="998" t="s">
        <v>12591</v>
      </c>
      <c r="AE44" s="491"/>
      <c r="AF44" s="1030" t="s">
        <v>12774</v>
      </c>
      <c r="AG44" s="3003">
        <v>43858</v>
      </c>
      <c r="AH44" s="1030"/>
      <c r="AI44" s="1061" t="s">
        <v>6587</v>
      </c>
      <c r="AJ44" s="328" t="s">
        <v>19938</v>
      </c>
    </row>
    <row r="45" spans="1:36">
      <c r="A45" s="936">
        <f t="shared" si="0"/>
        <v>36</v>
      </c>
      <c r="B45" s="798" t="s">
        <v>4928</v>
      </c>
      <c r="C45" s="981" t="s">
        <v>1092</v>
      </c>
      <c r="D45" s="807" t="s">
        <v>5116</v>
      </c>
      <c r="E45" s="807" t="s">
        <v>4208</v>
      </c>
      <c r="F45" s="807" t="s">
        <v>5004</v>
      </c>
      <c r="G45" s="798"/>
      <c r="H45" s="798">
        <v>7.2</v>
      </c>
      <c r="I45" s="798">
        <v>10.8</v>
      </c>
      <c r="J45" s="798">
        <v>110</v>
      </c>
      <c r="K45" s="798"/>
      <c r="L45" s="798"/>
      <c r="M45" s="798"/>
      <c r="N45" s="798"/>
      <c r="O45" s="798"/>
      <c r="P45" s="798"/>
      <c r="Q45" s="798"/>
      <c r="R45" s="798"/>
      <c r="S45" s="798"/>
      <c r="T45" s="798"/>
      <c r="U45" s="798"/>
      <c r="V45" s="1445" t="s">
        <v>5005</v>
      </c>
      <c r="W45" s="936">
        <v>125</v>
      </c>
      <c r="X45" s="936" t="s">
        <v>317</v>
      </c>
      <c r="Y45" s="1357" t="s">
        <v>698</v>
      </c>
      <c r="Z45" s="672" t="s">
        <v>6098</v>
      </c>
      <c r="AA45" s="742">
        <v>33600</v>
      </c>
      <c r="AB45" s="3008"/>
      <c r="AC45" s="1358"/>
      <c r="AD45" s="998" t="s">
        <v>12591</v>
      </c>
      <c r="AE45" s="491"/>
      <c r="AF45" s="1030" t="s">
        <v>12775</v>
      </c>
      <c r="AG45" s="3003">
        <v>43858</v>
      </c>
      <c r="AH45" s="1030"/>
      <c r="AI45" s="1061" t="s">
        <v>6587</v>
      </c>
      <c r="AJ45" s="328" t="s">
        <v>19938</v>
      </c>
    </row>
    <row r="46" spans="1:36">
      <c r="A46" s="936">
        <f t="shared" si="0"/>
        <v>37</v>
      </c>
      <c r="B46" s="798" t="s">
        <v>4928</v>
      </c>
      <c r="C46" s="981" t="s">
        <v>1093</v>
      </c>
      <c r="D46" s="807" t="s">
        <v>5116</v>
      </c>
      <c r="E46" s="807" t="s">
        <v>4208</v>
      </c>
      <c r="F46" s="807" t="s">
        <v>5004</v>
      </c>
      <c r="G46" s="798"/>
      <c r="H46" s="798">
        <v>7.2</v>
      </c>
      <c r="I46" s="798">
        <v>10.8</v>
      </c>
      <c r="J46" s="798">
        <v>110</v>
      </c>
      <c r="K46" s="798"/>
      <c r="L46" s="798"/>
      <c r="M46" s="798"/>
      <c r="N46" s="798"/>
      <c r="O46" s="798"/>
      <c r="P46" s="798"/>
      <c r="Q46" s="798"/>
      <c r="R46" s="798"/>
      <c r="S46" s="798"/>
      <c r="T46" s="798"/>
      <c r="U46" s="798"/>
      <c r="V46" s="1445" t="s">
        <v>5005</v>
      </c>
      <c r="W46" s="936">
        <v>125</v>
      </c>
      <c r="X46" s="936" t="s">
        <v>317</v>
      </c>
      <c r="Y46" s="1357" t="s">
        <v>698</v>
      </c>
      <c r="Z46" s="672" t="s">
        <v>6098</v>
      </c>
      <c r="AA46" s="742">
        <v>33600</v>
      </c>
      <c r="AB46" s="3008"/>
      <c r="AC46" s="1358"/>
      <c r="AD46" s="998" t="s">
        <v>12591</v>
      </c>
      <c r="AE46" s="491"/>
      <c r="AF46" s="1030" t="s">
        <v>12913</v>
      </c>
      <c r="AG46" s="3003">
        <v>44783</v>
      </c>
      <c r="AH46" s="1030"/>
      <c r="AI46" s="1061" t="s">
        <v>6587</v>
      </c>
      <c r="AJ46" s="328" t="s">
        <v>19938</v>
      </c>
    </row>
    <row r="47" spans="1:36">
      <c r="A47" s="936">
        <f t="shared" si="0"/>
        <v>38</v>
      </c>
      <c r="B47" s="798" t="s">
        <v>4928</v>
      </c>
      <c r="C47" s="981" t="s">
        <v>1094</v>
      </c>
      <c r="D47" s="807" t="s">
        <v>5146</v>
      </c>
      <c r="E47" s="807" t="s">
        <v>3781</v>
      </c>
      <c r="F47" s="807" t="s">
        <v>5004</v>
      </c>
      <c r="G47" s="798"/>
      <c r="H47" s="798">
        <v>2</v>
      </c>
      <c r="I47" s="798">
        <v>3</v>
      </c>
      <c r="J47" s="798">
        <v>150</v>
      </c>
      <c r="K47" s="798"/>
      <c r="L47" s="798"/>
      <c r="M47" s="798"/>
      <c r="N47" s="798"/>
      <c r="O47" s="798"/>
      <c r="P47" s="798"/>
      <c r="Q47" s="798"/>
      <c r="R47" s="798"/>
      <c r="S47" s="798"/>
      <c r="T47" s="798"/>
      <c r="U47" s="798"/>
      <c r="V47" s="1359" t="s">
        <v>5005</v>
      </c>
      <c r="W47" s="936">
        <v>5</v>
      </c>
      <c r="X47" s="936" t="s">
        <v>4849</v>
      </c>
      <c r="Y47" s="1357" t="s">
        <v>1527</v>
      </c>
      <c r="Z47" s="672" t="s">
        <v>6098</v>
      </c>
      <c r="AA47" s="742">
        <v>47600</v>
      </c>
      <c r="AB47" s="3008"/>
      <c r="AC47" s="1358"/>
      <c r="AD47" s="998" t="s">
        <v>12812</v>
      </c>
      <c r="AE47" s="491"/>
      <c r="AF47" s="1030" t="s">
        <v>12786</v>
      </c>
      <c r="AG47" s="3003">
        <v>43871</v>
      </c>
      <c r="AH47" s="1030"/>
      <c r="AI47" s="1061" t="s">
        <v>6587</v>
      </c>
      <c r="AJ47" s="328" t="s">
        <v>19938</v>
      </c>
    </row>
    <row r="48" spans="1:36">
      <c r="A48" s="936">
        <f t="shared" si="0"/>
        <v>39</v>
      </c>
      <c r="B48" s="798" t="s">
        <v>4928</v>
      </c>
      <c r="C48" s="981" t="s">
        <v>1096</v>
      </c>
      <c r="D48" s="807" t="s">
        <v>5146</v>
      </c>
      <c r="E48" s="807" t="s">
        <v>3781</v>
      </c>
      <c r="F48" s="807" t="s">
        <v>5004</v>
      </c>
      <c r="G48" s="798"/>
      <c r="H48" s="798">
        <v>2</v>
      </c>
      <c r="I48" s="798">
        <v>3</v>
      </c>
      <c r="J48" s="798">
        <v>150</v>
      </c>
      <c r="K48" s="798"/>
      <c r="L48" s="798"/>
      <c r="M48" s="798"/>
      <c r="N48" s="798"/>
      <c r="O48" s="798"/>
      <c r="P48" s="798"/>
      <c r="Q48" s="798"/>
      <c r="R48" s="798"/>
      <c r="S48" s="798"/>
      <c r="T48" s="798"/>
      <c r="U48" s="798"/>
      <c r="V48" s="1359" t="s">
        <v>5005</v>
      </c>
      <c r="W48" s="936">
        <v>5</v>
      </c>
      <c r="X48" s="936" t="s">
        <v>4849</v>
      </c>
      <c r="Y48" s="1357" t="s">
        <v>1527</v>
      </c>
      <c r="Z48" s="672" t="s">
        <v>6098</v>
      </c>
      <c r="AA48" s="742">
        <v>47600</v>
      </c>
      <c r="AB48" s="3008"/>
      <c r="AC48" s="1358"/>
      <c r="AD48" s="998" t="s">
        <v>12812</v>
      </c>
      <c r="AE48" s="491"/>
      <c r="AF48" s="1030" t="s">
        <v>12787</v>
      </c>
      <c r="AG48" s="3003">
        <v>43892</v>
      </c>
      <c r="AH48" s="1030"/>
      <c r="AI48" s="1061" t="s">
        <v>6587</v>
      </c>
      <c r="AJ48" s="328" t="s">
        <v>19938</v>
      </c>
    </row>
    <row r="49" spans="1:36">
      <c r="A49" s="936">
        <f t="shared" si="0"/>
        <v>40</v>
      </c>
      <c r="B49" s="798" t="s">
        <v>4928</v>
      </c>
      <c r="C49" s="981" t="s">
        <v>1097</v>
      </c>
      <c r="D49" s="807" t="s">
        <v>5146</v>
      </c>
      <c r="E49" s="807" t="s">
        <v>3781</v>
      </c>
      <c r="F49" s="807" t="s">
        <v>5004</v>
      </c>
      <c r="G49" s="798"/>
      <c r="H49" s="798">
        <v>2</v>
      </c>
      <c r="I49" s="798">
        <v>3</v>
      </c>
      <c r="J49" s="798">
        <v>150</v>
      </c>
      <c r="K49" s="798"/>
      <c r="L49" s="798"/>
      <c r="M49" s="798"/>
      <c r="N49" s="798"/>
      <c r="O49" s="798"/>
      <c r="P49" s="798"/>
      <c r="Q49" s="798"/>
      <c r="R49" s="798"/>
      <c r="S49" s="798"/>
      <c r="T49" s="798"/>
      <c r="U49" s="798"/>
      <c r="V49" s="1359" t="s">
        <v>5005</v>
      </c>
      <c r="W49" s="936">
        <v>5</v>
      </c>
      <c r="X49" s="936" t="s">
        <v>4849</v>
      </c>
      <c r="Y49" s="1357" t="s">
        <v>1527</v>
      </c>
      <c r="Z49" s="672" t="s">
        <v>6098</v>
      </c>
      <c r="AA49" s="742">
        <v>47600</v>
      </c>
      <c r="AB49" s="3008"/>
      <c r="AC49" s="1358"/>
      <c r="AD49" s="998" t="s">
        <v>12812</v>
      </c>
      <c r="AE49" s="491"/>
      <c r="AF49" s="1030" t="s">
        <v>12788</v>
      </c>
      <c r="AG49" s="3003">
        <v>43490</v>
      </c>
      <c r="AH49" s="1030"/>
      <c r="AI49" s="1061" t="s">
        <v>6587</v>
      </c>
      <c r="AJ49" s="328" t="s">
        <v>19938</v>
      </c>
    </row>
    <row r="50" spans="1:36">
      <c r="A50" s="936">
        <f t="shared" si="0"/>
        <v>41</v>
      </c>
      <c r="B50" s="798" t="s">
        <v>4928</v>
      </c>
      <c r="C50" s="981" t="s">
        <v>1098</v>
      </c>
      <c r="D50" s="807" t="s">
        <v>5151</v>
      </c>
      <c r="E50" s="807" t="s">
        <v>3781</v>
      </c>
      <c r="F50" s="807" t="s">
        <v>5004</v>
      </c>
      <c r="G50" s="798"/>
      <c r="H50" s="798">
        <v>2</v>
      </c>
      <c r="I50" s="798">
        <v>3</v>
      </c>
      <c r="J50" s="798">
        <v>130</v>
      </c>
      <c r="K50" s="798"/>
      <c r="L50" s="798"/>
      <c r="M50" s="798"/>
      <c r="N50" s="798"/>
      <c r="O50" s="798"/>
      <c r="P50" s="798"/>
      <c r="Q50" s="798"/>
      <c r="R50" s="798"/>
      <c r="S50" s="798"/>
      <c r="T50" s="798"/>
      <c r="U50" s="798"/>
      <c r="V50" s="1359" t="s">
        <v>5005</v>
      </c>
      <c r="W50" s="936">
        <v>5</v>
      </c>
      <c r="X50" s="936" t="s">
        <v>4849</v>
      </c>
      <c r="Y50" s="1357" t="s">
        <v>1527</v>
      </c>
      <c r="Z50" s="672" t="s">
        <v>6098</v>
      </c>
      <c r="AA50" s="742">
        <v>39200</v>
      </c>
      <c r="AB50" s="3008"/>
      <c r="AC50" s="1358"/>
      <c r="AD50" s="993" t="s">
        <v>12414</v>
      </c>
      <c r="AE50" s="491"/>
      <c r="AF50" s="1030" t="s">
        <v>12791</v>
      </c>
      <c r="AG50" s="3003">
        <v>43899</v>
      </c>
      <c r="AH50" s="1030"/>
      <c r="AI50" s="1061" t="s">
        <v>6587</v>
      </c>
      <c r="AJ50" s="328" t="s">
        <v>19938</v>
      </c>
    </row>
    <row r="51" spans="1:36">
      <c r="A51" s="936">
        <f t="shared" si="0"/>
        <v>42</v>
      </c>
      <c r="B51" s="798" t="s">
        <v>4928</v>
      </c>
      <c r="C51" s="981" t="s">
        <v>3764</v>
      </c>
      <c r="D51" s="807" t="s">
        <v>5151</v>
      </c>
      <c r="E51" s="807" t="s">
        <v>3781</v>
      </c>
      <c r="F51" s="807" t="s">
        <v>5004</v>
      </c>
      <c r="G51" s="798"/>
      <c r="H51" s="798">
        <v>2</v>
      </c>
      <c r="I51" s="798">
        <v>3</v>
      </c>
      <c r="J51" s="798">
        <v>130</v>
      </c>
      <c r="K51" s="798"/>
      <c r="L51" s="798"/>
      <c r="M51" s="798"/>
      <c r="N51" s="798"/>
      <c r="O51" s="798"/>
      <c r="P51" s="798"/>
      <c r="Q51" s="798"/>
      <c r="R51" s="798"/>
      <c r="S51" s="798"/>
      <c r="T51" s="798"/>
      <c r="U51" s="798"/>
      <c r="V51" s="1359" t="s">
        <v>5005</v>
      </c>
      <c r="W51" s="936">
        <v>5</v>
      </c>
      <c r="X51" s="936" t="s">
        <v>4849</v>
      </c>
      <c r="Y51" s="1357" t="s">
        <v>1527</v>
      </c>
      <c r="Z51" s="672" t="s">
        <v>6098</v>
      </c>
      <c r="AA51" s="742">
        <v>39200</v>
      </c>
      <c r="AB51" s="3008"/>
      <c r="AC51" s="1358"/>
      <c r="AD51" s="993" t="s">
        <v>12414</v>
      </c>
      <c r="AE51" s="491"/>
      <c r="AF51" s="1030" t="s">
        <v>12792</v>
      </c>
      <c r="AG51" s="3003">
        <v>43490</v>
      </c>
      <c r="AH51" s="1030"/>
      <c r="AI51" s="1061" t="s">
        <v>6587</v>
      </c>
      <c r="AJ51" s="328" t="s">
        <v>19938</v>
      </c>
    </row>
    <row r="52" spans="1:36">
      <c r="A52" s="936">
        <f t="shared" si="0"/>
        <v>43</v>
      </c>
      <c r="B52" s="798" t="s">
        <v>4928</v>
      </c>
      <c r="C52" s="981" t="s">
        <v>3765</v>
      </c>
      <c r="D52" s="807" t="s">
        <v>5151</v>
      </c>
      <c r="E52" s="807" t="s">
        <v>3781</v>
      </c>
      <c r="F52" s="807" t="s">
        <v>5004</v>
      </c>
      <c r="G52" s="798"/>
      <c r="H52" s="798">
        <v>2</v>
      </c>
      <c r="I52" s="798">
        <v>3</v>
      </c>
      <c r="J52" s="798">
        <v>130</v>
      </c>
      <c r="K52" s="798"/>
      <c r="L52" s="798"/>
      <c r="M52" s="798"/>
      <c r="N52" s="798"/>
      <c r="O52" s="798"/>
      <c r="P52" s="798"/>
      <c r="Q52" s="798"/>
      <c r="R52" s="798"/>
      <c r="S52" s="798"/>
      <c r="T52" s="798"/>
      <c r="U52" s="798"/>
      <c r="V52" s="1359" t="s">
        <v>5005</v>
      </c>
      <c r="W52" s="936">
        <v>5</v>
      </c>
      <c r="X52" s="936" t="s">
        <v>4849</v>
      </c>
      <c r="Y52" s="1357" t="s">
        <v>1527</v>
      </c>
      <c r="Z52" s="672" t="s">
        <v>6098</v>
      </c>
      <c r="AA52" s="742">
        <v>39200</v>
      </c>
      <c r="AB52" s="3008"/>
      <c r="AC52" s="1358"/>
      <c r="AD52" s="993" t="s">
        <v>12414</v>
      </c>
      <c r="AE52" s="491"/>
      <c r="AF52" s="1030" t="s">
        <v>12791</v>
      </c>
      <c r="AG52" s="3003">
        <v>43906</v>
      </c>
      <c r="AH52" s="1030"/>
      <c r="AI52" s="1061" t="s">
        <v>6587</v>
      </c>
      <c r="AJ52" s="328" t="s">
        <v>19938</v>
      </c>
    </row>
    <row r="53" spans="1:36">
      <c r="A53" s="1494">
        <v>44</v>
      </c>
      <c r="B53" s="1609" t="s">
        <v>4928</v>
      </c>
      <c r="C53" s="1610" t="s">
        <v>12611</v>
      </c>
      <c r="D53" s="1611" t="s">
        <v>5175</v>
      </c>
      <c r="E53" s="1611" t="s">
        <v>4210</v>
      </c>
      <c r="F53" s="1611" t="s">
        <v>5004</v>
      </c>
      <c r="G53" s="1609">
        <v>4796.87</v>
      </c>
      <c r="H53" s="1609">
        <v>2</v>
      </c>
      <c r="I53" s="1609">
        <v>3.3</v>
      </c>
      <c r="J53" s="1609">
        <v>110</v>
      </c>
      <c r="K53" s="1609" t="s">
        <v>5361</v>
      </c>
      <c r="L53" s="1609">
        <v>0</v>
      </c>
      <c r="M53" s="1609" t="s">
        <v>15859</v>
      </c>
      <c r="N53" s="1609">
        <v>3380</v>
      </c>
      <c r="O53" s="1609">
        <v>9294</v>
      </c>
      <c r="P53" s="1609" t="s">
        <v>15867</v>
      </c>
      <c r="Q53" s="1609" t="s">
        <v>15870</v>
      </c>
      <c r="R53" s="1609" t="s">
        <v>15868</v>
      </c>
      <c r="S53" s="1609" t="s">
        <v>15869</v>
      </c>
      <c r="T53" s="1609" t="s">
        <v>12467</v>
      </c>
      <c r="U53" s="1609" t="s">
        <v>15871</v>
      </c>
      <c r="V53" s="1613" t="s">
        <v>13090</v>
      </c>
      <c r="W53" s="1494">
        <v>125</v>
      </c>
      <c r="X53" s="1494" t="s">
        <v>317</v>
      </c>
      <c r="Y53" s="1614" t="s">
        <v>698</v>
      </c>
      <c r="Z53" s="1482" t="s">
        <v>6098</v>
      </c>
      <c r="AA53" s="1615">
        <v>135000</v>
      </c>
      <c r="AB53" s="3004">
        <v>44966</v>
      </c>
      <c r="AC53" s="1495" t="s">
        <v>15873</v>
      </c>
      <c r="AD53" s="1617" t="s">
        <v>12599</v>
      </c>
      <c r="AE53" s="1618"/>
      <c r="AF53" s="1496" t="s">
        <v>16843</v>
      </c>
      <c r="AG53" s="3004">
        <v>44966</v>
      </c>
      <c r="AH53" s="1496" t="s">
        <v>12833</v>
      </c>
      <c r="AI53" s="1061" t="s">
        <v>6587</v>
      </c>
      <c r="AJ53" s="328" t="s">
        <v>19938</v>
      </c>
    </row>
    <row r="54" spans="1:36">
      <c r="A54" s="1494">
        <v>45</v>
      </c>
      <c r="B54" s="1609" t="s">
        <v>4928</v>
      </c>
      <c r="C54" s="1610" t="s">
        <v>3768</v>
      </c>
      <c r="D54" s="1611" t="s">
        <v>5175</v>
      </c>
      <c r="E54" s="1611" t="s">
        <v>4210</v>
      </c>
      <c r="F54" s="1611" t="s">
        <v>5004</v>
      </c>
      <c r="G54" s="1609">
        <v>4796.87</v>
      </c>
      <c r="H54" s="1609">
        <v>2</v>
      </c>
      <c r="I54" s="1609">
        <v>3.3</v>
      </c>
      <c r="J54" s="1609">
        <v>110</v>
      </c>
      <c r="K54" s="1609" t="s">
        <v>5361</v>
      </c>
      <c r="L54" s="1609">
        <v>0</v>
      </c>
      <c r="M54" s="1609" t="s">
        <v>15859</v>
      </c>
      <c r="N54" s="1609">
        <v>3380</v>
      </c>
      <c r="O54" s="1609">
        <v>9294</v>
      </c>
      <c r="P54" s="1609" t="s">
        <v>15867</v>
      </c>
      <c r="Q54" s="1609" t="s">
        <v>15870</v>
      </c>
      <c r="R54" s="1609" t="s">
        <v>15868</v>
      </c>
      <c r="S54" s="1609" t="s">
        <v>15869</v>
      </c>
      <c r="T54" s="1609" t="s">
        <v>12467</v>
      </c>
      <c r="U54" s="1609" t="s">
        <v>15871</v>
      </c>
      <c r="V54" s="1613" t="s">
        <v>13090</v>
      </c>
      <c r="W54" s="1494">
        <v>125</v>
      </c>
      <c r="X54" s="1494" t="s">
        <v>317</v>
      </c>
      <c r="Y54" s="1614" t="s">
        <v>698</v>
      </c>
      <c r="Z54" s="1482" t="s">
        <v>6098</v>
      </c>
      <c r="AA54" s="1615">
        <v>135000</v>
      </c>
      <c r="AB54" s="3004">
        <v>44966</v>
      </c>
      <c r="AC54" s="1495" t="s">
        <v>15873</v>
      </c>
      <c r="AD54" s="1617" t="s">
        <v>12599</v>
      </c>
      <c r="AE54" s="1618"/>
      <c r="AF54" s="1496" t="s">
        <v>16844</v>
      </c>
      <c r="AG54" s="3004">
        <v>44966</v>
      </c>
      <c r="AH54" s="1496" t="s">
        <v>12833</v>
      </c>
      <c r="AI54" s="1061" t="s">
        <v>6587</v>
      </c>
      <c r="AJ54" s="328" t="s">
        <v>19938</v>
      </c>
    </row>
    <row r="55" spans="1:36">
      <c r="A55" s="936">
        <f t="shared" si="0"/>
        <v>46</v>
      </c>
      <c r="B55" s="798" t="s">
        <v>4156</v>
      </c>
      <c r="C55" s="981" t="s">
        <v>4053</v>
      </c>
      <c r="D55" s="1363" t="s">
        <v>5200</v>
      </c>
      <c r="E55" s="981" t="s">
        <v>5201</v>
      </c>
      <c r="F55" s="981" t="s">
        <v>5004</v>
      </c>
      <c r="G55" s="798"/>
      <c r="H55" s="798" t="s">
        <v>5202</v>
      </c>
      <c r="I55" s="798">
        <v>3.4</v>
      </c>
      <c r="J55" s="798">
        <v>130</v>
      </c>
      <c r="K55" s="798"/>
      <c r="L55" s="798"/>
      <c r="M55" s="798"/>
      <c r="N55" s="798"/>
      <c r="O55" s="798"/>
      <c r="P55" s="798"/>
      <c r="Q55" s="798"/>
      <c r="R55" s="798"/>
      <c r="S55" s="798"/>
      <c r="T55" s="798"/>
      <c r="U55" s="798"/>
      <c r="V55" s="1359" t="s">
        <v>5005</v>
      </c>
      <c r="W55" s="936">
        <v>5</v>
      </c>
      <c r="X55" s="936" t="s">
        <v>4849</v>
      </c>
      <c r="Y55" s="1357" t="s">
        <v>1527</v>
      </c>
      <c r="Z55" s="672" t="s">
        <v>6098</v>
      </c>
      <c r="AA55" s="742">
        <v>97000</v>
      </c>
      <c r="AB55" s="3003">
        <v>39442</v>
      </c>
      <c r="AC55" s="1358"/>
      <c r="AD55" s="998" t="s">
        <v>12246</v>
      </c>
      <c r="AE55" s="491"/>
      <c r="AF55" s="1030" t="s">
        <v>12749</v>
      </c>
      <c r="AG55" s="3003">
        <v>44753</v>
      </c>
      <c r="AH55" s="1030"/>
      <c r="AI55" s="1061" t="s">
        <v>6587</v>
      </c>
      <c r="AJ55" s="328" t="s">
        <v>19938</v>
      </c>
    </row>
    <row r="56" spans="1:36">
      <c r="A56" s="936">
        <f t="shared" si="0"/>
        <v>47</v>
      </c>
      <c r="B56" s="798" t="s">
        <v>4156</v>
      </c>
      <c r="C56" s="981" t="s">
        <v>4055</v>
      </c>
      <c r="D56" s="1363" t="s">
        <v>5200</v>
      </c>
      <c r="E56" s="981" t="s">
        <v>5201</v>
      </c>
      <c r="F56" s="981" t="s">
        <v>5004</v>
      </c>
      <c r="G56" s="798"/>
      <c r="H56" s="798" t="s">
        <v>5202</v>
      </c>
      <c r="I56" s="798">
        <v>3.4</v>
      </c>
      <c r="J56" s="798">
        <v>130</v>
      </c>
      <c r="K56" s="798"/>
      <c r="L56" s="798"/>
      <c r="M56" s="798"/>
      <c r="N56" s="798"/>
      <c r="O56" s="798"/>
      <c r="P56" s="798"/>
      <c r="Q56" s="798"/>
      <c r="R56" s="798"/>
      <c r="S56" s="798"/>
      <c r="T56" s="798"/>
      <c r="U56" s="798"/>
      <c r="V56" s="1359" t="s">
        <v>5005</v>
      </c>
      <c r="W56" s="936">
        <v>5</v>
      </c>
      <c r="X56" s="936" t="s">
        <v>4849</v>
      </c>
      <c r="Y56" s="1357" t="s">
        <v>1527</v>
      </c>
      <c r="Z56" s="672" t="s">
        <v>6098</v>
      </c>
      <c r="AA56" s="742">
        <v>97000</v>
      </c>
      <c r="AB56" s="3003">
        <v>39442</v>
      </c>
      <c r="AC56" s="1358"/>
      <c r="AD56" s="998" t="s">
        <v>12246</v>
      </c>
      <c r="AE56" s="491"/>
      <c r="AF56" s="1030" t="s">
        <v>12751</v>
      </c>
      <c r="AG56" s="3003">
        <v>44663</v>
      </c>
      <c r="AH56" s="1030"/>
      <c r="AI56" s="1061" t="s">
        <v>6587</v>
      </c>
      <c r="AJ56" s="328" t="s">
        <v>19938</v>
      </c>
    </row>
    <row r="57" spans="1:36">
      <c r="A57" s="1369"/>
      <c r="B57" s="936"/>
      <c r="E57" s="1030"/>
      <c r="F57" s="1368"/>
      <c r="G57" s="1030"/>
      <c r="H57" s="1030"/>
      <c r="I57" s="1030"/>
      <c r="J57" s="1030"/>
      <c r="K57" s="1030"/>
      <c r="L57" s="1030"/>
      <c r="M57" s="1030"/>
      <c r="N57" s="1030"/>
      <c r="O57" s="1030"/>
      <c r="P57" s="1030"/>
      <c r="Q57" s="1030"/>
      <c r="R57" s="1030"/>
      <c r="S57" s="1030"/>
      <c r="T57" s="1030"/>
      <c r="U57" s="1030"/>
      <c r="V57" s="1063"/>
      <c r="W57" s="936"/>
      <c r="X57" s="936"/>
      <c r="Y57" s="1357"/>
      <c r="Z57" s="672"/>
      <c r="AA57" s="742"/>
      <c r="AB57" s="1360"/>
      <c r="AC57" s="1358"/>
      <c r="AD57" s="998"/>
      <c r="AE57" s="491"/>
      <c r="AF57" s="1030"/>
      <c r="AG57" s="1056"/>
      <c r="AH57" s="1030"/>
      <c r="AI57" s="1061" t="s">
        <v>6587</v>
      </c>
    </row>
    <row r="58" spans="1:36">
      <c r="A58" s="1369"/>
      <c r="B58" s="936"/>
      <c r="C58" s="1449"/>
      <c r="D58" s="1030"/>
      <c r="E58" s="1030"/>
      <c r="F58" s="1368"/>
      <c r="G58" s="1030"/>
      <c r="H58" s="1030"/>
      <c r="I58" s="1030"/>
      <c r="J58" s="1030"/>
      <c r="K58" s="1030"/>
      <c r="L58" s="1030"/>
      <c r="M58" s="1030"/>
      <c r="N58" s="1030"/>
      <c r="O58" s="1030"/>
      <c r="P58" s="1030"/>
      <c r="Q58" s="1030"/>
      <c r="R58" s="1030"/>
      <c r="S58" s="1030"/>
      <c r="T58" s="1030"/>
      <c r="U58" s="1030"/>
      <c r="V58" s="1063"/>
      <c r="W58" s="936"/>
      <c r="X58" s="936"/>
      <c r="Y58" s="1357"/>
      <c r="Z58" s="672"/>
      <c r="AA58" s="742"/>
      <c r="AB58" s="1360"/>
      <c r="AC58" s="1358"/>
      <c r="AD58" s="998"/>
      <c r="AE58" s="491"/>
      <c r="AF58" s="1030"/>
      <c r="AG58" s="1056"/>
      <c r="AH58" s="1030"/>
      <c r="AI58" s="1061" t="s">
        <v>6587</v>
      </c>
    </row>
    <row r="59" spans="1:36">
      <c r="A59" s="1369"/>
      <c r="B59" s="936"/>
      <c r="C59" s="1370"/>
      <c r="D59" s="1030"/>
      <c r="E59" s="1030"/>
      <c r="F59" s="1368"/>
      <c r="G59" s="1030"/>
      <c r="H59" s="1030"/>
      <c r="I59" s="1030"/>
      <c r="J59" s="1030"/>
      <c r="K59" s="1030"/>
      <c r="L59" s="1030"/>
      <c r="M59" s="1030"/>
      <c r="N59" s="1030"/>
      <c r="O59" s="1030"/>
      <c r="P59" s="1030"/>
      <c r="Q59" s="1030"/>
      <c r="R59" s="1030"/>
      <c r="S59" s="1030"/>
      <c r="T59" s="1030"/>
      <c r="U59" s="1030"/>
      <c r="V59" s="1063"/>
      <c r="W59" s="936"/>
      <c r="X59" s="936"/>
      <c r="Y59" s="1357"/>
      <c r="Z59" s="672"/>
      <c r="AA59" s="742"/>
      <c r="AB59" s="1360"/>
      <c r="AC59" s="1358"/>
      <c r="AD59" s="998"/>
      <c r="AE59" s="491"/>
      <c r="AF59" s="1030"/>
      <c r="AG59" s="1056"/>
      <c r="AH59" s="1030"/>
      <c r="AI59" s="1061" t="s">
        <v>6587</v>
      </c>
    </row>
    <row r="60" spans="1:36">
      <c r="A60" s="1369"/>
      <c r="B60" s="936"/>
      <c r="C60" s="507"/>
      <c r="D60" s="1030"/>
      <c r="E60" s="1030"/>
      <c r="F60" s="1368"/>
      <c r="G60" s="1030"/>
      <c r="H60" s="1030"/>
      <c r="I60" s="1030"/>
      <c r="J60" s="1030"/>
      <c r="K60" s="1030"/>
      <c r="L60" s="1030"/>
      <c r="M60" s="1030"/>
      <c r="N60" s="1030"/>
      <c r="O60" s="1030"/>
      <c r="P60" s="1030"/>
      <c r="Q60" s="1030"/>
      <c r="R60" s="1030"/>
      <c r="S60" s="1030"/>
      <c r="T60" s="1030"/>
      <c r="U60" s="1030"/>
      <c r="V60" s="1063"/>
      <c r="W60" s="936"/>
      <c r="X60" s="936"/>
      <c r="Y60" s="1357"/>
      <c r="Z60" s="672"/>
      <c r="AA60" s="742"/>
      <c r="AB60" s="1360"/>
      <c r="AC60" s="1358"/>
      <c r="AD60" s="998"/>
      <c r="AE60" s="491"/>
      <c r="AF60" s="1030"/>
      <c r="AG60" s="1056"/>
      <c r="AH60" s="1030"/>
      <c r="AI60" s="1061" t="s">
        <v>6587</v>
      </c>
    </row>
    <row r="61" spans="1:36" ht="16.5" thickBot="1">
      <c r="A61" s="1190" t="s">
        <v>6198</v>
      </c>
      <c r="B61" s="1191"/>
      <c r="C61" s="1192"/>
      <c r="D61" s="1371"/>
      <c r="E61" s="1371"/>
      <c r="F61" s="1372"/>
      <c r="G61" s="1371"/>
      <c r="H61" s="1371"/>
      <c r="I61" s="1371"/>
      <c r="J61" s="1371"/>
      <c r="K61" s="1371"/>
      <c r="L61" s="1371"/>
      <c r="M61" s="1371"/>
      <c r="N61" s="1371"/>
      <c r="O61" s="1371"/>
      <c r="P61" s="1371"/>
      <c r="Q61" s="1371"/>
      <c r="R61" s="1371"/>
      <c r="S61" s="1371"/>
      <c r="T61" s="1371"/>
      <c r="U61" s="1371"/>
      <c r="V61" s="1373"/>
      <c r="W61" s="1374"/>
      <c r="X61" s="1374"/>
      <c r="Y61" s="1375"/>
      <c r="Z61" s="692"/>
      <c r="AA61" s="1376">
        <f>SUM(AA10:AA60)</f>
        <v>6043800</v>
      </c>
      <c r="AB61" s="1377"/>
      <c r="AC61" s="1378"/>
      <c r="AD61" s="998"/>
      <c r="AE61" s="491"/>
      <c r="AF61" s="1030"/>
      <c r="AG61" s="1056"/>
      <c r="AH61" s="1030"/>
      <c r="AI61" s="1061" t="s">
        <v>6587</v>
      </c>
    </row>
    <row r="62" spans="1:36">
      <c r="A62" s="1379" t="s">
        <v>691</v>
      </c>
      <c r="B62" s="1380"/>
      <c r="C62" s="489"/>
      <c r="D62" s="1380"/>
      <c r="E62" s="1380"/>
      <c r="F62" s="1380"/>
      <c r="G62" s="1380"/>
      <c r="H62" s="1380"/>
      <c r="I62" s="1380"/>
      <c r="J62" s="1380"/>
      <c r="K62" s="1380"/>
      <c r="L62" s="1380"/>
      <c r="M62" s="1380"/>
      <c r="N62" s="1380"/>
      <c r="O62" s="1380"/>
      <c r="P62" s="1380"/>
      <c r="Q62" s="1380"/>
      <c r="R62" s="1380"/>
      <c r="S62" s="1380"/>
      <c r="T62" s="1380"/>
      <c r="U62" s="1380"/>
      <c r="V62" s="1380"/>
      <c r="W62" s="1381"/>
      <c r="X62" s="1381"/>
      <c r="Y62" s="1381"/>
      <c r="Z62" s="1298"/>
      <c r="AA62" s="1381"/>
      <c r="AB62" s="1381"/>
      <c r="AC62" s="1382"/>
      <c r="AD62" s="998"/>
      <c r="AE62" s="491"/>
      <c r="AF62" s="1030"/>
      <c r="AG62" s="1056"/>
      <c r="AH62" s="1030"/>
      <c r="AI62" s="1061" t="s">
        <v>6587</v>
      </c>
    </row>
    <row r="63" spans="1:36">
      <c r="A63" s="1383"/>
      <c r="B63" s="1384"/>
      <c r="C63" s="491"/>
      <c r="D63" s="1384"/>
      <c r="E63" s="1384"/>
      <c r="F63" s="1384"/>
      <c r="G63" s="491"/>
      <c r="H63" s="491"/>
      <c r="I63" s="491"/>
      <c r="J63" s="491"/>
      <c r="K63" s="491"/>
      <c r="L63" s="491"/>
      <c r="M63" s="491"/>
      <c r="N63" s="491"/>
      <c r="O63" s="491"/>
      <c r="P63" s="491"/>
      <c r="Q63" s="491"/>
      <c r="R63" s="491"/>
      <c r="S63" s="491"/>
      <c r="T63" s="491"/>
      <c r="U63" s="491"/>
      <c r="V63" s="491"/>
      <c r="W63" s="492"/>
      <c r="X63" s="492"/>
      <c r="Y63" s="492"/>
      <c r="Z63"/>
      <c r="AA63" s="492"/>
      <c r="AB63" s="492"/>
      <c r="AC63" s="1385"/>
      <c r="AD63" s="998"/>
      <c r="AE63" s="491"/>
      <c r="AF63" s="1030"/>
      <c r="AG63" s="1056"/>
      <c r="AH63" s="1030"/>
      <c r="AI63" s="1061" t="s">
        <v>6587</v>
      </c>
    </row>
    <row r="64" spans="1:36">
      <c r="A64" s="1383"/>
      <c r="B64" s="1384"/>
      <c r="C64" s="1017"/>
      <c r="D64" s="1384"/>
      <c r="E64" s="1384"/>
      <c r="F64" s="1384"/>
      <c r="G64" s="491"/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2"/>
      <c r="X64" s="492"/>
      <c r="Y64" s="492"/>
      <c r="Z64"/>
      <c r="AA64" s="492"/>
      <c r="AB64" s="492"/>
      <c r="AC64" s="1385"/>
      <c r="AD64" s="998"/>
      <c r="AE64" s="491"/>
      <c r="AF64" s="1030"/>
      <c r="AG64" s="1056"/>
      <c r="AH64" s="1030"/>
      <c r="AI64" s="1061" t="s">
        <v>6587</v>
      </c>
    </row>
    <row r="65" spans="1:35">
      <c r="A65" s="1383"/>
      <c r="B65" s="1384"/>
      <c r="C65" s="1017"/>
      <c r="D65" s="1384"/>
      <c r="E65" s="1384"/>
      <c r="F65" s="1384"/>
      <c r="G65" s="491"/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2"/>
      <c r="X65" s="492"/>
      <c r="Y65" s="492"/>
      <c r="Z65"/>
      <c r="AA65" s="492"/>
      <c r="AB65" s="492"/>
      <c r="AC65" s="1385"/>
      <c r="AD65" s="998"/>
      <c r="AE65" s="491"/>
      <c r="AF65" s="1030"/>
      <c r="AG65" s="1056"/>
      <c r="AH65" s="1030"/>
      <c r="AI65" s="1061" t="s">
        <v>6587</v>
      </c>
    </row>
    <row r="66" spans="1:35">
      <c r="A66" s="1383"/>
      <c r="B66" s="1384"/>
      <c r="C66" s="1017"/>
      <c r="D66" s="1384"/>
      <c r="E66" s="1384"/>
      <c r="F66" s="1384"/>
      <c r="G66" s="491"/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2"/>
      <c r="X66" s="492"/>
      <c r="Y66" s="492"/>
      <c r="Z66"/>
      <c r="AA66" s="492"/>
      <c r="AB66" s="492"/>
      <c r="AC66" s="1385"/>
      <c r="AD66" s="998"/>
      <c r="AE66" s="491"/>
      <c r="AF66" s="1030"/>
      <c r="AG66" s="1056"/>
      <c r="AH66" s="1030"/>
      <c r="AI66" s="1061" t="s">
        <v>6587</v>
      </c>
    </row>
    <row r="67" spans="1:35" ht="15.75" thickBot="1">
      <c r="A67" s="1386"/>
      <c r="B67" s="1387"/>
      <c r="C67" s="1387"/>
      <c r="D67" s="1387"/>
      <c r="E67" s="1387"/>
      <c r="F67" s="1387"/>
      <c r="G67" s="494"/>
      <c r="H67" s="494"/>
      <c r="I67" s="494"/>
      <c r="J67" s="494"/>
      <c r="K67" s="494"/>
      <c r="L67" s="494"/>
      <c r="M67" s="494"/>
      <c r="N67" s="494"/>
      <c r="O67" s="494"/>
      <c r="P67" s="494"/>
      <c r="Q67" s="494"/>
      <c r="R67" s="494"/>
      <c r="S67" s="494"/>
      <c r="T67" s="494"/>
      <c r="U67" s="494"/>
      <c r="V67" s="494"/>
      <c r="W67" s="495"/>
      <c r="X67" s="495"/>
      <c r="Y67" s="495"/>
      <c r="Z67" s="930"/>
      <c r="AA67" s="495"/>
      <c r="AB67" s="495"/>
      <c r="AC67" s="1388"/>
      <c r="AD67" s="998"/>
      <c r="AE67" s="491"/>
      <c r="AF67" s="1030"/>
      <c r="AG67" s="1056"/>
      <c r="AH67" s="1030"/>
      <c r="AI67" s="1061" t="s">
        <v>6587</v>
      </c>
    </row>
    <row r="68" spans="1:35">
      <c r="A68" s="1017"/>
      <c r="B68" s="1017"/>
      <c r="C68" s="1389"/>
      <c r="D68" s="998"/>
      <c r="E68" s="998"/>
      <c r="F68" s="998"/>
      <c r="G68" s="1017"/>
      <c r="H68" s="1017"/>
      <c r="I68" s="1017"/>
      <c r="J68" s="1017"/>
      <c r="K68" s="1017"/>
      <c r="L68" s="1017"/>
      <c r="M68" s="1017"/>
      <c r="N68" s="1017"/>
      <c r="O68" s="1017"/>
      <c r="P68" s="1017"/>
      <c r="Q68" s="1017"/>
      <c r="R68" s="1017"/>
      <c r="S68" s="1017"/>
      <c r="T68" s="1017"/>
      <c r="U68" s="1017"/>
      <c r="V68" s="998"/>
      <c r="W68" s="1017"/>
      <c r="X68" s="1017"/>
      <c r="Y68" s="1017"/>
      <c r="Z68"/>
      <c r="AA68" s="1017"/>
      <c r="AB68" s="1017"/>
      <c r="AC68" s="998"/>
      <c r="AD68" s="998"/>
      <c r="AE68" s="491"/>
      <c r="AI68" s="1061" t="s">
        <v>6587</v>
      </c>
    </row>
    <row r="69" spans="1:35">
      <c r="A69" s="491"/>
      <c r="B69" s="491"/>
      <c r="C69" s="1390"/>
      <c r="D69" s="998"/>
      <c r="E69" s="998"/>
      <c r="F69" s="998"/>
      <c r="G69" s="998"/>
      <c r="H69" s="998"/>
      <c r="I69" s="998"/>
      <c r="J69" s="998"/>
      <c r="K69" s="998"/>
      <c r="L69" s="998"/>
      <c r="M69" s="998"/>
      <c r="N69" s="998"/>
      <c r="O69" s="998"/>
      <c r="P69" s="998"/>
      <c r="Q69" s="998"/>
      <c r="R69" s="998"/>
      <c r="S69" s="998"/>
      <c r="T69" s="998"/>
      <c r="U69" s="998"/>
      <c r="V69" s="998"/>
      <c r="W69" s="1017"/>
      <c r="X69" s="1017"/>
      <c r="Y69" s="1017"/>
      <c r="Z69"/>
      <c r="AA69" s="1017"/>
      <c r="AB69" s="1017"/>
      <c r="AC69" s="998"/>
      <c r="AD69" s="998"/>
      <c r="AE69" s="491"/>
      <c r="AF69" s="998"/>
      <c r="AG69" s="1036"/>
      <c r="AH69" s="998"/>
      <c r="AI69" s="1061" t="s">
        <v>6587</v>
      </c>
    </row>
    <row r="70" spans="1:35">
      <c r="A70" t="s">
        <v>6404</v>
      </c>
      <c r="D70">
        <f>COUNTA(C10:C69)</f>
        <v>47</v>
      </c>
      <c r="E70" s="998"/>
      <c r="F70" s="998"/>
      <c r="G70" s="1017"/>
      <c r="H70" s="1017"/>
      <c r="I70" s="1017"/>
      <c r="J70" s="1017"/>
      <c r="K70" s="1017"/>
      <c r="L70" s="1017"/>
      <c r="M70" s="1017"/>
      <c r="N70" s="1017"/>
      <c r="O70" s="1017"/>
      <c r="P70" s="1017"/>
      <c r="Q70" s="1017"/>
      <c r="R70" s="1017"/>
      <c r="S70" s="1017"/>
      <c r="T70" s="1017"/>
      <c r="U70" s="1017"/>
      <c r="V70" s="998"/>
      <c r="W70" s="1017"/>
      <c r="X70" s="1017"/>
      <c r="Y70" s="1017"/>
      <c r="Z70"/>
      <c r="AA70" s="1017"/>
      <c r="AB70" s="1017"/>
      <c r="AC70" s="998"/>
      <c r="AD70" s="993">
        <f>COUNTA(AD10:AD69)</f>
        <v>46</v>
      </c>
      <c r="AE70" s="491"/>
      <c r="AF70" s="998">
        <f>COUNTA(AF10:AF69)</f>
        <v>47</v>
      </c>
      <c r="AG70" s="1036"/>
      <c r="AH70" s="998"/>
      <c r="AI70" s="1061" t="s">
        <v>6587</v>
      </c>
    </row>
    <row r="71" spans="1:35" ht="12.75">
      <c r="Z71"/>
    </row>
    <row r="72" spans="1:35" ht="12.75">
      <c r="Z72"/>
    </row>
    <row r="73" spans="1:35" ht="12.75">
      <c r="Z73"/>
    </row>
    <row r="74" spans="1:35" ht="12.75">
      <c r="Z74"/>
    </row>
    <row r="75" spans="1:35" ht="12.75">
      <c r="Z75"/>
    </row>
    <row r="76" spans="1:35" ht="12.75">
      <c r="Z76"/>
    </row>
    <row r="77" spans="1:35" ht="12.75">
      <c r="Z77"/>
    </row>
    <row r="78" spans="1:35" ht="12.75">
      <c r="Z78"/>
    </row>
    <row r="79" spans="1:35" ht="12.75">
      <c r="Z79"/>
    </row>
    <row r="80" spans="1:35" ht="12.75">
      <c r="Z80"/>
    </row>
    <row r="81" spans="26:26" ht="12.75">
      <c r="Z81"/>
    </row>
    <row r="82" spans="26:26" ht="12.75">
      <c r="Z82"/>
    </row>
    <row r="83" spans="26:26" ht="12.75">
      <c r="Z83"/>
    </row>
    <row r="84" spans="26:26" ht="12.75">
      <c r="Z84"/>
    </row>
    <row r="85" spans="26:26" ht="12.75">
      <c r="Z85"/>
    </row>
    <row r="86" spans="26:26" ht="12.75">
      <c r="Z86"/>
    </row>
    <row r="87" spans="26:26" ht="12.75">
      <c r="Z87"/>
    </row>
    <row r="88" spans="26:26" ht="12.75">
      <c r="Z88"/>
    </row>
    <row r="89" spans="26:26" ht="12.75">
      <c r="Z89"/>
    </row>
    <row r="90" spans="26:26" ht="12.75">
      <c r="Z90"/>
    </row>
    <row r="91" spans="26:26" ht="12.75">
      <c r="Z91"/>
    </row>
    <row r="92" spans="26:26" ht="12.75">
      <c r="Z92"/>
    </row>
    <row r="93" spans="26:26" ht="12.75">
      <c r="Z93"/>
    </row>
    <row r="94" spans="26:26" ht="12.75">
      <c r="Z94"/>
    </row>
    <row r="95" spans="26:26" ht="12.75">
      <c r="Z95"/>
    </row>
    <row r="96" spans="26:26" ht="12.75">
      <c r="Z96"/>
    </row>
    <row r="97" spans="26:26" ht="12.75">
      <c r="Z97"/>
    </row>
    <row r="98" spans="26:26" ht="12.75">
      <c r="Z98"/>
    </row>
    <row r="99" spans="26:26" ht="12.75">
      <c r="Z99"/>
    </row>
    <row r="100" spans="26:26" ht="12.75">
      <c r="Z100"/>
    </row>
    <row r="101" spans="26:26" ht="12.75">
      <c r="Z101"/>
    </row>
    <row r="102" spans="26:26" ht="12.75">
      <c r="Z102"/>
    </row>
    <row r="103" spans="26:26" ht="12.75">
      <c r="Z103"/>
    </row>
    <row r="104" spans="26:26" ht="12.75">
      <c r="Z104"/>
    </row>
    <row r="105" spans="26:26" ht="12.75">
      <c r="Z105"/>
    </row>
    <row r="106" spans="26:26" ht="12.75">
      <c r="Z106"/>
    </row>
    <row r="107" spans="26:26" ht="12.75">
      <c r="Z107"/>
    </row>
    <row r="108" spans="26:26" ht="12.75">
      <c r="Z108"/>
    </row>
    <row r="109" spans="26:26" ht="12.75">
      <c r="Z109"/>
    </row>
    <row r="110" spans="26:26" ht="12.75">
      <c r="Z110"/>
    </row>
    <row r="111" spans="26:26" ht="12.75">
      <c r="Z111"/>
    </row>
    <row r="112" spans="26:26" ht="12.75">
      <c r="Z112"/>
    </row>
    <row r="113" spans="26:26" ht="12.75">
      <c r="Z113"/>
    </row>
    <row r="114" spans="26:26" ht="12.75">
      <c r="Z114"/>
    </row>
    <row r="115" spans="26:26" ht="12.75">
      <c r="Z115"/>
    </row>
    <row r="116" spans="26:26" ht="12.75">
      <c r="Z116"/>
    </row>
    <row r="117" spans="26:26" ht="12.75">
      <c r="Z117"/>
    </row>
    <row r="118" spans="26:26" ht="12.75">
      <c r="Z118"/>
    </row>
    <row r="119" spans="26:26" ht="12.75">
      <c r="Z119"/>
    </row>
    <row r="120" spans="26:26" ht="12.75">
      <c r="Z120" s="669"/>
    </row>
    <row r="123" spans="26:26" ht="12.75">
      <c r="Z123"/>
    </row>
    <row r="124" spans="26:26" ht="12.75">
      <c r="Z124"/>
    </row>
    <row r="125" spans="26:26" ht="12.75">
      <c r="Z125"/>
    </row>
    <row r="126" spans="26:26" ht="12.75">
      <c r="Z126"/>
    </row>
    <row r="127" spans="26:26" ht="12.75">
      <c r="Z127"/>
    </row>
    <row r="128" spans="26:26" ht="12.75">
      <c r="Z128"/>
    </row>
    <row r="129" spans="26:26" ht="12.75">
      <c r="Z129"/>
    </row>
    <row r="130" spans="26:26" ht="12.75">
      <c r="Z130"/>
    </row>
    <row r="131" spans="26:26" ht="12.75">
      <c r="Z131"/>
    </row>
    <row r="141" spans="26:26" ht="12.75">
      <c r="Z141" s="669"/>
    </row>
  </sheetData>
  <customSheetViews>
    <customSheetView guid="{EAD1C6BF-B58E-4716-994B-7E887560A863}">
      <pane xSplit="3" ySplit="9" topLeftCell="D10" activePane="bottomRight" state="frozen"/>
      <selection pane="bottomRight" activeCell="D70" sqref="D70"/>
      <pageMargins left="0.7" right="0.7" top="0.75" bottom="0.75" header="0.3" footer="0.3"/>
    </customSheetView>
    <customSheetView guid="{A746A1D1-F079-45F9-ABC6-D5B94B695A0B}">
      <pane xSplit="3" ySplit="9" topLeftCell="D10" activePane="bottomRight" state="frozen"/>
      <selection pane="bottomRight" activeCell="F15" sqref="F15"/>
      <pageMargins left="0.7" right="0.7" top="0.75" bottom="0.75" header="0.3" footer="0.3"/>
    </customSheetView>
    <customSheetView guid="{0F6DE11C-9731-46C0-B362-D9F8FDA344B7}" scale="85">
      <pane xSplit="2.4626865671641793" ySplit="8" topLeftCell="D10" activePane="bottomRight" state="frozen"/>
      <selection pane="bottomRight" activeCell="AE57" sqref="AE57"/>
      <pageMargins left="0.7" right="0.7" top="0.75" bottom="0.75" header="0.3" footer="0.3"/>
    </customSheetView>
    <customSheetView guid="{365A82E1-C32F-49FA-B525-E173050F7DE9}" scale="110">
      <pane xSplit="3" ySplit="9" topLeftCell="AF10" activePane="bottomRight" state="frozen"/>
      <selection pane="bottomRight" activeCell="AI10" sqref="AI10"/>
      <pageMargins left="0.7" right="0.7" top="0.75" bottom="0.75" header="0.3" footer="0.3"/>
    </customSheetView>
    <customSheetView guid="{BCE8B9BA-B99B-4BE3-B7C6-DC4F3FC9FA95}">
      <pane xSplit="3" ySplit="9" topLeftCell="D10" activePane="bottomRight" state="frozen"/>
      <selection pane="bottomRight" activeCell="F15" sqref="F15"/>
      <pageMargins left="0.7" right="0.7" top="0.75" bottom="0.75" header="0.3" footer="0.3"/>
    </customSheetView>
    <customSheetView guid="{FA1B31CD-DD8D-47B3-9B34-AB72E4090B34}" scale="85">
      <pane xSplit="3" ySplit="9" topLeftCell="D10" activePane="bottomRight" state="frozen"/>
      <selection pane="bottomRight" activeCell="B2" sqref="B2"/>
      <pageMargins left="0.7" right="0.7" top="0.75" bottom="0.75" header="0.3" footer="0.3"/>
      <pageSetup paperSize="9" orientation="portrait" r:id="rId1"/>
    </customSheetView>
    <customSheetView guid="{51C80409-42FF-431E-A1CF-253ADAD7E5C5}" scale="95">
      <pane xSplit="3" ySplit="9" topLeftCell="U37" activePane="bottomRight" state="frozen"/>
      <selection pane="bottomRight"/>
      <pageMargins left="0.7" right="0.7" top="0.75" bottom="0.75" header="0.3" footer="0.3"/>
      <pageSetup paperSize="9" orientation="portrait" r:id="rId2"/>
    </customSheetView>
    <customSheetView guid="{0A3BE354-EABF-4B36-A467-F2E7E7C9C594}" scale="85" showPageBreaks="1">
      <pane xSplit="3" ySplit="9" topLeftCell="I55" activePane="bottomRight" state="frozen"/>
      <selection pane="bottomRight" sqref="A1:AC4"/>
      <pageMargins left="0.7" right="0.7" top="0.75" bottom="0.75" header="0.3" footer="0.3"/>
      <pageSetup paperSize="9" orientation="portrait" r:id="rId3"/>
    </customSheetView>
  </customSheetViews>
  <mergeCells count="4">
    <mergeCell ref="A5:AC6"/>
    <mergeCell ref="D1:U4"/>
    <mergeCell ref="N7:O7"/>
    <mergeCell ref="P7:T7"/>
  </mergeCells>
  <hyperlinks>
    <hyperlink ref="Z10:Z26" r:id="rId4" display="Klik" xr:uid="{B4A81F59-E2D0-46A2-BD7E-C53E62938FA1}"/>
    <hyperlink ref="Z11:Z55" r:id="rId5" display="Klik" xr:uid="{45975E27-FC59-46A9-A24A-F22C7649B8EA}"/>
  </hyperlinks>
  <pageMargins left="0.7" right="0.7" top="0.75" bottom="0.75" header="0.3" footer="0.3"/>
  <pageSetup paperSize="9" orientation="portrait" r:id="rId6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5"/>
  <dimension ref="A1:Y41"/>
  <sheetViews>
    <sheetView zoomScale="85" zoomScaleNormal="85" workbookViewId="0">
      <selection activeCell="B9" sqref="B9:B17"/>
    </sheetView>
  </sheetViews>
  <sheetFormatPr defaultRowHeight="12.75"/>
  <cols>
    <col min="1" max="1" width="4.5703125" customWidth="1"/>
    <col min="3" max="3" width="20.5703125" customWidth="1"/>
    <col min="4" max="4" width="20.42578125" customWidth="1"/>
    <col min="5" max="5" width="25.85546875" customWidth="1"/>
    <col min="6" max="6" width="16.42578125" customWidth="1"/>
    <col min="8" max="8" width="15.85546875" customWidth="1"/>
    <col min="9" max="9" width="15" customWidth="1"/>
    <col min="10" max="10" width="14" customWidth="1"/>
    <col min="17" max="17" width="12.85546875" customWidth="1"/>
    <col min="21" max="21" width="20.85546875" customWidth="1"/>
    <col min="22" max="22" width="11.28515625" bestFit="1" customWidth="1"/>
    <col min="23" max="23" width="20.85546875" bestFit="1" customWidth="1"/>
  </cols>
  <sheetData>
    <row r="1" spans="1:25" ht="16.5" customHeight="1">
      <c r="A1" s="932"/>
      <c r="B1" s="933"/>
      <c r="C1" s="933"/>
      <c r="D1" s="3467" t="s">
        <v>4903</v>
      </c>
      <c r="E1" s="3468"/>
      <c r="F1" s="3468"/>
      <c r="G1" s="3468"/>
      <c r="H1" s="3468"/>
      <c r="I1" s="3468"/>
      <c r="J1" s="3468"/>
      <c r="K1" s="3468"/>
      <c r="L1" s="3468"/>
      <c r="M1" s="3469"/>
      <c r="N1" s="723" t="s">
        <v>6405</v>
      </c>
      <c r="O1" s="484"/>
      <c r="P1" s="724" t="s">
        <v>4904</v>
      </c>
      <c r="Q1" s="724"/>
      <c r="R1" s="1074"/>
    </row>
    <row r="2" spans="1:25" ht="16.5" customHeight="1">
      <c r="A2" s="934"/>
      <c r="B2" s="935"/>
      <c r="C2" s="935"/>
      <c r="D2" s="3470"/>
      <c r="E2" s="3427"/>
      <c r="F2" s="3427"/>
      <c r="G2" s="3427"/>
      <c r="H2" s="3427"/>
      <c r="I2" s="3427"/>
      <c r="J2" s="3427"/>
      <c r="K2" s="3427"/>
      <c r="L2" s="3427"/>
      <c r="M2" s="3428"/>
      <c r="N2" s="725" t="s">
        <v>6406</v>
      </c>
      <c r="O2" s="465"/>
      <c r="P2" s="726" t="s">
        <v>4905</v>
      </c>
      <c r="Q2" s="726"/>
      <c r="R2" s="1075"/>
    </row>
    <row r="3" spans="1:25" ht="16.5" customHeight="1">
      <c r="A3" s="934"/>
      <c r="B3" s="935"/>
      <c r="C3" s="935"/>
      <c r="D3" s="3470"/>
      <c r="E3" s="3427"/>
      <c r="F3" s="3427"/>
      <c r="G3" s="3427"/>
      <c r="H3" s="3427"/>
      <c r="I3" s="3427"/>
      <c r="J3" s="3427"/>
      <c r="K3" s="3427"/>
      <c r="L3" s="3427"/>
      <c r="M3" s="3428"/>
      <c r="N3" s="725" t="s">
        <v>6407</v>
      </c>
      <c r="O3" s="465"/>
      <c r="P3" s="726" t="s">
        <v>13309</v>
      </c>
      <c r="Q3" s="726"/>
      <c r="R3" s="1075"/>
    </row>
    <row r="4" spans="1:25" ht="15.75" customHeight="1" thickBot="1">
      <c r="A4" s="3490" t="s">
        <v>4907</v>
      </c>
      <c r="B4" s="3491"/>
      <c r="C4" s="3492"/>
      <c r="D4" s="3471"/>
      <c r="E4" s="3472"/>
      <c r="F4" s="3472"/>
      <c r="G4" s="3472"/>
      <c r="H4" s="3472"/>
      <c r="I4" s="3472"/>
      <c r="J4" s="3472"/>
      <c r="K4" s="3472"/>
      <c r="L4" s="3472"/>
      <c r="M4" s="3473"/>
      <c r="N4" s="1076" t="s">
        <v>6408</v>
      </c>
      <c r="O4" s="487"/>
      <c r="P4" s="1077" t="s">
        <v>6410</v>
      </c>
      <c r="Q4" s="1077"/>
      <c r="R4" s="1078"/>
    </row>
    <row r="5" spans="1:25" ht="18" customHeight="1">
      <c r="A5" s="3498" t="s">
        <v>12202</v>
      </c>
      <c r="B5" s="3499"/>
      <c r="C5" s="3499"/>
      <c r="D5" s="3499"/>
      <c r="E5" s="3499"/>
      <c r="F5" s="3499"/>
      <c r="G5" s="3499"/>
      <c r="H5" s="3499"/>
      <c r="I5" s="3499"/>
      <c r="J5" s="3499"/>
      <c r="K5" s="3499"/>
      <c r="L5" s="3499"/>
      <c r="M5" s="3499"/>
      <c r="N5" s="3499"/>
      <c r="O5" s="3499"/>
      <c r="P5" s="3499"/>
      <c r="Q5" s="3499"/>
      <c r="R5" s="3500"/>
    </row>
    <row r="6" spans="1:25" ht="13.5" customHeight="1" thickBot="1">
      <c r="A6" s="3501"/>
      <c r="B6" s="3429"/>
      <c r="C6" s="3502"/>
      <c r="D6" s="3502"/>
      <c r="E6" s="3502"/>
      <c r="F6" s="3502"/>
      <c r="G6" s="3502"/>
      <c r="H6" s="3502"/>
      <c r="I6" s="3502"/>
      <c r="J6" s="3502"/>
      <c r="K6" s="3502"/>
      <c r="L6" s="3502"/>
      <c r="M6" s="3502"/>
      <c r="N6" s="3502"/>
      <c r="O6" s="3502"/>
      <c r="P6" s="3502"/>
      <c r="Q6" s="3502"/>
      <c r="R6" s="3503"/>
    </row>
    <row r="7" spans="1:25" ht="13.5" customHeight="1" thickBot="1">
      <c r="A7" s="3493" t="s">
        <v>2705</v>
      </c>
      <c r="B7" s="3495" t="s">
        <v>6167</v>
      </c>
      <c r="C7" s="3497" t="s">
        <v>6168</v>
      </c>
      <c r="D7" s="3497" t="s">
        <v>4912</v>
      </c>
      <c r="E7" s="3497" t="s">
        <v>7</v>
      </c>
      <c r="F7" s="3504" t="s">
        <v>18707</v>
      </c>
      <c r="G7" s="3505"/>
      <c r="H7" s="3505"/>
      <c r="I7" s="3505"/>
      <c r="J7" s="3505"/>
      <c r="K7" s="1069"/>
      <c r="L7" s="1070" t="s">
        <v>4238</v>
      </c>
      <c r="M7" s="1071"/>
      <c r="N7" s="3506" t="s">
        <v>4940</v>
      </c>
      <c r="O7" s="1072" t="s">
        <v>6096</v>
      </c>
      <c r="P7" s="706" t="s">
        <v>6162</v>
      </c>
      <c r="Q7" s="706" t="s">
        <v>6196</v>
      </c>
      <c r="R7" s="1073" t="s">
        <v>699</v>
      </c>
      <c r="W7" s="1029">
        <v>46752</v>
      </c>
    </row>
    <row r="8" spans="1:25" ht="13.5" thickBot="1">
      <c r="A8" s="3494"/>
      <c r="B8" s="3496"/>
      <c r="C8" s="3496"/>
      <c r="D8" s="3496"/>
      <c r="E8" s="3496"/>
      <c r="F8" s="2448" t="s">
        <v>18708</v>
      </c>
      <c r="G8" s="2448" t="s">
        <v>18710</v>
      </c>
      <c r="H8" s="2448" t="s">
        <v>18711</v>
      </c>
      <c r="I8" s="2448" t="s">
        <v>18720</v>
      </c>
      <c r="J8" s="2448" t="s">
        <v>18721</v>
      </c>
      <c r="K8" s="1080" t="s">
        <v>4916</v>
      </c>
      <c r="L8" s="1081" t="s">
        <v>4237</v>
      </c>
      <c r="M8" s="1081" t="s">
        <v>2201</v>
      </c>
      <c r="N8" s="3507"/>
      <c r="O8" s="671" t="s">
        <v>6097</v>
      </c>
      <c r="P8" s="689" t="s">
        <v>6163</v>
      </c>
      <c r="Q8" s="689" t="s">
        <v>6197</v>
      </c>
      <c r="R8" s="1082"/>
      <c r="U8" s="1046" t="s">
        <v>12601</v>
      </c>
      <c r="V8" s="1047" t="s">
        <v>6197</v>
      </c>
      <c r="W8" s="1047" t="s">
        <v>18406</v>
      </c>
      <c r="Y8" t="s">
        <v>19944</v>
      </c>
    </row>
    <row r="9" spans="1:25">
      <c r="A9" s="2442">
        <v>1</v>
      </c>
      <c r="B9" s="3027" t="s">
        <v>18722</v>
      </c>
      <c r="C9" s="1079"/>
      <c r="D9" s="1079" t="s">
        <v>2524</v>
      </c>
      <c r="E9" s="2442" t="s">
        <v>18723</v>
      </c>
      <c r="F9" s="809">
        <v>2926</v>
      </c>
      <c r="G9" s="809">
        <v>15</v>
      </c>
      <c r="H9" s="809">
        <v>100</v>
      </c>
      <c r="I9" s="809">
        <v>1.744</v>
      </c>
      <c r="J9" s="809">
        <v>140</v>
      </c>
      <c r="K9" s="1079"/>
      <c r="L9" s="1079"/>
      <c r="M9" s="1079"/>
      <c r="N9" s="1079"/>
      <c r="O9" s="672" t="s">
        <v>6098</v>
      </c>
      <c r="P9" s="1079"/>
      <c r="Q9" s="1079"/>
      <c r="R9" s="1079"/>
      <c r="S9" s="146" t="s">
        <v>12196</v>
      </c>
      <c r="U9" s="146"/>
      <c r="V9" s="146"/>
      <c r="W9" s="146"/>
    </row>
    <row r="10" spans="1:25">
      <c r="A10" s="2442">
        <v>2</v>
      </c>
      <c r="B10" s="3027" t="s">
        <v>18724</v>
      </c>
      <c r="C10" s="1079"/>
      <c r="D10" s="1079" t="s">
        <v>18725</v>
      </c>
      <c r="E10" s="2442" t="s">
        <v>18726</v>
      </c>
      <c r="F10" s="809">
        <v>5.2</v>
      </c>
      <c r="G10" s="809">
        <v>2</v>
      </c>
      <c r="H10" s="809">
        <v>50</v>
      </c>
      <c r="I10" s="809">
        <v>0.72199999999999998</v>
      </c>
      <c r="J10" s="809">
        <v>108</v>
      </c>
      <c r="K10" s="1079"/>
      <c r="L10" s="1079"/>
      <c r="M10" s="1079"/>
      <c r="N10" s="1079"/>
      <c r="O10" s="672" t="s">
        <v>6098</v>
      </c>
      <c r="P10" s="1079"/>
      <c r="Q10" s="1079"/>
      <c r="R10" s="1079"/>
      <c r="S10" s="146"/>
      <c r="U10" s="146"/>
      <c r="V10" s="146"/>
      <c r="W10" s="146"/>
    </row>
    <row r="11" spans="1:25">
      <c r="A11" s="2442">
        <v>3</v>
      </c>
      <c r="B11" s="3027" t="s">
        <v>18727</v>
      </c>
      <c r="C11" s="1079"/>
      <c r="D11" s="1079" t="s">
        <v>18728</v>
      </c>
      <c r="E11" s="2442" t="s">
        <v>18729</v>
      </c>
      <c r="F11" s="809">
        <v>2</v>
      </c>
      <c r="G11" s="809">
        <v>2</v>
      </c>
      <c r="H11" s="809">
        <v>50</v>
      </c>
      <c r="I11" s="809">
        <v>10</v>
      </c>
      <c r="J11" s="809">
        <v>107</v>
      </c>
      <c r="K11" s="1079"/>
      <c r="L11" s="1079"/>
      <c r="M11" s="1079"/>
      <c r="N11" s="1079"/>
      <c r="O11" s="672" t="s">
        <v>6098</v>
      </c>
      <c r="P11" s="1079"/>
      <c r="Q11" s="1079"/>
      <c r="R11" s="1079"/>
      <c r="S11" s="146"/>
      <c r="U11" s="146"/>
      <c r="V11" s="146"/>
      <c r="W11" s="146"/>
    </row>
    <row r="12" spans="1:25">
      <c r="A12" s="2442">
        <v>4</v>
      </c>
      <c r="B12" s="3027" t="s">
        <v>12247</v>
      </c>
      <c r="C12" s="1079"/>
      <c r="D12" s="146" t="s">
        <v>4205</v>
      </c>
      <c r="E12" s="147" t="s">
        <v>18730</v>
      </c>
      <c r="F12" s="2449">
        <v>5984</v>
      </c>
      <c r="G12" s="2449">
        <v>18</v>
      </c>
      <c r="H12" s="2449">
        <v>215</v>
      </c>
      <c r="I12" s="2449">
        <v>1.6E-2</v>
      </c>
      <c r="J12" s="2449">
        <v>198</v>
      </c>
      <c r="K12" s="1079"/>
      <c r="L12" s="1079"/>
      <c r="M12" s="1079"/>
      <c r="N12" s="1079"/>
      <c r="O12" s="672" t="s">
        <v>6098</v>
      </c>
      <c r="P12" s="1079"/>
      <c r="Q12" s="1079"/>
      <c r="R12" s="1079"/>
      <c r="S12" s="146"/>
      <c r="U12" s="146"/>
      <c r="V12" s="146"/>
      <c r="W12" s="146"/>
    </row>
    <row r="13" spans="1:25">
      <c r="A13" s="2442">
        <v>5</v>
      </c>
      <c r="B13" s="3027" t="s">
        <v>12449</v>
      </c>
      <c r="C13" s="1079"/>
      <c r="D13" s="146" t="s">
        <v>2651</v>
      </c>
      <c r="E13" s="147" t="s">
        <v>18731</v>
      </c>
      <c r="F13" s="2449">
        <v>8.8000000000000007</v>
      </c>
      <c r="G13" s="2449">
        <v>2</v>
      </c>
      <c r="H13" s="2449">
        <v>50</v>
      </c>
      <c r="I13" s="2449">
        <v>1.357</v>
      </c>
      <c r="J13" s="2449">
        <v>55.7</v>
      </c>
      <c r="K13" s="146"/>
      <c r="L13" s="1079"/>
      <c r="M13" s="1079"/>
      <c r="N13" s="1079"/>
      <c r="O13" s="672" t="s">
        <v>6098</v>
      </c>
      <c r="P13" s="1079"/>
      <c r="Q13" s="1079"/>
      <c r="R13" s="1079"/>
      <c r="S13" s="146"/>
      <c r="U13" s="146"/>
      <c r="V13" s="146"/>
      <c r="W13" s="146"/>
    </row>
    <row r="14" spans="1:25">
      <c r="A14" s="2442">
        <v>6</v>
      </c>
      <c r="B14" s="3028" t="s">
        <v>12529</v>
      </c>
      <c r="C14" s="1079"/>
      <c r="D14" s="2450" t="s">
        <v>18715</v>
      </c>
      <c r="E14" s="2442" t="s">
        <v>18732</v>
      </c>
      <c r="F14" s="809">
        <v>54667</v>
      </c>
      <c r="G14" s="809">
        <v>7.1</v>
      </c>
      <c r="H14" s="809">
        <v>110</v>
      </c>
      <c r="I14" s="809">
        <v>4.6230000000000002</v>
      </c>
      <c r="J14" s="809">
        <v>137</v>
      </c>
      <c r="K14" s="1079"/>
      <c r="L14" s="1079"/>
      <c r="M14" s="1079"/>
      <c r="N14" s="1079"/>
      <c r="O14" s="672" t="s">
        <v>6098</v>
      </c>
      <c r="P14" s="1079"/>
      <c r="Q14" s="1079"/>
      <c r="R14" s="1079"/>
      <c r="S14" s="146"/>
      <c r="U14" s="146"/>
      <c r="V14" s="146"/>
      <c r="W14" s="146"/>
      <c r="Y14" s="328" t="s">
        <v>19938</v>
      </c>
    </row>
    <row r="15" spans="1:25">
      <c r="A15" s="2442">
        <v>7</v>
      </c>
      <c r="B15" s="3028" t="s">
        <v>12572</v>
      </c>
      <c r="C15" s="1079"/>
      <c r="D15" s="2450" t="s">
        <v>18715</v>
      </c>
      <c r="E15" s="2442" t="s">
        <v>18733</v>
      </c>
      <c r="F15" s="809">
        <v>14932</v>
      </c>
      <c r="G15" s="809">
        <v>6</v>
      </c>
      <c r="H15" s="809">
        <v>50</v>
      </c>
      <c r="I15" s="809">
        <v>1.76</v>
      </c>
      <c r="J15" s="809">
        <v>129</v>
      </c>
      <c r="K15" s="1079"/>
      <c r="L15" s="1079"/>
      <c r="M15" s="1079"/>
      <c r="N15" s="1079"/>
      <c r="O15" s="672" t="s">
        <v>6098</v>
      </c>
      <c r="P15" s="1079"/>
      <c r="Q15" s="1079"/>
      <c r="R15" s="1079"/>
      <c r="S15" s="146"/>
      <c r="U15" s="146"/>
      <c r="V15" s="146"/>
      <c r="W15" s="146"/>
    </row>
    <row r="16" spans="1:25">
      <c r="A16" s="2442">
        <v>8</v>
      </c>
      <c r="B16" s="3028" t="s">
        <v>18734</v>
      </c>
      <c r="C16" s="1079"/>
      <c r="D16" s="2450" t="s">
        <v>18715</v>
      </c>
      <c r="E16" s="2442" t="s">
        <v>18735</v>
      </c>
      <c r="F16" s="809">
        <v>9844</v>
      </c>
      <c r="G16" s="809">
        <v>5.7</v>
      </c>
      <c r="H16" s="809">
        <v>60</v>
      </c>
      <c r="I16" s="809">
        <v>2.0299999999999998</v>
      </c>
      <c r="J16" s="809">
        <v>130</v>
      </c>
      <c r="K16" s="1079"/>
      <c r="L16" s="1079"/>
      <c r="M16" s="1079"/>
      <c r="N16" s="1079"/>
      <c r="O16" s="672" t="s">
        <v>6098</v>
      </c>
      <c r="P16" s="1079"/>
      <c r="Q16" s="1079"/>
      <c r="R16" s="1079"/>
      <c r="S16" s="146"/>
      <c r="U16" s="146"/>
      <c r="V16" s="146"/>
      <c r="W16" s="146"/>
    </row>
    <row r="17" spans="1:23">
      <c r="A17" s="147">
        <v>9</v>
      </c>
      <c r="B17" s="3028" t="s">
        <v>12203</v>
      </c>
      <c r="C17" s="146"/>
      <c r="D17" s="1079" t="s">
        <v>2524</v>
      </c>
      <c r="E17" s="2442" t="s">
        <v>18736</v>
      </c>
      <c r="F17" s="2449">
        <v>13046</v>
      </c>
      <c r="G17" s="2449">
        <v>45</v>
      </c>
      <c r="H17" s="2449">
        <v>60</v>
      </c>
      <c r="I17" s="2449">
        <v>0.08</v>
      </c>
      <c r="J17" s="2449">
        <v>95</v>
      </c>
      <c r="K17" s="146"/>
      <c r="L17" s="146"/>
      <c r="M17" s="146"/>
      <c r="N17" s="146"/>
      <c r="O17" s="672" t="s">
        <v>6098</v>
      </c>
      <c r="P17" s="146"/>
      <c r="Q17" s="146"/>
      <c r="R17" s="146"/>
      <c r="S17" s="146" t="s">
        <v>12219</v>
      </c>
      <c r="U17" s="146"/>
      <c r="V17" s="146"/>
      <c r="W17" s="146"/>
    </row>
    <row r="18" spans="1:23">
      <c r="A18" s="147"/>
      <c r="B18" s="2896"/>
      <c r="C18" s="146"/>
      <c r="D18" s="146"/>
      <c r="E18" s="147"/>
      <c r="F18" s="146"/>
      <c r="G18" s="146"/>
      <c r="H18" s="146"/>
      <c r="I18" s="146"/>
      <c r="J18" s="146"/>
      <c r="K18" s="146"/>
      <c r="L18" s="146"/>
      <c r="M18" s="146"/>
      <c r="N18" s="146"/>
      <c r="O18" s="672"/>
      <c r="P18" s="146"/>
      <c r="Q18" s="146"/>
      <c r="R18" s="146"/>
      <c r="S18" s="146" t="s">
        <v>12447</v>
      </c>
      <c r="U18" s="146"/>
      <c r="V18" s="146"/>
      <c r="W18" s="146"/>
    </row>
    <row r="19" spans="1:23">
      <c r="A19" s="147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672"/>
      <c r="P19" s="146"/>
      <c r="Q19" s="146"/>
      <c r="R19" s="146"/>
      <c r="S19" s="146" t="s">
        <v>12528</v>
      </c>
      <c r="U19" s="146"/>
      <c r="V19" s="146"/>
      <c r="W19" s="146"/>
    </row>
    <row r="20" spans="1:23">
      <c r="A20" s="147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672"/>
      <c r="Q20" s="146"/>
      <c r="R20" s="146"/>
      <c r="S20" s="146" t="s">
        <v>12570</v>
      </c>
      <c r="T20" s="146"/>
      <c r="V20" s="146"/>
      <c r="W20" s="146"/>
    </row>
    <row r="21" spans="1:23">
      <c r="A21" s="147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U21" s="146"/>
      <c r="V21" s="146"/>
      <c r="W21" s="146"/>
    </row>
    <row r="22" spans="1:23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U22" s="146"/>
      <c r="V22" s="146"/>
      <c r="W22" s="146"/>
    </row>
    <row r="23" spans="1:23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U23" s="146"/>
      <c r="V23" s="146"/>
      <c r="W23" s="146"/>
    </row>
    <row r="24" spans="1:23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U24" s="146"/>
      <c r="V24" s="146"/>
      <c r="W24" s="146"/>
    </row>
    <row r="25" spans="1:23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U25" s="146"/>
      <c r="V25" s="146"/>
      <c r="W25" s="146"/>
    </row>
    <row r="26" spans="1:23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U26" s="146"/>
      <c r="V26" s="146"/>
      <c r="W26" s="146"/>
    </row>
    <row r="27" spans="1:23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U27" s="146"/>
      <c r="V27" s="146"/>
      <c r="W27" s="146"/>
    </row>
    <row r="28" spans="1:23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U28" s="146"/>
      <c r="V28" s="146"/>
      <c r="W28" s="146"/>
    </row>
    <row r="29" spans="1:23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U29" s="146"/>
      <c r="V29" s="146"/>
      <c r="W29" s="146"/>
    </row>
    <row r="30" spans="1:23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U30" s="146"/>
      <c r="V30" s="146"/>
      <c r="W30" s="146"/>
    </row>
    <row r="31" spans="1:23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U31" s="146"/>
      <c r="V31" s="146"/>
      <c r="W31" s="146"/>
    </row>
    <row r="32" spans="1:23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U32" s="146"/>
      <c r="V32" s="146"/>
      <c r="W32" s="146"/>
    </row>
    <row r="33" spans="1:23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U33" s="146"/>
      <c r="V33" s="146"/>
      <c r="W33" s="146"/>
    </row>
    <row r="34" spans="1:23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U34" s="146"/>
      <c r="V34" s="146"/>
      <c r="W34" s="146"/>
    </row>
    <row r="35" spans="1:23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U35" s="146"/>
      <c r="V35" s="146"/>
      <c r="W35" s="146"/>
    </row>
    <row r="36" spans="1:23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U36" s="146"/>
      <c r="V36" s="146"/>
      <c r="W36" s="146"/>
    </row>
    <row r="37" spans="1:23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U37" s="146"/>
      <c r="V37" s="146"/>
      <c r="W37" s="146"/>
    </row>
    <row r="38" spans="1:23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U38" s="146"/>
      <c r="V38" s="146"/>
      <c r="W38" s="146"/>
    </row>
    <row r="40" spans="1:23">
      <c r="A40" t="s">
        <v>6198</v>
      </c>
      <c r="D40">
        <f>COUNTA(B9:B38)</f>
        <v>9</v>
      </c>
      <c r="S40">
        <f>COUNTA(S9:S38)</f>
        <v>5</v>
      </c>
      <c r="U40">
        <f>COUNTA(U9:U38)</f>
        <v>0</v>
      </c>
    </row>
    <row r="41" spans="1:23">
      <c r="S41" s="1053">
        <f>S40/D40</f>
        <v>0.55555555555555558</v>
      </c>
      <c r="U41" s="1053">
        <f>U40/D40</f>
        <v>0</v>
      </c>
    </row>
  </sheetData>
  <customSheetViews>
    <customSheetView guid="{EAD1C6BF-B58E-4716-994B-7E887560A863}" topLeftCell="A2">
      <selection activeCell="C34" sqref="C34"/>
      <pageMargins left="0.7" right="0.7" top="0.75" bottom="0.75" header="0.3" footer="0.3"/>
    </customSheetView>
    <customSheetView guid="{A746A1D1-F079-45F9-ABC6-D5B94B695A0B}" topLeftCell="A7">
      <selection activeCell="P33" sqref="P33"/>
      <pageMargins left="0.7" right="0.7" top="0.75" bottom="0.75" header="0.3" footer="0.3"/>
    </customSheetView>
    <customSheetView guid="{0F6DE11C-9731-46C0-B362-D9F8FDA344B7}">
      <selection activeCell="K13" sqref="K13"/>
      <pageMargins left="0.7" right="0.7" top="0.75" bottom="0.75" header="0.3" footer="0.3"/>
    </customSheetView>
    <customSheetView guid="{365A82E1-C32F-49FA-B525-E173050F7DE9}">
      <selection activeCell="K13" sqref="K13"/>
      <pageMargins left="0.7" right="0.7" top="0.75" bottom="0.75" header="0.3" footer="0.3"/>
    </customSheetView>
    <customSheetView guid="{A91B9AC7-FD9D-4ABC-9E60-25BCC3ACDFCE}">
      <selection activeCell="A9" sqref="A9:XFD9"/>
      <pageMargins left="0.7" right="0.7" top="0.75" bottom="0.75" header="0.3" footer="0.3"/>
    </customSheetView>
    <customSheetView guid="{34308931-6E20-41C0-A5BD-7D8C451C3840}">
      <selection activeCell="B8" sqref="B8"/>
      <pageMargins left="0.7" right="0.7" top="0.75" bottom="0.75" header="0.3" footer="0.3"/>
    </customSheetView>
    <customSheetView guid="{BCE8B9BA-B99B-4BE3-B7C6-DC4F3FC9FA95}">
      <selection activeCell="P33" sqref="P33"/>
      <pageMargins left="0.7" right="0.7" top="0.75" bottom="0.75" header="0.3" footer="0.3"/>
    </customSheetView>
    <customSheetView guid="{FA1B31CD-DD8D-47B3-9B34-AB72E4090B34}">
      <selection activeCell="P10" sqref="P10"/>
      <pageMargins left="0.7" right="0.7" top="0.75" bottom="0.75" header="0.3" footer="0.3"/>
    </customSheetView>
    <customSheetView guid="{51C80409-42FF-431E-A1CF-253ADAD7E5C5}" scale="85">
      <selection activeCell="B9" sqref="B9:B17"/>
      <pageMargins left="0.7" right="0.7" top="0.75" bottom="0.75" header="0.3" footer="0.3"/>
      <pageSetup orientation="portrait" horizontalDpi="120" verticalDpi="72" r:id="rId1"/>
    </customSheetView>
    <customSheetView guid="{0A3BE354-EABF-4B36-A467-F2E7E7C9C594}" scale="85" showPageBreaks="1">
      <selection activeCell="C1" sqref="C1"/>
      <pageMargins left="0.7" right="0.7" top="0.75" bottom="0.75" header="0.3" footer="0.3"/>
      <pageSetup orientation="portrait" horizontalDpi="120" verticalDpi="72" r:id="rId2"/>
    </customSheetView>
  </customSheetViews>
  <mergeCells count="10">
    <mergeCell ref="A4:C4"/>
    <mergeCell ref="A7:A8"/>
    <mergeCell ref="B7:B8"/>
    <mergeCell ref="C7:C8"/>
    <mergeCell ref="D1:M4"/>
    <mergeCell ref="A5:R6"/>
    <mergeCell ref="D7:D8"/>
    <mergeCell ref="E7:E8"/>
    <mergeCell ref="F7:J7"/>
    <mergeCell ref="N7:N8"/>
  </mergeCells>
  <hyperlinks>
    <hyperlink ref="O17:O20" r:id="rId3" display="Klik" xr:uid="{8775BCE1-2053-4CAA-BB7C-1976E0519D1D}"/>
    <hyperlink ref="O9" r:id="rId4" xr:uid="{B74A0FF1-F43F-498F-82AB-215A4E241F39}"/>
    <hyperlink ref="O10:O17" r:id="rId5" display="Klik" xr:uid="{2D5671A3-1EC1-48C9-A92B-6557679E8040}"/>
  </hyperlinks>
  <pageMargins left="0.7" right="0.7" top="0.75" bottom="0.75" header="0.3" footer="0.3"/>
  <pageSetup orientation="portrait" horizontalDpi="120" verticalDpi="72" r:id="rId6"/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6"/>
  <dimension ref="A1:Z74"/>
  <sheetViews>
    <sheetView zoomScale="87" zoomScaleNormal="87" workbookViewId="0">
      <selection activeCell="B40" sqref="B40:B41"/>
    </sheetView>
  </sheetViews>
  <sheetFormatPr defaultRowHeight="12.75"/>
  <cols>
    <col min="3" max="3" width="10.85546875" bestFit="1" customWidth="1"/>
    <col min="4" max="4" width="14.28515625" customWidth="1"/>
    <col min="7" max="7" width="15.7109375" customWidth="1"/>
    <col min="8" max="8" width="15.5703125" customWidth="1"/>
    <col min="9" max="9" width="19.140625" customWidth="1"/>
    <col min="10" max="10" width="13.28515625" customWidth="1"/>
    <col min="18" max="18" width="11.7109375" customWidth="1"/>
    <col min="22" max="22" width="20.85546875" customWidth="1"/>
    <col min="23" max="23" width="11.28515625" bestFit="1" customWidth="1"/>
    <col min="24" max="24" width="20.85546875" bestFit="1" customWidth="1"/>
  </cols>
  <sheetData>
    <row r="1" spans="1:26" ht="16.5" customHeight="1">
      <c r="A1" s="932"/>
      <c r="B1" s="933"/>
      <c r="C1" s="933"/>
      <c r="D1" s="3467" t="s">
        <v>4903</v>
      </c>
      <c r="E1" s="3468"/>
      <c r="F1" s="3468"/>
      <c r="G1" s="3468"/>
      <c r="H1" s="3468"/>
      <c r="I1" s="3468"/>
      <c r="J1" s="3468"/>
      <c r="K1" s="3468"/>
      <c r="L1" s="3468"/>
      <c r="M1" s="3468"/>
      <c r="N1" s="3469"/>
      <c r="O1" s="723" t="s">
        <v>6405</v>
      </c>
      <c r="P1" s="484"/>
      <c r="Q1" s="724" t="s">
        <v>4904</v>
      </c>
      <c r="R1" s="724"/>
      <c r="S1" s="1074"/>
    </row>
    <row r="2" spans="1:26" ht="16.5" customHeight="1">
      <c r="A2" s="934"/>
      <c r="B2" s="935"/>
      <c r="C2" s="935"/>
      <c r="D2" s="3470"/>
      <c r="E2" s="3427"/>
      <c r="F2" s="3427"/>
      <c r="G2" s="3427"/>
      <c r="H2" s="3427"/>
      <c r="I2" s="3427"/>
      <c r="J2" s="3427"/>
      <c r="K2" s="3427"/>
      <c r="L2" s="3427"/>
      <c r="M2" s="3427"/>
      <c r="N2" s="3428"/>
      <c r="O2" s="725" t="s">
        <v>6406</v>
      </c>
      <c r="P2" s="465"/>
      <c r="Q2" s="726" t="s">
        <v>4905</v>
      </c>
      <c r="R2" s="726"/>
      <c r="S2" s="1075"/>
    </row>
    <row r="3" spans="1:26" ht="16.5" customHeight="1">
      <c r="A3" s="934"/>
      <c r="B3" s="935"/>
      <c r="C3" s="935"/>
      <c r="D3" s="3470"/>
      <c r="E3" s="3427"/>
      <c r="F3" s="3427"/>
      <c r="G3" s="3427"/>
      <c r="H3" s="3427"/>
      <c r="I3" s="3427"/>
      <c r="J3" s="3427"/>
      <c r="K3" s="3427"/>
      <c r="L3" s="3427"/>
      <c r="M3" s="3427"/>
      <c r="N3" s="3428"/>
      <c r="O3" s="725" t="s">
        <v>6407</v>
      </c>
      <c r="P3" s="465"/>
      <c r="Q3" s="726" t="s">
        <v>13309</v>
      </c>
      <c r="R3" s="726"/>
      <c r="S3" s="1075"/>
    </row>
    <row r="4" spans="1:26" ht="15.75" customHeight="1" thickBot="1">
      <c r="A4" s="3490" t="s">
        <v>4907</v>
      </c>
      <c r="B4" s="3491"/>
      <c r="C4" s="3492"/>
      <c r="D4" s="3471"/>
      <c r="E4" s="3472"/>
      <c r="F4" s="3472"/>
      <c r="G4" s="3472"/>
      <c r="H4" s="3472"/>
      <c r="I4" s="3472"/>
      <c r="J4" s="3472"/>
      <c r="K4" s="3472"/>
      <c r="L4" s="3472"/>
      <c r="M4" s="3472"/>
      <c r="N4" s="3473"/>
      <c r="O4" s="1076" t="s">
        <v>6408</v>
      </c>
      <c r="P4" s="487"/>
      <c r="Q4" s="1077" t="s">
        <v>6410</v>
      </c>
      <c r="R4" s="1077"/>
      <c r="S4" s="1078"/>
    </row>
    <row r="5" spans="1:26" ht="12.75" customHeight="1">
      <c r="A5" s="3498" t="s">
        <v>12198</v>
      </c>
      <c r="B5" s="3499"/>
      <c r="C5" s="3499"/>
      <c r="D5" s="3499"/>
      <c r="E5" s="3499"/>
      <c r="F5" s="3499"/>
      <c r="G5" s="3499"/>
      <c r="H5" s="3499"/>
      <c r="I5" s="3499"/>
      <c r="J5" s="3499"/>
      <c r="K5" s="3499"/>
      <c r="L5" s="3499"/>
      <c r="M5" s="3499"/>
      <c r="N5" s="3499"/>
      <c r="O5" s="3499"/>
      <c r="P5" s="3499"/>
      <c r="Q5" s="3499"/>
      <c r="R5" s="3499"/>
      <c r="S5" s="3500"/>
    </row>
    <row r="6" spans="1:26" ht="13.5" customHeight="1" thickBot="1">
      <c r="A6" s="3508"/>
      <c r="B6" s="3502"/>
      <c r="C6" s="3502"/>
      <c r="D6" s="3502"/>
      <c r="E6" s="3502"/>
      <c r="F6" s="3502"/>
      <c r="G6" s="3502"/>
      <c r="H6" s="3502"/>
      <c r="I6" s="3502"/>
      <c r="J6" s="3502"/>
      <c r="K6" s="3502"/>
      <c r="L6" s="3502"/>
      <c r="M6" s="3502"/>
      <c r="N6" s="3502"/>
      <c r="O6" s="3502"/>
      <c r="P6" s="3502"/>
      <c r="Q6" s="3502"/>
      <c r="R6" s="3502"/>
      <c r="S6" s="3503"/>
    </row>
    <row r="7" spans="1:26" ht="13.5" customHeight="1" thickBot="1">
      <c r="A7" s="3493" t="s">
        <v>2705</v>
      </c>
      <c r="B7" s="3495" t="s">
        <v>6167</v>
      </c>
      <c r="C7" s="3497" t="s">
        <v>6168</v>
      </c>
      <c r="D7" s="3497" t="s">
        <v>4912</v>
      </c>
      <c r="E7" s="3497" t="s">
        <v>12318</v>
      </c>
      <c r="F7" s="3504" t="s">
        <v>18707</v>
      </c>
      <c r="G7" s="3505"/>
      <c r="H7" s="3505"/>
      <c r="I7" s="3505"/>
      <c r="J7" s="3505"/>
      <c r="K7" s="3505"/>
      <c r="L7" s="1069"/>
      <c r="M7" s="1070" t="s">
        <v>4238</v>
      </c>
      <c r="N7" s="1071"/>
      <c r="O7" s="3506" t="s">
        <v>4940</v>
      </c>
      <c r="P7" s="1072" t="s">
        <v>6096</v>
      </c>
      <c r="Q7" s="706" t="s">
        <v>6162</v>
      </c>
      <c r="R7" s="706" t="s">
        <v>6196</v>
      </c>
      <c r="S7" s="1073" t="s">
        <v>699</v>
      </c>
      <c r="X7" s="1029">
        <v>46752</v>
      </c>
    </row>
    <row r="8" spans="1:26" ht="13.5" customHeight="1" thickBot="1">
      <c r="A8" s="3494"/>
      <c r="B8" s="3496"/>
      <c r="C8" s="3496"/>
      <c r="D8" s="3496"/>
      <c r="E8" s="3496"/>
      <c r="F8" s="2448" t="s">
        <v>12201</v>
      </c>
      <c r="G8" s="2448" t="s">
        <v>18708</v>
      </c>
      <c r="H8" s="2448" t="s">
        <v>18709</v>
      </c>
      <c r="I8" s="2448" t="s">
        <v>18710</v>
      </c>
      <c r="J8" s="2448" t="s">
        <v>18711</v>
      </c>
      <c r="K8" s="2448" t="s">
        <v>18712</v>
      </c>
      <c r="L8" s="1080" t="s">
        <v>4916</v>
      </c>
      <c r="M8" s="1081" t="s">
        <v>4237</v>
      </c>
      <c r="N8" s="1081" t="s">
        <v>2201</v>
      </c>
      <c r="O8" s="3507"/>
      <c r="P8" s="671" t="s">
        <v>6097</v>
      </c>
      <c r="Q8" s="689" t="s">
        <v>6163</v>
      </c>
      <c r="R8" s="689" t="s">
        <v>6197</v>
      </c>
      <c r="S8" s="1082"/>
      <c r="V8" s="1046" t="s">
        <v>12601</v>
      </c>
      <c r="W8" s="1047" t="s">
        <v>6197</v>
      </c>
      <c r="X8" s="1047" t="s">
        <v>18406</v>
      </c>
      <c r="Z8" t="s">
        <v>19944</v>
      </c>
    </row>
    <row r="9" spans="1:26">
      <c r="A9" s="1079">
        <v>1</v>
      </c>
      <c r="B9" s="1079" t="s">
        <v>12200</v>
      </c>
      <c r="C9" s="1079"/>
      <c r="D9" s="2442" t="s">
        <v>3796</v>
      </c>
      <c r="E9" s="1079"/>
      <c r="F9" s="809">
        <v>40</v>
      </c>
      <c r="G9" s="2442">
        <v>11.86</v>
      </c>
      <c r="H9" s="2442">
        <v>464</v>
      </c>
      <c r="I9" s="809">
        <v>28</v>
      </c>
      <c r="J9" s="2442">
        <v>50</v>
      </c>
      <c r="K9" s="809" t="s">
        <v>2664</v>
      </c>
      <c r="L9" s="1079"/>
      <c r="M9" s="1079"/>
      <c r="N9" s="1079"/>
      <c r="O9" s="1079"/>
      <c r="P9" s="672" t="s">
        <v>6098</v>
      </c>
      <c r="Q9" s="1079"/>
      <c r="R9" s="1079"/>
      <c r="S9" s="1079"/>
      <c r="T9" s="146" t="s">
        <v>12196</v>
      </c>
      <c r="V9" s="146"/>
      <c r="W9" s="146"/>
      <c r="X9" s="146"/>
      <c r="Z9" s="328" t="s">
        <v>19938</v>
      </c>
    </row>
    <row r="10" spans="1:26">
      <c r="A10" s="146">
        <f t="shared" ref="A10:A70" si="0">A9+1</f>
        <v>2</v>
      </c>
      <c r="B10" s="146" t="s">
        <v>12204</v>
      </c>
      <c r="C10" s="146"/>
      <c r="D10" s="2442" t="s">
        <v>3796</v>
      </c>
      <c r="E10" s="146"/>
      <c r="F10" s="2449">
        <v>40</v>
      </c>
      <c r="G10" s="2442">
        <v>29</v>
      </c>
      <c r="H10" s="2442">
        <v>464</v>
      </c>
      <c r="I10" s="809">
        <v>28</v>
      </c>
      <c r="J10" s="2442">
        <v>150</v>
      </c>
      <c r="K10" s="809" t="s">
        <v>2664</v>
      </c>
      <c r="L10" s="146"/>
      <c r="M10" s="146"/>
      <c r="N10" s="146"/>
      <c r="O10" s="146"/>
      <c r="P10" s="672" t="s">
        <v>6098</v>
      </c>
      <c r="Q10" s="146"/>
      <c r="R10" s="146"/>
      <c r="S10" s="146"/>
      <c r="T10" s="146" t="s">
        <v>12196</v>
      </c>
      <c r="V10" s="146"/>
      <c r="W10" s="146"/>
      <c r="X10" s="146"/>
      <c r="Z10" s="328" t="s">
        <v>19938</v>
      </c>
    </row>
    <row r="11" spans="1:26">
      <c r="A11" s="146">
        <f t="shared" si="0"/>
        <v>3</v>
      </c>
      <c r="B11" s="2923" t="s">
        <v>12231</v>
      </c>
      <c r="C11" s="146" t="s">
        <v>12233</v>
      </c>
      <c r="D11" s="147"/>
      <c r="E11" s="146"/>
      <c r="F11" s="2449"/>
      <c r="G11" s="147"/>
      <c r="H11" s="147"/>
      <c r="I11" s="2449"/>
      <c r="J11" s="147"/>
      <c r="K11" s="2449"/>
      <c r="L11" s="146"/>
      <c r="M11" s="146"/>
      <c r="N11" s="146"/>
      <c r="O11" s="146"/>
      <c r="P11" s="672" t="s">
        <v>6098</v>
      </c>
      <c r="Q11" s="146"/>
      <c r="R11" s="146"/>
      <c r="S11" s="146"/>
      <c r="T11" s="146" t="s">
        <v>12229</v>
      </c>
      <c r="V11" s="146"/>
      <c r="W11" s="146"/>
      <c r="X11" s="146"/>
      <c r="Z11" s="328"/>
    </row>
    <row r="12" spans="1:26">
      <c r="A12" s="146">
        <f t="shared" si="0"/>
        <v>4</v>
      </c>
      <c r="B12" s="146" t="s">
        <v>12218</v>
      </c>
      <c r="C12" s="146"/>
      <c r="D12" s="2442" t="s">
        <v>532</v>
      </c>
      <c r="E12" s="146"/>
      <c r="F12" s="2449">
        <v>40</v>
      </c>
      <c r="G12" s="147">
        <v>7.26</v>
      </c>
      <c r="H12" s="147">
        <v>843</v>
      </c>
      <c r="I12" s="2449">
        <v>6.75</v>
      </c>
      <c r="J12" s="147">
        <v>50</v>
      </c>
      <c r="K12" s="2449" t="s">
        <v>2667</v>
      </c>
      <c r="L12" s="146"/>
      <c r="M12" s="146"/>
      <c r="N12" s="146"/>
      <c r="O12" s="146"/>
      <c r="P12" s="672" t="s">
        <v>6098</v>
      </c>
      <c r="Q12" s="146"/>
      <c r="R12" s="146"/>
      <c r="S12" s="146"/>
      <c r="T12" s="146" t="s">
        <v>12219</v>
      </c>
      <c r="V12" s="146"/>
      <c r="W12" s="146"/>
      <c r="X12" s="146"/>
      <c r="Z12" s="328" t="s">
        <v>19938</v>
      </c>
    </row>
    <row r="13" spans="1:26">
      <c r="A13" s="146">
        <f t="shared" si="0"/>
        <v>5</v>
      </c>
      <c r="B13" s="146" t="s">
        <v>12220</v>
      </c>
      <c r="C13" s="146"/>
      <c r="D13" s="2442" t="s">
        <v>18713</v>
      </c>
      <c r="E13" s="146"/>
      <c r="F13" s="2449">
        <v>60</v>
      </c>
      <c r="G13" s="147">
        <v>0.01</v>
      </c>
      <c r="H13" s="147">
        <v>886</v>
      </c>
      <c r="I13" s="2449">
        <v>23</v>
      </c>
      <c r="J13" s="147">
        <v>130</v>
      </c>
      <c r="K13" s="2449" t="s">
        <v>2665</v>
      </c>
      <c r="L13" s="146"/>
      <c r="M13" s="146"/>
      <c r="N13" s="146"/>
      <c r="O13" s="146"/>
      <c r="P13" s="672" t="s">
        <v>6098</v>
      </c>
      <c r="Q13" s="146"/>
      <c r="R13" s="146"/>
      <c r="S13" s="146"/>
      <c r="T13" s="146" t="s">
        <v>12219</v>
      </c>
      <c r="V13" s="146"/>
      <c r="W13" s="146"/>
      <c r="X13" s="146"/>
      <c r="Z13" s="328" t="s">
        <v>19938</v>
      </c>
    </row>
    <row r="14" spans="1:26">
      <c r="A14" s="146">
        <f t="shared" si="0"/>
        <v>6</v>
      </c>
      <c r="B14" s="146" t="s">
        <v>12221</v>
      </c>
      <c r="C14" s="146"/>
      <c r="D14" s="2442" t="s">
        <v>18713</v>
      </c>
      <c r="E14" s="146"/>
      <c r="F14" s="2449">
        <v>40</v>
      </c>
      <c r="G14" s="147">
        <v>0.01</v>
      </c>
      <c r="H14" s="147">
        <v>886</v>
      </c>
      <c r="I14" s="2449">
        <v>2</v>
      </c>
      <c r="J14" s="147">
        <v>50</v>
      </c>
      <c r="K14" s="2449" t="s">
        <v>4792</v>
      </c>
      <c r="L14" s="146"/>
      <c r="M14" s="146"/>
      <c r="N14" s="146"/>
      <c r="O14" s="146"/>
      <c r="P14" s="672" t="s">
        <v>6098</v>
      </c>
      <c r="Q14" s="146"/>
      <c r="R14" s="146"/>
      <c r="S14" s="146"/>
      <c r="T14" s="146" t="s">
        <v>12219</v>
      </c>
      <c r="V14" s="146"/>
      <c r="W14" s="146"/>
      <c r="X14" s="146"/>
      <c r="Z14" s="328" t="s">
        <v>19938</v>
      </c>
    </row>
    <row r="15" spans="1:26">
      <c r="A15" s="146">
        <f t="shared" si="0"/>
        <v>7</v>
      </c>
      <c r="B15" s="146" t="s">
        <v>12223</v>
      </c>
      <c r="C15" s="146"/>
      <c r="D15" s="2442" t="s">
        <v>18714</v>
      </c>
      <c r="E15" s="146"/>
      <c r="F15" s="2449">
        <v>40</v>
      </c>
      <c r="G15" s="147">
        <v>30</v>
      </c>
      <c r="H15" s="147">
        <v>32</v>
      </c>
      <c r="I15" s="2449">
        <v>23</v>
      </c>
      <c r="J15" s="147">
        <v>50</v>
      </c>
      <c r="K15" s="2449" t="s">
        <v>2665</v>
      </c>
      <c r="L15" s="146"/>
      <c r="M15" s="146"/>
      <c r="N15" s="146"/>
      <c r="O15" s="146"/>
      <c r="P15" s="672" t="s">
        <v>6098</v>
      </c>
      <c r="Q15" s="146"/>
      <c r="R15" s="146"/>
      <c r="S15" s="146"/>
      <c r="T15" s="146" t="s">
        <v>12219</v>
      </c>
      <c r="V15" s="146"/>
      <c r="W15" s="146"/>
      <c r="X15" s="146"/>
      <c r="Z15" s="328" t="s">
        <v>19938</v>
      </c>
    </row>
    <row r="16" spans="1:26">
      <c r="A16" s="146">
        <f t="shared" si="0"/>
        <v>8</v>
      </c>
      <c r="B16" s="2923" t="s">
        <v>12232</v>
      </c>
      <c r="C16" s="146" t="s">
        <v>12233</v>
      </c>
      <c r="D16" s="147"/>
      <c r="E16" s="146"/>
      <c r="F16" s="2449"/>
      <c r="G16" s="147"/>
      <c r="H16" s="147"/>
      <c r="I16" s="2449"/>
      <c r="J16" s="147"/>
      <c r="K16" s="2449"/>
      <c r="L16" s="146"/>
      <c r="M16" s="146"/>
      <c r="N16" s="146"/>
      <c r="O16" s="146"/>
      <c r="P16" s="672" t="s">
        <v>6098</v>
      </c>
      <c r="Q16" s="146"/>
      <c r="R16" s="146"/>
      <c r="S16" s="146"/>
      <c r="T16" s="146" t="s">
        <v>12229</v>
      </c>
      <c r="V16" s="146"/>
      <c r="W16" s="146"/>
      <c r="X16" s="146"/>
      <c r="Z16" s="328"/>
    </row>
    <row r="17" spans="1:26">
      <c r="A17" s="146">
        <f t="shared" si="0"/>
        <v>9</v>
      </c>
      <c r="B17" s="146" t="s">
        <v>12236</v>
      </c>
      <c r="C17" s="146"/>
      <c r="D17" s="2442" t="s">
        <v>18715</v>
      </c>
      <c r="E17" s="146"/>
      <c r="F17" s="2449">
        <v>60</v>
      </c>
      <c r="G17" s="147" t="s">
        <v>18716</v>
      </c>
      <c r="H17" s="147">
        <v>780</v>
      </c>
      <c r="I17" s="2449">
        <v>25</v>
      </c>
      <c r="J17" s="147">
        <v>150</v>
      </c>
      <c r="K17" s="2449" t="s">
        <v>2665</v>
      </c>
      <c r="L17" s="146"/>
      <c r="M17" s="146"/>
      <c r="N17" s="146"/>
      <c r="O17" s="146"/>
      <c r="P17" s="672" t="s">
        <v>6098</v>
      </c>
      <c r="Q17" s="146"/>
      <c r="R17" s="146"/>
      <c r="S17" s="146"/>
      <c r="T17" s="146" t="s">
        <v>12219</v>
      </c>
      <c r="V17" s="146"/>
      <c r="W17" s="146"/>
      <c r="X17" s="146"/>
      <c r="Z17" s="328" t="s">
        <v>19938</v>
      </c>
    </row>
    <row r="18" spans="1:26">
      <c r="A18" s="146">
        <f t="shared" si="0"/>
        <v>10</v>
      </c>
      <c r="B18" s="146" t="s">
        <v>12238</v>
      </c>
      <c r="C18" s="146"/>
      <c r="D18" s="2442" t="s">
        <v>18715</v>
      </c>
      <c r="E18" s="146"/>
      <c r="F18" s="2449">
        <v>40</v>
      </c>
      <c r="G18" s="147">
        <v>133</v>
      </c>
      <c r="H18" s="147">
        <v>780</v>
      </c>
      <c r="I18" s="2449">
        <v>23</v>
      </c>
      <c r="J18" s="147">
        <v>130</v>
      </c>
      <c r="K18" s="2449" t="s">
        <v>2665</v>
      </c>
      <c r="L18" s="146"/>
      <c r="M18" s="146"/>
      <c r="N18" s="146"/>
      <c r="O18" s="146"/>
      <c r="P18" s="672" t="s">
        <v>6098</v>
      </c>
      <c r="Q18" s="146"/>
      <c r="R18" s="146"/>
      <c r="S18" s="146"/>
      <c r="T18" s="146" t="s">
        <v>12219</v>
      </c>
      <c r="V18" s="146"/>
      <c r="W18" s="146"/>
      <c r="X18" s="146"/>
      <c r="Z18" s="328" t="s">
        <v>19938</v>
      </c>
    </row>
    <row r="19" spans="1:26">
      <c r="A19" s="146">
        <f t="shared" si="0"/>
        <v>11</v>
      </c>
      <c r="B19" s="146" t="s">
        <v>12239</v>
      </c>
      <c r="C19" s="146"/>
      <c r="D19" s="2442" t="s">
        <v>18715</v>
      </c>
      <c r="E19" s="146"/>
      <c r="F19" s="2449">
        <v>40</v>
      </c>
      <c r="G19" s="147">
        <v>133</v>
      </c>
      <c r="H19" s="147">
        <v>780</v>
      </c>
      <c r="I19" s="2449">
        <v>23</v>
      </c>
      <c r="J19" s="147">
        <v>130</v>
      </c>
      <c r="K19" s="2449" t="s">
        <v>2665</v>
      </c>
      <c r="L19" s="146"/>
      <c r="M19" s="146"/>
      <c r="N19" s="146"/>
      <c r="O19" s="146"/>
      <c r="P19" s="672" t="s">
        <v>6098</v>
      </c>
      <c r="Q19" s="146"/>
      <c r="R19" s="146"/>
      <c r="S19" s="146"/>
      <c r="T19" s="146" t="s">
        <v>12219</v>
      </c>
      <c r="V19" s="146"/>
      <c r="W19" s="146"/>
      <c r="X19" s="146"/>
      <c r="Z19" s="328" t="s">
        <v>19938</v>
      </c>
    </row>
    <row r="20" spans="1:26">
      <c r="A20" s="146">
        <f t="shared" si="0"/>
        <v>12</v>
      </c>
      <c r="B20" s="146" t="s">
        <v>12254</v>
      </c>
      <c r="C20" s="146"/>
      <c r="D20" s="2442" t="s">
        <v>18717</v>
      </c>
      <c r="E20" s="146"/>
      <c r="F20" s="2449">
        <v>40</v>
      </c>
      <c r="G20" s="147">
        <v>68.3</v>
      </c>
      <c r="H20" s="147">
        <v>981</v>
      </c>
      <c r="I20" s="2449">
        <v>6.7</v>
      </c>
      <c r="J20" s="147">
        <v>170</v>
      </c>
      <c r="K20" s="2449" t="s">
        <v>4792</v>
      </c>
      <c r="L20" s="146"/>
      <c r="M20" s="146"/>
      <c r="N20" s="146"/>
      <c r="O20" s="146"/>
      <c r="P20" s="672" t="s">
        <v>6098</v>
      </c>
      <c r="Q20" s="146"/>
      <c r="R20" s="146"/>
      <c r="S20" s="146"/>
      <c r="T20" s="146" t="s">
        <v>12253</v>
      </c>
      <c r="V20" s="146"/>
      <c r="W20" s="146"/>
      <c r="X20" s="146"/>
      <c r="Z20" s="328" t="s">
        <v>19938</v>
      </c>
    </row>
    <row r="21" spans="1:26">
      <c r="A21" s="146">
        <f t="shared" si="0"/>
        <v>13</v>
      </c>
      <c r="B21" s="146" t="s">
        <v>12240</v>
      </c>
      <c r="C21" s="146"/>
      <c r="D21" s="2442" t="s">
        <v>18718</v>
      </c>
      <c r="E21" s="146"/>
      <c r="F21" s="2449">
        <v>40</v>
      </c>
      <c r="G21" s="147">
        <v>561</v>
      </c>
      <c r="H21" s="147">
        <v>980</v>
      </c>
      <c r="I21" s="2449">
        <v>4.8</v>
      </c>
      <c r="J21" s="147">
        <v>130</v>
      </c>
      <c r="K21" s="2449" t="s">
        <v>2665</v>
      </c>
      <c r="L21" s="146"/>
      <c r="M21" s="146"/>
      <c r="N21" s="146"/>
      <c r="O21" s="146"/>
      <c r="P21" s="672" t="s">
        <v>6098</v>
      </c>
      <c r="Q21" s="146"/>
      <c r="R21" s="146"/>
      <c r="S21" s="146"/>
      <c r="T21" s="146" t="s">
        <v>12219</v>
      </c>
      <c r="V21" s="146"/>
      <c r="W21" s="146"/>
      <c r="X21" s="146"/>
      <c r="Z21" s="328" t="s">
        <v>19938</v>
      </c>
    </row>
    <row r="22" spans="1:26">
      <c r="A22" s="146">
        <f t="shared" si="0"/>
        <v>14</v>
      </c>
      <c r="B22" s="146" t="s">
        <v>12255</v>
      </c>
      <c r="C22" s="146"/>
      <c r="D22" s="2442" t="s">
        <v>18717</v>
      </c>
      <c r="E22" s="146"/>
      <c r="F22" s="2449">
        <v>40</v>
      </c>
      <c r="G22" s="147">
        <v>68.3</v>
      </c>
      <c r="H22" s="147">
        <v>981</v>
      </c>
      <c r="I22" s="2449">
        <v>6.7</v>
      </c>
      <c r="J22" s="147">
        <v>170</v>
      </c>
      <c r="K22" s="2449" t="s">
        <v>4792</v>
      </c>
      <c r="L22" s="146"/>
      <c r="M22" s="146"/>
      <c r="N22" s="146"/>
      <c r="O22" s="146"/>
      <c r="P22" s="672" t="s">
        <v>6098</v>
      </c>
      <c r="Q22" s="146"/>
      <c r="R22" s="146"/>
      <c r="S22" s="146"/>
      <c r="T22" s="146" t="s">
        <v>12253</v>
      </c>
      <c r="V22" s="146"/>
      <c r="W22" s="146"/>
      <c r="X22" s="146"/>
      <c r="Z22" s="328" t="s">
        <v>19938</v>
      </c>
    </row>
    <row r="23" spans="1:26">
      <c r="A23" s="146">
        <f t="shared" si="0"/>
        <v>15</v>
      </c>
      <c r="B23" s="146" t="s">
        <v>12290</v>
      </c>
      <c r="C23" s="146"/>
      <c r="D23" s="2442" t="s">
        <v>18715</v>
      </c>
      <c r="E23" s="146"/>
      <c r="F23" s="2449">
        <v>40</v>
      </c>
      <c r="G23" s="147">
        <v>89</v>
      </c>
      <c r="H23" s="147">
        <v>880</v>
      </c>
      <c r="I23" s="2449">
        <v>2</v>
      </c>
      <c r="J23" s="147">
        <v>140</v>
      </c>
      <c r="K23" s="2449" t="s">
        <v>2667</v>
      </c>
      <c r="L23" s="146"/>
      <c r="M23" s="146"/>
      <c r="N23" s="146"/>
      <c r="O23" s="146"/>
      <c r="P23" s="672" t="s">
        <v>6098</v>
      </c>
      <c r="Q23" s="146"/>
      <c r="R23" s="146"/>
      <c r="S23" s="146"/>
      <c r="T23" s="146" t="s">
        <v>12289</v>
      </c>
      <c r="V23" s="146"/>
      <c r="W23" s="146"/>
      <c r="X23" s="146"/>
      <c r="Z23" s="328" t="s">
        <v>19938</v>
      </c>
    </row>
    <row r="24" spans="1:26">
      <c r="A24" s="146">
        <f t="shared" si="0"/>
        <v>16</v>
      </c>
      <c r="B24" s="146" t="s">
        <v>12291</v>
      </c>
      <c r="C24" s="146"/>
      <c r="D24" s="2442" t="s">
        <v>18715</v>
      </c>
      <c r="E24" s="146"/>
      <c r="F24" s="2449">
        <v>40</v>
      </c>
      <c r="G24" s="147">
        <v>89</v>
      </c>
      <c r="H24" s="147">
        <v>880</v>
      </c>
      <c r="I24" s="2449">
        <v>2</v>
      </c>
      <c r="J24" s="147">
        <v>140</v>
      </c>
      <c r="K24" s="2449" t="s">
        <v>2667</v>
      </c>
      <c r="L24" s="146"/>
      <c r="M24" s="146"/>
      <c r="N24" s="146"/>
      <c r="O24" s="146"/>
      <c r="P24" s="672" t="s">
        <v>6098</v>
      </c>
      <c r="Q24" s="146"/>
      <c r="R24" s="146"/>
      <c r="S24" s="146"/>
      <c r="T24" s="146" t="s">
        <v>12289</v>
      </c>
      <c r="U24" t="s">
        <v>3516</v>
      </c>
      <c r="V24" s="146"/>
      <c r="W24" s="146"/>
      <c r="X24" s="146"/>
      <c r="Z24" s="328" t="s">
        <v>19938</v>
      </c>
    </row>
    <row r="25" spans="1:26">
      <c r="A25" s="146">
        <f t="shared" si="0"/>
        <v>17</v>
      </c>
      <c r="B25" s="146" t="s">
        <v>12408</v>
      </c>
      <c r="C25" s="146"/>
      <c r="D25" s="2442" t="s">
        <v>18715</v>
      </c>
      <c r="E25" s="146"/>
      <c r="F25" s="2449">
        <v>40</v>
      </c>
      <c r="G25" s="147">
        <v>89</v>
      </c>
      <c r="H25" s="147">
        <v>760</v>
      </c>
      <c r="I25" s="2449">
        <v>2</v>
      </c>
      <c r="J25" s="147">
        <v>50</v>
      </c>
      <c r="K25" s="2449" t="s">
        <v>2667</v>
      </c>
      <c r="L25" s="146"/>
      <c r="M25" s="146"/>
      <c r="N25" s="146"/>
      <c r="O25" s="146"/>
      <c r="P25" s="672" t="s">
        <v>6098</v>
      </c>
      <c r="Q25" s="146"/>
      <c r="R25" s="146"/>
      <c r="S25" s="146"/>
      <c r="T25" s="146" t="s">
        <v>12289</v>
      </c>
      <c r="V25" s="146"/>
      <c r="W25" s="146"/>
      <c r="X25" s="146"/>
      <c r="Z25" s="328" t="s">
        <v>19938</v>
      </c>
    </row>
    <row r="26" spans="1:26">
      <c r="A26" s="146">
        <f t="shared" si="0"/>
        <v>18</v>
      </c>
      <c r="B26" s="146" t="s">
        <v>12409</v>
      </c>
      <c r="C26" s="146"/>
      <c r="D26" s="2442" t="s">
        <v>18715</v>
      </c>
      <c r="E26" s="146"/>
      <c r="F26" s="2449">
        <v>40</v>
      </c>
      <c r="G26" s="147">
        <v>89</v>
      </c>
      <c r="H26" s="147">
        <v>760</v>
      </c>
      <c r="I26" s="2449">
        <v>2</v>
      </c>
      <c r="J26" s="147">
        <v>50</v>
      </c>
      <c r="K26" s="2449" t="s">
        <v>2667</v>
      </c>
      <c r="L26" s="146"/>
      <c r="M26" s="146"/>
      <c r="N26" s="146"/>
      <c r="O26" s="146"/>
      <c r="P26" s="672" t="s">
        <v>6098</v>
      </c>
      <c r="Q26" s="146"/>
      <c r="R26" s="146"/>
      <c r="S26" s="146"/>
      <c r="T26" s="146" t="s">
        <v>12289</v>
      </c>
      <c r="V26" s="146"/>
      <c r="W26" s="146"/>
      <c r="X26" s="146"/>
      <c r="Z26" s="328" t="s">
        <v>19938</v>
      </c>
    </row>
    <row r="27" spans="1:26">
      <c r="A27" s="146">
        <f t="shared" si="0"/>
        <v>19</v>
      </c>
      <c r="B27" s="146" t="s">
        <v>12415</v>
      </c>
      <c r="C27" s="146"/>
      <c r="D27" s="2442" t="s">
        <v>18715</v>
      </c>
      <c r="E27" s="146"/>
      <c r="F27" s="2449">
        <v>40</v>
      </c>
      <c r="G27" s="147">
        <v>552</v>
      </c>
      <c r="H27" s="147">
        <v>710</v>
      </c>
      <c r="I27" s="2449">
        <v>2</v>
      </c>
      <c r="J27" s="147">
        <v>110</v>
      </c>
      <c r="K27" s="2449" t="s">
        <v>2667</v>
      </c>
      <c r="L27" s="146"/>
      <c r="M27" s="146"/>
      <c r="N27" s="146"/>
      <c r="O27" s="146"/>
      <c r="P27" s="672" t="s">
        <v>6098</v>
      </c>
      <c r="Q27" s="146"/>
      <c r="R27" s="146"/>
      <c r="S27" s="146"/>
      <c r="T27" s="146" t="s">
        <v>12412</v>
      </c>
      <c r="V27" s="146"/>
      <c r="W27" s="146"/>
      <c r="X27" s="146"/>
      <c r="Z27" s="328" t="s">
        <v>19938</v>
      </c>
    </row>
    <row r="28" spans="1:26">
      <c r="A28" s="146">
        <f t="shared" si="0"/>
        <v>20</v>
      </c>
      <c r="B28" s="146" t="s">
        <v>12416</v>
      </c>
      <c r="C28" s="146"/>
      <c r="D28" s="2442" t="s">
        <v>18715</v>
      </c>
      <c r="E28" s="146"/>
      <c r="F28" s="2449">
        <v>40</v>
      </c>
      <c r="G28" s="147">
        <v>552</v>
      </c>
      <c r="H28" s="147">
        <v>710</v>
      </c>
      <c r="I28" s="2449">
        <v>2</v>
      </c>
      <c r="J28" s="147">
        <v>110</v>
      </c>
      <c r="K28" s="2449" t="s">
        <v>2667</v>
      </c>
      <c r="L28" s="146"/>
      <c r="M28" s="146"/>
      <c r="N28" s="146"/>
      <c r="O28" s="146"/>
      <c r="P28" s="672" t="s">
        <v>6098</v>
      </c>
      <c r="Q28" s="146"/>
      <c r="R28" s="146"/>
      <c r="S28" s="146"/>
      <c r="T28" s="146" t="s">
        <v>12412</v>
      </c>
      <c r="V28" s="146"/>
      <c r="W28" s="146"/>
      <c r="X28" s="146"/>
      <c r="Z28" s="328" t="s">
        <v>19938</v>
      </c>
    </row>
    <row r="29" spans="1:26">
      <c r="A29" s="146">
        <f t="shared" si="0"/>
        <v>21</v>
      </c>
      <c r="B29" s="146" t="s">
        <v>12417</v>
      </c>
      <c r="C29" s="146"/>
      <c r="D29" s="2442" t="s">
        <v>18715</v>
      </c>
      <c r="E29" s="146"/>
      <c r="F29" s="2449">
        <v>40</v>
      </c>
      <c r="G29" s="147">
        <v>535</v>
      </c>
      <c r="H29" s="147">
        <v>710</v>
      </c>
      <c r="I29" s="2449">
        <v>2</v>
      </c>
      <c r="J29" s="147">
        <v>110</v>
      </c>
      <c r="K29" s="2449" t="s">
        <v>2667</v>
      </c>
      <c r="L29" s="146"/>
      <c r="M29" s="146"/>
      <c r="N29" s="146"/>
      <c r="O29" s="146"/>
      <c r="P29" s="672" t="s">
        <v>6098</v>
      </c>
      <c r="Q29" s="146"/>
      <c r="R29" s="146"/>
      <c r="S29" s="146"/>
      <c r="T29" s="146" t="s">
        <v>12412</v>
      </c>
      <c r="V29" s="146"/>
      <c r="W29" s="146"/>
      <c r="X29" s="146"/>
      <c r="Z29" s="328" t="s">
        <v>19938</v>
      </c>
    </row>
    <row r="30" spans="1:26">
      <c r="A30" s="146">
        <f t="shared" si="0"/>
        <v>22</v>
      </c>
      <c r="B30" s="146" t="s">
        <v>12418</v>
      </c>
      <c r="C30" s="146"/>
      <c r="D30" s="2442" t="s">
        <v>18715</v>
      </c>
      <c r="E30" s="146"/>
      <c r="F30" s="2449">
        <v>40</v>
      </c>
      <c r="G30" s="147">
        <v>78</v>
      </c>
      <c r="H30" s="147">
        <v>750</v>
      </c>
      <c r="I30" s="2449">
        <v>2</v>
      </c>
      <c r="J30" s="147">
        <v>60</v>
      </c>
      <c r="K30" s="2449" t="s">
        <v>2667</v>
      </c>
      <c r="L30" s="146"/>
      <c r="M30" s="146"/>
      <c r="N30" s="146"/>
      <c r="O30" s="146"/>
      <c r="P30" s="672" t="s">
        <v>6098</v>
      </c>
      <c r="Q30" s="146"/>
      <c r="R30" s="146"/>
      <c r="S30" s="146"/>
      <c r="T30" s="146" t="s">
        <v>12412</v>
      </c>
      <c r="V30" s="146"/>
      <c r="W30" s="146"/>
      <c r="X30" s="146"/>
      <c r="Z30" s="328" t="s">
        <v>19938</v>
      </c>
    </row>
    <row r="31" spans="1:26">
      <c r="A31" s="146">
        <f t="shared" si="0"/>
        <v>23</v>
      </c>
      <c r="B31" s="146" t="s">
        <v>12419</v>
      </c>
      <c r="C31" s="146"/>
      <c r="D31" s="2442" t="s">
        <v>18715</v>
      </c>
      <c r="E31" s="146"/>
      <c r="F31" s="2449">
        <v>40</v>
      </c>
      <c r="G31" s="147">
        <v>78</v>
      </c>
      <c r="H31" s="147">
        <v>750</v>
      </c>
      <c r="I31" s="2449">
        <v>2</v>
      </c>
      <c r="J31" s="147">
        <v>60</v>
      </c>
      <c r="K31" s="2449" t="s">
        <v>2667</v>
      </c>
      <c r="L31" s="146"/>
      <c r="M31" s="146"/>
      <c r="N31" s="146"/>
      <c r="O31" s="146"/>
      <c r="P31" s="672" t="s">
        <v>6098</v>
      </c>
      <c r="Q31" s="146"/>
      <c r="R31" s="146"/>
      <c r="S31" s="146"/>
      <c r="T31" s="146" t="s">
        <v>12412</v>
      </c>
      <c r="V31" s="146"/>
      <c r="W31" s="146"/>
      <c r="X31" s="146"/>
      <c r="Z31" s="328" t="s">
        <v>19938</v>
      </c>
    </row>
    <row r="32" spans="1:26">
      <c r="A32" s="146">
        <f t="shared" si="0"/>
        <v>24</v>
      </c>
      <c r="B32" s="146" t="s">
        <v>12435</v>
      </c>
      <c r="C32" s="146"/>
      <c r="D32" s="2442" t="s">
        <v>18715</v>
      </c>
      <c r="E32" s="146"/>
      <c r="F32" s="2449">
        <v>40</v>
      </c>
      <c r="G32" s="147">
        <v>51</v>
      </c>
      <c r="H32" s="147">
        <v>960</v>
      </c>
      <c r="I32" s="2449">
        <v>2</v>
      </c>
      <c r="J32" s="147">
        <v>140</v>
      </c>
      <c r="K32" s="2449" t="s">
        <v>2669</v>
      </c>
      <c r="L32" s="146"/>
      <c r="M32" s="146"/>
      <c r="N32" s="146"/>
      <c r="O32" s="146"/>
      <c r="P32" s="672" t="s">
        <v>6098</v>
      </c>
      <c r="Q32" s="146"/>
      <c r="R32" s="146"/>
      <c r="S32" s="146"/>
      <c r="T32" s="146" t="s">
        <v>12429</v>
      </c>
      <c r="V32" s="146"/>
      <c r="W32" s="146"/>
      <c r="X32" s="146"/>
      <c r="Z32" s="328" t="s">
        <v>19938</v>
      </c>
    </row>
    <row r="33" spans="1:26">
      <c r="A33" s="146">
        <f t="shared" si="0"/>
        <v>25</v>
      </c>
      <c r="B33" s="146" t="s">
        <v>12436</v>
      </c>
      <c r="C33" s="146"/>
      <c r="D33" s="2442" t="s">
        <v>18715</v>
      </c>
      <c r="E33" s="146"/>
      <c r="F33" s="2449">
        <v>40</v>
      </c>
      <c r="G33" s="147">
        <v>2</v>
      </c>
      <c r="H33" s="147">
        <v>840</v>
      </c>
      <c r="I33" s="2449">
        <v>2</v>
      </c>
      <c r="J33" s="147">
        <v>50</v>
      </c>
      <c r="K33" s="2449" t="s">
        <v>2669</v>
      </c>
      <c r="L33" s="146"/>
      <c r="M33" s="146"/>
      <c r="N33" s="146"/>
      <c r="O33" s="146"/>
      <c r="P33" s="672" t="s">
        <v>6098</v>
      </c>
      <c r="Q33" s="146"/>
      <c r="R33" s="146"/>
      <c r="S33" s="146"/>
      <c r="T33" s="146" t="s">
        <v>12429</v>
      </c>
      <c r="V33" s="146"/>
      <c r="W33" s="146"/>
      <c r="X33" s="146"/>
      <c r="Z33" s="328" t="s">
        <v>19938</v>
      </c>
    </row>
    <row r="34" spans="1:26">
      <c r="A34" s="146">
        <f t="shared" si="0"/>
        <v>26</v>
      </c>
      <c r="B34" s="146" t="s">
        <v>12440</v>
      </c>
      <c r="C34" s="146"/>
      <c r="D34" s="2442" t="s">
        <v>18715</v>
      </c>
      <c r="E34" s="146"/>
      <c r="F34" s="2449">
        <v>40</v>
      </c>
      <c r="G34" s="147">
        <v>10</v>
      </c>
      <c r="H34" s="147">
        <v>843</v>
      </c>
      <c r="I34" s="2449">
        <v>2</v>
      </c>
      <c r="J34" s="147">
        <v>170</v>
      </c>
      <c r="K34" s="2449" t="s">
        <v>2667</v>
      </c>
      <c r="L34" s="146"/>
      <c r="M34" s="146"/>
      <c r="N34" s="146"/>
      <c r="O34" s="146"/>
      <c r="P34" s="672" t="s">
        <v>6098</v>
      </c>
      <c r="Q34" s="146"/>
      <c r="R34" s="146"/>
      <c r="S34" s="146"/>
      <c r="T34" s="146" t="s">
        <v>12438</v>
      </c>
      <c r="V34" s="146"/>
      <c r="W34" s="146"/>
      <c r="X34" s="146"/>
      <c r="Z34" s="328" t="s">
        <v>19938</v>
      </c>
    </row>
    <row r="35" spans="1:26">
      <c r="A35" s="146">
        <f t="shared" si="0"/>
        <v>27</v>
      </c>
      <c r="B35" s="146" t="s">
        <v>12441</v>
      </c>
      <c r="C35" s="146"/>
      <c r="D35" s="2442" t="s">
        <v>18715</v>
      </c>
      <c r="E35" s="146"/>
      <c r="F35" s="2449">
        <v>40</v>
      </c>
      <c r="G35" s="147">
        <v>2.2000000000000002</v>
      </c>
      <c r="H35" s="147">
        <v>980</v>
      </c>
      <c r="I35" s="2449">
        <v>2</v>
      </c>
      <c r="J35" s="147">
        <v>50</v>
      </c>
      <c r="K35" s="2449" t="s">
        <v>2669</v>
      </c>
      <c r="L35" s="146"/>
      <c r="M35" s="146"/>
      <c r="N35" s="146"/>
      <c r="O35" s="146"/>
      <c r="P35" s="673" t="s">
        <v>6098</v>
      </c>
      <c r="Q35" s="146"/>
      <c r="R35" s="146"/>
      <c r="S35" s="146"/>
      <c r="T35" s="146" t="s">
        <v>12438</v>
      </c>
      <c r="V35" s="146"/>
      <c r="W35" s="146"/>
      <c r="X35" s="146"/>
      <c r="Z35" s="328" t="s">
        <v>19938</v>
      </c>
    </row>
    <row r="36" spans="1:26">
      <c r="A36" s="146">
        <f t="shared" si="0"/>
        <v>28</v>
      </c>
      <c r="B36" s="2896" t="s">
        <v>12443</v>
      </c>
      <c r="C36" s="146"/>
      <c r="D36" s="2442" t="s">
        <v>18715</v>
      </c>
      <c r="E36" s="146"/>
      <c r="F36" s="2449">
        <v>40</v>
      </c>
      <c r="G36" s="147">
        <v>2.2000000000000002</v>
      </c>
      <c r="H36" s="147">
        <v>980</v>
      </c>
      <c r="I36" s="2449">
        <v>2</v>
      </c>
      <c r="J36" s="147">
        <v>50</v>
      </c>
      <c r="K36" s="2449" t="s">
        <v>2669</v>
      </c>
      <c r="L36" s="146"/>
      <c r="M36" s="146"/>
      <c r="N36" s="146"/>
      <c r="O36" s="146"/>
      <c r="P36" s="673" t="s">
        <v>6098</v>
      </c>
      <c r="Q36" s="146"/>
      <c r="R36" s="146"/>
      <c r="S36" s="146"/>
      <c r="T36" s="146" t="s">
        <v>12438</v>
      </c>
      <c r="V36" s="146"/>
      <c r="W36" s="146"/>
      <c r="X36" s="146"/>
      <c r="Z36" s="328" t="s">
        <v>19938</v>
      </c>
    </row>
    <row r="37" spans="1:26">
      <c r="A37" s="146">
        <f t="shared" si="0"/>
        <v>29</v>
      </c>
      <c r="B37" s="2896" t="s">
        <v>12444</v>
      </c>
      <c r="C37" s="146"/>
      <c r="D37" s="2442" t="s">
        <v>4205</v>
      </c>
      <c r="E37" s="146"/>
      <c r="F37" s="2449">
        <v>40</v>
      </c>
      <c r="G37" s="147" t="s">
        <v>18716</v>
      </c>
      <c r="H37" s="147" t="s">
        <v>18716</v>
      </c>
      <c r="I37" s="2449">
        <v>18</v>
      </c>
      <c r="J37" s="147">
        <v>215</v>
      </c>
      <c r="K37" s="2449" t="s">
        <v>2668</v>
      </c>
      <c r="L37" s="146"/>
      <c r="M37" s="146"/>
      <c r="N37" s="146"/>
      <c r="O37" s="146"/>
      <c r="P37" s="673" t="s">
        <v>6098</v>
      </c>
      <c r="Q37" s="146"/>
      <c r="R37" s="146"/>
      <c r="S37" s="146"/>
      <c r="T37" s="146" t="s">
        <v>12438</v>
      </c>
      <c r="V37" s="146"/>
      <c r="W37" s="146"/>
      <c r="X37" s="146"/>
      <c r="Z37" s="2449"/>
    </row>
    <row r="38" spans="1:26">
      <c r="A38" s="146">
        <f t="shared" si="0"/>
        <v>30</v>
      </c>
      <c r="B38" s="2896" t="s">
        <v>12445</v>
      </c>
      <c r="C38" s="146"/>
      <c r="D38" s="2442" t="s">
        <v>4205</v>
      </c>
      <c r="E38" s="146"/>
      <c r="F38" s="2449">
        <v>40</v>
      </c>
      <c r="G38" s="147" t="s">
        <v>18716</v>
      </c>
      <c r="H38" s="147" t="s">
        <v>18716</v>
      </c>
      <c r="I38" s="2449">
        <v>18</v>
      </c>
      <c r="J38" s="147">
        <v>215</v>
      </c>
      <c r="K38" s="2449" t="s">
        <v>2668</v>
      </c>
      <c r="L38" s="146"/>
      <c r="M38" s="146"/>
      <c r="N38" s="146"/>
      <c r="O38" s="146"/>
      <c r="P38" s="673" t="s">
        <v>6098</v>
      </c>
      <c r="Q38" s="146"/>
      <c r="R38" s="146"/>
      <c r="S38" s="146"/>
      <c r="T38" s="146" t="s">
        <v>12438</v>
      </c>
      <c r="V38" s="146"/>
      <c r="W38" s="146"/>
      <c r="X38" s="146"/>
      <c r="Z38" s="328"/>
    </row>
    <row r="39" spans="1:26">
      <c r="A39" s="146">
        <f t="shared" si="0"/>
        <v>31</v>
      </c>
      <c r="B39" s="2896" t="s">
        <v>12448</v>
      </c>
      <c r="C39" s="146"/>
      <c r="D39" s="2442" t="s">
        <v>2651</v>
      </c>
      <c r="E39" s="146"/>
      <c r="F39" s="2449">
        <v>40</v>
      </c>
      <c r="G39" s="147">
        <v>2.2000000000000002</v>
      </c>
      <c r="H39" s="147">
        <v>780</v>
      </c>
      <c r="I39" s="2449">
        <v>2</v>
      </c>
      <c r="J39" s="147">
        <v>50</v>
      </c>
      <c r="K39" s="2449" t="s">
        <v>2667</v>
      </c>
      <c r="L39" s="146"/>
      <c r="M39" s="146"/>
      <c r="N39" s="146"/>
      <c r="O39" s="146"/>
      <c r="P39" s="673" t="s">
        <v>6098</v>
      </c>
      <c r="Q39" s="146"/>
      <c r="R39" s="146"/>
      <c r="S39" s="146"/>
      <c r="T39" s="146" t="s">
        <v>12447</v>
      </c>
      <c r="V39" s="146"/>
      <c r="W39" s="146"/>
      <c r="X39" s="146"/>
      <c r="Z39" s="328" t="s">
        <v>19938</v>
      </c>
    </row>
    <row r="40" spans="1:26">
      <c r="A40" s="146">
        <f t="shared" si="0"/>
        <v>32</v>
      </c>
      <c r="B40" s="2896" t="s">
        <v>12450</v>
      </c>
      <c r="C40" s="146"/>
      <c r="D40" s="2442" t="s">
        <v>18715</v>
      </c>
      <c r="E40" s="146"/>
      <c r="F40" s="2449">
        <v>40</v>
      </c>
      <c r="G40" s="147">
        <v>0.19</v>
      </c>
      <c r="H40" s="147">
        <v>842</v>
      </c>
      <c r="I40" s="2449">
        <v>2</v>
      </c>
      <c r="J40" s="147">
        <v>50</v>
      </c>
      <c r="K40" s="2449" t="s">
        <v>2667</v>
      </c>
      <c r="L40" s="146"/>
      <c r="M40" s="146"/>
      <c r="N40" s="146"/>
      <c r="O40" s="146"/>
      <c r="P40" s="673" t="s">
        <v>6098</v>
      </c>
      <c r="Q40" s="146"/>
      <c r="R40" s="146"/>
      <c r="S40" s="146"/>
      <c r="T40" s="146" t="s">
        <v>12447</v>
      </c>
      <c r="V40" s="146"/>
      <c r="W40" s="146"/>
      <c r="X40" s="146"/>
      <c r="Z40" s="328" t="s">
        <v>19938</v>
      </c>
    </row>
    <row r="41" spans="1:26">
      <c r="A41" s="146">
        <f t="shared" si="0"/>
        <v>33</v>
      </c>
      <c r="B41" s="2896" t="s">
        <v>12451</v>
      </c>
      <c r="C41" s="146"/>
      <c r="D41" s="2442" t="s">
        <v>18715</v>
      </c>
      <c r="E41" s="146"/>
      <c r="F41" s="2449">
        <v>40</v>
      </c>
      <c r="G41" s="147">
        <v>5.1999999999999998E-2</v>
      </c>
      <c r="H41" s="147">
        <v>980</v>
      </c>
      <c r="I41" s="2449">
        <v>5</v>
      </c>
      <c r="J41" s="147">
        <v>170</v>
      </c>
      <c r="K41" s="2449" t="s">
        <v>2667</v>
      </c>
      <c r="L41" s="146"/>
      <c r="M41" s="146"/>
      <c r="N41" s="146"/>
      <c r="O41" s="146"/>
      <c r="P41" s="673" t="s">
        <v>6098</v>
      </c>
      <c r="Q41" s="146"/>
      <c r="R41" s="146"/>
      <c r="S41" s="146"/>
      <c r="T41" s="146" t="s">
        <v>12447</v>
      </c>
      <c r="V41" s="146"/>
      <c r="W41" s="146"/>
      <c r="X41" s="146"/>
      <c r="Z41" s="328" t="s">
        <v>19938</v>
      </c>
    </row>
    <row r="42" spans="1:26">
      <c r="A42" s="146">
        <f t="shared" si="0"/>
        <v>34</v>
      </c>
      <c r="B42" s="146" t="s">
        <v>12452</v>
      </c>
      <c r="C42" s="146"/>
      <c r="D42" s="2442" t="s">
        <v>18715</v>
      </c>
      <c r="E42" s="146"/>
      <c r="F42" s="2449">
        <v>40</v>
      </c>
      <c r="G42" s="147">
        <v>1.84</v>
      </c>
      <c r="H42" s="147">
        <v>860</v>
      </c>
      <c r="I42" s="2449">
        <v>2</v>
      </c>
      <c r="J42" s="147">
        <v>50</v>
      </c>
      <c r="K42" s="2449" t="s">
        <v>2667</v>
      </c>
      <c r="L42" s="146"/>
      <c r="M42" s="146"/>
      <c r="N42" s="146"/>
      <c r="O42" s="146"/>
      <c r="P42" s="673" t="s">
        <v>6098</v>
      </c>
      <c r="Q42" s="146"/>
      <c r="R42" s="146"/>
      <c r="S42" s="146"/>
      <c r="T42" s="146" t="s">
        <v>12447</v>
      </c>
      <c r="V42" s="146"/>
      <c r="W42" s="146"/>
      <c r="X42" s="146"/>
      <c r="Z42" s="328" t="s">
        <v>19938</v>
      </c>
    </row>
    <row r="43" spans="1:26">
      <c r="A43" s="146">
        <f t="shared" si="0"/>
        <v>35</v>
      </c>
      <c r="B43" s="146" t="s">
        <v>12481</v>
      </c>
      <c r="C43" s="146"/>
      <c r="D43" s="2442" t="s">
        <v>18715</v>
      </c>
      <c r="E43" s="146"/>
      <c r="F43" s="2449">
        <v>40</v>
      </c>
      <c r="G43" s="147">
        <v>1.4059999999999999</v>
      </c>
      <c r="H43" s="147">
        <v>916</v>
      </c>
      <c r="I43" s="2449">
        <v>2</v>
      </c>
      <c r="J43" s="147">
        <v>50</v>
      </c>
      <c r="K43" s="2449" t="s">
        <v>2667</v>
      </c>
      <c r="L43" s="146"/>
      <c r="M43" s="146"/>
      <c r="N43" s="146"/>
      <c r="O43" s="146"/>
      <c r="P43" s="673" t="s">
        <v>6098</v>
      </c>
      <c r="Q43" s="146"/>
      <c r="R43" s="146"/>
      <c r="S43" s="146"/>
      <c r="T43" s="146" t="s">
        <v>12447</v>
      </c>
      <c r="V43" s="146"/>
      <c r="W43" s="146"/>
      <c r="X43" s="146"/>
      <c r="Z43" s="328" t="s">
        <v>19938</v>
      </c>
    </row>
    <row r="44" spans="1:26">
      <c r="A44" s="146">
        <f t="shared" si="0"/>
        <v>36</v>
      </c>
      <c r="B44" s="146" t="s">
        <v>12482</v>
      </c>
      <c r="C44" s="146"/>
      <c r="D44" s="2442" t="s">
        <v>18715</v>
      </c>
      <c r="E44" s="146"/>
      <c r="F44" s="2449">
        <v>40</v>
      </c>
      <c r="G44" s="147">
        <v>26.29</v>
      </c>
      <c r="H44" s="147">
        <v>1000</v>
      </c>
      <c r="I44" s="2449">
        <v>2</v>
      </c>
      <c r="J44" s="147">
        <v>160</v>
      </c>
      <c r="K44" s="2449" t="s">
        <v>2667</v>
      </c>
      <c r="L44" s="146"/>
      <c r="M44" s="146"/>
      <c r="N44" s="146"/>
      <c r="O44" s="146"/>
      <c r="P44" s="673" t="s">
        <v>6098</v>
      </c>
      <c r="Q44" s="146"/>
      <c r="R44" s="146"/>
      <c r="S44" s="146"/>
      <c r="T44" s="146" t="s">
        <v>12447</v>
      </c>
      <c r="V44" s="146"/>
      <c r="W44" s="146"/>
      <c r="X44" s="146"/>
      <c r="Z44" s="328" t="s">
        <v>19938</v>
      </c>
    </row>
    <row r="45" spans="1:26">
      <c r="A45" s="146">
        <f t="shared" si="0"/>
        <v>37</v>
      </c>
      <c r="B45" s="146" t="s">
        <v>12500</v>
      </c>
      <c r="C45" s="146"/>
      <c r="D45" s="2442" t="s">
        <v>18715</v>
      </c>
      <c r="E45" s="146"/>
      <c r="F45" s="2449">
        <v>40</v>
      </c>
      <c r="G45" s="147">
        <v>1.4850000000000001</v>
      </c>
      <c r="H45" s="147">
        <v>840</v>
      </c>
      <c r="I45" s="2449">
        <v>2</v>
      </c>
      <c r="J45" s="147">
        <v>50</v>
      </c>
      <c r="K45" s="2449" t="s">
        <v>2667</v>
      </c>
      <c r="L45" s="146"/>
      <c r="M45" s="146"/>
      <c r="N45" s="146"/>
      <c r="O45" s="146"/>
      <c r="P45" s="673" t="s">
        <v>6098</v>
      </c>
      <c r="Q45" s="146"/>
      <c r="R45" s="146"/>
      <c r="S45" s="146"/>
      <c r="T45" s="146" t="s">
        <v>12447</v>
      </c>
      <c r="V45" s="146"/>
      <c r="W45" s="146"/>
      <c r="X45" s="146"/>
      <c r="Z45" s="328" t="s">
        <v>19938</v>
      </c>
    </row>
    <row r="46" spans="1:26">
      <c r="A46" s="146">
        <f t="shared" si="0"/>
        <v>38</v>
      </c>
      <c r="B46" s="146" t="s">
        <v>12511</v>
      </c>
      <c r="C46" s="146"/>
      <c r="D46" s="2442" t="s">
        <v>18715</v>
      </c>
      <c r="E46" s="146"/>
      <c r="F46" s="2449">
        <v>40</v>
      </c>
      <c r="G46" s="147">
        <v>22.2</v>
      </c>
      <c r="H46" s="147">
        <v>938</v>
      </c>
      <c r="I46" s="2449">
        <v>2</v>
      </c>
      <c r="J46" s="147">
        <v>105</v>
      </c>
      <c r="K46" s="2449" t="s">
        <v>2667</v>
      </c>
      <c r="L46" s="146"/>
      <c r="M46" s="146"/>
      <c r="N46" s="146"/>
      <c r="O46" s="146"/>
      <c r="P46" s="673" t="s">
        <v>6098</v>
      </c>
      <c r="Q46" s="146"/>
      <c r="R46" s="146"/>
      <c r="S46" s="146"/>
      <c r="T46" s="146" t="s">
        <v>12501</v>
      </c>
      <c r="V46" s="146"/>
      <c r="W46" s="146"/>
      <c r="X46" s="146"/>
      <c r="Z46" s="328" t="s">
        <v>19938</v>
      </c>
    </row>
    <row r="47" spans="1:26">
      <c r="A47" s="146">
        <f t="shared" si="0"/>
        <v>39</v>
      </c>
      <c r="B47" s="146" t="s">
        <v>12512</v>
      </c>
      <c r="C47" s="146"/>
      <c r="D47" s="2442" t="s">
        <v>18715</v>
      </c>
      <c r="E47" s="146"/>
      <c r="F47" s="2449">
        <v>40</v>
      </c>
      <c r="G47" s="147">
        <v>22.2</v>
      </c>
      <c r="H47" s="147">
        <v>938</v>
      </c>
      <c r="I47" s="2449">
        <v>2</v>
      </c>
      <c r="J47" s="147">
        <v>105</v>
      </c>
      <c r="K47" s="2449" t="s">
        <v>2667</v>
      </c>
      <c r="L47" s="146"/>
      <c r="M47" s="146"/>
      <c r="N47" s="146"/>
      <c r="O47" s="146"/>
      <c r="P47" s="673" t="s">
        <v>6098</v>
      </c>
      <c r="Q47" s="146"/>
      <c r="R47" s="146"/>
      <c r="S47" s="146"/>
      <c r="T47" s="146" t="s">
        <v>12501</v>
      </c>
      <c r="V47" s="146"/>
      <c r="W47" s="146"/>
      <c r="X47" s="146"/>
      <c r="Z47" s="328" t="s">
        <v>19938</v>
      </c>
    </row>
    <row r="48" spans="1:26">
      <c r="A48" s="146">
        <f t="shared" si="0"/>
        <v>40</v>
      </c>
      <c r="B48" s="146" t="s">
        <v>12513</v>
      </c>
      <c r="C48" s="146"/>
      <c r="D48" s="2442" t="s">
        <v>18715</v>
      </c>
      <c r="E48" s="146"/>
      <c r="F48" s="2449">
        <v>40</v>
      </c>
      <c r="G48" s="147">
        <v>22.61</v>
      </c>
      <c r="H48" s="147">
        <v>798</v>
      </c>
      <c r="I48" s="2449">
        <v>2</v>
      </c>
      <c r="J48" s="147">
        <v>105</v>
      </c>
      <c r="K48" s="2449" t="s">
        <v>2667</v>
      </c>
      <c r="L48" s="146"/>
      <c r="M48" s="146"/>
      <c r="N48" s="146"/>
      <c r="O48" s="146"/>
      <c r="P48" s="673" t="s">
        <v>6098</v>
      </c>
      <c r="Q48" s="146"/>
      <c r="R48" s="146"/>
      <c r="S48" s="146"/>
      <c r="T48" s="146" t="s">
        <v>12501</v>
      </c>
      <c r="V48" s="146"/>
      <c r="W48" s="146"/>
      <c r="X48" s="146"/>
      <c r="Z48" s="328" t="s">
        <v>19938</v>
      </c>
    </row>
    <row r="49" spans="1:26">
      <c r="A49" s="146">
        <f t="shared" si="0"/>
        <v>41</v>
      </c>
      <c r="B49" s="146" t="s">
        <v>12514</v>
      </c>
      <c r="C49" s="146"/>
      <c r="D49" s="2442" t="s">
        <v>18715</v>
      </c>
      <c r="E49" s="146"/>
      <c r="F49" s="2449">
        <v>40</v>
      </c>
      <c r="G49" s="147">
        <v>22.61</v>
      </c>
      <c r="H49" s="147">
        <v>798</v>
      </c>
      <c r="I49" s="2449">
        <v>2</v>
      </c>
      <c r="J49" s="147">
        <v>105</v>
      </c>
      <c r="K49" s="2449" t="s">
        <v>2667</v>
      </c>
      <c r="L49" s="146"/>
      <c r="M49" s="146"/>
      <c r="N49" s="146"/>
      <c r="O49" s="146"/>
      <c r="P49" s="673" t="s">
        <v>6098</v>
      </c>
      <c r="Q49" s="146"/>
      <c r="R49" s="146"/>
      <c r="S49" s="146"/>
      <c r="T49" s="146" t="s">
        <v>12501</v>
      </c>
      <c r="V49" s="146"/>
      <c r="W49" s="146"/>
      <c r="X49" s="146"/>
      <c r="Z49" s="328" t="s">
        <v>19938</v>
      </c>
    </row>
    <row r="50" spans="1:26">
      <c r="A50" s="146">
        <f t="shared" si="0"/>
        <v>42</v>
      </c>
      <c r="B50" s="146" t="s">
        <v>12520</v>
      </c>
      <c r="C50" s="146"/>
      <c r="D50" s="2442" t="s">
        <v>18715</v>
      </c>
      <c r="E50" s="146"/>
      <c r="F50" s="2449">
        <v>40</v>
      </c>
      <c r="G50" s="147">
        <v>319.5</v>
      </c>
      <c r="H50" s="147">
        <v>840</v>
      </c>
      <c r="I50" s="2449">
        <v>2</v>
      </c>
      <c r="J50" s="147">
        <v>170</v>
      </c>
      <c r="K50" s="2449" t="s">
        <v>2669</v>
      </c>
      <c r="L50" s="146"/>
      <c r="M50" s="146"/>
      <c r="N50" s="146"/>
      <c r="O50" s="146"/>
      <c r="P50" s="673" t="s">
        <v>6098</v>
      </c>
      <c r="Q50" s="146"/>
      <c r="R50" s="146"/>
      <c r="S50" s="146"/>
      <c r="T50" s="146" t="s">
        <v>12518</v>
      </c>
      <c r="V50" s="146"/>
      <c r="W50" s="146"/>
      <c r="X50" s="146"/>
      <c r="Z50" s="328" t="s">
        <v>19938</v>
      </c>
    </row>
    <row r="51" spans="1:26">
      <c r="A51" s="146">
        <f t="shared" si="0"/>
        <v>43</v>
      </c>
      <c r="B51" s="146" t="s">
        <v>12521</v>
      </c>
      <c r="C51" s="146"/>
      <c r="D51" s="2442" t="s">
        <v>18715</v>
      </c>
      <c r="E51" s="146"/>
      <c r="F51" s="2449">
        <v>40</v>
      </c>
      <c r="G51" s="147">
        <v>319.5</v>
      </c>
      <c r="H51" s="147">
        <v>840</v>
      </c>
      <c r="I51" s="2449">
        <v>2</v>
      </c>
      <c r="J51" s="147">
        <v>170</v>
      </c>
      <c r="K51" s="2449" t="s">
        <v>2669</v>
      </c>
      <c r="L51" s="146"/>
      <c r="M51" s="146"/>
      <c r="N51" s="146"/>
      <c r="O51" s="146"/>
      <c r="P51" s="673" t="s">
        <v>6098</v>
      </c>
      <c r="Q51" s="146"/>
      <c r="R51" s="146"/>
      <c r="S51" s="146"/>
      <c r="T51" s="146" t="s">
        <v>12518</v>
      </c>
      <c r="V51" s="146"/>
      <c r="W51" s="146"/>
      <c r="X51" s="146"/>
      <c r="Z51" s="328" t="s">
        <v>19938</v>
      </c>
    </row>
    <row r="52" spans="1:26">
      <c r="A52" s="146">
        <f t="shared" si="0"/>
        <v>44</v>
      </c>
      <c r="B52" s="146" t="s">
        <v>12523</v>
      </c>
      <c r="C52" s="146"/>
      <c r="D52" s="2442" t="s">
        <v>18715</v>
      </c>
      <c r="E52" s="146"/>
      <c r="F52" s="2449">
        <v>40</v>
      </c>
      <c r="G52" s="147">
        <v>1.357</v>
      </c>
      <c r="H52" s="147">
        <v>980</v>
      </c>
      <c r="I52" s="2449">
        <v>2</v>
      </c>
      <c r="J52" s="147">
        <v>50</v>
      </c>
      <c r="K52" s="2449" t="s">
        <v>2669</v>
      </c>
      <c r="L52" s="146"/>
      <c r="M52" s="146"/>
      <c r="N52" s="146"/>
      <c r="O52" s="146"/>
      <c r="P52" s="673" t="s">
        <v>6098</v>
      </c>
      <c r="Q52" s="146"/>
      <c r="R52" s="146"/>
      <c r="S52" s="146"/>
      <c r="T52" s="146" t="s">
        <v>12518</v>
      </c>
      <c r="V52" s="146"/>
      <c r="W52" s="146"/>
      <c r="X52" s="146"/>
      <c r="Z52" s="328" t="s">
        <v>19938</v>
      </c>
    </row>
    <row r="53" spans="1:26">
      <c r="A53" s="146">
        <f t="shared" si="0"/>
        <v>45</v>
      </c>
      <c r="B53" s="146" t="s">
        <v>12524</v>
      </c>
      <c r="C53" s="146"/>
      <c r="D53" s="2442" t="s">
        <v>18715</v>
      </c>
      <c r="E53" s="146"/>
      <c r="F53" s="2449">
        <v>40</v>
      </c>
      <c r="G53" s="147">
        <v>1.357</v>
      </c>
      <c r="H53" s="147">
        <v>980</v>
      </c>
      <c r="I53" s="2449">
        <v>2</v>
      </c>
      <c r="J53" s="147">
        <v>50</v>
      </c>
      <c r="K53" s="2449" t="s">
        <v>2669</v>
      </c>
      <c r="L53" s="146"/>
      <c r="M53" s="146"/>
      <c r="N53" s="146"/>
      <c r="O53" s="146"/>
      <c r="P53" s="673" t="s">
        <v>6098</v>
      </c>
      <c r="Q53" s="146"/>
      <c r="R53" s="146"/>
      <c r="S53" s="146"/>
      <c r="T53" s="146" t="s">
        <v>12518</v>
      </c>
      <c r="V53" s="146"/>
      <c r="W53" s="146"/>
      <c r="X53" s="146"/>
      <c r="Z53" s="328" t="s">
        <v>19938</v>
      </c>
    </row>
    <row r="54" spans="1:26">
      <c r="A54" s="146">
        <f t="shared" si="0"/>
        <v>46</v>
      </c>
      <c r="B54" s="146" t="s">
        <v>12525</v>
      </c>
      <c r="C54" s="146"/>
      <c r="D54" s="2442" t="s">
        <v>18715</v>
      </c>
      <c r="E54" s="146"/>
      <c r="F54" s="2449">
        <v>40</v>
      </c>
      <c r="G54" s="147">
        <v>19.82</v>
      </c>
      <c r="H54" s="147">
        <v>840</v>
      </c>
      <c r="I54" s="2449">
        <v>2</v>
      </c>
      <c r="J54" s="147">
        <v>50</v>
      </c>
      <c r="K54" s="2449" t="s">
        <v>2669</v>
      </c>
      <c r="L54" s="146"/>
      <c r="M54" s="146"/>
      <c r="N54" s="146"/>
      <c r="O54" s="146"/>
      <c r="P54" s="673" t="s">
        <v>6098</v>
      </c>
      <c r="Q54" s="146"/>
      <c r="R54" s="146"/>
      <c r="S54" s="146"/>
      <c r="T54" s="146" t="s">
        <v>12518</v>
      </c>
      <c r="V54" s="146"/>
      <c r="W54" s="146"/>
      <c r="X54" s="146"/>
      <c r="Z54" s="328" t="s">
        <v>19938</v>
      </c>
    </row>
    <row r="55" spans="1:26">
      <c r="A55" s="146">
        <f t="shared" si="0"/>
        <v>47</v>
      </c>
      <c r="B55" s="146" t="s">
        <v>12526</v>
      </c>
      <c r="C55" s="146"/>
      <c r="D55" s="2442" t="s">
        <v>18715</v>
      </c>
      <c r="E55" s="146"/>
      <c r="F55" s="2449">
        <v>40</v>
      </c>
      <c r="G55" s="147">
        <v>19.82</v>
      </c>
      <c r="H55" s="147">
        <v>840</v>
      </c>
      <c r="I55" s="2449">
        <v>2</v>
      </c>
      <c r="J55" s="147">
        <v>50</v>
      </c>
      <c r="K55" s="2449" t="s">
        <v>2669</v>
      </c>
      <c r="L55" s="146"/>
      <c r="M55" s="146"/>
      <c r="N55" s="146"/>
      <c r="O55" s="146"/>
      <c r="P55" s="673" t="s">
        <v>6098</v>
      </c>
      <c r="Q55" s="146"/>
      <c r="R55" s="146"/>
      <c r="S55" s="146"/>
      <c r="T55" s="146" t="s">
        <v>12518</v>
      </c>
      <c r="V55" s="146"/>
      <c r="W55" s="146"/>
      <c r="X55" s="146"/>
      <c r="Z55" s="328" t="s">
        <v>19938</v>
      </c>
    </row>
    <row r="56" spans="1:26">
      <c r="A56" s="146">
        <f t="shared" si="0"/>
        <v>48</v>
      </c>
      <c r="B56" s="2924" t="s">
        <v>12444</v>
      </c>
      <c r="C56" s="146"/>
      <c r="D56" s="2442" t="s">
        <v>18715</v>
      </c>
      <c r="E56" s="146"/>
      <c r="F56" s="2449">
        <v>40</v>
      </c>
      <c r="G56" s="147">
        <v>2.2000000000000002</v>
      </c>
      <c r="H56" s="147">
        <v>860</v>
      </c>
      <c r="I56" s="2449">
        <v>2</v>
      </c>
      <c r="J56" s="147">
        <v>50</v>
      </c>
      <c r="K56" s="2449" t="s">
        <v>2669</v>
      </c>
      <c r="L56" s="146"/>
      <c r="M56" s="146"/>
      <c r="N56" s="146"/>
      <c r="O56" s="146"/>
      <c r="P56" s="673" t="s">
        <v>6098</v>
      </c>
      <c r="Q56" s="146"/>
      <c r="R56" s="146"/>
      <c r="S56" s="146"/>
      <c r="T56" s="146" t="s">
        <v>12518</v>
      </c>
      <c r="V56" s="146"/>
      <c r="W56" s="146"/>
      <c r="X56" s="146"/>
      <c r="Z56" s="328"/>
    </row>
    <row r="57" spans="1:26">
      <c r="A57" s="146">
        <f t="shared" si="0"/>
        <v>49</v>
      </c>
      <c r="B57" s="2924" t="s">
        <v>12445</v>
      </c>
      <c r="C57" s="146"/>
      <c r="D57" s="2442" t="s">
        <v>18715</v>
      </c>
      <c r="E57" s="146"/>
      <c r="F57" s="2449">
        <v>40</v>
      </c>
      <c r="G57" s="147">
        <v>2.2000000000000002</v>
      </c>
      <c r="H57" s="147">
        <v>860</v>
      </c>
      <c r="I57" s="2449">
        <v>2</v>
      </c>
      <c r="J57" s="147">
        <v>50</v>
      </c>
      <c r="K57" s="2449" t="s">
        <v>2669</v>
      </c>
      <c r="L57" s="146"/>
      <c r="M57" s="146"/>
      <c r="N57" s="146"/>
      <c r="O57" s="146"/>
      <c r="P57" s="673" t="s">
        <v>6098</v>
      </c>
      <c r="Q57" s="146"/>
      <c r="R57" s="146"/>
      <c r="S57" s="146"/>
      <c r="T57" s="146" t="s">
        <v>12518</v>
      </c>
      <c r="V57" s="146"/>
      <c r="W57" s="146"/>
      <c r="X57" s="146"/>
      <c r="Z57" s="328"/>
    </row>
    <row r="58" spans="1:26">
      <c r="A58" s="146">
        <f t="shared" si="0"/>
        <v>50</v>
      </c>
      <c r="B58" s="146" t="s">
        <v>12541</v>
      </c>
      <c r="C58" s="146"/>
      <c r="D58" s="2442" t="s">
        <v>18715</v>
      </c>
      <c r="E58" s="146"/>
      <c r="F58" s="2449">
        <v>40</v>
      </c>
      <c r="G58" s="147">
        <v>85.6</v>
      </c>
      <c r="H58" s="147">
        <v>799</v>
      </c>
      <c r="I58" s="2449">
        <v>4.5999999999999996</v>
      </c>
      <c r="J58" s="147">
        <v>110</v>
      </c>
      <c r="K58" s="2449" t="s">
        <v>2667</v>
      </c>
      <c r="L58" s="146"/>
      <c r="M58" s="146"/>
      <c r="N58" s="146"/>
      <c r="O58" s="146"/>
      <c r="P58" s="673" t="s">
        <v>6098</v>
      </c>
      <c r="Q58" s="146"/>
      <c r="R58" s="146"/>
      <c r="S58" s="146"/>
      <c r="T58" s="146" t="s">
        <v>12528</v>
      </c>
      <c r="V58" s="146"/>
      <c r="W58" s="146"/>
      <c r="X58" s="146"/>
      <c r="Z58" s="328" t="s">
        <v>19938</v>
      </c>
    </row>
    <row r="59" spans="1:26">
      <c r="A59" s="146">
        <f t="shared" si="0"/>
        <v>51</v>
      </c>
      <c r="B59" s="146" t="s">
        <v>12542</v>
      </c>
      <c r="C59" s="146"/>
      <c r="D59" s="2442" t="s">
        <v>18715</v>
      </c>
      <c r="E59" s="146"/>
      <c r="F59" s="2449">
        <v>40</v>
      </c>
      <c r="G59" s="147">
        <v>85.6</v>
      </c>
      <c r="H59" s="147">
        <v>799</v>
      </c>
      <c r="I59" s="2449">
        <v>4.5999999999999996</v>
      </c>
      <c r="J59" s="147">
        <v>110</v>
      </c>
      <c r="K59" s="2449" t="s">
        <v>2667</v>
      </c>
      <c r="L59" s="146"/>
      <c r="M59" s="146"/>
      <c r="N59" s="146"/>
      <c r="O59" s="146"/>
      <c r="P59" s="673" t="s">
        <v>6098</v>
      </c>
      <c r="Q59" s="146"/>
      <c r="R59" s="146"/>
      <c r="S59" s="146"/>
      <c r="T59" s="146" t="s">
        <v>12528</v>
      </c>
      <c r="V59" s="146"/>
      <c r="W59" s="146"/>
      <c r="X59" s="146"/>
      <c r="Z59" s="328" t="s">
        <v>19938</v>
      </c>
    </row>
    <row r="60" spans="1:26">
      <c r="A60" s="146">
        <f t="shared" si="0"/>
        <v>52</v>
      </c>
      <c r="B60" s="146" t="s">
        <v>12547</v>
      </c>
      <c r="C60" s="146"/>
      <c r="D60" s="2442" t="s">
        <v>18715</v>
      </c>
      <c r="E60" s="146"/>
      <c r="F60" s="2449">
        <v>20</v>
      </c>
      <c r="G60" s="147">
        <v>93.3</v>
      </c>
      <c r="H60" s="147">
        <v>718</v>
      </c>
      <c r="I60" s="2449">
        <v>45</v>
      </c>
      <c r="J60" s="147">
        <v>250</v>
      </c>
      <c r="K60" s="2449" t="s">
        <v>2670</v>
      </c>
      <c r="L60" s="146"/>
      <c r="M60" s="146"/>
      <c r="N60" s="146"/>
      <c r="O60" s="146"/>
      <c r="P60" s="673" t="s">
        <v>6098</v>
      </c>
      <c r="Q60" s="146"/>
      <c r="R60" s="146"/>
      <c r="S60" s="146"/>
      <c r="T60" s="146" t="s">
        <v>12528</v>
      </c>
      <c r="V60" s="146"/>
      <c r="W60" s="146"/>
      <c r="X60" s="146"/>
      <c r="Z60" s="328" t="s">
        <v>19938</v>
      </c>
    </row>
    <row r="61" spans="1:26">
      <c r="A61" s="146">
        <f t="shared" si="0"/>
        <v>53</v>
      </c>
      <c r="B61" s="146" t="s">
        <v>12584</v>
      </c>
      <c r="C61" s="146"/>
      <c r="D61" s="2442" t="s">
        <v>18715</v>
      </c>
      <c r="E61" s="146"/>
      <c r="F61" s="2449">
        <v>40</v>
      </c>
      <c r="G61" s="147">
        <v>66.8</v>
      </c>
      <c r="H61" s="147">
        <v>720</v>
      </c>
      <c r="I61" s="2449">
        <v>2</v>
      </c>
      <c r="J61" s="147">
        <v>150</v>
      </c>
      <c r="K61" s="2449" t="s">
        <v>2669</v>
      </c>
      <c r="L61" s="146"/>
      <c r="M61" s="146"/>
      <c r="N61" s="146"/>
      <c r="O61" s="146"/>
      <c r="P61" s="673" t="s">
        <v>6098</v>
      </c>
      <c r="Q61" s="146"/>
      <c r="R61" s="146"/>
      <c r="S61" s="146"/>
      <c r="T61" s="146" t="s">
        <v>12573</v>
      </c>
      <c r="V61" s="146"/>
      <c r="W61" s="146"/>
      <c r="X61" s="146"/>
      <c r="Z61" s="328" t="s">
        <v>19938</v>
      </c>
    </row>
    <row r="62" spans="1:26">
      <c r="A62" s="146">
        <f t="shared" si="0"/>
        <v>54</v>
      </c>
      <c r="B62" s="146" t="s">
        <v>12585</v>
      </c>
      <c r="C62" s="146"/>
      <c r="D62" s="2442" t="s">
        <v>18715</v>
      </c>
      <c r="E62" s="146"/>
      <c r="F62" s="2449">
        <v>40</v>
      </c>
      <c r="G62" s="147">
        <v>66.8</v>
      </c>
      <c r="H62" s="147">
        <v>720</v>
      </c>
      <c r="I62" s="2449">
        <v>2</v>
      </c>
      <c r="J62" s="147">
        <v>150</v>
      </c>
      <c r="K62" s="2449" t="s">
        <v>2669</v>
      </c>
      <c r="L62" s="146"/>
      <c r="M62" s="146"/>
      <c r="N62" s="146"/>
      <c r="O62" s="146"/>
      <c r="P62" s="673" t="s">
        <v>6098</v>
      </c>
      <c r="Q62" s="146"/>
      <c r="R62" s="146"/>
      <c r="S62" s="146"/>
      <c r="T62" s="146" t="s">
        <v>12573</v>
      </c>
      <c r="V62" s="146"/>
      <c r="W62" s="146"/>
      <c r="X62" s="146"/>
      <c r="Z62" s="328" t="s">
        <v>19938</v>
      </c>
    </row>
    <row r="63" spans="1:26">
      <c r="A63" s="146">
        <f t="shared" si="0"/>
        <v>55</v>
      </c>
      <c r="B63" s="146" t="s">
        <v>12587</v>
      </c>
      <c r="C63" s="146"/>
      <c r="D63" s="2442" t="s">
        <v>18715</v>
      </c>
      <c r="E63" s="146"/>
      <c r="F63" s="2449">
        <v>40</v>
      </c>
      <c r="G63" s="147">
        <v>1.31</v>
      </c>
      <c r="H63" s="147">
        <v>970</v>
      </c>
      <c r="I63" s="2449">
        <v>2</v>
      </c>
      <c r="J63" s="147">
        <v>50</v>
      </c>
      <c r="K63" s="2449" t="s">
        <v>2669</v>
      </c>
      <c r="L63" s="146"/>
      <c r="M63" s="146"/>
      <c r="N63" s="146"/>
      <c r="O63" s="146"/>
      <c r="P63" s="673" t="s">
        <v>6098</v>
      </c>
      <c r="Q63" s="146"/>
      <c r="R63" s="146"/>
      <c r="S63" s="146"/>
      <c r="T63" s="146" t="s">
        <v>12573</v>
      </c>
      <c r="V63" s="146"/>
      <c r="W63" s="146"/>
      <c r="X63" s="146"/>
      <c r="Z63" s="328" t="s">
        <v>19938</v>
      </c>
    </row>
    <row r="64" spans="1:26">
      <c r="A64" s="146">
        <f t="shared" si="0"/>
        <v>56</v>
      </c>
      <c r="B64" s="146" t="s">
        <v>12588</v>
      </c>
      <c r="C64" s="146"/>
      <c r="D64" s="2442" t="s">
        <v>18715</v>
      </c>
      <c r="E64" s="146"/>
      <c r="F64" s="2449">
        <v>40</v>
      </c>
      <c r="G64" s="147">
        <v>1.31</v>
      </c>
      <c r="H64" s="147">
        <v>970</v>
      </c>
      <c r="I64" s="2449">
        <v>2</v>
      </c>
      <c r="J64" s="147">
        <v>50</v>
      </c>
      <c r="K64" s="2449" t="s">
        <v>2669</v>
      </c>
      <c r="L64" s="146"/>
      <c r="M64" s="146"/>
      <c r="N64" s="146"/>
      <c r="O64" s="146"/>
      <c r="P64" s="673" t="s">
        <v>6098</v>
      </c>
      <c r="Q64" s="146"/>
      <c r="R64" s="146"/>
      <c r="S64" s="146"/>
      <c r="T64" s="146" t="s">
        <v>12573</v>
      </c>
      <c r="V64" s="146"/>
      <c r="W64" s="146"/>
      <c r="X64" s="146"/>
      <c r="Z64" s="328" t="s">
        <v>19938</v>
      </c>
    </row>
    <row r="65" spans="1:26">
      <c r="A65" s="146">
        <f t="shared" si="0"/>
        <v>57</v>
      </c>
      <c r="B65" s="146" t="s">
        <v>12589</v>
      </c>
      <c r="C65" s="146"/>
      <c r="D65" s="2442" t="s">
        <v>18715</v>
      </c>
      <c r="E65" s="146"/>
      <c r="F65" s="2449">
        <v>40</v>
      </c>
      <c r="G65" s="147">
        <v>5.79</v>
      </c>
      <c r="H65" s="147">
        <v>830</v>
      </c>
      <c r="I65" s="2449">
        <v>2</v>
      </c>
      <c r="J65" s="147">
        <v>50</v>
      </c>
      <c r="K65" s="2449" t="s">
        <v>18719</v>
      </c>
      <c r="L65" s="146"/>
      <c r="M65" s="146"/>
      <c r="N65" s="146"/>
      <c r="O65" s="146"/>
      <c r="P65" s="673" t="s">
        <v>6098</v>
      </c>
      <c r="Q65" s="146"/>
      <c r="R65" s="146"/>
      <c r="S65" s="146"/>
      <c r="T65" s="146" t="s">
        <v>12573</v>
      </c>
      <c r="V65" s="146"/>
      <c r="W65" s="146"/>
      <c r="X65" s="146"/>
      <c r="Z65" s="328" t="s">
        <v>19938</v>
      </c>
    </row>
    <row r="66" spans="1:26">
      <c r="A66" s="146">
        <f t="shared" si="0"/>
        <v>58</v>
      </c>
      <c r="B66" s="146" t="s">
        <v>12590</v>
      </c>
      <c r="C66" s="146"/>
      <c r="D66" s="2442" t="s">
        <v>18715</v>
      </c>
      <c r="E66" s="146"/>
      <c r="F66" s="2449">
        <v>40</v>
      </c>
      <c r="G66" s="147">
        <v>5.79</v>
      </c>
      <c r="H66" s="147">
        <v>830</v>
      </c>
      <c r="I66" s="2449">
        <v>2</v>
      </c>
      <c r="J66" s="147">
        <v>50</v>
      </c>
      <c r="K66" s="2449" t="s">
        <v>18719</v>
      </c>
      <c r="L66" s="146"/>
      <c r="M66" s="146"/>
      <c r="N66" s="146"/>
      <c r="O66" s="146"/>
      <c r="P66" s="673" t="s">
        <v>6098</v>
      </c>
      <c r="Q66" s="146"/>
      <c r="R66" s="146"/>
      <c r="S66" s="146"/>
      <c r="T66" s="146" t="s">
        <v>12573</v>
      </c>
      <c r="V66" s="146"/>
      <c r="W66" s="146"/>
      <c r="X66" s="146"/>
      <c r="Z66" s="328" t="s">
        <v>19938</v>
      </c>
    </row>
    <row r="67" spans="1:26">
      <c r="A67" s="146">
        <f t="shared" si="0"/>
        <v>59</v>
      </c>
      <c r="B67" s="146" t="s">
        <v>12592</v>
      </c>
      <c r="C67" s="146"/>
      <c r="D67" s="2442" t="s">
        <v>18715</v>
      </c>
      <c r="E67" s="146"/>
      <c r="F67" s="2449">
        <v>40</v>
      </c>
      <c r="G67" s="147">
        <v>27.7</v>
      </c>
      <c r="H67" s="147">
        <v>720</v>
      </c>
      <c r="I67" s="2449">
        <v>2</v>
      </c>
      <c r="J67" s="147">
        <v>150</v>
      </c>
      <c r="K67" s="2449" t="s">
        <v>2669</v>
      </c>
      <c r="L67" s="146"/>
      <c r="M67" s="146"/>
      <c r="N67" s="146"/>
      <c r="O67" s="146"/>
      <c r="P67" s="673" t="s">
        <v>6098</v>
      </c>
      <c r="Q67" s="146"/>
      <c r="R67" s="146"/>
      <c r="S67" s="146"/>
      <c r="T67" s="146" t="s">
        <v>12591</v>
      </c>
      <c r="V67" s="146"/>
      <c r="W67" s="146"/>
      <c r="X67" s="146"/>
      <c r="Z67" s="328" t="s">
        <v>19938</v>
      </c>
    </row>
    <row r="68" spans="1:26">
      <c r="A68" s="146">
        <f t="shared" si="0"/>
        <v>60</v>
      </c>
      <c r="B68" s="146" t="s">
        <v>12593</v>
      </c>
      <c r="C68" s="146"/>
      <c r="D68" s="2442" t="s">
        <v>18715</v>
      </c>
      <c r="E68" s="146"/>
      <c r="F68" s="2449">
        <v>40</v>
      </c>
      <c r="G68" s="147">
        <v>28.1</v>
      </c>
      <c r="H68" s="147">
        <v>760</v>
      </c>
      <c r="I68" s="2449">
        <v>2</v>
      </c>
      <c r="J68" s="147">
        <v>110</v>
      </c>
      <c r="K68" s="2449" t="s">
        <v>2669</v>
      </c>
      <c r="L68" s="146"/>
      <c r="M68" s="146"/>
      <c r="N68" s="146"/>
      <c r="O68" s="146"/>
      <c r="P68" s="673" t="s">
        <v>6098</v>
      </c>
      <c r="Q68" s="146"/>
      <c r="R68" s="146"/>
      <c r="S68" s="146"/>
      <c r="T68" s="146" t="s">
        <v>12591</v>
      </c>
      <c r="V68" s="146"/>
      <c r="W68" s="146"/>
      <c r="X68" s="146"/>
      <c r="Z68" s="328" t="s">
        <v>19938</v>
      </c>
    </row>
    <row r="69" spans="1:26">
      <c r="A69" s="146">
        <f t="shared" si="0"/>
        <v>61</v>
      </c>
      <c r="B69" s="146" t="s">
        <v>12594</v>
      </c>
      <c r="C69" s="146"/>
      <c r="D69" s="2442" t="s">
        <v>18715</v>
      </c>
      <c r="E69" s="146"/>
      <c r="F69" s="2449">
        <v>40</v>
      </c>
      <c r="G69" s="147">
        <v>28.1</v>
      </c>
      <c r="H69" s="147">
        <v>760</v>
      </c>
      <c r="I69" s="2449">
        <v>2</v>
      </c>
      <c r="J69" s="147">
        <v>110</v>
      </c>
      <c r="K69" s="2449" t="s">
        <v>2669</v>
      </c>
      <c r="L69" s="146"/>
      <c r="M69" s="146"/>
      <c r="N69" s="146"/>
      <c r="O69" s="146"/>
      <c r="P69" s="673" t="s">
        <v>6098</v>
      </c>
      <c r="Q69" s="146"/>
      <c r="R69" s="146"/>
      <c r="S69" s="146"/>
      <c r="T69" s="146" t="s">
        <v>12591</v>
      </c>
      <c r="V69" s="146"/>
      <c r="W69" s="146"/>
      <c r="X69" s="146"/>
      <c r="Z69" s="328" t="s">
        <v>19938</v>
      </c>
    </row>
    <row r="70" spans="1:26">
      <c r="A70" s="146">
        <f t="shared" si="0"/>
        <v>62</v>
      </c>
      <c r="B70" s="146" t="s">
        <v>12596</v>
      </c>
      <c r="C70" s="146"/>
      <c r="D70" s="2442" t="s">
        <v>18715</v>
      </c>
      <c r="E70" s="146"/>
      <c r="F70" s="2449">
        <v>40</v>
      </c>
      <c r="G70" s="147">
        <v>15.4</v>
      </c>
      <c r="H70" s="2449">
        <v>811</v>
      </c>
      <c r="I70" s="2449">
        <v>7.2</v>
      </c>
      <c r="J70" s="147">
        <v>50</v>
      </c>
      <c r="K70" s="2449" t="s">
        <v>3734</v>
      </c>
      <c r="L70" s="146"/>
      <c r="M70" s="146"/>
      <c r="N70" s="146"/>
      <c r="O70" s="146"/>
      <c r="P70" s="673" t="s">
        <v>6098</v>
      </c>
      <c r="Q70" s="146"/>
      <c r="R70" s="146"/>
      <c r="S70" s="146"/>
      <c r="T70" s="146" t="s">
        <v>12591</v>
      </c>
      <c r="V70" s="146"/>
      <c r="W70" s="146"/>
      <c r="X70" s="146"/>
      <c r="Z70" s="328" t="s">
        <v>19938</v>
      </c>
    </row>
    <row r="71" spans="1:26">
      <c r="V71" s="146"/>
      <c r="W71" s="146"/>
      <c r="X71" s="146"/>
      <c r="Z71" s="328"/>
    </row>
    <row r="73" spans="1:26">
      <c r="A73" t="s">
        <v>6198</v>
      </c>
      <c r="D73">
        <f>COUNTA(B9:B72)</f>
        <v>62</v>
      </c>
      <c r="T73">
        <f>COUNTA(T9:T72)</f>
        <v>62</v>
      </c>
      <c r="V73">
        <f>COUNTA(V9:V72)</f>
        <v>0</v>
      </c>
    </row>
    <row r="74" spans="1:26">
      <c r="T74" s="1053">
        <f>T73/D73</f>
        <v>1</v>
      </c>
      <c r="V74" s="1053">
        <f>V73/D73</f>
        <v>0</v>
      </c>
    </row>
  </sheetData>
  <customSheetViews>
    <customSheetView guid="{EAD1C6BF-B58E-4716-994B-7E887560A863}">
      <selection activeCell="D88" sqref="D88"/>
      <pageMargins left="0.7" right="0.7" top="0.75" bottom="0.75" header="0.3" footer="0.3"/>
    </customSheetView>
    <customSheetView guid="{A746A1D1-F079-45F9-ABC6-D5B94B695A0B}" topLeftCell="A64">
      <selection activeCell="P87" sqref="P87"/>
      <pageMargins left="0.7" right="0.7" top="0.75" bottom="0.75" header="0.3" footer="0.3"/>
    </customSheetView>
    <customSheetView guid="{0F6DE11C-9731-46C0-B362-D9F8FDA344B7}">
      <selection activeCell="J10" sqref="J10"/>
      <pageMargins left="0.7" right="0.7" top="0.75" bottom="0.75" header="0.3" footer="0.3"/>
    </customSheetView>
    <customSheetView guid="{365A82E1-C32F-49FA-B525-E173050F7DE9}">
      <selection activeCell="J10" sqref="J10"/>
      <pageMargins left="0.7" right="0.7" top="0.75" bottom="0.75" header="0.3" footer="0.3"/>
    </customSheetView>
    <customSheetView guid="{A91B9AC7-FD9D-4ABC-9E60-25BCC3ACDFCE}">
      <selection activeCell="P22" sqref="P22"/>
      <pageMargins left="0.7" right="0.7" top="0.75" bottom="0.75" header="0.3" footer="0.3"/>
    </customSheetView>
    <customSheetView guid="{15D70F00-01D7-413A-8D7C-E754B7B596E4}">
      <selection activeCell="C15" sqref="C15"/>
      <pageMargins left="0.7" right="0.7" top="0.75" bottom="0.75" header="0.3" footer="0.3"/>
    </customSheetView>
    <customSheetView guid="{34308931-6E20-41C0-A5BD-7D8C451C3840}" scale="115" topLeftCell="A12">
      <selection activeCell="A69" sqref="A69:XFD69"/>
      <pageMargins left="0.7" right="0.7" top="0.75" bottom="0.75" header="0.3" footer="0.3"/>
    </customSheetView>
    <customSheetView guid="{BCE8B9BA-B99B-4BE3-B7C6-DC4F3FC9FA95}" topLeftCell="A64">
      <selection activeCell="O19" sqref="O19"/>
      <pageMargins left="0.7" right="0.7" top="0.75" bottom="0.75" header="0.3" footer="0.3"/>
    </customSheetView>
    <customSheetView guid="{FA1B31CD-DD8D-47B3-9B34-AB72E4090B34}" topLeftCell="A25">
      <selection activeCell="P41" sqref="P41"/>
      <pageMargins left="0.7" right="0.7" top="0.75" bottom="0.75" header="0.3" footer="0.3"/>
    </customSheetView>
    <customSheetView guid="{51C80409-42FF-431E-A1CF-253ADAD7E5C5}" scale="87">
      <selection activeCell="B40" sqref="B40:B41"/>
      <pageMargins left="0.7" right="0.7" top="0.75" bottom="0.75" header="0.3" footer="0.3"/>
      <pageSetup orientation="portrait" horizontalDpi="120" verticalDpi="72" r:id="rId1"/>
    </customSheetView>
    <customSheetView guid="{0A3BE354-EABF-4B36-A467-F2E7E7C9C594}" showPageBreaks="1">
      <selection activeCell="C1" sqref="C1"/>
      <pageMargins left="0.7" right="0.7" top="0.75" bottom="0.75" header="0.3" footer="0.3"/>
      <pageSetup orientation="portrait" horizontalDpi="120" verticalDpi="72" r:id="rId2"/>
    </customSheetView>
  </customSheetViews>
  <mergeCells count="10">
    <mergeCell ref="A4:C4"/>
    <mergeCell ref="A7:A8"/>
    <mergeCell ref="B7:B8"/>
    <mergeCell ref="C7:C8"/>
    <mergeCell ref="D1:N4"/>
    <mergeCell ref="A5:S6"/>
    <mergeCell ref="D7:D8"/>
    <mergeCell ref="E7:E8"/>
    <mergeCell ref="F7:K7"/>
    <mergeCell ref="O7:O8"/>
  </mergeCells>
  <hyperlinks>
    <hyperlink ref="P9" r:id="rId3" xr:uid="{5719E9D0-9DA4-4546-9E2D-5599B8032C4A}"/>
    <hyperlink ref="P10:P70" r:id="rId4" display="Klik" xr:uid="{93171CA6-5ED9-45D9-A51A-5FEEDB7B0714}"/>
  </hyperlinks>
  <pageMargins left="0.7" right="0.7" top="0.75" bottom="0.75" header="0.3" footer="0.3"/>
  <pageSetup orientation="portrait" horizontalDpi="120" verticalDpi="72" r:id="rId5"/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7"/>
  <dimension ref="A1:W42"/>
  <sheetViews>
    <sheetView zoomScale="85" zoomScaleNormal="85" workbookViewId="0">
      <selection activeCell="G46" sqref="G46"/>
    </sheetView>
  </sheetViews>
  <sheetFormatPr defaultRowHeight="12.75"/>
  <cols>
    <col min="1" max="1" width="4.28515625" customWidth="1"/>
    <col min="2" max="2" width="15.5703125" customWidth="1"/>
    <col min="3" max="3" width="24.28515625" customWidth="1"/>
    <col min="4" max="4" width="16.42578125" customWidth="1"/>
    <col min="6" max="6" width="17.28515625" customWidth="1"/>
    <col min="7" max="7" width="21.7109375" customWidth="1"/>
    <col min="8" max="8" width="13.85546875" customWidth="1"/>
    <col min="9" max="9" width="12.42578125" customWidth="1"/>
    <col min="15" max="15" width="11.140625" customWidth="1"/>
    <col min="19" max="19" width="20.85546875" customWidth="1"/>
    <col min="20" max="20" width="11.28515625" bestFit="1" customWidth="1"/>
    <col min="21" max="21" width="20.85546875" bestFit="1" customWidth="1"/>
  </cols>
  <sheetData>
    <row r="1" spans="1:23" ht="20.25" customHeight="1">
      <c r="A1" s="932"/>
      <c r="B1" s="933"/>
      <c r="C1" s="933"/>
      <c r="D1" s="3467" t="s">
        <v>4903</v>
      </c>
      <c r="E1" s="3468"/>
      <c r="F1" s="3468"/>
      <c r="G1" s="3468"/>
      <c r="H1" s="3468"/>
      <c r="I1" s="3468"/>
      <c r="J1" s="3468"/>
      <c r="K1" s="3469"/>
      <c r="L1" s="723" t="s">
        <v>6405</v>
      </c>
      <c r="M1" s="484"/>
      <c r="N1" s="724" t="s">
        <v>4904</v>
      </c>
      <c r="O1" s="724"/>
      <c r="P1" s="1074"/>
    </row>
    <row r="2" spans="1:23" ht="20.25" customHeight="1">
      <c r="A2" s="934"/>
      <c r="B2" s="935"/>
      <c r="C2" s="935"/>
      <c r="D2" s="3470"/>
      <c r="E2" s="3427"/>
      <c r="F2" s="3427"/>
      <c r="G2" s="3427"/>
      <c r="H2" s="3427"/>
      <c r="I2" s="3427"/>
      <c r="J2" s="3427"/>
      <c r="K2" s="3428"/>
      <c r="L2" s="725" t="s">
        <v>6406</v>
      </c>
      <c r="M2" s="465"/>
      <c r="N2" s="726" t="s">
        <v>4905</v>
      </c>
      <c r="O2" s="726"/>
      <c r="P2" s="1075"/>
    </row>
    <row r="3" spans="1:23" ht="20.25" customHeight="1">
      <c r="A3" s="934"/>
      <c r="B3" s="935"/>
      <c r="C3" s="935"/>
      <c r="D3" s="3470"/>
      <c r="E3" s="3427"/>
      <c r="F3" s="3427"/>
      <c r="G3" s="3427"/>
      <c r="H3" s="3427"/>
      <c r="I3" s="3427"/>
      <c r="J3" s="3427"/>
      <c r="K3" s="3428"/>
      <c r="L3" s="725" t="s">
        <v>6407</v>
      </c>
      <c r="M3" s="465"/>
      <c r="N3" s="726" t="s">
        <v>13309</v>
      </c>
      <c r="O3" s="726"/>
      <c r="P3" s="1075"/>
    </row>
    <row r="4" spans="1:23" ht="21" customHeight="1" thickBot="1">
      <c r="A4" s="3490" t="s">
        <v>4907</v>
      </c>
      <c r="B4" s="3491"/>
      <c r="C4" s="3492"/>
      <c r="D4" s="3471"/>
      <c r="E4" s="3472"/>
      <c r="F4" s="3472"/>
      <c r="G4" s="3472"/>
      <c r="H4" s="3472"/>
      <c r="I4" s="3472"/>
      <c r="J4" s="3472"/>
      <c r="K4" s="3473"/>
      <c r="L4" s="1076" t="s">
        <v>6408</v>
      </c>
      <c r="M4" s="487"/>
      <c r="N4" s="1077" t="s">
        <v>6410</v>
      </c>
      <c r="O4" s="1077"/>
      <c r="P4" s="1078"/>
    </row>
    <row r="5" spans="1:23" ht="12.75" customHeight="1">
      <c r="A5" s="3498" t="s">
        <v>12197</v>
      </c>
      <c r="B5" s="3499"/>
      <c r="C5" s="3499"/>
      <c r="D5" s="3499"/>
      <c r="E5" s="3499"/>
      <c r="F5" s="3499"/>
      <c r="G5" s="3499"/>
      <c r="H5" s="3499"/>
      <c r="I5" s="3499"/>
      <c r="J5" s="3499"/>
      <c r="K5" s="3499"/>
      <c r="L5" s="3499"/>
      <c r="M5" s="3499"/>
      <c r="N5" s="3499"/>
      <c r="O5" s="3499"/>
      <c r="P5" s="3500"/>
    </row>
    <row r="6" spans="1:23" ht="13.5" customHeight="1" thickBot="1">
      <c r="A6" s="3501"/>
      <c r="B6" s="3429"/>
      <c r="C6" s="3429"/>
      <c r="D6" s="3429"/>
      <c r="E6" s="3429"/>
      <c r="F6" s="3429"/>
      <c r="G6" s="3429"/>
      <c r="H6" s="3429"/>
      <c r="I6" s="3429"/>
      <c r="J6" s="3429"/>
      <c r="K6" s="3429"/>
      <c r="L6" s="3429"/>
      <c r="M6" s="3429"/>
      <c r="N6" s="3429"/>
      <c r="O6" s="3429"/>
      <c r="P6" s="3510"/>
    </row>
    <row r="7" spans="1:23" ht="13.5" customHeight="1" thickBot="1">
      <c r="A7" s="3509" t="s">
        <v>2705</v>
      </c>
      <c r="B7" s="3497" t="s">
        <v>6167</v>
      </c>
      <c r="C7" s="3497" t="s">
        <v>6168</v>
      </c>
      <c r="D7" s="3497" t="s">
        <v>4912</v>
      </c>
      <c r="E7" s="3497" t="s">
        <v>12318</v>
      </c>
      <c r="F7" s="3511" t="s">
        <v>19586</v>
      </c>
      <c r="G7" s="3512"/>
      <c r="H7" s="3513"/>
      <c r="I7" s="547"/>
      <c r="J7" s="727" t="s">
        <v>4238</v>
      </c>
      <c r="K7" s="728"/>
      <c r="L7" s="3506" t="s">
        <v>4940</v>
      </c>
      <c r="M7" s="670" t="s">
        <v>6096</v>
      </c>
      <c r="N7" s="688" t="s">
        <v>6162</v>
      </c>
      <c r="O7" s="688" t="s">
        <v>6196</v>
      </c>
      <c r="P7" s="705" t="s">
        <v>699</v>
      </c>
      <c r="U7" s="1029">
        <v>46752</v>
      </c>
    </row>
    <row r="8" spans="1:23" ht="13.5" thickBot="1">
      <c r="A8" s="3494"/>
      <c r="B8" s="3496"/>
      <c r="C8" s="3496"/>
      <c r="D8" s="3496"/>
      <c r="E8" s="3496"/>
      <c r="F8" s="2447" t="s">
        <v>18704</v>
      </c>
      <c r="G8" s="2447" t="s">
        <v>18705</v>
      </c>
      <c r="H8" s="2448" t="s">
        <v>18706</v>
      </c>
      <c r="I8" s="1080" t="s">
        <v>4916</v>
      </c>
      <c r="J8" s="1081" t="s">
        <v>4237</v>
      </c>
      <c r="K8" s="1081" t="s">
        <v>2201</v>
      </c>
      <c r="L8" s="3507"/>
      <c r="M8" s="671" t="s">
        <v>6097</v>
      </c>
      <c r="N8" s="689" t="s">
        <v>6163</v>
      </c>
      <c r="O8" s="689" t="s">
        <v>6197</v>
      </c>
      <c r="P8" s="1082"/>
      <c r="S8" s="1046" t="s">
        <v>12601</v>
      </c>
      <c r="T8" s="1047" t="s">
        <v>6197</v>
      </c>
      <c r="U8" s="1047" t="s">
        <v>18406</v>
      </c>
      <c r="W8" t="s">
        <v>19944</v>
      </c>
    </row>
    <row r="9" spans="1:23" ht="14.25">
      <c r="A9" s="2442">
        <v>1</v>
      </c>
      <c r="B9" s="2933" t="s">
        <v>18681</v>
      </c>
      <c r="C9" s="146" t="s">
        <v>18682</v>
      </c>
      <c r="D9" s="1355" t="s">
        <v>4993</v>
      </c>
      <c r="E9" s="2443" t="s">
        <v>18683</v>
      </c>
      <c r="F9" s="2444">
        <v>6172</v>
      </c>
      <c r="G9" s="2444">
        <v>6</v>
      </c>
      <c r="H9" s="2444">
        <v>200</v>
      </c>
      <c r="I9" s="2449" t="s">
        <v>18684</v>
      </c>
      <c r="J9" s="146"/>
      <c r="K9" s="1079"/>
      <c r="L9" s="1079"/>
      <c r="M9" s="672"/>
      <c r="N9" s="1079"/>
      <c r="O9" s="1079"/>
      <c r="P9" s="1079"/>
      <c r="S9" s="146"/>
      <c r="T9" s="146"/>
      <c r="U9" s="146"/>
    </row>
    <row r="10" spans="1:23">
      <c r="A10" s="2442">
        <v>2</v>
      </c>
      <c r="B10" s="2934" t="s">
        <v>18685</v>
      </c>
      <c r="C10" s="146" t="s">
        <v>18682</v>
      </c>
      <c r="D10" s="1030" t="s">
        <v>4993</v>
      </c>
      <c r="E10" s="146" t="s">
        <v>18686</v>
      </c>
      <c r="F10" s="147">
        <v>404</v>
      </c>
      <c r="G10" s="147">
        <v>18</v>
      </c>
      <c r="H10" s="147">
        <v>240</v>
      </c>
      <c r="I10" s="2449" t="s">
        <v>18684</v>
      </c>
      <c r="J10" s="146"/>
      <c r="K10" s="146"/>
      <c r="L10" s="146"/>
      <c r="M10" s="672" t="s">
        <v>6098</v>
      </c>
      <c r="N10" s="146"/>
      <c r="O10" s="146"/>
      <c r="P10" s="146"/>
      <c r="Q10" t="s">
        <v>12264</v>
      </c>
      <c r="S10" s="146"/>
      <c r="T10" s="146"/>
      <c r="U10" s="146"/>
    </row>
    <row r="11" spans="1:23">
      <c r="A11" s="2442">
        <v>3</v>
      </c>
      <c r="B11" s="2934" t="s">
        <v>12266</v>
      </c>
      <c r="C11" s="146" t="s">
        <v>18682</v>
      </c>
      <c r="D11" s="1030" t="s">
        <v>5008</v>
      </c>
      <c r="E11" s="146" t="s">
        <v>18686</v>
      </c>
      <c r="F11" s="147">
        <v>505</v>
      </c>
      <c r="G11" s="147">
        <v>6</v>
      </c>
      <c r="H11" s="147">
        <v>240</v>
      </c>
      <c r="I11" s="2449" t="s">
        <v>18684</v>
      </c>
      <c r="J11" s="146"/>
      <c r="K11" s="146"/>
      <c r="L11" s="146"/>
      <c r="M11" s="672" t="s">
        <v>6098</v>
      </c>
      <c r="N11" s="146"/>
      <c r="O11" s="146"/>
      <c r="P11" s="146"/>
      <c r="Q11" t="s">
        <v>12289</v>
      </c>
      <c r="S11" s="146"/>
      <c r="T11" s="146"/>
      <c r="U11" s="146"/>
    </row>
    <row r="12" spans="1:23">
      <c r="A12" s="2442">
        <v>4</v>
      </c>
      <c r="B12" s="2934" t="s">
        <v>12410</v>
      </c>
      <c r="C12" s="146" t="s">
        <v>18682</v>
      </c>
      <c r="D12" s="1030" t="s">
        <v>5025</v>
      </c>
      <c r="E12" s="146" t="s">
        <v>18687</v>
      </c>
      <c r="F12" s="147">
        <v>12593</v>
      </c>
      <c r="G12" s="147">
        <v>18</v>
      </c>
      <c r="H12" s="147">
        <v>425</v>
      </c>
      <c r="I12" s="2449" t="s">
        <v>18684</v>
      </c>
      <c r="J12" s="146"/>
      <c r="K12" s="146"/>
      <c r="L12" s="146"/>
      <c r="M12" s="672" t="s">
        <v>6098</v>
      </c>
      <c r="N12" s="146"/>
      <c r="O12" s="146"/>
      <c r="P12" s="146"/>
      <c r="Q12" t="s">
        <v>12429</v>
      </c>
      <c r="S12" s="146"/>
      <c r="T12" s="146"/>
      <c r="U12" s="146"/>
      <c r="W12" s="328"/>
    </row>
    <row r="13" spans="1:23">
      <c r="A13" s="2442">
        <v>5</v>
      </c>
      <c r="B13" s="2934" t="s">
        <v>12431</v>
      </c>
      <c r="C13" s="146" t="s">
        <v>18682</v>
      </c>
      <c r="D13" s="1030" t="s">
        <v>5025</v>
      </c>
      <c r="E13" s="146" t="s">
        <v>18688</v>
      </c>
      <c r="F13" s="147">
        <v>288</v>
      </c>
      <c r="G13" s="147">
        <v>18</v>
      </c>
      <c r="H13" s="147">
        <v>200</v>
      </c>
      <c r="I13" s="2449" t="s">
        <v>18684</v>
      </c>
      <c r="J13" s="146"/>
      <c r="K13" s="146"/>
      <c r="L13" s="146"/>
      <c r="M13" s="672" t="s">
        <v>6098</v>
      </c>
      <c r="N13" s="146"/>
      <c r="O13" s="146"/>
      <c r="P13" s="146"/>
      <c r="Q13" t="s">
        <v>12438</v>
      </c>
      <c r="S13" s="146"/>
      <c r="T13" s="146"/>
      <c r="U13" s="146"/>
      <c r="W13" s="328" t="s">
        <v>19938</v>
      </c>
    </row>
    <row r="14" spans="1:23">
      <c r="A14" s="2442">
        <v>6</v>
      </c>
      <c r="B14" s="2445" t="s">
        <v>12439</v>
      </c>
      <c r="C14" s="146" t="s">
        <v>18682</v>
      </c>
      <c r="D14" s="1030" t="s">
        <v>5025</v>
      </c>
      <c r="E14" s="146" t="s">
        <v>18688</v>
      </c>
      <c r="F14" s="147">
        <v>208</v>
      </c>
      <c r="G14" s="147">
        <v>18</v>
      </c>
      <c r="H14" s="147">
        <v>215</v>
      </c>
      <c r="I14" s="2449" t="s">
        <v>18684</v>
      </c>
      <c r="J14" s="146"/>
      <c r="K14" s="146"/>
      <c r="L14" s="146"/>
      <c r="M14" s="672" t="s">
        <v>6098</v>
      </c>
      <c r="N14" s="146"/>
      <c r="O14" s="146"/>
      <c r="P14" s="146"/>
      <c r="Q14" t="s">
        <v>12447</v>
      </c>
      <c r="S14" s="146"/>
      <c r="T14" s="146"/>
      <c r="U14" s="146"/>
      <c r="W14" s="328" t="s">
        <v>19938</v>
      </c>
    </row>
    <row r="15" spans="1:23">
      <c r="A15" s="2442">
        <v>7</v>
      </c>
      <c r="B15" s="2445" t="s">
        <v>12499</v>
      </c>
      <c r="C15" s="146" t="s">
        <v>18682</v>
      </c>
      <c r="D15" s="1030" t="s">
        <v>5025</v>
      </c>
      <c r="E15" s="146" t="s">
        <v>18688</v>
      </c>
      <c r="F15" s="147">
        <v>82</v>
      </c>
      <c r="G15" s="147">
        <v>18</v>
      </c>
      <c r="H15" s="147">
        <v>200</v>
      </c>
      <c r="I15" s="2449" t="s">
        <v>18684</v>
      </c>
      <c r="J15" s="146"/>
      <c r="K15" s="146"/>
      <c r="L15" s="146"/>
      <c r="M15" s="672" t="s">
        <v>6098</v>
      </c>
      <c r="N15" s="146"/>
      <c r="O15" s="146"/>
      <c r="P15" s="146"/>
      <c r="Q15" t="s">
        <v>12501</v>
      </c>
      <c r="S15" s="146"/>
      <c r="T15" s="146"/>
      <c r="U15" s="146"/>
      <c r="W15" s="328" t="s">
        <v>19938</v>
      </c>
    </row>
    <row r="16" spans="1:23" ht="14.25">
      <c r="A16" s="2442">
        <v>8</v>
      </c>
      <c r="B16" s="2934" t="s">
        <v>12515</v>
      </c>
      <c r="C16" s="146" t="s">
        <v>18682</v>
      </c>
      <c r="D16" s="2446" t="s">
        <v>279</v>
      </c>
      <c r="E16" s="146" t="s">
        <v>18686</v>
      </c>
      <c r="F16" s="147">
        <v>500</v>
      </c>
      <c r="G16" s="147">
        <v>6</v>
      </c>
      <c r="H16" s="147">
        <v>215</v>
      </c>
      <c r="I16" s="2449" t="s">
        <v>18684</v>
      </c>
      <c r="J16" s="146"/>
      <c r="K16" s="146"/>
      <c r="L16" s="146"/>
      <c r="M16" s="672" t="s">
        <v>6098</v>
      </c>
      <c r="N16" s="146"/>
      <c r="O16" s="146"/>
      <c r="P16" s="146"/>
      <c r="Q16" t="s">
        <v>12518</v>
      </c>
      <c r="S16" s="146"/>
      <c r="T16" s="146"/>
      <c r="U16" s="146"/>
      <c r="W16" s="328"/>
    </row>
    <row r="17" spans="1:23">
      <c r="A17" s="2442">
        <v>9</v>
      </c>
      <c r="B17" s="2934" t="s">
        <v>12522</v>
      </c>
      <c r="C17" s="146" t="s">
        <v>18682</v>
      </c>
      <c r="D17" s="1030" t="s">
        <v>5075</v>
      </c>
      <c r="E17" s="146" t="s">
        <v>18689</v>
      </c>
      <c r="F17" s="147">
        <v>3196</v>
      </c>
      <c r="G17" s="147">
        <v>18</v>
      </c>
      <c r="H17" s="147">
        <v>215</v>
      </c>
      <c r="I17" s="2449" t="s">
        <v>18684</v>
      </c>
      <c r="J17" s="146"/>
      <c r="K17" s="146"/>
      <c r="L17" s="146"/>
      <c r="M17" s="672"/>
      <c r="N17" s="146"/>
      <c r="O17" s="146"/>
      <c r="P17" s="146"/>
      <c r="S17" s="146"/>
      <c r="T17" s="146"/>
      <c r="U17" s="146"/>
      <c r="W17" s="328"/>
    </row>
    <row r="18" spans="1:23">
      <c r="A18" s="2442">
        <v>10</v>
      </c>
      <c r="B18" s="2935" t="s">
        <v>12689</v>
      </c>
      <c r="C18" s="146" t="s">
        <v>18682</v>
      </c>
      <c r="D18" s="1030" t="s">
        <v>5075</v>
      </c>
      <c r="E18" s="146" t="s">
        <v>18689</v>
      </c>
      <c r="F18" s="147">
        <v>2450</v>
      </c>
      <c r="G18" s="147">
        <v>18</v>
      </c>
      <c r="H18" s="147">
        <v>215</v>
      </c>
      <c r="I18" s="2449" t="s">
        <v>18684</v>
      </c>
      <c r="J18" s="146"/>
      <c r="K18" s="146"/>
      <c r="L18" s="146"/>
      <c r="M18" s="672" t="s">
        <v>6098</v>
      </c>
      <c r="N18" s="146"/>
      <c r="O18" s="146"/>
      <c r="P18" s="146"/>
      <c r="Q18" t="s">
        <v>12573</v>
      </c>
      <c r="S18" s="146"/>
      <c r="T18" s="146"/>
      <c r="U18" s="146"/>
      <c r="W18" s="328"/>
    </row>
    <row r="19" spans="1:23">
      <c r="A19" s="2442">
        <v>11</v>
      </c>
      <c r="B19" s="2934" t="s">
        <v>12586</v>
      </c>
      <c r="C19" s="146" t="s">
        <v>18682</v>
      </c>
      <c r="D19" s="1030" t="s">
        <v>5101</v>
      </c>
      <c r="E19" s="146" t="s">
        <v>18689</v>
      </c>
      <c r="F19" s="147">
        <v>2129</v>
      </c>
      <c r="G19" s="147">
        <v>18</v>
      </c>
      <c r="H19" s="147">
        <v>215</v>
      </c>
      <c r="I19" s="2449" t="s">
        <v>18684</v>
      </c>
      <c r="J19" s="146"/>
      <c r="K19" s="146"/>
      <c r="L19" s="146"/>
      <c r="M19" s="672" t="s">
        <v>6098</v>
      </c>
      <c r="N19" s="146"/>
      <c r="O19" s="146"/>
      <c r="P19" s="146"/>
      <c r="Q19" t="s">
        <v>12591</v>
      </c>
      <c r="S19" s="146"/>
      <c r="T19" s="146"/>
      <c r="U19" s="146"/>
      <c r="W19" s="328"/>
    </row>
    <row r="20" spans="1:23">
      <c r="A20" s="2442">
        <v>12</v>
      </c>
      <c r="B20" s="2934" t="s">
        <v>12595</v>
      </c>
      <c r="C20" s="146" t="s">
        <v>18682</v>
      </c>
      <c r="D20" s="1030" t="s">
        <v>5101</v>
      </c>
      <c r="E20" s="146" t="s">
        <v>18689</v>
      </c>
      <c r="F20" s="147">
        <v>4034</v>
      </c>
      <c r="G20" s="147">
        <v>18</v>
      </c>
      <c r="H20" s="147">
        <v>215</v>
      </c>
      <c r="I20" s="2449" t="s">
        <v>18684</v>
      </c>
      <c r="J20" s="146"/>
      <c r="K20" s="146"/>
      <c r="L20" s="146"/>
      <c r="M20" s="672"/>
      <c r="N20" s="146"/>
      <c r="O20" s="146"/>
      <c r="P20" s="146"/>
      <c r="S20" s="146"/>
      <c r="T20" s="146"/>
      <c r="U20" s="146"/>
      <c r="W20" s="328"/>
    </row>
    <row r="21" spans="1:23">
      <c r="A21" s="2442">
        <v>13</v>
      </c>
      <c r="B21" s="2934" t="s">
        <v>18690</v>
      </c>
      <c r="C21" s="146" t="s">
        <v>18682</v>
      </c>
      <c r="D21" s="1030" t="s">
        <v>5118</v>
      </c>
      <c r="E21" s="146" t="s">
        <v>18691</v>
      </c>
      <c r="F21" s="147">
        <v>593</v>
      </c>
      <c r="G21" s="147">
        <v>18</v>
      </c>
      <c r="H21" s="147">
        <v>215</v>
      </c>
      <c r="I21" s="2449" t="s">
        <v>18684</v>
      </c>
      <c r="J21" s="146"/>
      <c r="K21" s="146"/>
      <c r="L21" s="146"/>
      <c r="M21" s="672"/>
      <c r="N21" s="146"/>
      <c r="O21" s="146"/>
      <c r="P21" s="146"/>
      <c r="S21" s="146"/>
      <c r="T21" s="146"/>
      <c r="U21" s="146"/>
      <c r="W21" s="328"/>
    </row>
    <row r="22" spans="1:23">
      <c r="A22" s="2442">
        <v>14</v>
      </c>
      <c r="B22" s="2934" t="s">
        <v>18692</v>
      </c>
      <c r="C22" s="146" t="s">
        <v>18682</v>
      </c>
      <c r="D22" s="1030" t="s">
        <v>5124</v>
      </c>
      <c r="E22" s="146" t="s">
        <v>18691</v>
      </c>
      <c r="F22" s="147">
        <v>744</v>
      </c>
      <c r="G22" s="147">
        <v>18</v>
      </c>
      <c r="H22" s="147">
        <v>215</v>
      </c>
      <c r="I22" s="2449" t="s">
        <v>18684</v>
      </c>
      <c r="J22" s="146"/>
      <c r="K22" s="146"/>
      <c r="L22" s="146"/>
      <c r="M22" s="672" t="s">
        <v>6098</v>
      </c>
      <c r="N22" s="146"/>
      <c r="O22" s="146"/>
      <c r="P22" s="146"/>
      <c r="Q22" s="975" t="s">
        <v>12570</v>
      </c>
      <c r="S22" s="146"/>
      <c r="T22" s="146"/>
      <c r="U22" s="146"/>
      <c r="W22" s="328"/>
    </row>
    <row r="23" spans="1:23">
      <c r="A23" s="2442">
        <v>15</v>
      </c>
      <c r="B23" s="2935" t="s">
        <v>12690</v>
      </c>
      <c r="C23" s="146" t="s">
        <v>18682</v>
      </c>
      <c r="D23" s="1030" t="s">
        <v>5129</v>
      </c>
      <c r="E23" s="146" t="s">
        <v>18691</v>
      </c>
      <c r="F23" s="147">
        <v>730</v>
      </c>
      <c r="G23" s="147">
        <v>18</v>
      </c>
      <c r="H23" s="147">
        <v>215</v>
      </c>
      <c r="I23" s="2449" t="s">
        <v>18684</v>
      </c>
      <c r="J23" s="146"/>
      <c r="K23" s="146"/>
      <c r="L23" s="146"/>
      <c r="M23" s="672"/>
      <c r="N23" s="146"/>
      <c r="O23" s="146"/>
      <c r="P23" s="146"/>
      <c r="Q23" s="975"/>
      <c r="S23" s="146"/>
      <c r="T23" s="146"/>
      <c r="U23" s="146"/>
      <c r="W23" s="328"/>
    </row>
    <row r="24" spans="1:23">
      <c r="A24" s="2442">
        <v>16</v>
      </c>
      <c r="B24" s="2934" t="s">
        <v>18693</v>
      </c>
      <c r="C24" s="146" t="s">
        <v>18682</v>
      </c>
      <c r="D24" s="1030" t="s">
        <v>5142</v>
      </c>
      <c r="E24" s="146" t="s">
        <v>18691</v>
      </c>
      <c r="F24" s="147">
        <v>1216</v>
      </c>
      <c r="G24" s="147">
        <v>6</v>
      </c>
      <c r="H24" s="147">
        <v>200</v>
      </c>
      <c r="I24" s="2449" t="s">
        <v>18684</v>
      </c>
      <c r="J24" s="146"/>
      <c r="K24" s="146"/>
      <c r="L24" s="146"/>
      <c r="M24" s="672"/>
      <c r="N24" s="146"/>
      <c r="O24" s="146"/>
      <c r="P24" s="146"/>
      <c r="Q24" s="975"/>
      <c r="S24" s="146"/>
      <c r="T24" s="146"/>
      <c r="U24" s="146"/>
      <c r="W24" s="328"/>
    </row>
    <row r="25" spans="1:23">
      <c r="A25" s="2442">
        <v>17</v>
      </c>
      <c r="B25" s="2934" t="s">
        <v>18694</v>
      </c>
      <c r="C25" s="146" t="s">
        <v>18682</v>
      </c>
      <c r="D25" s="1030" t="s">
        <v>5148</v>
      </c>
      <c r="E25" s="146" t="s">
        <v>18691</v>
      </c>
      <c r="F25" s="147">
        <v>1389</v>
      </c>
      <c r="G25" s="147">
        <v>6</v>
      </c>
      <c r="H25" s="147">
        <v>200</v>
      </c>
      <c r="I25" s="2449" t="s">
        <v>18684</v>
      </c>
      <c r="J25" s="146"/>
      <c r="K25" s="146"/>
      <c r="L25" s="146"/>
      <c r="M25" s="672" t="s">
        <v>6098</v>
      </c>
      <c r="N25" s="146"/>
      <c r="O25" s="146"/>
      <c r="P25" s="146"/>
      <c r="Q25" t="s">
        <v>12794</v>
      </c>
      <c r="S25" s="146" t="s">
        <v>12795</v>
      </c>
      <c r="T25" s="1044">
        <v>40743</v>
      </c>
      <c r="U25" s="146"/>
      <c r="W25" s="328"/>
    </row>
    <row r="26" spans="1:23">
      <c r="A26" s="2442">
        <v>18</v>
      </c>
      <c r="B26" s="2934" t="s">
        <v>12793</v>
      </c>
      <c r="C26" s="146" t="s">
        <v>18682</v>
      </c>
      <c r="D26" s="1093" t="s">
        <v>5155</v>
      </c>
      <c r="E26" s="146" t="s">
        <v>18688</v>
      </c>
      <c r="F26" s="147">
        <v>288</v>
      </c>
      <c r="G26" s="147">
        <v>18</v>
      </c>
      <c r="H26" s="147">
        <v>215</v>
      </c>
      <c r="I26" s="2449" t="s">
        <v>18684</v>
      </c>
      <c r="J26" s="146"/>
      <c r="K26" s="146"/>
      <c r="L26" s="146"/>
      <c r="M26" s="146"/>
      <c r="N26" s="146"/>
      <c r="O26" s="146"/>
      <c r="P26" s="146"/>
      <c r="S26" s="146"/>
      <c r="T26" s="146"/>
      <c r="U26" s="146"/>
      <c r="W26" s="328" t="s">
        <v>19938</v>
      </c>
    </row>
    <row r="27" spans="1:23">
      <c r="A27" s="2442">
        <v>19</v>
      </c>
      <c r="B27" s="2934" t="s">
        <v>18695</v>
      </c>
      <c r="C27" s="146" t="s">
        <v>18682</v>
      </c>
      <c r="D27" s="1030" t="s">
        <v>5159</v>
      </c>
      <c r="E27" s="146" t="s">
        <v>18686</v>
      </c>
      <c r="F27" s="147">
        <v>481</v>
      </c>
      <c r="G27" s="147">
        <v>6</v>
      </c>
      <c r="H27" s="147">
        <v>200</v>
      </c>
      <c r="I27" s="2449" t="s">
        <v>18684</v>
      </c>
      <c r="J27" s="146"/>
      <c r="K27" s="146"/>
      <c r="L27" s="146"/>
      <c r="M27" s="146"/>
      <c r="N27" s="146"/>
      <c r="O27" s="146"/>
      <c r="P27" s="146"/>
      <c r="S27" s="146"/>
      <c r="T27" s="146"/>
      <c r="U27" s="146"/>
      <c r="W27" s="328"/>
    </row>
    <row r="28" spans="1:23">
      <c r="A28" s="2442">
        <v>20</v>
      </c>
      <c r="B28" s="2935" t="s">
        <v>12691</v>
      </c>
      <c r="C28" s="146" t="s">
        <v>18682</v>
      </c>
      <c r="D28" s="1030" t="s">
        <v>5164</v>
      </c>
      <c r="E28" s="146" t="s">
        <v>18691</v>
      </c>
      <c r="F28" s="147">
        <v>670</v>
      </c>
      <c r="G28" s="147">
        <v>18</v>
      </c>
      <c r="H28" s="147">
        <v>215</v>
      </c>
      <c r="I28" s="2449" t="s">
        <v>18684</v>
      </c>
      <c r="J28" s="146"/>
      <c r="K28" s="146"/>
      <c r="L28" s="146"/>
      <c r="M28" s="146"/>
      <c r="N28" s="146"/>
      <c r="O28" s="146"/>
      <c r="P28" s="146"/>
      <c r="S28" s="146"/>
      <c r="T28" s="146"/>
      <c r="U28" s="146"/>
    </row>
    <row r="29" spans="1:23" ht="14.25">
      <c r="A29" s="2442">
        <v>21</v>
      </c>
      <c r="B29" s="2935" t="s">
        <v>18696</v>
      </c>
      <c r="C29" s="146" t="s">
        <v>18682</v>
      </c>
      <c r="D29" s="1030" t="s">
        <v>5164</v>
      </c>
      <c r="E29" s="2446" t="s">
        <v>18697</v>
      </c>
      <c r="F29" s="147">
        <v>3491</v>
      </c>
      <c r="G29" s="147">
        <v>6</v>
      </c>
      <c r="H29" s="147">
        <v>200</v>
      </c>
      <c r="I29" s="2449" t="s">
        <v>18684</v>
      </c>
      <c r="J29" s="146"/>
      <c r="K29" s="146"/>
      <c r="L29" s="146"/>
      <c r="M29" s="146"/>
      <c r="N29" s="146"/>
      <c r="O29" s="146"/>
      <c r="P29" s="146"/>
      <c r="S29" s="146"/>
      <c r="T29" s="146"/>
      <c r="U29" s="146"/>
    </row>
    <row r="30" spans="1:23">
      <c r="A30" s="2442">
        <v>22</v>
      </c>
      <c r="B30" s="2934" t="s">
        <v>18698</v>
      </c>
      <c r="C30" s="146" t="s">
        <v>18682</v>
      </c>
      <c r="D30" s="1030" t="s">
        <v>5174</v>
      </c>
      <c r="E30" s="146" t="s">
        <v>18691</v>
      </c>
      <c r="F30" s="147">
        <v>1681</v>
      </c>
      <c r="G30" s="147">
        <v>6</v>
      </c>
      <c r="H30" s="147">
        <v>240</v>
      </c>
      <c r="I30" s="2449" t="s">
        <v>18684</v>
      </c>
      <c r="J30" s="146"/>
      <c r="K30" s="146"/>
      <c r="L30" s="146"/>
      <c r="M30" s="146"/>
      <c r="N30" s="146"/>
      <c r="O30" s="146"/>
      <c r="P30" s="146"/>
      <c r="S30" s="146"/>
      <c r="T30" s="146"/>
      <c r="U30" s="146"/>
    </row>
    <row r="31" spans="1:23">
      <c r="A31" s="2442">
        <v>23</v>
      </c>
      <c r="B31" s="2934" t="s">
        <v>18699</v>
      </c>
      <c r="C31" s="146" t="s">
        <v>18682</v>
      </c>
      <c r="D31" s="1030" t="s">
        <v>5184</v>
      </c>
      <c r="E31" s="146" t="s">
        <v>18686</v>
      </c>
      <c r="F31" s="147">
        <v>328</v>
      </c>
      <c r="G31" s="147">
        <v>18</v>
      </c>
      <c r="H31" s="147">
        <v>240</v>
      </c>
      <c r="I31" s="2449" t="s">
        <v>18684</v>
      </c>
      <c r="J31" s="146"/>
      <c r="K31" s="146"/>
      <c r="L31" s="146"/>
      <c r="M31" s="146"/>
      <c r="N31" s="146"/>
      <c r="O31" s="146"/>
      <c r="P31" s="146"/>
      <c r="S31" s="146"/>
      <c r="T31" s="146"/>
      <c r="U31" s="146"/>
    </row>
    <row r="32" spans="1:23">
      <c r="A32" s="2442">
        <v>24</v>
      </c>
      <c r="B32" s="2934" t="s">
        <v>18700</v>
      </c>
      <c r="C32" s="146" t="s">
        <v>18682</v>
      </c>
      <c r="D32" s="1030" t="s">
        <v>5226</v>
      </c>
      <c r="E32" s="146" t="s">
        <v>18691</v>
      </c>
      <c r="F32" s="147">
        <v>1700</v>
      </c>
      <c r="G32" s="147">
        <v>6</v>
      </c>
      <c r="H32" s="147">
        <v>150</v>
      </c>
      <c r="I32" s="2449" t="s">
        <v>18684</v>
      </c>
      <c r="J32" s="146"/>
      <c r="K32" s="146"/>
      <c r="L32" s="146"/>
      <c r="M32" s="146"/>
      <c r="N32" s="146"/>
      <c r="O32" s="146"/>
      <c r="P32" s="146"/>
      <c r="S32" s="146"/>
      <c r="T32" s="146"/>
      <c r="U32" s="146"/>
    </row>
    <row r="33" spans="1:21" ht="14.25">
      <c r="A33" s="2442">
        <v>25</v>
      </c>
      <c r="B33" s="2934" t="s">
        <v>18701</v>
      </c>
      <c r="C33" s="146" t="s">
        <v>18682</v>
      </c>
      <c r="D33" s="2446" t="s">
        <v>4205</v>
      </c>
      <c r="E33" s="146" t="s">
        <v>18702</v>
      </c>
      <c r="F33" s="147">
        <v>150</v>
      </c>
      <c r="G33" s="147">
        <v>6</v>
      </c>
      <c r="H33" s="147">
        <v>152</v>
      </c>
      <c r="I33" s="2449" t="s">
        <v>18684</v>
      </c>
      <c r="J33" s="146"/>
      <c r="K33" s="146"/>
      <c r="L33" s="146"/>
      <c r="M33" s="146"/>
      <c r="N33" s="146"/>
      <c r="O33" s="146"/>
      <c r="P33" s="146"/>
      <c r="S33" s="146"/>
      <c r="T33" s="146"/>
      <c r="U33" s="146"/>
    </row>
    <row r="34" spans="1:21" ht="14.25">
      <c r="A34" s="2442">
        <v>26</v>
      </c>
      <c r="B34" s="2934" t="s">
        <v>12199</v>
      </c>
      <c r="C34" s="146" t="s">
        <v>18682</v>
      </c>
      <c r="D34" s="2446" t="s">
        <v>279</v>
      </c>
      <c r="E34" s="146" t="s">
        <v>18702</v>
      </c>
      <c r="F34" s="147">
        <v>150</v>
      </c>
      <c r="G34" s="147">
        <v>18</v>
      </c>
      <c r="H34" s="147">
        <v>215</v>
      </c>
      <c r="I34" s="2449" t="s">
        <v>18684</v>
      </c>
      <c r="J34" s="146"/>
      <c r="K34" s="146"/>
      <c r="L34" s="146"/>
      <c r="M34" s="146"/>
      <c r="N34" s="146"/>
      <c r="O34" s="146"/>
      <c r="P34" s="146"/>
      <c r="S34" s="146"/>
      <c r="T34" s="146"/>
      <c r="U34" s="146"/>
    </row>
    <row r="35" spans="1:21">
      <c r="A35" s="2442">
        <v>27</v>
      </c>
      <c r="B35" s="2934" t="s">
        <v>18703</v>
      </c>
      <c r="C35" s="146" t="s">
        <v>18682</v>
      </c>
      <c r="D35" s="1030" t="s">
        <v>5215</v>
      </c>
      <c r="E35" s="146" t="s">
        <v>18691</v>
      </c>
      <c r="F35" s="147">
        <v>1500</v>
      </c>
      <c r="G35" s="147">
        <v>6</v>
      </c>
      <c r="H35" s="147">
        <v>200</v>
      </c>
      <c r="I35" s="2449" t="s">
        <v>18684</v>
      </c>
      <c r="J35" s="146"/>
      <c r="K35" s="146"/>
      <c r="L35" s="146"/>
      <c r="M35" s="146"/>
      <c r="N35" s="146"/>
      <c r="O35" s="146"/>
      <c r="P35" s="146"/>
      <c r="S35" s="146"/>
      <c r="T35" s="146"/>
      <c r="U35" s="146"/>
    </row>
    <row r="36" spans="1:21">
      <c r="A36" s="148"/>
      <c r="B36" s="146"/>
      <c r="C36" s="146"/>
      <c r="D36" s="146"/>
      <c r="E36" s="146"/>
      <c r="F36" s="147"/>
      <c r="G36" s="147"/>
      <c r="H36" s="147"/>
      <c r="I36" s="2449"/>
      <c r="J36" s="146"/>
      <c r="K36" s="146"/>
      <c r="L36" s="146"/>
      <c r="M36" s="146"/>
      <c r="N36" s="146"/>
      <c r="O36" s="146"/>
      <c r="P36" s="146"/>
      <c r="S36" s="146"/>
      <c r="T36" s="146"/>
      <c r="U36" s="146"/>
    </row>
    <row r="37" spans="1:21">
      <c r="A37" s="148"/>
      <c r="B37" s="146"/>
      <c r="C37" s="146"/>
      <c r="D37" s="146"/>
      <c r="E37" s="146"/>
      <c r="F37" s="147"/>
      <c r="G37" s="147"/>
      <c r="H37" s="147"/>
      <c r="I37" s="146"/>
      <c r="J37" s="146"/>
      <c r="K37" s="146"/>
      <c r="L37" s="146"/>
      <c r="M37" s="146"/>
      <c r="N37" s="146"/>
      <c r="O37" s="146"/>
      <c r="P37" s="146"/>
      <c r="S37" s="146"/>
      <c r="T37" s="146"/>
      <c r="U37" s="146"/>
    </row>
    <row r="38" spans="1:21">
      <c r="A38" s="148"/>
      <c r="B38" s="146"/>
      <c r="C38" s="146"/>
      <c r="D38" s="146"/>
      <c r="E38" s="146"/>
      <c r="F38" s="147"/>
      <c r="G38" s="147"/>
      <c r="H38" s="147"/>
      <c r="I38" s="146"/>
      <c r="J38" s="146"/>
      <c r="K38" s="146"/>
      <c r="L38" s="146"/>
      <c r="M38" s="146"/>
      <c r="N38" s="146"/>
      <c r="O38" s="146"/>
      <c r="P38" s="146"/>
      <c r="S38" s="146"/>
      <c r="T38" s="146"/>
      <c r="U38" s="146"/>
    </row>
    <row r="39" spans="1:21">
      <c r="A39" s="148"/>
      <c r="B39" s="146"/>
      <c r="C39" s="146"/>
      <c r="D39" s="146"/>
      <c r="E39" s="146"/>
      <c r="F39" s="147"/>
      <c r="G39" s="147"/>
      <c r="H39" s="147"/>
      <c r="I39" s="146"/>
      <c r="J39" s="146"/>
      <c r="K39" s="146"/>
      <c r="L39" s="146"/>
      <c r="M39" s="146"/>
      <c r="N39" s="146"/>
      <c r="O39" s="146"/>
      <c r="P39" s="146"/>
      <c r="S39" s="146"/>
      <c r="T39" s="146"/>
      <c r="U39" s="146"/>
    </row>
    <row r="40" spans="1:21">
      <c r="A40" s="148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S40" s="146"/>
      <c r="T40" s="146"/>
      <c r="U40" s="146"/>
    </row>
    <row r="41" spans="1:21">
      <c r="A41" t="s">
        <v>6198</v>
      </c>
      <c r="D41">
        <f>COUNTA(B9:B40)</f>
        <v>27</v>
      </c>
      <c r="Q41">
        <f>COUNTA(Q9:Q40)</f>
        <v>11</v>
      </c>
      <c r="S41">
        <f>COUNTA(S9:S40)</f>
        <v>1</v>
      </c>
    </row>
    <row r="42" spans="1:21">
      <c r="Q42" s="1053">
        <f>Q41/D41</f>
        <v>0.40740740740740738</v>
      </c>
      <c r="S42" s="1053">
        <f>S41/D41</f>
        <v>3.7037037037037035E-2</v>
      </c>
    </row>
  </sheetData>
  <customSheetViews>
    <customSheetView guid="{EAD1C6BF-B58E-4716-994B-7E887560A863}">
      <selection activeCell="D25" sqref="D25"/>
      <pageMargins left="0.7" right="0.7" top="0.75" bottom="0.75" header="0.3" footer="0.3"/>
    </customSheetView>
    <customSheetView guid="{A746A1D1-F079-45F9-ABC6-D5B94B695A0B}" topLeftCell="A7">
      <selection activeCell="N31" sqref="N31"/>
      <pageMargins left="0.7" right="0.7" top="0.75" bottom="0.75" header="0.3" footer="0.3"/>
    </customSheetView>
    <customSheetView guid="{0F6DE11C-9731-46C0-B362-D9F8FDA344B7}">
      <selection activeCell="J10" sqref="J10"/>
      <pageMargins left="0.7" right="0.7" top="0.75" bottom="0.75" header="0.3" footer="0.3"/>
    </customSheetView>
    <customSheetView guid="{365A82E1-C32F-49FA-B525-E173050F7DE9}">
      <selection activeCell="J10" sqref="J10"/>
      <pageMargins left="0.7" right="0.7" top="0.75" bottom="0.75" header="0.3" footer="0.3"/>
    </customSheetView>
    <customSheetView guid="{A91B9AC7-FD9D-4ABC-9E60-25BCC3ACDFCE}">
      <selection activeCell="B10" sqref="B10"/>
      <pageMargins left="0.7" right="0.7" top="0.75" bottom="0.75" header="0.3" footer="0.3"/>
    </customSheetView>
    <customSheetView guid="{15D70F00-01D7-413A-8D7C-E754B7B596E4}">
      <selection sqref="A1:Q8"/>
      <pageMargins left="0.7" right="0.7" top="0.75" bottom="0.75" header="0.3" footer="0.3"/>
    </customSheetView>
    <customSheetView guid="{34308931-6E20-41C0-A5BD-7D8C451C3840}">
      <selection activeCell="Q8" sqref="Q8"/>
      <pageMargins left="0.7" right="0.7" top="0.75" bottom="0.75" header="0.3" footer="0.3"/>
    </customSheetView>
    <customSheetView guid="{BCE8B9BA-B99B-4BE3-B7C6-DC4F3FC9FA95}">
      <selection activeCell="B9" sqref="B9"/>
      <pageMargins left="0.7" right="0.7" top="0.75" bottom="0.75" header="0.3" footer="0.3"/>
    </customSheetView>
    <customSheetView guid="{FA1B31CD-DD8D-47B3-9B34-AB72E4090B34}">
      <selection activeCell="R12" sqref="R12"/>
      <pageMargins left="0.7" right="0.7" top="0.75" bottom="0.75" header="0.3" footer="0.3"/>
    </customSheetView>
    <customSheetView guid="{51C80409-42FF-431E-A1CF-253ADAD7E5C5}" scale="85">
      <selection activeCell="G46" sqref="G46"/>
      <pageMargins left="0.7" right="0.7" top="0.75" bottom="0.75" header="0.3" footer="0.3"/>
      <pageSetup orientation="portrait" horizontalDpi="120" verticalDpi="72" r:id="rId1"/>
    </customSheetView>
    <customSheetView guid="{0A3BE354-EABF-4B36-A467-F2E7E7C9C594}" scale="85" showPageBreaks="1">
      <selection activeCell="C1" sqref="C1"/>
      <pageMargins left="0.7" right="0.7" top="0.75" bottom="0.75" header="0.3" footer="0.3"/>
      <pageSetup orientation="portrait" horizontalDpi="120" verticalDpi="72" r:id="rId2"/>
    </customSheetView>
  </customSheetViews>
  <mergeCells count="10">
    <mergeCell ref="A4:C4"/>
    <mergeCell ref="A7:A8"/>
    <mergeCell ref="B7:B8"/>
    <mergeCell ref="C7:C8"/>
    <mergeCell ref="D1:K4"/>
    <mergeCell ref="A5:P6"/>
    <mergeCell ref="D7:D8"/>
    <mergeCell ref="E7:E8"/>
    <mergeCell ref="F7:H7"/>
    <mergeCell ref="L7:L8"/>
  </mergeCells>
  <hyperlinks>
    <hyperlink ref="M9:M25" r:id="rId3" display="Klik" xr:uid="{3C656944-BD32-4F88-851B-E42FF476203A}"/>
  </hyperlinks>
  <pageMargins left="0.7" right="0.7" top="0.75" bottom="0.75" header="0.3" footer="0.3"/>
  <pageSetup orientation="portrait" horizontalDpi="120" verticalDpi="72" r:id="rId4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8"/>
  <dimension ref="A1:X196"/>
  <sheetViews>
    <sheetView zoomScale="87" zoomScaleNormal="80" workbookViewId="0">
      <selection activeCell="T226" sqref="T225:T226"/>
    </sheetView>
  </sheetViews>
  <sheetFormatPr defaultRowHeight="15"/>
  <cols>
    <col min="1" max="1" width="5.85546875" customWidth="1"/>
    <col min="2" max="2" width="5.42578125" customWidth="1"/>
    <col min="3" max="3" width="18.140625" bestFit="1" customWidth="1"/>
    <col min="4" max="4" width="26.7109375" customWidth="1"/>
    <col min="5" max="5" width="15.28515625" bestFit="1" customWidth="1"/>
    <col min="6" max="6" width="13.140625" bestFit="1" customWidth="1"/>
    <col min="7" max="7" width="10.5703125" customWidth="1"/>
    <col min="8" max="8" width="9.140625" customWidth="1"/>
    <col min="9" max="11" width="9.140625" style="465" customWidth="1"/>
    <col min="12" max="12" width="9.28515625" style="467" customWidth="1"/>
    <col min="13" max="13" width="9.140625" style="465" customWidth="1"/>
    <col min="14" max="14" width="11.140625" style="465" customWidth="1"/>
    <col min="15" max="15" width="9.140625" style="465" customWidth="1"/>
    <col min="16" max="16" width="10.5703125" customWidth="1"/>
    <col min="17" max="17" width="16.85546875" style="22" customWidth="1"/>
    <col min="18" max="18" width="12.28515625" customWidth="1"/>
    <col min="19" max="19" width="22.7109375" customWidth="1"/>
    <col min="20" max="21" width="20.85546875" customWidth="1"/>
    <col min="22" max="22" width="20.85546875" bestFit="1" customWidth="1"/>
  </cols>
  <sheetData>
    <row r="1" spans="1:24" ht="16.5">
      <c r="A1" s="932"/>
      <c r="B1" s="933"/>
      <c r="C1" s="933"/>
      <c r="D1" s="3467" t="s">
        <v>4903</v>
      </c>
      <c r="E1" s="3468"/>
      <c r="F1" s="3468"/>
      <c r="G1" s="3469"/>
      <c r="H1" s="723" t="s">
        <v>6405</v>
      </c>
      <c r="J1" s="724" t="s">
        <v>13311</v>
      </c>
      <c r="K1" s="484"/>
      <c r="L1" s="579"/>
      <c r="M1" s="484"/>
      <c r="N1" s="484"/>
      <c r="O1" s="464"/>
      <c r="Q1"/>
    </row>
    <row r="2" spans="1:24" ht="16.5">
      <c r="A2" s="934"/>
      <c r="B2" s="935"/>
      <c r="C2" s="935"/>
      <c r="D2" s="3470"/>
      <c r="E2" s="3427"/>
      <c r="F2" s="3427"/>
      <c r="G2" s="3428"/>
      <c r="H2" s="725" t="s">
        <v>6406</v>
      </c>
      <c r="J2" s="726" t="s">
        <v>13310</v>
      </c>
      <c r="O2" s="472"/>
      <c r="Q2"/>
    </row>
    <row r="3" spans="1:24" ht="16.5">
      <c r="A3" s="934"/>
      <c r="B3" s="935"/>
      <c r="C3" s="935"/>
      <c r="D3" s="3470"/>
      <c r="E3" s="3427"/>
      <c r="F3" s="3427"/>
      <c r="G3" s="3428"/>
      <c r="H3" s="725" t="s">
        <v>6407</v>
      </c>
      <c r="J3" s="726" t="s">
        <v>13309</v>
      </c>
      <c r="O3" s="472"/>
      <c r="Q3"/>
    </row>
    <row r="4" spans="1:24" ht="17.25" thickBot="1">
      <c r="A4" s="3514" t="s">
        <v>4907</v>
      </c>
      <c r="B4" s="3515"/>
      <c r="C4" s="3516"/>
      <c r="D4" s="3471"/>
      <c r="E4" s="3472"/>
      <c r="F4" s="3472"/>
      <c r="G4" s="3473"/>
      <c r="H4" s="725" t="s">
        <v>6408</v>
      </c>
      <c r="J4" s="726" t="s">
        <v>4906</v>
      </c>
      <c r="L4" s="582"/>
      <c r="O4" s="472"/>
      <c r="Q4"/>
    </row>
    <row r="5" spans="1:24" ht="12.75">
      <c r="A5" s="3517" t="s">
        <v>11862</v>
      </c>
      <c r="B5" s="3518"/>
      <c r="C5" s="3518"/>
      <c r="D5" s="3518"/>
      <c r="E5" s="3518"/>
      <c r="F5" s="3518"/>
      <c r="G5" s="3518"/>
      <c r="H5" s="3518"/>
      <c r="I5" s="3518"/>
      <c r="J5" s="3518"/>
      <c r="K5" s="3518"/>
      <c r="L5" s="3518"/>
      <c r="M5" s="3518"/>
      <c r="N5" s="3518"/>
      <c r="O5" s="3519"/>
      <c r="Q5"/>
    </row>
    <row r="6" spans="1:24" ht="18.75" thickBot="1">
      <c r="A6" s="3520"/>
      <c r="B6" s="3521"/>
      <c r="C6" s="3521"/>
      <c r="D6" s="3521"/>
      <c r="E6" s="3521"/>
      <c r="F6" s="3521"/>
      <c r="G6" s="3521"/>
      <c r="H6" s="3521"/>
      <c r="I6" s="3521"/>
      <c r="J6" s="3521"/>
      <c r="K6" s="3521"/>
      <c r="L6" s="3521"/>
      <c r="M6" s="3521"/>
      <c r="N6" s="3521"/>
      <c r="O6" s="3522"/>
      <c r="Q6"/>
      <c r="R6" s="1128"/>
      <c r="S6" s="1027"/>
      <c r="T6" s="1027"/>
      <c r="U6" s="1029">
        <v>46752</v>
      </c>
      <c r="V6" s="1027"/>
      <c r="W6" s="1027"/>
      <c r="X6" s="1027"/>
    </row>
    <row r="7" spans="1:24" ht="26.25" thickBot="1">
      <c r="A7" s="1413" t="s">
        <v>2418</v>
      </c>
      <c r="B7" s="1414"/>
      <c r="C7" s="1415" t="s">
        <v>11863</v>
      </c>
      <c r="D7" s="1415" t="s">
        <v>11864</v>
      </c>
      <c r="E7" s="1415" t="s">
        <v>11865</v>
      </c>
      <c r="F7" s="1415" t="s">
        <v>11866</v>
      </c>
      <c r="G7" s="1415" t="s">
        <v>1634</v>
      </c>
      <c r="H7" s="1416"/>
      <c r="I7" s="1417" t="s">
        <v>4238</v>
      </c>
      <c r="J7" s="1418"/>
      <c r="K7" s="1419" t="s">
        <v>4940</v>
      </c>
      <c r="L7" s="1420" t="s">
        <v>6096</v>
      </c>
      <c r="M7" s="1095" t="s">
        <v>6162</v>
      </c>
      <c r="N7" s="1095" t="s">
        <v>6196</v>
      </c>
      <c r="O7" s="1421" t="s">
        <v>699</v>
      </c>
      <c r="S7" s="1046" t="s">
        <v>12601</v>
      </c>
      <c r="T7" s="1047" t="s">
        <v>6197</v>
      </c>
      <c r="U7" s="1047" t="s">
        <v>18406</v>
      </c>
      <c r="X7" t="s">
        <v>19944</v>
      </c>
    </row>
    <row r="8" spans="1:24" ht="13.5" thickBot="1">
      <c r="A8" s="1422"/>
      <c r="B8" s="930"/>
      <c r="C8" s="1423"/>
      <c r="D8" s="1423"/>
      <c r="E8" s="1423"/>
      <c r="F8" s="1423"/>
      <c r="G8" s="1423"/>
      <c r="H8" s="1424" t="s">
        <v>4916</v>
      </c>
      <c r="I8" s="1425" t="s">
        <v>4237</v>
      </c>
      <c r="J8" s="1425" t="s">
        <v>2201</v>
      </c>
      <c r="K8" s="1650"/>
      <c r="L8" s="1426" t="s">
        <v>6097</v>
      </c>
      <c r="M8" s="1427" t="s">
        <v>6163</v>
      </c>
      <c r="N8" s="1427" t="s">
        <v>6197</v>
      </c>
      <c r="O8" s="1428"/>
      <c r="S8" s="146"/>
      <c r="T8" s="146"/>
      <c r="U8" s="146"/>
      <c r="W8" s="1023" t="s">
        <v>6587</v>
      </c>
    </row>
    <row r="9" spans="1:24" ht="12.75">
      <c r="A9" s="1429" t="s">
        <v>11867</v>
      </c>
      <c r="B9" s="1430" t="s">
        <v>11868</v>
      </c>
      <c r="C9" s="1431"/>
      <c r="D9" s="1431"/>
      <c r="E9" s="1431"/>
      <c r="F9" s="1431"/>
      <c r="G9" s="1431"/>
      <c r="H9" s="1432"/>
      <c r="I9" s="1433"/>
      <c r="J9" s="1433"/>
      <c r="K9" s="1433"/>
      <c r="L9" s="1434"/>
      <c r="M9" s="1096"/>
      <c r="N9" s="1096"/>
      <c r="O9" s="1435"/>
      <c r="S9" s="146"/>
      <c r="T9" s="146"/>
      <c r="U9" s="146"/>
      <c r="W9" s="1023"/>
      <c r="X9" s="328"/>
    </row>
    <row r="10" spans="1:24" ht="13.5">
      <c r="A10" s="1651"/>
      <c r="B10" s="1652">
        <v>1</v>
      </c>
      <c r="C10" s="1653" t="s">
        <v>11869</v>
      </c>
      <c r="D10" s="1654" t="s">
        <v>11870</v>
      </c>
      <c r="E10" s="1654" t="s">
        <v>13544</v>
      </c>
      <c r="F10" s="1654" t="s">
        <v>11871</v>
      </c>
      <c r="G10" s="1654" t="s">
        <v>11872</v>
      </c>
      <c r="H10" s="1099"/>
      <c r="I10" s="147"/>
      <c r="J10" s="147"/>
      <c r="K10" s="1097"/>
      <c r="L10" s="1436" t="s">
        <v>6098</v>
      </c>
      <c r="M10" s="1437"/>
      <c r="N10" s="1437"/>
      <c r="O10" s="1098"/>
      <c r="Q10" s="1129" t="s">
        <v>12196</v>
      </c>
      <c r="S10" s="146" t="s">
        <v>12864</v>
      </c>
      <c r="T10" s="3025">
        <v>44957</v>
      </c>
      <c r="U10" s="146"/>
      <c r="W10" s="1023" t="s">
        <v>6587</v>
      </c>
      <c r="X10" s="2125" t="s">
        <v>19938</v>
      </c>
    </row>
    <row r="11" spans="1:24" ht="12.75">
      <c r="A11" s="1651"/>
      <c r="B11" s="1652">
        <f t="shared" ref="B11:B43" si="0">B10+1</f>
        <v>2</v>
      </c>
      <c r="C11" s="1653" t="s">
        <v>11873</v>
      </c>
      <c r="D11" s="1653" t="s">
        <v>11874</v>
      </c>
      <c r="E11" s="1653" t="s">
        <v>11875</v>
      </c>
      <c r="F11" s="1653" t="s">
        <v>11871</v>
      </c>
      <c r="G11" s="1653" t="s">
        <v>11872</v>
      </c>
      <c r="H11" s="1099"/>
      <c r="I11" s="147"/>
      <c r="J11" s="147"/>
      <c r="K11" s="1097"/>
      <c r="L11" s="1436" t="s">
        <v>6098</v>
      </c>
      <c r="M11" s="1437"/>
      <c r="N11" s="1437"/>
      <c r="O11" s="1098"/>
      <c r="Q11" s="1130" t="s">
        <v>12196</v>
      </c>
      <c r="S11" s="146" t="s">
        <v>12864</v>
      </c>
      <c r="T11" s="3025">
        <v>44954</v>
      </c>
      <c r="U11" s="146"/>
      <c r="W11" s="1023" t="s">
        <v>6587</v>
      </c>
      <c r="X11" s="2125" t="s">
        <v>19938</v>
      </c>
    </row>
    <row r="12" spans="1:24" ht="13.5">
      <c r="A12" s="1651"/>
      <c r="B12" s="1652">
        <f t="shared" si="0"/>
        <v>3</v>
      </c>
      <c r="C12" s="1653" t="s">
        <v>11876</v>
      </c>
      <c r="D12" s="1653" t="s">
        <v>11877</v>
      </c>
      <c r="E12" s="1653" t="s">
        <v>13544</v>
      </c>
      <c r="F12" s="1653" t="s">
        <v>11871</v>
      </c>
      <c r="G12" s="1653" t="s">
        <v>11872</v>
      </c>
      <c r="H12" s="1099"/>
      <c r="I12" s="147"/>
      <c r="J12" s="147"/>
      <c r="K12" s="1097"/>
      <c r="L12" s="1436" t="s">
        <v>6098</v>
      </c>
      <c r="M12" s="1437"/>
      <c r="N12" s="1437"/>
      <c r="O12" s="1098"/>
      <c r="Q12" s="1130" t="s">
        <v>12196</v>
      </c>
      <c r="S12" s="146" t="s">
        <v>12864</v>
      </c>
      <c r="T12" s="3025">
        <v>44765</v>
      </c>
      <c r="U12" s="146" t="s">
        <v>12862</v>
      </c>
      <c r="W12" s="1023" t="s">
        <v>6587</v>
      </c>
      <c r="X12" s="2125" t="s">
        <v>19938</v>
      </c>
    </row>
    <row r="13" spans="1:24" ht="12.75">
      <c r="A13" s="1651"/>
      <c r="B13" s="1652">
        <f t="shared" si="0"/>
        <v>4</v>
      </c>
      <c r="C13" s="1653" t="s">
        <v>11878</v>
      </c>
      <c r="D13" s="1653" t="s">
        <v>11879</v>
      </c>
      <c r="E13" s="1653" t="s">
        <v>11875</v>
      </c>
      <c r="F13" s="1653" t="s">
        <v>11871</v>
      </c>
      <c r="G13" s="1653" t="s">
        <v>11880</v>
      </c>
      <c r="H13" s="1100"/>
      <c r="I13" s="1101"/>
      <c r="J13" s="1101"/>
      <c r="K13" s="1102"/>
      <c r="L13" s="1436" t="s">
        <v>6098</v>
      </c>
      <c r="M13" s="1103"/>
      <c r="N13" s="1103"/>
      <c r="O13" s="1104"/>
      <c r="Q13" s="1130" t="s">
        <v>12196</v>
      </c>
      <c r="S13" s="146" t="s">
        <v>12864</v>
      </c>
      <c r="T13" s="3025">
        <v>44954</v>
      </c>
      <c r="U13" s="146" t="s">
        <v>12939</v>
      </c>
      <c r="W13" s="1023" t="s">
        <v>6587</v>
      </c>
      <c r="X13" s="2125" t="s">
        <v>19938</v>
      </c>
    </row>
    <row r="14" spans="1:24" ht="13.5">
      <c r="A14" s="1655"/>
      <c r="B14" s="1652">
        <f t="shared" si="0"/>
        <v>5</v>
      </c>
      <c r="C14" s="1653" t="s">
        <v>11881</v>
      </c>
      <c r="D14" s="1653" t="s">
        <v>11882</v>
      </c>
      <c r="E14" s="1653" t="s">
        <v>13545</v>
      </c>
      <c r="F14" s="1653" t="s">
        <v>11883</v>
      </c>
      <c r="G14" s="1653" t="s">
        <v>11872</v>
      </c>
      <c r="H14" s="1100"/>
      <c r="I14" s="1101"/>
      <c r="J14" s="1101"/>
      <c r="K14" s="1102"/>
      <c r="L14" s="1436" t="s">
        <v>6098</v>
      </c>
      <c r="M14" s="1103"/>
      <c r="N14" s="1103"/>
      <c r="O14" s="1104"/>
      <c r="Q14" s="1129" t="s">
        <v>12219</v>
      </c>
      <c r="S14" s="146" t="s">
        <v>12864</v>
      </c>
      <c r="T14" s="3025">
        <v>44957</v>
      </c>
      <c r="U14" s="146"/>
      <c r="W14" s="1023" t="s">
        <v>6587</v>
      </c>
      <c r="X14" s="2125" t="s">
        <v>19938</v>
      </c>
    </row>
    <row r="15" spans="1:24" ht="13.5">
      <c r="A15" s="1655"/>
      <c r="B15" s="1652">
        <f t="shared" si="0"/>
        <v>6</v>
      </c>
      <c r="C15" s="1653" t="s">
        <v>11884</v>
      </c>
      <c r="D15" s="1653" t="s">
        <v>3847</v>
      </c>
      <c r="E15" s="1653" t="s">
        <v>13546</v>
      </c>
      <c r="F15" s="1653" t="s">
        <v>11885</v>
      </c>
      <c r="G15" s="1653" t="s">
        <v>11886</v>
      </c>
      <c r="H15" s="1100"/>
      <c r="I15" s="1101"/>
      <c r="J15" s="1101"/>
      <c r="K15" s="1102"/>
      <c r="L15" s="1436" t="s">
        <v>6098</v>
      </c>
      <c r="M15" s="1103"/>
      <c r="N15" s="1103"/>
      <c r="O15" s="1104"/>
      <c r="Q15" s="1129" t="s">
        <v>12219</v>
      </c>
      <c r="S15" s="146" t="s">
        <v>12864</v>
      </c>
      <c r="T15" s="3025">
        <v>44949</v>
      </c>
      <c r="U15" s="146"/>
      <c r="W15" s="1023" t="s">
        <v>6587</v>
      </c>
      <c r="X15" s="2125" t="s">
        <v>19938</v>
      </c>
    </row>
    <row r="16" spans="1:24" ht="12.75">
      <c r="A16" s="1655"/>
      <c r="B16" s="1652">
        <f t="shared" si="0"/>
        <v>7</v>
      </c>
      <c r="C16" s="1653" t="s">
        <v>11887</v>
      </c>
      <c r="D16" s="1653" t="s">
        <v>2591</v>
      </c>
      <c r="E16" s="1653" t="s">
        <v>11888</v>
      </c>
      <c r="F16" s="1653" t="s">
        <v>11871</v>
      </c>
      <c r="G16" s="1653" t="s">
        <v>11872</v>
      </c>
      <c r="H16" s="1105"/>
      <c r="I16" s="1106"/>
      <c r="J16" s="1106"/>
      <c r="K16" s="1107"/>
      <c r="L16" s="1436" t="s">
        <v>6098</v>
      </c>
      <c r="M16" s="1108"/>
      <c r="N16" s="1108"/>
      <c r="O16" s="1109"/>
      <c r="Q16" s="1129" t="s">
        <v>12250</v>
      </c>
      <c r="S16" s="146" t="s">
        <v>12864</v>
      </c>
      <c r="T16" s="3025">
        <v>44957</v>
      </c>
      <c r="U16" s="146"/>
      <c r="W16" s="1023" t="s">
        <v>6587</v>
      </c>
      <c r="X16" s="2125" t="s">
        <v>19938</v>
      </c>
    </row>
    <row r="17" spans="1:24" ht="13.5">
      <c r="A17" s="1655"/>
      <c r="B17" s="1652">
        <f t="shared" si="0"/>
        <v>8</v>
      </c>
      <c r="C17" s="1653" t="s">
        <v>11889</v>
      </c>
      <c r="D17" s="1653" t="s">
        <v>11890</v>
      </c>
      <c r="E17" s="1653" t="s">
        <v>13545</v>
      </c>
      <c r="F17" s="1653" t="s">
        <v>11883</v>
      </c>
      <c r="G17" s="1653" t="s">
        <v>11872</v>
      </c>
      <c r="H17" s="1100"/>
      <c r="I17" s="1101"/>
      <c r="J17" s="1101"/>
      <c r="K17" s="1102"/>
      <c r="L17" s="1436" t="s">
        <v>6098</v>
      </c>
      <c r="M17" s="1103"/>
      <c r="N17" s="1103"/>
      <c r="O17" s="1104"/>
      <c r="Q17" s="1129" t="s">
        <v>12264</v>
      </c>
      <c r="S17" s="146" t="s">
        <v>12864</v>
      </c>
      <c r="T17" s="3025">
        <v>44957</v>
      </c>
      <c r="U17" s="146"/>
      <c r="W17" s="1023" t="s">
        <v>6587</v>
      </c>
      <c r="X17" s="2125" t="s">
        <v>19938</v>
      </c>
    </row>
    <row r="18" spans="1:24" ht="13.5">
      <c r="A18" s="1655"/>
      <c r="B18" s="1652">
        <f t="shared" si="0"/>
        <v>9</v>
      </c>
      <c r="C18" s="1653" t="s">
        <v>11891</v>
      </c>
      <c r="D18" s="1653" t="s">
        <v>3850</v>
      </c>
      <c r="E18" s="1653" t="s">
        <v>13547</v>
      </c>
      <c r="F18" s="1653" t="s">
        <v>11885</v>
      </c>
      <c r="G18" s="1653" t="s">
        <v>11886</v>
      </c>
      <c r="H18" s="1099"/>
      <c r="I18" s="147"/>
      <c r="J18" s="147"/>
      <c r="K18" s="1097"/>
      <c r="L18" s="1436" t="s">
        <v>6098</v>
      </c>
      <c r="M18" s="1110"/>
      <c r="N18" s="1110"/>
      <c r="O18" s="1098"/>
      <c r="Q18" s="1129" t="s">
        <v>12264</v>
      </c>
      <c r="S18" s="146" t="s">
        <v>12864</v>
      </c>
      <c r="T18" s="3025">
        <v>44958</v>
      </c>
      <c r="U18" s="146"/>
      <c r="W18" s="1023" t="s">
        <v>6587</v>
      </c>
      <c r="X18" s="2125" t="s">
        <v>19938</v>
      </c>
    </row>
    <row r="19" spans="1:24" ht="13.5">
      <c r="A19" s="1656"/>
      <c r="B19" s="1652">
        <f t="shared" si="0"/>
        <v>10</v>
      </c>
      <c r="C19" s="1653" t="s">
        <v>11892</v>
      </c>
      <c r="D19" s="1653" t="s">
        <v>11893</v>
      </c>
      <c r="E19" s="1653" t="s">
        <v>13548</v>
      </c>
      <c r="F19" s="1653" t="s">
        <v>11885</v>
      </c>
      <c r="G19" s="1653" t="s">
        <v>11886</v>
      </c>
      <c r="H19" s="1099"/>
      <c r="I19" s="147"/>
      <c r="J19" s="147"/>
      <c r="K19" s="1097"/>
      <c r="L19" s="1436" t="s">
        <v>6098</v>
      </c>
      <c r="M19" s="1110"/>
      <c r="N19" s="1110"/>
      <c r="O19" s="1098"/>
      <c r="Q19" s="1129" t="s">
        <v>12289</v>
      </c>
      <c r="S19" s="146" t="s">
        <v>12864</v>
      </c>
      <c r="T19" s="3025">
        <v>44763</v>
      </c>
      <c r="U19" s="146"/>
      <c r="W19" s="1023" t="s">
        <v>6587</v>
      </c>
      <c r="X19" s="2125" t="s">
        <v>19938</v>
      </c>
    </row>
    <row r="20" spans="1:24" ht="13.5">
      <c r="A20" s="1655"/>
      <c r="B20" s="1652">
        <f t="shared" si="0"/>
        <v>11</v>
      </c>
      <c r="C20" s="1653" t="s">
        <v>11894</v>
      </c>
      <c r="D20" s="1653" t="s">
        <v>11895</v>
      </c>
      <c r="E20" s="1653" t="s">
        <v>13548</v>
      </c>
      <c r="F20" s="1653" t="s">
        <v>11896</v>
      </c>
      <c r="G20" s="1653" t="s">
        <v>11886</v>
      </c>
      <c r="H20" s="1099"/>
      <c r="I20" s="147"/>
      <c r="J20" s="147"/>
      <c r="K20" s="1097"/>
      <c r="L20" s="1436" t="s">
        <v>6098</v>
      </c>
      <c r="M20" s="1110"/>
      <c r="N20" s="1110"/>
      <c r="O20" s="1098"/>
      <c r="Q20" s="1129" t="s">
        <v>12411</v>
      </c>
      <c r="S20" s="146" t="s">
        <v>12864</v>
      </c>
      <c r="T20" s="3025">
        <v>44954</v>
      </c>
      <c r="U20" s="146"/>
      <c r="W20" s="1023" t="s">
        <v>6587</v>
      </c>
      <c r="X20" s="2125" t="s">
        <v>19938</v>
      </c>
    </row>
    <row r="21" spans="1:24" ht="13.5">
      <c r="A21" s="1655"/>
      <c r="B21" s="1652">
        <f t="shared" si="0"/>
        <v>12</v>
      </c>
      <c r="C21" s="1653" t="s">
        <v>11897</v>
      </c>
      <c r="D21" s="1653" t="s">
        <v>11898</v>
      </c>
      <c r="E21" s="1657" t="s">
        <v>13549</v>
      </c>
      <c r="F21" s="1653" t="s">
        <v>11885</v>
      </c>
      <c r="G21" s="1653" t="s">
        <v>11886</v>
      </c>
      <c r="H21" s="1099"/>
      <c r="I21" s="147"/>
      <c r="J21" s="147"/>
      <c r="K21" s="1097"/>
      <c r="L21" s="1436" t="s">
        <v>6098</v>
      </c>
      <c r="M21" s="1110"/>
      <c r="N21" s="1110"/>
      <c r="O21" s="1098"/>
      <c r="Q21" s="1129" t="s">
        <v>12412</v>
      </c>
      <c r="S21" s="146" t="s">
        <v>12864</v>
      </c>
      <c r="T21" s="3025">
        <v>44957</v>
      </c>
      <c r="U21" s="146" t="s">
        <v>12939</v>
      </c>
      <c r="W21" s="1023" t="s">
        <v>6587</v>
      </c>
      <c r="X21" s="2125" t="s">
        <v>19938</v>
      </c>
    </row>
    <row r="22" spans="1:24" ht="13.5">
      <c r="A22" s="1655"/>
      <c r="B22" s="1652">
        <f t="shared" si="0"/>
        <v>13</v>
      </c>
      <c r="C22" s="1653" t="s">
        <v>11899</v>
      </c>
      <c r="D22" s="1653" t="s">
        <v>11900</v>
      </c>
      <c r="E22" s="1653" t="s">
        <v>13550</v>
      </c>
      <c r="F22" s="1653" t="s">
        <v>11871</v>
      </c>
      <c r="G22" s="1653" t="s">
        <v>11886</v>
      </c>
      <c r="H22" s="1099"/>
      <c r="I22" s="147"/>
      <c r="J22" s="147"/>
      <c r="K22" s="1097"/>
      <c r="L22" s="1436" t="s">
        <v>6098</v>
      </c>
      <c r="M22" s="1110"/>
      <c r="N22" s="1110"/>
      <c r="O22" s="1098"/>
      <c r="Q22" s="1129" t="s">
        <v>12429</v>
      </c>
      <c r="S22" s="146" t="s">
        <v>12864</v>
      </c>
      <c r="T22" s="3025">
        <v>44959</v>
      </c>
      <c r="U22" s="146"/>
      <c r="W22" s="1023" t="s">
        <v>6587</v>
      </c>
      <c r="X22" s="2125" t="s">
        <v>19938</v>
      </c>
    </row>
    <row r="23" spans="1:24" ht="13.5">
      <c r="A23" s="1655"/>
      <c r="B23" s="1652">
        <f t="shared" si="0"/>
        <v>14</v>
      </c>
      <c r="C23" s="1653" t="s">
        <v>11901</v>
      </c>
      <c r="D23" s="1653" t="s">
        <v>11902</v>
      </c>
      <c r="E23" s="1653" t="s">
        <v>13548</v>
      </c>
      <c r="F23" s="1653" t="s">
        <v>11903</v>
      </c>
      <c r="G23" s="1653" t="s">
        <v>11886</v>
      </c>
      <c r="H23" s="1099"/>
      <c r="I23" s="147"/>
      <c r="J23" s="147"/>
      <c r="K23" s="1097"/>
      <c r="L23" s="1436" t="s">
        <v>6098</v>
      </c>
      <c r="M23" s="1110"/>
      <c r="N23" s="1110"/>
      <c r="O23" s="1098"/>
      <c r="Q23" s="1129" t="s">
        <v>12438</v>
      </c>
      <c r="S23" s="146" t="s">
        <v>12864</v>
      </c>
      <c r="T23" s="3025">
        <v>44954</v>
      </c>
      <c r="U23" s="146" t="s">
        <v>12939</v>
      </c>
      <c r="W23" s="1023" t="s">
        <v>6587</v>
      </c>
      <c r="X23" s="2125" t="s">
        <v>19938</v>
      </c>
    </row>
    <row r="24" spans="1:24" ht="13.5">
      <c r="A24" s="1655"/>
      <c r="B24" s="1652">
        <f t="shared" si="0"/>
        <v>15</v>
      </c>
      <c r="C24" s="1653" t="s">
        <v>11904</v>
      </c>
      <c r="D24" s="1653" t="s">
        <v>11905</v>
      </c>
      <c r="E24" s="1653" t="s">
        <v>13550</v>
      </c>
      <c r="F24" s="1653" t="s">
        <v>11871</v>
      </c>
      <c r="G24" s="1653" t="s">
        <v>11886</v>
      </c>
      <c r="H24" s="1099"/>
      <c r="I24" s="147"/>
      <c r="J24" s="147"/>
      <c r="K24" s="1097"/>
      <c r="L24" s="1436" t="s">
        <v>6098</v>
      </c>
      <c r="M24" s="1110"/>
      <c r="N24" s="1110"/>
      <c r="O24" s="1098"/>
      <c r="Q24" s="1129" t="s">
        <v>12438</v>
      </c>
      <c r="S24" s="146" t="s">
        <v>12864</v>
      </c>
      <c r="T24" s="3025">
        <v>44959</v>
      </c>
      <c r="U24" s="146"/>
      <c r="W24" s="1023" t="s">
        <v>6587</v>
      </c>
      <c r="X24" s="2125" t="s">
        <v>19938</v>
      </c>
    </row>
    <row r="25" spans="1:24" ht="13.5">
      <c r="A25" s="1655"/>
      <c r="B25" s="1652">
        <f t="shared" si="0"/>
        <v>16</v>
      </c>
      <c r="C25" s="1653" t="s">
        <v>11906</v>
      </c>
      <c r="D25" s="1653" t="s">
        <v>1613</v>
      </c>
      <c r="E25" s="1653" t="s">
        <v>13551</v>
      </c>
      <c r="F25" s="1653" t="s">
        <v>11907</v>
      </c>
      <c r="G25" s="1653" t="s">
        <v>11872</v>
      </c>
      <c r="H25" s="1099"/>
      <c r="I25" s="147"/>
      <c r="J25" s="147"/>
      <c r="K25" s="1097"/>
      <c r="L25" s="1436" t="s">
        <v>6098</v>
      </c>
      <c r="M25" s="1110"/>
      <c r="N25" s="1110"/>
      <c r="O25" s="1098"/>
      <c r="Q25" s="1129" t="s">
        <v>12447</v>
      </c>
      <c r="S25" s="146" t="s">
        <v>12864</v>
      </c>
      <c r="T25" s="3025">
        <v>44957</v>
      </c>
      <c r="U25" s="146"/>
      <c r="W25" s="1023" t="s">
        <v>6587</v>
      </c>
      <c r="X25" s="2125" t="s">
        <v>19938</v>
      </c>
    </row>
    <row r="26" spans="1:24" ht="13.5">
      <c r="A26" s="1655"/>
      <c r="B26" s="1652">
        <f t="shared" si="0"/>
        <v>17</v>
      </c>
      <c r="C26" s="1653" t="s">
        <v>11908</v>
      </c>
      <c r="D26" s="1653" t="s">
        <v>11909</v>
      </c>
      <c r="E26" s="1653" t="s">
        <v>13550</v>
      </c>
      <c r="F26" s="1653" t="s">
        <v>11907</v>
      </c>
      <c r="G26" s="1653" t="s">
        <v>11886</v>
      </c>
      <c r="H26" s="1099"/>
      <c r="I26" s="147"/>
      <c r="J26" s="147"/>
      <c r="K26" s="1097"/>
      <c r="L26" s="1436" t="s">
        <v>6098</v>
      </c>
      <c r="M26" s="1110"/>
      <c r="N26" s="1110"/>
      <c r="O26" s="1098"/>
      <c r="Q26" s="1129" t="s">
        <v>12447</v>
      </c>
      <c r="S26" s="146" t="s">
        <v>12864</v>
      </c>
      <c r="T26" s="3025">
        <v>44949</v>
      </c>
      <c r="U26" s="146" t="s">
        <v>12939</v>
      </c>
      <c r="W26" s="1023" t="s">
        <v>6587</v>
      </c>
      <c r="X26" s="2125" t="s">
        <v>19938</v>
      </c>
    </row>
    <row r="27" spans="1:24" ht="13.5">
      <c r="A27" s="1655"/>
      <c r="B27" s="1652">
        <f t="shared" si="0"/>
        <v>18</v>
      </c>
      <c r="C27" s="1653" t="s">
        <v>11910</v>
      </c>
      <c r="D27" s="1653" t="s">
        <v>11911</v>
      </c>
      <c r="E27" s="1653" t="s">
        <v>13552</v>
      </c>
      <c r="F27" s="1653" t="s">
        <v>11907</v>
      </c>
      <c r="G27" s="1653" t="s">
        <v>11912</v>
      </c>
      <c r="H27" s="1099"/>
      <c r="I27" s="147"/>
      <c r="J27" s="147"/>
      <c r="K27" s="1097"/>
      <c r="L27" s="1436" t="s">
        <v>6098</v>
      </c>
      <c r="M27" s="1110"/>
      <c r="N27" s="1110"/>
      <c r="O27" s="1098"/>
      <c r="Q27" s="1129" t="s">
        <v>12528</v>
      </c>
      <c r="S27" s="146" t="s">
        <v>12864</v>
      </c>
      <c r="T27" s="3025">
        <v>44958</v>
      </c>
      <c r="U27" s="146" t="s">
        <v>12939</v>
      </c>
      <c r="W27" s="1023" t="s">
        <v>6587</v>
      </c>
      <c r="X27" s="2125" t="s">
        <v>19938</v>
      </c>
    </row>
    <row r="28" spans="1:24" ht="13.5">
      <c r="A28" s="1658"/>
      <c r="B28" s="1659">
        <f t="shared" si="0"/>
        <v>19</v>
      </c>
      <c r="C28" s="1660" t="s">
        <v>13553</v>
      </c>
      <c r="D28" s="1660" t="s">
        <v>11911</v>
      </c>
      <c r="E28" s="1660" t="s">
        <v>13552</v>
      </c>
      <c r="F28" s="1660" t="s">
        <v>11907</v>
      </c>
      <c r="G28" s="1660" t="s">
        <v>11912</v>
      </c>
      <c r="H28" s="1661"/>
      <c r="I28" s="1662"/>
      <c r="J28" s="1662"/>
      <c r="K28" s="1663"/>
      <c r="L28" s="1664" t="s">
        <v>6098</v>
      </c>
      <c r="M28" s="1665"/>
      <c r="N28" s="1722">
        <v>44905</v>
      </c>
      <c r="O28" s="1666"/>
      <c r="P28" s="1667"/>
      <c r="Q28" s="1668"/>
      <c r="R28" s="1667"/>
      <c r="S28" s="1605" t="s">
        <v>12857</v>
      </c>
      <c r="T28" s="2998">
        <v>44905</v>
      </c>
      <c r="U28" s="1669"/>
      <c r="W28" s="1023"/>
      <c r="X28" s="2125" t="s">
        <v>19938</v>
      </c>
    </row>
    <row r="29" spans="1:24" ht="12.75">
      <c r="A29" s="1670"/>
      <c r="B29" s="1652">
        <f t="shared" si="0"/>
        <v>20</v>
      </c>
      <c r="C29" s="1653" t="s">
        <v>11913</v>
      </c>
      <c r="D29" s="1653" t="s">
        <v>606</v>
      </c>
      <c r="E29" s="1653" t="s">
        <v>11914</v>
      </c>
      <c r="F29" s="1653" t="s">
        <v>11915</v>
      </c>
      <c r="G29" s="1653" t="s">
        <v>11886</v>
      </c>
      <c r="H29" s="1099"/>
      <c r="I29" s="147"/>
      <c r="J29" s="147"/>
      <c r="K29" s="1097"/>
      <c r="L29" s="1436" t="s">
        <v>6098</v>
      </c>
      <c r="M29" s="1110"/>
      <c r="N29" s="1110"/>
      <c r="O29" s="1098"/>
      <c r="Q29" s="1129" t="s">
        <v>12528</v>
      </c>
      <c r="S29" s="146" t="s">
        <v>12864</v>
      </c>
      <c r="T29" s="3025">
        <v>44959</v>
      </c>
      <c r="U29" s="146"/>
      <c r="W29" s="1023" t="s">
        <v>6587</v>
      </c>
      <c r="X29" s="2125" t="s">
        <v>19938</v>
      </c>
    </row>
    <row r="30" spans="1:24" ht="12.75">
      <c r="A30" s="1671"/>
      <c r="B30" s="1659">
        <f t="shared" si="0"/>
        <v>21</v>
      </c>
      <c r="C30" s="1660" t="s">
        <v>13554</v>
      </c>
      <c r="D30" s="1660" t="s">
        <v>13555</v>
      </c>
      <c r="E30" s="1660" t="s">
        <v>11914</v>
      </c>
      <c r="F30" s="1660"/>
      <c r="G30" s="1660"/>
      <c r="H30" s="1661"/>
      <c r="I30" s="1662"/>
      <c r="J30" s="1662"/>
      <c r="K30" s="1663"/>
      <c r="L30" s="1664" t="s">
        <v>6098</v>
      </c>
      <c r="M30" s="1665"/>
      <c r="N30" s="1665"/>
      <c r="O30" s="1666"/>
      <c r="P30" s="1667"/>
      <c r="Q30" s="1668"/>
      <c r="R30" s="1667"/>
      <c r="S30" s="1605" t="s">
        <v>12857</v>
      </c>
      <c r="T30" s="2998"/>
      <c r="U30" s="1669"/>
      <c r="W30" s="1023"/>
      <c r="X30" s="2125" t="s">
        <v>19938</v>
      </c>
    </row>
    <row r="31" spans="1:24" ht="13.5">
      <c r="A31" s="1655"/>
      <c r="B31" s="1652">
        <f t="shared" si="0"/>
        <v>22</v>
      </c>
      <c r="C31" s="1653" t="s">
        <v>11916</v>
      </c>
      <c r="D31" s="1653" t="s">
        <v>11917</v>
      </c>
      <c r="E31" s="1653" t="s">
        <v>13556</v>
      </c>
      <c r="F31" s="1653" t="s">
        <v>11903</v>
      </c>
      <c r="G31" s="1653" t="s">
        <v>11886</v>
      </c>
      <c r="H31" s="1099"/>
      <c r="I31" s="147"/>
      <c r="J31" s="147"/>
      <c r="K31" s="1097"/>
      <c r="L31" s="1436" t="s">
        <v>6098</v>
      </c>
      <c r="M31" s="1110"/>
      <c r="N31" s="1110"/>
      <c r="O31" s="1098"/>
      <c r="Q31" s="1129" t="s">
        <v>12528</v>
      </c>
      <c r="S31" s="146" t="s">
        <v>12864</v>
      </c>
      <c r="T31" s="3025">
        <v>44763</v>
      </c>
      <c r="U31" s="146"/>
      <c r="W31" s="1023" t="s">
        <v>6587</v>
      </c>
      <c r="X31" s="2125" t="s">
        <v>19938</v>
      </c>
    </row>
    <row r="32" spans="1:24" ht="12.75">
      <c r="A32" s="1658"/>
      <c r="B32" s="1659">
        <f t="shared" si="0"/>
        <v>23</v>
      </c>
      <c r="C32" s="1660" t="s">
        <v>13557</v>
      </c>
      <c r="D32" s="1660" t="s">
        <v>11917</v>
      </c>
      <c r="E32" s="1660" t="s">
        <v>11923</v>
      </c>
      <c r="F32" s="1660"/>
      <c r="G32" s="1660"/>
      <c r="H32" s="1661"/>
      <c r="I32" s="1662"/>
      <c r="J32" s="1662"/>
      <c r="K32" s="1663"/>
      <c r="L32" s="1664" t="s">
        <v>6098</v>
      </c>
      <c r="M32" s="1665"/>
      <c r="N32" s="1665"/>
      <c r="O32" s="1666"/>
      <c r="P32" s="1667"/>
      <c r="Q32" s="1668"/>
      <c r="R32" s="1667"/>
      <c r="S32" s="1605" t="s">
        <v>12857</v>
      </c>
      <c r="T32" s="2998"/>
      <c r="U32" s="1669"/>
      <c r="W32" s="1023"/>
      <c r="X32" s="2125" t="s">
        <v>19938</v>
      </c>
    </row>
    <row r="33" spans="1:24" ht="13.5">
      <c r="A33" s="1655"/>
      <c r="B33" s="1652">
        <f t="shared" si="0"/>
        <v>24</v>
      </c>
      <c r="C33" s="1653" t="s">
        <v>11918</v>
      </c>
      <c r="D33" s="1653" t="s">
        <v>11919</v>
      </c>
      <c r="E33" s="1653" t="s">
        <v>13552</v>
      </c>
      <c r="F33" s="1653" t="s">
        <v>11907</v>
      </c>
      <c r="G33" s="1653" t="s">
        <v>11912</v>
      </c>
      <c r="H33" s="1099"/>
      <c r="I33" s="147"/>
      <c r="J33" s="147"/>
      <c r="K33" s="1097"/>
      <c r="L33" s="1436" t="s">
        <v>6098</v>
      </c>
      <c r="M33" s="1110"/>
      <c r="N33" s="1110"/>
      <c r="O33" s="1098"/>
      <c r="Q33" s="3023" t="s">
        <v>12399</v>
      </c>
      <c r="S33" s="146" t="s">
        <v>12864</v>
      </c>
      <c r="T33" s="3025">
        <v>44959</v>
      </c>
      <c r="U33" s="146" t="s">
        <v>12939</v>
      </c>
      <c r="W33" s="1023" t="s">
        <v>6587</v>
      </c>
      <c r="X33" s="2125" t="s">
        <v>19938</v>
      </c>
    </row>
    <row r="34" spans="1:24" ht="13.5">
      <c r="A34" s="1658"/>
      <c r="B34" s="1659">
        <f t="shared" si="0"/>
        <v>25</v>
      </c>
      <c r="C34" s="1660" t="s">
        <v>13558</v>
      </c>
      <c r="D34" s="1660" t="s">
        <v>11919</v>
      </c>
      <c r="E34" s="1660" t="s">
        <v>13559</v>
      </c>
      <c r="F34" s="1660" t="s">
        <v>11907</v>
      </c>
      <c r="G34" s="1660" t="s">
        <v>11912</v>
      </c>
      <c r="H34" s="1661"/>
      <c r="I34" s="1662"/>
      <c r="J34" s="1662"/>
      <c r="K34" s="1663"/>
      <c r="L34" s="1664" t="s">
        <v>6098</v>
      </c>
      <c r="M34" s="1665"/>
      <c r="N34" s="1722">
        <v>44905</v>
      </c>
      <c r="O34" s="1666"/>
      <c r="P34" s="1667"/>
      <c r="Q34" s="3024"/>
      <c r="R34" s="1667"/>
      <c r="S34" s="1669" t="s">
        <v>12936</v>
      </c>
      <c r="T34" s="2998">
        <v>44905</v>
      </c>
      <c r="U34" s="1669"/>
      <c r="W34" s="1023"/>
      <c r="X34" s="2125" t="s">
        <v>19938</v>
      </c>
    </row>
    <row r="35" spans="1:24" ht="13.5">
      <c r="A35" s="1655"/>
      <c r="B35" s="1652">
        <f t="shared" si="0"/>
        <v>26</v>
      </c>
      <c r="C35" s="1653" t="s">
        <v>11920</v>
      </c>
      <c r="D35" s="1653" t="s">
        <v>836</v>
      </c>
      <c r="E35" s="1653" t="s">
        <v>13547</v>
      </c>
      <c r="F35" s="1653" t="s">
        <v>11903</v>
      </c>
      <c r="G35" s="1653" t="s">
        <v>11886</v>
      </c>
      <c r="H35" s="1099"/>
      <c r="I35" s="147"/>
      <c r="J35" s="147"/>
      <c r="K35" s="1097"/>
      <c r="L35" s="1436" t="s">
        <v>6098</v>
      </c>
      <c r="M35" s="1110"/>
      <c r="N35" s="1110"/>
      <c r="O35" s="1098"/>
      <c r="Q35" s="22" t="s">
        <v>12399</v>
      </c>
      <c r="S35" s="146" t="s">
        <v>12864</v>
      </c>
      <c r="T35" s="3025">
        <v>44765</v>
      </c>
      <c r="U35" s="146"/>
      <c r="W35" s="1023" t="s">
        <v>6587</v>
      </c>
      <c r="X35" s="2125" t="s">
        <v>19938</v>
      </c>
    </row>
    <row r="36" spans="1:24" ht="12.75">
      <c r="A36" s="1658"/>
      <c r="B36" s="1659">
        <f t="shared" si="0"/>
        <v>27</v>
      </c>
      <c r="C36" s="1660" t="s">
        <v>13560</v>
      </c>
      <c r="D36" s="1660" t="s">
        <v>13561</v>
      </c>
      <c r="E36" s="1660" t="s">
        <v>11914</v>
      </c>
      <c r="F36" s="1660"/>
      <c r="G36" s="1660"/>
      <c r="H36" s="1661"/>
      <c r="I36" s="1662"/>
      <c r="J36" s="1662"/>
      <c r="K36" s="1663"/>
      <c r="L36" s="1664" t="s">
        <v>6098</v>
      </c>
      <c r="M36" s="1665"/>
      <c r="N36" s="1665"/>
      <c r="O36" s="1666"/>
      <c r="P36" s="1667"/>
      <c r="Q36" s="2901"/>
      <c r="R36" s="1667"/>
      <c r="S36" s="1669" t="s">
        <v>12936</v>
      </c>
      <c r="T36" s="3026" t="s">
        <v>6587</v>
      </c>
      <c r="U36" s="1669"/>
      <c r="W36" s="1023"/>
      <c r="X36" s="2125" t="s">
        <v>19938</v>
      </c>
    </row>
    <row r="37" spans="1:24" ht="12.75">
      <c r="A37" s="1656"/>
      <c r="B37" s="1652">
        <f t="shared" si="0"/>
        <v>28</v>
      </c>
      <c r="C37" s="1653" t="s">
        <v>11921</v>
      </c>
      <c r="D37" s="1653" t="s">
        <v>11922</v>
      </c>
      <c r="E37" s="1653" t="s">
        <v>11923</v>
      </c>
      <c r="F37" s="1653" t="s">
        <v>11871</v>
      </c>
      <c r="G37" s="1653" t="s">
        <v>11886</v>
      </c>
      <c r="H37" s="1099"/>
      <c r="I37" s="147"/>
      <c r="J37" s="147"/>
      <c r="K37" s="1097"/>
      <c r="L37" s="1436" t="s">
        <v>6098</v>
      </c>
      <c r="M37" s="1110"/>
      <c r="N37" s="1110"/>
      <c r="O37" s="1098"/>
      <c r="Q37" s="22" t="s">
        <v>12570</v>
      </c>
      <c r="S37" s="146" t="s">
        <v>12864</v>
      </c>
      <c r="T37" s="3025">
        <v>44763</v>
      </c>
      <c r="U37" s="146"/>
      <c r="W37" s="1023" t="s">
        <v>6587</v>
      </c>
      <c r="X37" s="2125" t="s">
        <v>19938</v>
      </c>
    </row>
    <row r="38" spans="1:24" ht="12.75">
      <c r="A38" s="1672"/>
      <c r="B38" s="1659">
        <f t="shared" si="0"/>
        <v>29</v>
      </c>
      <c r="C38" s="1660" t="s">
        <v>13562</v>
      </c>
      <c r="D38" s="2847" t="s">
        <v>19891</v>
      </c>
      <c r="E38" s="1660" t="s">
        <v>13563</v>
      </c>
      <c r="F38" s="1660" t="s">
        <v>11896</v>
      </c>
      <c r="G38" s="1660" t="s">
        <v>11886</v>
      </c>
      <c r="H38" s="1661"/>
      <c r="I38" s="1662"/>
      <c r="J38" s="1662"/>
      <c r="K38" s="1663"/>
      <c r="L38" s="1664" t="s">
        <v>6098</v>
      </c>
      <c r="M38" s="1665"/>
      <c r="N38" s="1722">
        <v>44905</v>
      </c>
      <c r="O38" s="1666"/>
      <c r="P38" s="1667"/>
      <c r="Q38" s="2901"/>
      <c r="R38" s="1667"/>
      <c r="S38" s="1669" t="s">
        <v>12936</v>
      </c>
      <c r="T38" s="2998">
        <v>44905</v>
      </c>
      <c r="U38" s="1669"/>
      <c r="W38" s="1023"/>
      <c r="X38" s="2125" t="s">
        <v>19938</v>
      </c>
    </row>
    <row r="39" spans="1:24" ht="13.5">
      <c r="A39" s="1655"/>
      <c r="B39" s="1652">
        <f t="shared" si="0"/>
        <v>30</v>
      </c>
      <c r="C39" s="1653" t="s">
        <v>11924</v>
      </c>
      <c r="D39" s="1653" t="s">
        <v>11925</v>
      </c>
      <c r="E39" s="1653" t="s">
        <v>13552</v>
      </c>
      <c r="F39" s="1653" t="s">
        <v>11907</v>
      </c>
      <c r="G39" s="1653" t="s">
        <v>11912</v>
      </c>
      <c r="H39" s="1099"/>
      <c r="I39" s="147"/>
      <c r="J39" s="147"/>
      <c r="K39" s="1097"/>
      <c r="L39" s="1436" t="s">
        <v>6098</v>
      </c>
      <c r="M39" s="1110"/>
      <c r="N39" s="1110"/>
      <c r="O39" s="1098"/>
      <c r="Q39" s="3023" t="s">
        <v>12442</v>
      </c>
      <c r="S39" s="146" t="s">
        <v>12864</v>
      </c>
      <c r="T39" s="3025">
        <v>44959</v>
      </c>
      <c r="U39" s="146"/>
      <c r="W39" s="1023" t="s">
        <v>6587</v>
      </c>
      <c r="X39" s="2125" t="s">
        <v>19938</v>
      </c>
    </row>
    <row r="40" spans="1:24" ht="13.5">
      <c r="A40" s="1655"/>
      <c r="B40" s="1652">
        <f t="shared" si="0"/>
        <v>31</v>
      </c>
      <c r="C40" s="1653" t="s">
        <v>11926</v>
      </c>
      <c r="D40" s="1653" t="s">
        <v>906</v>
      </c>
      <c r="E40" s="1653" t="s">
        <v>13556</v>
      </c>
      <c r="F40" s="1653" t="s">
        <v>11885</v>
      </c>
      <c r="G40" s="1653" t="s">
        <v>11886</v>
      </c>
      <c r="H40" s="1099"/>
      <c r="I40" s="147"/>
      <c r="J40" s="147"/>
      <c r="K40" s="1097"/>
      <c r="L40" s="1436" t="s">
        <v>6098</v>
      </c>
      <c r="M40" s="1110"/>
      <c r="N40" s="1110"/>
      <c r="O40" s="1098"/>
      <c r="Q40" s="3023" t="s">
        <v>12442</v>
      </c>
      <c r="S40" s="146" t="s">
        <v>12864</v>
      </c>
      <c r="T40" s="3025">
        <v>44951</v>
      </c>
      <c r="U40" s="146" t="s">
        <v>12939</v>
      </c>
      <c r="W40" s="1023" t="s">
        <v>6587</v>
      </c>
      <c r="X40" s="2125" t="s">
        <v>19938</v>
      </c>
    </row>
    <row r="41" spans="1:24" ht="13.5">
      <c r="A41" s="1651"/>
      <c r="B41" s="1652">
        <f t="shared" si="0"/>
        <v>32</v>
      </c>
      <c r="C41" s="1653" t="s">
        <v>11927</v>
      </c>
      <c r="D41" s="1653" t="s">
        <v>11928</v>
      </c>
      <c r="E41" s="1653" t="s">
        <v>13564</v>
      </c>
      <c r="F41" s="1653" t="s">
        <v>11896</v>
      </c>
      <c r="G41" s="1653" t="s">
        <v>11886</v>
      </c>
      <c r="H41" s="1099"/>
      <c r="I41" s="147"/>
      <c r="J41" s="147"/>
      <c r="K41" s="1097"/>
      <c r="L41" s="1436" t="s">
        <v>6098</v>
      </c>
      <c r="M41" s="1110"/>
      <c r="N41" s="1110"/>
      <c r="O41" s="1098"/>
      <c r="Q41" s="1129" t="s">
        <v>12497</v>
      </c>
      <c r="S41" s="146" t="s">
        <v>12864</v>
      </c>
      <c r="T41" s="3025">
        <v>44763</v>
      </c>
      <c r="U41" s="146"/>
      <c r="W41" s="1023" t="s">
        <v>6587</v>
      </c>
      <c r="X41" s="2125" t="s">
        <v>19938</v>
      </c>
    </row>
    <row r="42" spans="1:24" ht="13.5">
      <c r="A42" s="1673"/>
      <c r="B42" s="1652">
        <f t="shared" si="0"/>
        <v>33</v>
      </c>
      <c r="C42" s="1653" t="s">
        <v>11929</v>
      </c>
      <c r="D42" s="1653" t="s">
        <v>11930</v>
      </c>
      <c r="E42" s="1653" t="s">
        <v>13565</v>
      </c>
      <c r="F42" s="1653" t="s">
        <v>11931</v>
      </c>
      <c r="G42" s="1653" t="s">
        <v>11886</v>
      </c>
      <c r="H42" s="1099"/>
      <c r="I42" s="147"/>
      <c r="J42" s="147"/>
      <c r="K42" s="1097"/>
      <c r="L42" s="1436" t="s">
        <v>6098</v>
      </c>
      <c r="M42" s="1110"/>
      <c r="N42" s="1110"/>
      <c r="O42" s="1098"/>
      <c r="Q42" s="1129" t="s">
        <v>12171</v>
      </c>
      <c r="S42" s="146" t="s">
        <v>12864</v>
      </c>
      <c r="T42" s="3025">
        <v>44761</v>
      </c>
      <c r="U42" s="146"/>
      <c r="W42" s="1023" t="s">
        <v>6587</v>
      </c>
      <c r="X42" s="2125" t="s">
        <v>19938</v>
      </c>
    </row>
    <row r="43" spans="1:24" ht="12.75">
      <c r="A43" s="1673"/>
      <c r="B43" s="1652">
        <f t="shared" si="0"/>
        <v>34</v>
      </c>
      <c r="C43" s="1653" t="s">
        <v>11932</v>
      </c>
      <c r="D43" s="1653" t="s">
        <v>11933</v>
      </c>
      <c r="E43" s="1653" t="s">
        <v>11934</v>
      </c>
      <c r="F43" s="1653" t="s">
        <v>11935</v>
      </c>
      <c r="G43" s="1653" t="s">
        <v>11872</v>
      </c>
      <c r="H43" s="1099"/>
      <c r="I43" s="147"/>
      <c r="J43" s="147"/>
      <c r="K43" s="1097"/>
      <c r="L43" s="1436" t="s">
        <v>6098</v>
      </c>
      <c r="M43" s="1110"/>
      <c r="N43" s="1110"/>
      <c r="O43" s="1098"/>
      <c r="Q43" s="1129" t="s">
        <v>12571</v>
      </c>
      <c r="S43" s="146" t="s">
        <v>12864</v>
      </c>
      <c r="T43" s="3025">
        <v>44957</v>
      </c>
      <c r="U43" s="146"/>
      <c r="W43" s="1023" t="s">
        <v>6587</v>
      </c>
      <c r="X43" s="2125"/>
    </row>
    <row r="44" spans="1:24" ht="12.75">
      <c r="A44" s="1438" t="s">
        <v>11936</v>
      </c>
      <c r="B44" s="1112" t="s">
        <v>500</v>
      </c>
      <c r="C44" s="1113"/>
      <c r="D44" s="1113"/>
      <c r="E44" s="1113"/>
      <c r="F44" s="1113"/>
      <c r="G44" s="1113"/>
      <c r="H44" s="1099"/>
      <c r="I44" s="147"/>
      <c r="J44" s="147"/>
      <c r="K44" s="1097"/>
      <c r="L44" s="1436" t="s">
        <v>6098</v>
      </c>
      <c r="M44" s="1110"/>
      <c r="N44" s="1110"/>
      <c r="O44" s="1098"/>
      <c r="S44" s="146"/>
      <c r="T44" s="3025" t="s">
        <v>6587</v>
      </c>
      <c r="U44" s="146"/>
      <c r="W44" s="1023" t="s">
        <v>6587</v>
      </c>
      <c r="X44" s="328"/>
    </row>
    <row r="45" spans="1:24" ht="13.5">
      <c r="A45" s="1094"/>
      <c r="B45" s="1674">
        <f>B43+1</f>
        <v>35</v>
      </c>
      <c r="C45" s="1653" t="s">
        <v>11937</v>
      </c>
      <c r="D45" s="1653" t="s">
        <v>4388</v>
      </c>
      <c r="E45" s="1653" t="s">
        <v>13566</v>
      </c>
      <c r="F45" s="1653" t="s">
        <v>11871</v>
      </c>
      <c r="G45" s="1653" t="s">
        <v>11872</v>
      </c>
      <c r="H45" s="1099"/>
      <c r="I45" s="147"/>
      <c r="J45" s="147"/>
      <c r="K45" s="1097"/>
      <c r="L45" s="1436" t="s">
        <v>6098</v>
      </c>
      <c r="M45" s="1110"/>
      <c r="N45" s="1110"/>
      <c r="O45" s="1098"/>
      <c r="Q45" s="1129" t="s">
        <v>12217</v>
      </c>
      <c r="S45" s="146" t="s">
        <v>12864</v>
      </c>
      <c r="T45" s="3025">
        <v>44954</v>
      </c>
      <c r="U45" s="146"/>
      <c r="W45" s="1023" t="s">
        <v>6587</v>
      </c>
      <c r="X45" s="2125" t="s">
        <v>19938</v>
      </c>
    </row>
    <row r="46" spans="1:24" ht="13.5">
      <c r="A46" s="1094"/>
      <c r="B46" s="1652">
        <f t="shared" ref="B46:B59" si="1">B45+1</f>
        <v>36</v>
      </c>
      <c r="C46" s="1653" t="s">
        <v>11938</v>
      </c>
      <c r="D46" s="1653" t="s">
        <v>11939</v>
      </c>
      <c r="E46" s="1653" t="s">
        <v>13567</v>
      </c>
      <c r="F46" s="1653" t="s">
        <v>11903</v>
      </c>
      <c r="G46" s="1653" t="s">
        <v>11886</v>
      </c>
      <c r="H46" s="1099"/>
      <c r="I46" s="147"/>
      <c r="J46" s="147"/>
      <c r="K46" s="1097"/>
      <c r="L46" s="1436" t="s">
        <v>6098</v>
      </c>
      <c r="M46" s="1110"/>
      <c r="N46" s="1110"/>
      <c r="O46" s="1098"/>
      <c r="Q46" s="1129" t="s">
        <v>12237</v>
      </c>
      <c r="S46" s="146" t="s">
        <v>12864</v>
      </c>
      <c r="T46" s="3025">
        <v>44954</v>
      </c>
      <c r="U46" s="146"/>
      <c r="W46" s="1023" t="s">
        <v>6587</v>
      </c>
      <c r="X46" s="2125" t="s">
        <v>19938</v>
      </c>
    </row>
    <row r="47" spans="1:24" ht="12.75">
      <c r="A47" s="1094"/>
      <c r="B47" s="1652">
        <f t="shared" si="1"/>
        <v>37</v>
      </c>
      <c r="C47" s="1653" t="s">
        <v>11940</v>
      </c>
      <c r="D47" s="1653" t="s">
        <v>11941</v>
      </c>
      <c r="E47" s="1653" t="s">
        <v>11942</v>
      </c>
      <c r="F47" s="1653" t="s">
        <v>11915</v>
      </c>
      <c r="G47" s="1653" t="s">
        <v>11886</v>
      </c>
      <c r="H47" s="1099"/>
      <c r="I47" s="147"/>
      <c r="J47" s="147"/>
      <c r="K47" s="1097"/>
      <c r="L47" s="1436" t="s">
        <v>6098</v>
      </c>
      <c r="M47" s="1110"/>
      <c r="N47" s="1110"/>
      <c r="O47" s="1098"/>
      <c r="Q47" s="1129" t="s">
        <v>12248</v>
      </c>
      <c r="S47" s="146" t="s">
        <v>12864</v>
      </c>
      <c r="T47" s="3025">
        <v>44952</v>
      </c>
      <c r="U47" s="146" t="s">
        <v>12939</v>
      </c>
      <c r="W47" s="1023" t="s">
        <v>6587</v>
      </c>
      <c r="X47" s="2125" t="s">
        <v>19938</v>
      </c>
    </row>
    <row r="48" spans="1:24" ht="12.75">
      <c r="A48" s="1094"/>
      <c r="B48" s="1652">
        <f t="shared" si="1"/>
        <v>38</v>
      </c>
      <c r="C48" s="1653" t="s">
        <v>11943</v>
      </c>
      <c r="D48" s="1653" t="s">
        <v>11944</v>
      </c>
      <c r="E48" s="1653" t="s">
        <v>11945</v>
      </c>
      <c r="F48" s="1653" t="s">
        <v>11885</v>
      </c>
      <c r="G48" s="1653" t="s">
        <v>11872</v>
      </c>
      <c r="H48" s="1099"/>
      <c r="I48" s="147"/>
      <c r="J48" s="147"/>
      <c r="K48" s="1097"/>
      <c r="L48" s="1436" t="s">
        <v>6098</v>
      </c>
      <c r="M48" s="1110"/>
      <c r="N48" s="1110"/>
      <c r="O48" s="1098"/>
      <c r="Q48" s="1129" t="s">
        <v>12248</v>
      </c>
      <c r="S48" s="146" t="s">
        <v>12864</v>
      </c>
      <c r="T48" s="3025">
        <v>44952</v>
      </c>
      <c r="U48" s="146"/>
      <c r="W48" s="1023" t="s">
        <v>6587</v>
      </c>
      <c r="X48" s="2125" t="s">
        <v>19938</v>
      </c>
    </row>
    <row r="49" spans="1:24" ht="12.75">
      <c r="A49" s="1094"/>
      <c r="B49" s="1652">
        <f t="shared" si="1"/>
        <v>39</v>
      </c>
      <c r="C49" s="1653" t="s">
        <v>11946</v>
      </c>
      <c r="D49" s="1653" t="s">
        <v>11944</v>
      </c>
      <c r="E49" s="1653" t="s">
        <v>11945</v>
      </c>
      <c r="F49" s="1653" t="s">
        <v>11885</v>
      </c>
      <c r="G49" s="1653" t="s">
        <v>11872</v>
      </c>
      <c r="H49" s="1099"/>
      <c r="I49" s="147"/>
      <c r="J49" s="147"/>
      <c r="K49" s="1097"/>
      <c r="L49" s="1436" t="s">
        <v>6098</v>
      </c>
      <c r="M49" s="1110"/>
      <c r="N49" s="1110"/>
      <c r="O49" s="1098"/>
      <c r="Q49" s="1129" t="s">
        <v>12248</v>
      </c>
      <c r="S49" s="146" t="s">
        <v>12864</v>
      </c>
      <c r="T49" s="3025">
        <v>44952</v>
      </c>
      <c r="U49" s="146"/>
      <c r="W49" s="1023" t="s">
        <v>6587</v>
      </c>
      <c r="X49" s="2125" t="s">
        <v>19938</v>
      </c>
    </row>
    <row r="50" spans="1:24" ht="12.75">
      <c r="A50" s="1094"/>
      <c r="B50" s="1652">
        <f t="shared" si="1"/>
        <v>40</v>
      </c>
      <c r="C50" s="1653" t="s">
        <v>11947</v>
      </c>
      <c r="D50" s="1653" t="s">
        <v>795</v>
      </c>
      <c r="E50" s="1653" t="s">
        <v>11948</v>
      </c>
      <c r="F50" s="1653" t="s">
        <v>11885</v>
      </c>
      <c r="G50" s="1653" t="s">
        <v>11886</v>
      </c>
      <c r="H50" s="1099"/>
      <c r="I50" s="147"/>
      <c r="J50" s="147"/>
      <c r="K50" s="1097"/>
      <c r="L50" s="1436" t="s">
        <v>6098</v>
      </c>
      <c r="M50" s="1110"/>
      <c r="N50" s="1110"/>
      <c r="O50" s="1098"/>
      <c r="Q50" s="1129"/>
      <c r="S50" s="146" t="s">
        <v>12864</v>
      </c>
      <c r="T50" s="3025">
        <v>44952</v>
      </c>
      <c r="U50" s="146" t="s">
        <v>12939</v>
      </c>
      <c r="W50" s="1023" t="s">
        <v>6587</v>
      </c>
      <c r="X50" s="2125" t="s">
        <v>19938</v>
      </c>
    </row>
    <row r="51" spans="1:24" ht="12.75">
      <c r="A51" s="1094"/>
      <c r="B51" s="1652"/>
      <c r="C51" s="1675" t="s">
        <v>11949</v>
      </c>
      <c r="D51" s="1653" t="s">
        <v>11950</v>
      </c>
      <c r="E51" s="1653" t="s">
        <v>11951</v>
      </c>
      <c r="F51" s="1653" t="s">
        <v>11903</v>
      </c>
      <c r="G51" s="1653" t="s">
        <v>11886</v>
      </c>
      <c r="H51" s="1099"/>
      <c r="I51" s="147"/>
      <c r="J51" s="147"/>
      <c r="K51" s="1097"/>
      <c r="L51" s="1436" t="s">
        <v>6098</v>
      </c>
      <c r="M51" s="1110"/>
      <c r="N51" s="1110"/>
      <c r="O51" s="1098"/>
      <c r="Q51" s="1129"/>
      <c r="S51" s="146" t="s">
        <v>12866</v>
      </c>
      <c r="T51" s="3025">
        <v>0</v>
      </c>
      <c r="U51" s="146"/>
      <c r="W51" s="1023" t="s">
        <v>6587</v>
      </c>
      <c r="X51" s="2125" t="s">
        <v>19938</v>
      </c>
    </row>
    <row r="52" spans="1:24" ht="13.5">
      <c r="A52" s="1094"/>
      <c r="B52" s="1652">
        <f>B50+1</f>
        <v>41</v>
      </c>
      <c r="C52" s="1653" t="s">
        <v>11952</v>
      </c>
      <c r="D52" s="1653" t="s">
        <v>1297</v>
      </c>
      <c r="E52" s="1653" t="s">
        <v>13568</v>
      </c>
      <c r="F52" s="1653" t="s">
        <v>11953</v>
      </c>
      <c r="G52" s="1653" t="s">
        <v>11886</v>
      </c>
      <c r="H52" s="1099"/>
      <c r="I52" s="147"/>
      <c r="J52" s="147"/>
      <c r="K52" s="1097"/>
      <c r="L52" s="1436" t="s">
        <v>6098</v>
      </c>
      <c r="M52" s="1110"/>
      <c r="N52" s="1110"/>
      <c r="O52" s="1098"/>
      <c r="Q52" s="1129" t="s">
        <v>12252</v>
      </c>
      <c r="S52" s="146" t="s">
        <v>12864</v>
      </c>
      <c r="T52" s="3025">
        <v>44948</v>
      </c>
      <c r="U52" s="146"/>
      <c r="W52" s="1023" t="s">
        <v>6587</v>
      </c>
      <c r="X52" s="2125" t="s">
        <v>19938</v>
      </c>
    </row>
    <row r="53" spans="1:24" ht="12.75">
      <c r="A53" s="1094"/>
      <c r="B53" s="1652">
        <f t="shared" si="1"/>
        <v>42</v>
      </c>
      <c r="C53" s="1653" t="s">
        <v>11954</v>
      </c>
      <c r="D53" s="1653" t="s">
        <v>11955</v>
      </c>
      <c r="E53" s="1653" t="s">
        <v>11956</v>
      </c>
      <c r="F53" s="1653" t="s">
        <v>11935</v>
      </c>
      <c r="G53" s="1653" t="s">
        <v>11872</v>
      </c>
      <c r="H53" s="1099"/>
      <c r="I53" s="147"/>
      <c r="J53" s="147"/>
      <c r="K53" s="1097"/>
      <c r="L53" s="1436" t="s">
        <v>6098</v>
      </c>
      <c r="M53" s="1110"/>
      <c r="N53" s="1110"/>
      <c r="O53" s="1098"/>
      <c r="Q53" s="1129" t="s">
        <v>12248</v>
      </c>
      <c r="S53" s="146"/>
      <c r="T53" s="3025" t="s">
        <v>6587</v>
      </c>
      <c r="U53" s="146"/>
      <c r="W53" s="1023" t="s">
        <v>6587</v>
      </c>
      <c r="X53" s="2125" t="s">
        <v>19938</v>
      </c>
    </row>
    <row r="54" spans="1:24" ht="12.75">
      <c r="A54" s="1111"/>
      <c r="B54" s="1652">
        <f t="shared" si="1"/>
        <v>43</v>
      </c>
      <c r="C54" s="1653" t="s">
        <v>11957</v>
      </c>
      <c r="D54" s="1653" t="s">
        <v>11955</v>
      </c>
      <c r="E54" s="1653" t="s">
        <v>11956</v>
      </c>
      <c r="F54" s="1653" t="s">
        <v>11958</v>
      </c>
      <c r="G54" s="1653" t="s">
        <v>11872</v>
      </c>
      <c r="H54" s="1099"/>
      <c r="I54" s="147"/>
      <c r="J54" s="147"/>
      <c r="K54" s="1097"/>
      <c r="L54" s="1436" t="s">
        <v>6098</v>
      </c>
      <c r="M54" s="1110"/>
      <c r="N54" s="1110"/>
      <c r="O54" s="1098"/>
      <c r="Q54" s="1129" t="s">
        <v>12248</v>
      </c>
      <c r="S54" s="146"/>
      <c r="T54" s="3025" t="s">
        <v>6587</v>
      </c>
      <c r="U54" s="146"/>
      <c r="W54" s="1023" t="s">
        <v>6587</v>
      </c>
      <c r="X54" s="2125" t="s">
        <v>19938</v>
      </c>
    </row>
    <row r="55" spans="1:24" ht="13.5">
      <c r="A55" s="1094"/>
      <c r="B55" s="1652">
        <f t="shared" si="1"/>
        <v>44</v>
      </c>
      <c r="C55" s="1653" t="s">
        <v>11959</v>
      </c>
      <c r="D55" s="1653" t="s">
        <v>11960</v>
      </c>
      <c r="E55" s="1653" t="s">
        <v>13569</v>
      </c>
      <c r="F55" s="1653" t="s">
        <v>11903</v>
      </c>
      <c r="G55" s="1653" t="s">
        <v>11886</v>
      </c>
      <c r="H55" s="1099"/>
      <c r="I55" s="147"/>
      <c r="J55" s="147"/>
      <c r="K55" s="1097"/>
      <c r="L55" s="1436" t="s">
        <v>6098</v>
      </c>
      <c r="M55" s="1110"/>
      <c r="N55" s="1110"/>
      <c r="O55" s="1098"/>
      <c r="Q55" s="1129" t="s">
        <v>12265</v>
      </c>
      <c r="S55" s="146" t="s">
        <v>12864</v>
      </c>
      <c r="T55" s="3025">
        <v>44952</v>
      </c>
      <c r="U55" s="146"/>
      <c r="W55" s="1023" t="s">
        <v>6587</v>
      </c>
      <c r="X55" s="2125" t="s">
        <v>19938</v>
      </c>
    </row>
    <row r="56" spans="1:24" ht="13.5">
      <c r="A56" s="1094"/>
      <c r="B56" s="1652">
        <f t="shared" si="1"/>
        <v>45</v>
      </c>
      <c r="C56" s="1653" t="s">
        <v>11961</v>
      </c>
      <c r="D56" s="1653" t="s">
        <v>11962</v>
      </c>
      <c r="E56" s="1653" t="s">
        <v>13570</v>
      </c>
      <c r="F56" s="1653" t="s">
        <v>11963</v>
      </c>
      <c r="G56" s="1653" t="s">
        <v>11872</v>
      </c>
      <c r="H56" s="1099"/>
      <c r="I56" s="147"/>
      <c r="J56" s="147"/>
      <c r="K56" s="1097"/>
      <c r="L56" s="1436" t="s">
        <v>6098</v>
      </c>
      <c r="M56" s="1110"/>
      <c r="N56" s="1110"/>
      <c r="O56" s="1098"/>
      <c r="Q56" s="1129" t="s">
        <v>12404</v>
      </c>
      <c r="S56" s="146" t="s">
        <v>12864</v>
      </c>
      <c r="T56" s="3025">
        <v>44949</v>
      </c>
      <c r="U56" s="146"/>
      <c r="W56" s="1023" t="s">
        <v>6587</v>
      </c>
      <c r="X56" s="2125" t="s">
        <v>19938</v>
      </c>
    </row>
    <row r="57" spans="1:24" ht="13.5">
      <c r="A57" s="1094"/>
      <c r="B57" s="1652">
        <f t="shared" si="1"/>
        <v>46</v>
      </c>
      <c r="C57" s="1653" t="s">
        <v>11964</v>
      </c>
      <c r="D57" s="1653" t="s">
        <v>11965</v>
      </c>
      <c r="E57" s="1653" t="s">
        <v>13571</v>
      </c>
      <c r="F57" s="1653" t="s">
        <v>11871</v>
      </c>
      <c r="G57" s="1653" t="s">
        <v>11886</v>
      </c>
      <c r="H57" s="1099"/>
      <c r="I57" s="147"/>
      <c r="J57" s="147"/>
      <c r="K57" s="1097"/>
      <c r="L57" s="1436" t="s">
        <v>6098</v>
      </c>
      <c r="M57" s="1110"/>
      <c r="N57" s="1110"/>
      <c r="O57" s="1098"/>
      <c r="Q57" s="1129" t="s">
        <v>12270</v>
      </c>
      <c r="S57" s="146" t="s">
        <v>12864</v>
      </c>
      <c r="T57" s="3025">
        <v>44957</v>
      </c>
      <c r="U57" s="146" t="s">
        <v>12939</v>
      </c>
      <c r="W57" s="1023" t="s">
        <v>6587</v>
      </c>
      <c r="X57" s="2125" t="s">
        <v>19938</v>
      </c>
    </row>
    <row r="58" spans="1:24" ht="13.5">
      <c r="A58" s="1094"/>
      <c r="B58" s="1652">
        <f t="shared" si="1"/>
        <v>47</v>
      </c>
      <c r="C58" s="1653" t="s">
        <v>11966</v>
      </c>
      <c r="D58" s="1676" t="s">
        <v>11967</v>
      </c>
      <c r="E58" s="1653" t="s">
        <v>13572</v>
      </c>
      <c r="F58" s="1653" t="s">
        <v>11953</v>
      </c>
      <c r="G58" s="1653" t="s">
        <v>11872</v>
      </c>
      <c r="H58" s="1099"/>
      <c r="I58" s="147"/>
      <c r="J58" s="147"/>
      <c r="K58" s="1097"/>
      <c r="L58" s="1436" t="s">
        <v>6098</v>
      </c>
      <c r="M58" s="1110"/>
      <c r="N58" s="1110"/>
      <c r="O58" s="1098"/>
      <c r="Q58" s="1129"/>
      <c r="S58" s="146" t="s">
        <v>12864</v>
      </c>
      <c r="T58" s="3025">
        <v>44951</v>
      </c>
      <c r="U58" s="146" t="s">
        <v>12939</v>
      </c>
      <c r="W58" s="1023" t="s">
        <v>6587</v>
      </c>
      <c r="X58" s="328"/>
    </row>
    <row r="59" spans="1:24" ht="13.5">
      <c r="A59" s="1094"/>
      <c r="B59" s="1652">
        <f t="shared" si="1"/>
        <v>48</v>
      </c>
      <c r="C59" s="1653" t="s">
        <v>11968</v>
      </c>
      <c r="D59" s="1676" t="s">
        <v>11967</v>
      </c>
      <c r="E59" s="1653" t="s">
        <v>13573</v>
      </c>
      <c r="F59" s="1653" t="s">
        <v>11903</v>
      </c>
      <c r="G59" s="1653" t="s">
        <v>11872</v>
      </c>
      <c r="H59" s="1099"/>
      <c r="I59" s="147"/>
      <c r="J59" s="147"/>
      <c r="K59" s="1097"/>
      <c r="L59" s="1436" t="s">
        <v>6098</v>
      </c>
      <c r="M59" s="1110"/>
      <c r="N59" s="1110"/>
      <c r="O59" s="1098"/>
      <c r="Q59" s="1129"/>
      <c r="S59" s="146" t="s">
        <v>12864</v>
      </c>
      <c r="T59" s="3025">
        <v>44951</v>
      </c>
      <c r="U59" s="146" t="s">
        <v>12939</v>
      </c>
      <c r="W59" s="1023" t="s">
        <v>6587</v>
      </c>
      <c r="X59" s="328"/>
    </row>
    <row r="60" spans="1:24" ht="12.75">
      <c r="A60" s="1438" t="s">
        <v>11969</v>
      </c>
      <c r="B60" s="1112" t="s">
        <v>4841</v>
      </c>
      <c r="C60" s="1113"/>
      <c r="D60" s="1113"/>
      <c r="E60" s="1113"/>
      <c r="F60" s="1113"/>
      <c r="G60" s="1113"/>
      <c r="H60" s="1099"/>
      <c r="I60" s="147"/>
      <c r="J60" s="147"/>
      <c r="K60" s="1097"/>
      <c r="L60" s="1436" t="s">
        <v>6098</v>
      </c>
      <c r="M60" s="1110"/>
      <c r="N60" s="1110"/>
      <c r="O60" s="1098"/>
      <c r="S60" s="146"/>
      <c r="T60" s="3025" t="s">
        <v>6587</v>
      </c>
      <c r="U60" s="146"/>
      <c r="W60" s="1023" t="s">
        <v>6587</v>
      </c>
      <c r="X60" s="328"/>
    </row>
    <row r="61" spans="1:24" ht="13.5">
      <c r="A61" s="1651"/>
      <c r="B61" s="1674">
        <f>B59+1</f>
        <v>49</v>
      </c>
      <c r="C61" s="1653" t="s">
        <v>11970</v>
      </c>
      <c r="D61" s="1653" t="s">
        <v>11971</v>
      </c>
      <c r="E61" s="1653" t="s">
        <v>13574</v>
      </c>
      <c r="F61" s="1653" t="s">
        <v>11885</v>
      </c>
      <c r="G61" s="1653" t="s">
        <v>11886</v>
      </c>
      <c r="H61" s="1099"/>
      <c r="I61" s="147"/>
      <c r="J61" s="147"/>
      <c r="K61" s="1097"/>
      <c r="L61" s="1436" t="s">
        <v>6098</v>
      </c>
      <c r="M61" s="1110"/>
      <c r="N61" s="1110"/>
      <c r="O61" s="1098"/>
      <c r="Q61" s="1129" t="s">
        <v>12242</v>
      </c>
      <c r="S61" s="146" t="s">
        <v>12864</v>
      </c>
      <c r="T61" s="3025">
        <v>44954</v>
      </c>
      <c r="U61" s="146" t="s">
        <v>12939</v>
      </c>
      <c r="W61" s="1023" t="s">
        <v>6587</v>
      </c>
      <c r="X61" s="2125" t="s">
        <v>19938</v>
      </c>
    </row>
    <row r="62" spans="1:24" ht="12.75">
      <c r="A62" s="1651"/>
      <c r="B62" s="1674">
        <f>B61+1</f>
        <v>50</v>
      </c>
      <c r="C62" s="1653" t="s">
        <v>11972</v>
      </c>
      <c r="D62" s="1653" t="s">
        <v>1471</v>
      </c>
      <c r="E62" s="1653" t="s">
        <v>11973</v>
      </c>
      <c r="F62" s="1653" t="s">
        <v>11903</v>
      </c>
      <c r="G62" s="1653" t="s">
        <v>11886</v>
      </c>
      <c r="H62" s="1099"/>
      <c r="I62" s="147"/>
      <c r="J62" s="147"/>
      <c r="K62" s="1097"/>
      <c r="L62" s="1436" t="s">
        <v>6098</v>
      </c>
      <c r="M62" s="1110"/>
      <c r="N62" s="1110"/>
      <c r="O62" s="1098"/>
      <c r="Q62" s="1129" t="s">
        <v>12246</v>
      </c>
      <c r="S62" s="146" t="s">
        <v>12864</v>
      </c>
      <c r="T62" s="3025">
        <v>44765</v>
      </c>
      <c r="U62" s="146"/>
      <c r="W62" s="1023" t="s">
        <v>6587</v>
      </c>
      <c r="X62" s="2125" t="s">
        <v>19938</v>
      </c>
    </row>
    <row r="63" spans="1:24" ht="13.5">
      <c r="A63" s="1655"/>
      <c r="B63" s="1674">
        <f>B62+1</f>
        <v>51</v>
      </c>
      <c r="C63" s="1653" t="s">
        <v>11974</v>
      </c>
      <c r="D63" s="1653" t="s">
        <v>1472</v>
      </c>
      <c r="E63" s="1653" t="s">
        <v>13568</v>
      </c>
      <c r="F63" s="1653" t="s">
        <v>11903</v>
      </c>
      <c r="G63" s="1653" t="s">
        <v>11886</v>
      </c>
      <c r="H63" s="1099"/>
      <c r="I63" s="147"/>
      <c r="J63" s="147"/>
      <c r="K63" s="1097"/>
      <c r="L63" s="1436" t="s">
        <v>6098</v>
      </c>
      <c r="M63" s="1110"/>
      <c r="N63" s="1110"/>
      <c r="O63" s="1098"/>
      <c r="Q63" s="1129" t="s">
        <v>12249</v>
      </c>
      <c r="S63" s="146" t="s">
        <v>12864</v>
      </c>
      <c r="T63" s="3025">
        <v>44958</v>
      </c>
      <c r="U63" s="146"/>
      <c r="W63" s="1023" t="s">
        <v>6587</v>
      </c>
      <c r="X63" s="2125" t="s">
        <v>19938</v>
      </c>
    </row>
    <row r="64" spans="1:24" ht="13.5">
      <c r="A64" s="1651"/>
      <c r="B64" s="1674">
        <f>B63+1</f>
        <v>52</v>
      </c>
      <c r="C64" s="1653" t="s">
        <v>11975</v>
      </c>
      <c r="D64" s="1677" t="s">
        <v>11976</v>
      </c>
      <c r="E64" s="1653" t="s">
        <v>13565</v>
      </c>
      <c r="F64" s="1653" t="s">
        <v>11977</v>
      </c>
      <c r="G64" s="1653" t="s">
        <v>11886</v>
      </c>
      <c r="H64" s="1099"/>
      <c r="I64" s="147"/>
      <c r="J64" s="147"/>
      <c r="K64" s="1097"/>
      <c r="L64" s="1436" t="s">
        <v>6098</v>
      </c>
      <c r="M64" s="1110"/>
      <c r="N64" s="1110"/>
      <c r="O64" s="1098"/>
      <c r="Q64" s="1129" t="s">
        <v>12284</v>
      </c>
      <c r="S64" s="146" t="s">
        <v>12864</v>
      </c>
      <c r="T64" s="3025">
        <v>44765</v>
      </c>
      <c r="U64" s="146" t="s">
        <v>12862</v>
      </c>
      <c r="W64" s="1023" t="s">
        <v>6587</v>
      </c>
      <c r="X64" s="2125" t="s">
        <v>19938</v>
      </c>
    </row>
    <row r="65" spans="1:24" ht="12.75">
      <c r="A65" s="1651"/>
      <c r="B65" s="1674">
        <f>B64+1</f>
        <v>53</v>
      </c>
      <c r="C65" s="1653" t="s">
        <v>11978</v>
      </c>
      <c r="D65" s="1653" t="s">
        <v>11979</v>
      </c>
      <c r="E65" s="1653" t="s">
        <v>11980</v>
      </c>
      <c r="F65" s="1653" t="s">
        <v>11981</v>
      </c>
      <c r="G65" s="1653" t="s">
        <v>11886</v>
      </c>
      <c r="H65" s="1099"/>
      <c r="I65" s="147"/>
      <c r="J65" s="147"/>
      <c r="K65" s="1097"/>
      <c r="L65" s="1436" t="s">
        <v>6098</v>
      </c>
      <c r="M65" s="1110"/>
      <c r="N65" s="1110"/>
      <c r="O65" s="1098"/>
      <c r="Q65" s="1129" t="s">
        <v>12279</v>
      </c>
      <c r="S65" s="146" t="s">
        <v>12864</v>
      </c>
      <c r="T65" s="3025">
        <v>44954</v>
      </c>
      <c r="U65" s="146"/>
      <c r="W65" s="1023" t="s">
        <v>6587</v>
      </c>
      <c r="X65" s="2125" t="s">
        <v>19938</v>
      </c>
    </row>
    <row r="66" spans="1:24">
      <c r="A66" s="1439" t="s">
        <v>11982</v>
      </c>
      <c r="B66" s="1114" t="s">
        <v>11983</v>
      </c>
      <c r="C66" s="1115"/>
      <c r="D66" s="1115"/>
      <c r="E66" s="1115"/>
      <c r="F66" s="1115"/>
      <c r="G66" s="1115"/>
      <c r="H66" s="1099"/>
      <c r="I66" s="147"/>
      <c r="J66" s="147"/>
      <c r="K66" s="1097"/>
      <c r="L66" s="1436" t="s">
        <v>6098</v>
      </c>
      <c r="M66" s="1110"/>
      <c r="N66" s="1110"/>
      <c r="O66" s="1098"/>
      <c r="S66" s="146"/>
      <c r="T66" s="3025" t="s">
        <v>6587</v>
      </c>
      <c r="U66" s="146"/>
      <c r="W66" s="1023" t="s">
        <v>6587</v>
      </c>
      <c r="X66" s="328"/>
    </row>
    <row r="67" spans="1:24" ht="14.25">
      <c r="A67" s="1678"/>
      <c r="B67" s="1674">
        <f>B65+1</f>
        <v>54</v>
      </c>
      <c r="C67" s="1653" t="s">
        <v>11984</v>
      </c>
      <c r="D67" s="1653" t="s">
        <v>11985</v>
      </c>
      <c r="E67" s="1653" t="s">
        <v>11986</v>
      </c>
      <c r="F67" s="1653" t="s">
        <v>11907</v>
      </c>
      <c r="G67" s="1653" t="s">
        <v>11872</v>
      </c>
      <c r="H67" s="1099"/>
      <c r="I67" s="147"/>
      <c r="J67" s="147"/>
      <c r="K67" s="1097"/>
      <c r="L67" s="1436" t="s">
        <v>6098</v>
      </c>
      <c r="M67" s="1110"/>
      <c r="N67" s="1110"/>
      <c r="O67" s="1098"/>
      <c r="Q67" s="1129" t="s">
        <v>12286</v>
      </c>
      <c r="S67" s="146" t="s">
        <v>12864</v>
      </c>
      <c r="T67" s="3025">
        <v>44940</v>
      </c>
      <c r="U67" s="146" t="s">
        <v>12939</v>
      </c>
      <c r="W67" s="1023" t="s">
        <v>6587</v>
      </c>
      <c r="X67" s="2125" t="s">
        <v>19938</v>
      </c>
    </row>
    <row r="68" spans="1:24" ht="14.25">
      <c r="A68" s="1678"/>
      <c r="B68" s="1674">
        <f>B67+1</f>
        <v>55</v>
      </c>
      <c r="C68" s="1653" t="s">
        <v>11987</v>
      </c>
      <c r="D68" s="1653" t="s">
        <v>11988</v>
      </c>
      <c r="E68" s="1653" t="s">
        <v>11875</v>
      </c>
      <c r="F68" s="1653" t="s">
        <v>11907</v>
      </c>
      <c r="G68" s="1653" t="s">
        <v>11880</v>
      </c>
      <c r="H68" s="1099"/>
      <c r="I68" s="147"/>
      <c r="J68" s="147"/>
      <c r="K68" s="1097"/>
      <c r="L68" s="1436" t="s">
        <v>6098</v>
      </c>
      <c r="M68" s="1110"/>
      <c r="N68" s="1110"/>
      <c r="O68" s="1098"/>
      <c r="Q68" s="1129" t="s">
        <v>12293</v>
      </c>
      <c r="S68" s="146" t="s">
        <v>12864</v>
      </c>
      <c r="T68" s="3025">
        <v>0</v>
      </c>
      <c r="U68" s="146" t="s">
        <v>12939</v>
      </c>
      <c r="W68" s="1023" t="s">
        <v>6587</v>
      </c>
      <c r="X68" s="2125" t="s">
        <v>19938</v>
      </c>
    </row>
    <row r="69" spans="1:24" ht="14.25">
      <c r="A69" s="1678"/>
      <c r="B69" s="1674">
        <f>B68+1</f>
        <v>56</v>
      </c>
      <c r="C69" s="1653" t="s">
        <v>11989</v>
      </c>
      <c r="D69" s="1653" t="s">
        <v>11990</v>
      </c>
      <c r="E69" s="1653" t="s">
        <v>11991</v>
      </c>
      <c r="F69" s="1653" t="s">
        <v>11935</v>
      </c>
      <c r="G69" s="1653" t="s">
        <v>11886</v>
      </c>
      <c r="H69" s="1099"/>
      <c r="I69" s="147"/>
      <c r="J69" s="147"/>
      <c r="K69" s="1097"/>
      <c r="L69" s="1436" t="s">
        <v>6098</v>
      </c>
      <c r="M69" s="1110"/>
      <c r="N69" s="1110"/>
      <c r="O69" s="1098"/>
      <c r="Q69" s="1129" t="s">
        <v>12329</v>
      </c>
      <c r="S69" s="146" t="s">
        <v>12864</v>
      </c>
      <c r="T69" s="3025">
        <v>44940</v>
      </c>
      <c r="U69" s="146" t="s">
        <v>12939</v>
      </c>
      <c r="W69" s="1023" t="s">
        <v>6587</v>
      </c>
      <c r="X69" s="2125" t="s">
        <v>19938</v>
      </c>
    </row>
    <row r="70" spans="1:24" ht="14.25">
      <c r="A70" s="1678"/>
      <c r="B70" s="1674">
        <f>B69+1</f>
        <v>57</v>
      </c>
      <c r="C70" s="1653" t="s">
        <v>11992</v>
      </c>
      <c r="D70" s="1653" t="s">
        <v>11993</v>
      </c>
      <c r="E70" s="1653" t="s">
        <v>11994</v>
      </c>
      <c r="F70" s="1653" t="s">
        <v>11935</v>
      </c>
      <c r="G70" s="1653" t="s">
        <v>11886</v>
      </c>
      <c r="H70" s="1099"/>
      <c r="I70" s="147"/>
      <c r="J70" s="147"/>
      <c r="K70" s="1097"/>
      <c r="L70" s="1436" t="s">
        <v>6098</v>
      </c>
      <c r="M70" s="1110"/>
      <c r="N70" s="1110"/>
      <c r="O70" s="1098"/>
      <c r="Q70" s="1129" t="s">
        <v>12329</v>
      </c>
      <c r="S70" s="146" t="s">
        <v>12864</v>
      </c>
      <c r="T70" s="3025">
        <v>44940</v>
      </c>
      <c r="U70" s="146" t="s">
        <v>12939</v>
      </c>
      <c r="W70" s="1023" t="s">
        <v>6587</v>
      </c>
      <c r="X70" s="2125" t="s">
        <v>19938</v>
      </c>
    </row>
    <row r="71" spans="1:24">
      <c r="A71" s="1438" t="s">
        <v>11982</v>
      </c>
      <c r="B71" s="1112" t="s">
        <v>11983</v>
      </c>
      <c r="C71" s="1116"/>
      <c r="D71" s="1116"/>
      <c r="E71" s="1116"/>
      <c r="F71" s="1116"/>
      <c r="G71" s="1116"/>
      <c r="H71" s="1099"/>
      <c r="I71" s="147"/>
      <c r="J71" s="147"/>
      <c r="K71" s="1097"/>
      <c r="L71" s="1436" t="s">
        <v>6098</v>
      </c>
      <c r="M71" s="1110"/>
      <c r="N71" s="1110"/>
      <c r="O71" s="1098"/>
      <c r="S71" s="146"/>
      <c r="T71" s="3025" t="s">
        <v>6587</v>
      </c>
      <c r="U71" s="146"/>
      <c r="W71" s="1023" t="s">
        <v>6587</v>
      </c>
      <c r="X71" s="328"/>
    </row>
    <row r="72" spans="1:24" ht="14.25">
      <c r="A72" s="1678"/>
      <c r="B72" s="1674">
        <f>B70+1</f>
        <v>58</v>
      </c>
      <c r="C72" s="1653" t="s">
        <v>11995</v>
      </c>
      <c r="D72" s="1653" t="s">
        <v>11996</v>
      </c>
      <c r="E72" s="1653" t="s">
        <v>11991</v>
      </c>
      <c r="F72" s="1653" t="s">
        <v>11935</v>
      </c>
      <c r="G72" s="1653" t="s">
        <v>11886</v>
      </c>
      <c r="H72" s="1099"/>
      <c r="I72" s="147"/>
      <c r="J72" s="147"/>
      <c r="K72" s="1097"/>
      <c r="L72" s="1436" t="s">
        <v>6098</v>
      </c>
      <c r="M72" s="1110"/>
      <c r="N72" s="1110"/>
      <c r="O72" s="1098"/>
      <c r="Q72" s="1129" t="s">
        <v>12374</v>
      </c>
      <c r="S72" s="146" t="s">
        <v>12864</v>
      </c>
      <c r="T72" s="3025">
        <v>44940</v>
      </c>
      <c r="U72" s="146" t="s">
        <v>12939</v>
      </c>
      <c r="W72" s="1023" t="s">
        <v>6587</v>
      </c>
      <c r="X72" s="2125" t="s">
        <v>19938</v>
      </c>
    </row>
    <row r="73" spans="1:24" ht="14.25">
      <c r="A73" s="1678"/>
      <c r="B73" s="1674">
        <f>B72+1</f>
        <v>59</v>
      </c>
      <c r="C73" s="1653" t="s">
        <v>11997</v>
      </c>
      <c r="D73" s="1653" t="s">
        <v>11998</v>
      </c>
      <c r="E73" s="1653" t="s">
        <v>11994</v>
      </c>
      <c r="F73" s="1653" t="s">
        <v>11958</v>
      </c>
      <c r="G73" s="1653" t="s">
        <v>11886</v>
      </c>
      <c r="H73" s="1099"/>
      <c r="I73" s="147"/>
      <c r="J73" s="147"/>
      <c r="K73" s="1097"/>
      <c r="L73" s="1436" t="s">
        <v>6098</v>
      </c>
      <c r="M73" s="1110"/>
      <c r="N73" s="1110"/>
      <c r="O73" s="1098"/>
      <c r="Q73" s="1129" t="s">
        <v>12374</v>
      </c>
      <c r="S73" s="146" t="s">
        <v>12864</v>
      </c>
      <c r="T73" s="3025">
        <v>44940</v>
      </c>
      <c r="U73" s="146" t="s">
        <v>12939</v>
      </c>
      <c r="W73" s="1023" t="s">
        <v>6587</v>
      </c>
      <c r="X73" s="2125" t="s">
        <v>19938</v>
      </c>
    </row>
    <row r="74" spans="1:24" ht="14.25">
      <c r="A74" s="1678"/>
      <c r="B74" s="1674">
        <f>B73+1</f>
        <v>60</v>
      </c>
      <c r="C74" s="1653" t="s">
        <v>11999</v>
      </c>
      <c r="D74" s="1653" t="s">
        <v>12000</v>
      </c>
      <c r="E74" s="1653" t="s">
        <v>11991</v>
      </c>
      <c r="F74" s="1653" t="s">
        <v>11935</v>
      </c>
      <c r="G74" s="1653" t="s">
        <v>11886</v>
      </c>
      <c r="H74" s="1099"/>
      <c r="I74" s="147"/>
      <c r="J74" s="147"/>
      <c r="K74" s="1097"/>
      <c r="L74" s="1436" t="s">
        <v>6098</v>
      </c>
      <c r="M74" s="1110"/>
      <c r="N74" s="1110"/>
      <c r="O74" s="1098"/>
      <c r="Q74" s="1129" t="s">
        <v>12377</v>
      </c>
      <c r="S74" s="146" t="s">
        <v>12864</v>
      </c>
      <c r="T74" s="3025">
        <v>44940</v>
      </c>
      <c r="U74" s="146" t="s">
        <v>12939</v>
      </c>
      <c r="W74" s="1023" t="s">
        <v>6587</v>
      </c>
      <c r="X74" s="2125" t="s">
        <v>19938</v>
      </c>
    </row>
    <row r="75" spans="1:24" ht="14.25">
      <c r="A75" s="1678"/>
      <c r="B75" s="1674">
        <f>B74+1</f>
        <v>61</v>
      </c>
      <c r="C75" s="1653" t="s">
        <v>12001</v>
      </c>
      <c r="D75" s="1653" t="s">
        <v>12002</v>
      </c>
      <c r="E75" s="1653" t="s">
        <v>11994</v>
      </c>
      <c r="F75" s="1653" t="s">
        <v>11958</v>
      </c>
      <c r="G75" s="1653" t="s">
        <v>11886</v>
      </c>
      <c r="H75" s="1099"/>
      <c r="I75" s="147"/>
      <c r="J75" s="147"/>
      <c r="K75" s="1097"/>
      <c r="L75" s="1436" t="s">
        <v>6098</v>
      </c>
      <c r="M75" s="1110"/>
      <c r="N75" s="1110"/>
      <c r="O75" s="1098"/>
      <c r="Q75" s="1129"/>
      <c r="S75" s="146" t="s">
        <v>12864</v>
      </c>
      <c r="T75" s="3025">
        <v>44940</v>
      </c>
      <c r="U75" s="146" t="s">
        <v>12939</v>
      </c>
      <c r="W75" s="1023" t="s">
        <v>6587</v>
      </c>
      <c r="X75" s="2125" t="s">
        <v>19938</v>
      </c>
    </row>
    <row r="76" spans="1:24" ht="14.25">
      <c r="A76" s="1679"/>
      <c r="B76" s="1674"/>
      <c r="C76" s="1680" t="s">
        <v>12003</v>
      </c>
      <c r="D76" s="1653" t="s">
        <v>11990</v>
      </c>
      <c r="E76" s="1653" t="s">
        <v>11991</v>
      </c>
      <c r="F76" s="1653" t="s">
        <v>11935</v>
      </c>
      <c r="G76" s="1653" t="s">
        <v>11886</v>
      </c>
      <c r="H76" s="1099"/>
      <c r="I76" s="147"/>
      <c r="J76" s="147"/>
      <c r="K76" s="1097"/>
      <c r="L76" s="1436" t="s">
        <v>6098</v>
      </c>
      <c r="M76" s="1110"/>
      <c r="N76" s="1110"/>
      <c r="O76" s="1098"/>
      <c r="Q76" s="1129" t="s">
        <v>12329</v>
      </c>
      <c r="S76" s="146" t="s">
        <v>12866</v>
      </c>
      <c r="T76" s="3025">
        <v>0</v>
      </c>
      <c r="U76" s="146"/>
      <c r="W76" s="1023" t="s">
        <v>6587</v>
      </c>
      <c r="X76" s="2125" t="s">
        <v>19938</v>
      </c>
    </row>
    <row r="77" spans="1:24">
      <c r="A77" s="1438" t="s">
        <v>12004</v>
      </c>
      <c r="B77" s="1112" t="s">
        <v>12005</v>
      </c>
      <c r="C77" s="1117"/>
      <c r="D77" s="1116"/>
      <c r="E77" s="1116"/>
      <c r="F77" s="1116"/>
      <c r="G77" s="1116"/>
      <c r="H77" s="1099"/>
      <c r="I77" s="147"/>
      <c r="J77" s="147"/>
      <c r="K77" s="1097"/>
      <c r="L77" s="1436" t="s">
        <v>6098</v>
      </c>
      <c r="M77" s="1110"/>
      <c r="N77" s="1110"/>
      <c r="O77" s="1098"/>
      <c r="S77" s="146"/>
      <c r="T77" s="3025" t="s">
        <v>6587</v>
      </c>
      <c r="U77" s="146"/>
      <c r="W77" s="1023" t="s">
        <v>6587</v>
      </c>
      <c r="X77" s="328"/>
    </row>
    <row r="78" spans="1:24">
      <c r="A78" s="1438"/>
      <c r="B78" s="1112" t="s">
        <v>12425</v>
      </c>
      <c r="C78" s="1112"/>
      <c r="D78" s="1116"/>
      <c r="E78" s="1116"/>
      <c r="F78" s="1116"/>
      <c r="G78" s="1116"/>
      <c r="H78" s="1099"/>
      <c r="I78" s="147"/>
      <c r="J78" s="147"/>
      <c r="K78" s="1097"/>
      <c r="L78" s="1436" t="s">
        <v>6098</v>
      </c>
      <c r="M78" s="1110"/>
      <c r="N78" s="1110"/>
      <c r="O78" s="1098"/>
      <c r="S78" s="146"/>
      <c r="T78" s="3025" t="s">
        <v>6587</v>
      </c>
      <c r="U78" s="146"/>
      <c r="W78" s="1023" t="s">
        <v>6587</v>
      </c>
      <c r="X78" s="328"/>
    </row>
    <row r="79" spans="1:24" ht="14.25">
      <c r="A79" s="1679"/>
      <c r="B79" s="1681">
        <f>B75+1</f>
        <v>62</v>
      </c>
      <c r="C79" s="1653" t="s">
        <v>12321</v>
      </c>
      <c r="D79" s="1653" t="s">
        <v>1231</v>
      </c>
      <c r="E79" s="1653" t="s">
        <v>12006</v>
      </c>
      <c r="F79" s="1653" t="s">
        <v>11915</v>
      </c>
      <c r="G79" s="1653" t="s">
        <v>11872</v>
      </c>
      <c r="H79" s="1099"/>
      <c r="I79" s="147"/>
      <c r="J79" s="147"/>
      <c r="K79" s="1097"/>
      <c r="L79" s="1436" t="s">
        <v>6098</v>
      </c>
      <c r="M79" s="1110"/>
      <c r="N79" s="1110"/>
      <c r="O79" s="1098"/>
      <c r="Q79" s="1129" t="s">
        <v>12293</v>
      </c>
      <c r="S79" s="146" t="s">
        <v>12864</v>
      </c>
      <c r="T79" s="3025">
        <v>44948</v>
      </c>
      <c r="U79" s="146"/>
      <c r="W79" s="1023" t="s">
        <v>6587</v>
      </c>
      <c r="X79" s="328"/>
    </row>
    <row r="80" spans="1:24" ht="14.25">
      <c r="A80" s="1679"/>
      <c r="B80" s="1674">
        <f t="shared" ref="B80:B86" si="2">B79+1</f>
        <v>63</v>
      </c>
      <c r="C80" s="1653" t="s">
        <v>12322</v>
      </c>
      <c r="D80" s="1653" t="s">
        <v>1231</v>
      </c>
      <c r="E80" s="1653" t="s">
        <v>12006</v>
      </c>
      <c r="F80" s="1653" t="s">
        <v>11915</v>
      </c>
      <c r="G80" s="1653" t="s">
        <v>11872</v>
      </c>
      <c r="H80" s="1099"/>
      <c r="I80" s="147"/>
      <c r="J80" s="147"/>
      <c r="K80" s="1097"/>
      <c r="L80" s="1436" t="s">
        <v>6098</v>
      </c>
      <c r="M80" s="1110"/>
      <c r="N80" s="1110"/>
      <c r="O80" s="1098"/>
      <c r="Q80" s="1129" t="s">
        <v>12293</v>
      </c>
      <c r="S80" s="146" t="s">
        <v>12864</v>
      </c>
      <c r="T80" s="3025">
        <v>44961</v>
      </c>
      <c r="U80" s="146"/>
      <c r="W80" s="1023" t="s">
        <v>6587</v>
      </c>
      <c r="X80" s="328"/>
    </row>
    <row r="81" spans="1:24" ht="14.25">
      <c r="A81" s="1679"/>
      <c r="B81" s="1674">
        <f t="shared" si="2"/>
        <v>64</v>
      </c>
      <c r="C81" s="1653" t="s">
        <v>12323</v>
      </c>
      <c r="D81" s="1653" t="s">
        <v>3642</v>
      </c>
      <c r="E81" s="1653" t="s">
        <v>12006</v>
      </c>
      <c r="F81" s="1653" t="s">
        <v>11915</v>
      </c>
      <c r="G81" s="1653" t="s">
        <v>11872</v>
      </c>
      <c r="H81" s="1099"/>
      <c r="I81" s="147"/>
      <c r="J81" s="147"/>
      <c r="K81" s="1097"/>
      <c r="L81" s="1436" t="s">
        <v>6098</v>
      </c>
      <c r="M81" s="1110"/>
      <c r="N81" s="1110"/>
      <c r="O81" s="1098"/>
      <c r="Q81" s="1129" t="s">
        <v>12293</v>
      </c>
      <c r="S81" s="146" t="s">
        <v>12864</v>
      </c>
      <c r="T81" s="3025">
        <v>44961</v>
      </c>
      <c r="U81" s="146"/>
      <c r="W81" s="1023" t="s">
        <v>6587</v>
      </c>
      <c r="X81" s="328"/>
    </row>
    <row r="82" spans="1:24" ht="14.25">
      <c r="A82" s="1679"/>
      <c r="B82" s="1674">
        <f t="shared" si="2"/>
        <v>65</v>
      </c>
      <c r="C82" s="1653" t="s">
        <v>12324</v>
      </c>
      <c r="D82" s="1653" t="s">
        <v>3642</v>
      </c>
      <c r="E82" s="1653" t="s">
        <v>12006</v>
      </c>
      <c r="F82" s="1653" t="s">
        <v>11915</v>
      </c>
      <c r="G82" s="1653" t="s">
        <v>11872</v>
      </c>
      <c r="H82" s="1099"/>
      <c r="I82" s="147"/>
      <c r="J82" s="147"/>
      <c r="K82" s="1097"/>
      <c r="L82" s="1436" t="s">
        <v>6098</v>
      </c>
      <c r="M82" s="1110"/>
      <c r="N82" s="1110"/>
      <c r="O82" s="1098"/>
      <c r="Q82" s="1129" t="s">
        <v>12293</v>
      </c>
      <c r="S82" s="146" t="s">
        <v>12864</v>
      </c>
      <c r="T82" s="3025">
        <v>44962</v>
      </c>
      <c r="U82" s="146"/>
      <c r="W82" s="1023" t="s">
        <v>6587</v>
      </c>
      <c r="X82" s="328"/>
    </row>
    <row r="83" spans="1:24" ht="14.25">
      <c r="A83" s="1679"/>
      <c r="B83" s="1674">
        <f t="shared" si="2"/>
        <v>66</v>
      </c>
      <c r="C83" s="1653" t="s">
        <v>12325</v>
      </c>
      <c r="D83" s="1653" t="s">
        <v>1234</v>
      </c>
      <c r="E83" s="1653" t="s">
        <v>12006</v>
      </c>
      <c r="F83" s="1653" t="s">
        <v>11915</v>
      </c>
      <c r="G83" s="1653" t="s">
        <v>11872</v>
      </c>
      <c r="H83" s="1099"/>
      <c r="I83" s="147"/>
      <c r="J83" s="147"/>
      <c r="K83" s="1097"/>
      <c r="L83" s="1436" t="s">
        <v>6098</v>
      </c>
      <c r="M83" s="1110"/>
      <c r="N83" s="1110"/>
      <c r="O83" s="1098"/>
      <c r="Q83" s="1129" t="s">
        <v>12293</v>
      </c>
      <c r="S83" s="146" t="s">
        <v>12864</v>
      </c>
      <c r="T83" s="3025">
        <v>44961</v>
      </c>
      <c r="U83" s="146"/>
      <c r="W83" s="1023" t="s">
        <v>6587</v>
      </c>
      <c r="X83" s="328"/>
    </row>
    <row r="84" spans="1:24" ht="14.25">
      <c r="A84" s="1679"/>
      <c r="B84" s="1674">
        <f t="shared" si="2"/>
        <v>67</v>
      </c>
      <c r="C84" s="1653" t="s">
        <v>12326</v>
      </c>
      <c r="D84" s="1653" t="s">
        <v>1234</v>
      </c>
      <c r="E84" s="1653" t="s">
        <v>12006</v>
      </c>
      <c r="F84" s="1653" t="s">
        <v>11915</v>
      </c>
      <c r="G84" s="1653" t="s">
        <v>11872</v>
      </c>
      <c r="H84" s="1099"/>
      <c r="I84" s="147"/>
      <c r="J84" s="147"/>
      <c r="K84" s="1097"/>
      <c r="L84" s="1436" t="s">
        <v>6098</v>
      </c>
      <c r="M84" s="1110"/>
      <c r="N84" s="1110"/>
      <c r="O84" s="1098"/>
      <c r="Q84" s="1129" t="s">
        <v>12293</v>
      </c>
      <c r="S84" s="146" t="s">
        <v>12864</v>
      </c>
      <c r="T84" s="3025">
        <v>44962</v>
      </c>
      <c r="U84" s="146"/>
      <c r="W84" s="1023" t="s">
        <v>6587</v>
      </c>
      <c r="X84" s="328"/>
    </row>
    <row r="85" spans="1:24" ht="14.25">
      <c r="A85" s="1679"/>
      <c r="B85" s="1674">
        <f t="shared" si="2"/>
        <v>68</v>
      </c>
      <c r="C85" s="1653" t="s">
        <v>12327</v>
      </c>
      <c r="D85" s="1653" t="s">
        <v>1237</v>
      </c>
      <c r="E85" s="1653" t="s">
        <v>12006</v>
      </c>
      <c r="F85" s="1653" t="s">
        <v>11915</v>
      </c>
      <c r="G85" s="1653" t="s">
        <v>11872</v>
      </c>
      <c r="H85" s="1099"/>
      <c r="I85" s="147"/>
      <c r="J85" s="147"/>
      <c r="K85" s="1097"/>
      <c r="L85" s="1436" t="s">
        <v>6098</v>
      </c>
      <c r="M85" s="1110"/>
      <c r="N85" s="1110"/>
      <c r="O85" s="1098"/>
      <c r="Q85" s="1129" t="s">
        <v>12293</v>
      </c>
      <c r="S85" s="146" t="s">
        <v>12864</v>
      </c>
      <c r="T85" s="3025">
        <v>44961</v>
      </c>
      <c r="U85" s="146"/>
      <c r="W85" s="1023" t="s">
        <v>6587</v>
      </c>
      <c r="X85" s="328"/>
    </row>
    <row r="86" spans="1:24" ht="14.25">
      <c r="A86" s="1679"/>
      <c r="B86" s="1674">
        <f t="shared" si="2"/>
        <v>69</v>
      </c>
      <c r="C86" s="1653" t="s">
        <v>12328</v>
      </c>
      <c r="D86" s="1653" t="s">
        <v>1237</v>
      </c>
      <c r="E86" s="1653" t="s">
        <v>12006</v>
      </c>
      <c r="F86" s="1653" t="s">
        <v>11915</v>
      </c>
      <c r="G86" s="1653" t="s">
        <v>11872</v>
      </c>
      <c r="H86" s="1099"/>
      <c r="I86" s="147"/>
      <c r="J86" s="147"/>
      <c r="K86" s="1097"/>
      <c r="L86" s="1436" t="s">
        <v>6098</v>
      </c>
      <c r="M86" s="1110"/>
      <c r="N86" s="1110"/>
      <c r="O86" s="1098"/>
      <c r="Q86" s="1129" t="s">
        <v>12293</v>
      </c>
      <c r="S86" s="146" t="s">
        <v>12864</v>
      </c>
      <c r="T86" s="3025">
        <v>44962</v>
      </c>
      <c r="U86" s="146"/>
      <c r="W86" s="1023" t="s">
        <v>6587</v>
      </c>
      <c r="X86" s="328"/>
    </row>
    <row r="87" spans="1:24">
      <c r="A87" s="1118"/>
      <c r="B87" s="1112" t="s">
        <v>12424</v>
      </c>
      <c r="C87" s="1112"/>
      <c r="D87" s="1116"/>
      <c r="E87" s="1116"/>
      <c r="F87" s="1116"/>
      <c r="G87" s="1116"/>
      <c r="H87" s="1099"/>
      <c r="I87" s="147"/>
      <c r="J87" s="147"/>
      <c r="K87" s="1097"/>
      <c r="L87" s="1436" t="s">
        <v>6098</v>
      </c>
      <c r="M87" s="1110"/>
      <c r="N87" s="1110"/>
      <c r="O87" s="1098"/>
      <c r="S87" s="146"/>
      <c r="T87" s="3025" t="s">
        <v>6587</v>
      </c>
      <c r="U87" s="146"/>
      <c r="W87" s="1023" t="s">
        <v>6587</v>
      </c>
      <c r="X87" s="328"/>
    </row>
    <row r="88" spans="1:24" ht="14.25">
      <c r="A88" s="1678"/>
      <c r="B88" s="1674">
        <f>B86+1</f>
        <v>70</v>
      </c>
      <c r="C88" s="1653" t="s">
        <v>12007</v>
      </c>
      <c r="D88" s="1653" t="s">
        <v>3601</v>
      </c>
      <c r="E88" s="1653" t="s">
        <v>12008</v>
      </c>
      <c r="F88" s="1653" t="s">
        <v>11907</v>
      </c>
      <c r="G88" s="1653" t="s">
        <v>11872</v>
      </c>
      <c r="H88" s="1099"/>
      <c r="I88" s="147"/>
      <c r="J88" s="147"/>
      <c r="K88" s="1097"/>
      <c r="L88" s="1436" t="s">
        <v>6098</v>
      </c>
      <c r="M88" s="1110"/>
      <c r="N88" s="1110"/>
      <c r="O88" s="1098"/>
      <c r="Q88" s="1129" t="s">
        <v>12275</v>
      </c>
      <c r="S88" s="146" t="s">
        <v>12864</v>
      </c>
      <c r="T88" s="3025">
        <v>44951</v>
      </c>
      <c r="U88" s="146"/>
      <c r="W88" s="1023" t="s">
        <v>6587</v>
      </c>
      <c r="X88" s="2125" t="s">
        <v>19938</v>
      </c>
    </row>
    <row r="89" spans="1:24" ht="14.25">
      <c r="A89" s="1678"/>
      <c r="B89" s="1674">
        <f t="shared" ref="B89:B98" si="3">B88+1</f>
        <v>71</v>
      </c>
      <c r="C89" s="1653" t="s">
        <v>12009</v>
      </c>
      <c r="D89" s="1653" t="s">
        <v>3601</v>
      </c>
      <c r="E89" s="1653" t="s">
        <v>12010</v>
      </c>
      <c r="F89" s="1653" t="s">
        <v>11907</v>
      </c>
      <c r="G89" s="1653" t="s">
        <v>11912</v>
      </c>
      <c r="H89" s="1099"/>
      <c r="I89" s="147"/>
      <c r="J89" s="147"/>
      <c r="K89" s="1097"/>
      <c r="L89" s="1436" t="s">
        <v>6098</v>
      </c>
      <c r="M89" s="1110"/>
      <c r="N89" s="1110"/>
      <c r="O89" s="1098"/>
      <c r="Q89" s="1129" t="s">
        <v>12275</v>
      </c>
      <c r="S89" s="146" t="s">
        <v>12864</v>
      </c>
      <c r="T89" s="3025">
        <v>44764</v>
      </c>
      <c r="U89" s="146" t="s">
        <v>12863</v>
      </c>
      <c r="W89" s="1023" t="s">
        <v>6587</v>
      </c>
      <c r="X89" s="2125" t="s">
        <v>19938</v>
      </c>
    </row>
    <row r="90" spans="1:24" ht="14.25">
      <c r="A90" s="1682"/>
      <c r="B90" s="1674">
        <f t="shared" si="3"/>
        <v>72</v>
      </c>
      <c r="C90" s="1653" t="s">
        <v>12011</v>
      </c>
      <c r="D90" s="1653" t="s">
        <v>1067</v>
      </c>
      <c r="E90" s="1653" t="s">
        <v>12012</v>
      </c>
      <c r="F90" s="1653" t="s">
        <v>11903</v>
      </c>
      <c r="G90" s="1653" t="s">
        <v>11872</v>
      </c>
      <c r="H90" s="1099"/>
      <c r="I90" s="147"/>
      <c r="J90" s="147"/>
      <c r="K90" s="1097"/>
      <c r="L90" s="1436" t="s">
        <v>6098</v>
      </c>
      <c r="M90" s="1110"/>
      <c r="N90" s="1110"/>
      <c r="O90" s="1098"/>
      <c r="Q90" s="1129" t="s">
        <v>12275</v>
      </c>
      <c r="S90" s="146" t="s">
        <v>12864</v>
      </c>
      <c r="T90" s="3025">
        <v>44951</v>
      </c>
      <c r="U90" s="146"/>
      <c r="W90" s="1023" t="s">
        <v>6587</v>
      </c>
      <c r="X90" s="328"/>
    </row>
    <row r="91" spans="1:24" ht="14.25">
      <c r="A91" s="1682"/>
      <c r="B91" s="1674">
        <f t="shared" si="3"/>
        <v>73</v>
      </c>
      <c r="C91" s="1653" t="s">
        <v>12013</v>
      </c>
      <c r="D91" s="1653" t="s">
        <v>1067</v>
      </c>
      <c r="E91" s="1653" t="s">
        <v>12014</v>
      </c>
      <c r="F91" s="1653" t="s">
        <v>11903</v>
      </c>
      <c r="G91" s="1653" t="s">
        <v>11872</v>
      </c>
      <c r="H91" s="1099"/>
      <c r="I91" s="147"/>
      <c r="J91" s="147"/>
      <c r="K91" s="1097"/>
      <c r="L91" s="1436" t="s">
        <v>6098</v>
      </c>
      <c r="M91" s="1110"/>
      <c r="N91" s="1110"/>
      <c r="O91" s="1098"/>
      <c r="Q91" s="1129" t="s">
        <v>12265</v>
      </c>
      <c r="S91" s="146" t="s">
        <v>12864</v>
      </c>
      <c r="T91" s="3025">
        <v>44763</v>
      </c>
      <c r="U91" s="146"/>
      <c r="W91" s="1023" t="s">
        <v>6587</v>
      </c>
      <c r="X91" s="328"/>
    </row>
    <row r="92" spans="1:24" ht="14.25">
      <c r="A92" s="1678"/>
      <c r="B92" s="1674">
        <f t="shared" si="3"/>
        <v>74</v>
      </c>
      <c r="C92" s="1653" t="s">
        <v>12015</v>
      </c>
      <c r="D92" s="1653" t="s">
        <v>3602</v>
      </c>
      <c r="E92" s="1653" t="s">
        <v>12016</v>
      </c>
      <c r="F92" s="1653" t="s">
        <v>11896</v>
      </c>
      <c r="G92" s="1653" t="s">
        <v>11886</v>
      </c>
      <c r="H92" s="1099"/>
      <c r="I92" s="147"/>
      <c r="J92" s="147"/>
      <c r="K92" s="1097"/>
      <c r="L92" s="1436" t="s">
        <v>6098</v>
      </c>
      <c r="M92" s="1110"/>
      <c r="N92" s="1110"/>
      <c r="O92" s="1098"/>
      <c r="Q92" s="1129" t="s">
        <v>12400</v>
      </c>
      <c r="S92" s="146" t="s">
        <v>12864</v>
      </c>
      <c r="T92" s="3025">
        <v>44951</v>
      </c>
      <c r="U92" s="146"/>
      <c r="W92" s="1023" t="s">
        <v>6587</v>
      </c>
      <c r="X92" s="2125" t="s">
        <v>19938</v>
      </c>
    </row>
    <row r="93" spans="1:24" ht="14.25">
      <c r="A93" s="1678"/>
      <c r="B93" s="1674">
        <f t="shared" si="3"/>
        <v>75</v>
      </c>
      <c r="C93" s="1653" t="s">
        <v>12017</v>
      </c>
      <c r="D93" s="1653" t="s">
        <v>3602</v>
      </c>
      <c r="E93" s="1653" t="s">
        <v>12018</v>
      </c>
      <c r="F93" s="1653" t="s">
        <v>11896</v>
      </c>
      <c r="G93" s="1653" t="s">
        <v>11872</v>
      </c>
      <c r="H93" s="1099"/>
      <c r="I93" s="147"/>
      <c r="J93" s="147"/>
      <c r="K93" s="1097"/>
      <c r="L93" s="1436" t="s">
        <v>6098</v>
      </c>
      <c r="M93" s="1110"/>
      <c r="N93" s="1110"/>
      <c r="O93" s="1098"/>
      <c r="Q93" s="1129" t="s">
        <v>12252</v>
      </c>
      <c r="S93" s="146" t="s">
        <v>12864</v>
      </c>
      <c r="T93" s="3025">
        <v>44951</v>
      </c>
      <c r="U93" s="146"/>
      <c r="W93" s="1023" t="s">
        <v>6587</v>
      </c>
      <c r="X93" s="2125" t="s">
        <v>19938</v>
      </c>
    </row>
    <row r="94" spans="1:24" ht="14.25">
      <c r="A94" s="1678"/>
      <c r="B94" s="1674">
        <f t="shared" si="3"/>
        <v>76</v>
      </c>
      <c r="C94" s="1653" t="s">
        <v>12019</v>
      </c>
      <c r="D94" s="1653" t="s">
        <v>3565</v>
      </c>
      <c r="E94" s="1653" t="s">
        <v>12020</v>
      </c>
      <c r="F94" s="1653" t="s">
        <v>11896</v>
      </c>
      <c r="G94" s="1653" t="s">
        <v>11886</v>
      </c>
      <c r="H94" s="1099"/>
      <c r="I94" s="147"/>
      <c r="J94" s="147"/>
      <c r="K94" s="1097"/>
      <c r="L94" s="1436" t="s">
        <v>6098</v>
      </c>
      <c r="M94" s="1110"/>
      <c r="N94" s="1110"/>
      <c r="O94" s="1098"/>
      <c r="Q94" s="1129"/>
      <c r="S94" s="146" t="s">
        <v>12864</v>
      </c>
      <c r="T94" s="3025">
        <v>44957</v>
      </c>
      <c r="U94" s="146"/>
      <c r="W94" s="1023" t="s">
        <v>6587</v>
      </c>
      <c r="X94" s="2125" t="s">
        <v>19938</v>
      </c>
    </row>
    <row r="95" spans="1:24" ht="14.25">
      <c r="A95" s="1678"/>
      <c r="B95" s="1674">
        <f t="shared" si="3"/>
        <v>77</v>
      </c>
      <c r="C95" s="1653" t="s">
        <v>12021</v>
      </c>
      <c r="D95" s="1653" t="s">
        <v>3565</v>
      </c>
      <c r="E95" s="1653" t="s">
        <v>12022</v>
      </c>
      <c r="F95" s="1653" t="s">
        <v>11883</v>
      </c>
      <c r="G95" s="1653" t="s">
        <v>11886</v>
      </c>
      <c r="H95" s="1099"/>
      <c r="I95" s="147"/>
      <c r="J95" s="147"/>
      <c r="K95" s="1097"/>
      <c r="L95" s="1436" t="s">
        <v>6098</v>
      </c>
      <c r="M95" s="1110"/>
      <c r="N95" s="1110"/>
      <c r="O95" s="1098"/>
      <c r="Q95" s="1129" t="s">
        <v>12411</v>
      </c>
      <c r="S95" s="146" t="s">
        <v>12864</v>
      </c>
      <c r="T95" s="3025">
        <v>44954</v>
      </c>
      <c r="U95" s="146"/>
      <c r="W95" s="1023" t="s">
        <v>6587</v>
      </c>
      <c r="X95" s="2125" t="s">
        <v>19938</v>
      </c>
    </row>
    <row r="96" spans="1:24" ht="14.25">
      <c r="A96" s="1678"/>
      <c r="B96" s="1674">
        <f t="shared" si="3"/>
        <v>78</v>
      </c>
      <c r="C96" s="1653" t="s">
        <v>12023</v>
      </c>
      <c r="D96" s="1653" t="s">
        <v>1100</v>
      </c>
      <c r="E96" s="1653" t="s">
        <v>12010</v>
      </c>
      <c r="F96" s="1653" t="s">
        <v>11953</v>
      </c>
      <c r="G96" s="1653" t="s">
        <v>11912</v>
      </c>
      <c r="H96" s="1099"/>
      <c r="I96" s="147"/>
      <c r="J96" s="147"/>
      <c r="K96" s="1097"/>
      <c r="L96" s="1436" t="s">
        <v>6098</v>
      </c>
      <c r="M96" s="1110"/>
      <c r="N96" s="1110"/>
      <c r="O96" s="1098"/>
      <c r="Q96" s="1129" t="s">
        <v>12548</v>
      </c>
      <c r="S96" s="146" t="s">
        <v>12864</v>
      </c>
      <c r="T96" s="3025">
        <v>44957</v>
      </c>
      <c r="U96" s="146"/>
      <c r="W96" s="1023" t="s">
        <v>6587</v>
      </c>
      <c r="X96" s="2125" t="s">
        <v>19938</v>
      </c>
    </row>
    <row r="97" spans="1:24" ht="14.25">
      <c r="A97" s="1678"/>
      <c r="B97" s="1674">
        <f t="shared" si="3"/>
        <v>79</v>
      </c>
      <c r="C97" s="1653" t="s">
        <v>12024</v>
      </c>
      <c r="D97" s="1683" t="s">
        <v>2595</v>
      </c>
      <c r="E97" s="1653" t="s">
        <v>13575</v>
      </c>
      <c r="F97" s="1683" t="s">
        <v>11896</v>
      </c>
      <c r="G97" s="1653" t="s">
        <v>11872</v>
      </c>
      <c r="H97" s="1099"/>
      <c r="I97" s="147"/>
      <c r="J97" s="147"/>
      <c r="K97" s="1097"/>
      <c r="L97" s="1436" t="s">
        <v>6098</v>
      </c>
      <c r="M97" s="1110"/>
      <c r="N97" s="1110"/>
      <c r="O97" s="1098"/>
      <c r="Q97" s="1129" t="s">
        <v>12279</v>
      </c>
      <c r="S97" s="146" t="s">
        <v>12864</v>
      </c>
      <c r="T97" s="3025">
        <v>44957</v>
      </c>
      <c r="U97" s="146"/>
      <c r="W97" s="1023" t="s">
        <v>6587</v>
      </c>
      <c r="X97" s="328"/>
    </row>
    <row r="98" spans="1:24" ht="14.25">
      <c r="A98" s="1678"/>
      <c r="B98" s="1674">
        <f t="shared" si="3"/>
        <v>80</v>
      </c>
      <c r="C98" s="1653" t="s">
        <v>12025</v>
      </c>
      <c r="D98" s="1653" t="s">
        <v>2290</v>
      </c>
      <c r="E98" s="1653" t="s">
        <v>13575</v>
      </c>
      <c r="F98" s="1653" t="s">
        <v>11953</v>
      </c>
      <c r="G98" s="1653" t="s">
        <v>11872</v>
      </c>
      <c r="H98" s="1099"/>
      <c r="I98" s="147"/>
      <c r="J98" s="147"/>
      <c r="K98" s="1097"/>
      <c r="L98" s="1436" t="s">
        <v>6098</v>
      </c>
      <c r="M98" s="1110"/>
      <c r="N98" s="1110"/>
      <c r="O98" s="1098"/>
      <c r="Q98" s="1129" t="s">
        <v>12279</v>
      </c>
      <c r="S98" s="146" t="s">
        <v>12864</v>
      </c>
      <c r="T98" s="3025">
        <v>44763</v>
      </c>
      <c r="U98" s="146"/>
      <c r="W98" s="1023" t="s">
        <v>6587</v>
      </c>
      <c r="X98" s="328"/>
    </row>
    <row r="99" spans="1:24">
      <c r="A99" s="1118"/>
      <c r="B99" s="1112" t="s">
        <v>12423</v>
      </c>
      <c r="C99" s="1112"/>
      <c r="D99" s="1116"/>
      <c r="E99" s="1116"/>
      <c r="F99" s="1116"/>
      <c r="G99" s="1116"/>
      <c r="H99" s="1099"/>
      <c r="I99" s="147"/>
      <c r="J99" s="147"/>
      <c r="K99" s="1097"/>
      <c r="L99" s="1436" t="s">
        <v>6098</v>
      </c>
      <c r="M99" s="1110"/>
      <c r="N99" s="1110"/>
      <c r="O99" s="1098"/>
      <c r="S99" s="146"/>
      <c r="T99" s="3025" t="s">
        <v>6587</v>
      </c>
      <c r="U99" s="146"/>
      <c r="W99" s="1023" t="s">
        <v>6587</v>
      </c>
      <c r="X99" s="328"/>
    </row>
    <row r="100" spans="1:24" ht="14.25">
      <c r="A100" s="1678"/>
      <c r="B100" s="1674">
        <f>B98+1</f>
        <v>81</v>
      </c>
      <c r="C100" s="1653" t="s">
        <v>12026</v>
      </c>
      <c r="D100" s="1653" t="s">
        <v>3956</v>
      </c>
      <c r="E100" s="1653" t="s">
        <v>11991</v>
      </c>
      <c r="F100" s="1653" t="s">
        <v>11907</v>
      </c>
      <c r="G100" s="1653" t="s">
        <v>11872</v>
      </c>
      <c r="H100" s="1099"/>
      <c r="I100" s="147"/>
      <c r="J100" s="147"/>
      <c r="K100" s="1097"/>
      <c r="L100" s="1436" t="s">
        <v>6098</v>
      </c>
      <c r="M100" s="1110"/>
      <c r="N100" s="1110"/>
      <c r="O100" s="1098"/>
      <c r="Q100" s="1129" t="s">
        <v>12259</v>
      </c>
      <c r="S100" s="146" t="s">
        <v>12864</v>
      </c>
      <c r="T100" s="3025">
        <v>44951</v>
      </c>
      <c r="U100" s="146"/>
      <c r="W100" s="1023" t="s">
        <v>6587</v>
      </c>
      <c r="X100" s="328"/>
    </row>
    <row r="101" spans="1:24" ht="14.25">
      <c r="A101" s="1678"/>
      <c r="B101" s="1674">
        <f t="shared" ref="B101:B106" si="4">B100+1</f>
        <v>82</v>
      </c>
      <c r="C101" s="1653" t="s">
        <v>12027</v>
      </c>
      <c r="D101" s="1653" t="s">
        <v>3956</v>
      </c>
      <c r="E101" s="1653" t="s">
        <v>11991</v>
      </c>
      <c r="F101" s="1653" t="s">
        <v>11907</v>
      </c>
      <c r="G101" s="1653" t="s">
        <v>11872</v>
      </c>
      <c r="H101" s="1099"/>
      <c r="I101" s="147"/>
      <c r="J101" s="147"/>
      <c r="K101" s="1097"/>
      <c r="L101" s="1436" t="s">
        <v>6098</v>
      </c>
      <c r="M101" s="1110"/>
      <c r="N101" s="1110"/>
      <c r="O101" s="1098"/>
      <c r="Q101" s="1129" t="s">
        <v>12259</v>
      </c>
      <c r="S101" s="146" t="s">
        <v>12864</v>
      </c>
      <c r="T101" s="3025">
        <v>44951</v>
      </c>
      <c r="U101" s="146"/>
      <c r="W101" s="1023" t="s">
        <v>6587</v>
      </c>
      <c r="X101" s="328"/>
    </row>
    <row r="102" spans="1:24" ht="14.25">
      <c r="A102" s="1678"/>
      <c r="B102" s="1674">
        <f t="shared" si="4"/>
        <v>83</v>
      </c>
      <c r="C102" s="1653" t="s">
        <v>12028</v>
      </c>
      <c r="D102" s="1653" t="s">
        <v>3956</v>
      </c>
      <c r="E102" s="1653" t="s">
        <v>11991</v>
      </c>
      <c r="F102" s="1653" t="s">
        <v>11907</v>
      </c>
      <c r="G102" s="1653" t="s">
        <v>11872</v>
      </c>
      <c r="H102" s="1099"/>
      <c r="I102" s="147"/>
      <c r="J102" s="147"/>
      <c r="K102" s="1097"/>
      <c r="L102" s="1436" t="s">
        <v>6098</v>
      </c>
      <c r="M102" s="1110"/>
      <c r="N102" s="1110"/>
      <c r="O102" s="1098"/>
      <c r="Q102" s="1129" t="s">
        <v>12259</v>
      </c>
      <c r="S102" s="146" t="s">
        <v>12864</v>
      </c>
      <c r="T102" s="3025">
        <v>44951</v>
      </c>
      <c r="U102" s="146"/>
      <c r="W102" s="1023" t="s">
        <v>6587</v>
      </c>
      <c r="X102" s="328"/>
    </row>
    <row r="103" spans="1:24" ht="14.25">
      <c r="A103" s="1678"/>
      <c r="B103" s="1674">
        <f t="shared" si="4"/>
        <v>84</v>
      </c>
      <c r="C103" s="1653" t="s">
        <v>12029</v>
      </c>
      <c r="D103" s="1653" t="s">
        <v>3956</v>
      </c>
      <c r="E103" s="1653" t="s">
        <v>11991</v>
      </c>
      <c r="F103" s="1653" t="s">
        <v>11907</v>
      </c>
      <c r="G103" s="1653" t="s">
        <v>11872</v>
      </c>
      <c r="H103" s="1099"/>
      <c r="I103" s="147"/>
      <c r="J103" s="147"/>
      <c r="K103" s="1097"/>
      <c r="L103" s="1436" t="s">
        <v>6098</v>
      </c>
      <c r="M103" s="1110"/>
      <c r="N103" s="1110"/>
      <c r="O103" s="1098"/>
      <c r="Q103" s="1129" t="s">
        <v>12259</v>
      </c>
      <c r="S103" s="146" t="s">
        <v>12864</v>
      </c>
      <c r="T103" s="3025">
        <v>44951</v>
      </c>
      <c r="U103" s="146"/>
      <c r="W103" s="1023" t="s">
        <v>6587</v>
      </c>
      <c r="X103" s="328"/>
    </row>
    <row r="104" spans="1:24" ht="14.25">
      <c r="A104" s="1678"/>
      <c r="B104" s="1674">
        <f t="shared" si="4"/>
        <v>85</v>
      </c>
      <c r="C104" s="1684" t="s">
        <v>12030</v>
      </c>
      <c r="D104" s="1684" t="s">
        <v>3956</v>
      </c>
      <c r="E104" s="1684" t="s">
        <v>11991</v>
      </c>
      <c r="F104" s="1684" t="s">
        <v>11896</v>
      </c>
      <c r="G104" s="1653" t="s">
        <v>11872</v>
      </c>
      <c r="H104" s="1099"/>
      <c r="I104" s="147"/>
      <c r="J104" s="147"/>
      <c r="K104" s="1097"/>
      <c r="L104" s="1436" t="s">
        <v>6098</v>
      </c>
      <c r="M104" s="1110"/>
      <c r="N104" s="1110"/>
      <c r="O104" s="1098"/>
      <c r="Q104" s="1129" t="s">
        <v>12259</v>
      </c>
      <c r="S104" s="146" t="s">
        <v>12864</v>
      </c>
      <c r="T104" s="3025">
        <v>44951</v>
      </c>
      <c r="U104" s="146" t="s">
        <v>12939</v>
      </c>
      <c r="W104" s="1023" t="s">
        <v>6587</v>
      </c>
      <c r="X104" s="328"/>
    </row>
    <row r="105" spans="1:24" ht="14.25">
      <c r="A105" s="1678"/>
      <c r="B105" s="1674">
        <f t="shared" si="4"/>
        <v>86</v>
      </c>
      <c r="C105" s="1653" t="s">
        <v>12031</v>
      </c>
      <c r="D105" s="1653" t="s">
        <v>3956</v>
      </c>
      <c r="E105" s="1653" t="s">
        <v>11948</v>
      </c>
      <c r="F105" s="1653" t="s">
        <v>11903</v>
      </c>
      <c r="G105" s="1653"/>
      <c r="H105" s="1099"/>
      <c r="I105" s="147"/>
      <c r="J105" s="147"/>
      <c r="K105" s="1097"/>
      <c r="L105" s="1436" t="s">
        <v>6098</v>
      </c>
      <c r="M105" s="1110"/>
      <c r="N105" s="1110"/>
      <c r="O105" s="1098"/>
      <c r="Q105" s="1129" t="s">
        <v>12259</v>
      </c>
      <c r="S105" s="146" t="s">
        <v>12864</v>
      </c>
      <c r="T105" s="3025">
        <v>44951</v>
      </c>
      <c r="U105" s="146"/>
      <c r="W105" s="1023" t="s">
        <v>6587</v>
      </c>
      <c r="X105" s="328"/>
    </row>
    <row r="106" spans="1:24" ht="14.25">
      <c r="A106" s="1678"/>
      <c r="B106" s="1674">
        <f t="shared" si="4"/>
        <v>87</v>
      </c>
      <c r="C106" s="1653" t="s">
        <v>12032</v>
      </c>
      <c r="D106" s="1653" t="s">
        <v>12033</v>
      </c>
      <c r="E106" s="1685">
        <v>28.5</v>
      </c>
      <c r="F106" s="1685" t="s">
        <v>11907</v>
      </c>
      <c r="G106" s="1653" t="s">
        <v>11872</v>
      </c>
      <c r="H106" s="1099"/>
      <c r="I106" s="147"/>
      <c r="J106" s="147"/>
      <c r="K106" s="1097"/>
      <c r="L106" s="1436" t="s">
        <v>6098</v>
      </c>
      <c r="M106" s="1110"/>
      <c r="N106" s="1110"/>
      <c r="O106" s="1098"/>
      <c r="Q106" s="1129" t="s">
        <v>12575</v>
      </c>
      <c r="S106" s="146" t="s">
        <v>12864</v>
      </c>
      <c r="T106" s="3025">
        <v>44951</v>
      </c>
      <c r="U106" s="146"/>
      <c r="W106" s="1023" t="s">
        <v>6587</v>
      </c>
      <c r="X106" s="328"/>
    </row>
    <row r="107" spans="1:24" ht="14.25" customHeight="1">
      <c r="A107" s="2898"/>
      <c r="B107" s="2899" t="s">
        <v>12422</v>
      </c>
      <c r="C107" s="2899"/>
      <c r="D107" s="2900"/>
      <c r="E107" s="2900"/>
      <c r="F107" s="2900"/>
      <c r="G107" s="2900"/>
      <c r="H107" s="1661"/>
      <c r="I107" s="1662"/>
      <c r="J107" s="1662"/>
      <c r="K107" s="1663"/>
      <c r="L107" s="1664" t="s">
        <v>6098</v>
      </c>
      <c r="M107" s="1665"/>
      <c r="N107" s="1665"/>
      <c r="O107" s="1666"/>
      <c r="P107" s="1667"/>
      <c r="Q107" s="2901"/>
      <c r="R107" s="1667"/>
      <c r="S107" s="1669"/>
      <c r="T107" s="3026" t="s">
        <v>6587</v>
      </c>
      <c r="U107" s="146"/>
      <c r="W107" s="1023" t="s">
        <v>6587</v>
      </c>
      <c r="X107" s="328"/>
    </row>
    <row r="108" spans="1:24" ht="12.75">
      <c r="A108" s="2902"/>
      <c r="B108" s="1659"/>
      <c r="C108" s="1660" t="s">
        <v>12017</v>
      </c>
      <c r="D108" s="1660" t="s">
        <v>4111</v>
      </c>
      <c r="E108" s="1660" t="s">
        <v>12018</v>
      </c>
      <c r="F108" s="1660" t="s">
        <v>12034</v>
      </c>
      <c r="G108" s="1660" t="s">
        <v>11872</v>
      </c>
      <c r="H108" s="1661"/>
      <c r="I108" s="1662"/>
      <c r="J108" s="1662"/>
      <c r="K108" s="1663"/>
      <c r="L108" s="1664" t="s">
        <v>6098</v>
      </c>
      <c r="M108" s="1665"/>
      <c r="N108" s="1665"/>
      <c r="O108" s="1666"/>
      <c r="P108" s="1667"/>
      <c r="Q108" s="1668" t="s">
        <v>12400</v>
      </c>
      <c r="R108" s="1667"/>
      <c r="S108" s="1669" t="s">
        <v>12864</v>
      </c>
      <c r="T108" s="3026">
        <v>0</v>
      </c>
      <c r="U108" s="146"/>
      <c r="W108" s="1023" t="s">
        <v>6587</v>
      </c>
      <c r="X108" s="328"/>
    </row>
    <row r="109" spans="1:24" ht="12.75">
      <c r="A109" s="2902"/>
      <c r="B109" s="1659"/>
      <c r="C109" s="1660" t="s">
        <v>12035</v>
      </c>
      <c r="D109" s="1660" t="s">
        <v>4111</v>
      </c>
      <c r="E109" s="1660" t="s">
        <v>12036</v>
      </c>
      <c r="F109" s="1660" t="s">
        <v>12034</v>
      </c>
      <c r="G109" s="1660" t="s">
        <v>11872</v>
      </c>
      <c r="H109" s="1661"/>
      <c r="I109" s="1662"/>
      <c r="J109" s="1662"/>
      <c r="K109" s="1663"/>
      <c r="L109" s="1664" t="s">
        <v>6098</v>
      </c>
      <c r="M109" s="1665"/>
      <c r="N109" s="1665"/>
      <c r="O109" s="1666"/>
      <c r="P109" s="1667"/>
      <c r="Q109" s="1668"/>
      <c r="R109" s="1667"/>
      <c r="S109" s="1669" t="s">
        <v>12864</v>
      </c>
      <c r="T109" s="3026">
        <v>0</v>
      </c>
      <c r="U109" s="146"/>
      <c r="W109" s="1023" t="s">
        <v>6587</v>
      </c>
      <c r="X109" s="328"/>
    </row>
    <row r="110" spans="1:24" ht="12.75">
      <c r="A110" s="2902"/>
      <c r="B110" s="1659"/>
      <c r="C110" s="1660" t="s">
        <v>12037</v>
      </c>
      <c r="D110" s="1660" t="s">
        <v>4111</v>
      </c>
      <c r="E110" s="1660" t="s">
        <v>12038</v>
      </c>
      <c r="F110" s="1660" t="s">
        <v>12034</v>
      </c>
      <c r="G110" s="1660" t="s">
        <v>11872</v>
      </c>
      <c r="H110" s="1661"/>
      <c r="I110" s="1662"/>
      <c r="J110" s="1662"/>
      <c r="K110" s="1663"/>
      <c r="L110" s="1664" t="s">
        <v>6098</v>
      </c>
      <c r="M110" s="1665"/>
      <c r="N110" s="1665"/>
      <c r="O110" s="1666"/>
      <c r="P110" s="1667"/>
      <c r="Q110" s="1668"/>
      <c r="R110" s="1667"/>
      <c r="S110" s="1669" t="s">
        <v>12864</v>
      </c>
      <c r="T110" s="3026">
        <v>0</v>
      </c>
      <c r="U110" s="146"/>
      <c r="W110" s="1023" t="s">
        <v>6587</v>
      </c>
      <c r="X110" s="328"/>
    </row>
    <row r="111" spans="1:24" ht="12.75">
      <c r="A111" s="2903"/>
      <c r="B111" s="2904" t="s">
        <v>19889</v>
      </c>
      <c r="C111" s="2905"/>
      <c r="D111" s="2905"/>
      <c r="E111" s="2905"/>
      <c r="F111" s="2905"/>
      <c r="G111" s="2905"/>
      <c r="H111" s="1661"/>
      <c r="I111" s="1662"/>
      <c r="J111" s="1662"/>
      <c r="K111" s="1663"/>
      <c r="L111" s="1664" t="s">
        <v>6098</v>
      </c>
      <c r="M111" s="1665"/>
      <c r="N111" s="1665"/>
      <c r="O111" s="1666"/>
      <c r="P111" s="1667"/>
      <c r="Q111" s="2901"/>
      <c r="R111" s="1667"/>
      <c r="S111" s="1669"/>
      <c r="T111" s="3026" t="s">
        <v>6587</v>
      </c>
      <c r="U111" s="146"/>
      <c r="W111" s="1023" t="s">
        <v>6587</v>
      </c>
      <c r="X111" s="328"/>
    </row>
    <row r="112" spans="1:24" ht="12.75">
      <c r="A112" s="2902"/>
      <c r="B112" s="1659">
        <f>B106+1</f>
        <v>88</v>
      </c>
      <c r="C112" s="1660" t="s">
        <v>12039</v>
      </c>
      <c r="D112" s="1660" t="s">
        <v>12040</v>
      </c>
      <c r="E112" s="1660" t="s">
        <v>12041</v>
      </c>
      <c r="F112" s="1660" t="s">
        <v>11953</v>
      </c>
      <c r="G112" s="1660" t="s">
        <v>11872</v>
      </c>
      <c r="H112" s="1661"/>
      <c r="I112" s="1662"/>
      <c r="J112" s="1662"/>
      <c r="K112" s="1663"/>
      <c r="L112" s="1664" t="s">
        <v>6098</v>
      </c>
      <c r="M112" s="1665"/>
      <c r="N112" s="1665"/>
      <c r="O112" s="1666"/>
      <c r="P112" s="1667"/>
      <c r="Q112" s="1668"/>
      <c r="R112" s="1667"/>
      <c r="S112" s="1669" t="s">
        <v>12864</v>
      </c>
      <c r="T112" s="3026">
        <v>44949</v>
      </c>
      <c r="U112" s="146"/>
      <c r="W112" s="1023" t="s">
        <v>6587</v>
      </c>
      <c r="X112" s="328"/>
    </row>
    <row r="113" spans="1:24" ht="12.75">
      <c r="A113" s="2902"/>
      <c r="B113" s="1659">
        <f>B112+1</f>
        <v>89</v>
      </c>
      <c r="C113" s="1660" t="s">
        <v>12042</v>
      </c>
      <c r="D113" s="1660" t="s">
        <v>12043</v>
      </c>
      <c r="E113" s="1660" t="s">
        <v>12041</v>
      </c>
      <c r="F113" s="1660" t="s">
        <v>11953</v>
      </c>
      <c r="G113" s="1660" t="s">
        <v>11872</v>
      </c>
      <c r="H113" s="1661"/>
      <c r="I113" s="1662"/>
      <c r="J113" s="1662"/>
      <c r="K113" s="1663"/>
      <c r="L113" s="1664" t="s">
        <v>6098</v>
      </c>
      <c r="M113" s="1665"/>
      <c r="N113" s="1665"/>
      <c r="O113" s="1666"/>
      <c r="P113" s="1667"/>
      <c r="Q113" s="1668"/>
      <c r="R113" s="1667"/>
      <c r="S113" s="1669" t="s">
        <v>12864</v>
      </c>
      <c r="T113" s="3026">
        <v>44949</v>
      </c>
      <c r="U113" s="146"/>
      <c r="W113" s="1023" t="s">
        <v>6587</v>
      </c>
      <c r="X113" s="328"/>
    </row>
    <row r="114" spans="1:24" ht="12.75">
      <c r="A114" s="1119"/>
      <c r="B114" s="1120" t="s">
        <v>12421</v>
      </c>
      <c r="C114" s="1113"/>
      <c r="D114" s="1113"/>
      <c r="E114" s="1113"/>
      <c r="F114" s="1113"/>
      <c r="G114" s="1113"/>
      <c r="H114" s="1099"/>
      <c r="I114" s="147"/>
      <c r="J114" s="147"/>
      <c r="K114" s="1097"/>
      <c r="L114" s="1436" t="s">
        <v>6098</v>
      </c>
      <c r="M114" s="1110"/>
      <c r="N114" s="1110"/>
      <c r="O114" s="1098"/>
      <c r="S114" s="146"/>
      <c r="T114" s="3025" t="s">
        <v>6587</v>
      </c>
      <c r="U114" s="146"/>
      <c r="W114" s="1023" t="s">
        <v>6587</v>
      </c>
      <c r="X114" s="328"/>
    </row>
    <row r="115" spans="1:24" ht="12.75">
      <c r="A115" s="1686"/>
      <c r="B115" s="1681">
        <f>B113+1</f>
        <v>90</v>
      </c>
      <c r="C115" s="1653" t="s">
        <v>12044</v>
      </c>
      <c r="D115" s="1653" t="s">
        <v>12045</v>
      </c>
      <c r="E115" s="1653" t="s">
        <v>12046</v>
      </c>
      <c r="F115" s="1653" t="s">
        <v>11903</v>
      </c>
      <c r="G115" s="1653" t="s">
        <v>11872</v>
      </c>
      <c r="H115" s="1099"/>
      <c r="I115" s="147"/>
      <c r="J115" s="147"/>
      <c r="K115" s="1097"/>
      <c r="L115" s="1436" t="s">
        <v>6098</v>
      </c>
      <c r="M115" s="1110"/>
      <c r="N115" s="1110"/>
      <c r="O115" s="1098"/>
      <c r="Q115" s="1129"/>
      <c r="S115" s="146" t="s">
        <v>12864</v>
      </c>
      <c r="T115" s="3025">
        <v>44949</v>
      </c>
      <c r="U115" s="146"/>
      <c r="W115" s="1023" t="s">
        <v>6587</v>
      </c>
      <c r="X115" s="328"/>
    </row>
    <row r="116" spans="1:24" ht="12.75">
      <c r="A116" s="1686"/>
      <c r="B116" s="1681">
        <f>B115+1</f>
        <v>91</v>
      </c>
      <c r="C116" s="1653" t="s">
        <v>12047</v>
      </c>
      <c r="D116" s="1653" t="s">
        <v>12045</v>
      </c>
      <c r="E116" s="1653" t="s">
        <v>12046</v>
      </c>
      <c r="F116" s="1653" t="s">
        <v>11903</v>
      </c>
      <c r="G116" s="1653" t="s">
        <v>11872</v>
      </c>
      <c r="H116" s="1099"/>
      <c r="I116" s="147"/>
      <c r="J116" s="147"/>
      <c r="K116" s="1097"/>
      <c r="L116" s="1436" t="s">
        <v>6098</v>
      </c>
      <c r="M116" s="1110"/>
      <c r="N116" s="1110"/>
      <c r="O116" s="1098"/>
      <c r="Q116" s="1129"/>
      <c r="S116" s="146" t="s">
        <v>12864</v>
      </c>
      <c r="T116" s="3025">
        <v>44949</v>
      </c>
      <c r="U116" s="146"/>
      <c r="W116" s="1023" t="s">
        <v>6587</v>
      </c>
      <c r="X116" s="328"/>
    </row>
    <row r="117" spans="1:24" ht="12.75">
      <c r="A117" s="1686"/>
      <c r="B117" s="1681">
        <f>B116+1</f>
        <v>92</v>
      </c>
      <c r="C117" s="1653" t="s">
        <v>12048</v>
      </c>
      <c r="D117" s="1653" t="s">
        <v>12045</v>
      </c>
      <c r="E117" s="1653" t="s">
        <v>12049</v>
      </c>
      <c r="F117" s="1653" t="s">
        <v>12050</v>
      </c>
      <c r="G117" s="1653" t="s">
        <v>11872</v>
      </c>
      <c r="H117" s="1099"/>
      <c r="I117" s="147"/>
      <c r="J117" s="147"/>
      <c r="K117" s="1097"/>
      <c r="L117" s="1436" t="s">
        <v>6098</v>
      </c>
      <c r="M117" s="1110"/>
      <c r="N117" s="1110"/>
      <c r="O117" s="1098"/>
      <c r="Q117" s="1129"/>
      <c r="S117" s="146" t="s">
        <v>12864</v>
      </c>
      <c r="T117" s="3025">
        <v>44949</v>
      </c>
      <c r="U117" s="146"/>
      <c r="W117" s="1023" t="s">
        <v>6587</v>
      </c>
      <c r="X117" s="328"/>
    </row>
    <row r="118" spans="1:24" ht="12.75">
      <c r="A118" s="1119"/>
      <c r="B118" s="1120" t="s">
        <v>12420</v>
      </c>
      <c r="C118" s="1113"/>
      <c r="D118" s="1113"/>
      <c r="E118" s="1113"/>
      <c r="F118" s="1113"/>
      <c r="G118" s="1113"/>
      <c r="H118" s="1099"/>
      <c r="I118" s="147"/>
      <c r="J118" s="147"/>
      <c r="K118" s="1097"/>
      <c r="L118" s="1436" t="s">
        <v>6098</v>
      </c>
      <c r="M118" s="1110"/>
      <c r="N118" s="1110"/>
      <c r="O118" s="1098"/>
      <c r="S118" s="146"/>
      <c r="T118" s="3025" t="s">
        <v>6587</v>
      </c>
      <c r="U118" s="146"/>
      <c r="W118" s="1023" t="s">
        <v>6587</v>
      </c>
      <c r="X118" s="328"/>
    </row>
    <row r="119" spans="1:24" ht="12.75">
      <c r="A119" s="1686"/>
      <c r="B119" s="1681">
        <f>B117+1</f>
        <v>93</v>
      </c>
      <c r="C119" s="2936" t="s">
        <v>12051</v>
      </c>
      <c r="D119" s="1653" t="s">
        <v>12052</v>
      </c>
      <c r="E119" s="1653" t="s">
        <v>12053</v>
      </c>
      <c r="F119" s="1653" t="s">
        <v>11903</v>
      </c>
      <c r="G119" s="1653" t="s">
        <v>11872</v>
      </c>
      <c r="H119" s="1099"/>
      <c r="I119" s="147"/>
      <c r="J119" s="147"/>
      <c r="K119" s="1097"/>
      <c r="L119" s="1436" t="s">
        <v>6098</v>
      </c>
      <c r="M119" s="1110"/>
      <c r="N119" s="1110"/>
      <c r="O119" s="1098"/>
      <c r="Q119" s="1129"/>
      <c r="S119" s="146" t="s">
        <v>12867</v>
      </c>
      <c r="T119" s="3025">
        <v>44958</v>
      </c>
      <c r="U119" s="146"/>
      <c r="W119" s="1023" t="s">
        <v>6587</v>
      </c>
      <c r="X119" s="328"/>
    </row>
    <row r="120" spans="1:24" ht="12.75">
      <c r="A120" s="1686"/>
      <c r="B120" s="1681">
        <f>B119+1</f>
        <v>94</v>
      </c>
      <c r="C120" s="1653" t="s">
        <v>12054</v>
      </c>
      <c r="D120" s="1653" t="s">
        <v>12052</v>
      </c>
      <c r="E120" s="1653" t="s">
        <v>12055</v>
      </c>
      <c r="F120" s="1653" t="s">
        <v>11903</v>
      </c>
      <c r="G120" s="1653" t="s">
        <v>11872</v>
      </c>
      <c r="H120" s="1099"/>
      <c r="I120" s="147"/>
      <c r="J120" s="147"/>
      <c r="K120" s="1097"/>
      <c r="L120" s="1436" t="s">
        <v>6098</v>
      </c>
      <c r="M120" s="1110"/>
      <c r="N120" s="1110"/>
      <c r="O120" s="1098"/>
      <c r="Q120" s="1129"/>
      <c r="S120" s="146" t="s">
        <v>12867</v>
      </c>
      <c r="T120" s="3025">
        <v>44958</v>
      </c>
      <c r="U120" s="146"/>
      <c r="W120" s="1023" t="s">
        <v>6587</v>
      </c>
      <c r="X120" s="328"/>
    </row>
    <row r="121" spans="1:24" ht="12.75">
      <c r="A121" s="1686"/>
      <c r="B121" s="1681">
        <f>B120+1</f>
        <v>95</v>
      </c>
      <c r="C121" s="1653" t="s">
        <v>12056</v>
      </c>
      <c r="D121" s="1653" t="s">
        <v>12052</v>
      </c>
      <c r="E121" s="1653" t="s">
        <v>12046</v>
      </c>
      <c r="F121" s="1653" t="s">
        <v>12050</v>
      </c>
      <c r="G121" s="1653" t="s">
        <v>11872</v>
      </c>
      <c r="H121" s="1099"/>
      <c r="I121" s="147"/>
      <c r="J121" s="147"/>
      <c r="K121" s="1097"/>
      <c r="L121" s="1436" t="s">
        <v>6098</v>
      </c>
      <c r="M121" s="1110"/>
      <c r="N121" s="1110"/>
      <c r="O121" s="1098"/>
      <c r="Q121" s="1129"/>
      <c r="S121" s="146" t="s">
        <v>12867</v>
      </c>
      <c r="T121" s="3025">
        <v>44957</v>
      </c>
      <c r="U121" s="146"/>
      <c r="W121" s="1023" t="s">
        <v>6587</v>
      </c>
      <c r="X121" s="328"/>
    </row>
    <row r="122" spans="1:24">
      <c r="A122" s="1438" t="s">
        <v>12057</v>
      </c>
      <c r="B122" s="1112" t="s">
        <v>12058</v>
      </c>
      <c r="C122" s="1117"/>
      <c r="D122" s="1116"/>
      <c r="E122" s="1113"/>
      <c r="F122" s="1113"/>
      <c r="G122" s="1113"/>
      <c r="H122" s="1099"/>
      <c r="I122" s="147"/>
      <c r="J122" s="147"/>
      <c r="K122" s="1097"/>
      <c r="L122" s="1436" t="s">
        <v>6098</v>
      </c>
      <c r="M122" s="1110"/>
      <c r="N122" s="1110"/>
      <c r="O122" s="1098"/>
      <c r="S122" s="146"/>
      <c r="T122" s="3025" t="s">
        <v>6587</v>
      </c>
      <c r="U122" s="146"/>
      <c r="W122" s="1023" t="s">
        <v>6587</v>
      </c>
      <c r="X122" s="328"/>
    </row>
    <row r="123" spans="1:24" ht="12.75">
      <c r="A123" s="1686"/>
      <c r="B123" s="1681">
        <f>B121+1</f>
        <v>96</v>
      </c>
      <c r="C123" s="1676" t="s">
        <v>12059</v>
      </c>
      <c r="D123" s="1653" t="s">
        <v>4583</v>
      </c>
      <c r="E123" s="1653" t="s">
        <v>12060</v>
      </c>
      <c r="F123" s="1653" t="s">
        <v>11885</v>
      </c>
      <c r="G123" s="1653" t="s">
        <v>11886</v>
      </c>
      <c r="H123" s="1099"/>
      <c r="I123" s="147"/>
      <c r="J123" s="147"/>
      <c r="K123" s="1097"/>
      <c r="L123" s="1436" t="s">
        <v>6098</v>
      </c>
      <c r="M123" s="1110"/>
      <c r="N123" s="1110"/>
      <c r="O123" s="1098"/>
      <c r="Q123" s="1129" t="s">
        <v>12434</v>
      </c>
      <c r="S123" s="146" t="s">
        <v>12864</v>
      </c>
      <c r="T123" s="3025">
        <v>41275</v>
      </c>
      <c r="U123" s="146" t="s">
        <v>12939</v>
      </c>
      <c r="W123" s="1023" t="s">
        <v>6587</v>
      </c>
      <c r="X123" s="328"/>
    </row>
    <row r="124" spans="1:24" ht="12.75">
      <c r="A124" s="1686"/>
      <c r="B124" s="1681">
        <f t="shared" ref="B124:B130" si="5">B123+1</f>
        <v>97</v>
      </c>
      <c r="C124" s="1676" t="s">
        <v>12061</v>
      </c>
      <c r="D124" s="1653" t="s">
        <v>2275</v>
      </c>
      <c r="E124" s="1653" t="s">
        <v>11973</v>
      </c>
      <c r="F124" s="1653" t="s">
        <v>12062</v>
      </c>
      <c r="G124" s="1653" t="s">
        <v>11886</v>
      </c>
      <c r="H124" s="1099"/>
      <c r="I124" s="147"/>
      <c r="J124" s="147"/>
      <c r="K124" s="1097"/>
      <c r="L124" s="1436" t="s">
        <v>6098</v>
      </c>
      <c r="M124" s="1110"/>
      <c r="N124" s="1110"/>
      <c r="O124" s="1098"/>
      <c r="Q124" s="1129" t="s">
        <v>12495</v>
      </c>
      <c r="S124" s="146" t="s">
        <v>12864</v>
      </c>
      <c r="T124" s="3025">
        <v>41275</v>
      </c>
      <c r="U124" s="146" t="s">
        <v>12939</v>
      </c>
      <c r="W124" s="1023" t="s">
        <v>6587</v>
      </c>
      <c r="X124" s="328"/>
    </row>
    <row r="125" spans="1:24" ht="12.75">
      <c r="A125" s="1686"/>
      <c r="B125" s="1681">
        <f t="shared" si="5"/>
        <v>98</v>
      </c>
      <c r="C125" s="1676" t="s">
        <v>12063</v>
      </c>
      <c r="D125" s="1653" t="s">
        <v>4244</v>
      </c>
      <c r="E125" s="1653" t="s">
        <v>11951</v>
      </c>
      <c r="F125" s="1653" t="s">
        <v>12064</v>
      </c>
      <c r="G125" s="1653" t="s">
        <v>11886</v>
      </c>
      <c r="H125" s="1099"/>
      <c r="I125" s="147"/>
      <c r="J125" s="147"/>
      <c r="K125" s="1097"/>
      <c r="L125" s="1436" t="s">
        <v>6098</v>
      </c>
      <c r="M125" s="1110"/>
      <c r="N125" s="1110"/>
      <c r="O125" s="1098"/>
      <c r="Q125" s="1129" t="s">
        <v>12434</v>
      </c>
      <c r="S125" s="146" t="s">
        <v>12864</v>
      </c>
      <c r="T125" s="3025">
        <v>41275</v>
      </c>
      <c r="U125" s="146" t="s">
        <v>12939</v>
      </c>
      <c r="W125" s="1023" t="s">
        <v>6587</v>
      </c>
      <c r="X125" s="328"/>
    </row>
    <row r="126" spans="1:24" ht="12.75">
      <c r="A126" s="1686"/>
      <c r="B126" s="1681">
        <f t="shared" si="5"/>
        <v>99</v>
      </c>
      <c r="C126" s="1676" t="s">
        <v>12065</v>
      </c>
      <c r="D126" s="1653" t="s">
        <v>12066</v>
      </c>
      <c r="E126" s="1653" t="s">
        <v>11994</v>
      </c>
      <c r="F126" s="1676"/>
      <c r="G126" s="1653" t="s">
        <v>11886</v>
      </c>
      <c r="H126" s="1099"/>
      <c r="I126" s="147"/>
      <c r="J126" s="147"/>
      <c r="K126" s="1097"/>
      <c r="L126" s="1436" t="s">
        <v>6098</v>
      </c>
      <c r="M126" s="1110"/>
      <c r="N126" s="1110"/>
      <c r="O126" s="1098"/>
      <c r="Q126" s="1129" t="s">
        <v>12434</v>
      </c>
      <c r="S126" s="146" t="s">
        <v>12864</v>
      </c>
      <c r="T126" s="3025">
        <v>41275</v>
      </c>
      <c r="U126" s="146" t="s">
        <v>12939</v>
      </c>
      <c r="W126" s="1023" t="s">
        <v>6587</v>
      </c>
      <c r="X126" s="328"/>
    </row>
    <row r="127" spans="1:24" ht="12.75">
      <c r="A127" s="1686"/>
      <c r="B127" s="1681">
        <f t="shared" si="5"/>
        <v>100</v>
      </c>
      <c r="C127" s="1676" t="s">
        <v>12067</v>
      </c>
      <c r="D127" s="1653" t="s">
        <v>4245</v>
      </c>
      <c r="E127" s="1653" t="s">
        <v>12060</v>
      </c>
      <c r="F127" s="1676"/>
      <c r="G127" s="1653" t="s">
        <v>11886</v>
      </c>
      <c r="H127" s="1099"/>
      <c r="I127" s="147"/>
      <c r="J127" s="147"/>
      <c r="K127" s="1097"/>
      <c r="L127" s="1436" t="s">
        <v>6098</v>
      </c>
      <c r="M127" s="1110"/>
      <c r="N127" s="1110"/>
      <c r="O127" s="1098"/>
      <c r="Q127" s="1129" t="s">
        <v>12464</v>
      </c>
      <c r="S127" s="146" t="s">
        <v>12864</v>
      </c>
      <c r="T127" s="3025">
        <v>41275</v>
      </c>
      <c r="U127" s="146" t="s">
        <v>12939</v>
      </c>
      <c r="W127" s="1023" t="s">
        <v>6587</v>
      </c>
      <c r="X127" s="328"/>
    </row>
    <row r="128" spans="1:24" ht="12.75">
      <c r="A128" s="1686"/>
      <c r="B128" s="1681">
        <f t="shared" si="5"/>
        <v>101</v>
      </c>
      <c r="C128" s="1676" t="s">
        <v>12068</v>
      </c>
      <c r="D128" s="1653" t="s">
        <v>12069</v>
      </c>
      <c r="E128" s="1653" t="s">
        <v>12070</v>
      </c>
      <c r="F128" s="1676"/>
      <c r="G128" s="1653" t="s">
        <v>11886</v>
      </c>
      <c r="H128" s="1099"/>
      <c r="I128" s="147"/>
      <c r="J128" s="147"/>
      <c r="K128" s="1097"/>
      <c r="L128" s="1436" t="s">
        <v>6098</v>
      </c>
      <c r="M128" s="1110"/>
      <c r="N128" s="1110"/>
      <c r="O128" s="1098"/>
      <c r="Q128" s="1129" t="s">
        <v>12433</v>
      </c>
      <c r="S128" s="146" t="s">
        <v>12864</v>
      </c>
      <c r="T128" s="3025">
        <v>41275</v>
      </c>
      <c r="U128" s="146" t="s">
        <v>12939</v>
      </c>
      <c r="W128" s="1023" t="s">
        <v>6587</v>
      </c>
      <c r="X128" s="328"/>
    </row>
    <row r="129" spans="1:24" ht="12.75">
      <c r="A129" s="1686"/>
      <c r="B129" s="1681">
        <f t="shared" si="5"/>
        <v>102</v>
      </c>
      <c r="C129" s="1676" t="s">
        <v>12071</v>
      </c>
      <c r="D129" s="1653" t="s">
        <v>12072</v>
      </c>
      <c r="E129" s="1653" t="s">
        <v>12073</v>
      </c>
      <c r="F129" s="1676"/>
      <c r="G129" s="1653" t="s">
        <v>11886</v>
      </c>
      <c r="H129" s="1099"/>
      <c r="I129" s="147"/>
      <c r="J129" s="147"/>
      <c r="K129" s="1097"/>
      <c r="L129" s="1436" t="s">
        <v>6098</v>
      </c>
      <c r="M129" s="1110"/>
      <c r="N129" s="1110"/>
      <c r="O129" s="1098"/>
      <c r="Q129" s="1129"/>
      <c r="S129" s="146" t="s">
        <v>12864</v>
      </c>
      <c r="T129" s="3025">
        <v>43132</v>
      </c>
      <c r="U129" s="146" t="s">
        <v>12939</v>
      </c>
      <c r="W129" s="1023" t="s">
        <v>6587</v>
      </c>
      <c r="X129" s="328"/>
    </row>
    <row r="130" spans="1:24" ht="12.75">
      <c r="A130" s="1686"/>
      <c r="B130" s="1681">
        <f t="shared" si="5"/>
        <v>103</v>
      </c>
      <c r="C130" s="1676" t="s">
        <v>12074</v>
      </c>
      <c r="D130" s="1653" t="s">
        <v>12072</v>
      </c>
      <c r="E130" s="1653" t="s">
        <v>12075</v>
      </c>
      <c r="F130" s="1676"/>
      <c r="G130" s="1653" t="s">
        <v>11872</v>
      </c>
      <c r="H130" s="1099"/>
      <c r="I130" s="147"/>
      <c r="J130" s="147"/>
      <c r="K130" s="1097"/>
      <c r="L130" s="1436" t="s">
        <v>6098</v>
      </c>
      <c r="M130" s="1110"/>
      <c r="N130" s="1110"/>
      <c r="O130" s="1098"/>
      <c r="Q130" s="1129"/>
      <c r="S130" s="146" t="s">
        <v>12864</v>
      </c>
      <c r="T130" s="3025">
        <v>43132</v>
      </c>
      <c r="U130" s="146" t="s">
        <v>12939</v>
      </c>
      <c r="W130" s="1023" t="s">
        <v>6587</v>
      </c>
      <c r="X130" s="328"/>
    </row>
    <row r="131" spans="1:24" ht="12.75">
      <c r="A131" s="1440" t="s">
        <v>12076</v>
      </c>
      <c r="B131" s="1121" t="s">
        <v>12077</v>
      </c>
      <c r="C131" s="1122"/>
      <c r="D131" s="1123"/>
      <c r="E131" s="1123"/>
      <c r="F131" s="1123"/>
      <c r="G131" s="1123"/>
      <c r="H131" s="1099"/>
      <c r="I131" s="147"/>
      <c r="J131" s="147"/>
      <c r="K131" s="1097"/>
      <c r="L131" s="1436" t="s">
        <v>6098</v>
      </c>
      <c r="M131" s="1110"/>
      <c r="N131" s="1110"/>
      <c r="O131" s="1098"/>
      <c r="S131" s="146"/>
      <c r="T131" s="3025" t="s">
        <v>6587</v>
      </c>
      <c r="U131" s="146"/>
      <c r="W131" s="1023" t="s">
        <v>6587</v>
      </c>
      <c r="X131" s="328"/>
    </row>
    <row r="132" spans="1:24" ht="12.75">
      <c r="A132" s="1124"/>
      <c r="B132" s="1681">
        <f>B130+1</f>
        <v>104</v>
      </c>
      <c r="C132" s="1676" t="s">
        <v>12078</v>
      </c>
      <c r="D132" s="1653" t="s">
        <v>12079</v>
      </c>
      <c r="E132" s="1653" t="s">
        <v>12080</v>
      </c>
      <c r="F132" s="2848" t="s">
        <v>12081</v>
      </c>
      <c r="G132" s="1687" t="s">
        <v>12082</v>
      </c>
      <c r="H132" s="1099"/>
      <c r="I132" s="147"/>
      <c r="J132" s="147"/>
      <c r="K132" s="1097"/>
      <c r="L132" s="1436" t="s">
        <v>6098</v>
      </c>
      <c r="M132" s="1110"/>
      <c r="N132" s="1110"/>
      <c r="O132" s="1098"/>
      <c r="Q132" s="1129"/>
      <c r="S132" s="146" t="s">
        <v>12864</v>
      </c>
      <c r="T132" s="3025">
        <v>42248</v>
      </c>
      <c r="U132" s="146" t="s">
        <v>12939</v>
      </c>
      <c r="W132" s="1023" t="s">
        <v>6587</v>
      </c>
      <c r="X132" s="328"/>
    </row>
    <row r="133" spans="1:24" ht="14.25">
      <c r="A133" s="1688"/>
      <c r="B133" s="1681">
        <f t="shared" ref="B133:B190" si="6">B132+1</f>
        <v>105</v>
      </c>
      <c r="C133" s="1676" t="s">
        <v>12083</v>
      </c>
      <c r="D133" s="1653" t="s">
        <v>12079</v>
      </c>
      <c r="E133" s="1653" t="s">
        <v>12080</v>
      </c>
      <c r="F133" s="2848" t="s">
        <v>12081</v>
      </c>
      <c r="G133" s="1687" t="s">
        <v>12082</v>
      </c>
      <c r="H133" s="1099"/>
      <c r="I133" s="147"/>
      <c r="J133" s="147"/>
      <c r="K133" s="1097"/>
      <c r="L133" s="1436" t="s">
        <v>6098</v>
      </c>
      <c r="M133" s="1110"/>
      <c r="N133" s="1110"/>
      <c r="O133" s="1098"/>
      <c r="Q133" s="1129"/>
      <c r="S133" s="146" t="s">
        <v>12864</v>
      </c>
      <c r="T133" s="3025">
        <v>42248</v>
      </c>
      <c r="U133" s="146" t="s">
        <v>12939</v>
      </c>
      <c r="W133" s="1023" t="s">
        <v>6587</v>
      </c>
      <c r="X133" s="328"/>
    </row>
    <row r="134" spans="1:24" ht="12.75">
      <c r="A134" s="1099"/>
      <c r="B134" s="1681">
        <f t="shared" si="6"/>
        <v>106</v>
      </c>
      <c r="C134" s="1676" t="s">
        <v>12084</v>
      </c>
      <c r="D134" s="1653" t="s">
        <v>12079</v>
      </c>
      <c r="E134" s="1653" t="s">
        <v>12085</v>
      </c>
      <c r="F134" s="2848" t="s">
        <v>12086</v>
      </c>
      <c r="G134" s="1687" t="s">
        <v>12082</v>
      </c>
      <c r="H134" s="1099"/>
      <c r="I134" s="147"/>
      <c r="J134" s="147"/>
      <c r="K134" s="1097"/>
      <c r="L134" s="1436" t="s">
        <v>6098</v>
      </c>
      <c r="M134" s="1110"/>
      <c r="N134" s="1110"/>
      <c r="O134" s="1098"/>
      <c r="Q134" s="1129"/>
      <c r="S134" s="146" t="s">
        <v>12864</v>
      </c>
      <c r="T134" s="3025">
        <v>42248</v>
      </c>
      <c r="U134" s="146" t="s">
        <v>12939</v>
      </c>
      <c r="W134" s="1023" t="s">
        <v>6587</v>
      </c>
      <c r="X134" s="328"/>
    </row>
    <row r="135" spans="1:24" ht="12.75">
      <c r="A135" s="1124"/>
      <c r="B135" s="1681">
        <f t="shared" si="6"/>
        <v>107</v>
      </c>
      <c r="C135" s="1676" t="s">
        <v>12087</v>
      </c>
      <c r="D135" s="1653" t="s">
        <v>12079</v>
      </c>
      <c r="E135" s="1653" t="s">
        <v>12085</v>
      </c>
      <c r="F135" s="2848" t="s">
        <v>12086</v>
      </c>
      <c r="G135" s="1687" t="s">
        <v>12082</v>
      </c>
      <c r="H135" s="1099"/>
      <c r="I135" s="147"/>
      <c r="J135" s="147"/>
      <c r="K135" s="1097"/>
      <c r="L135" s="1436" t="s">
        <v>6098</v>
      </c>
      <c r="M135" s="1110"/>
      <c r="N135" s="1110"/>
      <c r="O135" s="1098"/>
      <c r="Q135" s="1129"/>
      <c r="S135" s="146" t="s">
        <v>12864</v>
      </c>
      <c r="T135" s="3025">
        <v>42248</v>
      </c>
      <c r="U135" s="146" t="s">
        <v>12939</v>
      </c>
      <c r="W135" s="1023" t="s">
        <v>6587</v>
      </c>
      <c r="X135" s="328"/>
    </row>
    <row r="136" spans="1:24" ht="12.75">
      <c r="A136" s="1124"/>
      <c r="B136" s="1681">
        <f t="shared" si="6"/>
        <v>108</v>
      </c>
      <c r="C136" s="1676" t="s">
        <v>12078</v>
      </c>
      <c r="D136" s="1653" t="s">
        <v>12088</v>
      </c>
      <c r="E136" s="1653" t="s">
        <v>12080</v>
      </c>
      <c r="F136" s="2848" t="s">
        <v>12081</v>
      </c>
      <c r="G136" s="1687" t="s">
        <v>12082</v>
      </c>
      <c r="H136" s="1099"/>
      <c r="I136" s="147"/>
      <c r="J136" s="147"/>
      <c r="K136" s="1097"/>
      <c r="L136" s="1436" t="s">
        <v>6098</v>
      </c>
      <c r="M136" s="1110"/>
      <c r="N136" s="1110"/>
      <c r="O136" s="1098"/>
      <c r="Q136" s="1129"/>
      <c r="S136" s="146" t="s">
        <v>12864</v>
      </c>
      <c r="T136" s="3025">
        <v>42248</v>
      </c>
      <c r="U136" s="146" t="s">
        <v>12939</v>
      </c>
      <c r="W136" s="1023" t="s">
        <v>6587</v>
      </c>
      <c r="X136" s="328"/>
    </row>
    <row r="137" spans="1:24" ht="12.75">
      <c r="A137" s="1124"/>
      <c r="B137" s="1681">
        <f t="shared" si="6"/>
        <v>109</v>
      </c>
      <c r="C137" s="1676" t="s">
        <v>12083</v>
      </c>
      <c r="D137" s="1653" t="s">
        <v>12088</v>
      </c>
      <c r="E137" s="1653" t="s">
        <v>12080</v>
      </c>
      <c r="F137" s="2848" t="s">
        <v>12081</v>
      </c>
      <c r="G137" s="1687" t="s">
        <v>12082</v>
      </c>
      <c r="H137" s="1099"/>
      <c r="I137" s="147"/>
      <c r="J137" s="147"/>
      <c r="K137" s="1097"/>
      <c r="L137" s="1436" t="s">
        <v>6098</v>
      </c>
      <c r="M137" s="1110"/>
      <c r="N137" s="1110"/>
      <c r="O137" s="1098"/>
      <c r="Q137" s="1129"/>
      <c r="S137" s="146" t="s">
        <v>12864</v>
      </c>
      <c r="T137" s="3025">
        <v>42248</v>
      </c>
      <c r="U137" s="146" t="s">
        <v>12939</v>
      </c>
      <c r="W137" s="1023" t="s">
        <v>6587</v>
      </c>
      <c r="X137" s="328"/>
    </row>
    <row r="138" spans="1:24" ht="12.75">
      <c r="A138" s="1124"/>
      <c r="B138" s="1681">
        <f t="shared" si="6"/>
        <v>110</v>
      </c>
      <c r="C138" s="1676" t="s">
        <v>12084</v>
      </c>
      <c r="D138" s="1653" t="s">
        <v>12088</v>
      </c>
      <c r="E138" s="1653" t="s">
        <v>12085</v>
      </c>
      <c r="F138" s="2848" t="s">
        <v>12086</v>
      </c>
      <c r="G138" s="1687" t="s">
        <v>12082</v>
      </c>
      <c r="H138" s="1099"/>
      <c r="I138" s="147"/>
      <c r="J138" s="147"/>
      <c r="K138" s="1097"/>
      <c r="L138" s="1436" t="s">
        <v>6098</v>
      </c>
      <c r="M138" s="1110"/>
      <c r="N138" s="1110"/>
      <c r="O138" s="1098"/>
      <c r="Q138" s="1129"/>
      <c r="S138" s="146" t="s">
        <v>12864</v>
      </c>
      <c r="T138" s="3025">
        <v>42248</v>
      </c>
      <c r="U138" s="146" t="s">
        <v>12939</v>
      </c>
      <c r="W138" s="1023" t="s">
        <v>6587</v>
      </c>
      <c r="X138" s="328"/>
    </row>
    <row r="139" spans="1:24" ht="14.25">
      <c r="A139" s="1678"/>
      <c r="B139" s="1681">
        <f t="shared" si="6"/>
        <v>111</v>
      </c>
      <c r="C139" s="1676" t="s">
        <v>12087</v>
      </c>
      <c r="D139" s="1653" t="s">
        <v>12088</v>
      </c>
      <c r="E139" s="1653" t="s">
        <v>12085</v>
      </c>
      <c r="F139" s="2848" t="s">
        <v>12086</v>
      </c>
      <c r="G139" s="1687" t="s">
        <v>12082</v>
      </c>
      <c r="H139" s="1099"/>
      <c r="I139" s="147"/>
      <c r="J139" s="147"/>
      <c r="K139" s="1097"/>
      <c r="L139" s="1436" t="s">
        <v>6098</v>
      </c>
      <c r="M139" s="1110"/>
      <c r="N139" s="1110"/>
      <c r="O139" s="1098"/>
      <c r="Q139" s="1129"/>
      <c r="S139" s="146" t="s">
        <v>12864</v>
      </c>
      <c r="T139" s="3025">
        <v>42248</v>
      </c>
      <c r="U139" s="146" t="s">
        <v>12939</v>
      </c>
      <c r="W139" s="1023" t="s">
        <v>6587</v>
      </c>
      <c r="X139" s="328"/>
    </row>
    <row r="140" spans="1:24" ht="14.25">
      <c r="A140" s="1678"/>
      <c r="B140" s="1681">
        <f t="shared" si="6"/>
        <v>112</v>
      </c>
      <c r="C140" s="1676" t="s">
        <v>12078</v>
      </c>
      <c r="D140" s="1653" t="s">
        <v>12089</v>
      </c>
      <c r="E140" s="1653" t="s">
        <v>12080</v>
      </c>
      <c r="F140" s="2848" t="s">
        <v>12081</v>
      </c>
      <c r="G140" s="1687" t="s">
        <v>12082</v>
      </c>
      <c r="H140" s="1099"/>
      <c r="I140" s="147"/>
      <c r="J140" s="147"/>
      <c r="K140" s="1097"/>
      <c r="L140" s="1436" t="s">
        <v>6098</v>
      </c>
      <c r="M140" s="1110"/>
      <c r="N140" s="1110"/>
      <c r="O140" s="1098"/>
      <c r="Q140" s="1129"/>
      <c r="S140" s="146" t="s">
        <v>12864</v>
      </c>
      <c r="T140" s="3025">
        <v>42248</v>
      </c>
      <c r="U140" s="146" t="s">
        <v>12939</v>
      </c>
      <c r="W140" s="1023" t="s">
        <v>6587</v>
      </c>
      <c r="X140" s="328"/>
    </row>
    <row r="141" spans="1:24" ht="14.25">
      <c r="A141" s="1678"/>
      <c r="B141" s="1681">
        <f t="shared" si="6"/>
        <v>113</v>
      </c>
      <c r="C141" s="1676" t="s">
        <v>12083</v>
      </c>
      <c r="D141" s="1653" t="s">
        <v>12089</v>
      </c>
      <c r="E141" s="1653" t="s">
        <v>12080</v>
      </c>
      <c r="F141" s="2848" t="s">
        <v>12081</v>
      </c>
      <c r="G141" s="1687" t="s">
        <v>12082</v>
      </c>
      <c r="H141" s="1099"/>
      <c r="I141" s="147"/>
      <c r="J141" s="147"/>
      <c r="K141" s="1097"/>
      <c r="L141" s="1436" t="s">
        <v>6098</v>
      </c>
      <c r="M141" s="1110"/>
      <c r="N141" s="1110"/>
      <c r="O141" s="1098"/>
      <c r="Q141" s="1129"/>
      <c r="S141" s="146" t="s">
        <v>12864</v>
      </c>
      <c r="T141" s="3025">
        <v>42248</v>
      </c>
      <c r="U141" s="146" t="s">
        <v>12939</v>
      </c>
      <c r="W141" s="1023" t="s">
        <v>6587</v>
      </c>
      <c r="X141" s="328"/>
    </row>
    <row r="142" spans="1:24" ht="14.25">
      <c r="A142" s="1678"/>
      <c r="B142" s="1681">
        <f t="shared" si="6"/>
        <v>114</v>
      </c>
      <c r="C142" s="1676" t="s">
        <v>12084</v>
      </c>
      <c r="D142" s="1653" t="s">
        <v>12089</v>
      </c>
      <c r="E142" s="1653" t="s">
        <v>12085</v>
      </c>
      <c r="F142" s="2848" t="s">
        <v>12086</v>
      </c>
      <c r="G142" s="1687" t="s">
        <v>12082</v>
      </c>
      <c r="H142" s="1099"/>
      <c r="I142" s="147"/>
      <c r="J142" s="147"/>
      <c r="K142" s="1097"/>
      <c r="L142" s="1436" t="s">
        <v>6098</v>
      </c>
      <c r="M142" s="1110"/>
      <c r="N142" s="1110"/>
      <c r="O142" s="1098"/>
      <c r="Q142" s="1129"/>
      <c r="S142" s="146" t="s">
        <v>12864</v>
      </c>
      <c r="T142" s="3025">
        <v>42248</v>
      </c>
      <c r="U142" s="146" t="s">
        <v>12939</v>
      </c>
      <c r="W142" s="1023" t="s">
        <v>6587</v>
      </c>
      <c r="X142" s="328"/>
    </row>
    <row r="143" spans="1:24" ht="14.25">
      <c r="A143" s="1678"/>
      <c r="B143" s="1681">
        <f t="shared" si="6"/>
        <v>115</v>
      </c>
      <c r="C143" s="1676" t="s">
        <v>12087</v>
      </c>
      <c r="D143" s="1653" t="s">
        <v>12089</v>
      </c>
      <c r="E143" s="1653" t="s">
        <v>12085</v>
      </c>
      <c r="F143" s="2848" t="s">
        <v>12086</v>
      </c>
      <c r="G143" s="1687" t="s">
        <v>12082</v>
      </c>
      <c r="H143" s="1099"/>
      <c r="I143" s="147"/>
      <c r="J143" s="147"/>
      <c r="K143" s="1097"/>
      <c r="L143" s="1436" t="s">
        <v>6098</v>
      </c>
      <c r="M143" s="1110"/>
      <c r="N143" s="1110"/>
      <c r="O143" s="1098"/>
      <c r="Q143" s="1129"/>
      <c r="S143" s="146" t="s">
        <v>12864</v>
      </c>
      <c r="T143" s="3025">
        <v>42248</v>
      </c>
      <c r="U143" s="146" t="s">
        <v>12939</v>
      </c>
      <c r="W143" s="1023" t="s">
        <v>6587</v>
      </c>
      <c r="X143" s="328"/>
    </row>
    <row r="144" spans="1:24" ht="14.25">
      <c r="A144" s="1678"/>
      <c r="B144" s="1681">
        <f t="shared" si="6"/>
        <v>116</v>
      </c>
      <c r="C144" s="1676" t="s">
        <v>12090</v>
      </c>
      <c r="D144" s="1653" t="s">
        <v>2019</v>
      </c>
      <c r="E144" s="1653" t="s">
        <v>12070</v>
      </c>
      <c r="F144" s="2849" t="s">
        <v>19893</v>
      </c>
      <c r="G144" s="1653" t="s">
        <v>11886</v>
      </c>
      <c r="H144" s="1099"/>
      <c r="I144" s="147"/>
      <c r="J144" s="147"/>
      <c r="K144" s="1097"/>
      <c r="L144" s="1436" t="s">
        <v>6098</v>
      </c>
      <c r="M144" s="1110"/>
      <c r="N144" s="1110"/>
      <c r="O144" s="1098"/>
      <c r="Q144" s="1129"/>
      <c r="S144" s="146" t="s">
        <v>12864</v>
      </c>
      <c r="T144" s="3025">
        <v>45766</v>
      </c>
      <c r="U144" s="146" t="s">
        <v>12939</v>
      </c>
      <c r="W144" s="1023" t="s">
        <v>6587</v>
      </c>
      <c r="X144" s="328"/>
    </row>
    <row r="145" spans="1:24" ht="14.25">
      <c r="A145" s="1678"/>
      <c r="B145" s="1681">
        <f t="shared" si="6"/>
        <v>117</v>
      </c>
      <c r="C145" s="1676" t="s">
        <v>12092</v>
      </c>
      <c r="D145" s="1653" t="s">
        <v>2019</v>
      </c>
      <c r="E145" s="1653" t="s">
        <v>12075</v>
      </c>
      <c r="F145" s="2849" t="s">
        <v>12093</v>
      </c>
      <c r="G145" s="1653" t="s">
        <v>11872</v>
      </c>
      <c r="H145" s="1099"/>
      <c r="I145" s="147"/>
      <c r="J145" s="147"/>
      <c r="K145" s="1097"/>
      <c r="L145" s="1436" t="s">
        <v>6098</v>
      </c>
      <c r="M145" s="1110"/>
      <c r="N145" s="1110"/>
      <c r="O145" s="1098"/>
      <c r="Q145" s="1129"/>
      <c r="S145" s="146" t="s">
        <v>12864</v>
      </c>
      <c r="T145" s="3025">
        <v>42156</v>
      </c>
      <c r="U145" s="146" t="s">
        <v>12939</v>
      </c>
      <c r="W145" s="1023" t="s">
        <v>6587</v>
      </c>
      <c r="X145" s="328"/>
    </row>
    <row r="146" spans="1:24" ht="14.25">
      <c r="A146" s="1678"/>
      <c r="B146" s="1681">
        <f t="shared" si="6"/>
        <v>118</v>
      </c>
      <c r="C146" s="1676" t="s">
        <v>12094</v>
      </c>
      <c r="D146" s="1653" t="s">
        <v>2019</v>
      </c>
      <c r="E146" s="1653" t="s">
        <v>12075</v>
      </c>
      <c r="F146" s="2849" t="s">
        <v>12093</v>
      </c>
      <c r="G146" s="1653" t="s">
        <v>11872</v>
      </c>
      <c r="H146" s="1099"/>
      <c r="I146" s="147"/>
      <c r="J146" s="147"/>
      <c r="K146" s="1097"/>
      <c r="L146" s="1436" t="s">
        <v>6098</v>
      </c>
      <c r="M146" s="1110"/>
      <c r="N146" s="1110"/>
      <c r="O146" s="1098"/>
      <c r="Q146" s="1129"/>
      <c r="S146" s="146" t="s">
        <v>12864</v>
      </c>
      <c r="T146" s="3025">
        <v>42156</v>
      </c>
      <c r="U146" s="146" t="s">
        <v>12939</v>
      </c>
      <c r="W146" s="1023" t="s">
        <v>6587</v>
      </c>
      <c r="X146" s="328"/>
    </row>
    <row r="147" spans="1:24" ht="14.25">
      <c r="A147" s="1678"/>
      <c r="B147" s="1681">
        <f t="shared" si="6"/>
        <v>119</v>
      </c>
      <c r="C147" s="1676" t="s">
        <v>12095</v>
      </c>
      <c r="D147" s="1653" t="s">
        <v>2019</v>
      </c>
      <c r="E147" s="1653" t="s">
        <v>12075</v>
      </c>
      <c r="F147" s="2849" t="s">
        <v>19894</v>
      </c>
      <c r="G147" s="1653" t="s">
        <v>11872</v>
      </c>
      <c r="H147" s="1099"/>
      <c r="I147" s="147"/>
      <c r="J147" s="147"/>
      <c r="K147" s="1097"/>
      <c r="L147" s="1436" t="s">
        <v>6098</v>
      </c>
      <c r="M147" s="1110"/>
      <c r="N147" s="1110"/>
      <c r="O147" s="1098"/>
      <c r="Q147" s="1129"/>
      <c r="S147" s="146" t="s">
        <v>12864</v>
      </c>
      <c r="T147" s="3025">
        <v>45764</v>
      </c>
      <c r="U147" s="146" t="s">
        <v>12939</v>
      </c>
      <c r="W147" s="1023" t="s">
        <v>6587</v>
      </c>
      <c r="X147" s="328"/>
    </row>
    <row r="148" spans="1:24" ht="14.25">
      <c r="A148" s="1678"/>
      <c r="B148" s="1681">
        <f t="shared" si="6"/>
        <v>120</v>
      </c>
      <c r="C148" s="1676" t="s">
        <v>12096</v>
      </c>
      <c r="D148" s="1653" t="s">
        <v>12097</v>
      </c>
      <c r="E148" s="1653" t="s">
        <v>12075</v>
      </c>
      <c r="F148" s="2849" t="s">
        <v>19895</v>
      </c>
      <c r="G148" s="1653" t="s">
        <v>11872</v>
      </c>
      <c r="H148" s="1099"/>
      <c r="I148" s="147"/>
      <c r="J148" s="147"/>
      <c r="K148" s="1097"/>
      <c r="L148" s="1436" t="s">
        <v>6098</v>
      </c>
      <c r="M148" s="1110"/>
      <c r="N148" s="1110"/>
      <c r="O148" s="1098"/>
      <c r="Q148" s="1129" t="s">
        <v>12479</v>
      </c>
      <c r="S148" s="146" t="s">
        <v>12864</v>
      </c>
      <c r="T148" s="3025">
        <v>45768</v>
      </c>
      <c r="U148" s="146" t="s">
        <v>12939</v>
      </c>
      <c r="W148" s="1023" t="s">
        <v>6587</v>
      </c>
      <c r="X148" s="328"/>
    </row>
    <row r="149" spans="1:24" ht="14.25">
      <c r="A149" s="1678"/>
      <c r="B149" s="1681">
        <f t="shared" si="6"/>
        <v>121</v>
      </c>
      <c r="C149" s="1676" t="s">
        <v>12098</v>
      </c>
      <c r="D149" s="1653" t="s">
        <v>12099</v>
      </c>
      <c r="E149" s="1657" t="s">
        <v>12100</v>
      </c>
      <c r="F149" s="2849" t="s">
        <v>19896</v>
      </c>
      <c r="G149" s="1653" t="s">
        <v>11886</v>
      </c>
      <c r="H149" s="1099"/>
      <c r="I149" s="147"/>
      <c r="J149" s="147"/>
      <c r="K149" s="1097"/>
      <c r="L149" s="1436" t="s">
        <v>6098</v>
      </c>
      <c r="M149" s="1110"/>
      <c r="N149" s="1110"/>
      <c r="O149" s="1098"/>
      <c r="Q149" s="1129"/>
      <c r="S149" s="146" t="s">
        <v>12864</v>
      </c>
      <c r="T149" s="3025">
        <v>45768</v>
      </c>
      <c r="U149" s="146" t="s">
        <v>12939</v>
      </c>
      <c r="W149" s="1023" t="s">
        <v>6587</v>
      </c>
      <c r="X149" s="328"/>
    </row>
    <row r="150" spans="1:24" ht="14.25">
      <c r="A150" s="1678"/>
      <c r="B150" s="1681">
        <f t="shared" si="6"/>
        <v>122</v>
      </c>
      <c r="C150" s="1676" t="s">
        <v>12101</v>
      </c>
      <c r="D150" s="1653" t="s">
        <v>5238</v>
      </c>
      <c r="E150" s="1653" t="s">
        <v>11951</v>
      </c>
      <c r="F150" s="2849" t="s">
        <v>19897</v>
      </c>
      <c r="G150" s="1653" t="s">
        <v>11886</v>
      </c>
      <c r="H150" s="1099"/>
      <c r="I150" s="147"/>
      <c r="J150" s="147"/>
      <c r="K150" s="1097"/>
      <c r="L150" s="1436" t="s">
        <v>6098</v>
      </c>
      <c r="M150" s="1110"/>
      <c r="N150" s="1110"/>
      <c r="O150" s="1098"/>
      <c r="Q150" s="1129"/>
      <c r="S150" s="146" t="s">
        <v>12864</v>
      </c>
      <c r="T150" s="3025">
        <v>45769</v>
      </c>
      <c r="U150" s="146" t="s">
        <v>12939</v>
      </c>
      <c r="W150" s="1023" t="s">
        <v>6587</v>
      </c>
      <c r="X150" s="328"/>
    </row>
    <row r="151" spans="1:24" ht="14.25">
      <c r="A151" s="1678"/>
      <c r="B151" s="1681">
        <f t="shared" si="6"/>
        <v>123</v>
      </c>
      <c r="C151" s="1676" t="s">
        <v>12103</v>
      </c>
      <c r="D151" s="1653" t="s">
        <v>12104</v>
      </c>
      <c r="E151" s="1653" t="s">
        <v>12075</v>
      </c>
      <c r="F151" s="2849" t="s">
        <v>19897</v>
      </c>
      <c r="G151" s="1653" t="s">
        <v>11872</v>
      </c>
      <c r="H151" s="1099"/>
      <c r="I151" s="147"/>
      <c r="J151" s="147"/>
      <c r="K151" s="1097"/>
      <c r="L151" s="1436" t="s">
        <v>6098</v>
      </c>
      <c r="M151" s="1110"/>
      <c r="N151" s="1110"/>
      <c r="O151" s="1098"/>
      <c r="Q151" s="1129"/>
      <c r="S151" s="146" t="s">
        <v>12864</v>
      </c>
      <c r="T151" s="3025">
        <v>45768</v>
      </c>
      <c r="U151" s="146" t="s">
        <v>12939</v>
      </c>
      <c r="W151" s="1023" t="s">
        <v>6587</v>
      </c>
      <c r="X151" s="328"/>
    </row>
    <row r="152" spans="1:24" ht="14.25">
      <c r="A152" s="1678"/>
      <c r="B152" s="1681">
        <f t="shared" si="6"/>
        <v>124</v>
      </c>
      <c r="C152" s="1676" t="s">
        <v>12105</v>
      </c>
      <c r="D152" s="1653" t="s">
        <v>12106</v>
      </c>
      <c r="E152" s="1653" t="s">
        <v>12075</v>
      </c>
      <c r="F152" s="2849" t="s">
        <v>12107</v>
      </c>
      <c r="G152" s="1653" t="s">
        <v>11872</v>
      </c>
      <c r="H152" s="1099"/>
      <c r="I152" s="147"/>
      <c r="J152" s="147"/>
      <c r="K152" s="1097"/>
      <c r="L152" s="1436" t="s">
        <v>6098</v>
      </c>
      <c r="M152" s="1110"/>
      <c r="N152" s="1110"/>
      <c r="O152" s="1098"/>
      <c r="Q152" s="1129"/>
      <c r="S152" s="146" t="s">
        <v>12864</v>
      </c>
      <c r="T152" s="3025">
        <v>42156</v>
      </c>
      <c r="U152" s="146" t="s">
        <v>12939</v>
      </c>
      <c r="W152" s="1023" t="s">
        <v>6587</v>
      </c>
      <c r="X152" s="328"/>
    </row>
    <row r="153" spans="1:24" ht="14.25">
      <c r="A153" s="1678"/>
      <c r="B153" s="1681">
        <f t="shared" si="6"/>
        <v>125</v>
      </c>
      <c r="C153" s="1676" t="s">
        <v>12108</v>
      </c>
      <c r="D153" s="1653" t="s">
        <v>2017</v>
      </c>
      <c r="E153" s="1653" t="s">
        <v>12075</v>
      </c>
      <c r="F153" s="2849" t="s">
        <v>19895</v>
      </c>
      <c r="G153" s="1653" t="s">
        <v>11872</v>
      </c>
      <c r="H153" s="1099"/>
      <c r="I153" s="147"/>
      <c r="J153" s="147"/>
      <c r="K153" s="1097"/>
      <c r="L153" s="1436" t="s">
        <v>6098</v>
      </c>
      <c r="M153" s="1110"/>
      <c r="N153" s="1110"/>
      <c r="O153" s="1098"/>
      <c r="Q153" s="1129" t="s">
        <v>12479</v>
      </c>
      <c r="S153" s="146" t="s">
        <v>12864</v>
      </c>
      <c r="T153" s="3025">
        <v>45762</v>
      </c>
      <c r="U153" s="146" t="s">
        <v>12939</v>
      </c>
      <c r="W153" s="1023" t="s">
        <v>6587</v>
      </c>
      <c r="X153" s="328"/>
    </row>
    <row r="154" spans="1:24" ht="14.25">
      <c r="A154" s="1678"/>
      <c r="B154" s="1681">
        <f t="shared" si="6"/>
        <v>126</v>
      </c>
      <c r="C154" s="1676" t="s">
        <v>12109</v>
      </c>
      <c r="D154" s="1653" t="s">
        <v>12099</v>
      </c>
      <c r="E154" s="1653" t="s">
        <v>11951</v>
      </c>
      <c r="F154" s="2849" t="s">
        <v>19898</v>
      </c>
      <c r="G154" s="1653" t="s">
        <v>11886</v>
      </c>
      <c r="H154" s="1099"/>
      <c r="I154" s="147"/>
      <c r="J154" s="147"/>
      <c r="K154" s="1097"/>
      <c r="L154" s="1436" t="s">
        <v>6098</v>
      </c>
      <c r="M154" s="1110"/>
      <c r="N154" s="1110"/>
      <c r="O154" s="1098"/>
      <c r="Q154" s="1129"/>
      <c r="S154" s="146" t="s">
        <v>12864</v>
      </c>
      <c r="T154" s="3025">
        <v>45768</v>
      </c>
      <c r="U154" s="146" t="s">
        <v>12939</v>
      </c>
      <c r="W154" s="1023" t="s">
        <v>6587</v>
      </c>
      <c r="X154" s="328"/>
    </row>
    <row r="155" spans="1:24" ht="14.25">
      <c r="A155" s="1678"/>
      <c r="B155" s="1681">
        <f t="shared" si="6"/>
        <v>127</v>
      </c>
      <c r="C155" s="1676" t="s">
        <v>12110</v>
      </c>
      <c r="D155" s="1654" t="s">
        <v>2098</v>
      </c>
      <c r="E155" s="1654" t="s">
        <v>12075</v>
      </c>
      <c r="F155" s="2850" t="s">
        <v>12111</v>
      </c>
      <c r="G155" s="1653" t="s">
        <v>11872</v>
      </c>
      <c r="H155" s="1099"/>
      <c r="I155" s="147"/>
      <c r="J155" s="147"/>
      <c r="K155" s="1097"/>
      <c r="L155" s="1436" t="s">
        <v>6098</v>
      </c>
      <c r="M155" s="1110"/>
      <c r="N155" s="1110"/>
      <c r="O155" s="1098"/>
      <c r="Q155" s="1129"/>
      <c r="S155" s="146" t="s">
        <v>12864</v>
      </c>
      <c r="T155" s="3025">
        <v>45768</v>
      </c>
      <c r="U155" s="146" t="s">
        <v>12939</v>
      </c>
      <c r="W155" s="1023" t="s">
        <v>6587</v>
      </c>
      <c r="X155" s="328"/>
    </row>
    <row r="156" spans="1:24" ht="14.25">
      <c r="A156" s="1678"/>
      <c r="B156" s="1681">
        <f t="shared" si="6"/>
        <v>128</v>
      </c>
      <c r="C156" s="1676" t="s">
        <v>12112</v>
      </c>
      <c r="D156" s="1653" t="s">
        <v>12113</v>
      </c>
      <c r="E156" s="1653" t="s">
        <v>12114</v>
      </c>
      <c r="F156" s="2849" t="s">
        <v>12115</v>
      </c>
      <c r="G156" s="1653" t="s">
        <v>11872</v>
      </c>
      <c r="H156" s="1099"/>
      <c r="I156" s="147"/>
      <c r="J156" s="147"/>
      <c r="K156" s="1097"/>
      <c r="L156" s="1436" t="s">
        <v>6098</v>
      </c>
      <c r="M156" s="1110"/>
      <c r="N156" s="1110"/>
      <c r="O156" s="1098"/>
      <c r="Q156" s="1129"/>
      <c r="S156" s="146" t="s">
        <v>12864</v>
      </c>
      <c r="T156" s="3025">
        <v>42156</v>
      </c>
      <c r="U156" s="146" t="s">
        <v>12939</v>
      </c>
      <c r="W156" s="1023" t="s">
        <v>6587</v>
      </c>
      <c r="X156" s="328"/>
    </row>
    <row r="157" spans="1:24" ht="14.25">
      <c r="A157" s="1678"/>
      <c r="B157" s="1681">
        <f t="shared" si="6"/>
        <v>129</v>
      </c>
      <c r="C157" s="1676" t="s">
        <v>12116</v>
      </c>
      <c r="D157" s="1654" t="s">
        <v>2098</v>
      </c>
      <c r="E157" s="1653" t="s">
        <v>12075</v>
      </c>
      <c r="F157" s="2849" t="s">
        <v>12111</v>
      </c>
      <c r="G157" s="1653" t="s">
        <v>11872</v>
      </c>
      <c r="H157" s="1099"/>
      <c r="I157" s="147"/>
      <c r="J157" s="147"/>
      <c r="K157" s="1097"/>
      <c r="L157" s="1436" t="s">
        <v>6098</v>
      </c>
      <c r="M157" s="1110"/>
      <c r="N157" s="1110"/>
      <c r="O157" s="1098"/>
      <c r="Q157" s="1129"/>
      <c r="S157" s="146" t="s">
        <v>12864</v>
      </c>
      <c r="T157" s="3025">
        <v>42156</v>
      </c>
      <c r="U157" s="146" t="s">
        <v>12939</v>
      </c>
      <c r="W157" s="1023" t="s">
        <v>6587</v>
      </c>
      <c r="X157" s="328"/>
    </row>
    <row r="158" spans="1:24" ht="14.25">
      <c r="A158" s="1678"/>
      <c r="B158" s="1681">
        <f t="shared" si="6"/>
        <v>130</v>
      </c>
      <c r="C158" s="1676" t="s">
        <v>12117</v>
      </c>
      <c r="D158" s="1653" t="s">
        <v>960</v>
      </c>
      <c r="E158" s="1653" t="s">
        <v>12060</v>
      </c>
      <c r="F158" s="2849" t="s">
        <v>19894</v>
      </c>
      <c r="G158" s="1653" t="s">
        <v>11886</v>
      </c>
      <c r="H158" s="1099"/>
      <c r="I158" s="147"/>
      <c r="J158" s="147"/>
      <c r="K158" s="1097"/>
      <c r="L158" s="1436" t="s">
        <v>6098</v>
      </c>
      <c r="M158" s="1110"/>
      <c r="N158" s="1110"/>
      <c r="O158" s="1098"/>
      <c r="Q158" s="1129"/>
      <c r="S158" s="146" t="s">
        <v>12864</v>
      </c>
      <c r="T158" s="3025">
        <v>45768</v>
      </c>
      <c r="U158" s="146" t="s">
        <v>12939</v>
      </c>
      <c r="W158" s="1023" t="s">
        <v>6587</v>
      </c>
      <c r="X158" s="328"/>
    </row>
    <row r="159" spans="1:24" ht="14.25">
      <c r="A159" s="1678"/>
      <c r="B159" s="1681">
        <f t="shared" si="6"/>
        <v>131</v>
      </c>
      <c r="C159" s="1676" t="s">
        <v>12118</v>
      </c>
      <c r="D159" s="1653" t="s">
        <v>4583</v>
      </c>
      <c r="E159" s="1653" t="s">
        <v>12119</v>
      </c>
      <c r="F159" s="2849" t="s">
        <v>19899</v>
      </c>
      <c r="G159" s="1653" t="s">
        <v>11886</v>
      </c>
      <c r="H159" s="1099"/>
      <c r="I159" s="147"/>
      <c r="J159" s="147"/>
      <c r="K159" s="1097"/>
      <c r="L159" s="1436" t="s">
        <v>6098</v>
      </c>
      <c r="M159" s="1110"/>
      <c r="N159" s="1110"/>
      <c r="O159" s="1098"/>
      <c r="Q159" s="1129"/>
      <c r="S159" s="146" t="s">
        <v>12864</v>
      </c>
      <c r="T159" s="3025">
        <v>45766</v>
      </c>
      <c r="U159" s="146" t="s">
        <v>12939</v>
      </c>
      <c r="W159" s="1023" t="s">
        <v>6587</v>
      </c>
      <c r="X159" s="328"/>
    </row>
    <row r="160" spans="1:24" ht="12.75">
      <c r="A160" s="1099"/>
      <c r="B160" s="1681">
        <f t="shared" si="6"/>
        <v>132</v>
      </c>
      <c r="C160" s="1676" t="s">
        <v>12120</v>
      </c>
      <c r="D160" s="1653" t="s">
        <v>4583</v>
      </c>
      <c r="E160" s="1657" t="s">
        <v>12121</v>
      </c>
      <c r="F160" s="2849" t="s">
        <v>19900</v>
      </c>
      <c r="G160" s="1653" t="s">
        <v>11886</v>
      </c>
      <c r="H160" s="1099"/>
      <c r="I160" s="147"/>
      <c r="J160" s="147"/>
      <c r="K160" s="1097"/>
      <c r="L160" s="1436" t="s">
        <v>6098</v>
      </c>
      <c r="M160" s="1110"/>
      <c r="N160" s="1110"/>
      <c r="O160" s="1098"/>
      <c r="Q160" s="1129"/>
      <c r="S160" s="146" t="s">
        <v>12864</v>
      </c>
      <c r="T160" s="3025">
        <v>45768</v>
      </c>
      <c r="U160" s="146" t="s">
        <v>12939</v>
      </c>
      <c r="W160" s="1023" t="s">
        <v>6587</v>
      </c>
      <c r="X160" s="328"/>
    </row>
    <row r="161" spans="1:24" ht="14.25">
      <c r="A161" s="1678"/>
      <c r="B161" s="1681">
        <f t="shared" si="6"/>
        <v>133</v>
      </c>
      <c r="C161" s="1676" t="s">
        <v>12122</v>
      </c>
      <c r="D161" s="1653" t="s">
        <v>4583</v>
      </c>
      <c r="E161" s="1657" t="s">
        <v>12121</v>
      </c>
      <c r="F161" s="2849" t="s">
        <v>19900</v>
      </c>
      <c r="G161" s="1653" t="s">
        <v>11886</v>
      </c>
      <c r="H161" s="1099"/>
      <c r="I161" s="147"/>
      <c r="J161" s="147"/>
      <c r="K161" s="1097"/>
      <c r="L161" s="1436" t="s">
        <v>6098</v>
      </c>
      <c r="M161" s="1110"/>
      <c r="N161" s="1110"/>
      <c r="O161" s="1098"/>
      <c r="Q161" s="1129"/>
      <c r="S161" s="146" t="s">
        <v>12864</v>
      </c>
      <c r="T161" s="3025">
        <v>45768</v>
      </c>
      <c r="U161" s="146" t="s">
        <v>12939</v>
      </c>
      <c r="W161" s="1023" t="s">
        <v>6587</v>
      </c>
      <c r="X161" s="328"/>
    </row>
    <row r="162" spans="1:24" ht="14.25">
      <c r="A162" s="1678"/>
      <c r="B162" s="1681">
        <f t="shared" si="6"/>
        <v>134</v>
      </c>
      <c r="C162" s="1676" t="s">
        <v>12123</v>
      </c>
      <c r="D162" s="1653" t="s">
        <v>2149</v>
      </c>
      <c r="E162" s="1653" t="s">
        <v>12070</v>
      </c>
      <c r="F162" s="2849" t="s">
        <v>19901</v>
      </c>
      <c r="G162" s="1653" t="s">
        <v>11886</v>
      </c>
      <c r="H162" s="1099"/>
      <c r="I162" s="147"/>
      <c r="J162" s="147"/>
      <c r="K162" s="1097"/>
      <c r="L162" s="1436" t="s">
        <v>6098</v>
      </c>
      <c r="M162" s="1110"/>
      <c r="N162" s="1110"/>
      <c r="O162" s="1098"/>
      <c r="Q162" s="1129"/>
      <c r="S162" s="146" t="s">
        <v>12864</v>
      </c>
      <c r="T162" s="3025">
        <v>45768</v>
      </c>
      <c r="U162" s="146" t="s">
        <v>12939</v>
      </c>
      <c r="W162" s="1023" t="s">
        <v>6587</v>
      </c>
      <c r="X162" s="328"/>
    </row>
    <row r="163" spans="1:24" ht="14.25">
      <c r="A163" s="1678"/>
      <c r="B163" s="1681">
        <f t="shared" si="6"/>
        <v>135</v>
      </c>
      <c r="C163" s="1676" t="s">
        <v>12124</v>
      </c>
      <c r="D163" s="1653" t="s">
        <v>12125</v>
      </c>
      <c r="E163" s="1653" t="s">
        <v>12073</v>
      </c>
      <c r="F163" s="2849" t="s">
        <v>19895</v>
      </c>
      <c r="G163" s="1653" t="s">
        <v>11886</v>
      </c>
      <c r="H163" s="1099"/>
      <c r="I163" s="147"/>
      <c r="J163" s="147"/>
      <c r="K163" s="1097"/>
      <c r="L163" s="1436" t="s">
        <v>6098</v>
      </c>
      <c r="M163" s="1110"/>
      <c r="N163" s="1110"/>
      <c r="O163" s="1098"/>
      <c r="Q163" s="1129"/>
      <c r="S163" s="146" t="s">
        <v>12864</v>
      </c>
      <c r="T163" s="3025">
        <v>45769</v>
      </c>
      <c r="U163" s="146" t="s">
        <v>12939</v>
      </c>
      <c r="W163" s="1023" t="s">
        <v>6587</v>
      </c>
      <c r="X163" s="328"/>
    </row>
    <row r="164" spans="1:24" ht="14.25">
      <c r="A164" s="1678"/>
      <c r="B164" s="1681">
        <f t="shared" si="6"/>
        <v>136</v>
      </c>
      <c r="C164" s="1676" t="s">
        <v>12126</v>
      </c>
      <c r="D164" s="1653" t="s">
        <v>12127</v>
      </c>
      <c r="E164" s="1653" t="s">
        <v>11951</v>
      </c>
      <c r="F164" s="2849" t="s">
        <v>12128</v>
      </c>
      <c r="G164" s="1653" t="s">
        <v>11886</v>
      </c>
      <c r="H164" s="1099"/>
      <c r="I164" s="147"/>
      <c r="J164" s="147"/>
      <c r="K164" s="1097"/>
      <c r="L164" s="1436" t="s">
        <v>6098</v>
      </c>
      <c r="M164" s="1110"/>
      <c r="N164" s="1110"/>
      <c r="O164" s="1098"/>
      <c r="Q164" s="1129"/>
      <c r="S164" s="146" t="s">
        <v>12864</v>
      </c>
      <c r="T164" s="3025">
        <v>42156</v>
      </c>
      <c r="U164" s="146" t="s">
        <v>12939</v>
      </c>
      <c r="W164" s="1023" t="s">
        <v>6587</v>
      </c>
      <c r="X164" s="328"/>
    </row>
    <row r="165" spans="1:24" ht="14.25">
      <c r="A165" s="1678"/>
      <c r="B165" s="1681">
        <f t="shared" si="6"/>
        <v>137</v>
      </c>
      <c r="C165" s="1676" t="s">
        <v>12129</v>
      </c>
      <c r="D165" s="1653" t="s">
        <v>12130</v>
      </c>
      <c r="E165" s="1653" t="s">
        <v>11951</v>
      </c>
      <c r="F165" s="2849" t="s">
        <v>19902</v>
      </c>
      <c r="G165" s="1653" t="s">
        <v>11886</v>
      </c>
      <c r="H165" s="1099"/>
      <c r="I165" s="147"/>
      <c r="J165" s="147"/>
      <c r="K165" s="1097"/>
      <c r="L165" s="1436" t="s">
        <v>6098</v>
      </c>
      <c r="M165" s="1110"/>
      <c r="N165" s="1110"/>
      <c r="O165" s="1098"/>
      <c r="Q165" s="1129"/>
      <c r="S165" s="146" t="s">
        <v>12864</v>
      </c>
      <c r="T165" s="3025">
        <v>45769</v>
      </c>
      <c r="U165" s="146" t="s">
        <v>19295</v>
      </c>
      <c r="W165" s="1023" t="s">
        <v>6587</v>
      </c>
      <c r="X165" s="328"/>
    </row>
    <row r="166" spans="1:24" ht="14.25">
      <c r="A166" s="1678"/>
      <c r="B166" s="1681">
        <f t="shared" si="6"/>
        <v>138</v>
      </c>
      <c r="C166" s="1676" t="s">
        <v>12131</v>
      </c>
      <c r="D166" s="1653" t="s">
        <v>4628</v>
      </c>
      <c r="E166" s="1653" t="s">
        <v>11951</v>
      </c>
      <c r="F166" s="2849" t="s">
        <v>12091</v>
      </c>
      <c r="G166" s="1653" t="s">
        <v>11886</v>
      </c>
      <c r="H166" s="1099"/>
      <c r="I166" s="147"/>
      <c r="J166" s="147"/>
      <c r="K166" s="1097"/>
      <c r="L166" s="1436" t="s">
        <v>6098</v>
      </c>
      <c r="M166" s="1110"/>
      <c r="N166" s="1110"/>
      <c r="O166" s="1098"/>
      <c r="Q166" s="1129"/>
      <c r="S166" s="146" t="s">
        <v>12864</v>
      </c>
      <c r="T166" s="3025">
        <v>42156</v>
      </c>
      <c r="U166" s="146" t="s">
        <v>12939</v>
      </c>
      <c r="W166" s="1023" t="s">
        <v>6587</v>
      </c>
      <c r="X166" s="328"/>
    </row>
    <row r="167" spans="1:24" ht="14.25">
      <c r="A167" s="1678"/>
      <c r="B167" s="1681">
        <f t="shared" si="6"/>
        <v>139</v>
      </c>
      <c r="C167" s="1676" t="s">
        <v>12132</v>
      </c>
      <c r="D167" s="1653" t="s">
        <v>4248</v>
      </c>
      <c r="E167" s="1653" t="s">
        <v>11951</v>
      </c>
      <c r="F167" s="2849" t="s">
        <v>11907</v>
      </c>
      <c r="G167" s="1653" t="s">
        <v>11886</v>
      </c>
      <c r="H167" s="1099"/>
      <c r="I167" s="147"/>
      <c r="J167" s="147"/>
      <c r="K167" s="1097"/>
      <c r="L167" s="1436" t="s">
        <v>6098</v>
      </c>
      <c r="M167" s="1110"/>
      <c r="N167" s="1110"/>
      <c r="O167" s="1098"/>
      <c r="Q167" s="1129"/>
      <c r="S167" s="146" t="s">
        <v>12864</v>
      </c>
      <c r="T167" s="3025">
        <v>42156</v>
      </c>
      <c r="U167" s="146" t="s">
        <v>12939</v>
      </c>
      <c r="W167" s="1023" t="s">
        <v>6587</v>
      </c>
      <c r="X167" s="328"/>
    </row>
    <row r="168" spans="1:24" ht="14.25">
      <c r="A168" s="1678"/>
      <c r="B168" s="1681">
        <f t="shared" si="6"/>
        <v>140</v>
      </c>
      <c r="C168" s="1676" t="s">
        <v>12133</v>
      </c>
      <c r="D168" s="1653" t="s">
        <v>12134</v>
      </c>
      <c r="E168" s="1653" t="s">
        <v>11951</v>
      </c>
      <c r="F168" s="2849" t="s">
        <v>12102</v>
      </c>
      <c r="G168" s="1653" t="s">
        <v>11886</v>
      </c>
      <c r="H168" s="1099"/>
      <c r="I168" s="147"/>
      <c r="J168" s="147"/>
      <c r="K168" s="1097"/>
      <c r="L168" s="1436" t="s">
        <v>6098</v>
      </c>
      <c r="M168" s="1110"/>
      <c r="N168" s="1110"/>
      <c r="O168" s="1098"/>
      <c r="Q168" s="1129"/>
      <c r="S168" s="146" t="s">
        <v>12864</v>
      </c>
      <c r="T168" s="3025">
        <v>42156</v>
      </c>
      <c r="U168" s="146" t="s">
        <v>12939</v>
      </c>
      <c r="W168" s="1023" t="s">
        <v>6587</v>
      </c>
      <c r="X168" s="328"/>
    </row>
    <row r="169" spans="1:24" ht="14.25">
      <c r="A169" s="1678"/>
      <c r="B169" s="1681">
        <f t="shared" si="6"/>
        <v>141</v>
      </c>
      <c r="C169" s="1676" t="s">
        <v>12135</v>
      </c>
      <c r="D169" s="1653" t="s">
        <v>12136</v>
      </c>
      <c r="E169" s="1653" t="s">
        <v>12137</v>
      </c>
      <c r="F169" s="2849" t="s">
        <v>19903</v>
      </c>
      <c r="G169" s="1653" t="s">
        <v>11872</v>
      </c>
      <c r="H169" s="1099"/>
      <c r="I169" s="147"/>
      <c r="J169" s="147"/>
      <c r="K169" s="1097"/>
      <c r="L169" s="1436" t="s">
        <v>6098</v>
      </c>
      <c r="M169" s="1110"/>
      <c r="N169" s="1110"/>
      <c r="O169" s="1098"/>
      <c r="Q169" s="1129"/>
      <c r="S169" s="146" t="s">
        <v>12864</v>
      </c>
      <c r="T169" s="3025">
        <v>45770</v>
      </c>
      <c r="U169" s="146" t="s">
        <v>12939</v>
      </c>
      <c r="W169" s="1023" t="s">
        <v>6587</v>
      </c>
      <c r="X169" s="328"/>
    </row>
    <row r="170" spans="1:24" ht="14.25">
      <c r="A170" s="1678"/>
      <c r="B170" s="1681">
        <f t="shared" si="6"/>
        <v>142</v>
      </c>
      <c r="C170" s="1676" t="s">
        <v>12138</v>
      </c>
      <c r="D170" s="1653" t="s">
        <v>12106</v>
      </c>
      <c r="E170" s="1653" t="s">
        <v>12075</v>
      </c>
      <c r="F170" s="2849" t="s">
        <v>12111</v>
      </c>
      <c r="G170" s="1653" t="s">
        <v>11872</v>
      </c>
      <c r="H170" s="1099"/>
      <c r="I170" s="147"/>
      <c r="J170" s="147"/>
      <c r="K170" s="1097"/>
      <c r="L170" s="1436" t="s">
        <v>6098</v>
      </c>
      <c r="M170" s="1110"/>
      <c r="N170" s="1110"/>
      <c r="O170" s="1098"/>
      <c r="Q170" s="1129"/>
      <c r="S170" s="146" t="s">
        <v>12864</v>
      </c>
      <c r="T170" s="3025">
        <v>42156</v>
      </c>
      <c r="U170" s="146" t="s">
        <v>12939</v>
      </c>
      <c r="W170" s="1023" t="s">
        <v>6587</v>
      </c>
      <c r="X170" s="328"/>
    </row>
    <row r="171" spans="1:24" ht="14.25">
      <c r="A171" s="1678"/>
      <c r="B171" s="1681">
        <f t="shared" si="6"/>
        <v>143</v>
      </c>
      <c r="C171" s="1676" t="s">
        <v>12139</v>
      </c>
      <c r="D171" s="1653" t="s">
        <v>12140</v>
      </c>
      <c r="E171" s="1653" t="s">
        <v>11951</v>
      </c>
      <c r="F171" s="2849" t="s">
        <v>19897</v>
      </c>
      <c r="G171" s="1653" t="s">
        <v>11886</v>
      </c>
      <c r="H171" s="1099"/>
      <c r="I171" s="147"/>
      <c r="J171" s="147"/>
      <c r="K171" s="1097"/>
      <c r="L171" s="1436" t="s">
        <v>6098</v>
      </c>
      <c r="M171" s="1110"/>
      <c r="N171" s="1110"/>
      <c r="O171" s="1098"/>
      <c r="Q171" s="1129"/>
      <c r="S171" s="146" t="s">
        <v>12864</v>
      </c>
      <c r="T171" s="3025">
        <v>45769</v>
      </c>
      <c r="U171" s="146" t="s">
        <v>12939</v>
      </c>
      <c r="W171" s="1023" t="s">
        <v>6587</v>
      </c>
      <c r="X171" s="328"/>
    </row>
    <row r="172" spans="1:24" ht="14.25">
      <c r="A172" s="1678"/>
      <c r="B172" s="1681">
        <f t="shared" si="6"/>
        <v>144</v>
      </c>
      <c r="C172" s="1676" t="s">
        <v>12141</v>
      </c>
      <c r="D172" s="1653" t="s">
        <v>12140</v>
      </c>
      <c r="E172" s="1653" t="s">
        <v>12075</v>
      </c>
      <c r="F172" s="2849" t="s">
        <v>12142</v>
      </c>
      <c r="G172" s="1653" t="s">
        <v>11872</v>
      </c>
      <c r="H172" s="1099"/>
      <c r="I172" s="147"/>
      <c r="J172" s="147"/>
      <c r="K172" s="1097"/>
      <c r="L172" s="1436" t="s">
        <v>6098</v>
      </c>
      <c r="M172" s="1110"/>
      <c r="N172" s="1110"/>
      <c r="O172" s="1098"/>
      <c r="Q172" s="1129"/>
      <c r="S172" s="146" t="s">
        <v>12864</v>
      </c>
      <c r="T172" s="3025">
        <v>42156</v>
      </c>
      <c r="U172" s="146" t="s">
        <v>12939</v>
      </c>
      <c r="W172" s="1023" t="s">
        <v>6587</v>
      </c>
      <c r="X172" s="328"/>
    </row>
    <row r="173" spans="1:24" ht="14.25">
      <c r="A173" s="1678"/>
      <c r="B173" s="1681">
        <f t="shared" si="6"/>
        <v>145</v>
      </c>
      <c r="C173" s="1676" t="s">
        <v>12143</v>
      </c>
      <c r="D173" s="1653" t="s">
        <v>12140</v>
      </c>
      <c r="E173" s="1653" t="s">
        <v>12075</v>
      </c>
      <c r="F173" s="2849" t="s">
        <v>12142</v>
      </c>
      <c r="G173" s="1653" t="s">
        <v>11872</v>
      </c>
      <c r="H173" s="1099"/>
      <c r="I173" s="147"/>
      <c r="J173" s="147"/>
      <c r="K173" s="1097"/>
      <c r="L173" s="1436" t="s">
        <v>6098</v>
      </c>
      <c r="M173" s="1110"/>
      <c r="N173" s="1110"/>
      <c r="O173" s="1098"/>
      <c r="Q173" s="1129"/>
      <c r="S173" s="146" t="s">
        <v>12864</v>
      </c>
      <c r="T173" s="3025">
        <v>42156</v>
      </c>
      <c r="U173" s="146" t="s">
        <v>12939</v>
      </c>
      <c r="W173" s="1023" t="s">
        <v>6587</v>
      </c>
      <c r="X173" s="328"/>
    </row>
    <row r="174" spans="1:24" ht="14.25">
      <c r="A174" s="1678"/>
      <c r="B174" s="1681">
        <f t="shared" si="6"/>
        <v>146</v>
      </c>
      <c r="C174" s="1676" t="s">
        <v>12144</v>
      </c>
      <c r="D174" s="1653" t="s">
        <v>12145</v>
      </c>
      <c r="E174" s="1653" t="s">
        <v>11951</v>
      </c>
      <c r="F174" s="2849" t="s">
        <v>19897</v>
      </c>
      <c r="G174" s="1653" t="s">
        <v>11886</v>
      </c>
      <c r="H174" s="1099"/>
      <c r="I174" s="147"/>
      <c r="J174" s="147"/>
      <c r="K174" s="1097"/>
      <c r="L174" s="1436" t="s">
        <v>6098</v>
      </c>
      <c r="M174" s="1110"/>
      <c r="N174" s="1110"/>
      <c r="O174" s="1098"/>
      <c r="Q174" s="1129"/>
      <c r="S174" s="146" t="s">
        <v>12864</v>
      </c>
      <c r="T174" s="3025">
        <v>45768</v>
      </c>
      <c r="U174" s="146" t="s">
        <v>12939</v>
      </c>
      <c r="W174" s="1023" t="s">
        <v>6587</v>
      </c>
      <c r="X174" s="328"/>
    </row>
    <row r="175" spans="1:24" ht="14.25">
      <c r="A175" s="1678"/>
      <c r="B175" s="1681">
        <f t="shared" si="6"/>
        <v>147</v>
      </c>
      <c r="C175" s="1676" t="s">
        <v>12146</v>
      </c>
      <c r="D175" s="1653" t="s">
        <v>12145</v>
      </c>
      <c r="E175" s="1653" t="s">
        <v>11951</v>
      </c>
      <c r="F175" s="2849" t="s">
        <v>19897</v>
      </c>
      <c r="G175" s="1653" t="s">
        <v>11886</v>
      </c>
      <c r="H175" s="1099"/>
      <c r="I175" s="147"/>
      <c r="J175" s="147"/>
      <c r="K175" s="1097"/>
      <c r="L175" s="1436" t="s">
        <v>6098</v>
      </c>
      <c r="M175" s="1110"/>
      <c r="N175" s="1110"/>
      <c r="O175" s="1098"/>
      <c r="Q175" s="1129"/>
      <c r="S175" s="146" t="s">
        <v>12864</v>
      </c>
      <c r="T175" s="3025">
        <v>45770</v>
      </c>
      <c r="U175" s="146" t="s">
        <v>19295</v>
      </c>
      <c r="W175" s="1023" t="s">
        <v>6587</v>
      </c>
      <c r="X175" s="328"/>
    </row>
    <row r="176" spans="1:24" ht="14.25">
      <c r="A176" s="1678"/>
      <c r="B176" s="1681">
        <f t="shared" si="6"/>
        <v>148</v>
      </c>
      <c r="C176" s="1676" t="s">
        <v>12147</v>
      </c>
      <c r="D176" s="1654" t="s">
        <v>2098</v>
      </c>
      <c r="E176" s="1653" t="s">
        <v>12075</v>
      </c>
      <c r="F176" s="2849" t="s">
        <v>19904</v>
      </c>
      <c r="G176" s="1653" t="s">
        <v>11872</v>
      </c>
      <c r="H176" s="1099"/>
      <c r="I176" s="147"/>
      <c r="J176" s="147"/>
      <c r="K176" s="1097"/>
      <c r="L176" s="1436" t="s">
        <v>6098</v>
      </c>
      <c r="M176" s="1110"/>
      <c r="N176" s="1110"/>
      <c r="O176" s="1098"/>
      <c r="Q176" s="1129"/>
      <c r="S176" s="146" t="s">
        <v>12864</v>
      </c>
      <c r="T176" s="3025">
        <v>45768</v>
      </c>
      <c r="U176" s="146" t="s">
        <v>12939</v>
      </c>
      <c r="W176" s="1023" t="s">
        <v>6587</v>
      </c>
      <c r="X176" s="328"/>
    </row>
    <row r="177" spans="1:24" ht="14.25">
      <c r="A177" s="1678"/>
      <c r="B177" s="1681">
        <f t="shared" si="6"/>
        <v>149</v>
      </c>
      <c r="C177" s="1676" t="s">
        <v>12148</v>
      </c>
      <c r="D177" s="1653" t="s">
        <v>12149</v>
      </c>
      <c r="E177" s="1653" t="s">
        <v>12073</v>
      </c>
      <c r="F177" s="2849" t="s">
        <v>19890</v>
      </c>
      <c r="G177" s="1653" t="s">
        <v>11886</v>
      </c>
      <c r="H177" s="1099"/>
      <c r="I177" s="147"/>
      <c r="J177" s="147"/>
      <c r="K177" s="1097"/>
      <c r="L177" s="1436" t="s">
        <v>6098</v>
      </c>
      <c r="M177" s="1110"/>
      <c r="N177" s="1110"/>
      <c r="O177" s="1098"/>
      <c r="Q177" s="1129"/>
      <c r="S177" s="146" t="s">
        <v>12864</v>
      </c>
      <c r="T177" s="3025">
        <v>45768</v>
      </c>
      <c r="U177" s="146" t="s">
        <v>12939</v>
      </c>
      <c r="W177" s="1023" t="s">
        <v>6587</v>
      </c>
      <c r="X177" s="328"/>
    </row>
    <row r="178" spans="1:24" ht="14.25">
      <c r="A178" s="1678"/>
      <c r="B178" s="1681">
        <f t="shared" si="6"/>
        <v>150</v>
      </c>
      <c r="C178" s="1676" t="s">
        <v>12150</v>
      </c>
      <c r="D178" s="1653" t="s">
        <v>12149</v>
      </c>
      <c r="E178" s="1653" t="s">
        <v>12075</v>
      </c>
      <c r="F178" s="2849" t="s">
        <v>19893</v>
      </c>
      <c r="G178" s="1653" t="s">
        <v>12151</v>
      </c>
      <c r="H178" s="1099"/>
      <c r="I178" s="147"/>
      <c r="J178" s="147"/>
      <c r="K178" s="1097"/>
      <c r="L178" s="1436" t="s">
        <v>6098</v>
      </c>
      <c r="M178" s="1110"/>
      <c r="N178" s="1110"/>
      <c r="O178" s="1098"/>
      <c r="Q178" s="1129"/>
      <c r="S178" s="146" t="s">
        <v>12864</v>
      </c>
      <c r="T178" s="3025">
        <v>45770</v>
      </c>
      <c r="U178" s="146" t="s">
        <v>19297</v>
      </c>
      <c r="W178" s="1023" t="s">
        <v>6587</v>
      </c>
      <c r="X178" s="328"/>
    </row>
    <row r="179" spans="1:24" ht="14.25">
      <c r="A179" s="1678"/>
      <c r="B179" s="1681">
        <f t="shared" si="6"/>
        <v>151</v>
      </c>
      <c r="C179" s="1676" t="s">
        <v>12152</v>
      </c>
      <c r="D179" s="1653" t="s">
        <v>12149</v>
      </c>
      <c r="E179" s="1653" t="s">
        <v>12073</v>
      </c>
      <c r="F179" s="2849" t="s">
        <v>19890</v>
      </c>
      <c r="G179" s="1653" t="s">
        <v>11886</v>
      </c>
      <c r="H179" s="1099"/>
      <c r="I179" s="147"/>
      <c r="J179" s="147"/>
      <c r="K179" s="1097"/>
      <c r="L179" s="1436" t="s">
        <v>6098</v>
      </c>
      <c r="M179" s="1110"/>
      <c r="N179" s="1110"/>
      <c r="O179" s="1098"/>
      <c r="Q179" s="1129"/>
      <c r="S179" s="146" t="s">
        <v>12864</v>
      </c>
      <c r="T179" s="3025">
        <v>45766</v>
      </c>
      <c r="U179" s="146" t="s">
        <v>12939</v>
      </c>
      <c r="W179" s="1023" t="s">
        <v>6587</v>
      </c>
      <c r="X179" s="328"/>
    </row>
    <row r="180" spans="1:24" ht="14.25">
      <c r="A180" s="1678"/>
      <c r="B180" s="1681">
        <f t="shared" si="6"/>
        <v>152</v>
      </c>
      <c r="C180" s="1676" t="s">
        <v>12153</v>
      </c>
      <c r="D180" s="1653" t="s">
        <v>12149</v>
      </c>
      <c r="E180" s="1653" t="s">
        <v>12075</v>
      </c>
      <c r="F180" s="2849" t="s">
        <v>19893</v>
      </c>
      <c r="G180" s="1653" t="s">
        <v>12151</v>
      </c>
      <c r="H180" s="1099"/>
      <c r="I180" s="147"/>
      <c r="J180" s="147"/>
      <c r="K180" s="1097"/>
      <c r="L180" s="1436" t="s">
        <v>6098</v>
      </c>
      <c r="M180" s="1110"/>
      <c r="N180" s="1110"/>
      <c r="O180" s="1098"/>
      <c r="Q180" s="1129"/>
      <c r="S180" s="146" t="s">
        <v>12864</v>
      </c>
      <c r="T180" s="3025">
        <v>45768</v>
      </c>
      <c r="U180" s="146" t="s">
        <v>12939</v>
      </c>
      <c r="W180" s="1023" t="s">
        <v>6587</v>
      </c>
      <c r="X180" s="328"/>
    </row>
    <row r="181" spans="1:24" ht="14.25">
      <c r="A181" s="1678"/>
      <c r="B181" s="1681">
        <f t="shared" si="6"/>
        <v>153</v>
      </c>
      <c r="C181" s="1676" t="s">
        <v>12154</v>
      </c>
      <c r="D181" s="1653" t="s">
        <v>12113</v>
      </c>
      <c r="E181" s="1653" t="s">
        <v>12114</v>
      </c>
      <c r="F181" s="2849" t="s">
        <v>12115</v>
      </c>
      <c r="G181" s="1653" t="s">
        <v>11872</v>
      </c>
      <c r="H181" s="1099"/>
      <c r="I181" s="147"/>
      <c r="J181" s="147"/>
      <c r="K181" s="1097"/>
      <c r="L181" s="1436" t="s">
        <v>6098</v>
      </c>
      <c r="M181" s="1110"/>
      <c r="N181" s="1110"/>
      <c r="O181" s="1098"/>
      <c r="Q181" s="1129"/>
      <c r="S181" s="146" t="s">
        <v>12864</v>
      </c>
      <c r="T181" s="3025">
        <v>42156</v>
      </c>
      <c r="U181" s="146" t="s">
        <v>12939</v>
      </c>
      <c r="W181" s="1023" t="s">
        <v>6587</v>
      </c>
      <c r="X181" s="328"/>
    </row>
    <row r="182" spans="1:24" ht="14.25">
      <c r="A182" s="1678"/>
      <c r="B182" s="1681">
        <f t="shared" si="6"/>
        <v>154</v>
      </c>
      <c r="C182" s="1676" t="s">
        <v>12155</v>
      </c>
      <c r="D182" s="1653" t="s">
        <v>5257</v>
      </c>
      <c r="E182" s="1653" t="s">
        <v>11951</v>
      </c>
      <c r="F182" s="2849" t="s">
        <v>19898</v>
      </c>
      <c r="G182" s="1653" t="s">
        <v>11886</v>
      </c>
      <c r="H182" s="1099"/>
      <c r="I182" s="147"/>
      <c r="J182" s="147"/>
      <c r="K182" s="1097"/>
      <c r="L182" s="1436" t="s">
        <v>6098</v>
      </c>
      <c r="M182" s="1110"/>
      <c r="N182" s="1110"/>
      <c r="O182" s="1098"/>
      <c r="Q182" s="1129"/>
      <c r="S182" s="146" t="s">
        <v>12864</v>
      </c>
      <c r="T182" s="3025">
        <v>45766</v>
      </c>
      <c r="U182" s="146" t="s">
        <v>12939</v>
      </c>
      <c r="W182" s="1023" t="s">
        <v>6587</v>
      </c>
      <c r="X182" s="328"/>
    </row>
    <row r="183" spans="1:24" ht="14.25">
      <c r="A183" s="1678"/>
      <c r="B183" s="1681">
        <f t="shared" si="6"/>
        <v>155</v>
      </c>
      <c r="C183" s="1676" t="s">
        <v>12156</v>
      </c>
      <c r="D183" s="1653" t="s">
        <v>12157</v>
      </c>
      <c r="E183" s="1653" t="s">
        <v>12075</v>
      </c>
      <c r="F183" s="2849" t="s">
        <v>11953</v>
      </c>
      <c r="G183" s="1653" t="s">
        <v>11872</v>
      </c>
      <c r="H183" s="1099"/>
      <c r="I183" s="147"/>
      <c r="J183" s="147"/>
      <c r="K183" s="1097"/>
      <c r="L183" s="1436" t="s">
        <v>6098</v>
      </c>
      <c r="M183" s="1110"/>
      <c r="N183" s="1110"/>
      <c r="O183" s="1098"/>
      <c r="Q183" s="1129"/>
      <c r="S183" s="146" t="s">
        <v>12864</v>
      </c>
      <c r="T183" s="3025">
        <v>44136</v>
      </c>
      <c r="U183" s="146"/>
      <c r="W183" s="1023" t="s">
        <v>6587</v>
      </c>
      <c r="X183" s="328"/>
    </row>
    <row r="184" spans="1:24" ht="14.25">
      <c r="A184" s="1678"/>
      <c r="B184" s="1681">
        <f t="shared" si="6"/>
        <v>156</v>
      </c>
      <c r="C184" s="1676" t="s">
        <v>12158</v>
      </c>
      <c r="D184" s="1653" t="s">
        <v>12159</v>
      </c>
      <c r="E184" s="1653" t="s">
        <v>12075</v>
      </c>
      <c r="F184" s="2849" t="s">
        <v>11953</v>
      </c>
      <c r="G184" s="1653" t="s">
        <v>11872</v>
      </c>
      <c r="H184" s="1099"/>
      <c r="I184" s="147"/>
      <c r="J184" s="147"/>
      <c r="K184" s="1097"/>
      <c r="L184" s="1436" t="s">
        <v>6098</v>
      </c>
      <c r="M184" s="1110"/>
      <c r="N184" s="1110"/>
      <c r="O184" s="1098"/>
      <c r="Q184" s="1129"/>
      <c r="S184" s="146" t="s">
        <v>12864</v>
      </c>
      <c r="T184" s="3025">
        <v>44136</v>
      </c>
      <c r="U184" s="146"/>
      <c r="W184" s="1023" t="s">
        <v>6587</v>
      </c>
      <c r="X184" s="328"/>
    </row>
    <row r="185" spans="1:24" ht="14.25">
      <c r="A185" s="1678"/>
      <c r="B185" s="1681">
        <f t="shared" si="6"/>
        <v>157</v>
      </c>
      <c r="C185" s="1676" t="s">
        <v>12160</v>
      </c>
      <c r="D185" s="1653" t="s">
        <v>12161</v>
      </c>
      <c r="E185" s="1653" t="s">
        <v>12075</v>
      </c>
      <c r="F185" s="2849" t="s">
        <v>11953</v>
      </c>
      <c r="G185" s="1653" t="s">
        <v>11872</v>
      </c>
      <c r="H185" s="1099"/>
      <c r="I185" s="147"/>
      <c r="J185" s="147"/>
      <c r="K185" s="1097"/>
      <c r="L185" s="1436" t="s">
        <v>6098</v>
      </c>
      <c r="M185" s="1110"/>
      <c r="N185" s="1110"/>
      <c r="O185" s="1098"/>
      <c r="Q185" s="1129"/>
      <c r="S185" s="146" t="s">
        <v>12864</v>
      </c>
      <c r="T185" s="3025">
        <v>44136</v>
      </c>
      <c r="U185" s="146"/>
      <c r="W185" s="1023" t="s">
        <v>6587</v>
      </c>
      <c r="X185" s="328"/>
    </row>
    <row r="186" spans="1:24" ht="14.25">
      <c r="A186" s="1678"/>
      <c r="B186" s="1681">
        <f t="shared" si="6"/>
        <v>158</v>
      </c>
      <c r="C186" s="1676" t="s">
        <v>12162</v>
      </c>
      <c r="D186" s="1653" t="s">
        <v>12163</v>
      </c>
      <c r="E186" s="1653" t="s">
        <v>12137</v>
      </c>
      <c r="F186" s="2849" t="s">
        <v>19905</v>
      </c>
      <c r="G186" s="1653" t="s">
        <v>11872</v>
      </c>
      <c r="H186" s="1099"/>
      <c r="I186" s="147"/>
      <c r="J186" s="147"/>
      <c r="K186" s="1097"/>
      <c r="L186" s="1436" t="s">
        <v>6098</v>
      </c>
      <c r="M186" s="1110"/>
      <c r="N186" s="1110"/>
      <c r="O186" s="1098"/>
      <c r="Q186" s="1129"/>
      <c r="S186" s="146" t="s">
        <v>12864</v>
      </c>
      <c r="T186" s="3025">
        <v>45770</v>
      </c>
      <c r="U186" s="146" t="s">
        <v>12939</v>
      </c>
      <c r="V186" t="s">
        <v>19296</v>
      </c>
      <c r="W186" s="1023" t="s">
        <v>6587</v>
      </c>
      <c r="X186" s="328"/>
    </row>
    <row r="187" spans="1:24" ht="14.25">
      <c r="A187" s="1678"/>
      <c r="B187" s="1681">
        <f t="shared" si="6"/>
        <v>159</v>
      </c>
      <c r="C187" s="1676" t="s">
        <v>12164</v>
      </c>
      <c r="D187" s="1653" t="s">
        <v>4583</v>
      </c>
      <c r="E187" s="1657" t="s">
        <v>12121</v>
      </c>
      <c r="F187" s="2849" t="s">
        <v>19900</v>
      </c>
      <c r="G187" s="1653" t="s">
        <v>11886</v>
      </c>
      <c r="H187" s="1099"/>
      <c r="I187" s="147"/>
      <c r="J187" s="147"/>
      <c r="K187" s="1097"/>
      <c r="L187" s="1436" t="s">
        <v>6098</v>
      </c>
      <c r="M187" s="1110"/>
      <c r="N187" s="1110"/>
      <c r="O187" s="1098"/>
      <c r="Q187" s="1129"/>
      <c r="S187" s="146" t="s">
        <v>12864</v>
      </c>
      <c r="T187" s="3025">
        <v>45768</v>
      </c>
      <c r="U187" s="146" t="s">
        <v>12939</v>
      </c>
      <c r="W187" s="1023" t="s">
        <v>6587</v>
      </c>
      <c r="X187" s="328"/>
    </row>
    <row r="188" spans="1:24" ht="14.25">
      <c r="A188" s="1678"/>
      <c r="B188" s="1681">
        <f t="shared" si="6"/>
        <v>160</v>
      </c>
      <c r="C188" s="1676" t="s">
        <v>12165</v>
      </c>
      <c r="D188" s="1653" t="s">
        <v>2275</v>
      </c>
      <c r="E188" s="1653" t="s">
        <v>12119</v>
      </c>
      <c r="F188" s="2849" t="s">
        <v>19898</v>
      </c>
      <c r="G188" s="1653" t="s">
        <v>11886</v>
      </c>
      <c r="H188" s="1099"/>
      <c r="I188" s="147"/>
      <c r="J188" s="147"/>
      <c r="K188" s="1097"/>
      <c r="L188" s="1436" t="s">
        <v>6098</v>
      </c>
      <c r="M188" s="1110"/>
      <c r="N188" s="1110"/>
      <c r="O188" s="1098"/>
      <c r="Q188" s="1129"/>
      <c r="S188" s="146" t="s">
        <v>12864</v>
      </c>
      <c r="T188" s="3025">
        <v>45766</v>
      </c>
      <c r="U188" s="146" t="s">
        <v>12939</v>
      </c>
      <c r="W188" s="1023" t="s">
        <v>6587</v>
      </c>
      <c r="X188" s="328"/>
    </row>
    <row r="189" spans="1:24" ht="14.25">
      <c r="A189" s="1678"/>
      <c r="B189" s="1681">
        <f t="shared" si="6"/>
        <v>161</v>
      </c>
      <c r="C189" s="1676" t="s">
        <v>12166</v>
      </c>
      <c r="D189" s="1653" t="s">
        <v>12106</v>
      </c>
      <c r="E189" s="1653" t="s">
        <v>12075</v>
      </c>
      <c r="F189" s="2849" t="s">
        <v>12107</v>
      </c>
      <c r="G189" s="1653" t="s">
        <v>11872</v>
      </c>
      <c r="H189" s="1099"/>
      <c r="I189" s="147"/>
      <c r="J189" s="147"/>
      <c r="K189" s="1097"/>
      <c r="L189" s="1436" t="s">
        <v>6098</v>
      </c>
      <c r="M189" s="1110"/>
      <c r="N189" s="1110"/>
      <c r="O189" s="1098"/>
      <c r="Q189" s="1129"/>
      <c r="S189" s="146" t="s">
        <v>12864</v>
      </c>
      <c r="T189" s="3025">
        <v>42156</v>
      </c>
      <c r="U189" s="146" t="s">
        <v>12939</v>
      </c>
      <c r="W189" s="1023" t="s">
        <v>6587</v>
      </c>
      <c r="X189" s="328"/>
    </row>
    <row r="190" spans="1:24" ht="14.25">
      <c r="A190" s="1678"/>
      <c r="B190" s="1681">
        <f t="shared" si="6"/>
        <v>162</v>
      </c>
      <c r="C190" s="1676" t="s">
        <v>12167</v>
      </c>
      <c r="D190" s="1653" t="s">
        <v>2147</v>
      </c>
      <c r="E190" s="1653" t="s">
        <v>11948</v>
      </c>
      <c r="F190" s="2849" t="s">
        <v>12168</v>
      </c>
      <c r="G190" s="1653" t="s">
        <v>11886</v>
      </c>
      <c r="H190" s="1099"/>
      <c r="I190" s="147"/>
      <c r="J190" s="147"/>
      <c r="K190" s="1097"/>
      <c r="L190" s="1436" t="s">
        <v>6098</v>
      </c>
      <c r="M190" s="1110"/>
      <c r="N190" s="1110"/>
      <c r="O190" s="1098"/>
      <c r="Q190" s="1129"/>
      <c r="S190" s="146" t="s">
        <v>12864</v>
      </c>
      <c r="T190" s="3025">
        <v>44949</v>
      </c>
      <c r="U190" s="146"/>
      <c r="W190" s="1023" t="s">
        <v>6587</v>
      </c>
      <c r="X190" s="328"/>
    </row>
    <row r="191" spans="1:24">
      <c r="A191" s="1689"/>
      <c r="B191" s="1690"/>
      <c r="C191" s="1691"/>
      <c r="D191" s="1692"/>
      <c r="E191" s="1692"/>
      <c r="F191" s="1692"/>
      <c r="G191" s="1693"/>
      <c r="H191" s="146"/>
      <c r="I191" s="1125"/>
      <c r="J191" s="1125"/>
      <c r="K191" s="1125"/>
      <c r="L191" s="1441"/>
      <c r="M191" s="1125"/>
      <c r="N191" s="1125"/>
      <c r="O191" s="1125"/>
      <c r="S191" s="146"/>
      <c r="T191" s="146" t="s">
        <v>6587</v>
      </c>
      <c r="U191" s="146"/>
      <c r="W191" s="1023" t="s">
        <v>6587</v>
      </c>
      <c r="X191" s="328"/>
    </row>
    <row r="192" spans="1:24">
      <c r="A192" s="1126"/>
      <c r="B192" s="1126"/>
      <c r="I192" s="992"/>
      <c r="J192" s="992"/>
      <c r="K192" s="992"/>
      <c r="L192" s="1006"/>
      <c r="M192" s="992"/>
      <c r="N192" s="992"/>
      <c r="O192" s="992"/>
      <c r="S192" s="146"/>
      <c r="T192" s="146"/>
      <c r="U192" s="146"/>
      <c r="W192" s="1023" t="s">
        <v>6587</v>
      </c>
      <c r="X192" s="328"/>
    </row>
    <row r="193" spans="1:24">
      <c r="A193" s="1127" t="s">
        <v>691</v>
      </c>
      <c r="B193" s="1126"/>
      <c r="C193" s="1126"/>
      <c r="D193" s="1126"/>
      <c r="E193" s="1126"/>
      <c r="F193" s="1126"/>
      <c r="G193" s="1126"/>
      <c r="I193" s="992"/>
      <c r="J193" s="992"/>
      <c r="K193" s="992"/>
      <c r="L193" s="1006"/>
      <c r="M193" s="992"/>
      <c r="N193" s="992"/>
      <c r="O193" s="992"/>
      <c r="S193" s="146"/>
      <c r="T193" s="146"/>
      <c r="U193" s="146"/>
      <c r="W193" s="1023" t="s">
        <v>6587</v>
      </c>
      <c r="X193" s="328"/>
    </row>
    <row r="194" spans="1:24">
      <c r="A194" s="942" t="s">
        <v>12865</v>
      </c>
      <c r="B194" s="1126"/>
      <c r="C194" s="1126"/>
      <c r="D194" s="1126"/>
      <c r="E194" s="1126"/>
      <c r="F194" s="1126"/>
      <c r="G194" s="1126"/>
      <c r="I194" s="992"/>
      <c r="J194" s="992"/>
      <c r="K194" s="992"/>
      <c r="L194" s="1006"/>
      <c r="M194" s="992"/>
      <c r="N194" s="992"/>
      <c r="O194" s="992"/>
      <c r="S194" s="146"/>
      <c r="T194" s="146"/>
      <c r="U194" s="146"/>
      <c r="W194" s="1023" t="s">
        <v>6587</v>
      </c>
      <c r="X194" s="328"/>
    </row>
    <row r="195" spans="1:24" ht="12.75">
      <c r="I195" s="992"/>
      <c r="J195" s="992"/>
      <c r="K195" s="992"/>
      <c r="L195" s="996"/>
      <c r="M195" s="992"/>
      <c r="N195" s="992"/>
      <c r="O195" s="992"/>
      <c r="X195" s="328"/>
    </row>
    <row r="196" spans="1:24" ht="12.75">
      <c r="A196" t="s">
        <v>6198</v>
      </c>
      <c r="D196" s="328">
        <f>COUNTA(C10:C195)</f>
        <v>167</v>
      </c>
      <c r="E196" s="328"/>
      <c r="F196" s="328"/>
      <c r="G196" s="328"/>
      <c r="I196" s="992"/>
      <c r="J196" s="992"/>
      <c r="K196" s="992"/>
      <c r="L196" s="996"/>
      <c r="M196" s="992"/>
      <c r="N196" s="992"/>
      <c r="O196" s="992"/>
      <c r="Q196" s="328">
        <f>COUNTA(Q10:Q195)</f>
        <v>86</v>
      </c>
      <c r="S196" s="328">
        <f>COUNTA(S10:S195)</f>
        <v>165</v>
      </c>
      <c r="X196" s="328"/>
    </row>
  </sheetData>
  <customSheetViews>
    <customSheetView guid="{EAD1C6BF-B58E-4716-994B-7E887560A863}" topLeftCell="A185">
      <selection activeCell="D195" sqref="D195"/>
      <pageMargins left="0.7" right="0.7" top="0.75" bottom="0.75" header="0.3" footer="0.3"/>
    </customSheetView>
    <customSheetView guid="{A746A1D1-F079-45F9-ABC6-D5B94B695A0B}" topLeftCell="A154">
      <selection activeCell="D212" sqref="D212"/>
      <pageMargins left="0.7" right="0.7" top="0.75" bottom="0.75" header="0.3" footer="0.3"/>
    </customSheetView>
    <customSheetView guid="{0F6DE11C-9731-46C0-B362-D9F8FDA344B7}" scale="80" showPageBreaks="1" hiddenColumns="1">
      <selection activeCell="U201" sqref="U201"/>
      <pageMargins left="0.70866141732283472" right="0.70866141732283472" top="0.74803149606299213" bottom="0.74803149606299213" header="0.31496062992125984" footer="0.31496062992125984"/>
      <pageSetup paperSize="9" orientation="landscape" horizontalDpi="0" verticalDpi="0" r:id="rId1"/>
    </customSheetView>
    <customSheetView guid="{365A82E1-C32F-49FA-B525-E173050F7DE9}" scale="80">
      <selection activeCell="L10" sqref="L10"/>
      <pageMargins left="0.7" right="0.7" top="0.75" bottom="0.75" header="0.3" footer="0.3"/>
    </customSheetView>
    <customSheetView guid="{A91B9AC7-FD9D-4ABC-9E60-25BCC3ACDFCE}">
      <selection activeCell="A17" sqref="A17:XFD17"/>
      <pageMargins left="0.7" right="0.7" top="0.75" bottom="0.75" header="0.3" footer="0.3"/>
    </customSheetView>
    <customSheetView guid="{15D70F00-01D7-413A-8D7C-E754B7B596E4}">
      <selection activeCell="I10" sqref="I10"/>
      <pageMargins left="0.7" right="0.7" top="0.75" bottom="0.75" header="0.3" footer="0.3"/>
    </customSheetView>
    <customSheetView guid="{34308931-6E20-41C0-A5BD-7D8C451C3840}" topLeftCell="A45">
      <selection activeCell="D45" sqref="D45"/>
      <pageMargins left="0.7" right="0.7" top="0.75" bottom="0.75" header="0.3" footer="0.3"/>
    </customSheetView>
    <customSheetView guid="{BCE8B9BA-B99B-4BE3-B7C6-DC4F3FC9FA95}">
      <pane xSplit="3" ySplit="7" topLeftCell="F197" activePane="bottomRight" state="frozen"/>
      <selection pane="bottomRight" activeCell="R204" sqref="R204"/>
      <pageMargins left="0.7" right="0.7" top="0.75" bottom="0.75" header="0.3" footer="0.3"/>
      <pageSetup orientation="portrait" r:id="rId2"/>
    </customSheetView>
    <customSheetView guid="{FA1B31CD-DD8D-47B3-9B34-AB72E4090B34}" topLeftCell="A7">
      <selection activeCell="H24" sqref="H24"/>
      <pageMargins left="0.7" right="0.7" top="0.75" bottom="0.75" header="0.3" footer="0.3"/>
    </customSheetView>
    <customSheetView guid="{51C80409-42FF-431E-A1CF-253ADAD7E5C5}" scale="87">
      <selection activeCell="T226" sqref="T225:T226"/>
      <pageMargins left="0.7" right="0.7" top="0.75" bottom="0.75" header="0.3" footer="0.3"/>
      <pageSetup orientation="portrait" horizontalDpi="120" verticalDpi="72" r:id="rId3"/>
    </customSheetView>
    <customSheetView guid="{0A3BE354-EABF-4B36-A467-F2E7E7C9C594}" showPageBreaks="1">
      <selection activeCell="C1" sqref="C1"/>
      <pageMargins left="0.7" right="0.7" top="0.75" bottom="0.75" header="0.3" footer="0.3"/>
      <pageSetup orientation="portrait" horizontalDpi="120" verticalDpi="72" r:id="rId4"/>
    </customSheetView>
  </customSheetViews>
  <mergeCells count="3">
    <mergeCell ref="A4:C4"/>
    <mergeCell ref="D1:G4"/>
    <mergeCell ref="A5:O6"/>
  </mergeCells>
  <hyperlinks>
    <hyperlink ref="L9" r:id="rId5" display="Klik" xr:uid="{00000000-0004-0000-0500-000000000000}"/>
    <hyperlink ref="L10:L19" r:id="rId6" display="Klik" xr:uid="{00000000-0004-0000-0500-000001000000}"/>
    <hyperlink ref="L19" r:id="rId7" xr:uid="{00000000-0004-0000-0500-000002000000}"/>
    <hyperlink ref="L20" r:id="rId8" xr:uid="{00000000-0004-0000-0500-000003000000}"/>
    <hyperlink ref="L21" r:id="rId9" xr:uid="{00000000-0004-0000-0500-000004000000}"/>
    <hyperlink ref="L22" r:id="rId10" xr:uid="{00000000-0004-0000-0500-000005000000}"/>
    <hyperlink ref="L23" r:id="rId11" xr:uid="{00000000-0004-0000-0500-000006000000}"/>
    <hyperlink ref="L24" r:id="rId12" xr:uid="{00000000-0004-0000-0500-000007000000}"/>
    <hyperlink ref="L25" r:id="rId13" xr:uid="{00000000-0004-0000-0500-000008000000}"/>
    <hyperlink ref="L26" r:id="rId14" xr:uid="{00000000-0004-0000-0500-000009000000}"/>
    <hyperlink ref="L27" r:id="rId15" xr:uid="{00000000-0004-0000-0500-00000A000000}"/>
    <hyperlink ref="L29" r:id="rId16" xr:uid="{00000000-0004-0000-0500-00000B000000}"/>
    <hyperlink ref="L31" r:id="rId17" xr:uid="{00000000-0004-0000-0500-00000C000000}"/>
    <hyperlink ref="L33" r:id="rId18" xr:uid="{00000000-0004-0000-0500-00000D000000}"/>
    <hyperlink ref="L35" r:id="rId19" xr:uid="{00000000-0004-0000-0500-00000E000000}"/>
    <hyperlink ref="L37" r:id="rId20" xr:uid="{00000000-0004-0000-0500-00000F000000}"/>
    <hyperlink ref="L39" r:id="rId21" xr:uid="{00000000-0004-0000-0500-000010000000}"/>
    <hyperlink ref="L40" r:id="rId22" xr:uid="{00000000-0004-0000-0500-000011000000}"/>
    <hyperlink ref="L41" r:id="rId23" xr:uid="{00000000-0004-0000-0500-000012000000}"/>
    <hyperlink ref="L42" r:id="rId24" xr:uid="{00000000-0004-0000-0500-000013000000}"/>
    <hyperlink ref="L43" r:id="rId25" xr:uid="{00000000-0004-0000-0500-000014000000}"/>
    <hyperlink ref="L44" r:id="rId26" xr:uid="{00000000-0004-0000-0500-000015000000}"/>
    <hyperlink ref="L45" r:id="rId27" xr:uid="{00000000-0004-0000-0500-000016000000}"/>
    <hyperlink ref="L46" r:id="rId28" xr:uid="{00000000-0004-0000-0500-000017000000}"/>
    <hyperlink ref="L47" r:id="rId29" xr:uid="{00000000-0004-0000-0500-000018000000}"/>
    <hyperlink ref="L48" r:id="rId30" xr:uid="{00000000-0004-0000-0500-000019000000}"/>
    <hyperlink ref="L49" r:id="rId31" xr:uid="{00000000-0004-0000-0500-00001A000000}"/>
    <hyperlink ref="L50" r:id="rId32" xr:uid="{00000000-0004-0000-0500-00001B000000}"/>
    <hyperlink ref="L51" r:id="rId33" xr:uid="{00000000-0004-0000-0500-00001C000000}"/>
    <hyperlink ref="L52" r:id="rId34" xr:uid="{00000000-0004-0000-0500-00001D000000}"/>
    <hyperlink ref="L53" r:id="rId35" xr:uid="{00000000-0004-0000-0500-00001E000000}"/>
    <hyperlink ref="L54" r:id="rId36" xr:uid="{00000000-0004-0000-0500-00001F000000}"/>
    <hyperlink ref="L55" r:id="rId37" xr:uid="{00000000-0004-0000-0500-000020000000}"/>
    <hyperlink ref="L56" r:id="rId38" xr:uid="{00000000-0004-0000-0500-000021000000}"/>
    <hyperlink ref="L57" r:id="rId39" xr:uid="{00000000-0004-0000-0500-000022000000}"/>
    <hyperlink ref="L58" r:id="rId40" xr:uid="{00000000-0004-0000-0500-000023000000}"/>
    <hyperlink ref="L59" r:id="rId41" xr:uid="{00000000-0004-0000-0500-000024000000}"/>
    <hyperlink ref="L60" r:id="rId42" xr:uid="{00000000-0004-0000-0500-000025000000}"/>
    <hyperlink ref="L61" r:id="rId43" xr:uid="{00000000-0004-0000-0500-000026000000}"/>
    <hyperlink ref="L62" r:id="rId44" xr:uid="{00000000-0004-0000-0500-000027000000}"/>
    <hyperlink ref="L63" r:id="rId45" xr:uid="{00000000-0004-0000-0500-000028000000}"/>
    <hyperlink ref="L64" r:id="rId46" xr:uid="{00000000-0004-0000-0500-000029000000}"/>
    <hyperlink ref="L65" r:id="rId47" xr:uid="{00000000-0004-0000-0500-00002A000000}"/>
    <hyperlink ref="L66" r:id="rId48" xr:uid="{00000000-0004-0000-0500-00002B000000}"/>
    <hyperlink ref="L67" r:id="rId49" xr:uid="{00000000-0004-0000-0500-00002C000000}"/>
    <hyperlink ref="L68" r:id="rId50" xr:uid="{00000000-0004-0000-0500-00002D000000}"/>
    <hyperlink ref="L69" r:id="rId51" xr:uid="{00000000-0004-0000-0500-00002E000000}"/>
    <hyperlink ref="L70" r:id="rId52" xr:uid="{00000000-0004-0000-0500-00002F000000}"/>
    <hyperlink ref="L71" r:id="rId53" xr:uid="{00000000-0004-0000-0500-000030000000}"/>
    <hyperlink ref="L72" r:id="rId54" xr:uid="{00000000-0004-0000-0500-000031000000}"/>
    <hyperlink ref="L73" r:id="rId55" xr:uid="{00000000-0004-0000-0500-000032000000}"/>
    <hyperlink ref="L74" r:id="rId56" xr:uid="{00000000-0004-0000-0500-000033000000}"/>
    <hyperlink ref="L75" r:id="rId57" xr:uid="{00000000-0004-0000-0500-000034000000}"/>
    <hyperlink ref="L76" r:id="rId58" xr:uid="{00000000-0004-0000-0500-000035000000}"/>
    <hyperlink ref="L77" r:id="rId59" xr:uid="{00000000-0004-0000-0500-000036000000}"/>
    <hyperlink ref="L78" r:id="rId60" xr:uid="{00000000-0004-0000-0500-000037000000}"/>
    <hyperlink ref="L79" r:id="rId61" xr:uid="{00000000-0004-0000-0500-000038000000}"/>
    <hyperlink ref="L80" r:id="rId62" xr:uid="{00000000-0004-0000-0500-000039000000}"/>
    <hyperlink ref="L81" r:id="rId63" xr:uid="{00000000-0004-0000-0500-00003A000000}"/>
    <hyperlink ref="L82" r:id="rId64" xr:uid="{00000000-0004-0000-0500-00003B000000}"/>
    <hyperlink ref="L83" r:id="rId65" xr:uid="{00000000-0004-0000-0500-00003C000000}"/>
    <hyperlink ref="L84" r:id="rId66" xr:uid="{00000000-0004-0000-0500-00003D000000}"/>
    <hyperlink ref="L85" r:id="rId67" xr:uid="{00000000-0004-0000-0500-00003E000000}"/>
    <hyperlink ref="L86" r:id="rId68" xr:uid="{00000000-0004-0000-0500-00003F000000}"/>
    <hyperlink ref="L87" r:id="rId69" xr:uid="{00000000-0004-0000-0500-000040000000}"/>
    <hyperlink ref="L88" r:id="rId70" xr:uid="{00000000-0004-0000-0500-000041000000}"/>
    <hyperlink ref="L89" r:id="rId71" xr:uid="{00000000-0004-0000-0500-000042000000}"/>
    <hyperlink ref="L90" r:id="rId72" xr:uid="{00000000-0004-0000-0500-000043000000}"/>
    <hyperlink ref="L91" r:id="rId73" xr:uid="{00000000-0004-0000-0500-000044000000}"/>
    <hyperlink ref="L92" r:id="rId74" xr:uid="{00000000-0004-0000-0500-000045000000}"/>
    <hyperlink ref="L93" r:id="rId75" xr:uid="{00000000-0004-0000-0500-000046000000}"/>
    <hyperlink ref="L94" r:id="rId76" xr:uid="{00000000-0004-0000-0500-000047000000}"/>
    <hyperlink ref="L95" r:id="rId77" xr:uid="{00000000-0004-0000-0500-000048000000}"/>
    <hyperlink ref="L96" r:id="rId78" xr:uid="{00000000-0004-0000-0500-000049000000}"/>
    <hyperlink ref="L97" r:id="rId79" xr:uid="{00000000-0004-0000-0500-00004A000000}"/>
    <hyperlink ref="L98" r:id="rId80" xr:uid="{00000000-0004-0000-0500-00004B000000}"/>
    <hyperlink ref="L99" r:id="rId81" xr:uid="{00000000-0004-0000-0500-00004C000000}"/>
    <hyperlink ref="L100" r:id="rId82" xr:uid="{00000000-0004-0000-0500-00004D000000}"/>
    <hyperlink ref="L101" r:id="rId83" xr:uid="{00000000-0004-0000-0500-00004E000000}"/>
    <hyperlink ref="L102" r:id="rId84" xr:uid="{00000000-0004-0000-0500-00004F000000}"/>
    <hyperlink ref="L103" r:id="rId85" xr:uid="{00000000-0004-0000-0500-000050000000}"/>
    <hyperlink ref="L104" r:id="rId86" xr:uid="{00000000-0004-0000-0500-000051000000}"/>
    <hyperlink ref="L105" r:id="rId87" xr:uid="{00000000-0004-0000-0500-000052000000}"/>
    <hyperlink ref="L106" r:id="rId88" xr:uid="{00000000-0004-0000-0500-000053000000}"/>
    <hyperlink ref="L107" r:id="rId89" xr:uid="{00000000-0004-0000-0500-000054000000}"/>
    <hyperlink ref="L108" r:id="rId90" xr:uid="{00000000-0004-0000-0500-000055000000}"/>
    <hyperlink ref="L109" r:id="rId91" xr:uid="{00000000-0004-0000-0500-000056000000}"/>
    <hyperlink ref="L110" r:id="rId92" xr:uid="{00000000-0004-0000-0500-000057000000}"/>
    <hyperlink ref="L111" r:id="rId93" xr:uid="{00000000-0004-0000-0500-000058000000}"/>
    <hyperlink ref="L112" r:id="rId94" xr:uid="{00000000-0004-0000-0500-000059000000}"/>
    <hyperlink ref="L113" r:id="rId95" xr:uid="{00000000-0004-0000-0500-00005A000000}"/>
    <hyperlink ref="L114" r:id="rId96" xr:uid="{00000000-0004-0000-0500-00005B000000}"/>
    <hyperlink ref="L115" r:id="rId97" xr:uid="{00000000-0004-0000-0500-00005C000000}"/>
    <hyperlink ref="L116" r:id="rId98" xr:uid="{00000000-0004-0000-0500-00005D000000}"/>
    <hyperlink ref="L117" r:id="rId99" xr:uid="{00000000-0004-0000-0500-00005E000000}"/>
    <hyperlink ref="L118" r:id="rId100" xr:uid="{00000000-0004-0000-0500-00005F000000}"/>
    <hyperlink ref="L119" r:id="rId101" xr:uid="{00000000-0004-0000-0500-000060000000}"/>
    <hyperlink ref="L120" r:id="rId102" xr:uid="{00000000-0004-0000-0500-000061000000}"/>
    <hyperlink ref="L121" r:id="rId103" xr:uid="{00000000-0004-0000-0500-000062000000}"/>
    <hyperlink ref="L122" r:id="rId104" xr:uid="{00000000-0004-0000-0500-000063000000}"/>
    <hyperlink ref="L123" r:id="rId105" xr:uid="{00000000-0004-0000-0500-000064000000}"/>
    <hyperlink ref="L124" r:id="rId106" xr:uid="{00000000-0004-0000-0500-000065000000}"/>
    <hyperlink ref="L125" r:id="rId107" xr:uid="{00000000-0004-0000-0500-000066000000}"/>
    <hyperlink ref="L126" r:id="rId108" xr:uid="{00000000-0004-0000-0500-000067000000}"/>
    <hyperlink ref="L127" r:id="rId109" xr:uid="{00000000-0004-0000-0500-000068000000}"/>
    <hyperlink ref="L128" r:id="rId110" xr:uid="{00000000-0004-0000-0500-000069000000}"/>
    <hyperlink ref="L129" r:id="rId111" xr:uid="{00000000-0004-0000-0500-00006A000000}"/>
    <hyperlink ref="L130" r:id="rId112" xr:uid="{00000000-0004-0000-0500-00006B000000}"/>
    <hyperlink ref="L131" r:id="rId113" xr:uid="{00000000-0004-0000-0500-00006C000000}"/>
    <hyperlink ref="L132" r:id="rId114" xr:uid="{00000000-0004-0000-0500-00006D000000}"/>
    <hyperlink ref="L133" r:id="rId115" xr:uid="{00000000-0004-0000-0500-00006E000000}"/>
    <hyperlink ref="L134" r:id="rId116" xr:uid="{00000000-0004-0000-0500-00006F000000}"/>
    <hyperlink ref="L135" r:id="rId117" xr:uid="{00000000-0004-0000-0500-000070000000}"/>
    <hyperlink ref="L136" r:id="rId118" xr:uid="{00000000-0004-0000-0500-000071000000}"/>
    <hyperlink ref="L137" r:id="rId119" xr:uid="{00000000-0004-0000-0500-000072000000}"/>
    <hyperlink ref="L138" r:id="rId120" xr:uid="{00000000-0004-0000-0500-000073000000}"/>
    <hyperlink ref="L139" r:id="rId121" xr:uid="{00000000-0004-0000-0500-000074000000}"/>
    <hyperlink ref="L140" r:id="rId122" xr:uid="{00000000-0004-0000-0500-000075000000}"/>
    <hyperlink ref="L141" r:id="rId123" xr:uid="{00000000-0004-0000-0500-000076000000}"/>
    <hyperlink ref="L142" r:id="rId124" xr:uid="{00000000-0004-0000-0500-000077000000}"/>
    <hyperlink ref="L143" r:id="rId125" xr:uid="{00000000-0004-0000-0500-000078000000}"/>
    <hyperlink ref="L144" r:id="rId126" xr:uid="{00000000-0004-0000-0500-000079000000}"/>
    <hyperlink ref="L145" r:id="rId127" xr:uid="{00000000-0004-0000-0500-00007A000000}"/>
    <hyperlink ref="L146" r:id="rId128" xr:uid="{00000000-0004-0000-0500-00007B000000}"/>
    <hyperlink ref="L147" r:id="rId129" xr:uid="{00000000-0004-0000-0500-00007C000000}"/>
    <hyperlink ref="L148" r:id="rId130" xr:uid="{00000000-0004-0000-0500-00007D000000}"/>
    <hyperlink ref="L149" r:id="rId131" xr:uid="{00000000-0004-0000-0500-00007E000000}"/>
    <hyperlink ref="L150" r:id="rId132" xr:uid="{00000000-0004-0000-0500-00007F000000}"/>
    <hyperlink ref="L151" r:id="rId133" xr:uid="{00000000-0004-0000-0500-000080000000}"/>
    <hyperlink ref="L152" r:id="rId134" xr:uid="{00000000-0004-0000-0500-000081000000}"/>
    <hyperlink ref="L153" r:id="rId135" xr:uid="{00000000-0004-0000-0500-000082000000}"/>
    <hyperlink ref="L154" r:id="rId136" xr:uid="{00000000-0004-0000-0500-000083000000}"/>
    <hyperlink ref="L155" r:id="rId137" xr:uid="{00000000-0004-0000-0500-000084000000}"/>
    <hyperlink ref="L156" r:id="rId138" xr:uid="{00000000-0004-0000-0500-000085000000}"/>
    <hyperlink ref="L157" r:id="rId139" xr:uid="{00000000-0004-0000-0500-000086000000}"/>
    <hyperlink ref="L158" r:id="rId140" xr:uid="{00000000-0004-0000-0500-000087000000}"/>
    <hyperlink ref="L159" r:id="rId141" xr:uid="{00000000-0004-0000-0500-000088000000}"/>
    <hyperlink ref="L160" r:id="rId142" xr:uid="{00000000-0004-0000-0500-000089000000}"/>
    <hyperlink ref="L161" r:id="rId143" xr:uid="{00000000-0004-0000-0500-00008A000000}"/>
    <hyperlink ref="L162" r:id="rId144" xr:uid="{00000000-0004-0000-0500-00008B000000}"/>
    <hyperlink ref="L163" r:id="rId145" xr:uid="{00000000-0004-0000-0500-00008C000000}"/>
    <hyperlink ref="L164" r:id="rId146" xr:uid="{00000000-0004-0000-0500-00008D000000}"/>
    <hyperlink ref="L165" r:id="rId147" xr:uid="{00000000-0004-0000-0500-00008E000000}"/>
    <hyperlink ref="L166" r:id="rId148" xr:uid="{00000000-0004-0000-0500-00008F000000}"/>
    <hyperlink ref="L167" r:id="rId149" xr:uid="{00000000-0004-0000-0500-000090000000}"/>
    <hyperlink ref="L168" r:id="rId150" xr:uid="{00000000-0004-0000-0500-000091000000}"/>
    <hyperlink ref="L169" r:id="rId151" xr:uid="{00000000-0004-0000-0500-000092000000}"/>
    <hyperlink ref="L170" r:id="rId152" xr:uid="{00000000-0004-0000-0500-000093000000}"/>
    <hyperlink ref="L171" r:id="rId153" xr:uid="{00000000-0004-0000-0500-000094000000}"/>
    <hyperlink ref="L172" r:id="rId154" xr:uid="{00000000-0004-0000-0500-000095000000}"/>
    <hyperlink ref="L173" r:id="rId155" xr:uid="{00000000-0004-0000-0500-000096000000}"/>
    <hyperlink ref="L174" r:id="rId156" xr:uid="{00000000-0004-0000-0500-000097000000}"/>
    <hyperlink ref="L175" r:id="rId157" xr:uid="{00000000-0004-0000-0500-000098000000}"/>
    <hyperlink ref="L176" r:id="rId158" xr:uid="{00000000-0004-0000-0500-000099000000}"/>
    <hyperlink ref="L177" r:id="rId159" xr:uid="{00000000-0004-0000-0500-00009A000000}"/>
    <hyperlink ref="L178" r:id="rId160" xr:uid="{00000000-0004-0000-0500-00009B000000}"/>
    <hyperlink ref="L179" r:id="rId161" xr:uid="{00000000-0004-0000-0500-00009C000000}"/>
    <hyperlink ref="L180" r:id="rId162" xr:uid="{00000000-0004-0000-0500-00009D000000}"/>
    <hyperlink ref="L181" r:id="rId163" xr:uid="{00000000-0004-0000-0500-00009E000000}"/>
    <hyperlink ref="L182" r:id="rId164" xr:uid="{00000000-0004-0000-0500-00009F000000}"/>
    <hyperlink ref="L183" r:id="rId165" xr:uid="{00000000-0004-0000-0500-0000A0000000}"/>
    <hyperlink ref="L184" r:id="rId166" xr:uid="{00000000-0004-0000-0500-0000A1000000}"/>
    <hyperlink ref="L185" r:id="rId167" xr:uid="{00000000-0004-0000-0500-0000A2000000}"/>
    <hyperlink ref="L186" r:id="rId168" xr:uid="{00000000-0004-0000-0500-0000A3000000}"/>
    <hyperlink ref="L187" r:id="rId169" xr:uid="{00000000-0004-0000-0500-0000A4000000}"/>
    <hyperlink ref="L188" r:id="rId170" xr:uid="{00000000-0004-0000-0500-0000A5000000}"/>
    <hyperlink ref="L189" r:id="rId171" xr:uid="{00000000-0004-0000-0500-0000A6000000}"/>
    <hyperlink ref="L28" r:id="rId172" xr:uid="{00000000-0004-0000-0500-0000A7000000}"/>
    <hyperlink ref="L30" r:id="rId173" xr:uid="{00000000-0004-0000-0500-0000A8000000}"/>
    <hyperlink ref="L32" r:id="rId174" xr:uid="{00000000-0004-0000-0500-0000A9000000}"/>
    <hyperlink ref="L34" r:id="rId175" xr:uid="{00000000-0004-0000-0500-0000AA000000}"/>
    <hyperlink ref="L36" r:id="rId176" xr:uid="{00000000-0004-0000-0500-0000AB000000}"/>
    <hyperlink ref="L38" r:id="rId177" xr:uid="{00000000-0004-0000-0500-0000AC000000}"/>
  </hyperlinks>
  <pageMargins left="0.7" right="0.7" top="0.75" bottom="0.75" header="0.3" footer="0.3"/>
  <pageSetup orientation="portrait" horizontalDpi="120" verticalDpi="72" r:id="rId178"/>
  <drawing r:id="rId17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8"/>
  <dimension ref="A1:AD68"/>
  <sheetViews>
    <sheetView zoomScale="89" zoomScaleNormal="66" workbookViewId="0">
      <selection activeCell="M29" sqref="M29"/>
    </sheetView>
  </sheetViews>
  <sheetFormatPr defaultColWidth="9" defaultRowHeight="15"/>
  <cols>
    <col min="1" max="1" width="4.140625" style="465" customWidth="1"/>
    <col min="2" max="2" width="8.140625" style="465" customWidth="1"/>
    <col min="3" max="3" width="7.42578125" style="465" customWidth="1"/>
    <col min="4" max="4" width="9.7109375" style="465" customWidth="1"/>
    <col min="5" max="5" width="26.140625" style="465" customWidth="1"/>
    <col min="6" max="6" width="11.5703125" style="465" customWidth="1"/>
    <col min="7" max="7" width="12.85546875" style="465" customWidth="1"/>
    <col min="8" max="8" width="27.5703125" style="465" customWidth="1"/>
    <col min="9" max="9" width="13.28515625" style="465" customWidth="1"/>
    <col min="10" max="10" width="15" style="465" customWidth="1"/>
    <col min="11" max="11" width="6.7109375" style="465" customWidth="1"/>
    <col min="12" max="12" width="6.85546875" style="520" customWidth="1"/>
    <col min="13" max="13" width="9.42578125" style="520" customWidth="1"/>
    <col min="14" max="14" width="10.7109375" style="520" customWidth="1"/>
    <col min="15" max="15" width="9" style="465"/>
    <col min="17" max="19" width="9" style="465"/>
    <col min="20" max="20" width="9.28515625" style="467" customWidth="1"/>
    <col min="21" max="21" width="9" style="465"/>
    <col min="22" max="22" width="11.140625" style="465" customWidth="1"/>
    <col min="23" max="25" width="9" style="465"/>
    <col min="26" max="26" width="33" style="465" customWidth="1"/>
    <col min="27" max="27" width="12.42578125" style="465" customWidth="1"/>
    <col min="28" max="28" width="22.140625" style="465" customWidth="1"/>
    <col min="29" max="16384" width="9" style="465"/>
  </cols>
  <sheetData>
    <row r="1" spans="1:30" ht="17.25" customHeight="1">
      <c r="A1" s="458"/>
      <c r="B1" s="459"/>
      <c r="C1" s="459"/>
      <c r="D1" s="3523" t="s">
        <v>4903</v>
      </c>
      <c r="E1" s="3524"/>
      <c r="F1" s="3524"/>
      <c r="G1" s="3524"/>
      <c r="H1" s="3525"/>
      <c r="I1" s="521"/>
      <c r="J1" s="462"/>
      <c r="K1" s="462"/>
      <c r="L1" s="674"/>
      <c r="M1" s="674"/>
      <c r="N1" s="674"/>
      <c r="O1" s="484"/>
      <c r="P1" s="723" t="s">
        <v>6405</v>
      </c>
      <c r="Q1" s="724" t="s">
        <v>4904</v>
      </c>
      <c r="R1" s="484"/>
      <c r="S1" s="484"/>
      <c r="T1" s="579"/>
      <c r="U1" s="484"/>
      <c r="V1" s="484"/>
      <c r="W1" s="464"/>
    </row>
    <row r="2" spans="1:30" ht="17.25" customHeight="1">
      <c r="A2" s="466"/>
      <c r="B2" s="467"/>
      <c r="C2" s="467"/>
      <c r="D2" s="3526"/>
      <c r="E2" s="3527"/>
      <c r="F2" s="3527"/>
      <c r="G2" s="3527"/>
      <c r="H2" s="3528"/>
      <c r="I2" s="524"/>
      <c r="J2" s="470"/>
      <c r="K2" s="470"/>
      <c r="L2" s="512"/>
      <c r="M2" s="512"/>
      <c r="N2" s="512"/>
      <c r="P2" s="725" t="s">
        <v>6406</v>
      </c>
      <c r="Q2" s="726" t="s">
        <v>4905</v>
      </c>
      <c r="W2" s="472"/>
    </row>
    <row r="3" spans="1:30" ht="17.25" customHeight="1">
      <c r="A3" s="466"/>
      <c r="B3" s="467"/>
      <c r="C3" s="467"/>
      <c r="D3" s="3526"/>
      <c r="E3" s="3527"/>
      <c r="F3" s="3527"/>
      <c r="G3" s="3527"/>
      <c r="H3" s="3528"/>
      <c r="I3" s="524"/>
      <c r="J3" s="470"/>
      <c r="K3" s="470"/>
      <c r="L3" s="512"/>
      <c r="M3" s="512"/>
      <c r="N3" s="512"/>
      <c r="P3" s="725" t="s">
        <v>6407</v>
      </c>
      <c r="Q3" s="726" t="s">
        <v>13309</v>
      </c>
      <c r="W3" s="472"/>
    </row>
    <row r="4" spans="1:30" ht="17.25" customHeight="1" thickBot="1">
      <c r="A4" s="3532" t="s">
        <v>4907</v>
      </c>
      <c r="B4" s="3533"/>
      <c r="C4" s="3533"/>
      <c r="D4" s="3529"/>
      <c r="E4" s="3530"/>
      <c r="F4" s="3530"/>
      <c r="G4" s="3530"/>
      <c r="H4" s="3531"/>
      <c r="I4" s="526"/>
      <c r="J4" s="513"/>
      <c r="K4" s="513"/>
      <c r="L4" s="514"/>
      <c r="M4" s="514"/>
      <c r="N4" s="514"/>
      <c r="O4" s="487"/>
      <c r="P4" s="725" t="s">
        <v>6408</v>
      </c>
      <c r="Q4" s="726" t="s">
        <v>6410</v>
      </c>
      <c r="T4" s="582"/>
      <c r="W4" s="472"/>
    </row>
    <row r="5" spans="1:30" ht="17.25" customHeight="1">
      <c r="A5" s="3518" t="s">
        <v>6166</v>
      </c>
      <c r="B5" s="3518"/>
      <c r="C5" s="3518"/>
      <c r="D5" s="3518"/>
      <c r="E5" s="3518"/>
      <c r="F5" s="3518"/>
      <c r="G5" s="3518"/>
      <c r="H5" s="3518"/>
      <c r="I5" s="3518"/>
      <c r="J5" s="3518"/>
      <c r="K5" s="3518"/>
      <c r="L5" s="3518"/>
      <c r="M5" s="3518"/>
      <c r="N5" s="3518"/>
      <c r="O5" s="3519"/>
      <c r="P5" s="720"/>
      <c r="Q5" s="720"/>
      <c r="R5" s="720"/>
      <c r="S5" s="720"/>
      <c r="T5" s="720"/>
      <c r="U5" s="720"/>
      <c r="V5" s="720"/>
      <c r="W5" s="721"/>
    </row>
    <row r="6" spans="1:30" ht="17.25" customHeight="1" thickBot="1">
      <c r="A6" s="3521"/>
      <c r="B6" s="3521"/>
      <c r="C6" s="3521"/>
      <c r="D6" s="3521"/>
      <c r="E6" s="3521"/>
      <c r="F6" s="3521"/>
      <c r="G6" s="3521"/>
      <c r="H6" s="3521"/>
      <c r="I6" s="3521"/>
      <c r="J6" s="3521"/>
      <c r="K6" s="3521"/>
      <c r="L6" s="3521"/>
      <c r="M6" s="3521"/>
      <c r="N6" s="3534"/>
      <c r="O6" s="3535"/>
      <c r="P6" s="576"/>
      <c r="Q6" s="576"/>
      <c r="R6" s="576"/>
      <c r="S6" s="576"/>
      <c r="T6" s="576"/>
      <c r="U6" s="576"/>
      <c r="V6" s="576"/>
      <c r="W6" s="722"/>
    </row>
    <row r="7" spans="1:30" ht="16.5" customHeight="1" thickBot="1">
      <c r="A7" s="1162" t="s">
        <v>2705</v>
      </c>
      <c r="B7" s="1172" t="s">
        <v>6167</v>
      </c>
      <c r="C7" s="1172" t="s">
        <v>6168</v>
      </c>
      <c r="D7" s="1160" t="s">
        <v>6194</v>
      </c>
      <c r="E7" s="1175"/>
      <c r="F7" s="1175"/>
      <c r="G7" s="1175"/>
      <c r="H7" s="1175"/>
      <c r="I7" s="1175"/>
      <c r="J7" s="1175"/>
      <c r="K7" s="1175"/>
      <c r="L7" s="1175"/>
      <c r="M7" s="1161"/>
      <c r="N7" s="1166" t="s">
        <v>6195</v>
      </c>
      <c r="O7" s="1167"/>
      <c r="P7" s="546"/>
      <c r="Q7" s="727" t="s">
        <v>4238</v>
      </c>
      <c r="R7" s="728"/>
      <c r="S7" s="1158" t="s">
        <v>4940</v>
      </c>
      <c r="T7" s="670" t="s">
        <v>6096</v>
      </c>
      <c r="U7" s="688" t="s">
        <v>6162</v>
      </c>
      <c r="V7" s="688" t="s">
        <v>6196</v>
      </c>
      <c r="W7" s="705" t="s">
        <v>699</v>
      </c>
      <c r="Z7" s="52"/>
      <c r="AA7" s="1028"/>
      <c r="AB7" s="1029">
        <v>46752</v>
      </c>
    </row>
    <row r="8" spans="1:30" ht="17.25" customHeight="1">
      <c r="A8" s="1170"/>
      <c r="B8" s="1173"/>
      <c r="C8" s="1173"/>
      <c r="D8" s="698" t="s">
        <v>6169</v>
      </c>
      <c r="E8" s="699" t="s">
        <v>6170</v>
      </c>
      <c r="F8" s="700" t="s">
        <v>6171</v>
      </c>
      <c r="G8" s="699" t="s">
        <v>6172</v>
      </c>
      <c r="H8" s="703" t="s">
        <v>6173</v>
      </c>
      <c r="I8" s="704"/>
      <c r="J8" s="701" t="s">
        <v>6174</v>
      </c>
      <c r="K8" s="702"/>
      <c r="L8" s="1694" t="s">
        <v>6175</v>
      </c>
      <c r="M8" s="1695"/>
      <c r="N8" s="1168"/>
      <c r="O8" s="1169"/>
      <c r="P8" s="1391" t="s">
        <v>4916</v>
      </c>
      <c r="Q8" s="1158" t="s">
        <v>4237</v>
      </c>
      <c r="R8" s="1158" t="s">
        <v>2201</v>
      </c>
      <c r="S8" s="1163"/>
      <c r="T8" s="1392" t="s">
        <v>6097</v>
      </c>
      <c r="U8" s="706" t="s">
        <v>6163</v>
      </c>
      <c r="V8" s="706" t="s">
        <v>6197</v>
      </c>
      <c r="W8" s="707"/>
      <c r="Z8" s="1025"/>
      <c r="AA8" s="1026"/>
      <c r="AB8" s="1026"/>
      <c r="AD8" s="465" t="s">
        <v>19944</v>
      </c>
    </row>
    <row r="9" spans="1:30" ht="17.25" customHeight="1" thickBot="1">
      <c r="A9" s="1171"/>
      <c r="B9" s="1174"/>
      <c r="C9" s="1174"/>
      <c r="D9" s="1173" t="s">
        <v>7</v>
      </c>
      <c r="E9" s="898" t="s">
        <v>6176</v>
      </c>
      <c r="F9" s="898" t="s">
        <v>6177</v>
      </c>
      <c r="G9" s="898" t="s">
        <v>6178</v>
      </c>
      <c r="H9" s="898" t="s">
        <v>6179</v>
      </c>
      <c r="I9" s="898" t="s">
        <v>6180</v>
      </c>
      <c r="J9" s="699" t="s">
        <v>6181</v>
      </c>
      <c r="K9" s="699" t="s">
        <v>6182</v>
      </c>
      <c r="L9" s="699" t="s">
        <v>6183</v>
      </c>
      <c r="M9" s="699" t="s">
        <v>6182</v>
      </c>
      <c r="N9" s="699" t="s">
        <v>4943</v>
      </c>
      <c r="O9" s="1393" t="s">
        <v>6184</v>
      </c>
      <c r="P9" s="1394"/>
      <c r="Q9" s="899"/>
      <c r="R9" s="899"/>
      <c r="S9" s="899"/>
      <c r="T9" s="672"/>
      <c r="U9" s="900"/>
      <c r="V9" s="900"/>
      <c r="W9" s="707"/>
      <c r="Z9" s="1022" t="s">
        <v>12601</v>
      </c>
      <c r="AA9" s="1024" t="s">
        <v>6197</v>
      </c>
      <c r="AB9" s="1024" t="s">
        <v>18406</v>
      </c>
    </row>
    <row r="10" spans="1:30">
      <c r="A10" s="1696">
        <v>1</v>
      </c>
      <c r="B10" s="1697" t="s">
        <v>18677</v>
      </c>
      <c r="C10" s="1697" t="s">
        <v>3373</v>
      </c>
      <c r="D10" s="1698" t="s">
        <v>6185</v>
      </c>
      <c r="E10" s="1698" t="s">
        <v>13576</v>
      </c>
      <c r="F10" s="1698">
        <v>4.0000000000000002E-4</v>
      </c>
      <c r="G10" s="1698" t="s">
        <v>13577</v>
      </c>
      <c r="H10" s="1698" t="s">
        <v>6186</v>
      </c>
      <c r="I10" s="1698" t="s">
        <v>1027</v>
      </c>
      <c r="J10" s="1698">
        <v>20</v>
      </c>
      <c r="K10" s="1698">
        <v>4</v>
      </c>
      <c r="L10" s="1698">
        <v>250</v>
      </c>
      <c r="M10" s="1698">
        <v>60</v>
      </c>
      <c r="N10" s="1698" t="s">
        <v>13578</v>
      </c>
      <c r="O10" s="1699" t="s">
        <v>13578</v>
      </c>
      <c r="P10" s="1700" t="s">
        <v>13579</v>
      </c>
      <c r="Q10" s="1701"/>
      <c r="R10" s="1702"/>
      <c r="S10" s="1703"/>
      <c r="T10" s="1482" t="s">
        <v>6098</v>
      </c>
      <c r="U10" s="1704"/>
      <c r="V10" s="3022">
        <v>44717</v>
      </c>
      <c r="W10" s="1705"/>
      <c r="X10" s="1604" t="s">
        <v>12438</v>
      </c>
      <c r="Y10" s="1604"/>
      <c r="Z10" s="1706" t="s">
        <v>12750</v>
      </c>
      <c r="AA10" s="1707">
        <v>44717</v>
      </c>
      <c r="AB10" s="1708"/>
      <c r="AD10" s="576" t="s">
        <v>19938</v>
      </c>
    </row>
    <row r="11" spans="1:30" ht="17.25" customHeight="1">
      <c r="A11" s="901">
        <v>2</v>
      </c>
      <c r="B11" s="902" t="s">
        <v>18678</v>
      </c>
      <c r="C11" s="902" t="s">
        <v>3373</v>
      </c>
      <c r="D11" s="903" t="s">
        <v>6185</v>
      </c>
      <c r="E11" s="903" t="s">
        <v>6190</v>
      </c>
      <c r="F11" s="903">
        <v>4.0000000000000002E-4</v>
      </c>
      <c r="G11" s="903">
        <v>5.7</v>
      </c>
      <c r="H11" s="903" t="s">
        <v>6186</v>
      </c>
      <c r="I11" s="903" t="s">
        <v>1027</v>
      </c>
      <c r="J11" s="903">
        <v>15</v>
      </c>
      <c r="K11" s="903">
        <v>3.5</v>
      </c>
      <c r="L11" s="903">
        <v>201</v>
      </c>
      <c r="M11" s="903" t="s">
        <v>6187</v>
      </c>
      <c r="N11" s="903" t="s">
        <v>6188</v>
      </c>
      <c r="O11" s="1395" t="s">
        <v>6191</v>
      </c>
      <c r="P11" s="1396"/>
      <c r="Q11" s="897"/>
      <c r="R11" s="897"/>
      <c r="S11" s="904"/>
      <c r="T11" s="672" t="s">
        <v>6098</v>
      </c>
      <c r="U11" s="905"/>
      <c r="V11" s="905"/>
      <c r="W11" s="896"/>
      <c r="Z11" s="1042" t="s">
        <v>12967</v>
      </c>
      <c r="AA11" s="1041">
        <v>39419</v>
      </c>
      <c r="AB11" s="539"/>
      <c r="AD11" s="576"/>
    </row>
    <row r="12" spans="1:30" ht="17.25" customHeight="1">
      <c r="A12" s="901">
        <v>3</v>
      </c>
      <c r="B12" s="902" t="s">
        <v>18679</v>
      </c>
      <c r="C12" s="902" t="s">
        <v>3373</v>
      </c>
      <c r="D12" s="903" t="s">
        <v>6185</v>
      </c>
      <c r="E12" s="903" t="s">
        <v>6192</v>
      </c>
      <c r="F12" s="903" t="s">
        <v>1527</v>
      </c>
      <c r="G12" s="903" t="s">
        <v>1527</v>
      </c>
      <c r="H12" s="903" t="s">
        <v>6186</v>
      </c>
      <c r="I12" s="903" t="s">
        <v>1027</v>
      </c>
      <c r="J12" s="903">
        <v>18</v>
      </c>
      <c r="K12" s="903">
        <v>15</v>
      </c>
      <c r="L12" s="903">
        <v>215</v>
      </c>
      <c r="M12" s="903">
        <v>80</v>
      </c>
      <c r="N12" s="903" t="s">
        <v>6193</v>
      </c>
      <c r="O12" s="1395" t="s">
        <v>6193</v>
      </c>
      <c r="P12" s="1396"/>
      <c r="Q12" s="897"/>
      <c r="R12" s="897"/>
      <c r="S12" s="904"/>
      <c r="T12" s="672" t="s">
        <v>6098</v>
      </c>
      <c r="U12" s="905">
        <v>49000</v>
      </c>
      <c r="V12" s="905"/>
      <c r="W12" s="896"/>
      <c r="Z12" s="1042" t="s">
        <v>12968</v>
      </c>
      <c r="AA12" s="1041">
        <v>41333</v>
      </c>
      <c r="AB12" s="539"/>
      <c r="AD12" s="576" t="s">
        <v>19938</v>
      </c>
    </row>
    <row r="13" spans="1:30" ht="17.25" customHeight="1">
      <c r="A13" s="1397">
        <v>4</v>
      </c>
      <c r="B13" s="980" t="s">
        <v>18680</v>
      </c>
      <c r="C13" s="980" t="s">
        <v>3373</v>
      </c>
      <c r="D13" s="1399" t="s">
        <v>4947</v>
      </c>
      <c r="E13" s="903" t="s">
        <v>19117</v>
      </c>
      <c r="F13" s="1399">
        <v>4.0000000000000002E-4</v>
      </c>
      <c r="G13" s="1399">
        <v>7.8</v>
      </c>
      <c r="H13" s="903" t="s">
        <v>6186</v>
      </c>
      <c r="I13" s="903" t="s">
        <v>1027</v>
      </c>
      <c r="J13" s="2512">
        <v>18</v>
      </c>
      <c r="K13" s="732">
        <v>32</v>
      </c>
      <c r="L13" s="732">
        <v>215</v>
      </c>
      <c r="M13" s="910">
        <v>40</v>
      </c>
      <c r="N13" s="911" t="s">
        <v>13229</v>
      </c>
      <c r="O13" s="911" t="s">
        <v>13229</v>
      </c>
      <c r="P13" s="1700" t="s">
        <v>19118</v>
      </c>
      <c r="Q13" s="709"/>
      <c r="R13" s="709"/>
      <c r="S13" s="906"/>
      <c r="T13" s="672" t="s">
        <v>6098</v>
      </c>
      <c r="U13" s="907"/>
      <c r="V13" s="907"/>
      <c r="W13" s="708"/>
      <c r="Z13" s="1042" t="s">
        <v>12938</v>
      </c>
      <c r="AA13" s="1041">
        <v>43299</v>
      </c>
      <c r="AB13" s="539"/>
    </row>
    <row r="14" spans="1:30" ht="17.25" customHeight="1">
      <c r="A14" s="1397"/>
      <c r="B14" s="1399"/>
      <c r="C14" s="1399"/>
      <c r="D14" s="1402"/>
      <c r="E14" s="1403"/>
      <c r="F14" s="1399"/>
      <c r="G14" s="1399"/>
      <c r="H14" s="1399"/>
      <c r="I14" s="1399"/>
      <c r="J14" s="1400"/>
      <c r="K14" s="732"/>
      <c r="L14" s="732"/>
      <c r="M14" s="910"/>
      <c r="N14" s="911"/>
      <c r="O14" s="729"/>
      <c r="P14" s="1404"/>
      <c r="Q14" s="730"/>
      <c r="R14" s="730"/>
      <c r="S14" s="908"/>
      <c r="T14" s="672"/>
      <c r="U14" s="909"/>
      <c r="V14" s="909"/>
      <c r="W14" s="731"/>
      <c r="Z14" s="1042"/>
      <c r="AA14" s="1042"/>
      <c r="AB14" s="539"/>
    </row>
    <row r="15" spans="1:30" ht="17.25" customHeight="1">
      <c r="A15" s="1397"/>
      <c r="B15" s="1399"/>
      <c r="C15" s="1399"/>
      <c r="D15" s="1402"/>
      <c r="E15" s="1403"/>
      <c r="F15" s="1399"/>
      <c r="G15" s="1399"/>
      <c r="H15" s="1399"/>
      <c r="I15" s="1399"/>
      <c r="J15" s="1400"/>
      <c r="K15" s="732"/>
      <c r="L15" s="732"/>
      <c r="M15" s="910"/>
      <c r="N15" s="911"/>
      <c r="O15" s="729"/>
      <c r="P15" s="1404"/>
      <c r="Q15" s="730"/>
      <c r="R15" s="730"/>
      <c r="S15" s="908"/>
      <c r="T15" s="672"/>
      <c r="U15" s="909"/>
      <c r="V15" s="909"/>
      <c r="W15" s="731"/>
      <c r="Z15" s="1042"/>
      <c r="AA15" s="1042"/>
      <c r="AB15" s="539"/>
    </row>
    <row r="16" spans="1:30" ht="17.25" customHeight="1">
      <c r="A16" s="1397"/>
      <c r="B16" s="1399"/>
      <c r="C16" s="1399"/>
      <c r="D16" s="1398"/>
      <c r="E16" s="1398"/>
      <c r="F16" s="1399"/>
      <c r="G16" s="1399"/>
      <c r="H16" s="1399"/>
      <c r="I16" s="1399"/>
      <c r="J16" s="1400"/>
      <c r="K16" s="732"/>
      <c r="L16" s="732"/>
      <c r="M16" s="910"/>
      <c r="N16" s="911"/>
      <c r="O16" s="729"/>
      <c r="P16" s="1404"/>
      <c r="Q16" s="730"/>
      <c r="R16" s="730"/>
      <c r="S16" s="908"/>
      <c r="T16" s="672"/>
      <c r="U16" s="909"/>
      <c r="V16" s="909"/>
      <c r="W16" s="731"/>
      <c r="Z16" s="1042"/>
      <c r="AA16" s="1042"/>
      <c r="AB16" s="539"/>
    </row>
    <row r="17" spans="1:28" ht="17.25" customHeight="1">
      <c r="A17" s="1397"/>
      <c r="B17" s="1399"/>
      <c r="C17" s="1399"/>
      <c r="D17" s="1402"/>
      <c r="E17" s="1403"/>
      <c r="F17" s="1399"/>
      <c r="G17" s="1399"/>
      <c r="H17" s="1399"/>
      <c r="I17" s="1399"/>
      <c r="J17" s="1400"/>
      <c r="K17" s="732"/>
      <c r="L17" s="732"/>
      <c r="M17" s="910"/>
      <c r="N17" s="911"/>
      <c r="O17" s="729"/>
      <c r="P17" s="1400"/>
      <c r="Q17" s="732"/>
      <c r="R17" s="732"/>
      <c r="S17" s="910"/>
      <c r="T17" s="672"/>
      <c r="U17" s="911"/>
      <c r="V17" s="911"/>
      <c r="W17" s="733"/>
      <c r="Z17" s="1042"/>
      <c r="AA17" s="1042"/>
      <c r="AB17" s="539"/>
    </row>
    <row r="18" spans="1:28" ht="17.25" customHeight="1">
      <c r="A18" s="1397"/>
      <c r="B18" s="1399"/>
      <c r="C18" s="1399"/>
      <c r="D18" s="1402"/>
      <c r="E18" s="1403"/>
      <c r="F18" s="1399"/>
      <c r="G18" s="1399"/>
      <c r="H18" s="1399"/>
      <c r="I18" s="1399"/>
      <c r="J18" s="1400"/>
      <c r="K18" s="732"/>
      <c r="L18" s="732"/>
      <c r="M18" s="910"/>
      <c r="N18" s="911"/>
      <c r="O18" s="729"/>
      <c r="P18" s="1404"/>
      <c r="Q18" s="730"/>
      <c r="R18" s="730"/>
      <c r="S18" s="908"/>
      <c r="T18" s="672"/>
      <c r="U18" s="909"/>
      <c r="V18" s="909"/>
      <c r="W18" s="731"/>
      <c r="Z18" s="1042"/>
      <c r="AA18" s="1042"/>
      <c r="AB18" s="539"/>
    </row>
    <row r="19" spans="1:28" ht="17.25" customHeight="1">
      <c r="A19" s="1397"/>
      <c r="B19" s="1399"/>
      <c r="C19" s="1399"/>
      <c r="D19" s="1402"/>
      <c r="E19" s="1403"/>
      <c r="F19" s="1399"/>
      <c r="G19" s="1399"/>
      <c r="H19" s="1399"/>
      <c r="I19" s="1399"/>
      <c r="J19" s="1400"/>
      <c r="K19" s="732"/>
      <c r="L19" s="732"/>
      <c r="M19" s="910"/>
      <c r="N19" s="911"/>
      <c r="O19" s="729"/>
      <c r="P19" s="1401"/>
      <c r="Q19" s="709"/>
      <c r="R19" s="709"/>
      <c r="S19" s="906"/>
      <c r="T19" s="672"/>
      <c r="U19" s="912"/>
      <c r="V19" s="912"/>
      <c r="W19" s="708"/>
      <c r="Z19" s="1042"/>
      <c r="AA19" s="1042"/>
      <c r="AB19" s="539"/>
    </row>
    <row r="20" spans="1:28" ht="17.25" customHeight="1">
      <c r="A20" s="1397"/>
      <c r="B20" s="1399"/>
      <c r="C20" s="1399"/>
      <c r="D20" s="1402"/>
      <c r="E20" s="1403"/>
      <c r="F20" s="1399"/>
      <c r="G20" s="1399"/>
      <c r="H20" s="1399"/>
      <c r="I20" s="1399"/>
      <c r="J20" s="1400"/>
      <c r="K20" s="732"/>
      <c r="L20" s="732"/>
      <c r="M20" s="910"/>
      <c r="N20" s="911"/>
      <c r="O20" s="729"/>
      <c r="P20" s="1401"/>
      <c r="Q20" s="709"/>
      <c r="R20" s="709"/>
      <c r="S20" s="906"/>
      <c r="T20" s="672"/>
      <c r="U20" s="912"/>
      <c r="V20" s="912"/>
      <c r="W20" s="708"/>
      <c r="Z20" s="1042"/>
      <c r="AA20" s="1042"/>
      <c r="AB20" s="539"/>
    </row>
    <row r="21" spans="1:28" ht="17.25" customHeight="1" thickBot="1">
      <c r="A21" s="1164" t="s">
        <v>6198</v>
      </c>
      <c r="B21" s="1165"/>
      <c r="C21" s="1405"/>
      <c r="D21" s="1406"/>
      <c r="E21" s="1407"/>
      <c r="F21" s="1405"/>
      <c r="G21" s="1405"/>
      <c r="H21" s="1405"/>
      <c r="I21" s="1405"/>
      <c r="J21" s="1408"/>
      <c r="K21" s="1409"/>
      <c r="L21" s="1409"/>
      <c r="M21" s="1410"/>
      <c r="N21" s="1411"/>
      <c r="O21" s="755"/>
      <c r="P21" s="1412"/>
      <c r="Q21" s="710"/>
      <c r="R21" s="710"/>
      <c r="S21" s="756"/>
      <c r="T21" s="741"/>
      <c r="U21" s="757">
        <f>SUM(U10:U20)</f>
        <v>49000</v>
      </c>
      <c r="V21" s="757"/>
      <c r="W21" s="713"/>
      <c r="Z21" s="1042"/>
      <c r="AA21" s="1042"/>
      <c r="AB21" s="539"/>
    </row>
    <row r="22" spans="1:28" ht="17.25" customHeight="1">
      <c r="A22" s="1296" t="s">
        <v>5298</v>
      </c>
      <c r="B22" s="1297"/>
      <c r="C22" s="1297"/>
      <c r="D22" s="1297"/>
      <c r="E22" s="1297"/>
      <c r="F22" s="1297"/>
      <c r="G22" s="1297"/>
      <c r="H22" s="1297"/>
      <c r="I22" s="1297"/>
      <c r="J22" s="1297"/>
      <c r="K22" s="1001"/>
      <c r="L22" s="1348"/>
      <c r="M22" s="1348"/>
      <c r="N22" s="1348"/>
      <c r="O22" s="472"/>
      <c r="P22" s="52"/>
      <c r="Q22" s="716"/>
      <c r="R22" s="716"/>
      <c r="S22" s="714"/>
      <c r="T22"/>
      <c r="U22" s="715"/>
      <c r="V22" s="715"/>
      <c r="W22" s="717"/>
      <c r="Z22" s="1042"/>
      <c r="AA22" s="1042"/>
      <c r="AB22" s="539"/>
    </row>
    <row r="23" spans="1:28" ht="17.25" customHeight="1">
      <c r="A23" s="1347"/>
      <c r="B23" s="1001"/>
      <c r="C23" s="1001"/>
      <c r="D23" s="1001"/>
      <c r="E23" s="1001"/>
      <c r="F23" s="1001"/>
      <c r="G23" s="1001"/>
      <c r="H23" s="1001"/>
      <c r="I23" s="1001"/>
      <c r="J23" s="1001"/>
      <c r="K23" s="1001"/>
      <c r="L23" s="1348"/>
      <c r="M23" s="1348"/>
      <c r="N23" s="1348"/>
      <c r="O23" s="472"/>
      <c r="P23" s="52"/>
      <c r="Q23" s="716"/>
      <c r="R23" s="716"/>
      <c r="S23" s="714"/>
      <c r="T23"/>
      <c r="U23" s="715"/>
      <c r="V23" s="715"/>
      <c r="W23" s="717"/>
      <c r="Z23" s="539"/>
      <c r="AA23" s="1042"/>
      <c r="AB23" s="539"/>
    </row>
    <row r="24" spans="1:28" ht="17.25" customHeight="1">
      <c r="A24" s="1347"/>
      <c r="B24" s="1001"/>
      <c r="C24" s="1001"/>
      <c r="D24" s="1001"/>
      <c r="E24" s="1001"/>
      <c r="F24" s="1001"/>
      <c r="G24" s="1001"/>
      <c r="H24" s="1001"/>
      <c r="I24" s="1001"/>
      <c r="J24" s="1001"/>
      <c r="K24" s="1001"/>
      <c r="L24" s="1348"/>
      <c r="M24" s="1348"/>
      <c r="N24" s="1348"/>
      <c r="O24" s="472"/>
      <c r="P24" s="52"/>
      <c r="Q24" s="716"/>
      <c r="R24" s="716"/>
      <c r="S24" s="714"/>
      <c r="T24"/>
      <c r="U24" s="715"/>
      <c r="V24" s="715"/>
      <c r="W24" s="717"/>
      <c r="Z24" s="539"/>
      <c r="AA24" s="1042"/>
      <c r="AB24" s="539"/>
    </row>
    <row r="25" spans="1:28" ht="17.25" customHeight="1">
      <c r="A25" s="1347"/>
      <c r="B25" s="1001"/>
      <c r="C25" s="1001"/>
      <c r="D25" s="1001"/>
      <c r="E25" s="1001"/>
      <c r="F25" s="1001"/>
      <c r="G25" s="1001"/>
      <c r="H25" s="1001"/>
      <c r="I25" s="1001"/>
      <c r="J25" s="1001"/>
      <c r="K25" s="1001"/>
      <c r="L25" s="1348"/>
      <c r="M25" s="1348"/>
      <c r="N25" s="1348"/>
      <c r="O25" s="472"/>
      <c r="P25" s="52"/>
      <c r="Q25" s="716"/>
      <c r="R25" s="716"/>
      <c r="S25" s="714"/>
      <c r="T25"/>
      <c r="U25" s="715"/>
      <c r="V25" s="715"/>
      <c r="W25" s="717"/>
      <c r="Z25" s="539"/>
      <c r="AA25" s="1042"/>
      <c r="AB25" s="539"/>
    </row>
    <row r="26" spans="1:28" ht="17.25" customHeight="1" thickBot="1">
      <c r="A26" s="486"/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519"/>
      <c r="M26" s="519"/>
      <c r="N26" s="519"/>
      <c r="O26" s="488"/>
      <c r="P26" s="718"/>
      <c r="Q26" s="1199"/>
      <c r="R26" s="1199"/>
      <c r="S26" s="711"/>
      <c r="T26" s="1084"/>
      <c r="U26" s="712"/>
      <c r="V26" s="712"/>
      <c r="W26" s="719"/>
      <c r="Z26" s="539"/>
      <c r="AA26" s="1042"/>
      <c r="AB26" s="539"/>
    </row>
    <row r="27" spans="1:28">
      <c r="T27"/>
      <c r="Z27" s="539"/>
      <c r="AA27" s="1042"/>
      <c r="AB27" s="539"/>
    </row>
    <row r="28" spans="1:28">
      <c r="T28"/>
      <c r="Z28" s="1052"/>
      <c r="AA28" s="1051"/>
      <c r="AB28" s="1052"/>
    </row>
    <row r="29" spans="1:28">
      <c r="A29" t="s">
        <v>6404</v>
      </c>
      <c r="B29"/>
      <c r="D29">
        <f>COUNTA(B10:B28)</f>
        <v>4</v>
      </c>
      <c r="T29"/>
      <c r="X29" s="992">
        <f>COUNTA(X10:X28)</f>
        <v>1</v>
      </c>
      <c r="Z29" s="994">
        <f>COUNTA(Z10:Z28)</f>
        <v>4</v>
      </c>
      <c r="AA29" s="677"/>
      <c r="AB29" s="523"/>
    </row>
    <row r="30" spans="1:28">
      <c r="T30"/>
      <c r="X30" s="1048">
        <f>X29/D29</f>
        <v>0.25</v>
      </c>
      <c r="Z30" s="1048">
        <f>Z29/D29</f>
        <v>1</v>
      </c>
      <c r="AA30" s="677"/>
      <c r="AB30" s="523"/>
    </row>
    <row r="31" spans="1:28">
      <c r="T31"/>
      <c r="Z31" s="523"/>
      <c r="AA31" s="677"/>
      <c r="AB31" s="523"/>
    </row>
    <row r="32" spans="1:28">
      <c r="T32"/>
      <c r="Z32" s="523"/>
      <c r="AA32" s="677"/>
      <c r="AB32" s="523"/>
    </row>
    <row r="33" spans="20:28">
      <c r="T33"/>
      <c r="Z33" s="523"/>
      <c r="AA33" s="677"/>
      <c r="AB33" s="523"/>
    </row>
    <row r="34" spans="20:28">
      <c r="T34"/>
      <c r="Z34" s="523"/>
      <c r="AA34" s="677"/>
      <c r="AB34" s="523"/>
    </row>
    <row r="35" spans="20:28">
      <c r="T35"/>
      <c r="Z35" s="523"/>
      <c r="AA35" s="677"/>
      <c r="AB35" s="523"/>
    </row>
    <row r="36" spans="20:28">
      <c r="T36"/>
      <c r="Z36" s="523"/>
      <c r="AA36" s="677"/>
      <c r="AB36" s="523"/>
    </row>
    <row r="37" spans="20:28">
      <c r="T37"/>
      <c r="Z37" s="523"/>
      <c r="AA37" s="677"/>
      <c r="AB37" s="523"/>
    </row>
    <row r="38" spans="20:28">
      <c r="T38"/>
      <c r="Z38" s="523"/>
      <c r="AA38" s="677"/>
      <c r="AB38" s="523"/>
    </row>
    <row r="39" spans="20:28">
      <c r="T39"/>
      <c r="Z39" s="523"/>
      <c r="AA39" s="677"/>
      <c r="AB39" s="523"/>
    </row>
    <row r="40" spans="20:28">
      <c r="T40"/>
      <c r="Z40" s="523"/>
      <c r="AA40" s="677"/>
      <c r="AB40" s="523"/>
    </row>
    <row r="41" spans="20:28">
      <c r="T41"/>
      <c r="Z41" s="523"/>
      <c r="AA41" s="677"/>
      <c r="AB41" s="523"/>
    </row>
    <row r="42" spans="20:28">
      <c r="T42"/>
      <c r="Z42" s="523"/>
      <c r="AA42" s="677"/>
      <c r="AB42" s="523"/>
    </row>
    <row r="43" spans="20:28">
      <c r="T43"/>
      <c r="Z43" s="523"/>
      <c r="AA43" s="677"/>
      <c r="AB43" s="523"/>
    </row>
    <row r="44" spans="20:28">
      <c r="T44"/>
      <c r="Z44" s="523"/>
      <c r="AA44" s="677"/>
      <c r="AB44" s="523"/>
    </row>
    <row r="45" spans="20:28">
      <c r="T45"/>
      <c r="Z45" s="523"/>
      <c r="AA45" s="677"/>
      <c r="AB45" s="523"/>
    </row>
    <row r="46" spans="20:28">
      <c r="T46"/>
      <c r="Z46" s="523"/>
      <c r="AA46" s="677"/>
      <c r="AB46" s="523"/>
    </row>
    <row r="47" spans="20:28" ht="12.75">
      <c r="T47"/>
    </row>
    <row r="48" spans="20:28" ht="12.75">
      <c r="T48"/>
    </row>
    <row r="49" spans="20:20" ht="12.75">
      <c r="T49"/>
    </row>
    <row r="50" spans="20:20" ht="12.75">
      <c r="T50"/>
    </row>
    <row r="51" spans="20:20" ht="12.75">
      <c r="T51"/>
    </row>
    <row r="52" spans="20:20" ht="12.75">
      <c r="T52"/>
    </row>
    <row r="53" spans="20:20" ht="12.75">
      <c r="T53"/>
    </row>
    <row r="54" spans="20:20" ht="12.75">
      <c r="T54"/>
    </row>
    <row r="55" spans="20:20" ht="12.75">
      <c r="T55"/>
    </row>
    <row r="56" spans="20:20" ht="12.75">
      <c r="T56"/>
    </row>
    <row r="57" spans="20:20" ht="12.75">
      <c r="T57"/>
    </row>
    <row r="58" spans="20:20" ht="12.75">
      <c r="T58"/>
    </row>
    <row r="59" spans="20:20" ht="12.75">
      <c r="T59"/>
    </row>
    <row r="60" spans="20:20" ht="12.75">
      <c r="T60"/>
    </row>
    <row r="61" spans="20:20" ht="12.75">
      <c r="T61"/>
    </row>
    <row r="62" spans="20:20" ht="12.75">
      <c r="T62"/>
    </row>
    <row r="63" spans="20:20" ht="12.75">
      <c r="T63"/>
    </row>
    <row r="64" spans="20:20" ht="12.75">
      <c r="T64"/>
    </row>
    <row r="65" spans="20:20" ht="12.75">
      <c r="T65"/>
    </row>
    <row r="66" spans="20:20" ht="12.75">
      <c r="T66"/>
    </row>
    <row r="67" spans="20:20" ht="12.75">
      <c r="T67"/>
    </row>
    <row r="68" spans="20:20" ht="12.75">
      <c r="T68"/>
    </row>
  </sheetData>
  <customSheetViews>
    <customSheetView guid="{EAD1C6BF-B58E-4716-994B-7E887560A863}">
      <pane xSplit="5" ySplit="6" topLeftCell="F14" activePane="bottomRight" state="frozen"/>
      <selection pane="bottomRight" activeCell="D28" sqref="D28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1"/>
      <headerFooter alignWithMargins="0"/>
    </customSheetView>
    <customSheetView guid="{A746A1D1-F079-45F9-ABC6-D5B94B695A0B}" scale="70">
      <selection activeCell="X33" sqref="X33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2"/>
      <headerFooter alignWithMargins="0"/>
    </customSheetView>
    <customSheetView guid="{0F6DE11C-9731-46C0-B362-D9F8FDA344B7}" scale="85" showPageBreaks="1">
      <selection activeCell="D8" sqref="D1:W1048576"/>
      <pageMargins left="0.39370078740157483" right="0.23622047244094491" top="0.98425196850393704" bottom="0.59055118110236227" header="0.47244094488188981" footer="0.31496062992125984"/>
      <pageSetup paperSize="9" scale="95" orientation="landscape" horizontalDpi="4294967292" r:id="rId3"/>
      <headerFooter alignWithMargins="0"/>
    </customSheetView>
    <customSheetView guid="{365A82E1-C32F-49FA-B525-E173050F7DE9}" scale="85">
      <selection activeCell="T16" sqref="T16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4"/>
      <headerFooter alignWithMargins="0"/>
    </customSheetView>
    <customSheetView guid="{A91B9AC7-FD9D-4ABC-9E60-25BCC3ACDFCE}">
      <selection activeCell="A5" sqref="A5:O6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5"/>
      <headerFooter alignWithMargins="0"/>
    </customSheetView>
    <customSheetView guid="{15D70F00-01D7-413A-8D7C-E754B7B596E4}" scale="70"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6"/>
      <headerFooter alignWithMargins="0"/>
    </customSheetView>
    <customSheetView guid="{34308931-6E20-41C0-A5BD-7D8C451C3840}" scale="70"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7"/>
      <headerFooter alignWithMargins="0"/>
    </customSheetView>
    <customSheetView guid="{BCE8B9BA-B99B-4BE3-B7C6-DC4F3FC9FA95}" scale="115">
      <pane xSplit="2" ySplit="9" topLeftCell="C10" activePane="bottomRight" state="frozen"/>
      <selection pane="bottomRight" activeCell="C11" sqref="C11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8"/>
      <headerFooter alignWithMargins="0"/>
    </customSheetView>
    <customSheetView guid="{FA1B31CD-DD8D-47B3-9B34-AB72E4090B34}">
      <selection activeCell="C28" sqref="C28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9"/>
      <headerFooter alignWithMargins="0"/>
    </customSheetView>
    <customSheetView guid="{51C80409-42FF-431E-A1CF-253ADAD7E5C5}" scale="89">
      <selection activeCell="M29" sqref="M29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10"/>
      <headerFooter alignWithMargins="0"/>
    </customSheetView>
    <customSheetView guid="{0A3BE354-EABF-4B36-A467-F2E7E7C9C594}" scale="89" showPageBreaks="1" topLeftCell="A6">
      <selection activeCell="C1" sqref="C1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11"/>
      <headerFooter alignWithMargins="0"/>
    </customSheetView>
  </customSheetViews>
  <mergeCells count="3">
    <mergeCell ref="D1:H4"/>
    <mergeCell ref="A4:C4"/>
    <mergeCell ref="A5:O6"/>
  </mergeCells>
  <hyperlinks>
    <hyperlink ref="T10" r:id="rId12" xr:uid="{00000000-0004-0000-0600-000000000000}"/>
    <hyperlink ref="T11:T13" r:id="rId13" display="Klik" xr:uid="{00000000-0004-0000-0600-000001000000}"/>
  </hyperlinks>
  <pageMargins left="0.39370078740157499" right="0.23622047244094499" top="0.98425196850393704" bottom="0.59055118110236204" header="0.47244094488188998" footer="0.31496062992126"/>
  <pageSetup paperSize="9" scale="85" orientation="landscape" horizontalDpi="4294967292" r:id="rId14"/>
  <headerFooter alignWithMargins="0"/>
  <drawing r:id="rId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0">
    <tabColor rgb="FFFFC000"/>
    <pageSetUpPr fitToPage="1"/>
  </sheetPr>
  <dimension ref="A1:AN143"/>
  <sheetViews>
    <sheetView zoomScale="130" zoomScaleNormal="130" workbookViewId="0">
      <pane xSplit="3" ySplit="8" topLeftCell="H126" activePane="bottomRight" state="frozen"/>
      <selection pane="topRight" activeCell="D1" sqref="D1"/>
      <selection pane="bottomLeft" activeCell="A9" sqref="A9"/>
      <selection pane="bottomRight" activeCell="H129" sqref="H129"/>
    </sheetView>
  </sheetViews>
  <sheetFormatPr defaultRowHeight="15"/>
  <cols>
    <col min="1" max="1" width="6.42578125" style="467" customWidth="1"/>
    <col min="2" max="2" width="11.42578125" style="467" customWidth="1"/>
    <col min="3" max="3" width="18.5703125" style="467" customWidth="1"/>
    <col min="4" max="4" width="26.140625" style="467" customWidth="1"/>
    <col min="5" max="5" width="17.85546875" style="467" customWidth="1"/>
    <col min="6" max="6" width="26.5703125" style="467" customWidth="1"/>
    <col min="7" max="7" width="12.7109375" style="467" customWidth="1"/>
    <col min="8" max="8" width="7.7109375" style="467" customWidth="1"/>
    <col min="9" max="9" width="19" style="467" customWidth="1"/>
    <col min="10" max="10" width="14.7109375" style="467" customWidth="1"/>
    <col min="11" max="11" width="11.85546875" style="467" customWidth="1"/>
    <col min="12" max="12" width="16.5703125" style="467" customWidth="1"/>
    <col min="13" max="19" width="13.5703125" style="467" customWidth="1"/>
    <col min="20" max="20" width="9" style="467" customWidth="1"/>
    <col min="21" max="21" width="10" style="467" customWidth="1"/>
    <col min="22" max="22" width="11.85546875" style="467" customWidth="1"/>
    <col min="23" max="23" width="10" style="467" customWidth="1"/>
    <col min="24" max="24" width="13.28515625" style="467" customWidth="1"/>
    <col min="25" max="25" width="12.85546875" style="467" customWidth="1"/>
    <col min="26" max="27" width="8.42578125" style="591" customWidth="1"/>
    <col min="28" max="28" width="9.28515625" style="591" customWidth="1"/>
    <col min="29" max="29" width="9.42578125" style="591" customWidth="1"/>
    <col min="30" max="30" width="15.7109375" style="591" hidden="1" customWidth="1"/>
    <col min="31" max="31" width="15.7109375" style="591" customWidth="1"/>
    <col min="32" max="32" width="11.5703125" style="591" customWidth="1"/>
    <col min="33" max="33" width="17.85546875" style="668" customWidth="1"/>
    <col min="34" max="34" width="9.140625" style="467" customWidth="1"/>
    <col min="35" max="35" width="9.140625" style="467"/>
    <col min="36" max="36" width="33" style="668" customWidth="1"/>
    <col min="37" max="37" width="12.42578125" style="668" customWidth="1"/>
    <col min="38" max="38" width="22.140625" style="668" customWidth="1"/>
    <col min="39" max="272" width="9.140625" style="467"/>
    <col min="273" max="273" width="6.42578125" style="467" customWidth="1"/>
    <col min="274" max="274" width="11.42578125" style="467" customWidth="1"/>
    <col min="275" max="275" width="14.140625" style="467" bestFit="1" customWidth="1"/>
    <col min="276" max="276" width="30.42578125" style="467" customWidth="1"/>
    <col min="277" max="277" width="17.85546875" style="467" customWidth="1"/>
    <col min="278" max="278" width="29.28515625" style="467" customWidth="1"/>
    <col min="279" max="279" width="18.42578125" style="467" customWidth="1"/>
    <col min="280" max="280" width="11.140625" style="467" customWidth="1"/>
    <col min="281" max="281" width="13.5703125" style="467" customWidth="1"/>
    <col min="282" max="282" width="9" style="467" customWidth="1"/>
    <col min="283" max="283" width="10" style="467" customWidth="1"/>
    <col min="284" max="284" width="20.42578125" style="467" customWidth="1"/>
    <col min="285" max="285" width="11.42578125" style="467" customWidth="1"/>
    <col min="286" max="287" width="15.7109375" style="467" customWidth="1"/>
    <col min="288" max="288" width="10" style="467" customWidth="1"/>
    <col min="289" max="528" width="9.140625" style="467"/>
    <col min="529" max="529" width="6.42578125" style="467" customWidth="1"/>
    <col min="530" max="530" width="11.42578125" style="467" customWidth="1"/>
    <col min="531" max="531" width="14.140625" style="467" bestFit="1" customWidth="1"/>
    <col min="532" max="532" width="30.42578125" style="467" customWidth="1"/>
    <col min="533" max="533" width="17.85546875" style="467" customWidth="1"/>
    <col min="534" max="534" width="29.28515625" style="467" customWidth="1"/>
    <col min="535" max="535" width="18.42578125" style="467" customWidth="1"/>
    <col min="536" max="536" width="11.140625" style="467" customWidth="1"/>
    <col min="537" max="537" width="13.5703125" style="467" customWidth="1"/>
    <col min="538" max="538" width="9" style="467" customWidth="1"/>
    <col min="539" max="539" width="10" style="467" customWidth="1"/>
    <col min="540" max="540" width="20.42578125" style="467" customWidth="1"/>
    <col min="541" max="541" width="11.42578125" style="467" customWidth="1"/>
    <col min="542" max="543" width="15.7109375" style="467" customWidth="1"/>
    <col min="544" max="544" width="10" style="467" customWidth="1"/>
    <col min="545" max="784" width="9.140625" style="467"/>
    <col min="785" max="785" width="6.42578125" style="467" customWidth="1"/>
    <col min="786" max="786" width="11.42578125" style="467" customWidth="1"/>
    <col min="787" max="787" width="14.140625" style="467" bestFit="1" customWidth="1"/>
    <col min="788" max="788" width="30.42578125" style="467" customWidth="1"/>
    <col min="789" max="789" width="17.85546875" style="467" customWidth="1"/>
    <col min="790" max="790" width="29.28515625" style="467" customWidth="1"/>
    <col min="791" max="791" width="18.42578125" style="467" customWidth="1"/>
    <col min="792" max="792" width="11.140625" style="467" customWidth="1"/>
    <col min="793" max="793" width="13.5703125" style="467" customWidth="1"/>
    <col min="794" max="794" width="9" style="467" customWidth="1"/>
    <col min="795" max="795" width="10" style="467" customWidth="1"/>
    <col min="796" max="796" width="20.42578125" style="467" customWidth="1"/>
    <col min="797" max="797" width="11.42578125" style="467" customWidth="1"/>
    <col min="798" max="799" width="15.7109375" style="467" customWidth="1"/>
    <col min="800" max="800" width="10" style="467" customWidth="1"/>
    <col min="801" max="1040" width="9.140625" style="467"/>
    <col min="1041" max="1041" width="6.42578125" style="467" customWidth="1"/>
    <col min="1042" max="1042" width="11.42578125" style="467" customWidth="1"/>
    <col min="1043" max="1043" width="14.140625" style="467" bestFit="1" customWidth="1"/>
    <col min="1044" max="1044" width="30.42578125" style="467" customWidth="1"/>
    <col min="1045" max="1045" width="17.85546875" style="467" customWidth="1"/>
    <col min="1046" max="1046" width="29.28515625" style="467" customWidth="1"/>
    <col min="1047" max="1047" width="18.42578125" style="467" customWidth="1"/>
    <col min="1048" max="1048" width="11.140625" style="467" customWidth="1"/>
    <col min="1049" max="1049" width="13.5703125" style="467" customWidth="1"/>
    <col min="1050" max="1050" width="9" style="467" customWidth="1"/>
    <col min="1051" max="1051" width="10" style="467" customWidth="1"/>
    <col min="1052" max="1052" width="20.42578125" style="467" customWidth="1"/>
    <col min="1053" max="1053" width="11.42578125" style="467" customWidth="1"/>
    <col min="1054" max="1055" width="15.7109375" style="467" customWidth="1"/>
    <col min="1056" max="1056" width="10" style="467" customWidth="1"/>
    <col min="1057" max="1296" width="9.140625" style="467"/>
    <col min="1297" max="1297" width="6.42578125" style="467" customWidth="1"/>
    <col min="1298" max="1298" width="11.42578125" style="467" customWidth="1"/>
    <col min="1299" max="1299" width="14.140625" style="467" bestFit="1" customWidth="1"/>
    <col min="1300" max="1300" width="30.42578125" style="467" customWidth="1"/>
    <col min="1301" max="1301" width="17.85546875" style="467" customWidth="1"/>
    <col min="1302" max="1302" width="29.28515625" style="467" customWidth="1"/>
    <col min="1303" max="1303" width="18.42578125" style="467" customWidth="1"/>
    <col min="1304" max="1304" width="11.140625" style="467" customWidth="1"/>
    <col min="1305" max="1305" width="13.5703125" style="467" customWidth="1"/>
    <col min="1306" max="1306" width="9" style="467" customWidth="1"/>
    <col min="1307" max="1307" width="10" style="467" customWidth="1"/>
    <col min="1308" max="1308" width="20.42578125" style="467" customWidth="1"/>
    <col min="1309" max="1309" width="11.42578125" style="467" customWidth="1"/>
    <col min="1310" max="1311" width="15.7109375" style="467" customWidth="1"/>
    <col min="1312" max="1312" width="10" style="467" customWidth="1"/>
    <col min="1313" max="1552" width="9.140625" style="467"/>
    <col min="1553" max="1553" width="6.42578125" style="467" customWidth="1"/>
    <col min="1554" max="1554" width="11.42578125" style="467" customWidth="1"/>
    <col min="1555" max="1555" width="14.140625" style="467" bestFit="1" customWidth="1"/>
    <col min="1556" max="1556" width="30.42578125" style="467" customWidth="1"/>
    <col min="1557" max="1557" width="17.85546875" style="467" customWidth="1"/>
    <col min="1558" max="1558" width="29.28515625" style="467" customWidth="1"/>
    <col min="1559" max="1559" width="18.42578125" style="467" customWidth="1"/>
    <col min="1560" max="1560" width="11.140625" style="467" customWidth="1"/>
    <col min="1561" max="1561" width="13.5703125" style="467" customWidth="1"/>
    <col min="1562" max="1562" width="9" style="467" customWidth="1"/>
    <col min="1563" max="1563" width="10" style="467" customWidth="1"/>
    <col min="1564" max="1564" width="20.42578125" style="467" customWidth="1"/>
    <col min="1565" max="1565" width="11.42578125" style="467" customWidth="1"/>
    <col min="1566" max="1567" width="15.7109375" style="467" customWidth="1"/>
    <col min="1568" max="1568" width="10" style="467" customWidth="1"/>
    <col min="1569" max="1808" width="9.140625" style="467"/>
    <col min="1809" max="1809" width="6.42578125" style="467" customWidth="1"/>
    <col min="1810" max="1810" width="11.42578125" style="467" customWidth="1"/>
    <col min="1811" max="1811" width="14.140625" style="467" bestFit="1" customWidth="1"/>
    <col min="1812" max="1812" width="30.42578125" style="467" customWidth="1"/>
    <col min="1813" max="1813" width="17.85546875" style="467" customWidth="1"/>
    <col min="1814" max="1814" width="29.28515625" style="467" customWidth="1"/>
    <col min="1815" max="1815" width="18.42578125" style="467" customWidth="1"/>
    <col min="1816" max="1816" width="11.140625" style="467" customWidth="1"/>
    <col min="1817" max="1817" width="13.5703125" style="467" customWidth="1"/>
    <col min="1818" max="1818" width="9" style="467" customWidth="1"/>
    <col min="1819" max="1819" width="10" style="467" customWidth="1"/>
    <col min="1820" max="1820" width="20.42578125" style="467" customWidth="1"/>
    <col min="1821" max="1821" width="11.42578125" style="467" customWidth="1"/>
    <col min="1822" max="1823" width="15.7109375" style="467" customWidth="1"/>
    <col min="1824" max="1824" width="10" style="467" customWidth="1"/>
    <col min="1825" max="2064" width="9.140625" style="467"/>
    <col min="2065" max="2065" width="6.42578125" style="467" customWidth="1"/>
    <col min="2066" max="2066" width="11.42578125" style="467" customWidth="1"/>
    <col min="2067" max="2067" width="14.140625" style="467" bestFit="1" customWidth="1"/>
    <col min="2068" max="2068" width="30.42578125" style="467" customWidth="1"/>
    <col min="2069" max="2069" width="17.85546875" style="467" customWidth="1"/>
    <col min="2070" max="2070" width="29.28515625" style="467" customWidth="1"/>
    <col min="2071" max="2071" width="18.42578125" style="467" customWidth="1"/>
    <col min="2072" max="2072" width="11.140625" style="467" customWidth="1"/>
    <col min="2073" max="2073" width="13.5703125" style="467" customWidth="1"/>
    <col min="2074" max="2074" width="9" style="467" customWidth="1"/>
    <col min="2075" max="2075" width="10" style="467" customWidth="1"/>
    <col min="2076" max="2076" width="20.42578125" style="467" customWidth="1"/>
    <col min="2077" max="2077" width="11.42578125" style="467" customWidth="1"/>
    <col min="2078" max="2079" width="15.7109375" style="467" customWidth="1"/>
    <col min="2080" max="2080" width="10" style="467" customWidth="1"/>
    <col min="2081" max="2320" width="9.140625" style="467"/>
    <col min="2321" max="2321" width="6.42578125" style="467" customWidth="1"/>
    <col min="2322" max="2322" width="11.42578125" style="467" customWidth="1"/>
    <col min="2323" max="2323" width="14.140625" style="467" bestFit="1" customWidth="1"/>
    <col min="2324" max="2324" width="30.42578125" style="467" customWidth="1"/>
    <col min="2325" max="2325" width="17.85546875" style="467" customWidth="1"/>
    <col min="2326" max="2326" width="29.28515625" style="467" customWidth="1"/>
    <col min="2327" max="2327" width="18.42578125" style="467" customWidth="1"/>
    <col min="2328" max="2328" width="11.140625" style="467" customWidth="1"/>
    <col min="2329" max="2329" width="13.5703125" style="467" customWidth="1"/>
    <col min="2330" max="2330" width="9" style="467" customWidth="1"/>
    <col min="2331" max="2331" width="10" style="467" customWidth="1"/>
    <col min="2332" max="2332" width="20.42578125" style="467" customWidth="1"/>
    <col min="2333" max="2333" width="11.42578125" style="467" customWidth="1"/>
    <col min="2334" max="2335" width="15.7109375" style="467" customWidth="1"/>
    <col min="2336" max="2336" width="10" style="467" customWidth="1"/>
    <col min="2337" max="2576" width="9.140625" style="467"/>
    <col min="2577" max="2577" width="6.42578125" style="467" customWidth="1"/>
    <col min="2578" max="2578" width="11.42578125" style="467" customWidth="1"/>
    <col min="2579" max="2579" width="14.140625" style="467" bestFit="1" customWidth="1"/>
    <col min="2580" max="2580" width="30.42578125" style="467" customWidth="1"/>
    <col min="2581" max="2581" width="17.85546875" style="467" customWidth="1"/>
    <col min="2582" max="2582" width="29.28515625" style="467" customWidth="1"/>
    <col min="2583" max="2583" width="18.42578125" style="467" customWidth="1"/>
    <col min="2584" max="2584" width="11.140625" style="467" customWidth="1"/>
    <col min="2585" max="2585" width="13.5703125" style="467" customWidth="1"/>
    <col min="2586" max="2586" width="9" style="467" customWidth="1"/>
    <col min="2587" max="2587" width="10" style="467" customWidth="1"/>
    <col min="2588" max="2588" width="20.42578125" style="467" customWidth="1"/>
    <col min="2589" max="2589" width="11.42578125" style="467" customWidth="1"/>
    <col min="2590" max="2591" width="15.7109375" style="467" customWidth="1"/>
    <col min="2592" max="2592" width="10" style="467" customWidth="1"/>
    <col min="2593" max="2832" width="9.140625" style="467"/>
    <col min="2833" max="2833" width="6.42578125" style="467" customWidth="1"/>
    <col min="2834" max="2834" width="11.42578125" style="467" customWidth="1"/>
    <col min="2835" max="2835" width="14.140625" style="467" bestFit="1" customWidth="1"/>
    <col min="2836" max="2836" width="30.42578125" style="467" customWidth="1"/>
    <col min="2837" max="2837" width="17.85546875" style="467" customWidth="1"/>
    <col min="2838" max="2838" width="29.28515625" style="467" customWidth="1"/>
    <col min="2839" max="2839" width="18.42578125" style="467" customWidth="1"/>
    <col min="2840" max="2840" width="11.140625" style="467" customWidth="1"/>
    <col min="2841" max="2841" width="13.5703125" style="467" customWidth="1"/>
    <col min="2842" max="2842" width="9" style="467" customWidth="1"/>
    <col min="2843" max="2843" width="10" style="467" customWidth="1"/>
    <col min="2844" max="2844" width="20.42578125" style="467" customWidth="1"/>
    <col min="2845" max="2845" width="11.42578125" style="467" customWidth="1"/>
    <col min="2846" max="2847" width="15.7109375" style="467" customWidth="1"/>
    <col min="2848" max="2848" width="10" style="467" customWidth="1"/>
    <col min="2849" max="3088" width="9.140625" style="467"/>
    <col min="3089" max="3089" width="6.42578125" style="467" customWidth="1"/>
    <col min="3090" max="3090" width="11.42578125" style="467" customWidth="1"/>
    <col min="3091" max="3091" width="14.140625" style="467" bestFit="1" customWidth="1"/>
    <col min="3092" max="3092" width="30.42578125" style="467" customWidth="1"/>
    <col min="3093" max="3093" width="17.85546875" style="467" customWidth="1"/>
    <col min="3094" max="3094" width="29.28515625" style="467" customWidth="1"/>
    <col min="3095" max="3095" width="18.42578125" style="467" customWidth="1"/>
    <col min="3096" max="3096" width="11.140625" style="467" customWidth="1"/>
    <col min="3097" max="3097" width="13.5703125" style="467" customWidth="1"/>
    <col min="3098" max="3098" width="9" style="467" customWidth="1"/>
    <col min="3099" max="3099" width="10" style="467" customWidth="1"/>
    <col min="3100" max="3100" width="20.42578125" style="467" customWidth="1"/>
    <col min="3101" max="3101" width="11.42578125" style="467" customWidth="1"/>
    <col min="3102" max="3103" width="15.7109375" style="467" customWidth="1"/>
    <col min="3104" max="3104" width="10" style="467" customWidth="1"/>
    <col min="3105" max="3344" width="9.140625" style="467"/>
    <col min="3345" max="3345" width="6.42578125" style="467" customWidth="1"/>
    <col min="3346" max="3346" width="11.42578125" style="467" customWidth="1"/>
    <col min="3347" max="3347" width="14.140625" style="467" bestFit="1" customWidth="1"/>
    <col min="3348" max="3348" width="30.42578125" style="467" customWidth="1"/>
    <col min="3349" max="3349" width="17.85546875" style="467" customWidth="1"/>
    <col min="3350" max="3350" width="29.28515625" style="467" customWidth="1"/>
    <col min="3351" max="3351" width="18.42578125" style="467" customWidth="1"/>
    <col min="3352" max="3352" width="11.140625" style="467" customWidth="1"/>
    <col min="3353" max="3353" width="13.5703125" style="467" customWidth="1"/>
    <col min="3354" max="3354" width="9" style="467" customWidth="1"/>
    <col min="3355" max="3355" width="10" style="467" customWidth="1"/>
    <col min="3356" max="3356" width="20.42578125" style="467" customWidth="1"/>
    <col min="3357" max="3357" width="11.42578125" style="467" customWidth="1"/>
    <col min="3358" max="3359" width="15.7109375" style="467" customWidth="1"/>
    <col min="3360" max="3360" width="10" style="467" customWidth="1"/>
    <col min="3361" max="3600" width="9.140625" style="467"/>
    <col min="3601" max="3601" width="6.42578125" style="467" customWidth="1"/>
    <col min="3602" max="3602" width="11.42578125" style="467" customWidth="1"/>
    <col min="3603" max="3603" width="14.140625" style="467" bestFit="1" customWidth="1"/>
    <col min="3604" max="3604" width="30.42578125" style="467" customWidth="1"/>
    <col min="3605" max="3605" width="17.85546875" style="467" customWidth="1"/>
    <col min="3606" max="3606" width="29.28515625" style="467" customWidth="1"/>
    <col min="3607" max="3607" width="18.42578125" style="467" customWidth="1"/>
    <col min="3608" max="3608" width="11.140625" style="467" customWidth="1"/>
    <col min="3609" max="3609" width="13.5703125" style="467" customWidth="1"/>
    <col min="3610" max="3610" width="9" style="467" customWidth="1"/>
    <col min="3611" max="3611" width="10" style="467" customWidth="1"/>
    <col min="3612" max="3612" width="20.42578125" style="467" customWidth="1"/>
    <col min="3613" max="3613" width="11.42578125" style="467" customWidth="1"/>
    <col min="3614" max="3615" width="15.7109375" style="467" customWidth="1"/>
    <col min="3616" max="3616" width="10" style="467" customWidth="1"/>
    <col min="3617" max="3856" width="9.140625" style="467"/>
    <col min="3857" max="3857" width="6.42578125" style="467" customWidth="1"/>
    <col min="3858" max="3858" width="11.42578125" style="467" customWidth="1"/>
    <col min="3859" max="3859" width="14.140625" style="467" bestFit="1" customWidth="1"/>
    <col min="3860" max="3860" width="30.42578125" style="467" customWidth="1"/>
    <col min="3861" max="3861" width="17.85546875" style="467" customWidth="1"/>
    <col min="3862" max="3862" width="29.28515625" style="467" customWidth="1"/>
    <col min="3863" max="3863" width="18.42578125" style="467" customWidth="1"/>
    <col min="3864" max="3864" width="11.140625" style="467" customWidth="1"/>
    <col min="3865" max="3865" width="13.5703125" style="467" customWidth="1"/>
    <col min="3866" max="3866" width="9" style="467" customWidth="1"/>
    <col min="3867" max="3867" width="10" style="467" customWidth="1"/>
    <col min="3868" max="3868" width="20.42578125" style="467" customWidth="1"/>
    <col min="3869" max="3869" width="11.42578125" style="467" customWidth="1"/>
    <col min="3870" max="3871" width="15.7109375" style="467" customWidth="1"/>
    <col min="3872" max="3872" width="10" style="467" customWidth="1"/>
    <col min="3873" max="4112" width="9.140625" style="467"/>
    <col min="4113" max="4113" width="6.42578125" style="467" customWidth="1"/>
    <col min="4114" max="4114" width="11.42578125" style="467" customWidth="1"/>
    <col min="4115" max="4115" width="14.140625" style="467" bestFit="1" customWidth="1"/>
    <col min="4116" max="4116" width="30.42578125" style="467" customWidth="1"/>
    <col min="4117" max="4117" width="17.85546875" style="467" customWidth="1"/>
    <col min="4118" max="4118" width="29.28515625" style="467" customWidth="1"/>
    <col min="4119" max="4119" width="18.42578125" style="467" customWidth="1"/>
    <col min="4120" max="4120" width="11.140625" style="467" customWidth="1"/>
    <col min="4121" max="4121" width="13.5703125" style="467" customWidth="1"/>
    <col min="4122" max="4122" width="9" style="467" customWidth="1"/>
    <col min="4123" max="4123" width="10" style="467" customWidth="1"/>
    <col min="4124" max="4124" width="20.42578125" style="467" customWidth="1"/>
    <col min="4125" max="4125" width="11.42578125" style="467" customWidth="1"/>
    <col min="4126" max="4127" width="15.7109375" style="467" customWidth="1"/>
    <col min="4128" max="4128" width="10" style="467" customWidth="1"/>
    <col min="4129" max="4368" width="9.140625" style="467"/>
    <col min="4369" max="4369" width="6.42578125" style="467" customWidth="1"/>
    <col min="4370" max="4370" width="11.42578125" style="467" customWidth="1"/>
    <col min="4371" max="4371" width="14.140625" style="467" bestFit="1" customWidth="1"/>
    <col min="4372" max="4372" width="30.42578125" style="467" customWidth="1"/>
    <col min="4373" max="4373" width="17.85546875" style="467" customWidth="1"/>
    <col min="4374" max="4374" width="29.28515625" style="467" customWidth="1"/>
    <col min="4375" max="4375" width="18.42578125" style="467" customWidth="1"/>
    <col min="4376" max="4376" width="11.140625" style="467" customWidth="1"/>
    <col min="4377" max="4377" width="13.5703125" style="467" customWidth="1"/>
    <col min="4378" max="4378" width="9" style="467" customWidth="1"/>
    <col min="4379" max="4379" width="10" style="467" customWidth="1"/>
    <col min="4380" max="4380" width="20.42578125" style="467" customWidth="1"/>
    <col min="4381" max="4381" width="11.42578125" style="467" customWidth="1"/>
    <col min="4382" max="4383" width="15.7109375" style="467" customWidth="1"/>
    <col min="4384" max="4384" width="10" style="467" customWidth="1"/>
    <col min="4385" max="4624" width="9.140625" style="467"/>
    <col min="4625" max="4625" width="6.42578125" style="467" customWidth="1"/>
    <col min="4626" max="4626" width="11.42578125" style="467" customWidth="1"/>
    <col min="4627" max="4627" width="14.140625" style="467" bestFit="1" customWidth="1"/>
    <col min="4628" max="4628" width="30.42578125" style="467" customWidth="1"/>
    <col min="4629" max="4629" width="17.85546875" style="467" customWidth="1"/>
    <col min="4630" max="4630" width="29.28515625" style="467" customWidth="1"/>
    <col min="4631" max="4631" width="18.42578125" style="467" customWidth="1"/>
    <col min="4632" max="4632" width="11.140625" style="467" customWidth="1"/>
    <col min="4633" max="4633" width="13.5703125" style="467" customWidth="1"/>
    <col min="4634" max="4634" width="9" style="467" customWidth="1"/>
    <col min="4635" max="4635" width="10" style="467" customWidth="1"/>
    <col min="4636" max="4636" width="20.42578125" style="467" customWidth="1"/>
    <col min="4637" max="4637" width="11.42578125" style="467" customWidth="1"/>
    <col min="4638" max="4639" width="15.7109375" style="467" customWidth="1"/>
    <col min="4640" max="4640" width="10" style="467" customWidth="1"/>
    <col min="4641" max="4880" width="9.140625" style="467"/>
    <col min="4881" max="4881" width="6.42578125" style="467" customWidth="1"/>
    <col min="4882" max="4882" width="11.42578125" style="467" customWidth="1"/>
    <col min="4883" max="4883" width="14.140625" style="467" bestFit="1" customWidth="1"/>
    <col min="4884" max="4884" width="30.42578125" style="467" customWidth="1"/>
    <col min="4885" max="4885" width="17.85546875" style="467" customWidth="1"/>
    <col min="4886" max="4886" width="29.28515625" style="467" customWidth="1"/>
    <col min="4887" max="4887" width="18.42578125" style="467" customWidth="1"/>
    <col min="4888" max="4888" width="11.140625" style="467" customWidth="1"/>
    <col min="4889" max="4889" width="13.5703125" style="467" customWidth="1"/>
    <col min="4890" max="4890" width="9" style="467" customWidth="1"/>
    <col min="4891" max="4891" width="10" style="467" customWidth="1"/>
    <col min="4892" max="4892" width="20.42578125" style="467" customWidth="1"/>
    <col min="4893" max="4893" width="11.42578125" style="467" customWidth="1"/>
    <col min="4894" max="4895" width="15.7109375" style="467" customWidth="1"/>
    <col min="4896" max="4896" width="10" style="467" customWidth="1"/>
    <col min="4897" max="5136" width="9.140625" style="467"/>
    <col min="5137" max="5137" width="6.42578125" style="467" customWidth="1"/>
    <col min="5138" max="5138" width="11.42578125" style="467" customWidth="1"/>
    <col min="5139" max="5139" width="14.140625" style="467" bestFit="1" customWidth="1"/>
    <col min="5140" max="5140" width="30.42578125" style="467" customWidth="1"/>
    <col min="5141" max="5141" width="17.85546875" style="467" customWidth="1"/>
    <col min="5142" max="5142" width="29.28515625" style="467" customWidth="1"/>
    <col min="5143" max="5143" width="18.42578125" style="467" customWidth="1"/>
    <col min="5144" max="5144" width="11.140625" style="467" customWidth="1"/>
    <col min="5145" max="5145" width="13.5703125" style="467" customWidth="1"/>
    <col min="5146" max="5146" width="9" style="467" customWidth="1"/>
    <col min="5147" max="5147" width="10" style="467" customWidth="1"/>
    <col min="5148" max="5148" width="20.42578125" style="467" customWidth="1"/>
    <col min="5149" max="5149" width="11.42578125" style="467" customWidth="1"/>
    <col min="5150" max="5151" width="15.7109375" style="467" customWidth="1"/>
    <col min="5152" max="5152" width="10" style="467" customWidth="1"/>
    <col min="5153" max="5392" width="9.140625" style="467"/>
    <col min="5393" max="5393" width="6.42578125" style="467" customWidth="1"/>
    <col min="5394" max="5394" width="11.42578125" style="467" customWidth="1"/>
    <col min="5395" max="5395" width="14.140625" style="467" bestFit="1" customWidth="1"/>
    <col min="5396" max="5396" width="30.42578125" style="467" customWidth="1"/>
    <col min="5397" max="5397" width="17.85546875" style="467" customWidth="1"/>
    <col min="5398" max="5398" width="29.28515625" style="467" customWidth="1"/>
    <col min="5399" max="5399" width="18.42578125" style="467" customWidth="1"/>
    <col min="5400" max="5400" width="11.140625" style="467" customWidth="1"/>
    <col min="5401" max="5401" width="13.5703125" style="467" customWidth="1"/>
    <col min="5402" max="5402" width="9" style="467" customWidth="1"/>
    <col min="5403" max="5403" width="10" style="467" customWidth="1"/>
    <col min="5404" max="5404" width="20.42578125" style="467" customWidth="1"/>
    <col min="5405" max="5405" width="11.42578125" style="467" customWidth="1"/>
    <col min="5406" max="5407" width="15.7109375" style="467" customWidth="1"/>
    <col min="5408" max="5408" width="10" style="467" customWidth="1"/>
    <col min="5409" max="5648" width="9.140625" style="467"/>
    <col min="5649" max="5649" width="6.42578125" style="467" customWidth="1"/>
    <col min="5650" max="5650" width="11.42578125" style="467" customWidth="1"/>
    <col min="5651" max="5651" width="14.140625" style="467" bestFit="1" customWidth="1"/>
    <col min="5652" max="5652" width="30.42578125" style="467" customWidth="1"/>
    <col min="5653" max="5653" width="17.85546875" style="467" customWidth="1"/>
    <col min="5654" max="5654" width="29.28515625" style="467" customWidth="1"/>
    <col min="5655" max="5655" width="18.42578125" style="467" customWidth="1"/>
    <col min="5656" max="5656" width="11.140625" style="467" customWidth="1"/>
    <col min="5657" max="5657" width="13.5703125" style="467" customWidth="1"/>
    <col min="5658" max="5658" width="9" style="467" customWidth="1"/>
    <col min="5659" max="5659" width="10" style="467" customWidth="1"/>
    <col min="5660" max="5660" width="20.42578125" style="467" customWidth="1"/>
    <col min="5661" max="5661" width="11.42578125" style="467" customWidth="1"/>
    <col min="5662" max="5663" width="15.7109375" style="467" customWidth="1"/>
    <col min="5664" max="5664" width="10" style="467" customWidth="1"/>
    <col min="5665" max="5904" width="9.140625" style="467"/>
    <col min="5905" max="5905" width="6.42578125" style="467" customWidth="1"/>
    <col min="5906" max="5906" width="11.42578125" style="467" customWidth="1"/>
    <col min="5907" max="5907" width="14.140625" style="467" bestFit="1" customWidth="1"/>
    <col min="5908" max="5908" width="30.42578125" style="467" customWidth="1"/>
    <col min="5909" max="5909" width="17.85546875" style="467" customWidth="1"/>
    <col min="5910" max="5910" width="29.28515625" style="467" customWidth="1"/>
    <col min="5911" max="5911" width="18.42578125" style="467" customWidth="1"/>
    <col min="5912" max="5912" width="11.140625" style="467" customWidth="1"/>
    <col min="5913" max="5913" width="13.5703125" style="467" customWidth="1"/>
    <col min="5914" max="5914" width="9" style="467" customWidth="1"/>
    <col min="5915" max="5915" width="10" style="467" customWidth="1"/>
    <col min="5916" max="5916" width="20.42578125" style="467" customWidth="1"/>
    <col min="5917" max="5917" width="11.42578125" style="467" customWidth="1"/>
    <col min="5918" max="5919" width="15.7109375" style="467" customWidth="1"/>
    <col min="5920" max="5920" width="10" style="467" customWidth="1"/>
    <col min="5921" max="6160" width="9.140625" style="467"/>
    <col min="6161" max="6161" width="6.42578125" style="467" customWidth="1"/>
    <col min="6162" max="6162" width="11.42578125" style="467" customWidth="1"/>
    <col min="6163" max="6163" width="14.140625" style="467" bestFit="1" customWidth="1"/>
    <col min="6164" max="6164" width="30.42578125" style="467" customWidth="1"/>
    <col min="6165" max="6165" width="17.85546875" style="467" customWidth="1"/>
    <col min="6166" max="6166" width="29.28515625" style="467" customWidth="1"/>
    <col min="6167" max="6167" width="18.42578125" style="467" customWidth="1"/>
    <col min="6168" max="6168" width="11.140625" style="467" customWidth="1"/>
    <col min="6169" max="6169" width="13.5703125" style="467" customWidth="1"/>
    <col min="6170" max="6170" width="9" style="467" customWidth="1"/>
    <col min="6171" max="6171" width="10" style="467" customWidth="1"/>
    <col min="6172" max="6172" width="20.42578125" style="467" customWidth="1"/>
    <col min="6173" max="6173" width="11.42578125" style="467" customWidth="1"/>
    <col min="6174" max="6175" width="15.7109375" style="467" customWidth="1"/>
    <col min="6176" max="6176" width="10" style="467" customWidth="1"/>
    <col min="6177" max="6416" width="9.140625" style="467"/>
    <col min="6417" max="6417" width="6.42578125" style="467" customWidth="1"/>
    <col min="6418" max="6418" width="11.42578125" style="467" customWidth="1"/>
    <col min="6419" max="6419" width="14.140625" style="467" bestFit="1" customWidth="1"/>
    <col min="6420" max="6420" width="30.42578125" style="467" customWidth="1"/>
    <col min="6421" max="6421" width="17.85546875" style="467" customWidth="1"/>
    <col min="6422" max="6422" width="29.28515625" style="467" customWidth="1"/>
    <col min="6423" max="6423" width="18.42578125" style="467" customWidth="1"/>
    <col min="6424" max="6424" width="11.140625" style="467" customWidth="1"/>
    <col min="6425" max="6425" width="13.5703125" style="467" customWidth="1"/>
    <col min="6426" max="6426" width="9" style="467" customWidth="1"/>
    <col min="6427" max="6427" width="10" style="467" customWidth="1"/>
    <col min="6428" max="6428" width="20.42578125" style="467" customWidth="1"/>
    <col min="6429" max="6429" width="11.42578125" style="467" customWidth="1"/>
    <col min="6430" max="6431" width="15.7109375" style="467" customWidth="1"/>
    <col min="6432" max="6432" width="10" style="467" customWidth="1"/>
    <col min="6433" max="6672" width="9.140625" style="467"/>
    <col min="6673" max="6673" width="6.42578125" style="467" customWidth="1"/>
    <col min="6674" max="6674" width="11.42578125" style="467" customWidth="1"/>
    <col min="6675" max="6675" width="14.140625" style="467" bestFit="1" customWidth="1"/>
    <col min="6676" max="6676" width="30.42578125" style="467" customWidth="1"/>
    <col min="6677" max="6677" width="17.85546875" style="467" customWidth="1"/>
    <col min="6678" max="6678" width="29.28515625" style="467" customWidth="1"/>
    <col min="6679" max="6679" width="18.42578125" style="467" customWidth="1"/>
    <col min="6680" max="6680" width="11.140625" style="467" customWidth="1"/>
    <col min="6681" max="6681" width="13.5703125" style="467" customWidth="1"/>
    <col min="6682" max="6682" width="9" style="467" customWidth="1"/>
    <col min="6683" max="6683" width="10" style="467" customWidth="1"/>
    <col min="6684" max="6684" width="20.42578125" style="467" customWidth="1"/>
    <col min="6685" max="6685" width="11.42578125" style="467" customWidth="1"/>
    <col min="6686" max="6687" width="15.7109375" style="467" customWidth="1"/>
    <col min="6688" max="6688" width="10" style="467" customWidth="1"/>
    <col min="6689" max="6928" width="9.140625" style="467"/>
    <col min="6929" max="6929" width="6.42578125" style="467" customWidth="1"/>
    <col min="6930" max="6930" width="11.42578125" style="467" customWidth="1"/>
    <col min="6931" max="6931" width="14.140625" style="467" bestFit="1" customWidth="1"/>
    <col min="6932" max="6932" width="30.42578125" style="467" customWidth="1"/>
    <col min="6933" max="6933" width="17.85546875" style="467" customWidth="1"/>
    <col min="6934" max="6934" width="29.28515625" style="467" customWidth="1"/>
    <col min="6935" max="6935" width="18.42578125" style="467" customWidth="1"/>
    <col min="6936" max="6936" width="11.140625" style="467" customWidth="1"/>
    <col min="6937" max="6937" width="13.5703125" style="467" customWidth="1"/>
    <col min="6938" max="6938" width="9" style="467" customWidth="1"/>
    <col min="6939" max="6939" width="10" style="467" customWidth="1"/>
    <col min="6940" max="6940" width="20.42578125" style="467" customWidth="1"/>
    <col min="6941" max="6941" width="11.42578125" style="467" customWidth="1"/>
    <col min="6942" max="6943" width="15.7109375" style="467" customWidth="1"/>
    <col min="6944" max="6944" width="10" style="467" customWidth="1"/>
    <col min="6945" max="7184" width="9.140625" style="467"/>
    <col min="7185" max="7185" width="6.42578125" style="467" customWidth="1"/>
    <col min="7186" max="7186" width="11.42578125" style="467" customWidth="1"/>
    <col min="7187" max="7187" width="14.140625" style="467" bestFit="1" customWidth="1"/>
    <col min="7188" max="7188" width="30.42578125" style="467" customWidth="1"/>
    <col min="7189" max="7189" width="17.85546875" style="467" customWidth="1"/>
    <col min="7190" max="7190" width="29.28515625" style="467" customWidth="1"/>
    <col min="7191" max="7191" width="18.42578125" style="467" customWidth="1"/>
    <col min="7192" max="7192" width="11.140625" style="467" customWidth="1"/>
    <col min="7193" max="7193" width="13.5703125" style="467" customWidth="1"/>
    <col min="7194" max="7194" width="9" style="467" customWidth="1"/>
    <col min="7195" max="7195" width="10" style="467" customWidth="1"/>
    <col min="7196" max="7196" width="20.42578125" style="467" customWidth="1"/>
    <col min="7197" max="7197" width="11.42578125" style="467" customWidth="1"/>
    <col min="7198" max="7199" width="15.7109375" style="467" customWidth="1"/>
    <col min="7200" max="7200" width="10" style="467" customWidth="1"/>
    <col min="7201" max="7440" width="9.140625" style="467"/>
    <col min="7441" max="7441" width="6.42578125" style="467" customWidth="1"/>
    <col min="7442" max="7442" width="11.42578125" style="467" customWidth="1"/>
    <col min="7443" max="7443" width="14.140625" style="467" bestFit="1" customWidth="1"/>
    <col min="7444" max="7444" width="30.42578125" style="467" customWidth="1"/>
    <col min="7445" max="7445" width="17.85546875" style="467" customWidth="1"/>
    <col min="7446" max="7446" width="29.28515625" style="467" customWidth="1"/>
    <col min="7447" max="7447" width="18.42578125" style="467" customWidth="1"/>
    <col min="7448" max="7448" width="11.140625" style="467" customWidth="1"/>
    <col min="7449" max="7449" width="13.5703125" style="467" customWidth="1"/>
    <col min="7450" max="7450" width="9" style="467" customWidth="1"/>
    <col min="7451" max="7451" width="10" style="467" customWidth="1"/>
    <col min="7452" max="7452" width="20.42578125" style="467" customWidth="1"/>
    <col min="7453" max="7453" width="11.42578125" style="467" customWidth="1"/>
    <col min="7454" max="7455" width="15.7109375" style="467" customWidth="1"/>
    <col min="7456" max="7456" width="10" style="467" customWidth="1"/>
    <col min="7457" max="7696" width="9.140625" style="467"/>
    <col min="7697" max="7697" width="6.42578125" style="467" customWidth="1"/>
    <col min="7698" max="7698" width="11.42578125" style="467" customWidth="1"/>
    <col min="7699" max="7699" width="14.140625" style="467" bestFit="1" customWidth="1"/>
    <col min="7700" max="7700" width="30.42578125" style="467" customWidth="1"/>
    <col min="7701" max="7701" width="17.85546875" style="467" customWidth="1"/>
    <col min="7702" max="7702" width="29.28515625" style="467" customWidth="1"/>
    <col min="7703" max="7703" width="18.42578125" style="467" customWidth="1"/>
    <col min="7704" max="7704" width="11.140625" style="467" customWidth="1"/>
    <col min="7705" max="7705" width="13.5703125" style="467" customWidth="1"/>
    <col min="7706" max="7706" width="9" style="467" customWidth="1"/>
    <col min="7707" max="7707" width="10" style="467" customWidth="1"/>
    <col min="7708" max="7708" width="20.42578125" style="467" customWidth="1"/>
    <col min="7709" max="7709" width="11.42578125" style="467" customWidth="1"/>
    <col min="7710" max="7711" width="15.7109375" style="467" customWidth="1"/>
    <col min="7712" max="7712" width="10" style="467" customWidth="1"/>
    <col min="7713" max="7952" width="9.140625" style="467"/>
    <col min="7953" max="7953" width="6.42578125" style="467" customWidth="1"/>
    <col min="7954" max="7954" width="11.42578125" style="467" customWidth="1"/>
    <col min="7955" max="7955" width="14.140625" style="467" bestFit="1" customWidth="1"/>
    <col min="7956" max="7956" width="30.42578125" style="467" customWidth="1"/>
    <col min="7957" max="7957" width="17.85546875" style="467" customWidth="1"/>
    <col min="7958" max="7958" width="29.28515625" style="467" customWidth="1"/>
    <col min="7959" max="7959" width="18.42578125" style="467" customWidth="1"/>
    <col min="7960" max="7960" width="11.140625" style="467" customWidth="1"/>
    <col min="7961" max="7961" width="13.5703125" style="467" customWidth="1"/>
    <col min="7962" max="7962" width="9" style="467" customWidth="1"/>
    <col min="7963" max="7963" width="10" style="467" customWidth="1"/>
    <col min="7964" max="7964" width="20.42578125" style="467" customWidth="1"/>
    <col min="7965" max="7965" width="11.42578125" style="467" customWidth="1"/>
    <col min="7966" max="7967" width="15.7109375" style="467" customWidth="1"/>
    <col min="7968" max="7968" width="10" style="467" customWidth="1"/>
    <col min="7969" max="8208" width="9.140625" style="467"/>
    <col min="8209" max="8209" width="6.42578125" style="467" customWidth="1"/>
    <col min="8210" max="8210" width="11.42578125" style="467" customWidth="1"/>
    <col min="8211" max="8211" width="14.140625" style="467" bestFit="1" customWidth="1"/>
    <col min="8212" max="8212" width="30.42578125" style="467" customWidth="1"/>
    <col min="8213" max="8213" width="17.85546875" style="467" customWidth="1"/>
    <col min="8214" max="8214" width="29.28515625" style="467" customWidth="1"/>
    <col min="8215" max="8215" width="18.42578125" style="467" customWidth="1"/>
    <col min="8216" max="8216" width="11.140625" style="467" customWidth="1"/>
    <col min="8217" max="8217" width="13.5703125" style="467" customWidth="1"/>
    <col min="8218" max="8218" width="9" style="467" customWidth="1"/>
    <col min="8219" max="8219" width="10" style="467" customWidth="1"/>
    <col min="8220" max="8220" width="20.42578125" style="467" customWidth="1"/>
    <col min="8221" max="8221" width="11.42578125" style="467" customWidth="1"/>
    <col min="8222" max="8223" width="15.7109375" style="467" customWidth="1"/>
    <col min="8224" max="8224" width="10" style="467" customWidth="1"/>
    <col min="8225" max="8464" width="9.140625" style="467"/>
    <col min="8465" max="8465" width="6.42578125" style="467" customWidth="1"/>
    <col min="8466" max="8466" width="11.42578125" style="467" customWidth="1"/>
    <col min="8467" max="8467" width="14.140625" style="467" bestFit="1" customWidth="1"/>
    <col min="8468" max="8468" width="30.42578125" style="467" customWidth="1"/>
    <col min="8469" max="8469" width="17.85546875" style="467" customWidth="1"/>
    <col min="8470" max="8470" width="29.28515625" style="467" customWidth="1"/>
    <col min="8471" max="8471" width="18.42578125" style="467" customWidth="1"/>
    <col min="8472" max="8472" width="11.140625" style="467" customWidth="1"/>
    <col min="8473" max="8473" width="13.5703125" style="467" customWidth="1"/>
    <col min="8474" max="8474" width="9" style="467" customWidth="1"/>
    <col min="8475" max="8475" width="10" style="467" customWidth="1"/>
    <col min="8476" max="8476" width="20.42578125" style="467" customWidth="1"/>
    <col min="8477" max="8477" width="11.42578125" style="467" customWidth="1"/>
    <col min="8478" max="8479" width="15.7109375" style="467" customWidth="1"/>
    <col min="8480" max="8480" width="10" style="467" customWidth="1"/>
    <col min="8481" max="8720" width="9.140625" style="467"/>
    <col min="8721" max="8721" width="6.42578125" style="467" customWidth="1"/>
    <col min="8722" max="8722" width="11.42578125" style="467" customWidth="1"/>
    <col min="8723" max="8723" width="14.140625" style="467" bestFit="1" customWidth="1"/>
    <col min="8724" max="8724" width="30.42578125" style="467" customWidth="1"/>
    <col min="8725" max="8725" width="17.85546875" style="467" customWidth="1"/>
    <col min="8726" max="8726" width="29.28515625" style="467" customWidth="1"/>
    <col min="8727" max="8727" width="18.42578125" style="467" customWidth="1"/>
    <col min="8728" max="8728" width="11.140625" style="467" customWidth="1"/>
    <col min="8729" max="8729" width="13.5703125" style="467" customWidth="1"/>
    <col min="8730" max="8730" width="9" style="467" customWidth="1"/>
    <col min="8731" max="8731" width="10" style="467" customWidth="1"/>
    <col min="8732" max="8732" width="20.42578125" style="467" customWidth="1"/>
    <col min="8733" max="8733" width="11.42578125" style="467" customWidth="1"/>
    <col min="8734" max="8735" width="15.7109375" style="467" customWidth="1"/>
    <col min="8736" max="8736" width="10" style="467" customWidth="1"/>
    <col min="8737" max="8976" width="9.140625" style="467"/>
    <col min="8977" max="8977" width="6.42578125" style="467" customWidth="1"/>
    <col min="8978" max="8978" width="11.42578125" style="467" customWidth="1"/>
    <col min="8979" max="8979" width="14.140625" style="467" bestFit="1" customWidth="1"/>
    <col min="8980" max="8980" width="30.42578125" style="467" customWidth="1"/>
    <col min="8981" max="8981" width="17.85546875" style="467" customWidth="1"/>
    <col min="8982" max="8982" width="29.28515625" style="467" customWidth="1"/>
    <col min="8983" max="8983" width="18.42578125" style="467" customWidth="1"/>
    <col min="8984" max="8984" width="11.140625" style="467" customWidth="1"/>
    <col min="8985" max="8985" width="13.5703125" style="467" customWidth="1"/>
    <col min="8986" max="8986" width="9" style="467" customWidth="1"/>
    <col min="8987" max="8987" width="10" style="467" customWidth="1"/>
    <col min="8988" max="8988" width="20.42578125" style="467" customWidth="1"/>
    <col min="8989" max="8989" width="11.42578125" style="467" customWidth="1"/>
    <col min="8990" max="8991" width="15.7109375" style="467" customWidth="1"/>
    <col min="8992" max="8992" width="10" style="467" customWidth="1"/>
    <col min="8993" max="9232" width="9.140625" style="467"/>
    <col min="9233" max="9233" width="6.42578125" style="467" customWidth="1"/>
    <col min="9234" max="9234" width="11.42578125" style="467" customWidth="1"/>
    <col min="9235" max="9235" width="14.140625" style="467" bestFit="1" customWidth="1"/>
    <col min="9236" max="9236" width="30.42578125" style="467" customWidth="1"/>
    <col min="9237" max="9237" width="17.85546875" style="467" customWidth="1"/>
    <col min="9238" max="9238" width="29.28515625" style="467" customWidth="1"/>
    <col min="9239" max="9239" width="18.42578125" style="467" customWidth="1"/>
    <col min="9240" max="9240" width="11.140625" style="467" customWidth="1"/>
    <col min="9241" max="9241" width="13.5703125" style="467" customWidth="1"/>
    <col min="9242" max="9242" width="9" style="467" customWidth="1"/>
    <col min="9243" max="9243" width="10" style="467" customWidth="1"/>
    <col min="9244" max="9244" width="20.42578125" style="467" customWidth="1"/>
    <col min="9245" max="9245" width="11.42578125" style="467" customWidth="1"/>
    <col min="9246" max="9247" width="15.7109375" style="467" customWidth="1"/>
    <col min="9248" max="9248" width="10" style="467" customWidth="1"/>
    <col min="9249" max="9488" width="9.140625" style="467"/>
    <col min="9489" max="9489" width="6.42578125" style="467" customWidth="1"/>
    <col min="9490" max="9490" width="11.42578125" style="467" customWidth="1"/>
    <col min="9491" max="9491" width="14.140625" style="467" bestFit="1" customWidth="1"/>
    <col min="9492" max="9492" width="30.42578125" style="467" customWidth="1"/>
    <col min="9493" max="9493" width="17.85546875" style="467" customWidth="1"/>
    <col min="9494" max="9494" width="29.28515625" style="467" customWidth="1"/>
    <col min="9495" max="9495" width="18.42578125" style="467" customWidth="1"/>
    <col min="9496" max="9496" width="11.140625" style="467" customWidth="1"/>
    <col min="9497" max="9497" width="13.5703125" style="467" customWidth="1"/>
    <col min="9498" max="9498" width="9" style="467" customWidth="1"/>
    <col min="9499" max="9499" width="10" style="467" customWidth="1"/>
    <col min="9500" max="9500" width="20.42578125" style="467" customWidth="1"/>
    <col min="9501" max="9501" width="11.42578125" style="467" customWidth="1"/>
    <col min="9502" max="9503" width="15.7109375" style="467" customWidth="1"/>
    <col min="9504" max="9504" width="10" style="467" customWidth="1"/>
    <col min="9505" max="9744" width="9.140625" style="467"/>
    <col min="9745" max="9745" width="6.42578125" style="467" customWidth="1"/>
    <col min="9746" max="9746" width="11.42578125" style="467" customWidth="1"/>
    <col min="9747" max="9747" width="14.140625" style="467" bestFit="1" customWidth="1"/>
    <col min="9748" max="9748" width="30.42578125" style="467" customWidth="1"/>
    <col min="9749" max="9749" width="17.85546875" style="467" customWidth="1"/>
    <col min="9750" max="9750" width="29.28515625" style="467" customWidth="1"/>
    <col min="9751" max="9751" width="18.42578125" style="467" customWidth="1"/>
    <col min="9752" max="9752" width="11.140625" style="467" customWidth="1"/>
    <col min="9753" max="9753" width="13.5703125" style="467" customWidth="1"/>
    <col min="9754" max="9754" width="9" style="467" customWidth="1"/>
    <col min="9755" max="9755" width="10" style="467" customWidth="1"/>
    <col min="9756" max="9756" width="20.42578125" style="467" customWidth="1"/>
    <col min="9757" max="9757" width="11.42578125" style="467" customWidth="1"/>
    <col min="9758" max="9759" width="15.7109375" style="467" customWidth="1"/>
    <col min="9760" max="9760" width="10" style="467" customWidth="1"/>
    <col min="9761" max="10000" width="9.140625" style="467"/>
    <col min="10001" max="10001" width="6.42578125" style="467" customWidth="1"/>
    <col min="10002" max="10002" width="11.42578125" style="467" customWidth="1"/>
    <col min="10003" max="10003" width="14.140625" style="467" bestFit="1" customWidth="1"/>
    <col min="10004" max="10004" width="30.42578125" style="467" customWidth="1"/>
    <col min="10005" max="10005" width="17.85546875" style="467" customWidth="1"/>
    <col min="10006" max="10006" width="29.28515625" style="467" customWidth="1"/>
    <col min="10007" max="10007" width="18.42578125" style="467" customWidth="1"/>
    <col min="10008" max="10008" width="11.140625" style="467" customWidth="1"/>
    <col min="10009" max="10009" width="13.5703125" style="467" customWidth="1"/>
    <col min="10010" max="10010" width="9" style="467" customWidth="1"/>
    <col min="10011" max="10011" width="10" style="467" customWidth="1"/>
    <col min="10012" max="10012" width="20.42578125" style="467" customWidth="1"/>
    <col min="10013" max="10013" width="11.42578125" style="467" customWidth="1"/>
    <col min="10014" max="10015" width="15.7109375" style="467" customWidth="1"/>
    <col min="10016" max="10016" width="10" style="467" customWidth="1"/>
    <col min="10017" max="10256" width="9.140625" style="467"/>
    <col min="10257" max="10257" width="6.42578125" style="467" customWidth="1"/>
    <col min="10258" max="10258" width="11.42578125" style="467" customWidth="1"/>
    <col min="10259" max="10259" width="14.140625" style="467" bestFit="1" customWidth="1"/>
    <col min="10260" max="10260" width="30.42578125" style="467" customWidth="1"/>
    <col min="10261" max="10261" width="17.85546875" style="467" customWidth="1"/>
    <col min="10262" max="10262" width="29.28515625" style="467" customWidth="1"/>
    <col min="10263" max="10263" width="18.42578125" style="467" customWidth="1"/>
    <col min="10264" max="10264" width="11.140625" style="467" customWidth="1"/>
    <col min="10265" max="10265" width="13.5703125" style="467" customWidth="1"/>
    <col min="10266" max="10266" width="9" style="467" customWidth="1"/>
    <col min="10267" max="10267" width="10" style="467" customWidth="1"/>
    <col min="10268" max="10268" width="20.42578125" style="467" customWidth="1"/>
    <col min="10269" max="10269" width="11.42578125" style="467" customWidth="1"/>
    <col min="10270" max="10271" width="15.7109375" style="467" customWidth="1"/>
    <col min="10272" max="10272" width="10" style="467" customWidth="1"/>
    <col min="10273" max="10512" width="9.140625" style="467"/>
    <col min="10513" max="10513" width="6.42578125" style="467" customWidth="1"/>
    <col min="10514" max="10514" width="11.42578125" style="467" customWidth="1"/>
    <col min="10515" max="10515" width="14.140625" style="467" bestFit="1" customWidth="1"/>
    <col min="10516" max="10516" width="30.42578125" style="467" customWidth="1"/>
    <col min="10517" max="10517" width="17.85546875" style="467" customWidth="1"/>
    <col min="10518" max="10518" width="29.28515625" style="467" customWidth="1"/>
    <col min="10519" max="10519" width="18.42578125" style="467" customWidth="1"/>
    <col min="10520" max="10520" width="11.140625" style="467" customWidth="1"/>
    <col min="10521" max="10521" width="13.5703125" style="467" customWidth="1"/>
    <col min="10522" max="10522" width="9" style="467" customWidth="1"/>
    <col min="10523" max="10523" width="10" style="467" customWidth="1"/>
    <col min="10524" max="10524" width="20.42578125" style="467" customWidth="1"/>
    <col min="10525" max="10525" width="11.42578125" style="467" customWidth="1"/>
    <col min="10526" max="10527" width="15.7109375" style="467" customWidth="1"/>
    <col min="10528" max="10528" width="10" style="467" customWidth="1"/>
    <col min="10529" max="10768" width="9.140625" style="467"/>
    <col min="10769" max="10769" width="6.42578125" style="467" customWidth="1"/>
    <col min="10770" max="10770" width="11.42578125" style="467" customWidth="1"/>
    <col min="10771" max="10771" width="14.140625" style="467" bestFit="1" customWidth="1"/>
    <col min="10772" max="10772" width="30.42578125" style="467" customWidth="1"/>
    <col min="10773" max="10773" width="17.85546875" style="467" customWidth="1"/>
    <col min="10774" max="10774" width="29.28515625" style="467" customWidth="1"/>
    <col min="10775" max="10775" width="18.42578125" style="467" customWidth="1"/>
    <col min="10776" max="10776" width="11.140625" style="467" customWidth="1"/>
    <col min="10777" max="10777" width="13.5703125" style="467" customWidth="1"/>
    <col min="10778" max="10778" width="9" style="467" customWidth="1"/>
    <col min="10779" max="10779" width="10" style="467" customWidth="1"/>
    <col min="10780" max="10780" width="20.42578125" style="467" customWidth="1"/>
    <col min="10781" max="10781" width="11.42578125" style="467" customWidth="1"/>
    <col min="10782" max="10783" width="15.7109375" style="467" customWidth="1"/>
    <col min="10784" max="10784" width="10" style="467" customWidth="1"/>
    <col min="10785" max="11024" width="9.140625" style="467"/>
    <col min="11025" max="11025" width="6.42578125" style="467" customWidth="1"/>
    <col min="11026" max="11026" width="11.42578125" style="467" customWidth="1"/>
    <col min="11027" max="11027" width="14.140625" style="467" bestFit="1" customWidth="1"/>
    <col min="11028" max="11028" width="30.42578125" style="467" customWidth="1"/>
    <col min="11029" max="11029" width="17.85546875" style="467" customWidth="1"/>
    <col min="11030" max="11030" width="29.28515625" style="467" customWidth="1"/>
    <col min="11031" max="11031" width="18.42578125" style="467" customWidth="1"/>
    <col min="11032" max="11032" width="11.140625" style="467" customWidth="1"/>
    <col min="11033" max="11033" width="13.5703125" style="467" customWidth="1"/>
    <col min="11034" max="11034" width="9" style="467" customWidth="1"/>
    <col min="11035" max="11035" width="10" style="467" customWidth="1"/>
    <col min="11036" max="11036" width="20.42578125" style="467" customWidth="1"/>
    <col min="11037" max="11037" width="11.42578125" style="467" customWidth="1"/>
    <col min="11038" max="11039" width="15.7109375" style="467" customWidth="1"/>
    <col min="11040" max="11040" width="10" style="467" customWidth="1"/>
    <col min="11041" max="11280" width="9.140625" style="467"/>
    <col min="11281" max="11281" width="6.42578125" style="467" customWidth="1"/>
    <col min="11282" max="11282" width="11.42578125" style="467" customWidth="1"/>
    <col min="11283" max="11283" width="14.140625" style="467" bestFit="1" customWidth="1"/>
    <col min="11284" max="11284" width="30.42578125" style="467" customWidth="1"/>
    <col min="11285" max="11285" width="17.85546875" style="467" customWidth="1"/>
    <col min="11286" max="11286" width="29.28515625" style="467" customWidth="1"/>
    <col min="11287" max="11287" width="18.42578125" style="467" customWidth="1"/>
    <col min="11288" max="11288" width="11.140625" style="467" customWidth="1"/>
    <col min="11289" max="11289" width="13.5703125" style="467" customWidth="1"/>
    <col min="11290" max="11290" width="9" style="467" customWidth="1"/>
    <col min="11291" max="11291" width="10" style="467" customWidth="1"/>
    <col min="11292" max="11292" width="20.42578125" style="467" customWidth="1"/>
    <col min="11293" max="11293" width="11.42578125" style="467" customWidth="1"/>
    <col min="11294" max="11295" width="15.7109375" style="467" customWidth="1"/>
    <col min="11296" max="11296" width="10" style="467" customWidth="1"/>
    <col min="11297" max="11536" width="9.140625" style="467"/>
    <col min="11537" max="11537" width="6.42578125" style="467" customWidth="1"/>
    <col min="11538" max="11538" width="11.42578125" style="467" customWidth="1"/>
    <col min="11539" max="11539" width="14.140625" style="467" bestFit="1" customWidth="1"/>
    <col min="11540" max="11540" width="30.42578125" style="467" customWidth="1"/>
    <col min="11541" max="11541" width="17.85546875" style="467" customWidth="1"/>
    <col min="11542" max="11542" width="29.28515625" style="467" customWidth="1"/>
    <col min="11543" max="11543" width="18.42578125" style="467" customWidth="1"/>
    <col min="11544" max="11544" width="11.140625" style="467" customWidth="1"/>
    <col min="11545" max="11545" width="13.5703125" style="467" customWidth="1"/>
    <col min="11546" max="11546" width="9" style="467" customWidth="1"/>
    <col min="11547" max="11547" width="10" style="467" customWidth="1"/>
    <col min="11548" max="11548" width="20.42578125" style="467" customWidth="1"/>
    <col min="11549" max="11549" width="11.42578125" style="467" customWidth="1"/>
    <col min="11550" max="11551" width="15.7109375" style="467" customWidth="1"/>
    <col min="11552" max="11552" width="10" style="467" customWidth="1"/>
    <col min="11553" max="11792" width="9.140625" style="467"/>
    <col min="11793" max="11793" width="6.42578125" style="467" customWidth="1"/>
    <col min="11794" max="11794" width="11.42578125" style="467" customWidth="1"/>
    <col min="11795" max="11795" width="14.140625" style="467" bestFit="1" customWidth="1"/>
    <col min="11796" max="11796" width="30.42578125" style="467" customWidth="1"/>
    <col min="11797" max="11797" width="17.85546875" style="467" customWidth="1"/>
    <col min="11798" max="11798" width="29.28515625" style="467" customWidth="1"/>
    <col min="11799" max="11799" width="18.42578125" style="467" customWidth="1"/>
    <col min="11800" max="11800" width="11.140625" style="467" customWidth="1"/>
    <col min="11801" max="11801" width="13.5703125" style="467" customWidth="1"/>
    <col min="11802" max="11802" width="9" style="467" customWidth="1"/>
    <col min="11803" max="11803" width="10" style="467" customWidth="1"/>
    <col min="11804" max="11804" width="20.42578125" style="467" customWidth="1"/>
    <col min="11805" max="11805" width="11.42578125" style="467" customWidth="1"/>
    <col min="11806" max="11807" width="15.7109375" style="467" customWidth="1"/>
    <col min="11808" max="11808" width="10" style="467" customWidth="1"/>
    <col min="11809" max="12048" width="9.140625" style="467"/>
    <col min="12049" max="12049" width="6.42578125" style="467" customWidth="1"/>
    <col min="12050" max="12050" width="11.42578125" style="467" customWidth="1"/>
    <col min="12051" max="12051" width="14.140625" style="467" bestFit="1" customWidth="1"/>
    <col min="12052" max="12052" width="30.42578125" style="467" customWidth="1"/>
    <col min="12053" max="12053" width="17.85546875" style="467" customWidth="1"/>
    <col min="12054" max="12054" width="29.28515625" style="467" customWidth="1"/>
    <col min="12055" max="12055" width="18.42578125" style="467" customWidth="1"/>
    <col min="12056" max="12056" width="11.140625" style="467" customWidth="1"/>
    <col min="12057" max="12057" width="13.5703125" style="467" customWidth="1"/>
    <col min="12058" max="12058" width="9" style="467" customWidth="1"/>
    <col min="12059" max="12059" width="10" style="467" customWidth="1"/>
    <col min="12060" max="12060" width="20.42578125" style="467" customWidth="1"/>
    <col min="12061" max="12061" width="11.42578125" style="467" customWidth="1"/>
    <col min="12062" max="12063" width="15.7109375" style="467" customWidth="1"/>
    <col min="12064" max="12064" width="10" style="467" customWidth="1"/>
    <col min="12065" max="12304" width="9.140625" style="467"/>
    <col min="12305" max="12305" width="6.42578125" style="467" customWidth="1"/>
    <col min="12306" max="12306" width="11.42578125" style="467" customWidth="1"/>
    <col min="12307" max="12307" width="14.140625" style="467" bestFit="1" customWidth="1"/>
    <col min="12308" max="12308" width="30.42578125" style="467" customWidth="1"/>
    <col min="12309" max="12309" width="17.85546875" style="467" customWidth="1"/>
    <col min="12310" max="12310" width="29.28515625" style="467" customWidth="1"/>
    <col min="12311" max="12311" width="18.42578125" style="467" customWidth="1"/>
    <col min="12312" max="12312" width="11.140625" style="467" customWidth="1"/>
    <col min="12313" max="12313" width="13.5703125" style="467" customWidth="1"/>
    <col min="12314" max="12314" width="9" style="467" customWidth="1"/>
    <col min="12315" max="12315" width="10" style="467" customWidth="1"/>
    <col min="12316" max="12316" width="20.42578125" style="467" customWidth="1"/>
    <col min="12317" max="12317" width="11.42578125" style="467" customWidth="1"/>
    <col min="12318" max="12319" width="15.7109375" style="467" customWidth="1"/>
    <col min="12320" max="12320" width="10" style="467" customWidth="1"/>
    <col min="12321" max="12560" width="9.140625" style="467"/>
    <col min="12561" max="12561" width="6.42578125" style="467" customWidth="1"/>
    <col min="12562" max="12562" width="11.42578125" style="467" customWidth="1"/>
    <col min="12563" max="12563" width="14.140625" style="467" bestFit="1" customWidth="1"/>
    <col min="12564" max="12564" width="30.42578125" style="467" customWidth="1"/>
    <col min="12565" max="12565" width="17.85546875" style="467" customWidth="1"/>
    <col min="12566" max="12566" width="29.28515625" style="467" customWidth="1"/>
    <col min="12567" max="12567" width="18.42578125" style="467" customWidth="1"/>
    <col min="12568" max="12568" width="11.140625" style="467" customWidth="1"/>
    <col min="12569" max="12569" width="13.5703125" style="467" customWidth="1"/>
    <col min="12570" max="12570" width="9" style="467" customWidth="1"/>
    <col min="12571" max="12571" width="10" style="467" customWidth="1"/>
    <col min="12572" max="12572" width="20.42578125" style="467" customWidth="1"/>
    <col min="12573" max="12573" width="11.42578125" style="467" customWidth="1"/>
    <col min="12574" max="12575" width="15.7109375" style="467" customWidth="1"/>
    <col min="12576" max="12576" width="10" style="467" customWidth="1"/>
    <col min="12577" max="12816" width="9.140625" style="467"/>
    <col min="12817" max="12817" width="6.42578125" style="467" customWidth="1"/>
    <col min="12818" max="12818" width="11.42578125" style="467" customWidth="1"/>
    <col min="12819" max="12819" width="14.140625" style="467" bestFit="1" customWidth="1"/>
    <col min="12820" max="12820" width="30.42578125" style="467" customWidth="1"/>
    <col min="12821" max="12821" width="17.85546875" style="467" customWidth="1"/>
    <col min="12822" max="12822" width="29.28515625" style="467" customWidth="1"/>
    <col min="12823" max="12823" width="18.42578125" style="467" customWidth="1"/>
    <col min="12824" max="12824" width="11.140625" style="467" customWidth="1"/>
    <col min="12825" max="12825" width="13.5703125" style="467" customWidth="1"/>
    <col min="12826" max="12826" width="9" style="467" customWidth="1"/>
    <col min="12827" max="12827" width="10" style="467" customWidth="1"/>
    <col min="12828" max="12828" width="20.42578125" style="467" customWidth="1"/>
    <col min="12829" max="12829" width="11.42578125" style="467" customWidth="1"/>
    <col min="12830" max="12831" width="15.7109375" style="467" customWidth="1"/>
    <col min="12832" max="12832" width="10" style="467" customWidth="1"/>
    <col min="12833" max="13072" width="9.140625" style="467"/>
    <col min="13073" max="13073" width="6.42578125" style="467" customWidth="1"/>
    <col min="13074" max="13074" width="11.42578125" style="467" customWidth="1"/>
    <col min="13075" max="13075" width="14.140625" style="467" bestFit="1" customWidth="1"/>
    <col min="13076" max="13076" width="30.42578125" style="467" customWidth="1"/>
    <col min="13077" max="13077" width="17.85546875" style="467" customWidth="1"/>
    <col min="13078" max="13078" width="29.28515625" style="467" customWidth="1"/>
    <col min="13079" max="13079" width="18.42578125" style="467" customWidth="1"/>
    <col min="13080" max="13080" width="11.140625" style="467" customWidth="1"/>
    <col min="13081" max="13081" width="13.5703125" style="467" customWidth="1"/>
    <col min="13082" max="13082" width="9" style="467" customWidth="1"/>
    <col min="13083" max="13083" width="10" style="467" customWidth="1"/>
    <col min="13084" max="13084" width="20.42578125" style="467" customWidth="1"/>
    <col min="13085" max="13085" width="11.42578125" style="467" customWidth="1"/>
    <col min="13086" max="13087" width="15.7109375" style="467" customWidth="1"/>
    <col min="13088" max="13088" width="10" style="467" customWidth="1"/>
    <col min="13089" max="13328" width="9.140625" style="467"/>
    <col min="13329" max="13329" width="6.42578125" style="467" customWidth="1"/>
    <col min="13330" max="13330" width="11.42578125" style="467" customWidth="1"/>
    <col min="13331" max="13331" width="14.140625" style="467" bestFit="1" customWidth="1"/>
    <col min="13332" max="13332" width="30.42578125" style="467" customWidth="1"/>
    <col min="13333" max="13333" width="17.85546875" style="467" customWidth="1"/>
    <col min="13334" max="13334" width="29.28515625" style="467" customWidth="1"/>
    <col min="13335" max="13335" width="18.42578125" style="467" customWidth="1"/>
    <col min="13336" max="13336" width="11.140625" style="467" customWidth="1"/>
    <col min="13337" max="13337" width="13.5703125" style="467" customWidth="1"/>
    <col min="13338" max="13338" width="9" style="467" customWidth="1"/>
    <col min="13339" max="13339" width="10" style="467" customWidth="1"/>
    <col min="13340" max="13340" width="20.42578125" style="467" customWidth="1"/>
    <col min="13341" max="13341" width="11.42578125" style="467" customWidth="1"/>
    <col min="13342" max="13343" width="15.7109375" style="467" customWidth="1"/>
    <col min="13344" max="13344" width="10" style="467" customWidth="1"/>
    <col min="13345" max="13584" width="9.140625" style="467"/>
    <col min="13585" max="13585" width="6.42578125" style="467" customWidth="1"/>
    <col min="13586" max="13586" width="11.42578125" style="467" customWidth="1"/>
    <col min="13587" max="13587" width="14.140625" style="467" bestFit="1" customWidth="1"/>
    <col min="13588" max="13588" width="30.42578125" style="467" customWidth="1"/>
    <col min="13589" max="13589" width="17.85546875" style="467" customWidth="1"/>
    <col min="13590" max="13590" width="29.28515625" style="467" customWidth="1"/>
    <col min="13591" max="13591" width="18.42578125" style="467" customWidth="1"/>
    <col min="13592" max="13592" width="11.140625" style="467" customWidth="1"/>
    <col min="13593" max="13593" width="13.5703125" style="467" customWidth="1"/>
    <col min="13594" max="13594" width="9" style="467" customWidth="1"/>
    <col min="13595" max="13595" width="10" style="467" customWidth="1"/>
    <col min="13596" max="13596" width="20.42578125" style="467" customWidth="1"/>
    <col min="13597" max="13597" width="11.42578125" style="467" customWidth="1"/>
    <col min="13598" max="13599" width="15.7109375" style="467" customWidth="1"/>
    <col min="13600" max="13600" width="10" style="467" customWidth="1"/>
    <col min="13601" max="13840" width="9.140625" style="467"/>
    <col min="13841" max="13841" width="6.42578125" style="467" customWidth="1"/>
    <col min="13842" max="13842" width="11.42578125" style="467" customWidth="1"/>
    <col min="13843" max="13843" width="14.140625" style="467" bestFit="1" customWidth="1"/>
    <col min="13844" max="13844" width="30.42578125" style="467" customWidth="1"/>
    <col min="13845" max="13845" width="17.85546875" style="467" customWidth="1"/>
    <col min="13846" max="13846" width="29.28515625" style="467" customWidth="1"/>
    <col min="13847" max="13847" width="18.42578125" style="467" customWidth="1"/>
    <col min="13848" max="13848" width="11.140625" style="467" customWidth="1"/>
    <col min="13849" max="13849" width="13.5703125" style="467" customWidth="1"/>
    <col min="13850" max="13850" width="9" style="467" customWidth="1"/>
    <col min="13851" max="13851" width="10" style="467" customWidth="1"/>
    <col min="13852" max="13852" width="20.42578125" style="467" customWidth="1"/>
    <col min="13853" max="13853" width="11.42578125" style="467" customWidth="1"/>
    <col min="13854" max="13855" width="15.7109375" style="467" customWidth="1"/>
    <col min="13856" max="13856" width="10" style="467" customWidth="1"/>
    <col min="13857" max="14096" width="9.140625" style="467"/>
    <col min="14097" max="14097" width="6.42578125" style="467" customWidth="1"/>
    <col min="14098" max="14098" width="11.42578125" style="467" customWidth="1"/>
    <col min="14099" max="14099" width="14.140625" style="467" bestFit="1" customWidth="1"/>
    <col min="14100" max="14100" width="30.42578125" style="467" customWidth="1"/>
    <col min="14101" max="14101" width="17.85546875" style="467" customWidth="1"/>
    <col min="14102" max="14102" width="29.28515625" style="467" customWidth="1"/>
    <col min="14103" max="14103" width="18.42578125" style="467" customWidth="1"/>
    <col min="14104" max="14104" width="11.140625" style="467" customWidth="1"/>
    <col min="14105" max="14105" width="13.5703125" style="467" customWidth="1"/>
    <col min="14106" max="14106" width="9" style="467" customWidth="1"/>
    <col min="14107" max="14107" width="10" style="467" customWidth="1"/>
    <col min="14108" max="14108" width="20.42578125" style="467" customWidth="1"/>
    <col min="14109" max="14109" width="11.42578125" style="467" customWidth="1"/>
    <col min="14110" max="14111" width="15.7109375" style="467" customWidth="1"/>
    <col min="14112" max="14112" width="10" style="467" customWidth="1"/>
    <col min="14113" max="14352" width="9.140625" style="467"/>
    <col min="14353" max="14353" width="6.42578125" style="467" customWidth="1"/>
    <col min="14354" max="14354" width="11.42578125" style="467" customWidth="1"/>
    <col min="14355" max="14355" width="14.140625" style="467" bestFit="1" customWidth="1"/>
    <col min="14356" max="14356" width="30.42578125" style="467" customWidth="1"/>
    <col min="14357" max="14357" width="17.85546875" style="467" customWidth="1"/>
    <col min="14358" max="14358" width="29.28515625" style="467" customWidth="1"/>
    <col min="14359" max="14359" width="18.42578125" style="467" customWidth="1"/>
    <col min="14360" max="14360" width="11.140625" style="467" customWidth="1"/>
    <col min="14361" max="14361" width="13.5703125" style="467" customWidth="1"/>
    <col min="14362" max="14362" width="9" style="467" customWidth="1"/>
    <col min="14363" max="14363" width="10" style="467" customWidth="1"/>
    <col min="14364" max="14364" width="20.42578125" style="467" customWidth="1"/>
    <col min="14365" max="14365" width="11.42578125" style="467" customWidth="1"/>
    <col min="14366" max="14367" width="15.7109375" style="467" customWidth="1"/>
    <col min="14368" max="14368" width="10" style="467" customWidth="1"/>
    <col min="14369" max="14608" width="9.140625" style="467"/>
    <col min="14609" max="14609" width="6.42578125" style="467" customWidth="1"/>
    <col min="14610" max="14610" width="11.42578125" style="467" customWidth="1"/>
    <col min="14611" max="14611" width="14.140625" style="467" bestFit="1" customWidth="1"/>
    <col min="14612" max="14612" width="30.42578125" style="467" customWidth="1"/>
    <col min="14613" max="14613" width="17.85546875" style="467" customWidth="1"/>
    <col min="14614" max="14614" width="29.28515625" style="467" customWidth="1"/>
    <col min="14615" max="14615" width="18.42578125" style="467" customWidth="1"/>
    <col min="14616" max="14616" width="11.140625" style="467" customWidth="1"/>
    <col min="14617" max="14617" width="13.5703125" style="467" customWidth="1"/>
    <col min="14618" max="14618" width="9" style="467" customWidth="1"/>
    <col min="14619" max="14619" width="10" style="467" customWidth="1"/>
    <col min="14620" max="14620" width="20.42578125" style="467" customWidth="1"/>
    <col min="14621" max="14621" width="11.42578125" style="467" customWidth="1"/>
    <col min="14622" max="14623" width="15.7109375" style="467" customWidth="1"/>
    <col min="14624" max="14624" width="10" style="467" customWidth="1"/>
    <col min="14625" max="14864" width="9.140625" style="467"/>
    <col min="14865" max="14865" width="6.42578125" style="467" customWidth="1"/>
    <col min="14866" max="14866" width="11.42578125" style="467" customWidth="1"/>
    <col min="14867" max="14867" width="14.140625" style="467" bestFit="1" customWidth="1"/>
    <col min="14868" max="14868" width="30.42578125" style="467" customWidth="1"/>
    <col min="14869" max="14869" width="17.85546875" style="467" customWidth="1"/>
    <col min="14870" max="14870" width="29.28515625" style="467" customWidth="1"/>
    <col min="14871" max="14871" width="18.42578125" style="467" customWidth="1"/>
    <col min="14872" max="14872" width="11.140625" style="467" customWidth="1"/>
    <col min="14873" max="14873" width="13.5703125" style="467" customWidth="1"/>
    <col min="14874" max="14874" width="9" style="467" customWidth="1"/>
    <col min="14875" max="14875" width="10" style="467" customWidth="1"/>
    <col min="14876" max="14876" width="20.42578125" style="467" customWidth="1"/>
    <col min="14877" max="14877" width="11.42578125" style="467" customWidth="1"/>
    <col min="14878" max="14879" width="15.7109375" style="467" customWidth="1"/>
    <col min="14880" max="14880" width="10" style="467" customWidth="1"/>
    <col min="14881" max="15120" width="9.140625" style="467"/>
    <col min="15121" max="15121" width="6.42578125" style="467" customWidth="1"/>
    <col min="15122" max="15122" width="11.42578125" style="467" customWidth="1"/>
    <col min="15123" max="15123" width="14.140625" style="467" bestFit="1" customWidth="1"/>
    <col min="15124" max="15124" width="30.42578125" style="467" customWidth="1"/>
    <col min="15125" max="15125" width="17.85546875" style="467" customWidth="1"/>
    <col min="15126" max="15126" width="29.28515625" style="467" customWidth="1"/>
    <col min="15127" max="15127" width="18.42578125" style="467" customWidth="1"/>
    <col min="15128" max="15128" width="11.140625" style="467" customWidth="1"/>
    <col min="15129" max="15129" width="13.5703125" style="467" customWidth="1"/>
    <col min="15130" max="15130" width="9" style="467" customWidth="1"/>
    <col min="15131" max="15131" width="10" style="467" customWidth="1"/>
    <col min="15132" max="15132" width="20.42578125" style="467" customWidth="1"/>
    <col min="15133" max="15133" width="11.42578125" style="467" customWidth="1"/>
    <col min="15134" max="15135" width="15.7109375" style="467" customWidth="1"/>
    <col min="15136" max="15136" width="10" style="467" customWidth="1"/>
    <col min="15137" max="15376" width="9.140625" style="467"/>
    <col min="15377" max="15377" width="6.42578125" style="467" customWidth="1"/>
    <col min="15378" max="15378" width="11.42578125" style="467" customWidth="1"/>
    <col min="15379" max="15379" width="14.140625" style="467" bestFit="1" customWidth="1"/>
    <col min="15380" max="15380" width="30.42578125" style="467" customWidth="1"/>
    <col min="15381" max="15381" width="17.85546875" style="467" customWidth="1"/>
    <col min="15382" max="15382" width="29.28515625" style="467" customWidth="1"/>
    <col min="15383" max="15383" width="18.42578125" style="467" customWidth="1"/>
    <col min="15384" max="15384" width="11.140625" style="467" customWidth="1"/>
    <col min="15385" max="15385" width="13.5703125" style="467" customWidth="1"/>
    <col min="15386" max="15386" width="9" style="467" customWidth="1"/>
    <col min="15387" max="15387" width="10" style="467" customWidth="1"/>
    <col min="15388" max="15388" width="20.42578125" style="467" customWidth="1"/>
    <col min="15389" max="15389" width="11.42578125" style="467" customWidth="1"/>
    <col min="15390" max="15391" width="15.7109375" style="467" customWidth="1"/>
    <col min="15392" max="15392" width="10" style="467" customWidth="1"/>
    <col min="15393" max="15632" width="9.140625" style="467"/>
    <col min="15633" max="15633" width="6.42578125" style="467" customWidth="1"/>
    <col min="15634" max="15634" width="11.42578125" style="467" customWidth="1"/>
    <col min="15635" max="15635" width="14.140625" style="467" bestFit="1" customWidth="1"/>
    <col min="15636" max="15636" width="30.42578125" style="467" customWidth="1"/>
    <col min="15637" max="15637" width="17.85546875" style="467" customWidth="1"/>
    <col min="15638" max="15638" width="29.28515625" style="467" customWidth="1"/>
    <col min="15639" max="15639" width="18.42578125" style="467" customWidth="1"/>
    <col min="15640" max="15640" width="11.140625" style="467" customWidth="1"/>
    <col min="15641" max="15641" width="13.5703125" style="467" customWidth="1"/>
    <col min="15642" max="15642" width="9" style="467" customWidth="1"/>
    <col min="15643" max="15643" width="10" style="467" customWidth="1"/>
    <col min="15644" max="15644" width="20.42578125" style="467" customWidth="1"/>
    <col min="15645" max="15645" width="11.42578125" style="467" customWidth="1"/>
    <col min="15646" max="15647" width="15.7109375" style="467" customWidth="1"/>
    <col min="15648" max="15648" width="10" style="467" customWidth="1"/>
    <col min="15649" max="15888" width="9.140625" style="467"/>
    <col min="15889" max="15889" width="6.42578125" style="467" customWidth="1"/>
    <col min="15890" max="15890" width="11.42578125" style="467" customWidth="1"/>
    <col min="15891" max="15891" width="14.140625" style="467" bestFit="1" customWidth="1"/>
    <col min="15892" max="15892" width="30.42578125" style="467" customWidth="1"/>
    <col min="15893" max="15893" width="17.85546875" style="467" customWidth="1"/>
    <col min="15894" max="15894" width="29.28515625" style="467" customWidth="1"/>
    <col min="15895" max="15895" width="18.42578125" style="467" customWidth="1"/>
    <col min="15896" max="15896" width="11.140625" style="467" customWidth="1"/>
    <col min="15897" max="15897" width="13.5703125" style="467" customWidth="1"/>
    <col min="15898" max="15898" width="9" style="467" customWidth="1"/>
    <col min="15899" max="15899" width="10" style="467" customWidth="1"/>
    <col min="15900" max="15900" width="20.42578125" style="467" customWidth="1"/>
    <col min="15901" max="15901" width="11.42578125" style="467" customWidth="1"/>
    <col min="15902" max="15903" width="15.7109375" style="467" customWidth="1"/>
    <col min="15904" max="15904" width="10" style="467" customWidth="1"/>
    <col min="15905" max="16144" width="9.140625" style="467"/>
    <col min="16145" max="16145" width="6.42578125" style="467" customWidth="1"/>
    <col min="16146" max="16146" width="11.42578125" style="467" customWidth="1"/>
    <col min="16147" max="16147" width="14.140625" style="467" bestFit="1" customWidth="1"/>
    <col min="16148" max="16148" width="30.42578125" style="467" customWidth="1"/>
    <col min="16149" max="16149" width="17.85546875" style="467" customWidth="1"/>
    <col min="16150" max="16150" width="29.28515625" style="467" customWidth="1"/>
    <col min="16151" max="16151" width="18.42578125" style="467" customWidth="1"/>
    <col min="16152" max="16152" width="11.140625" style="467" customWidth="1"/>
    <col min="16153" max="16153" width="13.5703125" style="467" customWidth="1"/>
    <col min="16154" max="16154" width="9" style="467" customWidth="1"/>
    <col min="16155" max="16155" width="10" style="467" customWidth="1"/>
    <col min="16156" max="16156" width="20.42578125" style="467" customWidth="1"/>
    <col min="16157" max="16157" width="11.42578125" style="467" customWidth="1"/>
    <col min="16158" max="16159" width="15.7109375" style="467" customWidth="1"/>
    <col min="16160" max="16160" width="10" style="467" customWidth="1"/>
    <col min="16161" max="16384" width="9.140625" style="467"/>
  </cols>
  <sheetData>
    <row r="1" spans="1:40" ht="20.25" customHeight="1">
      <c r="A1" s="458"/>
      <c r="B1" s="459"/>
      <c r="C1" s="459"/>
      <c r="D1" s="3445" t="s">
        <v>5667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3446"/>
      <c r="T1" s="461" t="s">
        <v>6405</v>
      </c>
      <c r="U1" s="489"/>
      <c r="V1" s="462" t="s">
        <v>13311</v>
      </c>
      <c r="W1" s="489"/>
      <c r="X1" s="489"/>
      <c r="Y1" s="462"/>
      <c r="Z1" s="674"/>
      <c r="AA1" s="674"/>
      <c r="AB1" s="674"/>
      <c r="AC1" s="674"/>
      <c r="AD1" s="674"/>
      <c r="AE1" s="674"/>
      <c r="AF1" s="674"/>
      <c r="AG1" s="683"/>
    </row>
    <row r="2" spans="1:40" ht="16.5">
      <c r="A2" s="466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3434"/>
      <c r="T2" s="469" t="s">
        <v>6406</v>
      </c>
      <c r="U2" s="491"/>
      <c r="V2" s="470" t="s">
        <v>13310</v>
      </c>
      <c r="W2" s="491"/>
      <c r="X2" s="491"/>
      <c r="Y2" s="470"/>
      <c r="Z2" s="512"/>
      <c r="AA2" s="512"/>
      <c r="AB2" s="512"/>
      <c r="AC2" s="512"/>
      <c r="AD2" s="512"/>
      <c r="AE2" s="512"/>
      <c r="AF2" s="512"/>
      <c r="AG2" s="651"/>
    </row>
    <row r="3" spans="1:40" ht="16.5">
      <c r="A3" s="466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3434"/>
      <c r="T3" s="469" t="s">
        <v>6407</v>
      </c>
      <c r="U3" s="491"/>
      <c r="V3" s="470" t="s">
        <v>13309</v>
      </c>
      <c r="W3" s="491"/>
      <c r="X3" s="491"/>
      <c r="Y3" s="470"/>
      <c r="Z3" s="512"/>
      <c r="AA3" s="512"/>
      <c r="AB3" s="512"/>
      <c r="AC3" s="512"/>
      <c r="AD3" s="512"/>
      <c r="AE3" s="512"/>
      <c r="AF3" s="512"/>
      <c r="AG3" s="651"/>
    </row>
    <row r="4" spans="1:40" ht="17.25" thickBot="1">
      <c r="A4" s="3532" t="s">
        <v>4907</v>
      </c>
      <c r="B4" s="3533"/>
      <c r="C4" s="3536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3436"/>
      <c r="T4" s="493" t="s">
        <v>6408</v>
      </c>
      <c r="U4" s="494"/>
      <c r="V4" s="513" t="s">
        <v>5300</v>
      </c>
      <c r="W4" s="494"/>
      <c r="X4" s="494"/>
      <c r="Y4" s="513"/>
      <c r="Z4" s="514"/>
      <c r="AA4" s="514"/>
      <c r="AB4" s="514"/>
      <c r="AC4" s="514"/>
      <c r="AD4" s="514"/>
      <c r="AE4" s="514"/>
      <c r="AF4" s="514"/>
      <c r="AG4" s="652"/>
    </row>
    <row r="5" spans="1:40" ht="18" customHeight="1">
      <c r="A5" s="3537" t="s">
        <v>6091</v>
      </c>
      <c r="B5" s="3538"/>
      <c r="C5" s="3538"/>
      <c r="D5" s="3538"/>
      <c r="E5" s="3538"/>
      <c r="F5" s="3538"/>
      <c r="G5" s="3538"/>
      <c r="H5" s="3538"/>
      <c r="I5" s="3538"/>
      <c r="J5" s="3538"/>
      <c r="K5" s="3538"/>
      <c r="L5" s="3538"/>
      <c r="M5" s="3538"/>
      <c r="N5" s="3538"/>
      <c r="O5" s="3538"/>
      <c r="P5" s="3538"/>
      <c r="Q5" s="3538"/>
      <c r="R5" s="3538"/>
      <c r="S5" s="3538"/>
      <c r="T5" s="3538"/>
      <c r="U5" s="3538"/>
      <c r="V5" s="3538"/>
      <c r="W5" s="3538"/>
      <c r="X5" s="3538"/>
      <c r="Y5" s="3538"/>
      <c r="Z5" s="3538"/>
      <c r="AA5" s="3538"/>
      <c r="AB5" s="3538"/>
      <c r="AC5" s="3538"/>
      <c r="AD5" s="3538"/>
      <c r="AE5" s="3538"/>
      <c r="AF5" s="3538"/>
      <c r="AG5" s="3539"/>
    </row>
    <row r="6" spans="1:40" ht="18" customHeight="1" thickBot="1">
      <c r="A6" s="3540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3541"/>
      <c r="N6" s="3541"/>
      <c r="O6" s="3541"/>
      <c r="P6" s="3541"/>
      <c r="Q6" s="3541"/>
      <c r="R6" s="3541"/>
      <c r="S6" s="3541"/>
      <c r="T6" s="3541"/>
      <c r="U6" s="3541"/>
      <c r="V6" s="3541"/>
      <c r="W6" s="3541"/>
      <c r="X6" s="3541"/>
      <c r="Y6" s="3541"/>
      <c r="Z6" s="3541"/>
      <c r="AA6" s="3541"/>
      <c r="AB6" s="3541"/>
      <c r="AC6" s="3541"/>
      <c r="AD6" s="3541"/>
      <c r="AE6" s="3541"/>
      <c r="AF6" s="3541"/>
      <c r="AG6" s="3542"/>
      <c r="AJ6" s="52"/>
      <c r="AK6" s="1028"/>
      <c r="AL6" s="1029">
        <v>46752</v>
      </c>
    </row>
    <row r="7" spans="1:40" ht="25.5">
      <c r="A7" s="1887" t="s">
        <v>2705</v>
      </c>
      <c r="B7" s="1176" t="s">
        <v>4909</v>
      </c>
      <c r="C7" s="1176" t="s">
        <v>4910</v>
      </c>
      <c r="D7" s="1176" t="s">
        <v>4911</v>
      </c>
      <c r="E7" s="1176" t="s">
        <v>4912</v>
      </c>
      <c r="F7" s="1176" t="s">
        <v>7</v>
      </c>
      <c r="G7" s="1176" t="s">
        <v>5588</v>
      </c>
      <c r="H7" s="1179" t="s">
        <v>5628</v>
      </c>
      <c r="I7" s="1179" t="s">
        <v>5669</v>
      </c>
      <c r="J7" s="1176" t="s">
        <v>6218</v>
      </c>
      <c r="K7" s="680" t="s">
        <v>6260</v>
      </c>
      <c r="L7" s="783" t="s">
        <v>6225</v>
      </c>
      <c r="M7" s="1179" t="s">
        <v>6211</v>
      </c>
      <c r="N7" s="1179" t="s">
        <v>6212</v>
      </c>
      <c r="O7" s="1179" t="s">
        <v>6214</v>
      </c>
      <c r="P7" s="680" t="s">
        <v>6226</v>
      </c>
      <c r="Q7" s="1178" t="s">
        <v>6217</v>
      </c>
      <c r="R7" s="680"/>
      <c r="S7" s="1179"/>
      <c r="T7" s="1176" t="s">
        <v>5589</v>
      </c>
      <c r="U7" s="1176" t="s">
        <v>5590</v>
      </c>
      <c r="V7" s="1178" t="s">
        <v>6219</v>
      </c>
      <c r="W7" s="680"/>
      <c r="X7" s="1179"/>
      <c r="Y7" s="585" t="s">
        <v>4916</v>
      </c>
      <c r="Z7" s="1883" t="s">
        <v>4238</v>
      </c>
      <c r="AA7" s="1884"/>
      <c r="AB7" s="1885" t="s">
        <v>4917</v>
      </c>
      <c r="AC7" s="1865" t="s">
        <v>6101</v>
      </c>
      <c r="AD7" s="1865" t="s">
        <v>6102</v>
      </c>
      <c r="AE7" s="1916" t="s">
        <v>6162</v>
      </c>
      <c r="AF7" s="688" t="s">
        <v>6196</v>
      </c>
      <c r="AG7" s="1183" t="s">
        <v>699</v>
      </c>
      <c r="AJ7" s="1025"/>
      <c r="AK7" s="1026"/>
      <c r="AL7" s="1026"/>
      <c r="AN7" s="467" t="s">
        <v>19944</v>
      </c>
    </row>
    <row r="8" spans="1:40" ht="15.75" thickBot="1">
      <c r="A8" s="1888"/>
      <c r="B8" s="1177"/>
      <c r="C8" s="1177"/>
      <c r="D8" s="1177"/>
      <c r="E8" s="1177"/>
      <c r="F8" s="1177"/>
      <c r="G8" s="1177"/>
      <c r="H8" s="779" t="s">
        <v>5629</v>
      </c>
      <c r="I8" s="779" t="s">
        <v>5670</v>
      </c>
      <c r="J8" s="1214" t="s">
        <v>6259</v>
      </c>
      <c r="K8" s="574" t="s">
        <v>6261</v>
      </c>
      <c r="L8" s="1177" t="s">
        <v>6235</v>
      </c>
      <c r="M8" s="779" t="s">
        <v>6213</v>
      </c>
      <c r="N8" s="779" t="s">
        <v>6213</v>
      </c>
      <c r="O8" s="779" t="s">
        <v>6213</v>
      </c>
      <c r="P8" s="779" t="s">
        <v>5629</v>
      </c>
      <c r="Q8" s="780" t="s">
        <v>6222</v>
      </c>
      <c r="R8" s="781" t="s">
        <v>6215</v>
      </c>
      <c r="S8" s="781" t="s">
        <v>6216</v>
      </c>
      <c r="T8" s="1177"/>
      <c r="U8" s="1177" t="s">
        <v>5592</v>
      </c>
      <c r="V8" s="782" t="s">
        <v>6223</v>
      </c>
      <c r="W8" s="780" t="s">
        <v>6220</v>
      </c>
      <c r="X8" s="780" t="s">
        <v>6221</v>
      </c>
      <c r="Y8" s="589"/>
      <c r="Z8" s="1863" t="s">
        <v>4237</v>
      </c>
      <c r="AA8" s="639" t="s">
        <v>2201</v>
      </c>
      <c r="AB8" s="1886"/>
      <c r="AC8" s="1866" t="s">
        <v>6103</v>
      </c>
      <c r="AD8" s="1866" t="s">
        <v>6100</v>
      </c>
      <c r="AE8" s="1917" t="s">
        <v>6163</v>
      </c>
      <c r="AF8" s="689" t="s">
        <v>6197</v>
      </c>
      <c r="AG8" s="1184"/>
      <c r="AJ8" s="1022" t="s">
        <v>12601</v>
      </c>
      <c r="AK8" s="1024" t="s">
        <v>6197</v>
      </c>
      <c r="AL8" s="1024" t="s">
        <v>18406</v>
      </c>
    </row>
    <row r="9" spans="1:40">
      <c r="A9" s="653">
        <v>1</v>
      </c>
      <c r="B9" s="657" t="s">
        <v>4921</v>
      </c>
      <c r="C9" s="655" t="s">
        <v>1326</v>
      </c>
      <c r="D9" s="655" t="s">
        <v>5673</v>
      </c>
      <c r="E9" s="656" t="s">
        <v>5674</v>
      </c>
      <c r="F9" s="656" t="s">
        <v>5675</v>
      </c>
      <c r="G9" s="656" t="s">
        <v>5676</v>
      </c>
      <c r="H9" s="657">
        <v>39</v>
      </c>
      <c r="I9" s="657" t="s">
        <v>5013</v>
      </c>
      <c r="J9" s="657">
        <v>40</v>
      </c>
      <c r="K9" s="657">
        <v>0.99199999999999999</v>
      </c>
      <c r="L9" s="657">
        <v>0.65</v>
      </c>
      <c r="M9" s="657">
        <v>5.66</v>
      </c>
      <c r="N9" s="657">
        <v>1.79</v>
      </c>
      <c r="O9" s="657">
        <v>3.87</v>
      </c>
      <c r="P9" s="657">
        <v>4.2</v>
      </c>
      <c r="Q9" s="657">
        <v>304</v>
      </c>
      <c r="R9" s="657">
        <v>304</v>
      </c>
      <c r="S9" s="657">
        <v>304</v>
      </c>
      <c r="T9" s="657">
        <v>2860</v>
      </c>
      <c r="U9" s="657">
        <v>1.76</v>
      </c>
      <c r="V9" s="657">
        <v>50</v>
      </c>
      <c r="W9" s="657"/>
      <c r="X9" s="657">
        <v>380</v>
      </c>
      <c r="Y9" s="3013" t="s">
        <v>5677</v>
      </c>
      <c r="Z9" s="657"/>
      <c r="AA9" s="657"/>
      <c r="AB9" s="657"/>
      <c r="AC9" s="673" t="s">
        <v>6098</v>
      </c>
      <c r="AD9" s="657"/>
      <c r="AE9" s="661">
        <v>37000</v>
      </c>
      <c r="AF9" s="661"/>
      <c r="AG9" s="660" t="s">
        <v>12693</v>
      </c>
      <c r="AH9" s="668" t="s">
        <v>12252</v>
      </c>
      <c r="AI9" s="668"/>
      <c r="AJ9" s="655" t="s">
        <v>12692</v>
      </c>
      <c r="AK9" s="1031">
        <v>40648</v>
      </c>
      <c r="AL9" s="655"/>
      <c r="AN9" s="2971" t="s">
        <v>19938</v>
      </c>
    </row>
    <row r="10" spans="1:40">
      <c r="A10" s="653">
        <f t="shared" ref="A10:A73" si="0">A9+1</f>
        <v>2</v>
      </c>
      <c r="B10" s="657" t="s">
        <v>4921</v>
      </c>
      <c r="C10" s="655" t="s">
        <v>2755</v>
      </c>
      <c r="D10" s="655" t="s">
        <v>5673</v>
      </c>
      <c r="E10" s="656" t="s">
        <v>5674</v>
      </c>
      <c r="F10" s="656" t="s">
        <v>5675</v>
      </c>
      <c r="G10" s="656" t="s">
        <v>5676</v>
      </c>
      <c r="H10" s="657">
        <v>39</v>
      </c>
      <c r="I10" s="657" t="s">
        <v>5013</v>
      </c>
      <c r="J10" s="657">
        <v>40</v>
      </c>
      <c r="K10" s="657">
        <v>0.99199999999999999</v>
      </c>
      <c r="L10" s="657">
        <v>0.65</v>
      </c>
      <c r="M10" s="657">
        <v>5.66</v>
      </c>
      <c r="N10" s="657">
        <v>1.79</v>
      </c>
      <c r="O10" s="657">
        <v>3.87</v>
      </c>
      <c r="P10" s="657">
        <v>4.2</v>
      </c>
      <c r="Q10" s="657">
        <v>304</v>
      </c>
      <c r="R10" s="657">
        <v>304</v>
      </c>
      <c r="S10" s="657">
        <v>304</v>
      </c>
      <c r="T10" s="657">
        <v>2860</v>
      </c>
      <c r="U10" s="657">
        <v>1.76</v>
      </c>
      <c r="V10" s="657">
        <v>50</v>
      </c>
      <c r="W10" s="657"/>
      <c r="X10" s="657">
        <v>380</v>
      </c>
      <c r="Y10" s="3013" t="s">
        <v>5677</v>
      </c>
      <c r="Z10" s="657"/>
      <c r="AA10" s="657"/>
      <c r="AB10" s="657"/>
      <c r="AC10" s="673" t="s">
        <v>6098</v>
      </c>
      <c r="AD10" s="657"/>
      <c r="AE10" s="661">
        <v>37000</v>
      </c>
      <c r="AF10" s="661"/>
      <c r="AG10" s="660" t="s">
        <v>12693</v>
      </c>
      <c r="AH10" s="668" t="s">
        <v>12252</v>
      </c>
      <c r="AI10" s="668"/>
      <c r="AJ10" s="655" t="s">
        <v>12692</v>
      </c>
      <c r="AK10" s="1031">
        <v>36297</v>
      </c>
      <c r="AL10" s="655"/>
      <c r="AN10" s="2971" t="s">
        <v>19938</v>
      </c>
    </row>
    <row r="11" spans="1:40">
      <c r="A11" s="653">
        <f t="shared" si="0"/>
        <v>3</v>
      </c>
      <c r="B11" s="654" t="s">
        <v>4921</v>
      </c>
      <c r="C11" s="655" t="s">
        <v>2514</v>
      </c>
      <c r="D11" s="655" t="s">
        <v>5678</v>
      </c>
      <c r="E11" s="656" t="s">
        <v>4631</v>
      </c>
      <c r="F11" s="656" t="s">
        <v>5679</v>
      </c>
      <c r="G11" s="656" t="s">
        <v>5680</v>
      </c>
      <c r="H11" s="657">
        <v>53.3</v>
      </c>
      <c r="I11" s="657">
        <v>10</v>
      </c>
      <c r="J11" s="657">
        <v>30</v>
      </c>
      <c r="K11" s="657">
        <v>1.0069999999999999</v>
      </c>
      <c r="L11" s="657">
        <v>1.8</v>
      </c>
      <c r="M11" s="657">
        <v>5.08</v>
      </c>
      <c r="N11" s="657">
        <v>-0.28999999999999998</v>
      </c>
      <c r="O11" s="657">
        <v>5.37</v>
      </c>
      <c r="P11" s="657">
        <v>7.4</v>
      </c>
      <c r="Q11" s="657">
        <v>304</v>
      </c>
      <c r="R11" s="657">
        <v>304</v>
      </c>
      <c r="S11" s="657">
        <v>304</v>
      </c>
      <c r="T11" s="657">
        <v>2900</v>
      </c>
      <c r="U11" s="657">
        <v>7.4</v>
      </c>
      <c r="V11" s="659">
        <v>50</v>
      </c>
      <c r="W11" s="659"/>
      <c r="X11" s="659">
        <v>380</v>
      </c>
      <c r="Y11" s="3014" t="s">
        <v>5677</v>
      </c>
      <c r="Z11" s="659"/>
      <c r="AA11" s="679"/>
      <c r="AB11" s="659"/>
      <c r="AC11" s="672" t="s">
        <v>6098</v>
      </c>
      <c r="AD11" s="659"/>
      <c r="AE11" s="739">
        <v>4400</v>
      </c>
      <c r="AF11" s="693"/>
      <c r="AG11" s="660"/>
      <c r="AH11" s="467" t="s">
        <v>12405</v>
      </c>
      <c r="AJ11" s="795" t="s">
        <v>12692</v>
      </c>
      <c r="AK11" s="1032">
        <v>38673</v>
      </c>
      <c r="AL11" s="795"/>
      <c r="AN11" s="2971" t="s">
        <v>19938</v>
      </c>
    </row>
    <row r="12" spans="1:40">
      <c r="A12" s="653">
        <f t="shared" si="0"/>
        <v>4</v>
      </c>
      <c r="B12" s="654" t="s">
        <v>4921</v>
      </c>
      <c r="C12" s="655" t="s">
        <v>2516</v>
      </c>
      <c r="D12" s="655" t="s">
        <v>5681</v>
      </c>
      <c r="E12" s="656" t="s">
        <v>5682</v>
      </c>
      <c r="F12" s="656" t="s">
        <v>5683</v>
      </c>
      <c r="G12" s="656" t="s">
        <v>5684</v>
      </c>
      <c r="H12" s="657">
        <v>28.2</v>
      </c>
      <c r="I12" s="657" t="s">
        <v>5685</v>
      </c>
      <c r="J12" s="657">
        <v>80</v>
      </c>
      <c r="K12" s="657">
        <v>0.97699999999999998</v>
      </c>
      <c r="L12" s="657">
        <v>0.42</v>
      </c>
      <c r="M12" s="657">
        <v>2.76</v>
      </c>
      <c r="N12" s="657">
        <v>0</v>
      </c>
      <c r="O12" s="657">
        <v>2.76</v>
      </c>
      <c r="P12" s="657">
        <v>5.8</v>
      </c>
      <c r="Q12" s="657">
        <v>304</v>
      </c>
      <c r="R12" s="657">
        <v>304</v>
      </c>
      <c r="S12" s="657">
        <v>304</v>
      </c>
      <c r="T12" s="657">
        <v>2900</v>
      </c>
      <c r="U12" s="657">
        <v>0.94</v>
      </c>
      <c r="V12" s="659">
        <v>50</v>
      </c>
      <c r="W12" s="659"/>
      <c r="X12" s="659" t="s">
        <v>6224</v>
      </c>
      <c r="Y12" s="3014" t="s">
        <v>5677</v>
      </c>
      <c r="Z12" s="659"/>
      <c r="AA12" s="659"/>
      <c r="AB12" s="659"/>
      <c r="AC12" s="672" t="s">
        <v>6098</v>
      </c>
      <c r="AD12" s="659"/>
      <c r="AE12" s="739">
        <v>3900</v>
      </c>
      <c r="AF12" s="693"/>
      <c r="AG12" s="660"/>
      <c r="AH12" s="467" t="s">
        <v>12404</v>
      </c>
      <c r="AJ12" s="655" t="s">
        <v>12706</v>
      </c>
      <c r="AK12" s="1031">
        <v>35733</v>
      </c>
      <c r="AL12" s="655"/>
      <c r="AN12" s="2971" t="s">
        <v>19938</v>
      </c>
    </row>
    <row r="13" spans="1:40">
      <c r="A13" s="653">
        <f t="shared" si="0"/>
        <v>5</v>
      </c>
      <c r="B13" s="654" t="s">
        <v>4921</v>
      </c>
      <c r="C13" s="655" t="s">
        <v>2518</v>
      </c>
      <c r="D13" s="655" t="s">
        <v>5686</v>
      </c>
      <c r="E13" s="656" t="s">
        <v>4631</v>
      </c>
      <c r="F13" s="656" t="s">
        <v>5687</v>
      </c>
      <c r="G13" s="656" t="s">
        <v>5688</v>
      </c>
      <c r="H13" s="657">
        <v>50.2</v>
      </c>
      <c r="I13" s="657" t="s">
        <v>5689</v>
      </c>
      <c r="J13" s="657">
        <v>80</v>
      </c>
      <c r="K13" s="657">
        <v>1</v>
      </c>
      <c r="L13" s="657">
        <v>1.744</v>
      </c>
      <c r="M13" s="657">
        <v>5.0199999999999996</v>
      </c>
      <c r="N13" s="657">
        <v>0</v>
      </c>
      <c r="O13" s="657">
        <v>5.0199999999999996</v>
      </c>
      <c r="P13" s="657">
        <v>9.3000000000000007</v>
      </c>
      <c r="Q13" s="657">
        <v>304</v>
      </c>
      <c r="R13" s="657">
        <v>304</v>
      </c>
      <c r="S13" s="657">
        <v>304</v>
      </c>
      <c r="T13" s="657">
        <v>2900</v>
      </c>
      <c r="U13" s="657">
        <v>3.3</v>
      </c>
      <c r="V13" s="659">
        <v>50</v>
      </c>
      <c r="W13" s="659"/>
      <c r="X13" s="659" t="s">
        <v>6224</v>
      </c>
      <c r="Y13" s="3014" t="s">
        <v>5677</v>
      </c>
      <c r="Z13" s="659"/>
      <c r="AA13" s="659"/>
      <c r="AB13" s="659"/>
      <c r="AC13" s="672" t="s">
        <v>6098</v>
      </c>
      <c r="AD13" s="659"/>
      <c r="AE13" s="739">
        <v>10200</v>
      </c>
      <c r="AF13" s="693"/>
      <c r="AG13" s="660"/>
      <c r="AH13" s="467" t="s">
        <v>12404</v>
      </c>
      <c r="AJ13" s="655" t="s">
        <v>12692</v>
      </c>
      <c r="AK13" s="1031">
        <v>44827</v>
      </c>
      <c r="AL13" s="655"/>
      <c r="AN13" s="2971" t="s">
        <v>19938</v>
      </c>
    </row>
    <row r="14" spans="1:40">
      <c r="A14" s="653">
        <f t="shared" si="0"/>
        <v>6</v>
      </c>
      <c r="B14" s="654" t="s">
        <v>4921</v>
      </c>
      <c r="C14" s="655" t="s">
        <v>2520</v>
      </c>
      <c r="D14" s="655" t="s">
        <v>5686</v>
      </c>
      <c r="E14" s="656" t="s">
        <v>4631</v>
      </c>
      <c r="F14" s="656" t="s">
        <v>5687</v>
      </c>
      <c r="G14" s="656" t="s">
        <v>5688</v>
      </c>
      <c r="H14" s="657">
        <v>50.2</v>
      </c>
      <c r="I14" s="657" t="s">
        <v>5689</v>
      </c>
      <c r="J14" s="657">
        <v>80</v>
      </c>
      <c r="K14" s="657">
        <v>1</v>
      </c>
      <c r="L14" s="657">
        <v>1.744</v>
      </c>
      <c r="M14" s="657">
        <v>5.0199999999999996</v>
      </c>
      <c r="N14" s="657">
        <v>0</v>
      </c>
      <c r="O14" s="657">
        <v>5.0199999999999996</v>
      </c>
      <c r="P14" s="657">
        <v>9.3000000000000007</v>
      </c>
      <c r="Q14" s="657">
        <v>304</v>
      </c>
      <c r="R14" s="657">
        <v>304</v>
      </c>
      <c r="S14" s="657">
        <v>304</v>
      </c>
      <c r="T14" s="657">
        <v>2900</v>
      </c>
      <c r="U14" s="657">
        <v>3.3</v>
      </c>
      <c r="V14" s="659">
        <v>50</v>
      </c>
      <c r="W14" s="659"/>
      <c r="X14" s="659" t="s">
        <v>6224</v>
      </c>
      <c r="Y14" s="3014" t="s">
        <v>5677</v>
      </c>
      <c r="Z14" s="659"/>
      <c r="AA14" s="659"/>
      <c r="AB14" s="659"/>
      <c r="AC14" s="672" t="s">
        <v>6098</v>
      </c>
      <c r="AD14" s="659"/>
      <c r="AE14" s="739">
        <v>10200</v>
      </c>
      <c r="AF14" s="693"/>
      <c r="AG14" s="660"/>
      <c r="AH14" s="467" t="s">
        <v>12265</v>
      </c>
      <c r="AI14" s="467" t="s">
        <v>12404</v>
      </c>
      <c r="AJ14" s="655" t="s">
        <v>12969</v>
      </c>
      <c r="AK14" s="1035"/>
      <c r="AL14" s="655"/>
      <c r="AN14" s="2971" t="s">
        <v>19938</v>
      </c>
    </row>
    <row r="15" spans="1:40">
      <c r="A15" s="653">
        <f t="shared" si="0"/>
        <v>7</v>
      </c>
      <c r="B15" s="654" t="s">
        <v>4921</v>
      </c>
      <c r="C15" s="655" t="s">
        <v>19961</v>
      </c>
      <c r="D15" s="655" t="s">
        <v>19906</v>
      </c>
      <c r="E15" s="656" t="s">
        <v>2286</v>
      </c>
      <c r="F15" s="656" t="s">
        <v>5687</v>
      </c>
      <c r="G15" s="656" t="s">
        <v>5688</v>
      </c>
      <c r="H15" s="657">
        <v>50.2</v>
      </c>
      <c r="I15" s="657" t="s">
        <v>5689</v>
      </c>
      <c r="J15" s="657">
        <v>80</v>
      </c>
      <c r="K15" s="657">
        <v>1</v>
      </c>
      <c r="L15" s="657">
        <v>1.744</v>
      </c>
      <c r="M15" s="657">
        <v>5.0199999999999996</v>
      </c>
      <c r="N15" s="657">
        <v>0</v>
      </c>
      <c r="O15" s="657">
        <v>5.0199999999999996</v>
      </c>
      <c r="P15" s="657">
        <v>9.3000000000000007</v>
      </c>
      <c r="Q15" s="657">
        <v>304</v>
      </c>
      <c r="R15" s="657">
        <v>304</v>
      </c>
      <c r="S15" s="657">
        <v>304</v>
      </c>
      <c r="T15" s="657">
        <v>2900</v>
      </c>
      <c r="U15" s="657">
        <v>3.3</v>
      </c>
      <c r="V15" s="659">
        <v>50</v>
      </c>
      <c r="W15" s="659"/>
      <c r="X15" s="659" t="s">
        <v>6224</v>
      </c>
      <c r="Y15" s="3014" t="s">
        <v>5677</v>
      </c>
      <c r="Z15" s="659"/>
      <c r="AA15" s="659"/>
      <c r="AB15" s="659"/>
      <c r="AC15" s="672" t="s">
        <v>6098</v>
      </c>
      <c r="AD15" s="659"/>
      <c r="AE15" s="739">
        <v>10200</v>
      </c>
      <c r="AF15" s="2976"/>
      <c r="AG15" s="660"/>
      <c r="AJ15" s="655" t="s">
        <v>12694</v>
      </c>
      <c r="AK15" s="1031">
        <v>44827</v>
      </c>
      <c r="AL15" s="655"/>
      <c r="AN15" s="2971"/>
    </row>
    <row r="16" spans="1:40">
      <c r="A16" s="653">
        <f t="shared" si="0"/>
        <v>8</v>
      </c>
      <c r="B16" s="1477" t="s">
        <v>4928</v>
      </c>
      <c r="C16" s="1478" t="s">
        <v>1264</v>
      </c>
      <c r="D16" s="1478" t="s">
        <v>16854</v>
      </c>
      <c r="E16" s="1478" t="s">
        <v>4208</v>
      </c>
      <c r="F16" s="1478" t="s">
        <v>13151</v>
      </c>
      <c r="G16" s="1478" t="s">
        <v>19610</v>
      </c>
      <c r="H16" s="1477">
        <v>48.8</v>
      </c>
      <c r="I16" s="1477">
        <v>3</v>
      </c>
      <c r="J16" s="1477">
        <v>50</v>
      </c>
      <c r="K16" s="1477">
        <v>0.79900000000000004</v>
      </c>
      <c r="L16" s="1477">
        <v>0.8</v>
      </c>
      <c r="M16" s="1477">
        <v>5</v>
      </c>
      <c r="N16" s="1477">
        <v>0.2</v>
      </c>
      <c r="O16" s="1477">
        <v>4.8</v>
      </c>
      <c r="P16" s="1477">
        <v>2.1</v>
      </c>
      <c r="Q16" s="1477" t="s">
        <v>16857</v>
      </c>
      <c r="R16" s="1477" t="s">
        <v>16857</v>
      </c>
      <c r="S16" s="1477" t="s">
        <v>16856</v>
      </c>
      <c r="T16" s="1477">
        <v>3000</v>
      </c>
      <c r="U16" s="1477">
        <v>3.7</v>
      </c>
      <c r="V16" s="1477">
        <v>50</v>
      </c>
      <c r="W16" s="1477">
        <v>2</v>
      </c>
      <c r="X16" s="1477">
        <v>380</v>
      </c>
      <c r="Y16" s="3015" t="s">
        <v>5677</v>
      </c>
      <c r="Z16" s="1477"/>
      <c r="AA16" s="1477"/>
      <c r="AB16" s="1477"/>
      <c r="AC16" s="1550" t="s">
        <v>6098</v>
      </c>
      <c r="AD16" s="1477"/>
      <c r="AE16" s="1853">
        <v>11000</v>
      </c>
      <c r="AF16" s="2984">
        <v>44945</v>
      </c>
      <c r="AG16" s="1532" t="s">
        <v>12693</v>
      </c>
      <c r="AH16" s="1577"/>
      <c r="AI16" s="1577"/>
      <c r="AJ16" s="1478" t="s">
        <v>16858</v>
      </c>
      <c r="AK16" s="1576">
        <v>44945</v>
      </c>
      <c r="AL16" s="1478"/>
      <c r="AN16" s="2971" t="s">
        <v>19938</v>
      </c>
    </row>
    <row r="17" spans="1:40">
      <c r="A17" s="653">
        <f t="shared" si="0"/>
        <v>9</v>
      </c>
      <c r="B17" s="1477" t="s">
        <v>4928</v>
      </c>
      <c r="C17" s="1478" t="s">
        <v>1266</v>
      </c>
      <c r="D17" s="1478" t="s">
        <v>16854</v>
      </c>
      <c r="E17" s="1478" t="s">
        <v>4208</v>
      </c>
      <c r="F17" s="1478" t="s">
        <v>13151</v>
      </c>
      <c r="G17" s="1478" t="s">
        <v>19610</v>
      </c>
      <c r="H17" s="1477">
        <v>48.8</v>
      </c>
      <c r="I17" s="1477">
        <v>3</v>
      </c>
      <c r="J17" s="1477">
        <v>50</v>
      </c>
      <c r="K17" s="1477">
        <v>0.79900000000000004</v>
      </c>
      <c r="L17" s="1477">
        <v>0.8</v>
      </c>
      <c r="M17" s="1477">
        <v>5</v>
      </c>
      <c r="N17" s="1477">
        <v>0.2</v>
      </c>
      <c r="O17" s="1477">
        <v>4.8</v>
      </c>
      <c r="P17" s="1477">
        <v>2.1</v>
      </c>
      <c r="Q17" s="1477" t="s">
        <v>16857</v>
      </c>
      <c r="R17" s="1477" t="s">
        <v>16857</v>
      </c>
      <c r="S17" s="1477" t="s">
        <v>16926</v>
      </c>
      <c r="T17" s="1477">
        <v>3000</v>
      </c>
      <c r="U17" s="1477">
        <v>3.7</v>
      </c>
      <c r="V17" s="1477">
        <v>50</v>
      </c>
      <c r="W17" s="1477">
        <v>2</v>
      </c>
      <c r="X17" s="1477">
        <v>380</v>
      </c>
      <c r="Y17" s="3015" t="s">
        <v>5677</v>
      </c>
      <c r="Z17" s="1481"/>
      <c r="AA17" s="1481"/>
      <c r="AB17" s="1481"/>
      <c r="AC17" s="1482"/>
      <c r="AD17" s="1481"/>
      <c r="AE17" s="1540"/>
      <c r="AF17" s="3020"/>
      <c r="AG17" s="1532" t="s">
        <v>16927</v>
      </c>
      <c r="AH17" s="1577"/>
      <c r="AI17" s="1577"/>
      <c r="AJ17" s="1478" t="s">
        <v>16928</v>
      </c>
      <c r="AK17" s="1576"/>
      <c r="AL17" s="1478"/>
      <c r="AN17" s="2971" t="s">
        <v>19938</v>
      </c>
    </row>
    <row r="18" spans="1:40">
      <c r="A18" s="653">
        <f t="shared" si="0"/>
        <v>10</v>
      </c>
      <c r="B18" s="654" t="s">
        <v>4928</v>
      </c>
      <c r="C18" s="655" t="s">
        <v>1267</v>
      </c>
      <c r="D18" s="655" t="s">
        <v>5690</v>
      </c>
      <c r="E18" s="656" t="s">
        <v>5691</v>
      </c>
      <c r="F18" s="656" t="s">
        <v>5692</v>
      </c>
      <c r="G18" s="656" t="s">
        <v>5693</v>
      </c>
      <c r="H18" s="657">
        <v>39</v>
      </c>
      <c r="I18" s="657">
        <v>30</v>
      </c>
      <c r="J18" s="657">
        <v>50</v>
      </c>
      <c r="K18" s="657">
        <v>0.95</v>
      </c>
      <c r="L18" s="657">
        <v>2.3919999999999999</v>
      </c>
      <c r="M18" s="657">
        <v>3.26</v>
      </c>
      <c r="N18" s="657">
        <v>0.43</v>
      </c>
      <c r="O18" s="657">
        <v>3.69</v>
      </c>
      <c r="P18" s="657">
        <v>5</v>
      </c>
      <c r="Q18" s="657">
        <v>304</v>
      </c>
      <c r="R18" s="657">
        <v>304</v>
      </c>
      <c r="S18" s="657">
        <v>304</v>
      </c>
      <c r="T18" s="657">
        <v>2900</v>
      </c>
      <c r="U18" s="657">
        <v>7.4</v>
      </c>
      <c r="V18" s="659">
        <v>50</v>
      </c>
      <c r="W18" s="659"/>
      <c r="X18" s="659" t="s">
        <v>6224</v>
      </c>
      <c r="Y18" s="3014" t="s">
        <v>5677</v>
      </c>
      <c r="Z18" s="659"/>
      <c r="AA18" s="659"/>
      <c r="AB18" s="659"/>
      <c r="AC18" s="672" t="s">
        <v>6098</v>
      </c>
      <c r="AD18" s="659"/>
      <c r="AE18" s="739">
        <v>7400</v>
      </c>
      <c r="AF18" s="2976"/>
      <c r="AG18" s="660"/>
      <c r="AJ18" s="655" t="s">
        <v>12692</v>
      </c>
      <c r="AK18" s="1031">
        <v>38492</v>
      </c>
      <c r="AL18" s="655"/>
      <c r="AN18" s="2971" t="s">
        <v>19938</v>
      </c>
    </row>
    <row r="19" spans="1:40">
      <c r="A19" s="653">
        <f t="shared" si="0"/>
        <v>11</v>
      </c>
      <c r="B19" s="654" t="s">
        <v>4928</v>
      </c>
      <c r="C19" s="655" t="s">
        <v>1272</v>
      </c>
      <c r="D19" s="655" t="s">
        <v>5697</v>
      </c>
      <c r="E19" s="656" t="s">
        <v>1651</v>
      </c>
      <c r="F19" s="656" t="s">
        <v>5698</v>
      </c>
      <c r="G19" s="656" t="s">
        <v>5699</v>
      </c>
      <c r="H19" s="657">
        <v>66</v>
      </c>
      <c r="I19" s="657">
        <v>133</v>
      </c>
      <c r="J19" s="657">
        <v>100</v>
      </c>
      <c r="K19" s="657">
        <v>0.78</v>
      </c>
      <c r="L19" s="657">
        <v>0.46</v>
      </c>
      <c r="M19" s="657">
        <v>23.02</v>
      </c>
      <c r="N19" s="657">
        <v>17.899999999999999</v>
      </c>
      <c r="O19" s="657">
        <v>5.12</v>
      </c>
      <c r="P19" s="657">
        <v>5</v>
      </c>
      <c r="Q19" s="657">
        <v>304</v>
      </c>
      <c r="R19" s="657">
        <v>304</v>
      </c>
      <c r="S19" s="657">
        <v>304</v>
      </c>
      <c r="T19" s="657">
        <v>2900</v>
      </c>
      <c r="U19" s="657">
        <v>38.700000000000003</v>
      </c>
      <c r="V19" s="659">
        <v>50</v>
      </c>
      <c r="W19" s="659"/>
      <c r="X19" s="659" t="s">
        <v>6224</v>
      </c>
      <c r="Y19" s="3014" t="s">
        <v>5677</v>
      </c>
      <c r="Z19" s="659"/>
      <c r="AA19" s="659"/>
      <c r="AB19" s="659"/>
      <c r="AC19" s="672" t="s">
        <v>6098</v>
      </c>
      <c r="AD19" s="659"/>
      <c r="AE19" s="739">
        <v>31500</v>
      </c>
      <c r="AF19" s="2976"/>
      <c r="AG19" s="660"/>
      <c r="AH19" s="467" t="s">
        <v>12219</v>
      </c>
      <c r="AJ19" s="655" t="s">
        <v>12692</v>
      </c>
      <c r="AK19" s="1031">
        <v>43727</v>
      </c>
      <c r="AL19" s="655"/>
      <c r="AN19" s="2971" t="s">
        <v>19938</v>
      </c>
    </row>
    <row r="20" spans="1:40">
      <c r="A20" s="653">
        <f t="shared" si="0"/>
        <v>12</v>
      </c>
      <c r="B20" s="654" t="s">
        <v>4928</v>
      </c>
      <c r="C20" s="655" t="s">
        <v>1274</v>
      </c>
      <c r="D20" s="655" t="s">
        <v>5697</v>
      </c>
      <c r="E20" s="656" t="s">
        <v>1651</v>
      </c>
      <c r="F20" s="656" t="s">
        <v>5698</v>
      </c>
      <c r="G20" s="656" t="s">
        <v>5699</v>
      </c>
      <c r="H20" s="657">
        <v>66</v>
      </c>
      <c r="I20" s="657">
        <v>133</v>
      </c>
      <c r="J20" s="657">
        <v>100</v>
      </c>
      <c r="K20" s="657">
        <v>0.78</v>
      </c>
      <c r="L20" s="657">
        <v>0.46</v>
      </c>
      <c r="M20" s="657">
        <v>23.02</v>
      </c>
      <c r="N20" s="657">
        <v>17.899999999999999</v>
      </c>
      <c r="O20" s="657">
        <v>5.12</v>
      </c>
      <c r="P20" s="657">
        <v>5</v>
      </c>
      <c r="Q20" s="657">
        <v>304</v>
      </c>
      <c r="R20" s="657">
        <v>304</v>
      </c>
      <c r="S20" s="657">
        <v>304</v>
      </c>
      <c r="T20" s="657">
        <v>2900</v>
      </c>
      <c r="U20" s="657">
        <v>38.700000000000003</v>
      </c>
      <c r="V20" s="659">
        <v>50</v>
      </c>
      <c r="W20" s="659"/>
      <c r="X20" s="659" t="s">
        <v>6224</v>
      </c>
      <c r="Y20" s="3014" t="s">
        <v>5677</v>
      </c>
      <c r="Z20" s="659"/>
      <c r="AA20" s="659"/>
      <c r="AB20" s="659"/>
      <c r="AC20" s="672" t="s">
        <v>6098</v>
      </c>
      <c r="AD20" s="659"/>
      <c r="AE20" s="739">
        <v>31500</v>
      </c>
      <c r="AF20" s="2976"/>
      <c r="AG20" s="660"/>
      <c r="AH20" s="467" t="s">
        <v>12219</v>
      </c>
      <c r="AJ20" s="655" t="s">
        <v>12692</v>
      </c>
      <c r="AK20" s="1031">
        <v>39093</v>
      </c>
      <c r="AL20" s="655"/>
      <c r="AN20" s="2971" t="s">
        <v>19938</v>
      </c>
    </row>
    <row r="21" spans="1:40">
      <c r="A21" s="653">
        <f t="shared" si="0"/>
        <v>13</v>
      </c>
      <c r="B21" s="654" t="s">
        <v>4928</v>
      </c>
      <c r="C21" s="655" t="s">
        <v>1278</v>
      </c>
      <c r="D21" s="655" t="s">
        <v>5702</v>
      </c>
      <c r="E21" s="656" t="s">
        <v>5703</v>
      </c>
      <c r="F21" s="656" t="s">
        <v>5704</v>
      </c>
      <c r="G21" s="656" t="s">
        <v>5705</v>
      </c>
      <c r="H21" s="657">
        <v>44</v>
      </c>
      <c r="I21" s="657">
        <v>89</v>
      </c>
      <c r="J21" s="657">
        <v>40</v>
      </c>
      <c r="K21" s="657">
        <v>0.76</v>
      </c>
      <c r="L21" s="657" t="s">
        <v>6257</v>
      </c>
      <c r="M21" s="657">
        <v>3.71</v>
      </c>
      <c r="N21" s="657">
        <v>0.39</v>
      </c>
      <c r="O21" s="657">
        <v>3.32</v>
      </c>
      <c r="P21" s="657">
        <v>10</v>
      </c>
      <c r="Q21" s="657">
        <v>304</v>
      </c>
      <c r="R21" s="657">
        <v>304</v>
      </c>
      <c r="S21" s="657">
        <v>304</v>
      </c>
      <c r="T21" s="657">
        <v>2900</v>
      </c>
      <c r="U21" s="657">
        <v>22.4</v>
      </c>
      <c r="V21" s="659">
        <v>50</v>
      </c>
      <c r="W21" s="659"/>
      <c r="X21" s="659" t="s">
        <v>6224</v>
      </c>
      <c r="Y21" s="3014" t="s">
        <v>5677</v>
      </c>
      <c r="Z21" s="659"/>
      <c r="AA21" s="659"/>
      <c r="AB21" s="659"/>
      <c r="AC21" s="672" t="s">
        <v>6098</v>
      </c>
      <c r="AD21" s="659"/>
      <c r="AE21" s="739">
        <v>11600</v>
      </c>
      <c r="AF21" s="2976"/>
      <c r="AG21" s="660"/>
      <c r="AH21" s="467" t="s">
        <v>12289</v>
      </c>
      <c r="AJ21" s="655" t="s">
        <v>12692</v>
      </c>
      <c r="AK21" s="1031">
        <v>40998</v>
      </c>
      <c r="AL21" s="655"/>
      <c r="AN21" s="2971" t="s">
        <v>19938</v>
      </c>
    </row>
    <row r="22" spans="1:40">
      <c r="A22" s="653">
        <f t="shared" si="0"/>
        <v>14</v>
      </c>
      <c r="B22" s="654" t="s">
        <v>4928</v>
      </c>
      <c r="C22" s="655" t="s">
        <v>1280</v>
      </c>
      <c r="D22" s="655" t="s">
        <v>5702</v>
      </c>
      <c r="E22" s="656" t="s">
        <v>5703</v>
      </c>
      <c r="F22" s="656" t="s">
        <v>5704</v>
      </c>
      <c r="G22" s="656" t="s">
        <v>5705</v>
      </c>
      <c r="H22" s="657">
        <v>44</v>
      </c>
      <c r="I22" s="657">
        <v>89</v>
      </c>
      <c r="J22" s="657">
        <v>40</v>
      </c>
      <c r="K22" s="657">
        <v>0.76</v>
      </c>
      <c r="L22" s="657" t="s">
        <v>6257</v>
      </c>
      <c r="M22" s="657">
        <v>3.71</v>
      </c>
      <c r="N22" s="657">
        <v>0.39</v>
      </c>
      <c r="O22" s="657">
        <v>3.32</v>
      </c>
      <c r="P22" s="657">
        <v>10</v>
      </c>
      <c r="Q22" s="657">
        <v>304</v>
      </c>
      <c r="R22" s="657">
        <v>304</v>
      </c>
      <c r="S22" s="657">
        <v>304</v>
      </c>
      <c r="T22" s="657">
        <v>2900</v>
      </c>
      <c r="U22" s="657">
        <v>22.4</v>
      </c>
      <c r="V22" s="659">
        <v>50</v>
      </c>
      <c r="W22" s="659"/>
      <c r="X22" s="659" t="s">
        <v>6224</v>
      </c>
      <c r="Y22" s="3014" t="s">
        <v>5677</v>
      </c>
      <c r="Z22" s="659"/>
      <c r="AA22" s="659"/>
      <c r="AB22" s="659"/>
      <c r="AC22" s="672" t="s">
        <v>6098</v>
      </c>
      <c r="AD22" s="659"/>
      <c r="AE22" s="739">
        <v>11600</v>
      </c>
      <c r="AF22" s="2976"/>
      <c r="AG22" s="660"/>
      <c r="AH22" s="467" t="s">
        <v>12289</v>
      </c>
      <c r="AJ22" s="655" t="s">
        <v>12706</v>
      </c>
      <c r="AK22" s="1031">
        <v>36030</v>
      </c>
      <c r="AL22" s="655"/>
      <c r="AN22" s="2971" t="s">
        <v>19938</v>
      </c>
    </row>
    <row r="23" spans="1:40">
      <c r="A23" s="653">
        <f t="shared" si="0"/>
        <v>15</v>
      </c>
      <c r="B23" s="654" t="s">
        <v>4928</v>
      </c>
      <c r="C23" s="655" t="s">
        <v>1281</v>
      </c>
      <c r="D23" s="655" t="s">
        <v>5706</v>
      </c>
      <c r="E23" s="656" t="s">
        <v>5703</v>
      </c>
      <c r="F23" s="656" t="s">
        <v>5707</v>
      </c>
      <c r="G23" s="656" t="s">
        <v>5708</v>
      </c>
      <c r="H23" s="657">
        <v>55</v>
      </c>
      <c r="I23" s="657">
        <v>28</v>
      </c>
      <c r="J23" s="657">
        <v>40</v>
      </c>
      <c r="K23" s="657">
        <v>0.76</v>
      </c>
      <c r="L23" s="657">
        <v>0.375</v>
      </c>
      <c r="M23" s="657">
        <v>4.05</v>
      </c>
      <c r="N23" s="657">
        <v>-0.1</v>
      </c>
      <c r="O23" s="657">
        <v>4.1500000000000004</v>
      </c>
      <c r="P23" s="657">
        <v>8</v>
      </c>
      <c r="Q23" s="657">
        <v>304</v>
      </c>
      <c r="R23" s="657">
        <v>304</v>
      </c>
      <c r="S23" s="657">
        <v>304</v>
      </c>
      <c r="T23" s="657">
        <v>2900</v>
      </c>
      <c r="U23" s="657">
        <v>7.3</v>
      </c>
      <c r="V23" s="659">
        <v>50</v>
      </c>
      <c r="W23" s="659"/>
      <c r="X23" s="659" t="s">
        <v>6224</v>
      </c>
      <c r="Y23" s="3014" t="s">
        <v>5677</v>
      </c>
      <c r="Z23" s="659"/>
      <c r="AA23" s="659"/>
      <c r="AB23" s="659"/>
      <c r="AC23" s="672" t="s">
        <v>6098</v>
      </c>
      <c r="AD23" s="659"/>
      <c r="AE23" s="739">
        <v>8300</v>
      </c>
      <c r="AF23" s="2976"/>
      <c r="AG23" s="660"/>
      <c r="AJ23" s="655" t="s">
        <v>12692</v>
      </c>
      <c r="AK23" s="1031">
        <v>42249</v>
      </c>
      <c r="AL23" s="655"/>
      <c r="AN23" s="2971" t="s">
        <v>19938</v>
      </c>
    </row>
    <row r="24" spans="1:40">
      <c r="A24" s="653">
        <f t="shared" si="0"/>
        <v>16</v>
      </c>
      <c r="B24" s="654" t="s">
        <v>4928</v>
      </c>
      <c r="C24" s="655" t="s">
        <v>1283</v>
      </c>
      <c r="D24" s="655" t="s">
        <v>5706</v>
      </c>
      <c r="E24" s="656" t="s">
        <v>5703</v>
      </c>
      <c r="F24" s="656" t="s">
        <v>5707</v>
      </c>
      <c r="G24" s="656" t="s">
        <v>5708</v>
      </c>
      <c r="H24" s="657">
        <v>55</v>
      </c>
      <c r="I24" s="657">
        <v>28</v>
      </c>
      <c r="J24" s="657">
        <v>40</v>
      </c>
      <c r="K24" s="657">
        <v>0.76</v>
      </c>
      <c r="L24" s="657">
        <v>0.375</v>
      </c>
      <c r="M24" s="657">
        <v>4.05</v>
      </c>
      <c r="N24" s="657">
        <v>-0.1</v>
      </c>
      <c r="O24" s="657">
        <v>4.1500000000000004</v>
      </c>
      <c r="P24" s="657">
        <v>8</v>
      </c>
      <c r="Q24" s="657">
        <v>304</v>
      </c>
      <c r="R24" s="657">
        <v>304</v>
      </c>
      <c r="S24" s="657">
        <v>304</v>
      </c>
      <c r="T24" s="657">
        <v>2900</v>
      </c>
      <c r="U24" s="657">
        <v>7.3</v>
      </c>
      <c r="V24" s="659">
        <v>50</v>
      </c>
      <c r="W24" s="659"/>
      <c r="X24" s="659" t="s">
        <v>6224</v>
      </c>
      <c r="Y24" s="3014" t="s">
        <v>5677</v>
      </c>
      <c r="Z24" s="659"/>
      <c r="AA24" s="659"/>
      <c r="AB24" s="659"/>
      <c r="AC24" s="672" t="s">
        <v>6098</v>
      </c>
      <c r="AD24" s="659"/>
      <c r="AE24" s="739">
        <v>8300</v>
      </c>
      <c r="AF24" s="2976"/>
      <c r="AG24" s="660"/>
      <c r="AJ24" s="655" t="s">
        <v>12706</v>
      </c>
      <c r="AK24" s="1031">
        <v>36012</v>
      </c>
      <c r="AL24" s="655"/>
      <c r="AN24" s="2971" t="s">
        <v>19938</v>
      </c>
    </row>
    <row r="25" spans="1:40">
      <c r="A25" s="653">
        <f t="shared" si="0"/>
        <v>17</v>
      </c>
      <c r="B25" s="654" t="s">
        <v>4928</v>
      </c>
      <c r="C25" s="655" t="s">
        <v>1289</v>
      </c>
      <c r="D25" s="655" t="s">
        <v>5711</v>
      </c>
      <c r="E25" s="656" t="s">
        <v>530</v>
      </c>
      <c r="F25" s="656" t="s">
        <v>5712</v>
      </c>
      <c r="G25" s="656" t="s">
        <v>5713</v>
      </c>
      <c r="H25" s="657">
        <v>57</v>
      </c>
      <c r="I25" s="657">
        <v>75</v>
      </c>
      <c r="J25" s="657">
        <v>50</v>
      </c>
      <c r="K25" s="657">
        <v>0.75</v>
      </c>
      <c r="L25" s="657">
        <v>0.4</v>
      </c>
      <c r="M25" s="657">
        <v>4.8099999999999996</v>
      </c>
      <c r="N25" s="657">
        <v>0.52</v>
      </c>
      <c r="O25" s="657">
        <v>4.29</v>
      </c>
      <c r="P25" s="657">
        <v>10</v>
      </c>
      <c r="Q25" s="657">
        <v>304</v>
      </c>
      <c r="R25" s="657">
        <v>304</v>
      </c>
      <c r="S25" s="657">
        <v>304</v>
      </c>
      <c r="T25" s="657">
        <v>2900</v>
      </c>
      <c r="U25" s="657">
        <v>21.7</v>
      </c>
      <c r="V25" s="659">
        <v>50</v>
      </c>
      <c r="W25" s="659"/>
      <c r="X25" s="659" t="s">
        <v>6224</v>
      </c>
      <c r="Y25" s="3014" t="s">
        <v>5677</v>
      </c>
      <c r="Z25" s="659"/>
      <c r="AA25" s="659"/>
      <c r="AB25" s="659"/>
      <c r="AC25" s="672" t="s">
        <v>6098</v>
      </c>
      <c r="AD25" s="659"/>
      <c r="AE25" s="739">
        <v>12200</v>
      </c>
      <c r="AF25" s="2976"/>
      <c r="AG25" s="660"/>
      <c r="AH25" s="467" t="s">
        <v>12412</v>
      </c>
      <c r="AJ25" s="655" t="s">
        <v>12706</v>
      </c>
      <c r="AK25" s="1031">
        <v>35782</v>
      </c>
      <c r="AL25" s="655"/>
      <c r="AN25" s="2971" t="s">
        <v>19938</v>
      </c>
    </row>
    <row r="26" spans="1:40">
      <c r="A26" s="653">
        <f t="shared" si="0"/>
        <v>18</v>
      </c>
      <c r="B26" s="654" t="s">
        <v>4928</v>
      </c>
      <c r="C26" s="655" t="s">
        <v>1291</v>
      </c>
      <c r="D26" s="655" t="s">
        <v>5711</v>
      </c>
      <c r="E26" s="656" t="s">
        <v>530</v>
      </c>
      <c r="F26" s="656" t="s">
        <v>5712</v>
      </c>
      <c r="G26" s="656" t="s">
        <v>5713</v>
      </c>
      <c r="H26" s="657">
        <v>57</v>
      </c>
      <c r="I26" s="657">
        <v>75</v>
      </c>
      <c r="J26" s="657">
        <v>50</v>
      </c>
      <c r="K26" s="657">
        <v>0.75</v>
      </c>
      <c r="L26" s="657">
        <v>0.4</v>
      </c>
      <c r="M26" s="657">
        <v>4.8099999999999996</v>
      </c>
      <c r="N26" s="657">
        <v>0.52</v>
      </c>
      <c r="O26" s="657">
        <v>4.29</v>
      </c>
      <c r="P26" s="657">
        <v>10</v>
      </c>
      <c r="Q26" s="657">
        <v>304</v>
      </c>
      <c r="R26" s="657">
        <v>304</v>
      </c>
      <c r="S26" s="657">
        <v>304</v>
      </c>
      <c r="T26" s="657">
        <v>2900</v>
      </c>
      <c r="U26" s="657">
        <v>21.7</v>
      </c>
      <c r="V26" s="659">
        <v>50</v>
      </c>
      <c r="W26" s="659"/>
      <c r="X26" s="659" t="s">
        <v>6224</v>
      </c>
      <c r="Y26" s="3014" t="s">
        <v>5677</v>
      </c>
      <c r="Z26" s="659"/>
      <c r="AA26" s="659"/>
      <c r="AB26" s="659"/>
      <c r="AC26" s="672" t="s">
        <v>6098</v>
      </c>
      <c r="AD26" s="659"/>
      <c r="AE26" s="739">
        <v>12200</v>
      </c>
      <c r="AF26" s="2976"/>
      <c r="AG26" s="660"/>
      <c r="AH26" s="467" t="s">
        <v>12412</v>
      </c>
      <c r="AJ26" s="655" t="s">
        <v>12706</v>
      </c>
      <c r="AK26" s="1031">
        <v>35782</v>
      </c>
      <c r="AL26" s="655"/>
      <c r="AN26" s="2971" t="s">
        <v>19938</v>
      </c>
    </row>
    <row r="27" spans="1:40">
      <c r="A27" s="653">
        <f t="shared" si="0"/>
        <v>19</v>
      </c>
      <c r="B27" s="654" t="s">
        <v>4928</v>
      </c>
      <c r="C27" s="655" t="s">
        <v>1292</v>
      </c>
      <c r="D27" s="655" t="s">
        <v>5714</v>
      </c>
      <c r="E27" s="656" t="s">
        <v>531</v>
      </c>
      <c r="F27" s="656" t="s">
        <v>5715</v>
      </c>
      <c r="G27" s="656" t="s">
        <v>5716</v>
      </c>
      <c r="H27" s="657">
        <v>63</v>
      </c>
      <c r="I27" s="657" t="s">
        <v>5717</v>
      </c>
      <c r="J27" s="657">
        <v>40</v>
      </c>
      <c r="K27" s="657">
        <v>756</v>
      </c>
      <c r="L27" s="657">
        <v>0.37</v>
      </c>
      <c r="M27" s="657">
        <v>4.6859999999999999</v>
      </c>
      <c r="N27" s="657">
        <v>0.82</v>
      </c>
      <c r="O27" s="657">
        <v>4.7679999999999998</v>
      </c>
      <c r="P27" s="657">
        <v>10</v>
      </c>
      <c r="Q27" s="657">
        <v>304</v>
      </c>
      <c r="R27" s="657">
        <v>304</v>
      </c>
      <c r="S27" s="657">
        <v>304</v>
      </c>
      <c r="T27" s="657">
        <v>2900</v>
      </c>
      <c r="U27" s="657">
        <v>8.1999999999999993</v>
      </c>
      <c r="V27" s="659">
        <v>50</v>
      </c>
      <c r="W27" s="659"/>
      <c r="X27" s="659" t="s">
        <v>6224</v>
      </c>
      <c r="Y27" s="3014" t="s">
        <v>5677</v>
      </c>
      <c r="Z27" s="659"/>
      <c r="AA27" s="659"/>
      <c r="AB27" s="659"/>
      <c r="AC27" s="672" t="s">
        <v>6098</v>
      </c>
      <c r="AD27" s="659"/>
      <c r="AE27" s="739">
        <v>8300</v>
      </c>
      <c r="AF27" s="2976"/>
      <c r="AG27" s="660"/>
      <c r="AJ27" s="655" t="s">
        <v>12706</v>
      </c>
      <c r="AK27" s="1031">
        <v>35836</v>
      </c>
      <c r="AL27" s="655"/>
      <c r="AN27" s="2971" t="s">
        <v>19938</v>
      </c>
    </row>
    <row r="28" spans="1:40">
      <c r="A28" s="653">
        <f t="shared" si="0"/>
        <v>20</v>
      </c>
      <c r="B28" s="654" t="s">
        <v>4928</v>
      </c>
      <c r="C28" s="655" t="s">
        <v>1682</v>
      </c>
      <c r="D28" s="655" t="s">
        <v>5714</v>
      </c>
      <c r="E28" s="656" t="s">
        <v>531</v>
      </c>
      <c r="F28" s="656" t="s">
        <v>5715</v>
      </c>
      <c r="G28" s="656" t="s">
        <v>5716</v>
      </c>
      <c r="H28" s="657">
        <v>63</v>
      </c>
      <c r="I28" s="657" t="s">
        <v>5717</v>
      </c>
      <c r="J28" s="657">
        <v>40</v>
      </c>
      <c r="K28" s="657">
        <v>756</v>
      </c>
      <c r="L28" s="657">
        <v>0.37</v>
      </c>
      <c r="M28" s="657">
        <v>4.6859999999999999</v>
      </c>
      <c r="N28" s="657">
        <v>0.82</v>
      </c>
      <c r="O28" s="657">
        <v>4.7679999999999998</v>
      </c>
      <c r="P28" s="657">
        <v>10</v>
      </c>
      <c r="Q28" s="657">
        <v>304</v>
      </c>
      <c r="R28" s="657">
        <v>304</v>
      </c>
      <c r="S28" s="657">
        <v>304</v>
      </c>
      <c r="T28" s="657">
        <v>2900</v>
      </c>
      <c r="U28" s="657">
        <v>8.1999999999999993</v>
      </c>
      <c r="V28" s="659">
        <v>50</v>
      </c>
      <c r="W28" s="659"/>
      <c r="X28" s="659" t="s">
        <v>6224</v>
      </c>
      <c r="Y28" s="3014" t="s">
        <v>5677</v>
      </c>
      <c r="Z28" s="659"/>
      <c r="AA28" s="659"/>
      <c r="AB28" s="659"/>
      <c r="AC28" s="672" t="s">
        <v>6098</v>
      </c>
      <c r="AD28" s="659"/>
      <c r="AE28" s="739">
        <v>8300</v>
      </c>
      <c r="AF28" s="2976"/>
      <c r="AG28" s="660"/>
      <c r="AJ28" s="655" t="s">
        <v>12706</v>
      </c>
      <c r="AK28" s="1031">
        <v>35836</v>
      </c>
      <c r="AL28" s="655"/>
      <c r="AN28" s="2971" t="s">
        <v>19938</v>
      </c>
    </row>
    <row r="29" spans="1:40">
      <c r="A29" s="653">
        <f t="shared" si="0"/>
        <v>21</v>
      </c>
      <c r="B29" s="654" t="s">
        <v>4928</v>
      </c>
      <c r="C29" s="655" t="s">
        <v>1683</v>
      </c>
      <c r="D29" s="655" t="s">
        <v>5718</v>
      </c>
      <c r="E29" s="656" t="s">
        <v>530</v>
      </c>
      <c r="F29" s="784" t="s">
        <v>5719</v>
      </c>
      <c r="G29" s="784" t="s">
        <v>5720</v>
      </c>
      <c r="H29" s="657">
        <v>60</v>
      </c>
      <c r="I29" s="657" t="s">
        <v>5721</v>
      </c>
      <c r="J29" s="657">
        <v>49.9</v>
      </c>
      <c r="K29" s="657">
        <v>753</v>
      </c>
      <c r="L29" s="657">
        <v>0.39900000000000002</v>
      </c>
      <c r="M29" s="657">
        <v>4.5140000000000002</v>
      </c>
      <c r="N29" s="657">
        <v>0.04</v>
      </c>
      <c r="O29" s="657">
        <v>4.5179999999999998</v>
      </c>
      <c r="P29" s="657">
        <v>5</v>
      </c>
      <c r="Q29" s="657">
        <v>304</v>
      </c>
      <c r="R29" s="657">
        <v>304</v>
      </c>
      <c r="S29" s="657">
        <v>304</v>
      </c>
      <c r="T29" s="657">
        <v>2900</v>
      </c>
      <c r="U29" s="657">
        <v>3.7</v>
      </c>
      <c r="V29" s="657">
        <v>50</v>
      </c>
      <c r="W29" s="657"/>
      <c r="X29" s="657">
        <v>380</v>
      </c>
      <c r="Y29" s="3013" t="s">
        <v>5677</v>
      </c>
      <c r="Z29" s="659"/>
      <c r="AA29" s="659"/>
      <c r="AB29" s="659"/>
      <c r="AC29" s="672" t="s">
        <v>6098</v>
      </c>
      <c r="AD29" s="659"/>
      <c r="AE29" s="693"/>
      <c r="AF29" s="2975"/>
      <c r="AG29" s="660"/>
      <c r="AJ29" s="655" t="s">
        <v>12692</v>
      </c>
      <c r="AK29" s="1031">
        <v>36543</v>
      </c>
      <c r="AL29" s="655"/>
      <c r="AN29" s="2971" t="s">
        <v>19938</v>
      </c>
    </row>
    <row r="30" spans="1:40">
      <c r="A30" s="653">
        <f t="shared" si="0"/>
        <v>22</v>
      </c>
      <c r="B30" s="654" t="s">
        <v>4928</v>
      </c>
      <c r="C30" s="655" t="s">
        <v>1685</v>
      </c>
      <c r="D30" s="655" t="s">
        <v>5718</v>
      </c>
      <c r="E30" s="656" t="s">
        <v>530</v>
      </c>
      <c r="F30" s="784" t="s">
        <v>5719</v>
      </c>
      <c r="G30" s="784" t="s">
        <v>5720</v>
      </c>
      <c r="H30" s="657">
        <v>60</v>
      </c>
      <c r="I30" s="657" t="s">
        <v>5721</v>
      </c>
      <c r="J30" s="657">
        <v>49.9</v>
      </c>
      <c r="K30" s="657">
        <v>753</v>
      </c>
      <c r="L30" s="657">
        <v>0.39900000000000002</v>
      </c>
      <c r="M30" s="657">
        <v>4.5140000000000002</v>
      </c>
      <c r="N30" s="657">
        <v>0.04</v>
      </c>
      <c r="O30" s="657">
        <v>4.5179999999999998</v>
      </c>
      <c r="P30" s="657">
        <v>5</v>
      </c>
      <c r="Q30" s="657">
        <v>304</v>
      </c>
      <c r="R30" s="657">
        <v>304</v>
      </c>
      <c r="S30" s="657">
        <v>304</v>
      </c>
      <c r="T30" s="657">
        <v>2900</v>
      </c>
      <c r="U30" s="657">
        <v>3.7</v>
      </c>
      <c r="V30" s="657">
        <v>50</v>
      </c>
      <c r="W30" s="657"/>
      <c r="X30" s="657">
        <v>380</v>
      </c>
      <c r="Y30" s="3013" t="s">
        <v>5677</v>
      </c>
      <c r="Z30" s="659"/>
      <c r="AA30" s="659"/>
      <c r="AB30" s="659"/>
      <c r="AC30" s="672" t="s">
        <v>6098</v>
      </c>
      <c r="AD30" s="659"/>
      <c r="AE30" s="693"/>
      <c r="AF30" s="2975"/>
      <c r="AG30" s="660"/>
      <c r="AJ30" s="655" t="s">
        <v>12706</v>
      </c>
      <c r="AK30" s="1031">
        <v>35842</v>
      </c>
      <c r="AL30" s="655"/>
      <c r="AN30" s="2971" t="s">
        <v>19938</v>
      </c>
    </row>
    <row r="31" spans="1:40">
      <c r="A31" s="653">
        <f t="shared" si="0"/>
        <v>23</v>
      </c>
      <c r="B31" s="1477" t="s">
        <v>4928</v>
      </c>
      <c r="C31" s="1478" t="s">
        <v>13617</v>
      </c>
      <c r="D31" s="1478" t="s">
        <v>5718</v>
      </c>
      <c r="E31" s="1479" t="s">
        <v>530</v>
      </c>
      <c r="F31" s="1480" t="s">
        <v>19616</v>
      </c>
      <c r="G31" s="1480" t="s">
        <v>19613</v>
      </c>
      <c r="H31" s="1477">
        <v>25.9</v>
      </c>
      <c r="I31" s="1477">
        <v>1.28</v>
      </c>
      <c r="J31" s="1477">
        <v>67.48</v>
      </c>
      <c r="K31" s="1477">
        <v>0.73699999999999999</v>
      </c>
      <c r="L31" s="1477">
        <v>0.26</v>
      </c>
      <c r="M31" s="1477">
        <v>1</v>
      </c>
      <c r="N31" s="1477">
        <v>9.0999999999999998E-2</v>
      </c>
      <c r="O31" s="1477">
        <f>M31-N31</f>
        <v>0.90900000000000003</v>
      </c>
      <c r="P31" s="1477">
        <v>0.95699999999999996</v>
      </c>
      <c r="Q31" s="1477">
        <v>304</v>
      </c>
      <c r="R31" s="1477">
        <v>304</v>
      </c>
      <c r="S31" s="1477">
        <v>304</v>
      </c>
      <c r="T31" s="1477">
        <v>3000</v>
      </c>
      <c r="U31" s="1477">
        <v>1.1000000000000001</v>
      </c>
      <c r="V31" s="1481">
        <v>50</v>
      </c>
      <c r="W31" s="1481"/>
      <c r="X31" s="1481">
        <v>380</v>
      </c>
      <c r="Y31" s="3015" t="s">
        <v>5677</v>
      </c>
      <c r="Z31" s="1481"/>
      <c r="AA31" s="1481"/>
      <c r="AB31" s="1481"/>
      <c r="AC31" s="1482" t="s">
        <v>6098</v>
      </c>
      <c r="AD31" s="1481"/>
      <c r="AE31" s="1853">
        <v>3500</v>
      </c>
      <c r="AF31" s="3004">
        <v>44727</v>
      </c>
      <c r="AG31" s="1532"/>
      <c r="AH31" s="684"/>
      <c r="AI31" s="684"/>
      <c r="AJ31" s="1496" t="s">
        <v>13580</v>
      </c>
      <c r="AK31" s="1619">
        <v>44727</v>
      </c>
      <c r="AL31" s="1478"/>
      <c r="AN31" s="2971" t="s">
        <v>19938</v>
      </c>
    </row>
    <row r="32" spans="1:40">
      <c r="A32" s="653">
        <f t="shared" si="0"/>
        <v>24</v>
      </c>
      <c r="B32" s="1477" t="s">
        <v>4928</v>
      </c>
      <c r="C32" s="1478" t="s">
        <v>13619</v>
      </c>
      <c r="D32" s="1478" t="s">
        <v>5718</v>
      </c>
      <c r="E32" s="1479" t="s">
        <v>530</v>
      </c>
      <c r="F32" s="1480" t="s">
        <v>19617</v>
      </c>
      <c r="G32" s="1480" t="s">
        <v>19611</v>
      </c>
      <c r="H32" s="1477">
        <v>39.700000000000003</v>
      </c>
      <c r="I32" s="1477">
        <v>3.22</v>
      </c>
      <c r="J32" s="1477">
        <v>66.33</v>
      </c>
      <c r="K32" s="1477">
        <v>0.73699999999999999</v>
      </c>
      <c r="L32" s="1477">
        <v>0.26</v>
      </c>
      <c r="M32" s="1477">
        <v>3</v>
      </c>
      <c r="N32" s="1477">
        <v>7.3999999999999996E-2</v>
      </c>
      <c r="O32" s="1477">
        <f>M32-N32</f>
        <v>2.9260000000000002</v>
      </c>
      <c r="P32" s="1477">
        <v>3.33</v>
      </c>
      <c r="Q32" s="1477">
        <v>304</v>
      </c>
      <c r="R32" s="1477">
        <v>304</v>
      </c>
      <c r="S32" s="1477">
        <v>304</v>
      </c>
      <c r="T32" s="1477">
        <v>3000</v>
      </c>
      <c r="U32" s="1477">
        <v>2.2000000000000002</v>
      </c>
      <c r="V32" s="1481">
        <v>50</v>
      </c>
      <c r="W32" s="1481"/>
      <c r="X32" s="1481">
        <v>380</v>
      </c>
      <c r="Y32" s="3015" t="s">
        <v>5677</v>
      </c>
      <c r="Z32" s="1481"/>
      <c r="AA32" s="1481"/>
      <c r="AB32" s="1481"/>
      <c r="AC32" s="1482" t="s">
        <v>6098</v>
      </c>
      <c r="AD32" s="1481"/>
      <c r="AE32" s="1853">
        <v>4500</v>
      </c>
      <c r="AF32" s="3004">
        <v>44727</v>
      </c>
      <c r="AG32" s="1532"/>
      <c r="AH32" s="684"/>
      <c r="AI32" s="684"/>
      <c r="AJ32" s="1496" t="s">
        <v>13580</v>
      </c>
      <c r="AK32" s="1619">
        <v>44727</v>
      </c>
      <c r="AL32" s="1478"/>
      <c r="AN32" s="2971" t="s">
        <v>19938</v>
      </c>
    </row>
    <row r="33" spans="1:40">
      <c r="A33" s="653">
        <f t="shared" si="0"/>
        <v>25</v>
      </c>
      <c r="B33" s="1477" t="s">
        <v>4928</v>
      </c>
      <c r="C33" s="1478" t="s">
        <v>13624</v>
      </c>
      <c r="D33" s="1478" t="s">
        <v>5718</v>
      </c>
      <c r="E33" s="1479" t="s">
        <v>530</v>
      </c>
      <c r="F33" s="1480" t="s">
        <v>13151</v>
      </c>
      <c r="G33" s="1480" t="s">
        <v>19612</v>
      </c>
      <c r="H33" s="1477">
        <v>38.479999999999997</v>
      </c>
      <c r="I33" s="1477">
        <v>6.33</v>
      </c>
      <c r="J33" s="1477">
        <v>45</v>
      </c>
      <c r="K33" s="1477">
        <v>0.76400000000000001</v>
      </c>
      <c r="L33" s="1477">
        <v>0.33200000000000002</v>
      </c>
      <c r="M33" s="1477">
        <v>3</v>
      </c>
      <c r="N33" s="1477">
        <v>0.06</v>
      </c>
      <c r="O33" s="1477">
        <f>M33-N33</f>
        <v>2.94</v>
      </c>
      <c r="P33" s="1477">
        <v>8.0649999999999995</v>
      </c>
      <c r="Q33" s="1477">
        <v>304</v>
      </c>
      <c r="R33" s="1477">
        <v>304</v>
      </c>
      <c r="S33" s="1477">
        <v>304</v>
      </c>
      <c r="T33" s="1477">
        <v>3000</v>
      </c>
      <c r="U33" s="1477">
        <v>2.2000000000000002</v>
      </c>
      <c r="V33" s="1481">
        <v>50</v>
      </c>
      <c r="W33" s="1481"/>
      <c r="X33" s="1481">
        <v>380</v>
      </c>
      <c r="Y33" s="3015" t="s">
        <v>5677</v>
      </c>
      <c r="Z33" s="1481"/>
      <c r="AA33" s="1481"/>
      <c r="AB33" s="1481"/>
      <c r="AC33" s="1482" t="s">
        <v>6098</v>
      </c>
      <c r="AD33" s="1481"/>
      <c r="AE33" s="1853">
        <v>4500</v>
      </c>
      <c r="AF33" s="3004">
        <v>44727</v>
      </c>
      <c r="AG33" s="1532"/>
      <c r="AH33" s="684"/>
      <c r="AI33" s="684"/>
      <c r="AJ33" s="1496" t="s">
        <v>13580</v>
      </c>
      <c r="AK33" s="1619">
        <v>44727</v>
      </c>
      <c r="AL33" s="1478"/>
      <c r="AN33" s="2971" t="s">
        <v>19938</v>
      </c>
    </row>
    <row r="34" spans="1:40">
      <c r="A34" s="653">
        <f t="shared" si="0"/>
        <v>26</v>
      </c>
      <c r="B34" s="1477" t="s">
        <v>4928</v>
      </c>
      <c r="C34" s="1478" t="s">
        <v>13616</v>
      </c>
      <c r="D34" s="1478" t="s">
        <v>5718</v>
      </c>
      <c r="E34" s="1479" t="s">
        <v>530</v>
      </c>
      <c r="F34" s="1480" t="s">
        <v>19614</v>
      </c>
      <c r="G34" s="1480" t="s">
        <v>19615</v>
      </c>
      <c r="H34" s="1477">
        <v>91.9</v>
      </c>
      <c r="I34" s="1477">
        <v>30</v>
      </c>
      <c r="J34" s="1477">
        <v>50</v>
      </c>
      <c r="K34" s="1477">
        <v>0.755</v>
      </c>
      <c r="L34" s="1477">
        <v>0.30299999999999999</v>
      </c>
      <c r="M34" s="1477">
        <v>7</v>
      </c>
      <c r="N34" s="1477">
        <v>0.06</v>
      </c>
      <c r="O34" s="1477">
        <f>M34-N34</f>
        <v>6.94</v>
      </c>
      <c r="P34" s="1477">
        <v>5</v>
      </c>
      <c r="Q34" s="1477">
        <v>304</v>
      </c>
      <c r="R34" s="1477">
        <v>304</v>
      </c>
      <c r="S34" s="1477">
        <v>304</v>
      </c>
      <c r="T34" s="1477">
        <v>3000</v>
      </c>
      <c r="U34" s="1477">
        <v>30</v>
      </c>
      <c r="V34" s="1481">
        <v>50</v>
      </c>
      <c r="W34" s="1481"/>
      <c r="X34" s="1481">
        <v>380</v>
      </c>
      <c r="Y34" s="3015" t="s">
        <v>5677</v>
      </c>
      <c r="Z34" s="1481"/>
      <c r="AA34" s="1481"/>
      <c r="AB34" s="1481"/>
      <c r="AC34" s="1482"/>
      <c r="AD34" s="1481"/>
      <c r="AE34" s="1540">
        <v>20000</v>
      </c>
      <c r="AF34" s="3021">
        <v>44727</v>
      </c>
      <c r="AG34" s="1532"/>
      <c r="AH34" s="684"/>
      <c r="AI34" s="684"/>
      <c r="AJ34" s="1496" t="s">
        <v>13580</v>
      </c>
      <c r="AK34" s="1619">
        <v>44727</v>
      </c>
      <c r="AL34" s="1478"/>
      <c r="AN34" s="2971"/>
    </row>
    <row r="35" spans="1:40">
      <c r="A35" s="653">
        <f t="shared" si="0"/>
        <v>27</v>
      </c>
      <c r="B35" s="654" t="s">
        <v>4928</v>
      </c>
      <c r="C35" s="655" t="s">
        <v>1686</v>
      </c>
      <c r="D35" s="655" t="s">
        <v>5722</v>
      </c>
      <c r="E35" s="656" t="s">
        <v>5723</v>
      </c>
      <c r="F35" s="656" t="s">
        <v>5724</v>
      </c>
      <c r="G35" s="656" t="s">
        <v>5725</v>
      </c>
      <c r="H35" s="657">
        <v>24.1</v>
      </c>
      <c r="I35" s="657">
        <v>51</v>
      </c>
      <c r="J35" s="657">
        <v>129</v>
      </c>
      <c r="K35" s="657">
        <v>0.96</v>
      </c>
      <c r="L35" s="657">
        <v>3.57</v>
      </c>
      <c r="M35" s="657">
        <v>1.71</v>
      </c>
      <c r="N35" s="657" t="s">
        <v>6227</v>
      </c>
      <c r="O35" s="657">
        <v>2.31</v>
      </c>
      <c r="P35" s="657">
        <v>3</v>
      </c>
      <c r="Q35" s="657">
        <v>304</v>
      </c>
      <c r="R35" s="657">
        <v>304</v>
      </c>
      <c r="S35" s="657">
        <v>304</v>
      </c>
      <c r="T35" s="657">
        <v>2900</v>
      </c>
      <c r="U35" s="657">
        <v>8.1</v>
      </c>
      <c r="V35" s="659">
        <v>50</v>
      </c>
      <c r="W35" s="659"/>
      <c r="X35" s="659" t="s">
        <v>6224</v>
      </c>
      <c r="Y35" s="3014" t="s">
        <v>5677</v>
      </c>
      <c r="Z35" s="659">
        <v>5</v>
      </c>
      <c r="AA35" s="659" t="s">
        <v>4849</v>
      </c>
      <c r="AB35" s="659" t="s">
        <v>1527</v>
      </c>
      <c r="AC35" s="672" t="s">
        <v>6098</v>
      </c>
      <c r="AD35" s="659"/>
      <c r="AE35" s="739">
        <v>6100</v>
      </c>
      <c r="AF35" s="2976"/>
      <c r="AG35" s="660"/>
      <c r="AH35" s="467" t="s">
        <v>12429</v>
      </c>
      <c r="AJ35" s="655" t="s">
        <v>12692</v>
      </c>
      <c r="AK35" s="1031">
        <v>44825</v>
      </c>
      <c r="AL35" s="655"/>
      <c r="AN35" s="2971" t="s">
        <v>19938</v>
      </c>
    </row>
    <row r="36" spans="1:40">
      <c r="A36" s="653">
        <f t="shared" si="0"/>
        <v>28</v>
      </c>
      <c r="B36" s="654" t="s">
        <v>4928</v>
      </c>
      <c r="C36" s="655" t="s">
        <v>1688</v>
      </c>
      <c r="D36" s="655" t="s">
        <v>5726</v>
      </c>
      <c r="E36" s="656" t="s">
        <v>532</v>
      </c>
      <c r="F36" s="656" t="s">
        <v>5727</v>
      </c>
      <c r="G36" s="656" t="s">
        <v>5728</v>
      </c>
      <c r="H36" s="657">
        <v>33</v>
      </c>
      <c r="I36" s="657">
        <v>2</v>
      </c>
      <c r="J36" s="657">
        <v>40</v>
      </c>
      <c r="K36" s="657">
        <v>0.84</v>
      </c>
      <c r="L36" s="657">
        <v>0.49</v>
      </c>
      <c r="M36" s="657">
        <v>2.25</v>
      </c>
      <c r="N36" s="657" t="s">
        <v>6228</v>
      </c>
      <c r="O36" s="657">
        <v>2.78</v>
      </c>
      <c r="P36" s="657">
        <v>5</v>
      </c>
      <c r="Q36" s="657">
        <v>304</v>
      </c>
      <c r="R36" s="657">
        <v>304</v>
      </c>
      <c r="S36" s="657">
        <v>304</v>
      </c>
      <c r="T36" s="657">
        <v>2900</v>
      </c>
      <c r="U36" s="657">
        <v>1.32</v>
      </c>
      <c r="V36" s="659">
        <v>50</v>
      </c>
      <c r="W36" s="659"/>
      <c r="X36" s="659" t="s">
        <v>6224</v>
      </c>
      <c r="Y36" s="3014" t="s">
        <v>5677</v>
      </c>
      <c r="Z36" s="659">
        <v>5</v>
      </c>
      <c r="AA36" s="659" t="s">
        <v>4849</v>
      </c>
      <c r="AB36" s="659" t="s">
        <v>1527</v>
      </c>
      <c r="AC36" s="672" t="s">
        <v>6098</v>
      </c>
      <c r="AD36" s="659"/>
      <c r="AE36" s="739">
        <v>3900</v>
      </c>
      <c r="AF36" s="2976"/>
      <c r="AG36" s="660"/>
      <c r="AH36" s="467" t="s">
        <v>12429</v>
      </c>
      <c r="AJ36" s="655" t="s">
        <v>12692</v>
      </c>
      <c r="AK36" s="1031">
        <v>44826</v>
      </c>
      <c r="AL36" s="655"/>
      <c r="AN36" s="2971" t="s">
        <v>19938</v>
      </c>
    </row>
    <row r="37" spans="1:40">
      <c r="A37" s="653">
        <f t="shared" si="0"/>
        <v>29</v>
      </c>
      <c r="B37" s="654" t="s">
        <v>4928</v>
      </c>
      <c r="C37" s="655" t="s">
        <v>1690</v>
      </c>
      <c r="D37" s="655" t="s">
        <v>5729</v>
      </c>
      <c r="E37" s="656" t="s">
        <v>532</v>
      </c>
      <c r="F37" s="656" t="s">
        <v>5730</v>
      </c>
      <c r="G37" s="656" t="s">
        <v>5731</v>
      </c>
      <c r="H37" s="657">
        <v>32</v>
      </c>
      <c r="I37" s="657">
        <v>8.1</v>
      </c>
      <c r="J37" s="657" t="s">
        <v>6258</v>
      </c>
      <c r="K37" s="657">
        <v>843</v>
      </c>
      <c r="L37" s="657">
        <v>0.08</v>
      </c>
      <c r="M37" s="657">
        <v>2.6579999999999999</v>
      </c>
      <c r="N37" s="657" t="s">
        <v>6229</v>
      </c>
      <c r="O37" s="657">
        <v>2.698</v>
      </c>
      <c r="P37" s="657">
        <v>10</v>
      </c>
      <c r="Q37" s="657">
        <v>304</v>
      </c>
      <c r="R37" s="657">
        <v>304</v>
      </c>
      <c r="S37" s="657">
        <v>304</v>
      </c>
      <c r="T37" s="657">
        <v>2900</v>
      </c>
      <c r="U37" s="657">
        <v>1.9</v>
      </c>
      <c r="V37" s="659">
        <v>50</v>
      </c>
      <c r="W37" s="659"/>
      <c r="X37" s="659" t="s">
        <v>6224</v>
      </c>
      <c r="Y37" s="3014" t="s">
        <v>5677</v>
      </c>
      <c r="Z37" s="659">
        <v>5</v>
      </c>
      <c r="AA37" s="659" t="s">
        <v>4849</v>
      </c>
      <c r="AB37" s="659" t="s">
        <v>1527</v>
      </c>
      <c r="AC37" s="672" t="s">
        <v>6098</v>
      </c>
      <c r="AD37" s="659"/>
      <c r="AE37" s="739">
        <v>3900</v>
      </c>
      <c r="AF37" s="2976"/>
      <c r="AG37" s="660"/>
      <c r="AJ37" s="655" t="s">
        <v>12692</v>
      </c>
      <c r="AK37" s="1031">
        <v>36875</v>
      </c>
      <c r="AL37" s="655"/>
      <c r="AN37" s="2971" t="s">
        <v>19938</v>
      </c>
    </row>
    <row r="38" spans="1:40">
      <c r="A38" s="653">
        <f t="shared" si="0"/>
        <v>30</v>
      </c>
      <c r="B38" s="654" t="s">
        <v>6092</v>
      </c>
      <c r="C38" s="655" t="s">
        <v>18347</v>
      </c>
      <c r="D38" s="655" t="s">
        <v>5729</v>
      </c>
      <c r="E38" s="656" t="s">
        <v>532</v>
      </c>
      <c r="F38" s="656"/>
      <c r="G38" s="656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9"/>
      <c r="W38" s="659"/>
      <c r="X38" s="659"/>
      <c r="Y38" s="3014"/>
      <c r="Z38" s="659"/>
      <c r="AA38" s="659"/>
      <c r="AB38" s="659"/>
      <c r="AC38" s="672" t="s">
        <v>6098</v>
      </c>
      <c r="AD38" s="659"/>
      <c r="AE38" s="739"/>
      <c r="AF38" s="2976"/>
      <c r="AG38" s="660"/>
      <c r="AJ38" s="655" t="s">
        <v>12970</v>
      </c>
      <c r="AK38" s="1035">
        <v>41680</v>
      </c>
      <c r="AL38" s="655"/>
      <c r="AN38" s="2971"/>
    </row>
    <row r="39" spans="1:40">
      <c r="A39" s="653">
        <f t="shared" si="0"/>
        <v>31</v>
      </c>
      <c r="B39" s="654" t="s">
        <v>4928</v>
      </c>
      <c r="C39" s="655" t="s">
        <v>1692</v>
      </c>
      <c r="D39" s="655" t="s">
        <v>5732</v>
      </c>
      <c r="E39" s="656" t="s">
        <v>5723</v>
      </c>
      <c r="F39" s="656" t="s">
        <v>5733</v>
      </c>
      <c r="G39" s="656" t="s">
        <v>5734</v>
      </c>
      <c r="H39" s="657">
        <v>27</v>
      </c>
      <c r="I39" s="657">
        <v>39</v>
      </c>
      <c r="J39" s="657">
        <v>150</v>
      </c>
      <c r="K39" s="657">
        <v>0.98</v>
      </c>
      <c r="L39" s="657">
        <v>4.38</v>
      </c>
      <c r="M39" s="657">
        <v>2.04</v>
      </c>
      <c r="N39" s="657" t="s">
        <v>6230</v>
      </c>
      <c r="O39" s="657">
        <v>2.65</v>
      </c>
      <c r="P39" s="657">
        <v>3</v>
      </c>
      <c r="Q39" s="657">
        <v>304</v>
      </c>
      <c r="R39" s="657">
        <v>304</v>
      </c>
      <c r="S39" s="657">
        <v>304</v>
      </c>
      <c r="T39" s="657">
        <v>2900</v>
      </c>
      <c r="U39" s="657">
        <v>11</v>
      </c>
      <c r="V39" s="659">
        <v>50</v>
      </c>
      <c r="W39" s="659"/>
      <c r="X39" s="659" t="s">
        <v>6224</v>
      </c>
      <c r="Y39" s="3014" t="s">
        <v>5677</v>
      </c>
      <c r="Z39" s="659">
        <v>5</v>
      </c>
      <c r="AA39" s="659" t="s">
        <v>4849</v>
      </c>
      <c r="AB39" s="659" t="s">
        <v>1527</v>
      </c>
      <c r="AC39" s="672" t="s">
        <v>6098</v>
      </c>
      <c r="AD39" s="659"/>
      <c r="AE39" s="739">
        <v>6100</v>
      </c>
      <c r="AF39" s="2976"/>
      <c r="AG39" s="660"/>
      <c r="AH39" s="467" t="s">
        <v>12438</v>
      </c>
      <c r="AJ39" s="655" t="s">
        <v>12692</v>
      </c>
      <c r="AK39" s="1031">
        <v>38411</v>
      </c>
      <c r="AL39" s="655"/>
      <c r="AN39" s="2971" t="s">
        <v>19938</v>
      </c>
    </row>
    <row r="40" spans="1:40">
      <c r="A40" s="653">
        <f t="shared" si="0"/>
        <v>32</v>
      </c>
      <c r="B40" s="1779" t="s">
        <v>4928</v>
      </c>
      <c r="C40" s="1478" t="s">
        <v>18903</v>
      </c>
      <c r="D40" s="1478" t="s">
        <v>5732</v>
      </c>
      <c r="E40" s="1479" t="s">
        <v>5723</v>
      </c>
      <c r="F40" s="1479" t="s">
        <v>19220</v>
      </c>
      <c r="G40" s="1479" t="s">
        <v>5734</v>
      </c>
      <c r="H40" s="1477">
        <v>27</v>
      </c>
      <c r="I40" s="1477">
        <v>49</v>
      </c>
      <c r="J40" s="1477">
        <v>150</v>
      </c>
      <c r="K40" s="1477">
        <v>0.98</v>
      </c>
      <c r="L40" s="1477">
        <v>4.38</v>
      </c>
      <c r="M40" s="1477">
        <v>2.04</v>
      </c>
      <c r="N40" s="1477" t="s">
        <v>6230</v>
      </c>
      <c r="O40" s="1477">
        <v>2.65</v>
      </c>
      <c r="P40" s="1477">
        <v>3</v>
      </c>
      <c r="Q40" s="1477">
        <v>304</v>
      </c>
      <c r="R40" s="1477">
        <v>304</v>
      </c>
      <c r="S40" s="1477">
        <v>304</v>
      </c>
      <c r="T40" s="1477">
        <v>2900</v>
      </c>
      <c r="U40" s="1477">
        <v>11</v>
      </c>
      <c r="V40" s="1481">
        <v>50</v>
      </c>
      <c r="W40" s="1481"/>
      <c r="X40" s="1481" t="s">
        <v>6224</v>
      </c>
      <c r="Y40" s="3016" t="s">
        <v>5677</v>
      </c>
      <c r="Z40" s="1481">
        <v>5</v>
      </c>
      <c r="AA40" s="1481" t="s">
        <v>4849</v>
      </c>
      <c r="AB40" s="1481" t="s">
        <v>1527</v>
      </c>
      <c r="AC40" s="1482" t="s">
        <v>6098</v>
      </c>
      <c r="AD40" s="1481"/>
      <c r="AE40" s="1540">
        <v>6100</v>
      </c>
      <c r="AF40" s="2983"/>
      <c r="AG40" s="1532" t="s">
        <v>19215</v>
      </c>
      <c r="AH40" s="684" t="s">
        <v>12438</v>
      </c>
      <c r="AI40" s="684"/>
      <c r="AJ40" s="1478"/>
      <c r="AK40" s="1576"/>
      <c r="AL40" s="1478"/>
      <c r="AN40" s="2971" t="s">
        <v>19938</v>
      </c>
    </row>
    <row r="41" spans="1:40">
      <c r="A41" s="653">
        <f t="shared" si="0"/>
        <v>33</v>
      </c>
      <c r="B41" s="654" t="s">
        <v>4928</v>
      </c>
      <c r="C41" s="655" t="s">
        <v>1694</v>
      </c>
      <c r="D41" s="655" t="s">
        <v>5735</v>
      </c>
      <c r="E41" s="656" t="s">
        <v>4207</v>
      </c>
      <c r="F41" s="656" t="s">
        <v>5736</v>
      </c>
      <c r="G41" s="656" t="s">
        <v>5737</v>
      </c>
      <c r="H41" s="657">
        <v>39</v>
      </c>
      <c r="I41" s="657">
        <v>1</v>
      </c>
      <c r="J41" s="657">
        <v>40</v>
      </c>
      <c r="K41" s="657">
        <v>0.86</v>
      </c>
      <c r="L41" s="657">
        <v>2.2599999999999998</v>
      </c>
      <c r="M41" s="657">
        <v>2.84</v>
      </c>
      <c r="N41" s="657" t="s">
        <v>6231</v>
      </c>
      <c r="O41" s="657">
        <v>3.35</v>
      </c>
      <c r="P41" s="657">
        <v>5</v>
      </c>
      <c r="Q41" s="657">
        <v>304</v>
      </c>
      <c r="R41" s="657">
        <v>304</v>
      </c>
      <c r="S41" s="657">
        <v>304</v>
      </c>
      <c r="T41" s="657">
        <v>2900</v>
      </c>
      <c r="U41" s="657">
        <v>1.5</v>
      </c>
      <c r="V41" s="659">
        <v>50</v>
      </c>
      <c r="W41" s="659"/>
      <c r="X41" s="659" t="s">
        <v>6224</v>
      </c>
      <c r="Y41" s="3014" t="s">
        <v>5677</v>
      </c>
      <c r="Z41" s="659">
        <v>5</v>
      </c>
      <c r="AA41" s="659" t="s">
        <v>4849</v>
      </c>
      <c r="AB41" s="659" t="s">
        <v>1527</v>
      </c>
      <c r="AC41" s="672" t="s">
        <v>6098</v>
      </c>
      <c r="AD41" s="659"/>
      <c r="AE41" s="739">
        <v>4500</v>
      </c>
      <c r="AF41" s="2976"/>
      <c r="AG41" s="660"/>
      <c r="AH41" s="467" t="s">
        <v>12438</v>
      </c>
      <c r="AJ41" s="655" t="s">
        <v>12692</v>
      </c>
      <c r="AK41" s="1031">
        <v>44826</v>
      </c>
      <c r="AL41" s="655"/>
      <c r="AN41" s="2971" t="s">
        <v>19938</v>
      </c>
    </row>
    <row r="42" spans="1:40">
      <c r="A42" s="653">
        <f t="shared" si="0"/>
        <v>34</v>
      </c>
      <c r="B42" s="654" t="s">
        <v>4928</v>
      </c>
      <c r="C42" s="655" t="s">
        <v>1696</v>
      </c>
      <c r="D42" s="655" t="s">
        <v>5738</v>
      </c>
      <c r="E42" s="656" t="s">
        <v>2989</v>
      </c>
      <c r="F42" s="656" t="s">
        <v>5739</v>
      </c>
      <c r="G42" s="656" t="s">
        <v>5740</v>
      </c>
      <c r="H42" s="657">
        <v>23</v>
      </c>
      <c r="I42" s="657">
        <v>1</v>
      </c>
      <c r="J42" s="657">
        <v>40</v>
      </c>
      <c r="K42" s="657">
        <v>0.99</v>
      </c>
      <c r="L42" s="657">
        <v>1.01</v>
      </c>
      <c r="M42" s="657">
        <v>1.88</v>
      </c>
      <c r="N42" s="657" t="s">
        <v>6232</v>
      </c>
      <c r="O42" s="657">
        <v>2.2999999999999998</v>
      </c>
      <c r="P42" s="657">
        <v>5</v>
      </c>
      <c r="Q42" s="657">
        <v>304</v>
      </c>
      <c r="R42" s="657">
        <v>304</v>
      </c>
      <c r="S42" s="657">
        <v>304</v>
      </c>
      <c r="T42" s="657">
        <v>2900</v>
      </c>
      <c r="U42" s="657">
        <v>0.8</v>
      </c>
      <c r="V42" s="659">
        <v>50</v>
      </c>
      <c r="W42" s="659"/>
      <c r="X42" s="659" t="s">
        <v>6224</v>
      </c>
      <c r="Y42" s="3014" t="s">
        <v>5677</v>
      </c>
      <c r="Z42" s="659">
        <v>5</v>
      </c>
      <c r="AA42" s="659" t="s">
        <v>4849</v>
      </c>
      <c r="AB42" s="659" t="s">
        <v>1527</v>
      </c>
      <c r="AC42" s="672" t="s">
        <v>6098</v>
      </c>
      <c r="AD42" s="659"/>
      <c r="AE42" s="739">
        <v>3900</v>
      </c>
      <c r="AF42" s="2976"/>
      <c r="AG42" s="660"/>
      <c r="AH42" s="467" t="s">
        <v>12438</v>
      </c>
      <c r="AJ42" s="655" t="s">
        <v>12692</v>
      </c>
      <c r="AK42" s="1031">
        <v>44826</v>
      </c>
      <c r="AL42" s="655"/>
      <c r="AN42" s="2971" t="s">
        <v>19938</v>
      </c>
    </row>
    <row r="43" spans="1:40">
      <c r="A43" s="653">
        <f t="shared" si="0"/>
        <v>35</v>
      </c>
      <c r="B43" s="654" t="s">
        <v>4928</v>
      </c>
      <c r="C43" s="655" t="s">
        <v>1698</v>
      </c>
      <c r="D43" s="655" t="s">
        <v>16850</v>
      </c>
      <c r="E43" s="655" t="s">
        <v>4208</v>
      </c>
      <c r="F43" s="655" t="s">
        <v>19618</v>
      </c>
      <c r="G43" s="655"/>
      <c r="H43" s="657">
        <v>48.8</v>
      </c>
      <c r="I43" s="657">
        <v>3</v>
      </c>
      <c r="J43" s="657">
        <v>50</v>
      </c>
      <c r="K43" s="657">
        <v>0.82</v>
      </c>
      <c r="L43" s="657">
        <v>9.3000000000000007</v>
      </c>
      <c r="M43" s="657">
        <v>33.99</v>
      </c>
      <c r="N43" s="657">
        <v>30</v>
      </c>
      <c r="O43" s="657">
        <v>3.9</v>
      </c>
      <c r="P43" s="657">
        <v>1.5</v>
      </c>
      <c r="Q43" s="657" t="s">
        <v>19619</v>
      </c>
      <c r="R43" s="657" t="s">
        <v>19619</v>
      </c>
      <c r="S43" s="657">
        <v>304</v>
      </c>
      <c r="T43" s="657">
        <v>2950</v>
      </c>
      <c r="U43" s="657">
        <v>7.5</v>
      </c>
      <c r="V43" s="659">
        <v>50</v>
      </c>
      <c r="W43" s="659">
        <v>2</v>
      </c>
      <c r="X43" s="659" t="s">
        <v>19561</v>
      </c>
      <c r="Y43" s="3013" t="s">
        <v>6094</v>
      </c>
      <c r="Z43" s="657"/>
      <c r="AA43" s="657"/>
      <c r="AB43" s="657"/>
      <c r="AC43" s="673" t="s">
        <v>6098</v>
      </c>
      <c r="AD43" s="657"/>
      <c r="AE43" s="657"/>
      <c r="AF43" s="3013"/>
      <c r="AG43" s="660"/>
      <c r="AH43" s="668"/>
      <c r="AI43" s="668"/>
      <c r="AJ43" s="655" t="s">
        <v>16853</v>
      </c>
      <c r="AK43" s="1031">
        <v>43046</v>
      </c>
      <c r="AL43" s="655"/>
      <c r="AN43" s="2971" t="s">
        <v>19938</v>
      </c>
    </row>
    <row r="44" spans="1:40">
      <c r="A44" s="653">
        <f t="shared" si="0"/>
        <v>36</v>
      </c>
      <c r="B44" s="654" t="s">
        <v>4928</v>
      </c>
      <c r="C44" s="655" t="s">
        <v>3388</v>
      </c>
      <c r="D44" s="655" t="s">
        <v>16850</v>
      </c>
      <c r="E44" s="655" t="s">
        <v>4208</v>
      </c>
      <c r="F44" s="655" t="s">
        <v>19618</v>
      </c>
      <c r="G44" s="655"/>
      <c r="H44" s="657">
        <v>48.8</v>
      </c>
      <c r="I44" s="657">
        <v>3</v>
      </c>
      <c r="J44" s="657">
        <v>50</v>
      </c>
      <c r="K44" s="657">
        <v>0.82</v>
      </c>
      <c r="L44" s="657">
        <v>9.3000000000000007</v>
      </c>
      <c r="M44" s="657">
        <v>33.99</v>
      </c>
      <c r="N44" s="657">
        <v>30</v>
      </c>
      <c r="O44" s="657">
        <v>3.9</v>
      </c>
      <c r="P44" s="657">
        <v>1.5</v>
      </c>
      <c r="Q44" s="657" t="s">
        <v>19619</v>
      </c>
      <c r="R44" s="657" t="s">
        <v>19619</v>
      </c>
      <c r="S44" s="657">
        <v>304</v>
      </c>
      <c r="T44" s="657">
        <v>2950</v>
      </c>
      <c r="U44" s="657">
        <v>7.5</v>
      </c>
      <c r="V44" s="659">
        <v>50</v>
      </c>
      <c r="W44" s="659">
        <v>2</v>
      </c>
      <c r="X44" s="659" t="s">
        <v>19561</v>
      </c>
      <c r="Y44" s="3013" t="s">
        <v>6094</v>
      </c>
      <c r="Z44" s="657"/>
      <c r="AA44" s="657"/>
      <c r="AB44" s="657"/>
      <c r="AC44" s="673" t="s">
        <v>6098</v>
      </c>
      <c r="AD44" s="657"/>
      <c r="AE44" s="749"/>
      <c r="AF44" s="3013"/>
      <c r="AG44" s="660"/>
      <c r="AH44" s="668"/>
      <c r="AI44" s="668"/>
      <c r="AJ44" s="1880" t="s">
        <v>12705</v>
      </c>
      <c r="AK44" s="1031">
        <v>40361</v>
      </c>
      <c r="AL44" s="655"/>
      <c r="AN44" s="2971" t="s">
        <v>19938</v>
      </c>
    </row>
    <row r="45" spans="1:40">
      <c r="A45" s="653">
        <f t="shared" si="0"/>
        <v>37</v>
      </c>
      <c r="B45" s="654" t="s">
        <v>4928</v>
      </c>
      <c r="C45" s="655" t="s">
        <v>3393</v>
      </c>
      <c r="D45" s="655" t="s">
        <v>5741</v>
      </c>
      <c r="E45" s="656" t="s">
        <v>2651</v>
      </c>
      <c r="F45" s="656" t="s">
        <v>5742</v>
      </c>
      <c r="G45" s="656" t="s">
        <v>5743</v>
      </c>
      <c r="H45" s="657">
        <v>12</v>
      </c>
      <c r="I45" s="657">
        <v>1</v>
      </c>
      <c r="J45" s="657">
        <v>40</v>
      </c>
      <c r="K45" s="657">
        <v>0.78</v>
      </c>
      <c r="L45" s="657" t="s">
        <v>6238</v>
      </c>
      <c r="M45" s="657">
        <v>0.86299999999999999</v>
      </c>
      <c r="N45" s="657" t="s">
        <v>6233</v>
      </c>
      <c r="O45" s="657">
        <v>0.93200000000000005</v>
      </c>
      <c r="P45" s="657">
        <v>10</v>
      </c>
      <c r="Q45" s="657">
        <v>304</v>
      </c>
      <c r="R45" s="657">
        <v>304</v>
      </c>
      <c r="S45" s="657">
        <v>304</v>
      </c>
      <c r="T45" s="657">
        <v>2900</v>
      </c>
      <c r="U45" s="657">
        <v>0.8</v>
      </c>
      <c r="V45" s="659">
        <v>50</v>
      </c>
      <c r="W45" s="659"/>
      <c r="X45" s="659" t="s">
        <v>6224</v>
      </c>
      <c r="Y45" s="3014" t="s">
        <v>5677</v>
      </c>
      <c r="Z45" s="659"/>
      <c r="AA45" s="659"/>
      <c r="AB45" s="659"/>
      <c r="AC45" s="672" t="s">
        <v>6098</v>
      </c>
      <c r="AD45" s="659"/>
      <c r="AE45" s="739">
        <v>6600</v>
      </c>
      <c r="AF45" s="2976"/>
      <c r="AG45" s="660"/>
      <c r="AH45" s="467" t="s">
        <v>12447</v>
      </c>
      <c r="AJ45" s="655" t="s">
        <v>12692</v>
      </c>
      <c r="AK45" s="1031">
        <v>44822</v>
      </c>
      <c r="AL45" s="655"/>
      <c r="AN45" s="2971" t="s">
        <v>19938</v>
      </c>
    </row>
    <row r="46" spans="1:40">
      <c r="A46" s="653">
        <f t="shared" si="0"/>
        <v>38</v>
      </c>
      <c r="B46" s="654" t="s">
        <v>4928</v>
      </c>
      <c r="C46" s="655" t="s">
        <v>3395</v>
      </c>
      <c r="D46" s="655" t="s">
        <v>5744</v>
      </c>
      <c r="E46" s="656" t="s">
        <v>532</v>
      </c>
      <c r="F46" s="656" t="s">
        <v>5745</v>
      </c>
      <c r="G46" s="656" t="s">
        <v>5746</v>
      </c>
      <c r="H46" s="657">
        <v>20</v>
      </c>
      <c r="I46" s="657">
        <v>0.64</v>
      </c>
      <c r="J46" s="657">
        <v>40</v>
      </c>
      <c r="K46" s="657">
        <v>0.86</v>
      </c>
      <c r="L46" s="657">
        <v>0.48899999999999999</v>
      </c>
      <c r="M46" s="657">
        <v>1.71</v>
      </c>
      <c r="N46" s="657" t="s">
        <v>6234</v>
      </c>
      <c r="O46" s="657">
        <v>1.72</v>
      </c>
      <c r="P46" s="657">
        <v>10</v>
      </c>
      <c r="Q46" s="657">
        <v>304</v>
      </c>
      <c r="R46" s="657">
        <v>304</v>
      </c>
      <c r="S46" s="657">
        <v>304</v>
      </c>
      <c r="T46" s="657">
        <v>2900</v>
      </c>
      <c r="U46" s="657">
        <v>0.6</v>
      </c>
      <c r="V46" s="659">
        <v>50</v>
      </c>
      <c r="W46" s="659"/>
      <c r="X46" s="659" t="s">
        <v>6224</v>
      </c>
      <c r="Y46" s="3014" t="s">
        <v>5677</v>
      </c>
      <c r="Z46" s="659"/>
      <c r="AA46" s="659"/>
      <c r="AB46" s="659"/>
      <c r="AC46" s="672" t="s">
        <v>6098</v>
      </c>
      <c r="AD46" s="659"/>
      <c r="AE46" s="739">
        <v>3500</v>
      </c>
      <c r="AF46" s="3018">
        <v>38488</v>
      </c>
      <c r="AG46" s="660"/>
      <c r="AH46" s="467" t="s">
        <v>12447</v>
      </c>
      <c r="AJ46" s="655" t="s">
        <v>12692</v>
      </c>
      <c r="AK46" s="1031">
        <v>36656</v>
      </c>
      <c r="AL46" s="655"/>
      <c r="AN46" s="2971" t="s">
        <v>19938</v>
      </c>
    </row>
    <row r="47" spans="1:40">
      <c r="A47" s="653">
        <f t="shared" si="0"/>
        <v>39</v>
      </c>
      <c r="B47" s="654" t="s">
        <v>4928</v>
      </c>
      <c r="C47" s="791" t="s">
        <v>3397</v>
      </c>
      <c r="D47" s="655" t="s">
        <v>5747</v>
      </c>
      <c r="E47" s="656" t="s">
        <v>5748</v>
      </c>
      <c r="F47" s="656" t="s">
        <v>5749</v>
      </c>
      <c r="G47" s="656" t="s">
        <v>5750</v>
      </c>
      <c r="H47" s="657">
        <v>20</v>
      </c>
      <c r="I47" s="657" t="s">
        <v>5751</v>
      </c>
      <c r="J47" s="657">
        <v>20</v>
      </c>
      <c r="K47" s="657">
        <v>916</v>
      </c>
      <c r="L47" s="657">
        <v>4.3</v>
      </c>
      <c r="M47" s="657">
        <v>1.8819999999999999</v>
      </c>
      <c r="N47" s="657">
        <v>4.9000000000000002E-2</v>
      </c>
      <c r="O47" s="657">
        <v>1.833</v>
      </c>
      <c r="P47" s="657">
        <v>10</v>
      </c>
      <c r="Q47" s="657">
        <v>304</v>
      </c>
      <c r="R47" s="657">
        <v>304</v>
      </c>
      <c r="S47" s="657">
        <v>304</v>
      </c>
      <c r="T47" s="657">
        <v>2900</v>
      </c>
      <c r="U47" s="657">
        <v>0.65</v>
      </c>
      <c r="V47" s="659">
        <v>50</v>
      </c>
      <c r="W47" s="659"/>
      <c r="X47" s="659" t="s">
        <v>6224</v>
      </c>
      <c r="Y47" s="3014" t="s">
        <v>5677</v>
      </c>
      <c r="Z47" s="659"/>
      <c r="AA47" s="659"/>
      <c r="AB47" s="659"/>
      <c r="AC47" s="672" t="s">
        <v>6098</v>
      </c>
      <c r="AD47" s="659"/>
      <c r="AE47" s="739">
        <v>3500</v>
      </c>
      <c r="AF47" s="2976"/>
      <c r="AG47" s="660"/>
      <c r="AH47" s="467" t="s">
        <v>12447</v>
      </c>
      <c r="AJ47" s="655" t="s">
        <v>12692</v>
      </c>
      <c r="AK47" s="1031">
        <v>44822</v>
      </c>
      <c r="AL47" s="655"/>
      <c r="AN47" s="2971" t="s">
        <v>19938</v>
      </c>
    </row>
    <row r="48" spans="1:40">
      <c r="A48" s="653">
        <f t="shared" si="0"/>
        <v>40</v>
      </c>
      <c r="B48" s="654" t="s">
        <v>4928</v>
      </c>
      <c r="C48" s="791" t="s">
        <v>3399</v>
      </c>
      <c r="D48" s="655" t="s">
        <v>5752</v>
      </c>
      <c r="E48" s="656" t="s">
        <v>5753</v>
      </c>
      <c r="F48" s="656" t="s">
        <v>5754</v>
      </c>
      <c r="G48" s="656" t="s">
        <v>5755</v>
      </c>
      <c r="H48" s="657">
        <v>32</v>
      </c>
      <c r="I48" s="657" t="s">
        <v>6236</v>
      </c>
      <c r="J48" s="657">
        <v>148</v>
      </c>
      <c r="K48" s="657">
        <v>1</v>
      </c>
      <c r="L48" s="657">
        <v>2.73</v>
      </c>
      <c r="M48" s="657">
        <v>3.6589999999999998</v>
      </c>
      <c r="N48" s="657">
        <v>0.46200000000000002</v>
      </c>
      <c r="O48" s="657">
        <v>3.1970000000000001</v>
      </c>
      <c r="P48" s="657">
        <v>4</v>
      </c>
      <c r="Q48" s="657">
        <v>304</v>
      </c>
      <c r="R48" s="657">
        <v>304</v>
      </c>
      <c r="S48" s="657">
        <v>304</v>
      </c>
      <c r="T48" s="657">
        <v>2900</v>
      </c>
      <c r="U48" s="657">
        <v>5.2</v>
      </c>
      <c r="V48" s="659">
        <v>50</v>
      </c>
      <c r="W48" s="659"/>
      <c r="X48" s="659" t="s">
        <v>6224</v>
      </c>
      <c r="Y48" s="3014" t="s">
        <v>5677</v>
      </c>
      <c r="Z48" s="659"/>
      <c r="AA48" s="659"/>
      <c r="AB48" s="659"/>
      <c r="AC48" s="672" t="s">
        <v>6098</v>
      </c>
      <c r="AD48" s="659"/>
      <c r="AE48" s="739">
        <v>6200</v>
      </c>
      <c r="AF48" s="3019"/>
      <c r="AG48" s="660"/>
      <c r="AH48" s="467" t="s">
        <v>12447</v>
      </c>
      <c r="AJ48" s="655" t="s">
        <v>12692</v>
      </c>
      <c r="AK48" s="1031">
        <v>44822</v>
      </c>
      <c r="AL48" s="655"/>
      <c r="AN48" s="2971" t="s">
        <v>19938</v>
      </c>
    </row>
    <row r="49" spans="1:40">
      <c r="A49" s="653">
        <f t="shared" si="0"/>
        <v>41</v>
      </c>
      <c r="B49" s="654" t="s">
        <v>4928</v>
      </c>
      <c r="C49" s="791" t="s">
        <v>18348</v>
      </c>
      <c r="D49" s="655" t="s">
        <v>5756</v>
      </c>
      <c r="E49" s="656" t="s">
        <v>5748</v>
      </c>
      <c r="F49" s="656" t="s">
        <v>5745</v>
      </c>
      <c r="G49" s="656" t="s">
        <v>5757</v>
      </c>
      <c r="H49" s="657">
        <v>22</v>
      </c>
      <c r="I49" s="661">
        <v>1458</v>
      </c>
      <c r="J49" s="657">
        <v>40</v>
      </c>
      <c r="K49" s="657">
        <v>0.84</v>
      </c>
      <c r="L49" s="661">
        <v>0.85899999999999999</v>
      </c>
      <c r="M49" s="657">
        <v>2.3980000000000001</v>
      </c>
      <c r="N49" s="657">
        <v>0.55200000000000005</v>
      </c>
      <c r="O49" s="657">
        <v>1.8460000000000001</v>
      </c>
      <c r="P49" s="661">
        <v>12</v>
      </c>
      <c r="Q49" s="657">
        <v>304</v>
      </c>
      <c r="R49" s="657">
        <v>304</v>
      </c>
      <c r="S49" s="657">
        <v>304</v>
      </c>
      <c r="T49" s="657">
        <v>2900</v>
      </c>
      <c r="U49" s="657">
        <v>0.6</v>
      </c>
      <c r="V49" s="659">
        <v>50</v>
      </c>
      <c r="W49" s="659"/>
      <c r="X49" s="659" t="s">
        <v>6224</v>
      </c>
      <c r="Y49" s="3014" t="s">
        <v>5677</v>
      </c>
      <c r="Z49" s="659"/>
      <c r="AA49" s="659"/>
      <c r="AB49" s="659"/>
      <c r="AC49" s="672" t="s">
        <v>6098</v>
      </c>
      <c r="AD49" s="659"/>
      <c r="AE49" s="739">
        <v>3700</v>
      </c>
      <c r="AF49" s="3019"/>
      <c r="AG49" s="660"/>
      <c r="AH49" s="467" t="s">
        <v>12447</v>
      </c>
      <c r="AJ49" s="655" t="s">
        <v>12692</v>
      </c>
      <c r="AK49" s="1031">
        <v>36833</v>
      </c>
      <c r="AL49" s="655"/>
      <c r="AN49" s="2971" t="s">
        <v>19938</v>
      </c>
    </row>
    <row r="50" spans="1:40">
      <c r="A50" s="653">
        <f t="shared" si="0"/>
        <v>42</v>
      </c>
      <c r="B50" s="654" t="s">
        <v>4928</v>
      </c>
      <c r="C50" s="791" t="s">
        <v>4312</v>
      </c>
      <c r="D50" s="655" t="s">
        <v>5758</v>
      </c>
      <c r="E50" s="656" t="s">
        <v>5753</v>
      </c>
      <c r="F50" s="656" t="s">
        <v>5759</v>
      </c>
      <c r="G50" s="656" t="s">
        <v>5760</v>
      </c>
      <c r="H50" s="657">
        <v>17</v>
      </c>
      <c r="I50" s="657" t="s">
        <v>5521</v>
      </c>
      <c r="J50" s="657">
        <v>42</v>
      </c>
      <c r="K50" s="657">
        <v>0.99</v>
      </c>
      <c r="L50" s="657">
        <v>30</v>
      </c>
      <c r="M50" s="657">
        <v>1.629</v>
      </c>
      <c r="N50" s="657" t="s">
        <v>6237</v>
      </c>
      <c r="O50" s="657">
        <v>1.675</v>
      </c>
      <c r="P50" s="657">
        <v>9</v>
      </c>
      <c r="Q50" s="657">
        <v>304</v>
      </c>
      <c r="R50" s="657">
        <v>304</v>
      </c>
      <c r="S50" s="657">
        <v>304</v>
      </c>
      <c r="T50" s="657">
        <v>2900</v>
      </c>
      <c r="U50" s="657">
        <v>0.73</v>
      </c>
      <c r="V50" s="659">
        <v>50</v>
      </c>
      <c r="W50" s="659"/>
      <c r="X50" s="659" t="s">
        <v>6224</v>
      </c>
      <c r="Y50" s="3014" t="s">
        <v>5677</v>
      </c>
      <c r="Z50" s="659"/>
      <c r="AA50" s="659"/>
      <c r="AB50" s="659"/>
      <c r="AC50" s="672" t="s">
        <v>6098</v>
      </c>
      <c r="AD50" s="659"/>
      <c r="AE50" s="739">
        <v>3500</v>
      </c>
      <c r="AF50" s="3019"/>
      <c r="AG50" s="660"/>
      <c r="AJ50" s="655" t="s">
        <v>12706</v>
      </c>
      <c r="AK50" s="1031">
        <v>36052</v>
      </c>
      <c r="AL50" s="655"/>
      <c r="AN50" s="2971" t="s">
        <v>19938</v>
      </c>
    </row>
    <row r="51" spans="1:40">
      <c r="A51" s="653">
        <f t="shared" si="0"/>
        <v>43</v>
      </c>
      <c r="B51" s="654" t="s">
        <v>4928</v>
      </c>
      <c r="C51" s="655" t="s">
        <v>3769</v>
      </c>
      <c r="D51" s="655" t="s">
        <v>5761</v>
      </c>
      <c r="E51" s="656" t="s">
        <v>5497</v>
      </c>
      <c r="F51" s="656" t="s">
        <v>5762</v>
      </c>
      <c r="G51" s="656" t="s">
        <v>5763</v>
      </c>
      <c r="H51" s="657">
        <v>34</v>
      </c>
      <c r="I51" s="657" t="s">
        <v>5764</v>
      </c>
      <c r="J51" s="657">
        <v>95</v>
      </c>
      <c r="K51" s="657">
        <v>938</v>
      </c>
      <c r="L51" s="657">
        <v>0.30599999999999999</v>
      </c>
      <c r="M51" s="657">
        <v>3.782</v>
      </c>
      <c r="N51" s="657">
        <v>0.59299999999999997</v>
      </c>
      <c r="O51" s="657">
        <v>3.1890000000000001</v>
      </c>
      <c r="P51" s="657">
        <v>11</v>
      </c>
      <c r="Q51" s="657">
        <v>304</v>
      </c>
      <c r="R51" s="657">
        <v>304</v>
      </c>
      <c r="S51" s="657">
        <v>304</v>
      </c>
      <c r="T51" s="657">
        <v>2900</v>
      </c>
      <c r="U51" s="657">
        <v>4.2</v>
      </c>
      <c r="V51" s="659">
        <v>50</v>
      </c>
      <c r="W51" s="659"/>
      <c r="X51" s="659" t="s">
        <v>6224</v>
      </c>
      <c r="Y51" s="3014" t="s">
        <v>5677</v>
      </c>
      <c r="Z51" s="659"/>
      <c r="AA51" s="659"/>
      <c r="AB51" s="659"/>
      <c r="AC51" s="672" t="s">
        <v>6098</v>
      </c>
      <c r="AD51" s="659"/>
      <c r="AE51" s="739">
        <v>5300</v>
      </c>
      <c r="AF51" s="3019"/>
      <c r="AG51" s="660"/>
      <c r="AH51" s="467" t="s">
        <v>12501</v>
      </c>
      <c r="AJ51" s="655" t="s">
        <v>12692</v>
      </c>
      <c r="AK51" s="1031">
        <v>42922</v>
      </c>
      <c r="AL51" s="655"/>
      <c r="AN51" s="2971" t="s">
        <v>19938</v>
      </c>
    </row>
    <row r="52" spans="1:40">
      <c r="A52" s="653">
        <f t="shared" si="0"/>
        <v>44</v>
      </c>
      <c r="B52" s="654" t="s">
        <v>4928</v>
      </c>
      <c r="C52" s="655" t="s">
        <v>3771</v>
      </c>
      <c r="D52" s="655" t="s">
        <v>5761</v>
      </c>
      <c r="E52" s="656" t="s">
        <v>5497</v>
      </c>
      <c r="F52" s="656" t="s">
        <v>5762</v>
      </c>
      <c r="G52" s="656" t="s">
        <v>5763</v>
      </c>
      <c r="H52" s="657">
        <v>34</v>
      </c>
      <c r="I52" s="657" t="s">
        <v>5764</v>
      </c>
      <c r="J52" s="657">
        <v>95</v>
      </c>
      <c r="K52" s="657">
        <v>938</v>
      </c>
      <c r="L52" s="657">
        <v>0.30599999999999999</v>
      </c>
      <c r="M52" s="657">
        <v>3.782</v>
      </c>
      <c r="N52" s="657">
        <v>0.59299999999999997</v>
      </c>
      <c r="O52" s="657">
        <v>3.1890000000000001</v>
      </c>
      <c r="P52" s="657">
        <v>11</v>
      </c>
      <c r="Q52" s="657">
        <v>304</v>
      </c>
      <c r="R52" s="657">
        <v>304</v>
      </c>
      <c r="S52" s="657">
        <v>304</v>
      </c>
      <c r="T52" s="657">
        <v>2900</v>
      </c>
      <c r="U52" s="657">
        <v>4.2</v>
      </c>
      <c r="V52" s="659">
        <v>50</v>
      </c>
      <c r="W52" s="659"/>
      <c r="X52" s="659" t="s">
        <v>6224</v>
      </c>
      <c r="Y52" s="3014" t="s">
        <v>5677</v>
      </c>
      <c r="Z52" s="659"/>
      <c r="AA52" s="659"/>
      <c r="AB52" s="659"/>
      <c r="AC52" s="672" t="s">
        <v>6098</v>
      </c>
      <c r="AD52" s="659"/>
      <c r="AE52" s="739">
        <v>5300</v>
      </c>
      <c r="AF52" s="3019"/>
      <c r="AG52" s="660"/>
      <c r="AH52" s="467" t="s">
        <v>12501</v>
      </c>
      <c r="AJ52" s="655" t="s">
        <v>12692</v>
      </c>
      <c r="AK52" s="1031">
        <v>37619</v>
      </c>
      <c r="AL52" s="655"/>
      <c r="AN52" s="2971" t="s">
        <v>19938</v>
      </c>
    </row>
    <row r="53" spans="1:40">
      <c r="A53" s="653">
        <f t="shared" si="0"/>
        <v>45</v>
      </c>
      <c r="B53" s="654" t="s">
        <v>4928</v>
      </c>
      <c r="C53" s="791" t="s">
        <v>3772</v>
      </c>
      <c r="D53" s="655" t="s">
        <v>5765</v>
      </c>
      <c r="E53" s="656" t="s">
        <v>537</v>
      </c>
      <c r="F53" s="656" t="s">
        <v>5766</v>
      </c>
      <c r="G53" s="656" t="s">
        <v>5767</v>
      </c>
      <c r="H53" s="657">
        <v>10</v>
      </c>
      <c r="I53" s="657" t="s">
        <v>5768</v>
      </c>
      <c r="J53" s="657">
        <v>95</v>
      </c>
      <c r="K53" s="657">
        <v>798</v>
      </c>
      <c r="L53" s="657">
        <v>0.60399999999999998</v>
      </c>
      <c r="M53" s="657">
        <v>1.2949999999999999</v>
      </c>
      <c r="N53" s="657">
        <v>0.497</v>
      </c>
      <c r="O53" s="657">
        <v>0.79800000000000004</v>
      </c>
      <c r="P53" s="657">
        <v>13</v>
      </c>
      <c r="Q53" s="657">
        <v>304</v>
      </c>
      <c r="R53" s="657">
        <v>304</v>
      </c>
      <c r="S53" s="657">
        <v>304</v>
      </c>
      <c r="T53" s="657">
        <v>2900</v>
      </c>
      <c r="U53" s="657">
        <v>1.1499999999999999</v>
      </c>
      <c r="V53" s="659">
        <v>50</v>
      </c>
      <c r="W53" s="659"/>
      <c r="X53" s="659" t="s">
        <v>6224</v>
      </c>
      <c r="Y53" s="3014" t="s">
        <v>5677</v>
      </c>
      <c r="Z53" s="659"/>
      <c r="AA53" s="659"/>
      <c r="AB53" s="659"/>
      <c r="AC53" s="672" t="s">
        <v>6098</v>
      </c>
      <c r="AD53" s="659"/>
      <c r="AE53" s="739">
        <v>4300</v>
      </c>
      <c r="AF53" s="3019"/>
      <c r="AG53" s="660"/>
      <c r="AH53" s="467" t="s">
        <v>12501</v>
      </c>
      <c r="AJ53" s="655" t="s">
        <v>12692</v>
      </c>
      <c r="AK53" s="1031">
        <v>43171</v>
      </c>
      <c r="AL53" s="655"/>
      <c r="AN53" s="2971" t="s">
        <v>19938</v>
      </c>
    </row>
    <row r="54" spans="1:40">
      <c r="A54" s="653">
        <f t="shared" si="0"/>
        <v>46</v>
      </c>
      <c r="B54" s="654" t="s">
        <v>4928</v>
      </c>
      <c r="C54" s="791" t="s">
        <v>3774</v>
      </c>
      <c r="D54" s="655" t="s">
        <v>5765</v>
      </c>
      <c r="E54" s="656" t="s">
        <v>537</v>
      </c>
      <c r="F54" s="656" t="s">
        <v>5766</v>
      </c>
      <c r="G54" s="656" t="s">
        <v>5767</v>
      </c>
      <c r="H54" s="657">
        <v>10</v>
      </c>
      <c r="I54" s="657" t="s">
        <v>5768</v>
      </c>
      <c r="J54" s="657">
        <v>95</v>
      </c>
      <c r="K54" s="657">
        <v>798</v>
      </c>
      <c r="L54" s="657">
        <v>0.60399999999999998</v>
      </c>
      <c r="M54" s="657">
        <v>1.2949999999999999</v>
      </c>
      <c r="N54" s="657">
        <v>0.497</v>
      </c>
      <c r="O54" s="657">
        <v>0.79800000000000004</v>
      </c>
      <c r="P54" s="657">
        <v>13</v>
      </c>
      <c r="Q54" s="657">
        <v>304</v>
      </c>
      <c r="R54" s="657">
        <v>304</v>
      </c>
      <c r="S54" s="657">
        <v>304</v>
      </c>
      <c r="T54" s="657">
        <v>2900</v>
      </c>
      <c r="U54" s="657">
        <v>1.1499999999999999</v>
      </c>
      <c r="V54" s="659">
        <v>50</v>
      </c>
      <c r="W54" s="659"/>
      <c r="X54" s="659" t="s">
        <v>6224</v>
      </c>
      <c r="Y54" s="3014" t="s">
        <v>5677</v>
      </c>
      <c r="Z54" s="659"/>
      <c r="AA54" s="659"/>
      <c r="AB54" s="659"/>
      <c r="AC54" s="672" t="s">
        <v>6098</v>
      </c>
      <c r="AD54" s="659"/>
      <c r="AE54" s="739">
        <v>4300</v>
      </c>
      <c r="AF54" s="3019"/>
      <c r="AG54" s="660"/>
      <c r="AH54" s="467" t="s">
        <v>12501</v>
      </c>
      <c r="AJ54" s="655" t="s">
        <v>12692</v>
      </c>
      <c r="AK54" s="1031">
        <v>37619</v>
      </c>
      <c r="AL54" s="655"/>
      <c r="AN54" s="2971" t="s">
        <v>19938</v>
      </c>
    </row>
    <row r="55" spans="1:40">
      <c r="A55" s="653">
        <f t="shared" si="0"/>
        <v>47</v>
      </c>
      <c r="B55" s="654" t="s">
        <v>4928</v>
      </c>
      <c r="C55" s="791" t="s">
        <v>3775</v>
      </c>
      <c r="D55" s="655" t="s">
        <v>5769</v>
      </c>
      <c r="E55" s="656" t="s">
        <v>5770</v>
      </c>
      <c r="F55" s="656" t="s">
        <v>5771</v>
      </c>
      <c r="G55" s="656" t="s">
        <v>5772</v>
      </c>
      <c r="H55" s="657">
        <v>37</v>
      </c>
      <c r="I55" s="657" t="s">
        <v>5773</v>
      </c>
      <c r="J55" s="657">
        <v>159</v>
      </c>
      <c r="K55" s="657">
        <v>0.84</v>
      </c>
      <c r="L55" s="657">
        <v>0.88</v>
      </c>
      <c r="M55" s="657">
        <v>2.4889999999999999</v>
      </c>
      <c r="N55" s="657" t="s">
        <v>6239</v>
      </c>
      <c r="O55" s="657">
        <v>3.0939999999999999</v>
      </c>
      <c r="P55" s="657">
        <v>3</v>
      </c>
      <c r="Q55" s="657">
        <v>304</v>
      </c>
      <c r="R55" s="657">
        <v>304</v>
      </c>
      <c r="S55" s="657">
        <v>304</v>
      </c>
      <c r="T55" s="657">
        <v>1450</v>
      </c>
      <c r="U55" s="657">
        <v>44.5</v>
      </c>
      <c r="V55" s="659">
        <v>50</v>
      </c>
      <c r="W55" s="659"/>
      <c r="X55" s="659" t="s">
        <v>6224</v>
      </c>
      <c r="Y55" s="3014" t="s">
        <v>5677</v>
      </c>
      <c r="Z55" s="659"/>
      <c r="AA55" s="659"/>
      <c r="AB55" s="659"/>
      <c r="AC55" s="672" t="s">
        <v>6098</v>
      </c>
      <c r="AD55" s="659"/>
      <c r="AE55" s="739">
        <v>44600</v>
      </c>
      <c r="AF55" s="3019"/>
      <c r="AG55" s="660"/>
      <c r="AH55" s="467" t="s">
        <v>12518</v>
      </c>
      <c r="AJ55" s="655" t="s">
        <v>12692</v>
      </c>
      <c r="AK55" s="1031">
        <v>37318</v>
      </c>
      <c r="AL55" s="655"/>
      <c r="AN55" s="2971" t="s">
        <v>19938</v>
      </c>
    </row>
    <row r="56" spans="1:40">
      <c r="A56" s="653">
        <f t="shared" si="0"/>
        <v>48</v>
      </c>
      <c r="B56" s="654" t="s">
        <v>4928</v>
      </c>
      <c r="C56" s="791" t="s">
        <v>4462</v>
      </c>
      <c r="D56" s="655" t="s">
        <v>5769</v>
      </c>
      <c r="E56" s="656" t="s">
        <v>5770</v>
      </c>
      <c r="F56" s="656" t="s">
        <v>5771</v>
      </c>
      <c r="G56" s="656" t="s">
        <v>5772</v>
      </c>
      <c r="H56" s="657">
        <v>37</v>
      </c>
      <c r="I56" s="657" t="s">
        <v>5773</v>
      </c>
      <c r="J56" s="657">
        <v>159</v>
      </c>
      <c r="K56" s="657">
        <v>0.84</v>
      </c>
      <c r="L56" s="657">
        <v>0.88</v>
      </c>
      <c r="M56" s="657">
        <v>2.4889999999999999</v>
      </c>
      <c r="N56" s="657" t="s">
        <v>6239</v>
      </c>
      <c r="O56" s="657">
        <v>3.0939999999999999</v>
      </c>
      <c r="P56" s="657">
        <v>3</v>
      </c>
      <c r="Q56" s="657">
        <v>304</v>
      </c>
      <c r="R56" s="657">
        <v>304</v>
      </c>
      <c r="S56" s="657">
        <v>304</v>
      </c>
      <c r="T56" s="657">
        <v>1450</v>
      </c>
      <c r="U56" s="657">
        <v>44.5</v>
      </c>
      <c r="V56" s="659">
        <v>50</v>
      </c>
      <c r="W56" s="659"/>
      <c r="X56" s="659" t="s">
        <v>6224</v>
      </c>
      <c r="Y56" s="3014" t="s">
        <v>5677</v>
      </c>
      <c r="Z56" s="659"/>
      <c r="AA56" s="659"/>
      <c r="AB56" s="659"/>
      <c r="AC56" s="672" t="s">
        <v>6098</v>
      </c>
      <c r="AD56" s="659"/>
      <c r="AE56" s="739">
        <v>44600</v>
      </c>
      <c r="AF56" s="3019"/>
      <c r="AG56" s="660"/>
      <c r="AH56" s="1006" t="s">
        <v>12518</v>
      </c>
      <c r="AJ56" s="655" t="s">
        <v>12692</v>
      </c>
      <c r="AK56" s="1031">
        <v>42274</v>
      </c>
      <c r="AL56" s="655"/>
      <c r="AN56" s="2971" t="s">
        <v>19938</v>
      </c>
    </row>
    <row r="57" spans="1:40">
      <c r="A57" s="653">
        <f t="shared" si="0"/>
        <v>49</v>
      </c>
      <c r="B57" s="654" t="s">
        <v>4928</v>
      </c>
      <c r="C57" s="655" t="s">
        <v>4463</v>
      </c>
      <c r="D57" s="655" t="s">
        <v>5774</v>
      </c>
      <c r="E57" s="656" t="s">
        <v>537</v>
      </c>
      <c r="F57" s="656" t="s">
        <v>5775</v>
      </c>
      <c r="G57" s="656" t="s">
        <v>5776</v>
      </c>
      <c r="H57" s="657">
        <v>69</v>
      </c>
      <c r="I57" s="657" t="s">
        <v>5777</v>
      </c>
      <c r="J57" s="657">
        <v>40</v>
      </c>
      <c r="K57" s="657">
        <v>0.84</v>
      </c>
      <c r="L57" s="657">
        <v>0.87</v>
      </c>
      <c r="M57" s="657">
        <v>5.383</v>
      </c>
      <c r="N57" s="657">
        <v>-413</v>
      </c>
      <c r="O57" s="657">
        <v>5.7960000000000003</v>
      </c>
      <c r="P57" s="657">
        <v>7</v>
      </c>
      <c r="Q57" s="657">
        <v>304</v>
      </c>
      <c r="R57" s="657">
        <v>304</v>
      </c>
      <c r="S57" s="657">
        <v>304</v>
      </c>
      <c r="T57" s="657">
        <v>2900</v>
      </c>
      <c r="U57" s="657">
        <v>8.4</v>
      </c>
      <c r="V57" s="659">
        <v>50</v>
      </c>
      <c r="W57" s="659"/>
      <c r="X57" s="659" t="s">
        <v>6224</v>
      </c>
      <c r="Y57" s="3014" t="s">
        <v>5677</v>
      </c>
      <c r="Z57" s="659"/>
      <c r="AA57" s="659"/>
      <c r="AB57" s="659"/>
      <c r="AC57" s="672" t="s">
        <v>6098</v>
      </c>
      <c r="AD57" s="659"/>
      <c r="AE57" s="739">
        <v>8300</v>
      </c>
      <c r="AF57" s="3019"/>
      <c r="AG57" s="660"/>
      <c r="AH57" s="467" t="s">
        <v>12518</v>
      </c>
      <c r="AJ57" s="655" t="s">
        <v>12692</v>
      </c>
      <c r="AK57" s="1031">
        <v>37000</v>
      </c>
      <c r="AL57" s="655"/>
      <c r="AN57" s="2971" t="s">
        <v>19938</v>
      </c>
    </row>
    <row r="58" spans="1:40">
      <c r="A58" s="653">
        <f t="shared" si="0"/>
        <v>50</v>
      </c>
      <c r="B58" s="654" t="s">
        <v>4928</v>
      </c>
      <c r="C58" s="655" t="s">
        <v>1834</v>
      </c>
      <c r="D58" s="655" t="s">
        <v>5774</v>
      </c>
      <c r="E58" s="656" t="s">
        <v>537</v>
      </c>
      <c r="F58" s="656" t="s">
        <v>5775</v>
      </c>
      <c r="G58" s="656" t="s">
        <v>5776</v>
      </c>
      <c r="H58" s="657">
        <v>69</v>
      </c>
      <c r="I58" s="657" t="s">
        <v>5777</v>
      </c>
      <c r="J58" s="657">
        <v>40</v>
      </c>
      <c r="K58" s="657">
        <v>0.84</v>
      </c>
      <c r="L58" s="657">
        <v>0.87</v>
      </c>
      <c r="M58" s="657">
        <v>5.383</v>
      </c>
      <c r="N58" s="657">
        <v>-413</v>
      </c>
      <c r="O58" s="657">
        <v>5.7960000000000003</v>
      </c>
      <c r="P58" s="657">
        <v>7</v>
      </c>
      <c r="Q58" s="657">
        <v>304</v>
      </c>
      <c r="R58" s="657">
        <v>304</v>
      </c>
      <c r="S58" s="657">
        <v>304</v>
      </c>
      <c r="T58" s="657">
        <v>2900</v>
      </c>
      <c r="U58" s="657">
        <v>8.4</v>
      </c>
      <c r="V58" s="659">
        <v>50</v>
      </c>
      <c r="W58" s="659"/>
      <c r="X58" s="659" t="s">
        <v>6224</v>
      </c>
      <c r="Y58" s="3014" t="s">
        <v>5677</v>
      </c>
      <c r="Z58" s="659"/>
      <c r="AA58" s="659"/>
      <c r="AB58" s="659"/>
      <c r="AC58" s="672" t="s">
        <v>6098</v>
      </c>
      <c r="AD58" s="659"/>
      <c r="AE58" s="739">
        <v>8300</v>
      </c>
      <c r="AF58" s="3019"/>
      <c r="AG58" s="660"/>
      <c r="AH58" s="467" t="s">
        <v>12518</v>
      </c>
      <c r="AJ58" s="655" t="s">
        <v>12706</v>
      </c>
      <c r="AK58" s="1031">
        <v>35853</v>
      </c>
      <c r="AL58" s="655"/>
      <c r="AN58" s="2971" t="s">
        <v>19938</v>
      </c>
    </row>
    <row r="59" spans="1:40">
      <c r="A59" s="653">
        <f t="shared" si="0"/>
        <v>51</v>
      </c>
      <c r="B59" s="654" t="s">
        <v>4928</v>
      </c>
      <c r="C59" s="791" t="s">
        <v>1835</v>
      </c>
      <c r="D59" s="655" t="s">
        <v>5778</v>
      </c>
      <c r="E59" s="656" t="s">
        <v>1734</v>
      </c>
      <c r="F59" s="656" t="s">
        <v>5779</v>
      </c>
      <c r="G59" s="656" t="s">
        <v>5780</v>
      </c>
      <c r="H59" s="657">
        <v>18</v>
      </c>
      <c r="I59" s="657" t="s">
        <v>5781</v>
      </c>
      <c r="J59" s="657">
        <v>40</v>
      </c>
      <c r="K59" s="657">
        <v>0.98</v>
      </c>
      <c r="L59" s="657">
        <v>0.65</v>
      </c>
      <c r="M59" s="657">
        <v>1.413</v>
      </c>
      <c r="N59" s="657" t="s">
        <v>6240</v>
      </c>
      <c r="O59" s="657">
        <v>1.762</v>
      </c>
      <c r="P59" s="657">
        <v>6</v>
      </c>
      <c r="Q59" s="657">
        <v>304</v>
      </c>
      <c r="R59" s="657">
        <v>304</v>
      </c>
      <c r="S59" s="657">
        <v>304</v>
      </c>
      <c r="T59" s="657">
        <v>2900</v>
      </c>
      <c r="U59" s="657">
        <v>0.54</v>
      </c>
      <c r="V59" s="659">
        <v>50</v>
      </c>
      <c r="W59" s="659"/>
      <c r="X59" s="659" t="s">
        <v>6224</v>
      </c>
      <c r="Y59" s="3014" t="s">
        <v>5677</v>
      </c>
      <c r="Z59" s="659"/>
      <c r="AA59" s="659"/>
      <c r="AB59" s="659"/>
      <c r="AC59" s="672" t="s">
        <v>6098</v>
      </c>
      <c r="AD59" s="659"/>
      <c r="AE59" s="739">
        <v>3500</v>
      </c>
      <c r="AF59" s="3019"/>
      <c r="AG59" s="660"/>
      <c r="AH59" s="467" t="s">
        <v>12518</v>
      </c>
      <c r="AJ59" s="655" t="s">
        <v>12692</v>
      </c>
      <c r="AK59" s="1031">
        <v>41024</v>
      </c>
      <c r="AL59" s="655"/>
      <c r="AN59" s="2971" t="s">
        <v>19938</v>
      </c>
    </row>
    <row r="60" spans="1:40">
      <c r="A60" s="653">
        <f t="shared" si="0"/>
        <v>52</v>
      </c>
      <c r="B60" s="654" t="s">
        <v>4928</v>
      </c>
      <c r="C60" s="791" t="s">
        <v>1837</v>
      </c>
      <c r="D60" s="655" t="s">
        <v>5778</v>
      </c>
      <c r="E60" s="656" t="s">
        <v>1734</v>
      </c>
      <c r="F60" s="656" t="s">
        <v>5779</v>
      </c>
      <c r="G60" s="656" t="s">
        <v>5780</v>
      </c>
      <c r="H60" s="657">
        <v>18</v>
      </c>
      <c r="I60" s="657" t="s">
        <v>5781</v>
      </c>
      <c r="J60" s="657">
        <v>40</v>
      </c>
      <c r="K60" s="657">
        <v>0.98</v>
      </c>
      <c r="L60" s="657">
        <v>0.65</v>
      </c>
      <c r="M60" s="657">
        <v>1.413</v>
      </c>
      <c r="N60" s="657" t="s">
        <v>6240</v>
      </c>
      <c r="O60" s="657">
        <v>1.762</v>
      </c>
      <c r="P60" s="657">
        <v>6</v>
      </c>
      <c r="Q60" s="657">
        <v>304</v>
      </c>
      <c r="R60" s="657">
        <v>304</v>
      </c>
      <c r="S60" s="657">
        <v>304</v>
      </c>
      <c r="T60" s="657">
        <v>2900</v>
      </c>
      <c r="U60" s="657">
        <v>0.54</v>
      </c>
      <c r="V60" s="659">
        <v>50</v>
      </c>
      <c r="W60" s="659"/>
      <c r="X60" s="659" t="s">
        <v>6224</v>
      </c>
      <c r="Y60" s="3014" t="s">
        <v>5677</v>
      </c>
      <c r="Z60" s="659"/>
      <c r="AA60" s="659"/>
      <c r="AB60" s="659"/>
      <c r="AC60" s="672" t="s">
        <v>6098</v>
      </c>
      <c r="AD60" s="659"/>
      <c r="AE60" s="739">
        <v>3500</v>
      </c>
      <c r="AF60" s="3019"/>
      <c r="AG60" s="660"/>
      <c r="AH60" s="467" t="s">
        <v>12518</v>
      </c>
      <c r="AJ60" s="655" t="s">
        <v>12692</v>
      </c>
      <c r="AK60" s="1031">
        <v>37368</v>
      </c>
      <c r="AL60" s="655"/>
      <c r="AN60" s="2971" t="s">
        <v>19938</v>
      </c>
    </row>
    <row r="61" spans="1:40">
      <c r="A61" s="653">
        <f t="shared" si="0"/>
        <v>53</v>
      </c>
      <c r="B61" s="654" t="s">
        <v>4928</v>
      </c>
      <c r="C61" s="791" t="s">
        <v>1838</v>
      </c>
      <c r="D61" s="655" t="s">
        <v>5784</v>
      </c>
      <c r="E61" s="656" t="s">
        <v>4208</v>
      </c>
      <c r="F61" s="656" t="s">
        <v>5785</v>
      </c>
      <c r="G61" s="656" t="s">
        <v>5786</v>
      </c>
      <c r="H61" s="657">
        <v>58</v>
      </c>
      <c r="I61" s="657">
        <v>52</v>
      </c>
      <c r="J61" s="657">
        <v>40</v>
      </c>
      <c r="K61" s="657">
        <v>807</v>
      </c>
      <c r="L61" s="657">
        <v>4.6230000000000002</v>
      </c>
      <c r="M61" s="657">
        <v>4.6070000000000002</v>
      </c>
      <c r="N61" s="657" t="s">
        <v>6241</v>
      </c>
      <c r="O61" s="657">
        <v>4.0830000000000002</v>
      </c>
      <c r="P61" s="657">
        <v>11</v>
      </c>
      <c r="Q61" s="657">
        <v>304</v>
      </c>
      <c r="R61" s="657">
        <v>304</v>
      </c>
      <c r="S61" s="657">
        <v>304</v>
      </c>
      <c r="T61" s="657">
        <v>2900</v>
      </c>
      <c r="U61" s="657">
        <v>17.3</v>
      </c>
      <c r="V61" s="659">
        <v>50</v>
      </c>
      <c r="W61" s="659"/>
      <c r="X61" s="659" t="s">
        <v>6224</v>
      </c>
      <c r="Y61" s="3014" t="s">
        <v>5677</v>
      </c>
      <c r="Z61" s="659"/>
      <c r="AA61" s="659"/>
      <c r="AB61" s="659"/>
      <c r="AC61" s="672" t="s">
        <v>6098</v>
      </c>
      <c r="AD61" s="659"/>
      <c r="AE61" s="739">
        <v>12000</v>
      </c>
      <c r="AF61" s="3019"/>
      <c r="AG61" s="660"/>
      <c r="AJ61" s="655" t="s">
        <v>12692</v>
      </c>
      <c r="AK61" s="1031">
        <v>38708</v>
      </c>
      <c r="AL61" s="655"/>
      <c r="AN61" s="2971" t="s">
        <v>19938</v>
      </c>
    </row>
    <row r="62" spans="1:40">
      <c r="A62" s="653">
        <f t="shared" si="0"/>
        <v>54</v>
      </c>
      <c r="B62" s="654" t="s">
        <v>4928</v>
      </c>
      <c r="C62" s="791" t="s">
        <v>1840</v>
      </c>
      <c r="D62" s="655" t="s">
        <v>5784</v>
      </c>
      <c r="E62" s="656" t="s">
        <v>4208</v>
      </c>
      <c r="F62" s="656" t="s">
        <v>5785</v>
      </c>
      <c r="G62" s="656" t="s">
        <v>5786</v>
      </c>
      <c r="H62" s="657">
        <v>58</v>
      </c>
      <c r="I62" s="657">
        <v>52</v>
      </c>
      <c r="J62" s="657">
        <v>40</v>
      </c>
      <c r="K62" s="657">
        <v>807</v>
      </c>
      <c r="L62" s="657">
        <v>4.6230000000000002</v>
      </c>
      <c r="M62" s="657">
        <v>4.6070000000000002</v>
      </c>
      <c r="N62" s="657" t="s">
        <v>6241</v>
      </c>
      <c r="O62" s="657">
        <v>4.0830000000000002</v>
      </c>
      <c r="P62" s="657">
        <v>11</v>
      </c>
      <c r="Q62" s="657">
        <v>304</v>
      </c>
      <c r="R62" s="657">
        <v>304</v>
      </c>
      <c r="S62" s="657">
        <v>304</v>
      </c>
      <c r="T62" s="657">
        <v>2900</v>
      </c>
      <c r="U62" s="657">
        <v>17.3</v>
      </c>
      <c r="V62" s="659">
        <v>50</v>
      </c>
      <c r="W62" s="659"/>
      <c r="X62" s="659" t="s">
        <v>6224</v>
      </c>
      <c r="Y62" s="3014" t="s">
        <v>5677</v>
      </c>
      <c r="Z62" s="659"/>
      <c r="AA62" s="659"/>
      <c r="AB62" s="659"/>
      <c r="AC62" s="672" t="s">
        <v>6098</v>
      </c>
      <c r="AD62" s="659"/>
      <c r="AE62" s="739">
        <v>12000</v>
      </c>
      <c r="AF62" s="3019"/>
      <c r="AG62" s="660"/>
      <c r="AJ62" s="655" t="s">
        <v>12706</v>
      </c>
      <c r="AK62" s="1031">
        <v>35641</v>
      </c>
      <c r="AL62" s="655"/>
      <c r="AN62" s="2971" t="s">
        <v>19938</v>
      </c>
    </row>
    <row r="63" spans="1:40">
      <c r="A63" s="653">
        <f t="shared" si="0"/>
        <v>55</v>
      </c>
      <c r="B63" s="654" t="s">
        <v>4928</v>
      </c>
      <c r="C63" s="791" t="s">
        <v>1841</v>
      </c>
      <c r="D63" s="655" t="s">
        <v>5787</v>
      </c>
      <c r="E63" s="656" t="s">
        <v>4208</v>
      </c>
      <c r="F63" s="656" t="s">
        <v>5788</v>
      </c>
      <c r="G63" s="656" t="s">
        <v>5789</v>
      </c>
      <c r="H63" s="657">
        <v>38</v>
      </c>
      <c r="I63" s="657" t="s">
        <v>5790</v>
      </c>
      <c r="J63" s="657">
        <v>139</v>
      </c>
      <c r="K63" s="657">
        <v>0.72</v>
      </c>
      <c r="L63" s="657">
        <v>0.48</v>
      </c>
      <c r="M63" s="657">
        <v>2.1560000000000001</v>
      </c>
      <c r="N63" s="657">
        <v>-0.56999999999999995</v>
      </c>
      <c r="O63" s="657">
        <v>2.73</v>
      </c>
      <c r="P63" s="657">
        <v>3</v>
      </c>
      <c r="Q63" s="657">
        <v>304</v>
      </c>
      <c r="R63" s="657">
        <v>304</v>
      </c>
      <c r="S63" s="657">
        <v>304</v>
      </c>
      <c r="T63" s="657">
        <v>2900</v>
      </c>
      <c r="U63" s="657">
        <v>12.3</v>
      </c>
      <c r="V63" s="659">
        <v>50</v>
      </c>
      <c r="W63" s="659"/>
      <c r="X63" s="659" t="s">
        <v>6224</v>
      </c>
      <c r="Y63" s="3014" t="s">
        <v>5677</v>
      </c>
      <c r="Z63" s="659"/>
      <c r="AA63" s="659"/>
      <c r="AB63" s="659"/>
      <c r="AC63" s="672" t="s">
        <v>6098</v>
      </c>
      <c r="AD63" s="659"/>
      <c r="AE63" s="739">
        <v>9100</v>
      </c>
      <c r="AF63" s="3019"/>
      <c r="AG63" s="660"/>
      <c r="AH63" s="467" t="s">
        <v>12573</v>
      </c>
      <c r="AJ63" s="655" t="s">
        <v>12692</v>
      </c>
      <c r="AK63" s="1031">
        <v>38211</v>
      </c>
      <c r="AL63" s="655"/>
      <c r="AN63" s="2971" t="s">
        <v>19938</v>
      </c>
    </row>
    <row r="64" spans="1:40">
      <c r="A64" s="653">
        <f t="shared" si="0"/>
        <v>56</v>
      </c>
      <c r="B64" s="654" t="s">
        <v>4928</v>
      </c>
      <c r="C64" s="791" t="s">
        <v>1843</v>
      </c>
      <c r="D64" s="655" t="s">
        <v>5787</v>
      </c>
      <c r="E64" s="656" t="s">
        <v>4208</v>
      </c>
      <c r="F64" s="656" t="s">
        <v>5788</v>
      </c>
      <c r="G64" s="656" t="s">
        <v>5789</v>
      </c>
      <c r="H64" s="657">
        <v>38</v>
      </c>
      <c r="I64" s="657" t="s">
        <v>5790</v>
      </c>
      <c r="J64" s="657">
        <v>139</v>
      </c>
      <c r="K64" s="657">
        <v>0.72</v>
      </c>
      <c r="L64" s="657">
        <v>0.48</v>
      </c>
      <c r="M64" s="657">
        <v>2.1560000000000001</v>
      </c>
      <c r="N64" s="657" t="s">
        <v>6242</v>
      </c>
      <c r="O64" s="657">
        <v>2.73</v>
      </c>
      <c r="P64" s="657">
        <v>3</v>
      </c>
      <c r="Q64" s="657">
        <v>304</v>
      </c>
      <c r="R64" s="657">
        <v>304</v>
      </c>
      <c r="S64" s="657">
        <v>304</v>
      </c>
      <c r="T64" s="657">
        <v>2900</v>
      </c>
      <c r="U64" s="657">
        <v>12.3</v>
      </c>
      <c r="V64" s="659">
        <v>50</v>
      </c>
      <c r="W64" s="659"/>
      <c r="X64" s="659" t="s">
        <v>6224</v>
      </c>
      <c r="Y64" s="3014" t="s">
        <v>5677</v>
      </c>
      <c r="Z64" s="659"/>
      <c r="AA64" s="659"/>
      <c r="AB64" s="659"/>
      <c r="AC64" s="672" t="s">
        <v>6098</v>
      </c>
      <c r="AD64" s="659"/>
      <c r="AE64" s="739">
        <v>9100</v>
      </c>
      <c r="AF64" s="3019"/>
      <c r="AG64" s="660"/>
      <c r="AH64" s="467" t="s">
        <v>12573</v>
      </c>
      <c r="AJ64" s="655" t="s">
        <v>12706</v>
      </c>
      <c r="AK64" s="1031">
        <v>35790</v>
      </c>
      <c r="AL64" s="655"/>
      <c r="AN64" s="2971" t="s">
        <v>19938</v>
      </c>
    </row>
    <row r="65" spans="1:40">
      <c r="A65" s="653">
        <f t="shared" si="0"/>
        <v>57</v>
      </c>
      <c r="B65" s="654" t="s">
        <v>4928</v>
      </c>
      <c r="C65" s="791" t="s">
        <v>1844</v>
      </c>
      <c r="D65" s="655" t="s">
        <v>5791</v>
      </c>
      <c r="E65" s="656" t="s">
        <v>5338</v>
      </c>
      <c r="F65" s="656" t="s">
        <v>5792</v>
      </c>
      <c r="G65" s="656" t="s">
        <v>5793</v>
      </c>
      <c r="H65" s="657">
        <v>29</v>
      </c>
      <c r="I65" s="657" t="s">
        <v>5794</v>
      </c>
      <c r="J65" s="657">
        <v>40</v>
      </c>
      <c r="K65" s="657">
        <v>0.83</v>
      </c>
      <c r="L65" s="657">
        <v>2.74</v>
      </c>
      <c r="M65" s="657">
        <v>2.0550000000000002</v>
      </c>
      <c r="N65" s="657" t="s">
        <v>6243</v>
      </c>
      <c r="O65" s="657">
        <v>2.403</v>
      </c>
      <c r="P65" s="657">
        <v>7</v>
      </c>
      <c r="Q65" s="657">
        <v>304</v>
      </c>
      <c r="R65" s="657">
        <v>304</v>
      </c>
      <c r="S65" s="657">
        <v>304</v>
      </c>
      <c r="T65" s="657">
        <v>2900</v>
      </c>
      <c r="U65" s="657">
        <v>1.2</v>
      </c>
      <c r="V65" s="659">
        <v>50</v>
      </c>
      <c r="W65" s="659"/>
      <c r="X65" s="659" t="s">
        <v>6224</v>
      </c>
      <c r="Y65" s="3014" t="s">
        <v>5677</v>
      </c>
      <c r="Z65" s="659"/>
      <c r="AA65" s="659"/>
      <c r="AB65" s="659"/>
      <c r="AC65" s="672" t="s">
        <v>6098</v>
      </c>
      <c r="AD65" s="659"/>
      <c r="AE65" s="739">
        <v>3900</v>
      </c>
      <c r="AF65" s="3019"/>
      <c r="AG65" s="660"/>
      <c r="AH65" s="467" t="s">
        <v>12573</v>
      </c>
      <c r="AJ65" s="655" t="s">
        <v>12692</v>
      </c>
      <c r="AK65" s="1031">
        <v>36751</v>
      </c>
      <c r="AL65" s="655"/>
      <c r="AN65" s="2971" t="s">
        <v>19938</v>
      </c>
    </row>
    <row r="66" spans="1:40">
      <c r="A66" s="653">
        <f t="shared" si="0"/>
        <v>58</v>
      </c>
      <c r="B66" s="654" t="s">
        <v>4928</v>
      </c>
      <c r="C66" s="791" t="s">
        <v>1846</v>
      </c>
      <c r="D66" s="655" t="s">
        <v>5791</v>
      </c>
      <c r="E66" s="656" t="s">
        <v>5338</v>
      </c>
      <c r="F66" s="656" t="s">
        <v>5792</v>
      </c>
      <c r="G66" s="656" t="s">
        <v>5793</v>
      </c>
      <c r="H66" s="657">
        <v>29</v>
      </c>
      <c r="I66" s="657" t="s">
        <v>5794</v>
      </c>
      <c r="J66" s="657">
        <v>40</v>
      </c>
      <c r="K66" s="657">
        <v>0.83</v>
      </c>
      <c r="L66" s="657">
        <v>2.74</v>
      </c>
      <c r="M66" s="657">
        <v>2.0550000000000002</v>
      </c>
      <c r="N66" s="657">
        <v>0.34799999999999998</v>
      </c>
      <c r="O66" s="657">
        <v>2.403</v>
      </c>
      <c r="P66" s="657">
        <v>7</v>
      </c>
      <c r="Q66" s="657">
        <v>304</v>
      </c>
      <c r="R66" s="657">
        <v>304</v>
      </c>
      <c r="S66" s="657">
        <v>304</v>
      </c>
      <c r="T66" s="657">
        <v>2900</v>
      </c>
      <c r="U66" s="657">
        <v>1.2</v>
      </c>
      <c r="V66" s="659">
        <v>50</v>
      </c>
      <c r="W66" s="659"/>
      <c r="X66" s="659" t="s">
        <v>6224</v>
      </c>
      <c r="Y66" s="3014" t="s">
        <v>5677</v>
      </c>
      <c r="Z66" s="659"/>
      <c r="AA66" s="659"/>
      <c r="AB66" s="659"/>
      <c r="AC66" s="672" t="s">
        <v>6098</v>
      </c>
      <c r="AD66" s="659"/>
      <c r="AE66" s="739">
        <v>39000</v>
      </c>
      <c r="AF66" s="3019"/>
      <c r="AG66" s="660"/>
      <c r="AH66" s="467" t="s">
        <v>12573</v>
      </c>
      <c r="AJ66" s="655" t="s">
        <v>12706</v>
      </c>
      <c r="AK66" s="1031">
        <v>35666</v>
      </c>
      <c r="AL66" s="655"/>
      <c r="AN66" s="2971" t="s">
        <v>19938</v>
      </c>
    </row>
    <row r="67" spans="1:40">
      <c r="A67" s="653">
        <f t="shared" si="0"/>
        <v>59</v>
      </c>
      <c r="B67" s="654" t="s">
        <v>4928</v>
      </c>
      <c r="C67" s="791" t="s">
        <v>1847</v>
      </c>
      <c r="D67" s="655" t="s">
        <v>5795</v>
      </c>
      <c r="E67" s="656" t="s">
        <v>1734</v>
      </c>
      <c r="F67" s="656" t="s">
        <v>5759</v>
      </c>
      <c r="G67" s="656" t="s">
        <v>5796</v>
      </c>
      <c r="H67" s="657">
        <v>17</v>
      </c>
      <c r="I67" s="661">
        <v>1369</v>
      </c>
      <c r="J67" s="661">
        <v>40</v>
      </c>
      <c r="K67" s="657">
        <v>0.97</v>
      </c>
      <c r="L67" s="657">
        <v>0.65700000000000003</v>
      </c>
      <c r="M67" s="657">
        <v>1.379</v>
      </c>
      <c r="N67" s="657" t="s">
        <v>6244</v>
      </c>
      <c r="O67" s="657">
        <v>1.643</v>
      </c>
      <c r="P67" s="661">
        <v>7</v>
      </c>
      <c r="Q67" s="657">
        <v>304</v>
      </c>
      <c r="R67" s="657">
        <v>304</v>
      </c>
      <c r="S67" s="657">
        <v>304</v>
      </c>
      <c r="T67" s="657">
        <v>2900</v>
      </c>
      <c r="U67" s="657">
        <v>0.48</v>
      </c>
      <c r="V67" s="659">
        <v>50</v>
      </c>
      <c r="W67" s="659"/>
      <c r="X67" s="659" t="s">
        <v>6224</v>
      </c>
      <c r="Y67" s="3014" t="s">
        <v>5677</v>
      </c>
      <c r="Z67" s="659"/>
      <c r="AA67" s="659"/>
      <c r="AB67" s="659"/>
      <c r="AC67" s="672" t="s">
        <v>6098</v>
      </c>
      <c r="AD67" s="659"/>
      <c r="AE67" s="739">
        <v>3500</v>
      </c>
      <c r="AF67" s="3019"/>
      <c r="AG67" s="660"/>
      <c r="AH67" s="467" t="s">
        <v>12573</v>
      </c>
      <c r="AJ67" s="655" t="s">
        <v>12706</v>
      </c>
      <c r="AK67" s="1031">
        <v>35788</v>
      </c>
      <c r="AL67" s="655"/>
      <c r="AN67" s="2971" t="s">
        <v>19938</v>
      </c>
    </row>
    <row r="68" spans="1:40">
      <c r="A68" s="653">
        <f t="shared" si="0"/>
        <v>60</v>
      </c>
      <c r="B68" s="654" t="s">
        <v>4928</v>
      </c>
      <c r="C68" s="791" t="s">
        <v>1849</v>
      </c>
      <c r="D68" s="655" t="s">
        <v>5795</v>
      </c>
      <c r="E68" s="656" t="s">
        <v>1734</v>
      </c>
      <c r="F68" s="656" t="s">
        <v>5759</v>
      </c>
      <c r="G68" s="656" t="s">
        <v>5796</v>
      </c>
      <c r="H68" s="657">
        <v>17</v>
      </c>
      <c r="I68" s="661">
        <v>1369</v>
      </c>
      <c r="J68" s="661">
        <v>40</v>
      </c>
      <c r="K68" s="657">
        <v>0.97</v>
      </c>
      <c r="L68" s="657">
        <v>0.65700000000000003</v>
      </c>
      <c r="M68" s="657">
        <v>1.379</v>
      </c>
      <c r="N68" s="657" t="s">
        <v>6244</v>
      </c>
      <c r="O68" s="657">
        <v>1.643</v>
      </c>
      <c r="P68" s="661">
        <v>7</v>
      </c>
      <c r="Q68" s="657">
        <v>304</v>
      </c>
      <c r="R68" s="657">
        <v>304</v>
      </c>
      <c r="S68" s="657">
        <v>304</v>
      </c>
      <c r="T68" s="657">
        <v>2900</v>
      </c>
      <c r="U68" s="657">
        <v>0.48</v>
      </c>
      <c r="V68" s="659">
        <v>50</v>
      </c>
      <c r="W68" s="659"/>
      <c r="X68" s="659" t="s">
        <v>6224</v>
      </c>
      <c r="Y68" s="3014" t="s">
        <v>5677</v>
      </c>
      <c r="Z68" s="659"/>
      <c r="AA68" s="659"/>
      <c r="AB68" s="659"/>
      <c r="AC68" s="672" t="s">
        <v>6098</v>
      </c>
      <c r="AD68" s="659"/>
      <c r="AE68" s="739">
        <v>3500</v>
      </c>
      <c r="AF68" s="3019"/>
      <c r="AG68" s="660"/>
      <c r="AH68" s="467" t="s">
        <v>12573</v>
      </c>
      <c r="AJ68" s="655" t="s">
        <v>12706</v>
      </c>
      <c r="AK68" s="1031">
        <v>35788</v>
      </c>
      <c r="AL68" s="655"/>
      <c r="AN68" s="2971" t="s">
        <v>19938</v>
      </c>
    </row>
    <row r="69" spans="1:40">
      <c r="A69" s="653">
        <f t="shared" si="0"/>
        <v>61</v>
      </c>
      <c r="B69" s="654" t="s">
        <v>4928</v>
      </c>
      <c r="C69" s="791" t="s">
        <v>1850</v>
      </c>
      <c r="D69" s="655" t="s">
        <v>5797</v>
      </c>
      <c r="E69" s="656" t="s">
        <v>5798</v>
      </c>
      <c r="F69" s="656" t="s">
        <v>5799</v>
      </c>
      <c r="G69" s="656" t="s">
        <v>5800</v>
      </c>
      <c r="H69" s="657">
        <v>51</v>
      </c>
      <c r="I69" s="657" t="s">
        <v>5801</v>
      </c>
      <c r="J69" s="657">
        <v>139</v>
      </c>
      <c r="K69" s="657">
        <v>0.72</v>
      </c>
      <c r="L69" s="657">
        <v>0.48399999999999999</v>
      </c>
      <c r="M69" s="657">
        <v>3.09</v>
      </c>
      <c r="N69" s="657" t="s">
        <v>6245</v>
      </c>
      <c r="O69" s="657" t="s">
        <v>6248</v>
      </c>
      <c r="P69" s="657">
        <v>3</v>
      </c>
      <c r="Q69" s="657">
        <v>304</v>
      </c>
      <c r="R69" s="657">
        <v>304</v>
      </c>
      <c r="S69" s="657">
        <v>304</v>
      </c>
      <c r="T69" s="657">
        <v>2900</v>
      </c>
      <c r="U69" s="657">
        <v>6</v>
      </c>
      <c r="V69" s="659">
        <v>50</v>
      </c>
      <c r="W69" s="659"/>
      <c r="X69" s="659" t="s">
        <v>6224</v>
      </c>
      <c r="Y69" s="3014" t="s">
        <v>5677</v>
      </c>
      <c r="Z69" s="659">
        <v>5</v>
      </c>
      <c r="AA69" s="659" t="s">
        <v>4849</v>
      </c>
      <c r="AB69" s="659" t="s">
        <v>1527</v>
      </c>
      <c r="AC69" s="672" t="s">
        <v>6098</v>
      </c>
      <c r="AD69" s="659"/>
      <c r="AE69" s="739">
        <v>12600</v>
      </c>
      <c r="AF69" s="3019"/>
      <c r="AG69" s="660"/>
      <c r="AH69" s="467" t="s">
        <v>12591</v>
      </c>
      <c r="AJ69" s="655" t="s">
        <v>12706</v>
      </c>
      <c r="AK69" s="1031">
        <v>36032</v>
      </c>
      <c r="AL69" s="655"/>
      <c r="AN69" s="2971" t="s">
        <v>19938</v>
      </c>
    </row>
    <row r="70" spans="1:40">
      <c r="A70" s="653">
        <f t="shared" si="0"/>
        <v>62</v>
      </c>
      <c r="B70" s="654" t="s">
        <v>4928</v>
      </c>
      <c r="C70" s="791" t="s">
        <v>1852</v>
      </c>
      <c r="D70" s="655" t="s">
        <v>5802</v>
      </c>
      <c r="E70" s="656" t="s">
        <v>4208</v>
      </c>
      <c r="F70" s="656" t="s">
        <v>5788</v>
      </c>
      <c r="G70" s="656" t="s">
        <v>5803</v>
      </c>
      <c r="H70" s="657">
        <v>77</v>
      </c>
      <c r="I70" s="657" t="s">
        <v>5192</v>
      </c>
      <c r="J70" s="657">
        <v>100</v>
      </c>
      <c r="K70" s="657">
        <v>0.76</v>
      </c>
      <c r="L70" s="657">
        <v>1.018</v>
      </c>
      <c r="M70" s="657">
        <v>5.3819999999999997</v>
      </c>
      <c r="N70" s="657" t="s">
        <v>6246</v>
      </c>
      <c r="O70" s="657">
        <v>5.8310000000000004</v>
      </c>
      <c r="P70" s="657">
        <v>7</v>
      </c>
      <c r="Q70" s="657">
        <v>304</v>
      </c>
      <c r="R70" s="657">
        <v>304</v>
      </c>
      <c r="S70" s="657">
        <v>304</v>
      </c>
      <c r="T70" s="657">
        <v>2900</v>
      </c>
      <c r="U70" s="657">
        <v>11</v>
      </c>
      <c r="V70" s="659">
        <v>50</v>
      </c>
      <c r="W70" s="659"/>
      <c r="X70" s="659" t="s">
        <v>6224</v>
      </c>
      <c r="Y70" s="3014" t="s">
        <v>5677</v>
      </c>
      <c r="Z70" s="659"/>
      <c r="AA70" s="659"/>
      <c r="AB70" s="659"/>
      <c r="AC70" s="672" t="s">
        <v>6098</v>
      </c>
      <c r="AD70" s="659"/>
      <c r="AE70" s="739">
        <v>8600</v>
      </c>
      <c r="AF70" s="3019"/>
      <c r="AG70" s="660"/>
      <c r="AH70" s="467" t="s">
        <v>12591</v>
      </c>
      <c r="AJ70" s="655" t="s">
        <v>12692</v>
      </c>
      <c r="AK70" s="1031">
        <v>36670</v>
      </c>
      <c r="AL70" s="655"/>
      <c r="AN70" s="2971" t="s">
        <v>19938</v>
      </c>
    </row>
    <row r="71" spans="1:40">
      <c r="A71" s="653">
        <f t="shared" si="0"/>
        <v>63</v>
      </c>
      <c r="B71" s="654" t="s">
        <v>4928</v>
      </c>
      <c r="C71" s="791" t="s">
        <v>1854</v>
      </c>
      <c r="D71" s="655" t="s">
        <v>5802</v>
      </c>
      <c r="E71" s="656" t="s">
        <v>4208</v>
      </c>
      <c r="F71" s="656" t="s">
        <v>5788</v>
      </c>
      <c r="G71" s="656" t="s">
        <v>5803</v>
      </c>
      <c r="H71" s="657">
        <v>77</v>
      </c>
      <c r="I71" s="657" t="s">
        <v>5192</v>
      </c>
      <c r="J71" s="657">
        <v>100</v>
      </c>
      <c r="K71" s="657">
        <v>0.76</v>
      </c>
      <c r="L71" s="657">
        <v>1.018</v>
      </c>
      <c r="M71" s="657">
        <v>5.3819999999999997</v>
      </c>
      <c r="N71" s="657" t="s">
        <v>6246</v>
      </c>
      <c r="O71" s="657">
        <v>5.8310000000000004</v>
      </c>
      <c r="P71" s="657">
        <v>7</v>
      </c>
      <c r="Q71" s="657">
        <v>304</v>
      </c>
      <c r="R71" s="657">
        <v>304</v>
      </c>
      <c r="S71" s="657">
        <v>304</v>
      </c>
      <c r="T71" s="657">
        <v>2900</v>
      </c>
      <c r="U71" s="657">
        <v>11</v>
      </c>
      <c r="V71" s="659">
        <v>50</v>
      </c>
      <c r="W71" s="659"/>
      <c r="X71" s="659" t="s">
        <v>6224</v>
      </c>
      <c r="Y71" s="3014" t="s">
        <v>5677</v>
      </c>
      <c r="Z71" s="659"/>
      <c r="AA71" s="659"/>
      <c r="AB71" s="659"/>
      <c r="AC71" s="672" t="s">
        <v>6098</v>
      </c>
      <c r="AD71" s="659"/>
      <c r="AE71" s="739">
        <v>8600</v>
      </c>
      <c r="AF71" s="3019"/>
      <c r="AG71" s="660"/>
      <c r="AH71" s="467" t="s">
        <v>12591</v>
      </c>
      <c r="AJ71" s="655" t="s">
        <v>12706</v>
      </c>
      <c r="AK71" s="1031">
        <v>35669</v>
      </c>
      <c r="AL71" s="655"/>
      <c r="AN71" s="2971" t="s">
        <v>19938</v>
      </c>
    </row>
    <row r="72" spans="1:40">
      <c r="A72" s="653">
        <f t="shared" si="0"/>
        <v>64</v>
      </c>
      <c r="B72" s="654" t="s">
        <v>4928</v>
      </c>
      <c r="C72" s="791" t="s">
        <v>1855</v>
      </c>
      <c r="D72" s="655" t="s">
        <v>5804</v>
      </c>
      <c r="E72" s="656" t="s">
        <v>4207</v>
      </c>
      <c r="F72" s="656" t="s">
        <v>5805</v>
      </c>
      <c r="G72" s="656" t="s">
        <v>5806</v>
      </c>
      <c r="H72" s="657">
        <v>37</v>
      </c>
      <c r="I72" s="661">
        <v>1377</v>
      </c>
      <c r="J72" s="661">
        <v>170</v>
      </c>
      <c r="K72" s="657">
        <v>0.78</v>
      </c>
      <c r="L72" s="657">
        <v>0.39600000000000002</v>
      </c>
      <c r="M72" s="657">
        <v>2.2400000000000002</v>
      </c>
      <c r="N72" s="657" t="s">
        <v>6247</v>
      </c>
      <c r="O72" s="657">
        <v>2.8650000000000002</v>
      </c>
      <c r="P72" s="661">
        <v>3</v>
      </c>
      <c r="Q72" s="657">
        <v>304</v>
      </c>
      <c r="R72" s="657">
        <v>304</v>
      </c>
      <c r="S72" s="657">
        <v>304</v>
      </c>
      <c r="T72" s="657">
        <v>2900</v>
      </c>
      <c r="U72" s="657">
        <v>1.7</v>
      </c>
      <c r="V72" s="659">
        <v>50</v>
      </c>
      <c r="W72" s="659"/>
      <c r="X72" s="659" t="s">
        <v>6224</v>
      </c>
      <c r="Y72" s="3014" t="s">
        <v>5677</v>
      </c>
      <c r="Z72" s="659"/>
      <c r="AA72" s="659"/>
      <c r="AB72" s="659"/>
      <c r="AC72" s="672" t="s">
        <v>6098</v>
      </c>
      <c r="AD72" s="659"/>
      <c r="AE72" s="739">
        <v>8300</v>
      </c>
      <c r="AF72" s="3019"/>
      <c r="AG72" s="660"/>
      <c r="AJ72" s="655" t="s">
        <v>12706</v>
      </c>
      <c r="AK72" s="1031">
        <v>35791</v>
      </c>
      <c r="AL72" s="655"/>
      <c r="AN72" s="2971" t="s">
        <v>19938</v>
      </c>
    </row>
    <row r="73" spans="1:40">
      <c r="A73" s="653">
        <f t="shared" si="0"/>
        <v>65</v>
      </c>
      <c r="B73" s="654" t="s">
        <v>4928</v>
      </c>
      <c r="C73" s="791" t="s">
        <v>1857</v>
      </c>
      <c r="D73" s="655" t="s">
        <v>5804</v>
      </c>
      <c r="E73" s="656" t="s">
        <v>4207</v>
      </c>
      <c r="F73" s="656" t="s">
        <v>5805</v>
      </c>
      <c r="G73" s="656" t="s">
        <v>5806</v>
      </c>
      <c r="H73" s="657">
        <v>37</v>
      </c>
      <c r="I73" s="661">
        <v>1377</v>
      </c>
      <c r="J73" s="661">
        <v>170</v>
      </c>
      <c r="K73" s="657">
        <v>0.78</v>
      </c>
      <c r="L73" s="657">
        <v>0.39600000000000002</v>
      </c>
      <c r="M73" s="657">
        <v>2.2400000000000002</v>
      </c>
      <c r="N73" s="657" t="s">
        <v>6247</v>
      </c>
      <c r="O73" s="657">
        <v>2.8650000000000002</v>
      </c>
      <c r="P73" s="661">
        <v>3</v>
      </c>
      <c r="Q73" s="657">
        <v>304</v>
      </c>
      <c r="R73" s="657">
        <v>304</v>
      </c>
      <c r="S73" s="657">
        <v>304</v>
      </c>
      <c r="T73" s="657">
        <v>2900</v>
      </c>
      <c r="U73" s="657">
        <v>1.7</v>
      </c>
      <c r="V73" s="659">
        <v>50</v>
      </c>
      <c r="W73" s="659"/>
      <c r="X73" s="659" t="s">
        <v>6224</v>
      </c>
      <c r="Y73" s="3014" t="s">
        <v>5677</v>
      </c>
      <c r="Z73" s="659"/>
      <c r="AA73" s="659"/>
      <c r="AB73" s="659"/>
      <c r="AC73" s="672" t="s">
        <v>6098</v>
      </c>
      <c r="AD73" s="659"/>
      <c r="AE73" s="739">
        <v>8300</v>
      </c>
      <c r="AF73" s="3019"/>
      <c r="AG73" s="660"/>
      <c r="AJ73" s="655" t="s">
        <v>12706</v>
      </c>
      <c r="AK73" s="1031">
        <v>35791</v>
      </c>
      <c r="AL73" s="655"/>
      <c r="AN73" s="2971" t="s">
        <v>19938</v>
      </c>
    </row>
    <row r="74" spans="1:40">
      <c r="A74" s="653">
        <f t="shared" ref="A74:A131" si="1">A73+1</f>
        <v>66</v>
      </c>
      <c r="B74" s="654" t="s">
        <v>4928</v>
      </c>
      <c r="C74" s="791" t="s">
        <v>1858</v>
      </c>
      <c r="D74" s="655" t="s">
        <v>5807</v>
      </c>
      <c r="E74" s="656" t="s">
        <v>4208</v>
      </c>
      <c r="F74" s="656" t="s">
        <v>5808</v>
      </c>
      <c r="G74" s="656" t="s">
        <v>5809</v>
      </c>
      <c r="H74" s="657">
        <v>44</v>
      </c>
      <c r="I74" s="657" t="s">
        <v>5810</v>
      </c>
      <c r="J74" s="657">
        <v>40</v>
      </c>
      <c r="K74" s="657">
        <v>0.81</v>
      </c>
      <c r="L74" s="657">
        <v>4.7030000000000003</v>
      </c>
      <c r="M74" s="657">
        <v>3.0859999999999999</v>
      </c>
      <c r="N74" s="657" t="s">
        <v>6249</v>
      </c>
      <c r="O74" s="657">
        <v>3.556</v>
      </c>
      <c r="P74" s="657">
        <v>6</v>
      </c>
      <c r="Q74" s="657">
        <v>304</v>
      </c>
      <c r="R74" s="657">
        <v>304</v>
      </c>
      <c r="S74" s="657">
        <v>304</v>
      </c>
      <c r="T74" s="657">
        <v>2900</v>
      </c>
      <c r="U74" s="657">
        <v>1.7</v>
      </c>
      <c r="V74" s="659">
        <v>50</v>
      </c>
      <c r="W74" s="659"/>
      <c r="X74" s="659" t="s">
        <v>6224</v>
      </c>
      <c r="Y74" s="3014" t="s">
        <v>5677</v>
      </c>
      <c r="Z74" s="659">
        <v>5</v>
      </c>
      <c r="AA74" s="659" t="s">
        <v>4849</v>
      </c>
      <c r="AB74" s="659" t="s">
        <v>1527</v>
      </c>
      <c r="AC74" s="672" t="s">
        <v>6098</v>
      </c>
      <c r="AD74" s="659"/>
      <c r="AE74" s="739">
        <v>4500</v>
      </c>
      <c r="AF74" s="3019"/>
      <c r="AG74" s="660"/>
      <c r="AJ74" s="655" t="s">
        <v>12692</v>
      </c>
      <c r="AK74" s="1031">
        <v>36712</v>
      </c>
      <c r="AL74" s="655"/>
      <c r="AN74" s="2971" t="s">
        <v>19938</v>
      </c>
    </row>
    <row r="75" spans="1:40">
      <c r="A75" s="653">
        <f t="shared" si="1"/>
        <v>67</v>
      </c>
      <c r="B75" s="654" t="s">
        <v>4928</v>
      </c>
      <c r="C75" s="791" t="s">
        <v>1860</v>
      </c>
      <c r="D75" s="655" t="s">
        <v>5811</v>
      </c>
      <c r="E75" s="656" t="s">
        <v>4208</v>
      </c>
      <c r="F75" s="656" t="s">
        <v>5812</v>
      </c>
      <c r="G75" s="656" t="s">
        <v>5813</v>
      </c>
      <c r="H75" s="657">
        <v>47</v>
      </c>
      <c r="I75" s="661">
        <v>1377</v>
      </c>
      <c r="J75" s="661">
        <v>138</v>
      </c>
      <c r="K75" s="657">
        <v>0.72</v>
      </c>
      <c r="L75" s="657">
        <v>0.48599999999999999</v>
      </c>
      <c r="M75" s="657">
        <v>2.831</v>
      </c>
      <c r="N75" s="661" t="s">
        <v>6250</v>
      </c>
      <c r="O75" s="657">
        <v>3.387</v>
      </c>
      <c r="P75" s="661">
        <v>3</v>
      </c>
      <c r="Q75" s="657">
        <v>304</v>
      </c>
      <c r="R75" s="657">
        <v>304</v>
      </c>
      <c r="S75" s="657">
        <v>304</v>
      </c>
      <c r="T75" s="657">
        <v>2900</v>
      </c>
      <c r="U75" s="657">
        <v>1.6</v>
      </c>
      <c r="V75" s="659">
        <v>50</v>
      </c>
      <c r="W75" s="659"/>
      <c r="X75" s="659" t="s">
        <v>6224</v>
      </c>
      <c r="Y75" s="3014" t="s">
        <v>5677</v>
      </c>
      <c r="Z75" s="659">
        <v>5</v>
      </c>
      <c r="AA75" s="659" t="s">
        <v>4849</v>
      </c>
      <c r="AB75" s="659" t="s">
        <v>1527</v>
      </c>
      <c r="AC75" s="672" t="s">
        <v>6098</v>
      </c>
      <c r="AD75" s="659"/>
      <c r="AE75" s="739">
        <v>4500</v>
      </c>
      <c r="AF75" s="3019"/>
      <c r="AG75" s="660"/>
      <c r="AJ75" s="655" t="s">
        <v>12706</v>
      </c>
      <c r="AK75" s="1031">
        <v>35639</v>
      </c>
      <c r="AL75" s="655"/>
      <c r="AN75" s="2971" t="s">
        <v>19938</v>
      </c>
    </row>
    <row r="76" spans="1:40">
      <c r="A76" s="653">
        <f t="shared" si="1"/>
        <v>68</v>
      </c>
      <c r="B76" s="654" t="s">
        <v>4928</v>
      </c>
      <c r="C76" s="791" t="s">
        <v>1862</v>
      </c>
      <c r="D76" s="655" t="s">
        <v>5814</v>
      </c>
      <c r="E76" s="656" t="s">
        <v>4208</v>
      </c>
      <c r="F76" s="656" t="s">
        <v>5808</v>
      </c>
      <c r="G76" s="656" t="s">
        <v>5815</v>
      </c>
      <c r="H76" s="657">
        <v>33</v>
      </c>
      <c r="I76" s="657" t="s">
        <v>5810</v>
      </c>
      <c r="J76" s="657">
        <v>40</v>
      </c>
      <c r="K76" s="657">
        <v>0.85</v>
      </c>
      <c r="L76" s="657">
        <v>1.179</v>
      </c>
      <c r="M76" s="657">
        <v>2.4670000000000001</v>
      </c>
      <c r="N76" s="657" t="s">
        <v>6251</v>
      </c>
      <c r="O76" s="657">
        <v>2.8050000000000002</v>
      </c>
      <c r="P76" s="657">
        <v>7</v>
      </c>
      <c r="Q76" s="657">
        <v>304</v>
      </c>
      <c r="R76" s="657">
        <v>304</v>
      </c>
      <c r="S76" s="657">
        <v>304</v>
      </c>
      <c r="T76" s="657">
        <v>2900</v>
      </c>
      <c r="U76" s="657">
        <v>1.26</v>
      </c>
      <c r="V76" s="659">
        <v>50</v>
      </c>
      <c r="W76" s="659"/>
      <c r="X76" s="659" t="s">
        <v>6224</v>
      </c>
      <c r="Y76" s="3014" t="s">
        <v>5677</v>
      </c>
      <c r="Z76" s="659"/>
      <c r="AA76" s="659"/>
      <c r="AB76" s="659"/>
      <c r="AC76" s="672" t="s">
        <v>6098</v>
      </c>
      <c r="AD76" s="659"/>
      <c r="AE76" s="739">
        <v>4200</v>
      </c>
      <c r="AF76" s="3019"/>
      <c r="AG76" s="660"/>
      <c r="AJ76" s="655" t="s">
        <v>12706</v>
      </c>
      <c r="AK76" s="1031">
        <v>35791</v>
      </c>
      <c r="AL76" s="655"/>
      <c r="AN76" s="2971" t="s">
        <v>19938</v>
      </c>
    </row>
    <row r="77" spans="1:40">
      <c r="A77" s="653">
        <f t="shared" si="1"/>
        <v>69</v>
      </c>
      <c r="B77" s="654" t="s">
        <v>4928</v>
      </c>
      <c r="C77" s="791" t="s">
        <v>1864</v>
      </c>
      <c r="D77" s="655" t="s">
        <v>5814</v>
      </c>
      <c r="E77" s="656" t="s">
        <v>4208</v>
      </c>
      <c r="F77" s="656" t="s">
        <v>5808</v>
      </c>
      <c r="G77" s="656" t="s">
        <v>5815</v>
      </c>
      <c r="H77" s="657">
        <v>33</v>
      </c>
      <c r="I77" s="657" t="s">
        <v>5810</v>
      </c>
      <c r="J77" s="657">
        <v>40</v>
      </c>
      <c r="K77" s="657">
        <v>0.85</v>
      </c>
      <c r="L77" s="657">
        <v>1.179</v>
      </c>
      <c r="M77" s="657">
        <v>2.4670000000000001</v>
      </c>
      <c r="N77" s="657" t="s">
        <v>6251</v>
      </c>
      <c r="O77" s="657">
        <v>2.8050000000000002</v>
      </c>
      <c r="P77" s="657">
        <v>7</v>
      </c>
      <c r="Q77" s="657">
        <v>304</v>
      </c>
      <c r="R77" s="657">
        <v>304</v>
      </c>
      <c r="S77" s="657">
        <v>304</v>
      </c>
      <c r="T77" s="657">
        <v>2900</v>
      </c>
      <c r="U77" s="657">
        <v>1.26</v>
      </c>
      <c r="V77" s="659">
        <v>50</v>
      </c>
      <c r="W77" s="659"/>
      <c r="X77" s="659" t="s">
        <v>6224</v>
      </c>
      <c r="Y77" s="3014" t="s">
        <v>5677</v>
      </c>
      <c r="Z77" s="659"/>
      <c r="AA77" s="659"/>
      <c r="AB77" s="659"/>
      <c r="AC77" s="672" t="s">
        <v>6098</v>
      </c>
      <c r="AD77" s="659"/>
      <c r="AE77" s="739">
        <v>4200</v>
      </c>
      <c r="AF77" s="3019"/>
      <c r="AG77" s="660"/>
      <c r="AJ77" s="655" t="s">
        <v>12706</v>
      </c>
      <c r="AK77" s="1031">
        <v>35792</v>
      </c>
      <c r="AL77" s="655"/>
      <c r="AN77" s="2971" t="s">
        <v>19938</v>
      </c>
    </row>
    <row r="78" spans="1:40">
      <c r="A78" s="653">
        <f t="shared" si="1"/>
        <v>70</v>
      </c>
      <c r="B78" s="654" t="s">
        <v>4928</v>
      </c>
      <c r="C78" s="791" t="s">
        <v>1865</v>
      </c>
      <c r="D78" s="655" t="s">
        <v>5816</v>
      </c>
      <c r="E78" s="656" t="s">
        <v>1734</v>
      </c>
      <c r="F78" s="656" t="s">
        <v>5759</v>
      </c>
      <c r="G78" s="656" t="s">
        <v>5817</v>
      </c>
      <c r="H78" s="657">
        <v>17</v>
      </c>
      <c r="I78" s="661">
        <v>1213</v>
      </c>
      <c r="J78" s="661">
        <v>40</v>
      </c>
      <c r="K78" s="657">
        <v>0.98</v>
      </c>
      <c r="L78" s="657">
        <v>0.622</v>
      </c>
      <c r="M78" s="657">
        <v>1.4039999999999999</v>
      </c>
      <c r="N78" s="657" t="s">
        <v>6252</v>
      </c>
      <c r="O78" s="657">
        <v>1.661</v>
      </c>
      <c r="P78" s="661">
        <v>7</v>
      </c>
      <c r="Q78" s="657">
        <v>304</v>
      </c>
      <c r="R78" s="657">
        <v>304</v>
      </c>
      <c r="S78" s="657">
        <v>304</v>
      </c>
      <c r="T78" s="657">
        <v>2900</v>
      </c>
      <c r="U78" s="657">
        <v>0.49</v>
      </c>
      <c r="V78" s="659">
        <v>50</v>
      </c>
      <c r="W78" s="659"/>
      <c r="X78" s="659" t="s">
        <v>6224</v>
      </c>
      <c r="Y78" s="3014" t="s">
        <v>5677</v>
      </c>
      <c r="Z78" s="659">
        <v>5</v>
      </c>
      <c r="AA78" s="659" t="s">
        <v>4849</v>
      </c>
      <c r="AB78" s="659" t="s">
        <v>1527</v>
      </c>
      <c r="AC78" s="672" t="s">
        <v>6098</v>
      </c>
      <c r="AD78" s="659"/>
      <c r="AE78" s="739">
        <v>3500</v>
      </c>
      <c r="AF78" s="3019"/>
      <c r="AG78" s="660"/>
      <c r="AJ78" s="655" t="s">
        <v>12692</v>
      </c>
      <c r="AK78" s="1031">
        <v>39994</v>
      </c>
      <c r="AL78" s="655"/>
      <c r="AN78" s="2971" t="s">
        <v>19938</v>
      </c>
    </row>
    <row r="79" spans="1:40">
      <c r="A79" s="653">
        <f t="shared" si="1"/>
        <v>71</v>
      </c>
      <c r="B79" s="654" t="s">
        <v>4928</v>
      </c>
      <c r="C79" s="791" t="s">
        <v>1870</v>
      </c>
      <c r="D79" s="655" t="s">
        <v>5820</v>
      </c>
      <c r="E79" s="656" t="s">
        <v>3781</v>
      </c>
      <c r="F79" s="656" t="s">
        <v>5821</v>
      </c>
      <c r="G79" s="656" t="s">
        <v>5822</v>
      </c>
      <c r="H79" s="657">
        <v>59</v>
      </c>
      <c r="I79" s="657" t="s">
        <v>5823</v>
      </c>
      <c r="J79" s="657">
        <v>40</v>
      </c>
      <c r="K79" s="657">
        <v>799</v>
      </c>
      <c r="L79" s="657">
        <v>1.7609999999999999</v>
      </c>
      <c r="M79" s="657">
        <v>4.6500000000000004</v>
      </c>
      <c r="N79" s="657" t="s">
        <v>6253</v>
      </c>
      <c r="O79" s="657">
        <v>4.7140000000000004</v>
      </c>
      <c r="P79" s="657">
        <v>10</v>
      </c>
      <c r="Q79" s="657">
        <v>304</v>
      </c>
      <c r="R79" s="657">
        <v>304</v>
      </c>
      <c r="S79" s="657">
        <v>304</v>
      </c>
      <c r="T79" s="657">
        <v>2900</v>
      </c>
      <c r="U79" s="657">
        <v>4.3</v>
      </c>
      <c r="V79" s="659">
        <v>50</v>
      </c>
      <c r="W79" s="659"/>
      <c r="X79" s="659" t="s">
        <v>6224</v>
      </c>
      <c r="Y79" s="3014" t="s">
        <v>5677</v>
      </c>
      <c r="Z79" s="659"/>
      <c r="AA79" s="659"/>
      <c r="AB79" s="659"/>
      <c r="AC79" s="672" t="s">
        <v>6098</v>
      </c>
      <c r="AD79" s="659"/>
      <c r="AE79" s="739">
        <v>8400</v>
      </c>
      <c r="AF79" s="3019"/>
      <c r="AG79" s="660"/>
      <c r="AJ79" s="655" t="s">
        <v>12692</v>
      </c>
      <c r="AK79" s="1031">
        <v>36759</v>
      </c>
      <c r="AL79" s="655"/>
      <c r="AN79" s="2971" t="s">
        <v>19938</v>
      </c>
    </row>
    <row r="80" spans="1:40">
      <c r="A80" s="653">
        <f t="shared" si="1"/>
        <v>72</v>
      </c>
      <c r="B80" s="654" t="s">
        <v>4928</v>
      </c>
      <c r="C80" s="791" t="s">
        <v>1872</v>
      </c>
      <c r="D80" s="655" t="s">
        <v>5820</v>
      </c>
      <c r="E80" s="656" t="s">
        <v>3781</v>
      </c>
      <c r="F80" s="656" t="s">
        <v>5821</v>
      </c>
      <c r="G80" s="656" t="s">
        <v>5822</v>
      </c>
      <c r="H80" s="657">
        <v>59</v>
      </c>
      <c r="I80" s="657" t="s">
        <v>5823</v>
      </c>
      <c r="J80" s="657">
        <v>40</v>
      </c>
      <c r="K80" s="657">
        <v>799</v>
      </c>
      <c r="L80" s="657">
        <v>1.7609999999999999</v>
      </c>
      <c r="M80" s="657">
        <v>4.6500000000000004</v>
      </c>
      <c r="N80" s="657" t="s">
        <v>6253</v>
      </c>
      <c r="O80" s="657">
        <v>4.7140000000000004</v>
      </c>
      <c r="P80" s="657">
        <v>10</v>
      </c>
      <c r="Q80" s="657">
        <v>304</v>
      </c>
      <c r="R80" s="657">
        <v>304</v>
      </c>
      <c r="S80" s="657">
        <v>304</v>
      </c>
      <c r="T80" s="657">
        <v>2900</v>
      </c>
      <c r="U80" s="657">
        <v>4.3</v>
      </c>
      <c r="V80" s="659">
        <v>50</v>
      </c>
      <c r="W80" s="659"/>
      <c r="X80" s="659" t="s">
        <v>6224</v>
      </c>
      <c r="Y80" s="3014" t="s">
        <v>5677</v>
      </c>
      <c r="Z80" s="659"/>
      <c r="AA80" s="659"/>
      <c r="AB80" s="659"/>
      <c r="AC80" s="672" t="s">
        <v>6098</v>
      </c>
      <c r="AD80" s="659"/>
      <c r="AE80" s="739">
        <v>8400</v>
      </c>
      <c r="AF80" s="3019"/>
      <c r="AG80" s="660"/>
      <c r="AJ80" s="655" t="s">
        <v>12706</v>
      </c>
      <c r="AK80" s="1031">
        <v>35662</v>
      </c>
      <c r="AL80" s="655"/>
      <c r="AN80" s="2971" t="s">
        <v>19938</v>
      </c>
    </row>
    <row r="81" spans="1:40">
      <c r="A81" s="653">
        <f t="shared" si="1"/>
        <v>73</v>
      </c>
      <c r="B81" s="654" t="s">
        <v>4928</v>
      </c>
      <c r="C81" s="655" t="s">
        <v>1873</v>
      </c>
      <c r="D81" s="655" t="s">
        <v>5824</v>
      </c>
      <c r="E81" s="656" t="s">
        <v>3781</v>
      </c>
      <c r="F81" s="656" t="s">
        <v>5812</v>
      </c>
      <c r="G81" s="656" t="s">
        <v>5825</v>
      </c>
      <c r="H81" s="657">
        <v>26</v>
      </c>
      <c r="I81" s="657" t="s">
        <v>5209</v>
      </c>
      <c r="J81" s="657">
        <v>119</v>
      </c>
      <c r="K81" s="657">
        <v>0.71</v>
      </c>
      <c r="L81" s="657">
        <v>0.373</v>
      </c>
      <c r="M81" s="657">
        <v>2.085</v>
      </c>
      <c r="N81" s="657">
        <v>0.22700000000000001</v>
      </c>
      <c r="O81" s="657">
        <v>1.8580000000000001</v>
      </c>
      <c r="P81" s="657">
        <v>3</v>
      </c>
      <c r="Q81" s="657">
        <v>304</v>
      </c>
      <c r="R81" s="657">
        <v>304</v>
      </c>
      <c r="S81" s="657">
        <v>304</v>
      </c>
      <c r="T81" s="657">
        <v>2900</v>
      </c>
      <c r="U81" s="657">
        <v>1.5</v>
      </c>
      <c r="V81" s="659">
        <v>50</v>
      </c>
      <c r="W81" s="659"/>
      <c r="X81" s="659" t="s">
        <v>6224</v>
      </c>
      <c r="Y81" s="3014" t="s">
        <v>5677</v>
      </c>
      <c r="Z81" s="659"/>
      <c r="AA81" s="659"/>
      <c r="AB81" s="659"/>
      <c r="AC81" s="672" t="s">
        <v>6098</v>
      </c>
      <c r="AD81" s="659"/>
      <c r="AE81" s="739">
        <v>6600</v>
      </c>
      <c r="AF81" s="3019"/>
      <c r="AG81" s="660"/>
      <c r="AJ81" s="655" t="s">
        <v>12692</v>
      </c>
      <c r="AK81" s="1031">
        <v>36794</v>
      </c>
      <c r="AL81" s="655"/>
      <c r="AN81" s="2971" t="s">
        <v>19938</v>
      </c>
    </row>
    <row r="82" spans="1:40">
      <c r="A82" s="653">
        <f t="shared" si="1"/>
        <v>74</v>
      </c>
      <c r="B82" s="654" t="s">
        <v>4928</v>
      </c>
      <c r="C82" s="655" t="s">
        <v>1875</v>
      </c>
      <c r="D82" s="655" t="s">
        <v>5824</v>
      </c>
      <c r="E82" s="656" t="s">
        <v>3781</v>
      </c>
      <c r="F82" s="656" t="s">
        <v>5812</v>
      </c>
      <c r="G82" s="656" t="s">
        <v>5825</v>
      </c>
      <c r="H82" s="657">
        <v>26</v>
      </c>
      <c r="I82" s="657" t="s">
        <v>5209</v>
      </c>
      <c r="J82" s="657">
        <v>119</v>
      </c>
      <c r="K82" s="657">
        <v>0.71</v>
      </c>
      <c r="L82" s="657">
        <v>0.373</v>
      </c>
      <c r="M82" s="657">
        <v>2.085</v>
      </c>
      <c r="N82" s="657">
        <v>0.22700000000000001</v>
      </c>
      <c r="O82" s="657">
        <v>1.8580000000000001</v>
      </c>
      <c r="P82" s="657">
        <v>3</v>
      </c>
      <c r="Q82" s="657">
        <v>304</v>
      </c>
      <c r="R82" s="657">
        <v>304</v>
      </c>
      <c r="S82" s="657">
        <v>304</v>
      </c>
      <c r="T82" s="657">
        <v>2900</v>
      </c>
      <c r="U82" s="657">
        <v>1.5</v>
      </c>
      <c r="V82" s="659">
        <v>50</v>
      </c>
      <c r="W82" s="659"/>
      <c r="X82" s="659" t="s">
        <v>6224</v>
      </c>
      <c r="Y82" s="3014" t="s">
        <v>5677</v>
      </c>
      <c r="Z82" s="659"/>
      <c r="AA82" s="659"/>
      <c r="AB82" s="659"/>
      <c r="AC82" s="672" t="s">
        <v>6098</v>
      </c>
      <c r="AD82" s="659"/>
      <c r="AE82" s="739">
        <v>6600</v>
      </c>
      <c r="AF82" s="3019"/>
      <c r="AG82" s="660"/>
      <c r="AJ82" s="655" t="s">
        <v>12692</v>
      </c>
      <c r="AK82" s="1031">
        <v>36794</v>
      </c>
      <c r="AL82" s="655"/>
      <c r="AN82" s="2971" t="s">
        <v>19938</v>
      </c>
    </row>
    <row r="83" spans="1:40">
      <c r="A83" s="653">
        <f t="shared" si="1"/>
        <v>75</v>
      </c>
      <c r="B83" s="654" t="s">
        <v>4928</v>
      </c>
      <c r="C83" s="655" t="s">
        <v>1876</v>
      </c>
      <c r="D83" s="655" t="s">
        <v>5826</v>
      </c>
      <c r="E83" s="656" t="s">
        <v>3781</v>
      </c>
      <c r="F83" s="656" t="s">
        <v>5808</v>
      </c>
      <c r="G83" s="656" t="s">
        <v>5827</v>
      </c>
      <c r="H83" s="657">
        <v>32</v>
      </c>
      <c r="I83" s="657" t="s">
        <v>5689</v>
      </c>
      <c r="J83" s="657">
        <v>40</v>
      </c>
      <c r="K83" s="657">
        <v>0.8</v>
      </c>
      <c r="L83" s="657">
        <v>1.62</v>
      </c>
      <c r="M83" s="657">
        <v>3.0379999999999998</v>
      </c>
      <c r="N83" s="657">
        <v>0.48</v>
      </c>
      <c r="O83" s="657">
        <v>2.5579999999999998</v>
      </c>
      <c r="P83" s="657">
        <v>18</v>
      </c>
      <c r="Q83" s="657">
        <v>304</v>
      </c>
      <c r="R83" s="657">
        <v>304</v>
      </c>
      <c r="S83" s="657">
        <v>304</v>
      </c>
      <c r="T83" s="657">
        <v>2900</v>
      </c>
      <c r="U83" s="657">
        <v>1.7</v>
      </c>
      <c r="V83" s="659">
        <v>50</v>
      </c>
      <c r="W83" s="659"/>
      <c r="X83" s="659" t="s">
        <v>6224</v>
      </c>
      <c r="Y83" s="3014" t="s">
        <v>5677</v>
      </c>
      <c r="Z83" s="659"/>
      <c r="AA83" s="659"/>
      <c r="AB83" s="659"/>
      <c r="AC83" s="672" t="s">
        <v>6098</v>
      </c>
      <c r="AD83" s="659"/>
      <c r="AE83" s="739">
        <v>3900</v>
      </c>
      <c r="AF83" s="3019"/>
      <c r="AG83" s="660"/>
      <c r="AJ83" s="655" t="s">
        <v>12692</v>
      </c>
      <c r="AK83" s="1031">
        <v>37004</v>
      </c>
      <c r="AL83" s="655"/>
      <c r="AN83" s="2971" t="s">
        <v>19938</v>
      </c>
    </row>
    <row r="84" spans="1:40">
      <c r="A84" s="653">
        <f t="shared" si="1"/>
        <v>76</v>
      </c>
      <c r="B84" s="654" t="s">
        <v>4928</v>
      </c>
      <c r="C84" s="655" t="s">
        <v>1878</v>
      </c>
      <c r="D84" s="655" t="s">
        <v>5826</v>
      </c>
      <c r="E84" s="656" t="s">
        <v>3781</v>
      </c>
      <c r="F84" s="656" t="s">
        <v>5808</v>
      </c>
      <c r="G84" s="656" t="s">
        <v>5827</v>
      </c>
      <c r="H84" s="657">
        <v>32</v>
      </c>
      <c r="I84" s="657" t="s">
        <v>5689</v>
      </c>
      <c r="J84" s="657">
        <v>40</v>
      </c>
      <c r="K84" s="657">
        <v>0.8</v>
      </c>
      <c r="L84" s="657">
        <v>1.62</v>
      </c>
      <c r="M84" s="657">
        <v>3.0379999999999998</v>
      </c>
      <c r="N84" s="657">
        <v>0.48</v>
      </c>
      <c r="O84" s="657">
        <v>2.5579999999999998</v>
      </c>
      <c r="P84" s="657">
        <v>18</v>
      </c>
      <c r="Q84" s="657">
        <v>304</v>
      </c>
      <c r="R84" s="657">
        <v>304</v>
      </c>
      <c r="S84" s="657">
        <v>304</v>
      </c>
      <c r="T84" s="657">
        <v>2900</v>
      </c>
      <c r="U84" s="657">
        <v>1.7</v>
      </c>
      <c r="V84" s="659">
        <v>50</v>
      </c>
      <c r="W84" s="659"/>
      <c r="X84" s="659" t="s">
        <v>6224</v>
      </c>
      <c r="Y84" s="3014" t="s">
        <v>5677</v>
      </c>
      <c r="Z84" s="659"/>
      <c r="AA84" s="659"/>
      <c r="AB84" s="659"/>
      <c r="AC84" s="672" t="s">
        <v>6098</v>
      </c>
      <c r="AD84" s="659"/>
      <c r="AE84" s="739">
        <v>3900</v>
      </c>
      <c r="AF84" s="3019"/>
      <c r="AG84" s="660"/>
      <c r="AJ84" s="655" t="s">
        <v>12692</v>
      </c>
      <c r="AK84" s="1031">
        <v>37004</v>
      </c>
      <c r="AL84" s="655"/>
      <c r="AN84" s="2971" t="s">
        <v>19938</v>
      </c>
    </row>
    <row r="85" spans="1:40">
      <c r="A85" s="653">
        <f t="shared" si="1"/>
        <v>77</v>
      </c>
      <c r="B85" s="654" t="s">
        <v>4928</v>
      </c>
      <c r="C85" s="791" t="s">
        <v>1879</v>
      </c>
      <c r="D85" s="655" t="s">
        <v>5828</v>
      </c>
      <c r="E85" s="656" t="s">
        <v>5829</v>
      </c>
      <c r="F85" s="656" t="s">
        <v>5830</v>
      </c>
      <c r="G85" s="656" t="s">
        <v>5831</v>
      </c>
      <c r="H85" s="657">
        <v>41</v>
      </c>
      <c r="I85" s="657" t="s">
        <v>5832</v>
      </c>
      <c r="J85" s="657">
        <v>120</v>
      </c>
      <c r="K85" s="657">
        <v>0.72</v>
      </c>
      <c r="L85" s="657">
        <v>0.375</v>
      </c>
      <c r="M85" s="657">
        <v>3.2370000000000001</v>
      </c>
      <c r="N85" s="657">
        <v>0.29799999999999999</v>
      </c>
      <c r="O85" s="657">
        <v>2.9390000000000001</v>
      </c>
      <c r="P85" s="657">
        <v>3</v>
      </c>
      <c r="Q85" s="657">
        <v>304</v>
      </c>
      <c r="R85" s="657">
        <v>304</v>
      </c>
      <c r="S85" s="657">
        <v>304</v>
      </c>
      <c r="T85" s="657">
        <v>2900</v>
      </c>
      <c r="U85" s="657">
        <v>1.2</v>
      </c>
      <c r="V85" s="659">
        <v>50</v>
      </c>
      <c r="W85" s="659"/>
      <c r="X85" s="659" t="s">
        <v>6224</v>
      </c>
      <c r="Y85" s="3014" t="s">
        <v>5677</v>
      </c>
      <c r="Z85" s="659">
        <v>5</v>
      </c>
      <c r="AA85" s="659" t="s">
        <v>4849</v>
      </c>
      <c r="AB85" s="659" t="s">
        <v>1527</v>
      </c>
      <c r="AC85" s="672" t="s">
        <v>6098</v>
      </c>
      <c r="AD85" s="659"/>
      <c r="AE85" s="739">
        <v>6700</v>
      </c>
      <c r="AF85" s="3019"/>
      <c r="AG85" s="660"/>
      <c r="AJ85" s="655" t="s">
        <v>12692</v>
      </c>
      <c r="AK85" s="1031">
        <v>36668</v>
      </c>
      <c r="AL85" s="655"/>
      <c r="AN85" s="2971" t="s">
        <v>19938</v>
      </c>
    </row>
    <row r="86" spans="1:40">
      <c r="A86" s="653">
        <f t="shared" si="1"/>
        <v>78</v>
      </c>
      <c r="B86" s="654" t="s">
        <v>4928</v>
      </c>
      <c r="C86" s="791" t="s">
        <v>1881</v>
      </c>
      <c r="D86" s="655" t="s">
        <v>5833</v>
      </c>
      <c r="E86" s="656" t="s">
        <v>3781</v>
      </c>
      <c r="F86" s="656" t="s">
        <v>5834</v>
      </c>
      <c r="G86" s="656" t="s">
        <v>5835</v>
      </c>
      <c r="H86" s="657">
        <v>54</v>
      </c>
      <c r="I86" s="657" t="s">
        <v>5864</v>
      </c>
      <c r="J86" s="657">
        <v>100</v>
      </c>
      <c r="K86" s="657">
        <v>0.74</v>
      </c>
      <c r="L86" s="657">
        <v>0.53800000000000003</v>
      </c>
      <c r="M86" s="657">
        <v>4.4329999999999998</v>
      </c>
      <c r="N86" s="657">
        <v>0.45500000000000002</v>
      </c>
      <c r="O86" s="657">
        <v>3.9780000000000002</v>
      </c>
      <c r="P86" s="657">
        <v>10</v>
      </c>
      <c r="Q86" s="657">
        <v>304</v>
      </c>
      <c r="R86" s="657">
        <v>304</v>
      </c>
      <c r="S86" s="657">
        <v>304</v>
      </c>
      <c r="T86" s="657">
        <v>2900</v>
      </c>
      <c r="U86" s="657">
        <v>2.9</v>
      </c>
      <c r="V86" s="659">
        <v>50</v>
      </c>
      <c r="W86" s="659"/>
      <c r="X86" s="659" t="s">
        <v>6224</v>
      </c>
      <c r="Y86" s="3014" t="s">
        <v>5677</v>
      </c>
      <c r="Z86" s="659"/>
      <c r="AA86" s="659"/>
      <c r="AB86" s="659"/>
      <c r="AC86" s="672" t="s">
        <v>6098</v>
      </c>
      <c r="AD86" s="659"/>
      <c r="AE86" s="739">
        <v>5300</v>
      </c>
      <c r="AF86" s="3019"/>
      <c r="AG86" s="660"/>
      <c r="AJ86" s="655" t="s">
        <v>12692</v>
      </c>
      <c r="AK86" s="1031">
        <v>36703</v>
      </c>
      <c r="AL86" s="655"/>
      <c r="AN86" s="2971" t="s">
        <v>19938</v>
      </c>
    </row>
    <row r="87" spans="1:40">
      <c r="A87" s="653">
        <f t="shared" si="1"/>
        <v>79</v>
      </c>
      <c r="B87" s="654" t="s">
        <v>4928</v>
      </c>
      <c r="C87" s="791" t="s">
        <v>1883</v>
      </c>
      <c r="D87" s="655" t="s">
        <v>5833</v>
      </c>
      <c r="E87" s="656" t="s">
        <v>3781</v>
      </c>
      <c r="F87" s="656" t="s">
        <v>5834</v>
      </c>
      <c r="G87" s="656" t="s">
        <v>5835</v>
      </c>
      <c r="H87" s="657">
        <v>54</v>
      </c>
      <c r="I87" s="657" t="s">
        <v>5864</v>
      </c>
      <c r="J87" s="657">
        <v>100</v>
      </c>
      <c r="K87" s="657">
        <v>0.74</v>
      </c>
      <c r="L87" s="657">
        <v>0.53800000000000003</v>
      </c>
      <c r="M87" s="657">
        <v>4.4329999999999998</v>
      </c>
      <c r="N87" s="657">
        <v>0.45500000000000002</v>
      </c>
      <c r="O87" s="657">
        <v>3.9780000000000002</v>
      </c>
      <c r="P87" s="657">
        <v>10</v>
      </c>
      <c r="Q87" s="657">
        <v>304</v>
      </c>
      <c r="R87" s="657">
        <v>304</v>
      </c>
      <c r="S87" s="657">
        <v>304</v>
      </c>
      <c r="T87" s="657">
        <v>2900</v>
      </c>
      <c r="U87" s="657">
        <v>2.9</v>
      </c>
      <c r="V87" s="659">
        <v>50</v>
      </c>
      <c r="W87" s="659"/>
      <c r="X87" s="659" t="s">
        <v>6224</v>
      </c>
      <c r="Y87" s="3014" t="s">
        <v>5677</v>
      </c>
      <c r="Z87" s="659"/>
      <c r="AA87" s="659"/>
      <c r="AB87" s="659"/>
      <c r="AC87" s="672" t="s">
        <v>6098</v>
      </c>
      <c r="AD87" s="659"/>
      <c r="AE87" s="739">
        <v>5300</v>
      </c>
      <c r="AF87" s="3019"/>
      <c r="AG87" s="660"/>
      <c r="AJ87" s="655" t="s">
        <v>12692</v>
      </c>
      <c r="AK87" s="1031">
        <v>36703</v>
      </c>
      <c r="AL87" s="655"/>
      <c r="AN87" s="2971" t="s">
        <v>19938</v>
      </c>
    </row>
    <row r="88" spans="1:40">
      <c r="A88" s="653">
        <f t="shared" si="1"/>
        <v>80</v>
      </c>
      <c r="B88" s="654" t="s">
        <v>4928</v>
      </c>
      <c r="C88" s="655" t="s">
        <v>1884</v>
      </c>
      <c r="D88" s="655" t="s">
        <v>5836</v>
      </c>
      <c r="E88" s="656" t="s">
        <v>4207</v>
      </c>
      <c r="F88" s="656" t="s">
        <v>5805</v>
      </c>
      <c r="G88" s="656" t="s">
        <v>5837</v>
      </c>
      <c r="H88" s="657">
        <v>24</v>
      </c>
      <c r="I88" s="657" t="s">
        <v>5810</v>
      </c>
      <c r="J88" s="657">
        <v>163</v>
      </c>
      <c r="K88" s="657">
        <v>0.8</v>
      </c>
      <c r="L88" s="657">
        <v>0.32200000000000001</v>
      </c>
      <c r="M88" s="657">
        <v>2.25</v>
      </c>
      <c r="N88" s="657">
        <v>0.33600000000000002</v>
      </c>
      <c r="O88" s="657">
        <v>1.9139999999999999</v>
      </c>
      <c r="P88" s="657">
        <v>3</v>
      </c>
      <c r="Q88" s="657">
        <v>304</v>
      </c>
      <c r="R88" s="657">
        <v>304</v>
      </c>
      <c r="S88" s="657">
        <v>304</v>
      </c>
      <c r="T88" s="657">
        <v>2900</v>
      </c>
      <c r="U88" s="657">
        <v>1.5</v>
      </c>
      <c r="V88" s="659">
        <v>50</v>
      </c>
      <c r="W88" s="659"/>
      <c r="X88" s="659" t="s">
        <v>6224</v>
      </c>
      <c r="Y88" s="3014" t="s">
        <v>5677</v>
      </c>
      <c r="Z88" s="659"/>
      <c r="AA88" s="659"/>
      <c r="AB88" s="659"/>
      <c r="AC88" s="672" t="s">
        <v>6098</v>
      </c>
      <c r="AD88" s="659"/>
      <c r="AE88" s="739">
        <v>7700</v>
      </c>
      <c r="AF88" s="3019"/>
      <c r="AG88" s="660"/>
      <c r="AJ88" s="655" t="s">
        <v>12692</v>
      </c>
      <c r="AK88" s="1031">
        <v>38719</v>
      </c>
      <c r="AL88" s="655"/>
      <c r="AN88" s="2971" t="s">
        <v>19938</v>
      </c>
    </row>
    <row r="89" spans="1:40">
      <c r="A89" s="653">
        <f t="shared" si="1"/>
        <v>81</v>
      </c>
      <c r="B89" s="654" t="s">
        <v>4928</v>
      </c>
      <c r="C89" s="655" t="s">
        <v>1886</v>
      </c>
      <c r="D89" s="655" t="s">
        <v>5836</v>
      </c>
      <c r="E89" s="656" t="s">
        <v>4207</v>
      </c>
      <c r="F89" s="656" t="s">
        <v>5805</v>
      </c>
      <c r="G89" s="656" t="s">
        <v>5837</v>
      </c>
      <c r="H89" s="657">
        <v>24</v>
      </c>
      <c r="I89" s="657" t="s">
        <v>5810</v>
      </c>
      <c r="J89" s="657">
        <v>163</v>
      </c>
      <c r="K89" s="657">
        <v>0.8</v>
      </c>
      <c r="L89" s="657">
        <v>0.32200000000000001</v>
      </c>
      <c r="M89" s="657">
        <v>2.25</v>
      </c>
      <c r="N89" s="657">
        <v>0.33600000000000002</v>
      </c>
      <c r="O89" s="657">
        <v>1.9139999999999999</v>
      </c>
      <c r="P89" s="657">
        <v>3</v>
      </c>
      <c r="Q89" s="657">
        <v>304</v>
      </c>
      <c r="R89" s="657">
        <v>304</v>
      </c>
      <c r="S89" s="657">
        <v>304</v>
      </c>
      <c r="T89" s="657">
        <v>2900</v>
      </c>
      <c r="U89" s="657">
        <v>1.5</v>
      </c>
      <c r="V89" s="659">
        <v>50</v>
      </c>
      <c r="W89" s="659"/>
      <c r="X89" s="659" t="s">
        <v>6224</v>
      </c>
      <c r="Y89" s="3014" t="s">
        <v>5677</v>
      </c>
      <c r="Z89" s="659"/>
      <c r="AA89" s="659"/>
      <c r="AB89" s="659"/>
      <c r="AC89" s="672" t="s">
        <v>6098</v>
      </c>
      <c r="AD89" s="659"/>
      <c r="AE89" s="739">
        <v>7700</v>
      </c>
      <c r="AF89" s="3019"/>
      <c r="AG89" s="660"/>
      <c r="AJ89" s="655" t="s">
        <v>12692</v>
      </c>
      <c r="AK89" s="1031">
        <v>37294</v>
      </c>
      <c r="AL89" s="655"/>
      <c r="AN89" s="2971" t="s">
        <v>19938</v>
      </c>
    </row>
    <row r="90" spans="1:40">
      <c r="A90" s="653">
        <f t="shared" si="1"/>
        <v>82</v>
      </c>
      <c r="B90" s="654" t="s">
        <v>4928</v>
      </c>
      <c r="C90" s="791" t="s">
        <v>1887</v>
      </c>
      <c r="D90" s="655" t="s">
        <v>5838</v>
      </c>
      <c r="E90" s="656" t="s">
        <v>3781</v>
      </c>
      <c r="F90" s="656" t="s">
        <v>5839</v>
      </c>
      <c r="G90" s="656" t="s">
        <v>5840</v>
      </c>
      <c r="H90" s="657">
        <v>33</v>
      </c>
      <c r="I90" s="657" t="s">
        <v>5841</v>
      </c>
      <c r="J90" s="657">
        <v>40</v>
      </c>
      <c r="K90" s="657">
        <v>0.8</v>
      </c>
      <c r="L90" s="657">
        <v>1.764</v>
      </c>
      <c r="M90" s="657">
        <v>3.12</v>
      </c>
      <c r="N90" s="657">
        <v>0.48299999999999998</v>
      </c>
      <c r="O90" s="657">
        <v>2.637</v>
      </c>
      <c r="P90" s="657">
        <v>13</v>
      </c>
      <c r="Q90" s="657">
        <v>304</v>
      </c>
      <c r="R90" s="657">
        <v>304</v>
      </c>
      <c r="S90" s="657">
        <v>304</v>
      </c>
      <c r="T90" s="657">
        <v>2900</v>
      </c>
      <c r="U90" s="657">
        <v>1.2</v>
      </c>
      <c r="V90" s="659">
        <v>50</v>
      </c>
      <c r="W90" s="659"/>
      <c r="X90" s="659" t="s">
        <v>6224</v>
      </c>
      <c r="Y90" s="3014" t="s">
        <v>5677</v>
      </c>
      <c r="Z90" s="659">
        <v>5</v>
      </c>
      <c r="AA90" s="659" t="s">
        <v>4849</v>
      </c>
      <c r="AB90" s="659" t="s">
        <v>1527</v>
      </c>
      <c r="AC90" s="672" t="s">
        <v>6098</v>
      </c>
      <c r="AD90" s="659"/>
      <c r="AE90" s="739">
        <v>3900</v>
      </c>
      <c r="AF90" s="3019"/>
      <c r="AG90" s="660"/>
      <c r="AJ90" s="655" t="s">
        <v>12692</v>
      </c>
      <c r="AK90" s="1031">
        <v>37672</v>
      </c>
      <c r="AL90" s="655"/>
      <c r="AN90" s="2971" t="s">
        <v>19938</v>
      </c>
    </row>
    <row r="91" spans="1:40">
      <c r="A91" s="653">
        <f t="shared" si="1"/>
        <v>83</v>
      </c>
      <c r="B91" s="654" t="s">
        <v>4928</v>
      </c>
      <c r="C91" s="791" t="s">
        <v>1889</v>
      </c>
      <c r="D91" s="655" t="s">
        <v>5842</v>
      </c>
      <c r="E91" s="656" t="s">
        <v>3781</v>
      </c>
      <c r="F91" s="656" t="s">
        <v>5830</v>
      </c>
      <c r="G91" s="656" t="s">
        <v>5843</v>
      </c>
      <c r="H91" s="657">
        <v>41</v>
      </c>
      <c r="I91" s="657" t="s">
        <v>5832</v>
      </c>
      <c r="J91" s="657">
        <v>119</v>
      </c>
      <c r="K91" s="657">
        <v>0.71</v>
      </c>
      <c r="L91" s="657">
        <v>0.73599999999999999</v>
      </c>
      <c r="M91" s="657">
        <v>3.2229999999999999</v>
      </c>
      <c r="N91" s="657">
        <v>0.29299999999999998</v>
      </c>
      <c r="O91" s="657">
        <v>2.93</v>
      </c>
      <c r="P91" s="657">
        <v>3</v>
      </c>
      <c r="Q91" s="657">
        <v>304</v>
      </c>
      <c r="R91" s="657">
        <v>304</v>
      </c>
      <c r="S91" s="657">
        <v>304</v>
      </c>
      <c r="T91" s="657">
        <v>2900</v>
      </c>
      <c r="U91" s="657">
        <v>1.2</v>
      </c>
      <c r="V91" s="659">
        <v>50</v>
      </c>
      <c r="W91" s="659"/>
      <c r="X91" s="659" t="s">
        <v>6224</v>
      </c>
      <c r="Y91" s="3014" t="s">
        <v>5677</v>
      </c>
      <c r="Z91" s="659">
        <v>5</v>
      </c>
      <c r="AA91" s="659" t="s">
        <v>4849</v>
      </c>
      <c r="AB91" s="659" t="s">
        <v>1527</v>
      </c>
      <c r="AC91" s="672" t="s">
        <v>6098</v>
      </c>
      <c r="AD91" s="659"/>
      <c r="AE91" s="739">
        <v>4500</v>
      </c>
      <c r="AF91" s="3019"/>
      <c r="AG91" s="660"/>
      <c r="AJ91" s="655" t="s">
        <v>12692</v>
      </c>
      <c r="AK91" s="1031">
        <v>41278</v>
      </c>
      <c r="AL91" s="655"/>
      <c r="AN91" s="2971" t="s">
        <v>19938</v>
      </c>
    </row>
    <row r="92" spans="1:40">
      <c r="A92" s="653">
        <f t="shared" si="1"/>
        <v>84</v>
      </c>
      <c r="B92" s="654" t="s">
        <v>4928</v>
      </c>
      <c r="C92" s="791" t="s">
        <v>1548</v>
      </c>
      <c r="D92" s="655" t="s">
        <v>5844</v>
      </c>
      <c r="E92" s="656" t="s">
        <v>4207</v>
      </c>
      <c r="F92" s="656" t="s">
        <v>5839</v>
      </c>
      <c r="G92" s="656" t="s">
        <v>5845</v>
      </c>
      <c r="H92" s="657">
        <v>30</v>
      </c>
      <c r="I92" s="657" t="s">
        <v>5832</v>
      </c>
      <c r="J92" s="657">
        <v>40</v>
      </c>
      <c r="K92" s="657">
        <v>0.8</v>
      </c>
      <c r="L92" s="657">
        <v>1.1060000000000001</v>
      </c>
      <c r="M92" s="657">
        <v>2.8450000000000002</v>
      </c>
      <c r="N92" s="657">
        <v>0.439</v>
      </c>
      <c r="O92" s="657">
        <v>2.4060000000000001</v>
      </c>
      <c r="P92" s="657">
        <v>13</v>
      </c>
      <c r="Q92" s="657">
        <v>304</v>
      </c>
      <c r="R92" s="657">
        <v>304</v>
      </c>
      <c r="S92" s="657">
        <v>304</v>
      </c>
      <c r="T92" s="657">
        <v>2900</v>
      </c>
      <c r="U92" s="657">
        <v>1.2</v>
      </c>
      <c r="V92" s="659">
        <v>50</v>
      </c>
      <c r="W92" s="659"/>
      <c r="X92" s="659" t="s">
        <v>6224</v>
      </c>
      <c r="Y92" s="3014" t="s">
        <v>5677</v>
      </c>
      <c r="Z92" s="659"/>
      <c r="AA92" s="659"/>
      <c r="AB92" s="659"/>
      <c r="AC92" s="672" t="s">
        <v>6098</v>
      </c>
      <c r="AD92" s="659"/>
      <c r="AE92" s="739">
        <v>3900</v>
      </c>
      <c r="AF92" s="3019"/>
      <c r="AG92" s="660"/>
      <c r="AJ92" s="655" t="s">
        <v>12692</v>
      </c>
      <c r="AK92" s="1031">
        <v>37004</v>
      </c>
      <c r="AL92" s="655"/>
      <c r="AN92" s="2971" t="s">
        <v>19938</v>
      </c>
    </row>
    <row r="93" spans="1:40">
      <c r="A93" s="653">
        <f t="shared" si="1"/>
        <v>85</v>
      </c>
      <c r="B93" s="654" t="s">
        <v>4928</v>
      </c>
      <c r="C93" s="791" t="s">
        <v>1550</v>
      </c>
      <c r="D93" s="655" t="s">
        <v>5844</v>
      </c>
      <c r="E93" s="656" t="s">
        <v>4207</v>
      </c>
      <c r="F93" s="656" t="s">
        <v>5839</v>
      </c>
      <c r="G93" s="656" t="s">
        <v>5845</v>
      </c>
      <c r="H93" s="657">
        <v>30</v>
      </c>
      <c r="I93" s="657" t="s">
        <v>5832</v>
      </c>
      <c r="J93" s="657">
        <v>40</v>
      </c>
      <c r="K93" s="657">
        <v>0.8</v>
      </c>
      <c r="L93" s="657">
        <v>1.1060000000000001</v>
      </c>
      <c r="M93" s="657">
        <v>2.8450000000000002</v>
      </c>
      <c r="N93" s="657">
        <v>0.439</v>
      </c>
      <c r="O93" s="657">
        <v>2.4060000000000001</v>
      </c>
      <c r="P93" s="657">
        <v>13</v>
      </c>
      <c r="Q93" s="657">
        <v>304</v>
      </c>
      <c r="R93" s="657">
        <v>304</v>
      </c>
      <c r="S93" s="657">
        <v>304</v>
      </c>
      <c r="T93" s="657">
        <v>2900</v>
      </c>
      <c r="U93" s="657">
        <v>1.2</v>
      </c>
      <c r="V93" s="659">
        <v>50</v>
      </c>
      <c r="W93" s="659"/>
      <c r="X93" s="659" t="s">
        <v>6224</v>
      </c>
      <c r="Y93" s="3014" t="s">
        <v>5677</v>
      </c>
      <c r="Z93" s="659"/>
      <c r="AA93" s="659"/>
      <c r="AB93" s="659"/>
      <c r="AC93" s="672" t="s">
        <v>6098</v>
      </c>
      <c r="AD93" s="659"/>
      <c r="AE93" s="739">
        <v>3900</v>
      </c>
      <c r="AF93" s="3019"/>
      <c r="AG93" s="660"/>
      <c r="AJ93" s="655" t="s">
        <v>12692</v>
      </c>
      <c r="AK93" s="1031">
        <v>37004</v>
      </c>
      <c r="AL93" s="655"/>
      <c r="AN93" s="2971" t="s">
        <v>19938</v>
      </c>
    </row>
    <row r="94" spans="1:40">
      <c r="A94" s="653">
        <f t="shared" si="1"/>
        <v>86</v>
      </c>
      <c r="B94" s="654" t="s">
        <v>4928</v>
      </c>
      <c r="C94" s="655" t="s">
        <v>1554</v>
      </c>
      <c r="D94" s="655" t="s">
        <v>5847</v>
      </c>
      <c r="E94" s="656" t="s">
        <v>4210</v>
      </c>
      <c r="F94" s="656" t="s">
        <v>5848</v>
      </c>
      <c r="G94" s="656" t="s">
        <v>5849</v>
      </c>
      <c r="H94" s="657">
        <v>61</v>
      </c>
      <c r="I94" s="657" t="s">
        <v>5850</v>
      </c>
      <c r="J94" s="657">
        <v>40</v>
      </c>
      <c r="K94" s="657">
        <v>791</v>
      </c>
      <c r="L94" s="657">
        <v>2.0329999999999999</v>
      </c>
      <c r="M94" s="657">
        <v>4.7670000000000003</v>
      </c>
      <c r="N94" s="657" t="s">
        <v>6254</v>
      </c>
      <c r="O94" s="657">
        <v>4.8259999999999996</v>
      </c>
      <c r="P94" s="657">
        <v>10</v>
      </c>
      <c r="Q94" s="657">
        <v>304</v>
      </c>
      <c r="R94" s="657">
        <v>304</v>
      </c>
      <c r="S94" s="657">
        <v>304</v>
      </c>
      <c r="T94" s="657">
        <v>2900</v>
      </c>
      <c r="U94" s="657">
        <v>7.2</v>
      </c>
      <c r="V94" s="659">
        <v>50</v>
      </c>
      <c r="W94" s="659"/>
      <c r="X94" s="659" t="s">
        <v>6224</v>
      </c>
      <c r="Y94" s="3014" t="s">
        <v>5677</v>
      </c>
      <c r="Z94" s="659"/>
      <c r="AA94" s="659"/>
      <c r="AB94" s="659"/>
      <c r="AC94" s="672" t="s">
        <v>6098</v>
      </c>
      <c r="AD94" s="659"/>
      <c r="AE94" s="739">
        <v>11800</v>
      </c>
      <c r="AF94" s="3019"/>
      <c r="AG94" s="660"/>
      <c r="AJ94" s="655" t="s">
        <v>12747</v>
      </c>
      <c r="AK94" s="655"/>
      <c r="AL94" s="655"/>
      <c r="AN94" s="2971" t="s">
        <v>19938</v>
      </c>
    </row>
    <row r="95" spans="1:40">
      <c r="A95" s="653">
        <f t="shared" si="1"/>
        <v>87</v>
      </c>
      <c r="B95" s="654" t="s">
        <v>4928</v>
      </c>
      <c r="C95" s="655" t="s">
        <v>1556</v>
      </c>
      <c r="D95" s="655" t="s">
        <v>5847</v>
      </c>
      <c r="E95" s="656" t="s">
        <v>4210</v>
      </c>
      <c r="F95" s="656" t="s">
        <v>5848</v>
      </c>
      <c r="G95" s="656" t="s">
        <v>5849</v>
      </c>
      <c r="H95" s="657">
        <v>61</v>
      </c>
      <c r="I95" s="657" t="s">
        <v>5850</v>
      </c>
      <c r="J95" s="657">
        <v>40</v>
      </c>
      <c r="K95" s="657">
        <v>791</v>
      </c>
      <c r="L95" s="657">
        <v>2.0329999999999999</v>
      </c>
      <c r="M95" s="657">
        <v>4.7670000000000003</v>
      </c>
      <c r="N95" s="657" t="s">
        <v>6254</v>
      </c>
      <c r="O95" s="657">
        <v>4.8259999999999996</v>
      </c>
      <c r="P95" s="657">
        <v>10</v>
      </c>
      <c r="Q95" s="657">
        <v>304</v>
      </c>
      <c r="R95" s="657">
        <v>304</v>
      </c>
      <c r="S95" s="657">
        <v>304</v>
      </c>
      <c r="T95" s="657">
        <v>2900</v>
      </c>
      <c r="U95" s="657">
        <v>7.2</v>
      </c>
      <c r="V95" s="659">
        <v>50</v>
      </c>
      <c r="W95" s="659"/>
      <c r="X95" s="659" t="s">
        <v>6224</v>
      </c>
      <c r="Y95" s="3014" t="s">
        <v>5677</v>
      </c>
      <c r="Z95" s="659"/>
      <c r="AA95" s="659"/>
      <c r="AB95" s="659"/>
      <c r="AC95" s="672" t="s">
        <v>6098</v>
      </c>
      <c r="AD95" s="659"/>
      <c r="AE95" s="739">
        <v>11800</v>
      </c>
      <c r="AF95" s="3019"/>
      <c r="AG95" s="660"/>
      <c r="AJ95" s="655" t="s">
        <v>12747</v>
      </c>
      <c r="AK95" s="655"/>
      <c r="AL95" s="655"/>
      <c r="AN95" s="2971" t="s">
        <v>19938</v>
      </c>
    </row>
    <row r="96" spans="1:40">
      <c r="A96" s="653">
        <f t="shared" si="1"/>
        <v>88</v>
      </c>
      <c r="B96" s="654" t="s">
        <v>4928</v>
      </c>
      <c r="C96" s="655" t="s">
        <v>1557</v>
      </c>
      <c r="D96" s="655" t="s">
        <v>5851</v>
      </c>
      <c r="E96" s="656" t="s">
        <v>4210</v>
      </c>
      <c r="F96" s="656" t="s">
        <v>5852</v>
      </c>
      <c r="G96" s="656" t="s">
        <v>5855</v>
      </c>
      <c r="H96" s="657">
        <v>71</v>
      </c>
      <c r="I96" s="657" t="s">
        <v>6095</v>
      </c>
      <c r="J96" s="657">
        <v>110</v>
      </c>
      <c r="K96" s="657">
        <v>715</v>
      </c>
      <c r="L96" s="657">
        <v>0.45200000000000001</v>
      </c>
      <c r="M96" s="657">
        <v>5.3490000000000002</v>
      </c>
      <c r="N96" s="657">
        <v>0.27</v>
      </c>
      <c r="O96" s="657">
        <v>5.0789999999999997</v>
      </c>
      <c r="P96" s="657">
        <v>2.5</v>
      </c>
      <c r="Q96" s="657">
        <v>304</v>
      </c>
      <c r="R96" s="657">
        <v>304</v>
      </c>
      <c r="S96" s="657">
        <v>304</v>
      </c>
      <c r="T96" s="657">
        <v>2900</v>
      </c>
      <c r="U96" s="657">
        <v>8.1999999999999993</v>
      </c>
      <c r="V96" s="659">
        <v>50</v>
      </c>
      <c r="W96" s="659"/>
      <c r="X96" s="659" t="s">
        <v>6224</v>
      </c>
      <c r="Y96" s="3014" t="s">
        <v>5677</v>
      </c>
      <c r="Z96" s="659"/>
      <c r="AA96" s="659"/>
      <c r="AB96" s="659"/>
      <c r="AC96" s="672" t="s">
        <v>6098</v>
      </c>
      <c r="AD96" s="659"/>
      <c r="AE96" s="739">
        <v>12900</v>
      </c>
      <c r="AF96" s="3019"/>
      <c r="AG96" s="660"/>
      <c r="AJ96" s="655" t="s">
        <v>12707</v>
      </c>
      <c r="AK96" s="1031">
        <v>42887</v>
      </c>
      <c r="AL96" s="655"/>
      <c r="AN96" s="2971" t="s">
        <v>19938</v>
      </c>
    </row>
    <row r="97" spans="1:40">
      <c r="A97" s="653">
        <f t="shared" si="1"/>
        <v>89</v>
      </c>
      <c r="B97" s="654" t="s">
        <v>4928</v>
      </c>
      <c r="C97" s="655" t="s">
        <v>1559</v>
      </c>
      <c r="D97" s="655" t="s">
        <v>5851</v>
      </c>
      <c r="E97" s="656" t="s">
        <v>4210</v>
      </c>
      <c r="F97" s="656" t="s">
        <v>5852</v>
      </c>
      <c r="G97" s="656" t="s">
        <v>5855</v>
      </c>
      <c r="H97" s="657">
        <v>71</v>
      </c>
      <c r="I97" s="657" t="s">
        <v>6095</v>
      </c>
      <c r="J97" s="657">
        <v>110</v>
      </c>
      <c r="K97" s="657">
        <v>715</v>
      </c>
      <c r="L97" s="657">
        <v>0.45200000000000001</v>
      </c>
      <c r="M97" s="657">
        <v>5.3490000000000002</v>
      </c>
      <c r="N97" s="657">
        <v>0.27</v>
      </c>
      <c r="O97" s="657">
        <v>5.0789999999999997</v>
      </c>
      <c r="P97" s="657">
        <v>2.5</v>
      </c>
      <c r="Q97" s="657">
        <v>304</v>
      </c>
      <c r="R97" s="657">
        <v>304</v>
      </c>
      <c r="S97" s="657">
        <v>304</v>
      </c>
      <c r="T97" s="657">
        <v>2900</v>
      </c>
      <c r="U97" s="657">
        <v>8.1999999999999993</v>
      </c>
      <c r="V97" s="659">
        <v>50</v>
      </c>
      <c r="W97" s="659"/>
      <c r="X97" s="659" t="s">
        <v>6224</v>
      </c>
      <c r="Y97" s="3014" t="s">
        <v>5677</v>
      </c>
      <c r="Z97" s="659"/>
      <c r="AA97" s="659"/>
      <c r="AB97" s="659"/>
      <c r="AC97" s="672" t="s">
        <v>6098</v>
      </c>
      <c r="AD97" s="659"/>
      <c r="AE97" s="739">
        <v>12900</v>
      </c>
      <c r="AF97" s="3019"/>
      <c r="AG97" s="660"/>
      <c r="AJ97" s="655" t="s">
        <v>12747</v>
      </c>
      <c r="AK97" s="655"/>
      <c r="AL97" s="655"/>
      <c r="AN97" s="2971" t="s">
        <v>19938</v>
      </c>
    </row>
    <row r="98" spans="1:40">
      <c r="A98" s="653">
        <f t="shared" si="1"/>
        <v>90</v>
      </c>
      <c r="B98" s="654" t="s">
        <v>4928</v>
      </c>
      <c r="C98" s="791" t="s">
        <v>1560</v>
      </c>
      <c r="D98" s="655" t="s">
        <v>5853</v>
      </c>
      <c r="E98" s="656" t="s">
        <v>4207</v>
      </c>
      <c r="F98" s="656" t="s">
        <v>5854</v>
      </c>
      <c r="G98" s="656" t="s">
        <v>5855</v>
      </c>
      <c r="H98" s="657">
        <v>39</v>
      </c>
      <c r="I98" s="657" t="s">
        <v>5856</v>
      </c>
      <c r="J98" s="657">
        <v>40</v>
      </c>
      <c r="K98" s="657">
        <v>816</v>
      </c>
      <c r="L98" s="657">
        <v>962</v>
      </c>
      <c r="M98" s="657">
        <v>3649</v>
      </c>
      <c r="N98" s="657">
        <v>0.46500000000000002</v>
      </c>
      <c r="O98" s="657">
        <v>3.1840000000000002</v>
      </c>
      <c r="P98" s="657">
        <v>12</v>
      </c>
      <c r="Q98" s="657">
        <v>304</v>
      </c>
      <c r="R98" s="657">
        <v>304</v>
      </c>
      <c r="S98" s="657">
        <v>304</v>
      </c>
      <c r="T98" s="657">
        <v>2900</v>
      </c>
      <c r="U98" s="657">
        <v>2.9</v>
      </c>
      <c r="V98" s="659">
        <v>50</v>
      </c>
      <c r="W98" s="659"/>
      <c r="X98" s="659" t="s">
        <v>6224</v>
      </c>
      <c r="Y98" s="3014" t="s">
        <v>5677</v>
      </c>
      <c r="Z98" s="659"/>
      <c r="AA98" s="659"/>
      <c r="AB98" s="659"/>
      <c r="AC98" s="672" t="s">
        <v>6098</v>
      </c>
      <c r="AD98" s="659"/>
      <c r="AE98" s="739">
        <v>5300</v>
      </c>
      <c r="AF98" s="3019"/>
      <c r="AG98" s="660"/>
      <c r="AJ98" s="655" t="s">
        <v>12747</v>
      </c>
      <c r="AK98" s="655"/>
      <c r="AL98" s="655"/>
      <c r="AN98" s="2971" t="s">
        <v>19938</v>
      </c>
    </row>
    <row r="99" spans="1:40">
      <c r="A99" s="653">
        <f t="shared" si="1"/>
        <v>91</v>
      </c>
      <c r="B99" s="654" t="s">
        <v>4928</v>
      </c>
      <c r="C99" s="791" t="s">
        <v>1562</v>
      </c>
      <c r="D99" s="655" t="s">
        <v>5853</v>
      </c>
      <c r="E99" s="656" t="s">
        <v>4207</v>
      </c>
      <c r="F99" s="656" t="s">
        <v>5854</v>
      </c>
      <c r="G99" s="656" t="s">
        <v>5855</v>
      </c>
      <c r="H99" s="657">
        <v>39</v>
      </c>
      <c r="I99" s="657" t="s">
        <v>5856</v>
      </c>
      <c r="J99" s="657">
        <v>40</v>
      </c>
      <c r="K99" s="657">
        <v>816</v>
      </c>
      <c r="L99" s="657">
        <v>962</v>
      </c>
      <c r="M99" s="657">
        <v>3649</v>
      </c>
      <c r="N99" s="657">
        <v>0.46500000000000002</v>
      </c>
      <c r="O99" s="657">
        <v>3.1840000000000002</v>
      </c>
      <c r="P99" s="657">
        <v>12</v>
      </c>
      <c r="Q99" s="657">
        <v>304</v>
      </c>
      <c r="R99" s="657">
        <v>304</v>
      </c>
      <c r="S99" s="657">
        <v>304</v>
      </c>
      <c r="T99" s="657">
        <v>2900</v>
      </c>
      <c r="U99" s="657">
        <v>2.9</v>
      </c>
      <c r="V99" s="659">
        <v>50</v>
      </c>
      <c r="W99" s="659"/>
      <c r="X99" s="659" t="s">
        <v>6224</v>
      </c>
      <c r="Y99" s="3014" t="s">
        <v>5677</v>
      </c>
      <c r="Z99" s="659"/>
      <c r="AA99" s="659"/>
      <c r="AB99" s="659"/>
      <c r="AC99" s="672" t="s">
        <v>6098</v>
      </c>
      <c r="AD99" s="659"/>
      <c r="AE99" s="739">
        <v>5300</v>
      </c>
      <c r="AF99" s="3019"/>
      <c r="AG99" s="660"/>
      <c r="AJ99" s="655" t="s">
        <v>12747</v>
      </c>
      <c r="AK99" s="655"/>
      <c r="AL99" s="655"/>
      <c r="AN99" s="2971" t="s">
        <v>19938</v>
      </c>
    </row>
    <row r="100" spans="1:40">
      <c r="A100" s="653">
        <f t="shared" si="1"/>
        <v>92</v>
      </c>
      <c r="B100" s="654" t="s">
        <v>4928</v>
      </c>
      <c r="C100" s="791" t="s">
        <v>1563</v>
      </c>
      <c r="D100" s="655" t="s">
        <v>5857</v>
      </c>
      <c r="E100" s="656" t="s">
        <v>5858</v>
      </c>
      <c r="F100" s="656" t="s">
        <v>5859</v>
      </c>
      <c r="G100" s="656" t="s">
        <v>5860</v>
      </c>
      <c r="H100" s="657">
        <v>24</v>
      </c>
      <c r="I100" s="657" t="s">
        <v>5177</v>
      </c>
      <c r="J100" s="657">
        <v>110</v>
      </c>
      <c r="K100" s="657">
        <v>717</v>
      </c>
      <c r="L100" s="657">
        <v>0.45800000000000002</v>
      </c>
      <c r="M100" s="657">
        <v>2.02</v>
      </c>
      <c r="N100" s="657">
        <v>0.30099999999999999</v>
      </c>
      <c r="O100" s="657">
        <v>1.7190000000000001</v>
      </c>
      <c r="P100" s="657">
        <v>3</v>
      </c>
      <c r="Q100" s="657">
        <v>304</v>
      </c>
      <c r="R100" s="657">
        <v>304</v>
      </c>
      <c r="S100" s="657">
        <v>304</v>
      </c>
      <c r="T100" s="657">
        <v>2900</v>
      </c>
      <c r="U100" s="657">
        <v>0.6</v>
      </c>
      <c r="V100" s="659">
        <v>50</v>
      </c>
      <c r="W100" s="659"/>
      <c r="X100" s="659" t="s">
        <v>6224</v>
      </c>
      <c r="Y100" s="3014" t="s">
        <v>5677</v>
      </c>
      <c r="Z100" s="659"/>
      <c r="AA100" s="659"/>
      <c r="AB100" s="659"/>
      <c r="AC100" s="672" t="s">
        <v>6098</v>
      </c>
      <c r="AD100" s="659"/>
      <c r="AE100" s="739">
        <v>6200</v>
      </c>
      <c r="AF100" s="3019"/>
      <c r="AG100" s="660"/>
      <c r="AJ100" s="655" t="s">
        <v>12747</v>
      </c>
      <c r="AK100" s="655"/>
      <c r="AL100" s="655"/>
      <c r="AN100" s="2971" t="s">
        <v>19938</v>
      </c>
    </row>
    <row r="101" spans="1:40">
      <c r="A101" s="653">
        <f t="shared" si="1"/>
        <v>93</v>
      </c>
      <c r="B101" s="654" t="s">
        <v>4928</v>
      </c>
      <c r="C101" s="791" t="s">
        <v>1565</v>
      </c>
      <c r="D101" s="655" t="s">
        <v>5857</v>
      </c>
      <c r="E101" s="656" t="s">
        <v>5858</v>
      </c>
      <c r="F101" s="656" t="s">
        <v>5859</v>
      </c>
      <c r="G101" s="656" t="s">
        <v>5860</v>
      </c>
      <c r="H101" s="657">
        <v>24</v>
      </c>
      <c r="I101" s="657" t="s">
        <v>5177</v>
      </c>
      <c r="J101" s="657">
        <v>110</v>
      </c>
      <c r="K101" s="657">
        <v>717</v>
      </c>
      <c r="L101" s="657">
        <v>0.45800000000000002</v>
      </c>
      <c r="M101" s="657">
        <v>2.02</v>
      </c>
      <c r="N101" s="657">
        <v>0.30099999999999999</v>
      </c>
      <c r="O101" s="657">
        <v>1.7190000000000001</v>
      </c>
      <c r="P101" s="657">
        <v>3</v>
      </c>
      <c r="Q101" s="657">
        <v>304</v>
      </c>
      <c r="R101" s="657">
        <v>304</v>
      </c>
      <c r="S101" s="657">
        <v>304</v>
      </c>
      <c r="T101" s="657">
        <v>2900</v>
      </c>
      <c r="U101" s="657">
        <v>0.6</v>
      </c>
      <c r="V101" s="659">
        <v>50</v>
      </c>
      <c r="W101" s="659"/>
      <c r="X101" s="659" t="s">
        <v>6224</v>
      </c>
      <c r="Y101" s="3014" t="s">
        <v>5677</v>
      </c>
      <c r="Z101" s="659"/>
      <c r="AA101" s="659"/>
      <c r="AB101" s="659"/>
      <c r="AC101" s="672" t="s">
        <v>6098</v>
      </c>
      <c r="AD101" s="659"/>
      <c r="AE101" s="739">
        <v>6200</v>
      </c>
      <c r="AF101" s="3019"/>
      <c r="AG101" s="660"/>
      <c r="AJ101" s="655" t="s">
        <v>12747</v>
      </c>
      <c r="AK101" s="655"/>
      <c r="AL101" s="655"/>
      <c r="AN101" s="2971" t="s">
        <v>19938</v>
      </c>
    </row>
    <row r="102" spans="1:40">
      <c r="A102" s="653">
        <f t="shared" si="1"/>
        <v>94</v>
      </c>
      <c r="B102" s="654" t="s">
        <v>4928</v>
      </c>
      <c r="C102" s="791" t="s">
        <v>1566</v>
      </c>
      <c r="D102" s="655" t="s">
        <v>5861</v>
      </c>
      <c r="E102" s="656" t="s">
        <v>4210</v>
      </c>
      <c r="F102" s="656" t="s">
        <v>5862</v>
      </c>
      <c r="G102" s="656" t="s">
        <v>5863</v>
      </c>
      <c r="H102" s="657">
        <v>47</v>
      </c>
      <c r="I102" s="657" t="s">
        <v>5864</v>
      </c>
      <c r="J102" s="657">
        <v>40</v>
      </c>
      <c r="K102" s="657">
        <v>792</v>
      </c>
      <c r="L102" s="657">
        <v>2.117</v>
      </c>
      <c r="M102" s="657">
        <v>4.1669999999999998</v>
      </c>
      <c r="N102" s="657">
        <v>0.44400000000000001</v>
      </c>
      <c r="O102" s="657">
        <v>3.7229999999999999</v>
      </c>
      <c r="P102" s="657">
        <v>13</v>
      </c>
      <c r="Q102" s="657">
        <v>304</v>
      </c>
      <c r="R102" s="657">
        <v>304</v>
      </c>
      <c r="S102" s="657">
        <v>304</v>
      </c>
      <c r="T102" s="657">
        <v>2900</v>
      </c>
      <c r="U102" s="657">
        <v>2.7</v>
      </c>
      <c r="V102" s="659">
        <v>50</v>
      </c>
      <c r="W102" s="659"/>
      <c r="X102" s="659" t="s">
        <v>6224</v>
      </c>
      <c r="Y102" s="3014" t="s">
        <v>5677</v>
      </c>
      <c r="Z102" s="659"/>
      <c r="AA102" s="659"/>
      <c r="AB102" s="659"/>
      <c r="AC102" s="672" t="s">
        <v>6098</v>
      </c>
      <c r="AD102" s="659"/>
      <c r="AE102" s="739">
        <v>5300</v>
      </c>
      <c r="AF102" s="3019"/>
      <c r="AG102" s="660"/>
      <c r="AJ102" s="655" t="s">
        <v>12747</v>
      </c>
      <c r="AK102" s="655"/>
      <c r="AL102" s="655"/>
      <c r="AN102" s="2971" t="s">
        <v>19938</v>
      </c>
    </row>
    <row r="103" spans="1:40">
      <c r="A103" s="653">
        <f t="shared" si="1"/>
        <v>95</v>
      </c>
      <c r="B103" s="654" t="s">
        <v>4928</v>
      </c>
      <c r="C103" s="791" t="s">
        <v>1135</v>
      </c>
      <c r="D103" s="655" t="s">
        <v>5861</v>
      </c>
      <c r="E103" s="656" t="s">
        <v>4210</v>
      </c>
      <c r="F103" s="656" t="s">
        <v>5862</v>
      </c>
      <c r="G103" s="656" t="s">
        <v>5863</v>
      </c>
      <c r="H103" s="657">
        <v>47</v>
      </c>
      <c r="I103" s="657" t="s">
        <v>5864</v>
      </c>
      <c r="J103" s="657">
        <v>40</v>
      </c>
      <c r="K103" s="657">
        <v>792</v>
      </c>
      <c r="L103" s="657">
        <v>2.117</v>
      </c>
      <c r="M103" s="657">
        <v>4.1669999999999998</v>
      </c>
      <c r="N103" s="657">
        <v>0.44400000000000001</v>
      </c>
      <c r="O103" s="657">
        <v>3.7229999999999999</v>
      </c>
      <c r="P103" s="657">
        <v>13</v>
      </c>
      <c r="Q103" s="657">
        <v>304</v>
      </c>
      <c r="R103" s="657">
        <v>304</v>
      </c>
      <c r="S103" s="657">
        <v>304</v>
      </c>
      <c r="T103" s="657">
        <v>2900</v>
      </c>
      <c r="U103" s="657">
        <v>2.7</v>
      </c>
      <c r="V103" s="659">
        <v>50</v>
      </c>
      <c r="W103" s="659"/>
      <c r="X103" s="659" t="s">
        <v>6224</v>
      </c>
      <c r="Y103" s="3014" t="s">
        <v>5677</v>
      </c>
      <c r="Z103" s="659"/>
      <c r="AA103" s="659"/>
      <c r="AB103" s="659"/>
      <c r="AC103" s="672" t="s">
        <v>6098</v>
      </c>
      <c r="AD103" s="659"/>
      <c r="AE103" s="739">
        <v>5300</v>
      </c>
      <c r="AF103" s="3019"/>
      <c r="AG103" s="660"/>
      <c r="AJ103" s="655" t="s">
        <v>12747</v>
      </c>
      <c r="AK103" s="655"/>
      <c r="AL103" s="655"/>
      <c r="AN103" s="2971" t="s">
        <v>19938</v>
      </c>
    </row>
    <row r="104" spans="1:40">
      <c r="A104" s="653">
        <f t="shared" si="1"/>
        <v>96</v>
      </c>
      <c r="B104" s="654" t="s">
        <v>4928</v>
      </c>
      <c r="C104" s="791" t="s">
        <v>1136</v>
      </c>
      <c r="D104" s="655" t="s">
        <v>5865</v>
      </c>
      <c r="E104" s="656" t="s">
        <v>4207</v>
      </c>
      <c r="F104" s="656" t="s">
        <v>5859</v>
      </c>
      <c r="G104" s="656" t="s">
        <v>5866</v>
      </c>
      <c r="H104" s="657">
        <v>26</v>
      </c>
      <c r="I104" s="657" t="s">
        <v>5867</v>
      </c>
      <c r="J104" s="657">
        <v>129</v>
      </c>
      <c r="K104" s="657">
        <v>768</v>
      </c>
      <c r="L104" s="657">
        <v>0.38300000000000001</v>
      </c>
      <c r="M104" s="657">
        <v>2.3130000000000002</v>
      </c>
      <c r="N104" s="657">
        <v>0.318</v>
      </c>
      <c r="O104" s="657">
        <v>1.996</v>
      </c>
      <c r="P104" s="657">
        <v>3</v>
      </c>
      <c r="Q104" s="657">
        <v>304</v>
      </c>
      <c r="R104" s="657">
        <v>304</v>
      </c>
      <c r="S104" s="657">
        <v>304</v>
      </c>
      <c r="T104" s="657">
        <v>2900</v>
      </c>
      <c r="U104" s="657">
        <v>0.7</v>
      </c>
      <c r="V104" s="659">
        <v>50</v>
      </c>
      <c r="W104" s="659"/>
      <c r="X104" s="659" t="s">
        <v>6224</v>
      </c>
      <c r="Y104" s="3014" t="s">
        <v>5677</v>
      </c>
      <c r="Z104" s="659"/>
      <c r="AA104" s="659"/>
      <c r="AB104" s="659"/>
      <c r="AC104" s="672" t="s">
        <v>6098</v>
      </c>
      <c r="AD104" s="659"/>
      <c r="AE104" s="739">
        <v>7700</v>
      </c>
      <c r="AF104" s="3019"/>
      <c r="AG104" s="660"/>
      <c r="AJ104" s="655" t="s">
        <v>12747</v>
      </c>
      <c r="AK104" s="655"/>
      <c r="AL104" s="655"/>
      <c r="AN104" s="2971" t="s">
        <v>19938</v>
      </c>
    </row>
    <row r="105" spans="1:40">
      <c r="A105" s="653">
        <f t="shared" si="1"/>
        <v>97</v>
      </c>
      <c r="B105" s="654" t="s">
        <v>4928</v>
      </c>
      <c r="C105" s="791" t="s">
        <v>1138</v>
      </c>
      <c r="D105" s="655" t="s">
        <v>5865</v>
      </c>
      <c r="E105" s="656" t="s">
        <v>4207</v>
      </c>
      <c r="F105" s="656" t="s">
        <v>5859</v>
      </c>
      <c r="G105" s="656" t="s">
        <v>5866</v>
      </c>
      <c r="H105" s="657">
        <v>26</v>
      </c>
      <c r="I105" s="657" t="s">
        <v>5867</v>
      </c>
      <c r="J105" s="657">
        <v>129</v>
      </c>
      <c r="K105" s="657">
        <v>768</v>
      </c>
      <c r="L105" s="657">
        <v>0.38300000000000001</v>
      </c>
      <c r="M105" s="657">
        <v>2.3130000000000002</v>
      </c>
      <c r="N105" s="657">
        <v>0.318</v>
      </c>
      <c r="O105" s="657">
        <v>1.996</v>
      </c>
      <c r="P105" s="657">
        <v>3</v>
      </c>
      <c r="Q105" s="657">
        <v>304</v>
      </c>
      <c r="R105" s="657">
        <v>304</v>
      </c>
      <c r="S105" s="657">
        <v>304</v>
      </c>
      <c r="T105" s="657">
        <v>2900</v>
      </c>
      <c r="U105" s="657">
        <v>0.7</v>
      </c>
      <c r="V105" s="659">
        <v>50</v>
      </c>
      <c r="W105" s="659"/>
      <c r="X105" s="659" t="s">
        <v>6224</v>
      </c>
      <c r="Y105" s="3014" t="s">
        <v>5677</v>
      </c>
      <c r="Z105" s="659"/>
      <c r="AA105" s="659"/>
      <c r="AB105" s="659"/>
      <c r="AC105" s="672" t="s">
        <v>6098</v>
      </c>
      <c r="AD105" s="659"/>
      <c r="AE105" s="739">
        <v>7700</v>
      </c>
      <c r="AF105" s="3019"/>
      <c r="AG105" s="660"/>
      <c r="AJ105" s="655" t="s">
        <v>12747</v>
      </c>
      <c r="AK105" s="655"/>
      <c r="AL105" s="655"/>
      <c r="AN105" s="2971" t="s">
        <v>19938</v>
      </c>
    </row>
    <row r="106" spans="1:40">
      <c r="A106" s="653">
        <f t="shared" si="1"/>
        <v>98</v>
      </c>
      <c r="B106" s="654" t="s">
        <v>4928</v>
      </c>
      <c r="C106" s="791" t="s">
        <v>1139</v>
      </c>
      <c r="D106" s="655" t="s">
        <v>5868</v>
      </c>
      <c r="E106" s="656" t="s">
        <v>4210</v>
      </c>
      <c r="F106" s="656" t="s">
        <v>5859</v>
      </c>
      <c r="G106" s="656" t="s">
        <v>5869</v>
      </c>
      <c r="H106" s="657">
        <v>25</v>
      </c>
      <c r="I106" s="657" t="s">
        <v>5870</v>
      </c>
      <c r="J106" s="657">
        <v>40</v>
      </c>
      <c r="K106" s="657">
        <v>792</v>
      </c>
      <c r="L106" s="657">
        <v>2.1179999999999999</v>
      </c>
      <c r="M106" s="657">
        <v>2.4460000000000002</v>
      </c>
      <c r="N106" s="657">
        <v>0.46600000000000003</v>
      </c>
      <c r="O106" s="657">
        <v>1.98</v>
      </c>
      <c r="P106" s="657">
        <v>13</v>
      </c>
      <c r="Q106" s="657">
        <v>304</v>
      </c>
      <c r="R106" s="657">
        <v>304</v>
      </c>
      <c r="S106" s="657">
        <v>304</v>
      </c>
      <c r="T106" s="657">
        <v>2900</v>
      </c>
      <c r="U106" s="657">
        <v>0.63</v>
      </c>
      <c r="V106" s="659">
        <v>50</v>
      </c>
      <c r="W106" s="659"/>
      <c r="X106" s="659" t="s">
        <v>6224</v>
      </c>
      <c r="Y106" s="3014" t="s">
        <v>5677</v>
      </c>
      <c r="Z106" s="659"/>
      <c r="AA106" s="659"/>
      <c r="AB106" s="659"/>
      <c r="AC106" s="672" t="s">
        <v>6098</v>
      </c>
      <c r="AD106" s="659"/>
      <c r="AE106" s="739">
        <v>3900</v>
      </c>
      <c r="AF106" s="3019"/>
      <c r="AG106" s="660"/>
      <c r="AJ106" s="655" t="s">
        <v>12747</v>
      </c>
      <c r="AK106" s="655"/>
      <c r="AL106" s="655"/>
      <c r="AN106" s="2971" t="s">
        <v>19938</v>
      </c>
    </row>
    <row r="107" spans="1:40">
      <c r="A107" s="653">
        <f t="shared" si="1"/>
        <v>99</v>
      </c>
      <c r="B107" s="654" t="s">
        <v>4928</v>
      </c>
      <c r="C107" s="791" t="s">
        <v>1141</v>
      </c>
      <c r="D107" s="655" t="s">
        <v>5868</v>
      </c>
      <c r="E107" s="656" t="s">
        <v>4210</v>
      </c>
      <c r="F107" s="656" t="s">
        <v>5859</v>
      </c>
      <c r="G107" s="656" t="s">
        <v>5869</v>
      </c>
      <c r="H107" s="657">
        <v>25</v>
      </c>
      <c r="I107" s="657" t="s">
        <v>5870</v>
      </c>
      <c r="J107" s="657">
        <v>40</v>
      </c>
      <c r="K107" s="657">
        <v>792</v>
      </c>
      <c r="L107" s="657">
        <v>2.1179999999999999</v>
      </c>
      <c r="M107" s="657">
        <v>2.4460000000000002</v>
      </c>
      <c r="N107" s="657">
        <v>0.46600000000000003</v>
      </c>
      <c r="O107" s="657">
        <v>1.98</v>
      </c>
      <c r="P107" s="657">
        <v>13</v>
      </c>
      <c r="Q107" s="657">
        <v>304</v>
      </c>
      <c r="R107" s="657">
        <v>304</v>
      </c>
      <c r="S107" s="657">
        <v>304</v>
      </c>
      <c r="T107" s="657">
        <v>2900</v>
      </c>
      <c r="U107" s="657">
        <v>0.63</v>
      </c>
      <c r="V107" s="659">
        <v>50</v>
      </c>
      <c r="W107" s="659"/>
      <c r="X107" s="659" t="s">
        <v>6224</v>
      </c>
      <c r="Y107" s="3014" t="s">
        <v>5677</v>
      </c>
      <c r="Z107" s="659"/>
      <c r="AA107" s="659"/>
      <c r="AB107" s="659"/>
      <c r="AC107" s="672" t="s">
        <v>6098</v>
      </c>
      <c r="AD107" s="659"/>
      <c r="AE107" s="739">
        <v>3900</v>
      </c>
      <c r="AF107" s="3019"/>
      <c r="AG107" s="660"/>
      <c r="AJ107" s="655" t="s">
        <v>12747</v>
      </c>
      <c r="AK107" s="655"/>
      <c r="AL107" s="655"/>
      <c r="AN107" s="2971" t="s">
        <v>19938</v>
      </c>
    </row>
    <row r="108" spans="1:40">
      <c r="A108" s="653">
        <f t="shared" si="1"/>
        <v>100</v>
      </c>
      <c r="B108" s="654" t="s">
        <v>4156</v>
      </c>
      <c r="C108" s="655" t="s">
        <v>1145</v>
      </c>
      <c r="D108" s="655" t="s">
        <v>5874</v>
      </c>
      <c r="E108" s="656" t="s">
        <v>3796</v>
      </c>
      <c r="F108" s="656" t="s">
        <v>5875</v>
      </c>
      <c r="G108" s="656" t="s">
        <v>5876</v>
      </c>
      <c r="H108" s="657">
        <v>55</v>
      </c>
      <c r="I108" s="657" t="s">
        <v>5877</v>
      </c>
      <c r="J108" s="657">
        <v>42</v>
      </c>
      <c r="K108" s="657">
        <v>0.47599999999999998</v>
      </c>
      <c r="L108" s="657">
        <v>0.08</v>
      </c>
      <c r="M108" s="657">
        <v>19.64</v>
      </c>
      <c r="N108" s="657">
        <v>17.02</v>
      </c>
      <c r="O108" s="657">
        <v>2.62</v>
      </c>
      <c r="P108" s="657">
        <v>3.5</v>
      </c>
      <c r="Q108" s="657" t="s">
        <v>6255</v>
      </c>
      <c r="R108" s="657" t="s">
        <v>6255</v>
      </c>
      <c r="S108" s="657"/>
      <c r="T108" s="657">
        <v>2900</v>
      </c>
      <c r="U108" s="657">
        <v>2</v>
      </c>
      <c r="V108" s="659">
        <v>50</v>
      </c>
      <c r="W108" s="659"/>
      <c r="X108" s="659" t="s">
        <v>6224</v>
      </c>
      <c r="Y108" s="3014" t="s">
        <v>5677</v>
      </c>
      <c r="Z108" s="659">
        <v>5</v>
      </c>
      <c r="AA108" s="659" t="s">
        <v>4849</v>
      </c>
      <c r="AB108" s="659" t="s">
        <v>1527</v>
      </c>
      <c r="AC108" s="672" t="s">
        <v>6098</v>
      </c>
      <c r="AD108" s="659"/>
      <c r="AE108" s="739">
        <v>3900</v>
      </c>
      <c r="AF108" s="3019"/>
      <c r="AG108" s="660"/>
      <c r="AJ108" s="655" t="s">
        <v>12692</v>
      </c>
      <c r="AK108" s="1031">
        <v>43449</v>
      </c>
      <c r="AL108" s="655"/>
      <c r="AN108" s="2971" t="s">
        <v>19938</v>
      </c>
    </row>
    <row r="109" spans="1:40">
      <c r="A109" s="653">
        <f t="shared" si="1"/>
        <v>101</v>
      </c>
      <c r="B109" s="654" t="s">
        <v>4156</v>
      </c>
      <c r="C109" s="791" t="s">
        <v>1147</v>
      </c>
      <c r="D109" s="655" t="s">
        <v>5878</v>
      </c>
      <c r="E109" s="656" t="s">
        <v>4208</v>
      </c>
      <c r="F109" s="656" t="s">
        <v>5879</v>
      </c>
      <c r="G109" s="656" t="s">
        <v>5880</v>
      </c>
      <c r="H109" s="657">
        <v>110</v>
      </c>
      <c r="I109" s="657">
        <v>133</v>
      </c>
      <c r="J109" s="657">
        <v>42</v>
      </c>
      <c r="K109" s="657">
        <v>0.755</v>
      </c>
      <c r="L109" s="657">
        <v>0.8</v>
      </c>
      <c r="M109" s="657">
        <v>8.31</v>
      </c>
      <c r="N109" s="657">
        <v>0</v>
      </c>
      <c r="O109" s="657">
        <v>8.31</v>
      </c>
      <c r="P109" s="657">
        <v>10.6</v>
      </c>
      <c r="Q109" s="657" t="s">
        <v>6255</v>
      </c>
      <c r="R109" s="657" t="s">
        <v>6255</v>
      </c>
      <c r="S109" s="657" t="s">
        <v>6255</v>
      </c>
      <c r="T109" s="657">
        <v>2900</v>
      </c>
      <c r="U109" s="657">
        <v>56.2</v>
      </c>
      <c r="V109" s="659">
        <v>50</v>
      </c>
      <c r="W109" s="659"/>
      <c r="X109" s="659" t="s">
        <v>6224</v>
      </c>
      <c r="Y109" s="3014" t="s">
        <v>5677</v>
      </c>
      <c r="Z109" s="659"/>
      <c r="AA109" s="659"/>
      <c r="AB109" s="659"/>
      <c r="AC109" s="672" t="s">
        <v>6098</v>
      </c>
      <c r="AD109" s="659"/>
      <c r="AE109" s="739">
        <v>20200</v>
      </c>
      <c r="AF109" s="3019"/>
      <c r="AG109" s="660"/>
      <c r="AJ109" s="655" t="s">
        <v>12971</v>
      </c>
      <c r="AK109" s="1035">
        <v>41967</v>
      </c>
      <c r="AL109" s="655"/>
      <c r="AN109" s="2971" t="s">
        <v>19938</v>
      </c>
    </row>
    <row r="110" spans="1:40">
      <c r="A110" s="653">
        <f t="shared" si="1"/>
        <v>102</v>
      </c>
      <c r="B110" s="654" t="s">
        <v>4156</v>
      </c>
      <c r="C110" s="791" t="s">
        <v>1149</v>
      </c>
      <c r="D110" s="655" t="s">
        <v>5878</v>
      </c>
      <c r="E110" s="656" t="s">
        <v>4208</v>
      </c>
      <c r="F110" s="656" t="s">
        <v>5879</v>
      </c>
      <c r="G110" s="656" t="s">
        <v>5880</v>
      </c>
      <c r="H110" s="657">
        <v>110</v>
      </c>
      <c r="I110" s="657">
        <v>133</v>
      </c>
      <c r="J110" s="657">
        <v>42</v>
      </c>
      <c r="K110" s="657">
        <v>0.755</v>
      </c>
      <c r="L110" s="657">
        <v>0.8</v>
      </c>
      <c r="M110" s="657">
        <v>8.31</v>
      </c>
      <c r="N110" s="657">
        <v>0</v>
      </c>
      <c r="O110" s="657">
        <v>8.31</v>
      </c>
      <c r="P110" s="657">
        <v>10.6</v>
      </c>
      <c r="Q110" s="657" t="s">
        <v>6255</v>
      </c>
      <c r="R110" s="657" t="s">
        <v>6255</v>
      </c>
      <c r="S110" s="657" t="s">
        <v>6255</v>
      </c>
      <c r="T110" s="657">
        <v>2900</v>
      </c>
      <c r="U110" s="657">
        <v>56.2</v>
      </c>
      <c r="V110" s="659">
        <v>50</v>
      </c>
      <c r="W110" s="659"/>
      <c r="X110" s="659" t="s">
        <v>6224</v>
      </c>
      <c r="Y110" s="3014" t="s">
        <v>5677</v>
      </c>
      <c r="Z110" s="659"/>
      <c r="AA110" s="659"/>
      <c r="AB110" s="659"/>
      <c r="AC110" s="672" t="s">
        <v>6098</v>
      </c>
      <c r="AD110" s="659"/>
      <c r="AE110" s="739">
        <v>20200</v>
      </c>
      <c r="AF110" s="3019"/>
      <c r="AG110" s="660"/>
      <c r="AJ110" s="655" t="s">
        <v>12972</v>
      </c>
      <c r="AK110" s="1035">
        <v>41967</v>
      </c>
      <c r="AL110" s="655"/>
      <c r="AN110" s="2971" t="s">
        <v>19938</v>
      </c>
    </row>
    <row r="111" spans="1:40">
      <c r="A111" s="653">
        <f t="shared" si="1"/>
        <v>103</v>
      </c>
      <c r="B111" s="654" t="s">
        <v>4156</v>
      </c>
      <c r="C111" s="791" t="s">
        <v>1150</v>
      </c>
      <c r="D111" s="655" t="s">
        <v>5881</v>
      </c>
      <c r="E111" s="656" t="s">
        <v>3781</v>
      </c>
      <c r="F111" s="656" t="s">
        <v>5879</v>
      </c>
      <c r="G111" s="656" t="s">
        <v>5882</v>
      </c>
      <c r="H111" s="657">
        <v>112</v>
      </c>
      <c r="I111" s="657">
        <v>137</v>
      </c>
      <c r="J111" s="657">
        <v>42</v>
      </c>
      <c r="K111" s="657">
        <v>0.73299999999999998</v>
      </c>
      <c r="L111" s="657">
        <v>0.4</v>
      </c>
      <c r="M111" s="657">
        <v>8.2100000000000009</v>
      </c>
      <c r="N111" s="657">
        <v>0</v>
      </c>
      <c r="O111" s="657">
        <v>8.2100000000000009</v>
      </c>
      <c r="P111" s="657">
        <v>13.3</v>
      </c>
      <c r="Q111" s="657" t="s">
        <v>6255</v>
      </c>
      <c r="R111" s="657" t="s">
        <v>6255</v>
      </c>
      <c r="S111" s="657" t="s">
        <v>6255</v>
      </c>
      <c r="T111" s="657">
        <v>2900</v>
      </c>
      <c r="U111" s="657">
        <v>56.1</v>
      </c>
      <c r="V111" s="659">
        <v>50</v>
      </c>
      <c r="W111" s="659"/>
      <c r="X111" s="659" t="s">
        <v>6224</v>
      </c>
      <c r="Y111" s="3014" t="s">
        <v>5677</v>
      </c>
      <c r="Z111" s="659"/>
      <c r="AA111" s="659"/>
      <c r="AB111" s="659"/>
      <c r="AC111" s="672" t="s">
        <v>6098</v>
      </c>
      <c r="AD111" s="659"/>
      <c r="AE111" s="739">
        <v>20200</v>
      </c>
      <c r="AF111" s="3019"/>
      <c r="AG111" s="660"/>
      <c r="AJ111" s="655" t="s">
        <v>12972</v>
      </c>
      <c r="AK111" s="1035">
        <v>41792</v>
      </c>
      <c r="AL111" s="655"/>
      <c r="AN111" s="2971" t="s">
        <v>19938</v>
      </c>
    </row>
    <row r="112" spans="1:40">
      <c r="A112" s="653">
        <f t="shared" si="1"/>
        <v>104</v>
      </c>
      <c r="B112" s="654" t="s">
        <v>4156</v>
      </c>
      <c r="C112" s="791" t="s">
        <v>1152</v>
      </c>
      <c r="D112" s="655" t="s">
        <v>5881</v>
      </c>
      <c r="E112" s="656" t="s">
        <v>3781</v>
      </c>
      <c r="F112" s="656" t="s">
        <v>5879</v>
      </c>
      <c r="G112" s="656" t="s">
        <v>5882</v>
      </c>
      <c r="H112" s="657">
        <v>112</v>
      </c>
      <c r="I112" s="657">
        <v>137</v>
      </c>
      <c r="J112" s="657">
        <v>42</v>
      </c>
      <c r="K112" s="657">
        <v>0.73299999999999998</v>
      </c>
      <c r="L112" s="657">
        <v>0.4</v>
      </c>
      <c r="M112" s="657">
        <v>8.2100000000000009</v>
      </c>
      <c r="N112" s="657">
        <v>0</v>
      </c>
      <c r="O112" s="657">
        <v>8.2100000000000009</v>
      </c>
      <c r="P112" s="657">
        <v>13.3</v>
      </c>
      <c r="Q112" s="657" t="s">
        <v>6255</v>
      </c>
      <c r="R112" s="657" t="s">
        <v>6255</v>
      </c>
      <c r="S112" s="657" t="s">
        <v>6255</v>
      </c>
      <c r="T112" s="657">
        <v>2900</v>
      </c>
      <c r="U112" s="657">
        <v>56.1</v>
      </c>
      <c r="V112" s="659">
        <v>50</v>
      </c>
      <c r="W112" s="659"/>
      <c r="X112" s="659" t="s">
        <v>6224</v>
      </c>
      <c r="Y112" s="3014" t="s">
        <v>5677</v>
      </c>
      <c r="Z112" s="659"/>
      <c r="AA112" s="659"/>
      <c r="AB112" s="659"/>
      <c r="AC112" s="672" t="s">
        <v>6098</v>
      </c>
      <c r="AD112" s="659"/>
      <c r="AE112" s="739">
        <v>20200</v>
      </c>
      <c r="AF112" s="3019"/>
      <c r="AG112" s="660"/>
      <c r="AJ112" s="655" t="s">
        <v>12973</v>
      </c>
      <c r="AK112" s="1035">
        <v>41794</v>
      </c>
      <c r="AL112" s="655"/>
      <c r="AN112" s="2971" t="s">
        <v>19938</v>
      </c>
    </row>
    <row r="113" spans="1:40">
      <c r="A113" s="653">
        <f t="shared" si="1"/>
        <v>105</v>
      </c>
      <c r="B113" s="654" t="s">
        <v>4156</v>
      </c>
      <c r="C113" s="791" t="s">
        <v>1153</v>
      </c>
      <c r="D113" s="655" t="s">
        <v>5883</v>
      </c>
      <c r="E113" s="656" t="s">
        <v>4210</v>
      </c>
      <c r="F113" s="656" t="s">
        <v>5879</v>
      </c>
      <c r="G113" s="656" t="s">
        <v>5884</v>
      </c>
      <c r="H113" s="657">
        <v>116</v>
      </c>
      <c r="I113" s="657">
        <v>139</v>
      </c>
      <c r="J113" s="657">
        <v>42</v>
      </c>
      <c r="K113" s="657">
        <v>0.71699999999999997</v>
      </c>
      <c r="L113" s="657">
        <v>0.4</v>
      </c>
      <c r="M113" s="657">
        <v>8.32</v>
      </c>
      <c r="N113" s="657">
        <v>0</v>
      </c>
      <c r="O113" s="657">
        <v>8.32</v>
      </c>
      <c r="P113" s="657">
        <v>10.8</v>
      </c>
      <c r="Q113" s="657" t="s">
        <v>6255</v>
      </c>
      <c r="R113" s="657" t="s">
        <v>6255</v>
      </c>
      <c r="S113" s="657" t="s">
        <v>6255</v>
      </c>
      <c r="T113" s="657">
        <v>2900</v>
      </c>
      <c r="U113" s="657">
        <v>59</v>
      </c>
      <c r="V113" s="659">
        <v>50</v>
      </c>
      <c r="W113" s="659"/>
      <c r="X113" s="659" t="s">
        <v>6224</v>
      </c>
      <c r="Y113" s="3014" t="s">
        <v>5677</v>
      </c>
      <c r="Z113" s="659"/>
      <c r="AA113" s="659"/>
      <c r="AB113" s="659"/>
      <c r="AC113" s="672" t="s">
        <v>6098</v>
      </c>
      <c r="AD113" s="659"/>
      <c r="AE113" s="739">
        <v>20200</v>
      </c>
      <c r="AF113" s="3019"/>
      <c r="AG113" s="660"/>
      <c r="AJ113" s="655" t="s">
        <v>12974</v>
      </c>
      <c r="AK113" s="1035">
        <v>41796</v>
      </c>
      <c r="AL113" s="655"/>
      <c r="AN113" s="2971" t="s">
        <v>19938</v>
      </c>
    </row>
    <row r="114" spans="1:40">
      <c r="A114" s="653">
        <f t="shared" si="1"/>
        <v>106</v>
      </c>
      <c r="B114" s="654" t="s">
        <v>4156</v>
      </c>
      <c r="C114" s="791" t="s">
        <v>1155</v>
      </c>
      <c r="D114" s="655" t="s">
        <v>5883</v>
      </c>
      <c r="E114" s="656" t="s">
        <v>4210</v>
      </c>
      <c r="F114" s="656" t="s">
        <v>5879</v>
      </c>
      <c r="G114" s="656" t="s">
        <v>5884</v>
      </c>
      <c r="H114" s="657">
        <v>116</v>
      </c>
      <c r="I114" s="657">
        <v>139</v>
      </c>
      <c r="J114" s="657">
        <v>42</v>
      </c>
      <c r="K114" s="657">
        <v>0.71699999999999997</v>
      </c>
      <c r="L114" s="657">
        <v>0.4</v>
      </c>
      <c r="M114" s="657">
        <v>8.32</v>
      </c>
      <c r="N114" s="657">
        <v>0</v>
      </c>
      <c r="O114" s="657">
        <v>8.32</v>
      </c>
      <c r="P114" s="657">
        <v>10.8</v>
      </c>
      <c r="Q114" s="657" t="s">
        <v>6255</v>
      </c>
      <c r="R114" s="657" t="s">
        <v>6255</v>
      </c>
      <c r="S114" s="657" t="s">
        <v>6255</v>
      </c>
      <c r="T114" s="657">
        <v>2900</v>
      </c>
      <c r="U114" s="657">
        <v>59</v>
      </c>
      <c r="V114" s="659">
        <v>50</v>
      </c>
      <c r="W114" s="659"/>
      <c r="X114" s="659" t="s">
        <v>6224</v>
      </c>
      <c r="Y114" s="3014" t="s">
        <v>5677</v>
      </c>
      <c r="Z114" s="659"/>
      <c r="AA114" s="659"/>
      <c r="AB114" s="659"/>
      <c r="AC114" s="672" t="s">
        <v>6098</v>
      </c>
      <c r="AD114" s="659"/>
      <c r="AE114" s="739">
        <v>20200</v>
      </c>
      <c r="AF114" s="3019"/>
      <c r="AG114" s="660"/>
      <c r="AJ114" s="655" t="s">
        <v>12972</v>
      </c>
      <c r="AK114" s="1035">
        <v>41799</v>
      </c>
      <c r="AL114" s="655"/>
      <c r="AN114" s="2971" t="s">
        <v>19938</v>
      </c>
    </row>
    <row r="115" spans="1:40">
      <c r="A115" s="653">
        <f t="shared" si="1"/>
        <v>107</v>
      </c>
      <c r="B115" s="654" t="s">
        <v>4156</v>
      </c>
      <c r="C115" s="791" t="s">
        <v>1156</v>
      </c>
      <c r="D115" s="655" t="s">
        <v>5885</v>
      </c>
      <c r="E115" s="656" t="s">
        <v>4208</v>
      </c>
      <c r="F115" s="656" t="s">
        <v>5886</v>
      </c>
      <c r="G115" s="656" t="s">
        <v>5887</v>
      </c>
      <c r="H115" s="657">
        <v>32</v>
      </c>
      <c r="I115" s="657">
        <v>30</v>
      </c>
      <c r="J115" s="657">
        <v>42</v>
      </c>
      <c r="K115" s="657">
        <v>0.755</v>
      </c>
      <c r="L115" s="657">
        <v>0.8</v>
      </c>
      <c r="M115" s="657">
        <v>2.35</v>
      </c>
      <c r="N115" s="657">
        <v>0</v>
      </c>
      <c r="O115" s="657">
        <v>2.35</v>
      </c>
      <c r="P115" s="657">
        <v>10.6</v>
      </c>
      <c r="Q115" s="657" t="s">
        <v>6255</v>
      </c>
      <c r="R115" s="657" t="s">
        <v>6255</v>
      </c>
      <c r="S115" s="657" t="s">
        <v>6255</v>
      </c>
      <c r="T115" s="657">
        <v>2900</v>
      </c>
      <c r="U115" s="657">
        <v>5.2</v>
      </c>
      <c r="V115" s="659">
        <v>50</v>
      </c>
      <c r="W115" s="659"/>
      <c r="X115" s="659" t="s">
        <v>6224</v>
      </c>
      <c r="Y115" s="3014" t="s">
        <v>5677</v>
      </c>
      <c r="Z115" s="659"/>
      <c r="AA115" s="659"/>
      <c r="AB115" s="659"/>
      <c r="AC115" s="672" t="s">
        <v>6098</v>
      </c>
      <c r="AD115" s="659"/>
      <c r="AE115" s="739">
        <v>7600</v>
      </c>
      <c r="AF115" s="3019"/>
      <c r="AG115" s="660"/>
      <c r="AJ115" s="655" t="s">
        <v>12975</v>
      </c>
      <c r="AK115" s="1035">
        <v>41801</v>
      </c>
      <c r="AL115" s="655"/>
      <c r="AN115" s="2971" t="s">
        <v>19938</v>
      </c>
    </row>
    <row r="116" spans="1:40">
      <c r="A116" s="653">
        <f t="shared" si="1"/>
        <v>108</v>
      </c>
      <c r="B116" s="654" t="s">
        <v>4156</v>
      </c>
      <c r="C116" s="791" t="s">
        <v>1158</v>
      </c>
      <c r="D116" s="655" t="s">
        <v>5885</v>
      </c>
      <c r="E116" s="656" t="s">
        <v>4208</v>
      </c>
      <c r="F116" s="656" t="s">
        <v>5886</v>
      </c>
      <c r="G116" s="656" t="s">
        <v>5887</v>
      </c>
      <c r="H116" s="657">
        <v>32</v>
      </c>
      <c r="I116" s="657">
        <v>30</v>
      </c>
      <c r="J116" s="657">
        <v>42</v>
      </c>
      <c r="K116" s="657">
        <v>0.755</v>
      </c>
      <c r="L116" s="657">
        <v>0.8</v>
      </c>
      <c r="M116" s="657">
        <v>2.35</v>
      </c>
      <c r="N116" s="657">
        <v>0</v>
      </c>
      <c r="O116" s="657">
        <v>2.35</v>
      </c>
      <c r="P116" s="657">
        <v>10.6</v>
      </c>
      <c r="Q116" s="657" t="s">
        <v>6255</v>
      </c>
      <c r="R116" s="657" t="s">
        <v>6255</v>
      </c>
      <c r="S116" s="657" t="s">
        <v>6255</v>
      </c>
      <c r="T116" s="657">
        <v>2900</v>
      </c>
      <c r="U116" s="657">
        <v>5.2</v>
      </c>
      <c r="V116" s="659">
        <v>50</v>
      </c>
      <c r="W116" s="659"/>
      <c r="X116" s="659" t="s">
        <v>6224</v>
      </c>
      <c r="Y116" s="3014" t="s">
        <v>5677</v>
      </c>
      <c r="Z116" s="659"/>
      <c r="AA116" s="659"/>
      <c r="AB116" s="659"/>
      <c r="AC116" s="672" t="s">
        <v>6098</v>
      </c>
      <c r="AD116" s="659"/>
      <c r="AE116" s="739">
        <v>7600</v>
      </c>
      <c r="AF116" s="3019"/>
      <c r="AG116" s="660"/>
      <c r="AJ116" s="655" t="s">
        <v>12976</v>
      </c>
      <c r="AK116" s="1035">
        <v>41801</v>
      </c>
      <c r="AL116" s="655"/>
      <c r="AN116" s="2971" t="s">
        <v>19938</v>
      </c>
    </row>
    <row r="117" spans="1:40">
      <c r="A117" s="653">
        <f t="shared" si="1"/>
        <v>109</v>
      </c>
      <c r="B117" s="654" t="s">
        <v>4156</v>
      </c>
      <c r="C117" s="791" t="s">
        <v>1159</v>
      </c>
      <c r="D117" s="655" t="s">
        <v>5888</v>
      </c>
      <c r="E117" s="656" t="s">
        <v>3781</v>
      </c>
      <c r="F117" s="656" t="s">
        <v>5889</v>
      </c>
      <c r="G117" s="656" t="s">
        <v>5890</v>
      </c>
      <c r="H117" s="657">
        <v>34</v>
      </c>
      <c r="I117" s="657">
        <v>30</v>
      </c>
      <c r="J117" s="657">
        <v>42</v>
      </c>
      <c r="K117" s="657">
        <v>0.73299999999999998</v>
      </c>
      <c r="L117" s="657">
        <v>0.4</v>
      </c>
      <c r="M117" s="657">
        <v>2.35</v>
      </c>
      <c r="N117" s="657">
        <v>0</v>
      </c>
      <c r="O117" s="657">
        <v>2.35</v>
      </c>
      <c r="P117" s="657">
        <v>13.3</v>
      </c>
      <c r="Q117" s="657" t="s">
        <v>6255</v>
      </c>
      <c r="R117" s="657" t="s">
        <v>6255</v>
      </c>
      <c r="S117" s="657" t="s">
        <v>6255</v>
      </c>
      <c r="T117" s="657">
        <v>2900</v>
      </c>
      <c r="U117" s="657">
        <v>5.0999999999999996</v>
      </c>
      <c r="V117" s="659">
        <v>50</v>
      </c>
      <c r="W117" s="659"/>
      <c r="X117" s="659" t="s">
        <v>6224</v>
      </c>
      <c r="Y117" s="3014" t="s">
        <v>5677</v>
      </c>
      <c r="Z117" s="659"/>
      <c r="AA117" s="659"/>
      <c r="AB117" s="659"/>
      <c r="AC117" s="672" t="s">
        <v>6098</v>
      </c>
      <c r="AD117" s="659"/>
      <c r="AE117" s="739">
        <v>7600</v>
      </c>
      <c r="AF117" s="3019"/>
      <c r="AG117" s="660"/>
      <c r="AJ117" s="655" t="s">
        <v>12977</v>
      </c>
      <c r="AK117" s="1035">
        <v>41808</v>
      </c>
      <c r="AL117" s="655"/>
      <c r="AN117" s="2971" t="s">
        <v>19938</v>
      </c>
    </row>
    <row r="118" spans="1:40">
      <c r="A118" s="653">
        <f t="shared" si="1"/>
        <v>110</v>
      </c>
      <c r="B118" s="654" t="s">
        <v>4156</v>
      </c>
      <c r="C118" s="791" t="s">
        <v>1161</v>
      </c>
      <c r="D118" s="655" t="s">
        <v>5888</v>
      </c>
      <c r="E118" s="656" t="s">
        <v>3781</v>
      </c>
      <c r="F118" s="656" t="s">
        <v>5889</v>
      </c>
      <c r="G118" s="656" t="s">
        <v>5890</v>
      </c>
      <c r="H118" s="657">
        <v>34</v>
      </c>
      <c r="I118" s="657">
        <v>30</v>
      </c>
      <c r="J118" s="657">
        <v>42</v>
      </c>
      <c r="K118" s="657">
        <v>0.73299999999999998</v>
      </c>
      <c r="L118" s="657">
        <v>0.4</v>
      </c>
      <c r="M118" s="657">
        <v>2.35</v>
      </c>
      <c r="N118" s="657">
        <v>0</v>
      </c>
      <c r="O118" s="657">
        <v>2.35</v>
      </c>
      <c r="P118" s="657">
        <v>13.3</v>
      </c>
      <c r="Q118" s="657" t="s">
        <v>6255</v>
      </c>
      <c r="R118" s="657" t="s">
        <v>6255</v>
      </c>
      <c r="S118" s="657" t="s">
        <v>6255</v>
      </c>
      <c r="T118" s="657">
        <v>2900</v>
      </c>
      <c r="U118" s="657">
        <v>5.0999999999999996</v>
      </c>
      <c r="V118" s="659">
        <v>50</v>
      </c>
      <c r="W118" s="659"/>
      <c r="X118" s="659" t="s">
        <v>6224</v>
      </c>
      <c r="Y118" s="3014" t="s">
        <v>5677</v>
      </c>
      <c r="Z118" s="659"/>
      <c r="AA118" s="659"/>
      <c r="AB118" s="659"/>
      <c r="AC118" s="672" t="s">
        <v>6098</v>
      </c>
      <c r="AD118" s="659"/>
      <c r="AE118" s="739">
        <v>7600</v>
      </c>
      <c r="AF118" s="3019"/>
      <c r="AG118" s="660"/>
      <c r="AJ118" s="655" t="s">
        <v>12978</v>
      </c>
      <c r="AK118" s="1035">
        <v>41810</v>
      </c>
      <c r="AL118" s="655"/>
      <c r="AN118" s="2971" t="s">
        <v>19938</v>
      </c>
    </row>
    <row r="119" spans="1:40">
      <c r="A119" s="653">
        <f t="shared" si="1"/>
        <v>111</v>
      </c>
      <c r="B119" s="654" t="s">
        <v>4156</v>
      </c>
      <c r="C119" s="791" t="s">
        <v>1162</v>
      </c>
      <c r="D119" s="655" t="s">
        <v>5891</v>
      </c>
      <c r="E119" s="656" t="s">
        <v>4210</v>
      </c>
      <c r="F119" s="656" t="s">
        <v>5892</v>
      </c>
      <c r="G119" s="656" t="s">
        <v>5893</v>
      </c>
      <c r="H119" s="657">
        <v>31</v>
      </c>
      <c r="I119" s="657">
        <v>30</v>
      </c>
      <c r="J119" s="657">
        <v>42</v>
      </c>
      <c r="K119" s="657">
        <v>0.71699999999999997</v>
      </c>
      <c r="L119" s="657">
        <v>0.4</v>
      </c>
      <c r="M119" s="657">
        <v>2.2200000000000002</v>
      </c>
      <c r="N119" s="657">
        <v>0</v>
      </c>
      <c r="O119" s="657">
        <v>2.2200000000000002</v>
      </c>
      <c r="P119" s="657">
        <v>10.8</v>
      </c>
      <c r="Q119" s="657" t="s">
        <v>6255</v>
      </c>
      <c r="R119" s="657" t="s">
        <v>6255</v>
      </c>
      <c r="S119" s="657" t="s">
        <v>6255</v>
      </c>
      <c r="T119" s="657">
        <v>2900</v>
      </c>
      <c r="U119" s="657">
        <v>4.9000000000000004</v>
      </c>
      <c r="V119" s="659">
        <v>50</v>
      </c>
      <c r="W119" s="659"/>
      <c r="X119" s="659" t="s">
        <v>6224</v>
      </c>
      <c r="Y119" s="3014" t="s">
        <v>5677</v>
      </c>
      <c r="Z119" s="659"/>
      <c r="AA119" s="659"/>
      <c r="AB119" s="659"/>
      <c r="AC119" s="672" t="s">
        <v>6098</v>
      </c>
      <c r="AD119" s="659"/>
      <c r="AE119" s="739">
        <v>5300</v>
      </c>
      <c r="AF119" s="3019"/>
      <c r="AG119" s="660"/>
      <c r="AJ119" s="655" t="s">
        <v>12979</v>
      </c>
      <c r="AK119" s="1035">
        <v>41813</v>
      </c>
      <c r="AL119" s="655"/>
      <c r="AN119" s="2971" t="s">
        <v>19938</v>
      </c>
    </row>
    <row r="120" spans="1:40">
      <c r="A120" s="653">
        <f t="shared" si="1"/>
        <v>112</v>
      </c>
      <c r="B120" s="654" t="s">
        <v>4156</v>
      </c>
      <c r="C120" s="791" t="s">
        <v>4399</v>
      </c>
      <c r="D120" s="655" t="s">
        <v>5891</v>
      </c>
      <c r="E120" s="656" t="s">
        <v>4210</v>
      </c>
      <c r="F120" s="656" t="s">
        <v>5892</v>
      </c>
      <c r="G120" s="656" t="s">
        <v>5893</v>
      </c>
      <c r="H120" s="657">
        <v>31</v>
      </c>
      <c r="I120" s="657">
        <v>30</v>
      </c>
      <c r="J120" s="657">
        <v>42</v>
      </c>
      <c r="K120" s="657">
        <v>0.71699999999999997</v>
      </c>
      <c r="L120" s="657">
        <v>0.4</v>
      </c>
      <c r="M120" s="657">
        <v>2.2200000000000002</v>
      </c>
      <c r="N120" s="657">
        <v>0</v>
      </c>
      <c r="O120" s="657">
        <v>2.2200000000000002</v>
      </c>
      <c r="P120" s="657">
        <v>10.8</v>
      </c>
      <c r="Q120" s="657" t="s">
        <v>6255</v>
      </c>
      <c r="R120" s="657" t="s">
        <v>6255</v>
      </c>
      <c r="S120" s="657" t="s">
        <v>6255</v>
      </c>
      <c r="T120" s="657">
        <v>2900</v>
      </c>
      <c r="U120" s="657">
        <v>4.9000000000000004</v>
      </c>
      <c r="V120" s="659">
        <v>50</v>
      </c>
      <c r="W120" s="659"/>
      <c r="X120" s="659" t="s">
        <v>6224</v>
      </c>
      <c r="Y120" s="3014" t="s">
        <v>5677</v>
      </c>
      <c r="Z120" s="659"/>
      <c r="AA120" s="659"/>
      <c r="AB120" s="659"/>
      <c r="AC120" s="672" t="s">
        <v>6098</v>
      </c>
      <c r="AD120" s="659"/>
      <c r="AE120" s="739">
        <v>5300</v>
      </c>
      <c r="AF120" s="3019"/>
      <c r="AG120" s="660"/>
      <c r="AJ120" s="655" t="s">
        <v>12980</v>
      </c>
      <c r="AK120" s="1035">
        <v>41815</v>
      </c>
      <c r="AL120" s="655"/>
      <c r="AN120" s="2971" t="s">
        <v>19938</v>
      </c>
    </row>
    <row r="121" spans="1:40">
      <c r="A121" s="653">
        <f t="shared" si="1"/>
        <v>113</v>
      </c>
      <c r="B121" s="654" t="s">
        <v>4156</v>
      </c>
      <c r="C121" s="655" t="s">
        <v>4061</v>
      </c>
      <c r="D121" s="655" t="s">
        <v>6256</v>
      </c>
      <c r="E121" s="656" t="s">
        <v>2286</v>
      </c>
      <c r="F121" s="656" t="s">
        <v>19931</v>
      </c>
      <c r="G121" s="656" t="s">
        <v>19932</v>
      </c>
      <c r="H121" s="657">
        <v>20</v>
      </c>
      <c r="I121" s="657">
        <v>4</v>
      </c>
      <c r="J121" s="657">
        <v>40</v>
      </c>
      <c r="K121" s="657">
        <v>0.999</v>
      </c>
      <c r="L121" s="657">
        <v>0.72199999999999998</v>
      </c>
      <c r="M121" s="657">
        <v>1.98</v>
      </c>
      <c r="N121" s="657">
        <v>0</v>
      </c>
      <c r="O121" s="657">
        <v>1.98</v>
      </c>
      <c r="P121" s="657">
        <v>9</v>
      </c>
      <c r="Q121" s="657">
        <v>304</v>
      </c>
      <c r="R121" s="657">
        <v>304</v>
      </c>
      <c r="S121" s="657">
        <v>304</v>
      </c>
      <c r="T121" s="657"/>
      <c r="U121" s="657">
        <v>1.5</v>
      </c>
      <c r="V121" s="659">
        <v>50</v>
      </c>
      <c r="W121" s="659">
        <v>2</v>
      </c>
      <c r="X121" s="659" t="s">
        <v>6224</v>
      </c>
      <c r="Y121" s="3014" t="s">
        <v>5677</v>
      </c>
      <c r="Z121" s="659"/>
      <c r="AA121" s="659"/>
      <c r="AB121" s="659"/>
      <c r="AC121" s="672" t="s">
        <v>6098</v>
      </c>
      <c r="AD121" s="659"/>
      <c r="AE121" s="739"/>
      <c r="AF121" s="3019"/>
      <c r="AG121" s="660"/>
      <c r="AJ121" s="655" t="s">
        <v>12904</v>
      </c>
      <c r="AK121" s="1035">
        <v>44553</v>
      </c>
      <c r="AL121" s="655"/>
      <c r="AN121" s="2971" t="s">
        <v>19938</v>
      </c>
    </row>
    <row r="122" spans="1:40">
      <c r="A122" s="653">
        <f t="shared" si="1"/>
        <v>114</v>
      </c>
      <c r="B122" s="654" t="s">
        <v>4156</v>
      </c>
      <c r="C122" s="791" t="s">
        <v>2876</v>
      </c>
      <c r="D122" s="655" t="s">
        <v>5939</v>
      </c>
      <c r="E122" s="656" t="s">
        <v>5940</v>
      </c>
      <c r="F122" s="656" t="s">
        <v>5941</v>
      </c>
      <c r="G122" s="656" t="s">
        <v>19620</v>
      </c>
      <c r="H122" s="657">
        <v>43</v>
      </c>
      <c r="I122" s="657">
        <v>82</v>
      </c>
      <c r="J122" s="657">
        <v>112</v>
      </c>
      <c r="K122" s="657">
        <v>0.95</v>
      </c>
      <c r="L122" s="657">
        <v>0.25</v>
      </c>
      <c r="M122" s="657">
        <v>4.78</v>
      </c>
      <c r="N122" s="657">
        <v>0.69</v>
      </c>
      <c r="O122" s="657">
        <v>4.09</v>
      </c>
      <c r="P122" s="657">
        <v>2.95</v>
      </c>
      <c r="Q122" s="657" t="s">
        <v>6255</v>
      </c>
      <c r="R122" s="657" t="s">
        <v>6255</v>
      </c>
      <c r="S122" s="657" t="s">
        <v>6255</v>
      </c>
      <c r="T122" s="657">
        <v>2900</v>
      </c>
      <c r="U122" s="657">
        <v>14.8</v>
      </c>
      <c r="V122" s="659">
        <v>50</v>
      </c>
      <c r="W122" s="659"/>
      <c r="X122" s="659" t="s">
        <v>6224</v>
      </c>
      <c r="Y122" s="3014" t="s">
        <v>5677</v>
      </c>
      <c r="Z122" s="659"/>
      <c r="AA122" s="659"/>
      <c r="AB122" s="659"/>
      <c r="AC122" s="672" t="s">
        <v>6098</v>
      </c>
      <c r="AD122" s="659"/>
      <c r="AE122" s="739">
        <v>11700</v>
      </c>
      <c r="AF122" s="3019"/>
      <c r="AG122" s="660"/>
      <c r="AJ122" s="655" t="s">
        <v>12981</v>
      </c>
      <c r="AK122" s="1035">
        <v>44511</v>
      </c>
      <c r="AL122" s="655"/>
      <c r="AN122" s="2971" t="s">
        <v>19938</v>
      </c>
    </row>
    <row r="123" spans="1:40">
      <c r="A123" s="653">
        <f t="shared" si="1"/>
        <v>115</v>
      </c>
      <c r="B123" s="657" t="s">
        <v>4156</v>
      </c>
      <c r="C123" s="655" t="s">
        <v>2878</v>
      </c>
      <c r="D123" s="655" t="s">
        <v>5939</v>
      </c>
      <c r="E123" s="656" t="s">
        <v>5940</v>
      </c>
      <c r="F123" s="656" t="s">
        <v>5941</v>
      </c>
      <c r="G123" s="656"/>
      <c r="H123" s="657">
        <v>43</v>
      </c>
      <c r="I123" s="657">
        <v>82</v>
      </c>
      <c r="J123" s="657">
        <v>112</v>
      </c>
      <c r="K123" s="657">
        <v>0.95</v>
      </c>
      <c r="L123" s="657">
        <v>0.25</v>
      </c>
      <c r="M123" s="657">
        <v>4.78</v>
      </c>
      <c r="N123" s="657">
        <v>0.69</v>
      </c>
      <c r="O123" s="657">
        <v>4.09</v>
      </c>
      <c r="P123" s="657">
        <v>2.95</v>
      </c>
      <c r="Q123" s="657" t="s">
        <v>6255</v>
      </c>
      <c r="R123" s="657" t="s">
        <v>6255</v>
      </c>
      <c r="S123" s="657" t="s">
        <v>6255</v>
      </c>
      <c r="T123" s="657">
        <v>2900</v>
      </c>
      <c r="U123" s="657">
        <v>14.8</v>
      </c>
      <c r="V123" s="659">
        <v>50</v>
      </c>
      <c r="W123" s="659"/>
      <c r="X123" s="659" t="s">
        <v>6224</v>
      </c>
      <c r="Y123" s="3014" t="s">
        <v>5677</v>
      </c>
      <c r="Z123" s="659"/>
      <c r="AA123" s="659"/>
      <c r="AB123" s="659"/>
      <c r="AC123" s="672" t="s">
        <v>6098</v>
      </c>
      <c r="AD123" s="659"/>
      <c r="AE123" s="749">
        <v>11700</v>
      </c>
      <c r="AF123" s="3019"/>
      <c r="AG123" s="1875" t="s">
        <v>13298</v>
      </c>
      <c r="AJ123" s="655" t="s">
        <v>12970</v>
      </c>
      <c r="AK123" s="1035">
        <v>41990</v>
      </c>
      <c r="AL123" s="655"/>
      <c r="AN123" s="2971" t="s">
        <v>19938</v>
      </c>
    </row>
    <row r="124" spans="1:40">
      <c r="A124" s="653">
        <f t="shared" si="1"/>
        <v>116</v>
      </c>
      <c r="B124" s="657" t="s">
        <v>4156</v>
      </c>
      <c r="C124" s="791" t="s">
        <v>18349</v>
      </c>
      <c r="D124" s="655" t="s">
        <v>5939</v>
      </c>
      <c r="E124" s="656" t="s">
        <v>5940</v>
      </c>
      <c r="F124" s="656" t="s">
        <v>5941</v>
      </c>
      <c r="G124" s="656"/>
      <c r="H124" s="657">
        <v>43</v>
      </c>
      <c r="I124" s="657">
        <v>82</v>
      </c>
      <c r="J124" s="657">
        <v>112</v>
      </c>
      <c r="K124" s="657">
        <v>0.95</v>
      </c>
      <c r="L124" s="657">
        <v>0.25</v>
      </c>
      <c r="M124" s="657">
        <v>4.78</v>
      </c>
      <c r="N124" s="657">
        <v>0.69</v>
      </c>
      <c r="O124" s="657">
        <v>4.09</v>
      </c>
      <c r="P124" s="657">
        <v>2.95</v>
      </c>
      <c r="Q124" s="657" t="s">
        <v>6255</v>
      </c>
      <c r="R124" s="657" t="s">
        <v>6255</v>
      </c>
      <c r="S124" s="657" t="s">
        <v>6255</v>
      </c>
      <c r="T124" s="657">
        <v>2900</v>
      </c>
      <c r="U124" s="657">
        <v>14.8</v>
      </c>
      <c r="V124" s="659">
        <v>50</v>
      </c>
      <c r="W124" s="659"/>
      <c r="X124" s="659" t="s">
        <v>6224</v>
      </c>
      <c r="Y124" s="3014" t="s">
        <v>5677</v>
      </c>
      <c r="Z124" s="659"/>
      <c r="AA124" s="659"/>
      <c r="AB124" s="659"/>
      <c r="AC124" s="672" t="s">
        <v>6098</v>
      </c>
      <c r="AD124" s="659"/>
      <c r="AE124" s="749">
        <v>11700</v>
      </c>
      <c r="AF124" s="3019"/>
      <c r="AG124" s="1875"/>
      <c r="AJ124" s="655"/>
      <c r="AK124" s="1035"/>
      <c r="AL124" s="655"/>
      <c r="AN124" s="2971"/>
    </row>
    <row r="125" spans="1:40">
      <c r="A125" s="653">
        <f t="shared" si="1"/>
        <v>117</v>
      </c>
      <c r="B125" s="657" t="s">
        <v>4156</v>
      </c>
      <c r="C125" s="2911" t="s">
        <v>2893</v>
      </c>
      <c r="D125" s="655" t="s">
        <v>5951</v>
      </c>
      <c r="E125" s="656"/>
      <c r="F125" s="784" t="s">
        <v>5952</v>
      </c>
      <c r="G125" s="784"/>
      <c r="H125" s="657">
        <v>30</v>
      </c>
      <c r="I125" s="657" t="s">
        <v>5953</v>
      </c>
      <c r="J125" s="657">
        <v>32</v>
      </c>
      <c r="K125" s="657">
        <v>0.995</v>
      </c>
      <c r="L125" s="657">
        <v>0.8</v>
      </c>
      <c r="M125" s="657">
        <v>4.8000000000000001E-2</v>
      </c>
      <c r="N125" s="657">
        <v>3</v>
      </c>
      <c r="O125" s="657">
        <v>0</v>
      </c>
      <c r="P125" s="657">
        <v>3</v>
      </c>
      <c r="Q125" s="657">
        <v>7.9</v>
      </c>
      <c r="R125" s="657">
        <v>304</v>
      </c>
      <c r="S125" s="657">
        <v>304</v>
      </c>
      <c r="T125" s="657">
        <v>2920</v>
      </c>
      <c r="U125" s="657">
        <v>10.9</v>
      </c>
      <c r="V125" s="657">
        <v>50</v>
      </c>
      <c r="W125" s="657"/>
      <c r="X125" s="657">
        <v>380</v>
      </c>
      <c r="Y125" s="3013" t="s">
        <v>5677</v>
      </c>
      <c r="Z125" s="655"/>
      <c r="AA125" s="657"/>
      <c r="AB125" s="657"/>
      <c r="AC125" s="673" t="s">
        <v>6098</v>
      </c>
      <c r="AD125" s="657"/>
      <c r="AE125" s="749">
        <v>9800</v>
      </c>
      <c r="AF125" s="3019"/>
      <c r="AG125" s="660"/>
      <c r="AH125" s="668"/>
      <c r="AI125" s="668"/>
      <c r="AJ125" s="655" t="s">
        <v>13022</v>
      </c>
      <c r="AK125" s="1035">
        <v>41527</v>
      </c>
      <c r="AL125" s="655"/>
      <c r="AN125" s="2971"/>
    </row>
    <row r="126" spans="1:40">
      <c r="A126" s="653">
        <f t="shared" si="1"/>
        <v>118</v>
      </c>
      <c r="B126" s="657" t="s">
        <v>4156</v>
      </c>
      <c r="C126" s="2911" t="s">
        <v>2895</v>
      </c>
      <c r="D126" s="655" t="s">
        <v>5951</v>
      </c>
      <c r="E126" s="656"/>
      <c r="F126" s="784" t="s">
        <v>5952</v>
      </c>
      <c r="G126" s="784"/>
      <c r="H126" s="657">
        <v>30</v>
      </c>
      <c r="I126" s="657" t="s">
        <v>5953</v>
      </c>
      <c r="J126" s="657">
        <v>32</v>
      </c>
      <c r="K126" s="657">
        <v>0.995</v>
      </c>
      <c r="L126" s="657">
        <v>0.8</v>
      </c>
      <c r="M126" s="657">
        <v>4.8000000000000001E-2</v>
      </c>
      <c r="N126" s="657">
        <v>3</v>
      </c>
      <c r="O126" s="657">
        <v>0</v>
      </c>
      <c r="P126" s="657">
        <v>3</v>
      </c>
      <c r="Q126" s="657">
        <v>7.9</v>
      </c>
      <c r="R126" s="657">
        <v>304</v>
      </c>
      <c r="S126" s="657">
        <v>304</v>
      </c>
      <c r="T126" s="657">
        <v>2920</v>
      </c>
      <c r="U126" s="657">
        <v>10.9</v>
      </c>
      <c r="V126" s="657">
        <v>50</v>
      </c>
      <c r="W126" s="657"/>
      <c r="X126" s="657">
        <v>380</v>
      </c>
      <c r="Y126" s="3013" t="s">
        <v>5677</v>
      </c>
      <c r="Z126" s="655"/>
      <c r="AA126" s="657"/>
      <c r="AB126" s="657"/>
      <c r="AC126" s="673" t="s">
        <v>6098</v>
      </c>
      <c r="AD126" s="657"/>
      <c r="AE126" s="749">
        <v>9800</v>
      </c>
      <c r="AF126" s="3019"/>
      <c r="AG126" s="660"/>
      <c r="AH126" s="668"/>
      <c r="AI126" s="668"/>
      <c r="AJ126" s="655" t="s">
        <v>12970</v>
      </c>
      <c r="AK126" s="1035">
        <v>41527</v>
      </c>
      <c r="AL126" s="655"/>
      <c r="AN126" s="2971"/>
    </row>
    <row r="127" spans="1:40">
      <c r="A127" s="653">
        <f t="shared" si="1"/>
        <v>119</v>
      </c>
      <c r="B127" s="657" t="s">
        <v>4156</v>
      </c>
      <c r="C127" s="791" t="s">
        <v>3933</v>
      </c>
      <c r="D127" s="655" t="s">
        <v>5969</v>
      </c>
      <c r="E127" s="656" t="s">
        <v>2989</v>
      </c>
      <c r="F127" s="784" t="s">
        <v>5970</v>
      </c>
      <c r="G127" s="784" t="s">
        <v>5971</v>
      </c>
      <c r="H127" s="657">
        <v>51</v>
      </c>
      <c r="I127" s="657" t="s">
        <v>5972</v>
      </c>
      <c r="J127" s="657">
        <v>102</v>
      </c>
      <c r="K127" s="657">
        <v>957</v>
      </c>
      <c r="L127" s="657">
        <v>0.24</v>
      </c>
      <c r="M127" s="657">
        <v>1.1299999999999999</v>
      </c>
      <c r="N127" s="657">
        <v>5.2939999999999996</v>
      </c>
      <c r="O127" s="657">
        <v>0.41299999999999998</v>
      </c>
      <c r="P127" s="657">
        <v>4.8810000000000002</v>
      </c>
      <c r="Q127" s="657">
        <v>3</v>
      </c>
      <c r="R127" s="657">
        <v>304</v>
      </c>
      <c r="S127" s="657">
        <v>304</v>
      </c>
      <c r="T127" s="657">
        <v>2900</v>
      </c>
      <c r="U127" s="657">
        <v>4.5999999999999996</v>
      </c>
      <c r="V127" s="657">
        <v>50</v>
      </c>
      <c r="W127" s="657"/>
      <c r="X127" s="657">
        <v>380</v>
      </c>
      <c r="Y127" s="3013" t="s">
        <v>5677</v>
      </c>
      <c r="Z127" s="657"/>
      <c r="AA127" s="657"/>
      <c r="AB127" s="657"/>
      <c r="AC127" s="673" t="s">
        <v>6098</v>
      </c>
      <c r="AD127" s="657"/>
      <c r="AE127" s="749">
        <v>5200</v>
      </c>
      <c r="AF127" s="2811"/>
      <c r="AG127" s="660"/>
      <c r="AH127" s="668"/>
      <c r="AI127" s="668"/>
      <c r="AJ127" s="655" t="s">
        <v>13033</v>
      </c>
      <c r="AK127" s="1035">
        <v>41669</v>
      </c>
      <c r="AL127" s="655"/>
      <c r="AN127" s="2971"/>
    </row>
    <row r="128" spans="1:40">
      <c r="A128" s="653">
        <f t="shared" si="1"/>
        <v>120</v>
      </c>
      <c r="B128" s="657" t="s">
        <v>4156</v>
      </c>
      <c r="C128" s="791" t="s">
        <v>3935</v>
      </c>
      <c r="D128" s="655" t="s">
        <v>5969</v>
      </c>
      <c r="E128" s="656" t="s">
        <v>2989</v>
      </c>
      <c r="F128" s="784" t="s">
        <v>5970</v>
      </c>
      <c r="G128" s="784" t="s">
        <v>5971</v>
      </c>
      <c r="H128" s="657">
        <v>51</v>
      </c>
      <c r="I128" s="657" t="s">
        <v>5972</v>
      </c>
      <c r="J128" s="657">
        <v>102</v>
      </c>
      <c r="K128" s="657">
        <v>957</v>
      </c>
      <c r="L128" s="657">
        <v>0.24</v>
      </c>
      <c r="M128" s="657">
        <v>1.1299999999999999</v>
      </c>
      <c r="N128" s="657">
        <v>5.2939999999999996</v>
      </c>
      <c r="O128" s="657">
        <v>0.41299999999999998</v>
      </c>
      <c r="P128" s="657">
        <v>4.8810000000000002</v>
      </c>
      <c r="Q128" s="657">
        <v>3</v>
      </c>
      <c r="R128" s="657">
        <v>304</v>
      </c>
      <c r="S128" s="657">
        <v>304</v>
      </c>
      <c r="T128" s="657">
        <v>2900</v>
      </c>
      <c r="U128" s="657">
        <v>4.5999999999999996</v>
      </c>
      <c r="V128" s="657">
        <v>50</v>
      </c>
      <c r="W128" s="657"/>
      <c r="X128" s="657">
        <v>380</v>
      </c>
      <c r="Y128" s="3013" t="s">
        <v>5677</v>
      </c>
      <c r="Z128" s="657"/>
      <c r="AA128" s="657"/>
      <c r="AB128" s="657"/>
      <c r="AC128" s="673" t="s">
        <v>6098</v>
      </c>
      <c r="AD128" s="657"/>
      <c r="AE128" s="749">
        <v>5200</v>
      </c>
      <c r="AF128" s="2811"/>
      <c r="AG128" s="660"/>
      <c r="AH128" s="668"/>
      <c r="AI128" s="668"/>
      <c r="AJ128" s="655" t="s">
        <v>13034</v>
      </c>
      <c r="AK128" s="1035">
        <v>41250</v>
      </c>
      <c r="AL128" s="655"/>
      <c r="AN128" s="2971"/>
    </row>
    <row r="129" spans="1:40">
      <c r="A129" s="653">
        <f t="shared" si="1"/>
        <v>121</v>
      </c>
      <c r="B129" s="657" t="s">
        <v>4156</v>
      </c>
      <c r="C129" s="791" t="s">
        <v>3936</v>
      </c>
      <c r="D129" s="655" t="s">
        <v>5973</v>
      </c>
      <c r="E129" s="656" t="s">
        <v>4207</v>
      </c>
      <c r="F129" s="784" t="s">
        <v>5792</v>
      </c>
      <c r="G129" s="784" t="s">
        <v>5974</v>
      </c>
      <c r="H129" s="657">
        <v>29</v>
      </c>
      <c r="I129" s="657" t="s">
        <v>5021</v>
      </c>
      <c r="J129" s="657">
        <v>42</v>
      </c>
      <c r="K129" s="657">
        <v>796</v>
      </c>
      <c r="L129" s="657">
        <v>0.64</v>
      </c>
      <c r="M129" s="657">
        <v>0.1</v>
      </c>
      <c r="N129" s="657">
        <v>2.8050000000000002</v>
      </c>
      <c r="O129" s="657">
        <v>0.496</v>
      </c>
      <c r="P129" s="657">
        <v>2.3079999999999998</v>
      </c>
      <c r="Q129" s="657">
        <v>12</v>
      </c>
      <c r="R129" s="657">
        <v>304</v>
      </c>
      <c r="S129" s="657">
        <v>304</v>
      </c>
      <c r="T129" s="657">
        <v>1430</v>
      </c>
      <c r="U129" s="657">
        <v>0.8</v>
      </c>
      <c r="V129" s="657">
        <v>50</v>
      </c>
      <c r="W129" s="655"/>
      <c r="X129" s="657">
        <v>380</v>
      </c>
      <c r="Y129" s="3013" t="s">
        <v>5677</v>
      </c>
      <c r="Z129" s="657"/>
      <c r="AA129" s="657"/>
      <c r="AB129" s="657"/>
      <c r="AC129" s="673" t="s">
        <v>6098</v>
      </c>
      <c r="AD129" s="657"/>
      <c r="AE129" s="749">
        <v>5200</v>
      </c>
      <c r="AF129" s="2811"/>
      <c r="AG129" s="660"/>
      <c r="AH129" s="668"/>
      <c r="AI129" s="668"/>
      <c r="AJ129" s="655" t="s">
        <v>13035</v>
      </c>
      <c r="AK129" s="1035">
        <v>41495</v>
      </c>
      <c r="AL129" s="655"/>
      <c r="AN129" s="2971"/>
    </row>
    <row r="130" spans="1:40">
      <c r="A130" s="653">
        <f t="shared" si="1"/>
        <v>122</v>
      </c>
      <c r="B130" s="1477" t="s">
        <v>5450</v>
      </c>
      <c r="C130" s="1478" t="s">
        <v>19216</v>
      </c>
      <c r="D130" s="1536" t="s">
        <v>19224</v>
      </c>
      <c r="E130" s="2778" t="s">
        <v>1970</v>
      </c>
      <c r="F130" s="1534" t="s">
        <v>19070</v>
      </c>
      <c r="G130" s="1534"/>
      <c r="H130" s="1535">
        <v>50</v>
      </c>
      <c r="I130" s="1535" t="s">
        <v>19217</v>
      </c>
      <c r="J130" s="1535">
        <v>-25</v>
      </c>
      <c r="K130" s="1535">
        <v>1.054</v>
      </c>
      <c r="L130" s="1535">
        <v>0.1</v>
      </c>
      <c r="M130" s="1535">
        <v>25</v>
      </c>
      <c r="N130" s="1535">
        <v>2.5</v>
      </c>
      <c r="O130" s="1535"/>
      <c r="P130" s="1535"/>
      <c r="Q130" s="1535"/>
      <c r="R130" s="1535" t="s">
        <v>19218</v>
      </c>
      <c r="S130" s="1535" t="s">
        <v>6255</v>
      </c>
      <c r="T130" s="1535">
        <v>2905</v>
      </c>
      <c r="U130" s="1535">
        <v>17.5</v>
      </c>
      <c r="V130" s="1538">
        <v>50</v>
      </c>
      <c r="W130" s="2779"/>
      <c r="X130" s="1538">
        <v>400</v>
      </c>
      <c r="Y130" s="3017" t="s">
        <v>19219</v>
      </c>
      <c r="Z130" s="1538"/>
      <c r="AA130" s="1538"/>
      <c r="AB130" s="1538"/>
      <c r="AC130" s="2780"/>
      <c r="AD130" s="1538"/>
      <c r="AE130" s="2781"/>
      <c r="AF130" s="2782"/>
      <c r="AG130" s="1539" t="s">
        <v>19228</v>
      </c>
      <c r="AH130" s="668"/>
      <c r="AI130" s="668"/>
      <c r="AJ130" s="655"/>
      <c r="AK130" s="1035"/>
      <c r="AL130" s="655"/>
      <c r="AN130" s="2971"/>
    </row>
    <row r="131" spans="1:40">
      <c r="A131" s="653">
        <f t="shared" si="1"/>
        <v>123</v>
      </c>
      <c r="B131" s="1477" t="s">
        <v>5450</v>
      </c>
      <c r="C131" s="2939" t="s">
        <v>5992</v>
      </c>
      <c r="D131" s="1536" t="s">
        <v>19225</v>
      </c>
      <c r="E131" s="2778" t="s">
        <v>1970</v>
      </c>
      <c r="F131" s="1534" t="s">
        <v>19226</v>
      </c>
      <c r="G131" s="1534">
        <v>4110020292</v>
      </c>
      <c r="H131" s="1535">
        <v>42</v>
      </c>
      <c r="I131" s="1535" t="s">
        <v>19227</v>
      </c>
      <c r="J131" s="1535">
        <v>-23</v>
      </c>
      <c r="K131" s="1535">
        <v>1.054</v>
      </c>
      <c r="L131" s="1535">
        <v>0.1</v>
      </c>
      <c r="M131" s="1535">
        <v>40</v>
      </c>
      <c r="N131" s="1535">
        <v>2.5</v>
      </c>
      <c r="O131" s="1535"/>
      <c r="P131" s="1535"/>
      <c r="Q131" s="1535" t="s">
        <v>955</v>
      </c>
      <c r="R131" s="1535"/>
      <c r="S131" s="1535"/>
      <c r="T131" s="1535">
        <v>2720</v>
      </c>
      <c r="U131" s="1535">
        <v>4.3</v>
      </c>
      <c r="V131" s="1538">
        <v>50</v>
      </c>
      <c r="W131" s="2779"/>
      <c r="X131" s="1538">
        <v>400</v>
      </c>
      <c r="Y131" s="3017" t="s">
        <v>19219</v>
      </c>
      <c r="Z131" s="1538"/>
      <c r="AA131" s="1538"/>
      <c r="AB131" s="1538"/>
      <c r="AC131" s="2780"/>
      <c r="AD131" s="1538"/>
      <c r="AE131" s="2781"/>
      <c r="AF131" s="2782"/>
      <c r="AG131" s="1539"/>
      <c r="AH131" s="668"/>
      <c r="AI131" s="668"/>
      <c r="AJ131" s="655"/>
      <c r="AK131" s="1035"/>
      <c r="AL131" s="655"/>
      <c r="AN131" s="2971"/>
    </row>
    <row r="132" spans="1:40">
      <c r="A132" s="1923"/>
      <c r="B132" s="657"/>
      <c r="C132" s="655"/>
      <c r="D132" s="1898"/>
      <c r="E132" s="1921"/>
      <c r="F132" s="1897"/>
      <c r="G132" s="1897"/>
      <c r="H132" s="794"/>
      <c r="I132" s="794"/>
      <c r="J132" s="794"/>
      <c r="K132" s="794"/>
      <c r="L132" s="794"/>
      <c r="M132" s="794"/>
      <c r="N132" s="794"/>
      <c r="O132" s="794"/>
      <c r="P132" s="794"/>
      <c r="Q132" s="794"/>
      <c r="R132" s="794"/>
      <c r="S132" s="794"/>
      <c r="T132" s="794"/>
      <c r="U132" s="794"/>
      <c r="V132" s="1228"/>
      <c r="W132" s="1896"/>
      <c r="X132" s="1228"/>
      <c r="Y132" s="1896"/>
      <c r="Z132" s="1228"/>
      <c r="AA132" s="1228"/>
      <c r="AB132" s="1228"/>
      <c r="AC132" s="1333"/>
      <c r="AD132" s="1228"/>
      <c r="AE132" s="1922"/>
      <c r="AF132" s="760"/>
      <c r="AG132" s="1875"/>
      <c r="AH132" s="668"/>
      <c r="AI132" s="668"/>
      <c r="AJ132" s="655"/>
      <c r="AK132" s="1035"/>
      <c r="AL132" s="655"/>
      <c r="AN132" s="2971"/>
    </row>
    <row r="133" spans="1:40" ht="16.5" thickBot="1">
      <c r="A133" s="1180" t="s">
        <v>6198</v>
      </c>
      <c r="B133" s="657"/>
      <c r="C133" s="655"/>
      <c r="D133" s="662"/>
      <c r="E133" s="663"/>
      <c r="F133" s="663"/>
      <c r="G133" s="663"/>
      <c r="H133" s="664"/>
      <c r="I133" s="664"/>
      <c r="J133" s="664"/>
      <c r="K133" s="664"/>
      <c r="L133" s="664"/>
      <c r="M133" s="664"/>
      <c r="N133" s="664"/>
      <c r="O133" s="664"/>
      <c r="P133" s="664"/>
      <c r="Q133" s="664"/>
      <c r="R133" s="664"/>
      <c r="S133" s="664"/>
      <c r="T133" s="664"/>
      <c r="U133" s="664"/>
      <c r="V133" s="666"/>
      <c r="W133" s="666"/>
      <c r="X133" s="666"/>
      <c r="Y133" s="665"/>
      <c r="Z133" s="666"/>
      <c r="AA133" s="666"/>
      <c r="AB133" s="666"/>
      <c r="AC133" s="741"/>
      <c r="AD133" s="666"/>
      <c r="AE133" s="1918">
        <f>SUM(AE11:AE129)</f>
        <v>1015800</v>
      </c>
      <c r="AF133" s="1867"/>
      <c r="AG133" s="1864"/>
      <c r="AJ133" s="655"/>
      <c r="AK133" s="655"/>
      <c r="AL133" s="655"/>
    </row>
    <row r="134" spans="1:40" s="668" customFormat="1" ht="12.75">
      <c r="A134" s="1919" t="s">
        <v>6008</v>
      </c>
      <c r="B134" s="1262"/>
      <c r="C134" s="1262"/>
      <c r="D134" s="1262"/>
      <c r="E134" s="1262"/>
      <c r="F134" s="1262"/>
      <c r="G134" s="1262"/>
      <c r="H134" s="1263"/>
      <c r="I134" s="1263"/>
      <c r="J134" s="1263"/>
      <c r="K134" s="1263"/>
      <c r="L134" s="1263"/>
      <c r="M134" s="1263"/>
      <c r="N134" s="1263"/>
      <c r="O134" s="1263"/>
      <c r="P134" s="1263"/>
      <c r="Q134" s="1263"/>
      <c r="R134" s="1263"/>
      <c r="S134" s="1263"/>
      <c r="T134" s="1263"/>
      <c r="U134" s="1263"/>
      <c r="V134" s="1263"/>
      <c r="W134" s="1263"/>
      <c r="X134" s="1263"/>
      <c r="Y134" s="1262"/>
      <c r="Z134" s="1263"/>
      <c r="AA134" s="1263"/>
      <c r="AB134" s="1263"/>
      <c r="AC134" s="1263"/>
      <c r="AD134" s="1263"/>
      <c r="AE134" s="1263"/>
      <c r="AF134" s="1263"/>
      <c r="AG134" s="683"/>
      <c r="AJ134" s="655"/>
      <c r="AK134" s="655"/>
      <c r="AL134" s="655"/>
    </row>
    <row r="135" spans="1:40" s="668" customFormat="1" ht="12.75">
      <c r="A135" s="667"/>
      <c r="Z135" s="669"/>
      <c r="AA135" s="669"/>
      <c r="AB135" s="669"/>
      <c r="AC135" s="669"/>
      <c r="AD135" s="669"/>
      <c r="AE135" s="669"/>
      <c r="AF135" s="669"/>
      <c r="AG135" s="651"/>
      <c r="AJ135" s="655"/>
      <c r="AK135" s="655"/>
      <c r="AL135" s="655"/>
    </row>
    <row r="136" spans="1:40" s="668" customFormat="1" ht="12.75">
      <c r="A136" s="667"/>
      <c r="Z136" s="669"/>
      <c r="AA136" s="669"/>
      <c r="AB136" s="669"/>
      <c r="AC136" s="669"/>
      <c r="AD136" s="669"/>
      <c r="AE136" s="669"/>
      <c r="AF136" s="669"/>
      <c r="AG136" s="651"/>
      <c r="AJ136" s="655"/>
      <c r="AK136" s="655"/>
      <c r="AL136" s="655"/>
    </row>
    <row r="137" spans="1:40" s="668" customFormat="1" ht="12.75">
      <c r="A137" s="667"/>
      <c r="Z137" s="669"/>
      <c r="AA137" s="669"/>
      <c r="AB137" s="669"/>
      <c r="AC137" s="669"/>
      <c r="AD137" s="669"/>
      <c r="AE137" s="669"/>
      <c r="AF137" s="669"/>
      <c r="AG137" s="651"/>
      <c r="AJ137" s="655"/>
      <c r="AK137" s="655"/>
      <c r="AL137" s="655"/>
    </row>
    <row r="138" spans="1:40" s="668" customFormat="1" ht="12.75">
      <c r="A138" s="667"/>
      <c r="Z138" s="669"/>
      <c r="AA138" s="669"/>
      <c r="AB138" s="669"/>
      <c r="AC138" s="669"/>
      <c r="AD138" s="669"/>
      <c r="AE138" s="669"/>
      <c r="AF138" s="669"/>
      <c r="AG138" s="651"/>
      <c r="AJ138" s="655"/>
      <c r="AK138" s="655"/>
      <c r="AL138" s="655"/>
    </row>
    <row r="139" spans="1:40" s="668" customFormat="1" ht="12.75">
      <c r="A139" s="667"/>
      <c r="Z139" s="669"/>
      <c r="AA139" s="669"/>
      <c r="AB139" s="669"/>
      <c r="AC139" s="669"/>
      <c r="AD139" s="669"/>
      <c r="AE139" s="669"/>
      <c r="AF139" s="669"/>
      <c r="AG139" s="651"/>
      <c r="AJ139" s="655"/>
      <c r="AK139" s="655"/>
      <c r="AL139" s="655"/>
    </row>
    <row r="140" spans="1:40" s="668" customFormat="1" ht="13.5" thickBot="1">
      <c r="A140" s="1033"/>
      <c r="B140" s="1034"/>
      <c r="C140" s="1034"/>
      <c r="D140" s="1034"/>
      <c r="E140" s="1034"/>
      <c r="F140" s="1034"/>
      <c r="G140" s="1034"/>
      <c r="H140" s="1034"/>
      <c r="I140" s="1034"/>
      <c r="J140" s="1034"/>
      <c r="K140" s="1034"/>
      <c r="L140" s="1034"/>
      <c r="M140" s="1034"/>
      <c r="N140" s="1034"/>
      <c r="O140" s="1034"/>
      <c r="P140" s="1034"/>
      <c r="Q140" s="1034"/>
      <c r="R140" s="1034"/>
      <c r="S140" s="1034"/>
      <c r="T140" s="1034"/>
      <c r="U140" s="1034"/>
      <c r="V140" s="1034"/>
      <c r="W140" s="1034"/>
      <c r="X140" s="1034"/>
      <c r="Y140" s="1034"/>
      <c r="Z140" s="1879"/>
      <c r="AA140" s="1879"/>
      <c r="AB140" s="1879"/>
      <c r="AC140" s="1879"/>
      <c r="AD140" s="1879"/>
      <c r="AE140" s="1879"/>
      <c r="AF140" s="1879"/>
      <c r="AG140" s="652"/>
      <c r="AJ140" s="655"/>
      <c r="AK140" s="655"/>
      <c r="AL140" s="655"/>
    </row>
    <row r="141" spans="1:40" s="668" customFormat="1" ht="12.75">
      <c r="Z141" s="669"/>
      <c r="AA141" s="669"/>
      <c r="AB141" s="669"/>
      <c r="AC141" s="669"/>
      <c r="AD141" s="669"/>
      <c r="AE141" s="669"/>
      <c r="AF141" s="669"/>
      <c r="AJ141" s="655"/>
      <c r="AK141" s="655"/>
      <c r="AL141" s="655"/>
    </row>
    <row r="142" spans="1:40" s="668" customFormat="1" ht="12.75">
      <c r="A142" s="52" t="s">
        <v>6404</v>
      </c>
      <c r="B142" s="52"/>
      <c r="D142" s="52">
        <f>COUNTA(C9:C139)</f>
        <v>123</v>
      </c>
      <c r="Z142" s="669"/>
      <c r="AA142" s="669"/>
      <c r="AB142" s="669"/>
      <c r="AC142" s="669"/>
      <c r="AD142" s="669"/>
      <c r="AE142" s="669"/>
      <c r="AF142" s="669"/>
      <c r="AH142" s="668">
        <f>COUNTA(AH11:AH141)</f>
        <v>40</v>
      </c>
      <c r="AJ142" s="668">
        <f>COUNTA(AJ11:AJ141)</f>
        <v>117</v>
      </c>
      <c r="AN142" s="668">
        <f>COUNTA(AN9:AN141)</f>
        <v>112</v>
      </c>
    </row>
    <row r="143" spans="1:40">
      <c r="AH143" s="1050"/>
      <c r="AJ143" s="1049"/>
      <c r="AN143" s="1050">
        <f>AN142/D142</f>
        <v>0.91056910569105687</v>
      </c>
    </row>
  </sheetData>
  <customSheetViews>
    <customSheetView guid="{EAD1C6BF-B58E-4716-994B-7E887560A863}" fitToPage="1" hiddenColumns="1" topLeftCell="A115">
      <selection activeCell="D127" sqref="D127"/>
      <pageMargins left="0.19685039370078741" right="0.19685039370078741" top="0.98425196850393704" bottom="0.47244094488188981" header="0.47244094488188981" footer="0.31496062992125984"/>
      <pageSetup paperSize="8" scale="49" fitToHeight="0" orientation="landscape" horizontalDpi="4294967292" r:id="rId1"/>
      <headerFooter alignWithMargins="0">
        <oddFooter>&amp;R&amp;P dari &amp;N</oddFooter>
      </headerFooter>
    </customSheetView>
    <customSheetView guid="{A746A1D1-F079-45F9-ABC6-D5B94B695A0B}" fitToPage="1" hiddenColumns="1" topLeftCell="W1">
      <selection activeCell="AJ145" sqref="AJ145"/>
      <pageMargins left="0.19685039370078741" right="0.19685039370078741" top="0.98425196850393704" bottom="0.47244094488188981" header="0.47244094488188981" footer="0.31496062992125984"/>
      <pageSetup paperSize="9" scale="64" fitToHeight="0" orientation="landscape" horizontalDpi="4294967292" r:id="rId2"/>
      <headerFooter alignWithMargins="0">
        <oddFooter>&amp;R&amp;P dari &amp;N</oddFooter>
      </headerFooter>
    </customSheetView>
    <customSheetView guid="{0F6DE11C-9731-46C0-B362-D9F8FDA344B7}" scale="85" showPageBreaks="1" fitToPage="1" hiddenColumns="1">
      <pane xSplit="3" ySplit="8" topLeftCell="D36" activePane="bottomRight" state="frozen"/>
      <selection pane="bottomRight" activeCell="AK40" sqref="AK40:AK41"/>
      <pageMargins left="0.19685039370078741" right="0.19685039370078741" top="0.98425196850393704" bottom="0.47244094488188981" header="0.47244094488188981" footer="0.31496062992125984"/>
      <pageSetup paperSize="8" scale="95" fitToHeight="0" orientation="landscape" horizontalDpi="4294967292" r:id="rId3"/>
      <headerFooter alignWithMargins="0">
        <oddFooter>&amp;R&amp;P dari &amp;N</oddFooter>
      </headerFooter>
    </customSheetView>
    <customSheetView guid="{365A82E1-C32F-49FA-B525-E173050F7DE9}" scale="85" fitToPage="1" hiddenColumns="1">
      <pane xSplit="3" ySplit="8" topLeftCell="U9" activePane="bottomRight" state="frozen"/>
      <selection pane="bottomRight" activeCell="AE136" sqref="AE136"/>
      <pageMargins left="0.19685039370078741" right="0.19685039370078741" top="0.98425196850393704" bottom="0.47244094488188981" header="0.47244094488188981" footer="0.31496062992125984"/>
      <pageSetup paperSize="8" scale="49" fitToHeight="0" orientation="landscape" horizontalDpi="4294967292" r:id="rId4"/>
      <headerFooter alignWithMargins="0">
        <oddFooter>&amp;R&amp;P dari &amp;N</oddFooter>
      </headerFooter>
    </customSheetView>
    <customSheetView guid="{A91B9AC7-FD9D-4ABC-9E60-25BCC3ACDFCE}" fitToPage="1" hiddenColumns="1" topLeftCell="A6">
      <selection activeCell="E17" sqref="E17"/>
      <pageMargins left="0.19685039370078741" right="0.19685039370078741" top="0.98425196850393704" bottom="0.47244094488188981" header="0.47244094488188981" footer="0.31496062992125984"/>
      <pageSetup paperSize="8" scale="49" fitToHeight="0" orientation="landscape" horizontalDpi="4294967292" r:id="rId5"/>
      <headerFooter alignWithMargins="0">
        <oddFooter>&amp;R&amp;P dari &amp;N</oddFooter>
      </headerFooter>
    </customSheetView>
    <customSheetView guid="{15D70F00-01D7-413A-8D7C-E754B7B596E4}" scale="85" fitToPage="1" hiddenColumns="1" topLeftCell="P1">
      <selection activeCell="AI9" sqref="AI9"/>
      <pageMargins left="0.19685039370078741" right="0.19685039370078741" top="0.98425196850393704" bottom="0.47244094488188981" header="0.47244094488188981" footer="0.31496062992125984"/>
      <pageSetup paperSize="9" scale="64" fitToHeight="0" orientation="landscape" horizontalDpi="4294967292" r:id="rId6"/>
      <headerFooter alignWithMargins="0">
        <oddFooter>&amp;R&amp;P dari &amp;N</oddFooter>
      </headerFooter>
    </customSheetView>
    <customSheetView guid="{34308931-6E20-41C0-A5BD-7D8C451C3840}" fitToPage="1" hiddenColumns="1">
      <pane xSplit="4" ySplit="8" topLeftCell="AH9" activePane="bottomRight" state="frozen"/>
      <selection pane="bottomRight" activeCell="BC9" sqref="BC9"/>
      <pageMargins left="0.19685039370078741" right="0.19685039370078741" top="0.98425196850393704" bottom="0.47244094488188981" header="0.47244094488188981" footer="0.31496062992125984"/>
      <pageSetup paperSize="9" scale="64" fitToHeight="0" orientation="landscape" horizontalDpi="4294967292" r:id="rId7"/>
      <headerFooter alignWithMargins="0">
        <oddFooter>&amp;R&amp;P dari &amp;N</oddFooter>
      </headerFooter>
    </customSheetView>
    <customSheetView guid="{BCE8B9BA-B99B-4BE3-B7C6-DC4F3FC9FA95}" scale="115" fitToPage="1" hiddenColumns="1">
      <pane xSplit="3" ySplit="8" topLeftCell="D9" activePane="bottomRight" state="frozen"/>
      <selection pane="bottomRight" activeCell="AA134" sqref="AA134"/>
      <pageMargins left="0.19685039370078741" right="0.19685039370078741" top="0.98425196850393704" bottom="0.47244094488188981" header="0.47244094488188981" footer="0.31496062992125984"/>
      <pageSetup paperSize="9" scale="64" fitToHeight="0" orientation="landscape" horizontalDpi="4294967292" r:id="rId8"/>
      <headerFooter alignWithMargins="0">
        <oddFooter>&amp;R&amp;P dari &amp;N</oddFooter>
      </headerFooter>
    </customSheetView>
    <customSheetView guid="{FA1B31CD-DD8D-47B3-9B34-AB72E4090B34}" fitToPage="1" hiddenColumns="1">
      <pane xSplit="3" ySplit="8" topLeftCell="D117" activePane="bottomRight" state="frozen"/>
      <selection pane="bottomRight" activeCell="C131" sqref="C131"/>
      <pageMargins left="0.19685039370078741" right="0.19685039370078741" top="0.98425196850393704" bottom="0.47244094488188981" header="0.47244094488188981" footer="0.31496062992125984"/>
      <pageSetup paperSize="9" scale="64" fitToHeight="0" orientation="landscape" horizontalDpi="4294967292" r:id="rId9"/>
      <headerFooter alignWithMargins="0">
        <oddFooter>&amp;R&amp;P dari &amp;N</oddFooter>
      </headerFooter>
    </customSheetView>
    <customSheetView guid="{51C80409-42FF-431E-A1CF-253ADAD7E5C5}" scale="130" fitToPage="1" hiddenColumns="1">
      <pane xSplit="3" ySplit="8" topLeftCell="H126" activePane="bottomRight" state="frozen"/>
      <selection pane="bottomRight" activeCell="H129" sqref="H129"/>
      <pageMargins left="0.19685039370078741" right="0.19685039370078741" top="0.98425196850393704" bottom="0.47244094488188981" header="0.47244094488188981" footer="0.31496062992125984"/>
      <pageSetup paperSize="8" scale="25" fitToHeight="0" orientation="landscape" horizontalDpi="4294967292" r:id="rId10"/>
      <headerFooter alignWithMargins="0">
        <oddFooter>&amp;R&amp;P dari &amp;N</oddFooter>
      </headerFooter>
    </customSheetView>
    <customSheetView guid="{0A3BE354-EABF-4B36-A467-F2E7E7C9C594}" scale="130" showPageBreaks="1" fitToPage="1" hiddenColumns="1">
      <pane xSplit="3" ySplit="8" topLeftCell="D9" activePane="bottomRight" state="frozen"/>
      <selection pane="bottomRight" activeCell="C1" sqref="C1"/>
      <pageMargins left="0.19685039370078741" right="0.19685039370078741" top="0.98425196850393704" bottom="0.47244094488188981" header="0.47244094488188981" footer="0.31496062992125984"/>
      <pageSetup paperSize="8" scale="27" fitToHeight="0" orientation="landscape" horizontalDpi="4294967292" r:id="rId11"/>
      <headerFooter alignWithMargins="0">
        <oddFooter>&amp;R&amp;P dari &amp;N</oddFooter>
      </headerFooter>
    </customSheetView>
  </customSheetViews>
  <mergeCells count="3">
    <mergeCell ref="A4:C4"/>
    <mergeCell ref="A5:AG6"/>
    <mergeCell ref="D1:S4"/>
  </mergeCells>
  <phoneticPr fontId="147" type="noConversion"/>
  <hyperlinks>
    <hyperlink ref="AC44:AC126" r:id="rId12" display="Klik" xr:uid="{00000000-0004-0000-0700-000004000000}"/>
    <hyperlink ref="AC124" r:id="rId13" xr:uid="{00000000-0004-0000-0700-000003000000}"/>
    <hyperlink ref="AC9:AC125" r:id="rId14" display="Klik" xr:uid="{00000000-0004-0000-0700-000002000000}"/>
    <hyperlink ref="AC12:AC129" r:id="rId15" display="Klik" xr:uid="{00000000-0004-0000-0700-000001000000}"/>
    <hyperlink ref="AC11" r:id="rId16" xr:uid="{00000000-0004-0000-0700-000000000000}"/>
    <hyperlink ref="AC40" r:id="rId17" xr:uid="{BFF8E626-0AFD-4364-9E7C-A77971CD34A8}"/>
  </hyperlinks>
  <pageMargins left="0.19685039370078741" right="0.19685039370078741" top="0.98425196850393704" bottom="0.47244094488188981" header="0.47244094488188981" footer="0.31496062992125984"/>
  <pageSetup paperSize="8" scale="25" fitToHeight="0" orientation="landscape" horizontalDpi="4294967292" r:id="rId18"/>
  <headerFooter alignWithMargins="0">
    <oddFooter>&amp;R&amp;P dari &amp;N</oddFooter>
  </headerFooter>
  <drawing r:id="rId1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9"/>
  <dimension ref="A1:AI79"/>
  <sheetViews>
    <sheetView zoomScale="75" zoomScaleNormal="51" workbookViewId="0">
      <selection activeCell="A16" sqref="A16:XFD16"/>
    </sheetView>
  </sheetViews>
  <sheetFormatPr defaultColWidth="9.140625" defaultRowHeight="15"/>
  <cols>
    <col min="1" max="1" width="4.140625" style="465" customWidth="1"/>
    <col min="2" max="2" width="8.85546875" style="465" customWidth="1"/>
    <col min="3" max="3" width="16.42578125" style="465" customWidth="1"/>
    <col min="4" max="4" width="25.42578125" style="465" customWidth="1"/>
    <col min="5" max="5" width="22.42578125" style="465" customWidth="1"/>
    <col min="6" max="6" width="8.28515625" style="465" customWidth="1"/>
    <col min="7" max="7" width="12.5703125" style="465" customWidth="1"/>
    <col min="8" max="8" width="14.42578125" style="465" customWidth="1"/>
    <col min="9" max="9" width="11.28515625" style="465" customWidth="1"/>
    <col min="10" max="10" width="14.7109375" style="465" customWidth="1"/>
    <col min="11" max="11" width="15" style="465" customWidth="1"/>
    <col min="12" max="12" width="12.5703125" style="465" customWidth="1"/>
    <col min="13" max="13" width="16.42578125" style="465" customWidth="1"/>
    <col min="14" max="14" width="14.42578125" style="465" customWidth="1"/>
    <col min="15" max="20" width="8.28515625" style="465" customWidth="1"/>
    <col min="21" max="21" width="15" style="465" customWidth="1"/>
    <col min="22" max="22" width="14" style="465" customWidth="1"/>
    <col min="23" max="23" width="12.5703125" style="465" customWidth="1"/>
    <col min="24" max="24" width="7.42578125" style="465" customWidth="1"/>
    <col min="25" max="25" width="9.28515625" style="467" customWidth="1"/>
    <col min="26" max="26" width="9.7109375" style="465" customWidth="1"/>
    <col min="27" max="28" width="11.5703125" style="465" customWidth="1"/>
    <col min="29" max="29" width="9.140625" style="465" customWidth="1"/>
    <col min="30" max="30" width="9.140625" style="465"/>
    <col min="31" max="31" width="33" style="465" customWidth="1"/>
    <col min="32" max="32" width="12.42578125" style="465" customWidth="1"/>
    <col min="33" max="33" width="22.140625" style="465" customWidth="1"/>
    <col min="34" max="16384" width="9.140625" style="465"/>
  </cols>
  <sheetData>
    <row r="1" spans="1:35" ht="17.25" customHeight="1">
      <c r="A1" s="458"/>
      <c r="B1" s="459"/>
      <c r="C1" s="460"/>
      <c r="D1" s="3445" t="s">
        <v>4903</v>
      </c>
      <c r="E1" s="3543"/>
      <c r="F1" s="3543"/>
      <c r="G1" s="3543"/>
      <c r="H1" s="3543"/>
      <c r="I1" s="3543"/>
      <c r="J1" s="3543"/>
      <c r="K1" s="3543"/>
      <c r="L1" s="3543"/>
      <c r="M1" s="3543"/>
      <c r="N1" s="3543"/>
      <c r="O1" s="3543"/>
      <c r="P1" s="3543"/>
      <c r="Q1" s="3543"/>
      <c r="R1" s="3543"/>
      <c r="S1" s="3543"/>
      <c r="T1" s="3543"/>
      <c r="U1" s="461" t="s">
        <v>6405</v>
      </c>
      <c r="V1" s="462" t="s">
        <v>4904</v>
      </c>
      <c r="W1" s="463"/>
      <c r="X1" s="463"/>
      <c r="Y1" s="579"/>
      <c r="Z1" s="463"/>
      <c r="AA1" s="463"/>
      <c r="AB1" s="464"/>
    </row>
    <row r="2" spans="1:35" ht="17.25" customHeight="1">
      <c r="A2" s="466"/>
      <c r="B2" s="467"/>
      <c r="C2" s="468"/>
      <c r="D2" s="3544"/>
      <c r="E2" s="3545"/>
      <c r="F2" s="3545"/>
      <c r="G2" s="3545"/>
      <c r="H2" s="3545"/>
      <c r="I2" s="3545"/>
      <c r="J2" s="3545"/>
      <c r="K2" s="3545"/>
      <c r="L2" s="3545"/>
      <c r="M2" s="3545"/>
      <c r="N2" s="3545"/>
      <c r="O2" s="3545"/>
      <c r="P2" s="3545"/>
      <c r="Q2" s="3545"/>
      <c r="R2" s="3545"/>
      <c r="S2" s="3545"/>
      <c r="T2" s="3545"/>
      <c r="U2" s="469" t="s">
        <v>6406</v>
      </c>
      <c r="V2" s="470" t="s">
        <v>4905</v>
      </c>
      <c r="W2" s="471"/>
      <c r="X2" s="471"/>
      <c r="Z2" s="471"/>
      <c r="AA2" s="471"/>
      <c r="AB2" s="472"/>
    </row>
    <row r="3" spans="1:35" ht="17.25" customHeight="1">
      <c r="A3" s="466"/>
      <c r="B3" s="467"/>
      <c r="C3" s="468"/>
      <c r="D3" s="3544"/>
      <c r="E3" s="3545"/>
      <c r="F3" s="3545"/>
      <c r="G3" s="3545"/>
      <c r="H3" s="3545"/>
      <c r="I3" s="3545"/>
      <c r="J3" s="3545"/>
      <c r="K3" s="3545"/>
      <c r="L3" s="3545"/>
      <c r="M3" s="3545"/>
      <c r="N3" s="3545"/>
      <c r="O3" s="3545"/>
      <c r="P3" s="3545"/>
      <c r="Q3" s="3545"/>
      <c r="R3" s="3545"/>
      <c r="S3" s="3545"/>
      <c r="T3" s="3545"/>
      <c r="U3" s="469" t="s">
        <v>6407</v>
      </c>
      <c r="V3" s="470" t="s">
        <v>13309</v>
      </c>
      <c r="W3" s="471"/>
      <c r="X3" s="471"/>
      <c r="Z3" s="471"/>
      <c r="AA3" s="471"/>
      <c r="AB3" s="472"/>
    </row>
    <row r="4" spans="1:35" ht="17.25" customHeight="1" thickBot="1">
      <c r="A4" s="3546" t="s">
        <v>4907</v>
      </c>
      <c r="B4" s="3547"/>
      <c r="C4" s="3548"/>
      <c r="D4" s="3544"/>
      <c r="E4" s="3545"/>
      <c r="F4" s="3545"/>
      <c r="G4" s="3545"/>
      <c r="H4" s="3545"/>
      <c r="I4" s="3545"/>
      <c r="J4" s="3545"/>
      <c r="K4" s="3545"/>
      <c r="L4" s="3545"/>
      <c r="M4" s="3545"/>
      <c r="N4" s="3545"/>
      <c r="O4" s="3545"/>
      <c r="P4" s="3545"/>
      <c r="Q4" s="3545"/>
      <c r="R4" s="3545"/>
      <c r="S4" s="3545"/>
      <c r="T4" s="3545"/>
      <c r="U4" s="469" t="s">
        <v>6408</v>
      </c>
      <c r="V4" s="470" t="s">
        <v>6410</v>
      </c>
      <c r="W4" s="471"/>
      <c r="X4" s="471"/>
      <c r="Y4" s="582"/>
      <c r="Z4" s="473"/>
      <c r="AA4" s="471"/>
      <c r="AB4" s="472"/>
    </row>
    <row r="5" spans="1:35" ht="17.25" customHeight="1">
      <c r="A5" s="3517" t="s">
        <v>4908</v>
      </c>
      <c r="B5" s="3518"/>
      <c r="C5" s="3518"/>
      <c r="D5" s="3518"/>
      <c r="E5" s="3518"/>
      <c r="F5" s="3518"/>
      <c r="G5" s="3518"/>
      <c r="H5" s="3518"/>
      <c r="I5" s="3518"/>
      <c r="J5" s="3518"/>
      <c r="K5" s="3518"/>
      <c r="L5" s="3518"/>
      <c r="M5" s="3518"/>
      <c r="N5" s="3518"/>
      <c r="O5" s="3518"/>
      <c r="P5" s="3518"/>
      <c r="Q5" s="3518"/>
      <c r="R5" s="3518"/>
      <c r="S5" s="3518"/>
      <c r="T5" s="3518"/>
      <c r="U5" s="3518"/>
      <c r="V5" s="3518"/>
      <c r="W5" s="3518"/>
      <c r="X5" s="3518"/>
      <c r="Y5" s="3518"/>
      <c r="Z5" s="3518"/>
      <c r="AA5" s="3518"/>
      <c r="AB5" s="3519"/>
    </row>
    <row r="6" spans="1:35" ht="17.25" customHeight="1" thickBot="1">
      <c r="A6" s="3520"/>
      <c r="B6" s="3521"/>
      <c r="C6" s="3521"/>
      <c r="D6" s="3521"/>
      <c r="E6" s="3521"/>
      <c r="F6" s="3521"/>
      <c r="G6" s="3521"/>
      <c r="H6" s="3521"/>
      <c r="I6" s="3521"/>
      <c r="J6" s="3521"/>
      <c r="K6" s="3521"/>
      <c r="L6" s="3521"/>
      <c r="M6" s="3521"/>
      <c r="N6" s="3521"/>
      <c r="O6" s="3521"/>
      <c r="P6" s="3521"/>
      <c r="Q6" s="3521"/>
      <c r="R6" s="3521"/>
      <c r="S6" s="3521"/>
      <c r="T6" s="3521"/>
      <c r="U6" s="3521"/>
      <c r="V6" s="3521"/>
      <c r="W6" s="3521"/>
      <c r="X6" s="3521"/>
      <c r="Y6" s="3521"/>
      <c r="Z6" s="3521"/>
      <c r="AA6" s="3521"/>
      <c r="AB6" s="3522"/>
      <c r="AE6" s="52"/>
      <c r="AF6" s="1028"/>
      <c r="AG6" s="1029">
        <v>46752</v>
      </c>
    </row>
    <row r="7" spans="1:35" ht="21" customHeight="1">
      <c r="A7" s="474" t="s">
        <v>2705</v>
      </c>
      <c r="B7" s="475" t="s">
        <v>4909</v>
      </c>
      <c r="C7" s="475" t="s">
        <v>4910</v>
      </c>
      <c r="D7" s="475" t="s">
        <v>4911</v>
      </c>
      <c r="E7" s="475" t="s">
        <v>4912</v>
      </c>
      <c r="F7" s="475" t="s">
        <v>4913</v>
      </c>
      <c r="G7" s="555" t="s">
        <v>4914</v>
      </c>
      <c r="H7" s="555" t="s">
        <v>4915</v>
      </c>
      <c r="I7" s="555" t="s">
        <v>4939</v>
      </c>
      <c r="J7" s="475" t="s">
        <v>6273</v>
      </c>
      <c r="K7" s="515" t="s">
        <v>13073</v>
      </c>
      <c r="L7" s="476" t="s">
        <v>6282</v>
      </c>
      <c r="M7" s="1284" t="s">
        <v>6285</v>
      </c>
      <c r="N7" s="1628"/>
      <c r="O7" s="1146" t="s">
        <v>6217</v>
      </c>
      <c r="P7" s="1147"/>
      <c r="Q7" s="1147"/>
      <c r="R7" s="1147"/>
      <c r="S7" s="1148"/>
      <c r="T7" s="528" t="s">
        <v>2414</v>
      </c>
      <c r="U7" s="476" t="s">
        <v>4916</v>
      </c>
      <c r="V7" s="1188" t="s">
        <v>4238</v>
      </c>
      <c r="W7" s="1189"/>
      <c r="X7" s="1141" t="s">
        <v>4917</v>
      </c>
      <c r="Y7" s="670" t="s">
        <v>6096</v>
      </c>
      <c r="Z7" s="686" t="s">
        <v>6162</v>
      </c>
      <c r="AA7" s="686" t="s">
        <v>6196</v>
      </c>
      <c r="AB7" s="1183" t="s">
        <v>699</v>
      </c>
      <c r="AE7" s="1025"/>
      <c r="AF7" s="1026"/>
      <c r="AG7" s="1026"/>
      <c r="AI7" s="465" t="s">
        <v>19944</v>
      </c>
    </row>
    <row r="8" spans="1:35" ht="17.25" customHeight="1" thickBot="1">
      <c r="A8" s="477"/>
      <c r="B8" s="478"/>
      <c r="C8" s="479"/>
      <c r="D8" s="478"/>
      <c r="E8" s="478"/>
      <c r="F8" s="479" t="s">
        <v>4918</v>
      </c>
      <c r="G8" s="559" t="s">
        <v>4919</v>
      </c>
      <c r="H8" s="560" t="s">
        <v>4920</v>
      </c>
      <c r="I8" s="559" t="s">
        <v>4919</v>
      </c>
      <c r="J8" s="479" t="s">
        <v>4919</v>
      </c>
      <c r="K8" s="516" t="s">
        <v>6276</v>
      </c>
      <c r="L8" s="481" t="s">
        <v>3815</v>
      </c>
      <c r="M8" s="479" t="s">
        <v>6278</v>
      </c>
      <c r="N8" s="479" t="s">
        <v>6279</v>
      </c>
      <c r="O8" s="479" t="s">
        <v>4943</v>
      </c>
      <c r="P8" s="479" t="s">
        <v>5628</v>
      </c>
      <c r="Q8" s="479" t="s">
        <v>6281</v>
      </c>
      <c r="R8" s="479" t="s">
        <v>6274</v>
      </c>
      <c r="S8" s="479" t="s">
        <v>6275</v>
      </c>
      <c r="T8" s="479" t="s">
        <v>6283</v>
      </c>
      <c r="U8" s="481"/>
      <c r="V8" s="482" t="s">
        <v>4237</v>
      </c>
      <c r="W8" s="483" t="s">
        <v>2201</v>
      </c>
      <c r="X8" s="1142"/>
      <c r="Y8" s="671" t="s">
        <v>6097</v>
      </c>
      <c r="Z8" s="1871" t="s">
        <v>6163</v>
      </c>
      <c r="AA8" s="1871" t="s">
        <v>6197</v>
      </c>
      <c r="AB8" s="1184"/>
      <c r="AE8" s="1022" t="s">
        <v>12601</v>
      </c>
      <c r="AF8" s="1024" t="s">
        <v>6197</v>
      </c>
      <c r="AG8" s="1024" t="s">
        <v>18406</v>
      </c>
    </row>
    <row r="9" spans="1:35" customFormat="1" ht="17.25" customHeight="1">
      <c r="A9" s="1946">
        <v>1</v>
      </c>
      <c r="B9" t="s">
        <v>4156</v>
      </c>
      <c r="C9" s="551" t="s">
        <v>12245</v>
      </c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1"/>
      <c r="X9" s="551"/>
      <c r="Y9" s="1333" t="s">
        <v>6098</v>
      </c>
      <c r="Z9" s="551"/>
      <c r="AA9" s="551"/>
      <c r="AB9" s="571"/>
      <c r="AC9" s="465" t="s">
        <v>12246</v>
      </c>
      <c r="AE9" s="1079"/>
      <c r="AF9" s="1079"/>
      <c r="AG9" s="1079"/>
    </row>
    <row r="10" spans="1:35" ht="17.25" customHeight="1">
      <c r="A10" s="1947">
        <f>A9+1</f>
        <v>2</v>
      </c>
      <c r="B10" s="1709" t="s">
        <v>4156</v>
      </c>
      <c r="C10" s="549" t="s">
        <v>12244</v>
      </c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49"/>
      <c r="R10" s="549"/>
      <c r="S10" s="549"/>
      <c r="T10" s="549"/>
      <c r="U10" s="549"/>
      <c r="V10" s="549"/>
      <c r="W10" s="549"/>
      <c r="X10" s="549"/>
      <c r="Y10" s="673" t="s">
        <v>6098</v>
      </c>
      <c r="Z10" s="549"/>
      <c r="AA10" s="549"/>
      <c r="AB10" s="517"/>
      <c r="AC10" s="465" t="s">
        <v>12246</v>
      </c>
      <c r="AE10" s="1710"/>
      <c r="AF10" s="1711"/>
      <c r="AG10" s="1711"/>
    </row>
    <row r="11" spans="1:35" ht="17.25" customHeight="1">
      <c r="A11" s="1947">
        <f t="shared" ref="A11:A15" si="0">A10+1</f>
        <v>3</v>
      </c>
      <c r="B11" s="1250" t="s">
        <v>4921</v>
      </c>
      <c r="C11" s="1227" t="s">
        <v>4787</v>
      </c>
      <c r="D11" s="796" t="s">
        <v>4248</v>
      </c>
      <c r="E11" s="796" t="s">
        <v>4922</v>
      </c>
      <c r="F11" s="1250"/>
      <c r="G11" s="1250" t="s">
        <v>4923</v>
      </c>
      <c r="H11" s="1250">
        <v>100</v>
      </c>
      <c r="I11" s="1250">
        <v>23.2</v>
      </c>
      <c r="J11" s="1250"/>
      <c r="K11" s="1250"/>
      <c r="L11" s="1250"/>
      <c r="M11" s="1250"/>
      <c r="N11" s="1250"/>
      <c r="O11" s="1250"/>
      <c r="P11" s="1250"/>
      <c r="Q11" s="1250"/>
      <c r="R11" s="1250"/>
      <c r="S11" s="1250"/>
      <c r="T11" s="1250"/>
      <c r="U11" s="796" t="s">
        <v>4924</v>
      </c>
      <c r="V11" s="796"/>
      <c r="W11" s="796"/>
      <c r="X11" s="796"/>
      <c r="Y11" s="673" t="s">
        <v>6098</v>
      </c>
      <c r="Z11" s="1910">
        <v>49000</v>
      </c>
      <c r="AA11" s="1910"/>
      <c r="AB11" s="517"/>
      <c r="AC11" s="465" t="s">
        <v>12404</v>
      </c>
      <c r="AE11" s="549" t="s">
        <v>12961</v>
      </c>
      <c r="AF11" s="1043">
        <v>40508</v>
      </c>
      <c r="AG11" s="549"/>
      <c r="AI11" s="576" t="s">
        <v>19938</v>
      </c>
    </row>
    <row r="12" spans="1:35" ht="17.25" customHeight="1">
      <c r="A12" s="1947">
        <f t="shared" si="0"/>
        <v>4</v>
      </c>
      <c r="B12" s="691" t="s">
        <v>4921</v>
      </c>
      <c r="C12" s="697" t="s">
        <v>11962</v>
      </c>
      <c r="D12" s="766" t="s">
        <v>1078</v>
      </c>
      <c r="E12" s="766" t="s">
        <v>4925</v>
      </c>
      <c r="F12" s="691">
        <v>0.61</v>
      </c>
      <c r="G12" s="691">
        <v>15</v>
      </c>
      <c r="H12" s="691">
        <v>200</v>
      </c>
      <c r="I12" s="691" t="s">
        <v>4926</v>
      </c>
      <c r="J12" s="691"/>
      <c r="K12" s="1250">
        <v>3</v>
      </c>
      <c r="L12" s="1908"/>
      <c r="M12" s="1908">
        <v>500</v>
      </c>
      <c r="N12" s="1908">
        <v>3900</v>
      </c>
      <c r="O12" s="691"/>
      <c r="P12" s="691"/>
      <c r="Q12" s="691"/>
      <c r="R12" s="691"/>
      <c r="S12" s="691"/>
      <c r="T12" s="691"/>
      <c r="U12" s="982" t="s">
        <v>4927</v>
      </c>
      <c r="V12" s="796"/>
      <c r="W12" s="796"/>
      <c r="X12" s="1909"/>
      <c r="Y12" s="672" t="s">
        <v>6098</v>
      </c>
      <c r="Z12" s="1872">
        <v>49000</v>
      </c>
      <c r="AA12" s="1943"/>
      <c r="AB12" s="1855"/>
      <c r="AC12" s="465" t="s">
        <v>12404</v>
      </c>
      <c r="AE12" s="549" t="s">
        <v>12962</v>
      </c>
      <c r="AF12" s="1043">
        <v>43552</v>
      </c>
      <c r="AG12" s="549"/>
      <c r="AI12" s="576" t="s">
        <v>19938</v>
      </c>
    </row>
    <row r="13" spans="1:35" ht="17.25" customHeight="1">
      <c r="A13" s="1947">
        <f t="shared" si="0"/>
        <v>5</v>
      </c>
      <c r="B13" s="691" t="s">
        <v>4928</v>
      </c>
      <c r="C13" s="697" t="s">
        <v>1260</v>
      </c>
      <c r="D13" s="766" t="s">
        <v>4929</v>
      </c>
      <c r="E13" s="766" t="s">
        <v>4930</v>
      </c>
      <c r="F13" s="691"/>
      <c r="G13" s="691">
        <v>0.1</v>
      </c>
      <c r="H13" s="691">
        <v>50</v>
      </c>
      <c r="I13" s="691">
        <v>0.15</v>
      </c>
      <c r="J13" s="691"/>
      <c r="K13" s="691"/>
      <c r="L13" s="691"/>
      <c r="M13" s="1250"/>
      <c r="N13" s="1250"/>
      <c r="O13" s="1250"/>
      <c r="P13" s="1250"/>
      <c r="Q13" s="1250"/>
      <c r="R13" s="1250"/>
      <c r="S13" s="1250"/>
      <c r="T13" s="1250"/>
      <c r="U13" s="796"/>
      <c r="V13" s="796"/>
      <c r="W13" s="796"/>
      <c r="X13" s="796"/>
      <c r="Y13" s="673" t="s">
        <v>6098</v>
      </c>
      <c r="Z13" s="1910">
        <v>81200</v>
      </c>
      <c r="AA13" s="1343"/>
      <c r="AB13" s="517"/>
      <c r="AC13" s="465" t="s">
        <v>12447</v>
      </c>
      <c r="AE13" s="549" t="s">
        <v>12963</v>
      </c>
      <c r="AF13" s="1043">
        <v>44554</v>
      </c>
      <c r="AG13" s="549"/>
      <c r="AI13" s="576" t="s">
        <v>19938</v>
      </c>
    </row>
    <row r="14" spans="1:35" ht="17.25" customHeight="1">
      <c r="A14" s="1947">
        <f t="shared" si="0"/>
        <v>6</v>
      </c>
      <c r="B14" s="691" t="s">
        <v>4928</v>
      </c>
      <c r="C14" s="697" t="s">
        <v>18668</v>
      </c>
      <c r="D14" s="766" t="s">
        <v>4931</v>
      </c>
      <c r="E14" s="766" t="s">
        <v>4932</v>
      </c>
      <c r="F14" s="691"/>
      <c r="G14" s="691" t="s">
        <v>4933</v>
      </c>
      <c r="H14" s="691">
        <v>250</v>
      </c>
      <c r="I14" s="691">
        <v>9.5</v>
      </c>
      <c r="J14" s="691"/>
      <c r="K14" s="691"/>
      <c r="L14" s="691"/>
      <c r="M14" s="1250"/>
      <c r="N14" s="1250"/>
      <c r="O14" s="1250"/>
      <c r="P14" s="1250"/>
      <c r="Q14" s="1250"/>
      <c r="R14" s="1250"/>
      <c r="S14" s="1250"/>
      <c r="T14" s="1250"/>
      <c r="U14" s="796" t="s">
        <v>4924</v>
      </c>
      <c r="V14" s="796"/>
      <c r="W14" s="796"/>
      <c r="X14" s="796"/>
      <c r="Y14" s="673" t="s">
        <v>6098</v>
      </c>
      <c r="Z14" s="1910">
        <v>21000</v>
      </c>
      <c r="AA14" s="1343"/>
      <c r="AB14" s="517"/>
      <c r="AC14" s="465" t="s">
        <v>12528</v>
      </c>
      <c r="AE14" s="549" t="s">
        <v>12965</v>
      </c>
      <c r="AF14" s="1043">
        <v>40189</v>
      </c>
      <c r="AG14" s="549"/>
      <c r="AI14" s="576" t="s">
        <v>19938</v>
      </c>
    </row>
    <row r="15" spans="1:35" ht="17.25" customHeight="1">
      <c r="A15" s="1947">
        <f t="shared" si="0"/>
        <v>7</v>
      </c>
      <c r="B15" s="691" t="s">
        <v>4928</v>
      </c>
      <c r="C15" s="697" t="s">
        <v>18676</v>
      </c>
      <c r="D15" s="766" t="s">
        <v>4931</v>
      </c>
      <c r="E15" s="766" t="s">
        <v>4932</v>
      </c>
      <c r="F15" s="691"/>
      <c r="G15" s="691" t="s">
        <v>4933</v>
      </c>
      <c r="H15" s="691">
        <v>250</v>
      </c>
      <c r="I15" s="691">
        <v>9.5</v>
      </c>
      <c r="J15" s="691"/>
      <c r="K15" s="691"/>
      <c r="L15" s="691"/>
      <c r="M15" s="1250"/>
      <c r="N15" s="1250"/>
      <c r="O15" s="1250"/>
      <c r="P15" s="1250"/>
      <c r="Q15" s="1250"/>
      <c r="R15" s="1250"/>
      <c r="S15" s="1250"/>
      <c r="T15" s="1250"/>
      <c r="U15" s="796" t="s">
        <v>4924</v>
      </c>
      <c r="V15" s="796"/>
      <c r="W15" s="796"/>
      <c r="X15" s="796"/>
      <c r="Y15" s="673" t="s">
        <v>6098</v>
      </c>
      <c r="Z15" s="1910">
        <v>21000</v>
      </c>
      <c r="AA15" s="1343"/>
      <c r="AB15" s="517"/>
      <c r="AE15" s="549" t="s">
        <v>12966</v>
      </c>
      <c r="AF15" s="1043">
        <v>43042</v>
      </c>
      <c r="AG15" s="549"/>
      <c r="AI15" s="576"/>
    </row>
    <row r="16" spans="1:35" s="2865" customFormat="1" ht="17.25" customHeight="1">
      <c r="A16" s="3093">
        <f>A15+1</f>
        <v>8</v>
      </c>
      <c r="B16" s="2857" t="s">
        <v>4928</v>
      </c>
      <c r="C16" s="3094" t="s">
        <v>19979</v>
      </c>
      <c r="D16" s="2858" t="s">
        <v>4931</v>
      </c>
      <c r="E16" s="2858" t="s">
        <v>4932</v>
      </c>
      <c r="F16" s="2857"/>
      <c r="G16" s="2857" t="s">
        <v>4933</v>
      </c>
      <c r="H16" s="2857">
        <v>250</v>
      </c>
      <c r="I16" s="2857"/>
      <c r="J16" s="2857"/>
      <c r="K16" s="2857"/>
      <c r="L16" s="2857"/>
      <c r="M16" s="3096"/>
      <c r="N16" s="3096"/>
      <c r="O16" s="3096"/>
      <c r="P16" s="3096"/>
      <c r="Q16" s="3096"/>
      <c r="R16" s="3096"/>
      <c r="S16" s="3096"/>
      <c r="T16" s="3096"/>
      <c r="U16" s="3097" t="s">
        <v>19980</v>
      </c>
      <c r="V16" s="3097"/>
      <c r="W16" s="3097"/>
      <c r="X16" s="3097"/>
      <c r="Y16" s="3098"/>
      <c r="Z16" s="3099">
        <v>2980</v>
      </c>
      <c r="AA16" s="3100"/>
      <c r="AB16" s="3101" t="s">
        <v>19981</v>
      </c>
      <c r="AE16" s="2867" t="s">
        <v>12965</v>
      </c>
      <c r="AF16" s="2868">
        <v>40189</v>
      </c>
      <c r="AG16" s="2867"/>
      <c r="AI16" s="2991" t="s">
        <v>19938</v>
      </c>
    </row>
    <row r="17" spans="1:35" ht="17.25" customHeight="1">
      <c r="A17" s="1947">
        <f>A15+1</f>
        <v>8</v>
      </c>
      <c r="B17" s="691" t="s">
        <v>4928</v>
      </c>
      <c r="C17" s="697" t="s">
        <v>18669</v>
      </c>
      <c r="D17" s="767" t="s">
        <v>4934</v>
      </c>
      <c r="E17" s="766" t="s">
        <v>4932</v>
      </c>
      <c r="F17" s="691"/>
      <c r="G17" s="691" t="s">
        <v>4933</v>
      </c>
      <c r="H17" s="691">
        <v>250</v>
      </c>
      <c r="I17" s="691">
        <v>9.5</v>
      </c>
      <c r="J17" s="691"/>
      <c r="K17" s="691"/>
      <c r="L17" s="691"/>
      <c r="M17" s="1250"/>
      <c r="N17" s="1250"/>
      <c r="O17" s="1250"/>
      <c r="P17" s="1250"/>
      <c r="Q17" s="1250"/>
      <c r="R17" s="1250"/>
      <c r="S17" s="1250"/>
      <c r="T17" s="1250"/>
      <c r="U17" s="796" t="s">
        <v>4924</v>
      </c>
      <c r="V17" s="796"/>
      <c r="W17" s="796"/>
      <c r="X17" s="796"/>
      <c r="Y17" s="673" t="s">
        <v>6098</v>
      </c>
      <c r="Z17" s="1910">
        <v>25200</v>
      </c>
      <c r="AA17" s="1343"/>
      <c r="AB17" s="517"/>
      <c r="AC17" s="465" t="s">
        <v>12399</v>
      </c>
      <c r="AE17" s="549" t="s">
        <v>12964</v>
      </c>
      <c r="AF17" s="1043">
        <v>39811</v>
      </c>
      <c r="AG17" s="549"/>
      <c r="AI17" s="576" t="s">
        <v>19938</v>
      </c>
    </row>
    <row r="18" spans="1:35" s="2865" customFormat="1" ht="17.25" customHeight="1">
      <c r="A18" s="3093">
        <f>A17+1</f>
        <v>9</v>
      </c>
      <c r="B18" s="2857" t="s">
        <v>4928</v>
      </c>
      <c r="C18" s="3094" t="s">
        <v>19978</v>
      </c>
      <c r="D18" s="3095" t="s">
        <v>4934</v>
      </c>
      <c r="E18" s="2858" t="s">
        <v>4932</v>
      </c>
      <c r="F18" s="2857"/>
      <c r="G18" s="2857" t="s">
        <v>4933</v>
      </c>
      <c r="H18" s="2857">
        <v>250</v>
      </c>
      <c r="I18" s="2857"/>
      <c r="J18" s="2857"/>
      <c r="K18" s="2857"/>
      <c r="L18" s="2857"/>
      <c r="M18" s="3096"/>
      <c r="N18" s="3096"/>
      <c r="O18" s="3096"/>
      <c r="P18" s="3096"/>
      <c r="Q18" s="3096"/>
      <c r="R18" s="3096"/>
      <c r="S18" s="3096"/>
      <c r="T18" s="3096"/>
      <c r="U18" s="3097" t="s">
        <v>19980</v>
      </c>
      <c r="V18" s="3097"/>
      <c r="W18" s="3097"/>
      <c r="X18" s="3097"/>
      <c r="Y18" s="3098"/>
      <c r="Z18" s="3099">
        <v>1890</v>
      </c>
      <c r="AA18" s="3100"/>
      <c r="AB18" s="3101" t="s">
        <v>19981</v>
      </c>
      <c r="AE18" s="2867" t="s">
        <v>12964</v>
      </c>
      <c r="AF18" s="2868">
        <v>39811</v>
      </c>
      <c r="AG18" s="2867"/>
      <c r="AI18" s="2991" t="s">
        <v>19938</v>
      </c>
    </row>
    <row r="19" spans="1:35" ht="17.25" customHeight="1">
      <c r="A19" s="1947">
        <f>A17+1</f>
        <v>9</v>
      </c>
      <c r="B19" s="691" t="s">
        <v>4928</v>
      </c>
      <c r="C19" s="697" t="s">
        <v>18670</v>
      </c>
      <c r="D19" s="766" t="s">
        <v>4935</v>
      </c>
      <c r="E19" s="766" t="s">
        <v>4932</v>
      </c>
      <c r="F19" s="691"/>
      <c r="G19" s="691" t="s">
        <v>4933</v>
      </c>
      <c r="H19" s="691">
        <v>250</v>
      </c>
      <c r="I19" s="691">
        <v>9.5</v>
      </c>
      <c r="J19" s="691"/>
      <c r="K19" s="691"/>
      <c r="L19" s="691"/>
      <c r="M19" s="1250"/>
      <c r="N19" s="1250"/>
      <c r="O19" s="1250"/>
      <c r="P19" s="1250"/>
      <c r="Q19" s="1250"/>
      <c r="R19" s="1250"/>
      <c r="S19" s="1250"/>
      <c r="T19" s="1250"/>
      <c r="U19" s="796" t="s">
        <v>4924</v>
      </c>
      <c r="V19" s="796"/>
      <c r="W19" s="796"/>
      <c r="X19" s="796"/>
      <c r="Y19" s="673" t="s">
        <v>6098</v>
      </c>
      <c r="Z19" s="1910">
        <v>7000</v>
      </c>
      <c r="AA19" s="1343"/>
      <c r="AB19" s="517"/>
      <c r="AC19" s="465" t="s">
        <v>12442</v>
      </c>
      <c r="AE19" s="549" t="s">
        <v>12964</v>
      </c>
      <c r="AF19" s="1043">
        <v>39811</v>
      </c>
      <c r="AG19" s="549"/>
      <c r="AI19" s="576" t="s">
        <v>19938</v>
      </c>
    </row>
    <row r="20" spans="1:35" ht="17.25" customHeight="1">
      <c r="A20" s="1491">
        <f t="shared" ref="A20:A53" si="1">A19+1</f>
        <v>10</v>
      </c>
      <c r="B20" s="1492" t="s">
        <v>13225</v>
      </c>
      <c r="C20" s="1486" t="s">
        <v>18671</v>
      </c>
      <c r="D20" s="1493" t="s">
        <v>13226</v>
      </c>
      <c r="E20" s="1487" t="s">
        <v>2286</v>
      </c>
      <c r="F20" s="1485"/>
      <c r="G20" s="1485"/>
      <c r="H20" s="1485"/>
      <c r="I20" s="1485"/>
      <c r="J20" s="1485"/>
      <c r="K20" s="1485"/>
      <c r="L20" s="1485"/>
      <c r="M20" s="1485"/>
      <c r="N20" s="1485"/>
      <c r="O20" s="1485"/>
      <c r="P20" s="1485"/>
      <c r="Q20" s="1485"/>
      <c r="R20" s="1485"/>
      <c r="S20" s="1485"/>
      <c r="T20" s="1485"/>
      <c r="U20" s="1488" t="s">
        <v>13227</v>
      </c>
      <c r="V20" s="1489"/>
      <c r="W20" s="1489"/>
      <c r="X20" s="1489"/>
      <c r="Y20" s="1550" t="s">
        <v>6098</v>
      </c>
      <c r="Z20" s="1605"/>
      <c r="AA20" s="3012">
        <v>44925</v>
      </c>
      <c r="AB20" s="1501"/>
      <c r="AC20" s="1604"/>
      <c r="AD20" s="1604"/>
      <c r="AE20" s="1605" t="s">
        <v>13593</v>
      </c>
      <c r="AF20" s="1602">
        <v>44925</v>
      </c>
      <c r="AG20" s="1605"/>
      <c r="AI20" s="576"/>
    </row>
    <row r="21" spans="1:35" ht="17.25" customHeight="1">
      <c r="A21" s="1491">
        <f t="shared" si="1"/>
        <v>11</v>
      </c>
      <c r="B21" s="1492" t="s">
        <v>13225</v>
      </c>
      <c r="C21" s="1486" t="s">
        <v>18672</v>
      </c>
      <c r="D21" s="1493" t="s">
        <v>13226</v>
      </c>
      <c r="E21" s="1487" t="s">
        <v>2286</v>
      </c>
      <c r="F21" s="1485"/>
      <c r="G21" s="1485"/>
      <c r="H21" s="1485"/>
      <c r="I21" s="1485"/>
      <c r="J21" s="1485"/>
      <c r="K21" s="1485"/>
      <c r="L21" s="1485"/>
      <c r="M21" s="1485"/>
      <c r="N21" s="1485"/>
      <c r="O21" s="1485"/>
      <c r="P21" s="1485"/>
      <c r="Q21" s="1485"/>
      <c r="R21" s="1485"/>
      <c r="S21" s="1485"/>
      <c r="T21" s="1485"/>
      <c r="U21" s="1488" t="s">
        <v>13227</v>
      </c>
      <c r="V21" s="1489"/>
      <c r="W21" s="1489"/>
      <c r="X21" s="1489"/>
      <c r="Y21" s="1550" t="s">
        <v>6098</v>
      </c>
      <c r="Z21" s="1605"/>
      <c r="AA21" s="3012">
        <v>44925</v>
      </c>
      <c r="AB21" s="1501"/>
      <c r="AC21" s="1604"/>
      <c r="AD21" s="1604"/>
      <c r="AE21" s="1605" t="s">
        <v>13593</v>
      </c>
      <c r="AF21" s="1602">
        <v>44925</v>
      </c>
      <c r="AG21" s="1605"/>
      <c r="AI21" s="576"/>
    </row>
    <row r="22" spans="1:35" ht="17.25" customHeight="1">
      <c r="A22" s="1491">
        <f t="shared" si="1"/>
        <v>12</v>
      </c>
      <c r="B22" s="1492" t="s">
        <v>13225</v>
      </c>
      <c r="C22" s="1486" t="s">
        <v>18673</v>
      </c>
      <c r="D22" s="1493" t="s">
        <v>13228</v>
      </c>
      <c r="E22" s="1487" t="s">
        <v>2286</v>
      </c>
      <c r="F22" s="1485"/>
      <c r="G22" s="1485">
        <v>5</v>
      </c>
      <c r="H22" s="1485">
        <v>60</v>
      </c>
      <c r="I22" s="1485">
        <v>6.5</v>
      </c>
      <c r="J22" s="1485"/>
      <c r="K22" s="1485"/>
      <c r="L22" s="1485"/>
      <c r="M22" s="1485">
        <v>511</v>
      </c>
      <c r="N22" s="1485">
        <v>1075</v>
      </c>
      <c r="O22" s="1485" t="s">
        <v>13229</v>
      </c>
      <c r="P22" s="1485" t="s">
        <v>13229</v>
      </c>
      <c r="Q22" s="1485" t="s">
        <v>13229</v>
      </c>
      <c r="R22" s="1485" t="s">
        <v>13229</v>
      </c>
      <c r="S22" s="1485" t="s">
        <v>13229</v>
      </c>
      <c r="T22" s="1485" t="s">
        <v>13230</v>
      </c>
      <c r="U22" s="1488" t="s">
        <v>13227</v>
      </c>
      <c r="V22" s="1489"/>
      <c r="W22" s="1489"/>
      <c r="X22" s="1489"/>
      <c r="Y22" s="1550" t="s">
        <v>6098</v>
      </c>
      <c r="Z22" s="1605"/>
      <c r="AA22" s="3012">
        <v>44925</v>
      </c>
      <c r="AB22" s="1501"/>
      <c r="AC22" s="1604"/>
      <c r="AD22" s="1604"/>
      <c r="AE22" s="1605" t="s">
        <v>13593</v>
      </c>
      <c r="AF22" s="1602">
        <v>44925</v>
      </c>
      <c r="AG22" s="1605"/>
      <c r="AI22" s="576"/>
    </row>
    <row r="23" spans="1:35" ht="17.25" customHeight="1">
      <c r="A23" s="1491">
        <f t="shared" si="1"/>
        <v>13</v>
      </c>
      <c r="B23" s="1492" t="s">
        <v>13225</v>
      </c>
      <c r="C23" s="1486" t="s">
        <v>18674</v>
      </c>
      <c r="D23" s="1493" t="s">
        <v>13228</v>
      </c>
      <c r="E23" s="1487" t="s">
        <v>2286</v>
      </c>
      <c r="F23" s="1485"/>
      <c r="G23" s="1485">
        <v>5</v>
      </c>
      <c r="H23" s="1485">
        <v>60</v>
      </c>
      <c r="I23" s="1485">
        <v>6.5</v>
      </c>
      <c r="J23" s="1485"/>
      <c r="K23" s="1485"/>
      <c r="L23" s="1485"/>
      <c r="M23" s="1485">
        <v>511</v>
      </c>
      <c r="N23" s="1485">
        <v>1075</v>
      </c>
      <c r="O23" s="1485" t="s">
        <v>13229</v>
      </c>
      <c r="P23" s="1485" t="s">
        <v>13229</v>
      </c>
      <c r="Q23" s="1485" t="s">
        <v>13229</v>
      </c>
      <c r="R23" s="1485" t="s">
        <v>13229</v>
      </c>
      <c r="S23" s="1485" t="s">
        <v>13229</v>
      </c>
      <c r="T23" s="1485" t="s">
        <v>13230</v>
      </c>
      <c r="U23" s="1488" t="s">
        <v>13227</v>
      </c>
      <c r="V23" s="1489"/>
      <c r="W23" s="1489"/>
      <c r="X23" s="1489"/>
      <c r="Y23" s="1550" t="s">
        <v>6098</v>
      </c>
      <c r="Z23" s="1605"/>
      <c r="AA23" s="3012">
        <v>44925</v>
      </c>
      <c r="AB23" s="1501"/>
      <c r="AC23" s="1604"/>
      <c r="AD23" s="1604"/>
      <c r="AE23" s="1605" t="s">
        <v>13593</v>
      </c>
      <c r="AF23" s="1602">
        <v>44925</v>
      </c>
      <c r="AG23" s="1605"/>
      <c r="AI23" s="576"/>
    </row>
    <row r="24" spans="1:35" ht="17.25" customHeight="1">
      <c r="A24" s="1491">
        <f t="shared" si="1"/>
        <v>14</v>
      </c>
      <c r="B24" s="1492" t="s">
        <v>13225</v>
      </c>
      <c r="C24" s="1486" t="s">
        <v>18675</v>
      </c>
      <c r="D24" s="1493" t="s">
        <v>13231</v>
      </c>
      <c r="E24" s="1487" t="s">
        <v>2286</v>
      </c>
      <c r="F24" s="1485"/>
      <c r="G24" s="1485"/>
      <c r="H24" s="1485"/>
      <c r="I24" s="1485"/>
      <c r="J24" s="1485"/>
      <c r="K24" s="1485"/>
      <c r="L24" s="1485"/>
      <c r="M24" s="1485"/>
      <c r="N24" s="1485"/>
      <c r="O24" s="1485"/>
      <c r="P24" s="1485"/>
      <c r="Q24" s="1485"/>
      <c r="R24" s="1485"/>
      <c r="S24" s="1485"/>
      <c r="T24" s="1485"/>
      <c r="U24" s="1488"/>
      <c r="V24" s="1489"/>
      <c r="W24" s="1489"/>
      <c r="X24" s="1489"/>
      <c r="Y24" s="1550" t="s">
        <v>6098</v>
      </c>
      <c r="Z24" s="1605"/>
      <c r="AA24" s="3012">
        <v>44925</v>
      </c>
      <c r="AB24" s="1501"/>
      <c r="AC24" s="1604"/>
      <c r="AD24" s="1604"/>
      <c r="AE24" s="1605" t="s">
        <v>13593</v>
      </c>
      <c r="AF24" s="1602">
        <v>44925</v>
      </c>
      <c r="AG24" s="1605"/>
      <c r="AI24" s="576"/>
    </row>
    <row r="25" spans="1:35" customFormat="1" ht="17.25" customHeight="1">
      <c r="A25" s="1045">
        <f>A24+1</f>
        <v>15</v>
      </c>
      <c r="B25" s="691" t="s">
        <v>4928</v>
      </c>
      <c r="C25" s="697" t="s">
        <v>12510</v>
      </c>
      <c r="D25" s="766"/>
      <c r="E25" s="766"/>
      <c r="F25" s="691"/>
      <c r="G25" s="691"/>
      <c r="H25" s="691"/>
      <c r="I25" s="691"/>
      <c r="J25" s="691"/>
      <c r="K25" s="691"/>
      <c r="L25" s="691"/>
      <c r="M25" s="1250"/>
      <c r="N25" s="1250"/>
      <c r="O25" s="1250"/>
      <c r="P25" s="1250"/>
      <c r="Q25" s="1250"/>
      <c r="R25" s="1250"/>
      <c r="S25" s="1250"/>
      <c r="T25" s="1250"/>
      <c r="U25" s="796"/>
      <c r="V25" s="796"/>
      <c r="W25" s="796"/>
      <c r="X25" s="796"/>
      <c r="Y25" s="673" t="s">
        <v>6098</v>
      </c>
      <c r="Z25" s="1910"/>
      <c r="AA25" s="1343"/>
      <c r="AB25" s="517"/>
      <c r="AC25" s="465" t="s">
        <v>12504</v>
      </c>
      <c r="AE25" s="146"/>
      <c r="AF25" s="146"/>
      <c r="AG25" s="146"/>
      <c r="AI25" s="328"/>
    </row>
    <row r="26" spans="1:35" customFormat="1" ht="17.25" customHeight="1">
      <c r="A26" s="1045">
        <f t="shared" si="1"/>
        <v>16</v>
      </c>
      <c r="B26" s="691" t="s">
        <v>5623</v>
      </c>
      <c r="C26" s="697" t="s">
        <v>12466</v>
      </c>
      <c r="D26" s="766"/>
      <c r="E26" s="766"/>
      <c r="F26" s="691"/>
      <c r="G26" s="691"/>
      <c r="H26" s="691"/>
      <c r="I26" s="691"/>
      <c r="J26" s="691"/>
      <c r="K26" s="691"/>
      <c r="L26" s="691"/>
      <c r="M26" s="1250"/>
      <c r="N26" s="1250"/>
      <c r="O26" s="1250"/>
      <c r="P26" s="1250"/>
      <c r="Q26" s="1250"/>
      <c r="R26" s="1250"/>
      <c r="S26" s="1250"/>
      <c r="T26" s="1250"/>
      <c r="U26" s="796"/>
      <c r="V26" s="796"/>
      <c r="W26" s="796"/>
      <c r="X26" s="796"/>
      <c r="Y26" s="673" t="s">
        <v>6098</v>
      </c>
      <c r="Z26" s="1910"/>
      <c r="AA26" s="1343"/>
      <c r="AB26" s="517"/>
      <c r="AC26" s="465" t="s">
        <v>12464</v>
      </c>
      <c r="AE26" s="146"/>
      <c r="AF26" s="146"/>
      <c r="AG26" s="146"/>
      <c r="AI26" s="328"/>
    </row>
    <row r="27" spans="1:35" customFormat="1" ht="17.25" customHeight="1">
      <c r="A27" s="1045">
        <f t="shared" si="1"/>
        <v>17</v>
      </c>
      <c r="B27" s="691" t="s">
        <v>5623</v>
      </c>
      <c r="C27" s="697" t="s">
        <v>12553</v>
      </c>
      <c r="D27" s="766"/>
      <c r="E27" s="766"/>
      <c r="F27" s="691"/>
      <c r="G27" s="691"/>
      <c r="H27" s="691"/>
      <c r="I27" s="691"/>
      <c r="J27" s="691"/>
      <c r="K27" s="691"/>
      <c r="L27" s="691"/>
      <c r="M27" s="1250"/>
      <c r="N27" s="1250"/>
      <c r="O27" s="1250"/>
      <c r="P27" s="1250"/>
      <c r="Q27" s="1250"/>
      <c r="R27" s="1250"/>
      <c r="S27" s="1250"/>
      <c r="T27" s="1250"/>
      <c r="U27" s="796"/>
      <c r="V27" s="796"/>
      <c r="W27" s="796"/>
      <c r="X27" s="796"/>
      <c r="Y27" s="673" t="s">
        <v>6098</v>
      </c>
      <c r="Z27" s="1910"/>
      <c r="AA27" s="1343"/>
      <c r="AB27" s="517"/>
      <c r="AC27" s="465" t="s">
        <v>12434</v>
      </c>
      <c r="AE27" s="146"/>
      <c r="AF27" s="146"/>
      <c r="AG27" s="146"/>
      <c r="AI27" s="328"/>
    </row>
    <row r="28" spans="1:35" customFormat="1" ht="17.25" customHeight="1">
      <c r="A28" s="1045">
        <f t="shared" si="1"/>
        <v>18</v>
      </c>
      <c r="B28" s="691" t="s">
        <v>5623</v>
      </c>
      <c r="C28" s="697" t="s">
        <v>12554</v>
      </c>
      <c r="D28" s="766"/>
      <c r="E28" s="766"/>
      <c r="F28" s="691"/>
      <c r="G28" s="691"/>
      <c r="H28" s="691"/>
      <c r="I28" s="691"/>
      <c r="J28" s="691"/>
      <c r="K28" s="691"/>
      <c r="L28" s="691"/>
      <c r="M28" s="1250"/>
      <c r="N28" s="1250"/>
      <c r="O28" s="1250"/>
      <c r="P28" s="1250"/>
      <c r="Q28" s="1250"/>
      <c r="R28" s="1250"/>
      <c r="S28" s="1250"/>
      <c r="T28" s="1250"/>
      <c r="U28" s="796"/>
      <c r="V28" s="796"/>
      <c r="W28" s="796"/>
      <c r="X28" s="796"/>
      <c r="Y28" s="673" t="s">
        <v>6098</v>
      </c>
      <c r="Z28" s="1910"/>
      <c r="AA28" s="1343"/>
      <c r="AB28" s="517"/>
      <c r="AC28" s="465" t="s">
        <v>12434</v>
      </c>
      <c r="AE28" s="146"/>
      <c r="AF28" s="146"/>
      <c r="AG28" s="146"/>
      <c r="AI28" s="328"/>
    </row>
    <row r="29" spans="1:35" customFormat="1" ht="17.25" customHeight="1">
      <c r="A29" s="1045">
        <f t="shared" si="1"/>
        <v>19</v>
      </c>
      <c r="B29" s="691" t="s">
        <v>5623</v>
      </c>
      <c r="C29" s="697" t="s">
        <v>12555</v>
      </c>
      <c r="D29" s="766"/>
      <c r="E29" s="766"/>
      <c r="F29" s="691"/>
      <c r="G29" s="691"/>
      <c r="H29" s="691"/>
      <c r="I29" s="691"/>
      <c r="J29" s="691"/>
      <c r="K29" s="691"/>
      <c r="L29" s="691"/>
      <c r="M29" s="1250"/>
      <c r="N29" s="1250"/>
      <c r="O29" s="1250"/>
      <c r="P29" s="1250"/>
      <c r="Q29" s="1250"/>
      <c r="R29" s="1250"/>
      <c r="S29" s="1250"/>
      <c r="T29" s="1250"/>
      <c r="U29" s="796"/>
      <c r="V29" s="796"/>
      <c r="W29" s="796"/>
      <c r="X29" s="796"/>
      <c r="Y29" s="673" t="s">
        <v>6098</v>
      </c>
      <c r="Z29" s="1910"/>
      <c r="AA29" s="1343"/>
      <c r="AB29" s="517"/>
      <c r="AC29" s="465" t="s">
        <v>12434</v>
      </c>
      <c r="AE29" s="146"/>
      <c r="AF29" s="146"/>
      <c r="AG29" s="146"/>
      <c r="AI29" s="328"/>
    </row>
    <row r="30" spans="1:35" customFormat="1" ht="17.25" customHeight="1">
      <c r="A30" s="1045">
        <f t="shared" si="1"/>
        <v>20</v>
      </c>
      <c r="B30" s="691" t="s">
        <v>5623</v>
      </c>
      <c r="C30" s="697" t="s">
        <v>12566</v>
      </c>
      <c r="D30" s="766"/>
      <c r="E30" s="766"/>
      <c r="F30" s="691"/>
      <c r="G30" s="691"/>
      <c r="H30" s="691"/>
      <c r="I30" s="691"/>
      <c r="J30" s="691"/>
      <c r="K30" s="691"/>
      <c r="L30" s="691"/>
      <c r="M30" s="1250"/>
      <c r="N30" s="1250"/>
      <c r="O30" s="1250"/>
      <c r="P30" s="1250"/>
      <c r="Q30" s="1250"/>
      <c r="R30" s="1250"/>
      <c r="S30" s="1250"/>
      <c r="T30" s="1250"/>
      <c r="U30" s="796"/>
      <c r="V30" s="796"/>
      <c r="W30" s="796"/>
      <c r="X30" s="796"/>
      <c r="Y30" s="673" t="s">
        <v>6098</v>
      </c>
      <c r="Z30" s="1910"/>
      <c r="AA30" s="1343"/>
      <c r="AB30" s="517"/>
      <c r="AC30" s="465" t="s">
        <v>12434</v>
      </c>
      <c r="AE30" s="146"/>
      <c r="AF30" s="146"/>
      <c r="AG30" s="146"/>
      <c r="AI30" s="328"/>
    </row>
    <row r="31" spans="1:35" customFormat="1" ht="17.25" customHeight="1">
      <c r="A31" s="1045">
        <f t="shared" si="1"/>
        <v>21</v>
      </c>
      <c r="B31" s="691" t="s">
        <v>5623</v>
      </c>
      <c r="C31" s="697" t="s">
        <v>12567</v>
      </c>
      <c r="D31" s="766"/>
      <c r="E31" s="766"/>
      <c r="F31" s="691"/>
      <c r="G31" s="691"/>
      <c r="H31" s="691"/>
      <c r="I31" s="691"/>
      <c r="J31" s="691"/>
      <c r="K31" s="691"/>
      <c r="L31" s="691"/>
      <c r="M31" s="1250"/>
      <c r="N31" s="1250"/>
      <c r="O31" s="1250"/>
      <c r="P31" s="1250"/>
      <c r="Q31" s="1250"/>
      <c r="R31" s="1250"/>
      <c r="S31" s="1250"/>
      <c r="T31" s="1250"/>
      <c r="U31" s="796"/>
      <c r="V31" s="796"/>
      <c r="W31" s="796"/>
      <c r="X31" s="796"/>
      <c r="Y31" s="673" t="s">
        <v>6098</v>
      </c>
      <c r="Z31" s="1910"/>
      <c r="AA31" s="1343"/>
      <c r="AB31" s="517"/>
      <c r="AC31" s="465" t="s">
        <v>12434</v>
      </c>
      <c r="AE31" s="146"/>
      <c r="AF31" s="146"/>
      <c r="AG31" s="146"/>
      <c r="AI31" s="328"/>
    </row>
    <row r="32" spans="1:35" customFormat="1" ht="17.25" customHeight="1">
      <c r="A32" s="1045">
        <f t="shared" si="1"/>
        <v>22</v>
      </c>
      <c r="B32" s="691" t="s">
        <v>5623</v>
      </c>
      <c r="C32" s="697" t="s">
        <v>12568</v>
      </c>
      <c r="D32" s="766"/>
      <c r="E32" s="766"/>
      <c r="F32" s="691"/>
      <c r="G32" s="691"/>
      <c r="H32" s="691"/>
      <c r="I32" s="691"/>
      <c r="J32" s="691"/>
      <c r="K32" s="691"/>
      <c r="L32" s="691"/>
      <c r="M32" s="1250"/>
      <c r="N32" s="1250"/>
      <c r="O32" s="1250"/>
      <c r="P32" s="1250"/>
      <c r="Q32" s="1250"/>
      <c r="R32" s="1250"/>
      <c r="S32" s="1250"/>
      <c r="T32" s="1250"/>
      <c r="U32" s="796"/>
      <c r="V32" s="796"/>
      <c r="W32" s="796"/>
      <c r="X32" s="796"/>
      <c r="Y32" s="673" t="s">
        <v>6098</v>
      </c>
      <c r="Z32" s="1910"/>
      <c r="AA32" s="1343"/>
      <c r="AB32" s="517"/>
      <c r="AC32" s="465" t="s">
        <v>12434</v>
      </c>
      <c r="AE32" s="146"/>
      <c r="AF32" s="146"/>
      <c r="AG32" s="146"/>
      <c r="AI32" s="328"/>
    </row>
    <row r="33" spans="1:35" customFormat="1" ht="17.25" customHeight="1">
      <c r="A33" s="1045">
        <f t="shared" si="1"/>
        <v>23</v>
      </c>
      <c r="B33" s="691" t="s">
        <v>5623</v>
      </c>
      <c r="C33" s="697" t="s">
        <v>12556</v>
      </c>
      <c r="D33" s="766"/>
      <c r="E33" s="766"/>
      <c r="F33" s="691"/>
      <c r="G33" s="691"/>
      <c r="H33" s="691"/>
      <c r="I33" s="691"/>
      <c r="J33" s="691"/>
      <c r="K33" s="691"/>
      <c r="L33" s="691"/>
      <c r="M33" s="1250"/>
      <c r="N33" s="1250"/>
      <c r="O33" s="1250"/>
      <c r="P33" s="1250"/>
      <c r="Q33" s="1250"/>
      <c r="R33" s="1250"/>
      <c r="S33" s="1250"/>
      <c r="T33" s="1250"/>
      <c r="U33" s="796"/>
      <c r="V33" s="796"/>
      <c r="W33" s="796"/>
      <c r="X33" s="796"/>
      <c r="Y33" s="673" t="s">
        <v>6098</v>
      </c>
      <c r="Z33" s="1910"/>
      <c r="AA33" s="1343"/>
      <c r="AB33" s="517"/>
      <c r="AC33" s="465" t="s">
        <v>12434</v>
      </c>
      <c r="AE33" s="146"/>
      <c r="AF33" s="146"/>
      <c r="AG33" s="146"/>
      <c r="AI33" s="328"/>
    </row>
    <row r="34" spans="1:35" customFormat="1" ht="17.25" customHeight="1">
      <c r="A34" s="1045">
        <f t="shared" si="1"/>
        <v>24</v>
      </c>
      <c r="B34" s="691" t="s">
        <v>5623</v>
      </c>
      <c r="C34" s="697" t="s">
        <v>12557</v>
      </c>
      <c r="D34" s="766"/>
      <c r="E34" s="766"/>
      <c r="F34" s="691"/>
      <c r="G34" s="691"/>
      <c r="H34" s="691"/>
      <c r="I34" s="691"/>
      <c r="J34" s="691"/>
      <c r="K34" s="691"/>
      <c r="L34" s="691"/>
      <c r="M34" s="1250"/>
      <c r="N34" s="1250"/>
      <c r="O34" s="1250"/>
      <c r="P34" s="1250"/>
      <c r="Q34" s="1250"/>
      <c r="R34" s="1250"/>
      <c r="S34" s="1250"/>
      <c r="T34" s="1250"/>
      <c r="U34" s="796"/>
      <c r="V34" s="796"/>
      <c r="W34" s="796"/>
      <c r="X34" s="796"/>
      <c r="Y34" s="673" t="s">
        <v>6098</v>
      </c>
      <c r="Z34" s="1910"/>
      <c r="AA34" s="1343"/>
      <c r="AB34" s="517"/>
      <c r="AC34" s="465" t="s">
        <v>12434</v>
      </c>
      <c r="AE34" s="146"/>
      <c r="AF34" s="146"/>
      <c r="AG34" s="146"/>
      <c r="AI34" s="328"/>
    </row>
    <row r="35" spans="1:35" customFormat="1" ht="17.25" customHeight="1">
      <c r="A35" s="1045">
        <f t="shared" si="1"/>
        <v>25</v>
      </c>
      <c r="B35" s="691" t="s">
        <v>5623</v>
      </c>
      <c r="C35" s="697" t="s">
        <v>12558</v>
      </c>
      <c r="D35" s="766"/>
      <c r="E35" s="766"/>
      <c r="F35" s="691"/>
      <c r="G35" s="691"/>
      <c r="H35" s="691"/>
      <c r="I35" s="691"/>
      <c r="J35" s="691"/>
      <c r="K35" s="691"/>
      <c r="L35" s="691"/>
      <c r="M35" s="1250"/>
      <c r="N35" s="1250"/>
      <c r="O35" s="1250"/>
      <c r="P35" s="1250"/>
      <c r="Q35" s="1250"/>
      <c r="R35" s="1250"/>
      <c r="S35" s="1250"/>
      <c r="T35" s="1250"/>
      <c r="U35" s="796"/>
      <c r="V35" s="796"/>
      <c r="W35" s="796"/>
      <c r="X35" s="796"/>
      <c r="Y35" s="673" t="s">
        <v>6098</v>
      </c>
      <c r="Z35" s="1910"/>
      <c r="AA35" s="1343"/>
      <c r="AB35" s="517"/>
      <c r="AC35" s="465" t="s">
        <v>12434</v>
      </c>
      <c r="AE35" s="146"/>
      <c r="AF35" s="146"/>
      <c r="AG35" s="146"/>
      <c r="AI35" s="328"/>
    </row>
    <row r="36" spans="1:35" customFormat="1" ht="17.25" customHeight="1">
      <c r="A36" s="1045">
        <f t="shared" si="1"/>
        <v>26</v>
      </c>
      <c r="B36" s="691" t="s">
        <v>5623</v>
      </c>
      <c r="C36" s="697" t="s">
        <v>12559</v>
      </c>
      <c r="D36" s="766"/>
      <c r="E36" s="766"/>
      <c r="F36" s="691"/>
      <c r="G36" s="691"/>
      <c r="H36" s="691"/>
      <c r="I36" s="691"/>
      <c r="J36" s="691"/>
      <c r="K36" s="691"/>
      <c r="L36" s="691"/>
      <c r="M36" s="1250"/>
      <c r="N36" s="1250"/>
      <c r="O36" s="1250"/>
      <c r="P36" s="1250"/>
      <c r="Q36" s="1250"/>
      <c r="R36" s="1250"/>
      <c r="S36" s="1250"/>
      <c r="T36" s="1250"/>
      <c r="U36" s="796"/>
      <c r="V36" s="796"/>
      <c r="W36" s="796"/>
      <c r="X36" s="796"/>
      <c r="Y36" s="673" t="s">
        <v>6098</v>
      </c>
      <c r="Z36" s="1910"/>
      <c r="AA36" s="1343"/>
      <c r="AB36" s="517"/>
      <c r="AC36" s="465" t="s">
        <v>12434</v>
      </c>
      <c r="AE36" s="146"/>
      <c r="AF36" s="146"/>
      <c r="AG36" s="146"/>
      <c r="AI36" s="328"/>
    </row>
    <row r="37" spans="1:35" customFormat="1" ht="17.25" customHeight="1">
      <c r="A37" s="1045">
        <f t="shared" si="1"/>
        <v>27</v>
      </c>
      <c r="B37" s="691" t="s">
        <v>5623</v>
      </c>
      <c r="C37" s="697" t="s">
        <v>12560</v>
      </c>
      <c r="D37" s="766"/>
      <c r="E37" s="766"/>
      <c r="F37" s="691"/>
      <c r="G37" s="691"/>
      <c r="H37" s="691"/>
      <c r="I37" s="691"/>
      <c r="J37" s="691"/>
      <c r="K37" s="691"/>
      <c r="L37" s="691"/>
      <c r="M37" s="1250"/>
      <c r="N37" s="1250"/>
      <c r="O37" s="1250"/>
      <c r="P37" s="1250"/>
      <c r="Q37" s="1250"/>
      <c r="R37" s="1250"/>
      <c r="S37" s="1250"/>
      <c r="T37" s="1250"/>
      <c r="U37" s="796"/>
      <c r="V37" s="796"/>
      <c r="W37" s="796"/>
      <c r="X37" s="796"/>
      <c r="Y37" s="673" t="s">
        <v>6098</v>
      </c>
      <c r="Z37" s="1910"/>
      <c r="AA37" s="1343"/>
      <c r="AB37" s="517"/>
      <c r="AC37" s="465" t="s">
        <v>12464</v>
      </c>
      <c r="AE37" s="146"/>
      <c r="AF37" s="146"/>
      <c r="AG37" s="146"/>
      <c r="AI37" s="328"/>
    </row>
    <row r="38" spans="1:35" customFormat="1" ht="17.25" customHeight="1">
      <c r="A38" s="1045">
        <f t="shared" si="1"/>
        <v>28</v>
      </c>
      <c r="B38" s="691" t="s">
        <v>5623</v>
      </c>
      <c r="C38" s="697" t="s">
        <v>12561</v>
      </c>
      <c r="D38" s="766"/>
      <c r="E38" s="766"/>
      <c r="F38" s="691"/>
      <c r="G38" s="691"/>
      <c r="H38" s="691"/>
      <c r="I38" s="691"/>
      <c r="J38" s="691"/>
      <c r="K38" s="691"/>
      <c r="L38" s="691"/>
      <c r="M38" s="1250"/>
      <c r="N38" s="1250"/>
      <c r="O38" s="1250"/>
      <c r="P38" s="1250"/>
      <c r="Q38" s="1250"/>
      <c r="R38" s="1250"/>
      <c r="S38" s="1250"/>
      <c r="T38" s="1250"/>
      <c r="U38" s="796"/>
      <c r="V38" s="796"/>
      <c r="W38" s="796"/>
      <c r="X38" s="796"/>
      <c r="Y38" s="673" t="s">
        <v>6098</v>
      </c>
      <c r="Z38" s="1910"/>
      <c r="AA38" s="1343"/>
      <c r="AB38" s="517"/>
      <c r="AC38" s="465" t="s">
        <v>12464</v>
      </c>
      <c r="AE38" s="146"/>
      <c r="AF38" s="146"/>
      <c r="AG38" s="146"/>
      <c r="AI38" s="328"/>
    </row>
    <row r="39" spans="1:35" customFormat="1" ht="17.25" customHeight="1">
      <c r="A39" s="1045">
        <f t="shared" si="1"/>
        <v>29</v>
      </c>
      <c r="B39" s="691" t="s">
        <v>5623</v>
      </c>
      <c r="C39" s="697" t="s">
        <v>12562</v>
      </c>
      <c r="D39" s="766"/>
      <c r="E39" s="766"/>
      <c r="F39" s="691"/>
      <c r="G39" s="691"/>
      <c r="H39" s="691"/>
      <c r="I39" s="691"/>
      <c r="J39" s="691"/>
      <c r="K39" s="691"/>
      <c r="L39" s="691"/>
      <c r="M39" s="1250"/>
      <c r="N39" s="1250"/>
      <c r="O39" s="1250"/>
      <c r="P39" s="1250"/>
      <c r="Q39" s="1250"/>
      <c r="R39" s="1250"/>
      <c r="S39" s="1250"/>
      <c r="T39" s="1250"/>
      <c r="U39" s="796"/>
      <c r="V39" s="796"/>
      <c r="W39" s="796"/>
      <c r="X39" s="796"/>
      <c r="Y39" s="673" t="s">
        <v>6098</v>
      </c>
      <c r="Z39" s="1910"/>
      <c r="AA39" s="1343"/>
      <c r="AB39" s="517"/>
      <c r="AC39" s="465" t="s">
        <v>12464</v>
      </c>
      <c r="AE39" s="146"/>
      <c r="AF39" s="146"/>
      <c r="AG39" s="146"/>
      <c r="AI39" s="328"/>
    </row>
    <row r="40" spans="1:35" customFormat="1" ht="17.25" customHeight="1">
      <c r="A40" s="1045">
        <f t="shared" si="1"/>
        <v>30</v>
      </c>
      <c r="B40" s="691" t="s">
        <v>5623</v>
      </c>
      <c r="C40" s="697" t="s">
        <v>12563</v>
      </c>
      <c r="D40" s="766"/>
      <c r="E40" s="766"/>
      <c r="F40" s="691"/>
      <c r="G40" s="691"/>
      <c r="H40" s="691"/>
      <c r="I40" s="691"/>
      <c r="J40" s="691"/>
      <c r="K40" s="691"/>
      <c r="L40" s="691"/>
      <c r="M40" s="1250"/>
      <c r="N40" s="1250"/>
      <c r="O40" s="1250"/>
      <c r="P40" s="1250"/>
      <c r="Q40" s="1250"/>
      <c r="R40" s="1250"/>
      <c r="S40" s="1250"/>
      <c r="T40" s="1250"/>
      <c r="U40" s="796"/>
      <c r="V40" s="796"/>
      <c r="W40" s="796"/>
      <c r="X40" s="796"/>
      <c r="Y40" s="673" t="s">
        <v>6098</v>
      </c>
      <c r="Z40" s="1910"/>
      <c r="AA40" s="1343"/>
      <c r="AB40" s="517"/>
      <c r="AC40" s="465" t="s">
        <v>12464</v>
      </c>
      <c r="AE40" s="146"/>
      <c r="AF40" s="146"/>
      <c r="AG40" s="146"/>
      <c r="AI40" s="328"/>
    </row>
    <row r="41" spans="1:35" customFormat="1" ht="17.25" customHeight="1">
      <c r="A41" s="1045">
        <f t="shared" si="1"/>
        <v>31</v>
      </c>
      <c r="B41" s="691" t="s">
        <v>5623</v>
      </c>
      <c r="C41" s="697" t="s">
        <v>12564</v>
      </c>
      <c r="D41" s="766"/>
      <c r="E41" s="766"/>
      <c r="F41" s="691"/>
      <c r="G41" s="691"/>
      <c r="H41" s="691"/>
      <c r="I41" s="691"/>
      <c r="J41" s="691"/>
      <c r="K41" s="691"/>
      <c r="L41" s="691"/>
      <c r="M41" s="1250"/>
      <c r="N41" s="1250"/>
      <c r="O41" s="1250"/>
      <c r="P41" s="1250"/>
      <c r="Q41" s="1250"/>
      <c r="R41" s="1250"/>
      <c r="S41" s="1250"/>
      <c r="T41" s="1250"/>
      <c r="U41" s="796"/>
      <c r="V41" s="796"/>
      <c r="W41" s="796"/>
      <c r="X41" s="796"/>
      <c r="Y41" s="673" t="s">
        <v>6098</v>
      </c>
      <c r="Z41" s="1910"/>
      <c r="AA41" s="1343"/>
      <c r="AB41" s="517"/>
      <c r="AC41" s="465" t="s">
        <v>12464</v>
      </c>
      <c r="AE41" s="146"/>
      <c r="AF41" s="146"/>
      <c r="AG41" s="146"/>
      <c r="AI41" s="328"/>
    </row>
    <row r="42" spans="1:35" customFormat="1" ht="17.25" customHeight="1">
      <c r="A42" s="1045">
        <f t="shared" si="1"/>
        <v>32</v>
      </c>
      <c r="B42" s="691" t="s">
        <v>5623</v>
      </c>
      <c r="C42" s="697" t="s">
        <v>12565</v>
      </c>
      <c r="D42" s="766"/>
      <c r="E42" s="766"/>
      <c r="F42" s="691"/>
      <c r="G42" s="691"/>
      <c r="H42" s="691"/>
      <c r="I42" s="691"/>
      <c r="J42" s="691"/>
      <c r="K42" s="691"/>
      <c r="L42" s="691"/>
      <c r="M42" s="1250"/>
      <c r="N42" s="1250"/>
      <c r="O42" s="1250"/>
      <c r="P42" s="1250"/>
      <c r="Q42" s="1250"/>
      <c r="R42" s="1250"/>
      <c r="S42" s="1250"/>
      <c r="T42" s="1250"/>
      <c r="U42" s="796"/>
      <c r="V42" s="796"/>
      <c r="W42" s="796"/>
      <c r="X42" s="796"/>
      <c r="Y42" s="673" t="s">
        <v>6098</v>
      </c>
      <c r="Z42" s="1910"/>
      <c r="AA42" s="1343"/>
      <c r="AB42" s="517"/>
      <c r="AC42" s="465" t="s">
        <v>12480</v>
      </c>
      <c r="AE42" s="146"/>
      <c r="AF42" s="146"/>
      <c r="AG42" s="146"/>
      <c r="AI42" s="328"/>
    </row>
    <row r="43" spans="1:35" customFormat="1" ht="17.25" customHeight="1">
      <c r="A43" s="1045">
        <f t="shared" si="1"/>
        <v>33</v>
      </c>
      <c r="B43" s="691" t="s">
        <v>4921</v>
      </c>
      <c r="C43" s="697" t="s">
        <v>12821</v>
      </c>
      <c r="D43" s="766"/>
      <c r="E43" s="766"/>
      <c r="F43" s="691"/>
      <c r="G43" s="691"/>
      <c r="H43" s="691"/>
      <c r="I43" s="691"/>
      <c r="J43" s="691"/>
      <c r="K43" s="691"/>
      <c r="L43" s="691"/>
      <c r="M43" s="1250"/>
      <c r="N43" s="1250"/>
      <c r="O43" s="1250"/>
      <c r="P43" s="1250"/>
      <c r="Q43" s="1250"/>
      <c r="R43" s="1250"/>
      <c r="S43" s="1250"/>
      <c r="T43" s="1250"/>
      <c r="U43" s="796"/>
      <c r="V43" s="796"/>
      <c r="W43" s="796"/>
      <c r="X43" s="796"/>
      <c r="Y43" s="673" t="s">
        <v>6098</v>
      </c>
      <c r="Z43" s="1910"/>
      <c r="AA43" s="1343"/>
      <c r="AB43" s="517"/>
      <c r="AC43" s="465" t="s">
        <v>12270</v>
      </c>
      <c r="AD43" s="465"/>
      <c r="AE43" s="549"/>
      <c r="AF43" s="549"/>
      <c r="AG43" s="146"/>
      <c r="AI43" s="328"/>
    </row>
    <row r="44" spans="1:35" customFormat="1" ht="17.25" customHeight="1">
      <c r="A44" s="1045">
        <f t="shared" si="1"/>
        <v>34</v>
      </c>
      <c r="B44" s="691" t="s">
        <v>4921</v>
      </c>
      <c r="C44" s="697" t="s">
        <v>12822</v>
      </c>
      <c r="D44" s="766"/>
      <c r="E44" s="766"/>
      <c r="F44" s="691"/>
      <c r="G44" s="691"/>
      <c r="H44" s="691"/>
      <c r="I44" s="691"/>
      <c r="J44" s="691"/>
      <c r="K44" s="691"/>
      <c r="L44" s="691"/>
      <c r="M44" s="1250"/>
      <c r="N44" s="1250"/>
      <c r="O44" s="1250"/>
      <c r="P44" s="1250"/>
      <c r="Q44" s="1250"/>
      <c r="R44" s="1250"/>
      <c r="S44" s="1250"/>
      <c r="T44" s="1250"/>
      <c r="U44" s="796"/>
      <c r="V44" s="796"/>
      <c r="W44" s="796"/>
      <c r="X44" s="796"/>
      <c r="Y44" s="673" t="s">
        <v>6098</v>
      </c>
      <c r="Z44" s="1910"/>
      <c r="AA44" s="1343"/>
      <c r="AB44" s="517"/>
      <c r="AC44" s="465" t="s">
        <v>12270</v>
      </c>
      <c r="AD44" s="465"/>
      <c r="AE44" s="549" t="s">
        <v>12982</v>
      </c>
      <c r="AF44" s="1043">
        <v>40122</v>
      </c>
      <c r="AG44" s="146"/>
      <c r="AI44" s="328"/>
    </row>
    <row r="45" spans="1:35" customFormat="1" ht="17.25" customHeight="1">
      <c r="A45" s="1045">
        <f t="shared" si="1"/>
        <v>35</v>
      </c>
      <c r="B45" s="691" t="s">
        <v>4921</v>
      </c>
      <c r="C45" s="697" t="s">
        <v>12823</v>
      </c>
      <c r="D45" s="766"/>
      <c r="E45" s="766"/>
      <c r="F45" s="691"/>
      <c r="G45" s="691"/>
      <c r="H45" s="691"/>
      <c r="I45" s="691"/>
      <c r="J45" s="691"/>
      <c r="K45" s="691"/>
      <c r="L45" s="691"/>
      <c r="M45" s="1250"/>
      <c r="N45" s="1250"/>
      <c r="O45" s="1250"/>
      <c r="P45" s="1250"/>
      <c r="Q45" s="1250"/>
      <c r="R45" s="1250"/>
      <c r="S45" s="1250"/>
      <c r="T45" s="1250"/>
      <c r="U45" s="796"/>
      <c r="V45" s="796"/>
      <c r="W45" s="796"/>
      <c r="X45" s="796"/>
      <c r="Y45" s="673" t="s">
        <v>6098</v>
      </c>
      <c r="Z45" s="1910"/>
      <c r="AA45" s="1343"/>
      <c r="AB45" s="517"/>
      <c r="AC45" s="465" t="s">
        <v>12270</v>
      </c>
      <c r="AD45" s="465"/>
      <c r="AE45" s="549"/>
      <c r="AF45" s="549"/>
      <c r="AG45" s="146"/>
      <c r="AI45" s="328"/>
    </row>
    <row r="46" spans="1:35" customFormat="1" ht="17.25" customHeight="1">
      <c r="A46" s="1045">
        <f t="shared" si="1"/>
        <v>36</v>
      </c>
      <c r="B46" s="691" t="s">
        <v>4921</v>
      </c>
      <c r="C46" s="2906" t="s">
        <v>12824</v>
      </c>
      <c r="D46" s="766"/>
      <c r="E46" s="766"/>
      <c r="F46" s="691"/>
      <c r="G46" s="691"/>
      <c r="H46" s="691"/>
      <c r="I46" s="691"/>
      <c r="J46" s="691"/>
      <c r="K46" s="691"/>
      <c r="L46" s="691"/>
      <c r="M46" s="1250"/>
      <c r="N46" s="1250"/>
      <c r="O46" s="1250"/>
      <c r="P46" s="1250"/>
      <c r="Q46" s="1250"/>
      <c r="R46" s="1250"/>
      <c r="S46" s="1250"/>
      <c r="T46" s="1250"/>
      <c r="U46" s="796"/>
      <c r="V46" s="796"/>
      <c r="W46" s="796"/>
      <c r="X46" s="796"/>
      <c r="Y46" s="673" t="s">
        <v>6098</v>
      </c>
      <c r="Z46" s="1910"/>
      <c r="AA46" s="1343"/>
      <c r="AB46" s="517"/>
      <c r="AC46" s="465" t="s">
        <v>12575</v>
      </c>
      <c r="AD46" s="465"/>
      <c r="AE46" s="549"/>
      <c r="AF46" s="549"/>
      <c r="AG46" s="146"/>
      <c r="AI46" s="328"/>
    </row>
    <row r="47" spans="1:35" customFormat="1" ht="17.25" customHeight="1">
      <c r="A47" s="1045">
        <f t="shared" si="1"/>
        <v>37</v>
      </c>
      <c r="B47" s="691" t="s">
        <v>4921</v>
      </c>
      <c r="C47" s="697" t="s">
        <v>12576</v>
      </c>
      <c r="D47" s="766"/>
      <c r="E47" s="766"/>
      <c r="F47" s="691"/>
      <c r="G47" s="691"/>
      <c r="H47" s="691"/>
      <c r="I47" s="691"/>
      <c r="J47" s="691"/>
      <c r="K47" s="691"/>
      <c r="L47" s="691"/>
      <c r="M47" s="1250"/>
      <c r="N47" s="1250"/>
      <c r="O47" s="1250"/>
      <c r="P47" s="1250"/>
      <c r="Q47" s="1250"/>
      <c r="R47" s="1250"/>
      <c r="S47" s="1250"/>
      <c r="T47" s="1250"/>
      <c r="U47" s="796"/>
      <c r="V47" s="796"/>
      <c r="W47" s="796"/>
      <c r="X47" s="796"/>
      <c r="Y47" s="673" t="s">
        <v>6098</v>
      </c>
      <c r="Z47" s="1910"/>
      <c r="AA47" s="1343"/>
      <c r="AB47" s="517"/>
      <c r="AC47" s="465" t="s">
        <v>12575</v>
      </c>
      <c r="AD47" s="465"/>
      <c r="AE47" s="549"/>
      <c r="AF47" s="549"/>
      <c r="AG47" s="146"/>
      <c r="AI47" s="328"/>
    </row>
    <row r="48" spans="1:35" customFormat="1" ht="17.25" customHeight="1">
      <c r="A48" s="1045">
        <f t="shared" si="1"/>
        <v>38</v>
      </c>
      <c r="B48" s="691" t="s">
        <v>4921</v>
      </c>
      <c r="C48" s="697" t="s">
        <v>12578</v>
      </c>
      <c r="D48" s="766"/>
      <c r="E48" s="766"/>
      <c r="F48" s="691"/>
      <c r="G48" s="691"/>
      <c r="H48" s="691"/>
      <c r="I48" s="691"/>
      <c r="J48" s="691"/>
      <c r="K48" s="691"/>
      <c r="L48" s="691"/>
      <c r="M48" s="1250"/>
      <c r="N48" s="1250"/>
      <c r="O48" s="1250"/>
      <c r="P48" s="1250"/>
      <c r="Q48" s="1250"/>
      <c r="R48" s="1250"/>
      <c r="S48" s="1250"/>
      <c r="T48" s="1250"/>
      <c r="U48" s="796"/>
      <c r="V48" s="796"/>
      <c r="W48" s="796"/>
      <c r="X48" s="796"/>
      <c r="Y48" s="673" t="s">
        <v>6098</v>
      </c>
      <c r="Z48" s="1910"/>
      <c r="AA48" s="1343"/>
      <c r="AB48" s="517"/>
      <c r="AC48" s="465" t="s">
        <v>12259</v>
      </c>
      <c r="AD48" s="465"/>
      <c r="AE48" s="549"/>
      <c r="AF48" s="549"/>
      <c r="AG48" s="146"/>
      <c r="AI48" s="328"/>
    </row>
    <row r="49" spans="1:35" customFormat="1" ht="17.25" customHeight="1">
      <c r="A49" s="1045">
        <f t="shared" si="1"/>
        <v>39</v>
      </c>
      <c r="B49" s="691" t="s">
        <v>4921</v>
      </c>
      <c r="C49" s="697" t="s">
        <v>12579</v>
      </c>
      <c r="D49" s="766"/>
      <c r="E49" s="766"/>
      <c r="F49" s="691"/>
      <c r="G49" s="691"/>
      <c r="H49" s="691"/>
      <c r="I49" s="691"/>
      <c r="J49" s="691"/>
      <c r="K49" s="691"/>
      <c r="L49" s="691"/>
      <c r="M49" s="1250"/>
      <c r="N49" s="1250"/>
      <c r="O49" s="1250"/>
      <c r="P49" s="1250"/>
      <c r="Q49" s="1250"/>
      <c r="R49" s="1250"/>
      <c r="S49" s="1250"/>
      <c r="T49" s="1250"/>
      <c r="U49" s="796"/>
      <c r="V49" s="796"/>
      <c r="W49" s="796"/>
      <c r="X49" s="796"/>
      <c r="Y49" s="673" t="s">
        <v>6098</v>
      </c>
      <c r="Z49" s="1910"/>
      <c r="AA49" s="1343"/>
      <c r="AB49" s="517"/>
      <c r="AC49" s="465" t="s">
        <v>12259</v>
      </c>
      <c r="AD49" s="465"/>
      <c r="AE49" s="549"/>
      <c r="AF49" s="549"/>
      <c r="AG49" s="146"/>
      <c r="AI49" s="328"/>
    </row>
    <row r="50" spans="1:35" customFormat="1" ht="17.25" customHeight="1">
      <c r="A50" s="1045">
        <f t="shared" si="1"/>
        <v>40</v>
      </c>
      <c r="B50" s="691" t="s">
        <v>4921</v>
      </c>
      <c r="C50" s="697" t="s">
        <v>12580</v>
      </c>
      <c r="D50" s="766"/>
      <c r="E50" s="766"/>
      <c r="F50" s="691"/>
      <c r="G50" s="691"/>
      <c r="H50" s="691"/>
      <c r="I50" s="691"/>
      <c r="J50" s="691"/>
      <c r="K50" s="691"/>
      <c r="L50" s="691"/>
      <c r="M50" s="1250"/>
      <c r="N50" s="1250"/>
      <c r="O50" s="1250"/>
      <c r="P50" s="1250"/>
      <c r="Q50" s="1250"/>
      <c r="R50" s="1250"/>
      <c r="S50" s="1250"/>
      <c r="T50" s="1250"/>
      <c r="U50" s="796"/>
      <c r="V50" s="796"/>
      <c r="W50" s="796"/>
      <c r="X50" s="796"/>
      <c r="Y50" s="673" t="s">
        <v>6098</v>
      </c>
      <c r="Z50" s="1910"/>
      <c r="AA50" s="1343"/>
      <c r="AB50" s="517"/>
      <c r="AC50" s="465" t="s">
        <v>12259</v>
      </c>
      <c r="AD50" s="465"/>
      <c r="AE50" s="549"/>
      <c r="AF50" s="549"/>
      <c r="AG50" s="146"/>
      <c r="AI50" s="328"/>
    </row>
    <row r="51" spans="1:35" customFormat="1" ht="17.25" customHeight="1">
      <c r="A51" s="1045">
        <f t="shared" si="1"/>
        <v>41</v>
      </c>
      <c r="B51" s="691" t="s">
        <v>4921</v>
      </c>
      <c r="C51" s="697" t="s">
        <v>12581</v>
      </c>
      <c r="D51" s="766"/>
      <c r="E51" s="766"/>
      <c r="F51" s="691"/>
      <c r="G51" s="691"/>
      <c r="H51" s="691"/>
      <c r="I51" s="691"/>
      <c r="J51" s="691"/>
      <c r="K51" s="691"/>
      <c r="L51" s="691"/>
      <c r="M51" s="1250"/>
      <c r="N51" s="1250"/>
      <c r="O51" s="1250"/>
      <c r="P51" s="1250"/>
      <c r="Q51" s="1250"/>
      <c r="R51" s="1250"/>
      <c r="S51" s="1250"/>
      <c r="T51" s="1250"/>
      <c r="U51" s="796"/>
      <c r="V51" s="796"/>
      <c r="W51" s="796"/>
      <c r="X51" s="796"/>
      <c r="Y51" s="673" t="s">
        <v>6098</v>
      </c>
      <c r="Z51" s="1910"/>
      <c r="AA51" s="1343"/>
      <c r="AB51" s="517"/>
      <c r="AC51" s="465" t="s">
        <v>12259</v>
      </c>
      <c r="AD51" s="465"/>
      <c r="AE51" s="549"/>
      <c r="AF51" s="549"/>
      <c r="AG51" s="146"/>
      <c r="AI51" s="328"/>
    </row>
    <row r="52" spans="1:35" customFormat="1" ht="17.25" customHeight="1">
      <c r="A52" s="1045">
        <f t="shared" si="1"/>
        <v>42</v>
      </c>
      <c r="B52" s="691" t="s">
        <v>4921</v>
      </c>
      <c r="C52" s="2906" t="s">
        <v>12825</v>
      </c>
      <c r="D52" s="766"/>
      <c r="E52" s="766"/>
      <c r="F52" s="691"/>
      <c r="G52" s="691"/>
      <c r="H52" s="691"/>
      <c r="I52" s="691"/>
      <c r="J52" s="691"/>
      <c r="K52" s="691"/>
      <c r="L52" s="691"/>
      <c r="M52" s="1250"/>
      <c r="N52" s="1250"/>
      <c r="O52" s="1250"/>
      <c r="P52" s="1250"/>
      <c r="Q52" s="1250"/>
      <c r="R52" s="1250"/>
      <c r="S52" s="1250"/>
      <c r="T52" s="1250"/>
      <c r="U52" s="796"/>
      <c r="V52" s="796"/>
      <c r="W52" s="796"/>
      <c r="X52" s="796"/>
      <c r="Y52" s="673" t="s">
        <v>6098</v>
      </c>
      <c r="Z52" s="1910"/>
      <c r="AA52" s="1343"/>
      <c r="AB52" s="517"/>
      <c r="AC52" s="465" t="s">
        <v>12259</v>
      </c>
      <c r="AD52" s="465"/>
      <c r="AE52" s="549"/>
      <c r="AF52" s="549"/>
      <c r="AG52" s="146"/>
      <c r="AI52" s="328"/>
    </row>
    <row r="53" spans="1:35" customFormat="1" ht="17.25" customHeight="1">
      <c r="A53" s="1045">
        <f t="shared" si="1"/>
        <v>43</v>
      </c>
      <c r="B53" s="691" t="s">
        <v>4921</v>
      </c>
      <c r="C53" s="697" t="s">
        <v>12577</v>
      </c>
      <c r="D53" s="766"/>
      <c r="E53" s="766"/>
      <c r="F53" s="691"/>
      <c r="G53" s="691"/>
      <c r="H53" s="691"/>
      <c r="I53" s="691"/>
      <c r="J53" s="691"/>
      <c r="K53" s="691"/>
      <c r="L53" s="691"/>
      <c r="M53" s="1250"/>
      <c r="N53" s="1250"/>
      <c r="O53" s="1250"/>
      <c r="P53" s="1250"/>
      <c r="Q53" s="1250"/>
      <c r="R53" s="1250"/>
      <c r="S53" s="1250"/>
      <c r="T53" s="1250"/>
      <c r="U53" s="796"/>
      <c r="V53" s="796"/>
      <c r="W53" s="796"/>
      <c r="X53" s="796"/>
      <c r="Y53" s="673" t="s">
        <v>6098</v>
      </c>
      <c r="Z53" s="1910"/>
      <c r="AA53" s="1343"/>
      <c r="AB53" s="517"/>
      <c r="AC53" s="465" t="s">
        <v>12259</v>
      </c>
      <c r="AD53" s="465"/>
      <c r="AE53" s="549"/>
      <c r="AF53" s="549"/>
      <c r="AG53" s="146"/>
      <c r="AI53" s="328"/>
    </row>
    <row r="54" spans="1:35" ht="17.25" customHeight="1">
      <c r="A54" s="1045"/>
      <c r="B54" s="691"/>
      <c r="C54" s="691"/>
      <c r="D54" s="766"/>
      <c r="E54" s="766"/>
      <c r="F54" s="691"/>
      <c r="G54" s="691"/>
      <c r="H54" s="691"/>
      <c r="I54" s="691"/>
      <c r="J54" s="691"/>
      <c r="K54" s="691"/>
      <c r="L54" s="691"/>
      <c r="M54" s="1250"/>
      <c r="N54" s="1250"/>
      <c r="O54" s="1250"/>
      <c r="P54" s="1250"/>
      <c r="Q54" s="1250"/>
      <c r="R54" s="1250"/>
      <c r="S54" s="1250"/>
      <c r="T54" s="1250"/>
      <c r="U54" s="796"/>
      <c r="V54" s="796"/>
      <c r="W54" s="796"/>
      <c r="X54" s="796"/>
      <c r="Y54" s="673"/>
      <c r="Z54" s="1911"/>
      <c r="AA54" s="1944"/>
      <c r="AB54" s="517"/>
      <c r="AE54" s="549"/>
      <c r="AF54" s="549"/>
      <c r="AG54" s="549"/>
      <c r="AI54" s="576"/>
    </row>
    <row r="55" spans="1:35" ht="17.25" customHeight="1">
      <c r="A55" s="1045"/>
      <c r="B55" s="691"/>
      <c r="C55" s="691"/>
      <c r="D55" s="766"/>
      <c r="E55" s="766"/>
      <c r="F55" s="691"/>
      <c r="G55" s="691"/>
      <c r="H55" s="691"/>
      <c r="I55" s="691"/>
      <c r="J55" s="691"/>
      <c r="K55" s="691"/>
      <c r="L55" s="691"/>
      <c r="M55" s="1250"/>
      <c r="N55" s="1250"/>
      <c r="O55" s="1250"/>
      <c r="P55" s="1250"/>
      <c r="Q55" s="1250"/>
      <c r="R55" s="1250"/>
      <c r="S55" s="1250"/>
      <c r="T55" s="1250"/>
      <c r="U55" s="796"/>
      <c r="V55" s="796"/>
      <c r="W55" s="796"/>
      <c r="X55" s="796"/>
      <c r="Y55" s="673"/>
      <c r="Z55" s="1911"/>
      <c r="AA55" s="1944"/>
      <c r="AB55" s="517"/>
      <c r="AE55" s="549"/>
      <c r="AF55" s="549"/>
      <c r="AG55" s="549"/>
      <c r="AI55" s="576"/>
    </row>
    <row r="56" spans="1:35" ht="17.25" customHeight="1" thickBot="1">
      <c r="A56" s="1912" t="s">
        <v>6198</v>
      </c>
      <c r="B56" s="1889"/>
      <c r="C56" s="1907"/>
      <c r="D56" s="1913"/>
      <c r="E56" s="1913"/>
      <c r="F56" s="1907"/>
      <c r="G56" s="1907"/>
      <c r="H56" s="1907"/>
      <c r="I56" s="1907"/>
      <c r="J56" s="1907"/>
      <c r="K56" s="1907"/>
      <c r="L56" s="1907"/>
      <c r="M56" s="1907"/>
      <c r="N56" s="1907"/>
      <c r="O56" s="1907"/>
      <c r="P56" s="1907"/>
      <c r="Q56" s="1907"/>
      <c r="R56" s="1907"/>
      <c r="S56" s="1907"/>
      <c r="T56" s="1907"/>
      <c r="U56" s="1913"/>
      <c r="V56" s="1914"/>
      <c r="W56" s="1914"/>
      <c r="X56" s="1913"/>
      <c r="Y56" s="1881"/>
      <c r="Z56" s="1915">
        <f>SUM(Z11:Z55)</f>
        <v>258270</v>
      </c>
      <c r="AA56" s="1945"/>
      <c r="AB56" s="1856"/>
      <c r="AE56" s="549"/>
      <c r="AF56" s="549"/>
      <c r="AG56" s="549"/>
      <c r="AI56" s="576"/>
    </row>
    <row r="57" spans="1:35" ht="17.25" customHeight="1">
      <c r="A57" s="1296" t="s">
        <v>4936</v>
      </c>
      <c r="B57" s="484"/>
      <c r="C57" s="1297"/>
      <c r="D57" s="1297"/>
      <c r="E57" s="1297"/>
      <c r="F57" s="1297"/>
      <c r="G57" s="1297"/>
      <c r="H57" s="1297"/>
      <c r="I57" s="1297"/>
      <c r="J57" s="1297"/>
      <c r="K57" s="1297"/>
      <c r="L57" s="1297"/>
      <c r="M57" s="1297"/>
      <c r="N57" s="1297"/>
      <c r="O57" s="1297"/>
      <c r="P57" s="1297"/>
      <c r="Q57" s="1297"/>
      <c r="R57" s="1297"/>
      <c r="S57" s="1297"/>
      <c r="T57" s="1297"/>
      <c r="U57" s="1297"/>
      <c r="V57" s="1297"/>
      <c r="W57" s="1297"/>
      <c r="X57" s="1297"/>
      <c r="Y57" s="1298"/>
      <c r="Z57" s="1297"/>
      <c r="AA57" s="1297"/>
      <c r="AB57" s="464"/>
      <c r="AE57" s="549"/>
      <c r="AF57" s="549"/>
      <c r="AG57" s="549"/>
      <c r="AI57" s="576"/>
    </row>
    <row r="58" spans="1:35" ht="17.25" customHeight="1">
      <c r="A58" s="485"/>
      <c r="Y58"/>
      <c r="AB58" s="472"/>
      <c r="AE58" s="549"/>
      <c r="AF58" s="549"/>
      <c r="AG58" s="549"/>
      <c r="AI58" s="576"/>
    </row>
    <row r="59" spans="1:35" ht="17.25" customHeight="1">
      <c r="A59" s="485"/>
      <c r="Y59"/>
      <c r="AB59" s="472"/>
      <c r="AE59" s="549"/>
      <c r="AF59" s="549"/>
      <c r="AG59" s="549"/>
      <c r="AI59" s="576"/>
    </row>
    <row r="60" spans="1:35" ht="17.25" customHeight="1" thickBot="1">
      <c r="A60" s="486"/>
      <c r="B60" s="487"/>
      <c r="C60" s="487"/>
      <c r="D60" s="487"/>
      <c r="E60" s="487"/>
      <c r="F60" s="487"/>
      <c r="G60" s="487"/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930"/>
      <c r="Z60" s="487"/>
      <c r="AA60" s="487"/>
      <c r="AB60" s="488"/>
      <c r="AE60" s="549"/>
      <c r="AF60" s="549"/>
      <c r="AG60" s="549"/>
      <c r="AI60" s="576"/>
    </row>
    <row r="61" spans="1:35" ht="17.25" customHeight="1">
      <c r="Y61"/>
      <c r="AE61" s="549"/>
      <c r="AF61" s="549"/>
      <c r="AG61" s="549"/>
    </row>
    <row r="62" spans="1:35" ht="12.75">
      <c r="Y62"/>
    </row>
    <row r="63" spans="1:35" ht="17.25" customHeight="1">
      <c r="A63" t="s">
        <v>6404</v>
      </c>
      <c r="B63"/>
      <c r="D63">
        <f>COUNTA(C9:C55)</f>
        <v>45</v>
      </c>
      <c r="Y63"/>
      <c r="AC63" s="992">
        <f>COUNTA(AC11:AC62)</f>
        <v>35</v>
      </c>
      <c r="AE63" s="992">
        <f>COUNTA(AE11:AE62)</f>
        <v>15</v>
      </c>
    </row>
    <row r="64" spans="1:35" ht="12.75">
      <c r="Y64"/>
      <c r="AC64" s="1048">
        <f>AC63/D63</f>
        <v>0.77777777777777779</v>
      </c>
      <c r="AE64" s="1048">
        <f>AE63/D63</f>
        <v>0.33333333333333331</v>
      </c>
    </row>
    <row r="65" spans="3:32" ht="12.75">
      <c r="Y65"/>
    </row>
    <row r="66" spans="3:32" ht="12.75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3:32" ht="12.75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3:32" ht="12.75"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3:32" ht="12.75"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3:32" ht="12.75"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3:32" ht="12.75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3:32" ht="12.75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3:32" ht="12.75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3:32" ht="12.75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3:32" ht="12.75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3:32" ht="12.75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3:32" ht="12.75">
      <c r="Y77"/>
    </row>
    <row r="78" spans="3:32" ht="12.75">
      <c r="Y78"/>
    </row>
    <row r="79" spans="3:32" ht="12.75">
      <c r="Y79"/>
    </row>
  </sheetData>
  <customSheetViews>
    <customSheetView guid="{EAD1C6BF-B58E-4716-994B-7E887560A863}">
      <pane xSplit="6" ySplit="6" topLeftCell="G7" activePane="bottomRight" state="frozen"/>
      <selection pane="bottomRight" activeCell="U16" sqref="U16"/>
      <pageMargins left="0.2" right="0.2" top="1.25984251968504" bottom="0.59055118110236204" header="0.47244094488188998" footer="0.31496062992126"/>
      <pageSetup paperSize="9" scale="84" orientation="landscape" horizontalDpi="4294967292" r:id="rId1"/>
      <headerFooter alignWithMargins="0"/>
    </customSheetView>
    <customSheetView guid="{A746A1D1-F079-45F9-ABC6-D5B94B695A0B}" topLeftCell="P46">
      <selection activeCell="AA56" sqref="AA56"/>
      <pageMargins left="0.2" right="0.2" top="1.25984251968504" bottom="0.59055118110236204" header="0.47244094488188998" footer="0.31496062992126"/>
      <pageSetup paperSize="9" scale="84" orientation="landscape" horizontalDpi="4294967292" r:id="rId2"/>
      <headerFooter alignWithMargins="0"/>
    </customSheetView>
    <customSheetView guid="{0F6DE11C-9731-46C0-B362-D9F8FDA344B7}" scale="70" showPageBreaks="1" hiddenColumns="1">
      <selection activeCell="AD50" sqref="AD50:AD51"/>
      <pageMargins left="0.19685039370078741" right="0.19685039370078741" top="1.2598425196850394" bottom="0.59055118110236227" header="0.47244094488188981" footer="0.31496062992125984"/>
      <pageSetup paperSize="9" scale="95" orientation="landscape" horizontalDpi="4294967292" r:id="rId3"/>
      <headerFooter alignWithMargins="0"/>
    </customSheetView>
    <customSheetView guid="{365A82E1-C32F-49FA-B525-E173050F7DE9}" scale="70" topLeftCell="K1">
      <selection activeCell="AB53" sqref="AB53"/>
      <pageMargins left="0.2" right="0.2" top="1.25984251968504" bottom="0.59055118110236204" header="0.47244094488188998" footer="0.31496062992126"/>
      <pageSetup paperSize="9" scale="84" orientation="landscape" horizontalDpi="4294967292" r:id="rId4"/>
      <headerFooter alignWithMargins="0"/>
    </customSheetView>
    <customSheetView guid="{A91B9AC7-FD9D-4ABC-9E60-25BCC3ACDFCE}">
      <selection activeCell="A16" sqref="A16:A17"/>
      <pageMargins left="0.2" right="0.2" top="1.25984251968504" bottom="0.59055118110236204" header="0.47244094488188998" footer="0.31496062992126"/>
      <pageSetup paperSize="9" scale="84" orientation="landscape" horizontalDpi="4294967292" r:id="rId5"/>
      <headerFooter alignWithMargins="0"/>
    </customSheetView>
    <customSheetView guid="{15D70F00-01D7-413A-8D7C-E754B7B596E4}" scale="55">
      <selection activeCell="D1" sqref="D1:T4"/>
      <pageMargins left="0.2" right="0.2" top="1.25984251968504" bottom="0.59055118110236204" header="0.47244094488188998" footer="0.31496062992126"/>
      <pageSetup paperSize="9" scale="84" orientation="landscape" horizontalDpi="4294967292" r:id="rId6"/>
      <headerFooter alignWithMargins="0"/>
    </customSheetView>
    <customSheetView guid="{34308931-6E20-41C0-A5BD-7D8C451C3840}" scale="115">
      <pane xSplit="3" ySplit="8" topLeftCell="Z9" activePane="bottomRight" state="frozen"/>
      <selection pane="bottomRight" activeCell="AC9" sqref="AC9"/>
      <pageMargins left="0.2" right="0.2" top="1.25984251968504" bottom="0.59055118110236204" header="0.47244094488188998" footer="0.31496062992126"/>
      <pageSetup paperSize="9" scale="84" orientation="landscape" horizontalDpi="4294967292" r:id="rId7"/>
      <headerFooter alignWithMargins="0"/>
    </customSheetView>
    <customSheetView guid="{BCE8B9BA-B99B-4BE3-B7C6-DC4F3FC9FA95}">
      <pane xSplit="3" ySplit="8" topLeftCell="T9" activePane="bottomRight" state="frozen"/>
      <selection pane="bottomRight" activeCell="AB46" sqref="AB46"/>
      <pageMargins left="0.2" right="0.2" top="1.25984251968504" bottom="0.59055118110236204" header="0.47244094488188998" footer="0.31496062992126"/>
      <pageSetup paperSize="9" scale="84" orientation="landscape" horizontalDpi="4294967292" r:id="rId8"/>
      <headerFooter alignWithMargins="0"/>
    </customSheetView>
    <customSheetView guid="{FA1B31CD-DD8D-47B3-9B34-AB72E4090B34}" scale="115">
      <pane xSplit="3" ySplit="8" topLeftCell="O9" activePane="bottomRight" state="frozen"/>
      <selection pane="bottomRight" activeCell="S10" sqref="S10"/>
      <pageMargins left="0.2" right="0.2" top="1.25984251968504" bottom="0.59055118110236204" header="0.47244094488188998" footer="0.31496062992126"/>
      <pageSetup paperSize="9" scale="84" orientation="landscape" horizontalDpi="4294967292" r:id="rId9"/>
      <headerFooter alignWithMargins="0"/>
    </customSheetView>
    <customSheetView guid="{51C80409-42FF-431E-A1CF-253ADAD7E5C5}" scale="75">
      <selection activeCell="A16" sqref="A16:XFD16"/>
      <pageMargins left="0.2" right="0.2" top="1.25984251968504" bottom="0.59055118110236204" header="0.47244094488188998" footer="0.31496062992126"/>
      <pageSetup paperSize="9" scale="84" orientation="landscape" horizontalDpi="4294967292" r:id="rId10"/>
      <headerFooter alignWithMargins="0"/>
    </customSheetView>
    <customSheetView guid="{0A3BE354-EABF-4B36-A467-F2E7E7C9C594}" scale="75" showPageBreaks="1">
      <selection activeCell="C1" sqref="C1"/>
      <pageMargins left="0.2" right="0.2" top="1.25984251968504" bottom="0.59055118110236204" header="0.47244094488188998" footer="0.31496062992126"/>
      <pageSetup paperSize="9" scale="84" orientation="landscape" horizontalDpi="4294967292" r:id="rId11"/>
      <headerFooter alignWithMargins="0"/>
    </customSheetView>
  </customSheetViews>
  <mergeCells count="3">
    <mergeCell ref="D1:T4"/>
    <mergeCell ref="A4:C4"/>
    <mergeCell ref="A5:AB6"/>
  </mergeCells>
  <phoneticPr fontId="162" type="noConversion"/>
  <hyperlinks>
    <hyperlink ref="Y9:Y10" r:id="rId12" display="Klik" xr:uid="{00000000-0004-0000-0800-000000000000}"/>
    <hyperlink ref="Y25" r:id="rId13" xr:uid="{00000000-0004-0000-0800-000001000000}"/>
    <hyperlink ref="Y26" r:id="rId14" xr:uid="{00000000-0004-0000-0800-000002000000}"/>
    <hyperlink ref="Y27:Y42" r:id="rId15" display="Klik" xr:uid="{00000000-0004-0000-0800-000003000000}"/>
    <hyperlink ref="Y43:Y53" r:id="rId16" display="Klik" xr:uid="{00000000-0004-0000-0800-000004000000}"/>
  </hyperlinks>
  <pageMargins left="0.2" right="0.2" top="1.25984251968504" bottom="0.59055118110236204" header="0.47244094488188998" footer="0.31496062992126"/>
  <pageSetup paperSize="9" scale="84" orientation="landscape" horizontalDpi="4294967292" r:id="rId17"/>
  <headerFooter alignWithMargins="0"/>
  <drawing r:id="rId1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0"/>
  <dimension ref="A1:AN182"/>
  <sheetViews>
    <sheetView zoomScale="115" zoomScaleNormal="115" workbookViewId="0">
      <pane xSplit="3" ySplit="9" topLeftCell="U19" activePane="bottomRight" state="frozen"/>
      <selection pane="topRight" activeCell="D1" sqref="D1"/>
      <selection pane="bottomLeft" activeCell="A10" sqref="A10"/>
      <selection pane="bottomRight"/>
    </sheetView>
  </sheetViews>
  <sheetFormatPr defaultColWidth="9.140625" defaultRowHeight="15"/>
  <cols>
    <col min="1" max="1" width="4.28515625" style="491" customWidth="1"/>
    <col min="2" max="2" width="12.5703125" style="491" customWidth="1"/>
    <col min="3" max="3" width="11.28515625" style="491" customWidth="1"/>
    <col min="4" max="4" width="25.42578125" style="491" customWidth="1"/>
    <col min="5" max="6" width="19.28515625" style="491" customWidth="1"/>
    <col min="7" max="7" width="16.28515625" style="491" customWidth="1"/>
    <col min="8" max="8" width="7.7109375" style="491" customWidth="1"/>
    <col min="9" max="9" width="9.28515625" style="491" customWidth="1"/>
    <col min="10" max="10" width="6.7109375" style="491" customWidth="1"/>
    <col min="11" max="11" width="8.28515625" style="491" customWidth="1"/>
    <col min="12" max="12" width="7.7109375" style="491" customWidth="1"/>
    <col min="13" max="13" width="7.28515625" style="491" customWidth="1"/>
    <col min="14" max="14" width="7.5703125" style="491" customWidth="1"/>
    <col min="15" max="15" width="15" style="491" customWidth="1"/>
    <col min="16" max="16" width="10.42578125" style="491" customWidth="1"/>
    <col min="17" max="17" width="10.85546875" style="491" customWidth="1"/>
    <col min="18" max="18" width="16.140625" style="491" customWidth="1"/>
    <col min="19" max="19" width="11.42578125" style="491" customWidth="1"/>
    <col min="20" max="20" width="11.85546875" style="491" customWidth="1"/>
    <col min="21" max="21" width="11.7109375" style="491" customWidth="1"/>
    <col min="22" max="22" width="14.28515625" style="491" customWidth="1"/>
    <col min="23" max="23" width="12.85546875" style="491" customWidth="1"/>
    <col min="24" max="24" width="9" style="491" customWidth="1"/>
    <col min="25" max="25" width="13.85546875" style="491" customWidth="1"/>
    <col min="26" max="26" width="23.28515625" style="491" customWidth="1"/>
    <col min="27" max="27" width="6" style="492" customWidth="1"/>
    <col min="28" max="29" width="6.5703125" style="492" customWidth="1"/>
    <col min="30" max="30" width="9.28515625" style="467" customWidth="1"/>
    <col min="31" max="31" width="9.140625" style="492" customWidth="1"/>
    <col min="32" max="32" width="15.85546875" style="492" customWidth="1"/>
    <col min="33" max="33" width="8.85546875" style="998" customWidth="1"/>
    <col min="34" max="34" width="9.140625" style="998" customWidth="1"/>
    <col min="35" max="35" width="9.140625" style="491"/>
    <col min="36" max="36" width="33" style="998" customWidth="1"/>
    <col min="37" max="37" width="17.5703125" style="1036" customWidth="1"/>
    <col min="38" max="38" width="22.140625" style="998" customWidth="1"/>
    <col min="39" max="16384" width="9.140625" style="491"/>
  </cols>
  <sheetData>
    <row r="1" spans="1:40" ht="16.5" customHeight="1">
      <c r="A1" s="458"/>
      <c r="B1" s="459"/>
      <c r="C1" s="460"/>
      <c r="D1" s="3445" t="s">
        <v>4903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3446"/>
      <c r="T1" s="3446"/>
      <c r="U1" s="3446"/>
      <c r="V1" s="3446"/>
      <c r="W1" s="3446"/>
      <c r="X1" s="3446"/>
      <c r="Y1" s="3446"/>
      <c r="Z1" s="461" t="s">
        <v>6405</v>
      </c>
      <c r="AA1" s="489"/>
      <c r="AB1" s="489"/>
      <c r="AC1" s="462" t="s">
        <v>13311</v>
      </c>
      <c r="AD1" s="579"/>
      <c r="AE1" s="462"/>
      <c r="AF1" s="490"/>
      <c r="AG1" s="1382"/>
    </row>
    <row r="2" spans="1:40" ht="16.5" customHeight="1">
      <c r="A2" s="466"/>
      <c r="B2" s="467"/>
      <c r="C2" s="468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3434"/>
      <c r="T2" s="3434"/>
      <c r="U2" s="3434"/>
      <c r="V2" s="3434"/>
      <c r="W2" s="3434"/>
      <c r="X2" s="3434"/>
      <c r="Y2" s="3434"/>
      <c r="Z2" s="469" t="s">
        <v>6406</v>
      </c>
      <c r="AA2" s="491"/>
      <c r="AB2" s="491"/>
      <c r="AC2" s="470" t="s">
        <v>13310</v>
      </c>
      <c r="AE2" s="470"/>
      <c r="AG2" s="1385"/>
    </row>
    <row r="3" spans="1:40" ht="16.5" customHeight="1">
      <c r="A3" s="466"/>
      <c r="B3" s="467"/>
      <c r="C3" s="468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3434"/>
      <c r="T3" s="3434"/>
      <c r="U3" s="3434"/>
      <c r="V3" s="3434"/>
      <c r="W3" s="3434"/>
      <c r="X3" s="3434"/>
      <c r="Y3" s="3434"/>
      <c r="Z3" s="469" t="s">
        <v>6407</v>
      </c>
      <c r="AA3" s="491"/>
      <c r="AB3" s="491"/>
      <c r="AC3" s="470" t="s">
        <v>13309</v>
      </c>
      <c r="AE3" s="470"/>
      <c r="AG3" s="1385"/>
    </row>
    <row r="4" spans="1:40" ht="17.25" customHeight="1" thickBot="1">
      <c r="A4" s="3532" t="s">
        <v>4907</v>
      </c>
      <c r="B4" s="3533"/>
      <c r="C4" s="3536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3436"/>
      <c r="T4" s="3436"/>
      <c r="U4" s="3436"/>
      <c r="V4" s="3436"/>
      <c r="W4" s="3436"/>
      <c r="X4" s="3436"/>
      <c r="Y4" s="3436"/>
      <c r="Z4" s="493" t="s">
        <v>6408</v>
      </c>
      <c r="AA4" s="494"/>
      <c r="AB4" s="494"/>
      <c r="AC4" s="470" t="s">
        <v>4906</v>
      </c>
      <c r="AD4" s="582"/>
      <c r="AE4" s="470"/>
      <c r="AF4" s="495"/>
      <c r="AG4" s="1388"/>
    </row>
    <row r="5" spans="1:40" ht="18" customHeight="1">
      <c r="A5" s="3438" t="s">
        <v>12848</v>
      </c>
      <c r="B5" s="3439"/>
      <c r="C5" s="3439"/>
      <c r="D5" s="3439"/>
      <c r="E5" s="3439"/>
      <c r="F5" s="3439"/>
      <c r="G5" s="3439"/>
      <c r="H5" s="3439"/>
      <c r="I5" s="3439"/>
      <c r="J5" s="3439"/>
      <c r="K5" s="3439"/>
      <c r="L5" s="3439"/>
      <c r="M5" s="3439"/>
      <c r="N5" s="3439"/>
      <c r="O5" s="3439"/>
      <c r="P5" s="3439"/>
      <c r="Q5" s="3439"/>
      <c r="R5" s="3439"/>
      <c r="S5" s="3439"/>
      <c r="T5" s="3439"/>
      <c r="U5" s="3439"/>
      <c r="V5" s="3439"/>
      <c r="W5" s="3439"/>
      <c r="X5" s="3439"/>
      <c r="Y5" s="3439"/>
      <c r="Z5" s="3439"/>
      <c r="AA5" s="3439"/>
      <c r="AB5" s="3439"/>
      <c r="AC5" s="3439"/>
      <c r="AD5" s="3439"/>
      <c r="AE5" s="3439"/>
      <c r="AF5" s="3439"/>
      <c r="AG5" s="3481"/>
    </row>
    <row r="6" spans="1:40" ht="18" customHeight="1" thickBot="1">
      <c r="A6" s="3440"/>
      <c r="B6" s="3441"/>
      <c r="C6" s="3441"/>
      <c r="D6" s="3441"/>
      <c r="E6" s="3441"/>
      <c r="F6" s="3441"/>
      <c r="G6" s="3441"/>
      <c r="H6" s="3441"/>
      <c r="I6" s="3441"/>
      <c r="J6" s="3441"/>
      <c r="K6" s="3441"/>
      <c r="L6" s="3441"/>
      <c r="M6" s="3441"/>
      <c r="N6" s="3441"/>
      <c r="O6" s="3441"/>
      <c r="P6" s="3441"/>
      <c r="Q6" s="3441"/>
      <c r="R6" s="3441"/>
      <c r="S6" s="3441"/>
      <c r="T6" s="3441"/>
      <c r="U6" s="3441"/>
      <c r="V6" s="3441"/>
      <c r="W6" s="3441"/>
      <c r="X6" s="3441"/>
      <c r="Y6" s="3441"/>
      <c r="Z6" s="3441"/>
      <c r="AA6" s="3441"/>
      <c r="AB6" s="3441"/>
      <c r="AC6" s="3441"/>
      <c r="AD6" s="3441"/>
      <c r="AE6" s="3441"/>
      <c r="AF6" s="3441"/>
      <c r="AG6" s="3549"/>
    </row>
    <row r="7" spans="1:40" ht="19.5" customHeight="1" thickBot="1">
      <c r="A7" s="496" t="s">
        <v>2705</v>
      </c>
      <c r="B7" s="1144" t="s">
        <v>4909</v>
      </c>
      <c r="C7" s="1144" t="s">
        <v>4937</v>
      </c>
      <c r="D7" s="1144" t="s">
        <v>4911</v>
      </c>
      <c r="E7" s="1143" t="s">
        <v>4912</v>
      </c>
      <c r="F7" s="1144"/>
      <c r="G7" s="1464" t="s">
        <v>7</v>
      </c>
      <c r="H7" s="1145" t="s">
        <v>4938</v>
      </c>
      <c r="I7" s="497" t="s">
        <v>4914</v>
      </c>
      <c r="J7" s="498"/>
      <c r="K7" s="497" t="s">
        <v>4939</v>
      </c>
      <c r="L7" s="498"/>
      <c r="M7" s="3550" t="s">
        <v>4915</v>
      </c>
      <c r="N7" s="3551"/>
      <c r="O7" s="476" t="s">
        <v>6273</v>
      </c>
      <c r="P7" s="515" t="s">
        <v>13073</v>
      </c>
      <c r="Q7" s="476" t="s">
        <v>6282</v>
      </c>
      <c r="R7" s="1284" t="s">
        <v>6320</v>
      </c>
      <c r="S7" s="1628"/>
      <c r="T7" s="1146" t="s">
        <v>6217</v>
      </c>
      <c r="U7" s="1147"/>
      <c r="V7" s="1147"/>
      <c r="W7" s="1147"/>
      <c r="X7" s="1148"/>
      <c r="Y7" s="793" t="s">
        <v>2414</v>
      </c>
      <c r="Z7" s="1149" t="s">
        <v>4916</v>
      </c>
      <c r="AA7" s="1152" t="s">
        <v>4238</v>
      </c>
      <c r="AB7" s="1153"/>
      <c r="AC7" s="1141" t="s">
        <v>4940</v>
      </c>
      <c r="AD7" s="1158" t="s">
        <v>6096</v>
      </c>
      <c r="AE7" s="686" t="s">
        <v>6162</v>
      </c>
      <c r="AF7" s="735" t="s">
        <v>6196</v>
      </c>
      <c r="AG7" s="1155" t="s">
        <v>699</v>
      </c>
      <c r="AJ7" s="52"/>
      <c r="AK7" s="1037"/>
      <c r="AL7" s="1029">
        <v>46752</v>
      </c>
    </row>
    <row r="8" spans="1:40" ht="10.5" customHeight="1">
      <c r="A8" s="1349"/>
      <c r="B8" s="1350"/>
      <c r="C8" s="499"/>
      <c r="D8" s="1350"/>
      <c r="E8" s="1350"/>
      <c r="F8" s="1350"/>
      <c r="G8" s="1465"/>
      <c r="H8" s="499" t="s">
        <v>4909</v>
      </c>
      <c r="I8" s="500" t="s">
        <v>4919</v>
      </c>
      <c r="J8" s="501"/>
      <c r="K8" s="502" t="s">
        <v>4919</v>
      </c>
      <c r="L8" s="501"/>
      <c r="M8" s="1137" t="s">
        <v>4941</v>
      </c>
      <c r="N8" s="1138"/>
      <c r="O8" s="800" t="s">
        <v>4919</v>
      </c>
      <c r="P8" s="801" t="s">
        <v>6276</v>
      </c>
      <c r="Q8" s="800" t="s">
        <v>3815</v>
      </c>
      <c r="R8" s="802" t="s">
        <v>6278</v>
      </c>
      <c r="S8" s="802" t="s">
        <v>6279</v>
      </c>
      <c r="T8" s="802" t="s">
        <v>4943</v>
      </c>
      <c r="U8" s="802" t="s">
        <v>5628</v>
      </c>
      <c r="V8" s="802" t="s">
        <v>4944</v>
      </c>
      <c r="W8" s="802" t="s">
        <v>6274</v>
      </c>
      <c r="X8" s="803" t="s">
        <v>6321</v>
      </c>
      <c r="Y8" s="800" t="s">
        <v>6283</v>
      </c>
      <c r="Z8" s="1150"/>
      <c r="AA8" s="1139" t="s">
        <v>4237</v>
      </c>
      <c r="AB8" s="1141" t="s">
        <v>2201</v>
      </c>
      <c r="AC8" s="1154"/>
      <c r="AD8" s="1163" t="s">
        <v>12872</v>
      </c>
      <c r="AE8" s="687" t="s">
        <v>6163</v>
      </c>
      <c r="AF8" s="736" t="s">
        <v>6197</v>
      </c>
      <c r="AG8" s="1156"/>
      <c r="AJ8" s="1025"/>
      <c r="AK8" s="1038"/>
      <c r="AL8" s="1026"/>
    </row>
    <row r="9" spans="1:40" ht="14.25" customHeight="1" thickBot="1">
      <c r="A9" s="1351"/>
      <c r="B9" s="805"/>
      <c r="C9" s="805"/>
      <c r="D9" s="805"/>
      <c r="E9" s="805" t="s">
        <v>6323</v>
      </c>
      <c r="F9" s="805" t="s">
        <v>6324</v>
      </c>
      <c r="G9" s="1466"/>
      <c r="H9" s="503" t="s">
        <v>4942</v>
      </c>
      <c r="I9" s="504" t="s">
        <v>4943</v>
      </c>
      <c r="J9" s="504" t="s">
        <v>4944</v>
      </c>
      <c r="K9" s="504" t="s">
        <v>4943</v>
      </c>
      <c r="L9" s="504" t="s">
        <v>4944</v>
      </c>
      <c r="M9" s="504" t="s">
        <v>4943</v>
      </c>
      <c r="N9" s="504" t="s">
        <v>4944</v>
      </c>
      <c r="O9" s="799"/>
      <c r="P9" s="799"/>
      <c r="Q9" s="799"/>
      <c r="R9" s="799"/>
      <c r="S9" s="799"/>
      <c r="T9" s="799"/>
      <c r="U9" s="799"/>
      <c r="V9" s="799"/>
      <c r="W9" s="799"/>
      <c r="X9" s="799" t="s">
        <v>6322</v>
      </c>
      <c r="Y9" s="799"/>
      <c r="Z9" s="1151"/>
      <c r="AA9" s="1140"/>
      <c r="AB9" s="1142"/>
      <c r="AC9" s="1142"/>
      <c r="AD9" s="1083"/>
      <c r="AE9" s="685"/>
      <c r="AF9" s="685"/>
      <c r="AG9" s="1157"/>
      <c r="AJ9" s="1022" t="s">
        <v>12601</v>
      </c>
      <c r="AK9" s="1039" t="s">
        <v>6197</v>
      </c>
      <c r="AL9" s="1024" t="s">
        <v>18406</v>
      </c>
      <c r="AN9" s="491" t="s">
        <v>19944</v>
      </c>
    </row>
    <row r="10" spans="1:40">
      <c r="A10" s="1352">
        <v>1</v>
      </c>
      <c r="B10" s="1353" t="s">
        <v>4921</v>
      </c>
      <c r="C10" s="1354" t="s">
        <v>18552</v>
      </c>
      <c r="D10" s="806" t="s">
        <v>4945</v>
      </c>
      <c r="E10" s="1713" t="s">
        <v>519</v>
      </c>
      <c r="F10" s="1713" t="s">
        <v>1027</v>
      </c>
      <c r="G10" s="1713" t="s">
        <v>4947</v>
      </c>
      <c r="H10" s="1353">
        <v>15</v>
      </c>
      <c r="I10" s="1353">
        <v>24</v>
      </c>
      <c r="J10" s="1353">
        <v>5</v>
      </c>
      <c r="K10" s="1353">
        <v>36</v>
      </c>
      <c r="L10" s="1353">
        <v>7.5</v>
      </c>
      <c r="M10" s="1353">
        <v>170</v>
      </c>
      <c r="N10" s="1353">
        <v>45</v>
      </c>
      <c r="O10" s="1353"/>
      <c r="P10" s="1353">
        <v>1</v>
      </c>
      <c r="Q10" s="1353"/>
      <c r="R10" s="1353">
        <v>330</v>
      </c>
      <c r="S10" s="1353">
        <v>1998</v>
      </c>
      <c r="T10" s="1353" t="s">
        <v>13109</v>
      </c>
      <c r="U10" s="1353" t="s">
        <v>13109</v>
      </c>
      <c r="V10" s="1353" t="s">
        <v>13110</v>
      </c>
      <c r="W10" s="1353" t="s">
        <v>6255</v>
      </c>
      <c r="X10" s="1353" t="s">
        <v>6255</v>
      </c>
      <c r="Y10" s="806"/>
      <c r="Z10" s="1355" t="s">
        <v>4927</v>
      </c>
      <c r="AA10" s="1356">
        <v>5</v>
      </c>
      <c r="AB10" s="1352" t="s">
        <v>4849</v>
      </c>
      <c r="AC10" s="1357" t="s">
        <v>1527</v>
      </c>
      <c r="AD10" s="672" t="s">
        <v>6098</v>
      </c>
      <c r="AE10" s="742"/>
      <c r="AF10" s="3006">
        <v>39791</v>
      </c>
      <c r="AG10" s="1358"/>
      <c r="AH10" s="998" t="s">
        <v>12270</v>
      </c>
      <c r="AI10" s="491" t="s">
        <v>12275</v>
      </c>
      <c r="AJ10" s="1057" t="s">
        <v>12695</v>
      </c>
      <c r="AK10" s="3003">
        <v>38161</v>
      </c>
      <c r="AL10" s="1057"/>
      <c r="AM10" s="1061" t="s">
        <v>6587</v>
      </c>
      <c r="AN10" s="3001" t="s">
        <v>19938</v>
      </c>
    </row>
    <row r="11" spans="1:40">
      <c r="A11" s="936">
        <f>A10+1</f>
        <v>2</v>
      </c>
      <c r="B11" s="798" t="s">
        <v>4921</v>
      </c>
      <c r="C11" s="981" t="s">
        <v>18553</v>
      </c>
      <c r="D11" s="807" t="s">
        <v>4948</v>
      </c>
      <c r="E11" s="1030" t="s">
        <v>525</v>
      </c>
      <c r="F11" s="1030" t="s">
        <v>1027</v>
      </c>
      <c r="G11" s="1030" t="s">
        <v>4947</v>
      </c>
      <c r="H11" s="798" t="s">
        <v>4949</v>
      </c>
      <c r="I11" s="798">
        <v>28</v>
      </c>
      <c r="J11" s="798">
        <v>5</v>
      </c>
      <c r="K11" s="798">
        <v>42</v>
      </c>
      <c r="L11" s="798" t="s">
        <v>4950</v>
      </c>
      <c r="M11" s="798">
        <v>110</v>
      </c>
      <c r="N11" s="798">
        <v>45</v>
      </c>
      <c r="O11" s="798"/>
      <c r="P11" s="798">
        <v>1</v>
      </c>
      <c r="Q11" s="798"/>
      <c r="R11" s="798">
        <v>530</v>
      </c>
      <c r="S11" s="798">
        <v>3000</v>
      </c>
      <c r="T11" s="798" t="s">
        <v>13111</v>
      </c>
      <c r="U11" s="798" t="s">
        <v>13111</v>
      </c>
      <c r="V11" s="798" t="s">
        <v>13110</v>
      </c>
      <c r="W11" s="798" t="s">
        <v>6255</v>
      </c>
      <c r="X11" s="798" t="s">
        <v>6255</v>
      </c>
      <c r="Y11" s="792" t="s">
        <v>6313</v>
      </c>
      <c r="Z11" s="1359" t="s">
        <v>4927</v>
      </c>
      <c r="AA11" s="936">
        <v>5</v>
      </c>
      <c r="AB11" s="936" t="s">
        <v>4849</v>
      </c>
      <c r="AC11" s="1357" t="s">
        <v>1527</v>
      </c>
      <c r="AD11" s="672" t="s">
        <v>6098</v>
      </c>
      <c r="AE11" s="742"/>
      <c r="AF11" s="3006">
        <v>39382</v>
      </c>
      <c r="AG11" s="1358"/>
      <c r="AH11" s="998" t="s">
        <v>12265</v>
      </c>
      <c r="AJ11" s="1057" t="s">
        <v>12696</v>
      </c>
      <c r="AK11" s="3003">
        <v>44137</v>
      </c>
      <c r="AL11" s="1030"/>
      <c r="AM11" s="1061" t="s">
        <v>6587</v>
      </c>
      <c r="AN11" s="3001" t="s">
        <v>19938</v>
      </c>
    </row>
    <row r="12" spans="1:40">
      <c r="A12" s="936">
        <f t="shared" ref="A12:A75" si="0">A11+1</f>
        <v>3</v>
      </c>
      <c r="B12" s="798" t="s">
        <v>4921</v>
      </c>
      <c r="C12" s="981" t="s">
        <v>18554</v>
      </c>
      <c r="D12" s="807"/>
      <c r="E12" s="1030"/>
      <c r="F12" s="1030"/>
      <c r="G12" s="1030"/>
      <c r="H12" s="798"/>
      <c r="I12" s="798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98"/>
      <c r="W12" s="798"/>
      <c r="X12" s="798"/>
      <c r="Y12" s="1714"/>
      <c r="Z12" s="1359"/>
      <c r="AA12" s="936"/>
      <c r="AB12" s="936"/>
      <c r="AC12" s="1357"/>
      <c r="AD12" s="672" t="s">
        <v>6098</v>
      </c>
      <c r="AE12" s="742"/>
      <c r="AF12" s="3007"/>
      <c r="AG12" s="1358"/>
      <c r="AH12" s="998" t="s">
        <v>12282</v>
      </c>
      <c r="AJ12" s="1057"/>
      <c r="AK12" s="3003"/>
      <c r="AL12" s="1030"/>
      <c r="AM12" s="1061"/>
      <c r="AN12" s="3001"/>
    </row>
    <row r="13" spans="1:40">
      <c r="A13" s="936">
        <f t="shared" si="0"/>
        <v>4</v>
      </c>
      <c r="B13" s="798" t="s">
        <v>4921</v>
      </c>
      <c r="C13" s="981" t="s">
        <v>18555</v>
      </c>
      <c r="D13" s="807" t="s">
        <v>4951</v>
      </c>
      <c r="E13" s="1030" t="s">
        <v>4206</v>
      </c>
      <c r="F13" s="1030" t="s">
        <v>1027</v>
      </c>
      <c r="G13" s="1030" t="s">
        <v>4952</v>
      </c>
      <c r="H13" s="798">
        <v>35</v>
      </c>
      <c r="I13" s="798">
        <v>21</v>
      </c>
      <c r="J13" s="798">
        <v>5</v>
      </c>
      <c r="K13" s="798">
        <v>31.5</v>
      </c>
      <c r="L13" s="798">
        <v>7.5</v>
      </c>
      <c r="M13" s="798">
        <v>80</v>
      </c>
      <c r="N13" s="798">
        <v>45</v>
      </c>
      <c r="O13" s="798"/>
      <c r="P13" s="798">
        <v>1</v>
      </c>
      <c r="Q13" s="798"/>
      <c r="R13" s="798">
        <v>310</v>
      </c>
      <c r="S13" s="798">
        <v>2000</v>
      </c>
      <c r="T13" s="798" t="s">
        <v>13109</v>
      </c>
      <c r="U13" s="798" t="s">
        <v>13109</v>
      </c>
      <c r="V13" s="798" t="s">
        <v>13110</v>
      </c>
      <c r="W13" s="798" t="s">
        <v>6255</v>
      </c>
      <c r="X13" s="798" t="s">
        <v>6255</v>
      </c>
      <c r="Y13" s="807"/>
      <c r="Z13" s="1359" t="s">
        <v>4927</v>
      </c>
      <c r="AA13" s="936">
        <v>5</v>
      </c>
      <c r="AB13" s="936" t="s">
        <v>4849</v>
      </c>
      <c r="AC13" s="1357" t="s">
        <v>1527</v>
      </c>
      <c r="AD13" s="672" t="s">
        <v>6098</v>
      </c>
      <c r="AE13" s="742"/>
      <c r="AF13" s="3008"/>
      <c r="AG13" s="1358"/>
      <c r="AH13" s="998" t="s">
        <v>12282</v>
      </c>
      <c r="AJ13" s="1030" t="s">
        <v>13051</v>
      </c>
      <c r="AK13" s="3003">
        <v>44652</v>
      </c>
      <c r="AL13" s="1030"/>
      <c r="AM13" s="1061" t="s">
        <v>6587</v>
      </c>
      <c r="AN13" s="3001" t="s">
        <v>19938</v>
      </c>
    </row>
    <row r="14" spans="1:40">
      <c r="A14" s="936">
        <f t="shared" si="0"/>
        <v>5</v>
      </c>
      <c r="B14" s="798" t="s">
        <v>4921</v>
      </c>
      <c r="C14" s="981" t="s">
        <v>18556</v>
      </c>
      <c r="D14" s="807"/>
      <c r="E14" s="807"/>
      <c r="F14" s="807"/>
      <c r="G14" s="807"/>
      <c r="H14" s="798"/>
      <c r="I14" s="798"/>
      <c r="J14" s="798"/>
      <c r="K14" s="798"/>
      <c r="L14" s="798"/>
      <c r="M14" s="798"/>
      <c r="N14" s="798"/>
      <c r="O14" s="798"/>
      <c r="P14" s="798"/>
      <c r="Q14" s="798"/>
      <c r="R14" s="798"/>
      <c r="S14" s="798"/>
      <c r="T14" s="798"/>
      <c r="U14" s="798"/>
      <c r="V14" s="798"/>
      <c r="W14" s="798"/>
      <c r="X14" s="798"/>
      <c r="Y14" s="807"/>
      <c r="Z14" s="1359" t="s">
        <v>16929</v>
      </c>
      <c r="AA14" s="936"/>
      <c r="AB14" s="936"/>
      <c r="AC14" s="1357"/>
      <c r="AD14" s="672" t="s">
        <v>6098</v>
      </c>
      <c r="AE14" s="742"/>
      <c r="AF14" s="3008"/>
      <c r="AG14" s="1358"/>
      <c r="AH14" s="998" t="s">
        <v>12282</v>
      </c>
      <c r="AJ14" s="1030"/>
      <c r="AK14" s="3003"/>
      <c r="AL14" s="1030"/>
      <c r="AM14" s="1061"/>
      <c r="AN14" s="3001" t="s">
        <v>19938</v>
      </c>
    </row>
    <row r="15" spans="1:40">
      <c r="A15" s="1494">
        <f t="shared" si="0"/>
        <v>6</v>
      </c>
      <c r="B15" s="1609" t="s">
        <v>4921</v>
      </c>
      <c r="C15" s="1610" t="s">
        <v>3620</v>
      </c>
      <c r="D15" s="1611" t="s">
        <v>4953</v>
      </c>
      <c r="E15" s="1611" t="s">
        <v>13112</v>
      </c>
      <c r="F15" s="1611" t="s">
        <v>4954</v>
      </c>
      <c r="G15" s="1611" t="s">
        <v>13113</v>
      </c>
      <c r="H15" s="1609">
        <v>45.24</v>
      </c>
      <c r="I15" s="1612" t="s">
        <v>2524</v>
      </c>
      <c r="J15" s="1609">
        <v>16</v>
      </c>
      <c r="K15" s="1612" t="s">
        <v>2524</v>
      </c>
      <c r="L15" s="1609">
        <v>78.599999999999994</v>
      </c>
      <c r="M15" s="1612" t="s">
        <v>2524</v>
      </c>
      <c r="N15" s="1609">
        <v>700</v>
      </c>
      <c r="O15" s="1609"/>
      <c r="P15" s="1609">
        <v>0</v>
      </c>
      <c r="Q15" s="1609">
        <v>100</v>
      </c>
      <c r="R15" s="1609">
        <v>1600</v>
      </c>
      <c r="S15" s="1609">
        <v>2700</v>
      </c>
      <c r="T15" s="1612" t="s">
        <v>6189</v>
      </c>
      <c r="U15" s="1612" t="s">
        <v>2524</v>
      </c>
      <c r="V15" s="1609" t="s">
        <v>13114</v>
      </c>
      <c r="W15" s="1609" t="s">
        <v>13314</v>
      </c>
      <c r="X15" s="1609" t="s">
        <v>6189</v>
      </c>
      <c r="Y15" s="1611" t="s">
        <v>13315</v>
      </c>
      <c r="Z15" s="1613" t="s">
        <v>13090</v>
      </c>
      <c r="AA15" s="1494">
        <v>5</v>
      </c>
      <c r="AB15" s="1494" t="s">
        <v>4849</v>
      </c>
      <c r="AC15" s="1614" t="s">
        <v>1527</v>
      </c>
      <c r="AD15" s="1482" t="s">
        <v>6098</v>
      </c>
      <c r="AE15" s="1615">
        <v>200000</v>
      </c>
      <c r="AF15" s="3009">
        <v>44966</v>
      </c>
      <c r="AG15" s="1495"/>
      <c r="AH15" s="1617" t="s">
        <v>12222</v>
      </c>
      <c r="AI15" s="1618"/>
      <c r="AJ15" s="1496" t="s">
        <v>13299</v>
      </c>
      <c r="AK15" s="3004">
        <v>44966</v>
      </c>
      <c r="AL15" s="1496"/>
      <c r="AM15" s="1061" t="s">
        <v>6587</v>
      </c>
      <c r="AN15" s="3001" t="s">
        <v>19938</v>
      </c>
    </row>
    <row r="16" spans="1:40" s="804" customFormat="1">
      <c r="A16" s="1494">
        <f t="shared" si="0"/>
        <v>7</v>
      </c>
      <c r="B16" s="1609" t="s">
        <v>4921</v>
      </c>
      <c r="C16" s="1610" t="s">
        <v>1941</v>
      </c>
      <c r="D16" s="1611" t="s">
        <v>4953</v>
      </c>
      <c r="E16" s="1611" t="s">
        <v>13112</v>
      </c>
      <c r="F16" s="1611" t="s">
        <v>4954</v>
      </c>
      <c r="G16" s="1611" t="s">
        <v>13113</v>
      </c>
      <c r="H16" s="1609">
        <v>9.58</v>
      </c>
      <c r="I16" s="1612" t="s">
        <v>2524</v>
      </c>
      <c r="J16" s="1609">
        <v>16</v>
      </c>
      <c r="K16" s="1612" t="s">
        <v>2524</v>
      </c>
      <c r="L16" s="1609">
        <v>60.12</v>
      </c>
      <c r="M16" s="1612" t="s">
        <v>2524</v>
      </c>
      <c r="N16" s="1609">
        <v>775</v>
      </c>
      <c r="O16" s="1609"/>
      <c r="P16" s="1609">
        <v>0</v>
      </c>
      <c r="Q16" s="1609">
        <v>100</v>
      </c>
      <c r="R16" s="1609">
        <v>2220</v>
      </c>
      <c r="S16" s="1609">
        <v>2460</v>
      </c>
      <c r="T16" s="1612" t="s">
        <v>12467</v>
      </c>
      <c r="U16" s="1612" t="s">
        <v>2524</v>
      </c>
      <c r="V16" s="1609" t="s">
        <v>13114</v>
      </c>
      <c r="W16" s="1609" t="s">
        <v>13314</v>
      </c>
      <c r="X16" s="1612" t="s">
        <v>12467</v>
      </c>
      <c r="Y16" s="1611" t="s">
        <v>13315</v>
      </c>
      <c r="Z16" s="1613" t="s">
        <v>13090</v>
      </c>
      <c r="AA16" s="1494">
        <v>125</v>
      </c>
      <c r="AB16" s="1494" t="s">
        <v>317</v>
      </c>
      <c r="AC16" s="1614" t="s">
        <v>698</v>
      </c>
      <c r="AD16" s="1482" t="s">
        <v>6098</v>
      </c>
      <c r="AE16" s="1615">
        <v>120000</v>
      </c>
      <c r="AF16" s="3009">
        <v>44966</v>
      </c>
      <c r="AG16" s="1495"/>
      <c r="AH16" s="1617" t="s">
        <v>12222</v>
      </c>
      <c r="AI16" s="1618"/>
      <c r="AJ16" s="1496" t="s">
        <v>13299</v>
      </c>
      <c r="AK16" s="3004">
        <v>44966</v>
      </c>
      <c r="AL16" s="1496"/>
      <c r="AM16" s="1061" t="s">
        <v>6587</v>
      </c>
      <c r="AN16" s="3001" t="s">
        <v>19938</v>
      </c>
    </row>
    <row r="17" spans="1:40" s="804" customFormat="1">
      <c r="A17" s="1494">
        <f t="shared" si="0"/>
        <v>8</v>
      </c>
      <c r="B17" s="1609" t="s">
        <v>4921</v>
      </c>
      <c r="C17" s="1610" t="s">
        <v>18557</v>
      </c>
      <c r="D17" s="1611" t="s">
        <v>4955</v>
      </c>
      <c r="E17" s="1611" t="s">
        <v>13112</v>
      </c>
      <c r="F17" s="1611" t="s">
        <v>2436</v>
      </c>
      <c r="G17" s="1611" t="s">
        <v>13113</v>
      </c>
      <c r="H17" s="1609">
        <v>10.050000000000001</v>
      </c>
      <c r="I17" s="1612" t="s">
        <v>2524</v>
      </c>
      <c r="J17" s="1609">
        <v>21</v>
      </c>
      <c r="K17" s="1612" t="s">
        <v>2524</v>
      </c>
      <c r="L17" s="1609">
        <v>86.3</v>
      </c>
      <c r="M17" s="1612" t="s">
        <v>2524</v>
      </c>
      <c r="N17" s="1609">
        <v>550</v>
      </c>
      <c r="O17" s="1609"/>
      <c r="P17" s="1609">
        <v>0</v>
      </c>
      <c r="Q17" s="1609">
        <v>100</v>
      </c>
      <c r="R17" s="1609">
        <v>1680</v>
      </c>
      <c r="S17" s="1609">
        <v>2800</v>
      </c>
      <c r="T17" s="1612" t="s">
        <v>6189</v>
      </c>
      <c r="U17" s="1612" t="s">
        <v>2524</v>
      </c>
      <c r="V17" s="1609" t="s">
        <v>13115</v>
      </c>
      <c r="W17" s="1609"/>
      <c r="X17" s="1609" t="s">
        <v>6189</v>
      </c>
      <c r="Y17" s="1611" t="s">
        <v>13315</v>
      </c>
      <c r="Z17" s="1613" t="s">
        <v>13090</v>
      </c>
      <c r="AA17" s="1494">
        <v>125</v>
      </c>
      <c r="AB17" s="1494" t="s">
        <v>317</v>
      </c>
      <c r="AC17" s="1614" t="s">
        <v>698</v>
      </c>
      <c r="AD17" s="1482" t="s">
        <v>6098</v>
      </c>
      <c r="AE17" s="1615">
        <v>42000</v>
      </c>
      <c r="AF17" s="3009">
        <v>44966</v>
      </c>
      <c r="AG17" s="1495"/>
      <c r="AH17" s="1617" t="s">
        <v>12222</v>
      </c>
      <c r="AI17" s="1618"/>
      <c r="AJ17" s="1496" t="s">
        <v>13299</v>
      </c>
      <c r="AK17" s="3004">
        <v>44966</v>
      </c>
      <c r="AL17" s="1496"/>
      <c r="AM17" s="1061" t="s">
        <v>6587</v>
      </c>
      <c r="AN17" s="3002" t="s">
        <v>19938</v>
      </c>
    </row>
    <row r="18" spans="1:40">
      <c r="A18" s="1494">
        <f t="shared" si="0"/>
        <v>9</v>
      </c>
      <c r="B18" s="1609" t="s">
        <v>4921</v>
      </c>
      <c r="C18" s="1610" t="s">
        <v>18558</v>
      </c>
      <c r="D18" s="1611" t="s">
        <v>4956</v>
      </c>
      <c r="E18" s="1611" t="s">
        <v>13112</v>
      </c>
      <c r="F18" s="1611" t="s">
        <v>4957</v>
      </c>
      <c r="G18" s="1611" t="s">
        <v>13113</v>
      </c>
      <c r="H18" s="1609">
        <v>224</v>
      </c>
      <c r="I18" s="1612" t="s">
        <v>2524</v>
      </c>
      <c r="J18" s="1609">
        <v>19.5</v>
      </c>
      <c r="K18" s="1612" t="s">
        <v>2524</v>
      </c>
      <c r="L18" s="1609">
        <v>29.3</v>
      </c>
      <c r="M18" s="1612" t="s">
        <v>2524</v>
      </c>
      <c r="N18" s="1609">
        <v>300</v>
      </c>
      <c r="O18" s="1609"/>
      <c r="P18" s="1609">
        <v>0</v>
      </c>
      <c r="Q18" s="1609"/>
      <c r="R18" s="1609">
        <v>2850</v>
      </c>
      <c r="S18" s="1609">
        <v>4350</v>
      </c>
      <c r="T18" s="1612" t="s">
        <v>6189</v>
      </c>
      <c r="U18" s="1612" t="s">
        <v>2524</v>
      </c>
      <c r="V18" s="1609" t="s">
        <v>13116</v>
      </c>
      <c r="W18" s="1609" t="s">
        <v>12469</v>
      </c>
      <c r="X18" s="1609" t="s">
        <v>6189</v>
      </c>
      <c r="Y18" s="1611" t="s">
        <v>13316</v>
      </c>
      <c r="Z18" s="1613" t="s">
        <v>13090</v>
      </c>
      <c r="AA18" s="1494">
        <v>5</v>
      </c>
      <c r="AB18" s="1494" t="s">
        <v>4849</v>
      </c>
      <c r="AC18" s="1614" t="s">
        <v>1527</v>
      </c>
      <c r="AD18" s="1482" t="s">
        <v>6098</v>
      </c>
      <c r="AE18" s="1615">
        <v>320000</v>
      </c>
      <c r="AF18" s="3009">
        <v>44966</v>
      </c>
      <c r="AG18" s="1495"/>
      <c r="AH18" s="1617" t="s">
        <v>12222</v>
      </c>
      <c r="AI18" s="1618"/>
      <c r="AJ18" s="1496" t="s">
        <v>13299</v>
      </c>
      <c r="AK18" s="3004">
        <v>44966</v>
      </c>
      <c r="AL18" s="1496"/>
      <c r="AM18" s="1061" t="s">
        <v>6587</v>
      </c>
      <c r="AN18" s="3001" t="s">
        <v>19938</v>
      </c>
    </row>
    <row r="19" spans="1:40" s="804" customFormat="1">
      <c r="A19" s="1494">
        <f t="shared" si="0"/>
        <v>10</v>
      </c>
      <c r="B19" s="1609" t="s">
        <v>4921</v>
      </c>
      <c r="C19" s="1610" t="s">
        <v>18559</v>
      </c>
      <c r="D19" s="1611" t="s">
        <v>4958</v>
      </c>
      <c r="E19" s="1611" t="s">
        <v>13112</v>
      </c>
      <c r="F19" s="1611" t="s">
        <v>2436</v>
      </c>
      <c r="G19" s="1611" t="s">
        <v>13113</v>
      </c>
      <c r="H19" s="1609">
        <v>70.38</v>
      </c>
      <c r="I19" s="1612" t="s">
        <v>2524</v>
      </c>
      <c r="J19" s="1609">
        <v>21</v>
      </c>
      <c r="K19" s="1612" t="s">
        <v>2524</v>
      </c>
      <c r="L19" s="1609">
        <v>34</v>
      </c>
      <c r="M19" s="1612" t="s">
        <v>2524</v>
      </c>
      <c r="N19" s="1609">
        <v>280</v>
      </c>
      <c r="O19" s="1609"/>
      <c r="P19" s="1609">
        <v>0</v>
      </c>
      <c r="Q19" s="1609"/>
      <c r="R19" s="1609">
        <v>4350</v>
      </c>
      <c r="S19" s="1609">
        <v>3000</v>
      </c>
      <c r="T19" s="1612" t="s">
        <v>6189</v>
      </c>
      <c r="U19" s="1612" t="s">
        <v>2524</v>
      </c>
      <c r="V19" s="1609" t="s">
        <v>13116</v>
      </c>
      <c r="W19" s="1609" t="s">
        <v>12469</v>
      </c>
      <c r="X19" s="1609" t="s">
        <v>6189</v>
      </c>
      <c r="Y19" s="1611" t="s">
        <v>13315</v>
      </c>
      <c r="Z19" s="1613" t="s">
        <v>13090</v>
      </c>
      <c r="AA19" s="1494">
        <v>125</v>
      </c>
      <c r="AB19" s="1494" t="s">
        <v>317</v>
      </c>
      <c r="AC19" s="1614" t="s">
        <v>698</v>
      </c>
      <c r="AD19" s="1482" t="s">
        <v>6098</v>
      </c>
      <c r="AE19" s="1615">
        <v>200000</v>
      </c>
      <c r="AF19" s="3009">
        <v>44966</v>
      </c>
      <c r="AG19" s="1495"/>
      <c r="AH19" s="1617" t="s">
        <v>12222</v>
      </c>
      <c r="AI19" s="1618"/>
      <c r="AJ19" s="1496" t="s">
        <v>13299</v>
      </c>
      <c r="AK19" s="3004">
        <v>44966</v>
      </c>
      <c r="AL19" s="1496"/>
      <c r="AM19" s="1061" t="s">
        <v>6587</v>
      </c>
      <c r="AN19" s="3002" t="s">
        <v>19938</v>
      </c>
    </row>
    <row r="20" spans="1:40">
      <c r="A20" s="1494">
        <f t="shared" si="0"/>
        <v>11</v>
      </c>
      <c r="B20" s="1609" t="s">
        <v>4921</v>
      </c>
      <c r="C20" s="1610" t="s">
        <v>2431</v>
      </c>
      <c r="D20" s="1611" t="s">
        <v>4959</v>
      </c>
      <c r="E20" s="1611" t="s">
        <v>13112</v>
      </c>
      <c r="F20" s="1611" t="s">
        <v>13112</v>
      </c>
      <c r="G20" s="1611" t="s">
        <v>13117</v>
      </c>
      <c r="H20" s="1609">
        <v>364</v>
      </c>
      <c r="I20" s="1609">
        <v>0.1</v>
      </c>
      <c r="J20" s="1612" t="s">
        <v>2524</v>
      </c>
      <c r="K20" s="1612" t="s">
        <v>2524</v>
      </c>
      <c r="L20" s="1612" t="s">
        <v>2524</v>
      </c>
      <c r="M20" s="1609">
        <v>400</v>
      </c>
      <c r="N20" s="1612" t="s">
        <v>2524</v>
      </c>
      <c r="O20" s="1609"/>
      <c r="P20" s="1612" t="s">
        <v>2524</v>
      </c>
      <c r="Q20" s="1609"/>
      <c r="R20" s="1609">
        <v>2140</v>
      </c>
      <c r="S20" s="1609">
        <v>1727</v>
      </c>
      <c r="T20" s="1609" t="s">
        <v>13581</v>
      </c>
      <c r="U20" s="1609" t="s">
        <v>13581</v>
      </c>
      <c r="V20" s="1612" t="s">
        <v>2524</v>
      </c>
      <c r="W20" s="1609" t="s">
        <v>6255</v>
      </c>
      <c r="X20" s="1609" t="s">
        <v>6255</v>
      </c>
      <c r="Y20" s="1611"/>
      <c r="Z20" s="1613" t="s">
        <v>13582</v>
      </c>
      <c r="AA20" s="1494">
        <v>5</v>
      </c>
      <c r="AB20" s="1494" t="s">
        <v>4849</v>
      </c>
      <c r="AC20" s="1614" t="s">
        <v>1527</v>
      </c>
      <c r="AD20" s="1482" t="s">
        <v>6098</v>
      </c>
      <c r="AE20" s="1615">
        <v>240000</v>
      </c>
      <c r="AF20" s="3009">
        <v>44966</v>
      </c>
      <c r="AG20" s="1495"/>
      <c r="AH20" s="1617" t="s">
        <v>12222</v>
      </c>
      <c r="AI20" s="1618"/>
      <c r="AJ20" s="1496" t="s">
        <v>13299</v>
      </c>
      <c r="AK20" s="3004">
        <v>44966</v>
      </c>
      <c r="AL20" s="1496"/>
      <c r="AM20" s="1061" t="s">
        <v>6587</v>
      </c>
      <c r="AN20" s="3001" t="s">
        <v>19938</v>
      </c>
    </row>
    <row r="21" spans="1:40">
      <c r="A21" s="1494">
        <f t="shared" si="0"/>
        <v>12</v>
      </c>
      <c r="B21" s="1609" t="s">
        <v>4921</v>
      </c>
      <c r="C21" s="1610" t="s">
        <v>817</v>
      </c>
      <c r="D21" s="1611" t="s">
        <v>4960</v>
      </c>
      <c r="E21" s="1611" t="s">
        <v>4961</v>
      </c>
      <c r="F21" s="1611" t="s">
        <v>13118</v>
      </c>
      <c r="G21" s="1611" t="s">
        <v>4962</v>
      </c>
      <c r="H21" s="1609" t="s">
        <v>4963</v>
      </c>
      <c r="I21" s="1609" t="s">
        <v>4964</v>
      </c>
      <c r="J21" s="1609" t="s">
        <v>4965</v>
      </c>
      <c r="K21" s="1609" t="s">
        <v>4966</v>
      </c>
      <c r="L21" s="1609" t="s">
        <v>4967</v>
      </c>
      <c r="M21" s="1609">
        <v>215</v>
      </c>
      <c r="N21" s="1609">
        <v>300</v>
      </c>
      <c r="O21" s="1609"/>
      <c r="P21" s="1609">
        <v>1.6</v>
      </c>
      <c r="Q21" s="1609"/>
      <c r="R21" s="1609">
        <v>1200</v>
      </c>
      <c r="S21" s="1609">
        <v>9909</v>
      </c>
      <c r="T21" s="1609" t="s">
        <v>13111</v>
      </c>
      <c r="U21" s="1609" t="s">
        <v>13583</v>
      </c>
      <c r="V21" s="1609" t="s">
        <v>13584</v>
      </c>
      <c r="W21" s="1609" t="s">
        <v>13585</v>
      </c>
      <c r="X21" s="1609" t="s">
        <v>6189</v>
      </c>
      <c r="Y21" s="1498" t="s">
        <v>13586</v>
      </c>
      <c r="Z21" s="1613" t="s">
        <v>13090</v>
      </c>
      <c r="AA21" s="1494">
        <v>5</v>
      </c>
      <c r="AB21" s="1494" t="s">
        <v>4849</v>
      </c>
      <c r="AC21" s="1614" t="s">
        <v>1527</v>
      </c>
      <c r="AD21" s="1482" t="s">
        <v>6098</v>
      </c>
      <c r="AE21" s="1615">
        <v>310000</v>
      </c>
      <c r="AF21" s="3009">
        <v>44966</v>
      </c>
      <c r="AG21" s="1495"/>
      <c r="AH21" s="1617" t="s">
        <v>12248</v>
      </c>
      <c r="AI21" s="1618"/>
      <c r="AJ21" s="1496" t="s">
        <v>13299</v>
      </c>
      <c r="AK21" s="3004">
        <v>44966</v>
      </c>
      <c r="AL21" s="1496"/>
      <c r="AM21" s="1061" t="s">
        <v>6587</v>
      </c>
      <c r="AN21" s="3001" t="s">
        <v>19938</v>
      </c>
    </row>
    <row r="22" spans="1:40">
      <c r="A22" s="936">
        <f t="shared" si="0"/>
        <v>13</v>
      </c>
      <c r="B22" s="798" t="s">
        <v>4921</v>
      </c>
      <c r="C22" s="981" t="s">
        <v>18560</v>
      </c>
      <c r="D22" s="807" t="s">
        <v>4968</v>
      </c>
      <c r="E22" s="807" t="s">
        <v>4969</v>
      </c>
      <c r="F22" s="807" t="s">
        <v>13120</v>
      </c>
      <c r="G22" s="807" t="s">
        <v>4947</v>
      </c>
      <c r="H22" s="798">
        <v>132.80000000000001</v>
      </c>
      <c r="I22" s="798">
        <v>29</v>
      </c>
      <c r="J22" s="798">
        <v>11</v>
      </c>
      <c r="K22" s="798">
        <v>43.5</v>
      </c>
      <c r="L22" s="798">
        <v>16.5</v>
      </c>
      <c r="M22" s="798">
        <v>170</v>
      </c>
      <c r="N22" s="798">
        <v>270</v>
      </c>
      <c r="O22" s="798"/>
      <c r="P22" s="798">
        <v>1</v>
      </c>
      <c r="Q22" s="798"/>
      <c r="R22" s="798">
        <v>600</v>
      </c>
      <c r="S22" s="798">
        <v>5000</v>
      </c>
      <c r="T22" s="798" t="s">
        <v>6255</v>
      </c>
      <c r="U22" s="798" t="s">
        <v>6255</v>
      </c>
      <c r="V22" s="798" t="s">
        <v>6255</v>
      </c>
      <c r="W22" s="798" t="s">
        <v>6255</v>
      </c>
      <c r="X22" s="798" t="s">
        <v>6255</v>
      </c>
      <c r="Y22" s="792" t="s">
        <v>6313</v>
      </c>
      <c r="Z22" s="1359" t="s">
        <v>4927</v>
      </c>
      <c r="AA22" s="936">
        <v>5</v>
      </c>
      <c r="AB22" s="936" t="s">
        <v>4849</v>
      </c>
      <c r="AC22" s="1357" t="s">
        <v>1527</v>
      </c>
      <c r="AD22" s="672" t="s">
        <v>6098</v>
      </c>
      <c r="AE22" s="742"/>
      <c r="AF22" s="3008"/>
      <c r="AG22" s="1358"/>
      <c r="AH22" s="998" t="s">
        <v>12248</v>
      </c>
      <c r="AJ22" s="1030" t="s">
        <v>12699</v>
      </c>
      <c r="AK22" s="3003">
        <v>43144</v>
      </c>
      <c r="AL22" s="1030"/>
      <c r="AM22" s="1061" t="s">
        <v>6587</v>
      </c>
      <c r="AN22" s="3001" t="s">
        <v>19938</v>
      </c>
    </row>
    <row r="23" spans="1:40">
      <c r="A23" s="936">
        <f t="shared" si="0"/>
        <v>14</v>
      </c>
      <c r="B23" s="798" t="s">
        <v>4921</v>
      </c>
      <c r="C23" s="981" t="s">
        <v>18561</v>
      </c>
      <c r="D23" s="807" t="s">
        <v>4968</v>
      </c>
      <c r="E23" s="807" t="s">
        <v>4969</v>
      </c>
      <c r="F23" s="807" t="s">
        <v>13120</v>
      </c>
      <c r="G23" s="807" t="s">
        <v>4947</v>
      </c>
      <c r="H23" s="798">
        <v>132.80000000000001</v>
      </c>
      <c r="I23" s="798">
        <v>29</v>
      </c>
      <c r="J23" s="798">
        <v>11</v>
      </c>
      <c r="K23" s="798">
        <v>43.5</v>
      </c>
      <c r="L23" s="798">
        <v>16.5</v>
      </c>
      <c r="M23" s="798">
        <v>170</v>
      </c>
      <c r="N23" s="798">
        <v>270</v>
      </c>
      <c r="O23" s="798"/>
      <c r="P23" s="798">
        <v>1</v>
      </c>
      <c r="Q23" s="798"/>
      <c r="R23" s="798">
        <v>600</v>
      </c>
      <c r="S23" s="798">
        <v>5000</v>
      </c>
      <c r="T23" s="798" t="s">
        <v>6255</v>
      </c>
      <c r="U23" s="798" t="s">
        <v>6255</v>
      </c>
      <c r="V23" s="798" t="s">
        <v>6255</v>
      </c>
      <c r="W23" s="798" t="s">
        <v>6255</v>
      </c>
      <c r="X23" s="798" t="s">
        <v>6255</v>
      </c>
      <c r="Y23" s="792" t="s">
        <v>6313</v>
      </c>
      <c r="Z23" s="1359" t="s">
        <v>4927</v>
      </c>
      <c r="AA23" s="936">
        <v>5</v>
      </c>
      <c r="AB23" s="936" t="s">
        <v>4849</v>
      </c>
      <c r="AC23" s="1357" t="s">
        <v>1527</v>
      </c>
      <c r="AD23" s="672" t="s">
        <v>6098</v>
      </c>
      <c r="AE23" s="742"/>
      <c r="AF23" s="3008"/>
      <c r="AG23" s="1358"/>
      <c r="AH23" s="998" t="s">
        <v>12248</v>
      </c>
      <c r="AJ23" s="1030" t="s">
        <v>12700</v>
      </c>
      <c r="AK23" s="3003">
        <v>39422</v>
      </c>
      <c r="AL23" s="1030"/>
      <c r="AM23" s="1061" t="s">
        <v>6587</v>
      </c>
      <c r="AN23" s="3001" t="s">
        <v>19938</v>
      </c>
    </row>
    <row r="24" spans="1:40">
      <c r="A24" s="936">
        <f t="shared" si="0"/>
        <v>15</v>
      </c>
      <c r="B24" s="798" t="s">
        <v>4921</v>
      </c>
      <c r="C24" s="2897" t="s">
        <v>4275</v>
      </c>
      <c r="D24" s="807" t="s">
        <v>4973</v>
      </c>
      <c r="E24" s="807" t="s">
        <v>4974</v>
      </c>
      <c r="F24" s="807" t="s">
        <v>13120</v>
      </c>
      <c r="G24" s="807" t="s">
        <v>4947</v>
      </c>
      <c r="H24" s="798"/>
      <c r="I24" s="798">
        <v>5</v>
      </c>
      <c r="J24" s="798">
        <v>11</v>
      </c>
      <c r="K24" s="798">
        <v>7.5</v>
      </c>
      <c r="L24" s="798">
        <v>16.5</v>
      </c>
      <c r="M24" s="798">
        <v>70</v>
      </c>
      <c r="N24" s="798">
        <v>150</v>
      </c>
      <c r="O24" s="798"/>
      <c r="P24" s="798">
        <v>3</v>
      </c>
      <c r="Q24" s="798"/>
      <c r="R24" s="798">
        <v>500</v>
      </c>
      <c r="S24" s="798">
        <v>3000</v>
      </c>
      <c r="T24" s="798" t="s">
        <v>6255</v>
      </c>
      <c r="U24" s="798" t="s">
        <v>6255</v>
      </c>
      <c r="V24" s="798" t="s">
        <v>6255</v>
      </c>
      <c r="W24" s="798" t="s">
        <v>6255</v>
      </c>
      <c r="X24" s="798" t="s">
        <v>6255</v>
      </c>
      <c r="Y24" s="792" t="s">
        <v>6313</v>
      </c>
      <c r="Z24" s="1359" t="s">
        <v>4927</v>
      </c>
      <c r="AA24" s="936">
        <v>5</v>
      </c>
      <c r="AB24" s="936" t="s">
        <v>4849</v>
      </c>
      <c r="AC24" s="1357" t="s">
        <v>1527</v>
      </c>
      <c r="AD24" s="672" t="s">
        <v>6098</v>
      </c>
      <c r="AE24" s="742"/>
      <c r="AF24" s="3008"/>
      <c r="AG24" s="1358"/>
      <c r="AH24" s="998" t="s">
        <v>12251</v>
      </c>
      <c r="AJ24" s="1030" t="s">
        <v>12766</v>
      </c>
      <c r="AK24" s="3003"/>
      <c r="AL24" s="1030"/>
      <c r="AM24" s="1061" t="s">
        <v>6587</v>
      </c>
      <c r="AN24" s="3001" t="s">
        <v>19938</v>
      </c>
    </row>
    <row r="25" spans="1:40">
      <c r="A25" s="936">
        <f t="shared" si="0"/>
        <v>16</v>
      </c>
      <c r="B25" s="798" t="s">
        <v>4921</v>
      </c>
      <c r="C25" s="981" t="s">
        <v>2589</v>
      </c>
      <c r="D25" s="807" t="s">
        <v>4975</v>
      </c>
      <c r="E25" s="807" t="s">
        <v>4976</v>
      </c>
      <c r="F25" s="807" t="s">
        <v>13121</v>
      </c>
      <c r="G25" s="807" t="s">
        <v>4977</v>
      </c>
      <c r="H25" s="798" t="s">
        <v>4978</v>
      </c>
      <c r="I25" s="1361" t="s">
        <v>4979</v>
      </c>
      <c r="J25" s="798">
        <v>6</v>
      </c>
      <c r="K25" s="798">
        <v>9</v>
      </c>
      <c r="L25" s="798">
        <v>9</v>
      </c>
      <c r="M25" s="798">
        <v>170</v>
      </c>
      <c r="N25" s="798">
        <v>200</v>
      </c>
      <c r="O25" s="798"/>
      <c r="P25" s="798">
        <v>3</v>
      </c>
      <c r="Q25" s="798"/>
      <c r="R25" s="798">
        <v>910</v>
      </c>
      <c r="S25" s="798">
        <v>6000</v>
      </c>
      <c r="T25" s="798" t="s">
        <v>13100</v>
      </c>
      <c r="U25" s="798" t="s">
        <v>13100</v>
      </c>
      <c r="V25" s="798" t="s">
        <v>13122</v>
      </c>
      <c r="W25" s="798" t="s">
        <v>6255</v>
      </c>
      <c r="X25" s="798" t="s">
        <v>6255</v>
      </c>
      <c r="Y25" s="798"/>
      <c r="Z25" s="1359" t="s">
        <v>4927</v>
      </c>
      <c r="AA25" s="936">
        <v>5</v>
      </c>
      <c r="AB25" s="936" t="s">
        <v>4849</v>
      </c>
      <c r="AC25" s="1357" t="s">
        <v>1527</v>
      </c>
      <c r="AD25" s="672" t="s">
        <v>6098</v>
      </c>
      <c r="AE25" s="742"/>
      <c r="AF25" s="3008"/>
      <c r="AG25" s="1358"/>
      <c r="AH25" s="998" t="s">
        <v>12256</v>
      </c>
      <c r="AJ25" s="1030" t="s">
        <v>12703</v>
      </c>
      <c r="AK25" s="3003">
        <v>37744</v>
      </c>
      <c r="AL25" s="1030"/>
      <c r="AM25" s="1061" t="s">
        <v>6587</v>
      </c>
      <c r="AN25" s="3001" t="s">
        <v>19938</v>
      </c>
    </row>
    <row r="26" spans="1:40">
      <c r="A26" s="936">
        <f t="shared" si="0"/>
        <v>17</v>
      </c>
      <c r="B26" s="798" t="s">
        <v>4921</v>
      </c>
      <c r="C26" s="981" t="s">
        <v>18562</v>
      </c>
      <c r="D26" s="807" t="s">
        <v>4980</v>
      </c>
      <c r="E26" s="807" t="s">
        <v>4922</v>
      </c>
      <c r="F26" s="1362" t="s">
        <v>2524</v>
      </c>
      <c r="G26" s="807" t="s">
        <v>4981</v>
      </c>
      <c r="H26" s="798">
        <v>157.5</v>
      </c>
      <c r="I26" s="798">
        <v>6</v>
      </c>
      <c r="J26" s="798">
        <v>15</v>
      </c>
      <c r="K26" s="798">
        <v>9</v>
      </c>
      <c r="L26" s="798">
        <v>22.5</v>
      </c>
      <c r="M26" s="798">
        <v>150</v>
      </c>
      <c r="N26" s="798">
        <v>150</v>
      </c>
      <c r="O26" s="798"/>
      <c r="P26" s="1361" t="s">
        <v>2524</v>
      </c>
      <c r="Q26" s="798"/>
      <c r="R26" s="798">
        <v>940</v>
      </c>
      <c r="S26" s="798">
        <v>2905</v>
      </c>
      <c r="T26" s="1361">
        <v>316</v>
      </c>
      <c r="U26" s="1361" t="s">
        <v>2524</v>
      </c>
      <c r="V26" s="1361" t="s">
        <v>2524</v>
      </c>
      <c r="W26" s="1361">
        <v>316</v>
      </c>
      <c r="X26" s="798" t="s">
        <v>6255</v>
      </c>
      <c r="Y26" s="807"/>
      <c r="Z26" s="1359" t="s">
        <v>4982</v>
      </c>
      <c r="AA26" s="936">
        <v>5</v>
      </c>
      <c r="AB26" s="936" t="s">
        <v>4849</v>
      </c>
      <c r="AC26" s="1357" t="s">
        <v>1527</v>
      </c>
      <c r="AD26" s="672" t="s">
        <v>6098</v>
      </c>
      <c r="AE26" s="742">
        <v>30800</v>
      </c>
      <c r="AF26" s="3008"/>
      <c r="AG26" s="1358"/>
      <c r="AH26" s="998" t="s">
        <v>12253</v>
      </c>
      <c r="AJ26" s="1030" t="s">
        <v>12704</v>
      </c>
      <c r="AK26" s="3003">
        <v>44692</v>
      </c>
      <c r="AL26" s="1030"/>
      <c r="AM26" s="1061" t="s">
        <v>6587</v>
      </c>
      <c r="AN26" s="3001" t="s">
        <v>19938</v>
      </c>
    </row>
    <row r="27" spans="1:40">
      <c r="A27" s="936">
        <f t="shared" si="0"/>
        <v>18</v>
      </c>
      <c r="B27" s="798" t="s">
        <v>4921</v>
      </c>
      <c r="C27" s="981" t="s">
        <v>18563</v>
      </c>
      <c r="D27" s="807" t="s">
        <v>4980</v>
      </c>
      <c r="E27" s="807" t="s">
        <v>4922</v>
      </c>
      <c r="F27" s="1362" t="s">
        <v>2524</v>
      </c>
      <c r="G27" s="807" t="s">
        <v>4981</v>
      </c>
      <c r="H27" s="798">
        <v>157.5</v>
      </c>
      <c r="I27" s="798">
        <v>6</v>
      </c>
      <c r="J27" s="798">
        <v>15</v>
      </c>
      <c r="K27" s="798">
        <v>9</v>
      </c>
      <c r="L27" s="798">
        <v>22.5</v>
      </c>
      <c r="M27" s="798">
        <v>150</v>
      </c>
      <c r="N27" s="798">
        <v>150</v>
      </c>
      <c r="O27" s="798"/>
      <c r="P27" s="1361" t="s">
        <v>2524</v>
      </c>
      <c r="Q27" s="798"/>
      <c r="R27" s="798">
        <v>940</v>
      </c>
      <c r="S27" s="798">
        <v>2905</v>
      </c>
      <c r="T27" s="1361">
        <v>316</v>
      </c>
      <c r="U27" s="1361" t="s">
        <v>2524</v>
      </c>
      <c r="V27" s="1361" t="s">
        <v>2524</v>
      </c>
      <c r="W27" s="1361">
        <v>316</v>
      </c>
      <c r="X27" s="798" t="s">
        <v>6255</v>
      </c>
      <c r="Y27" s="807"/>
      <c r="Z27" s="1359" t="s">
        <v>4982</v>
      </c>
      <c r="AA27" s="936">
        <v>5</v>
      </c>
      <c r="AB27" s="936" t="s">
        <v>4849</v>
      </c>
      <c r="AC27" s="1357" t="s">
        <v>1527</v>
      </c>
      <c r="AD27" s="672" t="s">
        <v>6098</v>
      </c>
      <c r="AE27" s="742"/>
      <c r="AF27" s="3008"/>
      <c r="AG27" s="1358"/>
      <c r="AH27" s="998" t="s">
        <v>12253</v>
      </c>
      <c r="AJ27" s="1030" t="s">
        <v>12735</v>
      </c>
      <c r="AK27" s="3003">
        <v>44547</v>
      </c>
      <c r="AL27" s="1030"/>
      <c r="AM27" s="1061" t="s">
        <v>6587</v>
      </c>
      <c r="AN27" s="3001" t="s">
        <v>19938</v>
      </c>
    </row>
    <row r="28" spans="1:40">
      <c r="A28" s="936">
        <f t="shared" si="0"/>
        <v>19</v>
      </c>
      <c r="B28" s="798" t="s">
        <v>4921</v>
      </c>
      <c r="C28" s="2897" t="s">
        <v>829</v>
      </c>
      <c r="D28" s="807" t="s">
        <v>4983</v>
      </c>
      <c r="E28" s="807" t="s">
        <v>4984</v>
      </c>
      <c r="F28" s="807" t="s">
        <v>1027</v>
      </c>
      <c r="G28" s="807" t="s">
        <v>4947</v>
      </c>
      <c r="H28" s="798" t="s">
        <v>4985</v>
      </c>
      <c r="I28" s="798" t="s">
        <v>4986</v>
      </c>
      <c r="J28" s="798">
        <v>5</v>
      </c>
      <c r="K28" s="798">
        <v>6</v>
      </c>
      <c r="L28" s="798" t="s">
        <v>4950</v>
      </c>
      <c r="M28" s="798">
        <v>150</v>
      </c>
      <c r="N28" s="798">
        <v>45</v>
      </c>
      <c r="O28" s="798"/>
      <c r="P28" s="798">
        <v>0</v>
      </c>
      <c r="Q28" s="798"/>
      <c r="R28" s="798">
        <v>550</v>
      </c>
      <c r="S28" s="798">
        <v>5000</v>
      </c>
      <c r="T28" s="798" t="s">
        <v>13103</v>
      </c>
      <c r="U28" s="798" t="s">
        <v>13103</v>
      </c>
      <c r="V28" s="798" t="s">
        <v>13122</v>
      </c>
      <c r="W28" s="798">
        <v>304</v>
      </c>
      <c r="X28" s="798" t="s">
        <v>6255</v>
      </c>
      <c r="Y28" s="792" t="s">
        <v>6313</v>
      </c>
      <c r="Z28" s="1359" t="s">
        <v>4927</v>
      </c>
      <c r="AA28" s="936">
        <v>5</v>
      </c>
      <c r="AB28" s="936" t="s">
        <v>4849</v>
      </c>
      <c r="AC28" s="1357" t="s">
        <v>1527</v>
      </c>
      <c r="AD28" s="672" t="s">
        <v>6098</v>
      </c>
      <c r="AE28" s="742"/>
      <c r="AF28" s="3008"/>
      <c r="AG28" s="1358"/>
      <c r="AH28" s="998" t="s">
        <v>12252</v>
      </c>
      <c r="AJ28" s="1030"/>
      <c r="AK28" s="3003"/>
      <c r="AL28" s="1030"/>
      <c r="AM28" s="1061" t="s">
        <v>6587</v>
      </c>
      <c r="AN28" s="3001" t="s">
        <v>19938</v>
      </c>
    </row>
    <row r="29" spans="1:40">
      <c r="A29" s="936">
        <f t="shared" si="0"/>
        <v>20</v>
      </c>
      <c r="B29" s="798" t="s">
        <v>4921</v>
      </c>
      <c r="C29" s="2897" t="s">
        <v>18564</v>
      </c>
      <c r="D29" s="807" t="s">
        <v>4987</v>
      </c>
      <c r="E29" s="807" t="s">
        <v>4922</v>
      </c>
      <c r="F29" s="1362" t="s">
        <v>2524</v>
      </c>
      <c r="G29" s="807" t="s">
        <v>4988</v>
      </c>
      <c r="H29" s="798">
        <v>24.96</v>
      </c>
      <c r="I29" s="798">
        <v>5</v>
      </c>
      <c r="J29" s="798">
        <v>15</v>
      </c>
      <c r="K29" s="798">
        <v>7.5</v>
      </c>
      <c r="L29" s="798">
        <v>22.5</v>
      </c>
      <c r="M29" s="798">
        <v>110</v>
      </c>
      <c r="N29" s="798">
        <v>110</v>
      </c>
      <c r="O29" s="798"/>
      <c r="P29" s="1361" t="s">
        <v>2524</v>
      </c>
      <c r="Q29" s="798"/>
      <c r="R29" s="798">
        <v>560</v>
      </c>
      <c r="S29" s="798">
        <v>4998</v>
      </c>
      <c r="T29" s="798" t="s">
        <v>13116</v>
      </c>
      <c r="U29" s="1361" t="s">
        <v>2524</v>
      </c>
      <c r="V29" s="798" t="s">
        <v>13123</v>
      </c>
      <c r="W29" s="798"/>
      <c r="X29" s="798"/>
      <c r="Y29" s="807"/>
      <c r="Z29" s="1359" t="s">
        <v>4982</v>
      </c>
      <c r="AA29" s="936">
        <v>5</v>
      </c>
      <c r="AB29" s="936" t="s">
        <v>4849</v>
      </c>
      <c r="AC29" s="1357" t="s">
        <v>1527</v>
      </c>
      <c r="AD29" s="672" t="s">
        <v>6098</v>
      </c>
      <c r="AE29" s="742">
        <v>28000</v>
      </c>
      <c r="AF29" s="3008"/>
      <c r="AG29" s="1358"/>
      <c r="AH29" s="998" t="s">
        <v>12253</v>
      </c>
      <c r="AJ29" s="1030" t="s">
        <v>12735</v>
      </c>
      <c r="AK29" s="3003">
        <v>44127</v>
      </c>
      <c r="AL29" s="1030"/>
      <c r="AM29" s="1061" t="s">
        <v>6587</v>
      </c>
      <c r="AN29" s="3001" t="s">
        <v>19938</v>
      </c>
    </row>
    <row r="30" spans="1:40">
      <c r="A30" s="936">
        <f t="shared" si="0"/>
        <v>21</v>
      </c>
      <c r="B30" s="798" t="s">
        <v>4921</v>
      </c>
      <c r="C30" s="2897" t="s">
        <v>18565</v>
      </c>
      <c r="D30" s="807" t="s">
        <v>4987</v>
      </c>
      <c r="E30" s="807" t="s">
        <v>4922</v>
      </c>
      <c r="F30" s="1362" t="s">
        <v>2524</v>
      </c>
      <c r="G30" s="807" t="s">
        <v>4988</v>
      </c>
      <c r="H30" s="798">
        <v>24.96</v>
      </c>
      <c r="I30" s="798">
        <v>5</v>
      </c>
      <c r="J30" s="798">
        <v>15</v>
      </c>
      <c r="K30" s="798">
        <v>7.5</v>
      </c>
      <c r="L30" s="798">
        <v>22.5</v>
      </c>
      <c r="M30" s="798">
        <v>110</v>
      </c>
      <c r="N30" s="798">
        <v>110</v>
      </c>
      <c r="O30" s="798"/>
      <c r="P30" s="1361" t="s">
        <v>2524</v>
      </c>
      <c r="Q30" s="798"/>
      <c r="R30" s="798">
        <v>560</v>
      </c>
      <c r="S30" s="798">
        <v>4998</v>
      </c>
      <c r="T30" s="798" t="s">
        <v>13116</v>
      </c>
      <c r="U30" s="1361" t="s">
        <v>2524</v>
      </c>
      <c r="V30" s="798" t="s">
        <v>13123</v>
      </c>
      <c r="W30" s="798"/>
      <c r="X30" s="798"/>
      <c r="Y30" s="807"/>
      <c r="Z30" s="1359" t="s">
        <v>4982</v>
      </c>
      <c r="AA30" s="936">
        <v>5</v>
      </c>
      <c r="AB30" s="936" t="s">
        <v>4849</v>
      </c>
      <c r="AC30" s="1357" t="s">
        <v>1527</v>
      </c>
      <c r="AD30" s="672" t="s">
        <v>6098</v>
      </c>
      <c r="AE30" s="742"/>
      <c r="AF30" s="3008"/>
      <c r="AG30" s="1358"/>
      <c r="AH30" s="998" t="s">
        <v>12253</v>
      </c>
      <c r="AJ30" s="1030" t="s">
        <v>12735</v>
      </c>
      <c r="AK30" s="3003">
        <v>44127</v>
      </c>
      <c r="AL30" s="1030"/>
      <c r="AM30" s="1061" t="s">
        <v>6587</v>
      </c>
      <c r="AN30" s="3001" t="s">
        <v>19938</v>
      </c>
    </row>
    <row r="31" spans="1:40">
      <c r="A31" s="936">
        <f t="shared" si="0"/>
        <v>22</v>
      </c>
      <c r="B31" s="798" t="s">
        <v>4921</v>
      </c>
      <c r="C31" s="2897" t="s">
        <v>18566</v>
      </c>
      <c r="D31" s="807" t="s">
        <v>4987</v>
      </c>
      <c r="E31" s="807" t="s">
        <v>4922</v>
      </c>
      <c r="F31" s="1362" t="s">
        <v>2524</v>
      </c>
      <c r="G31" s="807" t="s">
        <v>16920</v>
      </c>
      <c r="H31" s="798">
        <v>62.48</v>
      </c>
      <c r="I31" s="798">
        <v>18.350000000000001</v>
      </c>
      <c r="J31" s="798">
        <v>10.199999999999999</v>
      </c>
      <c r="K31" s="798">
        <v>27.5</v>
      </c>
      <c r="L31" s="798">
        <v>15.3</v>
      </c>
      <c r="M31" s="798">
        <v>118</v>
      </c>
      <c r="N31" s="798">
        <v>90</v>
      </c>
      <c r="O31" s="798"/>
      <c r="P31" s="1361" t="s">
        <v>2524</v>
      </c>
      <c r="Q31" s="798"/>
      <c r="R31" s="798">
        <v>387.3</v>
      </c>
      <c r="S31" s="798">
        <v>6000</v>
      </c>
      <c r="T31" s="798" t="s">
        <v>13116</v>
      </c>
      <c r="U31" s="1361" t="s">
        <v>16918</v>
      </c>
      <c r="V31" s="798" t="s">
        <v>13123</v>
      </c>
      <c r="W31" s="798" t="s">
        <v>12469</v>
      </c>
      <c r="X31" s="798" t="s">
        <v>6255</v>
      </c>
      <c r="Y31" s="792" t="s">
        <v>16919</v>
      </c>
      <c r="Z31" s="1359" t="s">
        <v>16917</v>
      </c>
      <c r="AA31" s="936">
        <v>5</v>
      </c>
      <c r="AB31" s="936" t="s">
        <v>4849</v>
      </c>
      <c r="AC31" s="1357" t="s">
        <v>1527</v>
      </c>
      <c r="AD31" s="672" t="s">
        <v>6098</v>
      </c>
      <c r="AE31" s="742"/>
      <c r="AF31" s="3006">
        <v>39848</v>
      </c>
      <c r="AG31" s="1358"/>
      <c r="AH31" s="998" t="s">
        <v>12253</v>
      </c>
      <c r="AJ31" s="1030" t="s">
        <v>16921</v>
      </c>
      <c r="AK31" s="3003">
        <v>44959</v>
      </c>
      <c r="AL31" s="1030"/>
      <c r="AM31" s="1061" t="s">
        <v>6587</v>
      </c>
      <c r="AN31" s="3001" t="s">
        <v>19938</v>
      </c>
    </row>
    <row r="32" spans="1:40">
      <c r="A32" s="936">
        <f t="shared" si="0"/>
        <v>23</v>
      </c>
      <c r="B32" s="798" t="s">
        <v>4921</v>
      </c>
      <c r="C32" s="2897" t="s">
        <v>1296</v>
      </c>
      <c r="D32" s="807" t="s">
        <v>960</v>
      </c>
      <c r="E32" s="807" t="s">
        <v>4922</v>
      </c>
      <c r="F32" s="807" t="s">
        <v>3373</v>
      </c>
      <c r="G32" s="807" t="s">
        <v>4977</v>
      </c>
      <c r="H32" s="798">
        <v>11.3</v>
      </c>
      <c r="I32" s="798" t="s">
        <v>4989</v>
      </c>
      <c r="J32" s="798">
        <v>18</v>
      </c>
      <c r="K32" s="798">
        <v>9</v>
      </c>
      <c r="L32" s="798">
        <v>27</v>
      </c>
      <c r="M32" s="798">
        <v>170</v>
      </c>
      <c r="N32" s="798">
        <v>215</v>
      </c>
      <c r="O32" s="798"/>
      <c r="P32" s="798">
        <v>6</v>
      </c>
      <c r="Q32" s="798"/>
      <c r="R32" s="798">
        <v>400</v>
      </c>
      <c r="S32" s="798">
        <v>2500</v>
      </c>
      <c r="T32" s="798" t="s">
        <v>6255</v>
      </c>
      <c r="U32" s="798" t="s">
        <v>6255</v>
      </c>
      <c r="V32" s="798" t="s">
        <v>6255</v>
      </c>
      <c r="W32" s="798"/>
      <c r="X32" s="798"/>
      <c r="Y32" s="807"/>
      <c r="Z32" s="1359" t="s">
        <v>4927</v>
      </c>
      <c r="AA32" s="936">
        <v>5</v>
      </c>
      <c r="AB32" s="936" t="s">
        <v>4849</v>
      </c>
      <c r="AC32" s="1357" t="s">
        <v>1527</v>
      </c>
      <c r="AD32" s="672" t="s">
        <v>6098</v>
      </c>
      <c r="AE32" s="742"/>
      <c r="AF32" s="3008"/>
      <c r="AG32" s="1358"/>
      <c r="AH32" s="998" t="s">
        <v>12256</v>
      </c>
      <c r="AJ32" s="1030"/>
      <c r="AK32" s="3003"/>
      <c r="AL32" s="1030"/>
      <c r="AM32" s="1061" t="s">
        <v>6587</v>
      </c>
      <c r="AN32" s="3001" t="s">
        <v>19938</v>
      </c>
    </row>
    <row r="33" spans="1:40">
      <c r="A33" s="936">
        <f t="shared" si="0"/>
        <v>24</v>
      </c>
      <c r="B33" s="798" t="s">
        <v>4921</v>
      </c>
      <c r="C33" s="2897" t="s">
        <v>18567</v>
      </c>
      <c r="D33" s="807" t="s">
        <v>4990</v>
      </c>
      <c r="E33" s="807" t="s">
        <v>4991</v>
      </c>
      <c r="F33" s="1362" t="s">
        <v>2524</v>
      </c>
      <c r="G33" s="807" t="s">
        <v>13124</v>
      </c>
      <c r="H33" s="798">
        <v>3.66</v>
      </c>
      <c r="I33" s="798">
        <v>5</v>
      </c>
      <c r="J33" s="798">
        <v>29</v>
      </c>
      <c r="K33" s="798">
        <v>7.5</v>
      </c>
      <c r="L33" s="798">
        <v>43.5</v>
      </c>
      <c r="M33" s="798">
        <v>45</v>
      </c>
      <c r="N33" s="798">
        <v>170</v>
      </c>
      <c r="O33" s="798"/>
      <c r="P33" s="1361" t="s">
        <v>2524</v>
      </c>
      <c r="Q33" s="798"/>
      <c r="R33" s="798">
        <v>1100</v>
      </c>
      <c r="S33" s="798">
        <v>3000</v>
      </c>
      <c r="T33" s="798" t="s">
        <v>13116</v>
      </c>
      <c r="U33" s="798" t="s">
        <v>13116</v>
      </c>
      <c r="V33" s="798" t="s">
        <v>13116</v>
      </c>
      <c r="W33" s="798"/>
      <c r="X33" s="798"/>
      <c r="Y33" s="807"/>
      <c r="Z33" s="1359" t="s">
        <v>4927</v>
      </c>
      <c r="AA33" s="936">
        <v>5</v>
      </c>
      <c r="AB33" s="936" t="s">
        <v>4849</v>
      </c>
      <c r="AC33" s="1357" t="s">
        <v>1527</v>
      </c>
      <c r="AD33" s="672" t="s">
        <v>6098</v>
      </c>
      <c r="AE33" s="742">
        <v>7000</v>
      </c>
      <c r="AF33" s="3008"/>
      <c r="AG33" s="1358"/>
      <c r="AH33" s="998" t="s">
        <v>12265</v>
      </c>
      <c r="AJ33" s="1030" t="s">
        <v>13052</v>
      </c>
      <c r="AK33" s="3003">
        <v>44774</v>
      </c>
      <c r="AL33" s="1030"/>
      <c r="AM33" s="1061" t="s">
        <v>6587</v>
      </c>
      <c r="AN33" s="3001" t="s">
        <v>19938</v>
      </c>
    </row>
    <row r="34" spans="1:40">
      <c r="A34" s="936">
        <f t="shared" si="0"/>
        <v>25</v>
      </c>
      <c r="B34" s="798" t="s">
        <v>4921</v>
      </c>
      <c r="C34" s="2897" t="s">
        <v>18568</v>
      </c>
      <c r="D34" s="807" t="s">
        <v>4990</v>
      </c>
      <c r="E34" s="807" t="s">
        <v>4991</v>
      </c>
      <c r="F34" s="1362" t="s">
        <v>2524</v>
      </c>
      <c r="G34" s="807" t="s">
        <v>13124</v>
      </c>
      <c r="H34" s="798">
        <v>3.66</v>
      </c>
      <c r="I34" s="798">
        <v>5</v>
      </c>
      <c r="J34" s="798">
        <v>29</v>
      </c>
      <c r="K34" s="798">
        <v>7.5</v>
      </c>
      <c r="L34" s="798">
        <v>43.5</v>
      </c>
      <c r="M34" s="798">
        <v>45</v>
      </c>
      <c r="N34" s="798">
        <v>170</v>
      </c>
      <c r="O34" s="798"/>
      <c r="P34" s="1361" t="s">
        <v>2524</v>
      </c>
      <c r="Q34" s="798"/>
      <c r="R34" s="798">
        <v>1100</v>
      </c>
      <c r="S34" s="798">
        <v>3000</v>
      </c>
      <c r="T34" s="798" t="s">
        <v>13116</v>
      </c>
      <c r="U34" s="798" t="s">
        <v>13116</v>
      </c>
      <c r="V34" s="798" t="s">
        <v>13116</v>
      </c>
      <c r="W34" s="798"/>
      <c r="X34" s="798"/>
      <c r="Y34" s="807"/>
      <c r="Z34" s="1359" t="s">
        <v>4927</v>
      </c>
      <c r="AA34" s="936">
        <v>5</v>
      </c>
      <c r="AB34" s="936" t="s">
        <v>4849</v>
      </c>
      <c r="AC34" s="1357" t="s">
        <v>1527</v>
      </c>
      <c r="AD34" s="672" t="s">
        <v>6098</v>
      </c>
      <c r="AE34" s="742">
        <v>7000</v>
      </c>
      <c r="AF34" s="3008"/>
      <c r="AG34" s="1358"/>
      <c r="AH34" s="998" t="s">
        <v>12265</v>
      </c>
      <c r="AJ34" s="1030" t="s">
        <v>13052</v>
      </c>
      <c r="AK34" s="3003">
        <v>44774</v>
      </c>
      <c r="AL34" s="1030"/>
      <c r="AM34" s="1061" t="s">
        <v>6587</v>
      </c>
      <c r="AN34" s="3001" t="s">
        <v>19938</v>
      </c>
    </row>
    <row r="35" spans="1:40">
      <c r="A35" s="936">
        <f t="shared" si="0"/>
        <v>26</v>
      </c>
      <c r="B35" s="798" t="s">
        <v>4928</v>
      </c>
      <c r="C35" s="2897" t="s">
        <v>18569</v>
      </c>
      <c r="D35" s="807" t="s">
        <v>4992</v>
      </c>
      <c r="E35" s="807" t="s">
        <v>4993</v>
      </c>
      <c r="F35" s="807" t="s">
        <v>3796</v>
      </c>
      <c r="G35" s="807" t="s">
        <v>4994</v>
      </c>
      <c r="H35" s="798">
        <v>205.8</v>
      </c>
      <c r="I35" s="798">
        <v>10.8</v>
      </c>
      <c r="J35" s="798">
        <v>28</v>
      </c>
      <c r="K35" s="798">
        <v>16.2</v>
      </c>
      <c r="L35" s="798">
        <v>42</v>
      </c>
      <c r="M35" s="798">
        <v>130</v>
      </c>
      <c r="N35" s="798">
        <v>70</v>
      </c>
      <c r="O35" s="798"/>
      <c r="P35" s="798">
        <v>3</v>
      </c>
      <c r="Q35" s="798"/>
      <c r="R35" s="798">
        <v>1100</v>
      </c>
      <c r="S35" s="798">
        <v>3000</v>
      </c>
      <c r="T35" s="798" t="s">
        <v>13109</v>
      </c>
      <c r="U35" s="798" t="s">
        <v>13109</v>
      </c>
      <c r="V35" s="798" t="s">
        <v>13110</v>
      </c>
      <c r="W35" s="798"/>
      <c r="X35" s="798"/>
      <c r="Y35" s="807"/>
      <c r="Z35" s="1359" t="s">
        <v>4995</v>
      </c>
      <c r="AA35" s="936">
        <v>5</v>
      </c>
      <c r="AB35" s="936" t="s">
        <v>4849</v>
      </c>
      <c r="AC35" s="1357" t="s">
        <v>1527</v>
      </c>
      <c r="AD35" s="672" t="s">
        <v>6098</v>
      </c>
      <c r="AE35" s="742">
        <v>42700</v>
      </c>
      <c r="AF35" s="3008"/>
      <c r="AG35" s="1358"/>
      <c r="AH35" s="998" t="s">
        <v>12196</v>
      </c>
      <c r="AJ35" s="1030"/>
      <c r="AK35" s="3003"/>
      <c r="AL35" s="1030"/>
      <c r="AM35" s="1061" t="s">
        <v>6587</v>
      </c>
      <c r="AN35" s="3001"/>
    </row>
    <row r="36" spans="1:40">
      <c r="A36" s="936">
        <f t="shared" si="0"/>
        <v>27</v>
      </c>
      <c r="B36" s="798" t="s">
        <v>4928</v>
      </c>
      <c r="C36" s="2897" t="s">
        <v>18570</v>
      </c>
      <c r="D36" s="807" t="s">
        <v>4996</v>
      </c>
      <c r="E36" s="807" t="s">
        <v>4993</v>
      </c>
      <c r="F36" s="807" t="s">
        <v>3796</v>
      </c>
      <c r="G36" s="807" t="s">
        <v>4997</v>
      </c>
      <c r="H36" s="798">
        <v>12.1</v>
      </c>
      <c r="I36" s="798">
        <v>18</v>
      </c>
      <c r="J36" s="798">
        <v>28</v>
      </c>
      <c r="K36" s="798">
        <v>27</v>
      </c>
      <c r="L36" s="798">
        <v>42</v>
      </c>
      <c r="M36" s="798">
        <v>215</v>
      </c>
      <c r="N36" s="798">
        <v>110</v>
      </c>
      <c r="O36" s="798"/>
      <c r="P36" s="798">
        <v>3</v>
      </c>
      <c r="Q36" s="798"/>
      <c r="R36" s="798">
        <v>300</v>
      </c>
      <c r="S36" s="798">
        <v>3000</v>
      </c>
      <c r="T36" s="798" t="s">
        <v>13109</v>
      </c>
      <c r="U36" s="798" t="s">
        <v>13109</v>
      </c>
      <c r="V36" s="798" t="s">
        <v>13110</v>
      </c>
      <c r="W36" s="798"/>
      <c r="X36" s="798"/>
      <c r="Y36" s="792" t="s">
        <v>6313</v>
      </c>
      <c r="Z36" s="1359" t="s">
        <v>4995</v>
      </c>
      <c r="AA36" s="936">
        <v>5</v>
      </c>
      <c r="AB36" s="936" t="s">
        <v>4849</v>
      </c>
      <c r="AC36" s="1357" t="s">
        <v>1527</v>
      </c>
      <c r="AD36" s="672" t="s">
        <v>6098</v>
      </c>
      <c r="AE36" s="742">
        <v>17800</v>
      </c>
      <c r="AF36" s="3008"/>
      <c r="AG36" s="1358"/>
      <c r="AH36" s="998" t="s">
        <v>12196</v>
      </c>
      <c r="AJ36" s="1030"/>
      <c r="AK36" s="3003"/>
      <c r="AL36" s="1030"/>
      <c r="AM36" s="1061" t="s">
        <v>6587</v>
      </c>
      <c r="AN36" s="3001"/>
    </row>
    <row r="37" spans="1:40">
      <c r="A37" s="936">
        <f t="shared" si="0"/>
        <v>28</v>
      </c>
      <c r="B37" s="798" t="s">
        <v>4928</v>
      </c>
      <c r="C37" s="2897" t="s">
        <v>18571</v>
      </c>
      <c r="D37" s="807" t="s">
        <v>4998</v>
      </c>
      <c r="E37" s="807" t="s">
        <v>4999</v>
      </c>
      <c r="F37" s="807" t="s">
        <v>1027</v>
      </c>
      <c r="G37" s="807" t="s">
        <v>5000</v>
      </c>
      <c r="H37" s="798">
        <v>14.4</v>
      </c>
      <c r="I37" s="798">
        <v>7.8</v>
      </c>
      <c r="J37" s="798">
        <v>5</v>
      </c>
      <c r="K37" s="798">
        <v>11.7</v>
      </c>
      <c r="L37" s="798">
        <v>7.5</v>
      </c>
      <c r="M37" s="798">
        <v>150</v>
      </c>
      <c r="N37" s="798">
        <v>45</v>
      </c>
      <c r="O37" s="798"/>
      <c r="P37" s="798">
        <v>1</v>
      </c>
      <c r="Q37" s="798"/>
      <c r="R37" s="798">
        <v>500</v>
      </c>
      <c r="S37" s="798">
        <v>3000</v>
      </c>
      <c r="T37" s="798" t="s">
        <v>13100</v>
      </c>
      <c r="U37" s="798" t="s">
        <v>13100</v>
      </c>
      <c r="V37" s="798" t="s">
        <v>13110</v>
      </c>
      <c r="W37" s="798"/>
      <c r="X37" s="798"/>
      <c r="Y37" s="798"/>
      <c r="Z37" s="1359" t="s">
        <v>4995</v>
      </c>
      <c r="AA37" s="936">
        <v>5</v>
      </c>
      <c r="AB37" s="936" t="s">
        <v>4849</v>
      </c>
      <c r="AC37" s="1357" t="s">
        <v>1527</v>
      </c>
      <c r="AD37" s="672" t="s">
        <v>6098</v>
      </c>
      <c r="AE37" s="742">
        <v>4500</v>
      </c>
      <c r="AF37" s="3008"/>
      <c r="AG37" s="1358"/>
      <c r="AH37" s="998" t="s">
        <v>12196</v>
      </c>
      <c r="AJ37" s="1030"/>
      <c r="AK37" s="3003"/>
      <c r="AL37" s="1030"/>
      <c r="AM37" s="1061" t="s">
        <v>6587</v>
      </c>
      <c r="AN37" s="3001"/>
    </row>
    <row r="38" spans="1:40">
      <c r="A38" s="936">
        <f t="shared" si="0"/>
        <v>29</v>
      </c>
      <c r="B38" s="798" t="s">
        <v>4928</v>
      </c>
      <c r="C38" s="2897" t="s">
        <v>18572</v>
      </c>
      <c r="D38" s="807" t="s">
        <v>5001</v>
      </c>
      <c r="E38" s="807" t="s">
        <v>5002</v>
      </c>
      <c r="F38" s="807" t="s">
        <v>1027</v>
      </c>
      <c r="G38" s="807" t="s">
        <v>4947</v>
      </c>
      <c r="H38" s="798">
        <v>37</v>
      </c>
      <c r="I38" s="798">
        <v>23</v>
      </c>
      <c r="J38" s="798">
        <v>5</v>
      </c>
      <c r="K38" s="798">
        <v>34.5</v>
      </c>
      <c r="L38" s="798">
        <v>7.5</v>
      </c>
      <c r="M38" s="798">
        <v>130</v>
      </c>
      <c r="N38" s="798">
        <v>45</v>
      </c>
      <c r="O38" s="798"/>
      <c r="P38" s="798">
        <v>0</v>
      </c>
      <c r="Q38" s="798"/>
      <c r="R38" s="798">
        <v>500</v>
      </c>
      <c r="S38" s="798">
        <v>3000</v>
      </c>
      <c r="T38" s="798" t="s">
        <v>13103</v>
      </c>
      <c r="U38" s="798" t="s">
        <v>13103</v>
      </c>
      <c r="V38" s="798" t="s">
        <v>13122</v>
      </c>
      <c r="W38" s="798"/>
      <c r="X38" s="798"/>
      <c r="Y38" s="792" t="s">
        <v>6313</v>
      </c>
      <c r="Z38" s="1359" t="s">
        <v>4927</v>
      </c>
      <c r="AA38" s="936">
        <v>5</v>
      </c>
      <c r="AB38" s="936" t="s">
        <v>4849</v>
      </c>
      <c r="AC38" s="1357" t="s">
        <v>1527</v>
      </c>
      <c r="AD38" s="672" t="s">
        <v>6098</v>
      </c>
      <c r="AE38" s="742"/>
      <c r="AF38" s="3008"/>
      <c r="AG38" s="1358"/>
      <c r="AH38" s="998" t="s">
        <v>12219</v>
      </c>
      <c r="AJ38" s="1030" t="s">
        <v>12713</v>
      </c>
      <c r="AK38" s="3003">
        <v>37747</v>
      </c>
      <c r="AL38" s="1030"/>
      <c r="AM38" s="1061" t="s">
        <v>6587</v>
      </c>
      <c r="AN38" s="3001" t="s">
        <v>19938</v>
      </c>
    </row>
    <row r="39" spans="1:40">
      <c r="A39" s="936">
        <f t="shared" si="0"/>
        <v>30</v>
      </c>
      <c r="B39" s="798" t="s">
        <v>4928</v>
      </c>
      <c r="C39" s="2897" t="s">
        <v>18573</v>
      </c>
      <c r="D39" s="807" t="s">
        <v>5007</v>
      </c>
      <c r="E39" s="807" t="s">
        <v>5008</v>
      </c>
      <c r="F39" s="807" t="s">
        <v>13125</v>
      </c>
      <c r="G39" s="807" t="s">
        <v>4997</v>
      </c>
      <c r="H39" s="798" t="s">
        <v>5009</v>
      </c>
      <c r="I39" s="798">
        <v>6</v>
      </c>
      <c r="J39" s="798">
        <v>23</v>
      </c>
      <c r="K39" s="798">
        <v>9</v>
      </c>
      <c r="L39" s="798" t="s">
        <v>5010</v>
      </c>
      <c r="M39" s="798">
        <v>200</v>
      </c>
      <c r="N39" s="798">
        <v>150</v>
      </c>
      <c r="O39" s="798"/>
      <c r="P39" s="798">
        <v>1</v>
      </c>
      <c r="Q39" s="798"/>
      <c r="R39" s="798">
        <v>5000</v>
      </c>
      <c r="S39" s="798">
        <v>5000</v>
      </c>
      <c r="T39" s="798" t="s">
        <v>6255</v>
      </c>
      <c r="U39" s="798" t="s">
        <v>13094</v>
      </c>
      <c r="V39" s="798" t="s">
        <v>13126</v>
      </c>
      <c r="W39" s="798"/>
      <c r="X39" s="798"/>
      <c r="Y39" s="798"/>
      <c r="Z39" s="1359" t="s">
        <v>4995</v>
      </c>
      <c r="AA39" s="936">
        <v>5</v>
      </c>
      <c r="AB39" s="936" t="s">
        <v>4849</v>
      </c>
      <c r="AC39" s="1357" t="s">
        <v>1527</v>
      </c>
      <c r="AD39" s="672" t="s">
        <v>6098</v>
      </c>
      <c r="AE39" s="742">
        <v>24200</v>
      </c>
      <c r="AF39" s="3008"/>
      <c r="AG39" s="1358"/>
      <c r="AH39" s="998" t="s">
        <v>12264</v>
      </c>
      <c r="AJ39" s="1030"/>
      <c r="AK39" s="3003"/>
      <c r="AL39" s="1030"/>
      <c r="AM39" s="1061" t="s">
        <v>6587</v>
      </c>
      <c r="AN39" s="3001" t="s">
        <v>19938</v>
      </c>
    </row>
    <row r="40" spans="1:40">
      <c r="A40" s="936">
        <f t="shared" si="0"/>
        <v>31</v>
      </c>
      <c r="B40" s="798" t="s">
        <v>4928</v>
      </c>
      <c r="C40" s="2897" t="s">
        <v>18574</v>
      </c>
      <c r="D40" s="807" t="s">
        <v>5011</v>
      </c>
      <c r="E40" s="807" t="s">
        <v>5012</v>
      </c>
      <c r="F40" s="807" t="s">
        <v>1028</v>
      </c>
      <c r="G40" s="807" t="s">
        <v>5000</v>
      </c>
      <c r="H40" s="798" t="s">
        <v>5013</v>
      </c>
      <c r="I40" s="798" t="s">
        <v>4933</v>
      </c>
      <c r="J40" s="798">
        <v>5</v>
      </c>
      <c r="K40" s="798" t="s">
        <v>5014</v>
      </c>
      <c r="L40" s="798" t="s">
        <v>4950</v>
      </c>
      <c r="M40" s="798">
        <v>105</v>
      </c>
      <c r="N40" s="798">
        <v>40</v>
      </c>
      <c r="O40" s="798"/>
      <c r="P40" s="798">
        <v>0</v>
      </c>
      <c r="Q40" s="798"/>
      <c r="R40" s="798">
        <v>300</v>
      </c>
      <c r="S40" s="798">
        <v>1500</v>
      </c>
      <c r="T40" s="798">
        <v>304</v>
      </c>
      <c r="U40" s="798" t="s">
        <v>13103</v>
      </c>
      <c r="V40" s="798" t="s">
        <v>13122</v>
      </c>
      <c r="W40" s="798"/>
      <c r="X40" s="798"/>
      <c r="Y40" s="798"/>
      <c r="Z40" s="1359" t="s">
        <v>4995</v>
      </c>
      <c r="AA40" s="936">
        <v>5</v>
      </c>
      <c r="AB40" s="936" t="s">
        <v>4849</v>
      </c>
      <c r="AC40" s="1357" t="s">
        <v>1527</v>
      </c>
      <c r="AD40" s="672" t="s">
        <v>6098</v>
      </c>
      <c r="AE40" s="742">
        <v>4400</v>
      </c>
      <c r="AF40" s="3008"/>
      <c r="AG40" s="1358"/>
      <c r="AH40" s="998" t="s">
        <v>12264</v>
      </c>
      <c r="AJ40" s="1030"/>
      <c r="AK40" s="3003"/>
      <c r="AL40" s="1030"/>
      <c r="AM40" s="1061" t="s">
        <v>6587</v>
      </c>
      <c r="AN40" s="3001" t="s">
        <v>19938</v>
      </c>
    </row>
    <row r="41" spans="1:40">
      <c r="A41" s="936">
        <f t="shared" si="0"/>
        <v>32</v>
      </c>
      <c r="B41" s="798" t="s">
        <v>4928</v>
      </c>
      <c r="C41" s="2897" t="s">
        <v>18575</v>
      </c>
      <c r="D41" s="807" t="s">
        <v>5015</v>
      </c>
      <c r="E41" s="807" t="s">
        <v>5016</v>
      </c>
      <c r="F41" s="807" t="s">
        <v>1027</v>
      </c>
      <c r="G41" s="807" t="s">
        <v>4997</v>
      </c>
      <c r="H41" s="798" t="s">
        <v>5017</v>
      </c>
      <c r="I41" s="798">
        <v>23</v>
      </c>
      <c r="J41" s="798">
        <v>5</v>
      </c>
      <c r="K41" s="798" t="s">
        <v>5010</v>
      </c>
      <c r="L41" s="798" t="s">
        <v>4950</v>
      </c>
      <c r="M41" s="798">
        <v>130</v>
      </c>
      <c r="N41" s="798">
        <v>45</v>
      </c>
      <c r="O41" s="798"/>
      <c r="P41" s="798">
        <v>0</v>
      </c>
      <c r="Q41" s="798"/>
      <c r="R41" s="798">
        <v>450</v>
      </c>
      <c r="S41" s="798">
        <v>3000</v>
      </c>
      <c r="T41" s="798">
        <v>304</v>
      </c>
      <c r="U41" s="798" t="s">
        <v>13126</v>
      </c>
      <c r="V41" s="798" t="s">
        <v>13126</v>
      </c>
      <c r="W41" s="798"/>
      <c r="X41" s="798"/>
      <c r="Y41" s="798"/>
      <c r="Z41" s="1359" t="s">
        <v>4995</v>
      </c>
      <c r="AA41" s="936">
        <v>5</v>
      </c>
      <c r="AB41" s="936" t="s">
        <v>4849</v>
      </c>
      <c r="AC41" s="1357" t="s">
        <v>1527</v>
      </c>
      <c r="AD41" s="672" t="s">
        <v>6098</v>
      </c>
      <c r="AE41" s="742">
        <v>25600</v>
      </c>
      <c r="AF41" s="3008"/>
      <c r="AG41" s="1358"/>
      <c r="AH41" s="998" t="s">
        <v>12250</v>
      </c>
      <c r="AJ41" s="1030"/>
      <c r="AK41" s="3003"/>
      <c r="AL41" s="1030"/>
      <c r="AM41" s="1061" t="s">
        <v>6587</v>
      </c>
      <c r="AN41" s="3001" t="s">
        <v>19938</v>
      </c>
    </row>
    <row r="42" spans="1:40">
      <c r="A42" s="936">
        <f t="shared" si="0"/>
        <v>33</v>
      </c>
      <c r="B42" s="798" t="s">
        <v>4928</v>
      </c>
      <c r="C42" s="2897" t="s">
        <v>18576</v>
      </c>
      <c r="D42" s="807" t="s">
        <v>5018</v>
      </c>
      <c r="E42" s="807" t="s">
        <v>5019</v>
      </c>
      <c r="F42" s="807" t="s">
        <v>1028</v>
      </c>
      <c r="G42" s="807" t="s">
        <v>5000</v>
      </c>
      <c r="H42" s="798" t="s">
        <v>5020</v>
      </c>
      <c r="I42" s="798">
        <v>23</v>
      </c>
      <c r="J42" s="798">
        <v>5</v>
      </c>
      <c r="K42" s="798" t="s">
        <v>5010</v>
      </c>
      <c r="L42" s="798" t="s">
        <v>4950</v>
      </c>
      <c r="M42" s="798">
        <v>90</v>
      </c>
      <c r="N42" s="798">
        <v>40</v>
      </c>
      <c r="O42" s="798"/>
      <c r="P42" s="798">
        <v>0</v>
      </c>
      <c r="Q42" s="798"/>
      <c r="R42" s="798">
        <v>300</v>
      </c>
      <c r="S42" s="798">
        <v>1500</v>
      </c>
      <c r="T42" s="798">
        <v>304</v>
      </c>
      <c r="U42" s="798" t="s">
        <v>13103</v>
      </c>
      <c r="V42" s="798" t="s">
        <v>13122</v>
      </c>
      <c r="W42" s="798"/>
      <c r="X42" s="798"/>
      <c r="Y42" s="798"/>
      <c r="Z42" s="1359" t="s">
        <v>4995</v>
      </c>
      <c r="AA42" s="936">
        <v>5</v>
      </c>
      <c r="AB42" s="936" t="s">
        <v>4849</v>
      </c>
      <c r="AC42" s="1357" t="s">
        <v>1527</v>
      </c>
      <c r="AD42" s="672" t="s">
        <v>6098</v>
      </c>
      <c r="AE42" s="742">
        <v>10200</v>
      </c>
      <c r="AF42" s="3008"/>
      <c r="AG42" s="1358"/>
      <c r="AH42" s="998" t="s">
        <v>12250</v>
      </c>
      <c r="AJ42" s="1030"/>
      <c r="AK42" s="3003"/>
      <c r="AL42" s="1030"/>
      <c r="AM42" s="1061" t="s">
        <v>6587</v>
      </c>
      <c r="AN42" s="3001" t="s">
        <v>19938</v>
      </c>
    </row>
    <row r="43" spans="1:40">
      <c r="A43" s="936">
        <f t="shared" si="0"/>
        <v>34</v>
      </c>
      <c r="B43" s="798" t="s">
        <v>4928</v>
      </c>
      <c r="C43" s="2897" t="s">
        <v>18577</v>
      </c>
      <c r="D43" s="807" t="s">
        <v>5022</v>
      </c>
      <c r="E43" s="807" t="s">
        <v>5023</v>
      </c>
      <c r="F43" s="807" t="s">
        <v>521</v>
      </c>
      <c r="G43" s="807" t="s">
        <v>4997</v>
      </c>
      <c r="H43" s="798">
        <v>243.9</v>
      </c>
      <c r="I43" s="798">
        <v>6.3</v>
      </c>
      <c r="J43" s="798">
        <v>27.5</v>
      </c>
      <c r="K43" s="798">
        <v>9.5</v>
      </c>
      <c r="L43" s="798">
        <v>41.3</v>
      </c>
      <c r="M43" s="798">
        <v>130</v>
      </c>
      <c r="N43" s="798">
        <v>140</v>
      </c>
      <c r="O43" s="798"/>
      <c r="P43" s="798">
        <v>0</v>
      </c>
      <c r="Q43" s="798"/>
      <c r="R43" s="798">
        <v>950</v>
      </c>
      <c r="S43" s="798">
        <v>5000</v>
      </c>
      <c r="T43" s="798">
        <v>304</v>
      </c>
      <c r="U43" s="798" t="s">
        <v>13103</v>
      </c>
      <c r="V43" s="798" t="s">
        <v>13122</v>
      </c>
      <c r="W43" s="798"/>
      <c r="X43" s="798"/>
      <c r="Y43" s="798"/>
      <c r="Z43" s="1359" t="s">
        <v>4995</v>
      </c>
      <c r="AA43" s="936">
        <v>5</v>
      </c>
      <c r="AB43" s="936" t="s">
        <v>4849</v>
      </c>
      <c r="AC43" s="1357" t="s">
        <v>1527</v>
      </c>
      <c r="AD43" s="672" t="s">
        <v>6098</v>
      </c>
      <c r="AE43" s="742">
        <v>181300</v>
      </c>
      <c r="AF43" s="3008"/>
      <c r="AG43" s="1358"/>
      <c r="AH43" s="998" t="s">
        <v>12289</v>
      </c>
      <c r="AJ43" s="1030"/>
      <c r="AK43" s="3003"/>
      <c r="AL43" s="1030"/>
      <c r="AM43" s="1061" t="s">
        <v>6587</v>
      </c>
      <c r="AN43" s="3001" t="s">
        <v>19938</v>
      </c>
    </row>
    <row r="44" spans="1:40">
      <c r="A44" s="936">
        <f t="shared" si="0"/>
        <v>35</v>
      </c>
      <c r="B44" s="798" t="s">
        <v>4928</v>
      </c>
      <c r="C44" s="2897" t="s">
        <v>18578</v>
      </c>
      <c r="D44" s="807" t="s">
        <v>5024</v>
      </c>
      <c r="E44" s="807" t="s">
        <v>5025</v>
      </c>
      <c r="F44" s="807" t="s">
        <v>521</v>
      </c>
      <c r="G44" s="807" t="s">
        <v>4997</v>
      </c>
      <c r="H44" s="798">
        <v>272.8</v>
      </c>
      <c r="I44" s="798">
        <v>18</v>
      </c>
      <c r="J44" s="798">
        <v>2</v>
      </c>
      <c r="K44" s="798">
        <v>22</v>
      </c>
      <c r="L44" s="798">
        <v>3</v>
      </c>
      <c r="M44" s="798">
        <v>215</v>
      </c>
      <c r="N44" s="798">
        <v>155</v>
      </c>
      <c r="O44" s="798"/>
      <c r="P44" s="798">
        <v>1</v>
      </c>
      <c r="Q44" s="798"/>
      <c r="R44" s="798">
        <v>1300</v>
      </c>
      <c r="S44" s="798">
        <v>3000</v>
      </c>
      <c r="T44" s="798" t="s">
        <v>6255</v>
      </c>
      <c r="U44" s="798" t="s">
        <v>13119</v>
      </c>
      <c r="V44" s="798" t="s">
        <v>13122</v>
      </c>
      <c r="W44" s="798"/>
      <c r="X44" s="798"/>
      <c r="Y44" s="798"/>
      <c r="Z44" s="1359" t="s">
        <v>4995</v>
      </c>
      <c r="AA44" s="936">
        <v>5</v>
      </c>
      <c r="AB44" s="936" t="s">
        <v>4849</v>
      </c>
      <c r="AC44" s="1357" t="s">
        <v>1527</v>
      </c>
      <c r="AD44" s="672" t="s">
        <v>6098</v>
      </c>
      <c r="AE44" s="742">
        <v>132000</v>
      </c>
      <c r="AF44" s="3008"/>
      <c r="AG44" s="1358"/>
      <c r="AH44" s="998" t="s">
        <v>12289</v>
      </c>
      <c r="AJ44" s="1030"/>
      <c r="AK44" s="3003"/>
      <c r="AL44" s="1030"/>
      <c r="AM44" s="1061" t="s">
        <v>6587</v>
      </c>
      <c r="AN44" s="3001" t="s">
        <v>19938</v>
      </c>
    </row>
    <row r="45" spans="1:40">
      <c r="A45" s="936">
        <f t="shared" si="0"/>
        <v>36</v>
      </c>
      <c r="B45" s="798" t="s">
        <v>4928</v>
      </c>
      <c r="C45" s="2897" t="s">
        <v>18579</v>
      </c>
      <c r="D45" s="807" t="s">
        <v>5026</v>
      </c>
      <c r="E45" s="807" t="s">
        <v>5029</v>
      </c>
      <c r="F45" s="807" t="s">
        <v>1028</v>
      </c>
      <c r="G45" s="807" t="s">
        <v>5000</v>
      </c>
      <c r="H45" s="798">
        <v>4.5999999999999996</v>
      </c>
      <c r="I45" s="798">
        <v>2</v>
      </c>
      <c r="J45" s="798">
        <v>5</v>
      </c>
      <c r="K45" s="798">
        <v>3</v>
      </c>
      <c r="L45" s="798">
        <v>7.5</v>
      </c>
      <c r="M45" s="798">
        <v>50</v>
      </c>
      <c r="N45" s="798">
        <v>40</v>
      </c>
      <c r="O45" s="798"/>
      <c r="P45" s="798">
        <v>0</v>
      </c>
      <c r="Q45" s="798"/>
      <c r="R45" s="798">
        <v>261</v>
      </c>
      <c r="S45" s="798">
        <v>1500</v>
      </c>
      <c r="T45" s="798">
        <v>304</v>
      </c>
      <c r="U45" s="798" t="s">
        <v>13103</v>
      </c>
      <c r="V45" s="798" t="s">
        <v>13122</v>
      </c>
      <c r="W45" s="798"/>
      <c r="X45" s="798"/>
      <c r="Y45" s="798"/>
      <c r="Z45" s="1359" t="s">
        <v>4995</v>
      </c>
      <c r="AA45" s="936">
        <v>5</v>
      </c>
      <c r="AB45" s="936" t="s">
        <v>4849</v>
      </c>
      <c r="AC45" s="1357" t="s">
        <v>1527</v>
      </c>
      <c r="AD45" s="672" t="s">
        <v>6098</v>
      </c>
      <c r="AE45" s="742">
        <v>4200</v>
      </c>
      <c r="AF45" s="3008"/>
      <c r="AG45" s="1358"/>
      <c r="AH45" s="991" t="s">
        <v>12455</v>
      </c>
      <c r="AJ45" s="1030"/>
      <c r="AK45" s="3003"/>
      <c r="AL45" s="1030"/>
      <c r="AM45" s="1061" t="s">
        <v>6587</v>
      </c>
      <c r="AN45" s="3001" t="s">
        <v>19938</v>
      </c>
    </row>
    <row r="46" spans="1:40">
      <c r="A46" s="936">
        <f t="shared" si="0"/>
        <v>37</v>
      </c>
      <c r="B46" s="798" t="s">
        <v>4928</v>
      </c>
      <c r="C46" s="2897" t="s">
        <v>18580</v>
      </c>
      <c r="D46" s="807" t="s">
        <v>5030</v>
      </c>
      <c r="E46" s="807" t="s">
        <v>5016</v>
      </c>
      <c r="F46" s="807" t="s">
        <v>1027</v>
      </c>
      <c r="G46" s="807" t="s">
        <v>4947</v>
      </c>
      <c r="H46" s="798" t="s">
        <v>5031</v>
      </c>
      <c r="I46" s="798">
        <v>2</v>
      </c>
      <c r="J46" s="798">
        <v>5</v>
      </c>
      <c r="K46" s="798">
        <v>3</v>
      </c>
      <c r="L46" s="798" t="s">
        <v>4950</v>
      </c>
      <c r="M46" s="798">
        <v>110</v>
      </c>
      <c r="N46" s="798">
        <v>45</v>
      </c>
      <c r="O46" s="798"/>
      <c r="P46" s="798">
        <v>0</v>
      </c>
      <c r="Q46" s="798"/>
      <c r="R46" s="798">
        <v>920</v>
      </c>
      <c r="S46" s="798">
        <v>3000</v>
      </c>
      <c r="T46" s="798">
        <v>304</v>
      </c>
      <c r="U46" s="798" t="s">
        <v>13103</v>
      </c>
      <c r="V46" s="798" t="s">
        <v>13122</v>
      </c>
      <c r="W46" s="798"/>
      <c r="X46" s="798"/>
      <c r="Y46" s="798"/>
      <c r="Z46" s="1359" t="s">
        <v>4927</v>
      </c>
      <c r="AA46" s="936">
        <v>5</v>
      </c>
      <c r="AB46" s="936" t="s">
        <v>4849</v>
      </c>
      <c r="AC46" s="1357" t="s">
        <v>1527</v>
      </c>
      <c r="AD46" s="672" t="s">
        <v>6098</v>
      </c>
      <c r="AE46" s="742"/>
      <c r="AF46" s="3008"/>
      <c r="AG46" s="1358"/>
      <c r="AH46" s="998" t="s">
        <v>12289</v>
      </c>
      <c r="AJ46" s="1030" t="s">
        <v>12798</v>
      </c>
      <c r="AK46" s="3003">
        <v>40219</v>
      </c>
      <c r="AL46" s="1030"/>
      <c r="AM46" s="1061" t="s">
        <v>6587</v>
      </c>
      <c r="AN46" s="3001" t="s">
        <v>19938</v>
      </c>
    </row>
    <row r="47" spans="1:40">
      <c r="A47" s="936">
        <f t="shared" si="0"/>
        <v>38</v>
      </c>
      <c r="B47" s="798" t="s">
        <v>4928</v>
      </c>
      <c r="C47" s="2897" t="s">
        <v>18581</v>
      </c>
      <c r="D47" s="807" t="s">
        <v>5032</v>
      </c>
      <c r="E47" s="807" t="s">
        <v>5033</v>
      </c>
      <c r="F47" s="807" t="s">
        <v>1027</v>
      </c>
      <c r="G47" s="807" t="s">
        <v>5000</v>
      </c>
      <c r="H47" s="798">
        <v>33.1</v>
      </c>
      <c r="I47" s="798">
        <v>7.8</v>
      </c>
      <c r="J47" s="798">
        <v>5</v>
      </c>
      <c r="K47" s="798">
        <v>11.7</v>
      </c>
      <c r="L47" s="798">
        <v>7.5</v>
      </c>
      <c r="M47" s="798">
        <v>145</v>
      </c>
      <c r="N47" s="798">
        <v>45</v>
      </c>
      <c r="O47" s="798"/>
      <c r="P47" s="798">
        <v>0</v>
      </c>
      <c r="Q47" s="798"/>
      <c r="R47" s="798">
        <v>365</v>
      </c>
      <c r="S47" s="798">
        <v>5000</v>
      </c>
      <c r="T47" s="798">
        <v>304</v>
      </c>
      <c r="U47" s="798" t="s">
        <v>13103</v>
      </c>
      <c r="V47" s="798" t="s">
        <v>13122</v>
      </c>
      <c r="W47" s="798"/>
      <c r="X47" s="798"/>
      <c r="Y47" s="798"/>
      <c r="Z47" s="1359" t="s">
        <v>4995</v>
      </c>
      <c r="AA47" s="936">
        <v>5</v>
      </c>
      <c r="AB47" s="936" t="s">
        <v>4849</v>
      </c>
      <c r="AC47" s="1357" t="s">
        <v>1527</v>
      </c>
      <c r="AD47" s="672" t="s">
        <v>6098</v>
      </c>
      <c r="AE47" s="742">
        <v>13000</v>
      </c>
      <c r="AF47" s="3008"/>
      <c r="AG47" s="1358"/>
      <c r="AH47" s="998" t="s">
        <v>12411</v>
      </c>
      <c r="AJ47" s="1030"/>
      <c r="AK47" s="3003"/>
      <c r="AL47" s="1030"/>
      <c r="AM47" s="1061" t="s">
        <v>6587</v>
      </c>
      <c r="AN47" s="3001" t="s">
        <v>19938</v>
      </c>
    </row>
    <row r="48" spans="1:40">
      <c r="A48" s="936">
        <f t="shared" si="0"/>
        <v>39</v>
      </c>
      <c r="B48" s="798" t="s">
        <v>4928</v>
      </c>
      <c r="C48" s="2897" t="s">
        <v>18582</v>
      </c>
      <c r="D48" s="807" t="s">
        <v>5034</v>
      </c>
      <c r="E48" s="807" t="s">
        <v>5035</v>
      </c>
      <c r="F48" s="807" t="s">
        <v>1028</v>
      </c>
      <c r="G48" s="807" t="s">
        <v>5000</v>
      </c>
      <c r="H48" s="798">
        <v>18.100000000000001</v>
      </c>
      <c r="I48" s="798">
        <v>7.8</v>
      </c>
      <c r="J48" s="798">
        <v>5</v>
      </c>
      <c r="K48" s="798">
        <v>11.7</v>
      </c>
      <c r="L48" s="798">
        <v>7.5</v>
      </c>
      <c r="M48" s="798">
        <v>50</v>
      </c>
      <c r="N48" s="798">
        <v>40</v>
      </c>
      <c r="O48" s="798"/>
      <c r="P48" s="798">
        <v>0</v>
      </c>
      <c r="Q48" s="798"/>
      <c r="R48" s="798">
        <v>350</v>
      </c>
      <c r="S48" s="798">
        <v>3000</v>
      </c>
      <c r="T48" s="798">
        <v>304</v>
      </c>
      <c r="U48" s="798" t="s">
        <v>13103</v>
      </c>
      <c r="V48" s="798" t="s">
        <v>13122</v>
      </c>
      <c r="W48" s="798"/>
      <c r="X48" s="798"/>
      <c r="Y48" s="798"/>
      <c r="Z48" s="1359" t="s">
        <v>4995</v>
      </c>
      <c r="AA48" s="936">
        <v>5</v>
      </c>
      <c r="AB48" s="936" t="s">
        <v>4849</v>
      </c>
      <c r="AC48" s="1357" t="s">
        <v>1527</v>
      </c>
      <c r="AD48" s="672" t="s">
        <v>6098</v>
      </c>
      <c r="AE48" s="742">
        <v>10300</v>
      </c>
      <c r="AF48" s="3008"/>
      <c r="AG48" s="1358"/>
      <c r="AH48" s="998" t="s">
        <v>12411</v>
      </c>
      <c r="AJ48" s="1030"/>
      <c r="AK48" s="3003"/>
      <c r="AL48" s="1030"/>
      <c r="AM48" s="1061" t="s">
        <v>6587</v>
      </c>
      <c r="AN48" s="3001" t="s">
        <v>19938</v>
      </c>
    </row>
    <row r="49" spans="1:40">
      <c r="A49" s="936">
        <f t="shared" si="0"/>
        <v>40</v>
      </c>
      <c r="B49" s="798" t="s">
        <v>4928</v>
      </c>
      <c r="C49" s="2897" t="s">
        <v>2743</v>
      </c>
      <c r="D49" s="807" t="s">
        <v>5036</v>
      </c>
      <c r="E49" s="807" t="s">
        <v>5037</v>
      </c>
      <c r="F49" s="807" t="s">
        <v>5028</v>
      </c>
      <c r="G49" s="807" t="s">
        <v>4997</v>
      </c>
      <c r="H49" s="798">
        <v>10.6</v>
      </c>
      <c r="I49" s="798">
        <v>8</v>
      </c>
      <c r="J49" s="798">
        <v>5</v>
      </c>
      <c r="K49" s="798">
        <v>12</v>
      </c>
      <c r="L49" s="798">
        <v>7.5</v>
      </c>
      <c r="M49" s="798">
        <v>110</v>
      </c>
      <c r="N49" s="798">
        <v>65</v>
      </c>
      <c r="O49" s="798"/>
      <c r="P49" s="798">
        <v>0</v>
      </c>
      <c r="Q49" s="798"/>
      <c r="R49" s="798">
        <v>261</v>
      </c>
      <c r="S49" s="798">
        <v>3000</v>
      </c>
      <c r="T49" s="798">
        <v>304</v>
      </c>
      <c r="U49" s="798" t="s">
        <v>13103</v>
      </c>
      <c r="V49" s="798" t="s">
        <v>13122</v>
      </c>
      <c r="W49" s="798"/>
      <c r="X49" s="798"/>
      <c r="Y49" s="798"/>
      <c r="Z49" s="1359" t="s">
        <v>4995</v>
      </c>
      <c r="AA49" s="936">
        <v>5</v>
      </c>
      <c r="AB49" s="936" t="s">
        <v>4849</v>
      </c>
      <c r="AC49" s="1357" t="s">
        <v>1527</v>
      </c>
      <c r="AD49" s="672" t="s">
        <v>6098</v>
      </c>
      <c r="AE49" s="742">
        <v>8800</v>
      </c>
      <c r="AF49" s="3008"/>
      <c r="AG49" s="1358"/>
      <c r="AH49" s="998" t="s">
        <v>12412</v>
      </c>
      <c r="AJ49" s="1030" t="s">
        <v>12740</v>
      </c>
      <c r="AK49" s="3003">
        <v>35942</v>
      </c>
      <c r="AL49" s="1030"/>
      <c r="AM49" s="1061" t="s">
        <v>6587</v>
      </c>
      <c r="AN49" s="3001" t="s">
        <v>19938</v>
      </c>
    </row>
    <row r="50" spans="1:40">
      <c r="A50" s="936">
        <f t="shared" si="0"/>
        <v>41</v>
      </c>
      <c r="B50" s="798" t="s">
        <v>4928</v>
      </c>
      <c r="C50" s="2897" t="s">
        <v>18583</v>
      </c>
      <c r="D50" s="807" t="s">
        <v>5038</v>
      </c>
      <c r="E50" s="807" t="s">
        <v>5039</v>
      </c>
      <c r="F50" s="807" t="s">
        <v>531</v>
      </c>
      <c r="G50" s="807" t="s">
        <v>4994</v>
      </c>
      <c r="H50" s="798">
        <v>110.3</v>
      </c>
      <c r="I50" s="798">
        <v>6</v>
      </c>
      <c r="J50" s="798">
        <v>2</v>
      </c>
      <c r="K50" s="798">
        <v>9</v>
      </c>
      <c r="L50" s="798">
        <v>3</v>
      </c>
      <c r="M50" s="798">
        <v>200</v>
      </c>
      <c r="N50" s="798">
        <v>110</v>
      </c>
      <c r="O50" s="798"/>
      <c r="P50" s="798">
        <v>1</v>
      </c>
      <c r="Q50" s="798"/>
      <c r="R50" s="798">
        <v>800</v>
      </c>
      <c r="S50" s="798">
        <v>3000</v>
      </c>
      <c r="T50" s="798" t="s">
        <v>2652</v>
      </c>
      <c r="U50" s="798" t="s">
        <v>13100</v>
      </c>
      <c r="V50" s="798" t="s">
        <v>13122</v>
      </c>
      <c r="W50" s="798"/>
      <c r="X50" s="798"/>
      <c r="Y50" s="798"/>
      <c r="Z50" s="1359" t="s">
        <v>4995</v>
      </c>
      <c r="AA50" s="936">
        <v>5</v>
      </c>
      <c r="AB50" s="936" t="s">
        <v>4849</v>
      </c>
      <c r="AC50" s="1357" t="s">
        <v>1527</v>
      </c>
      <c r="AD50" s="672" t="s">
        <v>6098</v>
      </c>
      <c r="AE50" s="742">
        <v>54000</v>
      </c>
      <c r="AF50" s="3008"/>
      <c r="AG50" s="1358"/>
      <c r="AH50" s="998" t="s">
        <v>12412</v>
      </c>
      <c r="AJ50" s="1030"/>
      <c r="AK50" s="3003"/>
      <c r="AL50" s="1030"/>
      <c r="AM50" s="1061" t="s">
        <v>6587</v>
      </c>
      <c r="AN50" s="3001" t="s">
        <v>19938</v>
      </c>
    </row>
    <row r="51" spans="1:40">
      <c r="A51" s="936">
        <f t="shared" si="0"/>
        <v>42</v>
      </c>
      <c r="B51" s="798" t="s">
        <v>4928</v>
      </c>
      <c r="C51" s="2897" t="s">
        <v>18584</v>
      </c>
      <c r="D51" s="807" t="s">
        <v>5040</v>
      </c>
      <c r="E51" s="807" t="s">
        <v>5041</v>
      </c>
      <c r="F51" s="807" t="s">
        <v>1027</v>
      </c>
      <c r="G51" s="807" t="s">
        <v>4997</v>
      </c>
      <c r="H51" s="798">
        <v>49.5</v>
      </c>
      <c r="I51" s="798">
        <v>8</v>
      </c>
      <c r="J51" s="798">
        <v>5</v>
      </c>
      <c r="K51" s="798">
        <v>12</v>
      </c>
      <c r="L51" s="798">
        <v>7.5</v>
      </c>
      <c r="M51" s="798">
        <v>90</v>
      </c>
      <c r="N51" s="798">
        <v>45</v>
      </c>
      <c r="O51" s="798"/>
      <c r="P51" s="798">
        <v>0</v>
      </c>
      <c r="Q51" s="798"/>
      <c r="R51" s="798">
        <v>414</v>
      </c>
      <c r="S51" s="798">
        <v>5000</v>
      </c>
      <c r="T51" s="798">
        <v>304</v>
      </c>
      <c r="U51" s="798" t="s">
        <v>13103</v>
      </c>
      <c r="V51" s="798" t="s">
        <v>13122</v>
      </c>
      <c r="W51" s="798"/>
      <c r="X51" s="798"/>
      <c r="Y51" s="798"/>
      <c r="Z51" s="1359" t="s">
        <v>4995</v>
      </c>
      <c r="AA51" s="936">
        <v>5</v>
      </c>
      <c r="AB51" s="936" t="s">
        <v>4849</v>
      </c>
      <c r="AC51" s="1357" t="s">
        <v>1527</v>
      </c>
      <c r="AD51" s="672" t="s">
        <v>6098</v>
      </c>
      <c r="AE51" s="742">
        <v>27300</v>
      </c>
      <c r="AF51" s="3008"/>
      <c r="AG51" s="1358"/>
      <c r="AH51" s="998" t="s">
        <v>12412</v>
      </c>
      <c r="AJ51" s="1030"/>
      <c r="AK51" s="3003"/>
      <c r="AL51" s="1030"/>
      <c r="AM51" s="1061" t="s">
        <v>6587</v>
      </c>
      <c r="AN51" s="3001" t="s">
        <v>19938</v>
      </c>
    </row>
    <row r="52" spans="1:40">
      <c r="A52" s="936">
        <f t="shared" si="0"/>
        <v>43</v>
      </c>
      <c r="B52" s="798" t="s">
        <v>4928</v>
      </c>
      <c r="C52" s="2897" t="s">
        <v>18585</v>
      </c>
      <c r="D52" s="807" t="s">
        <v>5042</v>
      </c>
      <c r="E52" s="807" t="s">
        <v>5043</v>
      </c>
      <c r="F52" s="807" t="s">
        <v>1028</v>
      </c>
      <c r="G52" s="807" t="s">
        <v>5000</v>
      </c>
      <c r="H52" s="798">
        <v>4.8</v>
      </c>
      <c r="I52" s="798">
        <v>2</v>
      </c>
      <c r="J52" s="798">
        <v>5</v>
      </c>
      <c r="K52" s="798">
        <v>3</v>
      </c>
      <c r="L52" s="798">
        <v>7.5</v>
      </c>
      <c r="M52" s="798">
        <v>50</v>
      </c>
      <c r="N52" s="798">
        <v>40</v>
      </c>
      <c r="O52" s="798"/>
      <c r="P52" s="798">
        <v>0</v>
      </c>
      <c r="Q52" s="798"/>
      <c r="R52" s="798">
        <v>300</v>
      </c>
      <c r="S52" s="798">
        <v>1500</v>
      </c>
      <c r="T52" s="798">
        <v>304</v>
      </c>
      <c r="U52" s="798" t="s">
        <v>13103</v>
      </c>
      <c r="V52" s="798" t="s">
        <v>13122</v>
      </c>
      <c r="W52" s="798"/>
      <c r="X52" s="798"/>
      <c r="Y52" s="798"/>
      <c r="Z52" s="1359" t="s">
        <v>4995</v>
      </c>
      <c r="AA52" s="936">
        <v>5</v>
      </c>
      <c r="AB52" s="936" t="s">
        <v>4849</v>
      </c>
      <c r="AC52" s="1357" t="s">
        <v>1527</v>
      </c>
      <c r="AD52" s="672" t="s">
        <v>6098</v>
      </c>
      <c r="AE52" s="742">
        <v>4200</v>
      </c>
      <c r="AF52" s="3008"/>
      <c r="AG52" s="1358"/>
      <c r="AH52" s="991" t="s">
        <v>12455</v>
      </c>
      <c r="AJ52" s="1030"/>
      <c r="AK52" s="3003"/>
      <c r="AL52" s="1030"/>
      <c r="AM52" s="1061" t="s">
        <v>6587</v>
      </c>
      <c r="AN52" s="3001" t="s">
        <v>19938</v>
      </c>
    </row>
    <row r="53" spans="1:40">
      <c r="A53" s="936">
        <f t="shared" si="0"/>
        <v>44</v>
      </c>
      <c r="B53" s="798" t="s">
        <v>4928</v>
      </c>
      <c r="C53" s="981" t="s">
        <v>12428</v>
      </c>
      <c r="D53" s="807" t="s">
        <v>5045</v>
      </c>
      <c r="E53" s="807" t="s">
        <v>5046</v>
      </c>
      <c r="F53" s="807" t="s">
        <v>1027</v>
      </c>
      <c r="G53" s="807" t="s">
        <v>5000</v>
      </c>
      <c r="H53" s="798" t="s">
        <v>5047</v>
      </c>
      <c r="I53" s="798">
        <v>2</v>
      </c>
      <c r="J53" s="798">
        <v>5</v>
      </c>
      <c r="K53" s="798">
        <v>3</v>
      </c>
      <c r="L53" s="798" t="s">
        <v>4950</v>
      </c>
      <c r="M53" s="798">
        <v>110</v>
      </c>
      <c r="N53" s="798">
        <v>45</v>
      </c>
      <c r="O53" s="798"/>
      <c r="P53" s="798">
        <v>0</v>
      </c>
      <c r="Q53" s="798"/>
      <c r="R53" s="798">
        <v>400</v>
      </c>
      <c r="S53" s="798">
        <v>5000</v>
      </c>
      <c r="T53" s="798">
        <v>304</v>
      </c>
      <c r="U53" s="798" t="s">
        <v>13103</v>
      </c>
      <c r="V53" s="798" t="s">
        <v>13122</v>
      </c>
      <c r="W53" s="798"/>
      <c r="X53" s="798"/>
      <c r="Y53" s="798"/>
      <c r="Z53" s="1359" t="s">
        <v>4995</v>
      </c>
      <c r="AA53" s="936">
        <v>5</v>
      </c>
      <c r="AB53" s="936" t="s">
        <v>4849</v>
      </c>
      <c r="AC53" s="1357" t="s">
        <v>1527</v>
      </c>
      <c r="AD53" s="672" t="s">
        <v>6098</v>
      </c>
      <c r="AE53" s="742">
        <v>23800</v>
      </c>
      <c r="AF53" s="3008"/>
      <c r="AG53" s="1358"/>
      <c r="AH53" s="998" t="s">
        <v>12412</v>
      </c>
      <c r="AJ53" s="1030" t="s">
        <v>12698</v>
      </c>
      <c r="AK53" s="3003">
        <v>39798</v>
      </c>
      <c r="AL53" s="1030"/>
      <c r="AM53" s="1061" t="s">
        <v>6587</v>
      </c>
      <c r="AN53" s="3001" t="s">
        <v>19938</v>
      </c>
    </row>
    <row r="54" spans="1:40">
      <c r="A54" s="936">
        <f t="shared" si="0"/>
        <v>45</v>
      </c>
      <c r="B54" s="798" t="s">
        <v>4928</v>
      </c>
      <c r="C54" s="981" t="s">
        <v>18586</v>
      </c>
      <c r="D54" s="807" t="s">
        <v>5048</v>
      </c>
      <c r="E54" s="807" t="s">
        <v>5049</v>
      </c>
      <c r="F54" s="807" t="s">
        <v>1028</v>
      </c>
      <c r="G54" s="807" t="s">
        <v>5000</v>
      </c>
      <c r="H54" s="798">
        <v>4.7</v>
      </c>
      <c r="I54" s="798">
        <v>2</v>
      </c>
      <c r="J54" s="798">
        <v>5</v>
      </c>
      <c r="K54" s="798">
        <v>3</v>
      </c>
      <c r="L54" s="798">
        <v>7.5</v>
      </c>
      <c r="M54" s="798">
        <v>60</v>
      </c>
      <c r="N54" s="798">
        <v>40</v>
      </c>
      <c r="O54" s="798"/>
      <c r="P54" s="798">
        <v>0</v>
      </c>
      <c r="Q54" s="798"/>
      <c r="R54" s="798">
        <v>270</v>
      </c>
      <c r="S54" s="798">
        <v>1500</v>
      </c>
      <c r="T54" s="798">
        <v>304</v>
      </c>
      <c r="U54" s="798" t="s">
        <v>13103</v>
      </c>
      <c r="V54" s="798" t="s">
        <v>13122</v>
      </c>
      <c r="W54" s="798"/>
      <c r="X54" s="798"/>
      <c r="Y54" s="798"/>
      <c r="Z54" s="1359" t="s">
        <v>4927</v>
      </c>
      <c r="AA54" s="936">
        <v>5</v>
      </c>
      <c r="AB54" s="936" t="s">
        <v>4849</v>
      </c>
      <c r="AC54" s="1357" t="s">
        <v>1527</v>
      </c>
      <c r="AD54" s="672" t="s">
        <v>6098</v>
      </c>
      <c r="AE54" s="742"/>
      <c r="AF54" s="3008"/>
      <c r="AG54" s="1358"/>
      <c r="AH54" s="991" t="s">
        <v>12455</v>
      </c>
      <c r="AJ54" s="1030"/>
      <c r="AK54" s="3003"/>
      <c r="AL54" s="1030"/>
      <c r="AM54" s="1061" t="s">
        <v>6587</v>
      </c>
      <c r="AN54" s="3001" t="s">
        <v>19938</v>
      </c>
    </row>
    <row r="55" spans="1:40">
      <c r="A55" s="1494">
        <f t="shared" si="0"/>
        <v>46</v>
      </c>
      <c r="B55" s="1609" t="s">
        <v>4928</v>
      </c>
      <c r="C55" s="1610" t="s">
        <v>14756</v>
      </c>
      <c r="D55" s="1611" t="s">
        <v>13127</v>
      </c>
      <c r="E55" s="1611" t="s">
        <v>5142</v>
      </c>
      <c r="F55" s="1611" t="s">
        <v>279</v>
      </c>
      <c r="G55" s="1611" t="s">
        <v>4994</v>
      </c>
      <c r="H55" s="1609" t="s">
        <v>5143</v>
      </c>
      <c r="I55" s="1609">
        <v>6</v>
      </c>
      <c r="J55" s="1609">
        <v>2</v>
      </c>
      <c r="K55" s="1609" t="s">
        <v>5144</v>
      </c>
      <c r="L55" s="1609" t="s">
        <v>5145</v>
      </c>
      <c r="M55" s="1609">
        <v>200</v>
      </c>
      <c r="N55" s="1609">
        <v>145</v>
      </c>
      <c r="O55" s="1609"/>
      <c r="P55" s="1609">
        <v>1</v>
      </c>
      <c r="Q55" s="1609"/>
      <c r="R55" s="1609">
        <v>550</v>
      </c>
      <c r="S55" s="1609">
        <v>3000</v>
      </c>
      <c r="T55" s="1609" t="s">
        <v>6255</v>
      </c>
      <c r="U55" s="1609">
        <v>304</v>
      </c>
      <c r="V55" s="1609">
        <v>304</v>
      </c>
      <c r="W55" s="1609"/>
      <c r="X55" s="1609"/>
      <c r="Y55" s="1609"/>
      <c r="Z55" s="1613" t="s">
        <v>13128</v>
      </c>
      <c r="AA55" s="1494">
        <v>5</v>
      </c>
      <c r="AB55" s="1494" t="s">
        <v>4849</v>
      </c>
      <c r="AC55" s="1614" t="s">
        <v>1527</v>
      </c>
      <c r="AD55" s="1482" t="s">
        <v>6098</v>
      </c>
      <c r="AE55" s="1615">
        <v>19500</v>
      </c>
      <c r="AF55" s="3009">
        <v>44727</v>
      </c>
      <c r="AG55" s="1495"/>
      <c r="AH55" s="1715"/>
      <c r="AI55" s="1618"/>
      <c r="AJ55" s="1496" t="s">
        <v>13580</v>
      </c>
      <c r="AK55" s="3004">
        <v>44727</v>
      </c>
      <c r="AL55" s="1496"/>
      <c r="AM55" s="1061"/>
      <c r="AN55" s="3001"/>
    </row>
    <row r="56" spans="1:40">
      <c r="A56" s="1494">
        <f t="shared" si="0"/>
        <v>47</v>
      </c>
      <c r="B56" s="1609" t="s">
        <v>4928</v>
      </c>
      <c r="C56" s="1610" t="s">
        <v>18587</v>
      </c>
      <c r="D56" s="1611" t="s">
        <v>13129</v>
      </c>
      <c r="E56" s="1611" t="s">
        <v>530</v>
      </c>
      <c r="F56" s="1611" t="s">
        <v>1027</v>
      </c>
      <c r="G56" s="1611" t="s">
        <v>4947</v>
      </c>
      <c r="H56" s="1609" t="s">
        <v>13130</v>
      </c>
      <c r="I56" s="1609">
        <v>10.54</v>
      </c>
      <c r="J56" s="1609">
        <v>10.54</v>
      </c>
      <c r="K56" s="1609">
        <v>21.84</v>
      </c>
      <c r="L56" s="1609">
        <v>21.84</v>
      </c>
      <c r="M56" s="1609">
        <v>85</v>
      </c>
      <c r="N56" s="1609">
        <v>85</v>
      </c>
      <c r="O56" s="1609"/>
      <c r="P56" s="1609">
        <v>0</v>
      </c>
      <c r="Q56" s="1609"/>
      <c r="R56" s="1609" t="s">
        <v>13131</v>
      </c>
      <c r="S56" s="1609">
        <v>2000</v>
      </c>
      <c r="T56" s="1609" t="s">
        <v>13132</v>
      </c>
      <c r="U56" s="1609" t="s">
        <v>13132</v>
      </c>
      <c r="V56" s="1609" t="s">
        <v>13132</v>
      </c>
      <c r="W56" s="1609"/>
      <c r="X56" s="1609"/>
      <c r="Y56" s="1609"/>
      <c r="Z56" s="1613" t="s">
        <v>13090</v>
      </c>
      <c r="AA56" s="1494">
        <v>5</v>
      </c>
      <c r="AB56" s="1494" t="s">
        <v>4849</v>
      </c>
      <c r="AC56" s="1614" t="s">
        <v>1527</v>
      </c>
      <c r="AD56" s="1482" t="s">
        <v>6098</v>
      </c>
      <c r="AE56" s="1615"/>
      <c r="AF56" s="3009">
        <v>44727</v>
      </c>
      <c r="AG56" s="1495"/>
      <c r="AH56" s="1617"/>
      <c r="AI56" s="1618"/>
      <c r="AJ56" s="1496" t="s">
        <v>13580</v>
      </c>
      <c r="AK56" s="3004">
        <v>44727</v>
      </c>
      <c r="AL56" s="1496"/>
      <c r="AM56" s="1061" t="s">
        <v>6587</v>
      </c>
      <c r="AN56" s="3001"/>
    </row>
    <row r="57" spans="1:40">
      <c r="A57" s="1494">
        <f t="shared" si="0"/>
        <v>48</v>
      </c>
      <c r="B57" s="1609" t="s">
        <v>4928</v>
      </c>
      <c r="C57" s="1610" t="s">
        <v>18588</v>
      </c>
      <c r="D57" s="1611" t="s">
        <v>13133</v>
      </c>
      <c r="E57" s="1611" t="s">
        <v>3781</v>
      </c>
      <c r="F57" s="1611" t="s">
        <v>1028</v>
      </c>
      <c r="G57" s="1611" t="s">
        <v>13134</v>
      </c>
      <c r="H57" s="1609">
        <v>2.69</v>
      </c>
      <c r="I57" s="1609">
        <v>2</v>
      </c>
      <c r="J57" s="1609">
        <v>5</v>
      </c>
      <c r="K57" s="1609">
        <v>3</v>
      </c>
      <c r="L57" s="1609">
        <v>7.5</v>
      </c>
      <c r="M57" s="1609">
        <v>50</v>
      </c>
      <c r="N57" s="1609">
        <v>40</v>
      </c>
      <c r="O57" s="1609"/>
      <c r="P57" s="1609">
        <v>3</v>
      </c>
      <c r="Q57" s="1609"/>
      <c r="R57" s="1609">
        <v>261</v>
      </c>
      <c r="S57" s="1609">
        <v>1200</v>
      </c>
      <c r="T57" s="1609">
        <v>304</v>
      </c>
      <c r="U57" s="1609">
        <v>304</v>
      </c>
      <c r="V57" s="1609">
        <v>304</v>
      </c>
      <c r="W57" s="1609"/>
      <c r="X57" s="1609"/>
      <c r="Y57" s="1609"/>
      <c r="Z57" s="1613" t="s">
        <v>13135</v>
      </c>
      <c r="AA57" s="1494">
        <v>5</v>
      </c>
      <c r="AB57" s="1494" t="s">
        <v>4849</v>
      </c>
      <c r="AC57" s="1614" t="s">
        <v>1527</v>
      </c>
      <c r="AD57" s="1482" t="s">
        <v>6098</v>
      </c>
      <c r="AE57" s="1615"/>
      <c r="AF57" s="3009">
        <v>44727</v>
      </c>
      <c r="AG57" s="1495"/>
      <c r="AH57" s="1617"/>
      <c r="AI57" s="1618"/>
      <c r="AJ57" s="1496" t="s">
        <v>13580</v>
      </c>
      <c r="AK57" s="3004">
        <v>44727</v>
      </c>
      <c r="AL57" s="1496"/>
      <c r="AM57" s="1061"/>
      <c r="AN57" s="3001"/>
    </row>
    <row r="58" spans="1:40">
      <c r="A58" s="1494">
        <f t="shared" si="0"/>
        <v>49</v>
      </c>
      <c r="B58" s="1609" t="s">
        <v>4928</v>
      </c>
      <c r="C58" s="1610" t="s">
        <v>16525</v>
      </c>
      <c r="D58" s="1611" t="s">
        <v>13136</v>
      </c>
      <c r="E58" s="1611" t="s">
        <v>530</v>
      </c>
      <c r="F58" s="1611" t="s">
        <v>1028</v>
      </c>
      <c r="G58" s="1611" t="s">
        <v>13134</v>
      </c>
      <c r="H58" s="1609">
        <v>4.7</v>
      </c>
      <c r="I58" s="1609">
        <v>2</v>
      </c>
      <c r="J58" s="1609">
        <v>5</v>
      </c>
      <c r="K58" s="1609">
        <v>3</v>
      </c>
      <c r="L58" s="1609">
        <v>7.5</v>
      </c>
      <c r="M58" s="1609">
        <v>60</v>
      </c>
      <c r="N58" s="1609">
        <v>40</v>
      </c>
      <c r="O58" s="1609"/>
      <c r="P58" s="1609">
        <v>0</v>
      </c>
      <c r="Q58" s="1609"/>
      <c r="R58" s="1609">
        <v>270</v>
      </c>
      <c r="S58" s="1609">
        <v>1500</v>
      </c>
      <c r="T58" s="1609">
        <v>304</v>
      </c>
      <c r="U58" s="1609">
        <v>304</v>
      </c>
      <c r="V58" s="1609">
        <v>304</v>
      </c>
      <c r="W58" s="1609"/>
      <c r="X58" s="1609"/>
      <c r="Y58" s="1609"/>
      <c r="Z58" s="1613" t="s">
        <v>13135</v>
      </c>
      <c r="AA58" s="1494">
        <v>5</v>
      </c>
      <c r="AB58" s="1494" t="s">
        <v>4849</v>
      </c>
      <c r="AC58" s="1614" t="s">
        <v>1527</v>
      </c>
      <c r="AD58" s="1482" t="s">
        <v>6098</v>
      </c>
      <c r="AE58" s="1615"/>
      <c r="AF58" s="3009">
        <v>44727</v>
      </c>
      <c r="AG58" s="1495"/>
      <c r="AH58" s="1617"/>
      <c r="AI58" s="1618"/>
      <c r="AJ58" s="1496" t="s">
        <v>13580</v>
      </c>
      <c r="AK58" s="3004">
        <v>44727</v>
      </c>
      <c r="AL58" s="1496"/>
      <c r="AM58" s="1061"/>
      <c r="AN58" s="3001"/>
    </row>
    <row r="59" spans="1:40">
      <c r="A59" s="936">
        <f t="shared" si="0"/>
        <v>50</v>
      </c>
      <c r="B59" s="798" t="s">
        <v>4928</v>
      </c>
      <c r="C59" s="2897" t="s">
        <v>18589</v>
      </c>
      <c r="D59" s="807" t="s">
        <v>5050</v>
      </c>
      <c r="E59" s="807" t="s">
        <v>5025</v>
      </c>
      <c r="F59" s="807" t="s">
        <v>521</v>
      </c>
      <c r="G59" s="807" t="s">
        <v>4997</v>
      </c>
      <c r="H59" s="798">
        <v>3.1</v>
      </c>
      <c r="I59" s="798">
        <v>18</v>
      </c>
      <c r="J59" s="798" t="s">
        <v>5051</v>
      </c>
      <c r="K59" s="798">
        <v>11.7</v>
      </c>
      <c r="L59" s="798">
        <v>7.5</v>
      </c>
      <c r="M59" s="798">
        <v>150</v>
      </c>
      <c r="N59" s="798">
        <v>45</v>
      </c>
      <c r="O59" s="798"/>
      <c r="P59" s="798">
        <v>1</v>
      </c>
      <c r="Q59" s="798"/>
      <c r="R59" s="798">
        <v>253</v>
      </c>
      <c r="S59" s="798">
        <v>1500</v>
      </c>
      <c r="T59" s="798" t="s">
        <v>6255</v>
      </c>
      <c r="U59" s="798">
        <v>304</v>
      </c>
      <c r="V59" s="798">
        <v>304</v>
      </c>
      <c r="W59" s="798"/>
      <c r="X59" s="798"/>
      <c r="Y59" s="798"/>
      <c r="Z59" s="1359" t="s">
        <v>4995</v>
      </c>
      <c r="AA59" s="936">
        <v>5</v>
      </c>
      <c r="AB59" s="936" t="s">
        <v>4849</v>
      </c>
      <c r="AC59" s="1357" t="s">
        <v>1527</v>
      </c>
      <c r="AD59" s="672" t="s">
        <v>6098</v>
      </c>
      <c r="AE59" s="742">
        <v>6000</v>
      </c>
      <c r="AF59" s="3008"/>
      <c r="AG59" s="1358"/>
      <c r="AH59" s="998" t="s">
        <v>12429</v>
      </c>
      <c r="AJ59" s="1030"/>
      <c r="AK59" s="3003"/>
      <c r="AL59" s="1030"/>
      <c r="AM59" s="1061" t="s">
        <v>6587</v>
      </c>
      <c r="AN59" s="3001" t="s">
        <v>19938</v>
      </c>
    </row>
    <row r="60" spans="1:40">
      <c r="A60" s="936">
        <f t="shared" si="0"/>
        <v>51</v>
      </c>
      <c r="B60" s="798" t="s">
        <v>4928</v>
      </c>
      <c r="C60" s="2897" t="s">
        <v>18590</v>
      </c>
      <c r="D60" s="807" t="s">
        <v>5052</v>
      </c>
      <c r="E60" s="807" t="s">
        <v>5053</v>
      </c>
      <c r="F60" s="807" t="s">
        <v>1027</v>
      </c>
      <c r="G60" s="807" t="s">
        <v>5000</v>
      </c>
      <c r="H60" s="798" t="s">
        <v>5054</v>
      </c>
      <c r="I60" s="798" t="s">
        <v>5055</v>
      </c>
      <c r="J60" s="798">
        <v>5</v>
      </c>
      <c r="K60" s="798">
        <v>3</v>
      </c>
      <c r="L60" s="798" t="s">
        <v>4950</v>
      </c>
      <c r="M60" s="798">
        <v>110</v>
      </c>
      <c r="N60" s="798">
        <v>45</v>
      </c>
      <c r="O60" s="798"/>
      <c r="P60" s="798">
        <v>0</v>
      </c>
      <c r="Q60" s="798"/>
      <c r="R60" s="798">
        <v>450</v>
      </c>
      <c r="S60" s="798">
        <v>3000</v>
      </c>
      <c r="T60" s="798">
        <v>304</v>
      </c>
      <c r="U60" s="798" t="s">
        <v>6255</v>
      </c>
      <c r="V60" s="798">
        <v>304</v>
      </c>
      <c r="W60" s="798"/>
      <c r="X60" s="798"/>
      <c r="Y60" s="798"/>
      <c r="Z60" s="1359" t="s">
        <v>4927</v>
      </c>
      <c r="AA60" s="936">
        <v>5</v>
      </c>
      <c r="AB60" s="936" t="s">
        <v>4849</v>
      </c>
      <c r="AC60" s="1357" t="s">
        <v>1527</v>
      </c>
      <c r="AD60" s="672" t="s">
        <v>6098</v>
      </c>
      <c r="AE60" s="742"/>
      <c r="AF60" s="3008"/>
      <c r="AG60" s="1358"/>
      <c r="AH60" s="998" t="s">
        <v>12429</v>
      </c>
      <c r="AJ60" s="1030"/>
      <c r="AK60" s="3003"/>
      <c r="AL60" s="1030"/>
      <c r="AM60" s="1061" t="s">
        <v>6587</v>
      </c>
      <c r="AN60" s="3001" t="s">
        <v>19938</v>
      </c>
    </row>
    <row r="61" spans="1:40">
      <c r="A61" s="936">
        <f t="shared" si="0"/>
        <v>52</v>
      </c>
      <c r="B61" s="798" t="s">
        <v>4928</v>
      </c>
      <c r="C61" s="2897" t="s">
        <v>18591</v>
      </c>
      <c r="D61" s="807" t="s">
        <v>5056</v>
      </c>
      <c r="E61" s="807" t="s">
        <v>5057</v>
      </c>
      <c r="F61" s="807" t="s">
        <v>1028</v>
      </c>
      <c r="G61" s="807" t="s">
        <v>5000</v>
      </c>
      <c r="H61" s="798" t="s">
        <v>5058</v>
      </c>
      <c r="I61" s="798" t="s">
        <v>5055</v>
      </c>
      <c r="J61" s="798">
        <v>5</v>
      </c>
      <c r="K61" s="798">
        <v>3</v>
      </c>
      <c r="L61" s="798" t="s">
        <v>4950</v>
      </c>
      <c r="M61" s="798">
        <v>50</v>
      </c>
      <c r="N61" s="798">
        <v>40</v>
      </c>
      <c r="O61" s="798"/>
      <c r="P61" s="798">
        <v>0</v>
      </c>
      <c r="Q61" s="798"/>
      <c r="R61" s="798">
        <v>261</v>
      </c>
      <c r="S61" s="798">
        <v>1500</v>
      </c>
      <c r="T61" s="798">
        <v>304</v>
      </c>
      <c r="U61" s="798" t="s">
        <v>6255</v>
      </c>
      <c r="V61" s="798">
        <v>304</v>
      </c>
      <c r="W61" s="798"/>
      <c r="X61" s="798"/>
      <c r="Y61" s="798"/>
      <c r="Z61" s="1359" t="s">
        <v>4995</v>
      </c>
      <c r="AA61" s="936">
        <v>5</v>
      </c>
      <c r="AB61" s="936" t="s">
        <v>4849</v>
      </c>
      <c r="AC61" s="1357" t="s">
        <v>1527</v>
      </c>
      <c r="AD61" s="672" t="s">
        <v>6098</v>
      </c>
      <c r="AE61" s="742">
        <v>3500</v>
      </c>
      <c r="AF61" s="3008"/>
      <c r="AG61" s="1358"/>
      <c r="AH61" s="998" t="s">
        <v>12429</v>
      </c>
      <c r="AJ61" s="1030"/>
      <c r="AK61" s="3003"/>
      <c r="AL61" s="1030"/>
      <c r="AM61" s="1061" t="s">
        <v>6587</v>
      </c>
      <c r="AN61" s="3001" t="s">
        <v>19938</v>
      </c>
    </row>
    <row r="62" spans="1:40">
      <c r="A62" s="936">
        <f t="shared" si="0"/>
        <v>53</v>
      </c>
      <c r="B62" s="798" t="s">
        <v>4928</v>
      </c>
      <c r="C62" s="2897" t="s">
        <v>18592</v>
      </c>
      <c r="D62" s="807" t="s">
        <v>5059</v>
      </c>
      <c r="E62" s="807" t="s">
        <v>5025</v>
      </c>
      <c r="F62" s="807" t="s">
        <v>521</v>
      </c>
      <c r="G62" s="807" t="s">
        <v>4997</v>
      </c>
      <c r="H62" s="798">
        <v>6.1</v>
      </c>
      <c r="I62" s="798">
        <v>18</v>
      </c>
      <c r="J62" s="798" t="s">
        <v>5060</v>
      </c>
      <c r="K62" s="798">
        <v>27</v>
      </c>
      <c r="L62" s="798">
        <v>7.5</v>
      </c>
      <c r="M62" s="798">
        <v>215</v>
      </c>
      <c r="N62" s="798">
        <v>170</v>
      </c>
      <c r="O62" s="798"/>
      <c r="P62" s="798">
        <v>1</v>
      </c>
      <c r="Q62" s="798"/>
      <c r="R62" s="798">
        <v>305</v>
      </c>
      <c r="S62" s="798">
        <v>1500</v>
      </c>
      <c r="T62" s="798" t="s">
        <v>6255</v>
      </c>
      <c r="U62" s="798">
        <v>304</v>
      </c>
      <c r="V62" s="798">
        <v>304</v>
      </c>
      <c r="W62" s="798"/>
      <c r="X62" s="798"/>
      <c r="Y62" s="798"/>
      <c r="Z62" s="1359" t="s">
        <v>4995</v>
      </c>
      <c r="AA62" s="936">
        <v>5</v>
      </c>
      <c r="AB62" s="936" t="s">
        <v>4849</v>
      </c>
      <c r="AC62" s="1357" t="s">
        <v>1527</v>
      </c>
      <c r="AD62" s="672" t="s">
        <v>6098</v>
      </c>
      <c r="AE62" s="742">
        <v>8000</v>
      </c>
      <c r="AF62" s="3008"/>
      <c r="AG62" s="1358"/>
      <c r="AH62" s="998" t="s">
        <v>12438</v>
      </c>
      <c r="AJ62" s="1030"/>
      <c r="AK62" s="3003"/>
      <c r="AL62" s="1030"/>
      <c r="AM62" s="1061" t="s">
        <v>6587</v>
      </c>
      <c r="AN62" s="3001" t="s">
        <v>19938</v>
      </c>
    </row>
    <row r="63" spans="1:40">
      <c r="A63" s="936">
        <f t="shared" si="0"/>
        <v>54</v>
      </c>
      <c r="B63" s="798" t="s">
        <v>4928</v>
      </c>
      <c r="C63" s="2897" t="s">
        <v>18593</v>
      </c>
      <c r="D63" s="807" t="s">
        <v>5061</v>
      </c>
      <c r="E63" s="807" t="s">
        <v>5062</v>
      </c>
      <c r="F63" s="807" t="s">
        <v>1027</v>
      </c>
      <c r="G63" s="807" t="s">
        <v>4997</v>
      </c>
      <c r="H63" s="798">
        <v>226.8</v>
      </c>
      <c r="I63" s="798" t="s">
        <v>5055</v>
      </c>
      <c r="J63" s="798">
        <v>5</v>
      </c>
      <c r="K63" s="798">
        <v>3</v>
      </c>
      <c r="L63" s="798" t="s">
        <v>4950</v>
      </c>
      <c r="M63" s="798">
        <v>115</v>
      </c>
      <c r="N63" s="798">
        <v>45</v>
      </c>
      <c r="O63" s="798"/>
      <c r="P63" s="798">
        <v>0</v>
      </c>
      <c r="Q63" s="798"/>
      <c r="R63" s="798">
        <v>850</v>
      </c>
      <c r="S63" s="798">
        <v>5000</v>
      </c>
      <c r="T63" s="798">
        <v>304</v>
      </c>
      <c r="U63" s="798" t="s">
        <v>6255</v>
      </c>
      <c r="V63" s="798">
        <v>304</v>
      </c>
      <c r="W63" s="798"/>
      <c r="X63" s="798"/>
      <c r="Y63" s="798"/>
      <c r="Z63" s="1359" t="s">
        <v>4995</v>
      </c>
      <c r="AA63" s="936">
        <v>5</v>
      </c>
      <c r="AB63" s="936" t="s">
        <v>4849</v>
      </c>
      <c r="AC63" s="1357" t="s">
        <v>1527</v>
      </c>
      <c r="AD63" s="672" t="s">
        <v>6098</v>
      </c>
      <c r="AE63" s="742">
        <v>77000</v>
      </c>
      <c r="AF63" s="3008"/>
      <c r="AG63" s="1358"/>
      <c r="AH63" s="998" t="s">
        <v>12438</v>
      </c>
      <c r="AJ63" s="1030"/>
      <c r="AK63" s="3003"/>
      <c r="AL63" s="1030"/>
      <c r="AM63" s="1061" t="s">
        <v>6587</v>
      </c>
      <c r="AN63" s="3001" t="s">
        <v>19938</v>
      </c>
    </row>
    <row r="64" spans="1:40">
      <c r="A64" s="936">
        <f t="shared" si="0"/>
        <v>55</v>
      </c>
      <c r="B64" s="798" t="s">
        <v>4928</v>
      </c>
      <c r="C64" s="2897" t="s">
        <v>18594</v>
      </c>
      <c r="D64" s="807" t="s">
        <v>5063</v>
      </c>
      <c r="E64" s="807" t="s">
        <v>5064</v>
      </c>
      <c r="F64" s="807" t="s">
        <v>1028</v>
      </c>
      <c r="G64" s="807" t="s">
        <v>4997</v>
      </c>
      <c r="H64" s="798" t="s">
        <v>5065</v>
      </c>
      <c r="I64" s="798" t="s">
        <v>5055</v>
      </c>
      <c r="J64" s="798">
        <v>5</v>
      </c>
      <c r="K64" s="798">
        <v>3</v>
      </c>
      <c r="L64" s="798" t="s">
        <v>4950</v>
      </c>
      <c r="M64" s="798">
        <v>50</v>
      </c>
      <c r="N64" s="798">
        <v>40</v>
      </c>
      <c r="O64" s="798"/>
      <c r="P64" s="798">
        <v>0</v>
      </c>
      <c r="Q64" s="798"/>
      <c r="R64" s="798">
        <v>350</v>
      </c>
      <c r="S64" s="798">
        <v>3000</v>
      </c>
      <c r="T64" s="798">
        <v>304</v>
      </c>
      <c r="U64" s="798" t="s">
        <v>6255</v>
      </c>
      <c r="V64" s="798">
        <v>304</v>
      </c>
      <c r="W64" s="798"/>
      <c r="X64" s="798"/>
      <c r="Y64" s="798"/>
      <c r="Z64" s="1359" t="s">
        <v>4927</v>
      </c>
      <c r="AA64" s="936">
        <v>5</v>
      </c>
      <c r="AB64" s="936" t="s">
        <v>4849</v>
      </c>
      <c r="AC64" s="1357" t="s">
        <v>1527</v>
      </c>
      <c r="AD64" s="672" t="s">
        <v>6098</v>
      </c>
      <c r="AE64" s="742"/>
      <c r="AF64" s="3008"/>
      <c r="AG64" s="1358"/>
      <c r="AH64" s="998" t="s">
        <v>12438</v>
      </c>
      <c r="AJ64" s="1030"/>
      <c r="AK64" s="3003"/>
      <c r="AL64" s="1030"/>
      <c r="AM64" s="1061" t="s">
        <v>6587</v>
      </c>
      <c r="AN64" s="3001" t="s">
        <v>19938</v>
      </c>
    </row>
    <row r="65" spans="1:40">
      <c r="A65" s="936">
        <f t="shared" si="0"/>
        <v>56</v>
      </c>
      <c r="B65" s="798" t="s">
        <v>4928</v>
      </c>
      <c r="C65" s="2897" t="s">
        <v>18595</v>
      </c>
      <c r="D65" s="807" t="s">
        <v>5066</v>
      </c>
      <c r="E65" s="807" t="s">
        <v>5025</v>
      </c>
      <c r="F65" s="807" t="s">
        <v>521</v>
      </c>
      <c r="G65" s="807" t="s">
        <v>4997</v>
      </c>
      <c r="H65" s="798">
        <v>3.5</v>
      </c>
      <c r="I65" s="798">
        <v>18</v>
      </c>
      <c r="J65" s="798">
        <v>5</v>
      </c>
      <c r="K65" s="798">
        <v>27</v>
      </c>
      <c r="L65" s="798">
        <v>7.5</v>
      </c>
      <c r="M65" s="798">
        <v>215</v>
      </c>
      <c r="N65" s="798">
        <v>165</v>
      </c>
      <c r="O65" s="798"/>
      <c r="P65" s="798">
        <v>1</v>
      </c>
      <c r="Q65" s="798"/>
      <c r="R65" s="798">
        <v>300</v>
      </c>
      <c r="S65" s="798">
        <v>1500</v>
      </c>
      <c r="T65" s="798" t="s">
        <v>6255</v>
      </c>
      <c r="U65" s="798">
        <v>304</v>
      </c>
      <c r="V65" s="798">
        <v>304</v>
      </c>
      <c r="W65" s="798"/>
      <c r="X65" s="798"/>
      <c r="Y65" s="798"/>
      <c r="Z65" s="1359" t="s">
        <v>4995</v>
      </c>
      <c r="AA65" s="936">
        <v>5</v>
      </c>
      <c r="AB65" s="936" t="s">
        <v>4849</v>
      </c>
      <c r="AC65" s="1357" t="s">
        <v>1527</v>
      </c>
      <c r="AD65" s="672" t="s">
        <v>6098</v>
      </c>
      <c r="AE65" s="742">
        <v>6200</v>
      </c>
      <c r="AF65" s="3008"/>
      <c r="AG65" s="1358"/>
      <c r="AH65" s="998" t="s">
        <v>12447</v>
      </c>
      <c r="AJ65" s="1063" t="s">
        <v>12772</v>
      </c>
      <c r="AK65" s="3003">
        <v>37021</v>
      </c>
      <c r="AL65" s="1030"/>
      <c r="AM65" s="1061" t="s">
        <v>6587</v>
      </c>
      <c r="AN65" s="3001" t="s">
        <v>19938</v>
      </c>
    </row>
    <row r="66" spans="1:40">
      <c r="A66" s="936">
        <f t="shared" si="0"/>
        <v>57</v>
      </c>
      <c r="B66" s="798" t="s">
        <v>4928</v>
      </c>
      <c r="C66" s="2897" t="s">
        <v>18596</v>
      </c>
      <c r="D66" s="807" t="s">
        <v>5067</v>
      </c>
      <c r="E66" s="807" t="s">
        <v>5062</v>
      </c>
      <c r="F66" s="807" t="s">
        <v>1027</v>
      </c>
      <c r="G66" s="807" t="s">
        <v>5000</v>
      </c>
      <c r="H66" s="798" t="s">
        <v>5068</v>
      </c>
      <c r="I66" s="798">
        <v>2</v>
      </c>
      <c r="J66" s="798">
        <v>5</v>
      </c>
      <c r="K66" s="798">
        <v>3</v>
      </c>
      <c r="L66" s="798" t="s">
        <v>4950</v>
      </c>
      <c r="M66" s="798">
        <v>110</v>
      </c>
      <c r="N66" s="798">
        <v>45</v>
      </c>
      <c r="O66" s="798"/>
      <c r="P66" s="798">
        <v>0</v>
      </c>
      <c r="Q66" s="798"/>
      <c r="R66" s="798">
        <v>300</v>
      </c>
      <c r="S66" s="798">
        <v>3000</v>
      </c>
      <c r="T66" s="798">
        <v>304</v>
      </c>
      <c r="U66" s="798" t="s">
        <v>6255</v>
      </c>
      <c r="V66" s="798">
        <v>304</v>
      </c>
      <c r="W66" s="798"/>
      <c r="X66" s="798"/>
      <c r="Y66" s="798"/>
      <c r="Z66" s="1359" t="s">
        <v>4995</v>
      </c>
      <c r="AA66" s="936">
        <v>5</v>
      </c>
      <c r="AB66" s="936" t="s">
        <v>4849</v>
      </c>
      <c r="AC66" s="1357" t="s">
        <v>1527</v>
      </c>
      <c r="AD66" s="672" t="s">
        <v>6098</v>
      </c>
      <c r="AE66" s="742">
        <v>6200</v>
      </c>
      <c r="AF66" s="3008"/>
      <c r="AG66" s="1358"/>
      <c r="AH66" s="998" t="s">
        <v>12447</v>
      </c>
      <c r="AJ66" s="1030"/>
      <c r="AK66" s="3003"/>
      <c r="AL66" s="1030"/>
      <c r="AM66" s="1061" t="s">
        <v>6587</v>
      </c>
      <c r="AN66" s="3001" t="s">
        <v>19938</v>
      </c>
    </row>
    <row r="67" spans="1:40">
      <c r="A67" s="936">
        <f t="shared" si="0"/>
        <v>58</v>
      </c>
      <c r="B67" s="798" t="s">
        <v>4928</v>
      </c>
      <c r="C67" s="2897" t="s">
        <v>18597</v>
      </c>
      <c r="D67" s="807" t="s">
        <v>5069</v>
      </c>
      <c r="E67" s="807" t="s">
        <v>5070</v>
      </c>
      <c r="F67" s="807" t="s">
        <v>1027</v>
      </c>
      <c r="G67" s="807" t="s">
        <v>4997</v>
      </c>
      <c r="H67" s="798" t="s">
        <v>5071</v>
      </c>
      <c r="I67" s="798">
        <v>5</v>
      </c>
      <c r="J67" s="798">
        <v>5</v>
      </c>
      <c r="K67" s="798" t="s">
        <v>4950</v>
      </c>
      <c r="L67" s="798" t="s">
        <v>4950</v>
      </c>
      <c r="M67" s="798">
        <v>105</v>
      </c>
      <c r="N67" s="798">
        <v>45</v>
      </c>
      <c r="O67" s="798"/>
      <c r="P67" s="798">
        <v>0</v>
      </c>
      <c r="Q67" s="798"/>
      <c r="R67" s="798">
        <v>500</v>
      </c>
      <c r="S67" s="798">
        <v>5000</v>
      </c>
      <c r="T67" s="798">
        <v>304</v>
      </c>
      <c r="U67" s="798" t="s">
        <v>6255</v>
      </c>
      <c r="V67" s="798">
        <v>304</v>
      </c>
      <c r="W67" s="798"/>
      <c r="X67" s="798"/>
      <c r="Y67" s="798"/>
      <c r="Z67" s="1359" t="s">
        <v>4995</v>
      </c>
      <c r="AA67" s="936">
        <v>5</v>
      </c>
      <c r="AB67" s="936" t="s">
        <v>4849</v>
      </c>
      <c r="AC67" s="1357" t="s">
        <v>1527</v>
      </c>
      <c r="AD67" s="672" t="s">
        <v>6098</v>
      </c>
      <c r="AE67" s="742">
        <v>31000</v>
      </c>
      <c r="AF67" s="3008"/>
      <c r="AG67" s="1358"/>
      <c r="AH67" s="998" t="s">
        <v>12501</v>
      </c>
      <c r="AJ67" s="1030"/>
      <c r="AK67" s="3003"/>
      <c r="AL67" s="1030"/>
      <c r="AM67" s="1061" t="s">
        <v>6587</v>
      </c>
      <c r="AN67" s="3001" t="s">
        <v>19938</v>
      </c>
    </row>
    <row r="68" spans="1:40">
      <c r="A68" s="936">
        <f t="shared" si="0"/>
        <v>59</v>
      </c>
      <c r="B68" s="798" t="s">
        <v>4928</v>
      </c>
      <c r="C68" s="2897" t="s">
        <v>18598</v>
      </c>
      <c r="D68" s="807" t="s">
        <v>5072</v>
      </c>
      <c r="E68" s="807" t="s">
        <v>5041</v>
      </c>
      <c r="F68" s="807" t="s">
        <v>1027</v>
      </c>
      <c r="G68" s="807" t="s">
        <v>5000</v>
      </c>
      <c r="H68" s="798" t="s">
        <v>5073</v>
      </c>
      <c r="I68" s="798">
        <v>2</v>
      </c>
      <c r="J68" s="798">
        <v>5</v>
      </c>
      <c r="K68" s="798">
        <v>3</v>
      </c>
      <c r="L68" s="798" t="s">
        <v>4950</v>
      </c>
      <c r="M68" s="798">
        <v>105</v>
      </c>
      <c r="N68" s="798">
        <v>45</v>
      </c>
      <c r="O68" s="798"/>
      <c r="P68" s="798">
        <v>0</v>
      </c>
      <c r="Q68" s="798"/>
      <c r="R68" s="798">
        <v>400</v>
      </c>
      <c r="S68" s="798">
        <v>1500</v>
      </c>
      <c r="T68" s="798">
        <v>304</v>
      </c>
      <c r="U68" s="798" t="s">
        <v>6255</v>
      </c>
      <c r="V68" s="798">
        <v>304</v>
      </c>
      <c r="W68" s="798"/>
      <c r="X68" s="798"/>
      <c r="Y68" s="798"/>
      <c r="Z68" s="1359" t="s">
        <v>4995</v>
      </c>
      <c r="AA68" s="936">
        <v>5</v>
      </c>
      <c r="AB68" s="936" t="s">
        <v>4849</v>
      </c>
      <c r="AC68" s="1357" t="s">
        <v>1527</v>
      </c>
      <c r="AD68" s="672" t="s">
        <v>6098</v>
      </c>
      <c r="AE68" s="742">
        <v>6900</v>
      </c>
      <c r="AF68" s="3008"/>
      <c r="AG68" s="1358"/>
      <c r="AH68" s="998" t="s">
        <v>12501</v>
      </c>
      <c r="AJ68" s="1030"/>
      <c r="AK68" s="3003"/>
      <c r="AL68" s="1030"/>
      <c r="AM68" s="1061" t="s">
        <v>6587</v>
      </c>
      <c r="AN68" s="3001" t="s">
        <v>19938</v>
      </c>
    </row>
    <row r="69" spans="1:40">
      <c r="A69" s="936">
        <f t="shared" si="0"/>
        <v>60</v>
      </c>
      <c r="B69" s="798" t="s">
        <v>4928</v>
      </c>
      <c r="C69" s="2897" t="s">
        <v>18599</v>
      </c>
      <c r="D69" s="807" t="s">
        <v>5074</v>
      </c>
      <c r="E69" s="807" t="s">
        <v>5075</v>
      </c>
      <c r="F69" s="807" t="s">
        <v>537</v>
      </c>
      <c r="G69" s="807" t="s">
        <v>4997</v>
      </c>
      <c r="H69" s="798" t="s">
        <v>5076</v>
      </c>
      <c r="I69" s="798">
        <v>18</v>
      </c>
      <c r="J69" s="798" t="s">
        <v>5077</v>
      </c>
      <c r="K69" s="798">
        <v>27</v>
      </c>
      <c r="L69" s="798" t="s">
        <v>4950</v>
      </c>
      <c r="M69" s="798">
        <v>215</v>
      </c>
      <c r="N69" s="798">
        <v>185</v>
      </c>
      <c r="O69" s="798"/>
      <c r="P69" s="798">
        <v>1</v>
      </c>
      <c r="Q69" s="798"/>
      <c r="R69" s="798">
        <v>570</v>
      </c>
      <c r="S69" s="798">
        <v>5000</v>
      </c>
      <c r="T69" s="798" t="s">
        <v>6255</v>
      </c>
      <c r="U69" s="798">
        <v>304</v>
      </c>
      <c r="V69" s="798">
        <v>304</v>
      </c>
      <c r="W69" s="798"/>
      <c r="X69" s="798"/>
      <c r="Y69" s="798"/>
      <c r="Z69" s="1359" t="s">
        <v>4927</v>
      </c>
      <c r="AA69" s="936">
        <v>5</v>
      </c>
      <c r="AB69" s="936" t="s">
        <v>4849</v>
      </c>
      <c r="AC69" s="1357" t="s">
        <v>1527</v>
      </c>
      <c r="AD69" s="672" t="s">
        <v>6098</v>
      </c>
      <c r="AE69" s="742"/>
      <c r="AF69" s="3008"/>
      <c r="AG69" s="1358"/>
      <c r="AH69" s="998" t="s">
        <v>12518</v>
      </c>
      <c r="AJ69" s="1030"/>
      <c r="AK69" s="3003"/>
      <c r="AL69" s="1030"/>
      <c r="AM69" s="1061" t="s">
        <v>6587</v>
      </c>
      <c r="AN69" s="3001" t="s">
        <v>19938</v>
      </c>
    </row>
    <row r="70" spans="1:40">
      <c r="A70" s="936">
        <f t="shared" si="0"/>
        <v>61</v>
      </c>
      <c r="B70" s="798" t="s">
        <v>4928</v>
      </c>
      <c r="C70" s="2897" t="s">
        <v>18600</v>
      </c>
      <c r="D70" s="807" t="s">
        <v>5078</v>
      </c>
      <c r="E70" s="807" t="s">
        <v>5079</v>
      </c>
      <c r="F70" s="807" t="s">
        <v>531</v>
      </c>
      <c r="G70" s="807" t="s">
        <v>5080</v>
      </c>
      <c r="H70" s="798">
        <v>423.9</v>
      </c>
      <c r="I70" s="798" t="s">
        <v>5055</v>
      </c>
      <c r="J70" s="798">
        <v>8</v>
      </c>
      <c r="K70" s="798">
        <v>3</v>
      </c>
      <c r="L70" s="798">
        <v>12</v>
      </c>
      <c r="M70" s="798">
        <v>115</v>
      </c>
      <c r="N70" s="798">
        <v>110</v>
      </c>
      <c r="O70" s="798"/>
      <c r="P70" s="798">
        <v>0</v>
      </c>
      <c r="Q70" s="798"/>
      <c r="R70" s="798">
        <v>1200</v>
      </c>
      <c r="S70" s="798">
        <v>5000</v>
      </c>
      <c r="T70" s="798">
        <v>304</v>
      </c>
      <c r="U70" s="798">
        <v>304</v>
      </c>
      <c r="V70" s="798">
        <v>304</v>
      </c>
      <c r="W70" s="798"/>
      <c r="X70" s="798"/>
      <c r="Y70" s="798"/>
      <c r="Z70" s="1359" t="s">
        <v>4927</v>
      </c>
      <c r="AA70" s="936">
        <v>5</v>
      </c>
      <c r="AB70" s="936" t="s">
        <v>4849</v>
      </c>
      <c r="AC70" s="1357" t="s">
        <v>1527</v>
      </c>
      <c r="AD70" s="672" t="s">
        <v>6098</v>
      </c>
      <c r="AE70" s="742"/>
      <c r="AF70" s="3008"/>
      <c r="AG70" s="1358"/>
      <c r="AH70" s="998" t="s">
        <v>12518</v>
      </c>
      <c r="AJ70" s="1030"/>
      <c r="AK70" s="3003"/>
      <c r="AL70" s="1030"/>
      <c r="AM70" s="1061" t="s">
        <v>6587</v>
      </c>
      <c r="AN70" s="3001" t="s">
        <v>19938</v>
      </c>
    </row>
    <row r="71" spans="1:40">
      <c r="A71" s="936">
        <f t="shared" si="0"/>
        <v>62</v>
      </c>
      <c r="B71" s="798" t="s">
        <v>4928</v>
      </c>
      <c r="C71" s="2897" t="s">
        <v>18601</v>
      </c>
      <c r="D71" s="807" t="s">
        <v>5081</v>
      </c>
      <c r="E71" s="807" t="s">
        <v>5082</v>
      </c>
      <c r="F71" s="807" t="s">
        <v>1027</v>
      </c>
      <c r="G71" s="807" t="s">
        <v>5083</v>
      </c>
      <c r="H71" s="798" t="s">
        <v>5084</v>
      </c>
      <c r="I71" s="798" t="s">
        <v>5055</v>
      </c>
      <c r="J71" s="798">
        <v>5</v>
      </c>
      <c r="K71" s="798">
        <v>3</v>
      </c>
      <c r="L71" s="798" t="s">
        <v>4950</v>
      </c>
      <c r="M71" s="798">
        <v>110</v>
      </c>
      <c r="N71" s="798">
        <v>45</v>
      </c>
      <c r="O71" s="798"/>
      <c r="P71" s="798">
        <v>0</v>
      </c>
      <c r="Q71" s="798"/>
      <c r="R71" s="798">
        <v>1150</v>
      </c>
      <c r="S71" s="798">
        <v>5000</v>
      </c>
      <c r="T71" s="798">
        <v>304</v>
      </c>
      <c r="U71" s="798" t="s">
        <v>6255</v>
      </c>
      <c r="V71" s="798">
        <v>304</v>
      </c>
      <c r="W71" s="798"/>
      <c r="X71" s="798"/>
      <c r="Y71" s="798"/>
      <c r="Z71" s="1359" t="s">
        <v>4927</v>
      </c>
      <c r="AA71" s="936">
        <v>5</v>
      </c>
      <c r="AB71" s="936" t="s">
        <v>4849</v>
      </c>
      <c r="AC71" s="1357" t="s">
        <v>1527</v>
      </c>
      <c r="AD71" s="672" t="s">
        <v>6098</v>
      </c>
      <c r="AE71" s="742"/>
      <c r="AF71" s="3008"/>
      <c r="AG71" s="1358"/>
      <c r="AH71" s="998" t="s">
        <v>12518</v>
      </c>
      <c r="AJ71" s="1030"/>
      <c r="AK71" s="3003"/>
      <c r="AL71" s="1030"/>
      <c r="AM71" s="1061" t="s">
        <v>6587</v>
      </c>
      <c r="AN71" s="3001" t="s">
        <v>19938</v>
      </c>
    </row>
    <row r="72" spans="1:40">
      <c r="A72" s="936">
        <f t="shared" si="0"/>
        <v>63</v>
      </c>
      <c r="B72" s="798" t="s">
        <v>4928</v>
      </c>
      <c r="C72" s="2897" t="s">
        <v>18602</v>
      </c>
      <c r="D72" s="807" t="s">
        <v>5085</v>
      </c>
      <c r="E72" s="807" t="s">
        <v>5075</v>
      </c>
      <c r="F72" s="807" t="s">
        <v>537</v>
      </c>
      <c r="G72" s="807" t="s">
        <v>4997</v>
      </c>
      <c r="H72" s="798" t="s">
        <v>5086</v>
      </c>
      <c r="I72" s="798">
        <v>18</v>
      </c>
      <c r="J72" s="798">
        <v>45</v>
      </c>
      <c r="K72" s="798">
        <v>27</v>
      </c>
      <c r="L72" s="798" t="s">
        <v>5087</v>
      </c>
      <c r="M72" s="798">
        <v>215</v>
      </c>
      <c r="N72" s="798">
        <v>130</v>
      </c>
      <c r="O72" s="798"/>
      <c r="P72" s="798">
        <v>1</v>
      </c>
      <c r="Q72" s="798"/>
      <c r="R72" s="798">
        <v>350</v>
      </c>
      <c r="S72" s="798">
        <v>3000</v>
      </c>
      <c r="T72" s="798" t="s">
        <v>6255</v>
      </c>
      <c r="U72" s="798">
        <v>304</v>
      </c>
      <c r="V72" s="798">
        <v>304</v>
      </c>
      <c r="W72" s="798"/>
      <c r="X72" s="798"/>
      <c r="Y72" s="798"/>
      <c r="Z72" s="1359" t="s">
        <v>4995</v>
      </c>
      <c r="AA72" s="936">
        <v>25</v>
      </c>
      <c r="AB72" s="936" t="s">
        <v>695</v>
      </c>
      <c r="AC72" s="1357" t="s">
        <v>694</v>
      </c>
      <c r="AD72" s="672" t="s">
        <v>6098</v>
      </c>
      <c r="AE72" s="742">
        <v>20300</v>
      </c>
      <c r="AF72" s="3006">
        <v>42436</v>
      </c>
      <c r="AG72" s="1358"/>
      <c r="AH72" s="998" t="s">
        <v>12528</v>
      </c>
      <c r="AJ72" s="1057" t="s">
        <v>12771</v>
      </c>
      <c r="AK72" s="3003">
        <v>42805</v>
      </c>
      <c r="AL72" s="1030"/>
      <c r="AM72" s="1061" t="s">
        <v>6587</v>
      </c>
      <c r="AN72" s="3001" t="s">
        <v>19938</v>
      </c>
    </row>
    <row r="73" spans="1:40">
      <c r="A73" s="1494">
        <f t="shared" si="0"/>
        <v>64</v>
      </c>
      <c r="B73" s="1609" t="s">
        <v>4928</v>
      </c>
      <c r="C73" s="1610" t="s">
        <v>18603</v>
      </c>
      <c r="D73" s="1611" t="s">
        <v>6585</v>
      </c>
      <c r="E73" s="1611" t="s">
        <v>5075</v>
      </c>
      <c r="F73" s="1611" t="s">
        <v>537</v>
      </c>
      <c r="G73" s="1611" t="s">
        <v>4997</v>
      </c>
      <c r="H73" s="1609" t="s">
        <v>5086</v>
      </c>
      <c r="I73" s="1609">
        <v>18</v>
      </c>
      <c r="J73" s="1609">
        <v>45</v>
      </c>
      <c r="K73" s="1609">
        <v>27</v>
      </c>
      <c r="L73" s="1609" t="s">
        <v>5087</v>
      </c>
      <c r="M73" s="1609">
        <v>215</v>
      </c>
      <c r="N73" s="1609">
        <v>130</v>
      </c>
      <c r="O73" s="1609"/>
      <c r="P73" s="1609">
        <v>1</v>
      </c>
      <c r="Q73" s="1609"/>
      <c r="R73" s="1609">
        <v>350</v>
      </c>
      <c r="S73" s="1609">
        <v>3000</v>
      </c>
      <c r="T73" s="1609" t="s">
        <v>6255</v>
      </c>
      <c r="U73" s="1609">
        <v>304</v>
      </c>
      <c r="V73" s="1609">
        <v>304</v>
      </c>
      <c r="W73" s="1609"/>
      <c r="X73" s="1609"/>
      <c r="Y73" s="1609"/>
      <c r="Z73" s="1496" t="s">
        <v>13233</v>
      </c>
      <c r="AA73" s="1494">
        <v>25</v>
      </c>
      <c r="AB73" s="1494" t="s">
        <v>695</v>
      </c>
      <c r="AC73" s="1614" t="s">
        <v>694</v>
      </c>
      <c r="AD73" s="1482" t="s">
        <v>6098</v>
      </c>
      <c r="AE73" s="1615">
        <v>33000</v>
      </c>
      <c r="AF73" s="3009">
        <v>44896</v>
      </c>
      <c r="AG73" s="1495"/>
      <c r="AH73" s="1617"/>
      <c r="AI73" s="1618"/>
      <c r="AJ73" s="1716" t="s">
        <v>13587</v>
      </c>
      <c r="AK73" s="3004">
        <v>44896</v>
      </c>
      <c r="AL73" s="1496"/>
      <c r="AM73" s="1061" t="s">
        <v>6587</v>
      </c>
      <c r="AN73" s="3001" t="s">
        <v>19938</v>
      </c>
    </row>
    <row r="74" spans="1:40">
      <c r="A74" s="936">
        <f t="shared" si="0"/>
        <v>65</v>
      </c>
      <c r="B74" s="798" t="s">
        <v>4928</v>
      </c>
      <c r="C74" s="981" t="s">
        <v>1579</v>
      </c>
      <c r="D74" s="807" t="s">
        <v>5088</v>
      </c>
      <c r="E74" s="807" t="s">
        <v>4946</v>
      </c>
      <c r="F74" s="807" t="s">
        <v>1027</v>
      </c>
      <c r="G74" s="807" t="s">
        <v>4947</v>
      </c>
      <c r="H74" s="798">
        <v>46.9</v>
      </c>
      <c r="I74" s="798">
        <v>45</v>
      </c>
      <c r="J74" s="798">
        <v>5</v>
      </c>
      <c r="K74" s="798">
        <v>67.5</v>
      </c>
      <c r="L74" s="798">
        <v>7.5</v>
      </c>
      <c r="M74" s="798">
        <v>70</v>
      </c>
      <c r="N74" s="798">
        <v>45</v>
      </c>
      <c r="O74" s="798"/>
      <c r="P74" s="798">
        <v>1</v>
      </c>
      <c r="Q74" s="798"/>
      <c r="R74" s="798">
        <v>620</v>
      </c>
      <c r="S74" s="798">
        <v>3000</v>
      </c>
      <c r="T74" s="798" t="s">
        <v>6255</v>
      </c>
      <c r="U74" s="798" t="s">
        <v>6255</v>
      </c>
      <c r="V74" s="798" t="s">
        <v>6255</v>
      </c>
      <c r="W74" s="798" t="s">
        <v>6255</v>
      </c>
      <c r="X74" s="798"/>
      <c r="Y74" s="798"/>
      <c r="Z74" s="1359" t="s">
        <v>4927</v>
      </c>
      <c r="AA74" s="936">
        <v>5</v>
      </c>
      <c r="AB74" s="936" t="s">
        <v>4849</v>
      </c>
      <c r="AC74" s="1357" t="s">
        <v>1527</v>
      </c>
      <c r="AD74" s="672" t="s">
        <v>6098</v>
      </c>
      <c r="AE74" s="742"/>
      <c r="AF74" s="3006">
        <v>43165</v>
      </c>
      <c r="AG74" s="1358"/>
      <c r="AH74" s="998" t="s">
        <v>12548</v>
      </c>
      <c r="AJ74" s="1063" t="s">
        <v>12698</v>
      </c>
      <c r="AK74" s="3003">
        <v>38299</v>
      </c>
      <c r="AL74" s="1030"/>
      <c r="AM74" s="1061" t="s">
        <v>6587</v>
      </c>
      <c r="AN74" s="3001" t="s">
        <v>19938</v>
      </c>
    </row>
    <row r="75" spans="1:40">
      <c r="A75" s="936">
        <f t="shared" si="0"/>
        <v>66</v>
      </c>
      <c r="B75" s="798" t="s">
        <v>4928</v>
      </c>
      <c r="C75" s="981" t="s">
        <v>18604</v>
      </c>
      <c r="D75" s="807" t="s">
        <v>5089</v>
      </c>
      <c r="E75" s="807" t="s">
        <v>5090</v>
      </c>
      <c r="F75" s="807" t="s">
        <v>1027</v>
      </c>
      <c r="G75" s="807" t="s">
        <v>4997</v>
      </c>
      <c r="H75" s="798">
        <v>53.1</v>
      </c>
      <c r="I75" s="798" t="s">
        <v>4933</v>
      </c>
      <c r="J75" s="798">
        <v>5</v>
      </c>
      <c r="K75" s="798" t="s">
        <v>5014</v>
      </c>
      <c r="L75" s="798" t="s">
        <v>4950</v>
      </c>
      <c r="M75" s="798">
        <v>250</v>
      </c>
      <c r="N75" s="798">
        <v>45</v>
      </c>
      <c r="O75" s="798"/>
      <c r="P75" s="798">
        <v>0</v>
      </c>
      <c r="Q75" s="798"/>
      <c r="R75" s="798">
        <v>400</v>
      </c>
      <c r="S75" s="798">
        <v>5000</v>
      </c>
      <c r="T75" s="798">
        <v>304</v>
      </c>
      <c r="U75" s="798">
        <v>304</v>
      </c>
      <c r="V75" s="798">
        <v>304</v>
      </c>
      <c r="W75" s="798"/>
      <c r="X75" s="798"/>
      <c r="Y75" s="798"/>
      <c r="Z75" s="1359" t="s">
        <v>4995</v>
      </c>
      <c r="AA75" s="936">
        <v>5</v>
      </c>
      <c r="AB75" s="936" t="s">
        <v>4849</v>
      </c>
      <c r="AC75" s="1357" t="s">
        <v>1527</v>
      </c>
      <c r="AD75" s="672" t="s">
        <v>6098</v>
      </c>
      <c r="AE75" s="742">
        <v>30100</v>
      </c>
      <c r="AF75" s="3008"/>
      <c r="AG75" s="1358"/>
      <c r="AH75" s="998" t="s">
        <v>12528</v>
      </c>
      <c r="AJ75" s="1063" t="s">
        <v>12765</v>
      </c>
      <c r="AK75" s="3003">
        <v>40743</v>
      </c>
      <c r="AL75" s="1030"/>
      <c r="AM75" s="1061" t="s">
        <v>6587</v>
      </c>
      <c r="AN75" s="3001" t="s">
        <v>19938</v>
      </c>
    </row>
    <row r="76" spans="1:40">
      <c r="A76" s="1494">
        <f t="shared" ref="A76:A140" si="1">A75+1</f>
        <v>67</v>
      </c>
      <c r="B76" s="1609" t="s">
        <v>4928</v>
      </c>
      <c r="C76" s="1610" t="s">
        <v>18605</v>
      </c>
      <c r="D76" s="1611" t="s">
        <v>13137</v>
      </c>
      <c r="E76" s="1611" t="s">
        <v>5090</v>
      </c>
      <c r="F76" s="1611" t="s">
        <v>1027</v>
      </c>
      <c r="G76" s="1611" t="s">
        <v>4997</v>
      </c>
      <c r="H76" s="1609">
        <v>53.1</v>
      </c>
      <c r="I76" s="1609" t="s">
        <v>4933</v>
      </c>
      <c r="J76" s="1609">
        <v>5</v>
      </c>
      <c r="K76" s="1609" t="s">
        <v>5014</v>
      </c>
      <c r="L76" s="1609" t="s">
        <v>4950</v>
      </c>
      <c r="M76" s="1609">
        <v>250</v>
      </c>
      <c r="N76" s="1609">
        <v>45</v>
      </c>
      <c r="O76" s="1609"/>
      <c r="P76" s="1609">
        <v>0</v>
      </c>
      <c r="Q76" s="1609"/>
      <c r="R76" s="1609">
        <v>400</v>
      </c>
      <c r="S76" s="1609">
        <v>5000</v>
      </c>
      <c r="T76" s="1609">
        <v>304</v>
      </c>
      <c r="U76" s="1609">
        <v>304</v>
      </c>
      <c r="V76" s="1609">
        <v>304</v>
      </c>
      <c r="W76" s="1609"/>
      <c r="X76" s="1609"/>
      <c r="Y76" s="1609"/>
      <c r="Z76" s="1496" t="s">
        <v>13233</v>
      </c>
      <c r="AA76" s="1494">
        <v>5</v>
      </c>
      <c r="AB76" s="1494" t="s">
        <v>4849</v>
      </c>
      <c r="AC76" s="1614" t="s">
        <v>1527</v>
      </c>
      <c r="AD76" s="1482" t="s">
        <v>6098</v>
      </c>
      <c r="AE76" s="1615">
        <v>52000</v>
      </c>
      <c r="AF76" s="3009">
        <v>44896</v>
      </c>
      <c r="AG76" s="1495"/>
      <c r="AH76" s="1617"/>
      <c r="AI76" s="1618"/>
      <c r="AJ76" s="1716" t="s">
        <v>13587</v>
      </c>
      <c r="AK76" s="3004">
        <v>44896</v>
      </c>
      <c r="AL76" s="1496"/>
      <c r="AM76" s="1061" t="s">
        <v>6587</v>
      </c>
      <c r="AN76" s="3001" t="s">
        <v>19938</v>
      </c>
    </row>
    <row r="77" spans="1:40">
      <c r="A77" s="936">
        <f t="shared" si="1"/>
        <v>68</v>
      </c>
      <c r="B77" s="798" t="s">
        <v>4928</v>
      </c>
      <c r="C77" s="981" t="s">
        <v>18606</v>
      </c>
      <c r="D77" s="807" t="s">
        <v>5092</v>
      </c>
      <c r="E77" s="807" t="s">
        <v>4946</v>
      </c>
      <c r="F77" s="807" t="s">
        <v>1027</v>
      </c>
      <c r="G77" s="807" t="s">
        <v>5000</v>
      </c>
      <c r="H77" s="798" t="s">
        <v>5093</v>
      </c>
      <c r="I77" s="798" t="s">
        <v>4933</v>
      </c>
      <c r="J77" s="798">
        <v>5</v>
      </c>
      <c r="K77" s="798" t="s">
        <v>5014</v>
      </c>
      <c r="L77" s="798" t="s">
        <v>4950</v>
      </c>
      <c r="M77" s="798">
        <v>250</v>
      </c>
      <c r="N77" s="798">
        <v>45</v>
      </c>
      <c r="O77" s="798"/>
      <c r="P77" s="798">
        <v>0</v>
      </c>
      <c r="Q77" s="798"/>
      <c r="R77" s="798">
        <v>350</v>
      </c>
      <c r="S77" s="798">
        <v>1500</v>
      </c>
      <c r="T77" s="798">
        <v>304</v>
      </c>
      <c r="U77" s="798" t="s">
        <v>6255</v>
      </c>
      <c r="V77" s="798">
        <v>304</v>
      </c>
      <c r="W77" s="798"/>
      <c r="X77" s="798"/>
      <c r="Y77" s="798"/>
      <c r="Z77" s="1359" t="s">
        <v>4995</v>
      </c>
      <c r="AA77" s="936">
        <v>5</v>
      </c>
      <c r="AB77" s="936" t="s">
        <v>4849</v>
      </c>
      <c r="AC77" s="1357" t="s">
        <v>1527</v>
      </c>
      <c r="AD77" s="672" t="s">
        <v>6098</v>
      </c>
      <c r="AE77" s="742">
        <v>7100</v>
      </c>
      <c r="AF77" s="3008"/>
      <c r="AG77" s="1358"/>
      <c r="AH77" s="998" t="s">
        <v>12528</v>
      </c>
      <c r="AJ77" s="1030"/>
      <c r="AK77" s="3003"/>
      <c r="AL77" s="1030"/>
      <c r="AM77" s="1061" t="s">
        <v>6587</v>
      </c>
      <c r="AN77" s="3001" t="s">
        <v>19938</v>
      </c>
    </row>
    <row r="78" spans="1:40">
      <c r="A78" s="1494">
        <f t="shared" si="1"/>
        <v>69</v>
      </c>
      <c r="B78" s="1609" t="s">
        <v>4928</v>
      </c>
      <c r="C78" s="1610" t="s">
        <v>18607</v>
      </c>
      <c r="D78" s="1611" t="s">
        <v>13138</v>
      </c>
      <c r="E78" s="1611" t="s">
        <v>4946</v>
      </c>
      <c r="F78" s="1611" t="s">
        <v>1027</v>
      </c>
      <c r="G78" s="1611" t="s">
        <v>5000</v>
      </c>
      <c r="H78" s="1609" t="s">
        <v>5093</v>
      </c>
      <c r="I78" s="1609" t="s">
        <v>4933</v>
      </c>
      <c r="J78" s="1609">
        <v>5</v>
      </c>
      <c r="K78" s="1609" t="s">
        <v>5014</v>
      </c>
      <c r="L78" s="1609" t="s">
        <v>4950</v>
      </c>
      <c r="M78" s="1609">
        <v>250</v>
      </c>
      <c r="N78" s="1609">
        <v>45</v>
      </c>
      <c r="O78" s="1609"/>
      <c r="P78" s="1609">
        <v>0</v>
      </c>
      <c r="Q78" s="1609"/>
      <c r="R78" s="1609">
        <v>350</v>
      </c>
      <c r="S78" s="1609">
        <v>1500</v>
      </c>
      <c r="T78" s="1609">
        <v>304</v>
      </c>
      <c r="U78" s="1609" t="s">
        <v>6255</v>
      </c>
      <c r="V78" s="1609">
        <v>304</v>
      </c>
      <c r="W78" s="1609"/>
      <c r="X78" s="1609"/>
      <c r="Y78" s="1609"/>
      <c r="Z78" s="1496" t="s">
        <v>13233</v>
      </c>
      <c r="AA78" s="1494">
        <v>5</v>
      </c>
      <c r="AB78" s="1494" t="s">
        <v>4849</v>
      </c>
      <c r="AC78" s="1614" t="s">
        <v>1527</v>
      </c>
      <c r="AD78" s="1482" t="s">
        <v>6098</v>
      </c>
      <c r="AE78" s="1615">
        <v>26000</v>
      </c>
      <c r="AF78" s="3009">
        <v>44896</v>
      </c>
      <c r="AG78" s="1495"/>
      <c r="AH78" s="1617"/>
      <c r="AI78" s="1618"/>
      <c r="AJ78" s="1716" t="s">
        <v>13587</v>
      </c>
      <c r="AK78" s="3004">
        <v>44896</v>
      </c>
      <c r="AL78" s="1496"/>
      <c r="AM78" s="1061" t="s">
        <v>6587</v>
      </c>
      <c r="AN78" s="3001" t="s">
        <v>19938</v>
      </c>
    </row>
    <row r="79" spans="1:40">
      <c r="A79" s="936">
        <f t="shared" si="1"/>
        <v>70</v>
      </c>
      <c r="B79" s="798" t="s">
        <v>4928</v>
      </c>
      <c r="C79" s="981" t="s">
        <v>18608</v>
      </c>
      <c r="D79" s="807" t="s">
        <v>5094</v>
      </c>
      <c r="E79" s="807" t="s">
        <v>5095</v>
      </c>
      <c r="F79" s="807" t="s">
        <v>1027</v>
      </c>
      <c r="G79" s="807" t="s">
        <v>4997</v>
      </c>
      <c r="H79" s="798">
        <v>3</v>
      </c>
      <c r="I79" s="798" t="s">
        <v>5013</v>
      </c>
      <c r="J79" s="798">
        <v>5</v>
      </c>
      <c r="K79" s="798" t="s">
        <v>5096</v>
      </c>
      <c r="L79" s="798" t="s">
        <v>4950</v>
      </c>
      <c r="M79" s="798">
        <v>110</v>
      </c>
      <c r="N79" s="798">
        <v>40</v>
      </c>
      <c r="O79" s="798"/>
      <c r="P79" s="798">
        <v>0</v>
      </c>
      <c r="Q79" s="798"/>
      <c r="R79" s="798">
        <v>261</v>
      </c>
      <c r="S79" s="798">
        <v>1500</v>
      </c>
      <c r="T79" s="798">
        <v>304</v>
      </c>
      <c r="U79" s="798" t="s">
        <v>6255</v>
      </c>
      <c r="V79" s="798">
        <v>304</v>
      </c>
      <c r="W79" s="798"/>
      <c r="X79" s="798"/>
      <c r="Y79" s="798"/>
      <c r="Z79" s="1359" t="s">
        <v>4995</v>
      </c>
      <c r="AA79" s="936">
        <v>5</v>
      </c>
      <c r="AB79" s="936" t="s">
        <v>4849</v>
      </c>
      <c r="AC79" s="1357" t="s">
        <v>1527</v>
      </c>
      <c r="AD79" s="672" t="s">
        <v>6098</v>
      </c>
      <c r="AE79" s="742">
        <v>3100</v>
      </c>
      <c r="AF79" s="3008"/>
      <c r="AG79" s="1358"/>
      <c r="AH79" s="998" t="s">
        <v>12528</v>
      </c>
      <c r="AJ79" s="1030"/>
      <c r="AK79" s="3003"/>
      <c r="AL79" s="1030"/>
      <c r="AM79" s="1061" t="s">
        <v>6587</v>
      </c>
      <c r="AN79" s="3001" t="s">
        <v>19938</v>
      </c>
    </row>
    <row r="80" spans="1:40">
      <c r="A80" s="1494">
        <f t="shared" si="1"/>
        <v>71</v>
      </c>
      <c r="B80" s="1609" t="s">
        <v>4928</v>
      </c>
      <c r="C80" s="1610" t="s">
        <v>18609</v>
      </c>
      <c r="D80" s="1611" t="s">
        <v>13139</v>
      </c>
      <c r="E80" s="1611" t="s">
        <v>5095</v>
      </c>
      <c r="F80" s="1611" t="s">
        <v>1027</v>
      </c>
      <c r="G80" s="1611" t="s">
        <v>4997</v>
      </c>
      <c r="H80" s="1609">
        <v>3</v>
      </c>
      <c r="I80" s="1609" t="s">
        <v>5013</v>
      </c>
      <c r="J80" s="1609">
        <v>5</v>
      </c>
      <c r="K80" s="1609" t="s">
        <v>5096</v>
      </c>
      <c r="L80" s="1609" t="s">
        <v>4950</v>
      </c>
      <c r="M80" s="1609">
        <v>110</v>
      </c>
      <c r="N80" s="1609">
        <v>40</v>
      </c>
      <c r="O80" s="1609"/>
      <c r="P80" s="1609">
        <v>0</v>
      </c>
      <c r="Q80" s="1609"/>
      <c r="R80" s="1609">
        <v>261</v>
      </c>
      <c r="S80" s="1609">
        <v>1500</v>
      </c>
      <c r="T80" s="1609">
        <v>304</v>
      </c>
      <c r="U80" s="1609" t="s">
        <v>6255</v>
      </c>
      <c r="V80" s="1609">
        <v>304</v>
      </c>
      <c r="W80" s="1609"/>
      <c r="X80" s="1609"/>
      <c r="Y80" s="1609"/>
      <c r="Z80" s="1496" t="s">
        <v>13233</v>
      </c>
      <c r="AA80" s="1494">
        <v>5</v>
      </c>
      <c r="AB80" s="1494" t="s">
        <v>4849</v>
      </c>
      <c r="AC80" s="1614" t="s">
        <v>1527</v>
      </c>
      <c r="AD80" s="1482" t="s">
        <v>6098</v>
      </c>
      <c r="AE80" s="1615">
        <v>19000</v>
      </c>
      <c r="AF80" s="3009">
        <v>44896</v>
      </c>
      <c r="AG80" s="1495"/>
      <c r="AH80" s="1617"/>
      <c r="AI80" s="1618"/>
      <c r="AJ80" s="1716" t="s">
        <v>13587</v>
      </c>
      <c r="AK80" s="3004">
        <v>44896</v>
      </c>
      <c r="AL80" s="1496"/>
      <c r="AM80" s="1061" t="s">
        <v>6587</v>
      </c>
      <c r="AN80" s="3001" t="s">
        <v>19938</v>
      </c>
    </row>
    <row r="81" spans="1:40">
      <c r="A81" s="936">
        <f t="shared" si="1"/>
        <v>72</v>
      </c>
      <c r="B81" s="798" t="s">
        <v>4928</v>
      </c>
      <c r="C81" s="981" t="s">
        <v>18610</v>
      </c>
      <c r="D81" s="807" t="s">
        <v>5098</v>
      </c>
      <c r="E81" s="807" t="s">
        <v>4946</v>
      </c>
      <c r="F81" s="807" t="s">
        <v>1027</v>
      </c>
      <c r="G81" s="807" t="s">
        <v>4997</v>
      </c>
      <c r="H81" s="798" t="s">
        <v>5099</v>
      </c>
      <c r="I81" s="798">
        <v>5</v>
      </c>
      <c r="J81" s="798">
        <v>45</v>
      </c>
      <c r="K81" s="798" t="s">
        <v>4950</v>
      </c>
      <c r="L81" s="798" t="s">
        <v>5087</v>
      </c>
      <c r="M81" s="798">
        <v>45</v>
      </c>
      <c r="N81" s="798">
        <v>250</v>
      </c>
      <c r="O81" s="798"/>
      <c r="P81" s="798">
        <v>0</v>
      </c>
      <c r="Q81" s="798"/>
      <c r="R81" s="798">
        <v>600</v>
      </c>
      <c r="S81" s="798">
        <v>3000</v>
      </c>
      <c r="T81" s="798" t="s">
        <v>6255</v>
      </c>
      <c r="U81" s="798">
        <v>304</v>
      </c>
      <c r="V81" s="798">
        <v>304</v>
      </c>
      <c r="W81" s="798"/>
      <c r="X81" s="798"/>
      <c r="Y81" s="798"/>
      <c r="Z81" s="1359" t="s">
        <v>4927</v>
      </c>
      <c r="AA81" s="936">
        <v>5</v>
      </c>
      <c r="AB81" s="936" t="s">
        <v>4849</v>
      </c>
      <c r="AC81" s="1357" t="s">
        <v>1527</v>
      </c>
      <c r="AD81" s="672" t="s">
        <v>6098</v>
      </c>
      <c r="AE81" s="742"/>
      <c r="AF81" s="3006">
        <v>39442</v>
      </c>
      <c r="AG81" s="1358"/>
      <c r="AH81" s="984" t="s">
        <v>12399</v>
      </c>
      <c r="AI81" s="491" t="s">
        <v>12528</v>
      </c>
      <c r="AJ81" s="1057" t="s">
        <v>12773</v>
      </c>
      <c r="AK81" s="3003">
        <v>43987</v>
      </c>
      <c r="AL81" s="1030"/>
      <c r="AM81" s="1061" t="s">
        <v>6587</v>
      </c>
      <c r="AN81" s="3001" t="s">
        <v>19938</v>
      </c>
    </row>
    <row r="82" spans="1:40">
      <c r="A82" s="936">
        <f t="shared" si="1"/>
        <v>73</v>
      </c>
      <c r="B82" s="798" t="s">
        <v>4928</v>
      </c>
      <c r="C82" s="2897" t="s">
        <v>18611</v>
      </c>
      <c r="D82" s="807" t="s">
        <v>5100</v>
      </c>
      <c r="E82" s="807" t="s">
        <v>5101</v>
      </c>
      <c r="F82" s="807" t="s">
        <v>4208</v>
      </c>
      <c r="G82" s="807" t="s">
        <v>4994</v>
      </c>
      <c r="H82" s="798" t="s">
        <v>5102</v>
      </c>
      <c r="I82" s="798">
        <v>18</v>
      </c>
      <c r="J82" s="798" t="s">
        <v>5103</v>
      </c>
      <c r="K82" s="798">
        <v>27</v>
      </c>
      <c r="L82" s="798">
        <v>3</v>
      </c>
      <c r="M82" s="798" t="s">
        <v>5104</v>
      </c>
      <c r="N82" s="798">
        <v>150</v>
      </c>
      <c r="O82" s="798"/>
      <c r="P82" s="798">
        <v>1</v>
      </c>
      <c r="Q82" s="798"/>
      <c r="R82" s="798">
        <v>700</v>
      </c>
      <c r="S82" s="798">
        <v>3000</v>
      </c>
      <c r="T82" s="798" t="s">
        <v>6255</v>
      </c>
      <c r="U82" s="798">
        <v>304</v>
      </c>
      <c r="V82" s="798">
        <v>304</v>
      </c>
      <c r="W82" s="798"/>
      <c r="X82" s="798"/>
      <c r="Y82" s="798"/>
      <c r="Z82" s="1359" t="s">
        <v>4995</v>
      </c>
      <c r="AA82" s="936">
        <v>5</v>
      </c>
      <c r="AB82" s="936" t="s">
        <v>4849</v>
      </c>
      <c r="AC82" s="1357" t="s">
        <v>1527</v>
      </c>
      <c r="AD82" s="672" t="s">
        <v>6098</v>
      </c>
      <c r="AE82" s="742">
        <v>36000</v>
      </c>
      <c r="AF82" s="3008"/>
      <c r="AG82" s="1358"/>
      <c r="AH82" s="998" t="s">
        <v>12573</v>
      </c>
      <c r="AJ82" s="1030"/>
      <c r="AK82" s="3003"/>
      <c r="AL82" s="1030"/>
      <c r="AM82" s="1061" t="s">
        <v>6587</v>
      </c>
      <c r="AN82" s="3001" t="s">
        <v>19938</v>
      </c>
    </row>
    <row r="83" spans="1:40">
      <c r="A83" s="936">
        <f t="shared" si="1"/>
        <v>74</v>
      </c>
      <c r="B83" s="798" t="s">
        <v>4928</v>
      </c>
      <c r="C83" s="2897" t="s">
        <v>18612</v>
      </c>
      <c r="D83" s="807" t="s">
        <v>5106</v>
      </c>
      <c r="E83" s="807" t="s">
        <v>5107</v>
      </c>
      <c r="F83" s="807" t="s">
        <v>1028</v>
      </c>
      <c r="G83" s="807" t="s">
        <v>4997</v>
      </c>
      <c r="H83" s="798" t="s">
        <v>5108</v>
      </c>
      <c r="I83" s="798" t="s">
        <v>5055</v>
      </c>
      <c r="J83" s="798">
        <v>5</v>
      </c>
      <c r="K83" s="798">
        <v>3</v>
      </c>
      <c r="L83" s="798" t="s">
        <v>4950</v>
      </c>
      <c r="M83" s="798">
        <v>50</v>
      </c>
      <c r="N83" s="798">
        <v>40</v>
      </c>
      <c r="O83" s="798"/>
      <c r="P83" s="798">
        <v>0</v>
      </c>
      <c r="Q83" s="798"/>
      <c r="R83" s="798">
        <v>261</v>
      </c>
      <c r="S83" s="798">
        <v>1500</v>
      </c>
      <c r="T83" s="798">
        <v>304</v>
      </c>
      <c r="U83" s="798" t="s">
        <v>6255</v>
      </c>
      <c r="V83" s="798">
        <v>304</v>
      </c>
      <c r="W83" s="798"/>
      <c r="X83" s="798"/>
      <c r="Y83" s="798"/>
      <c r="Z83" s="1359" t="s">
        <v>4995</v>
      </c>
      <c r="AA83" s="936">
        <v>5</v>
      </c>
      <c r="AB83" s="936" t="s">
        <v>4849</v>
      </c>
      <c r="AC83" s="1357" t="s">
        <v>1527</v>
      </c>
      <c r="AD83" s="672" t="s">
        <v>6098</v>
      </c>
      <c r="AE83" s="742">
        <v>3100</v>
      </c>
      <c r="AF83" s="3008"/>
      <c r="AG83" s="1358"/>
      <c r="AH83" s="998" t="s">
        <v>12573</v>
      </c>
      <c r="AJ83" s="1030"/>
      <c r="AK83" s="3003"/>
      <c r="AL83" s="1030"/>
      <c r="AM83" s="1061" t="s">
        <v>6587</v>
      </c>
      <c r="AN83" s="3001" t="s">
        <v>19938</v>
      </c>
    </row>
    <row r="84" spans="1:40">
      <c r="A84" s="936">
        <f t="shared" si="1"/>
        <v>75</v>
      </c>
      <c r="B84" s="798" t="s">
        <v>4928</v>
      </c>
      <c r="C84" s="2897" t="s">
        <v>18613</v>
      </c>
      <c r="D84" s="807" t="s">
        <v>5106</v>
      </c>
      <c r="E84" s="807" t="s">
        <v>5090</v>
      </c>
      <c r="F84" s="807" t="s">
        <v>1027</v>
      </c>
      <c r="G84" s="807" t="s">
        <v>4947</v>
      </c>
      <c r="H84" s="798" t="s">
        <v>5109</v>
      </c>
      <c r="I84" s="798" t="s">
        <v>5055</v>
      </c>
      <c r="J84" s="798">
        <v>5</v>
      </c>
      <c r="K84" s="798">
        <v>3</v>
      </c>
      <c r="L84" s="798" t="s">
        <v>4950</v>
      </c>
      <c r="M84" s="798">
        <v>110</v>
      </c>
      <c r="N84" s="798">
        <v>45</v>
      </c>
      <c r="O84" s="798"/>
      <c r="P84" s="798">
        <v>0</v>
      </c>
      <c r="Q84" s="798"/>
      <c r="R84" s="798">
        <v>380</v>
      </c>
      <c r="S84" s="798">
        <v>2000</v>
      </c>
      <c r="T84" s="798">
        <v>304</v>
      </c>
      <c r="U84" s="798" t="s">
        <v>6255</v>
      </c>
      <c r="V84" s="798">
        <v>304</v>
      </c>
      <c r="W84" s="798"/>
      <c r="X84" s="798"/>
      <c r="Y84" s="798"/>
      <c r="Z84" s="1359" t="s">
        <v>4927</v>
      </c>
      <c r="AA84" s="936">
        <v>5</v>
      </c>
      <c r="AB84" s="936" t="s">
        <v>4849</v>
      </c>
      <c r="AC84" s="1357" t="s">
        <v>1527</v>
      </c>
      <c r="AD84" s="672" t="s">
        <v>6098</v>
      </c>
      <c r="AE84" s="742"/>
      <c r="AF84" s="3008"/>
      <c r="AG84" s="1358"/>
      <c r="AH84" s="998" t="s">
        <v>12573</v>
      </c>
      <c r="AJ84" s="1030"/>
      <c r="AK84" s="3003"/>
      <c r="AL84" s="1030"/>
      <c r="AM84" s="1061" t="s">
        <v>6587</v>
      </c>
      <c r="AN84" s="3001" t="s">
        <v>19938</v>
      </c>
    </row>
    <row r="85" spans="1:40">
      <c r="A85" s="936">
        <f t="shared" si="1"/>
        <v>76</v>
      </c>
      <c r="B85" s="798" t="s">
        <v>4928</v>
      </c>
      <c r="C85" s="2897" t="s">
        <v>18614</v>
      </c>
      <c r="D85" s="807" t="s">
        <v>5110</v>
      </c>
      <c r="E85" s="807" t="s">
        <v>5101</v>
      </c>
      <c r="F85" s="807" t="s">
        <v>4208</v>
      </c>
      <c r="G85" s="807" t="s">
        <v>4994</v>
      </c>
      <c r="H85" s="798">
        <v>93.8</v>
      </c>
      <c r="I85" s="798">
        <v>18</v>
      </c>
      <c r="J85" s="798" t="s">
        <v>5055</v>
      </c>
      <c r="K85" s="798">
        <v>27</v>
      </c>
      <c r="L85" s="798">
        <v>3</v>
      </c>
      <c r="M85" s="798">
        <v>215</v>
      </c>
      <c r="N85" s="798">
        <v>150</v>
      </c>
      <c r="O85" s="798"/>
      <c r="P85" s="798">
        <v>1</v>
      </c>
      <c r="Q85" s="798"/>
      <c r="R85" s="798">
        <v>750</v>
      </c>
      <c r="S85" s="798">
        <v>3000</v>
      </c>
      <c r="T85" s="798" t="s">
        <v>6255</v>
      </c>
      <c r="U85" s="798">
        <v>304</v>
      </c>
      <c r="V85" s="798">
        <v>304</v>
      </c>
      <c r="W85" s="798"/>
      <c r="X85" s="798"/>
      <c r="Y85" s="798"/>
      <c r="Z85" s="1359" t="s">
        <v>4995</v>
      </c>
      <c r="AA85" s="936">
        <v>5</v>
      </c>
      <c r="AB85" s="936" t="s">
        <v>4849</v>
      </c>
      <c r="AC85" s="1357" t="s">
        <v>1527</v>
      </c>
      <c r="AD85" s="672" t="s">
        <v>6098</v>
      </c>
      <c r="AE85" s="742">
        <v>40800</v>
      </c>
      <c r="AF85" s="3008"/>
      <c r="AG85" s="1358"/>
      <c r="AH85" s="998" t="s">
        <v>12591</v>
      </c>
      <c r="AJ85" s="1030" t="s">
        <v>12767</v>
      </c>
      <c r="AK85" s="3003">
        <v>43143</v>
      </c>
      <c r="AL85" s="1030"/>
      <c r="AM85" s="1061" t="s">
        <v>6587</v>
      </c>
      <c r="AN85" s="3001" t="s">
        <v>19938</v>
      </c>
    </row>
    <row r="86" spans="1:40">
      <c r="A86" s="936">
        <f t="shared" si="1"/>
        <v>77</v>
      </c>
      <c r="B86" s="798" t="s">
        <v>4928</v>
      </c>
      <c r="C86" s="2897" t="s">
        <v>18615</v>
      </c>
      <c r="D86" s="807" t="s">
        <v>5111</v>
      </c>
      <c r="E86" s="807" t="s">
        <v>5112</v>
      </c>
      <c r="F86" s="807" t="s">
        <v>531</v>
      </c>
      <c r="G86" s="807" t="s">
        <v>5080</v>
      </c>
      <c r="H86" s="798" t="s">
        <v>5113</v>
      </c>
      <c r="I86" s="798" t="s">
        <v>5055</v>
      </c>
      <c r="J86" s="798">
        <v>8</v>
      </c>
      <c r="K86" s="798">
        <v>3</v>
      </c>
      <c r="L86" s="798">
        <v>12</v>
      </c>
      <c r="M86" s="798">
        <v>145</v>
      </c>
      <c r="N86" s="798">
        <v>110</v>
      </c>
      <c r="O86" s="798"/>
      <c r="P86" s="798">
        <v>0</v>
      </c>
      <c r="Q86" s="798"/>
      <c r="R86" s="798">
        <v>900</v>
      </c>
      <c r="S86" s="798">
        <v>5000</v>
      </c>
      <c r="T86" s="798">
        <v>304</v>
      </c>
      <c r="U86" s="798">
        <v>304</v>
      </c>
      <c r="V86" s="798">
        <v>304</v>
      </c>
      <c r="W86" s="798"/>
      <c r="X86" s="798"/>
      <c r="Y86" s="798"/>
      <c r="Z86" s="1359" t="s">
        <v>4927</v>
      </c>
      <c r="AA86" s="936">
        <v>5</v>
      </c>
      <c r="AB86" s="936" t="s">
        <v>4849</v>
      </c>
      <c r="AC86" s="1357" t="s">
        <v>1527</v>
      </c>
      <c r="AD86" s="672" t="s">
        <v>6098</v>
      </c>
      <c r="AE86" s="742"/>
      <c r="AF86" s="3008"/>
      <c r="AG86" s="1358"/>
      <c r="AH86" s="998" t="s">
        <v>12591</v>
      </c>
      <c r="AJ86" s="1030" t="s">
        <v>12768</v>
      </c>
      <c r="AK86" s="3003">
        <v>36013</v>
      </c>
      <c r="AL86" s="1030"/>
      <c r="AM86" s="1061" t="s">
        <v>6587</v>
      </c>
      <c r="AN86" s="3001" t="s">
        <v>19938</v>
      </c>
    </row>
    <row r="87" spans="1:40">
      <c r="A87" s="936">
        <f t="shared" si="1"/>
        <v>78</v>
      </c>
      <c r="B87" s="798" t="s">
        <v>4928</v>
      </c>
      <c r="C87" s="2897" t="s">
        <v>18616</v>
      </c>
      <c r="D87" s="807" t="s">
        <v>5114</v>
      </c>
      <c r="E87" s="807" t="s">
        <v>5090</v>
      </c>
      <c r="F87" s="807" t="s">
        <v>1027</v>
      </c>
      <c r="G87" s="807" t="s">
        <v>5115</v>
      </c>
      <c r="H87" s="798">
        <v>63</v>
      </c>
      <c r="I87" s="798" t="s">
        <v>5055</v>
      </c>
      <c r="J87" s="798">
        <v>5</v>
      </c>
      <c r="K87" s="798">
        <v>3</v>
      </c>
      <c r="L87" s="798" t="s">
        <v>4950</v>
      </c>
      <c r="M87" s="798">
        <v>145</v>
      </c>
      <c r="N87" s="798">
        <v>45</v>
      </c>
      <c r="O87" s="798"/>
      <c r="P87" s="798">
        <v>0</v>
      </c>
      <c r="Q87" s="798"/>
      <c r="R87" s="798">
        <v>500</v>
      </c>
      <c r="S87" s="798">
        <v>3000</v>
      </c>
      <c r="T87" s="798">
        <v>304</v>
      </c>
      <c r="U87" s="798" t="s">
        <v>6255</v>
      </c>
      <c r="V87" s="798">
        <v>304</v>
      </c>
      <c r="W87" s="798"/>
      <c r="X87" s="798"/>
      <c r="Y87" s="798"/>
      <c r="Z87" s="1359" t="s">
        <v>4927</v>
      </c>
      <c r="AA87" s="936">
        <v>5</v>
      </c>
      <c r="AB87" s="936" t="s">
        <v>4849</v>
      </c>
      <c r="AC87" s="1357" t="s">
        <v>1527</v>
      </c>
      <c r="AD87" s="672" t="s">
        <v>6098</v>
      </c>
      <c r="AE87" s="742"/>
      <c r="AF87" s="3008"/>
      <c r="AG87" s="1358"/>
      <c r="AH87" s="998" t="s">
        <v>12591</v>
      </c>
      <c r="AJ87" s="1030" t="s">
        <v>12769</v>
      </c>
      <c r="AK87" s="3003">
        <v>36171</v>
      </c>
      <c r="AL87" s="1030"/>
      <c r="AM87" s="1061" t="s">
        <v>6587</v>
      </c>
      <c r="AN87" s="3001" t="s">
        <v>19938</v>
      </c>
    </row>
    <row r="88" spans="1:40">
      <c r="A88" s="936">
        <f t="shared" si="1"/>
        <v>79</v>
      </c>
      <c r="B88" s="798" t="s">
        <v>4928</v>
      </c>
      <c r="C88" s="981" t="s">
        <v>18617</v>
      </c>
      <c r="D88" s="807"/>
      <c r="E88" s="807" t="s">
        <v>4208</v>
      </c>
      <c r="F88" s="807" t="s">
        <v>1028</v>
      </c>
      <c r="G88" s="807" t="s">
        <v>16920</v>
      </c>
      <c r="H88" s="798" t="s">
        <v>19947</v>
      </c>
      <c r="I88" s="798">
        <v>10.545999999999999</v>
      </c>
      <c r="J88" s="798">
        <v>10.545999999999999</v>
      </c>
      <c r="K88" s="798">
        <v>25.1</v>
      </c>
      <c r="L88" s="798">
        <v>25.1</v>
      </c>
      <c r="M88" s="798">
        <v>57</v>
      </c>
      <c r="N88" s="798">
        <v>57</v>
      </c>
      <c r="O88" s="798"/>
      <c r="P88" s="798">
        <v>3</v>
      </c>
      <c r="Q88" s="798"/>
      <c r="R88" s="2451">
        <v>5004</v>
      </c>
      <c r="S88" s="2451"/>
      <c r="T88" s="798" t="s">
        <v>19945</v>
      </c>
      <c r="U88" s="798" t="s">
        <v>19946</v>
      </c>
      <c r="V88" s="798">
        <v>304</v>
      </c>
      <c r="W88" s="798"/>
      <c r="X88" s="798"/>
      <c r="Y88" s="798"/>
      <c r="Z88" s="1359" t="s">
        <v>19948</v>
      </c>
      <c r="AA88" s="936">
        <v>5</v>
      </c>
      <c r="AB88" s="936" t="s">
        <v>4849</v>
      </c>
      <c r="AC88" s="1357" t="s">
        <v>1527</v>
      </c>
      <c r="AD88" s="672" t="s">
        <v>6098</v>
      </c>
      <c r="AE88" s="742"/>
      <c r="AF88" s="3008"/>
      <c r="AG88" s="1358"/>
      <c r="AH88" s="998" t="s">
        <v>12591</v>
      </c>
      <c r="AJ88" s="1030"/>
      <c r="AK88" s="3003"/>
      <c r="AL88" s="1030"/>
      <c r="AM88" s="1061" t="s">
        <v>6587</v>
      </c>
      <c r="AN88" s="3001" t="s">
        <v>19938</v>
      </c>
    </row>
    <row r="89" spans="1:40">
      <c r="A89" s="936">
        <f t="shared" si="1"/>
        <v>80</v>
      </c>
      <c r="B89" s="798" t="s">
        <v>4928</v>
      </c>
      <c r="C89" s="2897" t="s">
        <v>18618</v>
      </c>
      <c r="D89" s="807" t="s">
        <v>5117</v>
      </c>
      <c r="E89" s="807" t="s">
        <v>5118</v>
      </c>
      <c r="F89" s="807" t="s">
        <v>4205</v>
      </c>
      <c r="G89" s="807" t="s">
        <v>4994</v>
      </c>
      <c r="H89" s="798">
        <v>76.8</v>
      </c>
      <c r="I89" s="798">
        <v>18</v>
      </c>
      <c r="J89" s="798" t="s">
        <v>5055</v>
      </c>
      <c r="K89" s="798">
        <v>27</v>
      </c>
      <c r="L89" s="1361" t="s">
        <v>5119</v>
      </c>
      <c r="M89" s="798">
        <v>215</v>
      </c>
      <c r="N89" s="798">
        <v>195</v>
      </c>
      <c r="O89" s="798"/>
      <c r="P89" s="798">
        <v>1</v>
      </c>
      <c r="Q89" s="798"/>
      <c r="R89" s="798">
        <v>700</v>
      </c>
      <c r="S89" s="798">
        <v>3000</v>
      </c>
      <c r="T89" s="798" t="s">
        <v>6255</v>
      </c>
      <c r="U89" s="798">
        <v>304</v>
      </c>
      <c r="V89" s="798">
        <v>304</v>
      </c>
      <c r="W89" s="798"/>
      <c r="X89" s="798"/>
      <c r="Y89" s="798"/>
      <c r="Z89" s="1359" t="s">
        <v>4995</v>
      </c>
      <c r="AA89" s="936">
        <v>5</v>
      </c>
      <c r="AB89" s="936" t="s">
        <v>4849</v>
      </c>
      <c r="AC89" s="1357" t="s">
        <v>1527</v>
      </c>
      <c r="AD89" s="672" t="s">
        <v>6098</v>
      </c>
      <c r="AE89" s="742">
        <v>33600</v>
      </c>
      <c r="AF89" s="3008"/>
      <c r="AG89" s="1358"/>
      <c r="AH89" s="993" t="s">
        <v>12519</v>
      </c>
      <c r="AJ89" s="1030" t="s">
        <v>12770</v>
      </c>
      <c r="AK89" s="3003">
        <v>44765</v>
      </c>
      <c r="AL89" s="1030"/>
      <c r="AM89" s="1061" t="s">
        <v>6587</v>
      </c>
      <c r="AN89" s="3001" t="s">
        <v>19938</v>
      </c>
    </row>
    <row r="90" spans="1:40">
      <c r="A90" s="936">
        <f t="shared" si="1"/>
        <v>81</v>
      </c>
      <c r="B90" s="798" t="s">
        <v>4928</v>
      </c>
      <c r="C90" s="2897" t="s">
        <v>18619</v>
      </c>
      <c r="D90" s="807" t="s">
        <v>5120</v>
      </c>
      <c r="E90" s="807" t="s">
        <v>5121</v>
      </c>
      <c r="F90" s="807" t="s">
        <v>4208</v>
      </c>
      <c r="G90" s="807" t="s">
        <v>4952</v>
      </c>
      <c r="H90" s="798" t="s">
        <v>5122</v>
      </c>
      <c r="I90" s="798" t="s">
        <v>5055</v>
      </c>
      <c r="J90" s="798">
        <v>5</v>
      </c>
      <c r="K90" s="798">
        <v>3</v>
      </c>
      <c r="L90" s="798" t="s">
        <v>4950</v>
      </c>
      <c r="M90" s="798">
        <v>135</v>
      </c>
      <c r="N90" s="798">
        <v>45</v>
      </c>
      <c r="O90" s="798"/>
      <c r="P90" s="798">
        <v>0</v>
      </c>
      <c r="Q90" s="798"/>
      <c r="R90" s="798">
        <v>450</v>
      </c>
      <c r="S90" s="798">
        <v>3000</v>
      </c>
      <c r="T90" s="798">
        <v>304</v>
      </c>
      <c r="U90" s="798">
        <v>304</v>
      </c>
      <c r="V90" s="798">
        <v>304</v>
      </c>
      <c r="W90" s="798"/>
      <c r="X90" s="798"/>
      <c r="Y90" s="798"/>
      <c r="Z90" s="1359" t="s">
        <v>4927</v>
      </c>
      <c r="AA90" s="936">
        <v>5</v>
      </c>
      <c r="AB90" s="936" t="s">
        <v>4849</v>
      </c>
      <c r="AC90" s="1357" t="s">
        <v>1527</v>
      </c>
      <c r="AD90" s="672" t="s">
        <v>6098</v>
      </c>
      <c r="AE90" s="742"/>
      <c r="AF90" s="3008"/>
      <c r="AG90" s="1358"/>
      <c r="AH90" s="998" t="s">
        <v>12598</v>
      </c>
      <c r="AJ90" s="1030"/>
      <c r="AK90" s="3003"/>
      <c r="AL90" s="1030"/>
      <c r="AM90" s="1061" t="s">
        <v>6587</v>
      </c>
      <c r="AN90" s="3001" t="s">
        <v>19938</v>
      </c>
    </row>
    <row r="91" spans="1:40">
      <c r="A91" s="936">
        <f t="shared" si="1"/>
        <v>82</v>
      </c>
      <c r="B91" s="798" t="s">
        <v>4928</v>
      </c>
      <c r="C91" s="2897" t="s">
        <v>18620</v>
      </c>
      <c r="D91" s="807" t="s">
        <v>5123</v>
      </c>
      <c r="E91" s="807" t="s">
        <v>5124</v>
      </c>
      <c r="F91" s="807" t="s">
        <v>4205</v>
      </c>
      <c r="G91" s="807" t="s">
        <v>4994</v>
      </c>
      <c r="H91" s="798">
        <v>13</v>
      </c>
      <c r="I91" s="798">
        <v>18</v>
      </c>
      <c r="J91" s="798" t="s">
        <v>5055</v>
      </c>
      <c r="K91" s="798">
        <v>27</v>
      </c>
      <c r="L91" s="1361" t="s">
        <v>5119</v>
      </c>
      <c r="M91" s="798" t="s">
        <v>5104</v>
      </c>
      <c r="N91" s="798">
        <v>150</v>
      </c>
      <c r="O91" s="798"/>
      <c r="P91" s="798">
        <v>1</v>
      </c>
      <c r="Q91" s="798"/>
      <c r="R91" s="798">
        <v>305</v>
      </c>
      <c r="S91" s="798">
        <v>3000</v>
      </c>
      <c r="T91" s="798" t="s">
        <v>6255</v>
      </c>
      <c r="U91" s="798">
        <v>304</v>
      </c>
      <c r="V91" s="798">
        <v>304</v>
      </c>
      <c r="W91" s="798"/>
      <c r="X91" s="798"/>
      <c r="Y91" s="798"/>
      <c r="Z91" s="1359" t="s">
        <v>4995</v>
      </c>
      <c r="AA91" s="936">
        <v>5</v>
      </c>
      <c r="AB91" s="936" t="s">
        <v>4849</v>
      </c>
      <c r="AC91" s="1357" t="s">
        <v>1527</v>
      </c>
      <c r="AD91" s="672" t="s">
        <v>6098</v>
      </c>
      <c r="AE91" s="742">
        <v>12700</v>
      </c>
      <c r="AF91" s="3008"/>
      <c r="AG91" s="1358"/>
      <c r="AH91" s="998" t="s">
        <v>12598</v>
      </c>
      <c r="AJ91" s="1030"/>
      <c r="AK91" s="3003"/>
      <c r="AL91" s="1030"/>
      <c r="AM91" s="1061" t="s">
        <v>6587</v>
      </c>
      <c r="AN91" s="3001" t="s">
        <v>19938</v>
      </c>
    </row>
    <row r="92" spans="1:40">
      <c r="A92" s="936">
        <f t="shared" si="1"/>
        <v>83</v>
      </c>
      <c r="B92" s="798" t="s">
        <v>4928</v>
      </c>
      <c r="C92" s="2897" t="s">
        <v>18621</v>
      </c>
      <c r="D92" s="807" t="s">
        <v>5125</v>
      </c>
      <c r="E92" s="807" t="s">
        <v>5126</v>
      </c>
      <c r="F92" s="807" t="s">
        <v>13140</v>
      </c>
      <c r="G92" s="807" t="s">
        <v>4997</v>
      </c>
      <c r="H92" s="798" t="s">
        <v>5127</v>
      </c>
      <c r="I92" s="798" t="s">
        <v>5055</v>
      </c>
      <c r="J92" s="798">
        <v>5</v>
      </c>
      <c r="K92" s="798">
        <v>3</v>
      </c>
      <c r="L92" s="798" t="s">
        <v>4950</v>
      </c>
      <c r="M92" s="798">
        <v>110</v>
      </c>
      <c r="N92" s="798">
        <v>45</v>
      </c>
      <c r="O92" s="798"/>
      <c r="P92" s="798">
        <v>0</v>
      </c>
      <c r="Q92" s="798"/>
      <c r="R92" s="798">
        <v>450</v>
      </c>
      <c r="S92" s="798">
        <v>3000</v>
      </c>
      <c r="T92" s="798">
        <v>304</v>
      </c>
      <c r="U92" s="798" t="s">
        <v>6255</v>
      </c>
      <c r="V92" s="798">
        <v>304</v>
      </c>
      <c r="W92" s="798"/>
      <c r="X92" s="798"/>
      <c r="Y92" s="798"/>
      <c r="Z92" s="1359" t="s">
        <v>4995</v>
      </c>
      <c r="AA92" s="936">
        <v>5</v>
      </c>
      <c r="AB92" s="936" t="s">
        <v>4849</v>
      </c>
      <c r="AC92" s="1357" t="s">
        <v>1527</v>
      </c>
      <c r="AD92" s="672" t="s">
        <v>6098</v>
      </c>
      <c r="AE92" s="742">
        <v>20000</v>
      </c>
      <c r="AF92" s="3008"/>
      <c r="AG92" s="1358"/>
      <c r="AH92" s="998" t="s">
        <v>12598</v>
      </c>
      <c r="AJ92" s="1030"/>
      <c r="AK92" s="3003"/>
      <c r="AL92" s="1030"/>
      <c r="AM92" s="1061" t="s">
        <v>6587</v>
      </c>
      <c r="AN92" s="3001" t="s">
        <v>19938</v>
      </c>
    </row>
    <row r="93" spans="1:40">
      <c r="A93" s="936">
        <f t="shared" si="1"/>
        <v>84</v>
      </c>
      <c r="B93" s="798" t="s">
        <v>4928</v>
      </c>
      <c r="C93" s="981" t="s">
        <v>18622</v>
      </c>
      <c r="D93" s="807" t="s">
        <v>5128</v>
      </c>
      <c r="E93" s="807" t="s">
        <v>5129</v>
      </c>
      <c r="F93" s="807" t="s">
        <v>13141</v>
      </c>
      <c r="G93" s="807" t="s">
        <v>4952</v>
      </c>
      <c r="H93" s="798">
        <v>10</v>
      </c>
      <c r="I93" s="1361" t="s">
        <v>5130</v>
      </c>
      <c r="J93" s="798">
        <v>45</v>
      </c>
      <c r="K93" s="798">
        <v>27</v>
      </c>
      <c r="L93" s="798" t="s">
        <v>5087</v>
      </c>
      <c r="M93" s="798">
        <v>215</v>
      </c>
      <c r="N93" s="798">
        <v>130</v>
      </c>
      <c r="O93" s="798"/>
      <c r="P93" s="798">
        <v>3</v>
      </c>
      <c r="Q93" s="798"/>
      <c r="R93" s="798">
        <v>300</v>
      </c>
      <c r="S93" s="798">
        <v>3000</v>
      </c>
      <c r="T93" s="798">
        <v>304</v>
      </c>
      <c r="U93" s="798">
        <v>304</v>
      </c>
      <c r="V93" s="798">
        <v>304</v>
      </c>
      <c r="W93" s="798" t="s">
        <v>6255</v>
      </c>
      <c r="X93" s="798"/>
      <c r="Y93" s="798"/>
      <c r="Z93" s="1359" t="s">
        <v>4995</v>
      </c>
      <c r="AA93" s="936">
        <v>5</v>
      </c>
      <c r="AB93" s="936" t="s">
        <v>4849</v>
      </c>
      <c r="AC93" s="1357" t="s">
        <v>1527</v>
      </c>
      <c r="AD93" s="672" t="s">
        <v>6098</v>
      </c>
      <c r="AE93" s="742">
        <v>9800</v>
      </c>
      <c r="AF93" s="3008"/>
      <c r="AG93" s="1358"/>
      <c r="AH93" s="984" t="s">
        <v>12399</v>
      </c>
      <c r="AJ93" s="1030"/>
      <c r="AK93" s="3003"/>
      <c r="AL93" s="1030"/>
      <c r="AM93" s="1061" t="s">
        <v>6587</v>
      </c>
      <c r="AN93" s="3001" t="s">
        <v>19938</v>
      </c>
    </row>
    <row r="94" spans="1:40">
      <c r="A94" s="1494">
        <f t="shared" si="1"/>
        <v>85</v>
      </c>
      <c r="B94" s="1609" t="s">
        <v>4928</v>
      </c>
      <c r="C94" s="1610" t="s">
        <v>18623</v>
      </c>
      <c r="D94" s="1611" t="s">
        <v>6584</v>
      </c>
      <c r="E94" s="1611" t="s">
        <v>5129</v>
      </c>
      <c r="F94" s="1611" t="s">
        <v>13141</v>
      </c>
      <c r="G94" s="1611" t="s">
        <v>4952</v>
      </c>
      <c r="H94" s="1609">
        <v>10</v>
      </c>
      <c r="I94" s="1612" t="s">
        <v>5130</v>
      </c>
      <c r="J94" s="1609">
        <v>45</v>
      </c>
      <c r="K94" s="1609">
        <v>27</v>
      </c>
      <c r="L94" s="1609" t="s">
        <v>5087</v>
      </c>
      <c r="M94" s="1609">
        <v>215</v>
      </c>
      <c r="N94" s="1609">
        <v>130</v>
      </c>
      <c r="O94" s="1609"/>
      <c r="P94" s="1609">
        <v>3</v>
      </c>
      <c r="Q94" s="1609"/>
      <c r="R94" s="1609">
        <v>300</v>
      </c>
      <c r="S94" s="1609">
        <v>3000</v>
      </c>
      <c r="T94" s="1609">
        <v>304</v>
      </c>
      <c r="U94" s="1609">
        <v>304</v>
      </c>
      <c r="V94" s="1609">
        <v>304</v>
      </c>
      <c r="W94" s="1609" t="s">
        <v>6255</v>
      </c>
      <c r="X94" s="1609"/>
      <c r="Y94" s="1609"/>
      <c r="Z94" s="1613" t="s">
        <v>12811</v>
      </c>
      <c r="AA94" s="1494">
        <v>5</v>
      </c>
      <c r="AB94" s="1494" t="s">
        <v>4849</v>
      </c>
      <c r="AC94" s="1614" t="s">
        <v>1527</v>
      </c>
      <c r="AD94" s="1482" t="s">
        <v>6098</v>
      </c>
      <c r="AE94" s="1615">
        <v>12500</v>
      </c>
      <c r="AF94" s="3009">
        <v>44713</v>
      </c>
      <c r="AG94" s="1495"/>
      <c r="AH94" s="1717"/>
      <c r="AI94" s="1618"/>
      <c r="AJ94" s="1496" t="s">
        <v>13588</v>
      </c>
      <c r="AK94" s="3004">
        <v>44713</v>
      </c>
      <c r="AL94" s="1496"/>
      <c r="AM94" s="1061" t="s">
        <v>6587</v>
      </c>
      <c r="AN94" s="3001" t="s">
        <v>19938</v>
      </c>
    </row>
    <row r="95" spans="1:40">
      <c r="A95" s="936">
        <f t="shared" si="1"/>
        <v>86</v>
      </c>
      <c r="B95" s="798" t="s">
        <v>4928</v>
      </c>
      <c r="C95" s="981" t="s">
        <v>18624</v>
      </c>
      <c r="D95" s="807" t="s">
        <v>5131</v>
      </c>
      <c r="E95" s="807" t="s">
        <v>5132</v>
      </c>
      <c r="F95" s="807" t="s">
        <v>3781</v>
      </c>
      <c r="G95" s="807" t="s">
        <v>4997</v>
      </c>
      <c r="H95" s="798" t="s">
        <v>5133</v>
      </c>
      <c r="I95" s="798" t="s">
        <v>4933</v>
      </c>
      <c r="J95" s="798">
        <v>5</v>
      </c>
      <c r="K95" s="798" t="s">
        <v>5014</v>
      </c>
      <c r="L95" s="798" t="s">
        <v>4950</v>
      </c>
      <c r="M95" s="798">
        <v>250</v>
      </c>
      <c r="N95" s="798">
        <v>45</v>
      </c>
      <c r="O95" s="798"/>
      <c r="P95" s="798">
        <v>1</v>
      </c>
      <c r="Q95" s="798"/>
      <c r="R95" s="798">
        <v>500</v>
      </c>
      <c r="S95" s="798">
        <v>5000</v>
      </c>
      <c r="T95" s="798">
        <v>304</v>
      </c>
      <c r="U95" s="798" t="s">
        <v>6255</v>
      </c>
      <c r="V95" s="798">
        <v>304</v>
      </c>
      <c r="W95" s="798"/>
      <c r="X95" s="798"/>
      <c r="Y95" s="798"/>
      <c r="Z95" s="1359" t="s">
        <v>4995</v>
      </c>
      <c r="AA95" s="936">
        <v>5</v>
      </c>
      <c r="AB95" s="936" t="s">
        <v>4849</v>
      </c>
      <c r="AC95" s="1357" t="s">
        <v>1527</v>
      </c>
      <c r="AD95" s="672" t="s">
        <v>6098</v>
      </c>
      <c r="AE95" s="742">
        <v>31100</v>
      </c>
      <c r="AF95" s="3008"/>
      <c r="AG95" s="1358"/>
      <c r="AH95" s="991" t="s">
        <v>12399</v>
      </c>
      <c r="AJ95" s="1030" t="s">
        <v>12776</v>
      </c>
      <c r="AK95" s="3003">
        <v>40737</v>
      </c>
      <c r="AL95" s="1030"/>
      <c r="AM95" s="1061" t="s">
        <v>6587</v>
      </c>
      <c r="AN95" s="3001" t="s">
        <v>19938</v>
      </c>
    </row>
    <row r="96" spans="1:40">
      <c r="A96" s="1494">
        <f t="shared" si="1"/>
        <v>87</v>
      </c>
      <c r="B96" s="1609" t="s">
        <v>4928</v>
      </c>
      <c r="C96" s="1610" t="s">
        <v>18625</v>
      </c>
      <c r="D96" s="1611" t="s">
        <v>13142</v>
      </c>
      <c r="E96" s="1611" t="s">
        <v>5132</v>
      </c>
      <c r="F96" s="1611" t="s">
        <v>3781</v>
      </c>
      <c r="G96" s="1611" t="s">
        <v>4997</v>
      </c>
      <c r="H96" s="1609" t="s">
        <v>5133</v>
      </c>
      <c r="I96" s="1609" t="s">
        <v>4933</v>
      </c>
      <c r="J96" s="1609">
        <v>5</v>
      </c>
      <c r="K96" s="1609" t="s">
        <v>5014</v>
      </c>
      <c r="L96" s="1609" t="s">
        <v>4950</v>
      </c>
      <c r="M96" s="1609">
        <v>250</v>
      </c>
      <c r="N96" s="1609">
        <v>45</v>
      </c>
      <c r="O96" s="1609"/>
      <c r="P96" s="1609">
        <v>1</v>
      </c>
      <c r="Q96" s="1609"/>
      <c r="R96" s="1609">
        <v>500</v>
      </c>
      <c r="S96" s="1609">
        <v>5000</v>
      </c>
      <c r="T96" s="1609">
        <v>304</v>
      </c>
      <c r="U96" s="1609" t="s">
        <v>6255</v>
      </c>
      <c r="V96" s="1609">
        <v>304</v>
      </c>
      <c r="W96" s="1609"/>
      <c r="X96" s="1609"/>
      <c r="Y96" s="1609"/>
      <c r="Z96" s="1613" t="s">
        <v>4995</v>
      </c>
      <c r="AA96" s="1494">
        <v>5</v>
      </c>
      <c r="AB96" s="1494" t="s">
        <v>4849</v>
      </c>
      <c r="AC96" s="1614" t="s">
        <v>1527</v>
      </c>
      <c r="AD96" s="1482" t="s">
        <v>6098</v>
      </c>
      <c r="AE96" s="1615">
        <v>26000</v>
      </c>
      <c r="AF96" s="3009">
        <v>44713</v>
      </c>
      <c r="AG96" s="1495"/>
      <c r="AH96" s="1715"/>
      <c r="AI96" s="1618"/>
      <c r="AJ96" s="1496" t="s">
        <v>13588</v>
      </c>
      <c r="AK96" s="3004">
        <v>44713</v>
      </c>
      <c r="AL96" s="1496"/>
      <c r="AM96" s="1061" t="s">
        <v>6587</v>
      </c>
      <c r="AN96" s="3001" t="s">
        <v>19938</v>
      </c>
    </row>
    <row r="97" spans="1:40">
      <c r="A97" s="936">
        <f t="shared" si="1"/>
        <v>88</v>
      </c>
      <c r="B97" s="798" t="s">
        <v>4928</v>
      </c>
      <c r="C97" s="2897" t="s">
        <v>18626</v>
      </c>
      <c r="D97" s="807" t="s">
        <v>5134</v>
      </c>
      <c r="E97" s="807" t="s">
        <v>5132</v>
      </c>
      <c r="F97" s="807" t="s">
        <v>3781</v>
      </c>
      <c r="G97" s="807" t="s">
        <v>5000</v>
      </c>
      <c r="H97" s="798" t="s">
        <v>5135</v>
      </c>
      <c r="I97" s="798">
        <v>5</v>
      </c>
      <c r="J97" s="798">
        <v>5</v>
      </c>
      <c r="K97" s="798" t="s">
        <v>4950</v>
      </c>
      <c r="L97" s="798" t="s">
        <v>4950</v>
      </c>
      <c r="M97" s="798">
        <v>130</v>
      </c>
      <c r="N97" s="798">
        <v>45</v>
      </c>
      <c r="O97" s="798"/>
      <c r="P97" s="798">
        <v>0</v>
      </c>
      <c r="Q97" s="798"/>
      <c r="R97" s="798">
        <v>350</v>
      </c>
      <c r="S97" s="798">
        <v>3000</v>
      </c>
      <c r="T97" s="798">
        <v>304</v>
      </c>
      <c r="U97" s="798" t="s">
        <v>6255</v>
      </c>
      <c r="V97" s="798">
        <v>304</v>
      </c>
      <c r="W97" s="798"/>
      <c r="X97" s="798"/>
      <c r="Y97" s="798"/>
      <c r="Z97" s="1359" t="s">
        <v>12811</v>
      </c>
      <c r="AA97" s="936">
        <v>5</v>
      </c>
      <c r="AB97" s="936" t="s">
        <v>4849</v>
      </c>
      <c r="AC97" s="1357" t="s">
        <v>1527</v>
      </c>
      <c r="AD97" s="672" t="s">
        <v>6098</v>
      </c>
      <c r="AE97" s="742">
        <v>10100</v>
      </c>
      <c r="AF97" s="3008"/>
      <c r="AG97" s="1358"/>
      <c r="AH97" s="998" t="s">
        <v>12413</v>
      </c>
      <c r="AJ97" s="1030" t="s">
        <v>12766</v>
      </c>
      <c r="AK97" s="3003"/>
      <c r="AL97" s="1030"/>
      <c r="AM97" s="1061" t="s">
        <v>6587</v>
      </c>
      <c r="AN97" s="3001" t="s">
        <v>19938</v>
      </c>
    </row>
    <row r="98" spans="1:40">
      <c r="A98" s="936">
        <f t="shared" si="1"/>
        <v>89</v>
      </c>
      <c r="B98" s="798" t="s">
        <v>4928</v>
      </c>
      <c r="C98" s="981" t="s">
        <v>18627</v>
      </c>
      <c r="D98" s="807" t="s">
        <v>5136</v>
      </c>
      <c r="E98" s="807" t="s">
        <v>5132</v>
      </c>
      <c r="F98" s="807" t="s">
        <v>3781</v>
      </c>
      <c r="G98" s="807" t="s">
        <v>5000</v>
      </c>
      <c r="H98" s="798" t="s">
        <v>5137</v>
      </c>
      <c r="I98" s="798" t="s">
        <v>4933</v>
      </c>
      <c r="J98" s="798">
        <v>5</v>
      </c>
      <c r="K98" s="798" t="s">
        <v>5014</v>
      </c>
      <c r="L98" s="798" t="s">
        <v>4950</v>
      </c>
      <c r="M98" s="798">
        <v>100</v>
      </c>
      <c r="N98" s="798">
        <v>40</v>
      </c>
      <c r="O98" s="798"/>
      <c r="P98" s="798">
        <v>1</v>
      </c>
      <c r="Q98" s="798"/>
      <c r="R98" s="798">
        <v>261</v>
      </c>
      <c r="S98" s="798">
        <v>1500</v>
      </c>
      <c r="T98" s="798">
        <v>304</v>
      </c>
      <c r="U98" s="798" t="s">
        <v>6255</v>
      </c>
      <c r="V98" s="798">
        <v>304</v>
      </c>
      <c r="W98" s="798"/>
      <c r="X98" s="798"/>
      <c r="Y98" s="798"/>
      <c r="Z98" s="1359" t="s">
        <v>4995</v>
      </c>
      <c r="AA98" s="936">
        <v>5</v>
      </c>
      <c r="AB98" s="936" t="s">
        <v>4849</v>
      </c>
      <c r="AC98" s="1357" t="s">
        <v>1527</v>
      </c>
      <c r="AD98" s="672" t="s">
        <v>6098</v>
      </c>
      <c r="AE98" s="742">
        <v>4100</v>
      </c>
      <c r="AF98" s="3008"/>
      <c r="AG98" s="1358"/>
      <c r="AH98" s="998" t="s">
        <v>12399</v>
      </c>
      <c r="AJ98" s="1030" t="s">
        <v>12777</v>
      </c>
      <c r="AK98" s="3003">
        <v>38396</v>
      </c>
      <c r="AL98" s="1030"/>
      <c r="AM98" s="1061" t="s">
        <v>6587</v>
      </c>
      <c r="AN98" s="3001" t="s">
        <v>19938</v>
      </c>
    </row>
    <row r="99" spans="1:40">
      <c r="A99" s="1494">
        <f t="shared" si="1"/>
        <v>90</v>
      </c>
      <c r="B99" s="1609" t="s">
        <v>4928</v>
      </c>
      <c r="C99" s="1610" t="s">
        <v>18628</v>
      </c>
      <c r="D99" s="1611" t="s">
        <v>13143</v>
      </c>
      <c r="E99" s="1611" t="s">
        <v>5132</v>
      </c>
      <c r="F99" s="1611" t="s">
        <v>3781</v>
      </c>
      <c r="G99" s="1611" t="s">
        <v>5000</v>
      </c>
      <c r="H99" s="1609" t="s">
        <v>5137</v>
      </c>
      <c r="I99" s="1609" t="s">
        <v>4933</v>
      </c>
      <c r="J99" s="1609">
        <v>5</v>
      </c>
      <c r="K99" s="1609" t="s">
        <v>5014</v>
      </c>
      <c r="L99" s="1609" t="s">
        <v>4950</v>
      </c>
      <c r="M99" s="1609">
        <v>100</v>
      </c>
      <c r="N99" s="1609">
        <v>40</v>
      </c>
      <c r="O99" s="1609"/>
      <c r="P99" s="1609">
        <v>1</v>
      </c>
      <c r="Q99" s="1609"/>
      <c r="R99" s="1609">
        <v>261</v>
      </c>
      <c r="S99" s="1609">
        <v>1500</v>
      </c>
      <c r="T99" s="1609">
        <v>304</v>
      </c>
      <c r="U99" s="1609" t="s">
        <v>6255</v>
      </c>
      <c r="V99" s="1609">
        <v>304</v>
      </c>
      <c r="W99" s="1609"/>
      <c r="X99" s="1609"/>
      <c r="Y99" s="1609"/>
      <c r="Z99" s="1613" t="s">
        <v>12811</v>
      </c>
      <c r="AA99" s="1494">
        <v>5</v>
      </c>
      <c r="AB99" s="1494" t="s">
        <v>4849</v>
      </c>
      <c r="AC99" s="1614" t="s">
        <v>1527</v>
      </c>
      <c r="AD99" s="1482" t="s">
        <v>6098</v>
      </c>
      <c r="AE99" s="1615">
        <v>9500</v>
      </c>
      <c r="AF99" s="3009">
        <v>44713</v>
      </c>
      <c r="AG99" s="1495"/>
      <c r="AH99" s="1617"/>
      <c r="AI99" s="1618"/>
      <c r="AJ99" s="1496" t="s">
        <v>13588</v>
      </c>
      <c r="AK99" s="3004">
        <v>44713</v>
      </c>
      <c r="AL99" s="1496"/>
      <c r="AM99" s="1061" t="s">
        <v>6587</v>
      </c>
      <c r="AN99" s="3001" t="s">
        <v>19938</v>
      </c>
    </row>
    <row r="100" spans="1:40">
      <c r="A100" s="936">
        <f t="shared" si="1"/>
        <v>91</v>
      </c>
      <c r="B100" s="798" t="s">
        <v>4928</v>
      </c>
      <c r="C100" s="981" t="s">
        <v>18629</v>
      </c>
      <c r="D100" s="807" t="s">
        <v>5138</v>
      </c>
      <c r="E100" s="807" t="s">
        <v>5095</v>
      </c>
      <c r="F100" s="807" t="s">
        <v>519</v>
      </c>
      <c r="G100" s="807" t="s">
        <v>5000</v>
      </c>
      <c r="H100" s="798" t="s">
        <v>5139</v>
      </c>
      <c r="I100" s="798" t="s">
        <v>5013</v>
      </c>
      <c r="J100" s="798">
        <v>5</v>
      </c>
      <c r="K100" s="798" t="s">
        <v>5140</v>
      </c>
      <c r="L100" s="798" t="s">
        <v>4950</v>
      </c>
      <c r="M100" s="798">
        <v>100</v>
      </c>
      <c r="N100" s="798">
        <v>40</v>
      </c>
      <c r="O100" s="798"/>
      <c r="P100" s="798">
        <v>0</v>
      </c>
      <c r="Q100" s="798"/>
      <c r="R100" s="798">
        <v>261</v>
      </c>
      <c r="S100" s="798">
        <v>1500</v>
      </c>
      <c r="T100" s="798">
        <v>304</v>
      </c>
      <c r="U100" s="798" t="s">
        <v>6255</v>
      </c>
      <c r="V100" s="798">
        <v>304</v>
      </c>
      <c r="W100" s="798"/>
      <c r="X100" s="798"/>
      <c r="Y100" s="798"/>
      <c r="Z100" s="1359" t="s">
        <v>4995</v>
      </c>
      <c r="AA100" s="936">
        <v>5</v>
      </c>
      <c r="AB100" s="936" t="s">
        <v>4849</v>
      </c>
      <c r="AC100" s="1357" t="s">
        <v>1527</v>
      </c>
      <c r="AD100" s="672" t="s">
        <v>6098</v>
      </c>
      <c r="AE100" s="742">
        <v>3100</v>
      </c>
      <c r="AF100" s="3008"/>
      <c r="AG100" s="1358"/>
      <c r="AH100" s="984" t="s">
        <v>12399</v>
      </c>
      <c r="AJ100" s="1030" t="s">
        <v>12766</v>
      </c>
      <c r="AK100" s="3003"/>
      <c r="AL100" s="1030"/>
      <c r="AM100" s="1061" t="s">
        <v>6587</v>
      </c>
      <c r="AN100" s="3001" t="s">
        <v>19938</v>
      </c>
    </row>
    <row r="101" spans="1:40">
      <c r="A101" s="1494">
        <f t="shared" si="1"/>
        <v>92</v>
      </c>
      <c r="B101" s="1609" t="s">
        <v>4928</v>
      </c>
      <c r="C101" s="1610" t="s">
        <v>18630</v>
      </c>
      <c r="D101" s="1611" t="s">
        <v>13144</v>
      </c>
      <c r="E101" s="1611" t="s">
        <v>5095</v>
      </c>
      <c r="F101" s="1611" t="s">
        <v>519</v>
      </c>
      <c r="G101" s="1611" t="s">
        <v>5000</v>
      </c>
      <c r="H101" s="1609" t="s">
        <v>5139</v>
      </c>
      <c r="I101" s="1609" t="s">
        <v>5013</v>
      </c>
      <c r="J101" s="1609">
        <v>5</v>
      </c>
      <c r="K101" s="1609" t="s">
        <v>5140</v>
      </c>
      <c r="L101" s="1609" t="s">
        <v>4950</v>
      </c>
      <c r="M101" s="1609">
        <v>100</v>
      </c>
      <c r="N101" s="1609">
        <v>40</v>
      </c>
      <c r="O101" s="1609"/>
      <c r="P101" s="1609">
        <v>0</v>
      </c>
      <c r="Q101" s="1609"/>
      <c r="R101" s="1609">
        <v>261</v>
      </c>
      <c r="S101" s="1609">
        <v>1500</v>
      </c>
      <c r="T101" s="1609">
        <v>304</v>
      </c>
      <c r="U101" s="1609" t="s">
        <v>6255</v>
      </c>
      <c r="V101" s="1609">
        <v>304</v>
      </c>
      <c r="W101" s="1609"/>
      <c r="X101" s="1609"/>
      <c r="Y101" s="1609"/>
      <c r="Z101" s="1613" t="s">
        <v>12811</v>
      </c>
      <c r="AA101" s="1494">
        <v>5</v>
      </c>
      <c r="AB101" s="1494" t="s">
        <v>4849</v>
      </c>
      <c r="AC101" s="1614" t="s">
        <v>1527</v>
      </c>
      <c r="AD101" s="1482" t="s">
        <v>6098</v>
      </c>
      <c r="AE101" s="1615">
        <v>9300</v>
      </c>
      <c r="AF101" s="3009">
        <v>44713</v>
      </c>
      <c r="AG101" s="1495"/>
      <c r="AH101" s="1617"/>
      <c r="AI101" s="1618"/>
      <c r="AJ101" s="1496" t="s">
        <v>13588</v>
      </c>
      <c r="AK101" s="3004">
        <v>44713</v>
      </c>
      <c r="AL101" s="1496"/>
      <c r="AM101" s="1061" t="s">
        <v>6587</v>
      </c>
      <c r="AN101" s="3001" t="s">
        <v>19938</v>
      </c>
    </row>
    <row r="102" spans="1:40">
      <c r="A102" s="936">
        <f t="shared" si="1"/>
        <v>93</v>
      </c>
      <c r="B102" s="798" t="s">
        <v>4928</v>
      </c>
      <c r="C102" s="2897" t="s">
        <v>18631</v>
      </c>
      <c r="D102" s="807" t="s">
        <v>5141</v>
      </c>
      <c r="E102" s="807" t="s">
        <v>5142</v>
      </c>
      <c r="F102" s="807" t="s">
        <v>279</v>
      </c>
      <c r="G102" s="807" t="s">
        <v>4994</v>
      </c>
      <c r="H102" s="798" t="s">
        <v>5143</v>
      </c>
      <c r="I102" s="798">
        <v>6</v>
      </c>
      <c r="J102" s="798">
        <v>2</v>
      </c>
      <c r="K102" s="1361" t="s">
        <v>5144</v>
      </c>
      <c r="L102" s="1361" t="s">
        <v>5145</v>
      </c>
      <c r="M102" s="798">
        <v>200</v>
      </c>
      <c r="N102" s="798">
        <v>145</v>
      </c>
      <c r="O102" s="798"/>
      <c r="P102" s="798">
        <v>1</v>
      </c>
      <c r="Q102" s="798"/>
      <c r="R102" s="798">
        <v>550</v>
      </c>
      <c r="S102" s="798">
        <v>3000</v>
      </c>
      <c r="T102" s="798" t="s">
        <v>6255</v>
      </c>
      <c r="U102" s="798">
        <v>304</v>
      </c>
      <c r="V102" s="798">
        <v>304</v>
      </c>
      <c r="W102" s="798"/>
      <c r="X102" s="798"/>
      <c r="Y102" s="798"/>
      <c r="Z102" s="1359" t="s">
        <v>4995</v>
      </c>
      <c r="AA102" s="936">
        <v>5</v>
      </c>
      <c r="AB102" s="936" t="s">
        <v>4849</v>
      </c>
      <c r="AC102" s="1357" t="s">
        <v>1527</v>
      </c>
      <c r="AD102" s="672" t="s">
        <v>6098</v>
      </c>
      <c r="AE102" s="742">
        <v>19500</v>
      </c>
      <c r="AF102" s="3008"/>
      <c r="AG102" s="1358"/>
      <c r="AH102" s="993" t="s">
        <v>12413</v>
      </c>
      <c r="AJ102" s="1030"/>
      <c r="AK102" s="3003"/>
      <c r="AL102" s="1030"/>
      <c r="AM102" s="1061" t="s">
        <v>6587</v>
      </c>
      <c r="AN102" s="3001" t="s">
        <v>19938</v>
      </c>
    </row>
    <row r="103" spans="1:40">
      <c r="A103" s="936">
        <f t="shared" si="1"/>
        <v>94</v>
      </c>
      <c r="B103" s="798" t="s">
        <v>4928</v>
      </c>
      <c r="C103" s="2897" t="s">
        <v>18632</v>
      </c>
      <c r="D103" s="807" t="s">
        <v>5147</v>
      </c>
      <c r="E103" s="807" t="s">
        <v>5148</v>
      </c>
      <c r="F103" s="807" t="s">
        <v>3781</v>
      </c>
      <c r="G103" s="807" t="s">
        <v>5000</v>
      </c>
      <c r="H103" s="798" t="s">
        <v>5139</v>
      </c>
      <c r="I103" s="798">
        <v>2</v>
      </c>
      <c r="J103" s="798">
        <v>5</v>
      </c>
      <c r="K103" s="798">
        <v>3</v>
      </c>
      <c r="L103" s="798" t="s">
        <v>4950</v>
      </c>
      <c r="M103" s="798">
        <v>50</v>
      </c>
      <c r="N103" s="798">
        <v>40</v>
      </c>
      <c r="O103" s="798"/>
      <c r="P103" s="798">
        <v>0</v>
      </c>
      <c r="Q103" s="798"/>
      <c r="R103" s="798">
        <v>261</v>
      </c>
      <c r="S103" s="798">
        <v>1500</v>
      </c>
      <c r="T103" s="798">
        <v>304</v>
      </c>
      <c r="U103" s="798" t="s">
        <v>6255</v>
      </c>
      <c r="V103" s="798">
        <v>304</v>
      </c>
      <c r="W103" s="798"/>
      <c r="X103" s="798"/>
      <c r="Y103" s="798"/>
      <c r="Z103" s="1359" t="s">
        <v>4995</v>
      </c>
      <c r="AA103" s="936">
        <v>5</v>
      </c>
      <c r="AB103" s="936" t="s">
        <v>4849</v>
      </c>
      <c r="AC103" s="1357" t="s">
        <v>1527</v>
      </c>
      <c r="AD103" s="672" t="s">
        <v>6098</v>
      </c>
      <c r="AE103" s="742">
        <v>3220</v>
      </c>
      <c r="AF103" s="3008"/>
      <c r="AG103" s="1358"/>
      <c r="AH103" s="998" t="s">
        <v>12413</v>
      </c>
      <c r="AJ103" s="1030"/>
      <c r="AK103" s="3003"/>
      <c r="AL103" s="1030"/>
      <c r="AM103" s="1061" t="s">
        <v>6587</v>
      </c>
      <c r="AN103" s="3001" t="s">
        <v>19938</v>
      </c>
    </row>
    <row r="104" spans="1:40">
      <c r="A104" s="936">
        <f t="shared" si="1"/>
        <v>95</v>
      </c>
      <c r="B104" s="798" t="s">
        <v>4928</v>
      </c>
      <c r="C104" s="2897" t="s">
        <v>18633</v>
      </c>
      <c r="D104" s="807" t="s">
        <v>5149</v>
      </c>
      <c r="E104" s="807" t="s">
        <v>5142</v>
      </c>
      <c r="F104" s="807" t="s">
        <v>279</v>
      </c>
      <c r="G104" s="807" t="s">
        <v>4994</v>
      </c>
      <c r="H104" s="798" t="s">
        <v>5150</v>
      </c>
      <c r="I104" s="798">
        <v>6</v>
      </c>
      <c r="J104" s="798">
        <v>2</v>
      </c>
      <c r="K104" s="798">
        <v>9</v>
      </c>
      <c r="L104" s="798">
        <v>3</v>
      </c>
      <c r="M104" s="798">
        <v>200</v>
      </c>
      <c r="N104" s="798">
        <v>130</v>
      </c>
      <c r="O104" s="798"/>
      <c r="P104" s="798">
        <v>1</v>
      </c>
      <c r="Q104" s="798"/>
      <c r="R104" s="798">
        <v>600</v>
      </c>
      <c r="S104" s="798">
        <v>3000</v>
      </c>
      <c r="T104" s="798" t="s">
        <v>6255</v>
      </c>
      <c r="U104" s="798">
        <v>304</v>
      </c>
      <c r="V104" s="798">
        <v>304</v>
      </c>
      <c r="W104" s="798"/>
      <c r="X104" s="798"/>
      <c r="Y104" s="798"/>
      <c r="Z104" s="1359" t="s">
        <v>4995</v>
      </c>
      <c r="AA104" s="936">
        <v>5</v>
      </c>
      <c r="AB104" s="936" t="s">
        <v>4849</v>
      </c>
      <c r="AC104" s="1357" t="s">
        <v>1527</v>
      </c>
      <c r="AD104" s="672" t="s">
        <v>6098</v>
      </c>
      <c r="AE104" s="742">
        <v>28300</v>
      </c>
      <c r="AF104" s="3008"/>
      <c r="AG104" s="1358"/>
      <c r="AH104" s="993" t="s">
        <v>12414</v>
      </c>
      <c r="AJ104" s="1030" t="s">
        <v>12789</v>
      </c>
      <c r="AK104" s="3003" t="s">
        <v>12790</v>
      </c>
      <c r="AL104" s="1030"/>
      <c r="AM104" s="1061" t="s">
        <v>6587</v>
      </c>
      <c r="AN104" s="3001" t="s">
        <v>19938</v>
      </c>
    </row>
    <row r="105" spans="1:40">
      <c r="A105" s="936">
        <f t="shared" si="1"/>
        <v>96</v>
      </c>
      <c r="B105" s="2922" t="s">
        <v>4928</v>
      </c>
      <c r="C105" s="2897" t="s">
        <v>18634</v>
      </c>
      <c r="D105" s="807" t="s">
        <v>5152</v>
      </c>
      <c r="E105" s="807" t="s">
        <v>5132</v>
      </c>
      <c r="F105" s="807" t="s">
        <v>3781</v>
      </c>
      <c r="G105" s="807" t="s">
        <v>5000</v>
      </c>
      <c r="H105" s="798" t="s">
        <v>5153</v>
      </c>
      <c r="I105" s="798">
        <v>8</v>
      </c>
      <c r="J105" s="798">
        <v>5</v>
      </c>
      <c r="K105" s="798">
        <v>12</v>
      </c>
      <c r="L105" s="798" t="s">
        <v>4950</v>
      </c>
      <c r="M105" s="798">
        <v>110</v>
      </c>
      <c r="N105" s="798">
        <v>45</v>
      </c>
      <c r="O105" s="798"/>
      <c r="P105" s="798">
        <v>0</v>
      </c>
      <c r="Q105" s="798"/>
      <c r="R105" s="798">
        <v>400</v>
      </c>
      <c r="S105" s="798">
        <v>5000</v>
      </c>
      <c r="T105" s="798">
        <v>304</v>
      </c>
      <c r="U105" s="798" t="s">
        <v>6255</v>
      </c>
      <c r="V105" s="798">
        <v>304</v>
      </c>
      <c r="W105" s="798"/>
      <c r="X105" s="798"/>
      <c r="Y105" s="798"/>
      <c r="Z105" s="1359" t="s">
        <v>5005</v>
      </c>
      <c r="AA105" s="936">
        <v>5</v>
      </c>
      <c r="AB105" s="936" t="s">
        <v>4849</v>
      </c>
      <c r="AC105" s="1357" t="s">
        <v>1527</v>
      </c>
      <c r="AD105" s="672" t="s">
        <v>6098</v>
      </c>
      <c r="AE105" s="742">
        <v>17100</v>
      </c>
      <c r="AF105" s="3008"/>
      <c r="AG105" s="1358"/>
      <c r="AH105" s="993" t="s">
        <v>12414</v>
      </c>
      <c r="AJ105" s="1030"/>
      <c r="AK105" s="3003"/>
      <c r="AL105" s="1030"/>
      <c r="AM105" s="1061" t="s">
        <v>6587</v>
      </c>
      <c r="AN105" s="3001" t="s">
        <v>19938</v>
      </c>
    </row>
    <row r="106" spans="1:40">
      <c r="A106" s="936">
        <f t="shared" si="1"/>
        <v>97</v>
      </c>
      <c r="B106" s="2922" t="s">
        <v>4928</v>
      </c>
      <c r="C106" s="2897" t="s">
        <v>18635</v>
      </c>
      <c r="D106" s="981" t="s">
        <v>5154</v>
      </c>
      <c r="E106" s="981" t="s">
        <v>5155</v>
      </c>
      <c r="F106" s="981" t="s">
        <v>4205</v>
      </c>
      <c r="G106" s="981" t="s">
        <v>4994</v>
      </c>
      <c r="H106" s="798">
        <v>14.1</v>
      </c>
      <c r="I106" s="798">
        <v>18</v>
      </c>
      <c r="J106" s="798">
        <v>2</v>
      </c>
      <c r="K106" s="798">
        <v>27</v>
      </c>
      <c r="L106" s="798">
        <v>3</v>
      </c>
      <c r="M106" s="798">
        <v>215</v>
      </c>
      <c r="N106" s="798">
        <v>190</v>
      </c>
      <c r="O106" s="798"/>
      <c r="P106" s="798">
        <v>1</v>
      </c>
      <c r="Q106" s="798"/>
      <c r="R106" s="798">
        <v>350</v>
      </c>
      <c r="S106" s="798">
        <v>3000</v>
      </c>
      <c r="T106" s="798" t="s">
        <v>6255</v>
      </c>
      <c r="U106" s="798">
        <v>304</v>
      </c>
      <c r="V106" s="798">
        <v>304</v>
      </c>
      <c r="W106" s="798"/>
      <c r="X106" s="798"/>
      <c r="Y106" s="798"/>
      <c r="Z106" s="1359" t="s">
        <v>4995</v>
      </c>
      <c r="AA106" s="936">
        <v>5</v>
      </c>
      <c r="AB106" s="936" t="s">
        <v>4849</v>
      </c>
      <c r="AC106" s="1357" t="s">
        <v>1527</v>
      </c>
      <c r="AD106" s="672" t="s">
        <v>6098</v>
      </c>
      <c r="AE106" s="742">
        <v>10200</v>
      </c>
      <c r="AF106" s="3008"/>
      <c r="AG106" s="1358"/>
      <c r="AH106" s="998" t="s">
        <v>12427</v>
      </c>
      <c r="AJ106" s="1030" t="s">
        <v>12796</v>
      </c>
      <c r="AK106" s="3003">
        <v>36775</v>
      </c>
      <c r="AL106" s="1030"/>
      <c r="AM106" s="1061" t="s">
        <v>6587</v>
      </c>
      <c r="AN106" s="3001" t="s">
        <v>19938</v>
      </c>
    </row>
    <row r="107" spans="1:40">
      <c r="A107" s="936">
        <f t="shared" si="1"/>
        <v>98</v>
      </c>
      <c r="B107" s="2922" t="s">
        <v>4928</v>
      </c>
      <c r="C107" s="2897" t="s">
        <v>18636</v>
      </c>
      <c r="D107" s="807" t="s">
        <v>5156</v>
      </c>
      <c r="E107" s="807" t="s">
        <v>5157</v>
      </c>
      <c r="F107" s="807" t="s">
        <v>13145</v>
      </c>
      <c r="G107" s="807" t="s">
        <v>5000</v>
      </c>
      <c r="H107" s="798">
        <v>13</v>
      </c>
      <c r="I107" s="798">
        <v>2</v>
      </c>
      <c r="J107" s="798">
        <v>5</v>
      </c>
      <c r="K107" s="798">
        <v>3</v>
      </c>
      <c r="L107" s="798">
        <v>7.5</v>
      </c>
      <c r="M107" s="798">
        <v>130</v>
      </c>
      <c r="N107" s="798">
        <v>45</v>
      </c>
      <c r="O107" s="798"/>
      <c r="P107" s="798">
        <v>0</v>
      </c>
      <c r="Q107" s="798"/>
      <c r="R107" s="798">
        <v>400</v>
      </c>
      <c r="S107" s="798">
        <v>1500</v>
      </c>
      <c r="T107" s="798">
        <v>304</v>
      </c>
      <c r="U107" s="798" t="s">
        <v>6255</v>
      </c>
      <c r="V107" s="798">
        <v>304</v>
      </c>
      <c r="W107" s="798"/>
      <c r="X107" s="798"/>
      <c r="Y107" s="798"/>
      <c r="Z107" s="1359" t="s">
        <v>4995</v>
      </c>
      <c r="AA107" s="936">
        <v>5</v>
      </c>
      <c r="AB107" s="936" t="s">
        <v>4849</v>
      </c>
      <c r="AC107" s="1357" t="s">
        <v>1527</v>
      </c>
      <c r="AD107" s="672" t="s">
        <v>6098</v>
      </c>
      <c r="AE107" s="742">
        <v>9800</v>
      </c>
      <c r="AF107" s="3008"/>
      <c r="AG107" s="1358"/>
      <c r="AH107" s="998" t="s">
        <v>12427</v>
      </c>
      <c r="AJ107" s="1030"/>
      <c r="AK107" s="3003"/>
      <c r="AL107" s="1030"/>
      <c r="AM107" s="1061" t="s">
        <v>6587</v>
      </c>
      <c r="AN107" s="3001" t="s">
        <v>19938</v>
      </c>
    </row>
    <row r="108" spans="1:40">
      <c r="A108" s="936">
        <f t="shared" si="1"/>
        <v>99</v>
      </c>
      <c r="B108" s="2922" t="s">
        <v>4928</v>
      </c>
      <c r="C108" s="2897" t="s">
        <v>18637</v>
      </c>
      <c r="D108" s="807" t="s">
        <v>5158</v>
      </c>
      <c r="E108" s="807" t="s">
        <v>5159</v>
      </c>
      <c r="F108" s="807" t="s">
        <v>279</v>
      </c>
      <c r="G108" s="807" t="s">
        <v>4994</v>
      </c>
      <c r="H108" s="798">
        <v>17.7</v>
      </c>
      <c r="I108" s="798">
        <v>6</v>
      </c>
      <c r="J108" s="798">
        <v>2</v>
      </c>
      <c r="K108" s="798">
        <v>9</v>
      </c>
      <c r="L108" s="798">
        <v>3</v>
      </c>
      <c r="M108" s="798">
        <v>200</v>
      </c>
      <c r="N108" s="798">
        <v>120</v>
      </c>
      <c r="O108" s="798"/>
      <c r="P108" s="798">
        <v>1</v>
      </c>
      <c r="Q108" s="798"/>
      <c r="R108" s="798">
        <v>350</v>
      </c>
      <c r="S108" s="798">
        <v>3000</v>
      </c>
      <c r="T108" s="798" t="s">
        <v>6255</v>
      </c>
      <c r="U108" s="798">
        <v>304</v>
      </c>
      <c r="V108" s="798">
        <v>304</v>
      </c>
      <c r="W108" s="798"/>
      <c r="X108" s="798"/>
      <c r="Y108" s="798"/>
      <c r="Z108" s="1359" t="s">
        <v>4995</v>
      </c>
      <c r="AA108" s="936">
        <v>5</v>
      </c>
      <c r="AB108" s="936" t="s">
        <v>4849</v>
      </c>
      <c r="AC108" s="1357" t="s">
        <v>1527</v>
      </c>
      <c r="AD108" s="672" t="s">
        <v>6098</v>
      </c>
      <c r="AE108" s="742">
        <v>15100</v>
      </c>
      <c r="AF108" s="3008"/>
      <c r="AG108" s="1358"/>
      <c r="AH108" s="998" t="s">
        <v>12430</v>
      </c>
      <c r="AJ108" s="1030"/>
      <c r="AK108" s="3003"/>
      <c r="AL108" s="1030"/>
      <c r="AM108" s="1061" t="s">
        <v>6587</v>
      </c>
      <c r="AN108" s="3001" t="s">
        <v>19938</v>
      </c>
    </row>
    <row r="109" spans="1:40">
      <c r="A109" s="936">
        <f t="shared" si="1"/>
        <v>100</v>
      </c>
      <c r="B109" s="2922" t="s">
        <v>4928</v>
      </c>
      <c r="C109" s="2897" t="s">
        <v>18638</v>
      </c>
      <c r="D109" s="807" t="s">
        <v>5160</v>
      </c>
      <c r="E109" s="807" t="s">
        <v>5161</v>
      </c>
      <c r="F109" s="807" t="s">
        <v>13146</v>
      </c>
      <c r="G109" s="807" t="s">
        <v>5000</v>
      </c>
      <c r="H109" s="798" t="s">
        <v>5162</v>
      </c>
      <c r="I109" s="798">
        <v>2</v>
      </c>
      <c r="J109" s="798">
        <v>5</v>
      </c>
      <c r="K109" s="798">
        <v>3</v>
      </c>
      <c r="L109" s="798" t="s">
        <v>4950</v>
      </c>
      <c r="M109" s="798">
        <v>130</v>
      </c>
      <c r="N109" s="798">
        <v>45</v>
      </c>
      <c r="O109" s="798"/>
      <c r="P109" s="798">
        <v>0</v>
      </c>
      <c r="Q109" s="798"/>
      <c r="R109" s="798">
        <v>400</v>
      </c>
      <c r="S109" s="798">
        <v>3000</v>
      </c>
      <c r="T109" s="798">
        <v>304</v>
      </c>
      <c r="U109" s="798" t="s">
        <v>6255</v>
      </c>
      <c r="V109" s="798">
        <v>304</v>
      </c>
      <c r="W109" s="798"/>
      <c r="X109" s="798"/>
      <c r="Y109" s="798"/>
      <c r="Z109" s="1359" t="s">
        <v>4995</v>
      </c>
      <c r="AA109" s="936">
        <v>5</v>
      </c>
      <c r="AB109" s="936" t="s">
        <v>4849</v>
      </c>
      <c r="AC109" s="1357" t="s">
        <v>1527</v>
      </c>
      <c r="AD109" s="672" t="s">
        <v>6098</v>
      </c>
      <c r="AE109" s="742">
        <v>13300</v>
      </c>
      <c r="AF109" s="3008"/>
      <c r="AG109" s="1358"/>
      <c r="AH109" s="998" t="s">
        <v>12430</v>
      </c>
      <c r="AJ109" s="1030"/>
      <c r="AK109" s="3003"/>
      <c r="AL109" s="1030"/>
      <c r="AM109" s="1061" t="s">
        <v>6587</v>
      </c>
      <c r="AN109" s="3001" t="s">
        <v>19938</v>
      </c>
    </row>
    <row r="110" spans="1:40">
      <c r="A110" s="936">
        <f t="shared" si="1"/>
        <v>101</v>
      </c>
      <c r="B110" s="2922" t="s">
        <v>4928</v>
      </c>
      <c r="C110" s="2897" t="s">
        <v>18639</v>
      </c>
      <c r="D110" s="807" t="s">
        <v>5163</v>
      </c>
      <c r="E110" s="807" t="s">
        <v>5164</v>
      </c>
      <c r="F110" s="807" t="s">
        <v>4205</v>
      </c>
      <c r="G110" s="807" t="s">
        <v>5000</v>
      </c>
      <c r="H110" s="798">
        <v>7.3</v>
      </c>
      <c r="I110" s="798">
        <v>18</v>
      </c>
      <c r="J110" s="798">
        <v>45</v>
      </c>
      <c r="K110" s="798">
        <v>27</v>
      </c>
      <c r="L110" s="798">
        <v>67.5</v>
      </c>
      <c r="M110" s="798">
        <v>215</v>
      </c>
      <c r="N110" s="798">
        <v>130</v>
      </c>
      <c r="O110" s="798"/>
      <c r="P110" s="798">
        <v>1</v>
      </c>
      <c r="Q110" s="798"/>
      <c r="R110" s="798">
        <v>350</v>
      </c>
      <c r="S110" s="798">
        <v>1500</v>
      </c>
      <c r="T110" s="798" t="s">
        <v>6255</v>
      </c>
      <c r="U110" s="798">
        <v>304</v>
      </c>
      <c r="V110" s="798">
        <v>304</v>
      </c>
      <c r="W110" s="798"/>
      <c r="X110" s="798"/>
      <c r="Y110" s="798"/>
      <c r="Z110" s="1359" t="s">
        <v>4995</v>
      </c>
      <c r="AA110" s="936">
        <v>5</v>
      </c>
      <c r="AB110" s="936" t="s">
        <v>4849</v>
      </c>
      <c r="AC110" s="1357" t="s">
        <v>1527</v>
      </c>
      <c r="AD110" s="672" t="s">
        <v>6098</v>
      </c>
      <c r="AE110" s="742">
        <v>20700</v>
      </c>
      <c r="AF110" s="3008"/>
      <c r="AG110" s="1358"/>
      <c r="AH110" s="998" t="s">
        <v>12442</v>
      </c>
      <c r="AJ110" s="1030"/>
      <c r="AK110" s="3003"/>
      <c r="AL110" s="1030"/>
      <c r="AM110" s="1061" t="s">
        <v>6587</v>
      </c>
      <c r="AN110" s="3001" t="s">
        <v>19938</v>
      </c>
    </row>
    <row r="111" spans="1:40">
      <c r="A111" s="936">
        <f t="shared" si="1"/>
        <v>102</v>
      </c>
      <c r="B111" s="2922" t="s">
        <v>4928</v>
      </c>
      <c r="C111" s="2897" t="s">
        <v>18640</v>
      </c>
      <c r="D111" s="807" t="s">
        <v>5165</v>
      </c>
      <c r="E111" s="807" t="s">
        <v>5166</v>
      </c>
      <c r="F111" s="807" t="s">
        <v>4210</v>
      </c>
      <c r="G111" s="807" t="s">
        <v>4997</v>
      </c>
      <c r="H111" s="798" t="s">
        <v>5167</v>
      </c>
      <c r="I111" s="798">
        <v>7.2</v>
      </c>
      <c r="J111" s="798">
        <v>5</v>
      </c>
      <c r="K111" s="798" t="s">
        <v>5168</v>
      </c>
      <c r="L111" s="798" t="s">
        <v>4950</v>
      </c>
      <c r="M111" s="798">
        <v>120</v>
      </c>
      <c r="N111" s="798">
        <v>45</v>
      </c>
      <c r="O111" s="798"/>
      <c r="P111" s="798">
        <v>0</v>
      </c>
      <c r="Q111" s="798"/>
      <c r="R111" s="798">
        <v>400</v>
      </c>
      <c r="S111" s="798">
        <v>5000</v>
      </c>
      <c r="T111" s="798">
        <v>304</v>
      </c>
      <c r="U111" s="798" t="s">
        <v>6255</v>
      </c>
      <c r="V111" s="798">
        <v>304</v>
      </c>
      <c r="W111" s="798"/>
      <c r="X111" s="798"/>
      <c r="Y111" s="798"/>
      <c r="Z111" s="1359" t="s">
        <v>4995</v>
      </c>
      <c r="AA111" s="936">
        <v>5</v>
      </c>
      <c r="AB111" s="936" t="s">
        <v>4849</v>
      </c>
      <c r="AC111" s="1357" t="s">
        <v>1527</v>
      </c>
      <c r="AD111" s="672" t="s">
        <v>6098</v>
      </c>
      <c r="AE111" s="742">
        <v>13700</v>
      </c>
      <c r="AF111" s="3008"/>
      <c r="AG111" s="1358"/>
      <c r="AH111" s="998" t="s">
        <v>12442</v>
      </c>
      <c r="AJ111" s="1030" t="s">
        <v>12797</v>
      </c>
      <c r="AK111" s="3003">
        <v>40737</v>
      </c>
      <c r="AL111" s="1030"/>
      <c r="AM111" s="1061" t="s">
        <v>6587</v>
      </c>
      <c r="AN111" s="3001" t="s">
        <v>19938</v>
      </c>
    </row>
    <row r="112" spans="1:40">
      <c r="A112" s="936">
        <f t="shared" si="1"/>
        <v>103</v>
      </c>
      <c r="B112" s="2922" t="s">
        <v>4928</v>
      </c>
      <c r="C112" s="2897" t="s">
        <v>18641</v>
      </c>
      <c r="D112" s="807" t="s">
        <v>5169</v>
      </c>
      <c r="E112" s="807" t="s">
        <v>5166</v>
      </c>
      <c r="F112" s="807" t="s">
        <v>4210</v>
      </c>
      <c r="G112" s="807" t="s">
        <v>5000</v>
      </c>
      <c r="H112" s="798">
        <v>28.9</v>
      </c>
      <c r="I112" s="798">
        <v>4.3</v>
      </c>
      <c r="J112" s="798">
        <v>5</v>
      </c>
      <c r="K112" s="798">
        <v>6.5</v>
      </c>
      <c r="L112" s="798">
        <v>7.5</v>
      </c>
      <c r="M112" s="798">
        <v>120</v>
      </c>
      <c r="N112" s="798">
        <v>45</v>
      </c>
      <c r="O112" s="798"/>
      <c r="P112" s="798">
        <v>0</v>
      </c>
      <c r="Q112" s="798"/>
      <c r="R112" s="798">
        <v>350</v>
      </c>
      <c r="S112" s="798">
        <v>5000</v>
      </c>
      <c r="T112" s="798">
        <v>304</v>
      </c>
      <c r="U112" s="798" t="s">
        <v>6255</v>
      </c>
      <c r="V112" s="798">
        <v>304</v>
      </c>
      <c r="W112" s="798"/>
      <c r="X112" s="798"/>
      <c r="Y112" s="798"/>
      <c r="Z112" s="1359" t="s">
        <v>4995</v>
      </c>
      <c r="AA112" s="936">
        <v>5</v>
      </c>
      <c r="AB112" s="936" t="s">
        <v>4849</v>
      </c>
      <c r="AC112" s="1357" t="s">
        <v>1527</v>
      </c>
      <c r="AD112" s="672" t="s">
        <v>6098</v>
      </c>
      <c r="AE112" s="742">
        <v>12600</v>
      </c>
      <c r="AF112" s="3008"/>
      <c r="AG112" s="1358"/>
      <c r="AH112" s="998" t="s">
        <v>12446</v>
      </c>
      <c r="AJ112" s="1030"/>
      <c r="AK112" s="3003"/>
      <c r="AL112" s="1030"/>
      <c r="AM112" s="1061" t="s">
        <v>6587</v>
      </c>
      <c r="AN112" s="3001" t="s">
        <v>19938</v>
      </c>
    </row>
    <row r="113" spans="1:40">
      <c r="A113" s="936">
        <f t="shared" si="1"/>
        <v>104</v>
      </c>
      <c r="B113" s="2922" t="s">
        <v>4928</v>
      </c>
      <c r="C113" s="2897" t="s">
        <v>18642</v>
      </c>
      <c r="D113" s="807" t="s">
        <v>5170</v>
      </c>
      <c r="E113" s="807" t="s">
        <v>5171</v>
      </c>
      <c r="F113" s="807" t="s">
        <v>4210</v>
      </c>
      <c r="G113" s="807" t="s">
        <v>4952</v>
      </c>
      <c r="H113" s="798" t="s">
        <v>5172</v>
      </c>
      <c r="I113" s="798" t="s">
        <v>5013</v>
      </c>
      <c r="J113" s="798">
        <v>5</v>
      </c>
      <c r="K113" s="798" t="s">
        <v>5096</v>
      </c>
      <c r="L113" s="798">
        <v>7.5</v>
      </c>
      <c r="M113" s="798">
        <v>250</v>
      </c>
      <c r="N113" s="798">
        <v>40</v>
      </c>
      <c r="O113" s="798"/>
      <c r="P113" s="798">
        <v>0</v>
      </c>
      <c r="Q113" s="798"/>
      <c r="R113" s="798">
        <v>300</v>
      </c>
      <c r="S113" s="798">
        <v>1500</v>
      </c>
      <c r="T113" s="798">
        <v>304</v>
      </c>
      <c r="U113" s="798">
        <v>304</v>
      </c>
      <c r="V113" s="798">
        <v>304</v>
      </c>
      <c r="W113" s="798"/>
      <c r="X113" s="798"/>
      <c r="Y113" s="798"/>
      <c r="Z113" s="1359" t="s">
        <v>4995</v>
      </c>
      <c r="AA113" s="936">
        <v>5</v>
      </c>
      <c r="AB113" s="936" t="s">
        <v>4849</v>
      </c>
      <c r="AC113" s="1357" t="s">
        <v>1527</v>
      </c>
      <c r="AD113" s="672" t="s">
        <v>6098</v>
      </c>
      <c r="AE113" s="742">
        <v>4600</v>
      </c>
      <c r="AF113" s="3008"/>
      <c r="AG113" s="1358"/>
      <c r="AH113" s="998" t="s">
        <v>12442</v>
      </c>
      <c r="AJ113" s="1030"/>
      <c r="AK113" s="3003"/>
      <c r="AL113" s="1030"/>
      <c r="AM113" s="1061" t="s">
        <v>6587</v>
      </c>
      <c r="AN113" s="3001" t="s">
        <v>19938</v>
      </c>
    </row>
    <row r="114" spans="1:40">
      <c r="A114" s="936">
        <f t="shared" si="1"/>
        <v>105</v>
      </c>
      <c r="B114" s="2922" t="s">
        <v>4928</v>
      </c>
      <c r="C114" s="2897" t="s">
        <v>18643</v>
      </c>
      <c r="D114" s="807" t="s">
        <v>5173</v>
      </c>
      <c r="E114" s="807" t="s">
        <v>5174</v>
      </c>
      <c r="F114" s="807" t="s">
        <v>279</v>
      </c>
      <c r="G114" s="807" t="s">
        <v>4994</v>
      </c>
      <c r="H114" s="798">
        <v>70.7</v>
      </c>
      <c r="I114" s="798">
        <v>6</v>
      </c>
      <c r="J114" s="798">
        <v>2</v>
      </c>
      <c r="K114" s="798">
        <v>9</v>
      </c>
      <c r="L114" s="798">
        <v>3</v>
      </c>
      <c r="M114" s="798">
        <v>200</v>
      </c>
      <c r="N114" s="798">
        <v>120</v>
      </c>
      <c r="O114" s="798"/>
      <c r="P114" s="798">
        <v>1</v>
      </c>
      <c r="Q114" s="798"/>
      <c r="R114" s="798">
        <v>650</v>
      </c>
      <c r="S114" s="798">
        <v>3000</v>
      </c>
      <c r="T114" s="798" t="s">
        <v>6255</v>
      </c>
      <c r="U114" s="798">
        <v>304</v>
      </c>
      <c r="V114" s="798">
        <v>304</v>
      </c>
      <c r="W114" s="798"/>
      <c r="X114" s="798"/>
      <c r="Y114" s="798"/>
      <c r="Z114" s="1359" t="s">
        <v>4995</v>
      </c>
      <c r="AA114" s="936">
        <v>5</v>
      </c>
      <c r="AB114" s="936" t="s">
        <v>4849</v>
      </c>
      <c r="AC114" s="1357" t="s">
        <v>1527</v>
      </c>
      <c r="AD114" s="672" t="s">
        <v>6098</v>
      </c>
      <c r="AE114" s="742">
        <v>31500</v>
      </c>
      <c r="AF114" s="3008"/>
      <c r="AG114" s="1358"/>
      <c r="AH114" s="998" t="s">
        <v>12446</v>
      </c>
      <c r="AJ114" s="1030"/>
      <c r="AK114" s="3003"/>
      <c r="AL114" s="1030"/>
      <c r="AM114" s="1061" t="s">
        <v>6587</v>
      </c>
      <c r="AN114" s="3001" t="s">
        <v>19938</v>
      </c>
    </row>
    <row r="115" spans="1:40">
      <c r="A115" s="936">
        <f t="shared" si="1"/>
        <v>106</v>
      </c>
      <c r="B115" s="2922" t="s">
        <v>4928</v>
      </c>
      <c r="C115" s="2897" t="s">
        <v>18644</v>
      </c>
      <c r="D115" s="807" t="s">
        <v>5176</v>
      </c>
      <c r="E115" s="807" t="s">
        <v>5171</v>
      </c>
      <c r="F115" s="807" t="s">
        <v>3878</v>
      </c>
      <c r="G115" s="807" t="s">
        <v>4997</v>
      </c>
      <c r="H115" s="798" t="s">
        <v>5177</v>
      </c>
      <c r="I115" s="798">
        <v>2</v>
      </c>
      <c r="J115" s="798">
        <v>5</v>
      </c>
      <c r="K115" s="798">
        <v>3</v>
      </c>
      <c r="L115" s="798" t="s">
        <v>4950</v>
      </c>
      <c r="M115" s="798">
        <v>50</v>
      </c>
      <c r="N115" s="798">
        <v>40</v>
      </c>
      <c r="O115" s="798"/>
      <c r="P115" s="798">
        <v>0</v>
      </c>
      <c r="Q115" s="798"/>
      <c r="R115" s="798">
        <v>261</v>
      </c>
      <c r="S115" s="798">
        <v>1500</v>
      </c>
      <c r="T115" s="798">
        <v>304</v>
      </c>
      <c r="U115" s="798" t="s">
        <v>6255</v>
      </c>
      <c r="V115" s="798">
        <v>304</v>
      </c>
      <c r="W115" s="798"/>
      <c r="X115" s="798"/>
      <c r="Y115" s="798"/>
      <c r="Z115" s="1359" t="s">
        <v>4995</v>
      </c>
      <c r="AA115" s="936">
        <v>5</v>
      </c>
      <c r="AB115" s="936" t="s">
        <v>4849</v>
      </c>
      <c r="AC115" s="1357" t="s">
        <v>1527</v>
      </c>
      <c r="AD115" s="672" t="s">
        <v>6098</v>
      </c>
      <c r="AE115" s="742">
        <v>3100</v>
      </c>
      <c r="AF115" s="3008"/>
      <c r="AG115" s="1358"/>
      <c r="AH115" s="998" t="s">
        <v>12446</v>
      </c>
      <c r="AJ115" s="1030"/>
      <c r="AK115" s="3003"/>
      <c r="AL115" s="1030"/>
      <c r="AM115" s="1061" t="s">
        <v>6587</v>
      </c>
      <c r="AN115" s="3001" t="s">
        <v>19938</v>
      </c>
    </row>
    <row r="116" spans="1:40">
      <c r="A116" s="936">
        <f t="shared" si="1"/>
        <v>107</v>
      </c>
      <c r="B116" s="2922" t="s">
        <v>4928</v>
      </c>
      <c r="C116" s="2897" t="s">
        <v>18645</v>
      </c>
      <c r="D116" s="807" t="s">
        <v>5178</v>
      </c>
      <c r="E116" s="807" t="s">
        <v>5166</v>
      </c>
      <c r="F116" s="807" t="s">
        <v>4210</v>
      </c>
      <c r="G116" s="807" t="s">
        <v>4947</v>
      </c>
      <c r="H116" s="798" t="s">
        <v>5179</v>
      </c>
      <c r="I116" s="798">
        <v>2</v>
      </c>
      <c r="J116" s="798">
        <v>5</v>
      </c>
      <c r="K116" s="798">
        <v>3</v>
      </c>
      <c r="L116" s="798" t="s">
        <v>4950</v>
      </c>
      <c r="M116" s="798">
        <v>110</v>
      </c>
      <c r="N116" s="798">
        <v>45</v>
      </c>
      <c r="O116" s="798"/>
      <c r="P116" s="798">
        <v>0</v>
      </c>
      <c r="Q116" s="798"/>
      <c r="R116" s="798">
        <v>420</v>
      </c>
      <c r="S116" s="798">
        <v>2000</v>
      </c>
      <c r="T116" s="798">
        <v>304</v>
      </c>
      <c r="U116" s="798" t="s">
        <v>6255</v>
      </c>
      <c r="V116" s="798">
        <v>304</v>
      </c>
      <c r="W116" s="798"/>
      <c r="X116" s="798"/>
      <c r="Y116" s="798"/>
      <c r="Z116" s="1359" t="s">
        <v>4927</v>
      </c>
      <c r="AA116" s="936">
        <v>5</v>
      </c>
      <c r="AB116" s="936" t="s">
        <v>4849</v>
      </c>
      <c r="AC116" s="1357" t="s">
        <v>1527</v>
      </c>
      <c r="AD116" s="672" t="s">
        <v>6098</v>
      </c>
      <c r="AE116" s="742"/>
      <c r="AF116" s="3008"/>
      <c r="AG116" s="1358"/>
      <c r="AH116" s="998" t="s">
        <v>12446</v>
      </c>
      <c r="AJ116" s="1030"/>
      <c r="AK116" s="3003"/>
      <c r="AL116" s="1030"/>
      <c r="AM116" s="1061" t="s">
        <v>6587</v>
      </c>
      <c r="AN116" s="3001" t="s">
        <v>19938</v>
      </c>
    </row>
    <row r="117" spans="1:40">
      <c r="A117" s="936">
        <f t="shared" si="1"/>
        <v>108</v>
      </c>
      <c r="B117" s="798" t="s">
        <v>4928</v>
      </c>
      <c r="C117" s="2897" t="s">
        <v>18646</v>
      </c>
      <c r="D117" s="807" t="s">
        <v>5180</v>
      </c>
      <c r="E117" s="807" t="s">
        <v>5174</v>
      </c>
      <c r="F117" s="807" t="s">
        <v>279</v>
      </c>
      <c r="G117" s="807" t="s">
        <v>4994</v>
      </c>
      <c r="H117" s="798">
        <v>32</v>
      </c>
      <c r="I117" s="798">
        <v>6</v>
      </c>
      <c r="J117" s="798">
        <v>2</v>
      </c>
      <c r="K117" s="798">
        <v>9</v>
      </c>
      <c r="L117" s="798">
        <v>3</v>
      </c>
      <c r="M117" s="798">
        <v>200</v>
      </c>
      <c r="N117" s="798">
        <v>120</v>
      </c>
      <c r="O117" s="798"/>
      <c r="P117" s="798"/>
      <c r="Q117" s="798"/>
      <c r="R117" s="798"/>
      <c r="S117" s="798"/>
      <c r="T117" s="798"/>
      <c r="U117" s="798"/>
      <c r="V117" s="798"/>
      <c r="W117" s="798"/>
      <c r="X117" s="798"/>
      <c r="Y117" s="798"/>
      <c r="Z117" s="1359" t="s">
        <v>4995</v>
      </c>
      <c r="AA117" s="936">
        <v>5</v>
      </c>
      <c r="AB117" s="936" t="s">
        <v>4849</v>
      </c>
      <c r="AC117" s="1357" t="s">
        <v>1527</v>
      </c>
      <c r="AD117" s="672" t="s">
        <v>6098</v>
      </c>
      <c r="AE117" s="742">
        <v>19900</v>
      </c>
      <c r="AF117" s="3008"/>
      <c r="AG117" s="1358"/>
      <c r="AH117" s="993" t="s">
        <v>12453</v>
      </c>
      <c r="AJ117" s="1030"/>
      <c r="AK117" s="3003"/>
      <c r="AL117" s="1030"/>
      <c r="AM117" s="1061" t="s">
        <v>6587</v>
      </c>
      <c r="AN117" s="3001" t="s">
        <v>19938</v>
      </c>
    </row>
    <row r="118" spans="1:40">
      <c r="A118" s="936">
        <f t="shared" si="1"/>
        <v>109</v>
      </c>
      <c r="B118" s="798" t="s">
        <v>4928</v>
      </c>
      <c r="C118" s="2897" t="s">
        <v>18647</v>
      </c>
      <c r="D118" s="807" t="s">
        <v>5181</v>
      </c>
      <c r="E118" s="807" t="s">
        <v>5166</v>
      </c>
      <c r="F118" s="807" t="s">
        <v>4210</v>
      </c>
      <c r="G118" s="807" t="s">
        <v>4997</v>
      </c>
      <c r="H118" s="798" t="s">
        <v>5182</v>
      </c>
      <c r="I118" s="798">
        <v>2</v>
      </c>
      <c r="J118" s="798">
        <v>5</v>
      </c>
      <c r="K118" s="798">
        <v>3</v>
      </c>
      <c r="L118" s="798" t="s">
        <v>4950</v>
      </c>
      <c r="M118" s="798">
        <v>120</v>
      </c>
      <c r="N118" s="798">
        <v>45</v>
      </c>
      <c r="O118" s="798"/>
      <c r="P118" s="798"/>
      <c r="Q118" s="798"/>
      <c r="R118" s="798"/>
      <c r="S118" s="798"/>
      <c r="T118" s="798"/>
      <c r="U118" s="798"/>
      <c r="V118" s="798"/>
      <c r="W118" s="798"/>
      <c r="X118" s="798"/>
      <c r="Y118" s="798"/>
      <c r="Z118" s="1359" t="s">
        <v>4995</v>
      </c>
      <c r="AA118" s="936">
        <v>5</v>
      </c>
      <c r="AB118" s="936" t="s">
        <v>4849</v>
      </c>
      <c r="AC118" s="1357" t="s">
        <v>1527</v>
      </c>
      <c r="AD118" s="672" t="s">
        <v>6098</v>
      </c>
      <c r="AE118" s="742">
        <v>45900</v>
      </c>
      <c r="AF118" s="3008"/>
      <c r="AG118" s="1358"/>
      <c r="AH118" s="993" t="s">
        <v>12453</v>
      </c>
      <c r="AJ118" s="1030" t="s">
        <v>12799</v>
      </c>
      <c r="AK118" s="3003">
        <v>39798</v>
      </c>
      <c r="AL118" s="1030"/>
      <c r="AM118" s="1061" t="s">
        <v>6587</v>
      </c>
      <c r="AN118" s="3001" t="s">
        <v>19938</v>
      </c>
    </row>
    <row r="119" spans="1:40">
      <c r="A119" s="936">
        <f t="shared" si="1"/>
        <v>110</v>
      </c>
      <c r="B119" s="798" t="s">
        <v>4928</v>
      </c>
      <c r="C119" s="2897" t="s">
        <v>18648</v>
      </c>
      <c r="D119" s="807" t="s">
        <v>5183</v>
      </c>
      <c r="E119" s="807" t="s">
        <v>5184</v>
      </c>
      <c r="F119" s="807" t="s">
        <v>4205</v>
      </c>
      <c r="G119" s="807" t="s">
        <v>4994</v>
      </c>
      <c r="H119" s="798">
        <v>5.9</v>
      </c>
      <c r="I119" s="798">
        <v>18</v>
      </c>
      <c r="J119" s="798">
        <v>2</v>
      </c>
      <c r="K119" s="798">
        <v>27</v>
      </c>
      <c r="L119" s="798">
        <v>3</v>
      </c>
      <c r="M119" s="798">
        <v>215</v>
      </c>
      <c r="N119" s="798">
        <v>155</v>
      </c>
      <c r="O119" s="798"/>
      <c r="P119" s="798"/>
      <c r="Q119" s="798"/>
      <c r="R119" s="798"/>
      <c r="S119" s="798"/>
      <c r="T119" s="798"/>
      <c r="U119" s="798"/>
      <c r="V119" s="798"/>
      <c r="W119" s="798"/>
      <c r="X119" s="798"/>
      <c r="Y119" s="798"/>
      <c r="Z119" s="1359" t="s">
        <v>4995</v>
      </c>
      <c r="AA119" s="936">
        <v>5</v>
      </c>
      <c r="AB119" s="936" t="s">
        <v>4849</v>
      </c>
      <c r="AC119" s="1357" t="s">
        <v>1527</v>
      </c>
      <c r="AD119" s="672" t="s">
        <v>6098</v>
      </c>
      <c r="AE119" s="742">
        <v>6000</v>
      </c>
      <c r="AF119" s="3008"/>
      <c r="AG119" s="1358"/>
      <c r="AH119" s="993" t="s">
        <v>12454</v>
      </c>
      <c r="AJ119" s="1030" t="s">
        <v>12698</v>
      </c>
      <c r="AK119" s="3003">
        <v>36591</v>
      </c>
      <c r="AL119" s="1030"/>
      <c r="AM119" s="1061" t="s">
        <v>6587</v>
      </c>
      <c r="AN119" s="3001" t="s">
        <v>19938</v>
      </c>
    </row>
    <row r="120" spans="1:40">
      <c r="A120" s="936">
        <f t="shared" si="1"/>
        <v>111</v>
      </c>
      <c r="B120" s="798" t="s">
        <v>4928</v>
      </c>
      <c r="C120" s="2897" t="s">
        <v>18649</v>
      </c>
      <c r="D120" s="807" t="s">
        <v>5185</v>
      </c>
      <c r="E120" s="807" t="s">
        <v>5186</v>
      </c>
      <c r="F120" s="807" t="s">
        <v>13147</v>
      </c>
      <c r="G120" s="807" t="s">
        <v>5000</v>
      </c>
      <c r="H120" s="798" t="s">
        <v>5187</v>
      </c>
      <c r="I120" s="798">
        <v>2</v>
      </c>
      <c r="J120" s="798">
        <v>5</v>
      </c>
      <c r="K120" s="798">
        <v>3</v>
      </c>
      <c r="L120" s="798" t="s">
        <v>4950</v>
      </c>
      <c r="M120" s="798">
        <v>120</v>
      </c>
      <c r="N120" s="798">
        <v>45</v>
      </c>
      <c r="O120" s="798"/>
      <c r="P120" s="798"/>
      <c r="Q120" s="798"/>
      <c r="R120" s="798"/>
      <c r="S120" s="798"/>
      <c r="T120" s="798"/>
      <c r="U120" s="798"/>
      <c r="V120" s="798"/>
      <c r="W120" s="798"/>
      <c r="X120" s="798"/>
      <c r="Y120" s="798"/>
      <c r="Z120" s="1359" t="s">
        <v>4995</v>
      </c>
      <c r="AA120" s="936">
        <v>5</v>
      </c>
      <c r="AB120" s="936" t="s">
        <v>4849</v>
      </c>
      <c r="AC120" s="1357" t="s">
        <v>1527</v>
      </c>
      <c r="AD120" s="672" t="s">
        <v>6098</v>
      </c>
      <c r="AE120" s="742">
        <v>12900</v>
      </c>
      <c r="AF120" s="3008"/>
      <c r="AG120" s="1358"/>
      <c r="AH120" s="993" t="s">
        <v>12454</v>
      </c>
      <c r="AJ120" s="1030" t="s">
        <v>12698</v>
      </c>
      <c r="AK120" s="3003">
        <v>39788</v>
      </c>
      <c r="AL120" s="1030"/>
      <c r="AM120" s="1061" t="s">
        <v>6587</v>
      </c>
      <c r="AN120" s="3001" t="s">
        <v>19938</v>
      </c>
    </row>
    <row r="121" spans="1:40">
      <c r="A121" s="936">
        <f t="shared" si="1"/>
        <v>112</v>
      </c>
      <c r="B121" s="798" t="s">
        <v>4928</v>
      </c>
      <c r="C121" s="2897" t="s">
        <v>18650</v>
      </c>
      <c r="D121" s="807"/>
      <c r="E121" s="807"/>
      <c r="F121" s="807"/>
      <c r="G121" s="807"/>
      <c r="H121" s="798"/>
      <c r="I121" s="798"/>
      <c r="J121" s="798"/>
      <c r="K121" s="798"/>
      <c r="L121" s="798"/>
      <c r="M121" s="798"/>
      <c r="N121" s="798"/>
      <c r="O121" s="798"/>
      <c r="P121" s="798"/>
      <c r="Q121" s="798"/>
      <c r="R121" s="798"/>
      <c r="S121" s="798"/>
      <c r="T121" s="798"/>
      <c r="U121" s="798"/>
      <c r="V121" s="798"/>
      <c r="W121" s="798"/>
      <c r="X121" s="798"/>
      <c r="Y121" s="798"/>
      <c r="Z121" s="1359"/>
      <c r="AA121" s="936"/>
      <c r="AB121" s="936"/>
      <c r="AC121" s="1357"/>
      <c r="AD121" s="672"/>
      <c r="AE121" s="742"/>
      <c r="AF121" s="3008"/>
      <c r="AG121" s="1358"/>
      <c r="AH121" s="998" t="s">
        <v>12532</v>
      </c>
      <c r="AJ121" s="1030"/>
      <c r="AK121" s="3003"/>
      <c r="AL121" s="1030"/>
      <c r="AM121" s="1061"/>
      <c r="AN121" s="3001"/>
    </row>
    <row r="122" spans="1:40">
      <c r="A122" s="936">
        <f t="shared" si="1"/>
        <v>113</v>
      </c>
      <c r="B122" s="798" t="s">
        <v>4156</v>
      </c>
      <c r="C122" s="2897" t="s">
        <v>18651</v>
      </c>
      <c r="D122" s="807" t="s">
        <v>5188</v>
      </c>
      <c r="E122" s="807" t="s">
        <v>5189</v>
      </c>
      <c r="F122" s="807" t="s">
        <v>13148</v>
      </c>
      <c r="G122" s="807" t="s">
        <v>4947</v>
      </c>
      <c r="H122" s="798" t="s">
        <v>5190</v>
      </c>
      <c r="I122" s="798" t="s">
        <v>5191</v>
      </c>
      <c r="J122" s="798">
        <v>5</v>
      </c>
      <c r="K122" s="798" t="s">
        <v>5192</v>
      </c>
      <c r="L122" s="798" t="s">
        <v>4950</v>
      </c>
      <c r="M122" s="798">
        <v>48</v>
      </c>
      <c r="N122" s="798">
        <v>45</v>
      </c>
      <c r="O122" s="798"/>
      <c r="P122" s="798"/>
      <c r="Q122" s="798"/>
      <c r="R122" s="798"/>
      <c r="S122" s="798"/>
      <c r="T122" s="798"/>
      <c r="U122" s="798"/>
      <c r="V122" s="798"/>
      <c r="W122" s="798"/>
      <c r="X122" s="798"/>
      <c r="Y122" s="798"/>
      <c r="Z122" s="1359" t="s">
        <v>4927</v>
      </c>
      <c r="AA122" s="936">
        <v>5</v>
      </c>
      <c r="AB122" s="936" t="s">
        <v>4849</v>
      </c>
      <c r="AC122" s="1357" t="s">
        <v>1527</v>
      </c>
      <c r="AD122" s="672" t="s">
        <v>6098</v>
      </c>
      <c r="AE122" s="742"/>
      <c r="AF122" s="3006">
        <v>42619</v>
      </c>
      <c r="AG122" s="1358"/>
      <c r="AH122" s="998" t="s">
        <v>12286</v>
      </c>
      <c r="AJ122" s="1030" t="s">
        <v>12754</v>
      </c>
      <c r="AK122" s="3003">
        <v>42634</v>
      </c>
      <c r="AL122" s="1030"/>
      <c r="AM122" s="1061" t="s">
        <v>6587</v>
      </c>
      <c r="AN122" s="3001" t="s">
        <v>19938</v>
      </c>
    </row>
    <row r="123" spans="1:40">
      <c r="A123" s="936">
        <f t="shared" si="1"/>
        <v>114</v>
      </c>
      <c r="B123" s="798" t="s">
        <v>4156</v>
      </c>
      <c r="C123" s="2897" t="s">
        <v>18652</v>
      </c>
      <c r="D123" s="807"/>
      <c r="E123" s="807"/>
      <c r="F123" s="807"/>
      <c r="G123" s="807"/>
      <c r="H123" s="798"/>
      <c r="I123" s="798"/>
      <c r="J123" s="798"/>
      <c r="K123" s="798"/>
      <c r="L123" s="798"/>
      <c r="M123" s="798"/>
      <c r="N123" s="798"/>
      <c r="O123" s="798"/>
      <c r="P123" s="798"/>
      <c r="Q123" s="798"/>
      <c r="R123" s="798"/>
      <c r="S123" s="798"/>
      <c r="T123" s="798"/>
      <c r="U123" s="798"/>
      <c r="V123" s="798"/>
      <c r="W123" s="798"/>
      <c r="X123" s="798"/>
      <c r="Y123" s="798"/>
      <c r="Z123" s="1359"/>
      <c r="AA123" s="936">
        <v>5</v>
      </c>
      <c r="AB123" s="936" t="s">
        <v>4849</v>
      </c>
      <c r="AC123" s="1357" t="s">
        <v>1527</v>
      </c>
      <c r="AD123" s="672" t="s">
        <v>6098</v>
      </c>
      <c r="AE123" s="742"/>
      <c r="AF123" s="3010"/>
      <c r="AG123" s="1358"/>
      <c r="AH123" s="998" t="s">
        <v>12813</v>
      </c>
      <c r="AJ123" s="1030" t="s">
        <v>12755</v>
      </c>
      <c r="AK123" s="3003">
        <v>43159</v>
      </c>
      <c r="AL123" s="1030"/>
      <c r="AM123" s="1061" t="s">
        <v>6587</v>
      </c>
      <c r="AN123" s="3001"/>
    </row>
    <row r="124" spans="1:40">
      <c r="A124" s="936">
        <f t="shared" si="1"/>
        <v>115</v>
      </c>
      <c r="B124" s="798" t="s">
        <v>4156</v>
      </c>
      <c r="C124" s="2897" t="s">
        <v>3418</v>
      </c>
      <c r="D124" s="807"/>
      <c r="E124" s="807"/>
      <c r="F124" s="807"/>
      <c r="G124" s="807"/>
      <c r="H124" s="798"/>
      <c r="I124" s="798"/>
      <c r="J124" s="798"/>
      <c r="K124" s="798"/>
      <c r="L124" s="798"/>
      <c r="M124" s="798"/>
      <c r="N124" s="798"/>
      <c r="O124" s="798"/>
      <c r="P124" s="798"/>
      <c r="Q124" s="798"/>
      <c r="R124" s="798"/>
      <c r="S124" s="798"/>
      <c r="T124" s="798"/>
      <c r="U124" s="798"/>
      <c r="V124" s="798"/>
      <c r="W124" s="798"/>
      <c r="X124" s="798"/>
      <c r="Y124" s="798"/>
      <c r="Z124" s="1359"/>
      <c r="AA124" s="936">
        <v>5</v>
      </c>
      <c r="AB124" s="936" t="s">
        <v>4849</v>
      </c>
      <c r="AC124" s="1357" t="s">
        <v>1527</v>
      </c>
      <c r="AD124" s="672" t="s">
        <v>6098</v>
      </c>
      <c r="AE124" s="742"/>
      <c r="AF124" s="3010"/>
      <c r="AG124" s="1358"/>
      <c r="AH124" s="998" t="s">
        <v>12813</v>
      </c>
      <c r="AJ124" s="1030" t="s">
        <v>12754</v>
      </c>
      <c r="AK124" s="3003">
        <v>43159</v>
      </c>
      <c r="AL124" s="1030"/>
      <c r="AM124" s="1061" t="s">
        <v>6587</v>
      </c>
      <c r="AN124" s="3001" t="s">
        <v>19938</v>
      </c>
    </row>
    <row r="125" spans="1:40">
      <c r="A125" s="936">
        <f t="shared" si="1"/>
        <v>116</v>
      </c>
      <c r="B125" s="798" t="s">
        <v>4156</v>
      </c>
      <c r="C125" s="2897" t="s">
        <v>18653</v>
      </c>
      <c r="D125" s="807" t="s">
        <v>5193</v>
      </c>
      <c r="E125" s="807" t="s">
        <v>5194</v>
      </c>
      <c r="F125" s="807"/>
      <c r="G125" s="807" t="s">
        <v>5195</v>
      </c>
      <c r="H125" s="798" t="s">
        <v>5196</v>
      </c>
      <c r="I125" s="798">
        <v>3</v>
      </c>
      <c r="J125" s="798">
        <v>5</v>
      </c>
      <c r="K125" s="798" t="s">
        <v>5197</v>
      </c>
      <c r="L125" s="798" t="s">
        <v>4950</v>
      </c>
      <c r="M125" s="798">
        <v>50</v>
      </c>
      <c r="N125" s="798">
        <v>50</v>
      </c>
      <c r="O125" s="798"/>
      <c r="P125" s="798"/>
      <c r="Q125" s="798"/>
      <c r="R125" s="798"/>
      <c r="S125" s="798"/>
      <c r="T125" s="798"/>
      <c r="U125" s="798"/>
      <c r="V125" s="798"/>
      <c r="W125" s="798"/>
      <c r="X125" s="798"/>
      <c r="Y125" s="798"/>
      <c r="Z125" s="1359" t="s">
        <v>4982</v>
      </c>
      <c r="AA125" s="936">
        <v>5</v>
      </c>
      <c r="AB125" s="936" t="s">
        <v>4849</v>
      </c>
      <c r="AC125" s="1357" t="s">
        <v>1527</v>
      </c>
      <c r="AD125" s="672" t="s">
        <v>6098</v>
      </c>
      <c r="AE125" s="742"/>
      <c r="AF125" s="3010"/>
      <c r="AG125" s="1358"/>
      <c r="AH125" s="998" t="s">
        <v>12215</v>
      </c>
      <c r="AJ125" s="1030" t="s">
        <v>12753</v>
      </c>
      <c r="AK125" s="3003">
        <v>44779</v>
      </c>
      <c r="AL125" s="1030"/>
      <c r="AM125" s="1061" t="s">
        <v>6587</v>
      </c>
      <c r="AN125" s="3001" t="s">
        <v>19938</v>
      </c>
    </row>
    <row r="126" spans="1:40">
      <c r="A126" s="936">
        <f t="shared" si="1"/>
        <v>117</v>
      </c>
      <c r="B126" s="798" t="s">
        <v>4156</v>
      </c>
      <c r="C126" s="2897" t="s">
        <v>1470</v>
      </c>
      <c r="D126" s="807" t="s">
        <v>5225</v>
      </c>
      <c r="E126" s="807" t="s">
        <v>5226</v>
      </c>
      <c r="F126" s="807" t="s">
        <v>13149</v>
      </c>
      <c r="G126" s="807" t="s">
        <v>4977</v>
      </c>
      <c r="H126" s="798" t="s">
        <v>5227</v>
      </c>
      <c r="I126" s="798" t="s">
        <v>5055</v>
      </c>
      <c r="J126" s="798">
        <v>6</v>
      </c>
      <c r="K126" s="798">
        <v>3</v>
      </c>
      <c r="L126" s="798">
        <v>9</v>
      </c>
      <c r="M126" s="798">
        <v>120</v>
      </c>
      <c r="N126" s="798">
        <v>200</v>
      </c>
      <c r="O126" s="798"/>
      <c r="P126" s="798"/>
      <c r="Q126" s="798"/>
      <c r="R126" s="798"/>
      <c r="S126" s="798"/>
      <c r="T126" s="798"/>
      <c r="U126" s="798"/>
      <c r="V126" s="798"/>
      <c r="W126" s="798"/>
      <c r="X126" s="798"/>
      <c r="Y126" s="798"/>
      <c r="Z126" s="1359" t="s">
        <v>4927</v>
      </c>
      <c r="AA126" s="936">
        <v>5</v>
      </c>
      <c r="AB126" s="936" t="s">
        <v>4849</v>
      </c>
      <c r="AC126" s="1357" t="s">
        <v>1527</v>
      </c>
      <c r="AD126" s="672" t="s">
        <v>6098</v>
      </c>
      <c r="AE126" s="742"/>
      <c r="AF126" s="3011"/>
      <c r="AG126" s="1358"/>
      <c r="AH126" s="998" t="s">
        <v>12516</v>
      </c>
      <c r="AJ126" s="1030" t="s">
        <v>12752</v>
      </c>
      <c r="AK126" s="3003">
        <v>37100</v>
      </c>
      <c r="AL126" s="1030"/>
      <c r="AM126" s="1061" t="s">
        <v>6587</v>
      </c>
      <c r="AN126" s="3001" t="s">
        <v>19938</v>
      </c>
    </row>
    <row r="127" spans="1:40">
      <c r="A127" s="936">
        <f t="shared" si="1"/>
        <v>118</v>
      </c>
      <c r="B127" s="798" t="s">
        <v>4156</v>
      </c>
      <c r="C127" s="2897" t="s">
        <v>18654</v>
      </c>
      <c r="D127" s="807" t="s">
        <v>5198</v>
      </c>
      <c r="E127" s="807"/>
      <c r="G127" s="807" t="s">
        <v>5199</v>
      </c>
      <c r="H127" s="798">
        <v>24</v>
      </c>
      <c r="I127" s="798">
        <v>3</v>
      </c>
      <c r="J127" s="798">
        <v>5</v>
      </c>
      <c r="K127" s="798">
        <v>5</v>
      </c>
      <c r="L127" s="798">
        <v>5</v>
      </c>
      <c r="M127" s="798">
        <v>99</v>
      </c>
      <c r="N127" s="798">
        <v>41</v>
      </c>
      <c r="O127" s="798"/>
      <c r="P127" s="798"/>
      <c r="Q127" s="798"/>
      <c r="R127" s="798"/>
      <c r="S127" s="798"/>
      <c r="T127" s="798"/>
      <c r="U127" s="798"/>
      <c r="V127" s="798"/>
      <c r="W127" s="798"/>
      <c r="X127" s="798"/>
      <c r="Y127" s="798"/>
      <c r="Z127" s="1359" t="s">
        <v>4982</v>
      </c>
      <c r="AA127" s="936">
        <v>5</v>
      </c>
      <c r="AB127" s="936" t="s">
        <v>4849</v>
      </c>
      <c r="AC127" s="1357" t="s">
        <v>1527</v>
      </c>
      <c r="AD127" s="672" t="s">
        <v>6098</v>
      </c>
      <c r="AE127" s="742"/>
      <c r="AF127" s="3008"/>
      <c r="AG127" s="1358"/>
      <c r="AH127" s="998" t="s">
        <v>12814</v>
      </c>
      <c r="AJ127" s="1030" t="s">
        <v>12734</v>
      </c>
      <c r="AK127" s="3005">
        <v>44783</v>
      </c>
      <c r="AL127" s="1030"/>
      <c r="AM127" s="1061" t="s">
        <v>6587</v>
      </c>
      <c r="AN127" s="3001" t="s">
        <v>19938</v>
      </c>
    </row>
    <row r="128" spans="1:40">
      <c r="A128" s="936">
        <f t="shared" si="1"/>
        <v>119</v>
      </c>
      <c r="B128" s="798" t="s">
        <v>4156</v>
      </c>
      <c r="C128" s="2897" t="s">
        <v>18655</v>
      </c>
      <c r="D128" s="807" t="s">
        <v>5203</v>
      </c>
      <c r="E128" s="807" t="s">
        <v>5204</v>
      </c>
      <c r="F128" s="807" t="s">
        <v>13150</v>
      </c>
      <c r="G128" s="807" t="s">
        <v>4947</v>
      </c>
      <c r="H128" s="798">
        <v>24</v>
      </c>
      <c r="I128" s="798">
        <v>2</v>
      </c>
      <c r="J128" s="798">
        <v>5</v>
      </c>
      <c r="K128" s="798">
        <v>3</v>
      </c>
      <c r="L128" s="798" t="s">
        <v>4950</v>
      </c>
      <c r="M128" s="798">
        <v>130</v>
      </c>
      <c r="N128" s="798">
        <v>45</v>
      </c>
      <c r="O128" s="798"/>
      <c r="P128" s="798"/>
      <c r="Q128" s="798"/>
      <c r="R128" s="798"/>
      <c r="S128" s="798"/>
      <c r="T128" s="798"/>
      <c r="U128" s="798"/>
      <c r="V128" s="798"/>
      <c r="W128" s="798"/>
      <c r="X128" s="798"/>
      <c r="Y128" s="798"/>
      <c r="Z128" s="1359" t="s">
        <v>4927</v>
      </c>
      <c r="AA128" s="936">
        <v>5</v>
      </c>
      <c r="AB128" s="936" t="s">
        <v>4849</v>
      </c>
      <c r="AC128" s="1357" t="s">
        <v>1527</v>
      </c>
      <c r="AD128" s="672" t="s">
        <v>6098</v>
      </c>
      <c r="AE128" s="742"/>
      <c r="AF128" s="3008"/>
      <c r="AG128" s="1358"/>
      <c r="AH128" s="998" t="s">
        <v>12246</v>
      </c>
      <c r="AJ128" s="1030"/>
      <c r="AK128" s="3003"/>
      <c r="AL128" s="1030"/>
      <c r="AM128" s="1061" t="s">
        <v>6587</v>
      </c>
      <c r="AN128" s="3001" t="s">
        <v>19938</v>
      </c>
    </row>
    <row r="129" spans="1:40">
      <c r="A129" s="936">
        <f t="shared" si="1"/>
        <v>120</v>
      </c>
      <c r="B129" s="798" t="s">
        <v>4156</v>
      </c>
      <c r="C129" s="2897" t="s">
        <v>18656</v>
      </c>
      <c r="D129" s="807" t="s">
        <v>5205</v>
      </c>
      <c r="E129" s="807" t="s">
        <v>5206</v>
      </c>
      <c r="F129" s="807" t="s">
        <v>4207</v>
      </c>
      <c r="G129" s="807" t="s">
        <v>5207</v>
      </c>
      <c r="H129" s="798" t="s">
        <v>5208</v>
      </c>
      <c r="I129" s="798" t="s">
        <v>5209</v>
      </c>
      <c r="J129" s="798">
        <v>5</v>
      </c>
      <c r="K129" s="798" t="s">
        <v>5210</v>
      </c>
      <c r="L129" s="798" t="s">
        <v>4950</v>
      </c>
      <c r="M129" s="798">
        <v>170</v>
      </c>
      <c r="N129" s="798">
        <v>45</v>
      </c>
      <c r="O129" s="798"/>
      <c r="P129" s="798"/>
      <c r="Q129" s="798"/>
      <c r="R129" s="798"/>
      <c r="S129" s="798"/>
      <c r="T129" s="798"/>
      <c r="U129" s="798"/>
      <c r="V129" s="798"/>
      <c r="W129" s="798"/>
      <c r="X129" s="798"/>
      <c r="Y129" s="798"/>
      <c r="Z129" s="1359" t="s">
        <v>4995</v>
      </c>
      <c r="AA129" s="936">
        <v>5</v>
      </c>
      <c r="AB129" s="936" t="s">
        <v>4849</v>
      </c>
      <c r="AC129" s="1357" t="s">
        <v>1527</v>
      </c>
      <c r="AD129" s="672" t="s">
        <v>6098</v>
      </c>
      <c r="AE129" s="742">
        <v>20300</v>
      </c>
      <c r="AF129" s="3008"/>
      <c r="AG129" s="1358"/>
      <c r="AH129" s="998" t="s">
        <v>12504</v>
      </c>
      <c r="AJ129" s="1030"/>
      <c r="AK129" s="3003"/>
      <c r="AL129" s="1030"/>
      <c r="AM129" s="1061" t="s">
        <v>6587</v>
      </c>
      <c r="AN129" s="3001" t="s">
        <v>19938</v>
      </c>
    </row>
    <row r="130" spans="1:40">
      <c r="A130" s="936">
        <f t="shared" si="1"/>
        <v>121</v>
      </c>
      <c r="B130" s="798" t="s">
        <v>4156</v>
      </c>
      <c r="C130" s="2897" t="s">
        <v>18657</v>
      </c>
      <c r="D130" s="807" t="s">
        <v>5211</v>
      </c>
      <c r="E130" s="807" t="s">
        <v>5212</v>
      </c>
      <c r="F130" s="807" t="s">
        <v>2989</v>
      </c>
      <c r="G130" s="807" t="s">
        <v>4952</v>
      </c>
      <c r="H130" s="798" t="s">
        <v>5213</v>
      </c>
      <c r="I130" s="798">
        <v>8</v>
      </c>
      <c r="J130" s="798">
        <v>2</v>
      </c>
      <c r="K130" s="798">
        <v>12</v>
      </c>
      <c r="L130" s="798">
        <v>3</v>
      </c>
      <c r="M130" s="798">
        <v>115</v>
      </c>
      <c r="N130" s="798"/>
      <c r="O130" s="798"/>
      <c r="P130" s="798"/>
      <c r="Q130" s="798"/>
      <c r="R130" s="798"/>
      <c r="S130" s="798"/>
      <c r="T130" s="798"/>
      <c r="U130" s="798"/>
      <c r="V130" s="798"/>
      <c r="W130" s="798"/>
      <c r="X130" s="798"/>
      <c r="Y130" s="798"/>
      <c r="Z130" s="1359" t="s">
        <v>4995</v>
      </c>
      <c r="AA130" s="936">
        <v>5</v>
      </c>
      <c r="AB130" s="936" t="s">
        <v>4849</v>
      </c>
      <c r="AC130" s="1357" t="s">
        <v>1527</v>
      </c>
      <c r="AD130" s="672" t="s">
        <v>6098</v>
      </c>
      <c r="AE130" s="742">
        <v>19300</v>
      </c>
      <c r="AF130" s="3008"/>
      <c r="AG130" s="1358"/>
      <c r="AH130" s="993" t="s">
        <v>12516</v>
      </c>
      <c r="AJ130" s="1030"/>
      <c r="AK130" s="3003"/>
      <c r="AL130" s="1030"/>
      <c r="AM130" s="1061" t="s">
        <v>6587</v>
      </c>
      <c r="AN130" s="3001" t="s">
        <v>19938</v>
      </c>
    </row>
    <row r="131" spans="1:40">
      <c r="A131" s="936">
        <f t="shared" si="1"/>
        <v>122</v>
      </c>
      <c r="B131" s="798" t="s">
        <v>4156</v>
      </c>
      <c r="C131" s="2897" t="s">
        <v>18658</v>
      </c>
      <c r="D131" s="807" t="s">
        <v>5214</v>
      </c>
      <c r="E131" s="807" t="s">
        <v>5215</v>
      </c>
      <c r="F131" s="807" t="s">
        <v>279</v>
      </c>
      <c r="G131" s="807" t="s">
        <v>5216</v>
      </c>
      <c r="H131" s="798" t="s">
        <v>5217</v>
      </c>
      <c r="I131" s="798">
        <v>6</v>
      </c>
      <c r="J131" s="798">
        <v>2</v>
      </c>
      <c r="K131" s="798">
        <v>9</v>
      </c>
      <c r="L131" s="798">
        <v>3</v>
      </c>
      <c r="M131" s="798">
        <v>200</v>
      </c>
      <c r="N131" s="798">
        <v>115</v>
      </c>
      <c r="O131" s="798"/>
      <c r="P131" s="798"/>
      <c r="Q131" s="798"/>
      <c r="R131" s="798"/>
      <c r="S131" s="798"/>
      <c r="T131" s="798"/>
      <c r="U131" s="798"/>
      <c r="V131" s="798"/>
      <c r="W131" s="798"/>
      <c r="X131" s="798"/>
      <c r="Y131" s="798"/>
      <c r="Z131" s="1359" t="s">
        <v>4995</v>
      </c>
      <c r="AA131" s="936">
        <v>5</v>
      </c>
      <c r="AB131" s="936" t="s">
        <v>4849</v>
      </c>
      <c r="AC131" s="1357" t="s">
        <v>1527</v>
      </c>
      <c r="AD131" s="672" t="s">
        <v>6098</v>
      </c>
      <c r="AE131" s="742">
        <v>27700</v>
      </c>
      <c r="AF131" s="3008"/>
      <c r="AG131" s="1358"/>
      <c r="AH131" s="998" t="s">
        <v>12516</v>
      </c>
      <c r="AJ131" s="1030"/>
      <c r="AK131" s="3003"/>
      <c r="AL131" s="1030"/>
      <c r="AM131" s="1061" t="s">
        <v>6587</v>
      </c>
      <c r="AN131" s="3001" t="s">
        <v>19938</v>
      </c>
    </row>
    <row r="132" spans="1:40">
      <c r="A132" s="936">
        <f t="shared" si="1"/>
        <v>123</v>
      </c>
      <c r="B132" s="798" t="s">
        <v>4156</v>
      </c>
      <c r="C132" s="2897" t="s">
        <v>18659</v>
      </c>
      <c r="D132" s="807" t="s">
        <v>5218</v>
      </c>
      <c r="E132" s="807" t="s">
        <v>5062</v>
      </c>
      <c r="F132" s="807" t="s">
        <v>2989</v>
      </c>
      <c r="G132" s="807" t="s">
        <v>5219</v>
      </c>
      <c r="H132" s="798" t="s">
        <v>5220</v>
      </c>
      <c r="I132" s="798">
        <v>8</v>
      </c>
      <c r="J132" s="798">
        <v>5</v>
      </c>
      <c r="K132" s="798">
        <v>12</v>
      </c>
      <c r="L132" s="798" t="s">
        <v>4950</v>
      </c>
      <c r="M132" s="798">
        <v>115</v>
      </c>
      <c r="N132" s="798">
        <v>45</v>
      </c>
      <c r="O132" s="798"/>
      <c r="P132" s="798"/>
      <c r="Q132" s="798"/>
      <c r="R132" s="798"/>
      <c r="S132" s="798"/>
      <c r="T132" s="798"/>
      <c r="U132" s="798"/>
      <c r="V132" s="798"/>
      <c r="W132" s="798"/>
      <c r="X132" s="798"/>
      <c r="Y132" s="798"/>
      <c r="Z132" s="1359" t="s">
        <v>4995</v>
      </c>
      <c r="AA132" s="936">
        <v>5</v>
      </c>
      <c r="AB132" s="936" t="s">
        <v>4849</v>
      </c>
      <c r="AC132" s="1357" t="s">
        <v>1527</v>
      </c>
      <c r="AD132" s="672" t="s">
        <v>6098</v>
      </c>
      <c r="AE132" s="742">
        <v>30100</v>
      </c>
      <c r="AF132" s="3008"/>
      <c r="AG132" s="1358"/>
      <c r="AH132" s="993" t="s">
        <v>12516</v>
      </c>
      <c r="AJ132" s="1030"/>
      <c r="AK132" s="3003"/>
      <c r="AL132" s="1030"/>
      <c r="AM132" s="1061" t="s">
        <v>6587</v>
      </c>
      <c r="AN132" s="3001" t="s">
        <v>19938</v>
      </c>
    </row>
    <row r="133" spans="1:40">
      <c r="A133" s="936">
        <f t="shared" si="1"/>
        <v>124</v>
      </c>
      <c r="B133" s="798" t="s">
        <v>4156</v>
      </c>
      <c r="C133" s="2897" t="s">
        <v>18660</v>
      </c>
      <c r="D133" s="807" t="s">
        <v>5221</v>
      </c>
      <c r="E133" s="807" t="s">
        <v>5062</v>
      </c>
      <c r="F133" s="807" t="s">
        <v>2989</v>
      </c>
      <c r="G133" s="807" t="s">
        <v>5219</v>
      </c>
      <c r="H133" s="798" t="s">
        <v>5222</v>
      </c>
      <c r="I133" s="798">
        <v>2</v>
      </c>
      <c r="J133" s="798">
        <v>5</v>
      </c>
      <c r="K133" s="798">
        <v>3</v>
      </c>
      <c r="L133" s="798" t="s">
        <v>4950</v>
      </c>
      <c r="M133" s="798">
        <v>110</v>
      </c>
      <c r="N133" s="798">
        <v>45</v>
      </c>
      <c r="O133" s="798"/>
      <c r="P133" s="798"/>
      <c r="Q133" s="798"/>
      <c r="R133" s="798"/>
      <c r="S133" s="798"/>
      <c r="T133" s="798"/>
      <c r="U133" s="798"/>
      <c r="V133" s="798"/>
      <c r="W133" s="798"/>
      <c r="X133" s="798"/>
      <c r="Y133" s="798"/>
      <c r="Z133" s="1359" t="s">
        <v>4995</v>
      </c>
      <c r="AA133" s="936">
        <v>5</v>
      </c>
      <c r="AB133" s="936" t="s">
        <v>4849</v>
      </c>
      <c r="AC133" s="1357" t="s">
        <v>1527</v>
      </c>
      <c r="AD133" s="672" t="s">
        <v>6098</v>
      </c>
      <c r="AE133" s="742">
        <v>27300</v>
      </c>
      <c r="AF133" s="3008"/>
      <c r="AG133" s="1358"/>
      <c r="AH133" s="993" t="s">
        <v>12516</v>
      </c>
      <c r="AJ133" s="1030"/>
      <c r="AK133" s="3003"/>
      <c r="AL133" s="1030"/>
      <c r="AM133" s="1061" t="s">
        <v>6587</v>
      </c>
      <c r="AN133" s="3001" t="s">
        <v>19938</v>
      </c>
    </row>
    <row r="134" spans="1:40">
      <c r="A134" s="936">
        <f t="shared" si="1"/>
        <v>125</v>
      </c>
      <c r="B134" s="798" t="s">
        <v>4156</v>
      </c>
      <c r="C134" s="2897" t="s">
        <v>18661</v>
      </c>
      <c r="D134" s="807" t="s">
        <v>5223</v>
      </c>
      <c r="E134" s="807"/>
      <c r="F134" s="807"/>
      <c r="G134" s="807"/>
      <c r="H134" s="798"/>
      <c r="I134" s="798"/>
      <c r="J134" s="798"/>
      <c r="K134" s="798"/>
      <c r="L134" s="798"/>
      <c r="M134" s="798"/>
      <c r="N134" s="798"/>
      <c r="O134" s="798"/>
      <c r="P134" s="798"/>
      <c r="Q134" s="798"/>
      <c r="R134" s="798"/>
      <c r="S134" s="798"/>
      <c r="T134" s="798"/>
      <c r="U134" s="798"/>
      <c r="V134" s="798"/>
      <c r="W134" s="798"/>
      <c r="X134" s="798"/>
      <c r="Y134" s="798"/>
      <c r="Z134" s="1359"/>
      <c r="AA134" s="936">
        <v>5</v>
      </c>
      <c r="AB134" s="936" t="s">
        <v>4849</v>
      </c>
      <c r="AC134" s="1357" t="s">
        <v>1527</v>
      </c>
      <c r="AD134" s="672" t="s">
        <v>6098</v>
      </c>
      <c r="AE134" s="742"/>
      <c r="AF134" s="3008"/>
      <c r="AG134" s="1358"/>
      <c r="AJ134" s="1030"/>
      <c r="AK134" s="3005"/>
      <c r="AL134" s="1030"/>
      <c r="AM134" s="1061" t="s">
        <v>6587</v>
      </c>
      <c r="AN134" s="3001"/>
    </row>
    <row r="135" spans="1:40">
      <c r="A135" s="936">
        <f t="shared" si="1"/>
        <v>126</v>
      </c>
      <c r="B135" s="798" t="s">
        <v>4156</v>
      </c>
      <c r="C135" s="2897" t="s">
        <v>18662</v>
      </c>
      <c r="D135" s="807" t="s">
        <v>5223</v>
      </c>
      <c r="E135" s="807"/>
      <c r="F135" s="807"/>
      <c r="G135" s="807"/>
      <c r="H135" s="798"/>
      <c r="I135" s="798"/>
      <c r="J135" s="798"/>
      <c r="K135" s="798"/>
      <c r="L135" s="798"/>
      <c r="M135" s="798"/>
      <c r="N135" s="798"/>
      <c r="O135" s="798"/>
      <c r="P135" s="798"/>
      <c r="Q135" s="798"/>
      <c r="R135" s="798"/>
      <c r="S135" s="798"/>
      <c r="T135" s="798"/>
      <c r="U135" s="798"/>
      <c r="V135" s="798"/>
      <c r="W135" s="798"/>
      <c r="X135" s="798"/>
      <c r="Y135" s="798"/>
      <c r="Z135" s="1359"/>
      <c r="AA135" s="936">
        <v>5</v>
      </c>
      <c r="AB135" s="936" t="s">
        <v>4849</v>
      </c>
      <c r="AC135" s="1357" t="s">
        <v>1527</v>
      </c>
      <c r="AD135" s="672" t="s">
        <v>6098</v>
      </c>
      <c r="AE135" s="742"/>
      <c r="AF135" s="3008"/>
      <c r="AG135" s="1358"/>
      <c r="AJ135" s="1030"/>
      <c r="AK135" s="3005"/>
      <c r="AL135" s="1030"/>
      <c r="AM135" s="1061" t="s">
        <v>6587</v>
      </c>
      <c r="AN135" s="3001"/>
    </row>
    <row r="136" spans="1:40" ht="16.5">
      <c r="A136" s="936">
        <f t="shared" si="1"/>
        <v>127</v>
      </c>
      <c r="B136" s="798" t="s">
        <v>4156</v>
      </c>
      <c r="C136" s="2897" t="s">
        <v>18663</v>
      </c>
      <c r="D136" s="807" t="s">
        <v>5224</v>
      </c>
      <c r="E136" s="807"/>
      <c r="F136" s="807"/>
      <c r="G136" s="807"/>
      <c r="H136" s="798"/>
      <c r="I136" s="798"/>
      <c r="J136" s="798"/>
      <c r="K136" s="798"/>
      <c r="L136" s="798"/>
      <c r="M136" s="798"/>
      <c r="N136" s="798"/>
      <c r="O136" s="798"/>
      <c r="P136" s="798"/>
      <c r="Q136" s="798"/>
      <c r="R136" s="798"/>
      <c r="S136" s="798"/>
      <c r="T136" s="798"/>
      <c r="U136" s="798"/>
      <c r="V136" s="798"/>
      <c r="W136" s="798"/>
      <c r="X136" s="798"/>
      <c r="Y136" s="798"/>
      <c r="Z136" s="1359"/>
      <c r="AA136" s="936">
        <v>5</v>
      </c>
      <c r="AB136" s="936" t="s">
        <v>4849</v>
      </c>
      <c r="AC136" s="1357" t="s">
        <v>1527</v>
      </c>
      <c r="AD136" s="672" t="s">
        <v>6098</v>
      </c>
      <c r="AE136" s="742">
        <v>9100</v>
      </c>
      <c r="AF136" s="3008"/>
      <c r="AG136" s="1358"/>
      <c r="AH136" s="998" t="s">
        <v>12815</v>
      </c>
      <c r="AJ136" s="1030"/>
      <c r="AK136" s="3005"/>
      <c r="AL136" s="1030"/>
      <c r="AM136" s="1061" t="s">
        <v>6587</v>
      </c>
      <c r="AN136" s="3001" t="s">
        <v>19938</v>
      </c>
    </row>
    <row r="137" spans="1:40" ht="16.5">
      <c r="A137" s="936">
        <f t="shared" si="1"/>
        <v>128</v>
      </c>
      <c r="B137" s="798" t="s">
        <v>4156</v>
      </c>
      <c r="C137" s="2897" t="s">
        <v>18664</v>
      </c>
      <c r="D137" s="807" t="s">
        <v>5224</v>
      </c>
      <c r="E137" s="807"/>
      <c r="F137" s="807"/>
      <c r="G137" s="807"/>
      <c r="H137" s="798"/>
      <c r="I137" s="798"/>
      <c r="J137" s="798"/>
      <c r="K137" s="798"/>
      <c r="L137" s="798"/>
      <c r="M137" s="798"/>
      <c r="N137" s="798"/>
      <c r="O137" s="798"/>
      <c r="P137" s="798"/>
      <c r="Q137" s="798"/>
      <c r="R137" s="798"/>
      <c r="S137" s="798"/>
      <c r="T137" s="798"/>
      <c r="U137" s="798"/>
      <c r="V137" s="798"/>
      <c r="W137" s="798"/>
      <c r="X137" s="798"/>
      <c r="Y137" s="798"/>
      <c r="Z137" s="1359"/>
      <c r="AA137" s="936">
        <v>5</v>
      </c>
      <c r="AB137" s="936" t="s">
        <v>4849</v>
      </c>
      <c r="AC137" s="1357" t="s">
        <v>1527</v>
      </c>
      <c r="AD137" s="672" t="s">
        <v>6098</v>
      </c>
      <c r="AE137" s="742"/>
      <c r="AF137" s="3008"/>
      <c r="AG137" s="1358"/>
      <c r="AJ137" s="1030"/>
      <c r="AK137" s="3005"/>
      <c r="AL137" s="1030"/>
      <c r="AM137" s="1061" t="s">
        <v>6587</v>
      </c>
      <c r="AN137" s="3001"/>
    </row>
    <row r="138" spans="1:40">
      <c r="A138" s="936">
        <f t="shared" si="1"/>
        <v>129</v>
      </c>
      <c r="B138" s="798" t="s">
        <v>4921</v>
      </c>
      <c r="C138" s="2897" t="s">
        <v>18665</v>
      </c>
      <c r="D138" s="807" t="s">
        <v>5228</v>
      </c>
      <c r="E138" s="807" t="s">
        <v>4490</v>
      </c>
      <c r="F138" s="807"/>
      <c r="G138" s="807"/>
      <c r="H138" s="798" t="s">
        <v>5068</v>
      </c>
      <c r="I138" s="798">
        <v>45</v>
      </c>
      <c r="J138" s="798">
        <v>5</v>
      </c>
      <c r="K138" s="798" t="s">
        <v>5087</v>
      </c>
      <c r="L138" s="798" t="s">
        <v>4950</v>
      </c>
      <c r="M138" s="798">
        <v>140</v>
      </c>
      <c r="N138" s="798">
        <v>45</v>
      </c>
      <c r="O138" s="798"/>
      <c r="P138" s="798"/>
      <c r="Q138" s="798"/>
      <c r="R138" s="798"/>
      <c r="S138" s="798"/>
      <c r="T138" s="798"/>
      <c r="U138" s="798"/>
      <c r="V138" s="798"/>
      <c r="W138" s="798"/>
      <c r="X138" s="798"/>
      <c r="Y138" s="798"/>
      <c r="Z138" s="1359" t="s">
        <v>5229</v>
      </c>
      <c r="AA138" s="936">
        <v>5</v>
      </c>
      <c r="AB138" s="936" t="s">
        <v>4849</v>
      </c>
      <c r="AC138" s="1357" t="s">
        <v>1527</v>
      </c>
      <c r="AD138" s="672" t="s">
        <v>6098</v>
      </c>
      <c r="AE138" s="742"/>
      <c r="AF138" s="3008"/>
      <c r="AG138" s="1358"/>
      <c r="AH138" s="998" t="s">
        <v>12275</v>
      </c>
      <c r="AJ138" s="1030"/>
      <c r="AK138" s="3005"/>
      <c r="AL138" s="1030"/>
      <c r="AM138" s="1061" t="s">
        <v>6587</v>
      </c>
      <c r="AN138" s="3001" t="s">
        <v>19938</v>
      </c>
    </row>
    <row r="139" spans="1:40">
      <c r="A139" s="936">
        <f t="shared" si="1"/>
        <v>130</v>
      </c>
      <c r="B139" s="798" t="s">
        <v>4921</v>
      </c>
      <c r="C139" s="2938" t="s">
        <v>18666</v>
      </c>
      <c r="D139" s="807" t="s">
        <v>5228</v>
      </c>
      <c r="E139" s="807" t="s">
        <v>4490</v>
      </c>
      <c r="F139" s="807"/>
      <c r="G139" s="807"/>
      <c r="H139" s="798">
        <v>27</v>
      </c>
      <c r="I139" s="798" t="s">
        <v>4950</v>
      </c>
      <c r="J139" s="798">
        <v>5</v>
      </c>
      <c r="K139" s="798">
        <v>13</v>
      </c>
      <c r="L139" s="798" t="s">
        <v>4950</v>
      </c>
      <c r="M139" s="798">
        <v>170</v>
      </c>
      <c r="N139" s="798">
        <v>45</v>
      </c>
      <c r="O139" s="798"/>
      <c r="P139" s="798"/>
      <c r="Q139" s="798"/>
      <c r="R139" s="798"/>
      <c r="S139" s="798"/>
      <c r="T139" s="798"/>
      <c r="U139" s="798"/>
      <c r="V139" s="798"/>
      <c r="W139" s="798"/>
      <c r="X139" s="798"/>
      <c r="Y139" s="798"/>
      <c r="Z139" s="1359" t="s">
        <v>5229</v>
      </c>
      <c r="AA139" s="936">
        <v>5</v>
      </c>
      <c r="AB139" s="936" t="s">
        <v>4849</v>
      </c>
      <c r="AC139" s="1357" t="s">
        <v>1527</v>
      </c>
      <c r="AD139" s="672" t="s">
        <v>6098</v>
      </c>
      <c r="AE139" s="742"/>
      <c r="AF139" s="3008"/>
      <c r="AG139" s="1358"/>
      <c r="AH139" s="998" t="s">
        <v>12400</v>
      </c>
      <c r="AJ139" s="1030"/>
      <c r="AK139" s="3005"/>
      <c r="AL139" s="1030"/>
      <c r="AM139" s="1061" t="s">
        <v>6587</v>
      </c>
      <c r="AN139" s="3001"/>
    </row>
    <row r="140" spans="1:40">
      <c r="A140" s="936">
        <f t="shared" si="1"/>
        <v>131</v>
      </c>
      <c r="B140" s="798" t="s">
        <v>4921</v>
      </c>
      <c r="C140" s="2897" t="s">
        <v>18667</v>
      </c>
      <c r="D140" s="807" t="s">
        <v>5228</v>
      </c>
      <c r="E140" s="807" t="s">
        <v>4490</v>
      </c>
      <c r="F140" s="807"/>
      <c r="G140" s="807"/>
      <c r="H140" s="798">
        <v>70</v>
      </c>
      <c r="I140" s="798">
        <v>17</v>
      </c>
      <c r="J140" s="798">
        <v>5</v>
      </c>
      <c r="K140" s="798" t="s">
        <v>5230</v>
      </c>
      <c r="L140" s="798" t="s">
        <v>4950</v>
      </c>
      <c r="M140" s="798">
        <v>170</v>
      </c>
      <c r="N140" s="798">
        <v>45</v>
      </c>
      <c r="O140" s="798"/>
      <c r="P140" s="798"/>
      <c r="Q140" s="798"/>
      <c r="R140" s="798"/>
      <c r="S140" s="798"/>
      <c r="T140" s="798"/>
      <c r="U140" s="798"/>
      <c r="V140" s="798"/>
      <c r="W140" s="798"/>
      <c r="X140" s="798"/>
      <c r="Y140" s="798"/>
      <c r="Z140" s="1359" t="s">
        <v>5229</v>
      </c>
      <c r="AA140" s="936">
        <v>5</v>
      </c>
      <c r="AB140" s="936" t="s">
        <v>4849</v>
      </c>
      <c r="AC140" s="1357" t="s">
        <v>1527</v>
      </c>
      <c r="AD140" s="672" t="s">
        <v>6098</v>
      </c>
      <c r="AE140" s="742"/>
      <c r="AF140" s="3008"/>
      <c r="AG140" s="1358"/>
      <c r="AH140" s="998" t="s">
        <v>12275</v>
      </c>
      <c r="AJ140" s="1030"/>
      <c r="AK140" s="3005"/>
      <c r="AL140" s="1030"/>
      <c r="AM140" s="1061" t="s">
        <v>6587</v>
      </c>
      <c r="AN140" s="3001" t="s">
        <v>19938</v>
      </c>
    </row>
    <row r="141" spans="1:40">
      <c r="A141" s="936">
        <f t="shared" ref="A141:A167" si="2">A140+1</f>
        <v>132</v>
      </c>
      <c r="B141" s="1364" t="s">
        <v>5231</v>
      </c>
      <c r="C141" s="2918" t="s">
        <v>5232</v>
      </c>
      <c r="D141" s="1365" t="s">
        <v>4244</v>
      </c>
      <c r="E141" s="1365"/>
      <c r="F141" s="1365"/>
      <c r="G141" s="1365" t="s">
        <v>19306</v>
      </c>
      <c r="H141" s="1364"/>
      <c r="I141" s="1364">
        <v>7</v>
      </c>
      <c r="J141" s="1364"/>
      <c r="K141" s="1364"/>
      <c r="L141" s="1364"/>
      <c r="M141" s="1364">
        <v>180</v>
      </c>
      <c r="N141" s="1364"/>
      <c r="O141" s="1364"/>
      <c r="P141" s="1364"/>
      <c r="Q141" s="1364"/>
      <c r="R141" s="1364"/>
      <c r="S141" s="1364"/>
      <c r="T141" s="1364"/>
      <c r="U141" s="1364"/>
      <c r="V141" s="1364"/>
      <c r="W141" s="1364"/>
      <c r="X141" s="1364"/>
      <c r="Y141" s="1364"/>
      <c r="Z141" s="1366" t="s">
        <v>5233</v>
      </c>
      <c r="AA141" s="936">
        <v>5</v>
      </c>
      <c r="AB141" s="936" t="s">
        <v>4849</v>
      </c>
      <c r="AC141" s="1357" t="s">
        <v>1527</v>
      </c>
      <c r="AD141" s="672" t="s">
        <v>6098</v>
      </c>
      <c r="AE141" s="742"/>
      <c r="AF141" s="3008"/>
      <c r="AG141" s="1358" t="s">
        <v>19307</v>
      </c>
      <c r="AH141" s="998" t="s">
        <v>12434</v>
      </c>
      <c r="AJ141" s="1030" t="s">
        <v>19408</v>
      </c>
      <c r="AK141" s="3005">
        <v>45771</v>
      </c>
      <c r="AL141" s="1030" t="s">
        <v>19409</v>
      </c>
      <c r="AM141" s="1061" t="s">
        <v>6587</v>
      </c>
      <c r="AN141" s="3001" t="s">
        <v>19938</v>
      </c>
    </row>
    <row r="142" spans="1:40">
      <c r="A142" s="936">
        <f t="shared" si="2"/>
        <v>133</v>
      </c>
      <c r="B142" s="1364" t="s">
        <v>5231</v>
      </c>
      <c r="C142" s="2919" t="s">
        <v>5249</v>
      </c>
      <c r="D142" s="1365" t="s">
        <v>19298</v>
      </c>
      <c r="E142" s="1365" t="s">
        <v>4631</v>
      </c>
      <c r="F142" s="1365"/>
      <c r="G142" s="1365"/>
      <c r="H142" s="1364"/>
      <c r="I142" s="1364"/>
      <c r="J142" s="1364"/>
      <c r="K142" s="1364"/>
      <c r="L142" s="1364"/>
      <c r="M142" s="1364"/>
      <c r="N142" s="1364"/>
      <c r="O142" s="1364"/>
      <c r="P142" s="1364"/>
      <c r="Q142" s="1364"/>
      <c r="R142" s="1364"/>
      <c r="S142" s="1364"/>
      <c r="T142" s="1364"/>
      <c r="U142" s="1364"/>
      <c r="V142" s="1364"/>
      <c r="W142" s="1364"/>
      <c r="X142" s="1364"/>
      <c r="Y142" s="1364"/>
      <c r="Z142" s="1366"/>
      <c r="AA142" s="936"/>
      <c r="AB142" s="936"/>
      <c r="AC142" s="1357"/>
      <c r="AD142" s="672"/>
      <c r="AE142" s="742"/>
      <c r="AF142" s="3008"/>
      <c r="AG142" s="1358"/>
      <c r="AH142" s="998" t="s">
        <v>12465</v>
      </c>
      <c r="AJ142" s="1030"/>
      <c r="AK142" s="3005"/>
      <c r="AL142" s="1030"/>
      <c r="AM142" s="1061"/>
      <c r="AN142" s="3001" t="s">
        <v>19938</v>
      </c>
    </row>
    <row r="143" spans="1:40">
      <c r="A143" s="936">
        <f t="shared" si="2"/>
        <v>134</v>
      </c>
      <c r="B143" s="1364" t="s">
        <v>5231</v>
      </c>
      <c r="C143" s="2918" t="s">
        <v>5234</v>
      </c>
      <c r="D143" s="1365" t="s">
        <v>2071</v>
      </c>
      <c r="E143" s="1365" t="s">
        <v>2276</v>
      </c>
      <c r="F143" s="1365"/>
      <c r="G143" s="1365" t="s">
        <v>5235</v>
      </c>
      <c r="H143" s="1364"/>
      <c r="I143" s="1364">
        <v>6</v>
      </c>
      <c r="J143" s="1364"/>
      <c r="K143" s="1364">
        <v>7.8</v>
      </c>
      <c r="L143" s="1364"/>
      <c r="M143" s="1364">
        <v>80</v>
      </c>
      <c r="N143" s="1364"/>
      <c r="O143" s="1364"/>
      <c r="P143" s="1364"/>
      <c r="Q143" s="1364"/>
      <c r="R143" s="1364"/>
      <c r="S143" s="1364"/>
      <c r="T143" s="1364"/>
      <c r="U143" s="1364"/>
      <c r="V143" s="1364"/>
      <c r="W143" s="1364"/>
      <c r="X143" s="1364"/>
      <c r="Y143" s="1364"/>
      <c r="Z143" s="1366" t="s">
        <v>5236</v>
      </c>
      <c r="AA143" s="936">
        <v>5</v>
      </c>
      <c r="AB143" s="936" t="s">
        <v>4849</v>
      </c>
      <c r="AC143" s="1357" t="s">
        <v>1527</v>
      </c>
      <c r="AD143" s="672" t="s">
        <v>6098</v>
      </c>
      <c r="AE143" s="742"/>
      <c r="AF143" s="3008"/>
      <c r="AG143" s="1358"/>
      <c r="AJ143" s="1030" t="s">
        <v>19408</v>
      </c>
      <c r="AK143" s="3005">
        <v>45769</v>
      </c>
      <c r="AL143" s="1030"/>
      <c r="AM143" s="1061" t="s">
        <v>6587</v>
      </c>
      <c r="AN143" s="3001" t="s">
        <v>19938</v>
      </c>
    </row>
    <row r="144" spans="1:40">
      <c r="A144" s="936">
        <f t="shared" si="2"/>
        <v>135</v>
      </c>
      <c r="B144" s="1364" t="s">
        <v>5231</v>
      </c>
      <c r="C144" s="2918" t="s">
        <v>5237</v>
      </c>
      <c r="D144" s="1365" t="s">
        <v>5238</v>
      </c>
      <c r="E144" s="1365" t="s">
        <v>2276</v>
      </c>
      <c r="F144" s="1365"/>
      <c r="G144" s="1365" t="s">
        <v>5239</v>
      </c>
      <c r="H144" s="1364"/>
      <c r="I144" s="1364">
        <v>10</v>
      </c>
      <c r="J144" s="1364"/>
      <c r="K144" s="1364">
        <v>13</v>
      </c>
      <c r="L144" s="1364"/>
      <c r="M144" s="1364">
        <v>90</v>
      </c>
      <c r="N144" s="1364"/>
      <c r="O144" s="1364"/>
      <c r="P144" s="1364"/>
      <c r="Q144" s="1364"/>
      <c r="R144" s="1364"/>
      <c r="S144" s="1364"/>
      <c r="T144" s="1364"/>
      <c r="U144" s="1364"/>
      <c r="V144" s="1364"/>
      <c r="W144" s="1364"/>
      <c r="X144" s="1364"/>
      <c r="Y144" s="1364"/>
      <c r="Z144" s="1366" t="s">
        <v>5236</v>
      </c>
      <c r="AA144" s="936">
        <v>5</v>
      </c>
      <c r="AB144" s="936" t="s">
        <v>4849</v>
      </c>
      <c r="AC144" s="1357" t="s">
        <v>1527</v>
      </c>
      <c r="AD144" s="672" t="s">
        <v>6098</v>
      </c>
      <c r="AE144" s="742"/>
      <c r="AF144" s="3008"/>
      <c r="AG144" s="1358"/>
      <c r="AJ144" s="1030" t="s">
        <v>19408</v>
      </c>
      <c r="AK144" s="3005">
        <v>45767</v>
      </c>
      <c r="AL144" s="1030"/>
      <c r="AM144" s="1061" t="s">
        <v>6587</v>
      </c>
      <c r="AN144" s="3001" t="s">
        <v>19938</v>
      </c>
    </row>
    <row r="145" spans="1:40">
      <c r="A145" s="936">
        <f t="shared" si="2"/>
        <v>136</v>
      </c>
      <c r="B145" s="1364" t="s">
        <v>5231</v>
      </c>
      <c r="C145" s="2918" t="s">
        <v>5240</v>
      </c>
      <c r="D145" s="1365" t="s">
        <v>19303</v>
      </c>
      <c r="E145" s="1365" t="s">
        <v>5241</v>
      </c>
      <c r="F145" s="1365"/>
      <c r="G145" s="1365" t="s">
        <v>5242</v>
      </c>
      <c r="H145" s="1364"/>
      <c r="I145" s="1364">
        <v>10</v>
      </c>
      <c r="J145" s="1364"/>
      <c r="K145" s="1364">
        <v>13</v>
      </c>
      <c r="L145" s="1364"/>
      <c r="M145" s="1364">
        <v>150</v>
      </c>
      <c r="N145" s="1364"/>
      <c r="O145" s="1364"/>
      <c r="P145" s="1364"/>
      <c r="Q145" s="1364"/>
      <c r="R145" s="1364"/>
      <c r="S145" s="1364"/>
      <c r="T145" s="1364"/>
      <c r="U145" s="1364"/>
      <c r="V145" s="1364"/>
      <c r="W145" s="1364"/>
      <c r="X145" s="1364"/>
      <c r="Y145" s="1364"/>
      <c r="Z145" s="1366" t="s">
        <v>5236</v>
      </c>
      <c r="AA145" s="936">
        <v>5</v>
      </c>
      <c r="AB145" s="936" t="s">
        <v>4849</v>
      </c>
      <c r="AC145" s="1357" t="s">
        <v>1527</v>
      </c>
      <c r="AD145" s="672" t="s">
        <v>6098</v>
      </c>
      <c r="AE145" s="742"/>
      <c r="AF145" s="3008"/>
      <c r="AG145" s="1358"/>
      <c r="AJ145" s="1030" t="s">
        <v>19408</v>
      </c>
      <c r="AK145" s="3005">
        <v>45769</v>
      </c>
      <c r="AL145" s="1030"/>
      <c r="AM145" s="1061" t="s">
        <v>6587</v>
      </c>
      <c r="AN145" s="3001" t="s">
        <v>19938</v>
      </c>
    </row>
    <row r="146" spans="1:40">
      <c r="A146" s="936">
        <f t="shared" si="2"/>
        <v>137</v>
      </c>
      <c r="B146" s="1364" t="s">
        <v>5231</v>
      </c>
      <c r="C146" s="2920" t="s">
        <v>5243</v>
      </c>
      <c r="D146" s="1365" t="s">
        <v>19304</v>
      </c>
      <c r="E146" s="1365" t="s">
        <v>5241</v>
      </c>
      <c r="F146" s="1365"/>
      <c r="G146" s="1365" t="s">
        <v>19305</v>
      </c>
      <c r="H146" s="1364"/>
      <c r="I146" s="1364">
        <v>10</v>
      </c>
      <c r="J146" s="1364"/>
      <c r="K146" s="1364"/>
      <c r="L146" s="1364"/>
      <c r="M146" s="1364">
        <v>150</v>
      </c>
      <c r="N146" s="1364"/>
      <c r="O146" s="1364"/>
      <c r="P146" s="1364"/>
      <c r="Q146" s="1364"/>
      <c r="R146" s="1364"/>
      <c r="S146" s="1364"/>
      <c r="T146" s="1364"/>
      <c r="U146" s="1364"/>
      <c r="V146" s="1364"/>
      <c r="W146" s="1364"/>
      <c r="X146" s="1364"/>
      <c r="Y146" s="1364"/>
      <c r="Z146" s="1366" t="s">
        <v>5236</v>
      </c>
      <c r="AA146" s="936">
        <v>5</v>
      </c>
      <c r="AB146" s="936" t="s">
        <v>4849</v>
      </c>
      <c r="AC146" s="1357" t="s">
        <v>1527</v>
      </c>
      <c r="AD146" s="672" t="s">
        <v>6098</v>
      </c>
      <c r="AE146" s="742"/>
      <c r="AF146" s="3008"/>
      <c r="AG146" s="1358"/>
      <c r="AJ146" s="1030" t="s">
        <v>19408</v>
      </c>
      <c r="AK146" s="3005">
        <v>45770</v>
      </c>
      <c r="AL146" s="1030"/>
      <c r="AM146" s="1061" t="s">
        <v>6587</v>
      </c>
      <c r="AN146" s="3001" t="s">
        <v>19938</v>
      </c>
    </row>
    <row r="147" spans="1:40">
      <c r="A147" s="936">
        <f t="shared" si="2"/>
        <v>138</v>
      </c>
      <c r="B147" s="1364" t="s">
        <v>5231</v>
      </c>
      <c r="C147" s="2920" t="s">
        <v>5244</v>
      </c>
      <c r="D147" s="1365" t="s">
        <v>5245</v>
      </c>
      <c r="E147" s="1365" t="s">
        <v>5246</v>
      </c>
      <c r="F147" s="1365"/>
      <c r="G147" s="1365" t="s">
        <v>5247</v>
      </c>
      <c r="H147" s="1364"/>
      <c r="I147" s="1364">
        <v>6</v>
      </c>
      <c r="J147" s="1364"/>
      <c r="K147" s="1364">
        <v>7.8</v>
      </c>
      <c r="L147" s="1364"/>
      <c r="M147" s="1364">
        <v>150</v>
      </c>
      <c r="N147" s="1364"/>
      <c r="O147" s="1364"/>
      <c r="P147" s="1364"/>
      <c r="Q147" s="1364"/>
      <c r="R147" s="1364"/>
      <c r="S147" s="1364"/>
      <c r="T147" s="1364"/>
      <c r="U147" s="1364"/>
      <c r="V147" s="1364"/>
      <c r="W147" s="1364"/>
      <c r="X147" s="1364"/>
      <c r="Y147" s="1364"/>
      <c r="Z147" s="1366" t="s">
        <v>5236</v>
      </c>
      <c r="AA147" s="936">
        <v>5</v>
      </c>
      <c r="AB147" s="936" t="s">
        <v>4849</v>
      </c>
      <c r="AC147" s="1357" t="s">
        <v>1527</v>
      </c>
      <c r="AD147" s="672" t="s">
        <v>6098</v>
      </c>
      <c r="AE147" s="742"/>
      <c r="AF147" s="3008"/>
      <c r="AG147" s="1358"/>
      <c r="AH147" s="998" t="s">
        <v>12495</v>
      </c>
      <c r="AJ147" s="1030" t="s">
        <v>19408</v>
      </c>
      <c r="AK147" s="3005">
        <v>45771</v>
      </c>
      <c r="AL147" s="1030"/>
      <c r="AM147" s="1061" t="s">
        <v>6587</v>
      </c>
      <c r="AN147" s="3001" t="s">
        <v>19938</v>
      </c>
    </row>
    <row r="148" spans="1:40">
      <c r="A148" s="936">
        <f t="shared" si="2"/>
        <v>139</v>
      </c>
      <c r="B148" s="1364" t="s">
        <v>5231</v>
      </c>
      <c r="C148" s="2918" t="s">
        <v>5248</v>
      </c>
      <c r="D148" s="1365" t="s">
        <v>19299</v>
      </c>
      <c r="E148" s="1365" t="s">
        <v>19300</v>
      </c>
      <c r="F148" s="1365"/>
      <c r="G148" s="1365" t="s">
        <v>19301</v>
      </c>
      <c r="H148" s="1364"/>
      <c r="I148" s="1364">
        <v>20</v>
      </c>
      <c r="J148" s="1364"/>
      <c r="K148" s="1364"/>
      <c r="L148" s="1364"/>
      <c r="M148" s="1364">
        <v>150</v>
      </c>
      <c r="N148" s="1364">
        <v>32</v>
      </c>
      <c r="O148" s="1364"/>
      <c r="P148" s="1364"/>
      <c r="Q148" s="1364"/>
      <c r="R148" s="1364"/>
      <c r="S148" s="1364"/>
      <c r="T148" s="1364"/>
      <c r="U148" s="1364"/>
      <c r="V148" s="1364"/>
      <c r="W148" s="1364"/>
      <c r="X148" s="1364"/>
      <c r="Y148" s="1364"/>
      <c r="Z148" s="506" t="s">
        <v>5233</v>
      </c>
      <c r="AA148" s="936">
        <v>5</v>
      </c>
      <c r="AB148" s="936" t="s">
        <v>4849</v>
      </c>
      <c r="AC148" s="1357" t="s">
        <v>1527</v>
      </c>
      <c r="AD148" s="672" t="s">
        <v>6098</v>
      </c>
      <c r="AE148" s="742"/>
      <c r="AF148" s="3008"/>
      <c r="AG148" s="1358" t="s">
        <v>19302</v>
      </c>
      <c r="AJ148" s="1030"/>
      <c r="AK148" s="3005"/>
      <c r="AL148" s="1030"/>
      <c r="AM148" s="1061" t="s">
        <v>6587</v>
      </c>
      <c r="AN148" s="3001" t="s">
        <v>19938</v>
      </c>
    </row>
    <row r="149" spans="1:40">
      <c r="A149" s="936">
        <f t="shared" si="2"/>
        <v>140</v>
      </c>
      <c r="B149" s="1364" t="s">
        <v>5231</v>
      </c>
      <c r="C149" s="2921" t="s">
        <v>5249</v>
      </c>
      <c r="D149" s="1365" t="s">
        <v>5250</v>
      </c>
      <c r="E149" s="1365" t="s">
        <v>5251</v>
      </c>
      <c r="F149" s="1365"/>
      <c r="G149" s="1365"/>
      <c r="H149" s="1364"/>
      <c r="I149" s="1364"/>
      <c r="J149" s="1364"/>
      <c r="K149" s="1364"/>
      <c r="L149" s="1364"/>
      <c r="M149" s="1364"/>
      <c r="N149" s="1364"/>
      <c r="O149" s="1364"/>
      <c r="P149" s="1364"/>
      <c r="Q149" s="1364"/>
      <c r="R149" s="1364"/>
      <c r="S149" s="1364"/>
      <c r="T149" s="1364"/>
      <c r="U149" s="1364"/>
      <c r="V149" s="1364"/>
      <c r="W149" s="1364"/>
      <c r="X149" s="1364"/>
      <c r="Y149" s="1364"/>
      <c r="Z149" s="506" t="s">
        <v>5252</v>
      </c>
      <c r="AA149" s="936">
        <v>5</v>
      </c>
      <c r="AB149" s="936" t="s">
        <v>4849</v>
      </c>
      <c r="AC149" s="1357" t="s">
        <v>1527</v>
      </c>
      <c r="AD149" s="672" t="s">
        <v>6098</v>
      </c>
      <c r="AE149" s="742"/>
      <c r="AF149" s="3008"/>
      <c r="AG149" s="1358"/>
      <c r="AJ149" s="1030"/>
      <c r="AK149" s="3005"/>
      <c r="AL149" s="1030"/>
      <c r="AM149" s="1061" t="s">
        <v>6587</v>
      </c>
      <c r="AN149" s="3001" t="s">
        <v>19938</v>
      </c>
    </row>
    <row r="150" spans="1:40">
      <c r="A150" s="936">
        <f t="shared" si="2"/>
        <v>141</v>
      </c>
      <c r="B150" s="1364" t="s">
        <v>5231</v>
      </c>
      <c r="C150" s="2910" t="s">
        <v>5253</v>
      </c>
      <c r="D150" s="1030" t="s">
        <v>2098</v>
      </c>
      <c r="E150" s="1030" t="s">
        <v>5254</v>
      </c>
      <c r="F150" s="1030"/>
      <c r="G150" s="1030"/>
      <c r="H150" s="1030"/>
      <c r="I150" s="936">
        <v>20</v>
      </c>
      <c r="J150" s="936"/>
      <c r="K150" s="936"/>
      <c r="L150" s="936"/>
      <c r="M150" s="936">
        <v>-29</v>
      </c>
      <c r="N150" s="936"/>
      <c r="O150" s="1030"/>
      <c r="P150" s="1030"/>
      <c r="Q150" s="1030"/>
      <c r="R150" s="1030"/>
      <c r="S150" s="1030"/>
      <c r="T150" s="1030"/>
      <c r="U150" s="1030"/>
      <c r="V150" s="1030"/>
      <c r="W150" s="1030"/>
      <c r="X150" s="1030"/>
      <c r="Y150" s="1030"/>
      <c r="Z150" s="506" t="s">
        <v>5255</v>
      </c>
      <c r="AA150" s="936">
        <v>5</v>
      </c>
      <c r="AB150" s="936" t="s">
        <v>4849</v>
      </c>
      <c r="AC150" s="1357" t="s">
        <v>1527</v>
      </c>
      <c r="AD150" s="672" t="s">
        <v>6098</v>
      </c>
      <c r="AE150" s="742"/>
      <c r="AF150" s="3008"/>
      <c r="AG150" s="1358"/>
      <c r="AJ150" s="1030"/>
      <c r="AK150" s="3005"/>
      <c r="AL150" s="1030"/>
      <c r="AM150" s="1061" t="s">
        <v>6587</v>
      </c>
      <c r="AN150" s="3001"/>
    </row>
    <row r="151" spans="1:40">
      <c r="A151" s="936">
        <f t="shared" si="2"/>
        <v>142</v>
      </c>
      <c r="B151" s="1364" t="s">
        <v>5231</v>
      </c>
      <c r="C151" s="2910" t="s">
        <v>5256</v>
      </c>
      <c r="D151" s="1030" t="s">
        <v>5257</v>
      </c>
      <c r="E151" s="1030" t="s">
        <v>5258</v>
      </c>
      <c r="F151" s="1030"/>
      <c r="G151" s="1030"/>
      <c r="H151" s="1030"/>
      <c r="I151" s="936"/>
      <c r="J151" s="936"/>
      <c r="K151" s="936"/>
      <c r="L151" s="936"/>
      <c r="M151" s="936"/>
      <c r="N151" s="936"/>
      <c r="O151" s="1030"/>
      <c r="P151" s="1030"/>
      <c r="Q151" s="1030"/>
      <c r="R151" s="1030"/>
      <c r="S151" s="1030"/>
      <c r="T151" s="1030"/>
      <c r="U151" s="1030"/>
      <c r="V151" s="1030"/>
      <c r="W151" s="1030"/>
      <c r="X151" s="1030"/>
      <c r="Y151" s="1030"/>
      <c r="Z151" s="1367" t="s">
        <v>5259</v>
      </c>
      <c r="AA151" s="936">
        <v>5</v>
      </c>
      <c r="AB151" s="936" t="s">
        <v>4849</v>
      </c>
      <c r="AC151" s="1357" t="s">
        <v>1527</v>
      </c>
      <c r="AD151" s="672" t="s">
        <v>6098</v>
      </c>
      <c r="AE151" s="742"/>
      <c r="AF151" s="3008"/>
      <c r="AG151" s="1358"/>
      <c r="AJ151" s="1030"/>
      <c r="AK151" s="3005"/>
      <c r="AL151" s="1030"/>
      <c r="AM151" s="1061" t="s">
        <v>6587</v>
      </c>
      <c r="AN151" s="3001"/>
    </row>
    <row r="152" spans="1:40">
      <c r="A152" s="936">
        <f t="shared" si="2"/>
        <v>143</v>
      </c>
      <c r="B152" s="1364" t="s">
        <v>5231</v>
      </c>
      <c r="C152" s="2910" t="s">
        <v>5260</v>
      </c>
      <c r="D152" s="1030" t="s">
        <v>5261</v>
      </c>
      <c r="E152" s="1030" t="s">
        <v>5262</v>
      </c>
      <c r="F152" s="1030"/>
      <c r="G152" s="1030"/>
      <c r="H152" s="1030"/>
      <c r="I152" s="936"/>
      <c r="J152" s="936"/>
      <c r="K152" s="936"/>
      <c r="L152" s="936"/>
      <c r="M152" s="936"/>
      <c r="N152" s="936"/>
      <c r="O152" s="1030"/>
      <c r="P152" s="1030"/>
      <c r="Q152" s="1030"/>
      <c r="R152" s="1030"/>
      <c r="S152" s="1030"/>
      <c r="T152" s="1030"/>
      <c r="U152" s="1030"/>
      <c r="V152" s="1030"/>
      <c r="W152" s="1030"/>
      <c r="X152" s="1030"/>
      <c r="Y152" s="1030"/>
      <c r="Z152" s="1063"/>
      <c r="AA152" s="936">
        <v>5</v>
      </c>
      <c r="AB152" s="936" t="s">
        <v>4849</v>
      </c>
      <c r="AC152" s="1357" t="s">
        <v>1527</v>
      </c>
      <c r="AD152" s="672" t="s">
        <v>6098</v>
      </c>
      <c r="AE152" s="742"/>
      <c r="AF152" s="3008"/>
      <c r="AG152" s="1358"/>
      <c r="AJ152" s="1030"/>
      <c r="AK152" s="3005"/>
      <c r="AL152" s="1030"/>
      <c r="AM152" s="1061" t="s">
        <v>6587</v>
      </c>
      <c r="AN152" s="3001"/>
    </row>
    <row r="153" spans="1:40">
      <c r="A153" s="936">
        <f t="shared" si="2"/>
        <v>144</v>
      </c>
      <c r="B153" s="1364" t="s">
        <v>5231</v>
      </c>
      <c r="C153" s="2910" t="s">
        <v>5263</v>
      </c>
      <c r="D153" s="1030" t="s">
        <v>2149</v>
      </c>
      <c r="E153" s="1030" t="s">
        <v>5264</v>
      </c>
      <c r="F153" s="1030"/>
      <c r="G153" s="1030"/>
      <c r="H153" s="1030"/>
      <c r="I153" s="936"/>
      <c r="J153" s="936"/>
      <c r="K153" s="936"/>
      <c r="L153" s="936"/>
      <c r="M153" s="936"/>
      <c r="N153" s="936"/>
      <c r="O153" s="1030"/>
      <c r="P153" s="1030"/>
      <c r="Q153" s="1030"/>
      <c r="R153" s="1030"/>
      <c r="S153" s="1030"/>
      <c r="T153" s="1030"/>
      <c r="U153" s="1030"/>
      <c r="V153" s="1030"/>
      <c r="W153" s="1030"/>
      <c r="X153" s="1030"/>
      <c r="Y153" s="1030"/>
      <c r="Z153" s="1063"/>
      <c r="AA153" s="936">
        <v>5</v>
      </c>
      <c r="AB153" s="936" t="s">
        <v>4849</v>
      </c>
      <c r="AC153" s="1357" t="s">
        <v>1527</v>
      </c>
      <c r="AD153" s="672" t="s">
        <v>6098</v>
      </c>
      <c r="AE153" s="742"/>
      <c r="AF153" s="3008"/>
      <c r="AG153" s="1358"/>
      <c r="AJ153" s="1030"/>
      <c r="AK153" s="3005"/>
      <c r="AL153" s="1030"/>
      <c r="AM153" s="1061" t="s">
        <v>6587</v>
      </c>
      <c r="AN153" s="3001" t="s">
        <v>19938</v>
      </c>
    </row>
    <row r="154" spans="1:40">
      <c r="A154" s="936">
        <f t="shared" si="2"/>
        <v>145</v>
      </c>
      <c r="B154" s="1364" t="s">
        <v>5231</v>
      </c>
      <c r="C154" s="2942" t="s">
        <v>5265</v>
      </c>
      <c r="D154" s="508" t="s">
        <v>5266</v>
      </c>
      <c r="E154" s="1030"/>
      <c r="F154" s="1030"/>
      <c r="G154" s="509">
        <v>109977</v>
      </c>
      <c r="H154" s="1030"/>
      <c r="I154" s="936"/>
      <c r="J154" s="936"/>
      <c r="K154" s="936"/>
      <c r="L154" s="936"/>
      <c r="M154" s="936"/>
      <c r="N154" s="936"/>
      <c r="O154" s="1030"/>
      <c r="P154" s="1030"/>
      <c r="Q154" s="1030"/>
      <c r="R154" s="1030"/>
      <c r="S154" s="1030"/>
      <c r="T154" s="1030"/>
      <c r="U154" s="1030"/>
      <c r="V154" s="1030"/>
      <c r="W154" s="1030"/>
      <c r="X154" s="1030"/>
      <c r="Y154" s="1030"/>
      <c r="Z154" s="510" t="s">
        <v>5255</v>
      </c>
      <c r="AA154" s="936">
        <v>5</v>
      </c>
      <c r="AB154" s="936" t="s">
        <v>4849</v>
      </c>
      <c r="AC154" s="1357" t="s">
        <v>1527</v>
      </c>
      <c r="AD154" s="672" t="s">
        <v>6098</v>
      </c>
      <c r="AE154" s="742"/>
      <c r="AF154" s="3008"/>
      <c r="AG154" s="1358"/>
      <c r="AJ154" s="1030"/>
      <c r="AK154" s="3005"/>
      <c r="AL154" s="1030"/>
      <c r="AM154" s="1061" t="s">
        <v>6587</v>
      </c>
      <c r="AN154" s="3001" t="s">
        <v>19938</v>
      </c>
    </row>
    <row r="155" spans="1:40">
      <c r="A155" s="936">
        <f t="shared" si="2"/>
        <v>146</v>
      </c>
      <c r="B155" s="1364" t="s">
        <v>5231</v>
      </c>
      <c r="C155" s="2942" t="s">
        <v>5267</v>
      </c>
      <c r="D155" s="508" t="s">
        <v>5266</v>
      </c>
      <c r="E155" s="1030"/>
      <c r="F155" s="1030"/>
      <c r="G155" s="509">
        <v>507277</v>
      </c>
      <c r="H155" s="1030"/>
      <c r="I155" s="936"/>
      <c r="J155" s="936"/>
      <c r="K155" s="936"/>
      <c r="L155" s="936"/>
      <c r="M155" s="936"/>
      <c r="N155" s="936"/>
      <c r="O155" s="1030"/>
      <c r="P155" s="1030"/>
      <c r="Q155" s="1030"/>
      <c r="R155" s="1030"/>
      <c r="S155" s="1030"/>
      <c r="T155" s="1030"/>
      <c r="U155" s="1030"/>
      <c r="V155" s="1030"/>
      <c r="W155" s="1030"/>
      <c r="X155" s="1030"/>
      <c r="Y155" s="1030"/>
      <c r="Z155" s="510" t="s">
        <v>5255</v>
      </c>
      <c r="AA155" s="936">
        <v>5</v>
      </c>
      <c r="AB155" s="936" t="s">
        <v>4849</v>
      </c>
      <c r="AC155" s="1357" t="s">
        <v>1527</v>
      </c>
      <c r="AD155" s="672" t="s">
        <v>6098</v>
      </c>
      <c r="AE155" s="742"/>
      <c r="AF155" s="3008"/>
      <c r="AG155" s="1358"/>
      <c r="AJ155" s="1030"/>
      <c r="AK155" s="3005"/>
      <c r="AL155" s="1030"/>
      <c r="AM155" s="1061" t="s">
        <v>6587</v>
      </c>
      <c r="AN155" s="3001" t="s">
        <v>19938</v>
      </c>
    </row>
    <row r="156" spans="1:40">
      <c r="A156" s="936">
        <f t="shared" si="2"/>
        <v>147</v>
      </c>
      <c r="B156" s="1364" t="s">
        <v>5231</v>
      </c>
      <c r="C156" s="2942" t="s">
        <v>5268</v>
      </c>
      <c r="D156" s="508" t="s">
        <v>5266</v>
      </c>
      <c r="E156" s="1030"/>
      <c r="F156" s="1030"/>
      <c r="G156" s="509">
        <v>109977</v>
      </c>
      <c r="H156" s="1030"/>
      <c r="I156" s="936"/>
      <c r="J156" s="936"/>
      <c r="K156" s="936"/>
      <c r="L156" s="936"/>
      <c r="M156" s="936"/>
      <c r="N156" s="936"/>
      <c r="O156" s="1030"/>
      <c r="P156" s="1030"/>
      <c r="Q156" s="1030"/>
      <c r="R156" s="1030"/>
      <c r="S156" s="1030"/>
      <c r="T156" s="1030"/>
      <c r="U156" s="1030"/>
      <c r="V156" s="1030"/>
      <c r="W156" s="1030"/>
      <c r="X156" s="1030"/>
      <c r="Y156" s="1030"/>
      <c r="Z156" s="510" t="s">
        <v>5255</v>
      </c>
      <c r="AA156" s="936">
        <v>5</v>
      </c>
      <c r="AB156" s="936" t="s">
        <v>4849</v>
      </c>
      <c r="AC156" s="1357" t="s">
        <v>1527</v>
      </c>
      <c r="AD156" s="672" t="s">
        <v>6098</v>
      </c>
      <c r="AE156" s="742"/>
      <c r="AF156" s="3008"/>
      <c r="AG156" s="1358"/>
      <c r="AJ156" s="1030"/>
      <c r="AK156" s="3005"/>
      <c r="AL156" s="1030"/>
      <c r="AM156" s="1061" t="s">
        <v>6587</v>
      </c>
      <c r="AN156" s="3001" t="s">
        <v>19938</v>
      </c>
    </row>
    <row r="157" spans="1:40">
      <c r="A157" s="936">
        <f t="shared" si="2"/>
        <v>148</v>
      </c>
      <c r="B157" s="936" t="s">
        <v>5231</v>
      </c>
      <c r="C157" s="2910" t="s">
        <v>5269</v>
      </c>
      <c r="D157" s="511" t="s">
        <v>5266</v>
      </c>
      <c r="E157" s="1030"/>
      <c r="F157" s="1030"/>
      <c r="G157" s="509">
        <v>507277</v>
      </c>
      <c r="H157" s="1030"/>
      <c r="I157" s="936"/>
      <c r="J157" s="936"/>
      <c r="K157" s="936"/>
      <c r="L157" s="936"/>
      <c r="M157" s="936"/>
      <c r="N157" s="936"/>
      <c r="O157" s="1030"/>
      <c r="P157" s="1030"/>
      <c r="Q157" s="1030"/>
      <c r="R157" s="1030"/>
      <c r="S157" s="1030"/>
      <c r="T157" s="1030"/>
      <c r="U157" s="1030"/>
      <c r="V157" s="1030"/>
      <c r="W157" s="1030"/>
      <c r="X157" s="1030"/>
      <c r="Y157" s="1030"/>
      <c r="Z157" s="510" t="s">
        <v>5255</v>
      </c>
      <c r="AA157" s="936">
        <v>5</v>
      </c>
      <c r="AB157" s="936" t="s">
        <v>4849</v>
      </c>
      <c r="AC157" s="1357" t="s">
        <v>1527</v>
      </c>
      <c r="AD157" s="672" t="s">
        <v>6098</v>
      </c>
      <c r="AE157" s="742"/>
      <c r="AF157" s="3008"/>
      <c r="AG157" s="1358"/>
      <c r="AJ157" s="1030"/>
      <c r="AK157" s="3005"/>
      <c r="AL157" s="1030"/>
      <c r="AM157" s="1061" t="s">
        <v>6587</v>
      </c>
      <c r="AN157" s="3001"/>
    </row>
    <row r="158" spans="1:40">
      <c r="A158" s="936">
        <f t="shared" si="2"/>
        <v>149</v>
      </c>
      <c r="B158" s="936" t="s">
        <v>5231</v>
      </c>
      <c r="C158" s="2910" t="s">
        <v>5270</v>
      </c>
      <c r="D158" s="1030" t="s">
        <v>2147</v>
      </c>
      <c r="E158" s="1030" t="s">
        <v>2276</v>
      </c>
      <c r="F158" s="1030"/>
      <c r="G158" s="1030" t="s">
        <v>5271</v>
      </c>
      <c r="H158" s="1030"/>
      <c r="I158" s="936"/>
      <c r="J158" s="936"/>
      <c r="K158" s="936"/>
      <c r="L158" s="936"/>
      <c r="M158" s="936"/>
      <c r="N158" s="936"/>
      <c r="O158" s="1030"/>
      <c r="P158" s="1030"/>
      <c r="Q158" s="1030"/>
      <c r="R158" s="1030"/>
      <c r="S158" s="1030"/>
      <c r="T158" s="1030"/>
      <c r="U158" s="1030"/>
      <c r="V158" s="1030"/>
      <c r="W158" s="1030"/>
      <c r="X158" s="1030"/>
      <c r="Y158" s="1030"/>
      <c r="Z158" s="1063" t="s">
        <v>5252</v>
      </c>
      <c r="AA158" s="936">
        <v>5</v>
      </c>
      <c r="AB158" s="936" t="s">
        <v>4849</v>
      </c>
      <c r="AC158" s="1357" t="s">
        <v>1527</v>
      </c>
      <c r="AD158" s="672" t="s">
        <v>6098</v>
      </c>
      <c r="AE158" s="742"/>
      <c r="AF158" s="3008"/>
      <c r="AG158" s="1358"/>
      <c r="AH158" s="998" t="s">
        <v>12687</v>
      </c>
      <c r="AJ158" s="1030"/>
      <c r="AK158" s="3005"/>
      <c r="AL158" s="1030"/>
      <c r="AM158" s="1061" t="s">
        <v>6587</v>
      </c>
      <c r="AN158" s="3001"/>
    </row>
    <row r="159" spans="1:40">
      <c r="A159" s="936">
        <f t="shared" si="2"/>
        <v>150</v>
      </c>
      <c r="B159" s="936" t="s">
        <v>2062</v>
      </c>
      <c r="C159" s="2910" t="s">
        <v>5272</v>
      </c>
      <c r="D159" s="1030" t="s">
        <v>5273</v>
      </c>
      <c r="E159" s="1030"/>
      <c r="F159" s="1030"/>
      <c r="G159" s="1368" t="s">
        <v>5274</v>
      </c>
      <c r="H159" s="1030"/>
      <c r="I159" s="936">
        <v>6</v>
      </c>
      <c r="J159" s="936"/>
      <c r="K159" s="936"/>
      <c r="L159" s="936"/>
      <c r="M159" s="936">
        <v>95</v>
      </c>
      <c r="N159" s="936"/>
      <c r="O159" s="1030"/>
      <c r="P159" s="1030"/>
      <c r="Q159" s="1030"/>
      <c r="R159" s="1030"/>
      <c r="S159" s="1030"/>
      <c r="T159" s="1030"/>
      <c r="U159" s="1030"/>
      <c r="V159" s="1030"/>
      <c r="W159" s="1030"/>
      <c r="X159" s="1030"/>
      <c r="Y159" s="1030"/>
      <c r="Z159" s="1063" t="s">
        <v>5275</v>
      </c>
      <c r="AA159" s="936">
        <v>5</v>
      </c>
      <c r="AB159" s="936" t="s">
        <v>4849</v>
      </c>
      <c r="AC159" s="1357" t="s">
        <v>1527</v>
      </c>
      <c r="AD159" s="672" t="s">
        <v>6098</v>
      </c>
      <c r="AE159" s="742"/>
      <c r="AF159" s="3008"/>
      <c r="AG159" s="1358"/>
      <c r="AH159" s="998" t="s">
        <v>12480</v>
      </c>
      <c r="AJ159" s="1030"/>
      <c r="AK159" s="3005"/>
      <c r="AL159" s="1030"/>
      <c r="AM159" s="1061" t="s">
        <v>6587</v>
      </c>
      <c r="AN159" s="3001" t="s">
        <v>19938</v>
      </c>
    </row>
    <row r="160" spans="1:40">
      <c r="A160" s="936">
        <f t="shared" si="2"/>
        <v>151</v>
      </c>
      <c r="B160" s="936" t="s">
        <v>2062</v>
      </c>
      <c r="C160" s="2910" t="s">
        <v>5276</v>
      </c>
      <c r="D160" s="1030" t="s">
        <v>5238</v>
      </c>
      <c r="E160" s="1030"/>
      <c r="F160" s="1030"/>
      <c r="G160" s="1368" t="s">
        <v>5277</v>
      </c>
      <c r="H160" s="1030"/>
      <c r="I160" s="936">
        <v>6</v>
      </c>
      <c r="J160" s="936"/>
      <c r="K160" s="936"/>
      <c r="L160" s="936"/>
      <c r="M160" s="936">
        <v>70</v>
      </c>
      <c r="N160" s="936"/>
      <c r="O160" s="1030"/>
      <c r="P160" s="1030"/>
      <c r="Q160" s="1030"/>
      <c r="R160" s="1030"/>
      <c r="S160" s="1030"/>
      <c r="T160" s="1030"/>
      <c r="U160" s="1030"/>
      <c r="V160" s="1030"/>
      <c r="W160" s="1030"/>
      <c r="X160" s="1030"/>
      <c r="Y160" s="1030"/>
      <c r="Z160" s="1063" t="s">
        <v>5275</v>
      </c>
      <c r="AA160" s="936">
        <v>5</v>
      </c>
      <c r="AB160" s="936" t="s">
        <v>4849</v>
      </c>
      <c r="AC160" s="1357" t="s">
        <v>1527</v>
      </c>
      <c r="AD160" s="672" t="s">
        <v>6098</v>
      </c>
      <c r="AE160" s="742"/>
      <c r="AF160" s="3008"/>
      <c r="AG160" s="1358" t="s">
        <v>19378</v>
      </c>
      <c r="AH160" s="998" t="s">
        <v>12434</v>
      </c>
      <c r="AJ160" s="1030"/>
      <c r="AK160" s="3005"/>
      <c r="AL160" s="1030"/>
      <c r="AM160" s="1061" t="s">
        <v>6587</v>
      </c>
      <c r="AN160" s="3001" t="s">
        <v>19938</v>
      </c>
    </row>
    <row r="161" spans="1:40">
      <c r="A161" s="936">
        <f t="shared" si="2"/>
        <v>152</v>
      </c>
      <c r="B161" s="936" t="s">
        <v>2062</v>
      </c>
      <c r="C161" s="2910" t="s">
        <v>5278</v>
      </c>
      <c r="D161" s="1030" t="s">
        <v>19201</v>
      </c>
      <c r="E161" s="1030"/>
      <c r="F161" s="1030"/>
      <c r="G161" s="1368" t="s">
        <v>5279</v>
      </c>
      <c r="H161" s="1030"/>
      <c r="I161" s="936">
        <v>8</v>
      </c>
      <c r="J161" s="936"/>
      <c r="K161" s="936"/>
      <c r="L161" s="936"/>
      <c r="M161" s="936">
        <v>130</v>
      </c>
      <c r="N161" s="936"/>
      <c r="O161" s="1030"/>
      <c r="P161" s="1030"/>
      <c r="Q161" s="1030"/>
      <c r="R161" s="1030"/>
      <c r="S161" s="1030"/>
      <c r="T161" s="1030"/>
      <c r="U161" s="1030"/>
      <c r="V161" s="1030"/>
      <c r="W161" s="1030"/>
      <c r="X161" s="1030"/>
      <c r="Y161" s="1030"/>
      <c r="Z161" s="1063" t="s">
        <v>5275</v>
      </c>
      <c r="AA161" s="936">
        <v>5</v>
      </c>
      <c r="AB161" s="936" t="s">
        <v>4849</v>
      </c>
      <c r="AC161" s="1357" t="s">
        <v>1527</v>
      </c>
      <c r="AD161" s="672" t="s">
        <v>6098</v>
      </c>
      <c r="AE161" s="742"/>
      <c r="AF161" s="3008"/>
      <c r="AG161" s="1358"/>
      <c r="AH161" s="998" t="s">
        <v>12434</v>
      </c>
      <c r="AJ161" s="1030"/>
      <c r="AK161" s="3005"/>
      <c r="AL161" s="1030"/>
      <c r="AM161" s="1061" t="s">
        <v>6587</v>
      </c>
      <c r="AN161" s="3001" t="s">
        <v>19938</v>
      </c>
    </row>
    <row r="162" spans="1:40">
      <c r="A162" s="936">
        <f t="shared" si="2"/>
        <v>153</v>
      </c>
      <c r="B162" s="936" t="s">
        <v>2062</v>
      </c>
      <c r="C162" s="2910" t="s">
        <v>5280</v>
      </c>
      <c r="D162" s="1030" t="s">
        <v>2149</v>
      </c>
      <c r="E162" s="1030"/>
      <c r="F162" s="1030"/>
      <c r="G162" s="1030" t="s">
        <v>5281</v>
      </c>
      <c r="H162" s="1030"/>
      <c r="I162" s="936">
        <v>6</v>
      </c>
      <c r="J162" s="936"/>
      <c r="K162" s="936"/>
      <c r="L162" s="936"/>
      <c r="M162" s="936">
        <v>160</v>
      </c>
      <c r="N162" s="936"/>
      <c r="O162" s="1030"/>
      <c r="P162" s="1030"/>
      <c r="Q162" s="1030"/>
      <c r="R162" s="1030"/>
      <c r="S162" s="1030"/>
      <c r="T162" s="1030"/>
      <c r="U162" s="1030"/>
      <c r="V162" s="1030"/>
      <c r="W162" s="1030"/>
      <c r="X162" s="1030"/>
      <c r="Y162" s="1030"/>
      <c r="Z162" s="506" t="s">
        <v>5233</v>
      </c>
      <c r="AA162" s="936">
        <v>5</v>
      </c>
      <c r="AB162" s="936" t="s">
        <v>4849</v>
      </c>
      <c r="AC162" s="1357" t="s">
        <v>1527</v>
      </c>
      <c r="AD162" s="672" t="s">
        <v>6098</v>
      </c>
      <c r="AE162" s="742"/>
      <c r="AF162" s="3008"/>
      <c r="AG162" s="1358"/>
      <c r="AH162" s="998" t="s">
        <v>12480</v>
      </c>
      <c r="AJ162" s="1030"/>
      <c r="AK162" s="3005"/>
      <c r="AL162" s="1030"/>
      <c r="AM162" s="1061" t="s">
        <v>6587</v>
      </c>
      <c r="AN162" s="3001"/>
    </row>
    <row r="163" spans="1:40">
      <c r="A163" s="936">
        <f t="shared" si="2"/>
        <v>154</v>
      </c>
      <c r="B163" s="936" t="s">
        <v>2062</v>
      </c>
      <c r="C163" s="2910" t="s">
        <v>5282</v>
      </c>
      <c r="D163" s="1030" t="s">
        <v>19200</v>
      </c>
      <c r="E163" s="1030"/>
      <c r="F163" s="1030"/>
      <c r="G163" s="1368" t="s">
        <v>5283</v>
      </c>
      <c r="H163" s="1030"/>
      <c r="I163" s="936">
        <v>8</v>
      </c>
      <c r="J163" s="936"/>
      <c r="K163" s="936"/>
      <c r="L163" s="936"/>
      <c r="M163" s="936">
        <v>95</v>
      </c>
      <c r="N163" s="936"/>
      <c r="O163" s="1030"/>
      <c r="P163" s="1030"/>
      <c r="Q163" s="1030"/>
      <c r="R163" s="1030"/>
      <c r="S163" s="1030"/>
      <c r="T163" s="1030"/>
      <c r="U163" s="1030"/>
      <c r="V163" s="1030"/>
      <c r="W163" s="1030"/>
      <c r="X163" s="1030"/>
      <c r="Y163" s="1030"/>
      <c r="Z163" s="1063" t="s">
        <v>5275</v>
      </c>
      <c r="AA163" s="936">
        <v>5</v>
      </c>
      <c r="AB163" s="936" t="s">
        <v>4849</v>
      </c>
      <c r="AC163" s="1357" t="s">
        <v>1527</v>
      </c>
      <c r="AD163" s="672" t="s">
        <v>6098</v>
      </c>
      <c r="AE163" s="742"/>
      <c r="AF163" s="3008"/>
      <c r="AG163" s="1358"/>
      <c r="AH163" s="998" t="s">
        <v>12434</v>
      </c>
      <c r="AJ163" s="1030"/>
      <c r="AK163" s="3005"/>
      <c r="AL163" s="1030"/>
      <c r="AM163" s="1061" t="s">
        <v>6587</v>
      </c>
      <c r="AN163" s="3001" t="s">
        <v>19938</v>
      </c>
    </row>
    <row r="164" spans="1:40">
      <c r="A164" s="936">
        <f t="shared" si="2"/>
        <v>155</v>
      </c>
      <c r="B164" s="936" t="s">
        <v>2062</v>
      </c>
      <c r="C164" s="2910" t="s">
        <v>5244</v>
      </c>
      <c r="D164" s="1030" t="s">
        <v>5245</v>
      </c>
      <c r="E164" s="1030"/>
      <c r="F164" s="1030"/>
      <c r="G164" s="1368" t="s">
        <v>5284</v>
      </c>
      <c r="H164" s="1030"/>
      <c r="I164" s="936">
        <v>6</v>
      </c>
      <c r="J164" s="936"/>
      <c r="K164" s="936"/>
      <c r="L164" s="936"/>
      <c r="M164" s="936">
        <v>110</v>
      </c>
      <c r="N164" s="936"/>
      <c r="O164" s="1030"/>
      <c r="P164" s="1030"/>
      <c r="Q164" s="1030"/>
      <c r="R164" s="1030"/>
      <c r="S164" s="1030"/>
      <c r="T164" s="1030"/>
      <c r="U164" s="1030"/>
      <c r="V164" s="1030"/>
      <c r="W164" s="1030"/>
      <c r="X164" s="1030"/>
      <c r="Y164" s="1030"/>
      <c r="Z164" s="1063" t="s">
        <v>5275</v>
      </c>
      <c r="AA164" s="936">
        <v>5</v>
      </c>
      <c r="AB164" s="936" t="s">
        <v>4849</v>
      </c>
      <c r="AC164" s="1357" t="s">
        <v>1527</v>
      </c>
      <c r="AD164" s="672" t="s">
        <v>6098</v>
      </c>
      <c r="AE164" s="742"/>
      <c r="AF164" s="1360"/>
      <c r="AG164" s="1358"/>
      <c r="AH164" s="998" t="s">
        <v>12495</v>
      </c>
      <c r="AJ164" s="1030"/>
      <c r="AK164" s="3005"/>
      <c r="AL164" s="1030"/>
      <c r="AM164" s="1061" t="s">
        <v>6587</v>
      </c>
      <c r="AN164" s="3001" t="s">
        <v>19938</v>
      </c>
    </row>
    <row r="165" spans="1:40">
      <c r="A165" s="936">
        <f t="shared" si="2"/>
        <v>156</v>
      </c>
      <c r="B165" s="798" t="s">
        <v>4921</v>
      </c>
      <c r="C165" s="2943" t="s">
        <v>12387</v>
      </c>
      <c r="D165" s="1030" t="s">
        <v>5245</v>
      </c>
      <c r="E165" s="1030"/>
      <c r="F165" s="1030"/>
      <c r="G165" s="1368"/>
      <c r="H165" s="1030"/>
      <c r="I165" s="936"/>
      <c r="J165" s="936"/>
      <c r="K165" s="936"/>
      <c r="L165" s="936"/>
      <c r="M165" s="936"/>
      <c r="N165" s="936"/>
      <c r="O165" s="1030"/>
      <c r="P165" s="1030"/>
      <c r="Q165" s="1030"/>
      <c r="R165" s="1030"/>
      <c r="S165" s="1030"/>
      <c r="T165" s="1030"/>
      <c r="U165" s="1030"/>
      <c r="V165" s="1030"/>
      <c r="W165" s="1030"/>
      <c r="X165" s="1030"/>
      <c r="Y165" s="1030"/>
      <c r="Z165" s="1063"/>
      <c r="AA165" s="936"/>
      <c r="AB165" s="936"/>
      <c r="AC165" s="1357"/>
      <c r="AD165" s="672" t="s">
        <v>6098</v>
      </c>
      <c r="AE165" s="742"/>
      <c r="AF165" s="1360"/>
      <c r="AG165" s="1358"/>
      <c r="AH165" s="998" t="s">
        <v>12575</v>
      </c>
      <c r="AJ165" s="1030"/>
      <c r="AK165" s="3005"/>
      <c r="AL165" s="1030"/>
      <c r="AM165" s="1061" t="s">
        <v>6587</v>
      </c>
      <c r="AN165" s="3001"/>
    </row>
    <row r="166" spans="1:40">
      <c r="A166" s="1494">
        <f t="shared" si="2"/>
        <v>157</v>
      </c>
      <c r="B166" s="1609" t="s">
        <v>4921</v>
      </c>
      <c r="C166" s="1718" t="s">
        <v>12388</v>
      </c>
      <c r="D166" s="1496" t="s">
        <v>5245</v>
      </c>
      <c r="E166" s="1496"/>
      <c r="F166" s="1496"/>
      <c r="G166" s="1719"/>
      <c r="H166" s="1496"/>
      <c r="I166" s="1494"/>
      <c r="J166" s="1494"/>
      <c r="K166" s="1494"/>
      <c r="L166" s="1494"/>
      <c r="M166" s="1494"/>
      <c r="N166" s="1494"/>
      <c r="O166" s="1496"/>
      <c r="P166" s="1496"/>
      <c r="Q166" s="1496"/>
      <c r="R166" s="1496"/>
      <c r="S166" s="1496"/>
      <c r="T166" s="1496"/>
      <c r="U166" s="1496"/>
      <c r="V166" s="1496"/>
      <c r="W166" s="1496"/>
      <c r="X166" s="1496"/>
      <c r="Y166" s="1496"/>
      <c r="Z166" s="1720"/>
      <c r="AA166" s="1494"/>
      <c r="AB166" s="1494"/>
      <c r="AC166" s="1614"/>
      <c r="AD166" s="1482" t="s">
        <v>6098</v>
      </c>
      <c r="AE166" s="1615"/>
      <c r="AF166" s="1616"/>
      <c r="AG166" s="1495"/>
      <c r="AH166" s="1617" t="s">
        <v>12575</v>
      </c>
      <c r="AI166" s="1618"/>
      <c r="AJ166" s="1605" t="s">
        <v>13589</v>
      </c>
      <c r="AK166" s="2988">
        <v>44958</v>
      </c>
      <c r="AL166" s="1605"/>
      <c r="AM166" s="1061" t="s">
        <v>6587</v>
      </c>
      <c r="AN166" s="3001"/>
    </row>
    <row r="167" spans="1:40">
      <c r="A167" s="1494">
        <f t="shared" si="2"/>
        <v>158</v>
      </c>
      <c r="B167" s="1609" t="s">
        <v>4921</v>
      </c>
      <c r="C167" s="1718" t="s">
        <v>4515</v>
      </c>
      <c r="D167" s="1496" t="s">
        <v>5245</v>
      </c>
      <c r="E167" s="1496"/>
      <c r="F167" s="1496"/>
      <c r="G167" s="1719"/>
      <c r="H167" s="1496"/>
      <c r="I167" s="1496"/>
      <c r="J167" s="1496"/>
      <c r="K167" s="1496"/>
      <c r="L167" s="1496"/>
      <c r="M167" s="1496"/>
      <c r="N167" s="1496"/>
      <c r="O167" s="1496"/>
      <c r="P167" s="1496"/>
      <c r="Q167" s="1496"/>
      <c r="R167" s="1496"/>
      <c r="S167" s="1496"/>
      <c r="T167" s="1496"/>
      <c r="U167" s="1496"/>
      <c r="V167" s="1496"/>
      <c r="W167" s="1496"/>
      <c r="X167" s="1496"/>
      <c r="Y167" s="1496"/>
      <c r="Z167" s="1720"/>
      <c r="AA167" s="1494"/>
      <c r="AB167" s="1494"/>
      <c r="AC167" s="1614"/>
      <c r="AD167" s="1482" t="s">
        <v>6098</v>
      </c>
      <c r="AE167" s="1615"/>
      <c r="AF167" s="1616"/>
      <c r="AG167" s="1495"/>
      <c r="AH167" s="1617" t="s">
        <v>12575</v>
      </c>
      <c r="AI167" s="1618"/>
      <c r="AJ167" s="1605" t="s">
        <v>13589</v>
      </c>
      <c r="AK167" s="2988">
        <v>44958</v>
      </c>
      <c r="AL167" s="1605"/>
      <c r="AM167" s="1061" t="s">
        <v>6587</v>
      </c>
      <c r="AN167" s="3001"/>
    </row>
    <row r="168" spans="1:40">
      <c r="A168" s="1374"/>
      <c r="B168" s="1364"/>
      <c r="C168" s="1721"/>
      <c r="D168" s="1371"/>
      <c r="E168" s="1371"/>
      <c r="F168" s="1371"/>
      <c r="G168" s="1372"/>
      <c r="H168" s="1371"/>
      <c r="I168" s="1371"/>
      <c r="J168" s="1371"/>
      <c r="K168" s="1371"/>
      <c r="L168" s="1371"/>
      <c r="M168" s="1371"/>
      <c r="N168" s="1371"/>
      <c r="O168" s="1371"/>
      <c r="P168" s="1371"/>
      <c r="Q168" s="1371"/>
      <c r="R168" s="1371"/>
      <c r="S168" s="1371"/>
      <c r="T168" s="1371"/>
      <c r="U168" s="1371"/>
      <c r="V168" s="1371"/>
      <c r="W168" s="1371"/>
      <c r="X168" s="1371"/>
      <c r="Y168" s="1371"/>
      <c r="Z168" s="1373"/>
      <c r="AA168" s="1374"/>
      <c r="AB168" s="1374"/>
      <c r="AC168" s="1375"/>
      <c r="AD168" s="692"/>
      <c r="AE168" s="1497"/>
      <c r="AF168" s="1377"/>
      <c r="AG168" s="1378"/>
      <c r="AJ168" s="549"/>
      <c r="AK168" s="2999"/>
      <c r="AL168" s="549"/>
      <c r="AM168" s="1061"/>
    </row>
    <row r="169" spans="1:40" ht="15.75" thickBot="1">
      <c r="A169" s="1371" t="s">
        <v>6198</v>
      </c>
      <c r="B169" s="1371"/>
      <c r="C169" s="1371"/>
      <c r="D169" s="1371"/>
      <c r="E169" s="1371"/>
      <c r="F169" s="1371"/>
      <c r="G169" s="1372"/>
      <c r="H169" s="1371"/>
      <c r="I169" s="1371"/>
      <c r="J169" s="1371"/>
      <c r="K169" s="1371"/>
      <c r="L169" s="1371"/>
      <c r="M169" s="1371"/>
      <c r="N169" s="1371"/>
      <c r="O169" s="1371"/>
      <c r="P169" s="1371"/>
      <c r="Q169" s="1371"/>
      <c r="R169" s="1371"/>
      <c r="S169" s="1371"/>
      <c r="T169" s="1371"/>
      <c r="U169" s="1371"/>
      <c r="V169" s="1371"/>
      <c r="W169" s="1371"/>
      <c r="X169" s="1371"/>
      <c r="Y169" s="1371"/>
      <c r="Z169" s="1373"/>
      <c r="AA169" s="1374"/>
      <c r="AB169" s="1374"/>
      <c r="AC169" s="1375"/>
      <c r="AD169" s="692"/>
      <c r="AE169" s="1376">
        <f>SUM(AE10:AE167)</f>
        <v>3130920</v>
      </c>
      <c r="AF169" s="1377"/>
      <c r="AG169" s="1378"/>
      <c r="AJ169" s="1030"/>
      <c r="AK169" s="3005"/>
      <c r="AL169" s="1030"/>
      <c r="AM169" s="1061" t="s">
        <v>6587</v>
      </c>
    </row>
    <row r="170" spans="1:40">
      <c r="A170" s="1379" t="s">
        <v>691</v>
      </c>
      <c r="B170" s="1380"/>
      <c r="C170" s="489"/>
      <c r="D170" s="1380"/>
      <c r="E170" s="1380"/>
      <c r="F170" s="1380"/>
      <c r="G170" s="1380"/>
      <c r="H170" s="1380"/>
      <c r="I170" s="1380"/>
      <c r="J170" s="1380"/>
      <c r="K170" s="1380"/>
      <c r="L170" s="1380"/>
      <c r="M170" s="1380"/>
      <c r="N170" s="1380"/>
      <c r="O170" s="1380"/>
      <c r="P170" s="1380"/>
      <c r="Q170" s="1380"/>
      <c r="R170" s="1380"/>
      <c r="S170" s="1380"/>
      <c r="T170" s="1380"/>
      <c r="U170" s="1380"/>
      <c r="V170" s="1380"/>
      <c r="W170" s="1380"/>
      <c r="X170" s="1380"/>
      <c r="Y170" s="1380"/>
      <c r="Z170" s="1380"/>
      <c r="AA170" s="1381"/>
      <c r="AB170" s="1381"/>
      <c r="AC170" s="1381"/>
      <c r="AD170" s="459"/>
      <c r="AE170" s="1381"/>
      <c r="AF170" s="1381"/>
      <c r="AG170" s="1382"/>
      <c r="AJ170" s="1030"/>
      <c r="AK170" s="3005"/>
      <c r="AL170" s="1030"/>
      <c r="AM170" s="1061" t="s">
        <v>6587</v>
      </c>
    </row>
    <row r="171" spans="1:40">
      <c r="A171" s="1383"/>
      <c r="B171" s="1384"/>
      <c r="D171" s="1384"/>
      <c r="E171" s="1384"/>
      <c r="F171" s="1384"/>
      <c r="G171" s="1384"/>
      <c r="AG171" s="1385"/>
      <c r="AJ171" s="1030"/>
      <c r="AK171" s="3005"/>
      <c r="AL171" s="1030"/>
      <c r="AM171" s="1061" t="s">
        <v>6587</v>
      </c>
    </row>
    <row r="172" spans="1:40">
      <c r="A172" s="1383"/>
      <c r="B172" s="1384"/>
      <c r="C172" s="1017"/>
      <c r="D172" s="1384"/>
      <c r="E172" s="1384"/>
      <c r="F172" s="1384"/>
      <c r="G172" s="1384"/>
      <c r="AG172" s="1385"/>
      <c r="AJ172" s="1030"/>
      <c r="AK172" s="3005"/>
      <c r="AL172" s="1030"/>
      <c r="AM172" s="1061" t="s">
        <v>6587</v>
      </c>
    </row>
    <row r="173" spans="1:40">
      <c r="A173" s="1383"/>
      <c r="B173" s="1384"/>
      <c r="C173" s="1017"/>
      <c r="D173" s="1384"/>
      <c r="E173" s="1384"/>
      <c r="F173" s="1384"/>
      <c r="G173" s="1384"/>
      <c r="AG173" s="1385"/>
      <c r="AJ173" s="1030"/>
      <c r="AK173" s="1056"/>
      <c r="AL173" s="1030"/>
      <c r="AM173" s="1061" t="s">
        <v>6587</v>
      </c>
    </row>
    <row r="174" spans="1:40">
      <c r="A174" s="1383"/>
      <c r="B174" s="1384"/>
      <c r="C174" s="1017"/>
      <c r="D174" s="1384"/>
      <c r="E174" s="1384"/>
      <c r="F174" s="1384"/>
      <c r="G174" s="1384"/>
      <c r="AG174" s="1385"/>
      <c r="AJ174" s="1030"/>
      <c r="AK174" s="1056"/>
      <c r="AL174" s="1030"/>
      <c r="AM174" s="1061" t="s">
        <v>6587</v>
      </c>
    </row>
    <row r="175" spans="1:40" ht="15.75" thickBot="1">
      <c r="A175" s="1386"/>
      <c r="B175" s="1387"/>
      <c r="C175" s="1387"/>
      <c r="D175" s="1387"/>
      <c r="E175" s="1387"/>
      <c r="F175" s="1387"/>
      <c r="G175" s="1387"/>
      <c r="H175" s="494"/>
      <c r="I175" s="494"/>
      <c r="J175" s="494"/>
      <c r="K175" s="494"/>
      <c r="L175" s="494"/>
      <c r="M175" s="494"/>
      <c r="N175" s="494"/>
      <c r="O175" s="494"/>
      <c r="P175" s="494"/>
      <c r="Q175" s="494"/>
      <c r="R175" s="494"/>
      <c r="S175" s="494"/>
      <c r="T175" s="494"/>
      <c r="U175" s="494"/>
      <c r="V175" s="494"/>
      <c r="W175" s="494"/>
      <c r="X175" s="494"/>
      <c r="Y175" s="494"/>
      <c r="Z175" s="494"/>
      <c r="AA175" s="495"/>
      <c r="AB175" s="495"/>
      <c r="AC175" s="495"/>
      <c r="AD175" s="582"/>
      <c r="AE175" s="495"/>
      <c r="AF175" s="495"/>
      <c r="AG175" s="1388"/>
      <c r="AJ175" s="1030"/>
      <c r="AK175" s="1056"/>
      <c r="AL175" s="1030"/>
      <c r="AM175" s="1061" t="s">
        <v>6587</v>
      </c>
    </row>
    <row r="176" spans="1:40">
      <c r="A176" s="1017"/>
      <c r="B176" s="1017"/>
      <c r="C176" s="1389"/>
      <c r="D176" s="998"/>
      <c r="E176" s="998"/>
      <c r="F176" s="998"/>
      <c r="G176" s="998"/>
      <c r="H176" s="1017"/>
      <c r="I176" s="1017"/>
      <c r="J176" s="1017"/>
      <c r="K176" s="1017"/>
      <c r="L176" s="1017"/>
      <c r="M176" s="1017"/>
      <c r="N176" s="1017"/>
      <c r="O176" s="1017"/>
      <c r="P176" s="1017"/>
      <c r="Q176" s="1017"/>
      <c r="R176" s="1017"/>
      <c r="S176" s="1017"/>
      <c r="T176" s="1017"/>
      <c r="U176" s="1017"/>
      <c r="V176" s="1017"/>
      <c r="W176" s="1017"/>
      <c r="X176" s="1017"/>
      <c r="Y176" s="1017"/>
      <c r="Z176" s="998"/>
      <c r="AA176" s="1017"/>
      <c r="AB176" s="1017"/>
      <c r="AC176" s="1017"/>
      <c r="AE176" s="1017"/>
      <c r="AF176" s="1017"/>
      <c r="AJ176" s="1030"/>
      <c r="AK176" s="1056"/>
      <c r="AL176" s="1030"/>
      <c r="AM176" s="1061" t="s">
        <v>6587</v>
      </c>
    </row>
    <row r="177" spans="1:40">
      <c r="C177" s="1390"/>
      <c r="D177" s="998"/>
      <c r="E177" s="998"/>
      <c r="F177" s="998"/>
      <c r="G177" s="998"/>
      <c r="H177" s="998"/>
      <c r="I177" s="998"/>
      <c r="J177" s="998"/>
      <c r="K177" s="998"/>
      <c r="L177" s="998"/>
      <c r="M177" s="998"/>
      <c r="N177" s="998"/>
      <c r="O177" s="998"/>
      <c r="P177" s="998"/>
      <c r="Q177" s="998"/>
      <c r="R177" s="998"/>
      <c r="S177" s="998"/>
      <c r="T177" s="998"/>
      <c r="U177" s="998"/>
      <c r="V177" s="998"/>
      <c r="W177" s="998"/>
      <c r="X177" s="998"/>
      <c r="Y177" s="998"/>
      <c r="Z177" s="998"/>
      <c r="AA177" s="1017"/>
      <c r="AB177" s="1017"/>
      <c r="AC177" s="1017"/>
      <c r="AE177" s="1017"/>
      <c r="AF177" s="1017"/>
    </row>
    <row r="178" spans="1:40">
      <c r="A178" t="s">
        <v>6404</v>
      </c>
      <c r="B178"/>
      <c r="D178">
        <f>SUBTOTAL(103,C10:C177)</f>
        <v>158</v>
      </c>
      <c r="E178" s="998"/>
      <c r="F178" s="998"/>
      <c r="G178" s="998"/>
      <c r="H178" s="1017"/>
      <c r="I178" s="1017"/>
      <c r="J178" s="1017"/>
      <c r="K178" s="1017"/>
      <c r="L178" s="1017"/>
      <c r="M178" s="1017"/>
      <c r="N178" s="1017"/>
      <c r="O178" s="1017"/>
      <c r="P178" s="1017"/>
      <c r="Q178" s="1017"/>
      <c r="R178" s="1017"/>
      <c r="S178" s="1017"/>
      <c r="T178" s="1017"/>
      <c r="U178" s="1017"/>
      <c r="V178" s="1017"/>
      <c r="W178" s="1017"/>
      <c r="X178" s="1017"/>
      <c r="Y178" s="1017"/>
      <c r="Z178" s="998"/>
      <c r="AA178" s="1017"/>
      <c r="AB178" s="1017"/>
      <c r="AC178" s="1017"/>
      <c r="AE178" s="1017"/>
      <c r="AF178" s="1017"/>
      <c r="AH178">
        <f>SUBTOTAL(103,AH10:AH177)</f>
        <v>129</v>
      </c>
      <c r="AJ178">
        <f>SUBTOTAL(103,AJ10:AJ177)</f>
        <v>70</v>
      </c>
      <c r="AN178" s="491">
        <f>COUNTA(AN10:AN176)</f>
        <v>135</v>
      </c>
    </row>
    <row r="179" spans="1:40">
      <c r="AN179" s="3102">
        <f>AN178/D178</f>
        <v>0.85443037974683544</v>
      </c>
    </row>
    <row r="180" spans="1:40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40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40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</sheetData>
  <customSheetViews>
    <customSheetView guid="{EAD1C6BF-B58E-4716-994B-7E887560A863}" scale="80" showPageBreaks="1">
      <pane xSplit="6" ySplit="6" topLeftCell="G153" activePane="bottomRight" state="frozen"/>
      <selection pane="bottomRight" activeCell="D175" sqref="D175"/>
      <pageMargins left="0.31496062992125984" right="0.19685039370078741" top="0.94488188976377963" bottom="0.27559055118110237" header="0.47244094488188981" footer="0.15748031496062992"/>
      <pageSetup paperSize="8" scale="63" orientation="landscape" horizontalDpi="4294967292" r:id="rId1"/>
      <headerFooter alignWithMargins="0">
        <oddFooter>&amp;R&amp;P dari &amp;N</oddFooter>
      </headerFooter>
    </customSheetView>
    <customSheetView guid="{A746A1D1-F079-45F9-ABC6-D5B94B695A0B}" scale="85">
      <pane xSplit="4" ySplit="9" topLeftCell="E19" activePane="bottomRight" state="frozen"/>
      <selection pane="bottomRight" activeCell="E25" sqref="E25"/>
      <pageMargins left="0.31496062992126" right="0.2" top="0.95" bottom="0.28999999999999998" header="0.47244094488188998" footer="0.17"/>
      <pageSetup paperSize="9" scale="70" orientation="landscape" horizontalDpi="4294967292" r:id="rId2"/>
      <headerFooter alignWithMargins="0">
        <oddFooter>&amp;R&amp;P dari &amp;N</oddFooter>
      </headerFooter>
    </customSheetView>
    <customSheetView guid="{0F6DE11C-9731-46C0-B362-D9F8FDA344B7}" showPageBreaks="1" hiddenColumns="1">
      <pane xSplit="3" ySplit="9" topLeftCell="F10" activePane="bottomRight" state="frozen"/>
      <selection pane="bottomRight" activeCell="AJ5" sqref="AJ5"/>
      <pageMargins left="0.31496062992125984" right="0.19685039370078741" top="0.94488188976377963" bottom="0.27559055118110237" header="0.47244094488188981" footer="0.15748031496062992"/>
      <pageSetup paperSize="9" scale="90" orientation="landscape" horizontalDpi="4294967292" r:id="rId3"/>
      <headerFooter alignWithMargins="0">
        <oddFooter>&amp;R&amp;P dari &amp;N</oddFooter>
      </headerFooter>
    </customSheetView>
    <customSheetView guid="{365A82E1-C32F-49FA-B525-E173050F7DE9}" scale="120" showPageBreaks="1" printArea="1">
      <pane xSplit="3" ySplit="9" topLeftCell="AD111" activePane="bottomRight" state="frozen"/>
      <selection pane="bottomRight" activeCell="AJ116" sqref="AJ116"/>
      <pageMargins left="0.31496062992125984" right="0.19685039370078741" top="0.94488188976377963" bottom="0.27559055118110237" header="0.47244094488188981" footer="0.15748031496062992"/>
      <pageSetup paperSize="9" scale="63" orientation="portrait" horizontalDpi="4294967292" r:id="rId4"/>
      <headerFooter alignWithMargins="0">
        <oddFooter>&amp;R&amp;P dari &amp;N</oddFooter>
      </headerFooter>
    </customSheetView>
    <customSheetView guid="{A91B9AC7-FD9D-4ABC-9E60-25BCC3ACDFCE}">
      <pane xSplit="3" ySplit="9" topLeftCell="O22" activePane="bottomRight" state="frozen"/>
      <selection pane="bottomRight" activeCell="R37" sqref="R37"/>
      <pageMargins left="0.31496062992125984" right="0.19685039370078741" top="0.94488188976377963" bottom="0.27559055118110237" header="0.47244094488188981" footer="0.15748031496062992"/>
      <pageSetup paperSize="8" scale="63" orientation="landscape" horizontalDpi="4294967292" r:id="rId5"/>
      <headerFooter alignWithMargins="0">
        <oddFooter>&amp;R&amp;P dari &amp;N</oddFooter>
      </headerFooter>
    </customSheetView>
    <customSheetView guid="{15D70F00-01D7-413A-8D7C-E754B7B596E4}" scale="85" topLeftCell="A130">
      <selection activeCell="D152" sqref="D152"/>
      <pageMargins left="0.31496062992126" right="0.2" top="0.95" bottom="0.28999999999999998" header="0.47244094488188998" footer="0.17"/>
      <pageSetup paperSize="9" scale="70" orientation="landscape" horizontalDpi="4294967292" r:id="rId6"/>
      <headerFooter alignWithMargins="0">
        <oddFooter>&amp;R&amp;P dari &amp;N</oddFooter>
      </headerFooter>
    </customSheetView>
    <customSheetView guid="{34308931-6E20-41C0-A5BD-7D8C451C3840}">
      <pane xSplit="3" ySplit="9" topLeftCell="AG127" activePane="bottomRight" state="frozen"/>
      <selection pane="bottomRight"/>
      <pageMargins left="0.31496062992126" right="0.2" top="0.95" bottom="0.28999999999999998" header="0.47244094488188998" footer="0.17"/>
      <pageSetup paperSize="9" scale="70" orientation="landscape" horizontalDpi="4294967292" r:id="rId7"/>
      <headerFooter alignWithMargins="0">
        <oddFooter>&amp;R&amp;P dari &amp;N</oddFooter>
      </headerFooter>
    </customSheetView>
    <customSheetView guid="{BCE8B9BA-B99B-4BE3-B7C6-DC4F3FC9FA95}" scale="120" showPageBreaks="1" showAutoFilter="1">
      <pane xSplit="3" ySplit="9" topLeftCell="D10" activePane="bottomRight" state="frozen"/>
      <selection pane="bottomRight" activeCell="AJ220" sqref="AJ220"/>
      <pageMargins left="0.31496062992126" right="0.2" top="0.95" bottom="0.28999999999999998" header="0.47244094488188998" footer="0.17"/>
      <pageSetup paperSize="9" scale="70" orientation="landscape" horizontalDpi="4294967292" r:id="rId8"/>
      <headerFooter alignWithMargins="0">
        <oddFooter>&amp;R&amp;P dari &amp;N</oddFooter>
      </headerFooter>
      <autoFilter ref="A1:AM185" xr:uid="{018CA6EB-FC72-4581-811F-7CA982F9F460}"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0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1" showButton="0"/>
        <filterColumn colId="22" showButton="0"/>
        <filterColumn colId="23" showButton="0"/>
      </autoFilter>
    </customSheetView>
    <customSheetView guid="{FA1B31CD-DD8D-47B3-9B34-AB72E4090B34}" scale="115">
      <pane xSplit="3" ySplit="9" topLeftCell="AA79" activePane="bottomRight" state="frozen"/>
      <selection pane="bottomRight"/>
      <pageMargins left="0.31496062992126" right="0.2" top="0.95" bottom="0.28999999999999998" header="0.47244094488188998" footer="0.17"/>
      <pageSetup paperSize="9" scale="70" orientation="landscape" horizontalDpi="4294967292" r:id="rId9"/>
      <headerFooter alignWithMargins="0">
        <oddFooter>&amp;R&amp;P dari &amp;N</oddFooter>
      </headerFooter>
    </customSheetView>
    <customSheetView guid="{51C80409-42FF-431E-A1CF-253ADAD7E5C5}" scale="115">
      <pane xSplit="3" ySplit="9" topLeftCell="U19" activePane="bottomRight" state="frozen"/>
      <selection pane="bottomRight" activeCell="AH38" sqref="AH38"/>
      <pageMargins left="0.31496062992125984" right="0.19685039370078741" top="0.94488188976377963" bottom="0.27559055118110237" header="0.47244094488188981" footer="0.15748031496062992"/>
      <pageSetup paperSize="9" scale="63" orientation="portrait" horizontalDpi="4294967292" r:id="rId10"/>
      <headerFooter alignWithMargins="0">
        <oddFooter>&amp;R&amp;P dari &amp;N</oddFooter>
      </headerFooter>
    </customSheetView>
    <customSheetView guid="{0A3BE354-EABF-4B36-A467-F2E7E7C9C594}" scale="85" showPageBreaks="1">
      <pane xSplit="3" ySplit="9" topLeftCell="D80" activePane="bottomRight" state="frozen"/>
      <selection pane="bottomRight" activeCell="C1" sqref="C1"/>
      <pageMargins left="0.31496062992125984" right="0.19685039370078741" top="0.94488188976377963" bottom="0.27559055118110237" header="0.47244094488188981" footer="0.15748031496062992"/>
      <pageSetup paperSize="9" scale="63" orientation="portrait" horizontalDpi="4294967292" r:id="rId11"/>
      <headerFooter alignWithMargins="0">
        <oddFooter>&amp;R&amp;P dari &amp;N</oddFooter>
      </headerFooter>
    </customSheetView>
  </customSheetViews>
  <mergeCells count="4">
    <mergeCell ref="A4:C4"/>
    <mergeCell ref="A5:AG6"/>
    <mergeCell ref="D1:Y4"/>
    <mergeCell ref="M7:N7"/>
  </mergeCells>
  <phoneticPr fontId="98" type="noConversion"/>
  <hyperlinks>
    <hyperlink ref="AD15:AD18" r:id="rId12" display="Klik" xr:uid="{00000000-0004-0000-0900-000000000000}"/>
  </hyperlinks>
  <pageMargins left="0.31496062992125984" right="0.19685039370078741" top="0.94488188976377963" bottom="0.27559055118110237" header="0.47244094488188981" footer="0.15748031496062992"/>
  <pageSetup paperSize="9" scale="63" orientation="portrait" horizontalDpi="4294967292" r:id="rId13"/>
  <headerFooter alignWithMargins="0">
    <oddFooter>&amp;R&amp;P dari &amp;N</oddFooter>
  </headerFooter>
  <drawing r:id="rId1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1">
    <tabColor rgb="FFFFC000"/>
  </sheetPr>
  <dimension ref="A1:AI73"/>
  <sheetViews>
    <sheetView zoomScale="69" zoomScaleNormal="69" workbookViewId="0">
      <selection activeCell="AE28" sqref="AE28"/>
    </sheetView>
  </sheetViews>
  <sheetFormatPr defaultColWidth="9.140625" defaultRowHeight="15"/>
  <cols>
    <col min="1" max="1" width="4.140625" style="465" customWidth="1"/>
    <col min="2" max="2" width="8.140625" style="465" customWidth="1"/>
    <col min="3" max="3" width="9.7109375" style="465" customWidth="1"/>
    <col min="4" max="4" width="27.140625" style="465" customWidth="1"/>
    <col min="5" max="5" width="10.42578125" style="465" customWidth="1"/>
    <col min="6" max="6" width="7.7109375" style="465" customWidth="1"/>
    <col min="7" max="7" width="11" style="465" customWidth="1"/>
    <col min="8" max="9" width="11.42578125" style="465" customWidth="1"/>
    <col min="10" max="10" width="11.28515625" style="465" customWidth="1"/>
    <col min="11" max="11" width="8.5703125" style="465" customWidth="1"/>
    <col min="12" max="12" width="10" style="465" customWidth="1"/>
    <col min="13" max="13" width="12.28515625" style="465" customWidth="1"/>
    <col min="14" max="14" width="9.42578125" style="465" customWidth="1"/>
    <col min="15" max="16" width="10.85546875" style="465" customWidth="1"/>
    <col min="17" max="17" width="8.140625" style="465" customWidth="1"/>
    <col min="18" max="18" width="8.85546875" style="465" customWidth="1"/>
    <col min="19" max="19" width="10.28515625" style="465" customWidth="1"/>
    <col min="20" max="20" width="16" style="465" customWidth="1"/>
    <col min="21" max="21" width="22.28515625" style="465" customWidth="1"/>
    <col min="22" max="22" width="15.5703125" style="465" customWidth="1"/>
    <col min="23" max="23" width="11" style="520" customWidth="1"/>
    <col min="24" max="24" width="9.42578125" style="520" customWidth="1"/>
    <col min="25" max="25" width="9.28515625" style="467" hidden="1" customWidth="1"/>
    <col min="26" max="27" width="10.7109375" style="520" hidden="1" customWidth="1"/>
    <col min="28" max="29" width="9.140625" style="465" customWidth="1"/>
    <col min="30" max="30" width="9.140625" style="465"/>
    <col min="31" max="31" width="33" style="465" customWidth="1"/>
    <col min="32" max="32" width="12.42578125" style="465" customWidth="1"/>
    <col min="33" max="33" width="22.140625" style="465" customWidth="1"/>
    <col min="34" max="16384" width="9.140625" style="465"/>
  </cols>
  <sheetData>
    <row r="1" spans="1:35" ht="17.25" customHeight="1">
      <c r="A1" s="458"/>
      <c r="B1" s="459"/>
      <c r="C1" s="459"/>
      <c r="D1" s="3523" t="s">
        <v>4903</v>
      </c>
      <c r="E1" s="3524"/>
      <c r="F1" s="3524"/>
      <c r="G1" s="3524"/>
      <c r="H1" s="3524"/>
      <c r="I1" s="3524"/>
      <c r="J1" s="3524"/>
      <c r="K1" s="3524"/>
      <c r="L1" s="3524"/>
      <c r="M1" s="3524"/>
      <c r="N1" s="3524"/>
      <c r="O1" s="3524"/>
      <c r="P1" s="3524"/>
      <c r="Q1" s="3524"/>
      <c r="R1" s="3524"/>
      <c r="S1" s="3524"/>
      <c r="T1" s="3524"/>
      <c r="U1" s="3525"/>
      <c r="V1" s="461" t="s">
        <v>6405</v>
      </c>
      <c r="W1" s="462" t="s">
        <v>13311</v>
      </c>
      <c r="X1" s="674"/>
      <c r="Y1" s="579"/>
      <c r="Z1" s="674"/>
      <c r="AA1" s="674"/>
      <c r="AB1" s="464"/>
    </row>
    <row r="2" spans="1:35" ht="17.25" customHeight="1">
      <c r="A2" s="466"/>
      <c r="B2" s="467"/>
      <c r="C2" s="467"/>
      <c r="D2" s="3526"/>
      <c r="E2" s="3527"/>
      <c r="F2" s="3527"/>
      <c r="G2" s="3527"/>
      <c r="H2" s="3527"/>
      <c r="I2" s="3527"/>
      <c r="J2" s="3527"/>
      <c r="K2" s="3527"/>
      <c r="L2" s="3527"/>
      <c r="M2" s="3527"/>
      <c r="N2" s="3527"/>
      <c r="O2" s="3527"/>
      <c r="P2" s="3527"/>
      <c r="Q2" s="3527"/>
      <c r="R2" s="3527"/>
      <c r="S2" s="3527"/>
      <c r="T2" s="3527"/>
      <c r="U2" s="3528"/>
      <c r="V2" s="469" t="s">
        <v>6406</v>
      </c>
      <c r="W2" s="470" t="s">
        <v>13310</v>
      </c>
      <c r="X2" s="512"/>
      <c r="Z2" s="512"/>
      <c r="AA2" s="512"/>
      <c r="AB2" s="472"/>
    </row>
    <row r="3" spans="1:35" ht="17.25" customHeight="1">
      <c r="A3" s="466"/>
      <c r="B3" s="467"/>
      <c r="C3" s="467"/>
      <c r="D3" s="3526"/>
      <c r="E3" s="3527"/>
      <c r="F3" s="3527"/>
      <c r="G3" s="3527"/>
      <c r="H3" s="3527"/>
      <c r="I3" s="3527"/>
      <c r="J3" s="3527"/>
      <c r="K3" s="3527"/>
      <c r="L3" s="3527"/>
      <c r="M3" s="3527"/>
      <c r="N3" s="3527"/>
      <c r="O3" s="3527"/>
      <c r="P3" s="3527"/>
      <c r="Q3" s="3527"/>
      <c r="R3" s="3527"/>
      <c r="S3" s="3527"/>
      <c r="T3" s="3527"/>
      <c r="U3" s="3528"/>
      <c r="V3" s="469" t="s">
        <v>6407</v>
      </c>
      <c r="W3" s="470" t="s">
        <v>13309</v>
      </c>
      <c r="X3" s="512"/>
      <c r="Z3" s="512"/>
      <c r="AA3" s="512"/>
      <c r="AB3" s="472"/>
    </row>
    <row r="4" spans="1:35" ht="17.25" customHeight="1" thickBot="1">
      <c r="A4" s="3532" t="s">
        <v>4907</v>
      </c>
      <c r="B4" s="3533"/>
      <c r="C4" s="3533"/>
      <c r="D4" s="3529"/>
      <c r="E4" s="3530"/>
      <c r="F4" s="3530"/>
      <c r="G4" s="3530"/>
      <c r="H4" s="3530"/>
      <c r="I4" s="3530"/>
      <c r="J4" s="3530"/>
      <c r="K4" s="3530"/>
      <c r="L4" s="3530"/>
      <c r="M4" s="3530"/>
      <c r="N4" s="3530"/>
      <c r="O4" s="3530"/>
      <c r="P4" s="3530"/>
      <c r="Q4" s="3530"/>
      <c r="R4" s="3530"/>
      <c r="S4" s="3530"/>
      <c r="T4" s="3530"/>
      <c r="U4" s="3531"/>
      <c r="V4" s="493" t="s">
        <v>6408</v>
      </c>
      <c r="W4" s="513" t="s">
        <v>4906</v>
      </c>
      <c r="X4" s="514"/>
      <c r="Y4" s="582"/>
      <c r="Z4" s="514"/>
      <c r="AA4" s="514"/>
      <c r="AB4" s="488"/>
    </row>
    <row r="5" spans="1:35" ht="17.25" customHeight="1">
      <c r="A5" s="3517" t="s">
        <v>5285</v>
      </c>
      <c r="B5" s="3518"/>
      <c r="C5" s="3518"/>
      <c r="D5" s="3518"/>
      <c r="E5" s="3518"/>
      <c r="F5" s="3518"/>
      <c r="G5" s="3518"/>
      <c r="H5" s="3518"/>
      <c r="I5" s="3518"/>
      <c r="J5" s="3518"/>
      <c r="K5" s="3518"/>
      <c r="L5" s="3518"/>
      <c r="M5" s="3518"/>
      <c r="N5" s="3518"/>
      <c r="O5" s="3518"/>
      <c r="P5" s="3518"/>
      <c r="Q5" s="3518"/>
      <c r="R5" s="3518"/>
      <c r="S5" s="3518"/>
      <c r="T5" s="3518"/>
      <c r="U5" s="3518"/>
      <c r="V5" s="3518"/>
      <c r="W5" s="3518"/>
      <c r="X5" s="3518"/>
      <c r="Y5" s="3518"/>
      <c r="Z5" s="3518"/>
      <c r="AA5" s="3518"/>
      <c r="AB5" s="3519"/>
    </row>
    <row r="6" spans="1:35" ht="17.25" customHeight="1" thickBot="1">
      <c r="A6" s="3520"/>
      <c r="B6" s="3521"/>
      <c r="C6" s="3521"/>
      <c r="D6" s="3521"/>
      <c r="E6" s="3521"/>
      <c r="F6" s="3521"/>
      <c r="G6" s="3521"/>
      <c r="H6" s="3521"/>
      <c r="I6" s="3521"/>
      <c r="J6" s="3521"/>
      <c r="K6" s="3521"/>
      <c r="L6" s="3521"/>
      <c r="M6" s="3521"/>
      <c r="N6" s="3521"/>
      <c r="O6" s="3521"/>
      <c r="P6" s="3521"/>
      <c r="Q6" s="3521"/>
      <c r="R6" s="3521"/>
      <c r="S6" s="3521"/>
      <c r="T6" s="3521"/>
      <c r="U6" s="3521"/>
      <c r="V6" s="3521"/>
      <c r="W6" s="3521"/>
      <c r="X6" s="3521"/>
      <c r="Y6" s="3521"/>
      <c r="Z6" s="3521"/>
      <c r="AA6" s="3521"/>
      <c r="AB6" s="3522"/>
      <c r="AE6" s="52"/>
      <c r="AF6" s="1028"/>
      <c r="AG6" s="1029">
        <v>46752</v>
      </c>
    </row>
    <row r="7" spans="1:35" ht="30.75" customHeight="1">
      <c r="A7" s="474" t="s">
        <v>2705</v>
      </c>
      <c r="B7" s="475" t="s">
        <v>4909</v>
      </c>
      <c r="C7" s="475" t="s">
        <v>4910</v>
      </c>
      <c r="D7" s="475" t="s">
        <v>4911</v>
      </c>
      <c r="E7" s="475" t="s">
        <v>4912</v>
      </c>
      <c r="F7" s="2035" t="s">
        <v>4913</v>
      </c>
      <c r="G7" s="2035" t="s">
        <v>4914</v>
      </c>
      <c r="H7" s="2035" t="s">
        <v>4915</v>
      </c>
      <c r="I7" s="2035" t="s">
        <v>4939</v>
      </c>
      <c r="J7" s="2035" t="s">
        <v>6273</v>
      </c>
      <c r="K7" s="2036" t="s">
        <v>13073</v>
      </c>
      <c r="L7" s="2037" t="s">
        <v>6282</v>
      </c>
      <c r="M7" s="3555" t="s">
        <v>6277</v>
      </c>
      <c r="N7" s="3556"/>
      <c r="O7" s="1146" t="s">
        <v>6217</v>
      </c>
      <c r="P7" s="1147"/>
      <c r="Q7" s="1147"/>
      <c r="R7" s="1147"/>
      <c r="S7" s="1148"/>
      <c r="T7" s="793" t="s">
        <v>2414</v>
      </c>
      <c r="U7" s="515" t="s">
        <v>4916</v>
      </c>
      <c r="V7" s="1188" t="s">
        <v>4238</v>
      </c>
      <c r="W7" s="1189"/>
      <c r="X7" s="1158" t="s">
        <v>4917</v>
      </c>
      <c r="Y7" s="670" t="s">
        <v>6096</v>
      </c>
      <c r="Z7" s="688" t="s">
        <v>6162</v>
      </c>
      <c r="AA7" s="688" t="s">
        <v>6196</v>
      </c>
      <c r="AB7" s="1183" t="s">
        <v>699</v>
      </c>
      <c r="AE7" s="1025"/>
      <c r="AF7" s="1026"/>
      <c r="AG7" s="1026"/>
    </row>
    <row r="8" spans="1:35" ht="30" customHeight="1" thickBot="1">
      <c r="A8" s="477"/>
      <c r="B8" s="478"/>
      <c r="C8" s="479"/>
      <c r="D8" s="478"/>
      <c r="E8" s="478"/>
      <c r="F8" s="2031" t="s">
        <v>4918</v>
      </c>
      <c r="G8" s="2031" t="s">
        <v>4919</v>
      </c>
      <c r="H8" s="2032" t="s">
        <v>4920</v>
      </c>
      <c r="I8" s="2031" t="s">
        <v>4919</v>
      </c>
      <c r="J8" s="2031" t="s">
        <v>4919</v>
      </c>
      <c r="K8" s="2033" t="s">
        <v>6276</v>
      </c>
      <c r="L8" s="2034" t="s">
        <v>3815</v>
      </c>
      <c r="M8" s="2031" t="s">
        <v>6278</v>
      </c>
      <c r="N8" s="2031" t="s">
        <v>6279</v>
      </c>
      <c r="O8" s="2031" t="s">
        <v>4943</v>
      </c>
      <c r="P8" s="2031" t="s">
        <v>5628</v>
      </c>
      <c r="Q8" s="2031" t="s">
        <v>6281</v>
      </c>
      <c r="R8" s="2031" t="s">
        <v>6274</v>
      </c>
      <c r="S8" s="2031" t="s">
        <v>6275</v>
      </c>
      <c r="T8" s="481" t="s">
        <v>6283</v>
      </c>
      <c r="U8" s="516"/>
      <c r="V8" s="482" t="s">
        <v>4237</v>
      </c>
      <c r="W8" s="639" t="s">
        <v>2201</v>
      </c>
      <c r="X8" s="1159"/>
      <c r="Y8" s="671" t="s">
        <v>6097</v>
      </c>
      <c r="Z8" s="689" t="s">
        <v>6163</v>
      </c>
      <c r="AA8" s="689" t="s">
        <v>6197</v>
      </c>
      <c r="AB8" s="1184"/>
      <c r="AE8" s="1022" t="s">
        <v>12601</v>
      </c>
      <c r="AF8" s="1024" t="s">
        <v>6197</v>
      </c>
      <c r="AG8" s="1024" t="s">
        <v>18406</v>
      </c>
      <c r="AI8" s="465" t="s">
        <v>19944</v>
      </c>
    </row>
    <row r="9" spans="1:35" ht="17.25" customHeight="1">
      <c r="A9" s="1045">
        <v>1</v>
      </c>
      <c r="B9" s="691" t="s">
        <v>18407</v>
      </c>
      <c r="C9" s="691" t="s">
        <v>4388</v>
      </c>
      <c r="D9" s="766" t="s">
        <v>5286</v>
      </c>
      <c r="E9" s="766" t="s">
        <v>2436</v>
      </c>
      <c r="F9" s="691">
        <v>20.2</v>
      </c>
      <c r="G9" s="691">
        <v>21</v>
      </c>
      <c r="H9" s="691">
        <v>420</v>
      </c>
      <c r="I9" s="691">
        <v>31.5</v>
      </c>
      <c r="J9" s="691"/>
      <c r="K9" s="691">
        <v>1</v>
      </c>
      <c r="L9" s="691"/>
      <c r="M9" s="691">
        <v>1450</v>
      </c>
      <c r="N9" s="691">
        <v>13100</v>
      </c>
      <c r="O9" s="1292" t="s">
        <v>13103</v>
      </c>
      <c r="P9" s="1292" t="s">
        <v>13103</v>
      </c>
      <c r="Q9" s="1292" t="s">
        <v>6255</v>
      </c>
      <c r="R9" s="1292" t="s">
        <v>6255</v>
      </c>
      <c r="S9" s="1292" t="s">
        <v>6255</v>
      </c>
      <c r="T9" s="1292" t="s">
        <v>6284</v>
      </c>
      <c r="U9" s="1293" t="s">
        <v>5287</v>
      </c>
      <c r="V9" s="1292">
        <v>125</v>
      </c>
      <c r="W9" s="1292" t="s">
        <v>317</v>
      </c>
      <c r="X9" s="1338" t="s">
        <v>698</v>
      </c>
      <c r="Y9" s="672" t="s">
        <v>6098</v>
      </c>
      <c r="Z9" s="1339">
        <v>42000</v>
      </c>
      <c r="AA9" s="1339"/>
      <c r="AB9" s="517"/>
      <c r="AC9" s="465" t="s">
        <v>12217</v>
      </c>
      <c r="AD9" s="2413" t="s">
        <v>17731</v>
      </c>
      <c r="AE9" s="549" t="s">
        <v>12941</v>
      </c>
      <c r="AF9" s="2999">
        <v>42014</v>
      </c>
      <c r="AG9" s="549"/>
      <c r="AI9" s="576" t="s">
        <v>19938</v>
      </c>
    </row>
    <row r="10" spans="1:35" ht="17.25" customHeight="1">
      <c r="A10" s="1045">
        <v>2</v>
      </c>
      <c r="B10" s="691" t="s">
        <v>18407</v>
      </c>
      <c r="C10" s="1340" t="s">
        <v>297</v>
      </c>
      <c r="D10" s="1341" t="s">
        <v>6158</v>
      </c>
      <c r="E10" s="1342" t="s">
        <v>6157</v>
      </c>
      <c r="F10" s="691">
        <v>3.5</v>
      </c>
      <c r="G10" s="691">
        <v>16</v>
      </c>
      <c r="H10" s="691">
        <v>600</v>
      </c>
      <c r="I10" s="691">
        <v>20.8</v>
      </c>
      <c r="J10" s="691"/>
      <c r="K10" s="691">
        <v>0</v>
      </c>
      <c r="L10" s="691"/>
      <c r="M10" s="691">
        <v>1575</v>
      </c>
      <c r="N10" s="691">
        <v>2538</v>
      </c>
      <c r="O10" s="1292" t="s">
        <v>13104</v>
      </c>
      <c r="P10" s="1292" t="s">
        <v>13104</v>
      </c>
      <c r="Q10" s="1292">
        <v>304</v>
      </c>
      <c r="R10" s="1292">
        <v>304</v>
      </c>
      <c r="S10" s="1292" t="s">
        <v>6255</v>
      </c>
      <c r="T10" s="1292"/>
      <c r="U10" s="1293" t="s">
        <v>6156</v>
      </c>
      <c r="V10" s="1292">
        <v>126</v>
      </c>
      <c r="W10" s="1292" t="s">
        <v>317</v>
      </c>
      <c r="X10" s="1338" t="s">
        <v>698</v>
      </c>
      <c r="Y10" s="672" t="s">
        <v>6098</v>
      </c>
      <c r="Z10" s="1339"/>
      <c r="AA10" s="1339"/>
      <c r="AB10" s="517"/>
      <c r="AC10" s="465" t="s">
        <v>12217</v>
      </c>
      <c r="AD10" s="2413" t="s">
        <v>17731</v>
      </c>
      <c r="AE10" s="549" t="s">
        <v>12942</v>
      </c>
      <c r="AF10" s="2999">
        <v>43721</v>
      </c>
      <c r="AG10" s="549"/>
      <c r="AI10" s="576" t="s">
        <v>19938</v>
      </c>
    </row>
    <row r="11" spans="1:35" ht="17.25" customHeight="1">
      <c r="A11" s="1045">
        <v>3</v>
      </c>
      <c r="B11" s="691" t="s">
        <v>4928</v>
      </c>
      <c r="C11" s="797" t="s">
        <v>3795</v>
      </c>
      <c r="D11" s="766" t="s">
        <v>5288</v>
      </c>
      <c r="E11" s="766" t="s">
        <v>3796</v>
      </c>
      <c r="F11" s="691">
        <v>3</v>
      </c>
      <c r="G11" s="691">
        <v>28</v>
      </c>
      <c r="H11" s="691">
        <v>150</v>
      </c>
      <c r="I11" s="691">
        <v>42</v>
      </c>
      <c r="J11" s="691"/>
      <c r="K11" s="691">
        <v>1</v>
      </c>
      <c r="L11" s="691">
        <v>100</v>
      </c>
      <c r="M11" s="691">
        <v>2180</v>
      </c>
      <c r="N11" s="691">
        <v>7300</v>
      </c>
      <c r="O11" s="1292" t="s">
        <v>13104</v>
      </c>
      <c r="P11" s="1292" t="s">
        <v>13104</v>
      </c>
      <c r="Q11" s="1292" t="s">
        <v>6255</v>
      </c>
      <c r="R11" s="1292" t="s">
        <v>6255</v>
      </c>
      <c r="S11" s="1292" t="s">
        <v>6255</v>
      </c>
      <c r="T11" s="1292" t="s">
        <v>6284</v>
      </c>
      <c r="U11" s="1293" t="s">
        <v>5287</v>
      </c>
      <c r="V11" s="1250">
        <v>125</v>
      </c>
      <c r="W11" s="1250" t="s">
        <v>317</v>
      </c>
      <c r="X11" s="1240" t="s">
        <v>698</v>
      </c>
      <c r="Y11" s="672" t="s">
        <v>6098</v>
      </c>
      <c r="Z11" s="1343">
        <v>87400</v>
      </c>
      <c r="AA11" s="1343"/>
      <c r="AB11" s="517"/>
      <c r="AC11" s="465" t="s">
        <v>12196</v>
      </c>
      <c r="AD11" s="2417">
        <v>100</v>
      </c>
      <c r="AE11" s="549" t="s">
        <v>12940</v>
      </c>
      <c r="AF11" s="2999">
        <v>36020</v>
      </c>
      <c r="AG11" s="549"/>
      <c r="AI11" s="576" t="s">
        <v>19938</v>
      </c>
    </row>
    <row r="12" spans="1:35" ht="17.25" customHeight="1">
      <c r="A12" s="1045">
        <v>4</v>
      </c>
      <c r="B12" s="691" t="s">
        <v>4928</v>
      </c>
      <c r="C12" s="797" t="s">
        <v>11874</v>
      </c>
      <c r="D12" s="766" t="s">
        <v>5289</v>
      </c>
      <c r="E12" s="766" t="s">
        <v>3796</v>
      </c>
      <c r="F12" s="691">
        <v>3</v>
      </c>
      <c r="G12" s="691">
        <v>28</v>
      </c>
      <c r="H12" s="691">
        <v>150</v>
      </c>
      <c r="I12" s="691">
        <v>42</v>
      </c>
      <c r="J12" s="691">
        <v>35</v>
      </c>
      <c r="K12" s="691">
        <v>1</v>
      </c>
      <c r="L12" s="691">
        <v>100</v>
      </c>
      <c r="M12" s="691">
        <v>900</v>
      </c>
      <c r="N12" s="691">
        <v>4300</v>
      </c>
      <c r="O12" s="1292" t="s">
        <v>13104</v>
      </c>
      <c r="P12" s="1292" t="s">
        <v>13104</v>
      </c>
      <c r="Q12" s="1292" t="s">
        <v>6255</v>
      </c>
      <c r="R12" s="1292" t="s">
        <v>6255</v>
      </c>
      <c r="S12" s="1292" t="s">
        <v>6255</v>
      </c>
      <c r="T12" s="1292" t="s">
        <v>6284</v>
      </c>
      <c r="U12" s="1293" t="s">
        <v>5287</v>
      </c>
      <c r="V12" s="1250">
        <v>125</v>
      </c>
      <c r="W12" s="1250" t="s">
        <v>317</v>
      </c>
      <c r="X12" s="1240" t="s">
        <v>698</v>
      </c>
      <c r="Y12" s="672" t="s">
        <v>6098</v>
      </c>
      <c r="Z12" s="1343">
        <v>40300</v>
      </c>
      <c r="AA12" s="1343"/>
      <c r="AB12" s="517"/>
      <c r="AC12" s="465" t="s">
        <v>12196</v>
      </c>
      <c r="AD12" s="2417">
        <v>100</v>
      </c>
      <c r="AE12" s="549" t="s">
        <v>12766</v>
      </c>
      <c r="AF12" s="3000"/>
      <c r="AG12" s="549"/>
      <c r="AH12" s="1060" t="s">
        <v>6587</v>
      </c>
      <c r="AI12" s="576" t="s">
        <v>19938</v>
      </c>
    </row>
    <row r="13" spans="1:35" ht="17.25" customHeight="1">
      <c r="A13" s="1045">
        <v>5</v>
      </c>
      <c r="B13" s="691" t="s">
        <v>4928</v>
      </c>
      <c r="C13" s="691" t="s">
        <v>3048</v>
      </c>
      <c r="D13" s="767" t="s">
        <v>16851</v>
      </c>
      <c r="E13" s="697" t="s">
        <v>5290</v>
      </c>
      <c r="F13" s="691">
        <v>200.7</v>
      </c>
      <c r="G13" s="691">
        <v>23</v>
      </c>
      <c r="H13" s="691">
        <v>130</v>
      </c>
      <c r="I13" s="691">
        <v>34.5</v>
      </c>
      <c r="J13" s="691">
        <v>28.8</v>
      </c>
      <c r="K13" s="691">
        <v>0</v>
      </c>
      <c r="L13" s="691">
        <v>100</v>
      </c>
      <c r="M13" s="691">
        <v>4700</v>
      </c>
      <c r="N13" s="691">
        <v>10000</v>
      </c>
      <c r="O13" s="1292" t="s">
        <v>13105</v>
      </c>
      <c r="P13" s="1292" t="s">
        <v>13105</v>
      </c>
      <c r="Q13" s="1292" t="s">
        <v>6270</v>
      </c>
      <c r="R13" s="1292" t="s">
        <v>6270</v>
      </c>
      <c r="S13" s="1292" t="s">
        <v>6255</v>
      </c>
      <c r="T13" s="1292" t="s">
        <v>6284</v>
      </c>
      <c r="U13" s="1293" t="s">
        <v>5291</v>
      </c>
      <c r="V13" s="1250">
        <v>125</v>
      </c>
      <c r="W13" s="1250" t="s">
        <v>317</v>
      </c>
      <c r="X13" s="1240" t="s">
        <v>698</v>
      </c>
      <c r="Y13" s="672" t="s">
        <v>6098</v>
      </c>
      <c r="Z13" s="1343">
        <v>2520000</v>
      </c>
      <c r="AA13" s="1343"/>
      <c r="AB13" s="517"/>
      <c r="AC13" s="465" t="s">
        <v>12219</v>
      </c>
      <c r="AD13" s="2417">
        <v>110</v>
      </c>
      <c r="AE13" s="549" t="s">
        <v>12943</v>
      </c>
      <c r="AF13" s="3000">
        <v>36917</v>
      </c>
      <c r="AG13" s="549"/>
      <c r="AH13" s="1060" t="s">
        <v>6587</v>
      </c>
      <c r="AI13" s="576" t="s">
        <v>19938</v>
      </c>
    </row>
    <row r="14" spans="1:35" ht="17.25" customHeight="1">
      <c r="A14" s="1045">
        <v>6</v>
      </c>
      <c r="B14" s="691" t="s">
        <v>4928</v>
      </c>
      <c r="C14" s="691" t="s">
        <v>3798</v>
      </c>
      <c r="D14" s="767" t="s">
        <v>5292</v>
      </c>
      <c r="E14" s="697" t="s">
        <v>5290</v>
      </c>
      <c r="F14" s="691">
        <v>39.700000000000003</v>
      </c>
      <c r="G14" s="691">
        <v>23</v>
      </c>
      <c r="H14" s="691">
        <v>130</v>
      </c>
      <c r="I14" s="691">
        <v>34.5</v>
      </c>
      <c r="J14" s="691">
        <v>28.8</v>
      </c>
      <c r="K14" s="691">
        <v>0</v>
      </c>
      <c r="L14" s="691">
        <v>100</v>
      </c>
      <c r="M14" s="691">
        <v>1800</v>
      </c>
      <c r="N14" s="691">
        <v>15000</v>
      </c>
      <c r="O14" s="1292" t="s">
        <v>13105</v>
      </c>
      <c r="P14" s="1292" t="s">
        <v>13105</v>
      </c>
      <c r="Q14" s="1292" t="s">
        <v>6270</v>
      </c>
      <c r="R14" s="1292" t="s">
        <v>6270</v>
      </c>
      <c r="S14" s="1292" t="s">
        <v>6255</v>
      </c>
      <c r="T14" s="1292" t="s">
        <v>6284</v>
      </c>
      <c r="U14" s="1293" t="s">
        <v>5291</v>
      </c>
      <c r="V14" s="1250">
        <v>125</v>
      </c>
      <c r="W14" s="1250" t="s">
        <v>317</v>
      </c>
      <c r="X14" s="1240" t="s">
        <v>698</v>
      </c>
      <c r="Y14" s="672" t="s">
        <v>6098</v>
      </c>
      <c r="Z14" s="1343">
        <v>602000</v>
      </c>
      <c r="AA14" s="1343"/>
      <c r="AB14" s="517"/>
      <c r="AC14" s="465" t="s">
        <v>12250</v>
      </c>
      <c r="AD14" s="2417">
        <v>130</v>
      </c>
      <c r="AE14" s="549" t="s">
        <v>12766</v>
      </c>
      <c r="AF14" s="3000"/>
      <c r="AG14" s="549"/>
      <c r="AH14" s="1060" t="s">
        <v>6587</v>
      </c>
      <c r="AI14" s="576" t="s">
        <v>19938</v>
      </c>
    </row>
    <row r="15" spans="1:35" ht="17.25" customHeight="1">
      <c r="A15" s="1045">
        <v>7</v>
      </c>
      <c r="B15" s="691" t="s">
        <v>4928</v>
      </c>
      <c r="C15" s="797" t="s">
        <v>18551</v>
      </c>
      <c r="D15" s="767" t="s">
        <v>5293</v>
      </c>
      <c r="E15" s="697" t="s">
        <v>531</v>
      </c>
      <c r="F15" s="691" t="s">
        <v>5014</v>
      </c>
      <c r="G15" s="691">
        <v>2</v>
      </c>
      <c r="H15" s="691">
        <v>100</v>
      </c>
      <c r="I15" s="691">
        <v>3</v>
      </c>
      <c r="J15" s="691"/>
      <c r="K15" s="691">
        <v>0</v>
      </c>
      <c r="L15" s="691"/>
      <c r="M15" s="691">
        <v>1800</v>
      </c>
      <c r="N15" s="691">
        <v>3150</v>
      </c>
      <c r="O15" s="1292" t="s">
        <v>13106</v>
      </c>
      <c r="P15" s="1292" t="s">
        <v>13106</v>
      </c>
      <c r="Q15" s="1292">
        <v>304</v>
      </c>
      <c r="R15" s="1292">
        <v>304</v>
      </c>
      <c r="S15" s="1292" t="s">
        <v>6255</v>
      </c>
      <c r="T15" s="1292" t="s">
        <v>6284</v>
      </c>
      <c r="U15" s="1293" t="s">
        <v>5287</v>
      </c>
      <c r="V15" s="1250">
        <v>125</v>
      </c>
      <c r="W15" s="1250" t="s">
        <v>317</v>
      </c>
      <c r="X15" s="1240" t="s">
        <v>698</v>
      </c>
      <c r="Y15" s="672" t="s">
        <v>6098</v>
      </c>
      <c r="Z15" s="1343">
        <v>62200</v>
      </c>
      <c r="AA15" s="1343"/>
      <c r="AB15" s="517"/>
      <c r="AC15" s="465" t="s">
        <v>12501</v>
      </c>
      <c r="AD15" s="2417">
        <v>310</v>
      </c>
      <c r="AE15" s="549" t="s">
        <v>12766</v>
      </c>
      <c r="AF15" s="3000"/>
      <c r="AG15" s="549"/>
      <c r="AH15" s="1060" t="s">
        <v>6587</v>
      </c>
      <c r="AI15" s="576" t="s">
        <v>19938</v>
      </c>
    </row>
    <row r="16" spans="1:35" ht="17.25" customHeight="1">
      <c r="A16" s="1045">
        <v>8</v>
      </c>
      <c r="B16" s="691" t="s">
        <v>4928</v>
      </c>
      <c r="C16" s="797" t="s">
        <v>4279</v>
      </c>
      <c r="D16" s="767" t="s">
        <v>5294</v>
      </c>
      <c r="E16" s="697" t="s">
        <v>531</v>
      </c>
      <c r="F16" s="691" t="s">
        <v>5014</v>
      </c>
      <c r="G16" s="691">
        <v>2</v>
      </c>
      <c r="H16" s="691">
        <v>105</v>
      </c>
      <c r="I16" s="691">
        <v>3</v>
      </c>
      <c r="J16" s="691"/>
      <c r="K16" s="691">
        <v>0</v>
      </c>
      <c r="L16" s="691"/>
      <c r="M16" s="691">
        <v>1800</v>
      </c>
      <c r="N16" s="691">
        <v>3150</v>
      </c>
      <c r="O16" s="1292" t="s">
        <v>13106</v>
      </c>
      <c r="P16" s="1292" t="s">
        <v>13106</v>
      </c>
      <c r="Q16" s="1292">
        <v>304</v>
      </c>
      <c r="R16" s="1292">
        <v>304</v>
      </c>
      <c r="S16" s="1292" t="s">
        <v>6255</v>
      </c>
      <c r="T16" s="1292" t="s">
        <v>6284</v>
      </c>
      <c r="U16" s="1293" t="s">
        <v>5287</v>
      </c>
      <c r="V16" s="1250">
        <v>125</v>
      </c>
      <c r="W16" s="1250" t="s">
        <v>317</v>
      </c>
      <c r="X16" s="1240" t="s">
        <v>698</v>
      </c>
      <c r="Y16" s="672" t="s">
        <v>6098</v>
      </c>
      <c r="Z16" s="1343">
        <v>72200</v>
      </c>
      <c r="AA16" s="1343"/>
      <c r="AB16" s="517"/>
      <c r="AC16" s="465" t="s">
        <v>12501</v>
      </c>
      <c r="AD16" s="2417">
        <v>310</v>
      </c>
      <c r="AE16" s="549" t="s">
        <v>12766</v>
      </c>
      <c r="AF16" s="3000"/>
      <c r="AG16" s="549"/>
      <c r="AH16" s="1060" t="s">
        <v>6587</v>
      </c>
      <c r="AI16" s="576" t="s">
        <v>19938</v>
      </c>
    </row>
    <row r="17" spans="1:35" ht="17.25" customHeight="1">
      <c r="A17" s="1045">
        <v>9</v>
      </c>
      <c r="B17" s="691" t="s">
        <v>4928</v>
      </c>
      <c r="C17" s="691" t="s">
        <v>3806</v>
      </c>
      <c r="D17" s="767" t="s">
        <v>5295</v>
      </c>
      <c r="E17" s="697" t="s">
        <v>537</v>
      </c>
      <c r="F17" s="691">
        <v>98</v>
      </c>
      <c r="G17" s="691">
        <v>45</v>
      </c>
      <c r="H17" s="691">
        <v>250</v>
      </c>
      <c r="I17" s="691" t="s">
        <v>5087</v>
      </c>
      <c r="J17" s="691">
        <v>56.3</v>
      </c>
      <c r="K17" s="691">
        <v>0</v>
      </c>
      <c r="L17" s="691">
        <v>100</v>
      </c>
      <c r="M17" s="691">
        <v>1600</v>
      </c>
      <c r="N17" s="691">
        <v>17600</v>
      </c>
      <c r="O17" s="1292" t="s">
        <v>13107</v>
      </c>
      <c r="P17" s="1292" t="s">
        <v>13107</v>
      </c>
      <c r="Q17" s="1292" t="s">
        <v>6270</v>
      </c>
      <c r="R17" s="1292" t="s">
        <v>6270</v>
      </c>
      <c r="S17" s="1292" t="s">
        <v>6255</v>
      </c>
      <c r="T17" s="1292" t="s">
        <v>6284</v>
      </c>
      <c r="U17" s="1293" t="s">
        <v>5287</v>
      </c>
      <c r="V17" s="1250">
        <v>125</v>
      </c>
      <c r="W17" s="1250" t="s">
        <v>317</v>
      </c>
      <c r="X17" s="1240" t="s">
        <v>698</v>
      </c>
      <c r="Y17" s="672" t="s">
        <v>6098</v>
      </c>
      <c r="Z17" s="1343">
        <v>547700</v>
      </c>
      <c r="AA17" s="1343"/>
      <c r="AB17" s="517"/>
      <c r="AC17" s="465" t="s">
        <v>12528</v>
      </c>
      <c r="AD17" s="2417">
        <v>410</v>
      </c>
      <c r="AE17" s="549" t="s">
        <v>12856</v>
      </c>
      <c r="AF17" s="3000">
        <v>44141</v>
      </c>
      <c r="AG17" s="549"/>
      <c r="AH17" s="1060" t="s">
        <v>6587</v>
      </c>
      <c r="AI17" s="576" t="s">
        <v>19938</v>
      </c>
    </row>
    <row r="18" spans="1:35" ht="17.25" customHeight="1">
      <c r="A18" s="1045">
        <v>10</v>
      </c>
      <c r="B18" s="691" t="s">
        <v>4928</v>
      </c>
      <c r="C18" s="691" t="s">
        <v>4557</v>
      </c>
      <c r="D18" s="767" t="s">
        <v>5296</v>
      </c>
      <c r="E18" s="697" t="s">
        <v>531</v>
      </c>
      <c r="F18" s="691">
        <v>23.9</v>
      </c>
      <c r="G18" s="691">
        <v>45</v>
      </c>
      <c r="H18" s="691">
        <v>250</v>
      </c>
      <c r="I18" s="691" t="s">
        <v>5087</v>
      </c>
      <c r="J18" s="691">
        <v>56.3</v>
      </c>
      <c r="K18" s="691">
        <v>0</v>
      </c>
      <c r="L18" s="691">
        <v>100</v>
      </c>
      <c r="M18" s="691">
        <v>1300</v>
      </c>
      <c r="N18" s="691">
        <v>17600</v>
      </c>
      <c r="O18" s="1292" t="s">
        <v>13107</v>
      </c>
      <c r="P18" s="1292" t="s">
        <v>13107</v>
      </c>
      <c r="Q18" s="1292" t="s">
        <v>6270</v>
      </c>
      <c r="R18" s="1292" t="s">
        <v>6270</v>
      </c>
      <c r="S18" s="1292" t="s">
        <v>6255</v>
      </c>
      <c r="T18" s="1292" t="s">
        <v>6284</v>
      </c>
      <c r="U18" s="1293" t="s">
        <v>5287</v>
      </c>
      <c r="V18" s="1250">
        <v>125</v>
      </c>
      <c r="W18" s="1250" t="s">
        <v>317</v>
      </c>
      <c r="X18" s="1240" t="s">
        <v>698</v>
      </c>
      <c r="Y18" s="672" t="s">
        <v>6098</v>
      </c>
      <c r="Z18" s="1343">
        <v>178900</v>
      </c>
      <c r="AA18" s="1343"/>
      <c r="AB18" s="517"/>
      <c r="AC18" s="985" t="s">
        <v>12399</v>
      </c>
      <c r="AD18" s="2417">
        <v>510</v>
      </c>
      <c r="AE18" s="549" t="s">
        <v>12858</v>
      </c>
      <c r="AF18" s="3000">
        <v>44768</v>
      </c>
      <c r="AG18" s="549"/>
      <c r="AH18" s="1060" t="s">
        <v>6587</v>
      </c>
      <c r="AI18" s="576" t="s">
        <v>19938</v>
      </c>
    </row>
    <row r="19" spans="1:35" ht="17.25" customHeight="1">
      <c r="A19" s="1045">
        <v>11</v>
      </c>
      <c r="B19" s="691" t="s">
        <v>4928</v>
      </c>
      <c r="C19" s="797" t="s">
        <v>3808</v>
      </c>
      <c r="D19" s="767" t="s">
        <v>5297</v>
      </c>
      <c r="E19" s="697" t="s">
        <v>530</v>
      </c>
      <c r="F19" s="691">
        <v>23.9</v>
      </c>
      <c r="G19" s="691">
        <v>45</v>
      </c>
      <c r="H19" s="691">
        <v>250</v>
      </c>
      <c r="I19" s="691" t="s">
        <v>5087</v>
      </c>
      <c r="J19" s="691">
        <v>56.3</v>
      </c>
      <c r="K19" s="691">
        <v>0</v>
      </c>
      <c r="L19" s="691">
        <v>100</v>
      </c>
      <c r="M19" s="691">
        <v>1300</v>
      </c>
      <c r="N19" s="691">
        <v>17600</v>
      </c>
      <c r="O19" s="1292" t="s">
        <v>13107</v>
      </c>
      <c r="P19" s="1292" t="s">
        <v>13107</v>
      </c>
      <c r="Q19" s="1292" t="s">
        <v>6270</v>
      </c>
      <c r="R19" s="1292" t="s">
        <v>6270</v>
      </c>
      <c r="S19" s="1292" t="s">
        <v>6255</v>
      </c>
      <c r="T19" s="1292" t="s">
        <v>6284</v>
      </c>
      <c r="U19" s="1293" t="s">
        <v>5287</v>
      </c>
      <c r="V19" s="1250">
        <v>125</v>
      </c>
      <c r="W19" s="1250" t="s">
        <v>317</v>
      </c>
      <c r="X19" s="1240" t="s">
        <v>698</v>
      </c>
      <c r="Y19" s="672" t="s">
        <v>6098</v>
      </c>
      <c r="Z19" s="1343">
        <v>178900</v>
      </c>
      <c r="AA19" s="1343"/>
      <c r="AB19" s="517"/>
      <c r="AC19" s="465" t="s">
        <v>12442</v>
      </c>
      <c r="AD19" s="2417">
        <v>610</v>
      </c>
      <c r="AE19" s="549" t="s">
        <v>12859</v>
      </c>
      <c r="AF19" s="3000">
        <v>44130</v>
      </c>
      <c r="AG19" s="549"/>
      <c r="AH19" s="1060" t="s">
        <v>6587</v>
      </c>
      <c r="AI19" s="576" t="s">
        <v>19938</v>
      </c>
    </row>
    <row r="20" spans="1:35" ht="17.25" customHeight="1">
      <c r="A20" s="1045">
        <v>12</v>
      </c>
      <c r="B20" s="691" t="s">
        <v>4928</v>
      </c>
      <c r="C20" s="797" t="s">
        <v>13046</v>
      </c>
      <c r="D20" s="767" t="s">
        <v>5295</v>
      </c>
      <c r="E20" s="697" t="s">
        <v>537</v>
      </c>
      <c r="F20" s="691">
        <v>98</v>
      </c>
      <c r="G20" s="691">
        <v>45</v>
      </c>
      <c r="H20" s="691">
        <v>250</v>
      </c>
      <c r="I20" s="691">
        <v>58.5</v>
      </c>
      <c r="J20" s="691"/>
      <c r="K20" s="691">
        <v>0</v>
      </c>
      <c r="L20" s="691">
        <v>100</v>
      </c>
      <c r="M20" s="691">
        <v>2600</v>
      </c>
      <c r="N20" s="691">
        <v>17600</v>
      </c>
      <c r="O20" s="1292" t="s">
        <v>6280</v>
      </c>
      <c r="P20" s="1292" t="s">
        <v>6280</v>
      </c>
      <c r="Q20" s="1292" t="s">
        <v>6255</v>
      </c>
      <c r="R20" s="1292" t="s">
        <v>6255</v>
      </c>
      <c r="S20" s="1292" t="s">
        <v>6255</v>
      </c>
      <c r="T20" s="1292" t="s">
        <v>6284</v>
      </c>
      <c r="U20" s="1293" t="s">
        <v>13234</v>
      </c>
      <c r="V20" s="1250">
        <v>125</v>
      </c>
      <c r="W20" s="1250" t="s">
        <v>317</v>
      </c>
      <c r="X20" s="1240" t="s">
        <v>698</v>
      </c>
      <c r="Y20" s="672" t="s">
        <v>6098</v>
      </c>
      <c r="Z20" s="1343">
        <v>675000</v>
      </c>
      <c r="AA20" s="2030">
        <v>44927</v>
      </c>
      <c r="AB20" s="517"/>
      <c r="AD20" s="2417">
        <v>410</v>
      </c>
      <c r="AE20" s="549" t="s">
        <v>12857</v>
      </c>
      <c r="AF20" s="3000">
        <v>44927</v>
      </c>
      <c r="AG20" s="549"/>
      <c r="AH20" s="1060" t="s">
        <v>6587</v>
      </c>
      <c r="AI20" s="576" t="s">
        <v>19938</v>
      </c>
    </row>
    <row r="21" spans="1:35" ht="17.25" customHeight="1">
      <c r="A21" s="1045">
        <v>13</v>
      </c>
      <c r="B21" s="691" t="s">
        <v>4928</v>
      </c>
      <c r="C21" s="797" t="s">
        <v>13050</v>
      </c>
      <c r="D21" s="767" t="s">
        <v>5296</v>
      </c>
      <c r="E21" s="697" t="s">
        <v>531</v>
      </c>
      <c r="F21" s="691">
        <v>24</v>
      </c>
      <c r="G21" s="691">
        <v>45</v>
      </c>
      <c r="H21" s="691">
        <v>250</v>
      </c>
      <c r="I21" s="691">
        <v>66.2</v>
      </c>
      <c r="J21" s="691"/>
      <c r="K21" s="691">
        <v>0</v>
      </c>
      <c r="L21" s="691">
        <v>100</v>
      </c>
      <c r="M21" s="691">
        <v>1300</v>
      </c>
      <c r="N21" s="691">
        <v>17600</v>
      </c>
      <c r="O21" s="1292" t="s">
        <v>13106</v>
      </c>
      <c r="P21" s="1292" t="s">
        <v>13106</v>
      </c>
      <c r="Q21" s="1292" t="s">
        <v>6270</v>
      </c>
      <c r="R21" s="1292" t="s">
        <v>6270</v>
      </c>
      <c r="S21" s="1292" t="s">
        <v>6255</v>
      </c>
      <c r="T21" s="1292" t="s">
        <v>6284</v>
      </c>
      <c r="U21" s="1293" t="s">
        <v>13108</v>
      </c>
      <c r="V21" s="1250">
        <v>125</v>
      </c>
      <c r="W21" s="1250" t="s">
        <v>317</v>
      </c>
      <c r="X21" s="1240" t="s">
        <v>698</v>
      </c>
      <c r="Y21" s="672" t="s">
        <v>6098</v>
      </c>
      <c r="Z21" s="1343">
        <v>280000</v>
      </c>
      <c r="AA21" s="2030">
        <v>44713</v>
      </c>
      <c r="AB21" s="517"/>
      <c r="AD21" s="2417">
        <v>510</v>
      </c>
      <c r="AE21" s="549" t="s">
        <v>12936</v>
      </c>
      <c r="AF21" s="3000">
        <v>44713</v>
      </c>
      <c r="AG21" s="549"/>
      <c r="AH21" s="1060"/>
    </row>
    <row r="22" spans="1:35" ht="17.25" customHeight="1">
      <c r="A22" s="1045"/>
      <c r="B22" s="691"/>
      <c r="C22" s="691"/>
      <c r="D22" s="766"/>
      <c r="E22" s="766"/>
      <c r="F22" s="691"/>
      <c r="G22" s="691"/>
      <c r="H22" s="691"/>
      <c r="I22" s="691"/>
      <c r="J22" s="691"/>
      <c r="K22" s="691"/>
      <c r="L22" s="691"/>
      <c r="M22" s="691"/>
      <c r="N22" s="691"/>
      <c r="O22" s="1292"/>
      <c r="P22" s="1292"/>
      <c r="Q22" s="1292"/>
      <c r="R22" s="1292"/>
      <c r="S22" s="1292"/>
      <c r="T22" s="1292"/>
      <c r="U22" s="1293"/>
      <c r="V22" s="796"/>
      <c r="W22" s="1240"/>
      <c r="X22" s="1250"/>
      <c r="Y22" s="146"/>
      <c r="Z22" s="1344"/>
      <c r="AA22" s="1344"/>
      <c r="AB22" s="517"/>
      <c r="AD22" s="2417"/>
      <c r="AE22" s="549"/>
      <c r="AF22" s="3000"/>
      <c r="AG22" s="549"/>
      <c r="AH22" s="1060"/>
    </row>
    <row r="23" spans="1:35" ht="17.25" customHeight="1">
      <c r="A23" s="1045"/>
      <c r="B23" s="691"/>
      <c r="C23" s="691"/>
      <c r="D23" s="766"/>
      <c r="E23" s="766"/>
      <c r="F23" s="691"/>
      <c r="G23" s="691"/>
      <c r="H23" s="691"/>
      <c r="I23" s="691"/>
      <c r="J23" s="691"/>
      <c r="K23" s="691"/>
      <c r="L23" s="691"/>
      <c r="M23" s="691"/>
      <c r="N23" s="691"/>
      <c r="O23" s="1292"/>
      <c r="P23" s="1292"/>
      <c r="Q23" s="1292"/>
      <c r="R23" s="1292"/>
      <c r="S23" s="1292"/>
      <c r="T23" s="1292"/>
      <c r="U23" s="1293"/>
      <c r="V23" s="796"/>
      <c r="W23" s="1240"/>
      <c r="X23" s="1250"/>
      <c r="Y23" s="146"/>
      <c r="Z23" s="1344"/>
      <c r="AA23" s="1344"/>
      <c r="AB23" s="517"/>
      <c r="AD23" s="2417"/>
      <c r="AE23" s="549"/>
      <c r="AF23" s="1308"/>
      <c r="AG23" s="549"/>
      <c r="AH23" s="1060"/>
    </row>
    <row r="24" spans="1:35" ht="17.25" customHeight="1">
      <c r="A24" s="1045"/>
      <c r="B24" s="691"/>
      <c r="C24" s="691"/>
      <c r="D24" s="766"/>
      <c r="E24" s="766"/>
      <c r="F24" s="691"/>
      <c r="G24" s="691"/>
      <c r="H24" s="691"/>
      <c r="I24" s="691"/>
      <c r="J24" s="691"/>
      <c r="K24" s="691"/>
      <c r="L24" s="691"/>
      <c r="M24" s="691"/>
      <c r="N24" s="691"/>
      <c r="O24" s="1292"/>
      <c r="P24" s="1292"/>
      <c r="Q24" s="1292"/>
      <c r="R24" s="1292"/>
      <c r="S24" s="1292"/>
      <c r="T24" s="1292"/>
      <c r="U24" s="1293"/>
      <c r="V24" s="796"/>
      <c r="W24" s="1240"/>
      <c r="X24" s="1250"/>
      <c r="Y24" s="146"/>
      <c r="Z24" s="1344"/>
      <c r="AA24" s="1344"/>
      <c r="AB24" s="517"/>
      <c r="AD24" s="2417"/>
      <c r="AE24" s="549"/>
      <c r="AF24" s="1308"/>
      <c r="AG24" s="549"/>
      <c r="AH24" s="1060"/>
    </row>
    <row r="25" spans="1:35" ht="17.25" customHeight="1">
      <c r="A25" s="1045"/>
      <c r="B25" s="691"/>
      <c r="C25" s="691"/>
      <c r="D25" s="766"/>
      <c r="E25" s="766"/>
      <c r="F25" s="691"/>
      <c r="G25" s="691"/>
      <c r="H25" s="691"/>
      <c r="I25" s="691"/>
      <c r="J25" s="691"/>
      <c r="K25" s="691"/>
      <c r="L25" s="691"/>
      <c r="M25" s="691"/>
      <c r="N25" s="691"/>
      <c r="O25" s="1292"/>
      <c r="P25" s="1292"/>
      <c r="Q25" s="1292"/>
      <c r="R25" s="1292"/>
      <c r="S25" s="1292"/>
      <c r="T25" s="1292"/>
      <c r="U25" s="1293"/>
      <c r="V25" s="796"/>
      <c r="W25" s="1240"/>
      <c r="X25" s="1250"/>
      <c r="Y25" s="146"/>
      <c r="Z25" s="1344"/>
      <c r="AA25" s="1344"/>
      <c r="AB25" s="517"/>
      <c r="AD25" s="2417"/>
      <c r="AE25" s="549"/>
      <c r="AF25" s="1308"/>
      <c r="AG25" s="549"/>
      <c r="AH25" s="1060" t="s">
        <v>6587</v>
      </c>
    </row>
    <row r="26" spans="1:35" ht="17.25" customHeight="1" thickBot="1">
      <c r="A26" s="3552" t="s">
        <v>6198</v>
      </c>
      <c r="B26" s="3553"/>
      <c r="C26" s="3553"/>
      <c r="D26" s="3553"/>
      <c r="E26" s="3553"/>
      <c r="F26" s="3553"/>
      <c r="G26" s="3553"/>
      <c r="H26" s="3553"/>
      <c r="I26" s="3553"/>
      <c r="J26" s="3553"/>
      <c r="K26" s="3553"/>
      <c r="L26" s="3553"/>
      <c r="M26" s="3553"/>
      <c r="N26" s="3553"/>
      <c r="O26" s="3553"/>
      <c r="P26" s="3553"/>
      <c r="Q26" s="3553"/>
      <c r="R26" s="3553"/>
      <c r="S26" s="3553"/>
      <c r="T26" s="3553"/>
      <c r="U26" s="3553"/>
      <c r="V26" s="3553"/>
      <c r="W26" s="3553"/>
      <c r="X26" s="3553"/>
      <c r="Y26" s="3554"/>
      <c r="Z26" s="1345">
        <f>SUM(Z9:Z25)</f>
        <v>5286600</v>
      </c>
      <c r="AA26" s="1345"/>
      <c r="AB26" s="518"/>
      <c r="AD26" s="2417"/>
      <c r="AE26" s="549"/>
      <c r="AF26" s="1308"/>
      <c r="AG26" s="549"/>
      <c r="AH26" s="1060" t="s">
        <v>6587</v>
      </c>
    </row>
    <row r="27" spans="1:35" ht="17.25" customHeight="1">
      <c r="A27" s="1296" t="s">
        <v>5298</v>
      </c>
      <c r="B27" s="1297"/>
      <c r="C27" s="1297"/>
      <c r="D27" s="1297"/>
      <c r="E27" s="1297"/>
      <c r="F27" s="1297"/>
      <c r="G27" s="1297"/>
      <c r="H27" s="1297"/>
      <c r="I27" s="1297"/>
      <c r="J27" s="1297"/>
      <c r="K27" s="1297"/>
      <c r="L27" s="1297"/>
      <c r="M27" s="1297"/>
      <c r="N27" s="1297"/>
      <c r="O27" s="1297"/>
      <c r="P27" s="1297"/>
      <c r="Q27" s="1297"/>
      <c r="R27" s="1297"/>
      <c r="S27" s="1297"/>
      <c r="T27" s="1297"/>
      <c r="U27" s="1297"/>
      <c r="V27" s="1297"/>
      <c r="W27" s="1346"/>
      <c r="X27" s="1346"/>
      <c r="Y27" s="1298"/>
      <c r="Z27" s="1346"/>
      <c r="AA27" s="1346"/>
      <c r="AB27" s="464"/>
      <c r="AD27" s="2417"/>
      <c r="AH27" s="1060" t="s">
        <v>6587</v>
      </c>
    </row>
    <row r="28" spans="1:35" ht="17.25" customHeight="1">
      <c r="A28" s="1347"/>
      <c r="B28" s="1001"/>
      <c r="C28" s="1001"/>
      <c r="D28" s="1001"/>
      <c r="E28" s="1001"/>
      <c r="F28" s="1001"/>
      <c r="G28" s="1001"/>
      <c r="H28" s="1001"/>
      <c r="I28" s="1001"/>
      <c r="J28" s="1001"/>
      <c r="K28" s="1001"/>
      <c r="L28" s="1001"/>
      <c r="M28" s="1001"/>
      <c r="N28" s="1001"/>
      <c r="O28" s="1001"/>
      <c r="P28" s="1001"/>
      <c r="Q28" s="1001"/>
      <c r="R28" s="1001"/>
      <c r="S28" s="1001"/>
      <c r="T28" s="1001"/>
      <c r="U28" s="1001"/>
      <c r="V28" s="1001"/>
      <c r="W28" s="1348"/>
      <c r="X28" s="1348"/>
      <c r="Y28"/>
      <c r="Z28" s="1348"/>
      <c r="AA28" s="1348"/>
      <c r="AB28" s="472"/>
      <c r="AD28" s="2417"/>
      <c r="AH28" s="1060" t="s">
        <v>6587</v>
      </c>
    </row>
    <row r="29" spans="1:35" ht="17.25" customHeight="1">
      <c r="A29" s="1347"/>
      <c r="B29" s="1001"/>
      <c r="C29" s="1001"/>
      <c r="D29" s="1001"/>
      <c r="E29" s="1001"/>
      <c r="F29" s="1001"/>
      <c r="G29" s="1001"/>
      <c r="H29" s="1001"/>
      <c r="I29" s="1001"/>
      <c r="J29" s="1001"/>
      <c r="K29" s="1001"/>
      <c r="L29" s="1001"/>
      <c r="M29" s="1001"/>
      <c r="N29" s="1001"/>
      <c r="O29" s="1001"/>
      <c r="P29" s="1001"/>
      <c r="Q29" s="1001"/>
      <c r="R29" s="1001"/>
      <c r="S29" s="1001"/>
      <c r="T29" s="1001"/>
      <c r="U29" s="1001"/>
      <c r="V29" s="1001"/>
      <c r="W29" s="1348"/>
      <c r="X29" s="1348"/>
      <c r="Y29"/>
      <c r="Z29" s="1348"/>
      <c r="AA29" s="1348"/>
      <c r="AB29" s="472"/>
      <c r="AD29" s="2417"/>
      <c r="AH29" s="1060" t="s">
        <v>6587</v>
      </c>
    </row>
    <row r="30" spans="1:35" ht="17.25" customHeight="1">
      <c r="A30" s="1347"/>
      <c r="B30" s="1001"/>
      <c r="C30" s="1001"/>
      <c r="D30" s="1001"/>
      <c r="E30" s="1001"/>
      <c r="F30" s="1001"/>
      <c r="G30" s="1001"/>
      <c r="H30" s="1001"/>
      <c r="I30" s="1001"/>
      <c r="J30" s="1001"/>
      <c r="K30" s="1001"/>
      <c r="L30" s="1001"/>
      <c r="M30" s="1001"/>
      <c r="N30" s="1001"/>
      <c r="O30" s="1001"/>
      <c r="P30" s="1001"/>
      <c r="Q30" s="1001"/>
      <c r="R30" s="1001"/>
      <c r="S30" s="1001"/>
      <c r="T30" s="1001"/>
      <c r="U30" s="1001"/>
      <c r="V30" s="1001"/>
      <c r="W30" s="1348"/>
      <c r="X30" s="1348"/>
      <c r="Y30"/>
      <c r="Z30" s="1348"/>
      <c r="AA30" s="1348"/>
      <c r="AB30" s="472"/>
      <c r="AD30" s="2417"/>
      <c r="AH30" s="1060" t="s">
        <v>6587</v>
      </c>
    </row>
    <row r="31" spans="1:35" ht="17.25" customHeight="1" thickBot="1">
      <c r="A31" s="486"/>
      <c r="B31" s="487"/>
      <c r="C31" s="487"/>
      <c r="D31" s="487"/>
      <c r="E31" s="487"/>
      <c r="F31" s="487"/>
      <c r="G31" s="487"/>
      <c r="H31" s="487"/>
      <c r="I31" s="487"/>
      <c r="J31" s="487"/>
      <c r="K31" s="487"/>
      <c r="L31" s="487"/>
      <c r="M31" s="487"/>
      <c r="N31" s="487"/>
      <c r="O31" s="487"/>
      <c r="P31" s="487"/>
      <c r="Q31" s="487"/>
      <c r="R31" s="487"/>
      <c r="S31" s="487"/>
      <c r="T31" s="487"/>
      <c r="U31" s="487"/>
      <c r="V31" s="487"/>
      <c r="W31" s="519"/>
      <c r="X31" s="519"/>
      <c r="Y31" s="930"/>
      <c r="Z31" s="519"/>
      <c r="AA31" s="519"/>
      <c r="AB31" s="488"/>
      <c r="AD31" s="2417"/>
      <c r="AH31" s="1060" t="s">
        <v>6587</v>
      </c>
    </row>
    <row r="32" spans="1:35" ht="17.25" customHeight="1">
      <c r="Y32"/>
      <c r="AD32" s="2417"/>
      <c r="AH32" s="1060" t="s">
        <v>6587</v>
      </c>
    </row>
    <row r="33" spans="1:35" ht="17.25" customHeight="1">
      <c r="A33" t="s">
        <v>6404</v>
      </c>
      <c r="B33"/>
      <c r="D33">
        <f>COUNTA(C9:C25)</f>
        <v>13</v>
      </c>
      <c r="Y33"/>
      <c r="AC33" s="992">
        <f>COUNTA(AC9:AC25)</f>
        <v>11</v>
      </c>
      <c r="AD33" s="2417"/>
      <c r="AE33" s="992">
        <f>COUNTA(AE9:AE25)</f>
        <v>13</v>
      </c>
      <c r="AH33" s="1060" t="s">
        <v>6587</v>
      </c>
      <c r="AI33" s="1001">
        <f>COUNTA(AI9:AI25)</f>
        <v>12</v>
      </c>
    </row>
    <row r="34" spans="1:35" ht="17.25" customHeight="1">
      <c r="A34" s="523"/>
      <c r="B34" s="523"/>
      <c r="C34" s="523"/>
      <c r="Y34"/>
      <c r="AC34" s="1048">
        <f>AC33/D33</f>
        <v>0.84615384615384615</v>
      </c>
      <c r="AD34" s="2417"/>
      <c r="AE34" s="1048">
        <f>AE33/D33</f>
        <v>1</v>
      </c>
      <c r="AI34" s="1048">
        <f>AI33/D33</f>
        <v>0.92307692307692313</v>
      </c>
    </row>
    <row r="35" spans="1:35" ht="17.25" customHeight="1">
      <c r="C35" s="1015"/>
      <c r="D35" s="1001"/>
      <c r="E35" s="1001"/>
      <c r="Y35"/>
    </row>
    <row r="36" spans="1:35" ht="17.25" customHeight="1">
      <c r="C36" s="1016"/>
      <c r="D36" s="52"/>
      <c r="E36" s="52"/>
      <c r="Y36"/>
    </row>
    <row r="37" spans="1:35" ht="17.25" customHeight="1">
      <c r="C37" s="1016"/>
      <c r="D37" s="52"/>
      <c r="E37" s="52"/>
      <c r="Y37"/>
    </row>
    <row r="38" spans="1:35" ht="17.25" customHeight="1">
      <c r="Y38"/>
    </row>
    <row r="39" spans="1:35" ht="17.25" customHeight="1">
      <c r="Y39"/>
    </row>
    <row r="40" spans="1:35" ht="17.25" customHeight="1">
      <c r="Y40"/>
    </row>
    <row r="41" spans="1:35" ht="17.25" customHeight="1">
      <c r="Y41"/>
    </row>
    <row r="42" spans="1:35" ht="17.25" customHeight="1">
      <c r="Y42"/>
    </row>
    <row r="43" spans="1:35" ht="17.25" customHeight="1">
      <c r="Y43"/>
    </row>
    <row r="44" spans="1:35" ht="17.25" customHeight="1">
      <c r="Y44"/>
    </row>
    <row r="45" spans="1:35" ht="17.25" customHeight="1">
      <c r="Y45"/>
    </row>
    <row r="46" spans="1:35" ht="12.75">
      <c r="Y46"/>
    </row>
    <row r="47" spans="1:35" ht="12.75">
      <c r="Y47"/>
    </row>
    <row r="48" spans="1:35" ht="12.75">
      <c r="Y48"/>
    </row>
    <row r="49" spans="25:25" ht="12.75">
      <c r="Y49"/>
    </row>
    <row r="50" spans="25:25" ht="12.75">
      <c r="Y50"/>
    </row>
    <row r="51" spans="25:25" ht="12.75">
      <c r="Y51"/>
    </row>
    <row r="52" spans="25:25" ht="12.75">
      <c r="Y52"/>
    </row>
    <row r="53" spans="25:25" ht="12.75">
      <c r="Y53"/>
    </row>
    <row r="54" spans="25:25" ht="12.75">
      <c r="Y54"/>
    </row>
    <row r="55" spans="25:25" ht="12.75">
      <c r="Y55"/>
    </row>
    <row r="56" spans="25:25" ht="12.75">
      <c r="Y56"/>
    </row>
    <row r="57" spans="25:25" ht="12.75">
      <c r="Y57"/>
    </row>
    <row r="58" spans="25:25" ht="12.75">
      <c r="Y58"/>
    </row>
    <row r="59" spans="25:25" ht="12.75">
      <c r="Y59"/>
    </row>
    <row r="60" spans="25:25" ht="12.75">
      <c r="Y60"/>
    </row>
    <row r="61" spans="25:25" ht="12.75">
      <c r="Y61"/>
    </row>
    <row r="62" spans="25:25" ht="12.75">
      <c r="Y62"/>
    </row>
    <row r="63" spans="25:25" ht="12.75">
      <c r="Y63"/>
    </row>
    <row r="64" spans="25:25" ht="12.75">
      <c r="Y64"/>
    </row>
    <row r="65" spans="25:25" ht="12.75">
      <c r="Y65"/>
    </row>
    <row r="66" spans="25:25" ht="12.75">
      <c r="Y66"/>
    </row>
    <row r="67" spans="25:25" ht="12.75">
      <c r="Y67"/>
    </row>
    <row r="68" spans="25:25" ht="12.75">
      <c r="Y68"/>
    </row>
    <row r="69" spans="25:25" ht="12.75">
      <c r="Y69"/>
    </row>
    <row r="70" spans="25:25" ht="12.75">
      <c r="Y70"/>
    </row>
    <row r="71" spans="25:25" ht="12.75">
      <c r="Y71"/>
    </row>
    <row r="72" spans="25:25" ht="12.75">
      <c r="Y72"/>
    </row>
    <row r="73" spans="25:25" ht="12.75">
      <c r="Y73"/>
    </row>
  </sheetData>
  <customSheetViews>
    <customSheetView guid="{EAD1C6BF-B58E-4716-994B-7E887560A863}" showPageBreaks="1" topLeftCell="A11">
      <selection activeCell="D31" sqref="D31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1"/>
      <headerFooter alignWithMargins="0"/>
    </customSheetView>
    <customSheetView guid="{A746A1D1-F079-45F9-ABC6-D5B94B695A0B}" scale="70" topLeftCell="K1">
      <selection activeCell="X28" sqref="X28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2"/>
      <headerFooter alignWithMargins="0"/>
    </customSheetView>
    <customSheetView guid="{0F6DE11C-9731-46C0-B362-D9F8FDA344B7}" scale="70" showPageBreaks="1" hiddenColumns="1">
      <selection activeCell="V1" sqref="V1:AB1048576"/>
      <pageMargins left="0.39370078740157483" right="0.23622047244094491" top="0.98425196850393704" bottom="0.59055118110236227" header="0.47244094488188981" footer="0.31496062992125984"/>
      <pageSetup paperSize="9" scale="95" orientation="landscape" horizontalDpi="4294967292" r:id="rId3"/>
      <headerFooter alignWithMargins="0"/>
    </customSheetView>
    <customSheetView guid="{365A82E1-C32F-49FA-B525-E173050F7DE9}" scale="70" topLeftCell="L1">
      <selection activeCell="Y9" sqref="Y9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4"/>
      <headerFooter alignWithMargins="0"/>
    </customSheetView>
    <customSheetView guid="{A91B9AC7-FD9D-4ABC-9E60-25BCC3ACDFCE}">
      <selection activeCell="A20" sqref="A20:Z21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5"/>
      <headerFooter alignWithMargins="0"/>
    </customSheetView>
    <customSheetView guid="{15D70F00-01D7-413A-8D7C-E754B7B596E4}" scale="85" topLeftCell="J1">
      <selection activeCell="AA11" sqref="AA11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6"/>
      <headerFooter alignWithMargins="0"/>
    </customSheetView>
    <customSheetView guid="{34308931-6E20-41C0-A5BD-7D8C451C3840}" scale="85"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7"/>
      <headerFooter alignWithMargins="0"/>
    </customSheetView>
    <customSheetView guid="{BCE8B9BA-B99B-4BE3-B7C6-DC4F3FC9FA95}">
      <pane xSplit="3" ySplit="8" topLeftCell="V15" activePane="bottomRight" state="frozen"/>
      <selection pane="bottomRight" activeCell="AD23" sqref="AD23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8"/>
      <headerFooter alignWithMargins="0"/>
    </customSheetView>
    <customSheetView guid="{FA1B31CD-DD8D-47B3-9B34-AB72E4090B34}" scale="85" showPageBreaks="1">
      <selection activeCell="AA12" sqref="AA12"/>
      <pageMargins left="0.39370078740157499" right="0.23622047244094499" top="0.98425196850393704" bottom="0.59055118110236204" header="0.47244094488188998" footer="0.31496062992126"/>
      <pageSetup paperSize="9" scale="85" orientation="landscape" horizontalDpi="4294967292" r:id="rId9"/>
      <headerFooter alignWithMargins="0"/>
    </customSheetView>
    <customSheetView guid="{51C80409-42FF-431E-A1CF-253ADAD7E5C5}" scale="69" hiddenColumns="1">
      <selection activeCell="AE28" sqref="AE28"/>
      <pageMargins left="0.39370078740157499" right="0.23622047244094499" top="0.98425196850393704" bottom="0.59055118110236204" header="0.47244094488188998" footer="0.31496062992126"/>
      <pageSetup paperSize="8" scale="72" orientation="landscape" horizontalDpi="4294967292" r:id="rId10"/>
      <headerFooter alignWithMargins="0"/>
    </customSheetView>
    <customSheetView guid="{0A3BE354-EABF-4B36-A467-F2E7E7C9C594}" scale="90" showPageBreaks="1" printArea="1" hiddenColumns="1">
      <selection activeCell="C1" sqref="C1"/>
      <pageMargins left="0.39370078740157499" right="0.23622047244094499" top="0.98425196850393704" bottom="0.59055118110236204" header="0.47244094488188998" footer="0.31496062992126"/>
      <pageSetup paperSize="8" scale="72" orientation="landscape" horizontalDpi="4294967292" r:id="rId11"/>
      <headerFooter alignWithMargins="0"/>
    </customSheetView>
  </customSheetViews>
  <mergeCells count="5">
    <mergeCell ref="A4:C4"/>
    <mergeCell ref="A5:AB6"/>
    <mergeCell ref="D1:U4"/>
    <mergeCell ref="A26:Y26"/>
    <mergeCell ref="M7:N7"/>
  </mergeCells>
  <phoneticPr fontId="65" type="noConversion"/>
  <hyperlinks>
    <hyperlink ref="Y9" r:id="rId12" xr:uid="{93C9EC35-D9B5-486B-8892-3D4C2D64D4E3}"/>
    <hyperlink ref="Y10:Y19" r:id="rId13" display="Klik" xr:uid="{1CFD1C44-E99E-4D0D-B627-F7E455B83D2B}"/>
    <hyperlink ref="Y20:Y21" r:id="rId14" display="Klik" xr:uid="{CCEA6F74-A4C6-43EC-BE4C-4A431D8B985F}"/>
  </hyperlinks>
  <pageMargins left="0.39370078740157499" right="0.23622047244094499" top="0.98425196850393704" bottom="0.59055118110236204" header="0.47244094488188998" footer="0.31496062992126"/>
  <pageSetup paperSize="8" scale="72" orientation="landscape" horizontalDpi="4294967292" r:id="rId15"/>
  <headerFooter alignWithMargins="0"/>
  <drawing r:id="rId1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2"/>
  <dimension ref="A1:AJ63"/>
  <sheetViews>
    <sheetView zoomScale="89" zoomScaleNormal="73" workbookViewId="0">
      <selection activeCell="AH46" sqref="AH46"/>
    </sheetView>
  </sheetViews>
  <sheetFormatPr defaultColWidth="9.140625" defaultRowHeight="15"/>
  <cols>
    <col min="1" max="1" width="4.28515625" style="523" customWidth="1"/>
    <col min="2" max="2" width="9.7109375" style="523" customWidth="1"/>
    <col min="3" max="3" width="12" style="523" bestFit="1" customWidth="1"/>
    <col min="4" max="4" width="29.140625" style="523" customWidth="1"/>
    <col min="5" max="5" width="14.28515625" style="523" customWidth="1"/>
    <col min="6" max="6" width="17.5703125" style="523" customWidth="1"/>
    <col min="7" max="7" width="17.140625" style="523" customWidth="1"/>
    <col min="8" max="8" width="13.85546875" style="523" customWidth="1"/>
    <col min="9" max="9" width="14.140625" style="523" customWidth="1"/>
    <col min="10" max="10" width="12.5703125" style="523" customWidth="1"/>
    <col min="11" max="11" width="14.28515625" style="523" customWidth="1"/>
    <col min="12" max="12" width="9.42578125" style="523" customWidth="1"/>
    <col min="13" max="13" width="17.42578125" style="523" customWidth="1"/>
    <col min="14" max="14" width="16.28515625" style="523" customWidth="1"/>
    <col min="15" max="15" width="9.28515625" style="523" customWidth="1"/>
    <col min="16" max="16" width="8.7109375" style="523" customWidth="1"/>
    <col min="17" max="17" width="9.7109375" style="523" customWidth="1"/>
    <col min="18" max="18" width="10.42578125" style="523" customWidth="1"/>
    <col min="19" max="19" width="17.28515625" style="523" customWidth="1"/>
    <col min="20" max="20" width="18.7109375" style="523" customWidth="1"/>
    <col min="21" max="21" width="17" style="523" customWidth="1"/>
    <col min="22" max="22" width="8.42578125" style="523" customWidth="1"/>
    <col min="23" max="23" width="8.42578125" style="677" customWidth="1"/>
    <col min="24" max="24" width="9.140625" style="523" customWidth="1"/>
    <col min="25" max="25" width="9.28515625" style="467" customWidth="1"/>
    <col min="26" max="26" width="17.5703125" style="523" customWidth="1"/>
    <col min="27" max="27" width="11" style="523" customWidth="1"/>
    <col min="28" max="28" width="9.140625" style="523" customWidth="1"/>
    <col min="29" max="29" width="9.140625" style="677" customWidth="1"/>
    <col min="30" max="30" width="9.140625" style="523"/>
    <col min="31" max="31" width="33" style="1337" customWidth="1"/>
    <col min="32" max="32" width="12.42578125" style="1337" customWidth="1"/>
    <col min="33" max="33" width="22.140625" style="523" customWidth="1"/>
    <col min="34" max="16384" width="9.140625" style="523"/>
  </cols>
  <sheetData>
    <row r="1" spans="1:36" ht="16.5" customHeight="1">
      <c r="A1" s="458"/>
      <c r="B1" s="459"/>
      <c r="C1" s="459"/>
      <c r="D1" s="3523" t="s">
        <v>5299</v>
      </c>
      <c r="E1" s="3524"/>
      <c r="F1" s="3524"/>
      <c r="G1" s="3524"/>
      <c r="H1" s="3524"/>
      <c r="I1" s="3524"/>
      <c r="J1" s="3524"/>
      <c r="K1" s="3524"/>
      <c r="L1" s="3524"/>
      <c r="M1" s="3524"/>
      <c r="N1" s="3524"/>
      <c r="O1" s="3524"/>
      <c r="P1" s="3524"/>
      <c r="Q1" s="3524"/>
      <c r="R1" s="3524"/>
      <c r="S1" s="3524"/>
      <c r="T1" s="3525"/>
      <c r="U1" s="461" t="s">
        <v>6405</v>
      </c>
      <c r="V1" s="521"/>
      <c r="W1" s="462" t="s">
        <v>13311</v>
      </c>
      <c r="X1" s="462"/>
      <c r="Y1" s="579"/>
      <c r="Z1" s="462"/>
      <c r="AA1" s="462"/>
      <c r="AB1" s="522"/>
    </row>
    <row r="2" spans="1:36" ht="16.5" customHeight="1">
      <c r="A2" s="466"/>
      <c r="B2" s="467"/>
      <c r="C2" s="467"/>
      <c r="D2" s="3526"/>
      <c r="E2" s="3527"/>
      <c r="F2" s="3527"/>
      <c r="G2" s="3527"/>
      <c r="H2" s="3527"/>
      <c r="I2" s="3527"/>
      <c r="J2" s="3527"/>
      <c r="K2" s="3527"/>
      <c r="L2" s="3527"/>
      <c r="M2" s="3527"/>
      <c r="N2" s="3527"/>
      <c r="O2" s="3527"/>
      <c r="P2" s="3527"/>
      <c r="Q2" s="3527"/>
      <c r="R2" s="3527"/>
      <c r="S2" s="3527"/>
      <c r="T2" s="3528"/>
      <c r="U2" s="469" t="s">
        <v>6406</v>
      </c>
      <c r="V2" s="524"/>
      <c r="W2" s="470" t="s">
        <v>13310</v>
      </c>
      <c r="X2" s="470"/>
      <c r="Z2" s="470"/>
      <c r="AA2" s="470"/>
      <c r="AB2" s="525"/>
    </row>
    <row r="3" spans="1:36" ht="16.5" customHeight="1">
      <c r="A3" s="466"/>
      <c r="B3" s="467"/>
      <c r="C3" s="467"/>
      <c r="D3" s="3526"/>
      <c r="E3" s="3527"/>
      <c r="F3" s="3527"/>
      <c r="G3" s="3527"/>
      <c r="H3" s="3527"/>
      <c r="I3" s="3527"/>
      <c r="J3" s="3527"/>
      <c r="K3" s="3527"/>
      <c r="L3" s="3527"/>
      <c r="M3" s="3527"/>
      <c r="N3" s="3527"/>
      <c r="O3" s="3527"/>
      <c r="P3" s="3527"/>
      <c r="Q3" s="3527"/>
      <c r="R3" s="3527"/>
      <c r="S3" s="3527"/>
      <c r="T3" s="3528"/>
      <c r="U3" s="469" t="s">
        <v>6407</v>
      </c>
      <c r="V3" s="524"/>
      <c r="W3" s="470" t="s">
        <v>13309</v>
      </c>
      <c r="X3" s="470"/>
      <c r="Z3" s="470"/>
      <c r="AA3" s="470"/>
      <c r="AB3" s="1723"/>
      <c r="AD3" s="677"/>
    </row>
    <row r="4" spans="1:36" ht="17.25" customHeight="1" thickBot="1">
      <c r="A4" s="3532" t="s">
        <v>4907</v>
      </c>
      <c r="B4" s="3533"/>
      <c r="C4" s="3533"/>
      <c r="D4" s="3529"/>
      <c r="E4" s="3530"/>
      <c r="F4" s="3530"/>
      <c r="G4" s="3530"/>
      <c r="H4" s="3530"/>
      <c r="I4" s="3530"/>
      <c r="J4" s="3530"/>
      <c r="K4" s="3530"/>
      <c r="L4" s="3530"/>
      <c r="M4" s="3530"/>
      <c r="N4" s="3530"/>
      <c r="O4" s="3530"/>
      <c r="P4" s="3530"/>
      <c r="Q4" s="3530"/>
      <c r="R4" s="3530"/>
      <c r="S4" s="3530"/>
      <c r="T4" s="3531"/>
      <c r="U4" s="493" t="s">
        <v>6408</v>
      </c>
      <c r="V4" s="526"/>
      <c r="W4" s="513" t="s">
        <v>4906</v>
      </c>
      <c r="X4" s="513"/>
      <c r="Y4" s="582"/>
      <c r="Z4" s="513"/>
      <c r="AA4" s="513"/>
      <c r="AB4" s="1724"/>
      <c r="AD4" s="677"/>
    </row>
    <row r="5" spans="1:36" ht="18" customHeight="1">
      <c r="A5" s="3557" t="s">
        <v>5301</v>
      </c>
      <c r="B5" s="3558"/>
      <c r="C5" s="3558"/>
      <c r="D5" s="3558"/>
      <c r="E5" s="3558"/>
      <c r="F5" s="3558"/>
      <c r="G5" s="3558"/>
      <c r="H5" s="3558"/>
      <c r="I5" s="3558"/>
      <c r="J5" s="3558"/>
      <c r="K5" s="3558"/>
      <c r="L5" s="3558"/>
      <c r="M5" s="3558"/>
      <c r="N5" s="3558"/>
      <c r="O5" s="3558"/>
      <c r="P5" s="3558"/>
      <c r="Q5" s="3558"/>
      <c r="R5" s="3558"/>
      <c r="S5" s="3558"/>
      <c r="T5" s="3558"/>
      <c r="U5" s="3558"/>
      <c r="V5" s="3558"/>
      <c r="W5" s="3558"/>
      <c r="X5" s="3558"/>
      <c r="Y5" s="3558"/>
      <c r="Z5" s="3558"/>
      <c r="AA5" s="3558"/>
      <c r="AB5" s="3559"/>
      <c r="AD5" s="677"/>
    </row>
    <row r="6" spans="1:36" ht="18" customHeight="1" thickBot="1">
      <c r="A6" s="3560"/>
      <c r="B6" s="3561"/>
      <c r="C6" s="3561"/>
      <c r="D6" s="3561"/>
      <c r="E6" s="3561"/>
      <c r="F6" s="3561"/>
      <c r="G6" s="3561"/>
      <c r="H6" s="3561"/>
      <c r="I6" s="3561"/>
      <c r="J6" s="3561"/>
      <c r="K6" s="3561"/>
      <c r="L6" s="3561"/>
      <c r="M6" s="3561"/>
      <c r="N6" s="3561"/>
      <c r="O6" s="3561"/>
      <c r="P6" s="3561"/>
      <c r="Q6" s="3561"/>
      <c r="R6" s="3561"/>
      <c r="S6" s="3561"/>
      <c r="T6" s="3561"/>
      <c r="U6" s="3561"/>
      <c r="V6" s="3561"/>
      <c r="W6" s="3561"/>
      <c r="X6" s="3561"/>
      <c r="Y6" s="3561"/>
      <c r="Z6" s="3561"/>
      <c r="AA6" s="3561"/>
      <c r="AB6" s="3562"/>
      <c r="AD6" s="677"/>
      <c r="AE6" s="52"/>
      <c r="AF6" s="1028"/>
      <c r="AG6" s="1029">
        <v>46752</v>
      </c>
    </row>
    <row r="7" spans="1:36" ht="24" customHeight="1">
      <c r="A7" s="527" t="s">
        <v>2705</v>
      </c>
      <c r="B7" s="528" t="s">
        <v>4909</v>
      </c>
      <c r="C7" s="528" t="s">
        <v>4910</v>
      </c>
      <c r="D7" s="528" t="s">
        <v>4911</v>
      </c>
      <c r="E7" s="528" t="s">
        <v>4912</v>
      </c>
      <c r="F7" s="528" t="s">
        <v>5302</v>
      </c>
      <c r="G7" s="528" t="s">
        <v>4914</v>
      </c>
      <c r="H7" s="528" t="s">
        <v>4915</v>
      </c>
      <c r="I7" s="528" t="s">
        <v>4939</v>
      </c>
      <c r="J7" s="475" t="s">
        <v>6273</v>
      </c>
      <c r="K7" s="515" t="s">
        <v>13073</v>
      </c>
      <c r="L7" s="476" t="s">
        <v>6282</v>
      </c>
      <c r="M7" s="1284" t="s">
        <v>6285</v>
      </c>
      <c r="N7" s="1628"/>
      <c r="O7" s="1146" t="s">
        <v>6217</v>
      </c>
      <c r="P7" s="1147"/>
      <c r="Q7" s="1147"/>
      <c r="R7" s="1147"/>
      <c r="S7" s="1148"/>
      <c r="T7" s="528" t="s">
        <v>2414</v>
      </c>
      <c r="U7" s="529" t="s">
        <v>4916</v>
      </c>
      <c r="V7" s="1188" t="s">
        <v>6077</v>
      </c>
      <c r="W7" s="1189"/>
      <c r="X7" s="1141" t="s">
        <v>4917</v>
      </c>
      <c r="Y7" s="670" t="s">
        <v>6096</v>
      </c>
      <c r="Z7" s="688" t="s">
        <v>6162</v>
      </c>
      <c r="AA7" s="688" t="s">
        <v>6196</v>
      </c>
      <c r="AB7" s="1183" t="s">
        <v>699</v>
      </c>
      <c r="AD7" s="677"/>
      <c r="AE7" s="1025"/>
      <c r="AF7" s="1026"/>
      <c r="AG7" s="1026"/>
      <c r="AI7" s="677" t="s">
        <v>19944</v>
      </c>
      <c r="AJ7" s="677"/>
    </row>
    <row r="8" spans="1:36" ht="17.25" customHeight="1" thickBot="1">
      <c r="A8" s="530"/>
      <c r="B8" s="531"/>
      <c r="C8" s="531"/>
      <c r="D8" s="532"/>
      <c r="E8" s="532"/>
      <c r="F8" s="531" t="s">
        <v>2772</v>
      </c>
      <c r="G8" s="531" t="s">
        <v>4919</v>
      </c>
      <c r="H8" s="534" t="s">
        <v>4941</v>
      </c>
      <c r="I8" s="533" t="s">
        <v>4919</v>
      </c>
      <c r="J8" s="479" t="s">
        <v>4919</v>
      </c>
      <c r="K8" s="516" t="s">
        <v>6276</v>
      </c>
      <c r="L8" s="481" t="s">
        <v>3815</v>
      </c>
      <c r="M8" s="479" t="s">
        <v>6278</v>
      </c>
      <c r="N8" s="479" t="s">
        <v>6279</v>
      </c>
      <c r="O8" s="479" t="s">
        <v>4943</v>
      </c>
      <c r="P8" s="479" t="s">
        <v>5628</v>
      </c>
      <c r="Q8" s="479" t="s">
        <v>6281</v>
      </c>
      <c r="R8" s="479" t="s">
        <v>6274</v>
      </c>
      <c r="S8" s="479" t="s">
        <v>6275</v>
      </c>
      <c r="T8" s="479" t="s">
        <v>6283</v>
      </c>
      <c r="U8" s="535"/>
      <c r="V8" s="482" t="s">
        <v>4237</v>
      </c>
      <c r="W8" s="483" t="s">
        <v>2201</v>
      </c>
      <c r="X8" s="1142"/>
      <c r="Y8" s="671" t="s">
        <v>6097</v>
      </c>
      <c r="Z8" s="689" t="s">
        <v>6163</v>
      </c>
      <c r="AA8" s="689" t="s">
        <v>6197</v>
      </c>
      <c r="AB8" s="1184"/>
      <c r="AD8" s="677"/>
      <c r="AE8" s="1022" t="s">
        <v>12601</v>
      </c>
      <c r="AF8" s="1024" t="s">
        <v>6197</v>
      </c>
      <c r="AG8" s="1024" t="s">
        <v>18406</v>
      </c>
    </row>
    <row r="9" spans="1:36" ht="16.5">
      <c r="A9" s="1309">
        <f>A8+1</f>
        <v>1</v>
      </c>
      <c r="B9" s="1310" t="s">
        <v>18407</v>
      </c>
      <c r="C9" s="1311" t="s">
        <v>793</v>
      </c>
      <c r="D9" s="1311" t="s">
        <v>5303</v>
      </c>
      <c r="E9" s="1311" t="s">
        <v>4631</v>
      </c>
      <c r="F9" s="1312" t="s">
        <v>5304</v>
      </c>
      <c r="G9" s="1310">
        <v>11</v>
      </c>
      <c r="H9" s="1313">
        <v>110</v>
      </c>
      <c r="I9" s="1310">
        <v>16.5</v>
      </c>
      <c r="J9" s="1310"/>
      <c r="K9" s="1310">
        <v>3.2</v>
      </c>
      <c r="L9" s="1310"/>
      <c r="M9" s="1310">
        <v>1350</v>
      </c>
      <c r="N9" s="1310">
        <v>26850</v>
      </c>
      <c r="O9" s="1310" t="s">
        <v>6255</v>
      </c>
      <c r="P9" s="1310" t="s">
        <v>6255</v>
      </c>
      <c r="Q9" s="1310" t="s">
        <v>6255</v>
      </c>
      <c r="R9" s="1310" t="s">
        <v>6255</v>
      </c>
      <c r="S9" s="1310" t="s">
        <v>6255</v>
      </c>
      <c r="T9" s="1292" t="s">
        <v>6284</v>
      </c>
      <c r="U9" s="1314" t="s">
        <v>5305</v>
      </c>
      <c r="V9" s="1315">
        <v>5</v>
      </c>
      <c r="W9" s="1316" t="s">
        <v>4849</v>
      </c>
      <c r="X9" s="536" t="s">
        <v>1527</v>
      </c>
      <c r="Y9" s="672" t="s">
        <v>6098</v>
      </c>
      <c r="Z9" s="737">
        <v>28600</v>
      </c>
      <c r="AA9" s="737"/>
      <c r="AB9" s="1317"/>
      <c r="AC9" s="677" t="s">
        <v>12253</v>
      </c>
      <c r="AD9" s="2437" t="s">
        <v>17732</v>
      </c>
      <c r="AE9" s="1318" t="s">
        <v>12756</v>
      </c>
      <c r="AF9" s="1307">
        <v>38205</v>
      </c>
      <c r="AG9" s="1040"/>
      <c r="AI9" s="2995" t="s">
        <v>19938</v>
      </c>
    </row>
    <row r="10" spans="1:36">
      <c r="A10" s="1319">
        <f>A9+1</f>
        <v>2</v>
      </c>
      <c r="B10" s="1310" t="s">
        <v>18407</v>
      </c>
      <c r="C10" s="1311" t="s">
        <v>795</v>
      </c>
      <c r="D10" s="1311" t="s">
        <v>5306</v>
      </c>
      <c r="E10" s="1311" t="s">
        <v>5307</v>
      </c>
      <c r="F10" s="1312" t="s">
        <v>5308</v>
      </c>
      <c r="G10" s="1310">
        <v>4</v>
      </c>
      <c r="H10" s="1313">
        <v>170</v>
      </c>
      <c r="I10" s="1310">
        <v>6</v>
      </c>
      <c r="J10" s="1310"/>
      <c r="K10" s="1310">
        <v>3.2</v>
      </c>
      <c r="L10" s="1310"/>
      <c r="M10" s="1310">
        <v>1300</v>
      </c>
      <c r="N10" s="1310">
        <v>27200</v>
      </c>
      <c r="O10" s="1310" t="s">
        <v>6255</v>
      </c>
      <c r="P10" s="1310" t="s">
        <v>6255</v>
      </c>
      <c r="Q10" s="1310" t="s">
        <v>6255</v>
      </c>
      <c r="R10" s="1310" t="s">
        <v>6255</v>
      </c>
      <c r="S10" s="1310" t="s">
        <v>6255</v>
      </c>
      <c r="T10" s="1292"/>
      <c r="U10" s="1314" t="s">
        <v>5305</v>
      </c>
      <c r="V10" s="1320">
        <v>5</v>
      </c>
      <c r="W10" s="675" t="s">
        <v>4849</v>
      </c>
      <c r="X10" s="537" t="s">
        <v>1527</v>
      </c>
      <c r="Y10" s="672" t="s">
        <v>6098</v>
      </c>
      <c r="Z10" s="738">
        <v>61300</v>
      </c>
      <c r="AA10" s="738"/>
      <c r="AB10" s="1321"/>
      <c r="AC10" s="677" t="s">
        <v>12256</v>
      </c>
      <c r="AD10" s="2437" t="s">
        <v>17732</v>
      </c>
      <c r="AE10" s="1088" t="s">
        <v>12757</v>
      </c>
      <c r="AF10" s="1308">
        <v>38298</v>
      </c>
      <c r="AG10" s="539"/>
      <c r="AI10" s="2995" t="s">
        <v>19938</v>
      </c>
    </row>
    <row r="11" spans="1:36">
      <c r="A11" s="1319">
        <f t="shared" ref="A11:A42" si="0">A10+1</f>
        <v>3</v>
      </c>
      <c r="B11" s="1310" t="s">
        <v>18407</v>
      </c>
      <c r="C11" s="1311" t="s">
        <v>796</v>
      </c>
      <c r="D11" s="1311" t="s">
        <v>5309</v>
      </c>
      <c r="E11" s="1311" t="s">
        <v>4631</v>
      </c>
      <c r="F11" s="1312" t="s">
        <v>5310</v>
      </c>
      <c r="G11" s="1310">
        <v>11</v>
      </c>
      <c r="H11" s="1313" t="s">
        <v>5311</v>
      </c>
      <c r="I11" s="1310">
        <v>16.5</v>
      </c>
      <c r="J11" s="1310"/>
      <c r="K11" s="1310">
        <v>3</v>
      </c>
      <c r="L11" s="1310"/>
      <c r="M11" s="1310">
        <v>1050</v>
      </c>
      <c r="N11" s="1310">
        <v>6100</v>
      </c>
      <c r="O11" s="1310" t="s">
        <v>6255</v>
      </c>
      <c r="P11" s="1310" t="s">
        <v>6255</v>
      </c>
      <c r="Q11" s="1310" t="s">
        <v>6255</v>
      </c>
      <c r="R11" s="1310" t="s">
        <v>6255</v>
      </c>
      <c r="S11" s="1310" t="s">
        <v>6255</v>
      </c>
      <c r="T11" s="1292" t="s">
        <v>6284</v>
      </c>
      <c r="U11" s="1314" t="s">
        <v>4927</v>
      </c>
      <c r="V11" s="1320">
        <v>5</v>
      </c>
      <c r="W11" s="675" t="s">
        <v>4849</v>
      </c>
      <c r="X11" s="537" t="s">
        <v>1527</v>
      </c>
      <c r="Y11" s="672" t="s">
        <v>6098</v>
      </c>
      <c r="Z11" s="738">
        <v>11100</v>
      </c>
      <c r="AA11" s="738"/>
      <c r="AB11" s="1321"/>
      <c r="AC11" s="677" t="s">
        <v>12265</v>
      </c>
      <c r="AD11" s="2437" t="s">
        <v>17732</v>
      </c>
      <c r="AE11" s="1088" t="s">
        <v>12758</v>
      </c>
      <c r="AF11" s="1308">
        <v>38238</v>
      </c>
      <c r="AG11" s="539"/>
      <c r="AI11" s="2995" t="s">
        <v>19938</v>
      </c>
    </row>
    <row r="12" spans="1:36">
      <c r="A12" s="1319">
        <f t="shared" si="0"/>
        <v>4</v>
      </c>
      <c r="B12" s="1310" t="s">
        <v>4928</v>
      </c>
      <c r="C12" s="2909" t="s">
        <v>106</v>
      </c>
      <c r="D12" s="1311" t="s">
        <v>5312</v>
      </c>
      <c r="E12" s="1311" t="s">
        <v>5313</v>
      </c>
      <c r="F12" s="1312" t="s">
        <v>5314</v>
      </c>
      <c r="G12" s="1310">
        <v>23</v>
      </c>
      <c r="H12" s="1313">
        <v>150</v>
      </c>
      <c r="I12" s="1310">
        <v>34.5</v>
      </c>
      <c r="J12" s="1310"/>
      <c r="K12" s="1310">
        <v>0</v>
      </c>
      <c r="L12" s="1310"/>
      <c r="M12" s="1310">
        <v>1550</v>
      </c>
      <c r="N12" s="1310">
        <v>21950</v>
      </c>
      <c r="O12" s="1310">
        <v>304</v>
      </c>
      <c r="P12" s="1310">
        <v>304</v>
      </c>
      <c r="Q12" s="1310">
        <v>304</v>
      </c>
      <c r="R12" s="1310">
        <v>304</v>
      </c>
      <c r="S12" s="1310" t="s">
        <v>6255</v>
      </c>
      <c r="T12" s="1292" t="s">
        <v>6284</v>
      </c>
      <c r="U12" s="1314" t="s">
        <v>5305</v>
      </c>
      <c r="V12" s="1320">
        <v>5</v>
      </c>
      <c r="W12" s="675" t="s">
        <v>4849</v>
      </c>
      <c r="X12" s="537" t="s">
        <v>1527</v>
      </c>
      <c r="Y12" s="672" t="s">
        <v>6098</v>
      </c>
      <c r="Z12" s="738">
        <v>153700</v>
      </c>
      <c r="AA12" s="738"/>
      <c r="AB12" s="1321"/>
      <c r="AC12" s="677" t="s">
        <v>12264</v>
      </c>
      <c r="AD12" s="2438">
        <v>120</v>
      </c>
      <c r="AE12" s="1088"/>
      <c r="AF12" s="1088"/>
      <c r="AG12" s="539"/>
      <c r="AI12" s="2995" t="s">
        <v>19938</v>
      </c>
    </row>
    <row r="13" spans="1:36">
      <c r="A13" s="1319">
        <f t="shared" si="0"/>
        <v>5</v>
      </c>
      <c r="B13" s="1310" t="s">
        <v>4928</v>
      </c>
      <c r="C13" s="2909" t="s">
        <v>18526</v>
      </c>
      <c r="D13" s="1311" t="s">
        <v>5315</v>
      </c>
      <c r="E13" s="1311" t="s">
        <v>5316</v>
      </c>
      <c r="F13" s="1312" t="s">
        <v>5317</v>
      </c>
      <c r="G13" s="1313" t="s">
        <v>5318</v>
      </c>
      <c r="H13" s="1313">
        <v>140</v>
      </c>
      <c r="I13" s="1313" t="s">
        <v>5319</v>
      </c>
      <c r="J13" s="1313"/>
      <c r="K13" s="1313">
        <v>0</v>
      </c>
      <c r="L13" s="1313"/>
      <c r="M13" s="1313">
        <v>2850</v>
      </c>
      <c r="N13" s="1313">
        <v>22440</v>
      </c>
      <c r="O13" s="1310">
        <v>304</v>
      </c>
      <c r="P13" s="1310">
        <v>304</v>
      </c>
      <c r="Q13" s="1310">
        <v>304</v>
      </c>
      <c r="R13" s="1310">
        <v>304</v>
      </c>
      <c r="S13" s="1310" t="s">
        <v>6255</v>
      </c>
      <c r="T13" s="1292" t="s">
        <v>6284</v>
      </c>
      <c r="U13" s="1314" t="s">
        <v>5305</v>
      </c>
      <c r="V13" s="1320">
        <v>5</v>
      </c>
      <c r="W13" s="675" t="s">
        <v>4849</v>
      </c>
      <c r="X13" s="537" t="s">
        <v>1527</v>
      </c>
      <c r="Y13" s="672" t="s">
        <v>6098</v>
      </c>
      <c r="Z13" s="738">
        <v>170500</v>
      </c>
      <c r="AA13" s="738"/>
      <c r="AB13" s="1321"/>
      <c r="AC13" s="677" t="s">
        <v>12289</v>
      </c>
      <c r="AD13" s="2438">
        <v>140</v>
      </c>
      <c r="AE13" s="1088" t="s">
        <v>12827</v>
      </c>
      <c r="AF13" s="1308">
        <v>36023</v>
      </c>
      <c r="AG13" s="539"/>
      <c r="AI13" s="2995" t="s">
        <v>19938</v>
      </c>
    </row>
    <row r="14" spans="1:36">
      <c r="A14" s="1319">
        <f t="shared" si="0"/>
        <v>6</v>
      </c>
      <c r="B14" s="1310" t="s">
        <v>4928</v>
      </c>
      <c r="C14" s="2909" t="s">
        <v>2622</v>
      </c>
      <c r="D14" s="1311" t="s">
        <v>5320</v>
      </c>
      <c r="E14" s="1311" t="s">
        <v>529</v>
      </c>
      <c r="F14" s="1312" t="s">
        <v>19920</v>
      </c>
      <c r="G14" s="1313" t="s">
        <v>5318</v>
      </c>
      <c r="H14" s="1313">
        <v>110</v>
      </c>
      <c r="I14" s="1313" t="s">
        <v>5319</v>
      </c>
      <c r="J14" s="1313"/>
      <c r="K14" s="1313">
        <v>0</v>
      </c>
      <c r="L14" s="1313"/>
      <c r="M14" s="1313">
        <v>3050</v>
      </c>
      <c r="N14" s="1313">
        <v>42918</v>
      </c>
      <c r="O14" s="1310">
        <v>304</v>
      </c>
      <c r="P14" s="1310">
        <v>304</v>
      </c>
      <c r="Q14" s="1310">
        <v>304</v>
      </c>
      <c r="R14" s="1310">
        <v>304</v>
      </c>
      <c r="S14" s="1310" t="s">
        <v>6255</v>
      </c>
      <c r="T14" s="1292" t="s">
        <v>6284</v>
      </c>
      <c r="U14" s="1314" t="s">
        <v>5305</v>
      </c>
      <c r="V14" s="1320">
        <v>5</v>
      </c>
      <c r="W14" s="675" t="s">
        <v>4849</v>
      </c>
      <c r="X14" s="537" t="s">
        <v>1527</v>
      </c>
      <c r="Y14" s="672" t="s">
        <v>6098</v>
      </c>
      <c r="Z14" s="738">
        <v>306600</v>
      </c>
      <c r="AA14" s="738"/>
      <c r="AB14" s="1321"/>
      <c r="AC14" s="677" t="s">
        <v>12412</v>
      </c>
      <c r="AD14" s="2438">
        <v>160</v>
      </c>
      <c r="AE14" s="1088" t="s">
        <v>12827</v>
      </c>
      <c r="AF14" s="1308">
        <v>36023</v>
      </c>
      <c r="AG14" s="539"/>
      <c r="AI14" s="2995" t="s">
        <v>19938</v>
      </c>
    </row>
    <row r="15" spans="1:36">
      <c r="A15" s="1725">
        <f t="shared" si="0"/>
        <v>7</v>
      </c>
      <c r="B15" s="1502" t="s">
        <v>4928</v>
      </c>
      <c r="C15" s="1503" t="s">
        <v>6532</v>
      </c>
      <c r="D15" s="1503" t="s">
        <v>5320</v>
      </c>
      <c r="E15" s="1503" t="s">
        <v>529</v>
      </c>
      <c r="F15" s="1504" t="s">
        <v>13102</v>
      </c>
      <c r="G15" s="1726">
        <v>2</v>
      </c>
      <c r="H15" s="1505">
        <v>130</v>
      </c>
      <c r="I15" s="1726">
        <v>3</v>
      </c>
      <c r="J15" s="1505"/>
      <c r="K15" s="1505">
        <v>0</v>
      </c>
      <c r="L15" s="1505"/>
      <c r="M15" s="1505">
        <v>800</v>
      </c>
      <c r="N15" s="1505">
        <v>21560</v>
      </c>
      <c r="O15" s="1502">
        <v>304</v>
      </c>
      <c r="P15" s="1502">
        <v>304</v>
      </c>
      <c r="Q15" s="1502">
        <v>304</v>
      </c>
      <c r="R15" s="1502">
        <v>304</v>
      </c>
      <c r="S15" s="1502" t="s">
        <v>12467</v>
      </c>
      <c r="T15" s="1498" t="s">
        <v>6284</v>
      </c>
      <c r="U15" s="1506" t="s">
        <v>13090</v>
      </c>
      <c r="V15" s="1507">
        <v>5</v>
      </c>
      <c r="W15" s="1508" t="s">
        <v>4849</v>
      </c>
      <c r="X15" s="1509" t="s">
        <v>1527</v>
      </c>
      <c r="Y15" s="1482" t="s">
        <v>6098</v>
      </c>
      <c r="Z15" s="1510"/>
      <c r="AA15" s="2998">
        <v>44727</v>
      </c>
      <c r="AB15" s="1511"/>
      <c r="AC15" s="1727"/>
      <c r="AD15" s="2439">
        <v>170</v>
      </c>
      <c r="AE15" s="1728" t="s">
        <v>12937</v>
      </c>
      <c r="AF15" s="1722">
        <v>44727</v>
      </c>
      <c r="AG15" s="1708"/>
      <c r="AI15" s="2995"/>
    </row>
    <row r="16" spans="1:36">
      <c r="A16" s="1319">
        <f t="shared" si="0"/>
        <v>8</v>
      </c>
      <c r="B16" s="1310" t="s">
        <v>4928</v>
      </c>
      <c r="C16" s="2909" t="s">
        <v>18527</v>
      </c>
      <c r="D16" s="1311" t="s">
        <v>5321</v>
      </c>
      <c r="E16" s="1311" t="s">
        <v>5322</v>
      </c>
      <c r="F16" s="1311" t="s">
        <v>5323</v>
      </c>
      <c r="G16" s="1310" t="s">
        <v>5324</v>
      </c>
      <c r="H16" s="1310">
        <v>140</v>
      </c>
      <c r="I16" s="1313" t="s">
        <v>5319</v>
      </c>
      <c r="J16" s="1313"/>
      <c r="K16" s="1313">
        <v>0</v>
      </c>
      <c r="L16" s="1313"/>
      <c r="M16" s="1313">
        <v>550</v>
      </c>
      <c r="N16" s="1313">
        <v>9970</v>
      </c>
      <c r="O16" s="1310">
        <v>304</v>
      </c>
      <c r="P16" s="1310">
        <v>304</v>
      </c>
      <c r="Q16" s="1310">
        <v>304</v>
      </c>
      <c r="R16" s="1310">
        <v>304</v>
      </c>
      <c r="S16" s="1310" t="s">
        <v>6255</v>
      </c>
      <c r="T16" s="1292" t="s">
        <v>6284</v>
      </c>
      <c r="U16" s="1314" t="s">
        <v>5305</v>
      </c>
      <c r="V16" s="1320">
        <v>5</v>
      </c>
      <c r="W16" s="675" t="s">
        <v>4849</v>
      </c>
      <c r="X16" s="537" t="s">
        <v>1527</v>
      </c>
      <c r="Y16" s="672" t="s">
        <v>6098</v>
      </c>
      <c r="Z16" s="738">
        <v>29200</v>
      </c>
      <c r="AA16" s="738"/>
      <c r="AB16" s="1321"/>
      <c r="AC16" s="677" t="s">
        <v>12429</v>
      </c>
      <c r="AD16" s="2438">
        <v>210</v>
      </c>
      <c r="AE16" s="1088" t="s">
        <v>12827</v>
      </c>
      <c r="AF16" s="1308">
        <v>35866</v>
      </c>
      <c r="AG16" s="539"/>
      <c r="AI16" s="2995" t="s">
        <v>19938</v>
      </c>
    </row>
    <row r="17" spans="1:35">
      <c r="A17" s="1319">
        <f t="shared" si="0"/>
        <v>9</v>
      </c>
      <c r="B17" s="1310" t="s">
        <v>4928</v>
      </c>
      <c r="C17" s="2909" t="s">
        <v>18528</v>
      </c>
      <c r="D17" s="2909" t="s">
        <v>5325</v>
      </c>
      <c r="E17" s="1311" t="s">
        <v>5326</v>
      </c>
      <c r="F17" s="1311" t="s">
        <v>5327</v>
      </c>
      <c r="G17" s="1313" t="s">
        <v>5328</v>
      </c>
      <c r="H17" s="1310">
        <v>170</v>
      </c>
      <c r="I17" s="1313" t="s">
        <v>5319</v>
      </c>
      <c r="J17" s="1313"/>
      <c r="K17" s="1313">
        <v>0</v>
      </c>
      <c r="L17" s="1313"/>
      <c r="M17" s="1313">
        <v>850</v>
      </c>
      <c r="N17" s="1313">
        <v>5650</v>
      </c>
      <c r="O17" s="1310">
        <v>304</v>
      </c>
      <c r="P17" s="1310">
        <v>304</v>
      </c>
      <c r="Q17" s="1310">
        <v>304</v>
      </c>
      <c r="R17" s="1310">
        <v>304</v>
      </c>
      <c r="S17" s="1310" t="s">
        <v>6255</v>
      </c>
      <c r="T17" s="1292" t="s">
        <v>6284</v>
      </c>
      <c r="U17" s="1314" t="s">
        <v>5305</v>
      </c>
      <c r="V17" s="1320">
        <v>5</v>
      </c>
      <c r="W17" s="675" t="s">
        <v>4849</v>
      </c>
      <c r="X17" s="537" t="s">
        <v>1527</v>
      </c>
      <c r="Y17" s="672" t="s">
        <v>6098</v>
      </c>
      <c r="Z17" s="738">
        <v>20800</v>
      </c>
      <c r="AA17" s="738"/>
      <c r="AB17" s="1321"/>
      <c r="AC17" s="677" t="s">
        <v>12438</v>
      </c>
      <c r="AD17" s="2438">
        <v>220</v>
      </c>
      <c r="AE17" s="1088" t="s">
        <v>12759</v>
      </c>
      <c r="AF17" s="1308">
        <v>42014</v>
      </c>
      <c r="AG17" s="539"/>
      <c r="AI17" s="2995" t="s">
        <v>19938</v>
      </c>
    </row>
    <row r="18" spans="1:35">
      <c r="A18" s="1319">
        <f t="shared" si="0"/>
        <v>10</v>
      </c>
      <c r="B18" s="1310" t="s">
        <v>4928</v>
      </c>
      <c r="C18" s="2909" t="s">
        <v>18529</v>
      </c>
      <c r="D18" s="1311" t="s">
        <v>5329</v>
      </c>
      <c r="E18" s="1311" t="s">
        <v>5330</v>
      </c>
      <c r="F18" s="1311" t="s">
        <v>5331</v>
      </c>
      <c r="G18" s="1310">
        <v>2</v>
      </c>
      <c r="H18" s="1310">
        <v>160</v>
      </c>
      <c r="I18" s="1313" t="s">
        <v>5319</v>
      </c>
      <c r="J18" s="1313"/>
      <c r="K18" s="1313">
        <v>0</v>
      </c>
      <c r="L18" s="1313"/>
      <c r="M18" s="1313">
        <v>300</v>
      </c>
      <c r="N18" s="1313">
        <v>6710</v>
      </c>
      <c r="O18" s="1310">
        <v>304</v>
      </c>
      <c r="P18" s="1310">
        <v>304</v>
      </c>
      <c r="Q18" s="1310">
        <v>304</v>
      </c>
      <c r="R18" s="1310">
        <v>304</v>
      </c>
      <c r="S18" s="1310" t="s">
        <v>6255</v>
      </c>
      <c r="T18" s="1292" t="s">
        <v>6284</v>
      </c>
      <c r="U18" s="1314" t="s">
        <v>5305</v>
      </c>
      <c r="V18" s="1320">
        <v>5</v>
      </c>
      <c r="W18" s="675" t="s">
        <v>4849</v>
      </c>
      <c r="X18" s="537" t="s">
        <v>1527</v>
      </c>
      <c r="Y18" s="672" t="s">
        <v>6098</v>
      </c>
      <c r="Z18" s="738">
        <v>3200</v>
      </c>
      <c r="AA18" s="738"/>
      <c r="AB18" s="1321"/>
      <c r="AC18" s="677" t="s">
        <v>12447</v>
      </c>
      <c r="AD18" s="2438">
        <v>250</v>
      </c>
      <c r="AE18" s="1088"/>
      <c r="AF18" s="1088"/>
      <c r="AG18" s="539"/>
      <c r="AI18" s="2995" t="s">
        <v>19938</v>
      </c>
    </row>
    <row r="19" spans="1:35">
      <c r="A19" s="1319">
        <f t="shared" si="0"/>
        <v>11</v>
      </c>
      <c r="B19" s="1310" t="s">
        <v>4928</v>
      </c>
      <c r="C19" s="2909" t="s">
        <v>879</v>
      </c>
      <c r="D19" s="1311" t="s">
        <v>5332</v>
      </c>
      <c r="E19" s="1311" t="s">
        <v>537</v>
      </c>
      <c r="F19" s="1311" t="s">
        <v>5333</v>
      </c>
      <c r="G19" s="1313" t="s">
        <v>5328</v>
      </c>
      <c r="H19" s="1310">
        <v>170</v>
      </c>
      <c r="I19" s="1313" t="s">
        <v>5319</v>
      </c>
      <c r="J19" s="1313"/>
      <c r="K19" s="1313">
        <v>0</v>
      </c>
      <c r="L19" s="1313"/>
      <c r="M19" s="1313">
        <v>1950</v>
      </c>
      <c r="N19" s="1313">
        <v>8990</v>
      </c>
      <c r="O19" s="1310">
        <v>304</v>
      </c>
      <c r="P19" s="1310">
        <v>304</v>
      </c>
      <c r="Q19" s="1310">
        <v>304</v>
      </c>
      <c r="R19" s="1310">
        <v>304</v>
      </c>
      <c r="S19" s="1310" t="s">
        <v>6255</v>
      </c>
      <c r="T19" s="1292" t="s">
        <v>6284</v>
      </c>
      <c r="U19" s="1314" t="s">
        <v>5305</v>
      </c>
      <c r="V19" s="1320">
        <v>5</v>
      </c>
      <c r="W19" s="675" t="s">
        <v>4849</v>
      </c>
      <c r="X19" s="537" t="s">
        <v>1527</v>
      </c>
      <c r="Y19" s="672" t="s">
        <v>6098</v>
      </c>
      <c r="Z19" s="738">
        <v>85700</v>
      </c>
      <c r="AA19" s="738"/>
      <c r="AB19" s="1321"/>
      <c r="AC19" s="677" t="s">
        <v>12518</v>
      </c>
      <c r="AD19" s="2438">
        <v>320</v>
      </c>
      <c r="AE19" s="1088" t="s">
        <v>12760</v>
      </c>
      <c r="AF19" s="1308">
        <v>37844</v>
      </c>
      <c r="AG19" s="539"/>
      <c r="AI19" s="2995" t="s">
        <v>19938</v>
      </c>
    </row>
    <row r="20" spans="1:35">
      <c r="A20" s="1319">
        <f t="shared" si="0"/>
        <v>12</v>
      </c>
      <c r="B20" s="1310" t="s">
        <v>4928</v>
      </c>
      <c r="C20" s="2909" t="s">
        <v>18530</v>
      </c>
      <c r="D20" s="1311" t="s">
        <v>18531</v>
      </c>
      <c r="E20" s="1311" t="s">
        <v>4208</v>
      </c>
      <c r="F20" s="1311" t="s">
        <v>5334</v>
      </c>
      <c r="G20" s="1313" t="s">
        <v>5335</v>
      </c>
      <c r="H20" s="1310">
        <v>150</v>
      </c>
      <c r="I20" s="1313" t="s">
        <v>5319</v>
      </c>
      <c r="J20" s="1313"/>
      <c r="K20" s="1313">
        <v>0</v>
      </c>
      <c r="L20" s="1313"/>
      <c r="M20" s="1313">
        <v>1600</v>
      </c>
      <c r="N20" s="1313">
        <v>19340</v>
      </c>
      <c r="O20" s="1310">
        <v>304</v>
      </c>
      <c r="P20" s="1310">
        <v>304</v>
      </c>
      <c r="Q20" s="1310">
        <v>304</v>
      </c>
      <c r="R20" s="1310">
        <v>304</v>
      </c>
      <c r="S20" s="1310" t="s">
        <v>6255</v>
      </c>
      <c r="T20" s="1292" t="s">
        <v>6284</v>
      </c>
      <c r="U20" s="1314" t="s">
        <v>5305</v>
      </c>
      <c r="V20" s="1320">
        <v>5</v>
      </c>
      <c r="W20" s="675" t="s">
        <v>4849</v>
      </c>
      <c r="X20" s="537" t="s">
        <v>1527</v>
      </c>
      <c r="Y20" s="672" t="s">
        <v>6098</v>
      </c>
      <c r="Z20" s="738">
        <v>103300</v>
      </c>
      <c r="AA20" s="738"/>
      <c r="AB20" s="1321"/>
      <c r="AC20" s="677" t="s">
        <v>12573</v>
      </c>
      <c r="AD20" s="2438">
        <v>420</v>
      </c>
      <c r="AE20" s="1088" t="s">
        <v>12761</v>
      </c>
      <c r="AF20" s="1308">
        <v>43042</v>
      </c>
      <c r="AG20" s="539"/>
      <c r="AI20" s="2995" t="s">
        <v>19938</v>
      </c>
    </row>
    <row r="21" spans="1:35">
      <c r="A21" s="1319">
        <f t="shared" si="0"/>
        <v>13</v>
      </c>
      <c r="B21" s="1310" t="s">
        <v>4928</v>
      </c>
      <c r="C21" s="2909" t="s">
        <v>18532</v>
      </c>
      <c r="D21" s="1311" t="s">
        <v>18533</v>
      </c>
      <c r="E21" s="1311" t="s">
        <v>4208</v>
      </c>
      <c r="F21" s="1311" t="s">
        <v>5336</v>
      </c>
      <c r="G21" s="1313" t="s">
        <v>5328</v>
      </c>
      <c r="H21" s="1310">
        <v>150</v>
      </c>
      <c r="I21" s="1313" t="s">
        <v>5319</v>
      </c>
      <c r="J21" s="1313"/>
      <c r="K21" s="1313">
        <v>0</v>
      </c>
      <c r="L21" s="1313"/>
      <c r="M21" s="1313">
        <v>1980</v>
      </c>
      <c r="N21" s="1313">
        <v>16120</v>
      </c>
      <c r="O21" s="1310">
        <v>304</v>
      </c>
      <c r="P21" s="1310">
        <v>304</v>
      </c>
      <c r="Q21" s="1310">
        <v>304</v>
      </c>
      <c r="R21" s="1310">
        <v>304</v>
      </c>
      <c r="S21" s="1310" t="s">
        <v>6255</v>
      </c>
      <c r="T21" s="1292" t="s">
        <v>6284</v>
      </c>
      <c r="U21" s="1314" t="s">
        <v>5305</v>
      </c>
      <c r="V21" s="1320">
        <v>5</v>
      </c>
      <c r="W21" s="675" t="s">
        <v>4849</v>
      </c>
      <c r="X21" s="537" t="s">
        <v>1527</v>
      </c>
      <c r="Y21" s="672" t="s">
        <v>6098</v>
      </c>
      <c r="Z21" s="738">
        <v>145300</v>
      </c>
      <c r="AA21" s="738"/>
      <c r="AB21" s="1321"/>
      <c r="AC21" s="677" t="s">
        <v>12591</v>
      </c>
      <c r="AD21" s="2438">
        <v>430</v>
      </c>
      <c r="AE21" s="1088" t="s">
        <v>12761</v>
      </c>
      <c r="AF21" s="1308">
        <v>43042</v>
      </c>
      <c r="AG21" s="539"/>
      <c r="AI21" s="2995" t="s">
        <v>19938</v>
      </c>
    </row>
    <row r="22" spans="1:35">
      <c r="A22" s="1319">
        <f t="shared" si="0"/>
        <v>14</v>
      </c>
      <c r="B22" s="1310" t="s">
        <v>4928</v>
      </c>
      <c r="C22" s="2909" t="s">
        <v>2608</v>
      </c>
      <c r="D22" s="1311" t="s">
        <v>18534</v>
      </c>
      <c r="E22" s="1311" t="s">
        <v>4208</v>
      </c>
      <c r="F22" s="1311" t="s">
        <v>5337</v>
      </c>
      <c r="G22" s="1313" t="s">
        <v>5328</v>
      </c>
      <c r="H22" s="1310">
        <v>180</v>
      </c>
      <c r="I22" s="1313" t="s">
        <v>5319</v>
      </c>
      <c r="J22" s="1313"/>
      <c r="K22" s="1313">
        <v>0</v>
      </c>
      <c r="L22" s="1313"/>
      <c r="M22" s="1313">
        <v>750</v>
      </c>
      <c r="N22" s="1313">
        <v>15570</v>
      </c>
      <c r="O22" s="1310">
        <v>304</v>
      </c>
      <c r="P22" s="1310">
        <v>304</v>
      </c>
      <c r="Q22" s="1310">
        <v>304</v>
      </c>
      <c r="R22" s="1310">
        <v>304</v>
      </c>
      <c r="S22" s="1310" t="s">
        <v>6255</v>
      </c>
      <c r="T22" s="1292" t="s">
        <v>6284</v>
      </c>
      <c r="U22" s="1314" t="s">
        <v>5305</v>
      </c>
      <c r="V22" s="1320">
        <v>5</v>
      </c>
      <c r="W22" s="675" t="s">
        <v>4849</v>
      </c>
      <c r="X22" s="537" t="s">
        <v>1527</v>
      </c>
      <c r="Y22" s="672" t="s">
        <v>6098</v>
      </c>
      <c r="Z22" s="738">
        <v>31100</v>
      </c>
      <c r="AA22" s="738"/>
      <c r="AB22" s="1321"/>
      <c r="AC22" s="994" t="s">
        <v>12598</v>
      </c>
      <c r="AD22" s="2440">
        <v>440</v>
      </c>
      <c r="AE22" s="1088" t="s">
        <v>12762</v>
      </c>
      <c r="AF22" s="1308">
        <v>41772</v>
      </c>
      <c r="AG22" s="539"/>
      <c r="AI22" s="2995" t="s">
        <v>19938</v>
      </c>
    </row>
    <row r="23" spans="1:35">
      <c r="A23" s="1319">
        <f t="shared" si="0"/>
        <v>15</v>
      </c>
      <c r="B23" s="1310" t="s">
        <v>4928</v>
      </c>
      <c r="C23" s="2909" t="s">
        <v>18535</v>
      </c>
      <c r="D23" s="1311" t="s">
        <v>18536</v>
      </c>
      <c r="E23" s="1311" t="s">
        <v>5338</v>
      </c>
      <c r="F23" s="1311" t="s">
        <v>5339</v>
      </c>
      <c r="G23" s="1313" t="s">
        <v>5328</v>
      </c>
      <c r="H23" s="1310">
        <v>150</v>
      </c>
      <c r="I23" s="1313" t="s">
        <v>5319</v>
      </c>
      <c r="J23" s="1313"/>
      <c r="K23" s="1313">
        <v>0</v>
      </c>
      <c r="L23" s="1313"/>
      <c r="M23" s="1313">
        <v>700</v>
      </c>
      <c r="N23" s="1313">
        <v>13210</v>
      </c>
      <c r="O23" s="1310">
        <v>304</v>
      </c>
      <c r="P23" s="1310">
        <v>304</v>
      </c>
      <c r="Q23" s="1310">
        <v>304</v>
      </c>
      <c r="R23" s="1310">
        <v>304</v>
      </c>
      <c r="S23" s="1310" t="s">
        <v>6255</v>
      </c>
      <c r="T23" s="1292" t="s">
        <v>6284</v>
      </c>
      <c r="U23" s="1314" t="s">
        <v>5305</v>
      </c>
      <c r="V23" s="1320">
        <v>5</v>
      </c>
      <c r="W23" s="675" t="s">
        <v>4849</v>
      </c>
      <c r="X23" s="537" t="s">
        <v>1527</v>
      </c>
      <c r="Y23" s="672" t="s">
        <v>6098</v>
      </c>
      <c r="Z23" s="738">
        <v>36100</v>
      </c>
      <c r="AA23" s="738"/>
      <c r="AB23" s="1321"/>
      <c r="AC23" s="677" t="s">
        <v>12597</v>
      </c>
      <c r="AD23" s="2440">
        <v>450</v>
      </c>
      <c r="AE23" s="1088" t="s">
        <v>12763</v>
      </c>
      <c r="AF23" s="1308">
        <v>37435</v>
      </c>
      <c r="AG23" s="539"/>
      <c r="AI23" s="2995" t="s">
        <v>19938</v>
      </c>
    </row>
    <row r="24" spans="1:35">
      <c r="A24" s="1319">
        <f t="shared" si="0"/>
        <v>16</v>
      </c>
      <c r="B24" s="1310" t="s">
        <v>4928</v>
      </c>
      <c r="C24" s="2909" t="s">
        <v>1024</v>
      </c>
      <c r="D24" s="1311" t="s">
        <v>5340</v>
      </c>
      <c r="E24" s="1311" t="s">
        <v>3781</v>
      </c>
      <c r="F24" s="1311" t="s">
        <v>5341</v>
      </c>
      <c r="G24" s="1313" t="s">
        <v>5318</v>
      </c>
      <c r="H24" s="1310">
        <v>130</v>
      </c>
      <c r="I24" s="1313" t="s">
        <v>5319</v>
      </c>
      <c r="J24" s="1313"/>
      <c r="K24" s="1313">
        <v>0</v>
      </c>
      <c r="L24" s="1313"/>
      <c r="M24" s="1313">
        <v>800</v>
      </c>
      <c r="N24" s="1313">
        <v>21560</v>
      </c>
      <c r="O24" s="1310">
        <v>304</v>
      </c>
      <c r="P24" s="1310">
        <v>304</v>
      </c>
      <c r="Q24" s="1310">
        <v>304</v>
      </c>
      <c r="R24" s="1310">
        <v>304</v>
      </c>
      <c r="S24" s="1310" t="s">
        <v>6255</v>
      </c>
      <c r="T24" s="1292" t="s">
        <v>6284</v>
      </c>
      <c r="U24" s="1314" t="s">
        <v>5305</v>
      </c>
      <c r="V24" s="1320">
        <v>5</v>
      </c>
      <c r="W24" s="675" t="s">
        <v>4849</v>
      </c>
      <c r="X24" s="537" t="s">
        <v>1527</v>
      </c>
      <c r="Y24" s="672" t="s">
        <v>6098</v>
      </c>
      <c r="Z24" s="738">
        <v>48400</v>
      </c>
      <c r="AA24" s="738"/>
      <c r="AB24" s="1321"/>
      <c r="AC24" s="677" t="s">
        <v>12413</v>
      </c>
      <c r="AD24" s="2440">
        <v>520</v>
      </c>
      <c r="AE24" s="1088"/>
      <c r="AF24" s="1308"/>
      <c r="AG24" s="539"/>
      <c r="AI24" s="2995" t="s">
        <v>19938</v>
      </c>
    </row>
    <row r="25" spans="1:35">
      <c r="A25" s="1319">
        <f t="shared" si="0"/>
        <v>17</v>
      </c>
      <c r="B25" s="1310" t="s">
        <v>4928</v>
      </c>
      <c r="C25" s="2909" t="s">
        <v>4187</v>
      </c>
      <c r="D25" s="1311" t="s">
        <v>5342</v>
      </c>
      <c r="E25" s="1311" t="s">
        <v>3781</v>
      </c>
      <c r="F25" s="1311" t="s">
        <v>5343</v>
      </c>
      <c r="G25" s="1313" t="s">
        <v>5318</v>
      </c>
      <c r="H25" s="1310">
        <v>130</v>
      </c>
      <c r="I25" s="1313" t="s">
        <v>5319</v>
      </c>
      <c r="J25" s="1313"/>
      <c r="K25" s="1313">
        <v>0</v>
      </c>
      <c r="L25" s="1313"/>
      <c r="M25" s="1313">
        <v>800</v>
      </c>
      <c r="N25" s="1313">
        <v>15620</v>
      </c>
      <c r="O25" s="1310">
        <v>304</v>
      </c>
      <c r="P25" s="1310">
        <v>304</v>
      </c>
      <c r="Q25" s="1310">
        <v>304</v>
      </c>
      <c r="R25" s="1310">
        <v>304</v>
      </c>
      <c r="S25" s="1310" t="s">
        <v>6255</v>
      </c>
      <c r="T25" s="1292" t="s">
        <v>6284</v>
      </c>
      <c r="U25" s="1314" t="s">
        <v>5305</v>
      </c>
      <c r="V25" s="1320">
        <v>5</v>
      </c>
      <c r="W25" s="675" t="s">
        <v>4849</v>
      </c>
      <c r="X25" s="537" t="s">
        <v>1527</v>
      </c>
      <c r="Y25" s="672" t="s">
        <v>6098</v>
      </c>
      <c r="Z25" s="738">
        <v>51700</v>
      </c>
      <c r="AA25" s="738"/>
      <c r="AB25" s="1321"/>
      <c r="AC25" s="994" t="s">
        <v>12414</v>
      </c>
      <c r="AD25" s="2440">
        <v>530</v>
      </c>
      <c r="AE25" s="1088"/>
      <c r="AF25" s="1308"/>
      <c r="AG25" s="539"/>
      <c r="AI25" s="2995" t="s">
        <v>19938</v>
      </c>
    </row>
    <row r="26" spans="1:35">
      <c r="A26" s="1319">
        <f t="shared" si="0"/>
        <v>18</v>
      </c>
      <c r="B26" s="1310" t="s">
        <v>4928</v>
      </c>
      <c r="C26" s="2909" t="s">
        <v>4191</v>
      </c>
      <c r="D26" s="1311" t="s">
        <v>5344</v>
      </c>
      <c r="E26" s="1311" t="s">
        <v>3781</v>
      </c>
      <c r="F26" s="1311" t="s">
        <v>5345</v>
      </c>
      <c r="G26" s="1313" t="s">
        <v>5318</v>
      </c>
      <c r="H26" s="1310">
        <v>180</v>
      </c>
      <c r="I26" s="1313" t="s">
        <v>5319</v>
      </c>
      <c r="J26" s="1313"/>
      <c r="K26" s="1313">
        <v>0</v>
      </c>
      <c r="L26" s="1313"/>
      <c r="M26" s="1313">
        <v>350</v>
      </c>
      <c r="N26" s="1313">
        <v>13760</v>
      </c>
      <c r="O26" s="1310">
        <v>304</v>
      </c>
      <c r="P26" s="1310">
        <v>304</v>
      </c>
      <c r="Q26" s="1310">
        <v>304</v>
      </c>
      <c r="R26" s="1310">
        <v>304</v>
      </c>
      <c r="S26" s="1310" t="s">
        <v>6255</v>
      </c>
      <c r="T26" s="1292" t="s">
        <v>6284</v>
      </c>
      <c r="U26" s="1314" t="s">
        <v>5305</v>
      </c>
      <c r="V26" s="1320">
        <v>5</v>
      </c>
      <c r="W26" s="675" t="s">
        <v>4849</v>
      </c>
      <c r="X26" s="537" t="s">
        <v>1527</v>
      </c>
      <c r="Y26" s="672" t="s">
        <v>6098</v>
      </c>
      <c r="Z26" s="738">
        <v>28400</v>
      </c>
      <c r="AA26" s="738"/>
      <c r="AB26" s="1321"/>
      <c r="AC26" s="677" t="s">
        <v>12427</v>
      </c>
      <c r="AD26" s="2440">
        <v>540</v>
      </c>
      <c r="AE26" s="1088"/>
      <c r="AF26" s="1308"/>
      <c r="AG26" s="539"/>
      <c r="AI26" s="2995" t="s">
        <v>19938</v>
      </c>
    </row>
    <row r="27" spans="1:35">
      <c r="A27" s="1319">
        <f t="shared" si="0"/>
        <v>19</v>
      </c>
      <c r="B27" s="1310" t="s">
        <v>4928</v>
      </c>
      <c r="C27" s="2909" t="s">
        <v>4195</v>
      </c>
      <c r="D27" s="1311" t="s">
        <v>5346</v>
      </c>
      <c r="E27" s="1311" t="s">
        <v>3781</v>
      </c>
      <c r="F27" s="1311" t="s">
        <v>5347</v>
      </c>
      <c r="G27" s="1313" t="s">
        <v>5318</v>
      </c>
      <c r="H27" s="1310">
        <v>130</v>
      </c>
      <c r="I27" s="1313" t="s">
        <v>5319</v>
      </c>
      <c r="J27" s="1313"/>
      <c r="K27" s="1313">
        <v>0</v>
      </c>
      <c r="L27" s="1313"/>
      <c r="M27" s="1313">
        <v>500</v>
      </c>
      <c r="N27" s="1313">
        <v>12460</v>
      </c>
      <c r="O27" s="1310">
        <v>304</v>
      </c>
      <c r="P27" s="1310">
        <v>304</v>
      </c>
      <c r="Q27" s="1310">
        <v>304</v>
      </c>
      <c r="R27" s="1310">
        <v>304</v>
      </c>
      <c r="S27" s="1310" t="s">
        <v>6255</v>
      </c>
      <c r="T27" s="1292" t="s">
        <v>6284</v>
      </c>
      <c r="U27" s="1314" t="s">
        <v>5305</v>
      </c>
      <c r="V27" s="1320">
        <v>5</v>
      </c>
      <c r="W27" s="675" t="s">
        <v>4849</v>
      </c>
      <c r="X27" s="537" t="s">
        <v>1527</v>
      </c>
      <c r="Y27" s="672" t="s">
        <v>6098</v>
      </c>
      <c r="Z27" s="738">
        <v>34400</v>
      </c>
      <c r="AA27" s="738"/>
      <c r="AB27" s="1321"/>
      <c r="AC27" s="677" t="s">
        <v>12430</v>
      </c>
      <c r="AD27" s="2440">
        <v>550</v>
      </c>
      <c r="AE27" s="1088"/>
      <c r="AF27" s="1308"/>
      <c r="AG27" s="539"/>
      <c r="AI27" s="2995" t="s">
        <v>19938</v>
      </c>
    </row>
    <row r="28" spans="1:35">
      <c r="A28" s="1319">
        <f t="shared" si="0"/>
        <v>20</v>
      </c>
      <c r="B28" s="1310" t="s">
        <v>4928</v>
      </c>
      <c r="C28" s="2909" t="s">
        <v>18537</v>
      </c>
      <c r="D28" s="1311" t="s">
        <v>5348</v>
      </c>
      <c r="E28" s="1311" t="s">
        <v>4210</v>
      </c>
      <c r="F28" s="1311" t="s">
        <v>5349</v>
      </c>
      <c r="G28" s="1313" t="s">
        <v>5318</v>
      </c>
      <c r="H28" s="1310">
        <v>120</v>
      </c>
      <c r="I28" s="1313" t="s">
        <v>5319</v>
      </c>
      <c r="J28" s="1313"/>
      <c r="K28" s="1313">
        <v>0</v>
      </c>
      <c r="L28" s="1313"/>
      <c r="M28" s="1313">
        <v>1350</v>
      </c>
      <c r="N28" s="1313">
        <v>27390</v>
      </c>
      <c r="O28" s="1310">
        <v>304</v>
      </c>
      <c r="P28" s="1310">
        <v>304</v>
      </c>
      <c r="Q28" s="1310">
        <v>304</v>
      </c>
      <c r="R28" s="1310">
        <v>304</v>
      </c>
      <c r="S28" s="1310" t="s">
        <v>6255</v>
      </c>
      <c r="T28" s="1292" t="s">
        <v>6284</v>
      </c>
      <c r="U28" s="1314" t="s">
        <v>5305</v>
      </c>
      <c r="V28" s="1320">
        <v>5</v>
      </c>
      <c r="W28" s="675" t="s">
        <v>4849</v>
      </c>
      <c r="X28" s="537" t="s">
        <v>1527</v>
      </c>
      <c r="Y28" s="672" t="s">
        <v>6098</v>
      </c>
      <c r="Z28" s="738">
        <v>68900</v>
      </c>
      <c r="AA28" s="738"/>
      <c r="AB28" s="1321"/>
      <c r="AC28" s="677" t="s">
        <v>12599</v>
      </c>
      <c r="AD28" s="2440">
        <v>620</v>
      </c>
      <c r="AE28" s="1088"/>
      <c r="AF28" s="1308"/>
      <c r="AG28" s="539"/>
      <c r="AI28" s="2995" t="s">
        <v>19938</v>
      </c>
    </row>
    <row r="29" spans="1:35">
      <c r="A29" s="1319">
        <f t="shared" si="0"/>
        <v>21</v>
      </c>
      <c r="B29" s="1310" t="s">
        <v>4928</v>
      </c>
      <c r="C29" s="2909" t="s">
        <v>18538</v>
      </c>
      <c r="D29" s="1311" t="s">
        <v>5350</v>
      </c>
      <c r="E29" s="1311" t="s">
        <v>4210</v>
      </c>
      <c r="F29" s="1311" t="s">
        <v>5351</v>
      </c>
      <c r="G29" s="1313" t="s">
        <v>5352</v>
      </c>
      <c r="H29" s="1310">
        <v>120</v>
      </c>
      <c r="I29" s="1313" t="s">
        <v>5319</v>
      </c>
      <c r="J29" s="1313"/>
      <c r="K29" s="1313">
        <v>0</v>
      </c>
      <c r="L29" s="1313"/>
      <c r="M29" s="1313">
        <v>900</v>
      </c>
      <c r="N29" s="1313">
        <v>12290</v>
      </c>
      <c r="O29" s="1310">
        <v>304</v>
      </c>
      <c r="P29" s="1310">
        <v>304</v>
      </c>
      <c r="Q29" s="1310">
        <v>304</v>
      </c>
      <c r="R29" s="1310">
        <v>304</v>
      </c>
      <c r="S29" s="1310" t="s">
        <v>6255</v>
      </c>
      <c r="T29" s="1292" t="s">
        <v>6284</v>
      </c>
      <c r="U29" s="1314" t="s">
        <v>5305</v>
      </c>
      <c r="V29" s="1320">
        <v>5</v>
      </c>
      <c r="W29" s="675" t="s">
        <v>4849</v>
      </c>
      <c r="X29" s="537" t="s">
        <v>1527</v>
      </c>
      <c r="Y29" s="672" t="s">
        <v>6098</v>
      </c>
      <c r="Z29" s="738">
        <v>31100</v>
      </c>
      <c r="AA29" s="738"/>
      <c r="AB29" s="1321"/>
      <c r="AC29" s="994" t="s">
        <v>12453</v>
      </c>
      <c r="AD29" s="2440">
        <v>630</v>
      </c>
      <c r="AE29" s="1088" t="s">
        <v>12827</v>
      </c>
      <c r="AF29" s="1308">
        <v>37848</v>
      </c>
      <c r="AG29" s="539"/>
      <c r="AI29" s="2995" t="s">
        <v>19938</v>
      </c>
    </row>
    <row r="30" spans="1:35">
      <c r="A30" s="1319">
        <f t="shared" si="0"/>
        <v>22</v>
      </c>
      <c r="B30" s="1310" t="s">
        <v>4928</v>
      </c>
      <c r="C30" s="2909" t="s">
        <v>18539</v>
      </c>
      <c r="D30" s="1311" t="s">
        <v>5353</v>
      </c>
      <c r="E30" s="1311" t="s">
        <v>4210</v>
      </c>
      <c r="F30" s="1311" t="s">
        <v>5354</v>
      </c>
      <c r="G30" s="1313" t="s">
        <v>5318</v>
      </c>
      <c r="H30" s="1310">
        <v>140</v>
      </c>
      <c r="I30" s="1313" t="s">
        <v>5319</v>
      </c>
      <c r="J30" s="1313"/>
      <c r="K30" s="1313">
        <v>0</v>
      </c>
      <c r="L30" s="1313"/>
      <c r="M30" s="1313">
        <v>300</v>
      </c>
      <c r="N30" s="1313">
        <v>10040</v>
      </c>
      <c r="O30" s="1310">
        <v>304</v>
      </c>
      <c r="P30" s="1310">
        <v>304</v>
      </c>
      <c r="Q30" s="1310">
        <v>304</v>
      </c>
      <c r="R30" s="1310">
        <v>304</v>
      </c>
      <c r="S30" s="1310" t="s">
        <v>6255</v>
      </c>
      <c r="T30" s="1292" t="s">
        <v>6284</v>
      </c>
      <c r="U30" s="1314" t="s">
        <v>5305</v>
      </c>
      <c r="V30" s="1320">
        <v>5</v>
      </c>
      <c r="W30" s="675" t="s">
        <v>4849</v>
      </c>
      <c r="X30" s="537" t="s">
        <v>1527</v>
      </c>
      <c r="Y30" s="672" t="s">
        <v>6098</v>
      </c>
      <c r="Z30" s="738">
        <v>17500</v>
      </c>
      <c r="AA30" s="738"/>
      <c r="AB30" s="1321"/>
      <c r="AC30" s="994" t="s">
        <v>12454</v>
      </c>
      <c r="AD30" s="2440">
        <v>640</v>
      </c>
      <c r="AE30" s="1088"/>
      <c r="AF30" s="1308"/>
      <c r="AG30" s="539"/>
      <c r="AI30" s="2995" t="s">
        <v>19938</v>
      </c>
    </row>
    <row r="31" spans="1:35">
      <c r="A31" s="1319">
        <f t="shared" si="0"/>
        <v>23</v>
      </c>
      <c r="B31" s="1310" t="s">
        <v>4156</v>
      </c>
      <c r="C31" s="2909" t="s">
        <v>18540</v>
      </c>
      <c r="D31" s="1311" t="s">
        <v>5355</v>
      </c>
      <c r="E31" s="1311" t="s">
        <v>1734</v>
      </c>
      <c r="F31" s="1311" t="s">
        <v>5356</v>
      </c>
      <c r="G31" s="1313" t="s">
        <v>5352</v>
      </c>
      <c r="H31" s="1310">
        <v>120</v>
      </c>
      <c r="I31" s="1313" t="s">
        <v>5119</v>
      </c>
      <c r="J31" s="1313"/>
      <c r="K31" s="1313">
        <v>0</v>
      </c>
      <c r="L31" s="1313"/>
      <c r="M31" s="1313">
        <v>1200</v>
      </c>
      <c r="N31" s="1313">
        <v>6650</v>
      </c>
      <c r="O31" s="1310">
        <v>304</v>
      </c>
      <c r="P31" s="1310">
        <v>304</v>
      </c>
      <c r="Q31" s="1310">
        <v>304</v>
      </c>
      <c r="R31" s="1310">
        <v>304</v>
      </c>
      <c r="S31" s="1310" t="s">
        <v>6255</v>
      </c>
      <c r="T31" s="1292" t="s">
        <v>6284</v>
      </c>
      <c r="U31" s="1314" t="s">
        <v>5305</v>
      </c>
      <c r="V31" s="1320">
        <v>5</v>
      </c>
      <c r="W31" s="675" t="s">
        <v>4849</v>
      </c>
      <c r="X31" s="537" t="s">
        <v>1527</v>
      </c>
      <c r="Y31" s="672" t="s">
        <v>6098</v>
      </c>
      <c r="Z31" s="738">
        <v>22500</v>
      </c>
      <c r="AA31" s="738"/>
      <c r="AB31" s="1321"/>
      <c r="AC31" s="677" t="s">
        <v>12516</v>
      </c>
      <c r="AD31" s="2440">
        <v>980</v>
      </c>
      <c r="AE31" s="1088" t="s">
        <v>12827</v>
      </c>
      <c r="AF31" s="1308">
        <v>36011</v>
      </c>
      <c r="AG31" s="539"/>
      <c r="AI31" s="2995" t="s">
        <v>19938</v>
      </c>
    </row>
    <row r="32" spans="1:35">
      <c r="A32" s="1319">
        <f t="shared" si="0"/>
        <v>24</v>
      </c>
      <c r="B32" s="675" t="s">
        <v>4156</v>
      </c>
      <c r="C32" s="2917" t="s">
        <v>18541</v>
      </c>
      <c r="D32" s="1322" t="s">
        <v>5357</v>
      </c>
      <c r="E32" s="1322"/>
      <c r="F32" s="1322" t="s">
        <v>5358</v>
      </c>
      <c r="G32" s="675" t="s">
        <v>5359</v>
      </c>
      <c r="H32" s="675">
        <v>50</v>
      </c>
      <c r="I32" s="675" t="s">
        <v>2705</v>
      </c>
      <c r="J32" s="675"/>
      <c r="K32" s="675"/>
      <c r="L32" s="675"/>
      <c r="M32" s="675"/>
      <c r="N32" s="675"/>
      <c r="O32" s="675"/>
      <c r="P32" s="675"/>
      <c r="Q32" s="675"/>
      <c r="R32" s="675"/>
      <c r="S32" s="675"/>
      <c r="T32" s="1292" t="s">
        <v>6284</v>
      </c>
      <c r="U32" s="1323" t="s">
        <v>5305</v>
      </c>
      <c r="V32" s="1320">
        <v>5</v>
      </c>
      <c r="W32" s="675" t="s">
        <v>4849</v>
      </c>
      <c r="X32" s="537" t="s">
        <v>1527</v>
      </c>
      <c r="Y32" s="672" t="s">
        <v>6098</v>
      </c>
      <c r="Z32" s="738"/>
      <c r="AA32" s="2996"/>
      <c r="AB32" s="1321"/>
      <c r="AD32" s="2440">
        <v>935</v>
      </c>
      <c r="AE32" s="1088" t="s">
        <v>12929</v>
      </c>
      <c r="AF32" s="1308">
        <v>38176</v>
      </c>
      <c r="AG32" s="539"/>
      <c r="AI32" s="2995" t="s">
        <v>19938</v>
      </c>
    </row>
    <row r="33" spans="1:35">
      <c r="A33" s="1319">
        <f t="shared" si="0"/>
        <v>25</v>
      </c>
      <c r="B33" s="657" t="s">
        <v>18414</v>
      </c>
      <c r="C33" s="2928" t="s">
        <v>18542</v>
      </c>
      <c r="D33" s="538" t="s">
        <v>4602</v>
      </c>
      <c r="E33" s="1042" t="s">
        <v>4631</v>
      </c>
      <c r="F33" s="1322" t="s">
        <v>5360</v>
      </c>
      <c r="G33" s="675">
        <v>1.4</v>
      </c>
      <c r="H33" s="1324" t="s">
        <v>5362</v>
      </c>
      <c r="I33" s="1324" t="s">
        <v>5361</v>
      </c>
      <c r="J33" s="1324"/>
      <c r="K33" s="1324"/>
      <c r="L33" s="1324"/>
      <c r="M33" s="1324"/>
      <c r="N33" s="1324"/>
      <c r="O33" s="1324"/>
      <c r="P33" s="1324"/>
      <c r="Q33" s="1324"/>
      <c r="R33" s="1324"/>
      <c r="S33" s="1324"/>
      <c r="T33" s="1292" t="s">
        <v>6284</v>
      </c>
      <c r="U33" s="1323" t="s">
        <v>5255</v>
      </c>
      <c r="V33" s="1320">
        <v>5</v>
      </c>
      <c r="W33" s="675" t="s">
        <v>4849</v>
      </c>
      <c r="X33" s="537" t="s">
        <v>1527</v>
      </c>
      <c r="Y33" s="672" t="s">
        <v>6098</v>
      </c>
      <c r="Z33" s="738"/>
      <c r="AA33" s="2977">
        <v>42305</v>
      </c>
      <c r="AB33" s="1321"/>
      <c r="AD33" s="2440">
        <v>770</v>
      </c>
      <c r="AE33" s="1088"/>
      <c r="AF33" s="1088"/>
      <c r="AG33" s="539"/>
      <c r="AI33" s="2995"/>
    </row>
    <row r="34" spans="1:35">
      <c r="A34" s="1319">
        <f t="shared" si="0"/>
        <v>26</v>
      </c>
      <c r="B34" s="657" t="s">
        <v>18414</v>
      </c>
      <c r="C34" s="2928" t="s">
        <v>18543</v>
      </c>
      <c r="D34" s="538" t="s">
        <v>4583</v>
      </c>
      <c r="E34" s="1042" t="s">
        <v>4631</v>
      </c>
      <c r="F34" s="1322" t="s">
        <v>5363</v>
      </c>
      <c r="G34" s="1324">
        <v>1.4</v>
      </c>
      <c r="H34" s="1325" t="s">
        <v>5365</v>
      </c>
      <c r="I34" s="1324" t="s">
        <v>5364</v>
      </c>
      <c r="J34" s="1324"/>
      <c r="K34" s="1324"/>
      <c r="L34" s="1324"/>
      <c r="M34" s="1324"/>
      <c r="N34" s="1324"/>
      <c r="O34" s="1324"/>
      <c r="P34" s="1324"/>
      <c r="Q34" s="1324"/>
      <c r="R34" s="1324"/>
      <c r="S34" s="1324"/>
      <c r="T34" s="1292" t="s">
        <v>6284</v>
      </c>
      <c r="U34" s="1323" t="s">
        <v>5255</v>
      </c>
      <c r="V34" s="1320">
        <v>5</v>
      </c>
      <c r="W34" s="675" t="s">
        <v>4849</v>
      </c>
      <c r="X34" s="537" t="s">
        <v>1527</v>
      </c>
      <c r="Y34" s="672" t="s">
        <v>6098</v>
      </c>
      <c r="Z34" s="738"/>
      <c r="AA34" s="2977">
        <v>42305</v>
      </c>
      <c r="AB34" s="1321"/>
      <c r="AD34" s="2440">
        <v>770</v>
      </c>
      <c r="AE34" s="1088"/>
      <c r="AF34" s="1088"/>
      <c r="AG34" s="539"/>
    </row>
    <row r="35" spans="1:35">
      <c r="A35" s="1319">
        <f t="shared" si="0"/>
        <v>27</v>
      </c>
      <c r="B35" s="657" t="s">
        <v>18414</v>
      </c>
      <c r="C35" s="2928" t="s">
        <v>18544</v>
      </c>
      <c r="D35" s="538" t="s">
        <v>5366</v>
      </c>
      <c r="E35" s="1042" t="s">
        <v>4631</v>
      </c>
      <c r="F35" s="1322" t="s">
        <v>5367</v>
      </c>
      <c r="G35" s="675">
        <v>6</v>
      </c>
      <c r="H35" s="1324">
        <v>200</v>
      </c>
      <c r="I35" s="1324" t="s">
        <v>5368</v>
      </c>
      <c r="J35" s="1324"/>
      <c r="K35" s="1324"/>
      <c r="L35" s="1324"/>
      <c r="M35" s="1324"/>
      <c r="N35" s="1324"/>
      <c r="O35" s="1324"/>
      <c r="P35" s="1324"/>
      <c r="Q35" s="1324"/>
      <c r="R35" s="1324"/>
      <c r="S35" s="1324"/>
      <c r="T35" s="1292" t="s">
        <v>6284</v>
      </c>
      <c r="U35" s="1323" t="s">
        <v>5255</v>
      </c>
      <c r="V35" s="1320">
        <v>5</v>
      </c>
      <c r="W35" s="675" t="s">
        <v>4849</v>
      </c>
      <c r="X35" s="537" t="s">
        <v>1527</v>
      </c>
      <c r="Y35" s="672" t="s">
        <v>6098</v>
      </c>
      <c r="Z35" s="738"/>
      <c r="AA35" s="2977">
        <v>42305</v>
      </c>
      <c r="AB35" s="1321"/>
      <c r="AD35" s="2440">
        <v>770</v>
      </c>
      <c r="AE35" s="1088"/>
      <c r="AF35" s="1088"/>
      <c r="AG35" s="539"/>
    </row>
    <row r="36" spans="1:35">
      <c r="A36" s="1319">
        <f t="shared" si="0"/>
        <v>28</v>
      </c>
      <c r="B36" s="657" t="s">
        <v>18414</v>
      </c>
      <c r="C36" s="2928" t="s">
        <v>18545</v>
      </c>
      <c r="D36" s="538" t="s">
        <v>4558</v>
      </c>
      <c r="E36" s="1042" t="s">
        <v>2286</v>
      </c>
      <c r="F36" s="1322" t="s">
        <v>5369</v>
      </c>
      <c r="G36" s="1326" t="s">
        <v>5370</v>
      </c>
      <c r="H36" s="1324">
        <v>130</v>
      </c>
      <c r="I36" s="1324" t="s">
        <v>5371</v>
      </c>
      <c r="J36" s="1324"/>
      <c r="K36" s="1324"/>
      <c r="L36" s="1324"/>
      <c r="M36" s="1324"/>
      <c r="N36" s="1324"/>
      <c r="O36" s="1324"/>
      <c r="P36" s="1324"/>
      <c r="Q36" s="1324"/>
      <c r="R36" s="1324"/>
      <c r="S36" s="1324"/>
      <c r="T36" s="1292" t="s">
        <v>6284</v>
      </c>
      <c r="U36" s="1323" t="s">
        <v>5255</v>
      </c>
      <c r="V36" s="1320">
        <v>5</v>
      </c>
      <c r="W36" s="675" t="s">
        <v>4849</v>
      </c>
      <c r="X36" s="537" t="s">
        <v>1527</v>
      </c>
      <c r="Y36" s="672" t="s">
        <v>6098</v>
      </c>
      <c r="Z36" s="1327"/>
      <c r="AA36" s="2977">
        <v>42305</v>
      </c>
      <c r="AB36" s="1321"/>
      <c r="AD36" s="2440">
        <v>770</v>
      </c>
      <c r="AE36" s="1088"/>
      <c r="AF36" s="1088"/>
      <c r="AG36" s="539"/>
    </row>
    <row r="37" spans="1:35">
      <c r="A37" s="1319">
        <f t="shared" si="0"/>
        <v>29</v>
      </c>
      <c r="B37" s="657" t="s">
        <v>18414</v>
      </c>
      <c r="C37" s="2912" t="s">
        <v>18546</v>
      </c>
      <c r="D37" s="796" t="s">
        <v>4854</v>
      </c>
      <c r="E37" s="1042" t="s">
        <v>2286</v>
      </c>
      <c r="F37" s="1322" t="s">
        <v>5372</v>
      </c>
      <c r="G37" s="1326" t="s">
        <v>5373</v>
      </c>
      <c r="H37" s="1325" t="s">
        <v>5375</v>
      </c>
      <c r="I37" s="1324" t="s">
        <v>5374</v>
      </c>
      <c r="J37" s="1324"/>
      <c r="K37" s="1324"/>
      <c r="L37" s="1324"/>
      <c r="M37" s="1324"/>
      <c r="N37" s="1324"/>
      <c r="O37" s="1324"/>
      <c r="P37" s="1324"/>
      <c r="Q37" s="1324"/>
      <c r="R37" s="1324"/>
      <c r="S37" s="1324"/>
      <c r="T37" s="1292" t="s">
        <v>6284</v>
      </c>
      <c r="U37" s="1323" t="s">
        <v>5255</v>
      </c>
      <c r="V37" s="1320">
        <v>5</v>
      </c>
      <c r="W37" s="675" t="s">
        <v>4849</v>
      </c>
      <c r="X37" s="537" t="s">
        <v>1527</v>
      </c>
      <c r="Y37" s="672" t="s">
        <v>6098</v>
      </c>
      <c r="Z37" s="1327"/>
      <c r="AA37" s="2977">
        <v>42305</v>
      </c>
      <c r="AB37" s="1321"/>
      <c r="AD37" s="2440">
        <v>770</v>
      </c>
      <c r="AE37" s="1088"/>
      <c r="AF37" s="1088"/>
      <c r="AG37" s="539"/>
    </row>
    <row r="38" spans="1:35">
      <c r="A38" s="1319">
        <f t="shared" si="0"/>
        <v>30</v>
      </c>
      <c r="B38" s="657" t="s">
        <v>18415</v>
      </c>
      <c r="C38" s="2912" t="s">
        <v>12530</v>
      </c>
      <c r="D38" s="796" t="s">
        <v>960</v>
      </c>
      <c r="E38" s="1042"/>
      <c r="F38" s="1322"/>
      <c r="G38" s="675"/>
      <c r="H38" s="1325"/>
      <c r="I38" s="1324"/>
      <c r="J38" s="1324"/>
      <c r="K38" s="1324"/>
      <c r="L38" s="1324"/>
      <c r="M38" s="1324"/>
      <c r="N38" s="1324"/>
      <c r="O38" s="1324"/>
      <c r="P38" s="1324"/>
      <c r="Q38" s="1324"/>
      <c r="R38" s="1324"/>
      <c r="S38" s="1324"/>
      <c r="T38" s="1292" t="s">
        <v>6284</v>
      </c>
      <c r="U38" s="1323" t="s">
        <v>5255</v>
      </c>
      <c r="V38" s="1320">
        <v>5</v>
      </c>
      <c r="W38" s="675" t="s">
        <v>4849</v>
      </c>
      <c r="X38" s="537" t="s">
        <v>1527</v>
      </c>
      <c r="Y38" s="672" t="s">
        <v>6098</v>
      </c>
      <c r="Z38" s="1092"/>
      <c r="AA38" s="2977">
        <v>41334</v>
      </c>
      <c r="AB38" s="1042"/>
      <c r="AC38" s="677" t="s">
        <v>12464</v>
      </c>
      <c r="AD38" s="2441" t="s">
        <v>17542</v>
      </c>
      <c r="AE38" s="1088"/>
      <c r="AF38" s="1088"/>
      <c r="AG38" s="539"/>
    </row>
    <row r="39" spans="1:35">
      <c r="A39" s="1319">
        <f t="shared" si="0"/>
        <v>31</v>
      </c>
      <c r="B39" s="657" t="s">
        <v>18415</v>
      </c>
      <c r="C39" s="2912" t="s">
        <v>18547</v>
      </c>
      <c r="D39" s="796" t="s">
        <v>4583</v>
      </c>
      <c r="E39" s="1042" t="s">
        <v>4631</v>
      </c>
      <c r="F39" s="1322" t="s">
        <v>5363</v>
      </c>
      <c r="G39" s="675"/>
      <c r="H39" s="1325" t="s">
        <v>5365</v>
      </c>
      <c r="I39" s="1324" t="s">
        <v>5364</v>
      </c>
      <c r="J39" s="1324"/>
      <c r="K39" s="1324"/>
      <c r="L39" s="1324"/>
      <c r="M39" s="1324"/>
      <c r="N39" s="1324"/>
      <c r="O39" s="1324"/>
      <c r="P39" s="1324"/>
      <c r="Q39" s="1324"/>
      <c r="R39" s="1324"/>
      <c r="S39" s="1324"/>
      <c r="T39" s="1292" t="s">
        <v>6284</v>
      </c>
      <c r="U39" s="1323" t="s">
        <v>5255</v>
      </c>
      <c r="V39" s="1320">
        <v>5</v>
      </c>
      <c r="W39" s="675" t="s">
        <v>4849</v>
      </c>
      <c r="X39" s="537" t="s">
        <v>1527</v>
      </c>
      <c r="Y39" s="672" t="s">
        <v>6098</v>
      </c>
      <c r="Z39" s="1327"/>
      <c r="AA39" s="2977">
        <v>41334</v>
      </c>
      <c r="AB39" s="1321"/>
      <c r="AC39" s="677" t="s">
        <v>12434</v>
      </c>
      <c r="AD39" s="2441" t="s">
        <v>17542</v>
      </c>
      <c r="AE39" s="1088"/>
      <c r="AF39" s="1088"/>
      <c r="AG39" s="539"/>
    </row>
    <row r="40" spans="1:35">
      <c r="A40" s="1319">
        <f t="shared" si="0"/>
        <v>32</v>
      </c>
      <c r="B40" s="657" t="s">
        <v>18415</v>
      </c>
      <c r="C40" s="2912" t="s">
        <v>18548</v>
      </c>
      <c r="D40" s="796" t="s">
        <v>4602</v>
      </c>
      <c r="E40" s="1042" t="s">
        <v>4631</v>
      </c>
      <c r="F40" s="1322" t="s">
        <v>5360</v>
      </c>
      <c r="G40" s="675">
        <v>1.4</v>
      </c>
      <c r="H40" s="1324" t="s">
        <v>5362</v>
      </c>
      <c r="I40" s="1324" t="s">
        <v>5361</v>
      </c>
      <c r="J40" s="1324"/>
      <c r="K40" s="1324"/>
      <c r="L40" s="1324"/>
      <c r="M40" s="1324"/>
      <c r="N40" s="1324"/>
      <c r="O40" s="1324"/>
      <c r="P40" s="1324"/>
      <c r="Q40" s="1324"/>
      <c r="R40" s="1324"/>
      <c r="S40" s="1324"/>
      <c r="T40" s="1292" t="s">
        <v>6284</v>
      </c>
      <c r="U40" s="1323" t="s">
        <v>5255</v>
      </c>
      <c r="V40" s="1320">
        <v>5</v>
      </c>
      <c r="W40" s="675" t="s">
        <v>4849</v>
      </c>
      <c r="X40" s="537" t="s">
        <v>1527</v>
      </c>
      <c r="Y40" s="672" t="s">
        <v>6098</v>
      </c>
      <c r="Z40" s="1327"/>
      <c r="AA40" s="2977">
        <v>41334</v>
      </c>
      <c r="AB40" s="1321"/>
      <c r="AC40" s="677" t="s">
        <v>12434</v>
      </c>
      <c r="AD40" s="2441" t="s">
        <v>17542</v>
      </c>
      <c r="AE40" s="1088"/>
      <c r="AF40" s="1088"/>
      <c r="AG40" s="539"/>
    </row>
    <row r="41" spans="1:35">
      <c r="A41" s="1319">
        <f t="shared" si="0"/>
        <v>33</v>
      </c>
      <c r="B41" s="657" t="s">
        <v>18415</v>
      </c>
      <c r="C41" s="2912" t="s">
        <v>18549</v>
      </c>
      <c r="D41" s="796" t="s">
        <v>4558</v>
      </c>
      <c r="E41" s="1042" t="s">
        <v>2286</v>
      </c>
      <c r="F41" s="1322" t="s">
        <v>5369</v>
      </c>
      <c r="G41" s="675">
        <v>3</v>
      </c>
      <c r="H41" s="1324">
        <v>130</v>
      </c>
      <c r="I41" s="1324" t="s">
        <v>5371</v>
      </c>
      <c r="J41" s="1324"/>
      <c r="K41" s="1324"/>
      <c r="L41" s="1324"/>
      <c r="M41" s="1324"/>
      <c r="N41" s="1324"/>
      <c r="O41" s="1324"/>
      <c r="P41" s="1324"/>
      <c r="Q41" s="1324"/>
      <c r="R41" s="1324"/>
      <c r="S41" s="1324"/>
      <c r="T41" s="1292" t="s">
        <v>6284</v>
      </c>
      <c r="U41" s="1323" t="s">
        <v>5255</v>
      </c>
      <c r="V41" s="1320">
        <v>5</v>
      </c>
      <c r="W41" s="675" t="s">
        <v>4849</v>
      </c>
      <c r="X41" s="537" t="s">
        <v>1527</v>
      </c>
      <c r="Y41" s="672" t="s">
        <v>6098</v>
      </c>
      <c r="Z41" s="1327"/>
      <c r="AA41" s="2977">
        <v>41334</v>
      </c>
      <c r="AB41" s="1321"/>
      <c r="AC41" s="677" t="s">
        <v>12495</v>
      </c>
      <c r="AD41" s="2441" t="s">
        <v>17542</v>
      </c>
      <c r="AE41" s="1088"/>
      <c r="AF41" s="1088"/>
      <c r="AG41" s="539"/>
    </row>
    <row r="42" spans="1:35">
      <c r="A42" s="1319">
        <f t="shared" si="0"/>
        <v>34</v>
      </c>
      <c r="B42" s="657" t="s">
        <v>18415</v>
      </c>
      <c r="C42" s="2912" t="s">
        <v>18550</v>
      </c>
      <c r="D42" s="796" t="s">
        <v>4854</v>
      </c>
      <c r="E42" s="1042" t="s">
        <v>2286</v>
      </c>
      <c r="F42" s="1322" t="s">
        <v>5372</v>
      </c>
      <c r="G42" s="675">
        <v>0.1</v>
      </c>
      <c r="H42" s="1325" t="s">
        <v>5375</v>
      </c>
      <c r="I42" s="1324" t="s">
        <v>5374</v>
      </c>
      <c r="J42" s="1324"/>
      <c r="K42" s="1324"/>
      <c r="L42" s="1324"/>
      <c r="M42" s="1324"/>
      <c r="N42" s="1324"/>
      <c r="O42" s="1324"/>
      <c r="P42" s="1324"/>
      <c r="Q42" s="1324"/>
      <c r="R42" s="1324"/>
      <c r="S42" s="1324"/>
      <c r="T42" s="1292" t="s">
        <v>6284</v>
      </c>
      <c r="U42" s="1323" t="s">
        <v>5255</v>
      </c>
      <c r="V42" s="1320">
        <v>5</v>
      </c>
      <c r="W42" s="675" t="s">
        <v>4849</v>
      </c>
      <c r="X42" s="537" t="s">
        <v>1527</v>
      </c>
      <c r="Y42" s="672" t="s">
        <v>6098</v>
      </c>
      <c r="Z42" s="1328"/>
      <c r="AA42" s="2977">
        <v>41334</v>
      </c>
      <c r="AB42" s="1329"/>
      <c r="AC42" s="677" t="s">
        <v>12480</v>
      </c>
      <c r="AD42" s="2441" t="s">
        <v>17542</v>
      </c>
      <c r="AE42" s="1088"/>
      <c r="AF42" s="1088"/>
      <c r="AG42" s="539"/>
    </row>
    <row r="43" spans="1:35">
      <c r="A43" s="1934"/>
      <c r="B43" s="1899"/>
      <c r="C43" s="1935"/>
      <c r="D43" s="1909"/>
      <c r="E43" s="1051"/>
      <c r="F43" s="1936"/>
      <c r="G43" s="1332"/>
      <c r="H43" s="1937"/>
      <c r="I43" s="1938"/>
      <c r="J43" s="1938"/>
      <c r="K43" s="1938"/>
      <c r="L43" s="1938"/>
      <c r="M43" s="1938"/>
      <c r="N43" s="1938"/>
      <c r="O43" s="1938"/>
      <c r="P43" s="1938"/>
      <c r="Q43" s="1938"/>
      <c r="R43" s="1938"/>
      <c r="S43" s="1938"/>
      <c r="T43" s="1942"/>
      <c r="U43" s="1939"/>
      <c r="V43" s="1940"/>
      <c r="W43" s="1332"/>
      <c r="X43" s="690"/>
      <c r="Y43" s="1333"/>
      <c r="Z43" s="1941"/>
      <c r="AA43" s="2997"/>
      <c r="AB43" s="1939"/>
      <c r="AD43" s="2440"/>
      <c r="AE43" s="1088"/>
      <c r="AF43" s="1088"/>
      <c r="AG43" s="539"/>
    </row>
    <row r="44" spans="1:35" ht="16.5" thickBot="1">
      <c r="A44" s="1190" t="s">
        <v>6198</v>
      </c>
      <c r="B44" s="1186"/>
      <c r="C44" s="1187"/>
      <c r="D44" s="1330"/>
      <c r="E44" s="1052"/>
      <c r="F44" s="1052"/>
      <c r="G44" s="1052"/>
      <c r="H44" s="1052"/>
      <c r="I44" s="1052"/>
      <c r="J44" s="1052"/>
      <c r="K44" s="1052"/>
      <c r="L44" s="1052"/>
      <c r="M44" s="1052"/>
      <c r="N44" s="1052"/>
      <c r="O44" s="1052"/>
      <c r="P44" s="1052"/>
      <c r="Q44" s="1052"/>
      <c r="R44" s="1052"/>
      <c r="S44" s="1052"/>
      <c r="T44" s="1052"/>
      <c r="U44" s="1331"/>
      <c r="V44" s="1052"/>
      <c r="W44" s="1332"/>
      <c r="X44" s="690"/>
      <c r="Y44" s="1333"/>
      <c r="Z44" s="758">
        <f>SUM(Z9:Z43)</f>
        <v>1489400</v>
      </c>
      <c r="AA44" s="758"/>
      <c r="AB44" s="1334"/>
      <c r="AD44" s="2440"/>
      <c r="AE44" s="1088"/>
      <c r="AF44" s="1088"/>
      <c r="AG44" s="539"/>
    </row>
    <row r="45" spans="1:35">
      <c r="A45" s="1335" t="s">
        <v>5376</v>
      </c>
      <c r="B45" s="676"/>
      <c r="C45" s="133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1298"/>
      <c r="Z45" s="676"/>
      <c r="AA45" s="676"/>
      <c r="AB45" s="522"/>
      <c r="AD45" s="2440"/>
      <c r="AE45" s="1318"/>
      <c r="AF45" s="1318"/>
      <c r="AG45" s="1040"/>
    </row>
    <row r="46" spans="1:35">
      <c r="A46" s="540"/>
      <c r="Y46"/>
      <c r="AB46" s="525"/>
      <c r="AD46" s="2440"/>
      <c r="AE46" s="1088"/>
      <c r="AF46" s="1088"/>
      <c r="AG46" s="539"/>
    </row>
    <row r="47" spans="1:35">
      <c r="A47" s="540"/>
      <c r="Y47"/>
      <c r="AB47" s="525"/>
      <c r="AD47" s="2440"/>
      <c r="AE47" s="1088"/>
      <c r="AF47" s="1088"/>
      <c r="AG47" s="539"/>
    </row>
    <row r="48" spans="1:35" ht="15.75" thickBot="1">
      <c r="A48" s="541"/>
      <c r="B48" s="542"/>
      <c r="C48" s="542"/>
      <c r="D48" s="542"/>
      <c r="E48" s="542"/>
      <c r="F48" s="542"/>
      <c r="G48" s="542"/>
      <c r="H48" s="542"/>
      <c r="I48" s="542"/>
      <c r="J48" s="542"/>
      <c r="K48" s="542"/>
      <c r="L48" s="542"/>
      <c r="M48" s="542"/>
      <c r="N48" s="542"/>
      <c r="O48" s="542"/>
      <c r="P48" s="542"/>
      <c r="Q48" s="542"/>
      <c r="R48" s="542"/>
      <c r="S48" s="542"/>
      <c r="T48" s="542"/>
      <c r="U48" s="542"/>
      <c r="V48" s="542"/>
      <c r="W48" s="678"/>
      <c r="X48" s="542"/>
      <c r="Y48" s="930"/>
      <c r="Z48" s="542"/>
      <c r="AA48" s="542"/>
      <c r="AB48" s="543"/>
      <c r="AD48" s="2440"/>
      <c r="AE48" s="1088"/>
      <c r="AF48" s="1088"/>
      <c r="AG48" s="539"/>
    </row>
    <row r="49" spans="1:35">
      <c r="Y49"/>
      <c r="AD49" s="2440"/>
      <c r="AE49" s="1088"/>
      <c r="AF49" s="1088"/>
      <c r="AG49" s="539"/>
    </row>
    <row r="50" spans="1:35">
      <c r="A50" t="s">
        <v>6404</v>
      </c>
      <c r="B50"/>
      <c r="D50">
        <f>COUNTA(C9:C49)</f>
        <v>34</v>
      </c>
      <c r="Y50"/>
      <c r="AC50" s="994">
        <f>COUNTA(AC9:AC49)</f>
        <v>27</v>
      </c>
      <c r="AD50" s="2440"/>
      <c r="AE50" s="1337">
        <f>COUNTA(AE9:AE49)</f>
        <v>16</v>
      </c>
      <c r="AI50" s="1337">
        <f>COUNTA(AI9:AI49)</f>
        <v>23</v>
      </c>
    </row>
    <row r="51" spans="1:35">
      <c r="Y51"/>
      <c r="AC51" s="1054">
        <f>AC50/D50</f>
        <v>0.79411764705882348</v>
      </c>
      <c r="AD51" s="2440"/>
      <c r="AE51" s="1729">
        <f>AE50/D50</f>
        <v>0.47058823529411764</v>
      </c>
      <c r="AI51" s="1729">
        <f>AI50/D50</f>
        <v>0.67647058823529416</v>
      </c>
    </row>
    <row r="52" spans="1:35">
      <c r="Y52"/>
      <c r="AC52" s="1054"/>
      <c r="AE52" s="1729"/>
    </row>
    <row r="53" spans="1:35">
      <c r="Y53"/>
    </row>
    <row r="54" spans="1:35">
      <c r="Y54"/>
    </row>
    <row r="55" spans="1:35">
      <c r="Y55"/>
    </row>
    <row r="56" spans="1:35">
      <c r="Y56"/>
    </row>
    <row r="57" spans="1:35">
      <c r="Y57"/>
    </row>
    <row r="58" spans="1:35">
      <c r="Y58"/>
    </row>
    <row r="59" spans="1:35">
      <c r="Y59"/>
    </row>
    <row r="60" spans="1:35">
      <c r="Y60"/>
    </row>
    <row r="61" spans="1:35">
      <c r="Y61"/>
    </row>
    <row r="62" spans="1:35">
      <c r="Y62"/>
    </row>
    <row r="63" spans="1:35">
      <c r="Y63"/>
    </row>
  </sheetData>
  <customSheetViews>
    <customSheetView guid="{EAD1C6BF-B58E-4716-994B-7E887560A863}" scale="85">
      <pane xSplit="5" ySplit="6" topLeftCell="F37" activePane="bottomRight" state="frozen"/>
      <selection pane="bottomRight" activeCell="D50" sqref="D50"/>
      <pageMargins left="0.23" right="0.2" top="0.66929133858267698" bottom="0.45" header="0.511811023622047" footer="0.17"/>
      <pageSetup paperSize="9" scale="75" orientation="landscape" horizontalDpi="4294967292" r:id="rId1"/>
      <headerFooter alignWithMargins="0"/>
    </customSheetView>
    <customSheetView guid="{A746A1D1-F079-45F9-ABC6-D5B94B695A0B}" scale="106" topLeftCell="T37">
      <selection activeCell="AA60" sqref="AA60"/>
      <pageMargins left="0.23" right="0.2" top="0.66929133858267698" bottom="0.45" header="0.511811023622047" footer="0.17"/>
      <pageSetup paperSize="9" scale="75" orientation="landscape" horizontalDpi="4294967292" r:id="rId2"/>
      <headerFooter alignWithMargins="0"/>
    </customSheetView>
    <customSheetView guid="{0F6DE11C-9731-46C0-B362-D9F8FDA344B7}" scale="89" showPageBreaks="1" hiddenColumns="1">
      <selection activeCell="AD54" sqref="AD54:AD55"/>
      <pageMargins left="0.23622047244094491" right="0.19685039370078741" top="0.6692913385826772" bottom="0.43307086614173229" header="0.51181102362204722" footer="0.15748031496062992"/>
      <pageSetup paperSize="9" scale="95" orientation="landscape" horizontalDpi="4294967292" r:id="rId3"/>
      <headerFooter alignWithMargins="0"/>
    </customSheetView>
    <customSheetView guid="{365A82E1-C32F-49FA-B525-E173050F7DE9}" topLeftCell="Q1">
      <selection activeCell="Z15" sqref="Z15"/>
      <pageMargins left="0.23" right="0.2" top="0.66929133858267698" bottom="0.45" header="0.511811023622047" footer="0.17"/>
      <pageSetup paperSize="9" scale="75" orientation="landscape" horizontalDpi="4294967292" r:id="rId4"/>
      <headerFooter alignWithMargins="0"/>
    </customSheetView>
    <customSheetView guid="{A91B9AC7-FD9D-4ABC-9E60-25BCC3ACDFCE}" topLeftCell="A4">
      <selection activeCell="G15" sqref="G15"/>
      <pageMargins left="0.23" right="0.2" top="0.66929133858267698" bottom="0.45" header="0.511811023622047" footer="0.17"/>
      <pageSetup paperSize="9" scale="75" orientation="landscape" horizontalDpi="4294967292" r:id="rId5"/>
      <headerFooter alignWithMargins="0"/>
    </customSheetView>
    <customSheetView guid="{15D70F00-01D7-413A-8D7C-E754B7B596E4}" scale="106" topLeftCell="A25">
      <selection activeCell="N30" sqref="N30"/>
      <pageMargins left="0.23" right="0.2" top="0.66929133858267698" bottom="0.45" header="0.511811023622047" footer="0.17"/>
      <pageSetup paperSize="9" scale="75" orientation="landscape" horizontalDpi="4294967292" r:id="rId6"/>
      <headerFooter alignWithMargins="0"/>
    </customSheetView>
    <customSheetView guid="{34308931-6E20-41C0-A5BD-7D8C451C3840}" scale="106" topLeftCell="H1">
      <selection activeCell="B9" sqref="B9:AA11"/>
      <pageMargins left="0.23" right="0.2" top="0.66929133858267698" bottom="0.45" header="0.511811023622047" footer="0.17"/>
      <pageSetup paperSize="9" scale="75" orientation="landscape" horizontalDpi="4294967292" r:id="rId7"/>
      <headerFooter alignWithMargins="0"/>
    </customSheetView>
    <customSheetView guid="{BCE8B9BA-B99B-4BE3-B7C6-DC4F3FC9FA95}" scale="115">
      <pane xSplit="3" ySplit="8" topLeftCell="W54" activePane="bottomRight" state="frozen"/>
      <selection pane="bottomRight" activeCell="W53" sqref="W53"/>
      <pageMargins left="0.23" right="0.2" top="0.66929133858267698" bottom="0.45" header="0.511811023622047" footer="0.17"/>
      <pageSetup paperSize="9" scale="75" orientation="landscape" horizontalDpi="4294967292" r:id="rId8"/>
      <headerFooter alignWithMargins="0"/>
    </customSheetView>
    <customSheetView guid="{FA1B31CD-DD8D-47B3-9B34-AB72E4090B34}" scale="106">
      <pane xSplit="3" ySplit="8" topLeftCell="D9" activePane="bottomRight" state="frozen"/>
      <selection pane="bottomRight" activeCell="C21" sqref="C21"/>
      <pageMargins left="0.23" right="0.2" top="0.66929133858267698" bottom="0.45" header="0.511811023622047" footer="0.17"/>
      <pageSetup paperSize="9" scale="75" orientation="landscape" horizontalDpi="4294967292" r:id="rId9"/>
      <headerFooter alignWithMargins="0"/>
    </customSheetView>
    <customSheetView guid="{51C80409-42FF-431E-A1CF-253ADAD7E5C5}" scale="89">
      <selection activeCell="AH46" sqref="AH46"/>
      <pageMargins left="0.23" right="0.2" top="0.66929133858267698" bottom="0.45" header="0.511811023622047" footer="0.17"/>
      <pageSetup paperSize="9" scale="75" orientation="landscape" horizontalDpi="4294967292" r:id="rId10"/>
      <headerFooter alignWithMargins="0"/>
    </customSheetView>
    <customSheetView guid="{0A3BE354-EABF-4B36-A467-F2E7E7C9C594}" scale="115" showPageBreaks="1">
      <selection activeCell="C1" sqref="C1"/>
      <pageMargins left="0.23" right="0.2" top="0.66929133858267698" bottom="0.45" header="0.511811023622047" footer="0.17"/>
      <pageSetup paperSize="9" scale="75" orientation="landscape" horizontalDpi="4294967292" r:id="rId11"/>
      <headerFooter alignWithMargins="0"/>
    </customSheetView>
  </customSheetViews>
  <mergeCells count="3">
    <mergeCell ref="A4:C4"/>
    <mergeCell ref="A5:AB6"/>
    <mergeCell ref="D1:T4"/>
  </mergeCells>
  <hyperlinks>
    <hyperlink ref="Y9" r:id="rId12" xr:uid="{A0A0C746-7E55-435C-9B50-1F6D0989F7F3}"/>
    <hyperlink ref="Y10:Y21" r:id="rId13" display="Klik" xr:uid="{5CFDDEB2-29C9-4130-BE61-D05D23DF4D98}"/>
  </hyperlinks>
  <pageMargins left="0.23" right="0.2" top="0.66929133858267698" bottom="0.45" header="0.511811023622047" footer="0.17"/>
  <pageSetup paperSize="9" scale="75" orientation="landscape" horizontalDpi="4294967292" r:id="rId14"/>
  <headerFooter alignWithMargins="0"/>
  <drawing r:id="rId1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3">
    <tabColor rgb="FFFFC000"/>
  </sheetPr>
  <dimension ref="A1:AI118"/>
  <sheetViews>
    <sheetView zoomScale="82" zoomScaleNormal="82" workbookViewId="0">
      <pane xSplit="4" ySplit="8" topLeftCell="X51" activePane="bottomRight" state="frozen"/>
      <selection pane="topRight" activeCell="E1" sqref="E1"/>
      <selection pane="bottomLeft" activeCell="A9" sqref="A9"/>
      <selection pane="bottomRight" activeCell="D112" sqref="D112"/>
    </sheetView>
  </sheetViews>
  <sheetFormatPr defaultColWidth="9.140625" defaultRowHeight="15"/>
  <cols>
    <col min="1" max="1" width="4.7109375" style="465" customWidth="1"/>
    <col min="2" max="2" width="9.7109375" style="465" bestFit="1" customWidth="1"/>
    <col min="3" max="3" width="11.7109375" style="465" bestFit="1" customWidth="1"/>
    <col min="4" max="4" width="25.42578125" style="465" customWidth="1"/>
    <col min="5" max="5" width="21" style="465" customWidth="1"/>
    <col min="6" max="6" width="10.7109375" style="465" customWidth="1"/>
    <col min="7" max="7" width="15.5703125" style="465" customWidth="1"/>
    <col min="8" max="8" width="15.140625" style="465" customWidth="1"/>
    <col min="9" max="9" width="17" style="465" customWidth="1"/>
    <col min="10" max="10" width="18.42578125" style="465" customWidth="1"/>
    <col min="11" max="12" width="13.7109375" style="465" customWidth="1"/>
    <col min="13" max="13" width="17" style="465" customWidth="1"/>
    <col min="14" max="14" width="16" style="465" customWidth="1"/>
    <col min="15" max="18" width="10.7109375" style="465" customWidth="1"/>
    <col min="19" max="19" width="15.5703125" style="465" customWidth="1"/>
    <col min="20" max="20" width="16.5703125" style="465" customWidth="1"/>
    <col min="21" max="21" width="21.140625" style="465" customWidth="1"/>
    <col min="22" max="22" width="8.5703125" style="465" customWidth="1"/>
    <col min="23" max="23" width="10.5703125" style="465" customWidth="1"/>
    <col min="24" max="24" width="10.28515625" style="520" customWidth="1"/>
    <col min="25" max="25" width="9.28515625" style="467" customWidth="1"/>
    <col min="26" max="27" width="11.85546875" style="520" customWidth="1"/>
    <col min="28" max="28" width="21.28515625" style="465" customWidth="1"/>
    <col min="29" max="29" width="9.140625" style="465" customWidth="1"/>
    <col min="30" max="30" width="9.140625" style="465"/>
    <col min="31" max="31" width="33" style="465" customWidth="1"/>
    <col min="32" max="32" width="12.42578125" style="465" customWidth="1"/>
    <col min="33" max="33" width="22.140625" style="465" customWidth="1"/>
    <col min="34" max="16384" width="9.140625" style="465"/>
  </cols>
  <sheetData>
    <row r="1" spans="1:35" ht="16.5" customHeight="1">
      <c r="A1" s="2908"/>
      <c r="B1" s="459"/>
      <c r="C1" s="459"/>
      <c r="D1" s="459"/>
      <c r="E1" s="3563" t="s">
        <v>4903</v>
      </c>
      <c r="F1" s="3518"/>
      <c r="G1" s="3518"/>
      <c r="H1" s="3518"/>
      <c r="I1" s="3518"/>
      <c r="J1" s="3518"/>
      <c r="K1" s="3518"/>
      <c r="L1" s="3518"/>
      <c r="M1" s="3518"/>
      <c r="N1" s="3518"/>
      <c r="O1" s="3518"/>
      <c r="P1" s="3518"/>
      <c r="Q1" s="3518"/>
      <c r="R1" s="3518"/>
      <c r="S1" s="3518"/>
      <c r="T1" s="3518"/>
      <c r="U1" s="461" t="s">
        <v>6405</v>
      </c>
      <c r="V1" s="484"/>
      <c r="W1" s="462" t="s">
        <v>13311</v>
      </c>
      <c r="X1" s="674"/>
      <c r="Y1" s="579"/>
      <c r="Z1" s="674"/>
      <c r="AA1" s="674"/>
      <c r="AB1" s="464"/>
    </row>
    <row r="2" spans="1:35" ht="16.5" customHeight="1">
      <c r="A2" s="466"/>
      <c r="B2" s="467"/>
      <c r="C2" s="467"/>
      <c r="D2" s="467"/>
      <c r="E2" s="3564"/>
      <c r="F2" s="3534"/>
      <c r="G2" s="3534"/>
      <c r="H2" s="3534"/>
      <c r="I2" s="3534"/>
      <c r="J2" s="3534"/>
      <c r="K2" s="3534"/>
      <c r="L2" s="3534"/>
      <c r="M2" s="3534"/>
      <c r="N2" s="3534"/>
      <c r="O2" s="3534"/>
      <c r="P2" s="3534"/>
      <c r="Q2" s="3534"/>
      <c r="R2" s="3534"/>
      <c r="S2" s="3534"/>
      <c r="T2" s="3534"/>
      <c r="U2" s="469" t="s">
        <v>6406</v>
      </c>
      <c r="W2" s="470" t="s">
        <v>13310</v>
      </c>
      <c r="X2" s="512"/>
      <c r="Z2" s="512"/>
      <c r="AA2" s="512"/>
      <c r="AB2" s="472"/>
    </row>
    <row r="3" spans="1:35" ht="16.5" customHeight="1">
      <c r="A3" s="466"/>
      <c r="B3" s="467"/>
      <c r="C3" s="467"/>
      <c r="D3" s="467"/>
      <c r="E3" s="3564"/>
      <c r="F3" s="3534"/>
      <c r="G3" s="3534"/>
      <c r="H3" s="3534"/>
      <c r="I3" s="3534"/>
      <c r="J3" s="3534"/>
      <c r="K3" s="3534"/>
      <c r="L3" s="3534"/>
      <c r="M3" s="3534"/>
      <c r="N3" s="3534"/>
      <c r="O3" s="3534"/>
      <c r="P3" s="3534"/>
      <c r="Q3" s="3534"/>
      <c r="R3" s="3534"/>
      <c r="S3" s="3534"/>
      <c r="T3" s="3534"/>
      <c r="U3" s="469" t="s">
        <v>6407</v>
      </c>
      <c r="W3" s="470" t="s">
        <v>13309</v>
      </c>
      <c r="X3" s="512"/>
      <c r="Z3" s="512"/>
      <c r="AA3" s="512"/>
      <c r="AB3" s="472"/>
    </row>
    <row r="4" spans="1:35" ht="16.5" customHeight="1" thickBot="1">
      <c r="A4" s="3532" t="s">
        <v>4907</v>
      </c>
      <c r="B4" s="3566"/>
      <c r="C4" s="3566"/>
      <c r="D4" s="3566"/>
      <c r="E4" s="3565"/>
      <c r="F4" s="3521"/>
      <c r="G4" s="3521"/>
      <c r="H4" s="3521"/>
      <c r="I4" s="3521"/>
      <c r="J4" s="3521"/>
      <c r="K4" s="3521"/>
      <c r="L4" s="3521"/>
      <c r="M4" s="3521"/>
      <c r="N4" s="3521"/>
      <c r="O4" s="3521"/>
      <c r="P4" s="3521"/>
      <c r="Q4" s="3521"/>
      <c r="R4" s="3521"/>
      <c r="S4" s="3521"/>
      <c r="T4" s="3521"/>
      <c r="U4" s="493" t="s">
        <v>6408</v>
      </c>
      <c r="V4" s="487"/>
      <c r="W4" s="513" t="s">
        <v>6409</v>
      </c>
      <c r="X4" s="514"/>
      <c r="Y4" s="582"/>
      <c r="Z4" s="514"/>
      <c r="AA4" s="514"/>
      <c r="AB4" s="488"/>
    </row>
    <row r="5" spans="1:35" ht="16.5" customHeight="1">
      <c r="A5" s="3567" t="s">
        <v>5377</v>
      </c>
      <c r="B5" s="3568"/>
      <c r="C5" s="3568"/>
      <c r="D5" s="3568"/>
      <c r="E5" s="3568"/>
      <c r="F5" s="3568"/>
      <c r="G5" s="3568"/>
      <c r="H5" s="3568"/>
      <c r="I5" s="3568"/>
      <c r="J5" s="3568"/>
      <c r="K5" s="3568"/>
      <c r="L5" s="3568"/>
      <c r="M5" s="3568"/>
      <c r="N5" s="3568"/>
      <c r="O5" s="3568"/>
      <c r="P5" s="3568"/>
      <c r="Q5" s="3568"/>
      <c r="R5" s="3568"/>
      <c r="S5" s="3568"/>
      <c r="T5" s="3568"/>
      <c r="U5" s="3568"/>
      <c r="V5" s="3568"/>
      <c r="W5" s="3568"/>
      <c r="X5" s="3568"/>
      <c r="Y5" s="3568"/>
      <c r="Z5" s="3568"/>
      <c r="AA5" s="3568"/>
      <c r="AB5" s="3569"/>
    </row>
    <row r="6" spans="1:35" ht="15.75" customHeight="1" thickBot="1">
      <c r="A6" s="3570"/>
      <c r="B6" s="3571"/>
      <c r="C6" s="3571"/>
      <c r="D6" s="3571"/>
      <c r="E6" s="3571"/>
      <c r="F6" s="3571"/>
      <c r="G6" s="3571"/>
      <c r="H6" s="3571"/>
      <c r="I6" s="3571"/>
      <c r="J6" s="3571"/>
      <c r="K6" s="3571"/>
      <c r="L6" s="3571"/>
      <c r="M6" s="3571"/>
      <c r="N6" s="3571"/>
      <c r="O6" s="3571"/>
      <c r="P6" s="3571"/>
      <c r="Q6" s="3571"/>
      <c r="R6" s="3571"/>
      <c r="S6" s="3571"/>
      <c r="T6" s="3571"/>
      <c r="U6" s="3571"/>
      <c r="V6" s="3571"/>
      <c r="W6" s="3571"/>
      <c r="X6" s="3571"/>
      <c r="Y6" s="3571"/>
      <c r="Z6" s="3571"/>
      <c r="AA6" s="3571"/>
      <c r="AB6" s="3572"/>
      <c r="AE6" s="52"/>
      <c r="AF6" s="1028"/>
      <c r="AG6" s="1029">
        <v>46752</v>
      </c>
    </row>
    <row r="7" spans="1:35" ht="18.75" customHeight="1">
      <c r="A7" s="1857" t="s">
        <v>2705</v>
      </c>
      <c r="B7" s="546" t="s">
        <v>4909</v>
      </c>
      <c r="C7" s="2913" t="s">
        <v>4910</v>
      </c>
      <c r="D7" s="2913" t="s">
        <v>4911</v>
      </c>
      <c r="E7" s="2913" t="s">
        <v>4912</v>
      </c>
      <c r="F7" s="2913" t="s">
        <v>4913</v>
      </c>
      <c r="G7" s="546" t="s">
        <v>4914</v>
      </c>
      <c r="H7" s="546" t="s">
        <v>4915</v>
      </c>
      <c r="I7" s="546" t="s">
        <v>4939</v>
      </c>
      <c r="J7" s="475" t="s">
        <v>6273</v>
      </c>
      <c r="K7" s="476" t="s">
        <v>13073</v>
      </c>
      <c r="L7" s="476" t="s">
        <v>6282</v>
      </c>
      <c r="M7" s="1284" t="s">
        <v>6286</v>
      </c>
      <c r="N7" s="1628"/>
      <c r="O7" s="1146" t="s">
        <v>6217</v>
      </c>
      <c r="P7" s="1147"/>
      <c r="Q7" s="1147"/>
      <c r="R7" s="1147"/>
      <c r="S7" s="1148"/>
      <c r="T7" s="528" t="s">
        <v>2414</v>
      </c>
      <c r="U7" s="547" t="s">
        <v>4916</v>
      </c>
      <c r="V7" s="1188" t="s">
        <v>4238</v>
      </c>
      <c r="W7" s="1189"/>
      <c r="X7" s="1141" t="s">
        <v>4917</v>
      </c>
      <c r="Y7" s="670" t="s">
        <v>6096</v>
      </c>
      <c r="Z7" s="688" t="s">
        <v>6162</v>
      </c>
      <c r="AA7" s="688" t="s">
        <v>6196</v>
      </c>
      <c r="AB7" s="1183" t="s">
        <v>699</v>
      </c>
      <c r="AE7" s="1025"/>
      <c r="AF7" s="1026"/>
      <c r="AG7" s="1026"/>
    </row>
    <row r="8" spans="1:35" ht="19.5" thickBot="1">
      <c r="A8" s="477"/>
      <c r="B8" s="478"/>
      <c r="C8" s="2914"/>
      <c r="D8" s="2915"/>
      <c r="E8" s="2915"/>
      <c r="F8" s="2914" t="s">
        <v>4918</v>
      </c>
      <c r="G8" s="479" t="s">
        <v>4919</v>
      </c>
      <c r="H8" s="480" t="s">
        <v>4920</v>
      </c>
      <c r="I8" s="479" t="s">
        <v>4919</v>
      </c>
      <c r="J8" s="479" t="s">
        <v>4919</v>
      </c>
      <c r="K8" s="481" t="s">
        <v>6276</v>
      </c>
      <c r="L8" s="481" t="s">
        <v>3815</v>
      </c>
      <c r="M8" s="479" t="s">
        <v>6278</v>
      </c>
      <c r="N8" s="479" t="s">
        <v>6279</v>
      </c>
      <c r="O8" s="479" t="s">
        <v>4943</v>
      </c>
      <c r="P8" s="479" t="s">
        <v>5628</v>
      </c>
      <c r="Q8" s="479" t="s">
        <v>6281</v>
      </c>
      <c r="R8" s="479" t="s">
        <v>6274</v>
      </c>
      <c r="S8" s="479" t="s">
        <v>6287</v>
      </c>
      <c r="T8" s="479" t="s">
        <v>6283</v>
      </c>
      <c r="U8" s="481"/>
      <c r="V8" s="482" t="s">
        <v>4237</v>
      </c>
      <c r="W8" s="548" t="s">
        <v>2201</v>
      </c>
      <c r="X8" s="1142"/>
      <c r="Y8" s="671" t="s">
        <v>6097</v>
      </c>
      <c r="Z8" s="689" t="s">
        <v>6163</v>
      </c>
      <c r="AA8" s="689" t="s">
        <v>6197</v>
      </c>
      <c r="AB8" s="1184"/>
      <c r="AE8" s="1022" t="s">
        <v>12601</v>
      </c>
      <c r="AF8" s="1024" t="s">
        <v>6197</v>
      </c>
      <c r="AG8" s="1024" t="s">
        <v>18406</v>
      </c>
      <c r="AI8" s="465" t="s">
        <v>19944</v>
      </c>
    </row>
    <row r="9" spans="1:35" ht="17.25" customHeight="1">
      <c r="A9" s="1045">
        <f>A8+1</f>
        <v>1</v>
      </c>
      <c r="B9" s="691" t="s">
        <v>18407</v>
      </c>
      <c r="C9" s="797" t="s">
        <v>1299</v>
      </c>
      <c r="D9" s="1902" t="s">
        <v>5378</v>
      </c>
      <c r="E9" s="1902" t="s">
        <v>525</v>
      </c>
      <c r="F9" s="1903">
        <v>1</v>
      </c>
      <c r="G9" s="778" t="s">
        <v>5379</v>
      </c>
      <c r="H9" s="691">
        <v>60</v>
      </c>
      <c r="I9" s="778" t="s">
        <v>5380</v>
      </c>
      <c r="J9" s="691"/>
      <c r="K9" s="691">
        <v>1</v>
      </c>
      <c r="L9" s="691"/>
      <c r="M9" s="778">
        <v>850</v>
      </c>
      <c r="N9" s="778">
        <v>2140</v>
      </c>
      <c r="O9" s="778" t="s">
        <v>13078</v>
      </c>
      <c r="P9" s="778" t="s">
        <v>13078</v>
      </c>
      <c r="Q9" s="778" t="s">
        <v>6255</v>
      </c>
      <c r="R9" s="778" t="s">
        <v>6255</v>
      </c>
      <c r="S9" s="778" t="s">
        <v>6255</v>
      </c>
      <c r="T9" s="792" t="s">
        <v>6284</v>
      </c>
      <c r="U9" s="1293" t="s">
        <v>4927</v>
      </c>
      <c r="V9" s="1900">
        <v>5</v>
      </c>
      <c r="W9" s="1900" t="s">
        <v>260</v>
      </c>
      <c r="X9" s="536" t="s">
        <v>1527</v>
      </c>
      <c r="Y9" s="672" t="s">
        <v>6098</v>
      </c>
      <c r="Z9" s="1874">
        <v>8000</v>
      </c>
      <c r="AA9" s="1928"/>
      <c r="AB9" s="517"/>
      <c r="AC9" s="465" t="s">
        <v>12265</v>
      </c>
      <c r="AD9" s="2413" t="s">
        <v>17731</v>
      </c>
      <c r="AE9" s="569" t="s">
        <v>12733</v>
      </c>
      <c r="AF9" s="1307">
        <v>40745</v>
      </c>
      <c r="AG9" s="620"/>
      <c r="AH9" s="1060" t="s">
        <v>6587</v>
      </c>
      <c r="AI9" s="465" t="s">
        <v>19938</v>
      </c>
    </row>
    <row r="10" spans="1:35" ht="17.25" customHeight="1">
      <c r="A10" s="1045">
        <f t="shared" ref="A10:A74" si="0">A9+1</f>
        <v>2</v>
      </c>
      <c r="B10" s="691" t="s">
        <v>18407</v>
      </c>
      <c r="C10" s="797" t="s">
        <v>2770</v>
      </c>
      <c r="D10" s="1902" t="s">
        <v>5381</v>
      </c>
      <c r="E10" s="1902" t="s">
        <v>5382</v>
      </c>
      <c r="F10" s="1903" t="s">
        <v>5383</v>
      </c>
      <c r="G10" s="691" t="s">
        <v>5384</v>
      </c>
      <c r="H10" s="691">
        <v>2.5</v>
      </c>
      <c r="I10" s="691">
        <v>27.8</v>
      </c>
      <c r="J10" s="691"/>
      <c r="K10" s="691">
        <v>1.6</v>
      </c>
      <c r="L10" s="691"/>
      <c r="M10" s="691">
        <v>2100</v>
      </c>
      <c r="N10" s="691">
        <v>6000</v>
      </c>
      <c r="O10" s="778" t="s">
        <v>13079</v>
      </c>
      <c r="P10" s="778" t="s">
        <v>13079</v>
      </c>
      <c r="Q10" s="778" t="s">
        <v>6255</v>
      </c>
      <c r="R10" s="778" t="s">
        <v>6255</v>
      </c>
      <c r="S10" s="778" t="s">
        <v>6255</v>
      </c>
      <c r="T10" s="778"/>
      <c r="U10" s="1293" t="s">
        <v>5385</v>
      </c>
      <c r="V10" s="1250">
        <v>5</v>
      </c>
      <c r="W10" s="1250" t="s">
        <v>260</v>
      </c>
      <c r="X10" s="537" t="s">
        <v>1527</v>
      </c>
      <c r="Y10" s="672" t="s">
        <v>6098</v>
      </c>
      <c r="Z10" s="743">
        <v>56000</v>
      </c>
      <c r="AA10" s="738"/>
      <c r="AB10" s="517"/>
      <c r="AC10" s="465" t="s">
        <v>12248</v>
      </c>
      <c r="AD10" s="2413" t="s">
        <v>17731</v>
      </c>
      <c r="AE10" s="517" t="s">
        <v>12778</v>
      </c>
      <c r="AF10" s="1308">
        <v>37849</v>
      </c>
      <c r="AG10" s="549"/>
      <c r="AH10" s="1060" t="s">
        <v>6587</v>
      </c>
      <c r="AI10" s="465" t="s">
        <v>19938</v>
      </c>
    </row>
    <row r="11" spans="1:35" ht="17.25" customHeight="1">
      <c r="A11" s="1045">
        <f t="shared" si="0"/>
        <v>3</v>
      </c>
      <c r="B11" s="691" t="s">
        <v>18407</v>
      </c>
      <c r="C11" s="797" t="s">
        <v>2288</v>
      </c>
      <c r="D11" s="1902" t="s">
        <v>5386</v>
      </c>
      <c r="E11" s="1902" t="s">
        <v>5387</v>
      </c>
      <c r="F11" s="797">
        <v>2.6</v>
      </c>
      <c r="G11" s="691">
        <v>11</v>
      </c>
      <c r="H11" s="691">
        <v>100</v>
      </c>
      <c r="I11" s="691">
        <v>16.5</v>
      </c>
      <c r="J11" s="691">
        <v>4</v>
      </c>
      <c r="K11" s="691">
        <v>0</v>
      </c>
      <c r="L11" s="691"/>
      <c r="M11" s="691">
        <v>1100</v>
      </c>
      <c r="N11" s="691">
        <v>2300</v>
      </c>
      <c r="O11" s="691" t="s">
        <v>13080</v>
      </c>
      <c r="P11" s="691" t="s">
        <v>13080</v>
      </c>
      <c r="Q11" s="691">
        <v>304</v>
      </c>
      <c r="R11" s="691">
        <v>304</v>
      </c>
      <c r="S11" s="778" t="s">
        <v>6255</v>
      </c>
      <c r="T11" s="792" t="s">
        <v>6284</v>
      </c>
      <c r="U11" s="1293" t="s">
        <v>4927</v>
      </c>
      <c r="V11" s="1250">
        <v>5</v>
      </c>
      <c r="W11" s="1901" t="s">
        <v>260</v>
      </c>
      <c r="X11" s="537" t="s">
        <v>1527</v>
      </c>
      <c r="Y11" s="672" t="s">
        <v>6098</v>
      </c>
      <c r="Z11" s="743">
        <v>12460</v>
      </c>
      <c r="AA11" s="738"/>
      <c r="AB11" s="517"/>
      <c r="AC11" s="465" t="s">
        <v>12251</v>
      </c>
      <c r="AD11" s="2413" t="s">
        <v>17731</v>
      </c>
      <c r="AE11" s="517" t="s">
        <v>12766</v>
      </c>
      <c r="AF11" s="1308"/>
      <c r="AG11" s="549"/>
      <c r="AH11" s="1060" t="s">
        <v>6587</v>
      </c>
    </row>
    <row r="12" spans="1:35" ht="17.25" customHeight="1">
      <c r="A12" s="1045">
        <f t="shared" si="0"/>
        <v>4</v>
      </c>
      <c r="B12" s="691" t="s">
        <v>18407</v>
      </c>
      <c r="C12" s="797" t="s">
        <v>18473</v>
      </c>
      <c r="D12" s="1902" t="s">
        <v>13081</v>
      </c>
      <c r="E12" s="1902" t="s">
        <v>13082</v>
      </c>
      <c r="F12" s="797">
        <v>11</v>
      </c>
      <c r="G12" s="691">
        <v>12</v>
      </c>
      <c r="H12" s="691">
        <v>100</v>
      </c>
      <c r="I12" s="691">
        <v>18</v>
      </c>
      <c r="J12" s="691"/>
      <c r="K12" s="691">
        <v>1</v>
      </c>
      <c r="L12" s="691"/>
      <c r="M12" s="691">
        <v>1476</v>
      </c>
      <c r="N12" s="691">
        <v>5700</v>
      </c>
      <c r="O12" s="691" t="s">
        <v>13083</v>
      </c>
      <c r="P12" s="691" t="s">
        <v>13083</v>
      </c>
      <c r="Q12" s="778" t="s">
        <v>6255</v>
      </c>
      <c r="R12" s="778" t="s">
        <v>6255</v>
      </c>
      <c r="S12" s="778" t="s">
        <v>6255</v>
      </c>
      <c r="T12" s="792"/>
      <c r="U12" s="1293" t="s">
        <v>13084</v>
      </c>
      <c r="V12" s="1250">
        <v>5</v>
      </c>
      <c r="W12" s="1901" t="s">
        <v>260</v>
      </c>
      <c r="X12" s="537" t="s">
        <v>1527</v>
      </c>
      <c r="Y12" s="672" t="s">
        <v>6098</v>
      </c>
      <c r="Z12" s="743"/>
      <c r="AA12" s="738"/>
      <c r="AB12" s="517"/>
      <c r="AD12" s="2413" t="s">
        <v>17733</v>
      </c>
      <c r="AE12" s="517"/>
      <c r="AF12" s="1308"/>
      <c r="AG12" s="549"/>
      <c r="AH12" s="1060"/>
    </row>
    <row r="13" spans="1:35" ht="17.25" customHeight="1">
      <c r="A13" s="1045">
        <f t="shared" si="0"/>
        <v>5</v>
      </c>
      <c r="B13" s="691" t="s">
        <v>18407</v>
      </c>
      <c r="C13" s="797" t="s">
        <v>12576</v>
      </c>
      <c r="D13" s="1902" t="s">
        <v>13085</v>
      </c>
      <c r="E13" s="1902" t="s">
        <v>13082</v>
      </c>
      <c r="F13" s="797">
        <v>52.2</v>
      </c>
      <c r="G13" s="691">
        <v>4</v>
      </c>
      <c r="H13" s="691">
        <v>100</v>
      </c>
      <c r="I13" s="691">
        <v>75</v>
      </c>
      <c r="J13" s="691"/>
      <c r="K13" s="691">
        <v>1</v>
      </c>
      <c r="L13" s="691"/>
      <c r="M13" s="691">
        <v>2180</v>
      </c>
      <c r="N13" s="691">
        <v>3000</v>
      </c>
      <c r="O13" s="691" t="s">
        <v>13086</v>
      </c>
      <c r="P13" s="691" t="s">
        <v>13086</v>
      </c>
      <c r="Q13" s="778" t="s">
        <v>6255</v>
      </c>
      <c r="R13" s="778" t="s">
        <v>6255</v>
      </c>
      <c r="S13" s="778" t="s">
        <v>6255</v>
      </c>
      <c r="T13" s="792"/>
      <c r="U13" s="1293" t="s">
        <v>13084</v>
      </c>
      <c r="V13" s="1250">
        <v>5</v>
      </c>
      <c r="W13" s="1901" t="s">
        <v>260</v>
      </c>
      <c r="X13" s="537" t="s">
        <v>1527</v>
      </c>
      <c r="Y13" s="672" t="s">
        <v>6098</v>
      </c>
      <c r="Z13" s="743"/>
      <c r="AA13" s="738"/>
      <c r="AB13" s="517"/>
      <c r="AD13" s="2413" t="s">
        <v>17734</v>
      </c>
      <c r="AE13" s="517"/>
      <c r="AF13" s="1308"/>
      <c r="AG13" s="549"/>
      <c r="AH13" s="1060"/>
      <c r="AI13" s="465" t="s">
        <v>19938</v>
      </c>
    </row>
    <row r="14" spans="1:35" ht="17.25" customHeight="1">
      <c r="A14" s="1045">
        <f t="shared" si="0"/>
        <v>6</v>
      </c>
      <c r="B14" s="691" t="s">
        <v>18407</v>
      </c>
      <c r="C14" s="797" t="s">
        <v>18474</v>
      </c>
      <c r="D14" s="1902" t="s">
        <v>13087</v>
      </c>
      <c r="E14" s="1902" t="s">
        <v>13082</v>
      </c>
      <c r="F14" s="797">
        <v>7.53</v>
      </c>
      <c r="G14" s="691">
        <v>16</v>
      </c>
      <c r="H14" s="691">
        <v>350</v>
      </c>
      <c r="I14" s="691">
        <v>10</v>
      </c>
      <c r="J14" s="691"/>
      <c r="K14" s="691">
        <v>1</v>
      </c>
      <c r="L14" s="691"/>
      <c r="M14" s="691">
        <v>1000</v>
      </c>
      <c r="N14" s="691">
        <v>9701</v>
      </c>
      <c r="O14" s="691" t="s">
        <v>13083</v>
      </c>
      <c r="P14" s="691" t="s">
        <v>13083</v>
      </c>
      <c r="Q14" s="778" t="s">
        <v>6255</v>
      </c>
      <c r="R14" s="778" t="s">
        <v>6255</v>
      </c>
      <c r="S14" s="778" t="s">
        <v>6255</v>
      </c>
      <c r="T14" s="792"/>
      <c r="U14" s="1293" t="s">
        <v>13088</v>
      </c>
      <c r="V14" s="1250">
        <v>5</v>
      </c>
      <c r="W14" s="1901" t="s">
        <v>260</v>
      </c>
      <c r="X14" s="537" t="s">
        <v>1527</v>
      </c>
      <c r="Y14" s="672" t="s">
        <v>6098</v>
      </c>
      <c r="Z14" s="743"/>
      <c r="AA14" s="738"/>
      <c r="AB14" s="517"/>
      <c r="AD14" s="2413" t="s">
        <v>17757</v>
      </c>
      <c r="AE14" s="517"/>
      <c r="AF14" s="1308"/>
      <c r="AG14" s="549"/>
      <c r="AH14" s="1060"/>
    </row>
    <row r="15" spans="1:35" ht="17.25" customHeight="1">
      <c r="A15" s="1045">
        <f t="shared" si="0"/>
        <v>7</v>
      </c>
      <c r="B15" s="691" t="s">
        <v>18407</v>
      </c>
      <c r="C15" s="797" t="s">
        <v>1297</v>
      </c>
      <c r="D15" s="1904" t="s">
        <v>5388</v>
      </c>
      <c r="E15" s="1904" t="s">
        <v>5387</v>
      </c>
      <c r="F15" s="797" t="s">
        <v>5389</v>
      </c>
      <c r="G15" s="691" t="s">
        <v>5390</v>
      </c>
      <c r="H15" s="691">
        <v>70</v>
      </c>
      <c r="I15" s="691">
        <v>6</v>
      </c>
      <c r="J15" s="691"/>
      <c r="K15" s="691">
        <v>0</v>
      </c>
      <c r="L15" s="691"/>
      <c r="M15" s="691">
        <v>700</v>
      </c>
      <c r="N15" s="691">
        <v>2250</v>
      </c>
      <c r="O15" s="691" t="s">
        <v>13080</v>
      </c>
      <c r="P15" s="691" t="s">
        <v>13080</v>
      </c>
      <c r="Q15" s="691">
        <v>304</v>
      </c>
      <c r="R15" s="691">
        <v>304</v>
      </c>
      <c r="S15" s="778" t="s">
        <v>6255</v>
      </c>
      <c r="T15" s="792" t="s">
        <v>6284</v>
      </c>
      <c r="U15" s="1293" t="s">
        <v>4927</v>
      </c>
      <c r="V15" s="1250">
        <v>5</v>
      </c>
      <c r="W15" s="1250" t="s">
        <v>260</v>
      </c>
      <c r="X15" s="537" t="s">
        <v>1527</v>
      </c>
      <c r="Y15" s="672" t="s">
        <v>6098</v>
      </c>
      <c r="Z15" s="743">
        <v>9000</v>
      </c>
      <c r="AA15" s="738"/>
      <c r="AB15" s="517"/>
      <c r="AC15" s="465" t="s">
        <v>12252</v>
      </c>
      <c r="AD15" s="2413" t="s">
        <v>17732</v>
      </c>
      <c r="AE15" s="517" t="s">
        <v>12766</v>
      </c>
      <c r="AF15" s="1308"/>
      <c r="AG15" s="549"/>
      <c r="AH15" s="1060" t="s">
        <v>6587</v>
      </c>
      <c r="AI15" s="465" t="s">
        <v>19938</v>
      </c>
    </row>
    <row r="16" spans="1:35" ht="17.25" customHeight="1">
      <c r="A16" s="1045">
        <f t="shared" si="0"/>
        <v>8</v>
      </c>
      <c r="B16" s="691" t="s">
        <v>4928</v>
      </c>
      <c r="C16" s="797" t="s">
        <v>4029</v>
      </c>
      <c r="D16" s="1902" t="s">
        <v>5391</v>
      </c>
      <c r="E16" s="1902" t="s">
        <v>3796</v>
      </c>
      <c r="F16" s="1903">
        <v>3.5</v>
      </c>
      <c r="G16" s="778">
        <v>28</v>
      </c>
      <c r="H16" s="691">
        <v>80</v>
      </c>
      <c r="I16" s="778">
        <v>42</v>
      </c>
      <c r="J16" s="691"/>
      <c r="K16" s="691">
        <v>1</v>
      </c>
      <c r="L16" s="691"/>
      <c r="M16" s="778">
        <v>1400</v>
      </c>
      <c r="N16" s="778">
        <v>3100</v>
      </c>
      <c r="O16" s="778" t="s">
        <v>13089</v>
      </c>
      <c r="P16" s="778" t="s">
        <v>13089</v>
      </c>
      <c r="Q16" s="778" t="s">
        <v>6255</v>
      </c>
      <c r="R16" s="778" t="s">
        <v>6255</v>
      </c>
      <c r="S16" s="778" t="s">
        <v>6255</v>
      </c>
      <c r="T16" s="792" t="s">
        <v>6284</v>
      </c>
      <c r="U16" s="1293" t="s">
        <v>5392</v>
      </c>
      <c r="V16" s="1250">
        <v>5</v>
      </c>
      <c r="W16" s="1901" t="s">
        <v>260</v>
      </c>
      <c r="X16" s="537" t="s">
        <v>1527</v>
      </c>
      <c r="Y16" s="672" t="s">
        <v>6098</v>
      </c>
      <c r="Z16" s="743">
        <v>13400</v>
      </c>
      <c r="AA16" s="738"/>
      <c r="AB16" s="517"/>
      <c r="AC16" s="465" t="s">
        <v>12196</v>
      </c>
      <c r="AD16" s="2417">
        <v>100</v>
      </c>
      <c r="AE16" s="517" t="s">
        <v>12766</v>
      </c>
      <c r="AF16" s="1308"/>
      <c r="AG16" s="549"/>
      <c r="AH16" s="1060" t="s">
        <v>6587</v>
      </c>
      <c r="AI16" s="465" t="s">
        <v>19938</v>
      </c>
    </row>
    <row r="17" spans="1:35" ht="17.25" customHeight="1">
      <c r="A17" s="1045">
        <f t="shared" si="0"/>
        <v>9</v>
      </c>
      <c r="B17" s="691" t="s">
        <v>4928</v>
      </c>
      <c r="C17" s="797" t="s">
        <v>1756</v>
      </c>
      <c r="D17" s="1902" t="s">
        <v>5393</v>
      </c>
      <c r="E17" s="1902" t="s">
        <v>5394</v>
      </c>
      <c r="F17" s="1903">
        <v>13.8</v>
      </c>
      <c r="G17" s="691">
        <v>2</v>
      </c>
      <c r="H17" s="691">
        <v>50</v>
      </c>
      <c r="I17" s="691">
        <v>3</v>
      </c>
      <c r="J17" s="691"/>
      <c r="K17" s="691">
        <v>0</v>
      </c>
      <c r="L17" s="691"/>
      <c r="M17" s="691">
        <v>2200</v>
      </c>
      <c r="N17" s="691">
        <v>2900</v>
      </c>
      <c r="O17" s="691" t="s">
        <v>13080</v>
      </c>
      <c r="P17" s="691" t="s">
        <v>13080</v>
      </c>
      <c r="Q17" s="691">
        <v>304</v>
      </c>
      <c r="R17" s="691">
        <v>304</v>
      </c>
      <c r="S17" s="778" t="s">
        <v>6255</v>
      </c>
      <c r="T17" s="792" t="s">
        <v>6284</v>
      </c>
      <c r="U17" s="1293" t="s">
        <v>5392</v>
      </c>
      <c r="V17" s="1250">
        <v>5</v>
      </c>
      <c r="W17" s="1250" t="s">
        <v>260</v>
      </c>
      <c r="X17" s="537" t="s">
        <v>1527</v>
      </c>
      <c r="Y17" s="672" t="s">
        <v>6098</v>
      </c>
      <c r="Z17" s="743">
        <v>38640</v>
      </c>
      <c r="AA17" s="738"/>
      <c r="AB17" s="517"/>
      <c r="AC17" s="465" t="s">
        <v>12219</v>
      </c>
      <c r="AD17" s="2417">
        <v>100</v>
      </c>
      <c r="AE17" s="517" t="s">
        <v>12779</v>
      </c>
      <c r="AF17" s="1308">
        <v>38595</v>
      </c>
      <c r="AG17" s="549"/>
      <c r="AH17" s="1060" t="s">
        <v>6587</v>
      </c>
      <c r="AI17" s="465" t="s">
        <v>19938</v>
      </c>
    </row>
    <row r="18" spans="1:35" ht="17.25" customHeight="1">
      <c r="A18" s="1045">
        <f t="shared" si="0"/>
        <v>10</v>
      </c>
      <c r="B18" s="797" t="s">
        <v>4928</v>
      </c>
      <c r="C18" s="2857" t="s">
        <v>3847</v>
      </c>
      <c r="D18" s="1902" t="s">
        <v>5395</v>
      </c>
      <c r="E18" s="1902" t="s">
        <v>1723</v>
      </c>
      <c r="F18" s="797">
        <v>21.4</v>
      </c>
      <c r="G18" s="691">
        <v>4.8</v>
      </c>
      <c r="H18" s="691">
        <v>130</v>
      </c>
      <c r="I18" s="691">
        <v>7.2</v>
      </c>
      <c r="J18" s="691"/>
      <c r="K18" s="691">
        <v>1</v>
      </c>
      <c r="L18" s="691"/>
      <c r="M18" s="691">
        <v>2200</v>
      </c>
      <c r="N18" s="691">
        <v>4900</v>
      </c>
      <c r="O18" s="778" t="s">
        <v>13089</v>
      </c>
      <c r="P18" s="778" t="s">
        <v>13089</v>
      </c>
      <c r="Q18" s="778" t="s">
        <v>6255</v>
      </c>
      <c r="R18" s="778" t="s">
        <v>6255</v>
      </c>
      <c r="S18" s="778" t="s">
        <v>6255</v>
      </c>
      <c r="T18" s="792"/>
      <c r="U18" s="1293" t="s">
        <v>5392</v>
      </c>
      <c r="V18" s="1250">
        <v>5</v>
      </c>
      <c r="W18" s="1901" t="s">
        <v>260</v>
      </c>
      <c r="X18" s="537" t="s">
        <v>1527</v>
      </c>
      <c r="Y18" s="672" t="s">
        <v>6098</v>
      </c>
      <c r="Z18" s="743">
        <v>18600</v>
      </c>
      <c r="AA18" s="738"/>
      <c r="AB18" s="517"/>
      <c r="AC18" s="465" t="s">
        <v>12219</v>
      </c>
      <c r="AD18" s="2417">
        <v>110</v>
      </c>
      <c r="AE18" s="517" t="s">
        <v>12780</v>
      </c>
      <c r="AF18" s="1308">
        <v>43644</v>
      </c>
      <c r="AG18" s="549"/>
      <c r="AH18" s="1060" t="s">
        <v>6587</v>
      </c>
      <c r="AI18" s="465" t="s">
        <v>19938</v>
      </c>
    </row>
    <row r="19" spans="1:35" ht="17.25" customHeight="1">
      <c r="A19" s="1045">
        <f t="shared" si="0"/>
        <v>11</v>
      </c>
      <c r="B19" s="691" t="s">
        <v>4928</v>
      </c>
      <c r="C19" s="797" t="s">
        <v>3850</v>
      </c>
      <c r="D19" s="1904" t="s">
        <v>18475</v>
      </c>
      <c r="E19" s="1904" t="s">
        <v>5396</v>
      </c>
      <c r="F19" s="797">
        <v>18.2</v>
      </c>
      <c r="G19" s="691">
        <v>6.3</v>
      </c>
      <c r="H19" s="691">
        <v>105</v>
      </c>
      <c r="I19" s="691">
        <v>9.5</v>
      </c>
      <c r="J19" s="691"/>
      <c r="K19" s="691">
        <v>0</v>
      </c>
      <c r="L19" s="691"/>
      <c r="M19" s="691">
        <v>1900</v>
      </c>
      <c r="N19" s="691">
        <v>5800</v>
      </c>
      <c r="O19" s="691" t="s">
        <v>13080</v>
      </c>
      <c r="P19" s="691" t="s">
        <v>13080</v>
      </c>
      <c r="Q19" s="691">
        <v>304</v>
      </c>
      <c r="R19" s="691">
        <v>304</v>
      </c>
      <c r="S19" s="778" t="s">
        <v>6255</v>
      </c>
      <c r="T19" s="792"/>
      <c r="U19" s="1293" t="s">
        <v>5392</v>
      </c>
      <c r="V19" s="1250">
        <v>5</v>
      </c>
      <c r="W19" s="1250" t="s">
        <v>260</v>
      </c>
      <c r="X19" s="537" t="s">
        <v>1527</v>
      </c>
      <c r="Y19" s="672" t="s">
        <v>6098</v>
      </c>
      <c r="Z19" s="743">
        <v>35000</v>
      </c>
      <c r="AA19" s="738"/>
      <c r="AB19" s="517"/>
      <c r="AC19" s="465" t="s">
        <v>12264</v>
      </c>
      <c r="AD19" s="2417">
        <v>120</v>
      </c>
      <c r="AE19" s="517" t="s">
        <v>12781</v>
      </c>
      <c r="AF19" s="1308">
        <v>36747</v>
      </c>
      <c r="AG19" s="549"/>
      <c r="AH19" s="1060" t="s">
        <v>6587</v>
      </c>
      <c r="AI19" s="465" t="s">
        <v>19938</v>
      </c>
    </row>
    <row r="20" spans="1:35" ht="17.25" customHeight="1">
      <c r="A20" s="1045">
        <f t="shared" si="0"/>
        <v>12</v>
      </c>
      <c r="B20" s="691" t="s">
        <v>4928</v>
      </c>
      <c r="C20" s="797" t="s">
        <v>2591</v>
      </c>
      <c r="D20" s="1904" t="s">
        <v>18476</v>
      </c>
      <c r="E20" s="1904" t="s">
        <v>5397</v>
      </c>
      <c r="F20" s="797">
        <v>11.5</v>
      </c>
      <c r="G20" s="691">
        <v>23</v>
      </c>
      <c r="H20" s="691">
        <v>90</v>
      </c>
      <c r="I20" s="691">
        <v>34.5</v>
      </c>
      <c r="J20" s="691"/>
      <c r="K20" s="691">
        <v>0</v>
      </c>
      <c r="L20" s="691"/>
      <c r="M20" s="691">
        <v>1600</v>
      </c>
      <c r="N20" s="691">
        <v>5200</v>
      </c>
      <c r="O20" s="691" t="s">
        <v>13089</v>
      </c>
      <c r="P20" s="691" t="s">
        <v>13089</v>
      </c>
      <c r="Q20" s="691">
        <v>304</v>
      </c>
      <c r="R20" s="691">
        <v>304</v>
      </c>
      <c r="S20" s="778" t="s">
        <v>6255</v>
      </c>
      <c r="T20" s="792"/>
      <c r="U20" s="1293" t="s">
        <v>5392</v>
      </c>
      <c r="V20" s="1250">
        <v>5</v>
      </c>
      <c r="W20" s="1901" t="s">
        <v>260</v>
      </c>
      <c r="X20" s="537" t="s">
        <v>1527</v>
      </c>
      <c r="Y20" s="672" t="s">
        <v>6098</v>
      </c>
      <c r="Z20" s="743">
        <v>51900</v>
      </c>
      <c r="AA20" s="738"/>
      <c r="AB20" s="517"/>
      <c r="AC20" s="465" t="s">
        <v>12250</v>
      </c>
      <c r="AD20" s="2417">
        <v>130</v>
      </c>
      <c r="AE20" s="517" t="s">
        <v>12766</v>
      </c>
      <c r="AF20" s="1308"/>
      <c r="AG20" s="549"/>
      <c r="AH20" s="1060" t="s">
        <v>6587</v>
      </c>
      <c r="AI20" s="465" t="s">
        <v>19938</v>
      </c>
    </row>
    <row r="21" spans="1:35" ht="17.25" customHeight="1">
      <c r="A21" s="1045">
        <f t="shared" si="0"/>
        <v>13</v>
      </c>
      <c r="B21" s="691" t="s">
        <v>4928</v>
      </c>
      <c r="C21" s="797" t="s">
        <v>1675</v>
      </c>
      <c r="D21" s="1902" t="s">
        <v>18477</v>
      </c>
      <c r="E21" s="1902" t="s">
        <v>531</v>
      </c>
      <c r="F21" s="797">
        <v>10.5</v>
      </c>
      <c r="G21" s="691">
        <v>2</v>
      </c>
      <c r="H21" s="691">
        <v>50</v>
      </c>
      <c r="I21" s="691">
        <v>3</v>
      </c>
      <c r="J21" s="691"/>
      <c r="K21" s="691">
        <v>0</v>
      </c>
      <c r="L21" s="691"/>
      <c r="M21" s="691">
        <v>1600</v>
      </c>
      <c r="N21" s="691">
        <v>4700</v>
      </c>
      <c r="O21" s="691" t="s">
        <v>13080</v>
      </c>
      <c r="P21" s="691" t="s">
        <v>13080</v>
      </c>
      <c r="Q21" s="691">
        <v>304</v>
      </c>
      <c r="R21" s="691">
        <v>304</v>
      </c>
      <c r="S21" s="778" t="s">
        <v>6255</v>
      </c>
      <c r="T21" s="792"/>
      <c r="U21" s="1293" t="s">
        <v>5392</v>
      </c>
      <c r="V21" s="1250">
        <v>5</v>
      </c>
      <c r="W21" s="1250" t="s">
        <v>260</v>
      </c>
      <c r="X21" s="537" t="s">
        <v>1527</v>
      </c>
      <c r="Y21" s="672" t="s">
        <v>6098</v>
      </c>
      <c r="Z21" s="743">
        <v>17600</v>
      </c>
      <c r="AA21" s="738"/>
      <c r="AB21" s="517"/>
      <c r="AC21" s="465" t="s">
        <v>12289</v>
      </c>
      <c r="AD21" s="2417">
        <v>140</v>
      </c>
      <c r="AE21" s="517" t="s">
        <v>12766</v>
      </c>
      <c r="AF21" s="1308"/>
      <c r="AG21" s="549"/>
      <c r="AH21" s="1060" t="s">
        <v>6587</v>
      </c>
      <c r="AI21" s="465" t="s">
        <v>19938</v>
      </c>
    </row>
    <row r="22" spans="1:35" ht="17.25" customHeight="1">
      <c r="A22" s="1045">
        <f t="shared" si="0"/>
        <v>14</v>
      </c>
      <c r="B22" s="691" t="s">
        <v>4928</v>
      </c>
      <c r="C22" s="797" t="s">
        <v>434</v>
      </c>
      <c r="D22" s="1904" t="s">
        <v>18478</v>
      </c>
      <c r="E22" s="1904" t="s">
        <v>5398</v>
      </c>
      <c r="F22" s="1903" t="s">
        <v>5399</v>
      </c>
      <c r="G22" s="778" t="s">
        <v>5318</v>
      </c>
      <c r="H22" s="691">
        <v>50</v>
      </c>
      <c r="I22" s="778" t="s">
        <v>5319</v>
      </c>
      <c r="J22" s="691"/>
      <c r="K22" s="691">
        <v>0</v>
      </c>
      <c r="L22" s="691"/>
      <c r="M22" s="778">
        <v>700</v>
      </c>
      <c r="N22" s="778">
        <v>1900</v>
      </c>
      <c r="O22" s="691" t="s">
        <v>13080</v>
      </c>
      <c r="P22" s="691" t="s">
        <v>13080</v>
      </c>
      <c r="Q22" s="691">
        <v>304</v>
      </c>
      <c r="R22" s="691">
        <v>304</v>
      </c>
      <c r="S22" s="691" t="s">
        <v>6255</v>
      </c>
      <c r="T22" s="792"/>
      <c r="U22" s="1293" t="s">
        <v>4927</v>
      </c>
      <c r="V22" s="1250">
        <v>5</v>
      </c>
      <c r="W22" s="1901" t="s">
        <v>260</v>
      </c>
      <c r="X22" s="537" t="s">
        <v>1527</v>
      </c>
      <c r="Y22" s="672" t="s">
        <v>6098</v>
      </c>
      <c r="Z22" s="743">
        <v>7100</v>
      </c>
      <c r="AA22" s="738"/>
      <c r="AB22" s="517"/>
      <c r="AC22" s="465" t="s">
        <v>12411</v>
      </c>
      <c r="AD22" s="2417">
        <v>150</v>
      </c>
      <c r="AE22" s="517" t="s">
        <v>12732</v>
      </c>
      <c r="AF22" s="1308">
        <v>44767</v>
      </c>
      <c r="AG22" s="549"/>
      <c r="AH22" s="1060" t="s">
        <v>6587</v>
      </c>
      <c r="AI22" s="465" t="s">
        <v>19938</v>
      </c>
    </row>
    <row r="23" spans="1:35" ht="17.25" customHeight="1">
      <c r="A23" s="1045">
        <f t="shared" si="0"/>
        <v>15</v>
      </c>
      <c r="B23" s="691" t="s">
        <v>4928</v>
      </c>
      <c r="C23" s="797" t="s">
        <v>435</v>
      </c>
      <c r="D23" s="2916" t="s">
        <v>18479</v>
      </c>
      <c r="E23" s="1904" t="s">
        <v>5400</v>
      </c>
      <c r="F23" s="1903" t="s">
        <v>5401</v>
      </c>
      <c r="G23" s="691">
        <v>7.8</v>
      </c>
      <c r="H23" s="691">
        <v>50</v>
      </c>
      <c r="I23" s="691">
        <v>11.7</v>
      </c>
      <c r="J23" s="691"/>
      <c r="K23" s="691">
        <v>0</v>
      </c>
      <c r="L23" s="691"/>
      <c r="M23" s="691">
        <v>500</v>
      </c>
      <c r="N23" s="691">
        <v>1450</v>
      </c>
      <c r="O23" s="691" t="s">
        <v>13080</v>
      </c>
      <c r="P23" s="691" t="s">
        <v>13080</v>
      </c>
      <c r="Q23" s="691">
        <v>304</v>
      </c>
      <c r="R23" s="691">
        <v>304</v>
      </c>
      <c r="S23" s="691" t="s">
        <v>6255</v>
      </c>
      <c r="T23" s="792"/>
      <c r="U23" s="1293" t="s">
        <v>4927</v>
      </c>
      <c r="V23" s="1250">
        <v>5</v>
      </c>
      <c r="W23" s="1250" t="s">
        <v>260</v>
      </c>
      <c r="X23" s="537" t="s">
        <v>1527</v>
      </c>
      <c r="Y23" s="672" t="s">
        <v>6098</v>
      </c>
      <c r="Z23" s="743">
        <v>4200</v>
      </c>
      <c r="AA23" s="738"/>
      <c r="AB23" s="517"/>
      <c r="AC23" s="465" t="s">
        <v>12411</v>
      </c>
      <c r="AD23" s="2417">
        <v>150</v>
      </c>
      <c r="AE23" s="517" t="s">
        <v>12732</v>
      </c>
      <c r="AF23" s="1308">
        <v>44767</v>
      </c>
      <c r="AG23" s="549"/>
      <c r="AH23" s="1060" t="s">
        <v>6587</v>
      </c>
      <c r="AI23" s="465" t="s">
        <v>19938</v>
      </c>
    </row>
    <row r="24" spans="1:35" ht="17.25" customHeight="1">
      <c r="A24" s="1045">
        <f t="shared" si="0"/>
        <v>16</v>
      </c>
      <c r="B24" s="691" t="s">
        <v>4928</v>
      </c>
      <c r="C24" s="797" t="s">
        <v>439</v>
      </c>
      <c r="D24" s="1904" t="s">
        <v>18480</v>
      </c>
      <c r="E24" s="1904" t="s">
        <v>5402</v>
      </c>
      <c r="F24" s="797">
        <v>37.799999999999997</v>
      </c>
      <c r="G24" s="691">
        <v>2</v>
      </c>
      <c r="H24" s="691">
        <v>60</v>
      </c>
      <c r="I24" s="691">
        <v>3</v>
      </c>
      <c r="J24" s="691"/>
      <c r="K24" s="691">
        <v>0</v>
      </c>
      <c r="L24" s="691"/>
      <c r="M24" s="691">
        <v>2800</v>
      </c>
      <c r="N24" s="691">
        <v>5200</v>
      </c>
      <c r="O24" s="691" t="s">
        <v>13080</v>
      </c>
      <c r="P24" s="691" t="s">
        <v>13080</v>
      </c>
      <c r="Q24" s="691">
        <v>304</v>
      </c>
      <c r="R24" s="691">
        <v>304</v>
      </c>
      <c r="S24" s="691" t="s">
        <v>6255</v>
      </c>
      <c r="T24" s="792"/>
      <c r="U24" s="1293" t="s">
        <v>5392</v>
      </c>
      <c r="V24" s="1250">
        <v>5</v>
      </c>
      <c r="W24" s="1901" t="s">
        <v>260</v>
      </c>
      <c r="X24" s="537" t="s">
        <v>1527</v>
      </c>
      <c r="Y24" s="672" t="s">
        <v>6098</v>
      </c>
      <c r="Z24" s="743">
        <v>43680</v>
      </c>
      <c r="AA24" s="738"/>
      <c r="AB24" s="517"/>
      <c r="AC24" s="465" t="s">
        <v>12412</v>
      </c>
      <c r="AD24" s="2417">
        <v>160</v>
      </c>
      <c r="AE24" s="517" t="s">
        <v>12766</v>
      </c>
      <c r="AF24" s="549"/>
      <c r="AG24" s="549"/>
      <c r="AH24" s="1060" t="s">
        <v>6587</v>
      </c>
      <c r="AI24" s="465" t="s">
        <v>19938</v>
      </c>
    </row>
    <row r="25" spans="1:35" s="1604" customFormat="1" ht="17.25" customHeight="1">
      <c r="A25" s="1491">
        <f t="shared" si="0"/>
        <v>17</v>
      </c>
      <c r="B25" s="1485" t="s">
        <v>4928</v>
      </c>
      <c r="C25" s="1485" t="s">
        <v>13625</v>
      </c>
      <c r="D25" s="1486" t="s">
        <v>18481</v>
      </c>
      <c r="E25" s="1486" t="s">
        <v>3781</v>
      </c>
      <c r="F25" s="1485">
        <v>6.89</v>
      </c>
      <c r="G25" s="1485">
        <v>2</v>
      </c>
      <c r="H25" s="1485">
        <v>80</v>
      </c>
      <c r="I25" s="1485">
        <v>3</v>
      </c>
      <c r="J25" s="1485"/>
      <c r="K25" s="1485">
        <v>0</v>
      </c>
      <c r="L25" s="1485"/>
      <c r="M25" s="1485">
        <v>1500</v>
      </c>
      <c r="N25" s="1485">
        <v>3750</v>
      </c>
      <c r="O25" s="1485" t="s">
        <v>13080</v>
      </c>
      <c r="P25" s="1485" t="s">
        <v>13080</v>
      </c>
      <c r="Q25" s="1485">
        <v>304</v>
      </c>
      <c r="R25" s="1485">
        <v>304</v>
      </c>
      <c r="S25" s="1485" t="s">
        <v>6255</v>
      </c>
      <c r="T25" s="1498"/>
      <c r="U25" s="1499" t="s">
        <v>13077</v>
      </c>
      <c r="V25" s="1500">
        <v>5</v>
      </c>
      <c r="W25" s="1500" t="s">
        <v>260</v>
      </c>
      <c r="X25" s="1509" t="s">
        <v>1527</v>
      </c>
      <c r="Y25" s="1482" t="s">
        <v>6098</v>
      </c>
      <c r="Z25" s="1523"/>
      <c r="AA25" s="1931">
        <v>44743</v>
      </c>
      <c r="AB25" s="1501"/>
      <c r="AD25" s="2419">
        <v>170</v>
      </c>
      <c r="AE25" s="1605" t="s">
        <v>12935</v>
      </c>
      <c r="AF25" s="1602">
        <v>44743</v>
      </c>
      <c r="AG25" s="1605"/>
      <c r="AH25" s="1730" t="s">
        <v>6587</v>
      </c>
    </row>
    <row r="26" spans="1:35" ht="17.25" customHeight="1">
      <c r="A26" s="1045">
        <f t="shared" si="0"/>
        <v>18</v>
      </c>
      <c r="B26" s="691" t="s">
        <v>4928</v>
      </c>
      <c r="C26" s="797" t="s">
        <v>444</v>
      </c>
      <c r="D26" s="2916" t="s">
        <v>5403</v>
      </c>
      <c r="E26" s="1904" t="s">
        <v>532</v>
      </c>
      <c r="F26" s="797">
        <v>25.6</v>
      </c>
      <c r="G26" s="691" t="s">
        <v>5404</v>
      </c>
      <c r="H26" s="691">
        <v>50</v>
      </c>
      <c r="I26" s="691" t="s">
        <v>5359</v>
      </c>
      <c r="J26" s="691"/>
      <c r="K26" s="691">
        <v>0</v>
      </c>
      <c r="L26" s="691"/>
      <c r="M26" s="691">
        <v>2200</v>
      </c>
      <c r="N26" s="691">
        <v>6000</v>
      </c>
      <c r="O26" s="691" t="s">
        <v>13080</v>
      </c>
      <c r="P26" s="691" t="s">
        <v>13080</v>
      </c>
      <c r="Q26" s="691">
        <v>304</v>
      </c>
      <c r="R26" s="691">
        <v>304</v>
      </c>
      <c r="S26" s="691" t="s">
        <v>6255</v>
      </c>
      <c r="T26" s="792"/>
      <c r="U26" s="1293" t="s">
        <v>4927</v>
      </c>
      <c r="V26" s="1250">
        <v>5</v>
      </c>
      <c r="W26" s="1250" t="s">
        <v>260</v>
      </c>
      <c r="X26" s="537" t="s">
        <v>1527</v>
      </c>
      <c r="Y26" s="672" t="s">
        <v>6098</v>
      </c>
      <c r="Z26" s="743"/>
      <c r="AA26" s="738"/>
      <c r="AB26" s="517"/>
      <c r="AC26" s="465" t="s">
        <v>12483</v>
      </c>
      <c r="AD26" s="2417">
        <v>210</v>
      </c>
      <c r="AE26" s="517" t="s">
        <v>12766</v>
      </c>
      <c r="AF26" s="1308"/>
      <c r="AG26" s="549"/>
      <c r="AH26" s="1060" t="s">
        <v>6587</v>
      </c>
      <c r="AI26" s="465" t="s">
        <v>19938</v>
      </c>
    </row>
    <row r="27" spans="1:35" ht="17.25" customHeight="1">
      <c r="A27" s="1045">
        <f t="shared" si="0"/>
        <v>19</v>
      </c>
      <c r="B27" s="691" t="s">
        <v>4928</v>
      </c>
      <c r="C27" s="797" t="s">
        <v>443</v>
      </c>
      <c r="D27" s="1904" t="s">
        <v>18482</v>
      </c>
      <c r="E27" s="1904" t="s">
        <v>532</v>
      </c>
      <c r="F27" s="1903" t="s">
        <v>5405</v>
      </c>
      <c r="G27" s="691" t="s">
        <v>5103</v>
      </c>
      <c r="H27" s="691">
        <v>50</v>
      </c>
      <c r="I27" s="691">
        <v>3</v>
      </c>
      <c r="J27" s="691"/>
      <c r="K27" s="691">
        <v>0</v>
      </c>
      <c r="L27" s="691"/>
      <c r="M27" s="691">
        <v>800</v>
      </c>
      <c r="N27" s="691">
        <v>1000</v>
      </c>
      <c r="O27" s="691" t="s">
        <v>13080</v>
      </c>
      <c r="P27" s="691" t="s">
        <v>13080</v>
      </c>
      <c r="Q27" s="691">
        <v>304</v>
      </c>
      <c r="R27" s="691">
        <v>304</v>
      </c>
      <c r="S27" s="691" t="s">
        <v>6255</v>
      </c>
      <c r="T27" s="792"/>
      <c r="U27" s="1293" t="s">
        <v>4927</v>
      </c>
      <c r="V27" s="1250">
        <v>5</v>
      </c>
      <c r="W27" s="1901" t="s">
        <v>260</v>
      </c>
      <c r="X27" s="537" t="s">
        <v>1527</v>
      </c>
      <c r="Y27" s="672" t="s">
        <v>6098</v>
      </c>
      <c r="Z27" s="743">
        <v>5740</v>
      </c>
      <c r="AA27" s="738"/>
      <c r="AB27" s="517"/>
      <c r="AC27" s="1001" t="s">
        <v>12429</v>
      </c>
      <c r="AD27" s="2417">
        <v>210</v>
      </c>
      <c r="AE27" s="517" t="s">
        <v>12766</v>
      </c>
      <c r="AF27" s="1308"/>
      <c r="AG27" s="549"/>
      <c r="AH27" s="1060" t="s">
        <v>6587</v>
      </c>
      <c r="AI27" s="465" t="s">
        <v>19938</v>
      </c>
    </row>
    <row r="28" spans="1:35" ht="17.25" customHeight="1">
      <c r="A28" s="1045">
        <f t="shared" si="0"/>
        <v>20</v>
      </c>
      <c r="B28" s="691" t="s">
        <v>4928</v>
      </c>
      <c r="C28" s="797" t="s">
        <v>446</v>
      </c>
      <c r="D28" s="1902" t="s">
        <v>18483</v>
      </c>
      <c r="E28" s="1902" t="s">
        <v>280</v>
      </c>
      <c r="F28" s="797">
        <v>16</v>
      </c>
      <c r="G28" s="691" t="s">
        <v>5103</v>
      </c>
      <c r="H28" s="691">
        <v>50</v>
      </c>
      <c r="I28" s="691">
        <v>3</v>
      </c>
      <c r="J28" s="691"/>
      <c r="K28" s="691">
        <v>0</v>
      </c>
      <c r="L28" s="691"/>
      <c r="M28" s="691">
        <v>1100</v>
      </c>
      <c r="N28" s="691">
        <v>1300</v>
      </c>
      <c r="O28" s="691" t="s">
        <v>13080</v>
      </c>
      <c r="P28" s="691" t="s">
        <v>13080</v>
      </c>
      <c r="Q28" s="691">
        <v>304</v>
      </c>
      <c r="R28" s="691">
        <v>304</v>
      </c>
      <c r="S28" s="691" t="s">
        <v>6255</v>
      </c>
      <c r="T28" s="792"/>
      <c r="U28" s="1293" t="s">
        <v>4927</v>
      </c>
      <c r="V28" s="1250">
        <v>5</v>
      </c>
      <c r="W28" s="1250" t="s">
        <v>260</v>
      </c>
      <c r="X28" s="537" t="s">
        <v>1527</v>
      </c>
      <c r="Y28" s="672" t="s">
        <v>6098</v>
      </c>
      <c r="Z28" s="743">
        <v>9240</v>
      </c>
      <c r="AA28" s="738"/>
      <c r="AB28" s="517"/>
      <c r="AC28" s="465" t="s">
        <v>12438</v>
      </c>
      <c r="AD28" s="2417">
        <v>220</v>
      </c>
      <c r="AE28" s="517" t="s">
        <v>12766</v>
      </c>
      <c r="AF28" s="1308"/>
      <c r="AG28" s="549"/>
      <c r="AH28" s="1060" t="s">
        <v>6587</v>
      </c>
      <c r="AI28" s="465" t="s">
        <v>19938</v>
      </c>
    </row>
    <row r="29" spans="1:35" ht="17.25" customHeight="1">
      <c r="A29" s="1045">
        <f t="shared" si="0"/>
        <v>21</v>
      </c>
      <c r="B29" s="691" t="s">
        <v>4928</v>
      </c>
      <c r="C29" s="797" t="s">
        <v>1613</v>
      </c>
      <c r="D29" s="1902" t="s">
        <v>5406</v>
      </c>
      <c r="E29" s="1902" t="s">
        <v>5407</v>
      </c>
      <c r="F29" s="797">
        <v>1.8</v>
      </c>
      <c r="G29" s="691">
        <v>25</v>
      </c>
      <c r="H29" s="691">
        <v>50</v>
      </c>
      <c r="I29" s="691">
        <v>37.5</v>
      </c>
      <c r="J29" s="691"/>
      <c r="K29" s="691">
        <v>0</v>
      </c>
      <c r="L29" s="691"/>
      <c r="M29" s="691">
        <v>1100</v>
      </c>
      <c r="N29" s="691">
        <v>1500</v>
      </c>
      <c r="O29" s="691" t="s">
        <v>13089</v>
      </c>
      <c r="P29" s="691" t="s">
        <v>13089</v>
      </c>
      <c r="Q29" s="691" t="s">
        <v>6270</v>
      </c>
      <c r="R29" s="691" t="s">
        <v>6270</v>
      </c>
      <c r="S29" s="691" t="s">
        <v>6255</v>
      </c>
      <c r="T29" s="792"/>
      <c r="U29" s="1293" t="s">
        <v>5392</v>
      </c>
      <c r="V29" s="1250">
        <v>5</v>
      </c>
      <c r="W29" s="1901" t="s">
        <v>260</v>
      </c>
      <c r="X29" s="537" t="s">
        <v>1527</v>
      </c>
      <c r="Y29" s="672" t="s">
        <v>6098</v>
      </c>
      <c r="Z29" s="743">
        <v>18100</v>
      </c>
      <c r="AA29" s="738"/>
      <c r="AB29" s="517"/>
      <c r="AC29" s="465" t="s">
        <v>12447</v>
      </c>
      <c r="AD29" s="2417">
        <v>230</v>
      </c>
      <c r="AE29" s="517" t="s">
        <v>12766</v>
      </c>
      <c r="AF29" s="1308"/>
      <c r="AG29" s="549"/>
      <c r="AH29" s="1060" t="s">
        <v>6587</v>
      </c>
      <c r="AI29" s="465" t="s">
        <v>19938</v>
      </c>
    </row>
    <row r="30" spans="1:35" ht="17.25" customHeight="1">
      <c r="A30" s="1045">
        <f t="shared" si="0"/>
        <v>22</v>
      </c>
      <c r="B30" s="691" t="s">
        <v>4928</v>
      </c>
      <c r="C30" s="797" t="s">
        <v>448</v>
      </c>
      <c r="D30" s="1902" t="s">
        <v>5408</v>
      </c>
      <c r="E30" s="1902" t="s">
        <v>2651</v>
      </c>
      <c r="F30" s="797">
        <v>1.5</v>
      </c>
      <c r="G30" s="691">
        <v>2</v>
      </c>
      <c r="H30" s="691">
        <v>50</v>
      </c>
      <c r="I30" s="691">
        <v>3</v>
      </c>
      <c r="J30" s="691"/>
      <c r="K30" s="691">
        <v>0</v>
      </c>
      <c r="L30" s="691"/>
      <c r="M30" s="691">
        <v>1000</v>
      </c>
      <c r="N30" s="691">
        <v>1600</v>
      </c>
      <c r="O30" s="691" t="s">
        <v>13080</v>
      </c>
      <c r="P30" s="691" t="s">
        <v>13080</v>
      </c>
      <c r="Q30" s="691">
        <v>304</v>
      </c>
      <c r="R30" s="691">
        <v>304</v>
      </c>
      <c r="S30" s="691" t="s">
        <v>6255</v>
      </c>
      <c r="T30" s="792"/>
      <c r="U30" s="1293" t="s">
        <v>4927</v>
      </c>
      <c r="V30" s="1250">
        <v>5</v>
      </c>
      <c r="W30" s="1250" t="s">
        <v>260</v>
      </c>
      <c r="X30" s="537" t="s">
        <v>1527</v>
      </c>
      <c r="Y30" s="672" t="s">
        <v>6098</v>
      </c>
      <c r="Z30" s="743">
        <v>7000</v>
      </c>
      <c r="AA30" s="738"/>
      <c r="AB30" s="517"/>
      <c r="AC30" s="465" t="s">
        <v>12447</v>
      </c>
      <c r="AD30" s="2417">
        <v>230</v>
      </c>
      <c r="AE30" s="517" t="s">
        <v>12766</v>
      </c>
      <c r="AF30" s="1308"/>
      <c r="AG30" s="549"/>
      <c r="AH30" s="1060" t="s">
        <v>6587</v>
      </c>
      <c r="AI30" s="465" t="s">
        <v>19938</v>
      </c>
    </row>
    <row r="31" spans="1:35" ht="17.25" customHeight="1">
      <c r="A31" s="1045">
        <f t="shared" si="0"/>
        <v>23</v>
      </c>
      <c r="B31" s="691" t="s">
        <v>4928</v>
      </c>
      <c r="C31" s="797" t="s">
        <v>3525</v>
      </c>
      <c r="D31" s="1902" t="s">
        <v>5409</v>
      </c>
      <c r="E31" s="1902" t="s">
        <v>535</v>
      </c>
      <c r="F31" s="1903" t="s">
        <v>5410</v>
      </c>
      <c r="G31" s="778" t="s">
        <v>5318</v>
      </c>
      <c r="H31" s="691">
        <v>50</v>
      </c>
      <c r="I31" s="778" t="s">
        <v>5319</v>
      </c>
      <c r="J31" s="691"/>
      <c r="K31" s="691">
        <v>0</v>
      </c>
      <c r="L31" s="691"/>
      <c r="M31" s="778">
        <v>400</v>
      </c>
      <c r="N31" s="778">
        <v>900</v>
      </c>
      <c r="O31" s="691" t="s">
        <v>13080</v>
      </c>
      <c r="P31" s="691" t="s">
        <v>13080</v>
      </c>
      <c r="Q31" s="691">
        <v>304</v>
      </c>
      <c r="R31" s="691">
        <v>304</v>
      </c>
      <c r="S31" s="691" t="s">
        <v>6255</v>
      </c>
      <c r="T31" s="792"/>
      <c r="U31" s="1293" t="s">
        <v>4927</v>
      </c>
      <c r="V31" s="1250">
        <v>5</v>
      </c>
      <c r="W31" s="1901" t="s">
        <v>260</v>
      </c>
      <c r="X31" s="537" t="s">
        <v>1527</v>
      </c>
      <c r="Y31" s="672" t="s">
        <v>6098</v>
      </c>
      <c r="Z31" s="743">
        <v>3200</v>
      </c>
      <c r="AA31" s="738"/>
      <c r="AB31" s="517"/>
      <c r="AC31" s="465" t="s">
        <v>12447</v>
      </c>
      <c r="AD31" s="2417">
        <v>230</v>
      </c>
      <c r="AE31" s="517" t="s">
        <v>12766</v>
      </c>
      <c r="AF31" s="1308"/>
      <c r="AG31" s="549"/>
      <c r="AH31" s="1060" t="s">
        <v>6587</v>
      </c>
      <c r="AI31" s="465" t="s">
        <v>19938</v>
      </c>
    </row>
    <row r="32" spans="1:35" ht="17.25" customHeight="1">
      <c r="A32" s="1045">
        <f t="shared" si="0"/>
        <v>24</v>
      </c>
      <c r="B32" s="691" t="s">
        <v>4928</v>
      </c>
      <c r="C32" s="797" t="s">
        <v>3526</v>
      </c>
      <c r="D32" s="1902" t="s">
        <v>5411</v>
      </c>
      <c r="E32" s="1902" t="s">
        <v>535</v>
      </c>
      <c r="F32" s="1903">
        <v>1</v>
      </c>
      <c r="G32" s="778" t="s">
        <v>5318</v>
      </c>
      <c r="H32" s="691">
        <v>50</v>
      </c>
      <c r="I32" s="778" t="s">
        <v>5319</v>
      </c>
      <c r="J32" s="691"/>
      <c r="K32" s="691">
        <v>0</v>
      </c>
      <c r="L32" s="691"/>
      <c r="M32" s="778">
        <v>800</v>
      </c>
      <c r="N32" s="778">
        <v>1700</v>
      </c>
      <c r="O32" s="691" t="s">
        <v>13080</v>
      </c>
      <c r="P32" s="691" t="s">
        <v>13080</v>
      </c>
      <c r="Q32" s="691">
        <v>304</v>
      </c>
      <c r="R32" s="691">
        <v>304</v>
      </c>
      <c r="S32" s="691" t="s">
        <v>6255</v>
      </c>
      <c r="T32" s="792"/>
      <c r="U32" s="1293" t="s">
        <v>4927</v>
      </c>
      <c r="V32" s="1250">
        <v>5</v>
      </c>
      <c r="W32" s="1250" t="s">
        <v>260</v>
      </c>
      <c r="X32" s="537" t="s">
        <v>1527</v>
      </c>
      <c r="Y32" s="672" t="s">
        <v>6098</v>
      </c>
      <c r="Z32" s="743">
        <v>8400</v>
      </c>
      <c r="AA32" s="738"/>
      <c r="AB32" s="517"/>
      <c r="AC32" s="465" t="s">
        <v>12447</v>
      </c>
      <c r="AD32" s="2417">
        <v>240</v>
      </c>
      <c r="AE32" s="517" t="s">
        <v>12766</v>
      </c>
      <c r="AF32" s="1308"/>
      <c r="AG32" s="549"/>
      <c r="AH32" s="1060" t="s">
        <v>6587</v>
      </c>
      <c r="AI32" s="465" t="s">
        <v>19938</v>
      </c>
    </row>
    <row r="33" spans="1:35" ht="17.25" customHeight="1">
      <c r="A33" s="1045">
        <f t="shared" si="0"/>
        <v>25</v>
      </c>
      <c r="B33" s="691" t="s">
        <v>4928</v>
      </c>
      <c r="C33" s="797" t="s">
        <v>3527</v>
      </c>
      <c r="D33" s="1902" t="s">
        <v>5412</v>
      </c>
      <c r="E33" s="1902" t="s">
        <v>532</v>
      </c>
      <c r="F33" s="797">
        <v>2</v>
      </c>
      <c r="G33" s="778" t="s">
        <v>5318</v>
      </c>
      <c r="H33" s="691">
        <v>50</v>
      </c>
      <c r="I33" s="778" t="s">
        <v>5319</v>
      </c>
      <c r="J33" s="691"/>
      <c r="K33" s="691">
        <v>0</v>
      </c>
      <c r="L33" s="691"/>
      <c r="M33" s="778">
        <v>1100</v>
      </c>
      <c r="N33" s="778">
        <v>1700</v>
      </c>
      <c r="O33" s="691" t="s">
        <v>13080</v>
      </c>
      <c r="P33" s="691" t="s">
        <v>13080</v>
      </c>
      <c r="Q33" s="691">
        <v>304</v>
      </c>
      <c r="R33" s="691">
        <v>304</v>
      </c>
      <c r="S33" s="691" t="s">
        <v>6255</v>
      </c>
      <c r="T33" s="792"/>
      <c r="U33" s="1293" t="s">
        <v>4927</v>
      </c>
      <c r="V33" s="1250">
        <v>5</v>
      </c>
      <c r="W33" s="1901" t="s">
        <v>260</v>
      </c>
      <c r="X33" s="537" t="s">
        <v>1527</v>
      </c>
      <c r="Y33" s="672" t="s">
        <v>6098</v>
      </c>
      <c r="Z33" s="743">
        <v>3080</v>
      </c>
      <c r="AA33" s="738"/>
      <c r="AB33" s="517"/>
      <c r="AC33" s="465" t="s">
        <v>12447</v>
      </c>
      <c r="AD33" s="2417">
        <v>240</v>
      </c>
      <c r="AE33" s="517" t="s">
        <v>12766</v>
      </c>
      <c r="AF33" s="1308"/>
      <c r="AG33" s="549"/>
      <c r="AH33" s="1060" t="s">
        <v>6587</v>
      </c>
      <c r="AI33" s="465" t="s">
        <v>19938</v>
      </c>
    </row>
    <row r="34" spans="1:35" ht="17.25" customHeight="1">
      <c r="A34" s="1045">
        <f t="shared" si="0"/>
        <v>26</v>
      </c>
      <c r="B34" s="691" t="s">
        <v>4928</v>
      </c>
      <c r="C34" s="797" t="s">
        <v>870</v>
      </c>
      <c r="D34" s="1902" t="s">
        <v>18484</v>
      </c>
      <c r="E34" s="1902" t="s">
        <v>535</v>
      </c>
      <c r="F34" s="1903" t="s">
        <v>5410</v>
      </c>
      <c r="G34" s="691">
        <v>2</v>
      </c>
      <c r="H34" s="691">
        <v>50</v>
      </c>
      <c r="I34" s="691">
        <v>5</v>
      </c>
      <c r="J34" s="691"/>
      <c r="K34" s="691">
        <v>0</v>
      </c>
      <c r="L34" s="691"/>
      <c r="M34" s="691">
        <v>400</v>
      </c>
      <c r="N34" s="691">
        <v>900</v>
      </c>
      <c r="O34" s="691" t="s">
        <v>13080</v>
      </c>
      <c r="P34" s="691" t="s">
        <v>13080</v>
      </c>
      <c r="Q34" s="691">
        <v>304</v>
      </c>
      <c r="R34" s="691">
        <v>304</v>
      </c>
      <c r="S34" s="691" t="s">
        <v>6255</v>
      </c>
      <c r="T34" s="792"/>
      <c r="U34" s="1293" t="s">
        <v>4927</v>
      </c>
      <c r="V34" s="1250">
        <v>5</v>
      </c>
      <c r="W34" s="1250" t="s">
        <v>260</v>
      </c>
      <c r="X34" s="537" t="s">
        <v>1527</v>
      </c>
      <c r="Y34" s="672" t="s">
        <v>6098</v>
      </c>
      <c r="Z34" s="743">
        <v>3080</v>
      </c>
      <c r="AA34" s="738"/>
      <c r="AB34" s="517"/>
      <c r="AC34" s="465" t="s">
        <v>12447</v>
      </c>
      <c r="AD34" s="2417">
        <v>250</v>
      </c>
      <c r="AE34" s="517" t="s">
        <v>12766</v>
      </c>
      <c r="AF34" s="1308"/>
      <c r="AG34" s="549"/>
      <c r="AH34" s="1060" t="s">
        <v>6587</v>
      </c>
      <c r="AI34" s="465" t="s">
        <v>19938</v>
      </c>
    </row>
    <row r="35" spans="1:35" ht="17.25" customHeight="1">
      <c r="A35" s="1045">
        <f t="shared" si="0"/>
        <v>27</v>
      </c>
      <c r="B35" s="691" t="s">
        <v>4928</v>
      </c>
      <c r="C35" s="797" t="s">
        <v>1221</v>
      </c>
      <c r="D35" s="1902" t="s">
        <v>5413</v>
      </c>
      <c r="E35" s="1902" t="s">
        <v>5414</v>
      </c>
      <c r="F35" s="797">
        <v>21.4</v>
      </c>
      <c r="G35" s="691">
        <v>2</v>
      </c>
      <c r="H35" s="691">
        <v>105</v>
      </c>
      <c r="I35" s="691">
        <v>3</v>
      </c>
      <c r="J35" s="691"/>
      <c r="K35" s="691">
        <v>0</v>
      </c>
      <c r="L35" s="691"/>
      <c r="M35" s="691">
        <v>2350</v>
      </c>
      <c r="N35" s="691">
        <v>4150</v>
      </c>
      <c r="O35" s="691" t="s">
        <v>13080</v>
      </c>
      <c r="P35" s="691" t="s">
        <v>13080</v>
      </c>
      <c r="Q35" s="691">
        <v>304</v>
      </c>
      <c r="R35" s="691">
        <v>304</v>
      </c>
      <c r="S35" s="691" t="s">
        <v>6255</v>
      </c>
      <c r="T35" s="792"/>
      <c r="U35" s="1293" t="s">
        <v>4927</v>
      </c>
      <c r="V35" s="1250">
        <v>5</v>
      </c>
      <c r="W35" s="1901" t="s">
        <v>260</v>
      </c>
      <c r="X35" s="537" t="s">
        <v>1527</v>
      </c>
      <c r="Y35" s="672" t="s">
        <v>6098</v>
      </c>
      <c r="Z35" s="743">
        <v>39200</v>
      </c>
      <c r="AA35" s="738"/>
      <c r="AB35" s="517"/>
      <c r="AC35" s="465" t="s">
        <v>12501</v>
      </c>
      <c r="AD35" s="2417">
        <v>310</v>
      </c>
      <c r="AE35" s="517" t="s">
        <v>12766</v>
      </c>
      <c r="AF35" s="1308"/>
      <c r="AG35" s="549"/>
      <c r="AH35" s="1060" t="s">
        <v>6587</v>
      </c>
      <c r="AI35" s="465" t="s">
        <v>19938</v>
      </c>
    </row>
    <row r="36" spans="1:35" ht="17.25" customHeight="1">
      <c r="A36" s="1045">
        <f t="shared" si="0"/>
        <v>28</v>
      </c>
      <c r="B36" s="691" t="s">
        <v>4928</v>
      </c>
      <c r="C36" s="797" t="s">
        <v>4426</v>
      </c>
      <c r="D36" s="1902" t="s">
        <v>18485</v>
      </c>
      <c r="E36" s="1902" t="s">
        <v>5414</v>
      </c>
      <c r="F36" s="1903">
        <v>14</v>
      </c>
      <c r="G36" s="691" t="s">
        <v>5055</v>
      </c>
      <c r="H36" s="691">
        <v>50</v>
      </c>
      <c r="I36" s="778">
        <v>3</v>
      </c>
      <c r="J36" s="691"/>
      <c r="K36" s="691">
        <v>0</v>
      </c>
      <c r="L36" s="691"/>
      <c r="M36" s="778">
        <v>2050</v>
      </c>
      <c r="N36" s="778">
        <v>3550</v>
      </c>
      <c r="O36" s="691" t="s">
        <v>13080</v>
      </c>
      <c r="P36" s="691" t="s">
        <v>13080</v>
      </c>
      <c r="Q36" s="691">
        <v>304</v>
      </c>
      <c r="R36" s="691">
        <v>304</v>
      </c>
      <c r="S36" s="691" t="s">
        <v>6255</v>
      </c>
      <c r="T36" s="792"/>
      <c r="U36" s="1293" t="s">
        <v>5392</v>
      </c>
      <c r="V36" s="1250">
        <v>5</v>
      </c>
      <c r="W36" s="1250" t="s">
        <v>260</v>
      </c>
      <c r="X36" s="537" t="s">
        <v>1527</v>
      </c>
      <c r="Y36" s="672" t="s">
        <v>6098</v>
      </c>
      <c r="Z36" s="743">
        <v>28200</v>
      </c>
      <c r="AA36" s="738"/>
      <c r="AB36" s="517"/>
      <c r="AC36" s="465" t="s">
        <v>12518</v>
      </c>
      <c r="AD36" s="2417">
        <v>320</v>
      </c>
      <c r="AE36" s="517" t="s">
        <v>12766</v>
      </c>
      <c r="AF36" s="1308"/>
      <c r="AG36" s="549"/>
      <c r="AH36" s="1060" t="s">
        <v>6587</v>
      </c>
      <c r="AI36" s="465" t="s">
        <v>19938</v>
      </c>
    </row>
    <row r="37" spans="1:35" ht="17.25" customHeight="1">
      <c r="A37" s="1045">
        <f t="shared" si="0"/>
        <v>29</v>
      </c>
      <c r="B37" s="691" t="s">
        <v>4928</v>
      </c>
      <c r="C37" s="797" t="s">
        <v>4428</v>
      </c>
      <c r="D37" s="766" t="s">
        <v>18486</v>
      </c>
      <c r="E37" s="766" t="s">
        <v>540</v>
      </c>
      <c r="F37" s="778">
        <v>19.899999999999999</v>
      </c>
      <c r="G37" s="691">
        <v>4.5999999999999996</v>
      </c>
      <c r="H37" s="691">
        <v>110</v>
      </c>
      <c r="I37" s="691">
        <v>6.9</v>
      </c>
      <c r="J37" s="691"/>
      <c r="K37" s="691">
        <v>0</v>
      </c>
      <c r="L37" s="691"/>
      <c r="M37" s="691">
        <v>2200</v>
      </c>
      <c r="N37" s="691">
        <v>4500</v>
      </c>
      <c r="O37" s="691" t="s">
        <v>13080</v>
      </c>
      <c r="P37" s="691" t="s">
        <v>13080</v>
      </c>
      <c r="Q37" s="691">
        <v>304</v>
      </c>
      <c r="R37" s="691">
        <v>304</v>
      </c>
      <c r="S37" s="691" t="s">
        <v>6255</v>
      </c>
      <c r="T37" s="792"/>
      <c r="U37" s="1293" t="s">
        <v>5392</v>
      </c>
      <c r="V37" s="1250">
        <v>5</v>
      </c>
      <c r="W37" s="1901" t="s">
        <v>260</v>
      </c>
      <c r="X37" s="537" t="s">
        <v>1527</v>
      </c>
      <c r="Y37" s="672" t="s">
        <v>6098</v>
      </c>
      <c r="Z37" s="743">
        <v>31900</v>
      </c>
      <c r="AA37" s="738"/>
      <c r="AB37" s="517"/>
      <c r="AC37" s="465" t="s">
        <v>12528</v>
      </c>
      <c r="AD37" s="2417">
        <v>410</v>
      </c>
      <c r="AE37" s="549" t="s">
        <v>12783</v>
      </c>
      <c r="AF37" s="1308">
        <v>43136</v>
      </c>
      <c r="AG37" s="549"/>
      <c r="AH37" s="1060" t="s">
        <v>6587</v>
      </c>
      <c r="AI37" s="465" t="s">
        <v>19938</v>
      </c>
    </row>
    <row r="38" spans="1:35" ht="17.25" customHeight="1">
      <c r="A38" s="1491">
        <f t="shared" si="0"/>
        <v>30</v>
      </c>
      <c r="B38" s="1485" t="s">
        <v>4928</v>
      </c>
      <c r="C38" s="1485" t="s">
        <v>13365</v>
      </c>
      <c r="D38" s="1486" t="s">
        <v>18487</v>
      </c>
      <c r="E38" s="1487" t="s">
        <v>540</v>
      </c>
      <c r="F38" s="1521">
        <v>19.899999999999999</v>
      </c>
      <c r="G38" s="1485">
        <v>4.5999999999999996</v>
      </c>
      <c r="H38" s="1485">
        <v>110</v>
      </c>
      <c r="I38" s="1485">
        <v>6.9</v>
      </c>
      <c r="J38" s="1485"/>
      <c r="K38" s="1485">
        <v>0</v>
      </c>
      <c r="L38" s="1485"/>
      <c r="M38" s="1485">
        <v>2200</v>
      </c>
      <c r="N38" s="1485">
        <v>4500</v>
      </c>
      <c r="O38" s="1485">
        <v>304</v>
      </c>
      <c r="P38" s="1485">
        <v>304</v>
      </c>
      <c r="Q38" s="1485">
        <v>304</v>
      </c>
      <c r="R38" s="1485">
        <v>304</v>
      </c>
      <c r="S38" s="1485" t="s">
        <v>13237</v>
      </c>
      <c r="T38" s="1498" t="s">
        <v>6284</v>
      </c>
      <c r="U38" s="1499" t="s">
        <v>13590</v>
      </c>
      <c r="V38" s="1500"/>
      <c r="W38" s="1522"/>
      <c r="X38" s="1509"/>
      <c r="Y38" s="1523"/>
      <c r="Z38" s="1501"/>
      <c r="AA38" s="1932">
        <v>44927</v>
      </c>
      <c r="AB38" s="1501"/>
      <c r="AC38" s="1604"/>
      <c r="AD38" s="2419">
        <v>410</v>
      </c>
      <c r="AE38" s="1605" t="s">
        <v>12857</v>
      </c>
      <c r="AF38" s="1722">
        <v>44927</v>
      </c>
      <c r="AG38" s="1605"/>
      <c r="AH38" s="1060"/>
      <c r="AI38" s="465" t="s">
        <v>19938</v>
      </c>
    </row>
    <row r="39" spans="1:35" ht="17.25" customHeight="1">
      <c r="A39" s="1045">
        <f t="shared" si="0"/>
        <v>31</v>
      </c>
      <c r="B39" s="691" t="s">
        <v>4928</v>
      </c>
      <c r="C39" s="797" t="s">
        <v>606</v>
      </c>
      <c r="D39" s="766" t="s">
        <v>18488</v>
      </c>
      <c r="E39" s="766" t="s">
        <v>4208</v>
      </c>
      <c r="F39" s="691">
        <v>16</v>
      </c>
      <c r="G39" s="691">
        <v>6.3</v>
      </c>
      <c r="H39" s="691">
        <v>250</v>
      </c>
      <c r="I39" s="691">
        <v>10.6</v>
      </c>
      <c r="J39" s="691"/>
      <c r="K39" s="691">
        <v>0</v>
      </c>
      <c r="L39" s="691"/>
      <c r="M39" s="691">
        <v>1900</v>
      </c>
      <c r="N39" s="691">
        <v>5000</v>
      </c>
      <c r="O39" s="691" t="s">
        <v>13080</v>
      </c>
      <c r="P39" s="691" t="s">
        <v>13080</v>
      </c>
      <c r="Q39" s="691">
        <v>304</v>
      </c>
      <c r="R39" s="691">
        <v>304</v>
      </c>
      <c r="S39" s="691" t="s">
        <v>6255</v>
      </c>
      <c r="T39" s="792"/>
      <c r="U39" s="1293" t="s">
        <v>5392</v>
      </c>
      <c r="V39" s="1250">
        <v>5</v>
      </c>
      <c r="W39" s="1250" t="s">
        <v>260</v>
      </c>
      <c r="X39" s="537" t="s">
        <v>1527</v>
      </c>
      <c r="Y39" s="672" t="s">
        <v>6098</v>
      </c>
      <c r="Z39" s="743">
        <v>37000</v>
      </c>
      <c r="AA39" s="738"/>
      <c r="AB39" s="517"/>
      <c r="AC39" s="465" t="s">
        <v>12528</v>
      </c>
      <c r="AD39" s="2417">
        <v>410</v>
      </c>
      <c r="AE39" s="549" t="s">
        <v>12782</v>
      </c>
      <c r="AF39" s="1308">
        <v>40743</v>
      </c>
      <c r="AG39" s="549"/>
      <c r="AH39" s="1060" t="s">
        <v>6587</v>
      </c>
      <c r="AI39" s="465" t="s">
        <v>19938</v>
      </c>
    </row>
    <row r="40" spans="1:35" ht="17.25" customHeight="1">
      <c r="A40" s="1491">
        <f t="shared" si="0"/>
        <v>32</v>
      </c>
      <c r="B40" s="1485" t="s">
        <v>4928</v>
      </c>
      <c r="C40" s="1485" t="s">
        <v>13369</v>
      </c>
      <c r="D40" s="1486" t="s">
        <v>18487</v>
      </c>
      <c r="E40" s="1486"/>
      <c r="F40" s="1521">
        <v>4.5</v>
      </c>
      <c r="G40" s="1485">
        <v>6.3</v>
      </c>
      <c r="H40" s="1485">
        <v>110</v>
      </c>
      <c r="I40" s="1485">
        <v>8.19</v>
      </c>
      <c r="J40" s="1485"/>
      <c r="K40" s="1485">
        <v>0</v>
      </c>
      <c r="L40" s="1485"/>
      <c r="M40" s="1485">
        <v>1900</v>
      </c>
      <c r="N40" s="1485">
        <v>5000</v>
      </c>
      <c r="O40" s="1485">
        <v>304</v>
      </c>
      <c r="P40" s="1485">
        <v>304</v>
      </c>
      <c r="Q40" s="1485">
        <v>304</v>
      </c>
      <c r="R40" s="1485">
        <v>304</v>
      </c>
      <c r="S40" s="1485" t="s">
        <v>6189</v>
      </c>
      <c r="T40" s="1498" t="s">
        <v>6284</v>
      </c>
      <c r="U40" s="1499" t="s">
        <v>13234</v>
      </c>
      <c r="V40" s="1500"/>
      <c r="W40" s="1522"/>
      <c r="X40" s="1509"/>
      <c r="Y40" s="1523"/>
      <c r="Z40" s="1501"/>
      <c r="AA40" s="1932">
        <v>44927</v>
      </c>
      <c r="AB40" s="1501"/>
      <c r="AC40" s="1604"/>
      <c r="AD40" s="2419">
        <v>410</v>
      </c>
      <c r="AE40" s="1605" t="s">
        <v>12857</v>
      </c>
      <c r="AF40" s="1722">
        <v>44927</v>
      </c>
      <c r="AG40" s="1605"/>
      <c r="AH40" s="1060"/>
      <c r="AI40" s="465" t="s">
        <v>19938</v>
      </c>
    </row>
    <row r="41" spans="1:35" ht="17.25" customHeight="1">
      <c r="A41" s="1045">
        <f t="shared" si="0"/>
        <v>33</v>
      </c>
      <c r="B41" s="691" t="s">
        <v>4928</v>
      </c>
      <c r="C41" s="691" t="s">
        <v>607</v>
      </c>
      <c r="D41" s="697" t="s">
        <v>18489</v>
      </c>
      <c r="E41" s="697" t="s">
        <v>4271</v>
      </c>
      <c r="F41" s="691">
        <v>4.5999999999999996</v>
      </c>
      <c r="G41" s="691">
        <v>4.5</v>
      </c>
      <c r="H41" s="691">
        <v>50</v>
      </c>
      <c r="I41" s="691">
        <v>67.5</v>
      </c>
      <c r="J41" s="691"/>
      <c r="K41" s="691">
        <v>0</v>
      </c>
      <c r="L41" s="691"/>
      <c r="M41" s="691">
        <v>1300</v>
      </c>
      <c r="N41" s="691">
        <v>3050</v>
      </c>
      <c r="O41" s="691" t="s">
        <v>13089</v>
      </c>
      <c r="P41" s="691" t="s">
        <v>13089</v>
      </c>
      <c r="Q41" s="691" t="s">
        <v>6255</v>
      </c>
      <c r="R41" s="691" t="s">
        <v>6255</v>
      </c>
      <c r="S41" s="691" t="s">
        <v>6255</v>
      </c>
      <c r="T41" s="792"/>
      <c r="U41" s="1293" t="s">
        <v>5392</v>
      </c>
      <c r="V41" s="1250">
        <v>5</v>
      </c>
      <c r="W41" s="1901" t="s">
        <v>260</v>
      </c>
      <c r="X41" s="537" t="s">
        <v>1527</v>
      </c>
      <c r="Y41" s="672" t="s">
        <v>6098</v>
      </c>
      <c r="Z41" s="743">
        <v>16800</v>
      </c>
      <c r="AA41" s="738"/>
      <c r="AB41" s="517"/>
      <c r="AC41" s="985" t="s">
        <v>12399</v>
      </c>
      <c r="AD41" s="2417">
        <v>410</v>
      </c>
      <c r="AE41" s="549" t="s">
        <v>12835</v>
      </c>
      <c r="AF41" s="1308">
        <v>42816</v>
      </c>
      <c r="AG41" s="549" t="s">
        <v>12836</v>
      </c>
      <c r="AH41" s="1060" t="s">
        <v>6587</v>
      </c>
      <c r="AI41" s="465" t="s">
        <v>19938</v>
      </c>
    </row>
    <row r="42" spans="1:35" ht="17.25" customHeight="1">
      <c r="A42" s="1045">
        <f t="shared" si="0"/>
        <v>34</v>
      </c>
      <c r="B42" s="691" t="s">
        <v>4928</v>
      </c>
      <c r="C42" s="1877" t="s">
        <v>18490</v>
      </c>
      <c r="D42" s="697" t="s">
        <v>18489</v>
      </c>
      <c r="E42" s="697" t="s">
        <v>4271</v>
      </c>
      <c r="F42" s="691">
        <v>4.5999999999999996</v>
      </c>
      <c r="G42" s="691">
        <v>4.5</v>
      </c>
      <c r="H42" s="691">
        <v>50</v>
      </c>
      <c r="I42" s="691">
        <v>67.5</v>
      </c>
      <c r="J42" s="691"/>
      <c r="K42" s="691">
        <v>0</v>
      </c>
      <c r="L42" s="691"/>
      <c r="M42" s="691">
        <v>890</v>
      </c>
      <c r="N42" s="691">
        <v>4255</v>
      </c>
      <c r="O42" s="691" t="s">
        <v>13089</v>
      </c>
      <c r="P42" s="691" t="s">
        <v>13089</v>
      </c>
      <c r="Q42" s="691" t="s">
        <v>6255</v>
      </c>
      <c r="R42" s="691" t="s">
        <v>6255</v>
      </c>
      <c r="S42" s="691" t="s">
        <v>6255</v>
      </c>
      <c r="T42" s="792"/>
      <c r="U42" s="1878" t="s">
        <v>12380</v>
      </c>
      <c r="V42" s="1250">
        <v>5</v>
      </c>
      <c r="W42" s="1901" t="s">
        <v>260</v>
      </c>
      <c r="X42" s="537" t="s">
        <v>1527</v>
      </c>
      <c r="Y42" s="672" t="s">
        <v>6098</v>
      </c>
      <c r="Z42" s="743"/>
      <c r="AA42" s="738"/>
      <c r="AB42" s="517"/>
      <c r="AD42" s="2417">
        <v>410</v>
      </c>
      <c r="AE42" s="549" t="s">
        <v>12784</v>
      </c>
      <c r="AF42" s="1308">
        <v>43592</v>
      </c>
      <c r="AG42" s="549"/>
      <c r="AH42" s="1060" t="s">
        <v>6587</v>
      </c>
      <c r="AI42" s="465" t="s">
        <v>19938</v>
      </c>
    </row>
    <row r="43" spans="1:35" ht="17.25" customHeight="1">
      <c r="A43" s="1045">
        <f t="shared" si="0"/>
        <v>35</v>
      </c>
      <c r="B43" s="691" t="s">
        <v>4928</v>
      </c>
      <c r="C43" s="691" t="s">
        <v>1757</v>
      </c>
      <c r="D43" s="697" t="s">
        <v>18491</v>
      </c>
      <c r="E43" s="697" t="s">
        <v>5415</v>
      </c>
      <c r="F43" s="691">
        <v>4.0999999999999996</v>
      </c>
      <c r="G43" s="691" t="s">
        <v>5055</v>
      </c>
      <c r="H43" s="691">
        <v>50</v>
      </c>
      <c r="I43" s="691">
        <v>3</v>
      </c>
      <c r="J43" s="691"/>
      <c r="K43" s="691">
        <v>0</v>
      </c>
      <c r="L43" s="691"/>
      <c r="M43" s="691">
        <v>1200</v>
      </c>
      <c r="N43" s="691">
        <v>3250</v>
      </c>
      <c r="O43" s="691" t="s">
        <v>13080</v>
      </c>
      <c r="P43" s="691" t="s">
        <v>13080</v>
      </c>
      <c r="Q43" s="691">
        <v>304</v>
      </c>
      <c r="R43" s="691">
        <v>304</v>
      </c>
      <c r="S43" s="691" t="s">
        <v>6255</v>
      </c>
      <c r="T43" s="792"/>
      <c r="U43" s="1293" t="s">
        <v>5392</v>
      </c>
      <c r="V43" s="1250">
        <v>5</v>
      </c>
      <c r="W43" s="1250" t="s">
        <v>260</v>
      </c>
      <c r="X43" s="537" t="s">
        <v>1527</v>
      </c>
      <c r="Y43" s="672" t="s">
        <v>6098</v>
      </c>
      <c r="Z43" s="743">
        <v>17600</v>
      </c>
      <c r="AA43" s="738"/>
      <c r="AB43" s="517"/>
      <c r="AC43" s="465" t="s">
        <v>12573</v>
      </c>
      <c r="AD43" s="2417">
        <v>420</v>
      </c>
      <c r="AE43" s="517" t="s">
        <v>12766</v>
      </c>
      <c r="AF43" s="1308"/>
      <c r="AG43" s="549"/>
      <c r="AH43" s="1060" t="s">
        <v>6587</v>
      </c>
      <c r="AI43" s="465" t="s">
        <v>19938</v>
      </c>
    </row>
    <row r="44" spans="1:35" ht="17.25" customHeight="1">
      <c r="A44" s="1045">
        <f t="shared" si="0"/>
        <v>36</v>
      </c>
      <c r="B44" s="691" t="s">
        <v>4928</v>
      </c>
      <c r="C44" s="797" t="s">
        <v>1760</v>
      </c>
      <c r="D44" s="766" t="s">
        <v>18492</v>
      </c>
      <c r="E44" s="766" t="s">
        <v>541</v>
      </c>
      <c r="F44" s="691">
        <v>4.8</v>
      </c>
      <c r="G44" s="691" t="s">
        <v>5055</v>
      </c>
      <c r="H44" s="691">
        <v>110</v>
      </c>
      <c r="I44" s="691">
        <v>3</v>
      </c>
      <c r="J44" s="691"/>
      <c r="K44" s="691">
        <v>0</v>
      </c>
      <c r="L44" s="691"/>
      <c r="M44" s="691">
        <v>1400</v>
      </c>
      <c r="N44" s="691">
        <v>2600</v>
      </c>
      <c r="O44" s="691" t="s">
        <v>13080</v>
      </c>
      <c r="P44" s="691" t="s">
        <v>13080</v>
      </c>
      <c r="Q44" s="691">
        <v>304</v>
      </c>
      <c r="R44" s="691">
        <v>304</v>
      </c>
      <c r="S44" s="691" t="s">
        <v>6255</v>
      </c>
      <c r="T44" s="792"/>
      <c r="U44" s="1293" t="s">
        <v>4927</v>
      </c>
      <c r="V44" s="1250">
        <v>5</v>
      </c>
      <c r="W44" s="1901" t="s">
        <v>260</v>
      </c>
      <c r="X44" s="537" t="s">
        <v>1527</v>
      </c>
      <c r="Y44" s="672" t="s">
        <v>6098</v>
      </c>
      <c r="Z44" s="743">
        <v>183300</v>
      </c>
      <c r="AA44" s="738"/>
      <c r="AB44" s="517"/>
      <c r="AC44" s="465" t="s">
        <v>12591</v>
      </c>
      <c r="AD44" s="2417">
        <v>430</v>
      </c>
      <c r="AE44" s="549" t="s">
        <v>12785</v>
      </c>
      <c r="AF44" s="1308">
        <v>37450</v>
      </c>
      <c r="AG44" s="549"/>
      <c r="AH44" s="1060" t="s">
        <v>6587</v>
      </c>
      <c r="AI44" s="465" t="s">
        <v>19938</v>
      </c>
    </row>
    <row r="45" spans="1:35" ht="17.25" customHeight="1">
      <c r="A45" s="1045">
        <f t="shared" si="0"/>
        <v>37</v>
      </c>
      <c r="B45" s="691" t="s">
        <v>4928</v>
      </c>
      <c r="C45" s="797" t="s">
        <v>830</v>
      </c>
      <c r="D45" s="697" t="s">
        <v>18493</v>
      </c>
      <c r="E45" s="697" t="s">
        <v>4208</v>
      </c>
      <c r="F45" s="778" t="s">
        <v>5405</v>
      </c>
      <c r="G45" s="778">
        <v>2</v>
      </c>
      <c r="H45" s="691">
        <v>50</v>
      </c>
      <c r="I45" s="778">
        <v>3</v>
      </c>
      <c r="J45" s="691"/>
      <c r="K45" s="691">
        <v>0</v>
      </c>
      <c r="L45" s="691"/>
      <c r="M45" s="778">
        <v>800</v>
      </c>
      <c r="N45" s="778">
        <v>1000</v>
      </c>
      <c r="O45" s="691" t="s">
        <v>13080</v>
      </c>
      <c r="P45" s="691" t="s">
        <v>13080</v>
      </c>
      <c r="Q45" s="691">
        <v>304</v>
      </c>
      <c r="R45" s="691">
        <v>304</v>
      </c>
      <c r="S45" s="691" t="s">
        <v>6255</v>
      </c>
      <c r="T45" s="792"/>
      <c r="U45" s="1293" t="s">
        <v>4927</v>
      </c>
      <c r="V45" s="1250">
        <v>5</v>
      </c>
      <c r="W45" s="1250" t="s">
        <v>260</v>
      </c>
      <c r="X45" s="537" t="s">
        <v>1527</v>
      </c>
      <c r="Y45" s="672" t="s">
        <v>6098</v>
      </c>
      <c r="Z45" s="743">
        <v>5700</v>
      </c>
      <c r="AA45" s="738"/>
      <c r="AB45" s="517"/>
      <c r="AD45" s="2417">
        <v>440</v>
      </c>
      <c r="AE45" s="517" t="s">
        <v>12766</v>
      </c>
      <c r="AF45" s="1308"/>
      <c r="AG45" s="549"/>
      <c r="AH45" s="1060" t="s">
        <v>6587</v>
      </c>
      <c r="AI45" s="465" t="s">
        <v>19938</v>
      </c>
    </row>
    <row r="46" spans="1:35" ht="17.25" customHeight="1">
      <c r="A46" s="1045">
        <f t="shared" si="0"/>
        <v>38</v>
      </c>
      <c r="B46" s="691" t="s">
        <v>4928</v>
      </c>
      <c r="C46" s="797" t="s">
        <v>4552</v>
      </c>
      <c r="D46" s="697" t="s">
        <v>18494</v>
      </c>
      <c r="E46" s="697" t="s">
        <v>5416</v>
      </c>
      <c r="F46" s="778">
        <v>2</v>
      </c>
      <c r="G46" s="691" t="s">
        <v>5055</v>
      </c>
      <c r="H46" s="691">
        <v>50</v>
      </c>
      <c r="I46" s="691">
        <v>3</v>
      </c>
      <c r="J46" s="691"/>
      <c r="K46" s="691">
        <v>0</v>
      </c>
      <c r="L46" s="691"/>
      <c r="M46" s="691">
        <v>1100</v>
      </c>
      <c r="N46" s="691">
        <v>1700</v>
      </c>
      <c r="O46" s="691" t="s">
        <v>13080</v>
      </c>
      <c r="P46" s="691" t="s">
        <v>13080</v>
      </c>
      <c r="Q46" s="691">
        <v>304</v>
      </c>
      <c r="R46" s="691">
        <v>304</v>
      </c>
      <c r="S46" s="691" t="s">
        <v>6255</v>
      </c>
      <c r="T46" s="792"/>
      <c r="U46" s="1293" t="s">
        <v>4927</v>
      </c>
      <c r="V46" s="1250">
        <v>5</v>
      </c>
      <c r="W46" s="1901" t="s">
        <v>260</v>
      </c>
      <c r="X46" s="537" t="s">
        <v>1527</v>
      </c>
      <c r="Y46" s="672" t="s">
        <v>6098</v>
      </c>
      <c r="Z46" s="743">
        <v>12600</v>
      </c>
      <c r="AA46" s="738"/>
      <c r="AB46" s="517"/>
      <c r="AD46" s="2417">
        <v>450</v>
      </c>
      <c r="AE46" s="517" t="s">
        <v>12766</v>
      </c>
      <c r="AF46" s="1308"/>
      <c r="AG46" s="549"/>
      <c r="AH46" s="1060" t="s">
        <v>6587</v>
      </c>
      <c r="AI46" s="465" t="s">
        <v>19938</v>
      </c>
    </row>
    <row r="47" spans="1:35" ht="17.25" customHeight="1">
      <c r="A47" s="1045">
        <f t="shared" si="0"/>
        <v>39</v>
      </c>
      <c r="B47" s="691" t="s">
        <v>4928</v>
      </c>
      <c r="C47" s="797" t="s">
        <v>834</v>
      </c>
      <c r="D47" s="697" t="s">
        <v>18495</v>
      </c>
      <c r="E47" s="697" t="s">
        <v>545</v>
      </c>
      <c r="F47" s="778" t="s">
        <v>5417</v>
      </c>
      <c r="G47" s="691">
        <v>4.5999999999999996</v>
      </c>
      <c r="H47" s="691">
        <v>110</v>
      </c>
      <c r="I47" s="691">
        <v>6.9</v>
      </c>
      <c r="J47" s="691"/>
      <c r="K47" s="691">
        <v>0</v>
      </c>
      <c r="L47" s="691"/>
      <c r="M47" s="691">
        <v>1400</v>
      </c>
      <c r="N47" s="691">
        <v>2700</v>
      </c>
      <c r="O47" s="691" t="s">
        <v>13080</v>
      </c>
      <c r="P47" s="691" t="s">
        <v>13080</v>
      </c>
      <c r="Q47" s="691">
        <v>304</v>
      </c>
      <c r="R47" s="691">
        <v>304</v>
      </c>
      <c r="S47" s="691" t="s">
        <v>6255</v>
      </c>
      <c r="T47" s="792"/>
      <c r="U47" s="1293" t="s">
        <v>4927</v>
      </c>
      <c r="V47" s="1250">
        <v>5</v>
      </c>
      <c r="W47" s="1250" t="s">
        <v>260</v>
      </c>
      <c r="X47" s="537" t="s">
        <v>1527</v>
      </c>
      <c r="Y47" s="672" t="s">
        <v>6098</v>
      </c>
      <c r="Z47" s="743">
        <v>19200</v>
      </c>
      <c r="AA47" s="738"/>
      <c r="AB47" s="517"/>
      <c r="AC47" s="465" t="s">
        <v>12399</v>
      </c>
      <c r="AD47" s="2417">
        <v>510</v>
      </c>
      <c r="AE47" s="549" t="s">
        <v>12783</v>
      </c>
      <c r="AF47" s="1308">
        <v>43136</v>
      </c>
      <c r="AG47" s="549"/>
      <c r="AH47" s="1060" t="s">
        <v>6587</v>
      </c>
      <c r="AI47" s="465" t="s">
        <v>19938</v>
      </c>
    </row>
    <row r="48" spans="1:35" ht="17.25" customHeight="1">
      <c r="A48" s="1491">
        <f t="shared" si="0"/>
        <v>40</v>
      </c>
      <c r="B48" s="1485" t="s">
        <v>4928</v>
      </c>
      <c r="C48" s="1485" t="s">
        <v>13462</v>
      </c>
      <c r="D48" s="1486" t="s">
        <v>18496</v>
      </c>
      <c r="E48" s="1486" t="s">
        <v>545</v>
      </c>
      <c r="F48" s="1521" t="s">
        <v>5417</v>
      </c>
      <c r="G48" s="1485">
        <v>0.46</v>
      </c>
      <c r="H48" s="1485">
        <v>110</v>
      </c>
      <c r="I48" s="1485">
        <v>0.68</v>
      </c>
      <c r="J48" s="1485"/>
      <c r="K48" s="1485">
        <v>0</v>
      </c>
      <c r="L48" s="1485"/>
      <c r="M48" s="1485">
        <v>1400</v>
      </c>
      <c r="N48" s="1485">
        <v>2700</v>
      </c>
      <c r="O48" s="1485" t="s">
        <v>6270</v>
      </c>
      <c r="P48" s="1485" t="s">
        <v>6270</v>
      </c>
      <c r="Q48" s="1485" t="s">
        <v>6270</v>
      </c>
      <c r="R48" s="1485" t="s">
        <v>6270</v>
      </c>
      <c r="S48" s="1485" t="s">
        <v>6270</v>
      </c>
      <c r="T48" s="1498" t="s">
        <v>6284</v>
      </c>
      <c r="U48" s="1499" t="s">
        <v>13591</v>
      </c>
      <c r="V48" s="1500"/>
      <c r="W48" s="1500"/>
      <c r="X48" s="1509"/>
      <c r="Y48" s="1523"/>
      <c r="Z48" s="1501"/>
      <c r="AA48" s="1932">
        <v>44713</v>
      </c>
      <c r="AB48" s="1501"/>
      <c r="AC48" s="1604"/>
      <c r="AD48" s="2419">
        <v>510</v>
      </c>
      <c r="AE48" s="1605" t="s">
        <v>12936</v>
      </c>
      <c r="AF48" s="1722">
        <v>44713</v>
      </c>
      <c r="AG48" s="1605"/>
      <c r="AH48" s="1060"/>
      <c r="AI48" s="465" t="s">
        <v>19938</v>
      </c>
    </row>
    <row r="49" spans="1:35" ht="17.25" customHeight="1">
      <c r="A49" s="1045">
        <f t="shared" si="0"/>
        <v>41</v>
      </c>
      <c r="B49" s="691" t="s">
        <v>4928</v>
      </c>
      <c r="C49" s="691" t="s">
        <v>836</v>
      </c>
      <c r="D49" s="697" t="s">
        <v>18497</v>
      </c>
      <c r="E49" s="697" t="s">
        <v>3781</v>
      </c>
      <c r="F49" s="691">
        <v>4.2</v>
      </c>
      <c r="G49" s="691">
        <v>6.3</v>
      </c>
      <c r="H49" s="691">
        <v>250</v>
      </c>
      <c r="I49" s="691">
        <v>9.5</v>
      </c>
      <c r="J49" s="691"/>
      <c r="K49" s="691">
        <v>0</v>
      </c>
      <c r="L49" s="691"/>
      <c r="M49" s="691">
        <v>1200</v>
      </c>
      <c r="N49" s="691">
        <v>3300</v>
      </c>
      <c r="O49" s="691" t="s">
        <v>13080</v>
      </c>
      <c r="P49" s="691" t="s">
        <v>13080</v>
      </c>
      <c r="Q49" s="691">
        <v>304</v>
      </c>
      <c r="R49" s="691">
        <v>304</v>
      </c>
      <c r="S49" s="691" t="s">
        <v>6255</v>
      </c>
      <c r="T49" s="792"/>
      <c r="U49" s="1293" t="s">
        <v>4927</v>
      </c>
      <c r="V49" s="1250">
        <v>5</v>
      </c>
      <c r="W49" s="1901" t="s">
        <v>260</v>
      </c>
      <c r="X49" s="537" t="s">
        <v>1527</v>
      </c>
      <c r="Y49" s="672" t="s">
        <v>6098</v>
      </c>
      <c r="Z49" s="743">
        <v>17600</v>
      </c>
      <c r="AA49" s="738"/>
      <c r="AB49" s="517"/>
      <c r="AC49" s="465" t="s">
        <v>12399</v>
      </c>
      <c r="AD49" s="2417">
        <v>510</v>
      </c>
      <c r="AE49" s="549" t="s">
        <v>12783</v>
      </c>
      <c r="AF49" s="1308">
        <v>43144</v>
      </c>
      <c r="AG49" s="549"/>
      <c r="AH49" s="1060" t="s">
        <v>6587</v>
      </c>
      <c r="AI49" s="465" t="s">
        <v>19938</v>
      </c>
    </row>
    <row r="50" spans="1:35" ht="17.25" customHeight="1">
      <c r="A50" s="1491">
        <f t="shared" si="0"/>
        <v>42</v>
      </c>
      <c r="B50" s="1485" t="s">
        <v>4928</v>
      </c>
      <c r="C50" s="1485" t="s">
        <v>13470</v>
      </c>
      <c r="D50" s="1486" t="s">
        <v>18495</v>
      </c>
      <c r="E50" s="1486" t="s">
        <v>545</v>
      </c>
      <c r="F50" s="1521">
        <v>4.2</v>
      </c>
      <c r="G50" s="1485">
        <v>0.63</v>
      </c>
      <c r="H50" s="1485">
        <v>250</v>
      </c>
      <c r="I50" s="1485">
        <v>0.91800000000000004</v>
      </c>
      <c r="J50" s="1485"/>
      <c r="K50" s="1485">
        <v>0</v>
      </c>
      <c r="L50" s="1485"/>
      <c r="M50" s="1485">
        <v>1200</v>
      </c>
      <c r="N50" s="1485">
        <v>3300</v>
      </c>
      <c r="O50" s="1485" t="s">
        <v>6270</v>
      </c>
      <c r="P50" s="1485" t="s">
        <v>6270</v>
      </c>
      <c r="Q50" s="1485" t="s">
        <v>6270</v>
      </c>
      <c r="R50" s="1485" t="s">
        <v>6270</v>
      </c>
      <c r="S50" s="1485"/>
      <c r="T50" s="1498" t="s">
        <v>6284</v>
      </c>
      <c r="U50" s="1499" t="s">
        <v>13591</v>
      </c>
      <c r="V50" s="1500"/>
      <c r="W50" s="1500"/>
      <c r="X50" s="1509"/>
      <c r="Y50" s="1523"/>
      <c r="Z50" s="1501"/>
      <c r="AA50" s="1932">
        <v>44713</v>
      </c>
      <c r="AB50" s="1501"/>
      <c r="AC50" s="1604"/>
      <c r="AD50" s="2419">
        <v>510</v>
      </c>
      <c r="AE50" s="1605" t="s">
        <v>12936</v>
      </c>
      <c r="AF50" s="1722">
        <v>44713</v>
      </c>
      <c r="AG50" s="1605"/>
      <c r="AH50" s="1060"/>
      <c r="AI50" s="465" t="s">
        <v>19938</v>
      </c>
    </row>
    <row r="51" spans="1:35" ht="17.25" customHeight="1">
      <c r="A51" s="1045">
        <f t="shared" si="0"/>
        <v>43</v>
      </c>
      <c r="B51" s="691" t="s">
        <v>4928</v>
      </c>
      <c r="C51" s="797" t="s">
        <v>838</v>
      </c>
      <c r="D51" s="697" t="s">
        <v>18498</v>
      </c>
      <c r="E51" s="697" t="s">
        <v>3781</v>
      </c>
      <c r="F51" s="778" t="s">
        <v>14</v>
      </c>
      <c r="G51" s="691">
        <v>2</v>
      </c>
      <c r="H51" s="691">
        <v>60</v>
      </c>
      <c r="I51" s="691">
        <v>3</v>
      </c>
      <c r="J51" s="691"/>
      <c r="K51" s="691">
        <v>0</v>
      </c>
      <c r="L51" s="691"/>
      <c r="M51" s="691">
        <v>800</v>
      </c>
      <c r="N51" s="691">
        <v>1300</v>
      </c>
      <c r="O51" s="691" t="s">
        <v>13080</v>
      </c>
      <c r="P51" s="691" t="s">
        <v>13080</v>
      </c>
      <c r="Q51" s="691">
        <v>304</v>
      </c>
      <c r="R51" s="691">
        <v>304</v>
      </c>
      <c r="S51" s="691" t="s">
        <v>6255</v>
      </c>
      <c r="T51" s="792"/>
      <c r="U51" s="1293" t="s">
        <v>4927</v>
      </c>
      <c r="V51" s="1250">
        <v>5</v>
      </c>
      <c r="W51" s="1250" t="s">
        <v>260</v>
      </c>
      <c r="X51" s="537" t="s">
        <v>1527</v>
      </c>
      <c r="Y51" s="672" t="s">
        <v>6098</v>
      </c>
      <c r="Z51" s="743">
        <v>5000</v>
      </c>
      <c r="AA51" s="738"/>
      <c r="AB51" s="517"/>
      <c r="AC51" s="992" t="s">
        <v>12413</v>
      </c>
      <c r="AD51" s="2417">
        <v>520</v>
      </c>
      <c r="AE51" s="517" t="s">
        <v>12766</v>
      </c>
      <c r="AF51" s="1308"/>
      <c r="AG51" s="549"/>
      <c r="AH51" s="1060" t="s">
        <v>6587</v>
      </c>
      <c r="AI51" s="465" t="s">
        <v>19938</v>
      </c>
    </row>
    <row r="52" spans="1:35" ht="17.25" customHeight="1">
      <c r="A52" s="1045">
        <f t="shared" si="0"/>
        <v>44</v>
      </c>
      <c r="B52" s="691" t="s">
        <v>4928</v>
      </c>
      <c r="C52" s="797" t="s">
        <v>2557</v>
      </c>
      <c r="D52" s="766" t="s">
        <v>18499</v>
      </c>
      <c r="E52" s="697" t="s">
        <v>3781</v>
      </c>
      <c r="F52" s="691">
        <v>13</v>
      </c>
      <c r="G52" s="691">
        <v>2</v>
      </c>
      <c r="H52" s="691">
        <v>110</v>
      </c>
      <c r="I52" s="691">
        <v>3</v>
      </c>
      <c r="J52" s="691"/>
      <c r="K52" s="691">
        <v>0</v>
      </c>
      <c r="L52" s="691"/>
      <c r="M52" s="691">
        <v>900</v>
      </c>
      <c r="N52" s="691">
        <v>1750</v>
      </c>
      <c r="O52" s="691" t="s">
        <v>13080</v>
      </c>
      <c r="P52" s="691" t="s">
        <v>13080</v>
      </c>
      <c r="Q52" s="691">
        <v>304</v>
      </c>
      <c r="R52" s="691">
        <v>304</v>
      </c>
      <c r="S52" s="691" t="s">
        <v>6255</v>
      </c>
      <c r="T52" s="792"/>
      <c r="U52" s="1293" t="s">
        <v>4927</v>
      </c>
      <c r="V52" s="1250">
        <v>5</v>
      </c>
      <c r="W52" s="1901" t="s">
        <v>260</v>
      </c>
      <c r="X52" s="537" t="s">
        <v>1527</v>
      </c>
      <c r="Y52" s="672" t="s">
        <v>6098</v>
      </c>
      <c r="Z52" s="743">
        <v>6300</v>
      </c>
      <c r="AA52" s="738"/>
      <c r="AB52" s="517"/>
      <c r="AC52" s="992" t="s">
        <v>12414</v>
      </c>
      <c r="AD52" s="2417">
        <v>530</v>
      </c>
      <c r="AE52" s="517" t="s">
        <v>12766</v>
      </c>
      <c r="AF52" s="1308"/>
      <c r="AG52" s="549"/>
      <c r="AH52" s="1060" t="s">
        <v>6587</v>
      </c>
      <c r="AI52" s="465" t="s">
        <v>19938</v>
      </c>
    </row>
    <row r="53" spans="1:35" ht="17.25" customHeight="1">
      <c r="A53" s="1045">
        <f t="shared" si="0"/>
        <v>45</v>
      </c>
      <c r="B53" s="691" t="s">
        <v>4928</v>
      </c>
      <c r="C53" s="797" t="s">
        <v>4726</v>
      </c>
      <c r="D53" s="766" t="s">
        <v>18500</v>
      </c>
      <c r="E53" s="697" t="s">
        <v>3781</v>
      </c>
      <c r="F53" s="778" t="s">
        <v>5405</v>
      </c>
      <c r="G53" s="691">
        <v>2</v>
      </c>
      <c r="H53" s="691">
        <v>50</v>
      </c>
      <c r="I53" s="691">
        <v>3</v>
      </c>
      <c r="J53" s="691"/>
      <c r="K53" s="691">
        <v>0</v>
      </c>
      <c r="L53" s="691"/>
      <c r="M53" s="691">
        <v>800</v>
      </c>
      <c r="N53" s="691">
        <v>1000</v>
      </c>
      <c r="O53" s="691" t="s">
        <v>13080</v>
      </c>
      <c r="P53" s="691" t="s">
        <v>13080</v>
      </c>
      <c r="Q53" s="691">
        <v>304</v>
      </c>
      <c r="R53" s="691">
        <v>304</v>
      </c>
      <c r="S53" s="691" t="s">
        <v>6255</v>
      </c>
      <c r="T53" s="792"/>
      <c r="U53" s="1293" t="s">
        <v>4927</v>
      </c>
      <c r="V53" s="1250">
        <v>5</v>
      </c>
      <c r="W53" s="1250" t="s">
        <v>260</v>
      </c>
      <c r="X53" s="537" t="s">
        <v>1527</v>
      </c>
      <c r="Y53" s="672" t="s">
        <v>6098</v>
      </c>
      <c r="Z53" s="743">
        <v>5700</v>
      </c>
      <c r="AA53" s="738"/>
      <c r="AB53" s="517"/>
      <c r="AC53" s="992" t="s">
        <v>12427</v>
      </c>
      <c r="AD53" s="2417">
        <v>540</v>
      </c>
      <c r="AE53" s="517" t="s">
        <v>12766</v>
      </c>
      <c r="AF53" s="1308"/>
      <c r="AG53" s="549"/>
      <c r="AH53" s="1060" t="s">
        <v>6587</v>
      </c>
      <c r="AI53" s="465" t="s">
        <v>19938</v>
      </c>
    </row>
    <row r="54" spans="1:35" ht="17.25" customHeight="1">
      <c r="A54" s="1045">
        <f t="shared" si="0"/>
        <v>46</v>
      </c>
      <c r="B54" s="691" t="s">
        <v>4928</v>
      </c>
      <c r="C54" s="797" t="s">
        <v>903</v>
      </c>
      <c r="D54" s="766" t="s">
        <v>18501</v>
      </c>
      <c r="E54" s="697" t="s">
        <v>5418</v>
      </c>
      <c r="F54" s="778" t="s">
        <v>5405</v>
      </c>
      <c r="G54" s="691">
        <v>2</v>
      </c>
      <c r="H54" s="691">
        <v>50</v>
      </c>
      <c r="I54" s="691">
        <v>3</v>
      </c>
      <c r="J54" s="691"/>
      <c r="K54" s="691">
        <v>0</v>
      </c>
      <c r="L54" s="691"/>
      <c r="M54" s="691">
        <v>800</v>
      </c>
      <c r="N54" s="691">
        <v>1000</v>
      </c>
      <c r="O54" s="691" t="s">
        <v>13080</v>
      </c>
      <c r="P54" s="691" t="s">
        <v>13080</v>
      </c>
      <c r="Q54" s="691">
        <v>304</v>
      </c>
      <c r="R54" s="691">
        <v>304</v>
      </c>
      <c r="S54" s="691" t="s">
        <v>6255</v>
      </c>
      <c r="T54" s="792"/>
      <c r="U54" s="1293" t="s">
        <v>4927</v>
      </c>
      <c r="V54" s="1250">
        <v>5</v>
      </c>
      <c r="W54" s="1901" t="s">
        <v>260</v>
      </c>
      <c r="X54" s="537" t="s">
        <v>1527</v>
      </c>
      <c r="Y54" s="672" t="s">
        <v>6098</v>
      </c>
      <c r="Z54" s="743">
        <v>5700</v>
      </c>
      <c r="AA54" s="738"/>
      <c r="AB54" s="517"/>
      <c r="AC54" s="992" t="s">
        <v>12430</v>
      </c>
      <c r="AD54" s="2417">
        <v>550</v>
      </c>
      <c r="AE54" s="517" t="s">
        <v>12766</v>
      </c>
      <c r="AF54" s="1308"/>
      <c r="AG54" s="549"/>
      <c r="AH54" s="1060" t="s">
        <v>6587</v>
      </c>
      <c r="AI54" s="465" t="s">
        <v>19938</v>
      </c>
    </row>
    <row r="55" spans="1:35" ht="17.25" customHeight="1">
      <c r="A55" s="1045">
        <f t="shared" si="0"/>
        <v>47</v>
      </c>
      <c r="B55" s="691" t="s">
        <v>4928</v>
      </c>
      <c r="C55" s="797" t="s">
        <v>904</v>
      </c>
      <c r="D55" s="767" t="s">
        <v>18502</v>
      </c>
      <c r="E55" s="697" t="s">
        <v>5419</v>
      </c>
      <c r="F55" s="778">
        <v>4</v>
      </c>
      <c r="G55" s="778">
        <v>4.8</v>
      </c>
      <c r="H55" s="691">
        <v>110</v>
      </c>
      <c r="I55" s="778">
        <v>9.5</v>
      </c>
      <c r="J55" s="691"/>
      <c r="K55" s="691">
        <v>0</v>
      </c>
      <c r="L55" s="691"/>
      <c r="M55" s="778">
        <v>1400</v>
      </c>
      <c r="N55" s="778">
        <v>2100</v>
      </c>
      <c r="O55" s="691" t="s">
        <v>13080</v>
      </c>
      <c r="P55" s="691" t="s">
        <v>13080</v>
      </c>
      <c r="Q55" s="691">
        <v>304</v>
      </c>
      <c r="R55" s="691">
        <v>304</v>
      </c>
      <c r="S55" s="691" t="s">
        <v>6255</v>
      </c>
      <c r="T55" s="792"/>
      <c r="U55" s="1293" t="s">
        <v>4927</v>
      </c>
      <c r="V55" s="1250">
        <v>5</v>
      </c>
      <c r="W55" s="1250" t="s">
        <v>260</v>
      </c>
      <c r="X55" s="537" t="s">
        <v>1527</v>
      </c>
      <c r="Y55" s="672" t="s">
        <v>6098</v>
      </c>
      <c r="Z55" s="743">
        <v>13900</v>
      </c>
      <c r="AA55" s="738"/>
      <c r="AB55" s="517"/>
      <c r="AC55" s="465" t="s">
        <v>12442</v>
      </c>
      <c r="AD55" s="2417">
        <v>610</v>
      </c>
      <c r="AE55" s="517" t="s">
        <v>12766</v>
      </c>
      <c r="AF55" s="1308"/>
      <c r="AG55" s="549"/>
      <c r="AH55" s="1060" t="s">
        <v>6587</v>
      </c>
      <c r="AI55" s="465" t="s">
        <v>19938</v>
      </c>
    </row>
    <row r="56" spans="1:35" ht="17.25" customHeight="1">
      <c r="A56" s="1045">
        <f t="shared" si="0"/>
        <v>48</v>
      </c>
      <c r="B56" s="691" t="s">
        <v>4928</v>
      </c>
      <c r="C56" s="797" t="s">
        <v>906</v>
      </c>
      <c r="D56" s="766" t="s">
        <v>18503</v>
      </c>
      <c r="E56" s="766" t="s">
        <v>4210</v>
      </c>
      <c r="F56" s="778">
        <v>3.2</v>
      </c>
      <c r="G56" s="778">
        <v>4.5999999999999996</v>
      </c>
      <c r="H56" s="691">
        <v>250</v>
      </c>
      <c r="I56" s="778">
        <v>6.9</v>
      </c>
      <c r="J56" s="691"/>
      <c r="K56" s="691">
        <v>0</v>
      </c>
      <c r="L56" s="691"/>
      <c r="M56" s="778">
        <v>1100</v>
      </c>
      <c r="N56" s="778">
        <v>3000</v>
      </c>
      <c r="O56" s="691" t="s">
        <v>13080</v>
      </c>
      <c r="P56" s="691" t="s">
        <v>13080</v>
      </c>
      <c r="Q56" s="691">
        <v>304</v>
      </c>
      <c r="R56" s="691">
        <v>304</v>
      </c>
      <c r="S56" s="691" t="s">
        <v>6255</v>
      </c>
      <c r="T56" s="792"/>
      <c r="U56" s="1293" t="s">
        <v>4927</v>
      </c>
      <c r="V56" s="1250">
        <v>5</v>
      </c>
      <c r="W56" s="1901" t="s">
        <v>260</v>
      </c>
      <c r="X56" s="537" t="s">
        <v>1527</v>
      </c>
      <c r="Y56" s="672" t="s">
        <v>6098</v>
      </c>
      <c r="Z56" s="743">
        <v>16000</v>
      </c>
      <c r="AA56" s="738"/>
      <c r="AB56" s="517"/>
      <c r="AC56" s="465" t="s">
        <v>12442</v>
      </c>
      <c r="AD56" s="2417">
        <v>610</v>
      </c>
      <c r="AE56" s="517" t="s">
        <v>12766</v>
      </c>
      <c r="AF56" s="1308"/>
      <c r="AG56" s="549"/>
      <c r="AH56" s="1060" t="s">
        <v>6587</v>
      </c>
      <c r="AI56" s="465" t="s">
        <v>19938</v>
      </c>
    </row>
    <row r="57" spans="1:35" ht="17.25" customHeight="1">
      <c r="A57" s="1045">
        <f t="shared" si="0"/>
        <v>49</v>
      </c>
      <c r="B57" s="691" t="s">
        <v>4928</v>
      </c>
      <c r="C57" s="797" t="s">
        <v>4721</v>
      </c>
      <c r="D57" s="766" t="s">
        <v>18504</v>
      </c>
      <c r="E57" s="766" t="s">
        <v>5420</v>
      </c>
      <c r="F57" s="691">
        <v>9.4</v>
      </c>
      <c r="G57" s="778">
        <v>2</v>
      </c>
      <c r="H57" s="691">
        <v>50</v>
      </c>
      <c r="I57" s="778">
        <v>3</v>
      </c>
      <c r="J57" s="691"/>
      <c r="K57" s="691">
        <v>0</v>
      </c>
      <c r="L57" s="691"/>
      <c r="M57" s="778">
        <v>1800</v>
      </c>
      <c r="N57" s="778">
        <v>3100</v>
      </c>
      <c r="O57" s="691" t="s">
        <v>13080</v>
      </c>
      <c r="P57" s="691" t="s">
        <v>13080</v>
      </c>
      <c r="Q57" s="691">
        <v>304</v>
      </c>
      <c r="R57" s="691">
        <v>304</v>
      </c>
      <c r="S57" s="691" t="s">
        <v>6255</v>
      </c>
      <c r="T57" s="792"/>
      <c r="U57" s="1293" t="s">
        <v>4927</v>
      </c>
      <c r="V57" s="1250">
        <v>5</v>
      </c>
      <c r="W57" s="1250" t="s">
        <v>260</v>
      </c>
      <c r="X57" s="537" t="s">
        <v>1527</v>
      </c>
      <c r="Y57" s="672" t="s">
        <v>6098</v>
      </c>
      <c r="Z57" s="743">
        <v>23400</v>
      </c>
      <c r="AA57" s="738"/>
      <c r="AB57" s="517"/>
      <c r="AC57" s="992" t="s">
        <v>12446</v>
      </c>
      <c r="AD57" s="2417">
        <v>620</v>
      </c>
      <c r="AE57" s="517" t="s">
        <v>12766</v>
      </c>
      <c r="AF57" s="1308"/>
      <c r="AG57" s="549"/>
      <c r="AH57" s="1060" t="s">
        <v>6587</v>
      </c>
      <c r="AI57" s="465" t="s">
        <v>19938</v>
      </c>
    </row>
    <row r="58" spans="1:35" ht="17.25" customHeight="1">
      <c r="A58" s="1045">
        <f t="shared" si="0"/>
        <v>50</v>
      </c>
      <c r="B58" s="691" t="s">
        <v>4928</v>
      </c>
      <c r="C58" s="797" t="s">
        <v>4724</v>
      </c>
      <c r="D58" s="766" t="s">
        <v>18505</v>
      </c>
      <c r="E58" s="766" t="s">
        <v>4210</v>
      </c>
      <c r="F58" s="778">
        <v>1.3</v>
      </c>
      <c r="G58" s="691">
        <v>2</v>
      </c>
      <c r="H58" s="691">
        <v>50</v>
      </c>
      <c r="I58" s="691">
        <v>3</v>
      </c>
      <c r="J58" s="691"/>
      <c r="K58" s="691">
        <v>0</v>
      </c>
      <c r="L58" s="691"/>
      <c r="M58" s="691">
        <v>900</v>
      </c>
      <c r="N58" s="691">
        <v>1700</v>
      </c>
      <c r="O58" s="691" t="s">
        <v>13080</v>
      </c>
      <c r="P58" s="691" t="s">
        <v>13080</v>
      </c>
      <c r="Q58" s="691">
        <v>304</v>
      </c>
      <c r="R58" s="691">
        <v>304</v>
      </c>
      <c r="S58" s="691" t="s">
        <v>6255</v>
      </c>
      <c r="T58" s="792"/>
      <c r="U58" s="1293" t="s">
        <v>4927</v>
      </c>
      <c r="V58" s="1250">
        <v>5</v>
      </c>
      <c r="W58" s="1901" t="s">
        <v>260</v>
      </c>
      <c r="X58" s="537" t="s">
        <v>1527</v>
      </c>
      <c r="Y58" s="672" t="s">
        <v>6098</v>
      </c>
      <c r="Z58" s="743">
        <v>6200</v>
      </c>
      <c r="AA58" s="738"/>
      <c r="AB58" s="517"/>
      <c r="AC58" s="992" t="s">
        <v>12453</v>
      </c>
      <c r="AD58" s="2417">
        <v>630</v>
      </c>
      <c r="AE58" s="517" t="s">
        <v>12766</v>
      </c>
      <c r="AF58" s="1308"/>
      <c r="AG58" s="549"/>
      <c r="AH58" s="1060" t="s">
        <v>6587</v>
      </c>
      <c r="AI58" s="465" t="s">
        <v>19938</v>
      </c>
    </row>
    <row r="59" spans="1:35" ht="17.25" customHeight="1">
      <c r="A59" s="1045">
        <f t="shared" si="0"/>
        <v>51</v>
      </c>
      <c r="B59" s="797" t="s">
        <v>4928</v>
      </c>
      <c r="C59" s="797" t="s">
        <v>3001</v>
      </c>
      <c r="D59" s="1902" t="s">
        <v>18506</v>
      </c>
      <c r="E59" s="1902" t="s">
        <v>4210</v>
      </c>
      <c r="F59" s="1903" t="s">
        <v>5405</v>
      </c>
      <c r="G59" s="797">
        <v>2</v>
      </c>
      <c r="H59" s="797">
        <v>50</v>
      </c>
      <c r="I59" s="797">
        <v>3</v>
      </c>
      <c r="J59" s="797"/>
      <c r="K59" s="797">
        <v>0</v>
      </c>
      <c r="L59" s="797"/>
      <c r="M59" s="691">
        <v>800</v>
      </c>
      <c r="N59" s="691">
        <v>1000</v>
      </c>
      <c r="O59" s="691" t="s">
        <v>13080</v>
      </c>
      <c r="P59" s="691" t="s">
        <v>13080</v>
      </c>
      <c r="Q59" s="691">
        <v>304</v>
      </c>
      <c r="R59" s="691">
        <v>304</v>
      </c>
      <c r="S59" s="691" t="s">
        <v>6255</v>
      </c>
      <c r="T59" s="792"/>
      <c r="U59" s="1293" t="s">
        <v>4927</v>
      </c>
      <c r="V59" s="1250">
        <v>5</v>
      </c>
      <c r="W59" s="1250" t="s">
        <v>260</v>
      </c>
      <c r="X59" s="537" t="s">
        <v>1527</v>
      </c>
      <c r="Y59" s="672" t="s">
        <v>6098</v>
      </c>
      <c r="Z59" s="743">
        <v>5700</v>
      </c>
      <c r="AA59" s="738"/>
      <c r="AB59" s="517"/>
      <c r="AC59" s="992" t="s">
        <v>12454</v>
      </c>
      <c r="AD59" s="2417">
        <v>640</v>
      </c>
      <c r="AE59" s="517" t="s">
        <v>12766</v>
      </c>
      <c r="AF59" s="1308"/>
      <c r="AG59" s="549"/>
      <c r="AH59" s="1060" t="s">
        <v>6587</v>
      </c>
      <c r="AI59" s="465" t="s">
        <v>19938</v>
      </c>
    </row>
    <row r="60" spans="1:35" ht="17.25" customHeight="1">
      <c r="A60" s="1045">
        <f t="shared" si="0"/>
        <v>52</v>
      </c>
      <c r="B60" s="797" t="s">
        <v>4156</v>
      </c>
      <c r="C60" s="797" t="s">
        <v>1231</v>
      </c>
      <c r="D60" s="1902" t="s">
        <v>5421</v>
      </c>
      <c r="E60" s="1902" t="s">
        <v>5422</v>
      </c>
      <c r="F60" s="1903">
        <v>3050</v>
      </c>
      <c r="G60" s="1903">
        <v>18.7</v>
      </c>
      <c r="H60" s="1903" t="s">
        <v>5423</v>
      </c>
      <c r="I60" s="1903">
        <v>28</v>
      </c>
      <c r="J60" s="1903"/>
      <c r="K60" s="1903">
        <v>0</v>
      </c>
      <c r="L60" s="1903"/>
      <c r="M60" s="778">
        <v>18000</v>
      </c>
      <c r="N60" s="778">
        <v>18000</v>
      </c>
      <c r="O60" s="691" t="s">
        <v>13091</v>
      </c>
      <c r="P60" s="691" t="s">
        <v>13091</v>
      </c>
      <c r="Q60" s="691" t="s">
        <v>6255</v>
      </c>
      <c r="R60" s="691" t="s">
        <v>6255</v>
      </c>
      <c r="S60" s="691" t="s">
        <v>6255</v>
      </c>
      <c r="T60" s="792" t="s">
        <v>6313</v>
      </c>
      <c r="U60" s="1293" t="s">
        <v>5424</v>
      </c>
      <c r="V60" s="1250">
        <v>5</v>
      </c>
      <c r="W60" s="1250" t="s">
        <v>4849</v>
      </c>
      <c r="X60" s="537" t="s">
        <v>1527</v>
      </c>
      <c r="Y60" s="672" t="s">
        <v>6098</v>
      </c>
      <c r="Z60" s="743">
        <v>1400000</v>
      </c>
      <c r="AA60" s="738"/>
      <c r="AB60" s="517"/>
      <c r="AC60" s="465" t="s">
        <v>12293</v>
      </c>
      <c r="AD60" s="2417">
        <v>710</v>
      </c>
      <c r="AE60" s="549" t="s">
        <v>12804</v>
      </c>
      <c r="AF60" s="1308">
        <v>40223</v>
      </c>
      <c r="AG60" s="549"/>
      <c r="AH60" s="1060" t="s">
        <v>6587</v>
      </c>
      <c r="AI60" s="465" t="s">
        <v>19938</v>
      </c>
    </row>
    <row r="61" spans="1:35" ht="17.25" customHeight="1">
      <c r="A61" s="1045">
        <f t="shared" si="0"/>
        <v>53</v>
      </c>
      <c r="B61" s="797" t="s">
        <v>4156</v>
      </c>
      <c r="C61" s="797" t="s">
        <v>3642</v>
      </c>
      <c r="D61" s="1902" t="s">
        <v>5421</v>
      </c>
      <c r="E61" s="1902" t="s">
        <v>5422</v>
      </c>
      <c r="F61" s="1903">
        <v>3050</v>
      </c>
      <c r="G61" s="1903">
        <v>18.7</v>
      </c>
      <c r="H61" s="1903" t="s">
        <v>5423</v>
      </c>
      <c r="I61" s="1903">
        <v>28</v>
      </c>
      <c r="J61" s="1903"/>
      <c r="K61" s="1903">
        <v>0</v>
      </c>
      <c r="L61" s="1903"/>
      <c r="M61" s="778">
        <v>18000</v>
      </c>
      <c r="N61" s="778">
        <v>18000</v>
      </c>
      <c r="O61" s="691" t="s">
        <v>13091</v>
      </c>
      <c r="P61" s="691" t="s">
        <v>13091</v>
      </c>
      <c r="Q61" s="691" t="s">
        <v>6255</v>
      </c>
      <c r="R61" s="691" t="s">
        <v>6255</v>
      </c>
      <c r="S61" s="691" t="s">
        <v>6255</v>
      </c>
      <c r="T61" s="792" t="s">
        <v>6313</v>
      </c>
      <c r="U61" s="1293" t="s">
        <v>5424</v>
      </c>
      <c r="V61" s="1250">
        <v>5</v>
      </c>
      <c r="W61" s="1250" t="s">
        <v>4849</v>
      </c>
      <c r="X61" s="537" t="s">
        <v>1527</v>
      </c>
      <c r="Y61" s="672" t="s">
        <v>6098</v>
      </c>
      <c r="Z61" s="743">
        <v>1400000</v>
      </c>
      <c r="AA61" s="738"/>
      <c r="AB61" s="517"/>
      <c r="AC61" s="465" t="s">
        <v>12293</v>
      </c>
      <c r="AD61" s="2417">
        <v>710</v>
      </c>
      <c r="AE61" s="549" t="s">
        <v>12804</v>
      </c>
      <c r="AF61" s="1308">
        <v>39858</v>
      </c>
      <c r="AG61" s="549"/>
      <c r="AH61" s="1060" t="s">
        <v>6587</v>
      </c>
      <c r="AI61" s="465" t="s">
        <v>19938</v>
      </c>
    </row>
    <row r="62" spans="1:35" ht="17.25" customHeight="1">
      <c r="A62" s="1045">
        <f t="shared" si="0"/>
        <v>54</v>
      </c>
      <c r="B62" s="797" t="s">
        <v>4156</v>
      </c>
      <c r="C62" s="797" t="s">
        <v>1234</v>
      </c>
      <c r="D62" s="1902" t="s">
        <v>5421</v>
      </c>
      <c r="E62" s="1902" t="s">
        <v>5422</v>
      </c>
      <c r="F62" s="1903">
        <v>3050</v>
      </c>
      <c r="G62" s="1903">
        <v>18.7</v>
      </c>
      <c r="H62" s="1903" t="s">
        <v>5423</v>
      </c>
      <c r="I62" s="1903">
        <v>28</v>
      </c>
      <c r="J62" s="1903"/>
      <c r="K62" s="1903">
        <v>0</v>
      </c>
      <c r="L62" s="1903"/>
      <c r="M62" s="778">
        <v>18000</v>
      </c>
      <c r="N62" s="778">
        <v>18000</v>
      </c>
      <c r="O62" s="691" t="s">
        <v>13091</v>
      </c>
      <c r="P62" s="691" t="s">
        <v>13091</v>
      </c>
      <c r="Q62" s="691" t="s">
        <v>6255</v>
      </c>
      <c r="R62" s="691" t="s">
        <v>6255</v>
      </c>
      <c r="S62" s="691" t="s">
        <v>6255</v>
      </c>
      <c r="T62" s="792" t="s">
        <v>6313</v>
      </c>
      <c r="U62" s="1293" t="s">
        <v>5424</v>
      </c>
      <c r="V62" s="1250">
        <v>5</v>
      </c>
      <c r="W62" s="1250" t="s">
        <v>4849</v>
      </c>
      <c r="X62" s="537" t="s">
        <v>1527</v>
      </c>
      <c r="Y62" s="672" t="s">
        <v>6098</v>
      </c>
      <c r="Z62" s="743">
        <v>1400000</v>
      </c>
      <c r="AA62" s="738"/>
      <c r="AB62" s="517"/>
      <c r="AC62" s="465" t="s">
        <v>12293</v>
      </c>
      <c r="AD62" s="2417">
        <v>710</v>
      </c>
      <c r="AE62" s="549" t="s">
        <v>12805</v>
      </c>
      <c r="AF62" s="1062">
        <v>44470</v>
      </c>
      <c r="AG62" s="549"/>
      <c r="AH62" s="1060" t="s">
        <v>6587</v>
      </c>
      <c r="AI62" s="465" t="s">
        <v>19938</v>
      </c>
    </row>
    <row r="63" spans="1:35" ht="17.25" customHeight="1">
      <c r="A63" s="1045">
        <f t="shared" si="0"/>
        <v>55</v>
      </c>
      <c r="B63" s="797" t="s">
        <v>4156</v>
      </c>
      <c r="C63" s="797" t="s">
        <v>1237</v>
      </c>
      <c r="D63" s="1902" t="s">
        <v>5421</v>
      </c>
      <c r="E63" s="1902" t="s">
        <v>5422</v>
      </c>
      <c r="F63" s="1903">
        <v>3050</v>
      </c>
      <c r="G63" s="1903">
        <v>18.7</v>
      </c>
      <c r="H63" s="1903" t="s">
        <v>5423</v>
      </c>
      <c r="I63" s="1903">
        <v>28</v>
      </c>
      <c r="J63" s="1903"/>
      <c r="K63" s="1903">
        <v>0</v>
      </c>
      <c r="L63" s="1903"/>
      <c r="M63" s="778">
        <v>18000</v>
      </c>
      <c r="N63" s="778">
        <v>18000</v>
      </c>
      <c r="O63" s="691" t="s">
        <v>13091</v>
      </c>
      <c r="P63" s="691" t="s">
        <v>13091</v>
      </c>
      <c r="Q63" s="691" t="s">
        <v>6255</v>
      </c>
      <c r="R63" s="691" t="s">
        <v>6255</v>
      </c>
      <c r="S63" s="691" t="s">
        <v>6255</v>
      </c>
      <c r="T63" s="792" t="s">
        <v>6313</v>
      </c>
      <c r="U63" s="1293" t="s">
        <v>5424</v>
      </c>
      <c r="V63" s="1250">
        <v>5</v>
      </c>
      <c r="W63" s="1250" t="s">
        <v>4849</v>
      </c>
      <c r="X63" s="537" t="s">
        <v>1527</v>
      </c>
      <c r="Y63" s="672" t="s">
        <v>6098</v>
      </c>
      <c r="Z63" s="743">
        <v>1400000</v>
      </c>
      <c r="AA63" s="738"/>
      <c r="AB63" s="517"/>
      <c r="AC63" s="465" t="s">
        <v>12293</v>
      </c>
      <c r="AD63" s="2417">
        <v>710</v>
      </c>
      <c r="AE63" s="549" t="s">
        <v>12804</v>
      </c>
      <c r="AF63" s="1308">
        <v>39858</v>
      </c>
      <c r="AG63" s="549"/>
      <c r="AH63" s="1060" t="s">
        <v>6587</v>
      </c>
      <c r="AI63" s="465" t="s">
        <v>19938</v>
      </c>
    </row>
    <row r="64" spans="1:35" ht="17.25" customHeight="1">
      <c r="A64" s="1045">
        <f t="shared" si="0"/>
        <v>56</v>
      </c>
      <c r="B64" s="691" t="s">
        <v>4156</v>
      </c>
      <c r="C64" s="797" t="s">
        <v>1462</v>
      </c>
      <c r="D64" s="697" t="s">
        <v>5425</v>
      </c>
      <c r="E64" s="766" t="s">
        <v>5422</v>
      </c>
      <c r="F64" s="778">
        <v>3050</v>
      </c>
      <c r="G64" s="778">
        <v>18.7</v>
      </c>
      <c r="H64" s="778" t="s">
        <v>5423</v>
      </c>
      <c r="I64" s="778">
        <v>28</v>
      </c>
      <c r="J64" s="778"/>
      <c r="K64" s="778">
        <v>1</v>
      </c>
      <c r="L64" s="778"/>
      <c r="M64" s="778">
        <v>500</v>
      </c>
      <c r="N64" s="778">
        <v>1600</v>
      </c>
      <c r="O64" s="691" t="s">
        <v>13078</v>
      </c>
      <c r="P64" s="691" t="s">
        <v>13078</v>
      </c>
      <c r="Q64" s="691" t="s">
        <v>6255</v>
      </c>
      <c r="R64" s="691" t="s">
        <v>6255</v>
      </c>
      <c r="S64" s="691" t="s">
        <v>6255</v>
      </c>
      <c r="T64" s="792" t="s">
        <v>6313</v>
      </c>
      <c r="U64" s="1293" t="s">
        <v>4927</v>
      </c>
      <c r="V64" s="1250">
        <v>5</v>
      </c>
      <c r="W64" s="1250" t="s">
        <v>4849</v>
      </c>
      <c r="X64" s="537" t="s">
        <v>1527</v>
      </c>
      <c r="Y64" s="672" t="s">
        <v>6098</v>
      </c>
      <c r="Z64" s="743">
        <v>10000</v>
      </c>
      <c r="AA64" s="738"/>
      <c r="AB64" s="517"/>
      <c r="AC64" s="465" t="s">
        <v>12286</v>
      </c>
      <c r="AD64" s="2417">
        <v>710</v>
      </c>
      <c r="AE64" s="517" t="s">
        <v>12766</v>
      </c>
      <c r="AF64" s="1308"/>
      <c r="AG64" s="549"/>
      <c r="AH64" s="1060" t="s">
        <v>6587</v>
      </c>
      <c r="AI64" s="465" t="s">
        <v>19938</v>
      </c>
    </row>
    <row r="65" spans="1:35" ht="17.25" customHeight="1">
      <c r="A65" s="1045">
        <f t="shared" si="0"/>
        <v>57</v>
      </c>
      <c r="B65" s="691" t="s">
        <v>4156</v>
      </c>
      <c r="C65" s="797" t="s">
        <v>18507</v>
      </c>
      <c r="D65" s="766" t="s">
        <v>5426</v>
      </c>
      <c r="E65" s="766" t="s">
        <v>13092</v>
      </c>
      <c r="F65" s="691" t="s">
        <v>13093</v>
      </c>
      <c r="G65" s="691" t="s">
        <v>2524</v>
      </c>
      <c r="H65" s="691" t="s">
        <v>2524</v>
      </c>
      <c r="I65" s="691" t="s">
        <v>2524</v>
      </c>
      <c r="J65" s="691" t="s">
        <v>2524</v>
      </c>
      <c r="K65" s="691" t="s">
        <v>2524</v>
      </c>
      <c r="L65" s="691"/>
      <c r="M65" s="691">
        <v>1524</v>
      </c>
      <c r="N65" s="691">
        <v>2324</v>
      </c>
      <c r="O65" s="691" t="s">
        <v>13094</v>
      </c>
      <c r="P65" s="691" t="s">
        <v>13094</v>
      </c>
      <c r="Q65" s="691" t="s">
        <v>6255</v>
      </c>
      <c r="R65" s="691" t="s">
        <v>6255</v>
      </c>
      <c r="S65" s="691" t="s">
        <v>6255</v>
      </c>
      <c r="T65" s="1292"/>
      <c r="U65" s="1293" t="s">
        <v>13095</v>
      </c>
      <c r="V65" s="1250">
        <v>5</v>
      </c>
      <c r="W65" s="1901" t="s">
        <v>260</v>
      </c>
      <c r="X65" s="537" t="s">
        <v>1527</v>
      </c>
      <c r="Y65" s="672" t="s">
        <v>6098</v>
      </c>
      <c r="Z65" s="743"/>
      <c r="AA65" s="738"/>
      <c r="AB65" s="517"/>
      <c r="AC65" s="465" t="s">
        <v>12214</v>
      </c>
      <c r="AD65" s="2417">
        <v>750</v>
      </c>
      <c r="AE65" s="549" t="s">
        <v>12766</v>
      </c>
      <c r="AF65" s="549"/>
      <c r="AG65" s="549"/>
      <c r="AH65" s="1060" t="s">
        <v>6587</v>
      </c>
      <c r="AI65" s="465" t="s">
        <v>19938</v>
      </c>
    </row>
    <row r="66" spans="1:35" ht="17.25" customHeight="1">
      <c r="A66" s="1045">
        <f t="shared" si="0"/>
        <v>58</v>
      </c>
      <c r="B66" s="691" t="s">
        <v>4156</v>
      </c>
      <c r="C66" s="797" t="s">
        <v>1469</v>
      </c>
      <c r="D66" s="766" t="s">
        <v>13096</v>
      </c>
      <c r="E66" s="766" t="s">
        <v>5427</v>
      </c>
      <c r="F66" s="778">
        <v>16.3</v>
      </c>
      <c r="G66" s="778" t="s">
        <v>5328</v>
      </c>
      <c r="H66" s="691">
        <v>120</v>
      </c>
      <c r="I66" s="778" t="s">
        <v>5319</v>
      </c>
      <c r="J66" s="691"/>
      <c r="K66" s="691">
        <v>0</v>
      </c>
      <c r="L66" s="691"/>
      <c r="M66" s="778">
        <v>2400</v>
      </c>
      <c r="N66" s="778">
        <v>2800</v>
      </c>
      <c r="O66" s="691" t="s">
        <v>13080</v>
      </c>
      <c r="P66" s="691" t="s">
        <v>13080</v>
      </c>
      <c r="Q66" s="691">
        <v>304</v>
      </c>
      <c r="R66" s="691">
        <v>304</v>
      </c>
      <c r="S66" s="778" t="s">
        <v>6255</v>
      </c>
      <c r="T66" s="792" t="s">
        <v>6283</v>
      </c>
      <c r="U66" s="1293" t="s">
        <v>4927</v>
      </c>
      <c r="V66" s="1250">
        <v>5</v>
      </c>
      <c r="W66" s="1250" t="s">
        <v>260</v>
      </c>
      <c r="X66" s="537" t="s">
        <v>1527</v>
      </c>
      <c r="Y66" s="672" t="s">
        <v>6098</v>
      </c>
      <c r="Z66" s="743"/>
      <c r="AA66" s="738"/>
      <c r="AB66" s="517"/>
      <c r="AC66" s="465" t="s">
        <v>12516</v>
      </c>
      <c r="AD66" s="2417">
        <v>850</v>
      </c>
      <c r="AE66" s="517" t="s">
        <v>12766</v>
      </c>
      <c r="AF66" s="1308"/>
      <c r="AG66" s="549"/>
      <c r="AH66" s="1060" t="s">
        <v>6587</v>
      </c>
      <c r="AI66" s="465" t="s">
        <v>19938</v>
      </c>
    </row>
    <row r="67" spans="1:35" ht="17.25" customHeight="1">
      <c r="A67" s="1491">
        <f t="shared" si="0"/>
        <v>59</v>
      </c>
      <c r="B67" s="1520" t="s">
        <v>4156</v>
      </c>
      <c r="C67" s="1512" t="s">
        <v>16881</v>
      </c>
      <c r="D67" s="1513" t="s">
        <v>13235</v>
      </c>
      <c r="E67" s="1487" t="s">
        <v>1723</v>
      </c>
      <c r="F67" s="1515">
        <v>100</v>
      </c>
      <c r="G67" s="1515">
        <v>5</v>
      </c>
      <c r="H67" s="1515">
        <v>60</v>
      </c>
      <c r="I67" s="1515"/>
      <c r="J67" s="1515"/>
      <c r="K67" s="1515"/>
      <c r="L67" s="1515"/>
      <c r="M67" s="1515">
        <v>1500</v>
      </c>
      <c r="N67" s="1515">
        <v>1500</v>
      </c>
      <c r="O67" s="1515" t="s">
        <v>13236</v>
      </c>
      <c r="P67" s="1515" t="s">
        <v>13236</v>
      </c>
      <c r="Q67" s="1515" t="s">
        <v>6255</v>
      </c>
      <c r="R67" s="1515" t="s">
        <v>6255</v>
      </c>
      <c r="S67" s="1515" t="s">
        <v>13236</v>
      </c>
      <c r="T67" s="1498" t="s">
        <v>6284</v>
      </c>
      <c r="U67" s="1516" t="s">
        <v>13592</v>
      </c>
      <c r="V67" s="1517"/>
      <c r="W67" s="1517"/>
      <c r="X67" s="1518"/>
      <c r="Y67" s="1519"/>
      <c r="Z67" s="1501"/>
      <c r="AA67" s="1931">
        <v>44925</v>
      </c>
      <c r="AB67" s="1501"/>
      <c r="AC67" s="1604"/>
      <c r="AD67" s="2419">
        <v>870</v>
      </c>
      <c r="AE67" s="1605" t="s">
        <v>13593</v>
      </c>
      <c r="AF67" s="1602">
        <v>44925</v>
      </c>
      <c r="AG67" s="1605"/>
      <c r="AH67" s="1060"/>
    </row>
    <row r="68" spans="1:35" ht="17.25" customHeight="1">
      <c r="A68" s="1491">
        <f t="shared" si="0"/>
        <v>60</v>
      </c>
      <c r="B68" s="1520" t="s">
        <v>4156</v>
      </c>
      <c r="C68" s="1512" t="s">
        <v>16882</v>
      </c>
      <c r="D68" s="1513" t="s">
        <v>18508</v>
      </c>
      <c r="E68" s="1487" t="s">
        <v>1723</v>
      </c>
      <c r="F68" s="1515">
        <v>100</v>
      </c>
      <c r="G68" s="1515">
        <v>5</v>
      </c>
      <c r="H68" s="1515">
        <v>60</v>
      </c>
      <c r="I68" s="1515"/>
      <c r="J68" s="1515"/>
      <c r="K68" s="1515"/>
      <c r="L68" s="1515"/>
      <c r="M68" s="1515">
        <v>1500</v>
      </c>
      <c r="N68" s="1515">
        <v>1500</v>
      </c>
      <c r="O68" s="1515" t="s">
        <v>13236</v>
      </c>
      <c r="P68" s="1515" t="s">
        <v>13236</v>
      </c>
      <c r="Q68" s="1515" t="s">
        <v>6255</v>
      </c>
      <c r="R68" s="1515" t="s">
        <v>6255</v>
      </c>
      <c r="S68" s="1515" t="s">
        <v>13236</v>
      </c>
      <c r="T68" s="1498" t="s">
        <v>6284</v>
      </c>
      <c r="U68" s="1516" t="s">
        <v>13592</v>
      </c>
      <c r="V68" s="1517"/>
      <c r="W68" s="1517"/>
      <c r="X68" s="1518"/>
      <c r="Y68" s="1519"/>
      <c r="Z68" s="1501"/>
      <c r="AA68" s="1931">
        <v>44925</v>
      </c>
      <c r="AB68" s="1501"/>
      <c r="AC68" s="1604"/>
      <c r="AD68" s="2419">
        <v>870</v>
      </c>
      <c r="AE68" s="1605" t="s">
        <v>13593</v>
      </c>
      <c r="AF68" s="1602">
        <v>44925</v>
      </c>
      <c r="AG68" s="1605"/>
      <c r="AH68" s="1060"/>
    </row>
    <row r="69" spans="1:35" ht="17.25" customHeight="1">
      <c r="A69" s="1045">
        <f t="shared" si="0"/>
        <v>61</v>
      </c>
      <c r="B69" s="691" t="s">
        <v>4156</v>
      </c>
      <c r="C69" s="691" t="s">
        <v>1472</v>
      </c>
      <c r="D69" s="766" t="s">
        <v>5428</v>
      </c>
      <c r="E69" s="766" t="s">
        <v>5201</v>
      </c>
      <c r="F69" s="778">
        <v>31</v>
      </c>
      <c r="G69" s="778" t="s">
        <v>5429</v>
      </c>
      <c r="H69" s="691">
        <v>170</v>
      </c>
      <c r="I69" s="691">
        <v>6</v>
      </c>
      <c r="J69" s="691"/>
      <c r="K69" s="691">
        <v>1</v>
      </c>
      <c r="L69" s="691"/>
      <c r="M69" s="691">
        <v>2000</v>
      </c>
      <c r="N69" s="691">
        <v>7000</v>
      </c>
      <c r="O69" s="691" t="s">
        <v>13080</v>
      </c>
      <c r="P69" s="691" t="s">
        <v>13080</v>
      </c>
      <c r="Q69" s="691" t="s">
        <v>13097</v>
      </c>
      <c r="R69" s="691" t="s">
        <v>13097</v>
      </c>
      <c r="S69" s="778" t="s">
        <v>6255</v>
      </c>
      <c r="T69" s="1292"/>
      <c r="U69" s="1293" t="s">
        <v>4927</v>
      </c>
      <c r="V69" s="1250">
        <v>5</v>
      </c>
      <c r="W69" s="1901" t="s">
        <v>260</v>
      </c>
      <c r="X69" s="537" t="s">
        <v>1527</v>
      </c>
      <c r="Y69" s="672" t="s">
        <v>6098</v>
      </c>
      <c r="Z69" s="743"/>
      <c r="AA69" s="738"/>
      <c r="AB69" s="517"/>
      <c r="AC69" s="465" t="s">
        <v>12249</v>
      </c>
      <c r="AD69" s="2417">
        <v>920</v>
      </c>
      <c r="AE69" s="517" t="s">
        <v>12766</v>
      </c>
      <c r="AF69" s="1308"/>
      <c r="AG69" s="549"/>
      <c r="AH69" s="1060" t="s">
        <v>6587</v>
      </c>
      <c r="AI69" s="465" t="s">
        <v>19938</v>
      </c>
    </row>
    <row r="70" spans="1:35" ht="17.25" customHeight="1">
      <c r="A70" s="1045">
        <f t="shared" si="0"/>
        <v>62</v>
      </c>
      <c r="B70" s="691" t="s">
        <v>4156</v>
      </c>
      <c r="C70" s="691" t="s">
        <v>1471</v>
      </c>
      <c r="D70" s="766" t="s">
        <v>5430</v>
      </c>
      <c r="E70" s="766" t="s">
        <v>3029</v>
      </c>
      <c r="F70" s="691">
        <v>37</v>
      </c>
      <c r="G70" s="778" t="s">
        <v>5328</v>
      </c>
      <c r="H70" s="691">
        <v>120</v>
      </c>
      <c r="I70" s="778" t="s">
        <v>5319</v>
      </c>
      <c r="J70" s="691"/>
      <c r="K70" s="691">
        <v>0</v>
      </c>
      <c r="L70" s="691"/>
      <c r="M70" s="778">
        <v>2000</v>
      </c>
      <c r="N70" s="778">
        <v>10630</v>
      </c>
      <c r="O70" s="691" t="s">
        <v>13080</v>
      </c>
      <c r="P70" s="691" t="s">
        <v>13080</v>
      </c>
      <c r="Q70" s="691">
        <v>304</v>
      </c>
      <c r="R70" s="691">
        <v>304</v>
      </c>
      <c r="S70" s="778" t="s">
        <v>6255</v>
      </c>
      <c r="T70" s="792"/>
      <c r="U70" s="1293" t="s">
        <v>4927</v>
      </c>
      <c r="V70" s="1250">
        <v>5</v>
      </c>
      <c r="W70" s="1250" t="s">
        <v>260</v>
      </c>
      <c r="X70" s="537" t="s">
        <v>1527</v>
      </c>
      <c r="Y70" s="672" t="s">
        <v>6098</v>
      </c>
      <c r="Z70" s="743">
        <v>65700</v>
      </c>
      <c r="AA70" s="738"/>
      <c r="AB70" s="517"/>
      <c r="AC70" s="465" t="s">
        <v>12246</v>
      </c>
      <c r="AD70" s="2417">
        <v>920</v>
      </c>
      <c r="AE70" s="549" t="s">
        <v>12806</v>
      </c>
      <c r="AF70" s="1308">
        <v>43150</v>
      </c>
      <c r="AG70" s="549"/>
      <c r="AH70" s="1060" t="s">
        <v>6587</v>
      </c>
      <c r="AI70" s="465" t="s">
        <v>19938</v>
      </c>
    </row>
    <row r="71" spans="1:35" ht="17.25" customHeight="1">
      <c r="A71" s="1045">
        <f t="shared" si="0"/>
        <v>63</v>
      </c>
      <c r="B71" s="691" t="s">
        <v>4156</v>
      </c>
      <c r="C71" s="691" t="s">
        <v>18509</v>
      </c>
      <c r="D71" s="766" t="s">
        <v>1078</v>
      </c>
      <c r="E71" s="766" t="s">
        <v>1723</v>
      </c>
      <c r="F71" s="691">
        <v>2.15</v>
      </c>
      <c r="G71" s="691">
        <v>6.6</v>
      </c>
      <c r="H71" s="691">
        <v>50</v>
      </c>
      <c r="I71" s="691">
        <v>9.9</v>
      </c>
      <c r="J71" s="691"/>
      <c r="K71" s="691">
        <v>1</v>
      </c>
      <c r="L71" s="691"/>
      <c r="M71" s="691">
        <v>1500</v>
      </c>
      <c r="N71" s="691">
        <v>2393</v>
      </c>
      <c r="O71" s="691" t="s">
        <v>13098</v>
      </c>
      <c r="P71" s="691" t="s">
        <v>13098</v>
      </c>
      <c r="Q71" s="691" t="s">
        <v>6255</v>
      </c>
      <c r="R71" s="691" t="s">
        <v>6255</v>
      </c>
      <c r="S71" s="778" t="s">
        <v>6255</v>
      </c>
      <c r="T71" s="1292"/>
      <c r="U71" s="1293" t="s">
        <v>5431</v>
      </c>
      <c r="V71" s="1250">
        <v>5</v>
      </c>
      <c r="W71" s="1901" t="s">
        <v>260</v>
      </c>
      <c r="X71" s="537" t="s">
        <v>1527</v>
      </c>
      <c r="Y71" s="672" t="s">
        <v>6098</v>
      </c>
      <c r="Z71" s="743"/>
      <c r="AA71" s="738"/>
      <c r="AB71" s="517"/>
      <c r="AD71" s="2417">
        <v>930</v>
      </c>
      <c r="AE71" s="549" t="s">
        <v>12807</v>
      </c>
      <c r="AF71" s="1308">
        <v>40740</v>
      </c>
      <c r="AG71" s="549"/>
      <c r="AH71" s="1060" t="s">
        <v>6587</v>
      </c>
      <c r="AI71" s="465" t="s">
        <v>19938</v>
      </c>
    </row>
    <row r="72" spans="1:35" ht="17.25" customHeight="1">
      <c r="A72" s="1045">
        <f t="shared" si="0"/>
        <v>64</v>
      </c>
      <c r="B72" s="691" t="s">
        <v>4156</v>
      </c>
      <c r="C72" s="691" t="s">
        <v>18510</v>
      </c>
      <c r="D72" s="697" t="s">
        <v>1079</v>
      </c>
      <c r="E72" s="766" t="s">
        <v>1723</v>
      </c>
      <c r="F72" s="691">
        <v>1.6</v>
      </c>
      <c r="G72" s="691">
        <v>6.6</v>
      </c>
      <c r="H72" s="691">
        <v>50</v>
      </c>
      <c r="I72" s="691">
        <v>9.9</v>
      </c>
      <c r="J72" s="691"/>
      <c r="K72" s="691">
        <v>1</v>
      </c>
      <c r="L72" s="691"/>
      <c r="M72" s="691">
        <v>1200</v>
      </c>
      <c r="N72" s="691">
        <v>2750</v>
      </c>
      <c r="O72" s="691" t="s">
        <v>13098</v>
      </c>
      <c r="P72" s="691" t="s">
        <v>13098</v>
      </c>
      <c r="Q72" s="691" t="s">
        <v>6255</v>
      </c>
      <c r="R72" s="691" t="s">
        <v>6255</v>
      </c>
      <c r="S72" s="778" t="s">
        <v>6255</v>
      </c>
      <c r="T72" s="1292"/>
      <c r="U72" s="1293" t="s">
        <v>5431</v>
      </c>
      <c r="V72" s="1250">
        <v>5</v>
      </c>
      <c r="W72" s="1250" t="s">
        <v>260</v>
      </c>
      <c r="X72" s="537" t="s">
        <v>1527</v>
      </c>
      <c r="Y72" s="672" t="s">
        <v>6098</v>
      </c>
      <c r="Z72" s="743"/>
      <c r="AA72" s="738"/>
      <c r="AB72" s="517"/>
      <c r="AD72" s="2417">
        <v>930</v>
      </c>
      <c r="AE72" s="549" t="s">
        <v>12807</v>
      </c>
      <c r="AF72" s="1308">
        <v>40740</v>
      </c>
      <c r="AG72" s="549"/>
      <c r="AH72" s="1060" t="s">
        <v>6587</v>
      </c>
      <c r="AI72" s="465" t="s">
        <v>19938</v>
      </c>
    </row>
    <row r="73" spans="1:35" ht="17.25" customHeight="1">
      <c r="A73" s="1045">
        <f t="shared" si="0"/>
        <v>65</v>
      </c>
      <c r="B73" s="691" t="s">
        <v>4156</v>
      </c>
      <c r="C73" s="691" t="s">
        <v>18511</v>
      </c>
      <c r="D73" s="766" t="s">
        <v>1081</v>
      </c>
      <c r="E73" s="766" t="s">
        <v>1723</v>
      </c>
      <c r="F73" s="691">
        <v>2</v>
      </c>
      <c r="G73" s="691">
        <v>6.5</v>
      </c>
      <c r="H73" s="691">
        <v>50</v>
      </c>
      <c r="I73" s="691">
        <v>9.75</v>
      </c>
      <c r="J73" s="691"/>
      <c r="K73" s="691">
        <v>1</v>
      </c>
      <c r="L73" s="691"/>
      <c r="M73" s="691">
        <v>1200</v>
      </c>
      <c r="N73" s="691">
        <v>3100</v>
      </c>
      <c r="O73" s="691" t="s">
        <v>13098</v>
      </c>
      <c r="P73" s="691" t="s">
        <v>13098</v>
      </c>
      <c r="Q73" s="691" t="s">
        <v>6255</v>
      </c>
      <c r="R73" s="691" t="s">
        <v>6255</v>
      </c>
      <c r="S73" s="778" t="s">
        <v>6255</v>
      </c>
      <c r="T73" s="1292"/>
      <c r="U73" s="1293" t="s">
        <v>5431</v>
      </c>
      <c r="V73" s="1250">
        <v>5</v>
      </c>
      <c r="W73" s="1901" t="s">
        <v>260</v>
      </c>
      <c r="X73" s="537" t="s">
        <v>1527</v>
      </c>
      <c r="Y73" s="672" t="s">
        <v>6098</v>
      </c>
      <c r="Z73" s="743"/>
      <c r="AA73" s="738"/>
      <c r="AB73" s="517"/>
      <c r="AD73" s="2417">
        <v>930</v>
      </c>
      <c r="AE73" s="549" t="s">
        <v>12807</v>
      </c>
      <c r="AF73" s="1308">
        <v>40740</v>
      </c>
      <c r="AG73" s="549"/>
      <c r="AH73" s="1060" t="s">
        <v>6587</v>
      </c>
      <c r="AI73" s="465" t="s">
        <v>19938</v>
      </c>
    </row>
    <row r="74" spans="1:35" ht="17.25" customHeight="1">
      <c r="A74" s="1491">
        <f t="shared" si="0"/>
        <v>66</v>
      </c>
      <c r="B74" s="1485" t="s">
        <v>4156</v>
      </c>
      <c r="C74" s="1485" t="s">
        <v>19212</v>
      </c>
      <c r="D74" s="1487" t="s">
        <v>1081</v>
      </c>
      <c r="E74" s="1487" t="s">
        <v>1723</v>
      </c>
      <c r="F74" s="1485">
        <v>2</v>
      </c>
      <c r="G74" s="1485">
        <v>6.5</v>
      </c>
      <c r="H74" s="1485">
        <v>50</v>
      </c>
      <c r="I74" s="1485">
        <v>9.75</v>
      </c>
      <c r="J74" s="1485"/>
      <c r="K74" s="1485">
        <v>1</v>
      </c>
      <c r="L74" s="1485"/>
      <c r="M74" s="1485">
        <v>1200</v>
      </c>
      <c r="N74" s="1485">
        <v>3100</v>
      </c>
      <c r="O74" s="1485" t="s">
        <v>13098</v>
      </c>
      <c r="P74" s="1485" t="s">
        <v>13098</v>
      </c>
      <c r="Q74" s="1485" t="s">
        <v>6255</v>
      </c>
      <c r="R74" s="1485" t="s">
        <v>6255</v>
      </c>
      <c r="S74" s="1521" t="s">
        <v>6255</v>
      </c>
      <c r="T74" s="1498"/>
      <c r="U74" s="1499"/>
      <c r="V74" s="1500"/>
      <c r="W74" s="1522"/>
      <c r="X74" s="1509"/>
      <c r="Y74" s="1482"/>
      <c r="Z74" s="1523"/>
      <c r="AA74" s="1510"/>
      <c r="AB74" s="1501"/>
      <c r="AC74" s="1604"/>
      <c r="AD74" s="2419"/>
      <c r="AE74" s="1605"/>
      <c r="AF74" s="1722"/>
      <c r="AG74" s="1605"/>
      <c r="AH74" s="1060" t="s">
        <v>6587</v>
      </c>
    </row>
    <row r="75" spans="1:35" ht="17.25" customHeight="1">
      <c r="A75" s="1045">
        <v>67</v>
      </c>
      <c r="B75" s="691" t="s">
        <v>4156</v>
      </c>
      <c r="C75" s="691" t="s">
        <v>18512</v>
      </c>
      <c r="D75" s="697" t="s">
        <v>4634</v>
      </c>
      <c r="E75" s="766" t="s">
        <v>1723</v>
      </c>
      <c r="F75" s="691">
        <v>1.6</v>
      </c>
      <c r="G75" s="691">
        <v>6</v>
      </c>
      <c r="H75" s="691">
        <v>50</v>
      </c>
      <c r="I75" s="691">
        <v>9</v>
      </c>
      <c r="J75" s="691"/>
      <c r="K75" s="691">
        <v>1</v>
      </c>
      <c r="L75" s="691"/>
      <c r="M75" s="691">
        <v>898</v>
      </c>
      <c r="N75" s="691">
        <v>29</v>
      </c>
      <c r="O75" s="691" t="s">
        <v>13098</v>
      </c>
      <c r="P75" s="691" t="s">
        <v>13098</v>
      </c>
      <c r="Q75" s="691" t="s">
        <v>6255</v>
      </c>
      <c r="R75" s="691" t="s">
        <v>6255</v>
      </c>
      <c r="S75" s="778" t="s">
        <v>6255</v>
      </c>
      <c r="T75" s="1292"/>
      <c r="U75" s="1293" t="s">
        <v>5431</v>
      </c>
      <c r="V75" s="1250">
        <v>5</v>
      </c>
      <c r="W75" s="1250" t="s">
        <v>260</v>
      </c>
      <c r="X75" s="537" t="s">
        <v>1527</v>
      </c>
      <c r="Y75" s="672" t="s">
        <v>6098</v>
      </c>
      <c r="Z75" s="743"/>
      <c r="AA75" s="738"/>
      <c r="AB75" s="517"/>
      <c r="AD75" s="2417">
        <v>930</v>
      </c>
      <c r="AE75" s="549" t="s">
        <v>12766</v>
      </c>
      <c r="AF75" s="1308"/>
      <c r="AG75" s="549"/>
      <c r="AH75" s="1060" t="s">
        <v>6587</v>
      </c>
      <c r="AI75" s="465" t="s">
        <v>19938</v>
      </c>
    </row>
    <row r="76" spans="1:35" ht="17.25" customHeight="1">
      <c r="A76" s="1045">
        <f t="shared" ref="A76:A106" si="1">A75+1</f>
        <v>68</v>
      </c>
      <c r="B76" s="691" t="s">
        <v>4156</v>
      </c>
      <c r="C76" s="797" t="s">
        <v>4050</v>
      </c>
      <c r="D76" s="697" t="s">
        <v>5432</v>
      </c>
      <c r="E76" s="697" t="s">
        <v>5433</v>
      </c>
      <c r="F76" s="691" t="s">
        <v>2524</v>
      </c>
      <c r="G76" s="691">
        <v>10</v>
      </c>
      <c r="H76" s="691">
        <v>80</v>
      </c>
      <c r="I76" s="691">
        <v>15</v>
      </c>
      <c r="J76" s="691"/>
      <c r="K76" s="691" t="s">
        <v>2524</v>
      </c>
      <c r="L76" s="691"/>
      <c r="M76" s="691" t="s">
        <v>2524</v>
      </c>
      <c r="N76" s="691" t="s">
        <v>2524</v>
      </c>
      <c r="O76" s="691" t="s">
        <v>2524</v>
      </c>
      <c r="P76" s="691" t="s">
        <v>2524</v>
      </c>
      <c r="Q76" s="691" t="s">
        <v>2524</v>
      </c>
      <c r="R76" s="691" t="s">
        <v>2524</v>
      </c>
      <c r="S76" s="778" t="s">
        <v>6255</v>
      </c>
      <c r="T76" s="1292"/>
      <c r="U76" s="1293" t="s">
        <v>5434</v>
      </c>
      <c r="V76" s="1250">
        <v>5</v>
      </c>
      <c r="W76" s="1901" t="s">
        <v>260</v>
      </c>
      <c r="X76" s="537" t="s">
        <v>1527</v>
      </c>
      <c r="Y76" s="672" t="s">
        <v>6098</v>
      </c>
      <c r="Z76" s="743"/>
      <c r="AA76" s="738"/>
      <c r="AB76" s="517"/>
      <c r="AD76" s="2417">
        <v>940</v>
      </c>
      <c r="AE76" s="549" t="s">
        <v>12734</v>
      </c>
      <c r="AF76" s="1308">
        <v>38567</v>
      </c>
      <c r="AG76" s="549"/>
      <c r="AH76" s="1060" t="s">
        <v>6587</v>
      </c>
    </row>
    <row r="77" spans="1:35" ht="17.25" customHeight="1">
      <c r="A77" s="1045">
        <f t="shared" si="1"/>
        <v>69</v>
      </c>
      <c r="B77" s="691" t="s">
        <v>4156</v>
      </c>
      <c r="C77" s="797" t="s">
        <v>4386</v>
      </c>
      <c r="D77" s="697" t="s">
        <v>5435</v>
      </c>
      <c r="E77" s="697" t="s">
        <v>3657</v>
      </c>
      <c r="F77" s="691">
        <v>10.199999999999999</v>
      </c>
      <c r="G77" s="778" t="s">
        <v>5318</v>
      </c>
      <c r="H77" s="691">
        <v>-45</v>
      </c>
      <c r="I77" s="778" t="s">
        <v>5319</v>
      </c>
      <c r="J77" s="691"/>
      <c r="K77" s="691">
        <v>1</v>
      </c>
      <c r="L77" s="691"/>
      <c r="M77" s="778">
        <v>1800</v>
      </c>
      <c r="N77" s="778">
        <v>3400</v>
      </c>
      <c r="O77" s="778" t="s">
        <v>13099</v>
      </c>
      <c r="P77" s="778" t="s">
        <v>13099</v>
      </c>
      <c r="Q77" s="778" t="s">
        <v>6255</v>
      </c>
      <c r="R77" s="778" t="s">
        <v>6255</v>
      </c>
      <c r="S77" s="778" t="s">
        <v>6255</v>
      </c>
      <c r="T77" s="792"/>
      <c r="U77" s="1293" t="s">
        <v>5392</v>
      </c>
      <c r="V77" s="1250">
        <v>5</v>
      </c>
      <c r="W77" s="1250" t="s">
        <v>260</v>
      </c>
      <c r="X77" s="537" t="s">
        <v>1527</v>
      </c>
      <c r="Y77" s="672" t="s">
        <v>6098</v>
      </c>
      <c r="Z77" s="743">
        <v>17800</v>
      </c>
      <c r="AA77" s="738"/>
      <c r="AB77" s="517"/>
      <c r="AC77" s="465" t="s">
        <v>12493</v>
      </c>
      <c r="AD77" s="2417">
        <v>950</v>
      </c>
      <c r="AE77" s="517" t="s">
        <v>12766</v>
      </c>
      <c r="AF77" s="1308"/>
      <c r="AG77" s="549"/>
      <c r="AH77" s="1060" t="s">
        <v>6587</v>
      </c>
      <c r="AI77" s="465" t="s">
        <v>19938</v>
      </c>
    </row>
    <row r="78" spans="1:35" ht="17.25" customHeight="1">
      <c r="A78" s="1045">
        <f t="shared" si="1"/>
        <v>70</v>
      </c>
      <c r="B78" s="691" t="s">
        <v>4156</v>
      </c>
      <c r="C78" s="797" t="s">
        <v>1475</v>
      </c>
      <c r="D78" s="697" t="s">
        <v>5436</v>
      </c>
      <c r="E78" s="697" t="s">
        <v>3026</v>
      </c>
      <c r="F78" s="778" t="s">
        <v>5437</v>
      </c>
      <c r="G78" s="691">
        <v>3.8</v>
      </c>
      <c r="H78" s="691">
        <v>50</v>
      </c>
      <c r="I78" s="691">
        <v>5.7</v>
      </c>
      <c r="J78" s="691"/>
      <c r="K78" s="691">
        <v>1</v>
      </c>
      <c r="L78" s="691"/>
      <c r="M78" s="691">
        <v>600</v>
      </c>
      <c r="N78" s="691">
        <v>1200</v>
      </c>
      <c r="O78" s="778" t="s">
        <v>13100</v>
      </c>
      <c r="P78" s="778" t="s">
        <v>13100</v>
      </c>
      <c r="Q78" s="778" t="s">
        <v>6255</v>
      </c>
      <c r="R78" s="778" t="s">
        <v>6255</v>
      </c>
      <c r="S78" s="778" t="s">
        <v>6255</v>
      </c>
      <c r="T78" s="792"/>
      <c r="U78" s="1293" t="s">
        <v>4927</v>
      </c>
      <c r="V78" s="1250">
        <v>5</v>
      </c>
      <c r="W78" s="1901" t="s">
        <v>260</v>
      </c>
      <c r="X78" s="537" t="s">
        <v>1527</v>
      </c>
      <c r="Y78" s="672" t="s">
        <v>6098</v>
      </c>
      <c r="Z78" s="743">
        <v>2100</v>
      </c>
      <c r="AA78" s="738"/>
      <c r="AB78" s="517"/>
      <c r="AC78" s="465" t="s">
        <v>12497</v>
      </c>
      <c r="AD78" s="2417">
        <v>960</v>
      </c>
      <c r="AE78" s="517" t="s">
        <v>12766</v>
      </c>
      <c r="AF78" s="1308"/>
      <c r="AG78" s="549"/>
      <c r="AH78" s="1060" t="s">
        <v>6587</v>
      </c>
      <c r="AI78" s="465" t="s">
        <v>19938</v>
      </c>
    </row>
    <row r="79" spans="1:35" ht="17.25" customHeight="1">
      <c r="A79" s="1045">
        <f t="shared" si="1"/>
        <v>71</v>
      </c>
      <c r="B79" s="691" t="s">
        <v>4156</v>
      </c>
      <c r="C79" s="797" t="s">
        <v>1950</v>
      </c>
      <c r="D79" s="697" t="s">
        <v>5438</v>
      </c>
      <c r="E79" s="697" t="s">
        <v>2416</v>
      </c>
      <c r="F79" s="778" t="s">
        <v>5439</v>
      </c>
      <c r="G79" s="778" t="s">
        <v>5440</v>
      </c>
      <c r="H79" s="691">
        <v>60</v>
      </c>
      <c r="I79" s="691">
        <v>31.5</v>
      </c>
      <c r="J79" s="691"/>
      <c r="K79" s="691">
        <v>1</v>
      </c>
      <c r="L79" s="691"/>
      <c r="M79" s="691">
        <v>650</v>
      </c>
      <c r="N79" s="691">
        <v>2180</v>
      </c>
      <c r="O79" s="778" t="s">
        <v>13078</v>
      </c>
      <c r="P79" s="778" t="s">
        <v>13078</v>
      </c>
      <c r="Q79" s="778" t="s">
        <v>6255</v>
      </c>
      <c r="R79" s="778" t="s">
        <v>6255</v>
      </c>
      <c r="S79" s="778" t="s">
        <v>6255</v>
      </c>
      <c r="T79" s="792"/>
      <c r="U79" s="1293" t="s">
        <v>4927</v>
      </c>
      <c r="V79" s="1250">
        <v>5</v>
      </c>
      <c r="W79" s="1250" t="s">
        <v>260</v>
      </c>
      <c r="X79" s="537" t="s">
        <v>1527</v>
      </c>
      <c r="Y79" s="672" t="s">
        <v>6098</v>
      </c>
      <c r="Z79" s="743">
        <v>3500</v>
      </c>
      <c r="AA79" s="738"/>
      <c r="AB79" s="517"/>
      <c r="AD79" s="2417">
        <v>960</v>
      </c>
      <c r="AE79" s="549" t="s">
        <v>12808</v>
      </c>
      <c r="AF79" s="1308">
        <v>39802</v>
      </c>
      <c r="AG79" s="549"/>
      <c r="AH79" s="1060" t="s">
        <v>6587</v>
      </c>
      <c r="AI79" s="465" t="s">
        <v>19938</v>
      </c>
    </row>
    <row r="80" spans="1:35" ht="17.25" customHeight="1">
      <c r="A80" s="1045">
        <f t="shared" si="1"/>
        <v>72</v>
      </c>
      <c r="B80" s="797" t="s">
        <v>4156</v>
      </c>
      <c r="C80" s="797" t="s">
        <v>18513</v>
      </c>
      <c r="D80" s="1902" t="s">
        <v>5441</v>
      </c>
      <c r="E80" s="1904" t="s">
        <v>5442</v>
      </c>
      <c r="F80" s="797">
        <v>1.36</v>
      </c>
      <c r="G80" s="797" t="s">
        <v>5443</v>
      </c>
      <c r="H80" s="797">
        <v>50</v>
      </c>
      <c r="I80" s="797" t="s">
        <v>5444</v>
      </c>
      <c r="J80" s="797"/>
      <c r="K80" s="797">
        <v>0</v>
      </c>
      <c r="L80" s="797"/>
      <c r="M80" s="691">
        <v>1200</v>
      </c>
      <c r="N80" s="691">
        <v>1200</v>
      </c>
      <c r="O80" s="691" t="s">
        <v>13080</v>
      </c>
      <c r="P80" s="691" t="s">
        <v>13080</v>
      </c>
      <c r="Q80" s="691">
        <v>304</v>
      </c>
      <c r="R80" s="691">
        <v>304</v>
      </c>
      <c r="S80" s="778" t="s">
        <v>6255</v>
      </c>
      <c r="T80" s="792"/>
      <c r="U80" s="1293" t="s">
        <v>4927</v>
      </c>
      <c r="V80" s="1250">
        <v>5</v>
      </c>
      <c r="W80" s="1901" t="s">
        <v>260</v>
      </c>
      <c r="X80" s="537" t="s">
        <v>1527</v>
      </c>
      <c r="Y80" s="672" t="s">
        <v>6098</v>
      </c>
      <c r="Z80" s="743">
        <v>5500</v>
      </c>
      <c r="AA80" s="738"/>
      <c r="AB80" s="517"/>
      <c r="AC80" s="465" t="s">
        <v>12498</v>
      </c>
      <c r="AD80" s="2417">
        <v>960</v>
      </c>
      <c r="AE80" s="517" t="s">
        <v>12766</v>
      </c>
      <c r="AF80" s="1308"/>
      <c r="AG80" s="549"/>
      <c r="AH80" s="1060" t="s">
        <v>6587</v>
      </c>
      <c r="AI80" s="465" t="s">
        <v>19938</v>
      </c>
    </row>
    <row r="81" spans="1:35" ht="17.25" customHeight="1">
      <c r="A81" s="1045">
        <f t="shared" si="1"/>
        <v>73</v>
      </c>
      <c r="B81" s="797" t="s">
        <v>4156</v>
      </c>
      <c r="C81" s="797" t="s">
        <v>18514</v>
      </c>
      <c r="D81" s="1902" t="s">
        <v>5441</v>
      </c>
      <c r="E81" s="1904" t="s">
        <v>5442</v>
      </c>
      <c r="F81" s="797">
        <v>1.36</v>
      </c>
      <c r="G81" s="797" t="s">
        <v>5443</v>
      </c>
      <c r="H81" s="797">
        <v>50</v>
      </c>
      <c r="I81" s="797" t="s">
        <v>5444</v>
      </c>
      <c r="J81" s="797"/>
      <c r="K81" s="797">
        <v>0</v>
      </c>
      <c r="L81" s="797"/>
      <c r="M81" s="691">
        <v>1200</v>
      </c>
      <c r="N81" s="691">
        <v>1200</v>
      </c>
      <c r="O81" s="691" t="s">
        <v>13080</v>
      </c>
      <c r="P81" s="691" t="s">
        <v>13080</v>
      </c>
      <c r="Q81" s="691">
        <v>304</v>
      </c>
      <c r="R81" s="691">
        <v>304</v>
      </c>
      <c r="S81" s="778" t="s">
        <v>6255</v>
      </c>
      <c r="T81" s="792"/>
      <c r="U81" s="1293" t="s">
        <v>4927</v>
      </c>
      <c r="V81" s="1250">
        <v>5</v>
      </c>
      <c r="W81" s="1901" t="s">
        <v>260</v>
      </c>
      <c r="X81" s="537" t="s">
        <v>1527</v>
      </c>
      <c r="Y81" s="672" t="s">
        <v>6098</v>
      </c>
      <c r="Z81" s="743">
        <v>5500</v>
      </c>
      <c r="AA81" s="738"/>
      <c r="AB81" s="517"/>
      <c r="AC81" s="465" t="s">
        <v>12498</v>
      </c>
      <c r="AD81" s="2417">
        <v>960</v>
      </c>
      <c r="AE81" s="517" t="s">
        <v>12766</v>
      </c>
      <c r="AF81" s="1308"/>
      <c r="AG81" s="549"/>
      <c r="AH81" s="1060" t="s">
        <v>6587</v>
      </c>
      <c r="AI81" s="465" t="s">
        <v>19938</v>
      </c>
    </row>
    <row r="82" spans="1:35" ht="17.25" customHeight="1">
      <c r="A82" s="1045">
        <f t="shared" si="1"/>
        <v>74</v>
      </c>
      <c r="B82" s="691" t="s">
        <v>4156</v>
      </c>
      <c r="C82" s="797" t="s">
        <v>1952</v>
      </c>
      <c r="D82" s="766" t="s">
        <v>18515</v>
      </c>
      <c r="E82" s="697" t="s">
        <v>4207</v>
      </c>
      <c r="F82" s="691">
        <v>1.4</v>
      </c>
      <c r="G82" s="691">
        <v>2</v>
      </c>
      <c r="H82" s="691">
        <v>50</v>
      </c>
      <c r="I82" s="691">
        <v>3</v>
      </c>
      <c r="J82" s="691"/>
      <c r="K82" s="691">
        <v>0</v>
      </c>
      <c r="L82" s="691"/>
      <c r="M82" s="691">
        <v>900</v>
      </c>
      <c r="N82" s="691">
        <v>1800</v>
      </c>
      <c r="O82" s="691" t="s">
        <v>13080</v>
      </c>
      <c r="P82" s="691" t="s">
        <v>13080</v>
      </c>
      <c r="Q82" s="691" t="s">
        <v>13080</v>
      </c>
      <c r="R82" s="691" t="s">
        <v>13080</v>
      </c>
      <c r="S82" s="778" t="s">
        <v>6255</v>
      </c>
      <c r="T82" s="792"/>
      <c r="U82" s="1293" t="s">
        <v>4927</v>
      </c>
      <c r="V82" s="1250">
        <v>5</v>
      </c>
      <c r="W82" s="1250" t="s">
        <v>260</v>
      </c>
      <c r="X82" s="537" t="s">
        <v>1527</v>
      </c>
      <c r="Y82" s="672" t="s">
        <v>6098</v>
      </c>
      <c r="Z82" s="743">
        <v>7300</v>
      </c>
      <c r="AA82" s="738"/>
      <c r="AB82" s="517"/>
      <c r="AC82" s="465" t="s">
        <v>12516</v>
      </c>
      <c r="AD82" s="2417">
        <v>980</v>
      </c>
      <c r="AE82" s="517" t="s">
        <v>12766</v>
      </c>
      <c r="AF82" s="1308"/>
      <c r="AG82" s="549"/>
      <c r="AH82" s="1060" t="s">
        <v>6587</v>
      </c>
      <c r="AI82" s="465" t="s">
        <v>19938</v>
      </c>
    </row>
    <row r="83" spans="1:35" ht="17.25" customHeight="1">
      <c r="A83" s="1045">
        <f t="shared" si="1"/>
        <v>75</v>
      </c>
      <c r="B83" s="1250" t="s">
        <v>4156</v>
      </c>
      <c r="C83" s="732" t="s">
        <v>4417</v>
      </c>
      <c r="D83" s="796" t="s">
        <v>5445</v>
      </c>
      <c r="E83" s="1227" t="s">
        <v>1723</v>
      </c>
      <c r="F83" s="1250">
        <v>27</v>
      </c>
      <c r="G83" s="1285" t="s">
        <v>5446</v>
      </c>
      <c r="H83" s="1250">
        <v>50</v>
      </c>
      <c r="I83" s="1285" t="s">
        <v>5447</v>
      </c>
      <c r="J83" s="1250"/>
      <c r="K83" s="1250">
        <v>1</v>
      </c>
      <c r="L83" s="1250"/>
      <c r="M83" s="1285">
        <v>1000</v>
      </c>
      <c r="N83" s="1285">
        <v>3000</v>
      </c>
      <c r="O83" s="1285" t="s">
        <v>13080</v>
      </c>
      <c r="P83" s="1285" t="s">
        <v>13080</v>
      </c>
      <c r="Q83" s="1285" t="s">
        <v>6255</v>
      </c>
      <c r="R83" s="1285" t="s">
        <v>6255</v>
      </c>
      <c r="S83" s="1285" t="s">
        <v>6255</v>
      </c>
      <c r="T83" s="1882" t="s">
        <v>6313</v>
      </c>
      <c r="U83" s="796" t="s">
        <v>4927</v>
      </c>
      <c r="V83" s="1250">
        <v>5</v>
      </c>
      <c r="W83" s="1250" t="s">
        <v>260</v>
      </c>
      <c r="X83" s="1068" t="s">
        <v>1527</v>
      </c>
      <c r="Y83" s="673" t="s">
        <v>6098</v>
      </c>
      <c r="Z83" s="1905">
        <v>4500</v>
      </c>
      <c r="AA83" s="1929"/>
      <c r="AB83" s="517"/>
      <c r="AC83" s="465" t="s">
        <v>12283</v>
      </c>
      <c r="AD83" s="2417">
        <v>990</v>
      </c>
      <c r="AE83" s="517" t="s">
        <v>12766</v>
      </c>
      <c r="AF83" s="1308"/>
      <c r="AG83" s="549"/>
      <c r="AH83" s="1060" t="s">
        <v>6587</v>
      </c>
      <c r="AI83" s="465" t="s">
        <v>19938</v>
      </c>
    </row>
    <row r="84" spans="1:35" ht="18" customHeight="1">
      <c r="A84" s="1491">
        <f t="shared" si="1"/>
        <v>76</v>
      </c>
      <c r="B84" s="1500" t="s">
        <v>4156</v>
      </c>
      <c r="C84" s="1500" t="s">
        <v>18516</v>
      </c>
      <c r="D84" s="1489" t="s">
        <v>13594</v>
      </c>
      <c r="E84" s="1731" t="s">
        <v>3337</v>
      </c>
      <c r="F84" s="1515">
        <v>5</v>
      </c>
      <c r="G84" s="1515">
        <v>10</v>
      </c>
      <c r="H84" s="1515">
        <v>100</v>
      </c>
      <c r="I84" s="1515">
        <v>13</v>
      </c>
      <c r="J84" s="1515"/>
      <c r="K84" s="1515">
        <v>0.5</v>
      </c>
      <c r="L84" s="1515"/>
      <c r="M84" s="1515">
        <v>1352</v>
      </c>
      <c r="N84" s="1515">
        <v>3050</v>
      </c>
      <c r="O84" s="1515" t="s">
        <v>13100</v>
      </c>
      <c r="P84" s="1515" t="s">
        <v>13100</v>
      </c>
      <c r="Q84" s="1515" t="s">
        <v>12468</v>
      </c>
      <c r="R84" s="1515" t="s">
        <v>12469</v>
      </c>
      <c r="S84" s="1515" t="s">
        <v>12467</v>
      </c>
      <c r="T84" s="1500" t="s">
        <v>12470</v>
      </c>
      <c r="U84" s="1731" t="s">
        <v>12471</v>
      </c>
      <c r="V84" s="1517"/>
      <c r="W84" s="1517"/>
      <c r="X84" s="1708"/>
      <c r="Y84" s="1550" t="s">
        <v>6098</v>
      </c>
      <c r="Z84" s="1732"/>
      <c r="AA84" s="1932">
        <v>44501</v>
      </c>
      <c r="AB84" s="1501" t="s">
        <v>12472</v>
      </c>
      <c r="AC84" s="1604"/>
      <c r="AD84" s="2419">
        <v>990</v>
      </c>
      <c r="AE84" s="1605" t="s">
        <v>12828</v>
      </c>
      <c r="AF84" s="1722">
        <v>44501</v>
      </c>
      <c r="AG84" s="1605"/>
      <c r="AH84" s="1060" t="s">
        <v>6587</v>
      </c>
    </row>
    <row r="85" spans="1:35" ht="17.25" customHeight="1">
      <c r="A85" s="1045">
        <f t="shared" si="1"/>
        <v>77</v>
      </c>
      <c r="B85" s="1250" t="s">
        <v>4156</v>
      </c>
      <c r="C85" s="732" t="s">
        <v>4418</v>
      </c>
      <c r="D85" s="796" t="s">
        <v>5448</v>
      </c>
      <c r="E85" s="1227" t="s">
        <v>1723</v>
      </c>
      <c r="F85" s="1250">
        <v>91</v>
      </c>
      <c r="G85" s="1285" t="s">
        <v>5446</v>
      </c>
      <c r="H85" s="1250">
        <v>50</v>
      </c>
      <c r="I85" s="1285" t="s">
        <v>5447</v>
      </c>
      <c r="J85" s="1250"/>
      <c r="K85" s="1250">
        <v>1</v>
      </c>
      <c r="L85" s="1250"/>
      <c r="M85" s="1285">
        <v>3300</v>
      </c>
      <c r="N85" s="1285">
        <v>9500</v>
      </c>
      <c r="O85" s="1285" t="s">
        <v>13100</v>
      </c>
      <c r="P85" s="1285" t="s">
        <v>13100</v>
      </c>
      <c r="Q85" s="1285" t="s">
        <v>6255</v>
      </c>
      <c r="R85" s="1285" t="s">
        <v>6255</v>
      </c>
      <c r="S85" s="1285" t="s">
        <v>6255</v>
      </c>
      <c r="T85" s="1882" t="s">
        <v>6313</v>
      </c>
      <c r="U85" s="796" t="s">
        <v>4927</v>
      </c>
      <c r="V85" s="1250">
        <v>5</v>
      </c>
      <c r="W85" s="1250" t="s">
        <v>260</v>
      </c>
      <c r="X85" s="1068" t="s">
        <v>1527</v>
      </c>
      <c r="Y85" s="673" t="s">
        <v>6098</v>
      </c>
      <c r="Z85" s="1905">
        <v>71400</v>
      </c>
      <c r="AA85" s="1929"/>
      <c r="AB85" s="517"/>
      <c r="AC85" s="465" t="s">
        <v>12283</v>
      </c>
      <c r="AD85" s="2417">
        <v>990</v>
      </c>
      <c r="AE85" s="517" t="s">
        <v>12766</v>
      </c>
      <c r="AF85" s="1308"/>
      <c r="AG85" s="549"/>
      <c r="AH85" s="1060" t="s">
        <v>6587</v>
      </c>
      <c r="AI85" s="465" t="s">
        <v>19938</v>
      </c>
    </row>
    <row r="86" spans="1:35" ht="17.25" customHeight="1">
      <c r="A86" s="1045">
        <f t="shared" si="1"/>
        <v>78</v>
      </c>
      <c r="B86" s="1250" t="s">
        <v>4156</v>
      </c>
      <c r="C86" s="732" t="s">
        <v>2396</v>
      </c>
      <c r="D86" s="796" t="s">
        <v>12389</v>
      </c>
      <c r="E86" s="1227" t="s">
        <v>5449</v>
      </c>
      <c r="F86" s="1250">
        <v>14.2</v>
      </c>
      <c r="G86" s="1285" t="s">
        <v>5446</v>
      </c>
      <c r="H86" s="1250">
        <v>50</v>
      </c>
      <c r="I86" s="1285" t="s">
        <v>5447</v>
      </c>
      <c r="J86" s="1250"/>
      <c r="K86" s="1250">
        <v>1</v>
      </c>
      <c r="L86" s="1250"/>
      <c r="M86" s="1285">
        <v>2100</v>
      </c>
      <c r="N86" s="1285">
        <v>3400</v>
      </c>
      <c r="O86" s="1285" t="s">
        <v>13100</v>
      </c>
      <c r="P86" s="1285" t="s">
        <v>13100</v>
      </c>
      <c r="Q86" s="1285" t="s">
        <v>6255</v>
      </c>
      <c r="R86" s="1285" t="s">
        <v>6255</v>
      </c>
      <c r="S86" s="1285" t="s">
        <v>6255</v>
      </c>
      <c r="T86" s="1882" t="s">
        <v>6284</v>
      </c>
      <c r="U86" s="796" t="s">
        <v>4927</v>
      </c>
      <c r="V86" s="1250">
        <v>5</v>
      </c>
      <c r="W86" s="1250" t="s">
        <v>4849</v>
      </c>
      <c r="X86" s="1068" t="s">
        <v>1527</v>
      </c>
      <c r="Y86" s="673" t="s">
        <v>6098</v>
      </c>
      <c r="Z86" s="1905">
        <v>15400</v>
      </c>
      <c r="AA86" s="1929"/>
      <c r="AB86" s="517"/>
      <c r="AC86" s="465" t="s">
        <v>12284</v>
      </c>
      <c r="AD86" s="2417">
        <v>990</v>
      </c>
      <c r="AE86" s="517" t="s">
        <v>12766</v>
      </c>
      <c r="AF86" s="1308"/>
      <c r="AG86" s="549"/>
      <c r="AH86" s="1060" t="s">
        <v>6587</v>
      </c>
      <c r="AI86" s="465" t="s">
        <v>19938</v>
      </c>
    </row>
    <row r="87" spans="1:35" ht="17.25" customHeight="1">
      <c r="A87" s="1491">
        <f t="shared" si="1"/>
        <v>79</v>
      </c>
      <c r="B87" s="1500" t="s">
        <v>4156</v>
      </c>
      <c r="C87" s="1500" t="s">
        <v>6550</v>
      </c>
      <c r="D87" s="1489" t="s">
        <v>13595</v>
      </c>
      <c r="E87" s="1733" t="s">
        <v>5449</v>
      </c>
      <c r="F87" s="1500">
        <v>10</v>
      </c>
      <c r="G87" s="1734">
        <v>10</v>
      </c>
      <c r="H87" s="1500">
        <v>100</v>
      </c>
      <c r="I87" s="1734">
        <v>13</v>
      </c>
      <c r="J87" s="1500"/>
      <c r="K87" s="1500">
        <v>0.5</v>
      </c>
      <c r="L87" s="1500"/>
      <c r="M87" s="1734">
        <v>1726</v>
      </c>
      <c r="N87" s="1734">
        <v>3350</v>
      </c>
      <c r="O87" s="1734" t="s">
        <v>12467</v>
      </c>
      <c r="P87" s="1734" t="s">
        <v>12467</v>
      </c>
      <c r="Q87" s="1734" t="s">
        <v>12468</v>
      </c>
      <c r="R87" s="1734" t="s">
        <v>12469</v>
      </c>
      <c r="S87" s="1734" t="s">
        <v>12467</v>
      </c>
      <c r="T87" s="1500" t="s">
        <v>12470</v>
      </c>
      <c r="U87" s="1735" t="s">
        <v>12471</v>
      </c>
      <c r="V87" s="1500"/>
      <c r="W87" s="1500"/>
      <c r="X87" s="1549"/>
      <c r="Y87" s="1550" t="s">
        <v>6098</v>
      </c>
      <c r="Z87" s="1736"/>
      <c r="AA87" s="1931">
        <v>44501</v>
      </c>
      <c r="AB87" s="1501" t="s">
        <v>12473</v>
      </c>
      <c r="AC87" s="1604"/>
      <c r="AD87" s="2419">
        <v>990</v>
      </c>
      <c r="AE87" s="1605" t="s">
        <v>12828</v>
      </c>
      <c r="AF87" s="1602">
        <v>44501</v>
      </c>
      <c r="AG87" s="1605"/>
      <c r="AH87" s="1060" t="s">
        <v>6587</v>
      </c>
    </row>
    <row r="88" spans="1:35" ht="18" customHeight="1">
      <c r="A88" s="1045">
        <f t="shared" si="1"/>
        <v>80</v>
      </c>
      <c r="B88" s="1250" t="s">
        <v>18414</v>
      </c>
      <c r="C88" s="732" t="s">
        <v>18390</v>
      </c>
      <c r="D88" s="796" t="s">
        <v>5451</v>
      </c>
      <c r="E88" s="1227"/>
      <c r="F88" s="1250"/>
      <c r="G88" s="1250"/>
      <c r="H88" s="1250"/>
      <c r="I88" s="1250"/>
      <c r="J88" s="1250"/>
      <c r="K88" s="1250"/>
      <c r="L88" s="1250"/>
      <c r="M88" s="1250"/>
      <c r="N88" s="1250"/>
      <c r="O88" s="1250"/>
      <c r="P88" s="1250"/>
      <c r="Q88" s="1250"/>
      <c r="R88" s="1250"/>
      <c r="S88" s="1250"/>
      <c r="T88" s="1882"/>
      <c r="U88" s="796"/>
      <c r="V88" s="1250"/>
      <c r="W88" s="1250"/>
      <c r="X88" s="539"/>
      <c r="Y88" s="673" t="s">
        <v>6098</v>
      </c>
      <c r="Z88" s="1906"/>
      <c r="AA88" s="1035">
        <v>42305</v>
      </c>
      <c r="AB88" s="517"/>
      <c r="AC88" s="465" t="s">
        <v>12434</v>
      </c>
      <c r="AD88" s="2417">
        <v>770</v>
      </c>
      <c r="AE88" s="549" t="s">
        <v>12766</v>
      </c>
      <c r="AF88" s="549"/>
      <c r="AG88" s="549"/>
      <c r="AH88" s="1060" t="s">
        <v>6587</v>
      </c>
    </row>
    <row r="89" spans="1:35" ht="16.5" customHeight="1">
      <c r="A89" s="1045">
        <f t="shared" si="1"/>
        <v>81</v>
      </c>
      <c r="B89" s="1250" t="s">
        <v>18414</v>
      </c>
      <c r="C89" s="2929" t="s">
        <v>18517</v>
      </c>
      <c r="D89" s="538" t="s">
        <v>5452</v>
      </c>
      <c r="E89" s="625"/>
      <c r="F89" s="549"/>
      <c r="G89" s="549"/>
      <c r="H89" s="549"/>
      <c r="I89" s="549"/>
      <c r="J89" s="549"/>
      <c r="K89" s="549"/>
      <c r="L89" s="549"/>
      <c r="M89" s="549"/>
      <c r="N89" s="549"/>
      <c r="O89" s="549"/>
      <c r="P89" s="549"/>
      <c r="Q89" s="549"/>
      <c r="R89" s="549"/>
      <c r="S89" s="549"/>
      <c r="T89" s="1882"/>
      <c r="U89" s="1861" t="s">
        <v>5255</v>
      </c>
      <c r="V89" s="1858"/>
      <c r="W89" s="1250"/>
      <c r="X89" s="539"/>
      <c r="Y89" s="673" t="s">
        <v>6098</v>
      </c>
      <c r="Z89" s="1906"/>
      <c r="AA89" s="1035">
        <v>42305</v>
      </c>
      <c r="AB89" s="517"/>
      <c r="AD89" s="2417">
        <v>770</v>
      </c>
      <c r="AE89" s="549" t="s">
        <v>12766</v>
      </c>
      <c r="AF89" s="549"/>
      <c r="AG89" s="549"/>
      <c r="AH89" s="1060" t="s">
        <v>6587</v>
      </c>
    </row>
    <row r="90" spans="1:35" ht="16.5" customHeight="1">
      <c r="A90" s="1045">
        <f t="shared" si="1"/>
        <v>82</v>
      </c>
      <c r="B90" s="1250" t="s">
        <v>18414</v>
      </c>
      <c r="C90" s="2929" t="s">
        <v>18518</v>
      </c>
      <c r="D90" s="538" t="s">
        <v>1078</v>
      </c>
      <c r="E90" s="625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1882"/>
      <c r="U90" s="1861" t="s">
        <v>5255</v>
      </c>
      <c r="V90" s="1858"/>
      <c r="W90" s="1250"/>
      <c r="X90" s="539"/>
      <c r="Y90" s="673" t="s">
        <v>6098</v>
      </c>
      <c r="Z90" s="1906"/>
      <c r="AA90" s="1035">
        <v>42305</v>
      </c>
      <c r="AB90" s="517"/>
      <c r="AD90" s="2417">
        <v>770</v>
      </c>
      <c r="AE90" s="549" t="s">
        <v>12766</v>
      </c>
      <c r="AF90" s="549"/>
      <c r="AG90" s="549"/>
      <c r="AH90" s="1060" t="s">
        <v>6587</v>
      </c>
    </row>
    <row r="91" spans="1:35" ht="18" customHeight="1">
      <c r="A91" s="1491">
        <f t="shared" si="1"/>
        <v>83</v>
      </c>
      <c r="B91" s="1500" t="s">
        <v>4156</v>
      </c>
      <c r="C91" s="1512" t="s">
        <v>18519</v>
      </c>
      <c r="D91" s="1513" t="s">
        <v>13596</v>
      </c>
      <c r="E91" s="1731" t="s">
        <v>3337</v>
      </c>
      <c r="F91" s="1515">
        <v>5</v>
      </c>
      <c r="G91" s="1515">
        <v>11</v>
      </c>
      <c r="H91" s="1515">
        <v>34</v>
      </c>
      <c r="I91" s="1515">
        <v>16.5</v>
      </c>
      <c r="J91" s="1515"/>
      <c r="K91" s="1515">
        <v>1</v>
      </c>
      <c r="L91" s="1515"/>
      <c r="M91" s="1515">
        <v>1275</v>
      </c>
      <c r="N91" s="1515">
        <v>3600</v>
      </c>
      <c r="O91" s="1515" t="s">
        <v>6255</v>
      </c>
      <c r="P91" s="1515" t="s">
        <v>6255</v>
      </c>
      <c r="Q91" s="1515" t="s">
        <v>6255</v>
      </c>
      <c r="R91" s="1515" t="s">
        <v>6255</v>
      </c>
      <c r="S91" s="1515" t="s">
        <v>6255</v>
      </c>
      <c r="T91" s="1515" t="s">
        <v>12476</v>
      </c>
      <c r="U91" s="1731" t="s">
        <v>12477</v>
      </c>
      <c r="V91" s="1517"/>
      <c r="W91" s="1517"/>
      <c r="X91" s="1708"/>
      <c r="Y91" s="1550" t="s">
        <v>6098</v>
      </c>
      <c r="Z91" s="1732"/>
      <c r="AA91" s="1931">
        <v>44565</v>
      </c>
      <c r="AB91" s="1501" t="s">
        <v>12478</v>
      </c>
      <c r="AC91" s="1604"/>
      <c r="AD91" s="2419">
        <v>990</v>
      </c>
      <c r="AE91" s="1605" t="s">
        <v>12829</v>
      </c>
      <c r="AF91" s="1602">
        <v>44565</v>
      </c>
      <c r="AG91" s="1605"/>
      <c r="AH91" s="1060" t="s">
        <v>6587</v>
      </c>
    </row>
    <row r="92" spans="1:35" ht="16.5" customHeight="1">
      <c r="A92" s="1045">
        <f t="shared" si="1"/>
        <v>84</v>
      </c>
      <c r="B92" s="1250" t="s">
        <v>18414</v>
      </c>
      <c r="C92" s="2930" t="s">
        <v>2054</v>
      </c>
      <c r="D92" s="1860" t="s">
        <v>5453</v>
      </c>
      <c r="E92" s="1227" t="s">
        <v>5450</v>
      </c>
      <c r="F92" s="552">
        <v>150</v>
      </c>
      <c r="G92" s="552">
        <v>2.34</v>
      </c>
      <c r="H92" s="552">
        <v>37</v>
      </c>
      <c r="I92" s="552">
        <v>1.3</v>
      </c>
      <c r="J92" s="552"/>
      <c r="K92" s="552">
        <v>1</v>
      </c>
      <c r="L92" s="552"/>
      <c r="M92" s="552">
        <v>3600</v>
      </c>
      <c r="N92" s="552">
        <v>18048</v>
      </c>
      <c r="O92" s="691" t="s">
        <v>13098</v>
      </c>
      <c r="P92" s="691" t="s">
        <v>13098</v>
      </c>
      <c r="Q92" s="691" t="s">
        <v>6255</v>
      </c>
      <c r="R92" s="691" t="s">
        <v>6255</v>
      </c>
      <c r="S92" s="691" t="s">
        <v>6255</v>
      </c>
      <c r="T92" s="1882"/>
      <c r="U92" s="1861" t="s">
        <v>5454</v>
      </c>
      <c r="V92" s="1858"/>
      <c r="W92" s="1858"/>
      <c r="X92" s="539"/>
      <c r="Y92" s="673" t="s">
        <v>6098</v>
      </c>
      <c r="Z92" s="1906"/>
      <c r="AA92" s="1035">
        <v>42305</v>
      </c>
      <c r="AB92" s="517"/>
      <c r="AD92" s="2417">
        <v>770</v>
      </c>
      <c r="AE92" s="549" t="s">
        <v>12766</v>
      </c>
      <c r="AF92" s="549"/>
      <c r="AG92" s="549"/>
      <c r="AH92" s="1060" t="s">
        <v>6587</v>
      </c>
    </row>
    <row r="93" spans="1:35" ht="18" customHeight="1">
      <c r="A93" s="1045">
        <f t="shared" si="1"/>
        <v>85</v>
      </c>
      <c r="B93" s="1250" t="s">
        <v>18414</v>
      </c>
      <c r="C93" s="2930" t="s">
        <v>2057</v>
      </c>
      <c r="D93" s="1860" t="s">
        <v>5453</v>
      </c>
      <c r="E93" s="1227" t="s">
        <v>5450</v>
      </c>
      <c r="F93" s="552">
        <v>150</v>
      </c>
      <c r="G93" s="552">
        <v>2.34</v>
      </c>
      <c r="H93" s="552">
        <v>37</v>
      </c>
      <c r="I93" s="552">
        <v>1.3</v>
      </c>
      <c r="J93" s="552"/>
      <c r="K93" s="552">
        <v>1</v>
      </c>
      <c r="L93" s="552"/>
      <c r="M93" s="552">
        <v>3600</v>
      </c>
      <c r="N93" s="552">
        <v>18048</v>
      </c>
      <c r="O93" s="691" t="s">
        <v>13098</v>
      </c>
      <c r="P93" s="691" t="s">
        <v>13098</v>
      </c>
      <c r="Q93" s="691" t="s">
        <v>6255</v>
      </c>
      <c r="R93" s="691" t="s">
        <v>6255</v>
      </c>
      <c r="S93" s="691" t="s">
        <v>6255</v>
      </c>
      <c r="T93" s="1882"/>
      <c r="U93" s="1861" t="s">
        <v>5454</v>
      </c>
      <c r="V93" s="1858"/>
      <c r="W93" s="1858"/>
      <c r="X93" s="539"/>
      <c r="Y93" s="673" t="s">
        <v>6098</v>
      </c>
      <c r="Z93" s="1906"/>
      <c r="AA93" s="1035">
        <v>42305</v>
      </c>
      <c r="AB93" s="517"/>
      <c r="AD93" s="2417">
        <v>770</v>
      </c>
      <c r="AE93" s="549" t="s">
        <v>12766</v>
      </c>
      <c r="AF93" s="549"/>
      <c r="AG93" s="549"/>
      <c r="AH93" s="1060" t="s">
        <v>6587</v>
      </c>
    </row>
    <row r="94" spans="1:35" ht="18" customHeight="1">
      <c r="A94" s="1045">
        <f t="shared" si="1"/>
        <v>86</v>
      </c>
      <c r="B94" s="1250" t="s">
        <v>18414</v>
      </c>
      <c r="C94" s="2930" t="s">
        <v>2058</v>
      </c>
      <c r="D94" s="1860" t="s">
        <v>5453</v>
      </c>
      <c r="E94" s="1227" t="s">
        <v>5450</v>
      </c>
      <c r="F94" s="552">
        <v>150</v>
      </c>
      <c r="G94" s="552">
        <v>2.34</v>
      </c>
      <c r="H94" s="552">
        <v>37</v>
      </c>
      <c r="I94" s="552">
        <v>1.3</v>
      </c>
      <c r="J94" s="552"/>
      <c r="K94" s="552">
        <v>1</v>
      </c>
      <c r="L94" s="552"/>
      <c r="M94" s="552">
        <v>3600</v>
      </c>
      <c r="N94" s="552">
        <v>18048</v>
      </c>
      <c r="O94" s="691" t="s">
        <v>13098</v>
      </c>
      <c r="P94" s="691" t="s">
        <v>13098</v>
      </c>
      <c r="Q94" s="691" t="s">
        <v>6255</v>
      </c>
      <c r="R94" s="691" t="s">
        <v>6255</v>
      </c>
      <c r="S94" s="691" t="s">
        <v>6255</v>
      </c>
      <c r="T94" s="1882"/>
      <c r="U94" s="1861" t="s">
        <v>5454</v>
      </c>
      <c r="V94" s="1858"/>
      <c r="W94" s="1858"/>
      <c r="X94" s="539"/>
      <c r="Y94" s="673" t="s">
        <v>6098</v>
      </c>
      <c r="Z94" s="1906"/>
      <c r="AA94" s="1035">
        <v>42305</v>
      </c>
      <c r="AB94" s="517"/>
      <c r="AD94" s="2417">
        <v>770</v>
      </c>
      <c r="AE94" s="549" t="s">
        <v>12766</v>
      </c>
      <c r="AF94" s="549"/>
      <c r="AG94" s="549"/>
      <c r="AH94" s="1060" t="s">
        <v>6587</v>
      </c>
    </row>
    <row r="95" spans="1:35" ht="18" customHeight="1">
      <c r="A95" s="1491">
        <f t="shared" si="1"/>
        <v>87</v>
      </c>
      <c r="B95" s="1500" t="s">
        <v>4156</v>
      </c>
      <c r="C95" s="1512" t="s">
        <v>18520</v>
      </c>
      <c r="D95" s="1513" t="s">
        <v>13597</v>
      </c>
      <c r="E95" s="1731" t="s">
        <v>3337</v>
      </c>
      <c r="F95" s="1485" t="s">
        <v>2524</v>
      </c>
      <c r="G95" s="1515">
        <v>10.5</v>
      </c>
      <c r="H95" s="1515">
        <v>110</v>
      </c>
      <c r="I95" s="1515">
        <v>15</v>
      </c>
      <c r="J95" s="1515"/>
      <c r="K95" s="1515">
        <v>1</v>
      </c>
      <c r="L95" s="1515"/>
      <c r="M95" s="1515">
        <v>1200</v>
      </c>
      <c r="N95" s="1515">
        <v>3000</v>
      </c>
      <c r="O95" s="1515" t="s">
        <v>6255</v>
      </c>
      <c r="P95" s="1515" t="s">
        <v>6255</v>
      </c>
      <c r="Q95" s="1515" t="s">
        <v>6255</v>
      </c>
      <c r="R95" s="1515" t="s">
        <v>6255</v>
      </c>
      <c r="S95" s="1515" t="s">
        <v>6255</v>
      </c>
      <c r="T95" s="1500" t="s">
        <v>12476</v>
      </c>
      <c r="U95" s="1731" t="s">
        <v>13101</v>
      </c>
      <c r="V95" s="1517"/>
      <c r="W95" s="1517"/>
      <c r="X95" s="1708"/>
      <c r="Y95" s="1550" t="s">
        <v>6098</v>
      </c>
      <c r="Z95" s="1732"/>
      <c r="AA95" s="1931">
        <v>44501</v>
      </c>
      <c r="AB95" s="1501" t="s">
        <v>12474</v>
      </c>
      <c r="AC95" s="1604"/>
      <c r="AD95" s="2419">
        <v>990</v>
      </c>
      <c r="AE95" s="1605" t="s">
        <v>12828</v>
      </c>
      <c r="AF95" s="1602">
        <v>44501</v>
      </c>
      <c r="AG95" s="1605"/>
      <c r="AH95" s="1060" t="s">
        <v>6587</v>
      </c>
    </row>
    <row r="96" spans="1:35" ht="18" customHeight="1">
      <c r="A96" s="1491">
        <f t="shared" si="1"/>
        <v>88</v>
      </c>
      <c r="B96" s="1500" t="s">
        <v>4156</v>
      </c>
      <c r="C96" s="1512" t="s">
        <v>18521</v>
      </c>
      <c r="D96" s="1513" t="s">
        <v>13597</v>
      </c>
      <c r="E96" s="1731" t="s">
        <v>3337</v>
      </c>
      <c r="F96" s="1485" t="s">
        <v>2524</v>
      </c>
      <c r="G96" s="1515">
        <v>10.5</v>
      </c>
      <c r="H96" s="1515">
        <v>110</v>
      </c>
      <c r="I96" s="1515">
        <v>15</v>
      </c>
      <c r="J96" s="1515"/>
      <c r="K96" s="1515">
        <v>1</v>
      </c>
      <c r="L96" s="1515"/>
      <c r="M96" s="1515">
        <v>1400</v>
      </c>
      <c r="N96" s="1515">
        <v>3000</v>
      </c>
      <c r="O96" s="1515" t="s">
        <v>6255</v>
      </c>
      <c r="P96" s="1515" t="s">
        <v>6255</v>
      </c>
      <c r="Q96" s="1515" t="s">
        <v>6255</v>
      </c>
      <c r="R96" s="1515" t="s">
        <v>6255</v>
      </c>
      <c r="S96" s="1515" t="s">
        <v>6255</v>
      </c>
      <c r="T96" s="1500" t="s">
        <v>12476</v>
      </c>
      <c r="U96" s="1731" t="s">
        <v>13101</v>
      </c>
      <c r="V96" s="1517"/>
      <c r="W96" s="1517"/>
      <c r="X96" s="1708"/>
      <c r="Y96" s="1550" t="s">
        <v>6098</v>
      </c>
      <c r="Z96" s="1732"/>
      <c r="AA96" s="1931">
        <v>44501</v>
      </c>
      <c r="AB96" s="1501" t="s">
        <v>12475</v>
      </c>
      <c r="AC96" s="1604"/>
      <c r="AD96" s="2419">
        <v>990</v>
      </c>
      <c r="AE96" s="1605" t="s">
        <v>12828</v>
      </c>
      <c r="AF96" s="1602">
        <v>44501</v>
      </c>
      <c r="AG96" s="1605"/>
      <c r="AH96" s="1060" t="s">
        <v>6587</v>
      </c>
    </row>
    <row r="97" spans="1:34" ht="18" customHeight="1">
      <c r="A97" s="1045">
        <f t="shared" si="1"/>
        <v>89</v>
      </c>
      <c r="B97" s="797" t="s">
        <v>4156</v>
      </c>
      <c r="C97" s="2926" t="s">
        <v>12280</v>
      </c>
      <c r="D97" s="549" t="s">
        <v>18522</v>
      </c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626"/>
      <c r="Y97" s="673" t="s">
        <v>6098</v>
      </c>
      <c r="Z97" s="626"/>
      <c r="AA97" s="2436">
        <v>40386</v>
      </c>
      <c r="AB97" s="517"/>
      <c r="AC97" s="465" t="s">
        <v>12282</v>
      </c>
      <c r="AD97" s="2417">
        <v>960</v>
      </c>
      <c r="AE97" s="549" t="s">
        <v>12766</v>
      </c>
      <c r="AF97" s="549"/>
      <c r="AG97" s="549"/>
      <c r="AH97" s="1060" t="s">
        <v>6587</v>
      </c>
    </row>
    <row r="98" spans="1:34" ht="18" customHeight="1">
      <c r="A98" s="1045">
        <f t="shared" si="1"/>
        <v>90</v>
      </c>
      <c r="B98" s="797" t="s">
        <v>4156</v>
      </c>
      <c r="C98" s="2926" t="s">
        <v>1950</v>
      </c>
      <c r="D98" s="549" t="s">
        <v>18523</v>
      </c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626"/>
      <c r="Y98" s="673" t="s">
        <v>6098</v>
      </c>
      <c r="Z98" s="626"/>
      <c r="AA98" s="2436">
        <v>40386</v>
      </c>
      <c r="AB98" s="517"/>
      <c r="AC98" s="465" t="s">
        <v>12282</v>
      </c>
      <c r="AD98" s="2417">
        <v>960</v>
      </c>
      <c r="AE98" s="549" t="s">
        <v>12766</v>
      </c>
      <c r="AF98" s="549"/>
      <c r="AG98" s="549"/>
      <c r="AH98" s="1060" t="s">
        <v>6587</v>
      </c>
    </row>
    <row r="99" spans="1:34" ht="18" customHeight="1">
      <c r="A99" s="1045">
        <f t="shared" si="1"/>
        <v>91</v>
      </c>
      <c r="B99" s="549" t="s">
        <v>4928</v>
      </c>
      <c r="C99" s="2926" t="s">
        <v>12437</v>
      </c>
      <c r="D99" s="549" t="s">
        <v>18524</v>
      </c>
      <c r="E99" s="549"/>
      <c r="F99" s="549"/>
      <c r="G99" s="549"/>
      <c r="H99" s="549"/>
      <c r="I99" s="549"/>
      <c r="J99" s="549"/>
      <c r="K99" s="549"/>
      <c r="L99" s="549"/>
      <c r="M99" s="549"/>
      <c r="N99" s="549"/>
      <c r="O99" s="549"/>
      <c r="P99" s="549"/>
      <c r="Q99" s="549"/>
      <c r="R99" s="549"/>
      <c r="S99" s="549"/>
      <c r="T99" s="549"/>
      <c r="U99" s="549"/>
      <c r="V99" s="549"/>
      <c r="W99" s="549"/>
      <c r="X99" s="626"/>
      <c r="Y99" s="673" t="s">
        <v>6098</v>
      </c>
      <c r="Z99" s="626"/>
      <c r="AA99" s="2436">
        <v>38895</v>
      </c>
      <c r="AB99" s="517"/>
      <c r="AC99" s="465" t="s">
        <v>12430</v>
      </c>
      <c r="AD99" s="2417">
        <v>550</v>
      </c>
      <c r="AE99" s="549" t="s">
        <v>12766</v>
      </c>
      <c r="AF99" s="549"/>
      <c r="AG99" s="549"/>
      <c r="AH99" s="1060"/>
    </row>
    <row r="100" spans="1:34" ht="18" customHeight="1">
      <c r="A100" s="1045">
        <f t="shared" si="1"/>
        <v>92</v>
      </c>
      <c r="B100" s="657" t="s">
        <v>4156</v>
      </c>
      <c r="C100" s="2926" t="s">
        <v>12492</v>
      </c>
      <c r="D100" s="549" t="s">
        <v>18525</v>
      </c>
      <c r="E100" s="549"/>
      <c r="F100" s="549"/>
      <c r="G100" s="549"/>
      <c r="H100" s="549"/>
      <c r="I100" s="549"/>
      <c r="J100" s="549"/>
      <c r="K100" s="549"/>
      <c r="L100" s="549"/>
      <c r="M100" s="549"/>
      <c r="N100" s="549"/>
      <c r="O100" s="549"/>
      <c r="P100" s="549"/>
      <c r="Q100" s="549"/>
      <c r="R100" s="549"/>
      <c r="S100" s="549"/>
      <c r="T100" s="549"/>
      <c r="U100" s="549"/>
      <c r="V100" s="549"/>
      <c r="W100" s="549"/>
      <c r="X100" s="626"/>
      <c r="Y100" s="673" t="s">
        <v>6098</v>
      </c>
      <c r="Z100" s="626"/>
      <c r="AA100" s="2436">
        <v>41926</v>
      </c>
      <c r="AB100" s="517"/>
      <c r="AC100" s="465" t="s">
        <v>12493</v>
      </c>
      <c r="AD100" s="2417">
        <v>950</v>
      </c>
      <c r="AE100" s="549" t="s">
        <v>12766</v>
      </c>
      <c r="AF100" s="549"/>
      <c r="AG100" s="549"/>
      <c r="AH100" s="1060"/>
    </row>
    <row r="101" spans="1:34" ht="18" customHeight="1">
      <c r="A101" s="1045">
        <f t="shared" si="1"/>
        <v>93</v>
      </c>
      <c r="B101" s="657" t="s">
        <v>4156</v>
      </c>
      <c r="C101" s="2926" t="s">
        <v>12508</v>
      </c>
      <c r="D101" s="549" t="s">
        <v>12509</v>
      </c>
      <c r="E101" s="549"/>
      <c r="F101" s="549"/>
      <c r="G101" s="549"/>
      <c r="H101" s="549"/>
      <c r="I101" s="549"/>
      <c r="J101" s="549"/>
      <c r="K101" s="549"/>
      <c r="L101" s="549"/>
      <c r="M101" s="549"/>
      <c r="N101" s="549"/>
      <c r="O101" s="549"/>
      <c r="P101" s="549"/>
      <c r="Q101" s="549"/>
      <c r="R101" s="549"/>
      <c r="S101" s="549"/>
      <c r="T101" s="549"/>
      <c r="U101" s="549"/>
      <c r="V101" s="549"/>
      <c r="W101" s="549"/>
      <c r="X101" s="626"/>
      <c r="Y101" s="673" t="s">
        <v>6098</v>
      </c>
      <c r="Z101" s="626"/>
      <c r="AA101" s="2436">
        <v>39942</v>
      </c>
      <c r="AB101" s="517"/>
      <c r="AC101" s="465" t="s">
        <v>12504</v>
      </c>
      <c r="AD101" s="2417">
        <v>960</v>
      </c>
      <c r="AE101" s="549" t="s">
        <v>12766</v>
      </c>
      <c r="AF101" s="549"/>
      <c r="AG101" s="549"/>
      <c r="AH101" s="1060"/>
    </row>
    <row r="102" spans="1:34" ht="18" customHeight="1">
      <c r="A102" s="1045">
        <f t="shared" si="1"/>
        <v>94</v>
      </c>
      <c r="B102" s="657" t="s">
        <v>4156</v>
      </c>
      <c r="C102" s="2926" t="s">
        <v>431</v>
      </c>
      <c r="D102" s="549" t="s">
        <v>3844</v>
      </c>
      <c r="E102" s="549"/>
      <c r="F102" s="549"/>
      <c r="G102" s="549"/>
      <c r="H102" s="549"/>
      <c r="I102" s="549"/>
      <c r="J102" s="549"/>
      <c r="K102" s="549"/>
      <c r="L102" s="549"/>
      <c r="M102" s="549"/>
      <c r="N102" s="549"/>
      <c r="O102" s="549"/>
      <c r="P102" s="549"/>
      <c r="Q102" s="549"/>
      <c r="R102" s="549"/>
      <c r="S102" s="549"/>
      <c r="T102" s="549"/>
      <c r="U102" s="549"/>
      <c r="V102" s="549"/>
      <c r="W102" s="549"/>
      <c r="X102" s="626"/>
      <c r="Y102" s="673" t="s">
        <v>6098</v>
      </c>
      <c r="Z102" s="626"/>
      <c r="AA102" s="2436">
        <v>39942</v>
      </c>
      <c r="AB102" s="517"/>
      <c r="AC102" s="465" t="s">
        <v>12260</v>
      </c>
      <c r="AD102" s="2417">
        <v>900</v>
      </c>
      <c r="AE102" s="549" t="s">
        <v>12766</v>
      </c>
      <c r="AF102" s="549"/>
      <c r="AG102" s="549"/>
      <c r="AH102" s="1060"/>
    </row>
    <row r="103" spans="1:34" ht="18" customHeight="1">
      <c r="A103" s="1045">
        <f t="shared" si="1"/>
        <v>95</v>
      </c>
      <c r="B103" s="657" t="s">
        <v>4156</v>
      </c>
      <c r="C103" s="2926" t="s">
        <v>432</v>
      </c>
      <c r="D103" s="549" t="s">
        <v>3844</v>
      </c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49"/>
      <c r="P103" s="549"/>
      <c r="Q103" s="549"/>
      <c r="R103" s="549"/>
      <c r="S103" s="549"/>
      <c r="T103" s="549"/>
      <c r="U103" s="549"/>
      <c r="V103" s="549"/>
      <c r="W103" s="549"/>
      <c r="X103" s="626"/>
      <c r="Y103" s="673" t="s">
        <v>6098</v>
      </c>
      <c r="Z103" s="626"/>
      <c r="AA103" s="2436">
        <v>39942</v>
      </c>
      <c r="AB103" s="517"/>
      <c r="AC103" s="465" t="s">
        <v>12260</v>
      </c>
      <c r="AD103" s="2417">
        <v>900</v>
      </c>
      <c r="AE103" s="549" t="s">
        <v>12766</v>
      </c>
      <c r="AF103" s="549"/>
      <c r="AG103" s="549"/>
      <c r="AH103" s="1060"/>
    </row>
    <row r="104" spans="1:34" ht="18" customHeight="1">
      <c r="A104" s="1045">
        <f t="shared" si="1"/>
        <v>96</v>
      </c>
      <c r="B104" s="657" t="s">
        <v>4156</v>
      </c>
      <c r="C104" s="2926" t="s">
        <v>433</v>
      </c>
      <c r="D104" s="549" t="s">
        <v>3844</v>
      </c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49"/>
      <c r="P104" s="549"/>
      <c r="Q104" s="549"/>
      <c r="R104" s="549"/>
      <c r="S104" s="549"/>
      <c r="T104" s="549"/>
      <c r="U104" s="549"/>
      <c r="V104" s="549"/>
      <c r="W104" s="549"/>
      <c r="X104" s="626"/>
      <c r="Y104" s="673" t="s">
        <v>6098</v>
      </c>
      <c r="Z104" s="626"/>
      <c r="AA104" s="2436">
        <v>39942</v>
      </c>
      <c r="AB104" s="517"/>
      <c r="AC104" s="465" t="s">
        <v>12260</v>
      </c>
      <c r="AD104" s="2417">
        <v>900</v>
      </c>
      <c r="AE104" s="549" t="s">
        <v>12766</v>
      </c>
      <c r="AF104" s="549"/>
      <c r="AG104" s="549"/>
      <c r="AH104" s="1060"/>
    </row>
    <row r="105" spans="1:34" ht="18" customHeight="1">
      <c r="A105" s="1045">
        <f t="shared" si="1"/>
        <v>97</v>
      </c>
      <c r="B105" s="657" t="s">
        <v>4156</v>
      </c>
      <c r="C105" s="2926" t="s">
        <v>430</v>
      </c>
      <c r="D105" s="549" t="s">
        <v>3844</v>
      </c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626"/>
      <c r="Y105" s="673" t="s">
        <v>6098</v>
      </c>
      <c r="Z105" s="626"/>
      <c r="AA105" s="2436">
        <v>39942</v>
      </c>
      <c r="AB105" s="517"/>
      <c r="AC105" s="465" t="s">
        <v>12260</v>
      </c>
      <c r="AD105" s="2417">
        <v>900</v>
      </c>
      <c r="AE105" s="549" t="s">
        <v>12766</v>
      </c>
      <c r="AF105" s="549"/>
      <c r="AG105" s="549"/>
      <c r="AH105" s="1060"/>
    </row>
    <row r="106" spans="1:34" ht="18" customHeight="1">
      <c r="A106" s="2414">
        <f t="shared" si="1"/>
        <v>98</v>
      </c>
      <c r="B106" s="2370" t="s">
        <v>4928</v>
      </c>
      <c r="C106" s="2370" t="s">
        <v>12803</v>
      </c>
      <c r="D106" s="2370"/>
      <c r="E106" s="2370"/>
      <c r="F106" s="2370"/>
      <c r="G106" s="2370"/>
      <c r="H106" s="2370"/>
      <c r="I106" s="2370"/>
      <c r="J106" s="2370"/>
      <c r="K106" s="2370"/>
      <c r="L106" s="2370"/>
      <c r="M106" s="2370"/>
      <c r="N106" s="2370"/>
      <c r="O106" s="2370"/>
      <c r="P106" s="2370"/>
      <c r="Q106" s="2370"/>
      <c r="R106" s="2370"/>
      <c r="S106" s="2370"/>
      <c r="T106" s="2370"/>
      <c r="U106" s="2370"/>
      <c r="V106" s="2370"/>
      <c r="W106" s="2370"/>
      <c r="X106" s="2372"/>
      <c r="Y106" s="2421" t="s">
        <v>6098</v>
      </c>
      <c r="Z106" s="2372"/>
      <c r="AA106" s="2372"/>
      <c r="AB106" s="2418" t="s">
        <v>18402</v>
      </c>
      <c r="AC106" s="2379"/>
      <c r="AD106" s="2416">
        <v>530</v>
      </c>
      <c r="AE106" s="2370" t="s">
        <v>12766</v>
      </c>
      <c r="AF106" s="2370"/>
      <c r="AG106" s="2370"/>
      <c r="AH106" s="1060"/>
    </row>
    <row r="107" spans="1:34" ht="18" customHeight="1">
      <c r="A107" s="1045"/>
      <c r="B107" s="549"/>
      <c r="C107" s="549"/>
      <c r="D107" s="549"/>
      <c r="E107" s="549"/>
      <c r="F107" s="549"/>
      <c r="G107" s="549"/>
      <c r="H107" s="549"/>
      <c r="I107" s="549"/>
      <c r="J107" s="549"/>
      <c r="K107" s="549"/>
      <c r="L107" s="549"/>
      <c r="M107" s="549"/>
      <c r="N107" s="549"/>
      <c r="O107" s="549"/>
      <c r="P107" s="549"/>
      <c r="Q107" s="549"/>
      <c r="R107" s="549"/>
      <c r="S107" s="549"/>
      <c r="T107" s="549"/>
      <c r="U107" s="549"/>
      <c r="V107" s="549"/>
      <c r="W107" s="549"/>
      <c r="X107" s="549"/>
      <c r="Y107" s="549"/>
      <c r="Z107" s="549"/>
      <c r="AA107" s="465"/>
      <c r="AB107" s="472"/>
      <c r="AD107" s="2417"/>
      <c r="AH107" s="1060"/>
    </row>
    <row r="108" spans="1:34" ht="18" customHeight="1">
      <c r="A108" s="1045"/>
      <c r="B108" s="1250"/>
      <c r="C108" s="1859"/>
      <c r="D108" s="1860"/>
      <c r="E108" s="1861"/>
      <c r="F108" s="1250"/>
      <c r="G108" s="552"/>
      <c r="H108" s="552"/>
      <c r="I108" s="552"/>
      <c r="J108" s="552"/>
      <c r="K108" s="552"/>
      <c r="L108" s="552"/>
      <c r="M108" s="552"/>
      <c r="N108" s="552"/>
      <c r="O108" s="552"/>
      <c r="P108" s="552"/>
      <c r="Q108" s="552"/>
      <c r="R108" s="552"/>
      <c r="S108" s="552"/>
      <c r="T108" s="1250"/>
      <c r="U108" s="1861"/>
      <c r="V108" s="1858"/>
      <c r="W108" s="1858"/>
      <c r="X108" s="539"/>
      <c r="Y108" s="673"/>
      <c r="Z108" s="1737"/>
      <c r="AA108" s="1930"/>
      <c r="AB108" s="1712"/>
      <c r="AD108" s="2417"/>
      <c r="AE108" s="549"/>
      <c r="AF108" s="549"/>
      <c r="AG108" s="549"/>
      <c r="AH108" s="1060"/>
    </row>
    <row r="109" spans="1:34">
      <c r="A109" s="485"/>
      <c r="E109" s="1933"/>
      <c r="AB109" s="472"/>
      <c r="AD109" s="2417"/>
    </row>
    <row r="110" spans="1:34">
      <c r="A110" s="485" t="s">
        <v>5455</v>
      </c>
      <c r="AB110" s="472"/>
      <c r="AD110" s="2417"/>
      <c r="AE110" s="549"/>
      <c r="AF110" s="549"/>
      <c r="AG110" s="549"/>
      <c r="AH110" s="1060" t="s">
        <v>6587</v>
      </c>
    </row>
    <row r="111" spans="1:34">
      <c r="A111" s="485"/>
      <c r="AB111" s="472"/>
      <c r="AD111" s="2417"/>
      <c r="AE111" s="549"/>
      <c r="AF111" s="549"/>
      <c r="AG111" s="549"/>
      <c r="AH111" s="1060" t="s">
        <v>6587</v>
      </c>
    </row>
    <row r="112" spans="1:34">
      <c r="A112" s="485"/>
      <c r="AB112" s="472"/>
      <c r="AD112" s="2417"/>
      <c r="AE112" s="549"/>
      <c r="AF112" s="549"/>
      <c r="AG112" s="549"/>
      <c r="AH112" s="1060" t="s">
        <v>6587</v>
      </c>
    </row>
    <row r="113" spans="1:35">
      <c r="A113" s="485"/>
      <c r="AB113" s="472"/>
      <c r="AD113" s="2417"/>
      <c r="AE113" s="549"/>
      <c r="AF113" s="549"/>
      <c r="AG113" s="549"/>
      <c r="AH113" s="1060" t="s">
        <v>6587</v>
      </c>
    </row>
    <row r="114" spans="1:35" ht="15.75" thickBot="1">
      <c r="A114" s="486"/>
      <c r="B114" s="487"/>
      <c r="C114" s="487"/>
      <c r="D114" s="487"/>
      <c r="E114" s="487"/>
      <c r="F114" s="487"/>
      <c r="G114" s="487"/>
      <c r="H114" s="487"/>
      <c r="I114" s="487"/>
      <c r="J114" s="487"/>
      <c r="K114" s="487"/>
      <c r="L114" s="487"/>
      <c r="M114" s="487"/>
      <c r="N114" s="487"/>
      <c r="O114" s="487"/>
      <c r="P114" s="487"/>
      <c r="Q114" s="487"/>
      <c r="R114" s="487"/>
      <c r="S114" s="487"/>
      <c r="T114" s="487"/>
      <c r="U114" s="487"/>
      <c r="V114" s="487"/>
      <c r="W114" s="487"/>
      <c r="X114" s="519"/>
      <c r="Y114" s="582"/>
      <c r="Z114" s="519"/>
      <c r="AA114" s="519"/>
      <c r="AB114" s="488"/>
      <c r="AD114" s="2417"/>
      <c r="AE114" s="549"/>
      <c r="AF114" s="549"/>
      <c r="AG114" s="549"/>
      <c r="AH114" s="1060" t="s">
        <v>6587</v>
      </c>
    </row>
    <row r="115" spans="1:35">
      <c r="AD115" s="2417"/>
      <c r="AE115" s="549"/>
      <c r="AF115" s="549"/>
      <c r="AG115" s="549"/>
      <c r="AH115" s="1060" t="s">
        <v>6587</v>
      </c>
    </row>
    <row r="116" spans="1:35">
      <c r="AD116" s="2417"/>
    </row>
    <row r="117" spans="1:35">
      <c r="A117" t="s">
        <v>6404</v>
      </c>
      <c r="B117"/>
      <c r="D117">
        <f>COUNTA(C9:C116)</f>
        <v>98</v>
      </c>
      <c r="AC117" s="992">
        <f>COUNTA(AC9:AC116)</f>
        <v>67</v>
      </c>
      <c r="AD117" s="2417"/>
      <c r="AE117" s="992">
        <f>COUNTA(AE9:AE116)</f>
        <v>94</v>
      </c>
      <c r="AI117" s="992">
        <f>COUNTA(AI9:AI116)</f>
        <v>69</v>
      </c>
    </row>
    <row r="118" spans="1:35">
      <c r="AI118" s="1048">
        <f>AI117/D117</f>
        <v>0.70408163265306123</v>
      </c>
    </row>
  </sheetData>
  <customSheetViews>
    <customSheetView guid="{EAD1C6BF-B58E-4716-994B-7E887560A863}" scale="85" topLeftCell="A6">
      <pane xSplit="5" ySplit="1" topLeftCell="F94" activePane="bottomRight" state="frozen"/>
      <selection pane="bottomRight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1"/>
      <headerFooter alignWithMargins="0">
        <oddFooter>&amp;R&amp;P dari &amp;N</oddFooter>
      </headerFooter>
    </customSheetView>
    <customSheetView guid="{A746A1D1-F079-45F9-ABC6-D5B94B695A0B}" topLeftCell="T94">
      <selection activeCell="AA124" sqref="AA124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2"/>
      <headerFooter alignWithMargins="0">
        <oddFooter>&amp;R&amp;P dari &amp;N</oddFooter>
      </headerFooter>
    </customSheetView>
    <customSheetView guid="{0F6DE11C-9731-46C0-B362-D9F8FDA344B7}" scale="85" showPageBreaks="1" hiddenColumns="1">
      <pane xSplit="3" ySplit="7" topLeftCell="AC66" activePane="bottomRight" state="frozen"/>
      <selection pane="bottomRight" activeCell="F7" sqref="F1:T1048576"/>
      <pageMargins left="0.31496062992125984" right="0.31496062992125984" top="0.74803149606299213" bottom="0.43307086614173229" header="0.47244094488188981" footer="0.19685039370078741"/>
      <pageSetup paperSize="9" scale="90" orientation="landscape" horizontalDpi="4294967292" r:id="rId3"/>
      <headerFooter alignWithMargins="0">
        <oddFooter>&amp;R&amp;P dari &amp;N</oddFooter>
      </headerFooter>
    </customSheetView>
    <customSheetView guid="{365A82E1-C32F-49FA-B525-E173050F7DE9}" scale="85">
      <pane xSplit="4" ySplit="8" topLeftCell="U9" activePane="bottomRight" state="frozen"/>
      <selection pane="bottomRight" activeCell="Y94" sqref="Y94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4"/>
      <headerFooter alignWithMargins="0">
        <oddFooter>&amp;R&amp;P dari &amp;N</oddFooter>
      </headerFooter>
    </customSheetView>
    <customSheetView guid="{A91B9AC7-FD9D-4ABC-9E60-25BCC3ACDFCE}">
      <selection activeCell="AA16" sqref="AA16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5"/>
      <headerFooter alignWithMargins="0">
        <oddFooter>&amp;R&amp;P dari &amp;N</oddFooter>
      </headerFooter>
    </customSheetView>
    <customSheetView guid="{15D70F00-01D7-413A-8D7C-E754B7B596E4}" scale="55">
      <selection activeCell="N61" sqref="N61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6"/>
      <headerFooter alignWithMargins="0">
        <oddFooter>&amp;R&amp;P dari &amp;N</oddFooter>
      </headerFooter>
    </customSheetView>
    <customSheetView guid="{34308931-6E20-41C0-A5BD-7D8C451C3840}">
      <pane xSplit="3" ySplit="8" topLeftCell="K81" activePane="bottomRight" state="frozen"/>
      <selection pane="bottomRight" activeCell="A9" sqref="A9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7"/>
      <headerFooter alignWithMargins="0">
        <oddFooter>&amp;R&amp;P dari &amp;N</oddFooter>
      </headerFooter>
    </customSheetView>
    <customSheetView guid="{BCE8B9BA-B99B-4BE3-B7C6-DC4F3FC9FA95}">
      <pane xSplit="3" ySplit="8" topLeftCell="V104" activePane="bottomRight" state="frozen"/>
      <selection pane="bottomRight" activeCell="AD113" sqref="AD113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8"/>
      <headerFooter alignWithMargins="0">
        <oddFooter>&amp;R&amp;P dari &amp;N</oddFooter>
      </headerFooter>
    </customSheetView>
    <customSheetView guid="{FA1B31CD-DD8D-47B3-9B34-AB72E4090B34}">
      <pane xSplit="3" ySplit="8" topLeftCell="U33" activePane="bottomRight" state="frozen"/>
      <selection pane="bottomRight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9"/>
      <headerFooter alignWithMargins="0">
        <oddFooter>&amp;R&amp;P dari &amp;N</oddFooter>
      </headerFooter>
    </customSheetView>
    <customSheetView guid="{51C80409-42FF-431E-A1CF-253ADAD7E5C5}" scale="82">
      <pane xSplit="4" ySplit="8" topLeftCell="X51" activePane="bottomRight" state="frozen"/>
      <selection pane="bottomRight" activeCell="D112" sqref="D112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10"/>
      <headerFooter alignWithMargins="0">
        <oddFooter>&amp;R&amp;P dari &amp;N</oddFooter>
      </headerFooter>
    </customSheetView>
    <customSheetView guid="{0A3BE354-EABF-4B36-A467-F2E7E7C9C594}" showPageBreaks="1" showAutoFilter="1">
      <pane xSplit="4" ySplit="8" topLeftCell="AA105" activePane="bottomRight" state="frozen"/>
      <selection pane="bottomRight" activeCell="C1" sqref="C1"/>
      <pageMargins left="0.31496062992126" right="0.31496062992126" top="0.74803149606299202" bottom="0.43307086614173201" header="0.47244094488188998" footer="0.196850393700787"/>
      <pageSetup paperSize="9" scale="77" orientation="landscape" horizontalDpi="4294967292" r:id="rId11"/>
      <headerFooter alignWithMargins="0">
        <oddFooter>&amp;R&amp;P dari &amp;N</oddFooter>
      </headerFooter>
      <autoFilter ref="A7:AH106" xr:uid="{AD7B05FB-3D16-4E68-BD1C-BBD8246CDFCC}"/>
    </customSheetView>
  </customSheetViews>
  <mergeCells count="3">
    <mergeCell ref="E1:T4"/>
    <mergeCell ref="A4:D4"/>
    <mergeCell ref="A5:AB6"/>
  </mergeCells>
  <hyperlinks>
    <hyperlink ref="Y9" r:id="rId12" xr:uid="{299698AD-57A4-42D6-B9E7-F4F969BCB147}"/>
    <hyperlink ref="Y10:Y21" r:id="rId13" display="Klik" xr:uid="{24E33CA4-ECF0-4629-A02A-AA759EF3A94C}"/>
    <hyperlink ref="Y22:Y90" r:id="rId14" display="Klik" xr:uid="{36DE838C-2735-4B88-903A-84ECEE50A0FC}"/>
    <hyperlink ref="Y113:Y115" r:id="rId15" display="Klik" xr:uid="{29E416D0-68F6-4FA2-AA13-BE3E1DFE5386}"/>
    <hyperlink ref="Y97:Y99" r:id="rId16" display="Klik" xr:uid="{8E5A8EF1-6890-48CF-A930-B94396863147}"/>
    <hyperlink ref="Y100" r:id="rId17" xr:uid="{BC43E455-DA7F-46A1-85DE-FE9D4983031B}"/>
  </hyperlinks>
  <pageMargins left="0.31496062992126" right="0.31496062992126" top="0.74803149606299202" bottom="0.43307086614173201" header="0.47244094488188998" footer="0.196850393700787"/>
  <pageSetup paperSize="9" scale="77" orientation="landscape" horizontalDpi="4294967292" r:id="rId18"/>
  <headerFooter alignWithMargins="0">
    <oddFooter>&amp;R&amp;P dari &amp;N</oddFooter>
  </headerFooter>
  <drawing r:id="rId19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4"/>
  <dimension ref="A1:AI94"/>
  <sheetViews>
    <sheetView zoomScale="87" zoomScaleNormal="87" workbookViewId="0">
      <pane xSplit="8" ySplit="8" topLeftCell="AD45" activePane="bottomRight" state="frozen"/>
      <selection pane="topRight" activeCell="I1" sqref="I1"/>
      <selection pane="bottomLeft" activeCell="A9" sqref="A9"/>
      <selection pane="bottomRight" activeCell="AI76" sqref="AI76"/>
    </sheetView>
  </sheetViews>
  <sheetFormatPr defaultColWidth="9.140625" defaultRowHeight="15"/>
  <cols>
    <col min="1" max="1" width="4.28515625" style="553" customWidth="1"/>
    <col min="2" max="2" width="8.85546875" style="553" customWidth="1"/>
    <col min="3" max="3" width="11.42578125" style="553" customWidth="1"/>
    <col min="4" max="4" width="26.5703125" style="553" bestFit="1" customWidth="1"/>
    <col min="5" max="5" width="15.140625" style="553" customWidth="1"/>
    <col min="6" max="7" width="13.7109375" style="553" customWidth="1"/>
    <col min="8" max="8" width="12.42578125" style="553" customWidth="1"/>
    <col min="9" max="9" width="12.7109375" style="553" customWidth="1"/>
    <col min="10" max="10" width="15.85546875" style="553" customWidth="1"/>
    <col min="11" max="11" width="11.5703125" style="553" customWidth="1"/>
    <col min="12" max="12" width="12.28515625" style="553" customWidth="1"/>
    <col min="13" max="13" width="14.42578125" style="553" customWidth="1"/>
    <col min="14" max="14" width="13.7109375" style="553" customWidth="1"/>
    <col min="15" max="18" width="8.140625" style="553" customWidth="1"/>
    <col min="19" max="19" width="13.140625" style="553" customWidth="1"/>
    <col min="20" max="20" width="17.42578125" style="553" customWidth="1"/>
    <col min="21" max="21" width="20" style="553" customWidth="1"/>
    <col min="22" max="22" width="10.28515625" style="553" customWidth="1"/>
    <col min="23" max="23" width="9.7109375" style="562" customWidth="1"/>
    <col min="24" max="24" width="7.85546875" style="562" customWidth="1"/>
    <col min="25" max="25" width="9.28515625" style="467" customWidth="1"/>
    <col min="26" max="27" width="13.140625" style="523" customWidth="1"/>
    <col min="28" max="28" width="19.140625" style="1304" customWidth="1"/>
    <col min="29" max="29" width="9.140625" style="553" customWidth="1"/>
    <col min="30" max="30" width="9.140625" style="553"/>
    <col min="31" max="31" width="33" style="553" customWidth="1"/>
    <col min="32" max="32" width="12.42578125" style="553" customWidth="1"/>
    <col min="33" max="33" width="22.140625" style="553" customWidth="1"/>
    <col min="34" max="16384" width="9.140625" style="553"/>
  </cols>
  <sheetData>
    <row r="1" spans="1:35" ht="16.5" customHeight="1">
      <c r="A1" s="458"/>
      <c r="B1" s="459"/>
      <c r="C1" s="459"/>
      <c r="D1" s="3523" t="s">
        <v>4903</v>
      </c>
      <c r="E1" s="3524"/>
      <c r="F1" s="3524"/>
      <c r="G1" s="3524"/>
      <c r="H1" s="3524"/>
      <c r="I1" s="3524"/>
      <c r="J1" s="3524"/>
      <c r="K1" s="3524"/>
      <c r="L1" s="3524"/>
      <c r="M1" s="3524"/>
      <c r="N1" s="3524"/>
      <c r="O1" s="3524"/>
      <c r="P1" s="3524"/>
      <c r="Q1" s="3524"/>
      <c r="R1" s="3524"/>
      <c r="S1" s="3524"/>
      <c r="T1" s="3525"/>
      <c r="U1" s="461" t="s">
        <v>6405</v>
      </c>
      <c r="V1" s="462" t="s">
        <v>13311</v>
      </c>
      <c r="W1" s="674"/>
      <c r="X1" s="674"/>
      <c r="Y1" s="579"/>
      <c r="Z1" s="462"/>
      <c r="AA1" s="462"/>
      <c r="AB1" s="1302"/>
    </row>
    <row r="2" spans="1:35" ht="16.5" customHeight="1">
      <c r="A2" s="466"/>
      <c r="B2" s="467"/>
      <c r="C2" s="467"/>
      <c r="D2" s="3526"/>
      <c r="E2" s="3527"/>
      <c r="F2" s="3527"/>
      <c r="G2" s="3527"/>
      <c r="H2" s="3527"/>
      <c r="I2" s="3527"/>
      <c r="J2" s="3527"/>
      <c r="K2" s="3527"/>
      <c r="L2" s="3527"/>
      <c r="M2" s="3527"/>
      <c r="N2" s="3527"/>
      <c r="O2" s="3527"/>
      <c r="P2" s="3527"/>
      <c r="Q2" s="3527"/>
      <c r="R2" s="3527"/>
      <c r="S2" s="3527"/>
      <c r="T2" s="3528"/>
      <c r="U2" s="469" t="s">
        <v>6406</v>
      </c>
      <c r="V2" s="470" t="s">
        <v>13310</v>
      </c>
      <c r="W2" s="512"/>
      <c r="X2" s="512"/>
      <c r="Z2" s="470"/>
      <c r="AA2" s="470"/>
      <c r="AB2" s="1305"/>
    </row>
    <row r="3" spans="1:35" ht="16.5" customHeight="1">
      <c r="A3" s="466"/>
      <c r="B3" s="467"/>
      <c r="C3" s="467"/>
      <c r="D3" s="3526"/>
      <c r="E3" s="3527"/>
      <c r="F3" s="3527"/>
      <c r="G3" s="3527"/>
      <c r="H3" s="3527"/>
      <c r="I3" s="3527"/>
      <c r="J3" s="3527"/>
      <c r="K3" s="3527"/>
      <c r="L3" s="3527"/>
      <c r="M3" s="3527"/>
      <c r="N3" s="3527"/>
      <c r="O3" s="3527"/>
      <c r="P3" s="3527"/>
      <c r="Q3" s="3527"/>
      <c r="R3" s="3527"/>
      <c r="S3" s="3527"/>
      <c r="T3" s="3528"/>
      <c r="U3" s="469" t="s">
        <v>6407</v>
      </c>
      <c r="V3" s="470" t="s">
        <v>13309</v>
      </c>
      <c r="W3" s="512"/>
      <c r="X3" s="512"/>
      <c r="Z3" s="470"/>
      <c r="AA3" s="470"/>
      <c r="AB3" s="1305"/>
    </row>
    <row r="4" spans="1:35" ht="17.25" customHeight="1" thickBot="1">
      <c r="A4" s="3532" t="s">
        <v>4907</v>
      </c>
      <c r="B4" s="3533"/>
      <c r="C4" s="3533"/>
      <c r="D4" s="3529"/>
      <c r="E4" s="3530"/>
      <c r="F4" s="3530"/>
      <c r="G4" s="3530"/>
      <c r="H4" s="3530"/>
      <c r="I4" s="3530"/>
      <c r="J4" s="3530"/>
      <c r="K4" s="3530"/>
      <c r="L4" s="3530"/>
      <c r="M4" s="3530"/>
      <c r="N4" s="3530"/>
      <c r="O4" s="3530"/>
      <c r="P4" s="3530"/>
      <c r="Q4" s="3530"/>
      <c r="R4" s="3530"/>
      <c r="S4" s="3530"/>
      <c r="T4" s="3531"/>
      <c r="U4" s="493" t="s">
        <v>6408</v>
      </c>
      <c r="V4" s="513" t="s">
        <v>13598</v>
      </c>
      <c r="W4" s="514"/>
      <c r="X4" s="514"/>
      <c r="Y4" s="582"/>
      <c r="Z4" s="513"/>
      <c r="AA4" s="513"/>
      <c r="AB4" s="1306"/>
    </row>
    <row r="5" spans="1:35" ht="18" customHeight="1">
      <c r="A5" s="3573" t="s">
        <v>5456</v>
      </c>
      <c r="B5" s="3574"/>
      <c r="C5" s="3574"/>
      <c r="D5" s="3574"/>
      <c r="E5" s="3574"/>
      <c r="F5" s="3574"/>
      <c r="G5" s="3574"/>
      <c r="H5" s="3574"/>
      <c r="I5" s="3574"/>
      <c r="J5" s="3574"/>
      <c r="K5" s="3574"/>
      <c r="L5" s="3574"/>
      <c r="M5" s="3574"/>
      <c r="N5" s="3574"/>
      <c r="O5" s="3574"/>
      <c r="P5" s="3574"/>
      <c r="Q5" s="3574"/>
      <c r="R5" s="3574"/>
      <c r="S5" s="3574"/>
      <c r="T5" s="3574"/>
      <c r="U5" s="3574"/>
      <c r="V5" s="3574"/>
      <c r="W5" s="3574"/>
      <c r="X5" s="3574"/>
      <c r="Y5" s="3574"/>
      <c r="Z5" s="3574"/>
      <c r="AA5" s="3574"/>
      <c r="AB5" s="3575"/>
    </row>
    <row r="6" spans="1:35" ht="18" customHeight="1" thickBot="1">
      <c r="A6" s="3576"/>
      <c r="B6" s="3577"/>
      <c r="C6" s="3577"/>
      <c r="D6" s="3577"/>
      <c r="E6" s="3577"/>
      <c r="F6" s="3577"/>
      <c r="G6" s="3577"/>
      <c r="H6" s="3577"/>
      <c r="I6" s="3577"/>
      <c r="J6" s="3577"/>
      <c r="K6" s="3577"/>
      <c r="L6" s="3577"/>
      <c r="M6" s="3577"/>
      <c r="N6" s="3577"/>
      <c r="O6" s="3577"/>
      <c r="P6" s="3577"/>
      <c r="Q6" s="3577"/>
      <c r="R6" s="3577"/>
      <c r="S6" s="3577"/>
      <c r="T6" s="3577"/>
      <c r="U6" s="3577"/>
      <c r="V6" s="3577"/>
      <c r="W6" s="3577"/>
      <c r="X6" s="3577"/>
      <c r="Y6" s="3577"/>
      <c r="Z6" s="3577"/>
      <c r="AA6" s="3577"/>
      <c r="AB6" s="3578"/>
      <c r="AE6" s="52"/>
      <c r="AF6" s="1028"/>
      <c r="AG6" s="1029">
        <v>46752</v>
      </c>
    </row>
    <row r="7" spans="1:35" ht="21" customHeight="1">
      <c r="A7" s="554" t="s">
        <v>2705</v>
      </c>
      <c r="B7" s="555" t="s">
        <v>4909</v>
      </c>
      <c r="C7" s="555" t="s">
        <v>4910</v>
      </c>
      <c r="D7" s="555" t="s">
        <v>4911</v>
      </c>
      <c r="E7" s="555" t="s">
        <v>4912</v>
      </c>
      <c r="F7" s="555" t="s">
        <v>4913</v>
      </c>
      <c r="G7" s="555" t="s">
        <v>4914</v>
      </c>
      <c r="H7" s="555" t="s">
        <v>4915</v>
      </c>
      <c r="I7" s="555" t="s">
        <v>4939</v>
      </c>
      <c r="J7" s="475" t="s">
        <v>6273</v>
      </c>
      <c r="K7" s="515" t="s">
        <v>13073</v>
      </c>
      <c r="L7" s="476" t="s">
        <v>6282</v>
      </c>
      <c r="M7" s="1284" t="s">
        <v>6318</v>
      </c>
      <c r="N7" s="1628"/>
      <c r="O7" s="1146" t="s">
        <v>6217</v>
      </c>
      <c r="P7" s="1147"/>
      <c r="Q7" s="1147"/>
      <c r="R7" s="1147"/>
      <c r="S7" s="1148"/>
      <c r="T7" s="528" t="s">
        <v>6314</v>
      </c>
      <c r="U7" s="556" t="s">
        <v>4916</v>
      </c>
      <c r="V7" s="1188" t="s">
        <v>4238</v>
      </c>
      <c r="W7" s="1189"/>
      <c r="X7" s="1141" t="s">
        <v>4917</v>
      </c>
      <c r="Y7" s="670" t="s">
        <v>6096</v>
      </c>
      <c r="Z7" s="688" t="s">
        <v>6162</v>
      </c>
      <c r="AA7" s="688" t="s">
        <v>6196</v>
      </c>
      <c r="AB7" s="1193" t="s">
        <v>699</v>
      </c>
      <c r="AE7" s="1025"/>
      <c r="AF7" s="1026"/>
      <c r="AG7" s="1026"/>
      <c r="AI7" s="553" t="s">
        <v>19951</v>
      </c>
    </row>
    <row r="8" spans="1:35" ht="18" customHeight="1" thickBot="1">
      <c r="A8" s="557"/>
      <c r="B8" s="558"/>
      <c r="C8" s="559"/>
      <c r="D8" s="1546"/>
      <c r="E8" s="558"/>
      <c r="F8" s="559" t="s">
        <v>4918</v>
      </c>
      <c r="G8" s="559" t="s">
        <v>4919</v>
      </c>
      <c r="H8" s="560" t="s">
        <v>4920</v>
      </c>
      <c r="I8" s="559" t="s">
        <v>235</v>
      </c>
      <c r="J8" s="479" t="s">
        <v>4919</v>
      </c>
      <c r="K8" s="516" t="s">
        <v>6276</v>
      </c>
      <c r="L8" s="481" t="s">
        <v>3815</v>
      </c>
      <c r="M8" s="479" t="s">
        <v>6278</v>
      </c>
      <c r="N8" s="479" t="s">
        <v>6279</v>
      </c>
      <c r="O8" s="479" t="s">
        <v>4943</v>
      </c>
      <c r="P8" s="479" t="s">
        <v>5628</v>
      </c>
      <c r="Q8" s="479" t="s">
        <v>6281</v>
      </c>
      <c r="R8" s="479" t="s">
        <v>6274</v>
      </c>
      <c r="S8" s="479" t="s">
        <v>6317</v>
      </c>
      <c r="T8" s="479" t="s">
        <v>6283</v>
      </c>
      <c r="U8" s="561"/>
      <c r="V8" s="482" t="s">
        <v>4237</v>
      </c>
      <c r="W8" s="548" t="s">
        <v>2201</v>
      </c>
      <c r="X8" s="1142"/>
      <c r="Y8" s="671" t="s">
        <v>6097</v>
      </c>
      <c r="Z8" s="689" t="s">
        <v>6163</v>
      </c>
      <c r="AA8" s="689" t="s">
        <v>6197</v>
      </c>
      <c r="AB8" s="1194"/>
      <c r="AE8" s="1022" t="s">
        <v>12601</v>
      </c>
      <c r="AF8" s="1024" t="s">
        <v>6197</v>
      </c>
      <c r="AG8" s="1024" t="s">
        <v>18406</v>
      </c>
    </row>
    <row r="9" spans="1:35">
      <c r="A9" s="1551">
        <v>1</v>
      </c>
      <c r="B9" s="1552" t="s">
        <v>18407</v>
      </c>
      <c r="C9" s="1553" t="s">
        <v>2527</v>
      </c>
      <c r="D9" s="1554" t="s">
        <v>5457</v>
      </c>
      <c r="E9" s="1553" t="s">
        <v>5458</v>
      </c>
      <c r="F9" s="1552" t="s">
        <v>5459</v>
      </c>
      <c r="G9" s="1552" t="s">
        <v>5359</v>
      </c>
      <c r="H9" s="1552">
        <v>100</v>
      </c>
      <c r="I9" s="1552">
        <v>3</v>
      </c>
      <c r="J9" s="1552"/>
      <c r="K9" s="1552">
        <v>0</v>
      </c>
      <c r="L9" s="1552"/>
      <c r="M9" s="1552">
        <v>600</v>
      </c>
      <c r="N9" s="1552">
        <v>800</v>
      </c>
      <c r="O9" s="797">
        <v>304</v>
      </c>
      <c r="P9" s="797">
        <v>304</v>
      </c>
      <c r="Q9" s="797">
        <v>304</v>
      </c>
      <c r="R9" s="797">
        <v>304</v>
      </c>
      <c r="S9" s="1552"/>
      <c r="T9" s="1555" t="s">
        <v>6315</v>
      </c>
      <c r="U9" s="1556" t="s">
        <v>4927</v>
      </c>
      <c r="V9" s="1557">
        <v>5</v>
      </c>
      <c r="W9" s="1558" t="s">
        <v>4849</v>
      </c>
      <c r="X9" s="1559" t="s">
        <v>1527</v>
      </c>
      <c r="Y9" s="1542" t="s">
        <v>6098</v>
      </c>
      <c r="Z9" s="1560">
        <v>7000</v>
      </c>
      <c r="AA9" s="1560"/>
      <c r="AB9" s="1561"/>
      <c r="AC9" s="553" t="s">
        <v>12248</v>
      </c>
      <c r="AD9" s="2426" t="s">
        <v>17731</v>
      </c>
      <c r="AE9" s="549"/>
      <c r="AF9" s="1043"/>
      <c r="AG9" s="549"/>
      <c r="AI9" s="2994" t="s">
        <v>19938</v>
      </c>
    </row>
    <row r="10" spans="1:35">
      <c r="A10" s="1562">
        <f t="shared" ref="A10:A73" si="0">A9+1</f>
        <v>2</v>
      </c>
      <c r="B10" s="1300" t="s">
        <v>18407</v>
      </c>
      <c r="C10" s="1563" t="s">
        <v>4178</v>
      </c>
      <c r="D10" s="1564" t="s">
        <v>5460</v>
      </c>
      <c r="E10" s="1563" t="s">
        <v>4922</v>
      </c>
      <c r="F10" s="1300">
        <v>35.299999999999997</v>
      </c>
      <c r="G10" s="1300" t="s">
        <v>5359</v>
      </c>
      <c r="H10" s="1300">
        <v>100</v>
      </c>
      <c r="I10" s="1300">
        <v>1</v>
      </c>
      <c r="J10" s="1300"/>
      <c r="K10" s="1300">
        <v>3</v>
      </c>
      <c r="L10" s="1300"/>
      <c r="M10" s="1300">
        <v>3000</v>
      </c>
      <c r="N10" s="1300">
        <v>5000</v>
      </c>
      <c r="O10" s="1300" t="s">
        <v>6255</v>
      </c>
      <c r="P10" s="1300" t="s">
        <v>6255</v>
      </c>
      <c r="Q10" s="1300" t="s">
        <v>6255</v>
      </c>
      <c r="R10" s="1300" t="s">
        <v>6255</v>
      </c>
      <c r="S10" s="1300"/>
      <c r="T10" s="1555" t="s">
        <v>6315</v>
      </c>
      <c r="U10" s="1565" t="s">
        <v>5461</v>
      </c>
      <c r="V10" s="1566">
        <v>5</v>
      </c>
      <c r="W10" s="1566" t="s">
        <v>4849</v>
      </c>
      <c r="X10" s="1567" t="s">
        <v>1527</v>
      </c>
      <c r="Y10" s="1542" t="s">
        <v>6098</v>
      </c>
      <c r="Z10" s="1568">
        <v>11200</v>
      </c>
      <c r="AA10" s="1568"/>
      <c r="AB10" s="1569"/>
      <c r="AC10" s="553" t="s">
        <v>12405</v>
      </c>
      <c r="AD10" s="2426" t="s">
        <v>17732</v>
      </c>
      <c r="AE10" s="549" t="s">
        <v>12911</v>
      </c>
      <c r="AF10" s="1043">
        <v>38965</v>
      </c>
      <c r="AG10" s="549"/>
      <c r="AI10" s="2994" t="s">
        <v>19938</v>
      </c>
    </row>
    <row r="11" spans="1:35">
      <c r="A11" s="1562">
        <f t="shared" si="0"/>
        <v>3</v>
      </c>
      <c r="B11" s="1300" t="s">
        <v>18407</v>
      </c>
      <c r="C11" s="1563" t="s">
        <v>18359</v>
      </c>
      <c r="D11" s="1570" t="s">
        <v>5462</v>
      </c>
      <c r="E11" s="1563" t="s">
        <v>5463</v>
      </c>
      <c r="F11" s="1300">
        <v>0.02</v>
      </c>
      <c r="G11" s="1300" t="s">
        <v>5359</v>
      </c>
      <c r="H11" s="1300">
        <v>100</v>
      </c>
      <c r="I11" s="1300" t="s">
        <v>5359</v>
      </c>
      <c r="J11" s="1300"/>
      <c r="K11" s="1300"/>
      <c r="L11" s="1300"/>
      <c r="M11" s="1300"/>
      <c r="N11" s="1300"/>
      <c r="O11" s="1300"/>
      <c r="P11" s="1300"/>
      <c r="Q11" s="1300"/>
      <c r="R11" s="1300"/>
      <c r="S11" s="1300"/>
      <c r="T11" s="1300"/>
      <c r="U11" s="1565"/>
      <c r="V11" s="1566">
        <v>5</v>
      </c>
      <c r="W11" s="1566" t="s">
        <v>4849</v>
      </c>
      <c r="X11" s="1567" t="s">
        <v>1527</v>
      </c>
      <c r="Y11" s="1542" t="s">
        <v>6098</v>
      </c>
      <c r="Z11" s="1568">
        <v>5500</v>
      </c>
      <c r="AA11" s="1568"/>
      <c r="AB11" s="1569"/>
      <c r="AC11" s="553" t="s">
        <v>12404</v>
      </c>
      <c r="AD11" s="2426" t="s">
        <v>17732</v>
      </c>
      <c r="AE11" s="549"/>
      <c r="AF11" s="1043"/>
      <c r="AG11" s="549"/>
      <c r="AI11" s="2994" t="s">
        <v>19938</v>
      </c>
    </row>
    <row r="12" spans="1:35">
      <c r="A12" s="1562">
        <f t="shared" si="0"/>
        <v>4</v>
      </c>
      <c r="B12" s="1300" t="s">
        <v>18407</v>
      </c>
      <c r="C12" s="1563" t="s">
        <v>1748</v>
      </c>
      <c r="D12" s="1564" t="s">
        <v>5464</v>
      </c>
      <c r="E12" s="1563" t="s">
        <v>5465</v>
      </c>
      <c r="F12" s="1300" t="s">
        <v>5459</v>
      </c>
      <c r="G12" s="1300" t="s">
        <v>5359</v>
      </c>
      <c r="H12" s="1300">
        <v>200</v>
      </c>
      <c r="I12" s="1300" t="s">
        <v>5359</v>
      </c>
      <c r="J12" s="1300"/>
      <c r="K12" s="1300">
        <v>3</v>
      </c>
      <c r="L12" s="1300"/>
      <c r="M12" s="1300">
        <v>500</v>
      </c>
      <c r="N12" s="1300">
        <v>1200</v>
      </c>
      <c r="O12" s="1300" t="s">
        <v>6316</v>
      </c>
      <c r="P12" s="1300"/>
      <c r="Q12" s="1300"/>
      <c r="R12" s="1300"/>
      <c r="S12" s="1300"/>
      <c r="T12" s="1300"/>
      <c r="U12" s="1565" t="s">
        <v>4927</v>
      </c>
      <c r="V12" s="1566">
        <v>5</v>
      </c>
      <c r="W12" s="1566" t="s">
        <v>4849</v>
      </c>
      <c r="X12" s="1567" t="s">
        <v>1527</v>
      </c>
      <c r="Y12" s="1542" t="s">
        <v>6098</v>
      </c>
      <c r="Z12" s="1568">
        <v>2200</v>
      </c>
      <c r="AA12" s="1568"/>
      <c r="AB12" s="1569"/>
      <c r="AC12" s="553" t="s">
        <v>12404</v>
      </c>
      <c r="AD12" s="2426" t="s">
        <v>17732</v>
      </c>
      <c r="AE12" s="549" t="s">
        <v>12912</v>
      </c>
      <c r="AF12" s="1043">
        <v>38427</v>
      </c>
      <c r="AG12" s="549"/>
      <c r="AI12" s="2994" t="s">
        <v>19938</v>
      </c>
    </row>
    <row r="13" spans="1:35">
      <c r="A13" s="1562">
        <f t="shared" si="0"/>
        <v>5</v>
      </c>
      <c r="B13" s="1300" t="s">
        <v>18407</v>
      </c>
      <c r="C13" s="1563" t="s">
        <v>1298</v>
      </c>
      <c r="D13" s="1563" t="s">
        <v>5466</v>
      </c>
      <c r="E13" s="1563" t="s">
        <v>5467</v>
      </c>
      <c r="F13" s="1300" t="s">
        <v>5468</v>
      </c>
      <c r="G13" s="1300" t="s">
        <v>5359</v>
      </c>
      <c r="H13" s="1300">
        <v>200</v>
      </c>
      <c r="I13" s="1300" t="s">
        <v>5359</v>
      </c>
      <c r="J13" s="1300"/>
      <c r="K13" s="1300">
        <v>3</v>
      </c>
      <c r="L13" s="1300"/>
      <c r="M13" s="1300">
        <v>650</v>
      </c>
      <c r="N13" s="1300">
        <v>1500</v>
      </c>
      <c r="O13" s="1300" t="s">
        <v>6255</v>
      </c>
      <c r="P13" s="1300"/>
      <c r="Q13" s="1300"/>
      <c r="R13" s="1300"/>
      <c r="S13" s="1300"/>
      <c r="T13" s="1300"/>
      <c r="U13" s="1565" t="s">
        <v>4927</v>
      </c>
      <c r="V13" s="1566">
        <v>5</v>
      </c>
      <c r="W13" s="1566" t="s">
        <v>4849</v>
      </c>
      <c r="X13" s="1567" t="s">
        <v>1527</v>
      </c>
      <c r="Y13" s="1542" t="s">
        <v>6098</v>
      </c>
      <c r="Z13" s="1568">
        <v>1800</v>
      </c>
      <c r="AA13" s="1568"/>
      <c r="AB13" s="1569"/>
      <c r="AC13" s="553" t="s">
        <v>12404</v>
      </c>
      <c r="AD13" s="2426" t="s">
        <v>17732</v>
      </c>
      <c r="AE13" s="549" t="s">
        <v>12914</v>
      </c>
      <c r="AF13" s="1043">
        <v>36031</v>
      </c>
      <c r="AG13" s="549"/>
      <c r="AI13" s="2994" t="s">
        <v>19938</v>
      </c>
    </row>
    <row r="14" spans="1:35">
      <c r="A14" s="1562">
        <f t="shared" si="0"/>
        <v>6</v>
      </c>
      <c r="B14" s="1300" t="s">
        <v>18407</v>
      </c>
      <c r="C14" s="1563" t="s">
        <v>18360</v>
      </c>
      <c r="D14" s="1564" t="s">
        <v>5469</v>
      </c>
      <c r="E14" s="1563" t="s">
        <v>4922</v>
      </c>
      <c r="F14" s="1300" t="s">
        <v>5470</v>
      </c>
      <c r="G14" s="1300" t="s">
        <v>5359</v>
      </c>
      <c r="H14" s="1300">
        <v>80</v>
      </c>
      <c r="I14" s="1300" t="s">
        <v>5359</v>
      </c>
      <c r="J14" s="1300"/>
      <c r="K14" s="1300">
        <v>3</v>
      </c>
      <c r="L14" s="1300"/>
      <c r="M14" s="1300">
        <v>1500</v>
      </c>
      <c r="N14" s="1300">
        <v>2000</v>
      </c>
      <c r="O14" s="1300" t="s">
        <v>6255</v>
      </c>
      <c r="P14" s="1300" t="s">
        <v>6255</v>
      </c>
      <c r="Q14" s="1300" t="s">
        <v>6255</v>
      </c>
      <c r="R14" s="1300" t="s">
        <v>6255</v>
      </c>
      <c r="S14" s="1300"/>
      <c r="T14" s="1300"/>
      <c r="U14" s="1565" t="s">
        <v>5461</v>
      </c>
      <c r="V14" s="1566">
        <v>5</v>
      </c>
      <c r="W14" s="1566" t="s">
        <v>4849</v>
      </c>
      <c r="X14" s="1567" t="s">
        <v>1527</v>
      </c>
      <c r="Y14" s="1542" t="s">
        <v>6098</v>
      </c>
      <c r="Z14" s="1568">
        <v>3500</v>
      </c>
      <c r="AA14" s="1568"/>
      <c r="AB14" s="1569"/>
      <c r="AC14" s="553" t="s">
        <v>12405</v>
      </c>
      <c r="AD14" s="2426" t="s">
        <v>17732</v>
      </c>
      <c r="AE14" s="549"/>
      <c r="AF14" s="1043"/>
      <c r="AG14" s="549"/>
      <c r="AI14" s="2994" t="s">
        <v>19938</v>
      </c>
    </row>
    <row r="15" spans="1:35">
      <c r="A15" s="1562">
        <f t="shared" si="0"/>
        <v>7</v>
      </c>
      <c r="B15" s="1300" t="s">
        <v>4928</v>
      </c>
      <c r="C15" s="1563" t="s">
        <v>100</v>
      </c>
      <c r="D15" s="1564" t="s">
        <v>5471</v>
      </c>
      <c r="E15" s="1563" t="s">
        <v>532</v>
      </c>
      <c r="F15" s="1300">
        <v>253</v>
      </c>
      <c r="G15" s="1300" t="s">
        <v>5359</v>
      </c>
      <c r="H15" s="1300">
        <v>50</v>
      </c>
      <c r="I15" s="1300" t="s">
        <v>5359</v>
      </c>
      <c r="J15" s="1300"/>
      <c r="K15" s="1300">
        <v>0</v>
      </c>
      <c r="L15" s="1300"/>
      <c r="M15" s="1300">
        <v>6600</v>
      </c>
      <c r="N15" s="1300">
        <v>6700</v>
      </c>
      <c r="O15" s="797">
        <v>304</v>
      </c>
      <c r="P15" s="797">
        <v>304</v>
      </c>
      <c r="Q15" s="797">
        <v>304</v>
      </c>
      <c r="R15" s="797">
        <v>304</v>
      </c>
      <c r="S15" s="797">
        <v>304</v>
      </c>
      <c r="T15" s="1555" t="s">
        <v>6315</v>
      </c>
      <c r="U15" s="1565" t="s">
        <v>5461</v>
      </c>
      <c r="V15" s="1566">
        <v>25</v>
      </c>
      <c r="W15" s="1566" t="s">
        <v>5472</v>
      </c>
      <c r="X15" s="1567" t="s">
        <v>694</v>
      </c>
      <c r="Y15" s="1542" t="s">
        <v>6098</v>
      </c>
      <c r="Z15" s="1568">
        <v>19200</v>
      </c>
      <c r="AA15" s="1568"/>
      <c r="AB15" s="1569"/>
      <c r="AC15" s="997" t="s">
        <v>12455</v>
      </c>
      <c r="AD15" s="2427">
        <v>110</v>
      </c>
      <c r="AE15" s="549" t="s">
        <v>12915</v>
      </c>
      <c r="AF15" s="1043">
        <v>40193</v>
      </c>
      <c r="AG15" s="549"/>
      <c r="AI15" s="2994" t="s">
        <v>19938</v>
      </c>
    </row>
    <row r="16" spans="1:35">
      <c r="A16" s="1562">
        <f t="shared" si="0"/>
        <v>8</v>
      </c>
      <c r="B16" s="1300" t="s">
        <v>4928</v>
      </c>
      <c r="C16" s="1563" t="s">
        <v>4389</v>
      </c>
      <c r="D16" s="1564" t="s">
        <v>5473</v>
      </c>
      <c r="E16" s="1563" t="s">
        <v>529</v>
      </c>
      <c r="F16" s="1300">
        <v>294</v>
      </c>
      <c r="G16" s="1300" t="s">
        <v>5359</v>
      </c>
      <c r="H16" s="1300">
        <v>50</v>
      </c>
      <c r="I16" s="1300" t="s">
        <v>5359</v>
      </c>
      <c r="J16" s="1300"/>
      <c r="K16" s="1300">
        <v>0</v>
      </c>
      <c r="L16" s="1300"/>
      <c r="M16" s="1300">
        <v>7000</v>
      </c>
      <c r="N16" s="1300">
        <v>7000</v>
      </c>
      <c r="O16" s="797">
        <v>304</v>
      </c>
      <c r="P16" s="797">
        <v>304</v>
      </c>
      <c r="Q16" s="797">
        <v>304</v>
      </c>
      <c r="R16" s="797">
        <v>304</v>
      </c>
      <c r="S16" s="797">
        <v>304</v>
      </c>
      <c r="T16" s="1555" t="s">
        <v>6315</v>
      </c>
      <c r="U16" s="1565" t="s">
        <v>5461</v>
      </c>
      <c r="V16" s="1566">
        <v>5</v>
      </c>
      <c r="W16" s="1566" t="s">
        <v>4849</v>
      </c>
      <c r="X16" s="1567" t="s">
        <v>1527</v>
      </c>
      <c r="Y16" s="1542" t="s">
        <v>6098</v>
      </c>
      <c r="Z16" s="1568">
        <v>42000</v>
      </c>
      <c r="AA16" s="1568"/>
      <c r="AB16" s="1569"/>
      <c r="AC16" s="997" t="s">
        <v>12455</v>
      </c>
      <c r="AD16" s="2427">
        <v>140</v>
      </c>
      <c r="AE16" s="549"/>
      <c r="AF16" s="1043"/>
      <c r="AG16" s="549"/>
      <c r="AI16" s="2994" t="s">
        <v>19938</v>
      </c>
    </row>
    <row r="17" spans="1:35">
      <c r="A17" s="1562">
        <f t="shared" si="0"/>
        <v>9</v>
      </c>
      <c r="B17" s="1300" t="s">
        <v>4928</v>
      </c>
      <c r="C17" s="1563" t="s">
        <v>1586</v>
      </c>
      <c r="D17" s="1564" t="s">
        <v>5474</v>
      </c>
      <c r="E17" s="1563" t="s">
        <v>531</v>
      </c>
      <c r="F17" s="1300">
        <v>253</v>
      </c>
      <c r="G17" s="1300" t="s">
        <v>5359</v>
      </c>
      <c r="H17" s="1300">
        <v>60</v>
      </c>
      <c r="I17" s="1300" t="s">
        <v>5359</v>
      </c>
      <c r="J17" s="1300"/>
      <c r="K17" s="1300">
        <v>0</v>
      </c>
      <c r="L17" s="1300"/>
      <c r="M17" s="1300">
        <v>6600</v>
      </c>
      <c r="N17" s="1300">
        <v>6700</v>
      </c>
      <c r="O17" s="797">
        <v>304</v>
      </c>
      <c r="P17" s="797">
        <v>304</v>
      </c>
      <c r="Q17" s="797">
        <v>304</v>
      </c>
      <c r="R17" s="797">
        <v>304</v>
      </c>
      <c r="S17" s="797">
        <v>304</v>
      </c>
      <c r="T17" s="1555" t="s">
        <v>6315</v>
      </c>
      <c r="U17" s="1565" t="s">
        <v>5461</v>
      </c>
      <c r="V17" s="1566">
        <v>5</v>
      </c>
      <c r="W17" s="1566" t="s">
        <v>4849</v>
      </c>
      <c r="X17" s="1567" t="s">
        <v>1527</v>
      </c>
      <c r="Y17" s="1542" t="s">
        <v>6098</v>
      </c>
      <c r="Z17" s="1568">
        <v>39200</v>
      </c>
      <c r="AA17" s="1568"/>
      <c r="AB17" s="1569"/>
      <c r="AC17" s="997" t="s">
        <v>12455</v>
      </c>
      <c r="AD17" s="2427">
        <v>160</v>
      </c>
      <c r="AE17" s="549"/>
      <c r="AF17" s="1043"/>
      <c r="AG17" s="549"/>
      <c r="AI17" s="2994" t="s">
        <v>19938</v>
      </c>
    </row>
    <row r="18" spans="1:35">
      <c r="A18" s="1562">
        <f t="shared" si="0"/>
        <v>10</v>
      </c>
      <c r="B18" s="1300" t="s">
        <v>4928</v>
      </c>
      <c r="C18" s="1563" t="s">
        <v>1591</v>
      </c>
      <c r="D18" s="1564" t="s">
        <v>5475</v>
      </c>
      <c r="E18" s="1563" t="s">
        <v>530</v>
      </c>
      <c r="F18" s="1300">
        <v>253</v>
      </c>
      <c r="G18" s="1300" t="s">
        <v>5359</v>
      </c>
      <c r="H18" s="1300">
        <v>60</v>
      </c>
      <c r="I18" s="1300" t="s">
        <v>5359</v>
      </c>
      <c r="J18" s="1300"/>
      <c r="K18" s="1300">
        <v>0</v>
      </c>
      <c r="L18" s="1300"/>
      <c r="M18" s="1300">
        <v>6600</v>
      </c>
      <c r="N18" s="1300">
        <v>6600</v>
      </c>
      <c r="O18" s="797">
        <v>304</v>
      </c>
      <c r="P18" s="797">
        <v>304</v>
      </c>
      <c r="Q18" s="797">
        <v>304</v>
      </c>
      <c r="R18" s="797">
        <v>304</v>
      </c>
      <c r="S18" s="797">
        <v>304</v>
      </c>
      <c r="T18" s="1555" t="s">
        <v>6315</v>
      </c>
      <c r="U18" s="1565" t="s">
        <v>5461</v>
      </c>
      <c r="V18" s="1566">
        <v>5</v>
      </c>
      <c r="W18" s="1566" t="s">
        <v>4849</v>
      </c>
      <c r="X18" s="1567" t="s">
        <v>1527</v>
      </c>
      <c r="Y18" s="1542" t="s">
        <v>6098</v>
      </c>
      <c r="Z18" s="1568">
        <v>39200</v>
      </c>
      <c r="AA18" s="1568"/>
      <c r="AB18" s="1569"/>
      <c r="AC18" s="997" t="s">
        <v>12455</v>
      </c>
      <c r="AD18" s="2427">
        <v>160</v>
      </c>
      <c r="AE18" s="549"/>
      <c r="AF18" s="1043"/>
      <c r="AG18" s="549"/>
      <c r="AI18" s="2994" t="s">
        <v>19938</v>
      </c>
    </row>
    <row r="19" spans="1:35">
      <c r="A19" s="1525">
        <f t="shared" si="0"/>
        <v>11</v>
      </c>
      <c r="B19" s="1525" t="s">
        <v>4928</v>
      </c>
      <c r="C19" s="1548" t="s">
        <v>13044</v>
      </c>
      <c r="D19" s="1547" t="s">
        <v>5475</v>
      </c>
      <c r="E19" s="1548" t="s">
        <v>530</v>
      </c>
      <c r="F19" s="1525">
        <v>350</v>
      </c>
      <c r="G19" s="1525">
        <v>2</v>
      </c>
      <c r="H19" s="1525">
        <v>50</v>
      </c>
      <c r="I19" s="1525" t="s">
        <v>5359</v>
      </c>
      <c r="J19" s="1525"/>
      <c r="K19" s="1525">
        <v>0</v>
      </c>
      <c r="L19" s="1525"/>
      <c r="M19" s="1525">
        <v>7660</v>
      </c>
      <c r="N19" s="1525">
        <v>10668</v>
      </c>
      <c r="O19" s="1500">
        <v>304</v>
      </c>
      <c r="P19" s="1500">
        <v>304</v>
      </c>
      <c r="Q19" s="1500">
        <v>304</v>
      </c>
      <c r="R19" s="1500">
        <v>304</v>
      </c>
      <c r="S19" s="1500">
        <v>304</v>
      </c>
      <c r="T19" s="1500" t="s">
        <v>16842</v>
      </c>
      <c r="U19" s="1547" t="s">
        <v>13077</v>
      </c>
      <c r="V19" s="1525">
        <v>5</v>
      </c>
      <c r="W19" s="1525" t="s">
        <v>4849</v>
      </c>
      <c r="X19" s="1549" t="s">
        <v>1527</v>
      </c>
      <c r="Y19" s="1550" t="s">
        <v>6098</v>
      </c>
      <c r="Z19" s="1523">
        <v>39200</v>
      </c>
      <c r="AA19" s="1619">
        <v>44727</v>
      </c>
      <c r="AB19" s="1547"/>
      <c r="AC19" s="1738"/>
      <c r="AD19" s="2428">
        <v>170</v>
      </c>
      <c r="AE19" s="1496" t="s">
        <v>13580</v>
      </c>
      <c r="AF19" s="1619">
        <v>44727</v>
      </c>
      <c r="AG19" s="1605"/>
      <c r="AI19" s="2994"/>
    </row>
    <row r="20" spans="1:35">
      <c r="A20" s="1566">
        <f t="shared" si="0"/>
        <v>12</v>
      </c>
      <c r="B20" s="1566" t="s">
        <v>4928</v>
      </c>
      <c r="C20" s="1739" t="s">
        <v>1601</v>
      </c>
      <c r="D20" s="1739" t="s">
        <v>5476</v>
      </c>
      <c r="E20" s="1739" t="s">
        <v>532</v>
      </c>
      <c r="F20" s="1566">
        <v>184</v>
      </c>
      <c r="G20" s="1566" t="s">
        <v>5359</v>
      </c>
      <c r="H20" s="1566">
        <v>50</v>
      </c>
      <c r="I20" s="1566" t="s">
        <v>5359</v>
      </c>
      <c r="J20" s="1566"/>
      <c r="K20" s="1566">
        <v>0</v>
      </c>
      <c r="L20" s="1566"/>
      <c r="M20" s="1566">
        <v>6000</v>
      </c>
      <c r="N20" s="1566">
        <v>5800</v>
      </c>
      <c r="O20" s="732">
        <v>304</v>
      </c>
      <c r="P20" s="732">
        <v>304</v>
      </c>
      <c r="Q20" s="732">
        <v>304</v>
      </c>
      <c r="R20" s="732">
        <v>304</v>
      </c>
      <c r="S20" s="732">
        <v>304</v>
      </c>
      <c r="T20" s="732" t="s">
        <v>6315</v>
      </c>
      <c r="U20" s="1740" t="s">
        <v>5461</v>
      </c>
      <c r="V20" s="1566">
        <v>25</v>
      </c>
      <c r="W20" s="1566" t="s">
        <v>5472</v>
      </c>
      <c r="X20" s="1741" t="s">
        <v>694</v>
      </c>
      <c r="Y20" s="1742" t="s">
        <v>6098</v>
      </c>
      <c r="Z20" s="1743">
        <v>36400</v>
      </c>
      <c r="AA20" s="1743"/>
      <c r="AB20" s="1740"/>
      <c r="AC20" s="553" t="s">
        <v>12483</v>
      </c>
      <c r="AD20" s="2427">
        <v>210</v>
      </c>
      <c r="AE20" s="549"/>
      <c r="AF20" s="1043"/>
      <c r="AG20" s="549"/>
      <c r="AI20" s="2994" t="s">
        <v>19938</v>
      </c>
    </row>
    <row r="21" spans="1:35">
      <c r="A21" s="1566">
        <f t="shared" si="0"/>
        <v>13</v>
      </c>
      <c r="B21" s="1566" t="s">
        <v>4928</v>
      </c>
      <c r="C21" s="1739" t="s">
        <v>3529</v>
      </c>
      <c r="D21" s="1740" t="s">
        <v>5477</v>
      </c>
      <c r="E21" s="1739" t="s">
        <v>532</v>
      </c>
      <c r="F21" s="1566">
        <v>50</v>
      </c>
      <c r="G21" s="1566" t="s">
        <v>5359</v>
      </c>
      <c r="H21" s="1566">
        <v>180</v>
      </c>
      <c r="I21" s="1566" t="s">
        <v>5359</v>
      </c>
      <c r="J21" s="1566"/>
      <c r="K21" s="1566">
        <v>0</v>
      </c>
      <c r="L21" s="1566"/>
      <c r="M21" s="1566">
        <v>3800</v>
      </c>
      <c r="N21" s="1566">
        <v>3700</v>
      </c>
      <c r="O21" s="732">
        <v>304</v>
      </c>
      <c r="P21" s="732">
        <v>304</v>
      </c>
      <c r="Q21" s="732">
        <v>304</v>
      </c>
      <c r="R21" s="732">
        <v>304</v>
      </c>
      <c r="S21" s="732">
        <v>304</v>
      </c>
      <c r="T21" s="732" t="s">
        <v>6315</v>
      </c>
      <c r="U21" s="1740" t="s">
        <v>5461</v>
      </c>
      <c r="V21" s="1566">
        <v>25</v>
      </c>
      <c r="W21" s="1566" t="s">
        <v>5472</v>
      </c>
      <c r="X21" s="1741" t="s">
        <v>694</v>
      </c>
      <c r="Y21" s="1742" t="s">
        <v>6098</v>
      </c>
      <c r="Z21" s="1743">
        <v>36400</v>
      </c>
      <c r="AA21" s="1743"/>
      <c r="AB21" s="1740"/>
      <c r="AC21" s="553" t="s">
        <v>12483</v>
      </c>
      <c r="AD21" s="2427">
        <v>250</v>
      </c>
      <c r="AE21" s="549" t="s">
        <v>12916</v>
      </c>
      <c r="AF21" s="1043">
        <v>36420</v>
      </c>
      <c r="AG21" s="549"/>
      <c r="AI21" s="2994" t="s">
        <v>19938</v>
      </c>
    </row>
    <row r="22" spans="1:35">
      <c r="A22" s="2429">
        <f t="shared" si="0"/>
        <v>14</v>
      </c>
      <c r="B22" s="2429" t="s">
        <v>4928</v>
      </c>
      <c r="C22" s="2430" t="s">
        <v>18361</v>
      </c>
      <c r="D22" s="2431"/>
      <c r="E22" s="2432"/>
      <c r="F22" s="2429"/>
      <c r="G22" s="2429"/>
      <c r="H22" s="2429"/>
      <c r="I22" s="2429"/>
      <c r="J22" s="2429"/>
      <c r="K22" s="2429"/>
      <c r="L22" s="2429"/>
      <c r="M22" s="2429"/>
      <c r="N22" s="2429"/>
      <c r="O22" s="2429"/>
      <c r="P22" s="2429"/>
      <c r="Q22" s="2429"/>
      <c r="R22" s="2429"/>
      <c r="S22" s="2429"/>
      <c r="T22" s="2429"/>
      <c r="U22" s="2431"/>
      <c r="V22" s="2429"/>
      <c r="W22" s="2429"/>
      <c r="X22" s="2433"/>
      <c r="Y22" s="2421"/>
      <c r="Z22" s="2433"/>
      <c r="AA22" s="2433"/>
      <c r="AB22" s="2431"/>
      <c r="AC22" s="2434"/>
      <c r="AD22" s="2435"/>
      <c r="AE22" s="2370" t="s">
        <v>12917</v>
      </c>
      <c r="AF22" s="2380">
        <v>36020</v>
      </c>
      <c r="AG22" s="2370"/>
      <c r="AI22" s="2994"/>
    </row>
    <row r="23" spans="1:35">
      <c r="A23" s="1566">
        <f t="shared" si="0"/>
        <v>15</v>
      </c>
      <c r="B23" s="1566" t="s">
        <v>4928</v>
      </c>
      <c r="C23" s="1739" t="s">
        <v>1433</v>
      </c>
      <c r="D23" s="1740" t="s">
        <v>5478</v>
      </c>
      <c r="E23" s="1739" t="s">
        <v>4208</v>
      </c>
      <c r="F23" s="1566">
        <v>347</v>
      </c>
      <c r="G23" s="1566" t="s">
        <v>5359</v>
      </c>
      <c r="H23" s="1566">
        <v>60</v>
      </c>
      <c r="I23" s="1566" t="s">
        <v>5359</v>
      </c>
      <c r="J23" s="1566"/>
      <c r="K23" s="1566">
        <v>1</v>
      </c>
      <c r="L23" s="1566"/>
      <c r="M23" s="1566">
        <v>7300</v>
      </c>
      <c r="N23" s="1566">
        <v>7600</v>
      </c>
      <c r="O23" s="1566" t="s">
        <v>6255</v>
      </c>
      <c r="P23" s="1566" t="s">
        <v>6255</v>
      </c>
      <c r="Q23" s="1566" t="s">
        <v>6255</v>
      </c>
      <c r="R23" s="1566" t="s">
        <v>6255</v>
      </c>
      <c r="S23" s="1566" t="s">
        <v>6255</v>
      </c>
      <c r="T23" s="732" t="s">
        <v>6315</v>
      </c>
      <c r="U23" s="1740" t="s">
        <v>5461</v>
      </c>
      <c r="V23" s="1566">
        <v>25</v>
      </c>
      <c r="W23" s="1566" t="s">
        <v>319</v>
      </c>
      <c r="X23" s="1741" t="s">
        <v>694</v>
      </c>
      <c r="Y23" s="1742" t="s">
        <v>6098</v>
      </c>
      <c r="Z23" s="1743">
        <v>22400</v>
      </c>
      <c r="AA23" s="1743"/>
      <c r="AB23" s="1740"/>
      <c r="AC23" t="s">
        <v>12488</v>
      </c>
      <c r="AD23" s="2427">
        <v>410</v>
      </c>
      <c r="AE23" s="549"/>
      <c r="AF23" s="1043"/>
      <c r="AG23" s="549"/>
      <c r="AI23" s="2994" t="s">
        <v>19938</v>
      </c>
    </row>
    <row r="24" spans="1:35">
      <c r="A24" s="1566">
        <f t="shared" si="0"/>
        <v>16</v>
      </c>
      <c r="B24" s="1566" t="s">
        <v>4928</v>
      </c>
      <c r="C24" s="1739" t="s">
        <v>3384</v>
      </c>
      <c r="D24" s="1740" t="s">
        <v>5479</v>
      </c>
      <c r="E24" s="1739" t="s">
        <v>3781</v>
      </c>
      <c r="F24" s="1566">
        <v>80</v>
      </c>
      <c r="G24" s="1566" t="s">
        <v>5359</v>
      </c>
      <c r="H24" s="1566">
        <v>50</v>
      </c>
      <c r="I24" s="1566" t="s">
        <v>5359</v>
      </c>
      <c r="J24" s="1566"/>
      <c r="K24" s="1566">
        <v>1</v>
      </c>
      <c r="L24" s="1566"/>
      <c r="M24" s="1566">
        <v>4500</v>
      </c>
      <c r="N24" s="1566">
        <v>4300</v>
      </c>
      <c r="O24" s="1566" t="s">
        <v>6255</v>
      </c>
      <c r="P24" s="1566" t="s">
        <v>6255</v>
      </c>
      <c r="Q24" s="1566" t="s">
        <v>6255</v>
      </c>
      <c r="R24" s="1566" t="s">
        <v>6255</v>
      </c>
      <c r="S24" s="1566" t="s">
        <v>6255</v>
      </c>
      <c r="T24" s="732" t="s">
        <v>6315</v>
      </c>
      <c r="U24" s="1740" t="s">
        <v>5461</v>
      </c>
      <c r="V24" s="1566">
        <v>25</v>
      </c>
      <c r="W24" s="1566" t="s">
        <v>319</v>
      </c>
      <c r="X24" s="1741" t="s">
        <v>694</v>
      </c>
      <c r="Y24" s="1742" t="s">
        <v>6098</v>
      </c>
      <c r="Z24" s="1743">
        <v>14000</v>
      </c>
      <c r="AA24" s="1743"/>
      <c r="AB24" s="1740"/>
      <c r="AC24" t="s">
        <v>12488</v>
      </c>
      <c r="AD24" s="2427">
        <v>510</v>
      </c>
      <c r="AE24" s="549" t="s">
        <v>12918</v>
      </c>
      <c r="AF24" s="1043">
        <v>40109</v>
      </c>
      <c r="AG24" s="549"/>
      <c r="AI24" s="2994" t="s">
        <v>19938</v>
      </c>
    </row>
    <row r="25" spans="1:35">
      <c r="A25" s="1566">
        <f t="shared" si="0"/>
        <v>17</v>
      </c>
      <c r="B25" s="1566" t="s">
        <v>4928</v>
      </c>
      <c r="C25" s="1739" t="s">
        <v>4236</v>
      </c>
      <c r="D25" s="1740" t="s">
        <v>5480</v>
      </c>
      <c r="E25" s="1739" t="s">
        <v>4210</v>
      </c>
      <c r="F25" s="1566">
        <v>50</v>
      </c>
      <c r="G25" s="1566" t="s">
        <v>5359</v>
      </c>
      <c r="H25" s="1566">
        <v>50</v>
      </c>
      <c r="I25" s="1566" t="s">
        <v>5359</v>
      </c>
      <c r="J25" s="1566"/>
      <c r="K25" s="1566">
        <v>1</v>
      </c>
      <c r="L25" s="1566"/>
      <c r="M25" s="1566">
        <v>4100</v>
      </c>
      <c r="N25" s="1566">
        <v>3800</v>
      </c>
      <c r="O25" s="1566" t="s">
        <v>6255</v>
      </c>
      <c r="P25" s="1566" t="s">
        <v>6255</v>
      </c>
      <c r="Q25" s="1566" t="s">
        <v>6255</v>
      </c>
      <c r="R25" s="1566" t="s">
        <v>6255</v>
      </c>
      <c r="S25" s="1566" t="s">
        <v>6255</v>
      </c>
      <c r="T25" s="732" t="s">
        <v>6315</v>
      </c>
      <c r="U25" s="1740" t="s">
        <v>5461</v>
      </c>
      <c r="V25" s="1566">
        <v>25</v>
      </c>
      <c r="W25" s="1566" t="s">
        <v>319</v>
      </c>
      <c r="X25" s="1741" t="s">
        <v>694</v>
      </c>
      <c r="Y25" s="1742" t="s">
        <v>6098</v>
      </c>
      <c r="Z25" s="1743">
        <v>14000</v>
      </c>
      <c r="AA25" s="1743"/>
      <c r="AB25" s="1740"/>
      <c r="AC25" t="s">
        <v>12488</v>
      </c>
      <c r="AD25" s="2427">
        <v>610</v>
      </c>
      <c r="AE25" s="549"/>
      <c r="AF25" s="1043"/>
      <c r="AG25" s="549"/>
      <c r="AI25" s="2994" t="s">
        <v>19938</v>
      </c>
    </row>
    <row r="26" spans="1:35">
      <c r="A26" s="1566">
        <f t="shared" si="0"/>
        <v>18</v>
      </c>
      <c r="B26" s="1566" t="s">
        <v>4156</v>
      </c>
      <c r="C26" s="1739" t="s">
        <v>4393</v>
      </c>
      <c r="D26" s="1740" t="s">
        <v>5481</v>
      </c>
      <c r="E26" s="1739" t="s">
        <v>4208</v>
      </c>
      <c r="F26" s="1566">
        <v>14010</v>
      </c>
      <c r="G26" s="1566" t="s">
        <v>5359</v>
      </c>
      <c r="H26" s="1566">
        <v>60</v>
      </c>
      <c r="I26" s="1566" t="s">
        <v>5359</v>
      </c>
      <c r="J26" s="1566"/>
      <c r="K26" s="1566">
        <v>1</v>
      </c>
      <c r="L26" s="1566"/>
      <c r="M26" s="1566">
        <v>26000</v>
      </c>
      <c r="N26" s="1566">
        <v>26400</v>
      </c>
      <c r="O26" s="1566" t="s">
        <v>6255</v>
      </c>
      <c r="P26" s="1566" t="s">
        <v>6255</v>
      </c>
      <c r="Q26" s="1566" t="s">
        <v>6255</v>
      </c>
      <c r="R26" s="1566" t="s">
        <v>6255</v>
      </c>
      <c r="S26" s="1566" t="s">
        <v>6255</v>
      </c>
      <c r="T26" s="732" t="s">
        <v>6315</v>
      </c>
      <c r="U26" s="1740" t="s">
        <v>5461</v>
      </c>
      <c r="V26" s="1566">
        <v>25</v>
      </c>
      <c r="W26" s="1566" t="s">
        <v>319</v>
      </c>
      <c r="X26" s="1741" t="s">
        <v>694</v>
      </c>
      <c r="Y26" s="1742" t="s">
        <v>6098</v>
      </c>
      <c r="Z26" s="1743">
        <v>322000</v>
      </c>
      <c r="AA26" s="1743"/>
      <c r="AB26" s="1740"/>
      <c r="AC26" s="553" t="s">
        <v>12329</v>
      </c>
      <c r="AD26" s="2427">
        <v>720</v>
      </c>
      <c r="AE26" s="549" t="s">
        <v>12919</v>
      </c>
      <c r="AF26" s="1043">
        <v>36492</v>
      </c>
      <c r="AG26" s="549"/>
      <c r="AI26" s="2994" t="s">
        <v>19938</v>
      </c>
    </row>
    <row r="27" spans="1:35">
      <c r="A27" s="1566">
        <f t="shared" si="0"/>
        <v>19</v>
      </c>
      <c r="B27" s="1566" t="s">
        <v>4156</v>
      </c>
      <c r="C27" s="1739" t="s">
        <v>4394</v>
      </c>
      <c r="D27" s="1740" t="s">
        <v>5481</v>
      </c>
      <c r="E27" s="1739" t="s">
        <v>4208</v>
      </c>
      <c r="F27" s="1566">
        <v>14010</v>
      </c>
      <c r="G27" s="1566" t="s">
        <v>5359</v>
      </c>
      <c r="H27" s="1566">
        <v>60</v>
      </c>
      <c r="I27" s="1566" t="s">
        <v>5359</v>
      </c>
      <c r="J27" s="1566"/>
      <c r="K27" s="1566">
        <v>1</v>
      </c>
      <c r="L27" s="1566"/>
      <c r="M27" s="1566">
        <v>26000</v>
      </c>
      <c r="N27" s="1566">
        <v>26400</v>
      </c>
      <c r="O27" s="1566" t="s">
        <v>6255</v>
      </c>
      <c r="P27" s="1566" t="s">
        <v>6255</v>
      </c>
      <c r="Q27" s="1566" t="s">
        <v>6255</v>
      </c>
      <c r="R27" s="1566" t="s">
        <v>6255</v>
      </c>
      <c r="S27" s="1566" t="s">
        <v>6255</v>
      </c>
      <c r="T27" s="732" t="s">
        <v>6315</v>
      </c>
      <c r="U27" s="1740" t="s">
        <v>5461</v>
      </c>
      <c r="V27" s="1566">
        <v>25</v>
      </c>
      <c r="W27" s="1566" t="s">
        <v>319</v>
      </c>
      <c r="X27" s="1741" t="s">
        <v>694</v>
      </c>
      <c r="Y27" s="1742" t="s">
        <v>6098</v>
      </c>
      <c r="Z27" s="1743">
        <v>322000</v>
      </c>
      <c r="AA27" s="1743"/>
      <c r="AB27" s="1740"/>
      <c r="AC27" s="553" t="s">
        <v>12329</v>
      </c>
      <c r="AD27" s="2427">
        <v>720</v>
      </c>
      <c r="AE27" s="549" t="s">
        <v>12919</v>
      </c>
      <c r="AF27" s="1043">
        <v>36492</v>
      </c>
      <c r="AG27" s="549"/>
      <c r="AI27" s="2994" t="s">
        <v>19938</v>
      </c>
    </row>
    <row r="28" spans="1:35">
      <c r="A28" s="1566">
        <f t="shared" si="0"/>
        <v>20</v>
      </c>
      <c r="B28" s="1566" t="s">
        <v>4156</v>
      </c>
      <c r="C28" s="1739" t="s">
        <v>4391</v>
      </c>
      <c r="D28" s="1740" t="s">
        <v>5482</v>
      </c>
      <c r="E28" s="1739" t="s">
        <v>3781</v>
      </c>
      <c r="F28" s="1566">
        <v>2305</v>
      </c>
      <c r="G28" s="1566" t="s">
        <v>5359</v>
      </c>
      <c r="H28" s="1566">
        <v>60</v>
      </c>
      <c r="I28" s="1566" t="s">
        <v>5359</v>
      </c>
      <c r="J28" s="1566"/>
      <c r="K28" s="1566">
        <v>1</v>
      </c>
      <c r="L28" s="1566"/>
      <c r="M28" s="1566">
        <v>13900</v>
      </c>
      <c r="N28" s="1566">
        <v>15200</v>
      </c>
      <c r="O28" s="1566" t="s">
        <v>6255</v>
      </c>
      <c r="P28" s="1566" t="s">
        <v>6255</v>
      </c>
      <c r="Q28" s="1566" t="s">
        <v>6255</v>
      </c>
      <c r="R28" s="1566" t="s">
        <v>6255</v>
      </c>
      <c r="S28" s="1566" t="s">
        <v>6255</v>
      </c>
      <c r="T28" s="732" t="s">
        <v>6315</v>
      </c>
      <c r="U28" s="1740" t="s">
        <v>5461</v>
      </c>
      <c r="V28" s="1566">
        <v>25</v>
      </c>
      <c r="W28" s="1566" t="s">
        <v>319</v>
      </c>
      <c r="X28" s="1741" t="s">
        <v>694</v>
      </c>
      <c r="Y28" s="1742" t="s">
        <v>6098</v>
      </c>
      <c r="Z28" s="1743">
        <v>74200</v>
      </c>
      <c r="AA28" s="1743"/>
      <c r="AB28" s="1740"/>
      <c r="AC28" s="553" t="s">
        <v>12374</v>
      </c>
      <c r="AD28" s="2427">
        <v>720</v>
      </c>
      <c r="AE28" s="549" t="s">
        <v>12919</v>
      </c>
      <c r="AF28" s="1043">
        <v>36492</v>
      </c>
      <c r="AG28" s="549"/>
      <c r="AI28" s="2994" t="s">
        <v>19938</v>
      </c>
    </row>
    <row r="29" spans="1:35">
      <c r="A29" s="1566">
        <f t="shared" si="0"/>
        <v>21</v>
      </c>
      <c r="B29" s="1566" t="s">
        <v>4156</v>
      </c>
      <c r="C29" s="1739" t="s">
        <v>4392</v>
      </c>
      <c r="D29" s="1740" t="s">
        <v>5482</v>
      </c>
      <c r="E29" s="1739" t="s">
        <v>3781</v>
      </c>
      <c r="F29" s="1566">
        <v>2305</v>
      </c>
      <c r="G29" s="1566" t="s">
        <v>5359</v>
      </c>
      <c r="H29" s="1566">
        <v>60</v>
      </c>
      <c r="I29" s="1566" t="s">
        <v>5359</v>
      </c>
      <c r="J29" s="1566"/>
      <c r="K29" s="1566">
        <v>1</v>
      </c>
      <c r="L29" s="1566"/>
      <c r="M29" s="1566">
        <v>13900</v>
      </c>
      <c r="N29" s="1566">
        <v>15200</v>
      </c>
      <c r="O29" s="1566" t="s">
        <v>6255</v>
      </c>
      <c r="P29" s="1566" t="s">
        <v>6255</v>
      </c>
      <c r="Q29" s="1566" t="s">
        <v>6255</v>
      </c>
      <c r="R29" s="1566" t="s">
        <v>6255</v>
      </c>
      <c r="S29" s="1566" t="s">
        <v>6255</v>
      </c>
      <c r="T29" s="732" t="s">
        <v>6315</v>
      </c>
      <c r="U29" s="1740" t="s">
        <v>5461</v>
      </c>
      <c r="V29" s="1566">
        <v>25</v>
      </c>
      <c r="W29" s="1566" t="s">
        <v>319</v>
      </c>
      <c r="X29" s="1741" t="s">
        <v>694</v>
      </c>
      <c r="Y29" s="1742" t="s">
        <v>6098</v>
      </c>
      <c r="Z29" s="1743">
        <v>74200</v>
      </c>
      <c r="AA29" s="1743"/>
      <c r="AB29" s="1740"/>
      <c r="AC29" s="553" t="s">
        <v>12374</v>
      </c>
      <c r="AD29" s="2427">
        <v>720</v>
      </c>
      <c r="AE29" s="549" t="s">
        <v>12919</v>
      </c>
      <c r="AF29" s="1043">
        <v>36492</v>
      </c>
      <c r="AG29" s="549"/>
      <c r="AI29" s="2994" t="s">
        <v>19938</v>
      </c>
    </row>
    <row r="30" spans="1:35">
      <c r="A30" s="1566">
        <f t="shared" si="0"/>
        <v>22</v>
      </c>
      <c r="B30" s="1566" t="s">
        <v>4156</v>
      </c>
      <c r="C30" s="1739" t="s">
        <v>1011</v>
      </c>
      <c r="D30" s="1739" t="s">
        <v>5483</v>
      </c>
      <c r="E30" s="1739" t="s">
        <v>4210</v>
      </c>
      <c r="F30" s="1566">
        <v>1503</v>
      </c>
      <c r="G30" s="1566" t="s">
        <v>5359</v>
      </c>
      <c r="H30" s="1566">
        <v>60</v>
      </c>
      <c r="I30" s="1566" t="s">
        <v>5359</v>
      </c>
      <c r="J30" s="1566"/>
      <c r="K30" s="1566">
        <v>1</v>
      </c>
      <c r="L30" s="1566"/>
      <c r="M30" s="1566">
        <v>12000</v>
      </c>
      <c r="N30" s="1566">
        <v>13300</v>
      </c>
      <c r="O30" s="1566" t="s">
        <v>6255</v>
      </c>
      <c r="P30" s="1566" t="s">
        <v>6255</v>
      </c>
      <c r="Q30" s="1566" t="s">
        <v>6255</v>
      </c>
      <c r="R30" s="1566" t="s">
        <v>6255</v>
      </c>
      <c r="S30" s="1566" t="s">
        <v>6255</v>
      </c>
      <c r="T30" s="732" t="s">
        <v>6315</v>
      </c>
      <c r="U30" s="1740" t="s">
        <v>5461</v>
      </c>
      <c r="V30" s="1566">
        <v>25</v>
      </c>
      <c r="W30" s="1566" t="s">
        <v>319</v>
      </c>
      <c r="X30" s="1741" t="s">
        <v>694</v>
      </c>
      <c r="Y30" s="1742" t="s">
        <v>6098</v>
      </c>
      <c r="Z30" s="1743">
        <v>5600</v>
      </c>
      <c r="AA30" s="1743"/>
      <c r="AB30" s="1740"/>
      <c r="AC30" s="553" t="s">
        <v>12377</v>
      </c>
      <c r="AD30" s="2427">
        <v>720</v>
      </c>
      <c r="AE30" s="549" t="s">
        <v>12919</v>
      </c>
      <c r="AF30" s="1043">
        <v>36484</v>
      </c>
      <c r="AG30" s="549"/>
      <c r="AI30" s="2994" t="s">
        <v>19938</v>
      </c>
    </row>
    <row r="31" spans="1:35">
      <c r="A31" s="1566">
        <f t="shared" si="0"/>
        <v>23</v>
      </c>
      <c r="B31" s="1566" t="s">
        <v>4156</v>
      </c>
      <c r="C31" s="1739" t="s">
        <v>1013</v>
      </c>
      <c r="D31" s="1740" t="s">
        <v>5483</v>
      </c>
      <c r="E31" s="1739" t="s">
        <v>4210</v>
      </c>
      <c r="F31" s="1566">
        <v>1503</v>
      </c>
      <c r="G31" s="1566" t="s">
        <v>5359</v>
      </c>
      <c r="H31" s="1566">
        <v>60</v>
      </c>
      <c r="I31" s="1566" t="s">
        <v>5359</v>
      </c>
      <c r="J31" s="1566"/>
      <c r="K31" s="1566">
        <v>1</v>
      </c>
      <c r="L31" s="1566"/>
      <c r="M31" s="1566">
        <v>12000</v>
      </c>
      <c r="N31" s="1566">
        <v>13300</v>
      </c>
      <c r="O31" s="1566" t="s">
        <v>6255</v>
      </c>
      <c r="P31" s="1566" t="s">
        <v>6255</v>
      </c>
      <c r="Q31" s="1566" t="s">
        <v>6255</v>
      </c>
      <c r="R31" s="1566" t="s">
        <v>6255</v>
      </c>
      <c r="S31" s="1566" t="s">
        <v>6255</v>
      </c>
      <c r="T31" s="732" t="s">
        <v>6315</v>
      </c>
      <c r="U31" s="1740" t="s">
        <v>5461</v>
      </c>
      <c r="V31" s="1566">
        <v>25</v>
      </c>
      <c r="W31" s="1566" t="s">
        <v>319</v>
      </c>
      <c r="X31" s="1741" t="s">
        <v>694</v>
      </c>
      <c r="Y31" s="1742" t="s">
        <v>6098</v>
      </c>
      <c r="Z31" s="1743">
        <v>56000</v>
      </c>
      <c r="AA31" s="1743"/>
      <c r="AB31" s="1740"/>
      <c r="AC31" s="553" t="s">
        <v>12377</v>
      </c>
      <c r="AD31" s="2427">
        <v>720</v>
      </c>
      <c r="AE31" s="549" t="s">
        <v>12919</v>
      </c>
      <c r="AF31" s="1043">
        <v>36484</v>
      </c>
      <c r="AG31" s="549"/>
      <c r="AI31" s="2994" t="s">
        <v>19938</v>
      </c>
    </row>
    <row r="32" spans="1:35">
      <c r="A32" s="1566">
        <f t="shared" si="0"/>
        <v>24</v>
      </c>
      <c r="B32" s="1566" t="s">
        <v>4156</v>
      </c>
      <c r="C32" s="1739" t="s">
        <v>3385</v>
      </c>
      <c r="D32" s="1740" t="s">
        <v>5484</v>
      </c>
      <c r="E32" s="1739" t="s">
        <v>5485</v>
      </c>
      <c r="F32" s="1566">
        <v>184</v>
      </c>
      <c r="G32" s="1566" t="s">
        <v>5359</v>
      </c>
      <c r="H32" s="1566">
        <v>50</v>
      </c>
      <c r="I32" s="1566" t="s">
        <v>5359</v>
      </c>
      <c r="J32" s="1566"/>
      <c r="K32" s="1566">
        <v>0</v>
      </c>
      <c r="L32" s="1566"/>
      <c r="M32" s="1566">
        <v>6000</v>
      </c>
      <c r="N32" s="1566">
        <v>7500</v>
      </c>
      <c r="O32" s="732">
        <v>304</v>
      </c>
      <c r="P32" s="732">
        <v>304</v>
      </c>
      <c r="Q32" s="1566"/>
      <c r="R32" s="1566"/>
      <c r="S32" s="1566"/>
      <c r="T32" s="1566"/>
      <c r="U32" s="1740" t="s">
        <v>5461</v>
      </c>
      <c r="V32" s="1566">
        <v>5</v>
      </c>
      <c r="W32" s="1566" t="s">
        <v>4849</v>
      </c>
      <c r="X32" s="1741" t="s">
        <v>1527</v>
      </c>
      <c r="Y32" s="1742" t="s">
        <v>6098</v>
      </c>
      <c r="Z32" s="1743">
        <v>42000</v>
      </c>
      <c r="AA32" s="1743"/>
      <c r="AB32" s="1740"/>
      <c r="AC32" s="553" t="s">
        <v>12215</v>
      </c>
      <c r="AD32" s="2427">
        <v>800</v>
      </c>
      <c r="AE32" s="549" t="s">
        <v>12920</v>
      </c>
      <c r="AF32" s="1043">
        <v>38595</v>
      </c>
      <c r="AG32" s="549"/>
      <c r="AI32" s="2994" t="s">
        <v>19938</v>
      </c>
    </row>
    <row r="33" spans="1:35">
      <c r="A33" s="1566">
        <f t="shared" si="0"/>
        <v>25</v>
      </c>
      <c r="B33" s="1287" t="s">
        <v>4156</v>
      </c>
      <c r="C33" s="1739" t="s">
        <v>18362</v>
      </c>
      <c r="D33" s="1289" t="s">
        <v>5486</v>
      </c>
      <c r="E33" s="1286"/>
      <c r="F33" s="1287"/>
      <c r="G33" s="1287"/>
      <c r="H33" s="1287"/>
      <c r="I33" s="1287"/>
      <c r="J33" s="1287"/>
      <c r="K33" s="1287"/>
      <c r="L33" s="1287"/>
      <c r="M33" s="1287"/>
      <c r="N33" s="1287"/>
      <c r="O33" s="1287"/>
      <c r="P33" s="1287"/>
      <c r="Q33" s="1287"/>
      <c r="R33" s="1287"/>
      <c r="S33" s="1287"/>
      <c r="T33" s="1287"/>
      <c r="U33" s="1289"/>
      <c r="V33" s="1287">
        <v>5</v>
      </c>
      <c r="W33" s="1287" t="s">
        <v>4849</v>
      </c>
      <c r="X33" s="1068" t="s">
        <v>1527</v>
      </c>
      <c r="Y33" s="673" t="s">
        <v>6098</v>
      </c>
      <c r="Z33" s="743">
        <v>1400</v>
      </c>
      <c r="AA33" s="743"/>
      <c r="AB33" s="1289"/>
      <c r="AC33" s="553" t="s">
        <v>12215</v>
      </c>
      <c r="AD33" s="2427">
        <v>800</v>
      </c>
      <c r="AE33" s="549" t="s">
        <v>12921</v>
      </c>
      <c r="AF33" s="1043">
        <v>38178</v>
      </c>
      <c r="AG33" s="549"/>
      <c r="AI33" s="2994" t="s">
        <v>19938</v>
      </c>
    </row>
    <row r="34" spans="1:35">
      <c r="A34" s="1566">
        <f t="shared" si="0"/>
        <v>26</v>
      </c>
      <c r="B34" s="1287" t="s">
        <v>4156</v>
      </c>
      <c r="C34" s="1739" t="s">
        <v>18363</v>
      </c>
      <c r="D34" s="1289" t="s">
        <v>5487</v>
      </c>
      <c r="E34" s="1286"/>
      <c r="F34" s="1287"/>
      <c r="G34" s="1287"/>
      <c r="H34" s="1287"/>
      <c r="I34" s="1287"/>
      <c r="J34" s="1287"/>
      <c r="K34" s="1287"/>
      <c r="L34" s="1287"/>
      <c r="M34" s="1287"/>
      <c r="N34" s="1287"/>
      <c r="O34" s="1287"/>
      <c r="P34" s="1287"/>
      <c r="Q34" s="1287"/>
      <c r="R34" s="1287"/>
      <c r="S34" s="1287"/>
      <c r="T34" s="1287"/>
      <c r="U34" s="1289"/>
      <c r="V34" s="1287">
        <v>5</v>
      </c>
      <c r="W34" s="1287" t="s">
        <v>4849</v>
      </c>
      <c r="X34" s="1068" t="s">
        <v>1527</v>
      </c>
      <c r="Y34" s="673" t="s">
        <v>6098</v>
      </c>
      <c r="Z34" s="743">
        <v>35000</v>
      </c>
      <c r="AA34" s="743"/>
      <c r="AB34" s="1289"/>
      <c r="AC34" s="553" t="s">
        <v>12215</v>
      </c>
      <c r="AD34" s="2427">
        <v>800</v>
      </c>
      <c r="AE34" s="549" t="s">
        <v>12922</v>
      </c>
      <c r="AF34" s="1043">
        <v>38177</v>
      </c>
      <c r="AG34" s="549"/>
      <c r="AI34" s="2994" t="s">
        <v>19938</v>
      </c>
    </row>
    <row r="35" spans="1:35">
      <c r="A35" s="1566">
        <f t="shared" si="0"/>
        <v>27</v>
      </c>
      <c r="B35" s="1287" t="s">
        <v>4156</v>
      </c>
      <c r="C35" s="1739" t="s">
        <v>3819</v>
      </c>
      <c r="D35" s="1289" t="s">
        <v>5488</v>
      </c>
      <c r="E35" s="1286"/>
      <c r="F35" s="1287"/>
      <c r="G35" s="1287"/>
      <c r="H35" s="1287"/>
      <c r="I35" s="1287"/>
      <c r="J35" s="1287"/>
      <c r="K35" s="1287"/>
      <c r="L35" s="1287"/>
      <c r="M35" s="1287"/>
      <c r="N35" s="1287"/>
      <c r="O35" s="1287"/>
      <c r="P35" s="1287"/>
      <c r="Q35" s="1287"/>
      <c r="R35" s="1287"/>
      <c r="S35" s="1287"/>
      <c r="T35" s="1287"/>
      <c r="U35" s="1289"/>
      <c r="V35" s="1287">
        <v>5</v>
      </c>
      <c r="W35" s="1287" t="s">
        <v>4849</v>
      </c>
      <c r="X35" s="1068" t="s">
        <v>1527</v>
      </c>
      <c r="Y35" s="673" t="s">
        <v>6098</v>
      </c>
      <c r="Z35" s="743">
        <v>1400</v>
      </c>
      <c r="AA35" s="743"/>
      <c r="AB35" s="1289"/>
      <c r="AC35" s="553" t="s">
        <v>12215</v>
      </c>
      <c r="AD35" s="2427">
        <v>800</v>
      </c>
      <c r="AE35" s="549"/>
      <c r="AF35" s="1043"/>
      <c r="AG35" s="549"/>
      <c r="AI35" s="2994" t="s">
        <v>19938</v>
      </c>
    </row>
    <row r="36" spans="1:35">
      <c r="A36" s="1566">
        <f t="shared" si="0"/>
        <v>28</v>
      </c>
      <c r="B36" s="1287" t="s">
        <v>4156</v>
      </c>
      <c r="C36" s="1739" t="s">
        <v>3824</v>
      </c>
      <c r="D36" s="1286" t="s">
        <v>684</v>
      </c>
      <c r="E36" s="1286"/>
      <c r="F36" s="1287"/>
      <c r="G36" s="1287"/>
      <c r="H36" s="1287"/>
      <c r="I36" s="1287"/>
      <c r="J36" s="1287"/>
      <c r="K36" s="1287"/>
      <c r="L36" s="1287"/>
      <c r="M36" s="1287"/>
      <c r="N36" s="1287"/>
      <c r="O36" s="1287"/>
      <c r="P36" s="1287"/>
      <c r="Q36" s="1287"/>
      <c r="R36" s="1287"/>
      <c r="S36" s="1287"/>
      <c r="T36" s="1287"/>
      <c r="U36" s="1289"/>
      <c r="V36" s="1287">
        <v>5</v>
      </c>
      <c r="W36" s="1287" t="s">
        <v>4849</v>
      </c>
      <c r="X36" s="1068" t="s">
        <v>1527</v>
      </c>
      <c r="Y36" s="673" t="s">
        <v>6098</v>
      </c>
      <c r="Z36" s="743">
        <v>700</v>
      </c>
      <c r="AA36" s="743"/>
      <c r="AB36" s="1289"/>
      <c r="AC36" s="553" t="s">
        <v>12215</v>
      </c>
      <c r="AD36" s="2427">
        <v>800</v>
      </c>
      <c r="AE36" s="549"/>
      <c r="AF36" s="1043"/>
      <c r="AG36" s="549"/>
      <c r="AI36" s="2994" t="s">
        <v>19938</v>
      </c>
    </row>
    <row r="37" spans="1:35">
      <c r="A37" s="1566">
        <f t="shared" si="0"/>
        <v>29</v>
      </c>
      <c r="B37" s="1287" t="s">
        <v>4156</v>
      </c>
      <c r="C37" s="1739" t="s">
        <v>18364</v>
      </c>
      <c r="D37" s="1289" t="s">
        <v>5489</v>
      </c>
      <c r="E37" s="1286"/>
      <c r="F37" s="1287"/>
      <c r="G37" s="1287"/>
      <c r="H37" s="1287"/>
      <c r="I37" s="1287"/>
      <c r="J37" s="1287"/>
      <c r="K37" s="1287"/>
      <c r="L37" s="1287"/>
      <c r="M37" s="1287"/>
      <c r="N37" s="1287"/>
      <c r="O37" s="1287"/>
      <c r="P37" s="1287"/>
      <c r="Q37" s="1287"/>
      <c r="R37" s="1287"/>
      <c r="S37" s="1287"/>
      <c r="T37" s="1287"/>
      <c r="U37" s="1289"/>
      <c r="V37" s="1287">
        <v>5</v>
      </c>
      <c r="W37" s="1287" t="s">
        <v>4849</v>
      </c>
      <c r="X37" s="1068" t="s">
        <v>1527</v>
      </c>
      <c r="Y37" s="673" t="s">
        <v>6098</v>
      </c>
      <c r="Z37" s="743">
        <v>1400</v>
      </c>
      <c r="AA37" s="743"/>
      <c r="AB37" s="1289"/>
      <c r="AC37" s="553" t="s">
        <v>12215</v>
      </c>
      <c r="AD37" s="2427">
        <v>800</v>
      </c>
      <c r="AE37" s="549"/>
      <c r="AF37" s="1043"/>
      <c r="AG37" s="549"/>
      <c r="AI37" s="2994" t="s">
        <v>19938</v>
      </c>
    </row>
    <row r="38" spans="1:35">
      <c r="A38" s="1566">
        <f t="shared" si="0"/>
        <v>30</v>
      </c>
      <c r="B38" s="1287" t="s">
        <v>4156</v>
      </c>
      <c r="C38" s="1739" t="s">
        <v>18365</v>
      </c>
      <c r="D38" s="1289" t="s">
        <v>5490</v>
      </c>
      <c r="E38" s="1286"/>
      <c r="F38" s="1287"/>
      <c r="G38" s="1287"/>
      <c r="H38" s="1287"/>
      <c r="I38" s="1287"/>
      <c r="J38" s="1287"/>
      <c r="K38" s="1287"/>
      <c r="L38" s="1287"/>
      <c r="M38" s="1287"/>
      <c r="N38" s="1287"/>
      <c r="O38" s="1287"/>
      <c r="P38" s="1287"/>
      <c r="Q38" s="1287"/>
      <c r="R38" s="1287"/>
      <c r="S38" s="1287"/>
      <c r="T38" s="1287"/>
      <c r="U38" s="1289"/>
      <c r="V38" s="1287">
        <v>5</v>
      </c>
      <c r="W38" s="1287" t="s">
        <v>4849</v>
      </c>
      <c r="X38" s="1068" t="s">
        <v>1527</v>
      </c>
      <c r="Y38" s="673" t="s">
        <v>6098</v>
      </c>
      <c r="Z38" s="743">
        <v>1400</v>
      </c>
      <c r="AA38" s="743"/>
      <c r="AB38" s="1289"/>
      <c r="AC38" s="553" t="s">
        <v>12215</v>
      </c>
      <c r="AD38" s="2427">
        <v>800</v>
      </c>
      <c r="AE38" s="549"/>
      <c r="AF38" s="1043"/>
      <c r="AG38" s="549"/>
      <c r="AI38" s="2994" t="s">
        <v>19938</v>
      </c>
    </row>
    <row r="39" spans="1:35">
      <c r="A39" s="1566">
        <f t="shared" si="0"/>
        <v>31</v>
      </c>
      <c r="B39" s="1287" t="s">
        <v>4156</v>
      </c>
      <c r="C39" s="1739" t="s">
        <v>18366</v>
      </c>
      <c r="D39" s="1289" t="s">
        <v>5491</v>
      </c>
      <c r="E39" s="1286"/>
      <c r="F39" s="1287"/>
      <c r="G39" s="1287"/>
      <c r="H39" s="1287"/>
      <c r="I39" s="1287"/>
      <c r="J39" s="1287"/>
      <c r="K39" s="1287"/>
      <c r="L39" s="1287"/>
      <c r="M39" s="1287"/>
      <c r="N39" s="1287"/>
      <c r="O39" s="1287"/>
      <c r="P39" s="1287"/>
      <c r="Q39" s="1287"/>
      <c r="R39" s="1287"/>
      <c r="S39" s="1287"/>
      <c r="T39" s="1287"/>
      <c r="U39" s="1289"/>
      <c r="V39" s="1287">
        <v>5</v>
      </c>
      <c r="W39" s="1287" t="s">
        <v>4849</v>
      </c>
      <c r="X39" s="1068" t="s">
        <v>1527</v>
      </c>
      <c r="Y39" s="673" t="s">
        <v>6098</v>
      </c>
      <c r="Z39" s="743">
        <v>1400</v>
      </c>
      <c r="AA39" s="743"/>
      <c r="AB39" s="1289"/>
      <c r="AC39" s="553" t="s">
        <v>12216</v>
      </c>
      <c r="AD39" s="2427">
        <v>800</v>
      </c>
      <c r="AE39" s="549"/>
      <c r="AF39" s="1043"/>
      <c r="AG39" s="549"/>
      <c r="AI39" s="2994" t="s">
        <v>19938</v>
      </c>
    </row>
    <row r="40" spans="1:35">
      <c r="A40" s="1566">
        <f t="shared" si="0"/>
        <v>32</v>
      </c>
      <c r="B40" s="1287" t="s">
        <v>4156</v>
      </c>
      <c r="C40" s="1739" t="s">
        <v>12225</v>
      </c>
      <c r="D40" s="1289" t="s">
        <v>5492</v>
      </c>
      <c r="E40" s="1286"/>
      <c r="F40" s="1287"/>
      <c r="G40" s="1287"/>
      <c r="H40" s="1287"/>
      <c r="I40" s="1287"/>
      <c r="J40" s="1287"/>
      <c r="K40" s="1287"/>
      <c r="L40" s="1287"/>
      <c r="M40" s="1287"/>
      <c r="N40" s="1287"/>
      <c r="O40" s="1287"/>
      <c r="P40" s="1287"/>
      <c r="Q40" s="1287"/>
      <c r="R40" s="1287"/>
      <c r="S40" s="1287"/>
      <c r="T40" s="1287"/>
      <c r="U40" s="1289"/>
      <c r="V40" s="1287">
        <v>5</v>
      </c>
      <c r="W40" s="1287" t="s">
        <v>4849</v>
      </c>
      <c r="X40" s="1068" t="s">
        <v>1527</v>
      </c>
      <c r="Y40" s="673" t="s">
        <v>6098</v>
      </c>
      <c r="Z40" s="743">
        <v>1400</v>
      </c>
      <c r="AA40" s="743"/>
      <c r="AB40" s="1289"/>
      <c r="AC40" s="553" t="s">
        <v>12216</v>
      </c>
      <c r="AD40" s="2427">
        <v>800</v>
      </c>
      <c r="AE40" s="549"/>
      <c r="AF40" s="1043"/>
      <c r="AG40" s="549"/>
      <c r="AI40" s="2994" t="s">
        <v>19938</v>
      </c>
    </row>
    <row r="41" spans="1:35">
      <c r="A41" s="1566">
        <f t="shared" si="0"/>
        <v>33</v>
      </c>
      <c r="B41" s="1287" t="s">
        <v>4156</v>
      </c>
      <c r="C41" s="1739" t="s">
        <v>18367</v>
      </c>
      <c r="D41" s="1289" t="s">
        <v>5493</v>
      </c>
      <c r="E41" s="1286"/>
      <c r="F41" s="1287"/>
      <c r="G41" s="1287"/>
      <c r="H41" s="1287"/>
      <c r="I41" s="1287"/>
      <c r="J41" s="1287"/>
      <c r="K41" s="1287"/>
      <c r="L41" s="1287"/>
      <c r="M41" s="1287"/>
      <c r="N41" s="1287"/>
      <c r="O41" s="1287"/>
      <c r="P41" s="1287"/>
      <c r="Q41" s="1287"/>
      <c r="R41" s="1287"/>
      <c r="S41" s="1287"/>
      <c r="T41" s="1287"/>
      <c r="U41" s="1289"/>
      <c r="V41" s="1287">
        <v>5</v>
      </c>
      <c r="W41" s="1287" t="s">
        <v>4849</v>
      </c>
      <c r="X41" s="1068" t="s">
        <v>1527</v>
      </c>
      <c r="Y41" s="673" t="s">
        <v>6098</v>
      </c>
      <c r="Z41" s="743">
        <v>1400</v>
      </c>
      <c r="AA41" s="743"/>
      <c r="AB41" s="1289"/>
      <c r="AC41" s="553" t="s">
        <v>12216</v>
      </c>
      <c r="AD41" s="2427">
        <v>800</v>
      </c>
      <c r="AE41" s="549"/>
      <c r="AF41" s="1043"/>
      <c r="AG41" s="549"/>
      <c r="AI41" s="2994" t="s">
        <v>19938</v>
      </c>
    </row>
    <row r="42" spans="1:35">
      <c r="A42" s="1566">
        <f t="shared" si="0"/>
        <v>34</v>
      </c>
      <c r="B42" s="1287" t="s">
        <v>4156</v>
      </c>
      <c r="C42" s="1739" t="s">
        <v>18368</v>
      </c>
      <c r="D42" s="1289" t="s">
        <v>5494</v>
      </c>
      <c r="E42" s="1286"/>
      <c r="F42" s="1287"/>
      <c r="G42" s="1287"/>
      <c r="H42" s="1287"/>
      <c r="I42" s="1287"/>
      <c r="J42" s="1287"/>
      <c r="K42" s="1287"/>
      <c r="L42" s="1287"/>
      <c r="M42" s="1287"/>
      <c r="N42" s="1287"/>
      <c r="O42" s="1287"/>
      <c r="P42" s="1287"/>
      <c r="Q42" s="1287"/>
      <c r="R42" s="1287"/>
      <c r="S42" s="1287"/>
      <c r="T42" s="1287"/>
      <c r="U42" s="1289"/>
      <c r="V42" s="1287">
        <v>5</v>
      </c>
      <c r="W42" s="1287" t="s">
        <v>4849</v>
      </c>
      <c r="X42" s="1068" t="s">
        <v>1527</v>
      </c>
      <c r="Y42" s="673" t="s">
        <v>6098</v>
      </c>
      <c r="Z42" s="743">
        <v>1400</v>
      </c>
      <c r="AA42" s="743"/>
      <c r="AB42" s="1289"/>
      <c r="AD42" s="2427">
        <v>800</v>
      </c>
      <c r="AE42" s="549"/>
      <c r="AF42" s="1043"/>
      <c r="AG42" s="549"/>
      <c r="AI42" s="2994" t="s">
        <v>19938</v>
      </c>
    </row>
    <row r="43" spans="1:35" ht="16.5">
      <c r="A43" s="1566">
        <f t="shared" si="0"/>
        <v>35</v>
      </c>
      <c r="B43" s="1287" t="s">
        <v>4156</v>
      </c>
      <c r="C43" s="1739" t="s">
        <v>12228</v>
      </c>
      <c r="D43" s="1289" t="s">
        <v>5495</v>
      </c>
      <c r="E43" s="1286" t="s">
        <v>4642</v>
      </c>
      <c r="F43" s="1287">
        <v>33</v>
      </c>
      <c r="G43" s="1287" t="s">
        <v>5359</v>
      </c>
      <c r="H43" s="1287">
        <v>50</v>
      </c>
      <c r="I43" s="1287" t="s">
        <v>5359</v>
      </c>
      <c r="J43" s="1287"/>
      <c r="K43" s="1287">
        <v>3</v>
      </c>
      <c r="L43" s="1287"/>
      <c r="M43" s="1287">
        <v>3300</v>
      </c>
      <c r="N43" s="1287">
        <v>3800</v>
      </c>
      <c r="O43" s="1287" t="s">
        <v>6255</v>
      </c>
      <c r="P43" s="1287" t="s">
        <v>6255</v>
      </c>
      <c r="Q43" s="1287" t="s">
        <v>6255</v>
      </c>
      <c r="R43" s="1287" t="s">
        <v>6255</v>
      </c>
      <c r="S43" s="1287" t="s">
        <v>6255</v>
      </c>
      <c r="T43" s="1250" t="s">
        <v>6315</v>
      </c>
      <c r="U43" s="1289" t="s">
        <v>5461</v>
      </c>
      <c r="V43" s="1287">
        <v>25</v>
      </c>
      <c r="W43" s="1287" t="s">
        <v>5472</v>
      </c>
      <c r="X43" s="1068" t="s">
        <v>694</v>
      </c>
      <c r="Y43" s="673" t="s">
        <v>6098</v>
      </c>
      <c r="Z43" s="743">
        <v>35000</v>
      </c>
      <c r="AA43" s="743"/>
      <c r="AB43" s="1289"/>
      <c r="AC43" s="553" t="s">
        <v>12226</v>
      </c>
      <c r="AD43" s="2427">
        <v>800</v>
      </c>
      <c r="AE43" s="549" t="s">
        <v>12923</v>
      </c>
      <c r="AF43" s="1043">
        <v>40149</v>
      </c>
      <c r="AG43" s="549"/>
      <c r="AI43" s="2994" t="s">
        <v>19938</v>
      </c>
    </row>
    <row r="44" spans="1:35">
      <c r="A44" s="1566">
        <f t="shared" si="0"/>
        <v>36</v>
      </c>
      <c r="B44" s="1287" t="s">
        <v>4156</v>
      </c>
      <c r="C44" s="1739" t="s">
        <v>3841</v>
      </c>
      <c r="D44" s="1289" t="s">
        <v>5496</v>
      </c>
      <c r="E44" s="1286" t="s">
        <v>5497</v>
      </c>
      <c r="F44" s="1287">
        <v>34</v>
      </c>
      <c r="G44" s="1287" t="s">
        <v>5359</v>
      </c>
      <c r="H44" s="1287">
        <v>50</v>
      </c>
      <c r="I44" s="1287" t="s">
        <v>5359</v>
      </c>
      <c r="J44" s="1287"/>
      <c r="K44" s="1287">
        <v>3</v>
      </c>
      <c r="L44" s="1287"/>
      <c r="M44" s="1287">
        <v>3250</v>
      </c>
      <c r="N44" s="1287">
        <v>6500</v>
      </c>
      <c r="O44" s="1287" t="s">
        <v>6255</v>
      </c>
      <c r="P44" s="1287" t="s">
        <v>6255</v>
      </c>
      <c r="Q44" s="1287" t="s">
        <v>6255</v>
      </c>
      <c r="R44" s="1287" t="s">
        <v>6255</v>
      </c>
      <c r="S44" s="1287" t="s">
        <v>6255</v>
      </c>
      <c r="T44" s="1250" t="s">
        <v>6315</v>
      </c>
      <c r="U44" s="1289" t="s">
        <v>5461</v>
      </c>
      <c r="V44" s="1287">
        <v>25</v>
      </c>
      <c r="W44" s="1287" t="s">
        <v>5472</v>
      </c>
      <c r="X44" s="1068" t="s">
        <v>694</v>
      </c>
      <c r="Y44" s="673" t="s">
        <v>6098</v>
      </c>
      <c r="Z44" s="743">
        <v>7000</v>
      </c>
      <c r="AA44" s="743"/>
      <c r="AB44" s="1289"/>
      <c r="AC44" s="553" t="s">
        <v>12226</v>
      </c>
      <c r="AD44" s="2427">
        <v>800</v>
      </c>
      <c r="AE44" s="549" t="s">
        <v>13214</v>
      </c>
      <c r="AF44" s="1043">
        <v>44958</v>
      </c>
      <c r="AG44" s="549"/>
      <c r="AI44" s="2994" t="s">
        <v>19938</v>
      </c>
    </row>
    <row r="45" spans="1:35">
      <c r="A45" s="1566">
        <f t="shared" si="0"/>
        <v>37</v>
      </c>
      <c r="B45" s="1287" t="s">
        <v>4156</v>
      </c>
      <c r="C45" s="1739" t="s">
        <v>1466</v>
      </c>
      <c r="D45" s="1289" t="s">
        <v>5498</v>
      </c>
      <c r="E45" s="1286" t="s">
        <v>5499</v>
      </c>
      <c r="F45" s="1287" t="s">
        <v>5197</v>
      </c>
      <c r="G45" s="1287" t="s">
        <v>5359</v>
      </c>
      <c r="H45" s="1287">
        <v>50</v>
      </c>
      <c r="I45" s="1287" t="s">
        <v>5359</v>
      </c>
      <c r="J45" s="1287"/>
      <c r="K45" s="1287">
        <v>0</v>
      </c>
      <c r="L45" s="1287"/>
      <c r="M45" s="1287">
        <v>1600</v>
      </c>
      <c r="N45" s="1287">
        <v>2200</v>
      </c>
      <c r="O45" s="1250">
        <v>304</v>
      </c>
      <c r="P45" s="1250">
        <v>304</v>
      </c>
      <c r="Q45" s="1287"/>
      <c r="R45" s="1287"/>
      <c r="S45" s="1287"/>
      <c r="T45" s="1287"/>
      <c r="U45" s="1289" t="s">
        <v>4927</v>
      </c>
      <c r="V45" s="1287">
        <v>5</v>
      </c>
      <c r="W45" s="1287" t="s">
        <v>4849</v>
      </c>
      <c r="X45" s="1068" t="s">
        <v>1527</v>
      </c>
      <c r="Y45" s="673" t="s">
        <v>6098</v>
      </c>
      <c r="Z45" s="743">
        <v>7000</v>
      </c>
      <c r="AA45" s="743"/>
      <c r="AB45" s="1289"/>
      <c r="AC45" s="553" t="s">
        <v>12226</v>
      </c>
      <c r="AD45" s="2427">
        <v>800</v>
      </c>
      <c r="AE45" s="549"/>
      <c r="AF45" s="1043"/>
      <c r="AG45" s="549"/>
      <c r="AI45" s="2994" t="s">
        <v>19938</v>
      </c>
    </row>
    <row r="46" spans="1:35">
      <c r="A46" s="1566">
        <f t="shared" si="0"/>
        <v>38</v>
      </c>
      <c r="B46" s="1287" t="s">
        <v>4156</v>
      </c>
      <c r="C46" s="1739" t="s">
        <v>1463</v>
      </c>
      <c r="D46" s="1289" t="s">
        <v>5500</v>
      </c>
      <c r="E46" s="1286" t="s">
        <v>5501</v>
      </c>
      <c r="F46" s="1287">
        <v>1</v>
      </c>
      <c r="G46" s="1287" t="s">
        <v>5359</v>
      </c>
      <c r="H46" s="1287">
        <v>50</v>
      </c>
      <c r="I46" s="1287" t="s">
        <v>5359</v>
      </c>
      <c r="J46" s="1287"/>
      <c r="K46" s="1287"/>
      <c r="L46" s="1287"/>
      <c r="M46" s="1287"/>
      <c r="N46" s="1287"/>
      <c r="O46" s="1287"/>
      <c r="P46" s="1287"/>
      <c r="Q46" s="1287"/>
      <c r="R46" s="1287"/>
      <c r="S46" s="1287"/>
      <c r="T46" s="1250"/>
      <c r="U46" s="1289"/>
      <c r="V46" s="1287">
        <v>5</v>
      </c>
      <c r="W46" s="1287" t="s">
        <v>4849</v>
      </c>
      <c r="X46" s="1068" t="s">
        <v>1527</v>
      </c>
      <c r="Y46" s="673" t="s">
        <v>6098</v>
      </c>
      <c r="Z46" s="743">
        <v>2000</v>
      </c>
      <c r="AA46" s="743"/>
      <c r="AB46" s="1289"/>
      <c r="AD46" s="2427">
        <v>800</v>
      </c>
      <c r="AE46" s="549" t="s">
        <v>12924</v>
      </c>
      <c r="AF46" s="1043">
        <v>38427</v>
      </c>
      <c r="AG46" s="549"/>
      <c r="AI46" s="2994" t="s">
        <v>19938</v>
      </c>
    </row>
    <row r="47" spans="1:35">
      <c r="A47" s="1566">
        <f t="shared" si="0"/>
        <v>39</v>
      </c>
      <c r="B47" s="1287" t="s">
        <v>4156</v>
      </c>
      <c r="C47" s="1739" t="s">
        <v>1464</v>
      </c>
      <c r="D47" s="1289" t="s">
        <v>5502</v>
      </c>
      <c r="E47" s="1286" t="s">
        <v>5501</v>
      </c>
      <c r="F47" s="1287">
        <v>0.5</v>
      </c>
      <c r="G47" s="1287" t="s">
        <v>5359</v>
      </c>
      <c r="H47" s="1287">
        <v>50</v>
      </c>
      <c r="I47" s="1287" t="s">
        <v>5359</v>
      </c>
      <c r="J47" s="1287"/>
      <c r="K47" s="1287"/>
      <c r="L47" s="1287"/>
      <c r="M47" s="1287"/>
      <c r="N47" s="1287"/>
      <c r="O47" s="1287"/>
      <c r="P47" s="1287"/>
      <c r="Q47" s="1287"/>
      <c r="R47" s="1287"/>
      <c r="S47" s="1287"/>
      <c r="T47" s="1287"/>
      <c r="U47" s="1289"/>
      <c r="V47" s="1287">
        <v>5</v>
      </c>
      <c r="W47" s="1287" t="s">
        <v>4849</v>
      </c>
      <c r="X47" s="1068" t="s">
        <v>1527</v>
      </c>
      <c r="Y47" s="673" t="s">
        <v>6098</v>
      </c>
      <c r="Z47" s="743">
        <v>1500</v>
      </c>
      <c r="AA47" s="743"/>
      <c r="AB47" s="1289"/>
      <c r="AD47" s="2427">
        <v>800</v>
      </c>
      <c r="AE47" s="549" t="s">
        <v>12925</v>
      </c>
      <c r="AF47" s="1043">
        <v>38427</v>
      </c>
      <c r="AG47" s="549"/>
      <c r="AI47" s="2994" t="s">
        <v>19938</v>
      </c>
    </row>
    <row r="48" spans="1:35">
      <c r="A48" s="1566">
        <f t="shared" si="0"/>
        <v>40</v>
      </c>
      <c r="B48" s="1287" t="s">
        <v>4156</v>
      </c>
      <c r="C48" s="1739" t="s">
        <v>1465</v>
      </c>
      <c r="D48" s="1289" t="s">
        <v>5502</v>
      </c>
      <c r="E48" s="1286" t="s">
        <v>5501</v>
      </c>
      <c r="F48" s="1287">
        <v>0.5</v>
      </c>
      <c r="G48" s="1287" t="s">
        <v>5359</v>
      </c>
      <c r="H48" s="1287">
        <v>50</v>
      </c>
      <c r="I48" s="1287" t="s">
        <v>5359</v>
      </c>
      <c r="J48" s="1287"/>
      <c r="K48" s="1287"/>
      <c r="L48" s="1287"/>
      <c r="M48" s="1287"/>
      <c r="N48" s="1287"/>
      <c r="O48" s="1287"/>
      <c r="P48" s="1287"/>
      <c r="Q48" s="1287"/>
      <c r="R48" s="1287"/>
      <c r="S48" s="1287"/>
      <c r="T48" s="1287"/>
      <c r="U48" s="1289"/>
      <c r="V48" s="1287">
        <v>5</v>
      </c>
      <c r="W48" s="1287" t="s">
        <v>4849</v>
      </c>
      <c r="X48" s="1068" t="s">
        <v>1527</v>
      </c>
      <c r="Y48" s="673" t="s">
        <v>6098</v>
      </c>
      <c r="Z48" s="743">
        <v>1500</v>
      </c>
      <c r="AA48" s="743"/>
      <c r="AB48" s="1289"/>
      <c r="AD48" s="2427">
        <v>800</v>
      </c>
      <c r="AE48" s="549" t="s">
        <v>12925</v>
      </c>
      <c r="AF48" s="1043">
        <v>38427</v>
      </c>
      <c r="AG48" s="549"/>
      <c r="AI48" s="2994" t="s">
        <v>19938</v>
      </c>
    </row>
    <row r="49" spans="1:35">
      <c r="A49" s="1566">
        <f t="shared" si="0"/>
        <v>41</v>
      </c>
      <c r="B49" s="1287" t="s">
        <v>4156</v>
      </c>
      <c r="C49" s="2928" t="s">
        <v>12241</v>
      </c>
      <c r="D49" s="1289" t="s">
        <v>18466</v>
      </c>
      <c r="E49" s="1286"/>
      <c r="F49" s="1287"/>
      <c r="G49" s="1287"/>
      <c r="H49" s="1287"/>
      <c r="I49" s="1287"/>
      <c r="J49" s="1287"/>
      <c r="K49" s="1287"/>
      <c r="L49" s="1287"/>
      <c r="M49" s="1287"/>
      <c r="N49" s="1287"/>
      <c r="O49" s="1287"/>
      <c r="P49" s="1287"/>
      <c r="Q49" s="1287"/>
      <c r="R49" s="1287"/>
      <c r="S49" s="1287"/>
      <c r="T49" s="1287"/>
      <c r="U49" s="1289"/>
      <c r="V49" s="1287"/>
      <c r="W49" s="1287"/>
      <c r="X49" s="1068"/>
      <c r="Y49" s="673" t="s">
        <v>6098</v>
      </c>
      <c r="Z49" s="1068"/>
      <c r="AA49" s="1068"/>
      <c r="AB49" s="1289"/>
      <c r="AC49" s="553" t="s">
        <v>12229</v>
      </c>
      <c r="AD49" s="2427">
        <v>800</v>
      </c>
      <c r="AE49" s="549"/>
      <c r="AF49" s="1043"/>
      <c r="AG49" s="549"/>
      <c r="AI49" s="2994"/>
    </row>
    <row r="50" spans="1:35">
      <c r="A50" s="1566">
        <f t="shared" si="0"/>
        <v>42</v>
      </c>
      <c r="B50" s="1287" t="s">
        <v>4156</v>
      </c>
      <c r="C50" s="1739" t="s">
        <v>18369</v>
      </c>
      <c r="D50" s="1289" t="s">
        <v>6165</v>
      </c>
      <c r="E50" s="1286" t="s">
        <v>1723</v>
      </c>
      <c r="F50" s="1287"/>
      <c r="G50" s="1287" t="s">
        <v>5359</v>
      </c>
      <c r="H50" s="1287">
        <v>100</v>
      </c>
      <c r="I50" s="1287" t="s">
        <v>5359</v>
      </c>
      <c r="J50" s="1287"/>
      <c r="K50" s="1287"/>
      <c r="L50" s="1287"/>
      <c r="M50" s="1287"/>
      <c r="N50" s="1287"/>
      <c r="O50" s="1287"/>
      <c r="P50" s="1287"/>
      <c r="Q50" s="1287"/>
      <c r="R50" s="1287"/>
      <c r="S50" s="1287"/>
      <c r="T50" s="1287"/>
      <c r="U50" s="1289" t="s">
        <v>5504</v>
      </c>
      <c r="V50" s="1287">
        <v>5</v>
      </c>
      <c r="W50" s="1287" t="s">
        <v>4849</v>
      </c>
      <c r="X50" s="1068" t="s">
        <v>1527</v>
      </c>
      <c r="Y50" s="673" t="s">
        <v>6098</v>
      </c>
      <c r="Z50" s="743">
        <v>35000</v>
      </c>
      <c r="AA50" s="743"/>
      <c r="AB50" s="1289"/>
      <c r="AD50" s="2427">
        <v>850</v>
      </c>
      <c r="AE50" s="549"/>
      <c r="AF50" s="1043"/>
      <c r="AG50" s="549"/>
      <c r="AI50" s="2994"/>
    </row>
    <row r="51" spans="1:35">
      <c r="A51" s="1566">
        <f t="shared" si="0"/>
        <v>43</v>
      </c>
      <c r="B51" s="1287" t="s">
        <v>4156</v>
      </c>
      <c r="C51" s="1739" t="s">
        <v>18370</v>
      </c>
      <c r="D51" s="1289" t="s">
        <v>5503</v>
      </c>
      <c r="E51" s="1286" t="s">
        <v>3022</v>
      </c>
      <c r="F51" s="1287"/>
      <c r="G51" s="1287" t="s">
        <v>5359</v>
      </c>
      <c r="H51" s="1287">
        <v>100</v>
      </c>
      <c r="I51" s="1287" t="s">
        <v>5359</v>
      </c>
      <c r="J51" s="1287"/>
      <c r="K51" s="1287"/>
      <c r="L51" s="1287"/>
      <c r="M51" s="1287"/>
      <c r="N51" s="1287"/>
      <c r="O51" s="1287"/>
      <c r="P51" s="1287"/>
      <c r="Q51" s="1287"/>
      <c r="R51" s="1287"/>
      <c r="S51" s="1287"/>
      <c r="T51" s="1287"/>
      <c r="U51" s="1289" t="s">
        <v>5504</v>
      </c>
      <c r="V51" s="1287">
        <v>5</v>
      </c>
      <c r="W51" s="1287" t="s">
        <v>4849</v>
      </c>
      <c r="X51" s="1068" t="s">
        <v>1527</v>
      </c>
      <c r="Y51" s="673" t="s">
        <v>6098</v>
      </c>
      <c r="Z51" s="743"/>
      <c r="AA51" s="743"/>
      <c r="AB51" s="1289"/>
      <c r="AC51" s="553" t="s">
        <v>12229</v>
      </c>
      <c r="AD51" s="2427">
        <v>850</v>
      </c>
      <c r="AE51" s="549"/>
      <c r="AF51" s="1043"/>
      <c r="AG51" s="549"/>
      <c r="AI51" s="2994" t="s">
        <v>19938</v>
      </c>
    </row>
    <row r="52" spans="1:35">
      <c r="A52" s="1566">
        <f t="shared" si="0"/>
        <v>44</v>
      </c>
      <c r="B52" s="1287" t="s">
        <v>4156</v>
      </c>
      <c r="C52" s="1739" t="s">
        <v>18371</v>
      </c>
      <c r="D52" s="1289" t="s">
        <v>5505</v>
      </c>
      <c r="E52" s="1286" t="s">
        <v>1734</v>
      </c>
      <c r="F52" s="1287"/>
      <c r="G52" s="1287" t="s">
        <v>5459</v>
      </c>
      <c r="H52" s="1287">
        <v>100</v>
      </c>
      <c r="I52" s="1287" t="s">
        <v>5359</v>
      </c>
      <c r="J52" s="1287"/>
      <c r="K52" s="1287"/>
      <c r="L52" s="1287"/>
      <c r="M52" s="1287"/>
      <c r="N52" s="1287"/>
      <c r="O52" s="1287"/>
      <c r="P52" s="1287"/>
      <c r="Q52" s="1287"/>
      <c r="R52" s="1287"/>
      <c r="S52" s="1287"/>
      <c r="T52" s="1287"/>
      <c r="U52" s="1289" t="s">
        <v>5504</v>
      </c>
      <c r="V52" s="1287">
        <v>5</v>
      </c>
      <c r="W52" s="1287" t="s">
        <v>4849</v>
      </c>
      <c r="X52" s="1068" t="s">
        <v>1527</v>
      </c>
      <c r="Y52" s="673" t="s">
        <v>6098</v>
      </c>
      <c r="Z52" s="743"/>
      <c r="AA52" s="743"/>
      <c r="AB52" s="1289"/>
      <c r="AD52" s="2427">
        <v>850</v>
      </c>
      <c r="AE52" s="549"/>
      <c r="AF52" s="1043"/>
      <c r="AG52" s="549"/>
      <c r="AI52" s="2994" t="s">
        <v>19938</v>
      </c>
    </row>
    <row r="53" spans="1:35">
      <c r="A53" s="1525">
        <f t="shared" si="0"/>
        <v>45</v>
      </c>
      <c r="B53" s="1520" t="s">
        <v>4156</v>
      </c>
      <c r="C53" s="1524" t="s">
        <v>18372</v>
      </c>
      <c r="D53" s="1547" t="s">
        <v>13238</v>
      </c>
      <c r="E53" s="1548" t="s">
        <v>2286</v>
      </c>
      <c r="F53" s="1525"/>
      <c r="G53" s="1525"/>
      <c r="H53" s="1525"/>
      <c r="I53" s="1525"/>
      <c r="J53" s="1525"/>
      <c r="K53" s="1525"/>
      <c r="L53" s="1525"/>
      <c r="M53" s="1525"/>
      <c r="N53" s="1525"/>
      <c r="O53" s="1525"/>
      <c r="P53" s="1525"/>
      <c r="Q53" s="1525"/>
      <c r="R53" s="1525"/>
      <c r="S53" s="1525"/>
      <c r="T53" s="1525"/>
      <c r="U53" s="1547"/>
      <c r="V53" s="1525"/>
      <c r="W53" s="1525"/>
      <c r="X53" s="1549"/>
      <c r="Y53" s="1549"/>
      <c r="Z53" s="1547"/>
      <c r="AA53" s="1602">
        <v>44925</v>
      </c>
      <c r="AB53" s="1547"/>
      <c r="AC53" s="1738"/>
      <c r="AD53" s="2428">
        <v>870</v>
      </c>
      <c r="AE53" s="1605" t="s">
        <v>13593</v>
      </c>
      <c r="AF53" s="1602">
        <v>44925</v>
      </c>
      <c r="AG53" s="1605"/>
      <c r="AI53" s="2994"/>
    </row>
    <row r="54" spans="1:35">
      <c r="A54" s="1525">
        <f t="shared" si="0"/>
        <v>46</v>
      </c>
      <c r="B54" s="1520" t="s">
        <v>4156</v>
      </c>
      <c r="C54" s="1524" t="s">
        <v>18373</v>
      </c>
      <c r="D54" s="1547" t="s">
        <v>13239</v>
      </c>
      <c r="E54" s="1548" t="s">
        <v>2286</v>
      </c>
      <c r="F54" s="1525"/>
      <c r="G54" s="1525"/>
      <c r="H54" s="1525"/>
      <c r="I54" s="1525"/>
      <c r="J54" s="1525"/>
      <c r="K54" s="1525"/>
      <c r="L54" s="1525"/>
      <c r="M54" s="1525"/>
      <c r="N54" s="1525"/>
      <c r="O54" s="1525"/>
      <c r="P54" s="1525"/>
      <c r="Q54" s="1525"/>
      <c r="R54" s="1525"/>
      <c r="S54" s="1525"/>
      <c r="T54" s="1525"/>
      <c r="U54" s="1547"/>
      <c r="V54" s="1525"/>
      <c r="W54" s="1525"/>
      <c r="X54" s="1549"/>
      <c r="Y54" s="1549"/>
      <c r="Z54" s="1547"/>
      <c r="AA54" s="1602">
        <v>44925</v>
      </c>
      <c r="AB54" s="1547"/>
      <c r="AC54" s="1738"/>
      <c r="AD54" s="2428">
        <v>870</v>
      </c>
      <c r="AE54" s="1605" t="s">
        <v>13593</v>
      </c>
      <c r="AF54" s="1602">
        <v>44925</v>
      </c>
      <c r="AG54" s="1605"/>
      <c r="AI54" s="2994"/>
    </row>
    <row r="55" spans="1:35">
      <c r="A55" s="1525">
        <f t="shared" si="0"/>
        <v>47</v>
      </c>
      <c r="B55" s="1520" t="s">
        <v>4156</v>
      </c>
      <c r="C55" s="1524" t="s">
        <v>18374</v>
      </c>
      <c r="D55" s="1547" t="s">
        <v>13240</v>
      </c>
      <c r="E55" s="1548" t="s">
        <v>2286</v>
      </c>
      <c r="F55" s="1525"/>
      <c r="G55" s="1525"/>
      <c r="H55" s="1525"/>
      <c r="I55" s="1525"/>
      <c r="J55" s="1525"/>
      <c r="K55" s="1525"/>
      <c r="L55" s="1525"/>
      <c r="M55" s="1525"/>
      <c r="N55" s="1525"/>
      <c r="O55" s="1525"/>
      <c r="P55" s="1525"/>
      <c r="Q55" s="1525"/>
      <c r="R55" s="1525"/>
      <c r="S55" s="1525"/>
      <c r="T55" s="1525"/>
      <c r="U55" s="1547"/>
      <c r="V55" s="1525"/>
      <c r="W55" s="1525"/>
      <c r="X55" s="1549"/>
      <c r="Y55" s="1549"/>
      <c r="Z55" s="1547"/>
      <c r="AA55" s="1602">
        <v>44925</v>
      </c>
      <c r="AB55" s="1547"/>
      <c r="AC55" s="1738"/>
      <c r="AD55" s="2428">
        <v>870</v>
      </c>
      <c r="AE55" s="1605" t="s">
        <v>13593</v>
      </c>
      <c r="AF55" s="1602">
        <v>44925</v>
      </c>
      <c r="AG55" s="1605"/>
      <c r="AI55" s="2994"/>
    </row>
    <row r="56" spans="1:35">
      <c r="A56" s="1525">
        <f t="shared" si="0"/>
        <v>48</v>
      </c>
      <c r="B56" s="1520" t="s">
        <v>4156</v>
      </c>
      <c r="C56" s="1524" t="s">
        <v>18375</v>
      </c>
      <c r="D56" s="1547" t="s">
        <v>13241</v>
      </c>
      <c r="E56" s="1548" t="s">
        <v>2286</v>
      </c>
      <c r="F56" s="1525"/>
      <c r="G56" s="1525"/>
      <c r="H56" s="1525"/>
      <c r="I56" s="1525"/>
      <c r="J56" s="1525"/>
      <c r="K56" s="1525"/>
      <c r="L56" s="1525"/>
      <c r="M56" s="1525"/>
      <c r="N56" s="1525"/>
      <c r="O56" s="1525"/>
      <c r="P56" s="1525"/>
      <c r="Q56" s="1525"/>
      <c r="R56" s="1525"/>
      <c r="S56" s="1525"/>
      <c r="T56" s="1525"/>
      <c r="U56" s="1547"/>
      <c r="V56" s="1525"/>
      <c r="W56" s="1525"/>
      <c r="X56" s="1549"/>
      <c r="Y56" s="1549"/>
      <c r="Z56" s="1547"/>
      <c r="AA56" s="1602">
        <v>44925</v>
      </c>
      <c r="AB56" s="1547"/>
      <c r="AC56" s="1738"/>
      <c r="AD56" s="2428">
        <v>870</v>
      </c>
      <c r="AE56" s="1605" t="s">
        <v>13593</v>
      </c>
      <c r="AF56" s="1602">
        <v>44925</v>
      </c>
      <c r="AG56" s="1605"/>
      <c r="AI56" s="2994"/>
    </row>
    <row r="57" spans="1:35">
      <c r="A57" s="1566">
        <f t="shared" si="0"/>
        <v>49</v>
      </c>
      <c r="B57" s="1287" t="s">
        <v>4156</v>
      </c>
      <c r="C57" s="2928" t="s">
        <v>18376</v>
      </c>
      <c r="D57" s="1289" t="s">
        <v>12261</v>
      </c>
      <c r="E57" s="1286"/>
      <c r="F57" s="1287"/>
      <c r="G57" s="1287"/>
      <c r="H57" s="1287"/>
      <c r="I57" s="1287"/>
      <c r="J57" s="1287"/>
      <c r="K57" s="1287"/>
      <c r="L57" s="1287"/>
      <c r="M57" s="1287"/>
      <c r="N57" s="1287"/>
      <c r="O57" s="1287"/>
      <c r="P57" s="1287"/>
      <c r="Q57" s="1287"/>
      <c r="R57" s="1287"/>
      <c r="S57" s="1287"/>
      <c r="T57" s="1287"/>
      <c r="U57" s="1289"/>
      <c r="V57" s="1287"/>
      <c r="W57" s="1287"/>
      <c r="X57" s="1068"/>
      <c r="Y57" s="673" t="s">
        <v>6098</v>
      </c>
      <c r="Z57" s="1068"/>
      <c r="AA57" s="1068"/>
      <c r="AB57" s="1289"/>
      <c r="AC57" s="553" t="s">
        <v>12262</v>
      </c>
      <c r="AD57" s="2427">
        <v>900</v>
      </c>
      <c r="AE57" s="549"/>
      <c r="AF57" s="1043"/>
      <c r="AG57" s="549"/>
      <c r="AI57" s="2994"/>
    </row>
    <row r="58" spans="1:35">
      <c r="A58" s="1566">
        <f t="shared" si="0"/>
        <v>50</v>
      </c>
      <c r="B58" s="1287" t="s">
        <v>4156</v>
      </c>
      <c r="C58" s="1739" t="s">
        <v>1495</v>
      </c>
      <c r="D58" s="1289" t="s">
        <v>5506</v>
      </c>
      <c r="E58" s="1286" t="s">
        <v>5387</v>
      </c>
      <c r="F58" s="1287">
        <v>23.3</v>
      </c>
      <c r="G58" s="1287" t="s">
        <v>5359</v>
      </c>
      <c r="H58" s="1287">
        <v>60</v>
      </c>
      <c r="I58" s="1287" t="s">
        <v>5359</v>
      </c>
      <c r="J58" s="1287"/>
      <c r="K58" s="1287"/>
      <c r="L58" s="1287"/>
      <c r="M58" s="1287"/>
      <c r="N58" s="1287"/>
      <c r="O58" s="1287"/>
      <c r="P58" s="1287"/>
      <c r="Q58" s="1287"/>
      <c r="R58" s="1287"/>
      <c r="S58" s="1287"/>
      <c r="T58" s="1287"/>
      <c r="U58" s="1289" t="s">
        <v>4927</v>
      </c>
      <c r="V58" s="1287">
        <v>5</v>
      </c>
      <c r="W58" s="1287" t="s">
        <v>4849</v>
      </c>
      <c r="X58" s="1068" t="s">
        <v>1527</v>
      </c>
      <c r="Y58" s="673" t="s">
        <v>6098</v>
      </c>
      <c r="Z58" s="743">
        <v>9100</v>
      </c>
      <c r="AA58" s="743"/>
      <c r="AB58" s="1289"/>
      <c r="AC58" s="553" t="s">
        <v>12246</v>
      </c>
      <c r="AD58" s="2427">
        <v>920</v>
      </c>
      <c r="AE58" s="549" t="s">
        <v>12926</v>
      </c>
      <c r="AF58" s="1043">
        <v>40738</v>
      </c>
      <c r="AG58" s="549"/>
      <c r="AI58" s="2994" t="s">
        <v>19938</v>
      </c>
    </row>
    <row r="59" spans="1:35" ht="16.5">
      <c r="A59" s="1566">
        <f t="shared" si="0"/>
        <v>51</v>
      </c>
      <c r="B59" s="1287" t="s">
        <v>4156</v>
      </c>
      <c r="C59" s="1739" t="s">
        <v>18377</v>
      </c>
      <c r="D59" s="1289" t="s">
        <v>5507</v>
      </c>
      <c r="E59" s="1286"/>
      <c r="F59" s="1287"/>
      <c r="G59" s="1287"/>
      <c r="H59" s="1287"/>
      <c r="I59" s="1287"/>
      <c r="J59" s="1287"/>
      <c r="K59" s="1287"/>
      <c r="L59" s="1287"/>
      <c r="M59" s="1287"/>
      <c r="N59" s="1287"/>
      <c r="O59" s="1287"/>
      <c r="P59" s="1287"/>
      <c r="Q59" s="1287"/>
      <c r="R59" s="1287"/>
      <c r="S59" s="1287"/>
      <c r="T59" s="1287"/>
      <c r="U59" s="1289"/>
      <c r="V59" s="1287">
        <v>5</v>
      </c>
      <c r="W59" s="1287" t="s">
        <v>4849</v>
      </c>
      <c r="X59" s="1068" t="s">
        <v>1527</v>
      </c>
      <c r="Y59" s="673" t="s">
        <v>6098</v>
      </c>
      <c r="Z59" s="743">
        <v>14000</v>
      </c>
      <c r="AA59" s="743"/>
      <c r="AB59" s="1289"/>
      <c r="AD59" s="2427">
        <v>920</v>
      </c>
      <c r="AE59" s="549"/>
      <c r="AF59" s="1043"/>
      <c r="AG59" s="549"/>
      <c r="AI59" s="2994"/>
    </row>
    <row r="60" spans="1:35" ht="16.5">
      <c r="A60" s="1566">
        <f t="shared" si="0"/>
        <v>52</v>
      </c>
      <c r="B60" s="1287" t="s">
        <v>4156</v>
      </c>
      <c r="C60" s="1739" t="s">
        <v>4108</v>
      </c>
      <c r="D60" s="1289" t="s">
        <v>5508</v>
      </c>
      <c r="E60" s="1286" t="s">
        <v>5509</v>
      </c>
      <c r="F60" s="1287" t="s">
        <v>5510</v>
      </c>
      <c r="G60" s="1287" t="s">
        <v>5359</v>
      </c>
      <c r="H60" s="1287">
        <v>50</v>
      </c>
      <c r="I60" s="1287" t="s">
        <v>5359</v>
      </c>
      <c r="J60" s="1287"/>
      <c r="K60" s="1287"/>
      <c r="L60" s="1287"/>
      <c r="M60" s="1287"/>
      <c r="N60" s="1287"/>
      <c r="O60" s="1287"/>
      <c r="P60" s="1287"/>
      <c r="Q60" s="1287"/>
      <c r="R60" s="1287"/>
      <c r="S60" s="1287"/>
      <c r="T60" s="1287"/>
      <c r="U60" s="1289" t="s">
        <v>5511</v>
      </c>
      <c r="V60" s="1287">
        <v>5</v>
      </c>
      <c r="W60" s="1287" t="s">
        <v>4849</v>
      </c>
      <c r="X60" s="1068" t="s">
        <v>1527</v>
      </c>
      <c r="Y60" s="673" t="s">
        <v>6098</v>
      </c>
      <c r="Z60" s="743">
        <v>7000</v>
      </c>
      <c r="AA60" s="743"/>
      <c r="AB60" s="1289"/>
      <c r="AC60" s="553" t="s">
        <v>12249</v>
      </c>
      <c r="AD60" s="2427">
        <v>920</v>
      </c>
      <c r="AE60" s="549"/>
      <c r="AF60" s="1043"/>
      <c r="AG60" s="549"/>
      <c r="AI60" s="2994" t="s">
        <v>19938</v>
      </c>
    </row>
    <row r="61" spans="1:35">
      <c r="A61" s="1566">
        <f t="shared" si="0"/>
        <v>53</v>
      </c>
      <c r="B61" s="1287" t="s">
        <v>4156</v>
      </c>
      <c r="C61" s="1739" t="s">
        <v>4395</v>
      </c>
      <c r="D61" s="1289" t="s">
        <v>5512</v>
      </c>
      <c r="E61" s="1286" t="s">
        <v>5513</v>
      </c>
      <c r="F61" s="1287">
        <v>10.37</v>
      </c>
      <c r="G61" s="1287" t="s">
        <v>5359</v>
      </c>
      <c r="H61" s="1287">
        <v>60</v>
      </c>
      <c r="I61" s="1287" t="s">
        <v>5359</v>
      </c>
      <c r="J61" s="1287"/>
      <c r="K61" s="1287">
        <v>0</v>
      </c>
      <c r="L61" s="1287"/>
      <c r="M61" s="1287">
        <v>29000</v>
      </c>
      <c r="N61" s="1287">
        <v>15700</v>
      </c>
      <c r="O61" s="1287" t="s">
        <v>6255</v>
      </c>
      <c r="P61" s="1287" t="s">
        <v>6255</v>
      </c>
      <c r="Q61" s="1287" t="s">
        <v>6255</v>
      </c>
      <c r="R61" s="1287" t="s">
        <v>6255</v>
      </c>
      <c r="S61" s="1287" t="s">
        <v>6255</v>
      </c>
      <c r="T61" s="1250" t="s">
        <v>6315</v>
      </c>
      <c r="U61" s="1289" t="s">
        <v>5461</v>
      </c>
      <c r="V61" s="1287">
        <v>5</v>
      </c>
      <c r="W61" s="1287" t="s">
        <v>4849</v>
      </c>
      <c r="X61" s="1068" t="s">
        <v>1527</v>
      </c>
      <c r="Y61" s="673" t="s">
        <v>6098</v>
      </c>
      <c r="Z61" s="743">
        <v>238000</v>
      </c>
      <c r="AA61" s="743"/>
      <c r="AB61" s="1289"/>
      <c r="AC61" s="553" t="s">
        <v>12262</v>
      </c>
      <c r="AD61" s="2427">
        <v>930</v>
      </c>
      <c r="AE61" s="549"/>
      <c r="AF61" s="1043"/>
      <c r="AG61" s="549"/>
      <c r="AI61" s="2994" t="s">
        <v>19938</v>
      </c>
    </row>
    <row r="62" spans="1:35">
      <c r="A62" s="1566">
        <f t="shared" si="0"/>
        <v>54</v>
      </c>
      <c r="B62" s="1287" t="s">
        <v>4156</v>
      </c>
      <c r="C62" s="1739" t="s">
        <v>19950</v>
      </c>
      <c r="D62" s="1286" t="s">
        <v>5514</v>
      </c>
      <c r="E62" s="1286" t="s">
        <v>2844</v>
      </c>
      <c r="F62" s="1287">
        <v>170</v>
      </c>
      <c r="G62" s="1287" t="s">
        <v>5359</v>
      </c>
      <c r="H62" s="1287">
        <v>60</v>
      </c>
      <c r="I62" s="1287" t="s">
        <v>2705</v>
      </c>
      <c r="J62" s="1287"/>
      <c r="K62" s="1287">
        <v>0</v>
      </c>
      <c r="L62" s="1287"/>
      <c r="M62" s="1287">
        <v>3000</v>
      </c>
      <c r="N62" s="1287">
        <v>3300</v>
      </c>
      <c r="O62" s="1287" t="s">
        <v>6255</v>
      </c>
      <c r="P62" s="1287" t="s">
        <v>6255</v>
      </c>
      <c r="Q62" s="1287" t="s">
        <v>6255</v>
      </c>
      <c r="R62" s="1287" t="s">
        <v>6255</v>
      </c>
      <c r="S62" s="1287" t="s">
        <v>6255</v>
      </c>
      <c r="T62" s="1250" t="s">
        <v>6315</v>
      </c>
      <c r="U62" s="1289" t="s">
        <v>5461</v>
      </c>
      <c r="V62" s="1287">
        <v>5</v>
      </c>
      <c r="W62" s="1287" t="s">
        <v>4849</v>
      </c>
      <c r="X62" s="1068" t="s">
        <v>1527</v>
      </c>
      <c r="Y62" s="673" t="s">
        <v>6098</v>
      </c>
      <c r="Z62" s="743">
        <v>39200</v>
      </c>
      <c r="AA62" s="743"/>
      <c r="AB62" s="1289"/>
      <c r="AD62" s="2427">
        <v>930</v>
      </c>
      <c r="AE62" s="549"/>
      <c r="AF62" s="1043"/>
      <c r="AG62" s="549"/>
      <c r="AI62" s="2994" t="s">
        <v>19938</v>
      </c>
    </row>
    <row r="63" spans="1:35">
      <c r="A63" s="1566">
        <f t="shared" si="0"/>
        <v>55</v>
      </c>
      <c r="B63" s="1287" t="s">
        <v>4156</v>
      </c>
      <c r="C63" s="1739" t="s">
        <v>19949</v>
      </c>
      <c r="D63" s="1286" t="s">
        <v>5514</v>
      </c>
      <c r="E63" s="1286"/>
      <c r="F63" s="1287">
        <v>144.12</v>
      </c>
      <c r="G63" s="1287"/>
      <c r="H63" s="1287"/>
      <c r="I63" s="1287"/>
      <c r="J63" s="1287"/>
      <c r="K63" s="1287"/>
      <c r="L63" s="1287"/>
      <c r="M63" s="1287">
        <v>6000</v>
      </c>
      <c r="N63" s="1287">
        <v>5100</v>
      </c>
      <c r="O63" s="1287"/>
      <c r="P63" s="1287"/>
      <c r="Q63" s="1287"/>
      <c r="R63" s="1287"/>
      <c r="S63" s="1287"/>
      <c r="T63" s="1287"/>
      <c r="U63" s="1289"/>
      <c r="V63" s="1287"/>
      <c r="W63" s="1287"/>
      <c r="X63" s="1068"/>
      <c r="Y63" s="673" t="s">
        <v>6098</v>
      </c>
      <c r="Z63" s="1068"/>
      <c r="AA63" s="1043">
        <v>39407</v>
      </c>
      <c r="AB63" s="1289"/>
      <c r="AC63" s="553" t="s">
        <v>12243</v>
      </c>
      <c r="AD63" s="2427">
        <v>930</v>
      </c>
      <c r="AE63" s="549" t="s">
        <v>12928</v>
      </c>
      <c r="AF63" s="1043">
        <v>39407</v>
      </c>
      <c r="AG63" s="549"/>
      <c r="AI63" s="2994" t="s">
        <v>19938</v>
      </c>
    </row>
    <row r="64" spans="1:35">
      <c r="A64" s="1566">
        <f t="shared" si="0"/>
        <v>56</v>
      </c>
      <c r="B64" s="1287" t="s">
        <v>4156</v>
      </c>
      <c r="C64" s="2928" t="s">
        <v>18467</v>
      </c>
      <c r="D64" s="1289" t="s">
        <v>18468</v>
      </c>
      <c r="E64" s="1286"/>
      <c r="F64" s="1287"/>
      <c r="G64" s="1287"/>
      <c r="H64" s="1287"/>
      <c r="I64" s="1287"/>
      <c r="J64" s="1287"/>
      <c r="K64" s="1287"/>
      <c r="L64" s="1287"/>
      <c r="M64" s="1287"/>
      <c r="N64" s="1287"/>
      <c r="O64" s="1287"/>
      <c r="P64" s="1287"/>
      <c r="Q64" s="1287"/>
      <c r="R64" s="1287"/>
      <c r="S64" s="1287"/>
      <c r="T64" s="1287"/>
      <c r="U64" s="1289"/>
      <c r="V64" s="1287"/>
      <c r="W64" s="1287"/>
      <c r="X64" s="1068"/>
      <c r="Y64" s="673"/>
      <c r="Z64" s="1068"/>
      <c r="AA64" s="1068"/>
      <c r="AB64" s="1289"/>
      <c r="AD64" s="2427">
        <v>930</v>
      </c>
      <c r="AE64" s="549"/>
      <c r="AF64" s="1043"/>
      <c r="AG64" s="549"/>
      <c r="AI64" s="2994"/>
    </row>
    <row r="65" spans="1:35">
      <c r="A65" s="1566">
        <f t="shared" si="0"/>
        <v>57</v>
      </c>
      <c r="B65" s="1287" t="s">
        <v>4156</v>
      </c>
      <c r="C65" s="2928" t="s">
        <v>18469</v>
      </c>
      <c r="D65" s="1289" t="s">
        <v>18470</v>
      </c>
      <c r="E65" s="1286"/>
      <c r="F65" s="1287"/>
      <c r="G65" s="1287"/>
      <c r="H65" s="1287"/>
      <c r="I65" s="1287"/>
      <c r="J65" s="1287"/>
      <c r="K65" s="1287"/>
      <c r="L65" s="1287"/>
      <c r="M65" s="1287"/>
      <c r="N65" s="1287"/>
      <c r="O65" s="1287"/>
      <c r="P65" s="1287"/>
      <c r="Q65" s="1287"/>
      <c r="R65" s="1287"/>
      <c r="S65" s="1287"/>
      <c r="T65" s="1287"/>
      <c r="U65" s="1289"/>
      <c r="V65" s="1287"/>
      <c r="W65" s="1287"/>
      <c r="X65" s="1068"/>
      <c r="Y65" s="673"/>
      <c r="Z65" s="1068"/>
      <c r="AA65" s="1068"/>
      <c r="AB65" s="1289"/>
      <c r="AD65" s="2427">
        <v>930</v>
      </c>
      <c r="AE65" s="549"/>
      <c r="AF65" s="1043"/>
      <c r="AG65" s="549"/>
      <c r="AI65" s="2994"/>
    </row>
    <row r="66" spans="1:35">
      <c r="A66" s="1566">
        <f>A65+1</f>
        <v>58</v>
      </c>
      <c r="B66" s="1287" t="s">
        <v>4156</v>
      </c>
      <c r="C66" s="1739" t="s">
        <v>18378</v>
      </c>
      <c r="D66" s="1744" t="s">
        <v>5515</v>
      </c>
      <c r="E66" s="1286" t="s">
        <v>5516</v>
      </c>
      <c r="F66" s="1287">
        <v>4</v>
      </c>
      <c r="G66" s="1287" t="s">
        <v>5359</v>
      </c>
      <c r="H66" s="1287">
        <v>50</v>
      </c>
      <c r="I66" s="1287" t="s">
        <v>2705</v>
      </c>
      <c r="J66" s="1287"/>
      <c r="K66" s="1287"/>
      <c r="L66" s="1287"/>
      <c r="M66" s="1287"/>
      <c r="N66" s="1287"/>
      <c r="O66" s="1287"/>
      <c r="P66" s="1287"/>
      <c r="Q66" s="1287"/>
      <c r="R66" s="1287"/>
      <c r="S66" s="1287"/>
      <c r="T66" s="1287"/>
      <c r="U66" s="1289" t="s">
        <v>5517</v>
      </c>
      <c r="V66" s="1287">
        <v>5</v>
      </c>
      <c r="W66" s="1287" t="s">
        <v>4849</v>
      </c>
      <c r="X66" s="1068" t="s">
        <v>1527</v>
      </c>
      <c r="Y66" s="673" t="s">
        <v>6098</v>
      </c>
      <c r="Z66" s="743"/>
      <c r="AA66" s="743"/>
      <c r="AB66" s="1289"/>
      <c r="AD66" s="2427">
        <v>930</v>
      </c>
      <c r="AE66" s="549"/>
      <c r="AF66" s="1043"/>
      <c r="AG66" s="549"/>
      <c r="AI66" s="2994" t="s">
        <v>19938</v>
      </c>
    </row>
    <row r="67" spans="1:35">
      <c r="A67" s="1566">
        <f t="shared" si="0"/>
        <v>59</v>
      </c>
      <c r="B67" s="1287" t="s">
        <v>4156</v>
      </c>
      <c r="C67" s="1739" t="s">
        <v>18379</v>
      </c>
      <c r="D67" s="1289" t="s">
        <v>5357</v>
      </c>
      <c r="E67" s="1286" t="s">
        <v>1723</v>
      </c>
      <c r="F67" s="1287">
        <v>4.7</v>
      </c>
      <c r="G67" s="1287" t="s">
        <v>5359</v>
      </c>
      <c r="H67" s="1287">
        <v>50</v>
      </c>
      <c r="I67" s="1287" t="s">
        <v>2705</v>
      </c>
      <c r="J67" s="1287"/>
      <c r="K67" s="1287"/>
      <c r="L67" s="1287"/>
      <c r="M67" s="1287"/>
      <c r="N67" s="1287"/>
      <c r="O67" s="1287"/>
      <c r="P67" s="1287"/>
      <c r="Q67" s="1287"/>
      <c r="R67" s="1287"/>
      <c r="S67" s="1287"/>
      <c r="T67" s="1287"/>
      <c r="U67" s="1289" t="s">
        <v>5517</v>
      </c>
      <c r="V67" s="1287">
        <v>5</v>
      </c>
      <c r="W67" s="1287" t="s">
        <v>4849</v>
      </c>
      <c r="X67" s="1068" t="s">
        <v>1527</v>
      </c>
      <c r="Y67" s="673" t="s">
        <v>6098</v>
      </c>
      <c r="Z67" s="743"/>
      <c r="AA67" s="743"/>
      <c r="AB67" s="1289"/>
      <c r="AD67" s="2427">
        <v>930</v>
      </c>
      <c r="AE67" s="549" t="s">
        <v>12931</v>
      </c>
      <c r="AF67" s="1043">
        <v>38175</v>
      </c>
      <c r="AG67" s="549"/>
      <c r="AI67" s="2994"/>
    </row>
    <row r="68" spans="1:35">
      <c r="A68" s="1566">
        <f t="shared" si="0"/>
        <v>60</v>
      </c>
      <c r="B68" s="1287" t="s">
        <v>4156</v>
      </c>
      <c r="C68" s="1739" t="s">
        <v>4115</v>
      </c>
      <c r="D68" s="1289" t="s">
        <v>5518</v>
      </c>
      <c r="E68" s="1286" t="s">
        <v>1723</v>
      </c>
      <c r="F68" s="1287">
        <v>60</v>
      </c>
      <c r="G68" s="1287" t="s">
        <v>5359</v>
      </c>
      <c r="H68" s="1287">
        <v>60</v>
      </c>
      <c r="I68" s="1287" t="s">
        <v>2705</v>
      </c>
      <c r="J68" s="1287"/>
      <c r="K68" s="1287">
        <v>1</v>
      </c>
      <c r="L68" s="1287"/>
      <c r="M68" s="1287">
        <v>4100</v>
      </c>
      <c r="N68" s="1287">
        <v>4550</v>
      </c>
      <c r="O68" s="1287" t="s">
        <v>6255</v>
      </c>
      <c r="P68" s="1287" t="s">
        <v>6255</v>
      </c>
      <c r="Q68" s="1287" t="s">
        <v>6255</v>
      </c>
      <c r="R68" s="1287" t="s">
        <v>6255</v>
      </c>
      <c r="S68" s="1287" t="s">
        <v>6255</v>
      </c>
      <c r="T68" s="1250" t="s">
        <v>6315</v>
      </c>
      <c r="U68" s="1289" t="s">
        <v>5461</v>
      </c>
      <c r="V68" s="1287"/>
      <c r="W68" s="1287"/>
      <c r="X68" s="1068"/>
      <c r="Y68" s="673" t="s">
        <v>6098</v>
      </c>
      <c r="Z68" s="743">
        <v>25200</v>
      </c>
      <c r="AA68" s="743"/>
      <c r="AB68" s="1289"/>
      <c r="AC68" s="553" t="s">
        <v>12267</v>
      </c>
      <c r="AD68" s="2427">
        <v>930</v>
      </c>
      <c r="AE68" s="549"/>
      <c r="AF68" s="1043"/>
      <c r="AG68" s="549"/>
      <c r="AI68" s="2994" t="s">
        <v>19938</v>
      </c>
    </row>
    <row r="69" spans="1:35" ht="16.5">
      <c r="A69" s="1566">
        <f t="shared" si="0"/>
        <v>61</v>
      </c>
      <c r="B69" s="1287" t="s">
        <v>4156</v>
      </c>
      <c r="C69" s="1739" t="s">
        <v>18380</v>
      </c>
      <c r="D69" s="1289" t="s">
        <v>5519</v>
      </c>
      <c r="E69" s="1286" t="s">
        <v>5520</v>
      </c>
      <c r="F69" s="1287" t="s">
        <v>5521</v>
      </c>
      <c r="G69" s="1287" t="s">
        <v>5359</v>
      </c>
      <c r="H69" s="1287">
        <v>50</v>
      </c>
      <c r="I69" s="1287" t="s">
        <v>2705</v>
      </c>
      <c r="J69" s="1287"/>
      <c r="K69" s="1287"/>
      <c r="L69" s="1287"/>
      <c r="M69" s="1287"/>
      <c r="N69" s="1287"/>
      <c r="O69" s="1287"/>
      <c r="P69" s="1287"/>
      <c r="Q69" s="1287"/>
      <c r="R69" s="1287"/>
      <c r="S69" s="1287"/>
      <c r="T69" s="1287"/>
      <c r="U69" s="1289" t="s">
        <v>5517</v>
      </c>
      <c r="V69" s="1287">
        <v>5</v>
      </c>
      <c r="W69" s="1287" t="s">
        <v>4849</v>
      </c>
      <c r="X69" s="1068" t="s">
        <v>1527</v>
      </c>
      <c r="Y69" s="673" t="s">
        <v>6098</v>
      </c>
      <c r="Z69" s="743"/>
      <c r="AA69" s="1043">
        <v>36322</v>
      </c>
      <c r="AB69" s="1289"/>
      <c r="AD69" s="2427">
        <v>930</v>
      </c>
      <c r="AE69" s="549" t="s">
        <v>12930</v>
      </c>
      <c r="AF69" s="1043">
        <v>36322</v>
      </c>
      <c r="AG69" s="549"/>
      <c r="AI69" s="2994" t="s">
        <v>19938</v>
      </c>
    </row>
    <row r="70" spans="1:35">
      <c r="A70" s="1566">
        <f t="shared" si="0"/>
        <v>62</v>
      </c>
      <c r="B70" s="1287" t="s">
        <v>4156</v>
      </c>
      <c r="C70" s="1739" t="s">
        <v>18381</v>
      </c>
      <c r="D70" s="1289" t="s">
        <v>5522</v>
      </c>
      <c r="E70" s="1286" t="s">
        <v>5523</v>
      </c>
      <c r="F70" s="1287" t="s">
        <v>5524</v>
      </c>
      <c r="G70" s="1287" t="s">
        <v>5359</v>
      </c>
      <c r="H70" s="1287">
        <v>50</v>
      </c>
      <c r="I70" s="1287" t="s">
        <v>2705</v>
      </c>
      <c r="J70" s="1287"/>
      <c r="K70" s="1287"/>
      <c r="L70" s="1287"/>
      <c r="M70" s="1287"/>
      <c r="N70" s="1287"/>
      <c r="O70" s="1287"/>
      <c r="P70" s="1287"/>
      <c r="Q70" s="1287"/>
      <c r="R70" s="1287"/>
      <c r="S70" s="1287"/>
      <c r="T70" s="1287"/>
      <c r="U70" s="1289" t="s">
        <v>5517</v>
      </c>
      <c r="V70" s="1287">
        <v>5</v>
      </c>
      <c r="W70" s="1287" t="s">
        <v>4849</v>
      </c>
      <c r="X70" s="1068" t="s">
        <v>1527</v>
      </c>
      <c r="Y70" s="673" t="s">
        <v>6098</v>
      </c>
      <c r="Z70" s="743"/>
      <c r="AA70" s="743"/>
      <c r="AB70" s="1289"/>
      <c r="AD70" s="2427">
        <v>930</v>
      </c>
      <c r="AE70" s="549"/>
      <c r="AF70" s="1043"/>
      <c r="AG70" s="549"/>
      <c r="AI70" s="2994" t="s">
        <v>19938</v>
      </c>
    </row>
    <row r="71" spans="1:35">
      <c r="A71" s="1566">
        <f t="shared" si="0"/>
        <v>63</v>
      </c>
      <c r="B71" s="1287" t="s">
        <v>4156</v>
      </c>
      <c r="C71" s="1739" t="s">
        <v>18382</v>
      </c>
      <c r="D71" s="1744" t="s">
        <v>5525</v>
      </c>
      <c r="E71" s="1286" t="s">
        <v>1734</v>
      </c>
      <c r="F71" s="1287"/>
      <c r="G71" s="1287"/>
      <c r="H71" s="1287"/>
      <c r="I71" s="1287"/>
      <c r="J71" s="1287"/>
      <c r="K71" s="1287"/>
      <c r="L71" s="1287"/>
      <c r="M71" s="1287"/>
      <c r="N71" s="1287"/>
      <c r="O71" s="1287"/>
      <c r="P71" s="1287"/>
      <c r="Q71" s="1287"/>
      <c r="R71" s="1287"/>
      <c r="S71" s="1287"/>
      <c r="T71" s="1287"/>
      <c r="U71" s="1289"/>
      <c r="V71" s="1287">
        <v>5</v>
      </c>
      <c r="W71" s="1287" t="s">
        <v>4849</v>
      </c>
      <c r="X71" s="1068" t="s">
        <v>1527</v>
      </c>
      <c r="Y71" s="673" t="s">
        <v>6098</v>
      </c>
      <c r="Z71" s="743"/>
      <c r="AA71" s="743"/>
      <c r="AB71" s="1289"/>
      <c r="AD71" s="2427">
        <v>930</v>
      </c>
      <c r="AE71" s="549" t="s">
        <v>12932</v>
      </c>
      <c r="AF71" s="1043">
        <v>38471</v>
      </c>
      <c r="AG71" s="549"/>
      <c r="AI71" s="2994" t="s">
        <v>19938</v>
      </c>
    </row>
    <row r="72" spans="1:35">
      <c r="A72" s="1566">
        <f t="shared" si="0"/>
        <v>64</v>
      </c>
      <c r="B72" s="1287" t="s">
        <v>4156</v>
      </c>
      <c r="C72" s="1739" t="s">
        <v>1350</v>
      </c>
      <c r="D72" s="1289" t="s">
        <v>5526</v>
      </c>
      <c r="E72" s="1286" t="s">
        <v>5513</v>
      </c>
      <c r="F72" s="1287" t="s">
        <v>5527</v>
      </c>
      <c r="G72" s="1287" t="s">
        <v>5359</v>
      </c>
      <c r="H72" s="1287">
        <v>50</v>
      </c>
      <c r="I72" s="1287" t="s">
        <v>5359</v>
      </c>
      <c r="J72" s="1287"/>
      <c r="K72" s="1287">
        <v>1</v>
      </c>
      <c r="L72" s="1287"/>
      <c r="M72" s="1287">
        <v>1800</v>
      </c>
      <c r="N72" s="1287">
        <v>2600</v>
      </c>
      <c r="O72" s="1287" t="s">
        <v>6255</v>
      </c>
      <c r="P72" s="1287" t="s">
        <v>6255</v>
      </c>
      <c r="Q72" s="1287" t="s">
        <v>6255</v>
      </c>
      <c r="R72" s="1287" t="s">
        <v>6255</v>
      </c>
      <c r="S72" s="1287" t="s">
        <v>6255</v>
      </c>
      <c r="T72" s="1250" t="s">
        <v>6315</v>
      </c>
      <c r="U72" s="1289" t="s">
        <v>4927</v>
      </c>
      <c r="V72" s="1287">
        <v>5</v>
      </c>
      <c r="W72" s="1287" t="s">
        <v>4849</v>
      </c>
      <c r="X72" s="1068" t="s">
        <v>1527</v>
      </c>
      <c r="Y72" s="673" t="s">
        <v>6098</v>
      </c>
      <c r="Z72" s="743">
        <v>6400</v>
      </c>
      <c r="AA72" s="743"/>
      <c r="AB72" s="1289"/>
      <c r="AC72" s="553" t="s">
        <v>12276</v>
      </c>
      <c r="AD72" s="2427">
        <v>940</v>
      </c>
      <c r="AE72" s="549" t="s">
        <v>12933</v>
      </c>
      <c r="AF72" s="1043">
        <v>38202</v>
      </c>
      <c r="AG72" s="549"/>
      <c r="AI72" s="2994" t="s">
        <v>19938</v>
      </c>
    </row>
    <row r="73" spans="1:35">
      <c r="A73" s="1566">
        <f t="shared" si="0"/>
        <v>65</v>
      </c>
      <c r="B73" s="1287" t="s">
        <v>4156</v>
      </c>
      <c r="C73" s="1739" t="s">
        <v>18383</v>
      </c>
      <c r="D73" s="1289" t="s">
        <v>5528</v>
      </c>
      <c r="E73" s="1286" t="s">
        <v>4642</v>
      </c>
      <c r="F73" s="1287">
        <v>0.25</v>
      </c>
      <c r="G73" s="1287" t="s">
        <v>5359</v>
      </c>
      <c r="H73" s="1287"/>
      <c r="I73" s="1287" t="s">
        <v>5359</v>
      </c>
      <c r="J73" s="1287"/>
      <c r="K73" s="1287"/>
      <c r="L73" s="1287"/>
      <c r="M73" s="1287"/>
      <c r="N73" s="1287"/>
      <c r="O73" s="1287"/>
      <c r="P73" s="1287"/>
      <c r="Q73" s="1287"/>
      <c r="R73" s="1287"/>
      <c r="S73" s="1287"/>
      <c r="T73" s="1287"/>
      <c r="U73" s="1289" t="s">
        <v>5529</v>
      </c>
      <c r="V73" s="1287">
        <v>5</v>
      </c>
      <c r="W73" s="1287" t="s">
        <v>4849</v>
      </c>
      <c r="X73" s="1068" t="s">
        <v>1527</v>
      </c>
      <c r="Y73" s="673" t="s">
        <v>6098</v>
      </c>
      <c r="Z73" s="743"/>
      <c r="AA73" s="743"/>
      <c r="AB73" s="1289"/>
      <c r="AD73" s="2427">
        <v>940</v>
      </c>
      <c r="AE73" s="549"/>
      <c r="AF73" s="1043"/>
      <c r="AG73" s="549"/>
      <c r="AI73" s="2994"/>
    </row>
    <row r="74" spans="1:35">
      <c r="A74" s="1566">
        <f t="shared" ref="A74:A85" si="1">A73+1</f>
        <v>66</v>
      </c>
      <c r="B74" s="1287" t="s">
        <v>4156</v>
      </c>
      <c r="C74" s="1739" t="s">
        <v>18384</v>
      </c>
      <c r="D74" s="1289" t="s">
        <v>5530</v>
      </c>
      <c r="E74" s="1286" t="s">
        <v>5531</v>
      </c>
      <c r="F74" s="1287">
        <v>0.25</v>
      </c>
      <c r="G74" s="1287" t="s">
        <v>5359</v>
      </c>
      <c r="H74" s="1287"/>
      <c r="I74" s="1287" t="s">
        <v>5359</v>
      </c>
      <c r="J74" s="1287"/>
      <c r="K74" s="1287"/>
      <c r="L74" s="1287"/>
      <c r="M74" s="1287"/>
      <c r="N74" s="1287"/>
      <c r="O74" s="1287"/>
      <c r="P74" s="1287"/>
      <c r="Q74" s="1287"/>
      <c r="R74" s="1287"/>
      <c r="S74" s="1287"/>
      <c r="T74" s="1287"/>
      <c r="U74" s="1289" t="s">
        <v>5529</v>
      </c>
      <c r="V74" s="1287">
        <v>5</v>
      </c>
      <c r="W74" s="1287" t="s">
        <v>4849</v>
      </c>
      <c r="X74" s="1068" t="s">
        <v>1527</v>
      </c>
      <c r="Y74" s="673" t="s">
        <v>6098</v>
      </c>
      <c r="Z74" s="743"/>
      <c r="AA74" s="743"/>
      <c r="AB74" s="1289"/>
      <c r="AD74" s="2427">
        <v>940</v>
      </c>
      <c r="AE74" s="549"/>
      <c r="AF74" s="1043"/>
      <c r="AG74" s="549"/>
      <c r="AI74" s="2994"/>
    </row>
    <row r="75" spans="1:35">
      <c r="A75" s="1566">
        <f t="shared" si="1"/>
        <v>67</v>
      </c>
      <c r="B75" s="1287" t="s">
        <v>4156</v>
      </c>
      <c r="C75" s="1739" t="s">
        <v>18385</v>
      </c>
      <c r="D75" s="1289" t="s">
        <v>5532</v>
      </c>
      <c r="E75" s="1286" t="s">
        <v>5533</v>
      </c>
      <c r="F75" s="1287">
        <v>0.25</v>
      </c>
      <c r="G75" s="1287" t="s">
        <v>5359</v>
      </c>
      <c r="H75" s="1287"/>
      <c r="I75" s="1287" t="s">
        <v>5359</v>
      </c>
      <c r="J75" s="1287"/>
      <c r="K75" s="1287"/>
      <c r="L75" s="1287"/>
      <c r="M75" s="1287"/>
      <c r="N75" s="1287"/>
      <c r="O75" s="1287"/>
      <c r="P75" s="1287"/>
      <c r="Q75" s="1287"/>
      <c r="R75" s="1287"/>
      <c r="S75" s="1287"/>
      <c r="T75" s="1287"/>
      <c r="U75" s="1289" t="s">
        <v>5529</v>
      </c>
      <c r="V75" s="1287">
        <v>5</v>
      </c>
      <c r="W75" s="1287" t="s">
        <v>4849</v>
      </c>
      <c r="X75" s="1068" t="s">
        <v>1527</v>
      </c>
      <c r="Y75" s="673" t="s">
        <v>6098</v>
      </c>
      <c r="Z75" s="743"/>
      <c r="AA75" s="743"/>
      <c r="AB75" s="1289"/>
      <c r="AD75" s="2427">
        <v>940</v>
      </c>
      <c r="AE75" s="549"/>
      <c r="AF75" s="1043"/>
      <c r="AG75" s="549"/>
      <c r="AI75" s="2994"/>
    </row>
    <row r="76" spans="1:35">
      <c r="A76" s="1566">
        <f t="shared" si="1"/>
        <v>68</v>
      </c>
      <c r="B76" s="1287" t="s">
        <v>4156</v>
      </c>
      <c r="C76" s="1739" t="s">
        <v>4390</v>
      </c>
      <c r="D76" s="1289" t="s">
        <v>5534</v>
      </c>
      <c r="E76" s="1286" t="s">
        <v>5535</v>
      </c>
      <c r="F76" s="1287">
        <v>381</v>
      </c>
      <c r="G76" s="1287" t="s">
        <v>5536</v>
      </c>
      <c r="H76" s="1287">
        <v>40</v>
      </c>
      <c r="I76" s="1287" t="s">
        <v>5359</v>
      </c>
      <c r="J76" s="1287"/>
      <c r="K76" s="1287">
        <v>1</v>
      </c>
      <c r="L76" s="1287"/>
      <c r="M76" s="1287">
        <v>7600</v>
      </c>
      <c r="N76" s="1287">
        <v>7700</v>
      </c>
      <c r="O76" s="1287" t="s">
        <v>6255</v>
      </c>
      <c r="P76" s="1287" t="s">
        <v>6255</v>
      </c>
      <c r="Q76" s="1287" t="s">
        <v>6255</v>
      </c>
      <c r="R76" s="1287" t="s">
        <v>6255</v>
      </c>
      <c r="S76" s="1287" t="s">
        <v>6255</v>
      </c>
      <c r="T76" s="1250" t="s">
        <v>6315</v>
      </c>
      <c r="U76" s="1289" t="s">
        <v>5461</v>
      </c>
      <c r="V76" s="1287">
        <v>25</v>
      </c>
      <c r="W76" s="1287" t="s">
        <v>318</v>
      </c>
      <c r="X76" s="1068" t="s">
        <v>694</v>
      </c>
      <c r="Y76" s="673" t="s">
        <v>6098</v>
      </c>
      <c r="Z76" s="743">
        <v>35000</v>
      </c>
      <c r="AA76" s="743"/>
      <c r="AB76" s="1289"/>
      <c r="AC76" s="553" t="s">
        <v>12483</v>
      </c>
      <c r="AD76" s="2427">
        <v>960</v>
      </c>
      <c r="AE76" s="549" t="s">
        <v>12927</v>
      </c>
      <c r="AF76" s="1043">
        <v>36679</v>
      </c>
      <c r="AG76" s="549"/>
      <c r="AI76" s="2994" t="s">
        <v>19938</v>
      </c>
    </row>
    <row r="77" spans="1:35">
      <c r="A77" s="1566">
        <f t="shared" si="1"/>
        <v>69</v>
      </c>
      <c r="B77" s="1287" t="s">
        <v>4156</v>
      </c>
      <c r="C77" s="1739" t="s">
        <v>4540</v>
      </c>
      <c r="D77" s="1289" t="s">
        <v>5534</v>
      </c>
      <c r="E77" s="1286" t="s">
        <v>5535</v>
      </c>
      <c r="F77" s="1287">
        <v>381</v>
      </c>
      <c r="G77" s="1287" t="s">
        <v>5536</v>
      </c>
      <c r="H77" s="1287">
        <v>40</v>
      </c>
      <c r="I77" s="1287" t="s">
        <v>5359</v>
      </c>
      <c r="J77" s="1287"/>
      <c r="K77" s="1287">
        <v>1</v>
      </c>
      <c r="L77" s="1287"/>
      <c r="M77" s="1287">
        <v>7600</v>
      </c>
      <c r="N77" s="1287">
        <v>7700</v>
      </c>
      <c r="O77" s="1287" t="s">
        <v>6255</v>
      </c>
      <c r="P77" s="1287" t="s">
        <v>6255</v>
      </c>
      <c r="Q77" s="1287" t="s">
        <v>6255</v>
      </c>
      <c r="R77" s="1287" t="s">
        <v>6255</v>
      </c>
      <c r="S77" s="1287" t="s">
        <v>6255</v>
      </c>
      <c r="T77" s="1250" t="s">
        <v>6315</v>
      </c>
      <c r="U77" s="1289" t="s">
        <v>5461</v>
      </c>
      <c r="V77" s="1287">
        <v>25</v>
      </c>
      <c r="W77" s="1287" t="s">
        <v>318</v>
      </c>
      <c r="X77" s="1068" t="s">
        <v>694</v>
      </c>
      <c r="Y77" s="673" t="s">
        <v>6098</v>
      </c>
      <c r="Z77" s="743">
        <v>35000</v>
      </c>
      <c r="AA77" s="743"/>
      <c r="AB77" s="1289"/>
      <c r="AC77" s="553" t="s">
        <v>12483</v>
      </c>
      <c r="AD77" s="2427">
        <v>960</v>
      </c>
      <c r="AE77" s="549" t="s">
        <v>12927</v>
      </c>
      <c r="AF77" s="1043">
        <v>36679</v>
      </c>
      <c r="AG77" s="549"/>
      <c r="AI77" s="2994" t="s">
        <v>19938</v>
      </c>
    </row>
    <row r="78" spans="1:35">
      <c r="A78" s="1566">
        <f t="shared" si="1"/>
        <v>70</v>
      </c>
      <c r="B78" s="1287" t="s">
        <v>4156</v>
      </c>
      <c r="C78" s="2928" t="s">
        <v>18386</v>
      </c>
      <c r="D78" s="1289" t="s">
        <v>12507</v>
      </c>
      <c r="E78" s="1286"/>
      <c r="F78" s="1287"/>
      <c r="G78" s="1287"/>
      <c r="H78" s="1287"/>
      <c r="I78" s="1287"/>
      <c r="J78" s="1287"/>
      <c r="K78" s="1287"/>
      <c r="L78" s="1287"/>
      <c r="M78" s="1287"/>
      <c r="N78" s="1287"/>
      <c r="O78" s="1287"/>
      <c r="P78" s="1287"/>
      <c r="Q78" s="1287"/>
      <c r="R78" s="1287"/>
      <c r="S78" s="1287"/>
      <c r="T78" s="1287"/>
      <c r="U78" s="1289"/>
      <c r="V78" s="1287"/>
      <c r="W78" s="1287"/>
      <c r="X78" s="1068"/>
      <c r="Y78" s="673" t="s">
        <v>6098</v>
      </c>
      <c r="Z78" s="1068"/>
      <c r="AA78" s="1068"/>
      <c r="AB78" s="1289"/>
      <c r="AD78" s="2427">
        <v>960</v>
      </c>
      <c r="AE78" s="549"/>
      <c r="AF78" s="1043"/>
      <c r="AG78" s="549"/>
      <c r="AI78" s="2994"/>
    </row>
    <row r="79" spans="1:35">
      <c r="A79" s="1566">
        <f t="shared" si="1"/>
        <v>71</v>
      </c>
      <c r="B79" s="1287" t="s">
        <v>4156</v>
      </c>
      <c r="C79" s="2928" t="s">
        <v>18387</v>
      </c>
      <c r="D79" s="1289" t="s">
        <v>12502</v>
      </c>
      <c r="E79" s="1286"/>
      <c r="F79" s="1287"/>
      <c r="G79" s="1287"/>
      <c r="H79" s="1287"/>
      <c r="I79" s="1287"/>
      <c r="J79" s="1287"/>
      <c r="K79" s="1287"/>
      <c r="L79" s="1287"/>
      <c r="M79" s="1287"/>
      <c r="N79" s="1287"/>
      <c r="O79" s="1287"/>
      <c r="P79" s="1287"/>
      <c r="Q79" s="1287"/>
      <c r="R79" s="1287"/>
      <c r="S79" s="1287"/>
      <c r="T79" s="1287"/>
      <c r="U79" s="1289"/>
      <c r="V79" s="1287"/>
      <c r="W79" s="1287"/>
      <c r="X79" s="1068"/>
      <c r="Y79" s="673" t="s">
        <v>6098</v>
      </c>
      <c r="Z79" s="1068"/>
      <c r="AA79" s="1068"/>
      <c r="AB79" s="1289"/>
      <c r="AC79" s="553" t="s">
        <v>12504</v>
      </c>
      <c r="AD79" s="2427">
        <v>960</v>
      </c>
      <c r="AE79" s="549"/>
      <c r="AF79" s="1043"/>
      <c r="AG79" s="549"/>
      <c r="AI79" s="2994"/>
    </row>
    <row r="80" spans="1:35">
      <c r="A80" s="1566">
        <f t="shared" si="1"/>
        <v>72</v>
      </c>
      <c r="B80" s="1287" t="s">
        <v>4156</v>
      </c>
      <c r="C80" s="2928" t="s">
        <v>18388</v>
      </c>
      <c r="D80" s="1289" t="s">
        <v>12503</v>
      </c>
      <c r="E80" s="1286"/>
      <c r="F80" s="1287"/>
      <c r="G80" s="1287"/>
      <c r="H80" s="1287"/>
      <c r="I80" s="1287"/>
      <c r="J80" s="1287"/>
      <c r="K80" s="1287"/>
      <c r="L80" s="1287"/>
      <c r="M80" s="1287"/>
      <c r="N80" s="1287"/>
      <c r="O80" s="1287"/>
      <c r="P80" s="1287"/>
      <c r="Q80" s="1287"/>
      <c r="R80" s="1287"/>
      <c r="S80" s="1287"/>
      <c r="T80" s="1287"/>
      <c r="U80" s="1289"/>
      <c r="V80" s="1287"/>
      <c r="W80" s="1287"/>
      <c r="X80" s="1068"/>
      <c r="Y80" s="673" t="s">
        <v>6098</v>
      </c>
      <c r="Z80" s="1068"/>
      <c r="AA80" s="1068"/>
      <c r="AB80" s="1289"/>
      <c r="AC80" s="553" t="s">
        <v>12504</v>
      </c>
      <c r="AD80" s="2427">
        <v>960</v>
      </c>
      <c r="AE80" s="549"/>
      <c r="AF80" s="1043"/>
      <c r="AG80" s="549"/>
      <c r="AI80" s="2994"/>
    </row>
    <row r="81" spans="1:35">
      <c r="A81" s="1566">
        <f t="shared" si="1"/>
        <v>73</v>
      </c>
      <c r="B81" s="1287" t="s">
        <v>4156</v>
      </c>
      <c r="C81" s="1739" t="s">
        <v>18389</v>
      </c>
      <c r="D81" s="1289" t="s">
        <v>5538</v>
      </c>
      <c r="E81" s="1286" t="s">
        <v>1734</v>
      </c>
      <c r="F81" s="1287"/>
      <c r="G81" s="1287"/>
      <c r="H81" s="1287"/>
      <c r="I81" s="1287"/>
      <c r="J81" s="1287"/>
      <c r="K81" s="1287"/>
      <c r="L81" s="1287"/>
      <c r="M81" s="1287"/>
      <c r="N81" s="1287"/>
      <c r="O81" s="1287"/>
      <c r="P81" s="1287"/>
      <c r="Q81" s="1287"/>
      <c r="R81" s="1287"/>
      <c r="S81" s="1287"/>
      <c r="T81" s="1287"/>
      <c r="U81" s="1289"/>
      <c r="V81" s="1287">
        <v>5</v>
      </c>
      <c r="W81" s="1287" t="s">
        <v>4849</v>
      </c>
      <c r="X81" s="1068" t="s">
        <v>1527</v>
      </c>
      <c r="Y81" s="673" t="s">
        <v>6098</v>
      </c>
      <c r="Z81" s="743">
        <v>21000</v>
      </c>
      <c r="AA81" s="743"/>
      <c r="AB81" s="1289"/>
      <c r="AD81" s="2427">
        <v>960</v>
      </c>
      <c r="AE81" s="549" t="s">
        <v>12934</v>
      </c>
      <c r="AF81" s="1043">
        <v>40740</v>
      </c>
      <c r="AG81" s="549"/>
      <c r="AI81" s="2994" t="s">
        <v>19938</v>
      </c>
    </row>
    <row r="82" spans="1:35">
      <c r="A82" s="2429">
        <f t="shared" si="1"/>
        <v>74</v>
      </c>
      <c r="B82" s="2405" t="s">
        <v>18415</v>
      </c>
      <c r="C82" s="2430" t="s">
        <v>18471</v>
      </c>
      <c r="D82" s="2431"/>
      <c r="E82" s="2432"/>
      <c r="F82" s="2429"/>
      <c r="G82" s="2429"/>
      <c r="H82" s="2429"/>
      <c r="I82" s="2429"/>
      <c r="J82" s="2429"/>
      <c r="K82" s="2429"/>
      <c r="L82" s="2429"/>
      <c r="M82" s="2429"/>
      <c r="N82" s="2429"/>
      <c r="O82" s="2429"/>
      <c r="P82" s="2429"/>
      <c r="Q82" s="2429"/>
      <c r="R82" s="2429"/>
      <c r="S82" s="2429"/>
      <c r="T82" s="2429"/>
      <c r="U82" s="2431"/>
      <c r="V82" s="2429"/>
      <c r="W82" s="2429"/>
      <c r="X82" s="2433"/>
      <c r="Y82" s="2421" t="s">
        <v>6098</v>
      </c>
      <c r="Z82" s="2433"/>
      <c r="AA82" s="2433"/>
      <c r="AB82" s="2431"/>
      <c r="AC82" s="2434" t="s">
        <v>12464</v>
      </c>
      <c r="AD82" s="2435"/>
      <c r="AE82" s="2370"/>
      <c r="AF82" s="2380"/>
      <c r="AG82" s="2370"/>
      <c r="AI82" s="2994"/>
    </row>
    <row r="83" spans="1:35">
      <c r="A83" s="1566">
        <f t="shared" si="1"/>
        <v>75</v>
      </c>
      <c r="B83" s="657" t="s">
        <v>18415</v>
      </c>
      <c r="C83" s="2928" t="s">
        <v>12569</v>
      </c>
      <c r="D83" s="148" t="s">
        <v>18472</v>
      </c>
      <c r="E83" s="1286"/>
      <c r="F83" s="1287"/>
      <c r="G83" s="1287"/>
      <c r="H83" s="1287"/>
      <c r="I83" s="1287"/>
      <c r="J83" s="1287"/>
      <c r="K83" s="1287"/>
      <c r="L83" s="1287"/>
      <c r="M83" s="1287"/>
      <c r="N83" s="1287"/>
      <c r="O83" s="1287"/>
      <c r="P83" s="1287"/>
      <c r="Q83" s="1287"/>
      <c r="R83" s="1287"/>
      <c r="S83" s="1287"/>
      <c r="T83" s="1287"/>
      <c r="U83" s="1289"/>
      <c r="V83" s="1287"/>
      <c r="W83" s="1287"/>
      <c r="X83" s="1068"/>
      <c r="Y83" s="673" t="s">
        <v>6098</v>
      </c>
      <c r="Z83" s="1068"/>
      <c r="AA83" s="1035">
        <v>41334</v>
      </c>
      <c r="AB83" s="1289"/>
      <c r="AC83" s="553" t="s">
        <v>12480</v>
      </c>
      <c r="AD83" s="2426" t="s">
        <v>17542</v>
      </c>
      <c r="AE83" s="549"/>
      <c r="AF83" s="1043"/>
      <c r="AG83" s="549"/>
      <c r="AI83" s="2994"/>
    </row>
    <row r="84" spans="1:35">
      <c r="A84" s="1566">
        <f t="shared" si="1"/>
        <v>76</v>
      </c>
      <c r="B84" s="657" t="s">
        <v>18414</v>
      </c>
      <c r="C84" s="2928" t="s">
        <v>5539</v>
      </c>
      <c r="D84" s="538" t="s">
        <v>5540</v>
      </c>
      <c r="E84" s="1286"/>
      <c r="F84" s="1287"/>
      <c r="G84" s="1287">
        <v>20</v>
      </c>
      <c r="H84" s="1287">
        <v>100</v>
      </c>
      <c r="I84" s="1287"/>
      <c r="J84" s="1287"/>
      <c r="K84" s="1287"/>
      <c r="L84" s="1287"/>
      <c r="M84" s="1287"/>
      <c r="N84" s="1287"/>
      <c r="O84" s="1287"/>
      <c r="P84" s="1287"/>
      <c r="Q84" s="1287"/>
      <c r="R84" s="1287"/>
      <c r="S84" s="1287"/>
      <c r="T84" s="1287"/>
      <c r="U84" s="1289" t="s">
        <v>5541</v>
      </c>
      <c r="V84" s="1287"/>
      <c r="W84" s="1287"/>
      <c r="X84" s="1068"/>
      <c r="Y84" s="673" t="s">
        <v>6098</v>
      </c>
      <c r="Z84" s="743"/>
      <c r="AA84" s="1035">
        <v>42305</v>
      </c>
      <c r="AB84" s="1289"/>
      <c r="AD84" s="2427">
        <v>770</v>
      </c>
      <c r="AE84" s="549"/>
      <c r="AF84" s="1043"/>
      <c r="AG84" s="549"/>
      <c r="AI84" s="2994"/>
    </row>
    <row r="85" spans="1:35">
      <c r="A85" s="1566">
        <f t="shared" si="1"/>
        <v>77</v>
      </c>
      <c r="B85" s="657" t="s">
        <v>18415</v>
      </c>
      <c r="C85" s="2928" t="s">
        <v>5542</v>
      </c>
      <c r="D85" s="1289" t="s">
        <v>5462</v>
      </c>
      <c r="E85" s="1286" t="s">
        <v>5463</v>
      </c>
      <c r="F85" s="1287"/>
      <c r="G85" s="1287"/>
      <c r="H85" s="1287"/>
      <c r="I85" s="1287"/>
      <c r="J85" s="1287"/>
      <c r="K85" s="1287"/>
      <c r="L85" s="1287"/>
      <c r="M85" s="1287"/>
      <c r="N85" s="1287"/>
      <c r="O85" s="1287"/>
      <c r="P85" s="1287"/>
      <c r="Q85" s="1287"/>
      <c r="R85" s="1287"/>
      <c r="S85" s="1287"/>
      <c r="T85" s="1287"/>
      <c r="U85" s="1289"/>
      <c r="V85" s="1287"/>
      <c r="W85" s="1287"/>
      <c r="X85" s="1068"/>
      <c r="Y85" s="673" t="s">
        <v>6098</v>
      </c>
      <c r="Z85" s="1068"/>
      <c r="AA85" s="1043">
        <v>42151</v>
      </c>
      <c r="AB85" s="1289"/>
      <c r="AC85" s="553" t="s">
        <v>12434</v>
      </c>
      <c r="AD85" s="2426" t="s">
        <v>17542</v>
      </c>
      <c r="AE85" s="549"/>
      <c r="AF85" s="1043"/>
      <c r="AG85" s="549"/>
    </row>
    <row r="86" spans="1:35">
      <c r="A86" s="1287"/>
      <c r="B86" s="1745"/>
      <c r="C86" s="1745"/>
      <c r="D86" s="1745"/>
      <c r="E86" s="1745"/>
      <c r="F86" s="1745"/>
      <c r="G86" s="1745"/>
      <c r="H86" s="1745"/>
      <c r="I86" s="1745"/>
      <c r="J86" s="1745"/>
      <c r="K86" s="1745"/>
      <c r="L86" s="1745"/>
      <c r="M86" s="1745"/>
      <c r="N86" s="1745"/>
      <c r="O86" s="1745"/>
      <c r="P86" s="1745"/>
      <c r="Q86" s="1745"/>
      <c r="R86" s="1745"/>
      <c r="S86" s="1745"/>
      <c r="T86" s="1745"/>
      <c r="U86" s="1745"/>
      <c r="V86" s="1745"/>
      <c r="W86" s="1745"/>
      <c r="X86" s="1745"/>
      <c r="Y86" s="1745"/>
      <c r="Z86" s="1745"/>
      <c r="AA86" s="1745"/>
      <c r="AB86" s="1745"/>
      <c r="AD86" s="2427"/>
      <c r="AE86" s="1745"/>
      <c r="AF86" s="1745"/>
      <c r="AG86" s="1745"/>
    </row>
    <row r="87" spans="1:35" ht="16.5" thickBot="1">
      <c r="A87" s="1207" t="s">
        <v>6198</v>
      </c>
      <c r="C87" s="1304"/>
      <c r="D87" s="1746"/>
      <c r="E87" s="1747"/>
      <c r="F87" s="1748"/>
      <c r="G87" s="1748"/>
      <c r="H87" s="1748"/>
      <c r="I87" s="1748"/>
      <c r="J87" s="1748"/>
      <c r="K87" s="1748"/>
      <c r="L87" s="1748"/>
      <c r="M87" s="1748"/>
      <c r="N87" s="1748"/>
      <c r="O87" s="1748"/>
      <c r="P87" s="1748"/>
      <c r="Q87" s="1748"/>
      <c r="R87" s="1748"/>
      <c r="S87" s="1748"/>
      <c r="T87" s="1748"/>
      <c r="U87" s="1749"/>
      <c r="V87" s="1750"/>
      <c r="W87" s="1750"/>
      <c r="X87" s="1751"/>
      <c r="Y87" s="692"/>
      <c r="Z87" s="1752">
        <f>SUM(Z9:Z86)</f>
        <v>1795000</v>
      </c>
      <c r="AA87" s="1752"/>
      <c r="AB87" s="1753"/>
      <c r="AD87" s="2427"/>
      <c r="AE87" s="549"/>
      <c r="AF87" s="1043"/>
      <c r="AG87" s="549"/>
    </row>
    <row r="88" spans="1:35">
      <c r="A88" s="1281" t="s">
        <v>5376</v>
      </c>
      <c r="B88" s="681"/>
      <c r="C88" s="1282"/>
      <c r="D88" s="1282"/>
      <c r="E88" s="1301"/>
      <c r="F88" s="568"/>
      <c r="G88" s="568"/>
      <c r="H88" s="568"/>
      <c r="I88" s="568"/>
      <c r="J88" s="568"/>
      <c r="K88" s="568"/>
      <c r="L88" s="568"/>
      <c r="M88" s="568"/>
      <c r="N88" s="568"/>
      <c r="O88" s="568"/>
      <c r="P88" s="568"/>
      <c r="Q88" s="568"/>
      <c r="R88" s="568"/>
      <c r="S88" s="568"/>
      <c r="T88" s="568"/>
      <c r="U88" s="568"/>
      <c r="V88" s="681"/>
      <c r="W88" s="568"/>
      <c r="X88" s="568"/>
      <c r="Y88" s="459"/>
      <c r="Z88" s="682"/>
      <c r="AA88" s="682"/>
      <c r="AB88" s="1302"/>
      <c r="AD88" s="2427"/>
      <c r="AE88" s="549"/>
      <c r="AF88" s="1043"/>
      <c r="AG88" s="549"/>
    </row>
    <row r="89" spans="1:35">
      <c r="A89" s="1303"/>
      <c r="C89" s="1304"/>
      <c r="E89" s="564"/>
      <c r="F89" s="562"/>
      <c r="G89" s="562"/>
      <c r="H89" s="562"/>
      <c r="I89" s="562"/>
      <c r="J89" s="562"/>
      <c r="K89" s="562"/>
      <c r="L89" s="562"/>
      <c r="M89" s="562"/>
      <c r="N89" s="562"/>
      <c r="O89" s="562"/>
      <c r="P89" s="562"/>
      <c r="Q89" s="562"/>
      <c r="R89" s="562"/>
      <c r="S89" s="562"/>
      <c r="T89" s="562"/>
      <c r="U89" s="562"/>
      <c r="Z89" s="563"/>
      <c r="AA89" s="563"/>
      <c r="AB89" s="1305"/>
      <c r="AD89" s="2427"/>
      <c r="AE89" s="549"/>
      <c r="AF89" s="1043"/>
      <c r="AG89" s="549"/>
    </row>
    <row r="90" spans="1:35">
      <c r="A90" s="1303"/>
      <c r="C90" s="1304"/>
      <c r="Z90" s="563"/>
      <c r="AA90" s="563"/>
      <c r="AB90" s="1305"/>
      <c r="AD90" s="2427"/>
      <c r="AE90" s="549"/>
      <c r="AF90" s="1043"/>
      <c r="AG90" s="549"/>
    </row>
    <row r="91" spans="1:35" ht="15.75" thickBot="1">
      <c r="A91" s="565"/>
      <c r="B91" s="566"/>
      <c r="C91" s="566"/>
      <c r="D91" s="566"/>
      <c r="E91" s="566"/>
      <c r="F91" s="566"/>
      <c r="G91" s="566"/>
      <c r="H91" s="566"/>
      <c r="I91" s="566"/>
      <c r="J91" s="566"/>
      <c r="K91" s="566"/>
      <c r="L91" s="566"/>
      <c r="M91" s="566"/>
      <c r="N91" s="566"/>
      <c r="O91" s="566"/>
      <c r="P91" s="566"/>
      <c r="Q91" s="566"/>
      <c r="R91" s="566"/>
      <c r="S91" s="566"/>
      <c r="T91" s="566"/>
      <c r="U91" s="566"/>
      <c r="V91" s="566"/>
      <c r="W91" s="567"/>
      <c r="X91" s="567"/>
      <c r="Y91" s="582"/>
      <c r="Z91" s="572"/>
      <c r="AA91" s="572"/>
      <c r="AB91" s="1306"/>
      <c r="AD91" s="2427"/>
      <c r="AE91" s="549"/>
      <c r="AF91" s="1043"/>
      <c r="AG91" s="549"/>
    </row>
    <row r="92" spans="1:35">
      <c r="A92"/>
      <c r="B92"/>
      <c r="D92"/>
      <c r="AD92" s="2427"/>
      <c r="AE92" s="549"/>
      <c r="AF92" s="1043"/>
      <c r="AG92" s="549"/>
    </row>
    <row r="93" spans="1:35">
      <c r="A93" t="s">
        <v>6404</v>
      </c>
      <c r="B93"/>
      <c r="D93">
        <f>COUNTA(C9:C86)</f>
        <v>77</v>
      </c>
      <c r="AC93" s="997">
        <f>COUNTA(AC9:AC92)</f>
        <v>50</v>
      </c>
      <c r="AD93" s="2427"/>
      <c r="AE93" s="997">
        <f>COUNTA(AE9:AE92)</f>
        <v>35</v>
      </c>
      <c r="AI93" s="997">
        <f>COUNTA(AI9:AI92)</f>
        <v>54</v>
      </c>
    </row>
    <row r="94" spans="1:35">
      <c r="AI94" s="3091">
        <f>AI93/D93</f>
        <v>0.70129870129870131</v>
      </c>
    </row>
  </sheetData>
  <customSheetViews>
    <customSheetView guid="{EAD1C6BF-B58E-4716-994B-7E887560A863}" topLeftCell="A34">
      <selection activeCell="D77" sqref="D77"/>
      <pageMargins left="0.27559055118110198" right="0.23622047244094499" top="0.90551181102362199" bottom="0.49" header="0.47244094488188998" footer="0.24"/>
      <pageSetup paperSize="9" scale="80" orientation="landscape" horizontalDpi="4294967292" r:id="rId1"/>
      <headerFooter alignWithMargins="0">
        <oddFooter>&amp;R&amp;P dari &amp;N</oddFooter>
      </headerFooter>
    </customSheetView>
    <customSheetView guid="{A746A1D1-F079-45F9-ABC6-D5B94B695A0B}">
      <pane xSplit="3" ySplit="8" topLeftCell="W81" activePane="bottomRight" state="frozen"/>
      <selection pane="bottomRight" activeCell="AA89" sqref="AA89"/>
      <pageMargins left="0.27559055118110198" right="0.23622047244094499" top="0.90551181102362199" bottom="0.49" header="0.47244094488188998" footer="0.24"/>
      <pageSetup paperSize="9" scale="80" orientation="landscape" horizontalDpi="4294967292" r:id="rId2"/>
      <headerFooter alignWithMargins="0">
        <oddFooter>&amp;R&amp;P dari &amp;N</oddFooter>
      </headerFooter>
    </customSheetView>
    <customSheetView guid="{0F6DE11C-9731-46C0-B362-D9F8FDA344B7}" scale="85" showPageBreaks="1" hiddenColumns="1">
      <pane xSplit="27" ySplit="7" topLeftCell="AC19" activePane="bottomRight" state="frozen"/>
      <selection pane="bottomRight" activeCell="AD81" sqref="AD81:AD86"/>
      <pageMargins left="0.27559055118110237" right="0.23622047244094491" top="0.9055118110236221" bottom="0.47244094488188981" header="0.47244094488188981" footer="0.23622047244094491"/>
      <pageSetup paperSize="9" orientation="landscape" horizontalDpi="4294967292" r:id="rId3"/>
      <headerFooter alignWithMargins="0">
        <oddFooter>&amp;R&amp;P dari &amp;N</oddFooter>
      </headerFooter>
    </customSheetView>
    <customSheetView guid="{365A82E1-C32F-49FA-B525-E173050F7DE9}" scale="85">
      <pane xSplit="9" ySplit="8" topLeftCell="V9" activePane="bottomRight" state="frozen"/>
      <selection pane="bottomRight" activeCell="I84" sqref="I84"/>
      <pageMargins left="0.27559055118110198" right="0.23622047244094499" top="0.90551181102362199" bottom="0.49" header="0.47244094488188998" footer="0.24"/>
      <pageSetup paperSize="9" scale="80" orientation="landscape" horizontalDpi="4294967292" r:id="rId4"/>
      <headerFooter alignWithMargins="0">
        <oddFooter>&amp;R&amp;P dari &amp;N</oddFooter>
      </headerFooter>
    </customSheetView>
    <customSheetView guid="{A91B9AC7-FD9D-4ABC-9E60-25BCC3ACDFCE}" topLeftCell="A41">
      <selection activeCell="C78" sqref="C78"/>
      <pageMargins left="0.27559055118110198" right="0.23622047244094499" top="0.90551181102362199" bottom="0.49" header="0.47244094488188998" footer="0.24"/>
      <pageSetup paperSize="9" scale="80" orientation="landscape" horizontalDpi="4294967292" r:id="rId5"/>
      <headerFooter alignWithMargins="0">
        <oddFooter>&amp;R&amp;P dari &amp;N</oddFooter>
      </headerFooter>
    </customSheetView>
    <customSheetView guid="{15D70F00-01D7-413A-8D7C-E754B7B596E4}" scale="112" topLeftCell="B1">
      <selection activeCell="D56" sqref="D56"/>
      <pageMargins left="0.27559055118110198" right="0.23622047244094499" top="0.90551181102362199" bottom="0.49" header="0.47244094488188998" footer="0.24"/>
      <pageSetup paperSize="9" scale="80" orientation="landscape" horizontalDpi="4294967292" r:id="rId6"/>
      <headerFooter alignWithMargins="0">
        <oddFooter>&amp;R&amp;P dari &amp;N</oddFooter>
      </headerFooter>
    </customSheetView>
    <customSheetView guid="{34308931-6E20-41C0-A5BD-7D8C451C3840}" scale="112">
      <pane xSplit="4" ySplit="8" topLeftCell="N9" activePane="bottomRight" state="frozen"/>
      <selection pane="bottomRight" activeCell="D12" sqref="D12"/>
      <pageMargins left="0.27559055118110198" right="0.23622047244094499" top="0.90551181102362199" bottom="0.49" header="0.47244094488188998" footer="0.24"/>
      <pageSetup paperSize="9" scale="80" orientation="landscape" horizontalDpi="4294967292" r:id="rId7"/>
      <headerFooter alignWithMargins="0">
        <oddFooter>&amp;R&amp;P dari &amp;N</oddFooter>
      </headerFooter>
    </customSheetView>
    <customSheetView guid="{BCE8B9BA-B99B-4BE3-B7C6-DC4F3FC9FA95}">
      <pane xSplit="4" ySplit="8" topLeftCell="W79" activePane="bottomRight" state="frozen"/>
      <selection pane="bottomRight" activeCell="AA86" sqref="AA86"/>
      <pageMargins left="0.27559055118110198" right="0.23622047244094499" top="0.90551181102362199" bottom="0.49" header="0.47244094488188998" footer="0.24"/>
      <pageSetup paperSize="9" scale="80" orientation="landscape" horizontalDpi="4294967292" r:id="rId8"/>
      <headerFooter alignWithMargins="0">
        <oddFooter>&amp;R&amp;P dari &amp;N</oddFooter>
      </headerFooter>
    </customSheetView>
    <customSheetView guid="{FA1B31CD-DD8D-47B3-9B34-AB72E4090B34}" scale="112" topLeftCell="B1">
      <selection activeCell="D56" sqref="D56"/>
      <pageMargins left="0.27559055118110198" right="0.23622047244094499" top="0.90551181102362199" bottom="0.49" header="0.47244094488188998" footer="0.24"/>
      <pageSetup paperSize="9" scale="80" orientation="landscape" horizontalDpi="4294967292" r:id="rId9"/>
      <headerFooter alignWithMargins="0">
        <oddFooter>&amp;R&amp;P dari &amp;N</oddFooter>
      </headerFooter>
    </customSheetView>
    <customSheetView guid="{51C80409-42FF-431E-A1CF-253ADAD7E5C5}" scale="87">
      <pane xSplit="8" ySplit="8" topLeftCell="AD45" activePane="bottomRight" state="frozen"/>
      <selection pane="bottomRight" activeCell="AI76" sqref="AI76"/>
      <pageMargins left="0.27559055118110198" right="0.23622047244094499" top="0.90551181102362199" bottom="0.49" header="0.47244094488188998" footer="0.24"/>
      <pageSetup paperSize="9" scale="80" orientation="landscape" horizontalDpi="4294967292" r:id="rId10"/>
      <headerFooter alignWithMargins="0">
        <oddFooter>&amp;R&amp;P dari &amp;N</oddFooter>
      </headerFooter>
    </customSheetView>
    <customSheetView guid="{0A3BE354-EABF-4B36-A467-F2E7E7C9C594}" scale="130" showPageBreaks="1">
      <pane xSplit="7" ySplit="8" topLeftCell="AF48" activePane="bottomRight" state="frozen"/>
      <selection pane="bottomRight" activeCell="C1" sqref="C1"/>
      <pageMargins left="0.27559055118110198" right="0.23622047244094499" top="0.90551181102362199" bottom="0.49" header="0.47244094488188998" footer="0.24"/>
      <pageSetup paperSize="9" scale="80" orientation="landscape" horizontalDpi="4294967292" r:id="rId11"/>
      <headerFooter alignWithMargins="0">
        <oddFooter>&amp;R&amp;P dari &amp;N</oddFooter>
      </headerFooter>
    </customSheetView>
  </customSheetViews>
  <mergeCells count="3">
    <mergeCell ref="D1:T4"/>
    <mergeCell ref="A4:C4"/>
    <mergeCell ref="A5:AB6"/>
  </mergeCells>
  <phoneticPr fontId="99" type="noConversion"/>
  <hyperlinks>
    <hyperlink ref="Y9" r:id="rId12" xr:uid="{EC7F7FEC-EE1F-498F-A2C0-B8107E6D3D64}"/>
    <hyperlink ref="Y10:Y21" r:id="rId13" display="Klik" xr:uid="{4F59F622-FAFF-4E4E-ACA4-2FDCE4E40A77}"/>
    <hyperlink ref="Y11:Y84" r:id="rId14" display="Klik" xr:uid="{549095B6-A0A9-4B7A-85E7-A31BE40498A1}"/>
    <hyperlink ref="Y22:Y92" r:id="rId15" display="Klik" xr:uid="{6C70231B-B290-4A4E-A1FA-920CB5F4965C}"/>
    <hyperlink ref="Y19" r:id="rId16" xr:uid="{AA192995-33E1-43AE-BF38-BD75D5A175B2}"/>
  </hyperlinks>
  <pageMargins left="0.27559055118110198" right="0.23622047244094499" top="0.90551181102362199" bottom="0.49" header="0.47244094488188998" footer="0.24"/>
  <pageSetup paperSize="9" scale="80" orientation="landscape" horizontalDpi="4294967292" r:id="rId17"/>
  <headerFooter alignWithMargins="0">
    <oddFooter>&amp;R&amp;P dari &amp;N</oddFooter>
  </headerFooter>
  <drawing r:id="rId1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5"/>
  <dimension ref="A1:AJ65"/>
  <sheetViews>
    <sheetView topLeftCell="Y1" zoomScale="115" zoomScaleNormal="89" workbookViewId="0">
      <selection activeCell="AF10" sqref="AF10"/>
    </sheetView>
  </sheetViews>
  <sheetFormatPr defaultColWidth="9.140625" defaultRowHeight="15"/>
  <cols>
    <col min="1" max="1" width="4.140625" style="465" customWidth="1"/>
    <col min="2" max="2" width="10.28515625" style="465" customWidth="1"/>
    <col min="3" max="3" width="11" style="465" customWidth="1"/>
    <col min="4" max="4" width="29" style="465" customWidth="1"/>
    <col min="5" max="5" width="16" style="465" customWidth="1"/>
    <col min="6" max="6" width="14.42578125" style="465" customWidth="1"/>
    <col min="7" max="7" width="15" style="465" customWidth="1"/>
    <col min="8" max="8" width="14.7109375" style="465" customWidth="1"/>
    <col min="9" max="9" width="14.28515625" style="465" customWidth="1"/>
    <col min="10" max="10" width="16.28515625" style="465" customWidth="1"/>
    <col min="11" max="11" width="11" style="465" customWidth="1"/>
    <col min="12" max="12" width="12.42578125" style="465" customWidth="1"/>
    <col min="13" max="13" width="14.85546875" style="465" customWidth="1"/>
    <col min="14" max="14" width="14.7109375" style="465" customWidth="1"/>
    <col min="15" max="16" width="7.85546875" style="465" customWidth="1"/>
    <col min="17" max="17" width="8.7109375" style="465" customWidth="1"/>
    <col min="18" max="18" width="8.28515625" style="465" customWidth="1"/>
    <col min="19" max="19" width="11" style="465" customWidth="1"/>
    <col min="20" max="20" width="19.140625" style="465" customWidth="1"/>
    <col min="21" max="21" width="19.85546875" style="465" customWidth="1"/>
    <col min="22" max="22" width="8" style="465" customWidth="1"/>
    <col min="23" max="23" width="6.7109375" style="465" customWidth="1"/>
    <col min="24" max="24" width="5.85546875" style="465" customWidth="1"/>
    <col min="25" max="25" width="9.28515625" style="467" customWidth="1"/>
    <col min="26" max="27" width="12.28515625" style="523" customWidth="1"/>
    <col min="28" max="28" width="16" style="465" customWidth="1"/>
    <col min="29" max="29" width="9.140625" style="465" customWidth="1"/>
    <col min="30" max="30" width="9.140625" style="465"/>
    <col min="31" max="31" width="33" style="465" customWidth="1"/>
    <col min="32" max="32" width="12.42578125" style="465" customWidth="1"/>
    <col min="33" max="33" width="22.140625" style="465" customWidth="1"/>
    <col min="34" max="16384" width="9.140625" style="465"/>
  </cols>
  <sheetData>
    <row r="1" spans="1:36" ht="17.25" customHeight="1">
      <c r="A1" s="458"/>
      <c r="B1" s="459"/>
      <c r="C1" s="459"/>
      <c r="D1" s="3523" t="s">
        <v>4903</v>
      </c>
      <c r="E1" s="3524"/>
      <c r="F1" s="3524"/>
      <c r="G1" s="3524"/>
      <c r="H1" s="3524"/>
      <c r="I1" s="3524"/>
      <c r="J1" s="3524"/>
      <c r="K1" s="3524"/>
      <c r="L1" s="3524"/>
      <c r="M1" s="3524"/>
      <c r="N1" s="3524"/>
      <c r="O1" s="3524"/>
      <c r="P1" s="3524"/>
      <c r="Q1" s="3524"/>
      <c r="R1" s="3524"/>
      <c r="S1" s="3524"/>
      <c r="T1" s="3524"/>
      <c r="U1" s="461" t="s">
        <v>6405</v>
      </c>
      <c r="V1" s="462" t="s">
        <v>13311</v>
      </c>
      <c r="W1" s="462"/>
      <c r="X1" s="462"/>
      <c r="Y1" s="579"/>
      <c r="Z1" s="462"/>
      <c r="AA1" s="462"/>
      <c r="AB1" s="464"/>
    </row>
    <row r="2" spans="1:36" ht="17.25" customHeight="1">
      <c r="A2" s="466"/>
      <c r="B2" s="467"/>
      <c r="C2" s="467"/>
      <c r="D2" s="3526"/>
      <c r="E2" s="3527"/>
      <c r="F2" s="3527"/>
      <c r="G2" s="3527"/>
      <c r="H2" s="3527"/>
      <c r="I2" s="3527"/>
      <c r="J2" s="3527"/>
      <c r="K2" s="3527"/>
      <c r="L2" s="3527"/>
      <c r="M2" s="3527"/>
      <c r="N2" s="3527"/>
      <c r="O2" s="3527"/>
      <c r="P2" s="3527"/>
      <c r="Q2" s="3527"/>
      <c r="R2" s="3527"/>
      <c r="S2" s="3527"/>
      <c r="T2" s="3527"/>
      <c r="U2" s="469" t="s">
        <v>6406</v>
      </c>
      <c r="V2" s="470" t="s">
        <v>13310</v>
      </c>
      <c r="W2" s="470"/>
      <c r="X2" s="470"/>
      <c r="Z2" s="470"/>
      <c r="AA2" s="470"/>
      <c r="AB2" s="472"/>
    </row>
    <row r="3" spans="1:36" ht="17.25" customHeight="1">
      <c r="A3" s="466"/>
      <c r="B3" s="467"/>
      <c r="C3" s="467"/>
      <c r="D3" s="3526"/>
      <c r="E3" s="3527"/>
      <c r="F3" s="3527"/>
      <c r="G3" s="3527"/>
      <c r="H3" s="3527"/>
      <c r="I3" s="3527"/>
      <c r="J3" s="3527"/>
      <c r="K3" s="3527"/>
      <c r="L3" s="3527"/>
      <c r="M3" s="3527"/>
      <c r="N3" s="3527"/>
      <c r="O3" s="3527"/>
      <c r="P3" s="3527"/>
      <c r="Q3" s="3527"/>
      <c r="R3" s="3527"/>
      <c r="S3" s="3527"/>
      <c r="T3" s="3527"/>
      <c r="U3" s="469" t="s">
        <v>6407</v>
      </c>
      <c r="V3" s="470" t="s">
        <v>13309</v>
      </c>
      <c r="W3" s="470"/>
      <c r="X3" s="470"/>
      <c r="Z3" s="470"/>
      <c r="AA3" s="470"/>
      <c r="AB3" s="472"/>
    </row>
    <row r="4" spans="1:36" ht="17.25" customHeight="1" thickBot="1">
      <c r="A4" s="3532" t="s">
        <v>4907</v>
      </c>
      <c r="B4" s="3533"/>
      <c r="C4" s="3533"/>
      <c r="D4" s="3529"/>
      <c r="E4" s="3530"/>
      <c r="F4" s="3530"/>
      <c r="G4" s="3530"/>
      <c r="H4" s="3530"/>
      <c r="I4" s="3530"/>
      <c r="J4" s="3530"/>
      <c r="K4" s="3530"/>
      <c r="L4" s="3530"/>
      <c r="M4" s="3530"/>
      <c r="N4" s="3530"/>
      <c r="O4" s="3530"/>
      <c r="P4" s="3530"/>
      <c r="Q4" s="3530"/>
      <c r="R4" s="3530"/>
      <c r="S4" s="3530"/>
      <c r="T4" s="3530"/>
      <c r="U4" s="493" t="s">
        <v>6408</v>
      </c>
      <c r="V4" s="513" t="s">
        <v>13313</v>
      </c>
      <c r="W4" s="513"/>
      <c r="X4" s="513"/>
      <c r="Y4" s="582"/>
      <c r="Z4" s="513"/>
      <c r="AA4" s="513"/>
      <c r="AB4" s="488"/>
    </row>
    <row r="5" spans="1:36" ht="17.25" customHeight="1">
      <c r="A5" s="3517" t="s">
        <v>5543</v>
      </c>
      <c r="B5" s="3518"/>
      <c r="C5" s="3518"/>
      <c r="D5" s="3518"/>
      <c r="E5" s="3518"/>
      <c r="F5" s="3518"/>
      <c r="G5" s="3518"/>
      <c r="H5" s="3518"/>
      <c r="I5" s="3518"/>
      <c r="J5" s="3518"/>
      <c r="K5" s="3518"/>
      <c r="L5" s="3518"/>
      <c r="M5" s="3518"/>
      <c r="N5" s="3518"/>
      <c r="O5" s="3518"/>
      <c r="P5" s="3518"/>
      <c r="Q5" s="3518"/>
      <c r="R5" s="3518"/>
      <c r="S5" s="3518"/>
      <c r="T5" s="3518"/>
      <c r="U5" s="3518"/>
      <c r="V5" s="3518"/>
      <c r="W5" s="3518"/>
      <c r="X5" s="3518"/>
      <c r="Y5" s="3518"/>
      <c r="Z5" s="3518"/>
      <c r="AA5" s="3518"/>
      <c r="AB5" s="3519"/>
    </row>
    <row r="6" spans="1:36" ht="17.25" customHeight="1" thickBot="1">
      <c r="A6" s="3520"/>
      <c r="B6" s="3521"/>
      <c r="C6" s="3521"/>
      <c r="D6" s="3521"/>
      <c r="E6" s="3521"/>
      <c r="F6" s="3521"/>
      <c r="G6" s="3521"/>
      <c r="H6" s="3521"/>
      <c r="I6" s="3521"/>
      <c r="J6" s="3521"/>
      <c r="K6" s="3521"/>
      <c r="L6" s="3521"/>
      <c r="M6" s="3521"/>
      <c r="N6" s="3521"/>
      <c r="O6" s="3521"/>
      <c r="P6" s="3521"/>
      <c r="Q6" s="3521"/>
      <c r="R6" s="3521"/>
      <c r="S6" s="3521"/>
      <c r="T6" s="3521"/>
      <c r="U6" s="3521"/>
      <c r="V6" s="3521"/>
      <c r="W6" s="3521"/>
      <c r="X6" s="3521"/>
      <c r="Y6" s="3521"/>
      <c r="Z6" s="3521"/>
      <c r="AA6" s="3521"/>
      <c r="AB6" s="3522"/>
      <c r="AE6" s="52"/>
      <c r="AF6" s="1028"/>
      <c r="AG6" s="1029">
        <v>46752</v>
      </c>
    </row>
    <row r="7" spans="1:36" ht="17.25" customHeight="1">
      <c r="A7" s="474" t="s">
        <v>2705</v>
      </c>
      <c r="B7" s="475" t="s">
        <v>4909</v>
      </c>
      <c r="C7" s="475" t="s">
        <v>2523</v>
      </c>
      <c r="D7" s="475" t="s">
        <v>4911</v>
      </c>
      <c r="E7" s="475" t="s">
        <v>4912</v>
      </c>
      <c r="F7" s="475" t="s">
        <v>4913</v>
      </c>
      <c r="G7" s="546" t="s">
        <v>4914</v>
      </c>
      <c r="H7" s="546" t="s">
        <v>4915</v>
      </c>
      <c r="I7" s="546" t="s">
        <v>4939</v>
      </c>
      <c r="J7" s="475" t="s">
        <v>6273</v>
      </c>
      <c r="K7" s="515" t="s">
        <v>13073</v>
      </c>
      <c r="L7" s="476" t="s">
        <v>6282</v>
      </c>
      <c r="M7" s="1284" t="s">
        <v>6286</v>
      </c>
      <c r="N7" s="1628"/>
      <c r="O7" s="1146" t="s">
        <v>6217</v>
      </c>
      <c r="P7" s="1147"/>
      <c r="Q7" s="1147"/>
      <c r="R7" s="1147"/>
      <c r="S7" s="1148"/>
      <c r="T7" s="528" t="s">
        <v>2414</v>
      </c>
      <c r="U7" s="515" t="s">
        <v>4916</v>
      </c>
      <c r="V7" s="1188" t="s">
        <v>4238</v>
      </c>
      <c r="W7" s="1189"/>
      <c r="X7" s="1141" t="s">
        <v>4917</v>
      </c>
      <c r="Y7" s="670" t="s">
        <v>6096</v>
      </c>
      <c r="Z7" s="688" t="s">
        <v>6162</v>
      </c>
      <c r="AA7" s="688" t="s">
        <v>6196</v>
      </c>
      <c r="AB7" s="1183" t="s">
        <v>699</v>
      </c>
      <c r="AE7" s="1025"/>
      <c r="AF7" s="1026"/>
      <c r="AG7" s="1026"/>
    </row>
    <row r="8" spans="1:36" ht="17.25" customHeight="1" thickBot="1">
      <c r="A8" s="477"/>
      <c r="B8" s="478"/>
      <c r="C8" s="479"/>
      <c r="D8" s="478"/>
      <c r="E8" s="478"/>
      <c r="F8" s="479" t="s">
        <v>4918</v>
      </c>
      <c r="G8" s="479" t="s">
        <v>4919</v>
      </c>
      <c r="H8" s="480" t="s">
        <v>4920</v>
      </c>
      <c r="I8" s="479" t="s">
        <v>4919</v>
      </c>
      <c r="J8" s="479" t="s">
        <v>4919</v>
      </c>
      <c r="K8" s="516" t="s">
        <v>6276</v>
      </c>
      <c r="L8" s="481" t="s">
        <v>3815</v>
      </c>
      <c r="M8" s="479" t="s">
        <v>6278</v>
      </c>
      <c r="N8" s="479" t="s">
        <v>6279</v>
      </c>
      <c r="O8" s="479" t="s">
        <v>4943</v>
      </c>
      <c r="P8" s="479" t="s">
        <v>5628</v>
      </c>
      <c r="Q8" s="479" t="s">
        <v>6281</v>
      </c>
      <c r="R8" s="479" t="s">
        <v>6274</v>
      </c>
      <c r="S8" s="479" t="s">
        <v>6287</v>
      </c>
      <c r="T8" s="479" t="s">
        <v>6283</v>
      </c>
      <c r="U8" s="516"/>
      <c r="V8" s="482" t="s">
        <v>4237</v>
      </c>
      <c r="W8" s="639" t="s">
        <v>2201</v>
      </c>
      <c r="X8" s="1142"/>
      <c r="Y8" s="671" t="s">
        <v>6097</v>
      </c>
      <c r="Z8" s="689" t="s">
        <v>6163</v>
      </c>
      <c r="AA8" s="689" t="s">
        <v>6197</v>
      </c>
      <c r="AB8" s="1184"/>
      <c r="AE8" s="1022" t="s">
        <v>12601</v>
      </c>
      <c r="AF8" s="1024" t="s">
        <v>6197</v>
      </c>
      <c r="AG8" s="1024" t="s">
        <v>18406</v>
      </c>
      <c r="AJ8" s="465" t="s">
        <v>19944</v>
      </c>
    </row>
    <row r="9" spans="1:36" ht="17.25" customHeight="1">
      <c r="A9" s="1754">
        <v>1</v>
      </c>
      <c r="B9" s="1755" t="s">
        <v>18407</v>
      </c>
      <c r="C9" s="1531" t="s">
        <v>18454</v>
      </c>
      <c r="D9" s="1756" t="s">
        <v>18455</v>
      </c>
      <c r="E9" s="796" t="s">
        <v>3739</v>
      </c>
      <c r="F9" s="622">
        <v>1</v>
      </c>
      <c r="G9" s="622">
        <v>45</v>
      </c>
      <c r="H9" s="622">
        <v>60</v>
      </c>
      <c r="I9" s="622" t="s">
        <v>13074</v>
      </c>
      <c r="J9" s="620"/>
      <c r="K9" s="622">
        <v>3</v>
      </c>
      <c r="L9" s="620"/>
      <c r="M9" s="1250">
        <v>219</v>
      </c>
      <c r="N9" s="1250">
        <v>1994</v>
      </c>
      <c r="O9" s="620" t="s">
        <v>13075</v>
      </c>
      <c r="P9" s="620" t="s">
        <v>13076</v>
      </c>
      <c r="Q9" s="622" t="s">
        <v>6255</v>
      </c>
      <c r="R9" s="622" t="s">
        <v>6255</v>
      </c>
      <c r="S9" s="622" t="s">
        <v>6255</v>
      </c>
      <c r="T9" s="620"/>
      <c r="U9" s="620" t="s">
        <v>5552</v>
      </c>
      <c r="V9" s="1250">
        <v>5</v>
      </c>
      <c r="W9" s="1250" t="s">
        <v>4849</v>
      </c>
      <c r="X9" s="1068" t="s">
        <v>1527</v>
      </c>
      <c r="Y9" s="673" t="s">
        <v>6098</v>
      </c>
      <c r="Z9" s="620"/>
      <c r="AA9" s="1844"/>
      <c r="AB9" s="569"/>
      <c r="AC9" s="465" t="s">
        <v>12219</v>
      </c>
      <c r="AD9" s="2413" t="s">
        <v>17731</v>
      </c>
      <c r="AE9" s="549" t="s">
        <v>12985</v>
      </c>
      <c r="AF9" s="1043">
        <v>37503</v>
      </c>
      <c r="AG9" s="549"/>
      <c r="AJ9" s="576" t="s">
        <v>19938</v>
      </c>
    </row>
    <row r="10" spans="1:36" ht="17.25" customHeight="1">
      <c r="A10" s="1757">
        <v>2</v>
      </c>
      <c r="B10" s="1485" t="s">
        <v>18407</v>
      </c>
      <c r="C10" s="1486" t="s">
        <v>16552</v>
      </c>
      <c r="D10" s="1514" t="s">
        <v>18455</v>
      </c>
      <c r="E10" s="1526" t="s">
        <v>3739</v>
      </c>
      <c r="F10" s="1485">
        <v>0.06</v>
      </c>
      <c r="G10" s="1485">
        <v>45</v>
      </c>
      <c r="H10" s="1485">
        <v>60</v>
      </c>
      <c r="I10" s="1485">
        <v>67</v>
      </c>
      <c r="J10" s="1485"/>
      <c r="K10" s="1485"/>
      <c r="L10" s="1485"/>
      <c r="M10" s="1485">
        <v>219</v>
      </c>
      <c r="N10" s="1485">
        <v>2464</v>
      </c>
      <c r="O10" s="1299" t="s">
        <v>6255</v>
      </c>
      <c r="P10" s="1299" t="s">
        <v>6255</v>
      </c>
      <c r="Q10" s="1299" t="s">
        <v>6255</v>
      </c>
      <c r="R10" s="1299" t="s">
        <v>6255</v>
      </c>
      <c r="S10" s="1299" t="s">
        <v>6255</v>
      </c>
      <c r="T10" s="1299" t="s">
        <v>13242</v>
      </c>
      <c r="U10" s="1527" t="s">
        <v>13232</v>
      </c>
      <c r="V10" s="1528"/>
      <c r="W10" s="1498"/>
      <c r="X10" s="1509"/>
      <c r="Y10" s="1529"/>
      <c r="Z10" s="1523">
        <v>6100</v>
      </c>
      <c r="AA10" s="1602">
        <v>44958</v>
      </c>
      <c r="AB10" s="1530"/>
      <c r="AC10" s="1604"/>
      <c r="AD10" s="2419" t="s">
        <v>17731</v>
      </c>
      <c r="AE10" s="1605" t="s">
        <v>16838</v>
      </c>
      <c r="AF10" s="1602">
        <v>44958</v>
      </c>
      <c r="AG10" s="1605"/>
      <c r="AJ10" s="576" t="s">
        <v>19938</v>
      </c>
    </row>
    <row r="11" spans="1:36" ht="17.25" customHeight="1">
      <c r="A11" s="1758">
        <v>3</v>
      </c>
      <c r="B11" s="1608" t="s">
        <v>4928</v>
      </c>
      <c r="C11" s="1599" t="s">
        <v>3846</v>
      </c>
      <c r="D11" s="1759" t="s">
        <v>5544</v>
      </c>
      <c r="E11" s="796" t="s">
        <v>5545</v>
      </c>
      <c r="F11" s="1250">
        <v>1.3</v>
      </c>
      <c r="G11" s="1285">
        <v>23</v>
      </c>
      <c r="H11" s="1250">
        <v>70</v>
      </c>
      <c r="I11" s="1285">
        <v>34.5</v>
      </c>
      <c r="J11" s="1250"/>
      <c r="K11" s="1250">
        <v>0</v>
      </c>
      <c r="L11" s="1250"/>
      <c r="M11" s="1250">
        <v>900</v>
      </c>
      <c r="N11" s="1250">
        <v>1650</v>
      </c>
      <c r="O11" s="1250">
        <v>304</v>
      </c>
      <c r="P11" s="1250">
        <v>304</v>
      </c>
      <c r="Q11" s="1250">
        <v>304</v>
      </c>
      <c r="R11" s="1250">
        <v>304</v>
      </c>
      <c r="S11" s="1250">
        <v>304</v>
      </c>
      <c r="T11" s="1250"/>
      <c r="U11" s="796" t="s">
        <v>4927</v>
      </c>
      <c r="V11" s="1250">
        <v>5</v>
      </c>
      <c r="W11" s="1250" t="s">
        <v>4849</v>
      </c>
      <c r="X11" s="1068" t="s">
        <v>1527</v>
      </c>
      <c r="Y11" s="673" t="s">
        <v>6098</v>
      </c>
      <c r="Z11" s="743">
        <v>15000</v>
      </c>
      <c r="AA11" s="738"/>
      <c r="AB11" s="517"/>
      <c r="AC11" s="465" t="s">
        <v>12264</v>
      </c>
      <c r="AD11" s="2417">
        <v>110</v>
      </c>
      <c r="AE11" s="549" t="s">
        <v>12905</v>
      </c>
      <c r="AF11" s="1043">
        <v>36777</v>
      </c>
      <c r="AG11" s="549"/>
      <c r="AJ11" s="576" t="s">
        <v>19938</v>
      </c>
    </row>
    <row r="12" spans="1:36" ht="17.25" customHeight="1">
      <c r="A12" s="1754">
        <v>4</v>
      </c>
      <c r="B12" s="1608" t="s">
        <v>4928</v>
      </c>
      <c r="C12" s="1599" t="s">
        <v>2590</v>
      </c>
      <c r="D12" s="1759" t="s">
        <v>5546</v>
      </c>
      <c r="E12" s="796" t="s">
        <v>5547</v>
      </c>
      <c r="F12" s="1250">
        <v>13.8</v>
      </c>
      <c r="G12" s="1250">
        <v>2</v>
      </c>
      <c r="H12" s="1250">
        <v>50</v>
      </c>
      <c r="I12" s="1250">
        <v>3</v>
      </c>
      <c r="J12" s="1250"/>
      <c r="K12" s="1250">
        <v>0</v>
      </c>
      <c r="L12" s="1250"/>
      <c r="M12" s="1250">
        <v>300</v>
      </c>
      <c r="N12" s="1250">
        <v>1150</v>
      </c>
      <c r="O12" s="1250">
        <v>304</v>
      </c>
      <c r="P12" s="1250">
        <v>304</v>
      </c>
      <c r="Q12" s="1250">
        <v>304</v>
      </c>
      <c r="R12" s="1250">
        <v>304</v>
      </c>
      <c r="S12" s="1250">
        <v>304</v>
      </c>
      <c r="T12" s="1250"/>
      <c r="U12" s="796" t="s">
        <v>4927</v>
      </c>
      <c r="V12" s="1250">
        <v>5</v>
      </c>
      <c r="W12" s="1250" t="s">
        <v>4849</v>
      </c>
      <c r="X12" s="1068" t="s">
        <v>1527</v>
      </c>
      <c r="Y12" s="673" t="s">
        <v>6098</v>
      </c>
      <c r="Z12" s="743">
        <v>4100</v>
      </c>
      <c r="AA12" s="738"/>
      <c r="AB12" s="517"/>
      <c r="AC12" s="465" t="s">
        <v>12264</v>
      </c>
      <c r="AD12" s="2417">
        <v>120</v>
      </c>
      <c r="AE12" s="549" t="s">
        <v>12905</v>
      </c>
      <c r="AF12" s="1043">
        <v>36777</v>
      </c>
      <c r="AG12" s="549"/>
      <c r="AJ12" s="576" t="s">
        <v>19938</v>
      </c>
    </row>
    <row r="13" spans="1:36" ht="17.25" customHeight="1">
      <c r="A13" s="1758">
        <v>5</v>
      </c>
      <c r="B13" s="1608" t="s">
        <v>4928</v>
      </c>
      <c r="C13" s="1599" t="s">
        <v>2592</v>
      </c>
      <c r="D13" s="1759" t="s">
        <v>5548</v>
      </c>
      <c r="E13" s="796" t="s">
        <v>5549</v>
      </c>
      <c r="F13" s="1285" t="s">
        <v>5550</v>
      </c>
      <c r="G13" s="1250">
        <v>6.3</v>
      </c>
      <c r="H13" s="1250">
        <v>50</v>
      </c>
      <c r="I13" s="1250">
        <v>9.5</v>
      </c>
      <c r="J13" s="1285"/>
      <c r="K13" s="1285">
        <v>0</v>
      </c>
      <c r="L13" s="1285"/>
      <c r="M13" s="1285">
        <v>250</v>
      </c>
      <c r="N13" s="1285">
        <v>1150</v>
      </c>
      <c r="O13" s="1250">
        <v>304</v>
      </c>
      <c r="P13" s="1250">
        <v>304</v>
      </c>
      <c r="Q13" s="1250">
        <v>304</v>
      </c>
      <c r="R13" s="1250">
        <v>304</v>
      </c>
      <c r="S13" s="1250">
        <v>304</v>
      </c>
      <c r="T13" s="1285"/>
      <c r="U13" s="796" t="s">
        <v>4927</v>
      </c>
      <c r="V13" s="1250">
        <v>5</v>
      </c>
      <c r="W13" s="1250" t="s">
        <v>4849</v>
      </c>
      <c r="X13" s="1068" t="s">
        <v>1527</v>
      </c>
      <c r="Y13" s="673" t="s">
        <v>6098</v>
      </c>
      <c r="Z13" s="743">
        <v>4100</v>
      </c>
      <c r="AA13" s="738"/>
      <c r="AB13" s="517"/>
      <c r="AC13" s="465" t="s">
        <v>12250</v>
      </c>
      <c r="AD13" s="2417">
        <v>130</v>
      </c>
      <c r="AE13" s="549" t="s">
        <v>12906</v>
      </c>
      <c r="AF13" s="1043">
        <v>39741</v>
      </c>
      <c r="AG13" s="549"/>
      <c r="AJ13" s="576" t="s">
        <v>19938</v>
      </c>
    </row>
    <row r="14" spans="1:36" ht="17.25" customHeight="1">
      <c r="A14" s="1754">
        <v>6</v>
      </c>
      <c r="B14" s="1608" t="s">
        <v>4928</v>
      </c>
      <c r="C14" s="2907" t="s">
        <v>609</v>
      </c>
      <c r="D14" s="1759" t="s">
        <v>18456</v>
      </c>
      <c r="E14" s="796" t="s">
        <v>5551</v>
      </c>
      <c r="F14" s="1250"/>
      <c r="G14" s="1250">
        <v>45</v>
      </c>
      <c r="H14" s="1250">
        <v>50</v>
      </c>
      <c r="I14" s="1250">
        <v>67.5</v>
      </c>
      <c r="J14" s="1250"/>
      <c r="K14" s="1250"/>
      <c r="L14" s="1250"/>
      <c r="M14" s="1250"/>
      <c r="N14" s="1250"/>
      <c r="O14" s="1250"/>
      <c r="P14" s="1250"/>
      <c r="Q14" s="1250"/>
      <c r="R14" s="1250"/>
      <c r="S14" s="1250"/>
      <c r="T14" s="1250"/>
      <c r="U14" s="796" t="s">
        <v>5552</v>
      </c>
      <c r="V14" s="1250">
        <v>5</v>
      </c>
      <c r="W14" s="1250" t="s">
        <v>4849</v>
      </c>
      <c r="X14" s="1068" t="s">
        <v>1527</v>
      </c>
      <c r="Y14" s="673" t="s">
        <v>6098</v>
      </c>
      <c r="Z14" s="743">
        <v>4900</v>
      </c>
      <c r="AA14" s="738"/>
      <c r="AB14" s="517"/>
      <c r="AC14" s="465" t="s">
        <v>12548</v>
      </c>
      <c r="AD14" s="2417">
        <v>410</v>
      </c>
      <c r="AE14" s="549" t="s">
        <v>12944</v>
      </c>
      <c r="AF14" s="1043">
        <v>43125</v>
      </c>
      <c r="AG14" s="549"/>
      <c r="AJ14" s="576" t="s">
        <v>19938</v>
      </c>
    </row>
    <row r="15" spans="1:36" ht="17.25" customHeight="1">
      <c r="A15" s="1758">
        <v>7</v>
      </c>
      <c r="B15" s="1608" t="s">
        <v>18407</v>
      </c>
      <c r="C15" s="2932" t="s">
        <v>18457</v>
      </c>
      <c r="D15" s="1760" t="s">
        <v>18458</v>
      </c>
      <c r="E15" s="1286" t="s">
        <v>3739</v>
      </c>
      <c r="F15" s="1287" t="s">
        <v>5553</v>
      </c>
      <c r="G15" s="1288" t="s">
        <v>5554</v>
      </c>
      <c r="H15" s="1287">
        <v>100</v>
      </c>
      <c r="I15" s="1288">
        <v>36</v>
      </c>
      <c r="J15" s="1287"/>
      <c r="K15" s="1287">
        <v>1</v>
      </c>
      <c r="L15" s="1287"/>
      <c r="M15" s="1287">
        <v>310</v>
      </c>
      <c r="N15" s="1287">
        <v>2000</v>
      </c>
      <c r="O15" s="1287"/>
      <c r="P15" s="1287" t="s">
        <v>6255</v>
      </c>
      <c r="Q15" s="1287"/>
      <c r="R15" s="1287"/>
      <c r="S15" s="1287"/>
      <c r="T15" s="1287" t="s">
        <v>6319</v>
      </c>
      <c r="U15" s="1289" t="s">
        <v>5555</v>
      </c>
      <c r="V15" s="1250">
        <v>5</v>
      </c>
      <c r="W15" s="1250" t="s">
        <v>4849</v>
      </c>
      <c r="X15" s="1068" t="s">
        <v>1527</v>
      </c>
      <c r="Y15" s="673" t="s">
        <v>6098</v>
      </c>
      <c r="Z15" s="743"/>
      <c r="AA15" s="738"/>
      <c r="AB15" s="517"/>
      <c r="AC15" s="465" t="s">
        <v>12275</v>
      </c>
      <c r="AD15" s="2413" t="s">
        <v>17731</v>
      </c>
      <c r="AE15" s="549" t="s">
        <v>13043</v>
      </c>
      <c r="AF15" s="1043">
        <v>44764</v>
      </c>
      <c r="AG15" s="549"/>
    </row>
    <row r="16" spans="1:36" ht="17.25" customHeight="1">
      <c r="A16" s="1754">
        <v>8</v>
      </c>
      <c r="B16" s="1608" t="s">
        <v>18407</v>
      </c>
      <c r="C16" s="2932" t="s">
        <v>18459</v>
      </c>
      <c r="D16" s="1760" t="s">
        <v>18460</v>
      </c>
      <c r="E16" s="1286" t="s">
        <v>2835</v>
      </c>
      <c r="F16" s="1287" t="s">
        <v>5556</v>
      </c>
      <c r="G16" s="1287">
        <v>7.5</v>
      </c>
      <c r="H16" s="1287">
        <v>100</v>
      </c>
      <c r="I16" s="1287">
        <v>12</v>
      </c>
      <c r="J16" s="1287"/>
      <c r="K16" s="1287"/>
      <c r="L16" s="1287"/>
      <c r="M16" s="1287"/>
      <c r="N16" s="1287"/>
      <c r="O16" s="1287"/>
      <c r="P16" s="1287"/>
      <c r="Q16" s="1287"/>
      <c r="R16" s="1287"/>
      <c r="S16" s="1287"/>
      <c r="T16" s="1287"/>
      <c r="U16" s="1289" t="s">
        <v>5555</v>
      </c>
      <c r="V16" s="1250">
        <v>5</v>
      </c>
      <c r="W16" s="1250" t="s">
        <v>4849</v>
      </c>
      <c r="X16" s="1068" t="s">
        <v>1527</v>
      </c>
      <c r="Y16" s="673" t="s">
        <v>6098</v>
      </c>
      <c r="Z16" s="743"/>
      <c r="AA16" s="738"/>
      <c r="AB16" s="517"/>
      <c r="AC16" s="465" t="s">
        <v>12400</v>
      </c>
      <c r="AD16" s="2413" t="s">
        <v>17731</v>
      </c>
      <c r="AE16" s="549" t="s">
        <v>13043</v>
      </c>
      <c r="AF16" s="1043">
        <v>44764</v>
      </c>
      <c r="AG16" s="549"/>
    </row>
    <row r="17" spans="1:33" ht="17.25" customHeight="1">
      <c r="A17" s="1758">
        <v>9</v>
      </c>
      <c r="B17" s="1608" t="s">
        <v>18407</v>
      </c>
      <c r="C17" s="2932" t="s">
        <v>18461</v>
      </c>
      <c r="D17" s="1760" t="s">
        <v>18462</v>
      </c>
      <c r="E17" s="1286" t="s">
        <v>3799</v>
      </c>
      <c r="F17" s="1287" t="s">
        <v>5557</v>
      </c>
      <c r="G17" s="1287">
        <v>17</v>
      </c>
      <c r="H17" s="1287">
        <v>110</v>
      </c>
      <c r="I17" s="1287">
        <v>25.5</v>
      </c>
      <c r="J17" s="1287"/>
      <c r="K17" s="1287">
        <v>1</v>
      </c>
      <c r="L17" s="1287"/>
      <c r="M17" s="1287">
        <v>530</v>
      </c>
      <c r="N17" s="1287">
        <v>3000</v>
      </c>
      <c r="O17" s="1287"/>
      <c r="P17" s="1287" t="s">
        <v>6255</v>
      </c>
      <c r="Q17" s="1287"/>
      <c r="R17" s="1287"/>
      <c r="S17" s="1287"/>
      <c r="T17" s="1287" t="s">
        <v>6319</v>
      </c>
      <c r="U17" s="1289" t="s">
        <v>5555</v>
      </c>
      <c r="V17" s="1250">
        <v>5</v>
      </c>
      <c r="W17" s="1250" t="s">
        <v>4849</v>
      </c>
      <c r="X17" s="1068" t="s">
        <v>1527</v>
      </c>
      <c r="Y17" s="673" t="s">
        <v>6098</v>
      </c>
      <c r="Z17" s="743"/>
      <c r="AA17" s="738"/>
      <c r="AB17" s="517"/>
      <c r="AC17" s="465" t="s">
        <v>12275</v>
      </c>
      <c r="AD17" s="2413" t="s">
        <v>17731</v>
      </c>
      <c r="AE17" s="549" t="s">
        <v>13043</v>
      </c>
      <c r="AF17" s="1043">
        <v>44764</v>
      </c>
      <c r="AG17" s="549"/>
    </row>
    <row r="18" spans="1:33" ht="17.25" customHeight="1">
      <c r="A18" s="1754">
        <v>10</v>
      </c>
      <c r="B18" s="1608" t="s">
        <v>18407</v>
      </c>
      <c r="C18" s="2932" t="s">
        <v>18463</v>
      </c>
      <c r="D18" s="1760" t="s">
        <v>18464</v>
      </c>
      <c r="E18" s="1286" t="s">
        <v>2835</v>
      </c>
      <c r="F18" s="1287" t="s">
        <v>5558</v>
      </c>
      <c r="G18" s="1287">
        <v>18</v>
      </c>
      <c r="H18" s="1287">
        <v>170</v>
      </c>
      <c r="I18" s="1287">
        <v>28.8</v>
      </c>
      <c r="J18" s="1287"/>
      <c r="K18" s="1287"/>
      <c r="L18" s="1287"/>
      <c r="M18" s="1287"/>
      <c r="N18" s="1287"/>
      <c r="O18" s="1287"/>
      <c r="P18" s="1287"/>
      <c r="Q18" s="1287"/>
      <c r="R18" s="1287"/>
      <c r="S18" s="1287"/>
      <c r="T18" s="1287"/>
      <c r="U18" s="1289" t="s">
        <v>5555</v>
      </c>
      <c r="V18" s="1250">
        <v>5</v>
      </c>
      <c r="W18" s="1250" t="s">
        <v>4849</v>
      </c>
      <c r="X18" s="1068" t="s">
        <v>1527</v>
      </c>
      <c r="Y18" s="673" t="s">
        <v>6098</v>
      </c>
      <c r="Z18" s="743"/>
      <c r="AA18" s="738"/>
      <c r="AB18" s="517"/>
      <c r="AC18" s="465" t="s">
        <v>12400</v>
      </c>
      <c r="AD18" s="2413" t="s">
        <v>17731</v>
      </c>
      <c r="AE18" s="549" t="s">
        <v>13043</v>
      </c>
      <c r="AF18" s="1043">
        <v>44764</v>
      </c>
      <c r="AG18" s="549"/>
    </row>
    <row r="19" spans="1:33" ht="17.25" customHeight="1">
      <c r="A19" s="1754">
        <v>11</v>
      </c>
      <c r="B19" s="1608" t="s">
        <v>4156</v>
      </c>
      <c r="C19" s="3030" t="s">
        <v>3938</v>
      </c>
      <c r="D19" s="1759" t="s">
        <v>12097</v>
      </c>
      <c r="E19" s="549" t="s">
        <v>12907</v>
      </c>
      <c r="F19" s="549"/>
      <c r="G19" s="549"/>
      <c r="H19" s="549"/>
      <c r="I19" s="549"/>
      <c r="J19" s="549"/>
      <c r="K19" s="549"/>
      <c r="L19" s="549"/>
      <c r="M19" s="549"/>
      <c r="N19" s="549"/>
      <c r="O19" s="549"/>
      <c r="P19" s="549"/>
      <c r="Q19" s="549"/>
      <c r="R19" s="549"/>
      <c r="S19" s="549"/>
      <c r="T19" s="549"/>
      <c r="U19" s="549"/>
      <c r="V19" s="549"/>
      <c r="W19" s="549"/>
      <c r="X19" s="549"/>
      <c r="Y19" s="146"/>
      <c r="Z19" s="1068"/>
      <c r="AA19" s="537"/>
      <c r="AB19" s="517"/>
      <c r="AC19" s="1606" t="s">
        <v>12908</v>
      </c>
      <c r="AD19" s="2417">
        <v>800</v>
      </c>
      <c r="AE19" s="549" t="s">
        <v>12892</v>
      </c>
      <c r="AF19" s="1043">
        <v>38796</v>
      </c>
      <c r="AG19" s="549"/>
    </row>
    <row r="20" spans="1:33" ht="17.25" customHeight="1">
      <c r="A20" s="1758">
        <v>12</v>
      </c>
      <c r="B20" s="1608" t="s">
        <v>4156</v>
      </c>
      <c r="C20" s="3030" t="s">
        <v>12517</v>
      </c>
      <c r="D20" s="1759" t="s">
        <v>18465</v>
      </c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146"/>
      <c r="Z20" s="1068"/>
      <c r="AA20" s="537"/>
      <c r="AB20" s="517"/>
      <c r="AC20" s="1606" t="s">
        <v>12516</v>
      </c>
      <c r="AD20" s="2417">
        <v>850</v>
      </c>
      <c r="AE20" s="549"/>
      <c r="AF20" s="549"/>
      <c r="AG20" s="549"/>
    </row>
    <row r="21" spans="1:33" ht="17.25" customHeight="1">
      <c r="A21" s="1754">
        <v>13</v>
      </c>
      <c r="B21" s="1608" t="s">
        <v>4156</v>
      </c>
      <c r="C21" s="3030" t="s">
        <v>12234</v>
      </c>
      <c r="D21" s="1759" t="s">
        <v>12537</v>
      </c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146"/>
      <c r="Z21" s="1068"/>
      <c r="AA21" s="537"/>
      <c r="AB21" s="517"/>
      <c r="AC21" s="1606" t="s">
        <v>12229</v>
      </c>
      <c r="AD21" s="2417">
        <v>850</v>
      </c>
      <c r="AE21" s="549"/>
      <c r="AF21" s="549"/>
      <c r="AG21" s="549"/>
    </row>
    <row r="22" spans="1:33" ht="17.25" customHeight="1">
      <c r="A22" s="1754">
        <v>14</v>
      </c>
      <c r="B22" s="1608" t="s">
        <v>4156</v>
      </c>
      <c r="C22" s="3030" t="s">
        <v>12233</v>
      </c>
      <c r="D22" s="1759" t="s">
        <v>12537</v>
      </c>
      <c r="E22" s="549"/>
      <c r="F22" s="549"/>
      <c r="G22" s="549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49"/>
      <c r="W22" s="549"/>
      <c r="X22" s="549"/>
      <c r="Y22" s="146"/>
      <c r="Z22" s="1068"/>
      <c r="AA22" s="537"/>
      <c r="AB22" s="517"/>
      <c r="AC22" s="1606" t="s">
        <v>12229</v>
      </c>
      <c r="AD22" s="2417">
        <v>850</v>
      </c>
      <c r="AE22" s="549"/>
      <c r="AF22" s="549"/>
      <c r="AG22" s="549"/>
    </row>
    <row r="23" spans="1:33" ht="17.25" customHeight="1">
      <c r="A23" s="1758">
        <v>15</v>
      </c>
      <c r="B23" s="1608" t="s">
        <v>4156</v>
      </c>
      <c r="C23" s="3030" t="s">
        <v>12909</v>
      </c>
      <c r="D23" s="1759" t="s">
        <v>3844</v>
      </c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49"/>
      <c r="P23" s="549"/>
      <c r="Q23" s="549"/>
      <c r="R23" s="549"/>
      <c r="S23" s="549"/>
      <c r="T23" s="549"/>
      <c r="U23" s="549"/>
      <c r="V23" s="549"/>
      <c r="W23" s="549"/>
      <c r="X23" s="549"/>
      <c r="Y23" s="146"/>
      <c r="Z23" s="1068"/>
      <c r="AA23" s="1043">
        <v>38604</v>
      </c>
      <c r="AB23" s="517"/>
      <c r="AC23" s="1606" t="s">
        <v>12908</v>
      </c>
      <c r="AD23" s="2417">
        <v>900</v>
      </c>
      <c r="AE23" s="549" t="s">
        <v>12910</v>
      </c>
      <c r="AF23" s="1043">
        <v>38604</v>
      </c>
      <c r="AG23" s="549"/>
    </row>
    <row r="24" spans="1:33" ht="17.25" customHeight="1">
      <c r="A24" s="1754">
        <v>16</v>
      </c>
      <c r="B24" s="1761" t="s">
        <v>18414</v>
      </c>
      <c r="C24" s="2927" t="s">
        <v>5559</v>
      </c>
      <c r="D24" s="1290" t="s">
        <v>5560</v>
      </c>
      <c r="E24" s="1227" t="s">
        <v>5561</v>
      </c>
      <c r="F24" s="1250">
        <v>31</v>
      </c>
      <c r="G24" s="1250">
        <v>25</v>
      </c>
      <c r="H24" s="1250">
        <v>50</v>
      </c>
      <c r="I24" s="1250">
        <v>37.5</v>
      </c>
      <c r="J24" s="1250"/>
      <c r="K24" s="1250"/>
      <c r="L24" s="1250"/>
      <c r="M24" s="1250"/>
      <c r="N24" s="1250"/>
      <c r="O24" s="1250"/>
      <c r="P24" s="1250"/>
      <c r="Q24" s="1250"/>
      <c r="R24" s="1250"/>
      <c r="S24" s="1250"/>
      <c r="T24" s="1250"/>
      <c r="U24" s="1291" t="s">
        <v>5562</v>
      </c>
      <c r="V24" s="570"/>
      <c r="W24" s="1250"/>
      <c r="X24" s="1068"/>
      <c r="Y24" s="673" t="s">
        <v>6098</v>
      </c>
      <c r="Z24" s="743"/>
      <c r="AA24" s="1035">
        <v>42305</v>
      </c>
      <c r="AB24" s="517"/>
      <c r="AD24" s="2417">
        <v>770</v>
      </c>
      <c r="AE24" s="549"/>
      <c r="AF24" s="549"/>
      <c r="AG24" s="549"/>
    </row>
    <row r="25" spans="1:33" ht="17.25" customHeight="1">
      <c r="A25" s="1758">
        <v>17</v>
      </c>
      <c r="B25" s="1761" t="s">
        <v>18414</v>
      </c>
      <c r="C25" s="2927" t="s">
        <v>5563</v>
      </c>
      <c r="D25" s="1290" t="s">
        <v>5560</v>
      </c>
      <c r="E25" s="697" t="s">
        <v>5561</v>
      </c>
      <c r="F25" s="691">
        <v>31</v>
      </c>
      <c r="G25" s="691">
        <v>25</v>
      </c>
      <c r="H25" s="691">
        <v>50</v>
      </c>
      <c r="I25" s="691">
        <v>37.5</v>
      </c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550" t="s">
        <v>4537</v>
      </c>
      <c r="V25" s="570"/>
      <c r="W25" s="1292"/>
      <c r="X25" s="537"/>
      <c r="Y25" s="672" t="s">
        <v>6098</v>
      </c>
      <c r="Z25" s="740"/>
      <c r="AA25" s="1035">
        <v>42305</v>
      </c>
      <c r="AB25" s="569"/>
      <c r="AD25" s="2417">
        <v>770</v>
      </c>
      <c r="AE25" s="549"/>
      <c r="AF25" s="549"/>
      <c r="AG25" s="549"/>
    </row>
    <row r="26" spans="1:33" ht="17.25" customHeight="1">
      <c r="A26" s="1754">
        <v>18</v>
      </c>
      <c r="B26" s="1761" t="s">
        <v>18414</v>
      </c>
      <c r="C26" s="2927" t="s">
        <v>5564</v>
      </c>
      <c r="D26" s="1762" t="s">
        <v>2098</v>
      </c>
      <c r="E26" s="697" t="s">
        <v>2276</v>
      </c>
      <c r="F26" s="691">
        <v>31</v>
      </c>
      <c r="G26" s="691">
        <v>25</v>
      </c>
      <c r="H26" s="691">
        <v>50</v>
      </c>
      <c r="I26" s="691">
        <v>37.5</v>
      </c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550" t="s">
        <v>5255</v>
      </c>
      <c r="V26" s="570"/>
      <c r="W26" s="1292"/>
      <c r="X26" s="537"/>
      <c r="Y26" s="672" t="s">
        <v>6098</v>
      </c>
      <c r="Z26" s="740"/>
      <c r="AA26" s="1035">
        <v>42305</v>
      </c>
      <c r="AB26" s="569"/>
      <c r="AD26" s="2417">
        <v>770</v>
      </c>
      <c r="AE26" s="549"/>
      <c r="AF26" s="549"/>
      <c r="AG26" s="549"/>
    </row>
    <row r="27" spans="1:33" ht="17.25" customHeight="1">
      <c r="A27" s="1754">
        <v>19</v>
      </c>
      <c r="B27" s="1761" t="s">
        <v>18414</v>
      </c>
      <c r="C27" s="2927" t="s">
        <v>5565</v>
      </c>
      <c r="D27" s="1290" t="s">
        <v>5560</v>
      </c>
      <c r="E27" s="766" t="s">
        <v>5561</v>
      </c>
      <c r="F27" s="691">
        <v>31</v>
      </c>
      <c r="G27" s="691">
        <v>25</v>
      </c>
      <c r="H27" s="691">
        <v>50</v>
      </c>
      <c r="I27" s="691">
        <v>37.5</v>
      </c>
      <c r="J27" s="691"/>
      <c r="K27" s="691"/>
      <c r="L27" s="691"/>
      <c r="M27" s="691"/>
      <c r="N27" s="691"/>
      <c r="O27" s="691"/>
      <c r="P27" s="691"/>
      <c r="Q27" s="691"/>
      <c r="R27" s="691"/>
      <c r="S27" s="691"/>
      <c r="T27" s="691"/>
      <c r="U27" s="550" t="s">
        <v>5566</v>
      </c>
      <c r="V27" s="570"/>
      <c r="W27" s="1292"/>
      <c r="X27" s="537"/>
      <c r="Y27" s="672" t="s">
        <v>6098</v>
      </c>
      <c r="Z27" s="740"/>
      <c r="AA27" s="1035">
        <v>42305</v>
      </c>
      <c r="AB27" s="569"/>
      <c r="AD27" s="2417">
        <v>770</v>
      </c>
      <c r="AE27" s="549"/>
      <c r="AF27" s="549"/>
      <c r="AG27" s="549"/>
    </row>
    <row r="28" spans="1:33" ht="17.25" customHeight="1">
      <c r="A28" s="1758">
        <v>20</v>
      </c>
      <c r="B28" s="1761" t="s">
        <v>18414</v>
      </c>
      <c r="C28" s="2927" t="s">
        <v>5567</v>
      </c>
      <c r="D28" s="1290" t="s">
        <v>5560</v>
      </c>
      <c r="E28" s="766" t="s">
        <v>5561</v>
      </c>
      <c r="F28" s="691">
        <v>31</v>
      </c>
      <c r="G28" s="691">
        <v>25</v>
      </c>
      <c r="H28" s="691">
        <v>50</v>
      </c>
      <c r="I28" s="691">
        <v>37.5</v>
      </c>
      <c r="J28" s="691"/>
      <c r="K28" s="691"/>
      <c r="L28" s="691"/>
      <c r="M28" s="691"/>
      <c r="N28" s="691"/>
      <c r="O28" s="691"/>
      <c r="P28" s="691"/>
      <c r="Q28" s="691"/>
      <c r="R28" s="691"/>
      <c r="S28" s="691"/>
      <c r="T28" s="691"/>
      <c r="U28" s="550" t="s">
        <v>2066</v>
      </c>
      <c r="V28" s="570"/>
      <c r="W28" s="1292"/>
      <c r="X28" s="537"/>
      <c r="Y28" s="672" t="s">
        <v>6098</v>
      </c>
      <c r="Z28" s="740"/>
      <c r="AA28" s="1035">
        <v>42305</v>
      </c>
      <c r="AB28" s="569"/>
      <c r="AD28" s="2417">
        <v>770</v>
      </c>
      <c r="AE28" s="549"/>
      <c r="AF28" s="549"/>
      <c r="AG28" s="549"/>
    </row>
    <row r="29" spans="1:33" ht="17.25" customHeight="1">
      <c r="A29" s="1045"/>
      <c r="B29" s="1250"/>
      <c r="C29" s="1250"/>
      <c r="D29" s="796"/>
      <c r="E29" s="766"/>
      <c r="F29" s="691"/>
      <c r="G29" s="691"/>
      <c r="H29" s="691"/>
      <c r="I29" s="691"/>
      <c r="J29" s="691"/>
      <c r="K29" s="691"/>
      <c r="L29" s="691"/>
      <c r="M29" s="691"/>
      <c r="N29" s="691"/>
      <c r="O29" s="691"/>
      <c r="P29" s="691"/>
      <c r="Q29" s="691"/>
      <c r="R29" s="691"/>
      <c r="S29" s="691"/>
      <c r="T29" s="691"/>
      <c r="U29" s="1293"/>
      <c r="V29" s="796"/>
      <c r="W29" s="796"/>
      <c r="X29" s="1068"/>
      <c r="Y29" s="146"/>
      <c r="Z29" s="1068"/>
      <c r="AA29" s="537"/>
      <c r="AB29" s="517"/>
      <c r="AD29" s="2417"/>
      <c r="AE29" s="549"/>
      <c r="AF29" s="549"/>
      <c r="AG29" s="549"/>
    </row>
    <row r="30" spans="1:33" ht="17.25" customHeight="1" thickBot="1">
      <c r="A30" s="1607" t="s">
        <v>6198</v>
      </c>
      <c r="B30" s="487"/>
      <c r="C30" s="1295"/>
      <c r="D30" s="1294"/>
      <c r="E30" s="1294"/>
      <c r="F30" s="1276"/>
      <c r="G30" s="1276"/>
      <c r="H30" s="1276"/>
      <c r="I30" s="1276"/>
      <c r="J30" s="1276"/>
      <c r="K30" s="1276"/>
      <c r="L30" s="1276"/>
      <c r="M30" s="1276"/>
      <c r="N30" s="1276"/>
      <c r="O30" s="1276"/>
      <c r="P30" s="1276"/>
      <c r="Q30" s="1276"/>
      <c r="R30" s="1276"/>
      <c r="S30" s="1276"/>
      <c r="T30" s="1276"/>
      <c r="U30" s="1295"/>
      <c r="V30" s="1277"/>
      <c r="W30" s="1277"/>
      <c r="X30" s="1277"/>
      <c r="Y30" s="1277"/>
      <c r="Z30" s="759">
        <f>SUM(Z9:Z29)</f>
        <v>34200</v>
      </c>
      <c r="AA30" s="1845"/>
      <c r="AB30" s="518"/>
      <c r="AD30" s="2417"/>
      <c r="AE30" s="549"/>
      <c r="AF30" s="549"/>
      <c r="AG30" s="549"/>
    </row>
    <row r="31" spans="1:33" ht="17.25" customHeight="1">
      <c r="A31" s="1296" t="s">
        <v>5568</v>
      </c>
      <c r="B31" s="484"/>
      <c r="C31" s="1297"/>
      <c r="D31" s="1297"/>
      <c r="E31" s="1297"/>
      <c r="F31" s="484"/>
      <c r="G31" s="484"/>
      <c r="H31" s="484"/>
      <c r="I31" s="484"/>
      <c r="J31" s="484"/>
      <c r="K31" s="484"/>
      <c r="L31" s="484"/>
      <c r="M31" s="484"/>
      <c r="N31" s="484"/>
      <c r="O31" s="484"/>
      <c r="P31" s="484"/>
      <c r="Q31" s="484"/>
      <c r="R31" s="484"/>
      <c r="S31" s="484"/>
      <c r="T31" s="484"/>
      <c r="U31" s="484"/>
      <c r="V31" s="484"/>
      <c r="W31" s="484"/>
      <c r="X31" s="484"/>
      <c r="Y31" s="1298"/>
      <c r="Z31" s="682"/>
      <c r="AA31" s="682"/>
      <c r="AB31" s="464"/>
      <c r="AD31" s="2417"/>
      <c r="AE31" s="549"/>
      <c r="AF31" s="549"/>
      <c r="AG31" s="549"/>
    </row>
    <row r="32" spans="1:33">
      <c r="A32" s="485"/>
      <c r="Y32"/>
      <c r="Z32" s="563"/>
      <c r="AA32" s="563"/>
      <c r="AB32" s="472"/>
      <c r="AD32" s="2417"/>
      <c r="AE32" s="549"/>
      <c r="AF32" s="549"/>
      <c r="AG32" s="549"/>
    </row>
    <row r="33" spans="1:36">
      <c r="A33" s="485"/>
      <c r="Y33"/>
      <c r="Z33" s="563"/>
      <c r="AA33" s="563"/>
      <c r="AB33" s="472"/>
      <c r="AD33" s="2417"/>
      <c r="AE33" s="549"/>
      <c r="AF33" s="549"/>
      <c r="AG33" s="549"/>
    </row>
    <row r="34" spans="1:36">
      <c r="A34" s="485"/>
      <c r="Y34"/>
      <c r="Z34" s="563"/>
      <c r="AA34" s="563"/>
      <c r="AB34" s="472"/>
      <c r="AD34" s="2417"/>
      <c r="AE34" s="549"/>
      <c r="AF34" s="549"/>
      <c r="AG34" s="549"/>
    </row>
    <row r="35" spans="1:36">
      <c r="A35" s="485"/>
      <c r="Y35"/>
      <c r="Z35" s="563"/>
      <c r="AA35" s="563"/>
      <c r="AB35" s="472"/>
      <c r="AD35" s="2417"/>
      <c r="AE35" s="549"/>
      <c r="AF35" s="549"/>
      <c r="AG35" s="549"/>
    </row>
    <row r="36" spans="1:36" ht="15.75" thickBot="1">
      <c r="A36" s="486"/>
      <c r="B36" s="487"/>
      <c r="C36" s="487"/>
      <c r="D36" s="487"/>
      <c r="E36" s="487"/>
      <c r="F36" s="487"/>
      <c r="G36" s="487"/>
      <c r="H36" s="487"/>
      <c r="I36" s="487"/>
      <c r="J36" s="487"/>
      <c r="K36" s="487"/>
      <c r="L36" s="487"/>
      <c r="M36" s="487"/>
      <c r="N36" s="487"/>
      <c r="O36" s="487"/>
      <c r="P36" s="487"/>
      <c r="Q36" s="487"/>
      <c r="R36" s="487"/>
      <c r="S36" s="487"/>
      <c r="T36" s="487"/>
      <c r="U36" s="487"/>
      <c r="V36" s="487"/>
      <c r="W36" s="487"/>
      <c r="X36" s="487"/>
      <c r="Y36" s="930"/>
      <c r="Z36" s="572"/>
      <c r="AA36" s="572"/>
      <c r="AB36" s="488"/>
      <c r="AD36" s="2417"/>
      <c r="AE36" s="549"/>
      <c r="AF36" s="549"/>
      <c r="AG36" s="549"/>
    </row>
    <row r="37" spans="1:36">
      <c r="Y37"/>
      <c r="Z37" s="563"/>
      <c r="AA37" s="563"/>
      <c r="AD37" s="2417"/>
    </row>
    <row r="38" spans="1:36">
      <c r="A38" t="s">
        <v>6404</v>
      </c>
      <c r="B38"/>
      <c r="D38">
        <f>COUNTA(C9:C30)</f>
        <v>20</v>
      </c>
      <c r="Y38"/>
      <c r="Z38" s="563"/>
      <c r="AA38" s="563"/>
      <c r="AC38" s="992">
        <f>COUNTA(AC9:AC37)</f>
        <v>14</v>
      </c>
      <c r="AD38" s="2417"/>
      <c r="AE38" s="992">
        <f>COUNTA(AE9:AE37)</f>
        <v>12</v>
      </c>
      <c r="AJ38" s="992">
        <f>COUNTA(AJ9:AJ37)</f>
        <v>6</v>
      </c>
    </row>
    <row r="39" spans="1:36">
      <c r="Y39"/>
      <c r="Z39" s="563"/>
      <c r="AA39" s="563"/>
      <c r="AJ39" s="1048">
        <f>AJ38/D38</f>
        <v>0.3</v>
      </c>
    </row>
    <row r="40" spans="1:36">
      <c r="Y40"/>
      <c r="Z40" s="563"/>
      <c r="AA40" s="563"/>
    </row>
    <row r="41" spans="1:36">
      <c r="Y41"/>
      <c r="Z41" s="563"/>
      <c r="AA41" s="563"/>
    </row>
    <row r="42" spans="1:36">
      <c r="Y42"/>
      <c r="Z42" s="563"/>
      <c r="AA42" s="563"/>
    </row>
    <row r="43" spans="1:36">
      <c r="Y43"/>
      <c r="Z43" s="563"/>
      <c r="AA43" s="563"/>
    </row>
    <row r="44" spans="1:36">
      <c r="Y44"/>
      <c r="Z44" s="563"/>
      <c r="AA44" s="563"/>
    </row>
    <row r="45" spans="1:36">
      <c r="Y45"/>
      <c r="Z45" s="563"/>
      <c r="AA45" s="563"/>
    </row>
    <row r="46" spans="1:36">
      <c r="Y46"/>
      <c r="Z46" s="563"/>
      <c r="AA46" s="563"/>
    </row>
    <row r="47" spans="1:36">
      <c r="Y47"/>
      <c r="Z47" s="563"/>
      <c r="AA47" s="563"/>
    </row>
    <row r="48" spans="1:36">
      <c r="Y48"/>
      <c r="Z48" s="563"/>
      <c r="AA48" s="563"/>
    </row>
    <row r="49" spans="25:27">
      <c r="Y49"/>
      <c r="Z49" s="563"/>
      <c r="AA49" s="563"/>
    </row>
    <row r="50" spans="25:27">
      <c r="Y50"/>
      <c r="Z50" s="563"/>
      <c r="AA50" s="563"/>
    </row>
    <row r="51" spans="25:27">
      <c r="Y51"/>
      <c r="Z51" s="563"/>
      <c r="AA51" s="563"/>
    </row>
    <row r="52" spans="25:27">
      <c r="Y52"/>
      <c r="Z52" s="563"/>
      <c r="AA52" s="563"/>
    </row>
    <row r="53" spans="25:27">
      <c r="Y53"/>
      <c r="Z53" s="563"/>
      <c r="AA53" s="563"/>
    </row>
    <row r="54" spans="25:27">
      <c r="Y54"/>
      <c r="Z54" s="563"/>
      <c r="AA54" s="563"/>
    </row>
    <row r="55" spans="25:27">
      <c r="Y55"/>
      <c r="Z55" s="563"/>
      <c r="AA55" s="563"/>
    </row>
    <row r="56" spans="25:27">
      <c r="Y56"/>
      <c r="Z56" s="563"/>
      <c r="AA56" s="563"/>
    </row>
    <row r="57" spans="25:27">
      <c r="Y57"/>
      <c r="Z57" s="563"/>
      <c r="AA57" s="563"/>
    </row>
    <row r="58" spans="25:27">
      <c r="Y58"/>
      <c r="Z58" s="563"/>
      <c r="AA58" s="563"/>
    </row>
    <row r="59" spans="25:27">
      <c r="Y59"/>
      <c r="Z59" s="563"/>
      <c r="AA59" s="563"/>
    </row>
    <row r="60" spans="25:27">
      <c r="Y60"/>
      <c r="Z60" s="563"/>
      <c r="AA60" s="563"/>
    </row>
    <row r="61" spans="25:27">
      <c r="Y61"/>
      <c r="Z61" s="563"/>
      <c r="AA61" s="563"/>
    </row>
    <row r="62" spans="25:27">
      <c r="Y62"/>
      <c r="Z62" s="563"/>
      <c r="AA62" s="563"/>
    </row>
    <row r="63" spans="25:27">
      <c r="Y63"/>
      <c r="Z63" s="563"/>
      <c r="AA63" s="563"/>
    </row>
    <row r="64" spans="25:27">
      <c r="Y64"/>
      <c r="Z64" s="563"/>
      <c r="AA64" s="563"/>
    </row>
    <row r="65" spans="25:25">
      <c r="Y65"/>
    </row>
  </sheetData>
  <customSheetViews>
    <customSheetView guid="{EAD1C6BF-B58E-4716-994B-7E887560A863}">
      <selection activeCell="E26" sqref="E26"/>
      <pageMargins left="0.39370078740157499" right="0.22" top="0.98425196850393704" bottom="0.32" header="0.511811023622047" footer="0.26"/>
      <pageSetup paperSize="9" scale="80" orientation="landscape" horizontalDpi="4294967292" r:id="rId1"/>
      <headerFooter alignWithMargins="0"/>
    </customSheetView>
    <customSheetView guid="{A746A1D1-F079-45F9-ABC6-D5B94B695A0B}" scale="85" topLeftCell="N25">
      <selection activeCell="AA44" sqref="AA44"/>
      <pageMargins left="0.39370078740157499" right="0.22" top="0.98425196850393704" bottom="0.32" header="0.511811023622047" footer="0.26"/>
      <pageSetup paperSize="9" scale="80" orientation="landscape" horizontalDpi="4294967292" r:id="rId2"/>
      <headerFooter alignWithMargins="0"/>
    </customSheetView>
    <customSheetView guid="{0F6DE11C-9731-46C0-B362-D9F8FDA344B7}" showPageBreaks="1" hiddenRows="1" hiddenColumns="1">
      <selection activeCell="E26" sqref="E26"/>
      <pageMargins left="0.39370078740157499" right="0.22" top="0.98425196850393704" bottom="0.32" header="0.511811023622047" footer="0.26"/>
      <pageSetup paperSize="9" scale="80" orientation="landscape" horizontalDpi="4294967292" r:id="rId3"/>
      <headerFooter alignWithMargins="0"/>
    </customSheetView>
    <customSheetView guid="{365A82E1-C32F-49FA-B525-E173050F7DE9}" topLeftCell="M1">
      <selection activeCell="Y9" sqref="Y9"/>
      <pageMargins left="0.39370078740157499" right="0.22" top="0.98425196850393704" bottom="0.32" header="0.511811023622047" footer="0.26"/>
      <pageSetup paperSize="9" scale="80" orientation="landscape" horizontalDpi="4294967292" r:id="rId4"/>
      <headerFooter alignWithMargins="0"/>
    </customSheetView>
    <customSheetView guid="{A91B9AC7-FD9D-4ABC-9E60-25BCC3ACDFCE}">
      <selection activeCell="E21" sqref="E21"/>
      <pageMargins left="0.39370078740157499" right="0.22" top="0.98425196850393704" bottom="0.32" header="0.511811023622047" footer="0.26"/>
      <pageSetup paperSize="9" scale="80" orientation="landscape" horizontalDpi="4294967292" r:id="rId5"/>
      <headerFooter alignWithMargins="0"/>
    </customSheetView>
    <customSheetView guid="{15D70F00-01D7-413A-8D7C-E754B7B596E4}" scale="85">
      <pageMargins left="0.39370078740157499" right="0.22" top="0.98425196850393704" bottom="0.32" header="0.511811023622047" footer="0.26"/>
      <pageSetup paperSize="9" scale="80" orientation="landscape" horizontalDpi="4294967292" r:id="rId6"/>
      <headerFooter alignWithMargins="0"/>
    </customSheetView>
    <customSheetView guid="{34308931-6E20-41C0-A5BD-7D8C451C3840}" scale="85">
      <pageMargins left="0.39370078740157499" right="0.22" top="0.98425196850393704" bottom="0.32" header="0.511811023622047" footer="0.26"/>
      <pageSetup paperSize="9" scale="80" orientation="landscape" horizontalDpi="4294967292" r:id="rId7"/>
      <headerFooter alignWithMargins="0"/>
    </customSheetView>
    <customSheetView guid="{BCE8B9BA-B99B-4BE3-B7C6-DC4F3FC9FA95}">
      <pane xSplit="3" ySplit="8" topLeftCell="U27" activePane="bottomRight" state="frozen"/>
      <selection pane="bottomRight" activeCell="G42" sqref="G42"/>
      <pageMargins left="0.39370078740157499" right="0.22" top="0.98425196850393704" bottom="0.32" header="0.511811023622047" footer="0.26"/>
      <pageSetup paperSize="9" scale="80" orientation="landscape" horizontalDpi="4294967292" r:id="rId8"/>
      <headerFooter alignWithMargins="0"/>
    </customSheetView>
    <customSheetView guid="{FA1B31CD-DD8D-47B3-9B34-AB72E4090B34}" scale="85">
      <selection activeCell="A22" sqref="A22:XFD22"/>
      <pageMargins left="0.39370078740157499" right="0.22" top="0.98425196850393704" bottom="0.32" header="0.511811023622047" footer="0.26"/>
      <pageSetup paperSize="9" scale="80" orientation="landscape" horizontalDpi="4294967292" r:id="rId9"/>
      <headerFooter alignWithMargins="0"/>
    </customSheetView>
    <customSheetView guid="{51C80409-42FF-431E-A1CF-253ADAD7E5C5}" scale="115" topLeftCell="Y1">
      <selection activeCell="AF10" sqref="AF10"/>
      <pageMargins left="0.39370078740157499" right="0.22" top="0.98425196850393704" bottom="0.32" header="0.511811023622047" footer="0.26"/>
      <pageSetup paperSize="9" scale="80" orientation="landscape" horizontalDpi="4294967292" r:id="rId10"/>
      <headerFooter alignWithMargins="0"/>
    </customSheetView>
    <customSheetView guid="{0A3BE354-EABF-4B36-A467-F2E7E7C9C594}" scale="115" showPageBreaks="1">
      <selection activeCell="C1" sqref="C1"/>
      <pageMargins left="0.39370078740157499" right="0.22" top="0.98425196850393704" bottom="0.32" header="0.511811023622047" footer="0.26"/>
      <pageSetup paperSize="9" scale="80" orientation="landscape" horizontalDpi="4294967292" r:id="rId11"/>
      <headerFooter alignWithMargins="0"/>
    </customSheetView>
  </customSheetViews>
  <mergeCells count="3">
    <mergeCell ref="D1:T4"/>
    <mergeCell ref="A4:C4"/>
    <mergeCell ref="A5:AB6"/>
  </mergeCells>
  <hyperlinks>
    <hyperlink ref="Y9" r:id="rId12" xr:uid="{BA83BC1F-8276-4EBB-A5D7-E557157E2E4B}"/>
    <hyperlink ref="Y11:Y27" r:id="rId13" display="Klik" xr:uid="{B7B27DC5-3EAB-4290-85E4-B2392D9CEC50}"/>
  </hyperlinks>
  <pageMargins left="0.39370078740157499" right="0.22" top="0.98425196850393704" bottom="0.32" header="0.511811023622047" footer="0.26"/>
  <pageSetup paperSize="9" scale="80" orientation="landscape" horizontalDpi="4294967292" r:id="rId14"/>
  <headerFooter alignWithMargins="0"/>
  <drawing r:id="rId1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6"/>
  <dimension ref="A1:AA68"/>
  <sheetViews>
    <sheetView zoomScale="115" zoomScaleNormal="95" workbookViewId="0">
      <pane xSplit="4" ySplit="8" topLeftCell="E51" activePane="bottomRight" state="frozen"/>
      <selection pane="topRight" activeCell="E1" sqref="E1"/>
      <selection pane="bottomLeft" activeCell="A9" sqref="A9"/>
      <selection pane="bottomRight" activeCell="D39" sqref="D39"/>
    </sheetView>
  </sheetViews>
  <sheetFormatPr defaultColWidth="9.140625" defaultRowHeight="15"/>
  <cols>
    <col min="1" max="1" width="4.28515625" style="465" customWidth="1"/>
    <col min="2" max="2" width="8.28515625" style="465" customWidth="1"/>
    <col min="3" max="3" width="9.5703125" style="465" customWidth="1"/>
    <col min="4" max="4" width="19.42578125" style="465" customWidth="1"/>
    <col min="5" max="6" width="13.140625" style="465" customWidth="1"/>
    <col min="7" max="7" width="11.42578125" style="465" customWidth="1"/>
    <col min="8" max="8" width="13.5703125" style="465" customWidth="1"/>
    <col min="9" max="9" width="13.140625" style="465" customWidth="1"/>
    <col min="10" max="10" width="14.42578125" style="465" customWidth="1"/>
    <col min="11" max="11" width="18.28515625" style="465" customWidth="1"/>
    <col min="12" max="12" width="8.7109375" style="465" customWidth="1"/>
    <col min="13" max="13" width="9.42578125" style="576" customWidth="1"/>
    <col min="14" max="14" width="9" style="576" customWidth="1"/>
    <col min="15" max="15" width="9.28515625" style="467" customWidth="1"/>
    <col min="16" max="16" width="12.42578125" style="775" customWidth="1"/>
    <col min="17" max="17" width="10.85546875" style="775" customWidth="1"/>
    <col min="18" max="18" width="13" style="465" customWidth="1"/>
    <col min="19" max="19" width="9.140625" style="465" customWidth="1"/>
    <col min="20" max="20" width="9.140625" style="465"/>
    <col min="21" max="21" width="33" style="465" customWidth="1"/>
    <col min="22" max="22" width="12.42578125" style="465" customWidth="1"/>
    <col min="23" max="23" width="22.140625" style="465" customWidth="1"/>
    <col min="24" max="16384" width="9.140625" style="465"/>
  </cols>
  <sheetData>
    <row r="1" spans="1:27" ht="17.25" customHeight="1">
      <c r="A1" s="458"/>
      <c r="B1" s="459"/>
      <c r="C1" s="459"/>
      <c r="D1" s="3523" t="s">
        <v>4903</v>
      </c>
      <c r="E1" s="3524"/>
      <c r="F1" s="3524"/>
      <c r="G1" s="3524"/>
      <c r="H1" s="3524"/>
      <c r="I1" s="3525"/>
      <c r="J1" s="461" t="s">
        <v>6405</v>
      </c>
      <c r="K1" s="462" t="s">
        <v>13311</v>
      </c>
      <c r="L1" s="462"/>
      <c r="M1" s="680"/>
      <c r="N1" s="680"/>
      <c r="O1" s="579"/>
      <c r="P1" s="768"/>
      <c r="Q1" s="768"/>
      <c r="R1" s="464"/>
    </row>
    <row r="2" spans="1:27" ht="17.25" customHeight="1">
      <c r="A2" s="466"/>
      <c r="B2" s="467"/>
      <c r="C2" s="467"/>
      <c r="D2" s="3526"/>
      <c r="E2" s="3527"/>
      <c r="F2" s="3527"/>
      <c r="G2" s="3527"/>
      <c r="H2" s="3527"/>
      <c r="I2" s="3528"/>
      <c r="J2" s="469" t="s">
        <v>6406</v>
      </c>
      <c r="K2" s="470" t="s">
        <v>13310</v>
      </c>
      <c r="L2" s="470"/>
      <c r="M2" s="573"/>
      <c r="N2" s="573"/>
      <c r="P2" s="769"/>
      <c r="Q2" s="769"/>
      <c r="R2" s="472"/>
    </row>
    <row r="3" spans="1:27" ht="17.25" customHeight="1">
      <c r="A3" s="466"/>
      <c r="B3" s="467"/>
      <c r="C3" s="467"/>
      <c r="D3" s="3526"/>
      <c r="E3" s="3527"/>
      <c r="F3" s="3527"/>
      <c r="G3" s="3527"/>
      <c r="H3" s="3527"/>
      <c r="I3" s="3528"/>
      <c r="J3" s="469" t="s">
        <v>6407</v>
      </c>
      <c r="K3" s="470" t="s">
        <v>13309</v>
      </c>
      <c r="L3" s="470"/>
      <c r="M3" s="573"/>
      <c r="N3" s="573"/>
      <c r="P3" s="769"/>
      <c r="Q3" s="769"/>
      <c r="R3" s="472"/>
    </row>
    <row r="4" spans="1:27" ht="17.25" customHeight="1" thickBot="1">
      <c r="A4" s="3532" t="s">
        <v>4907</v>
      </c>
      <c r="B4" s="3533"/>
      <c r="C4" s="3533"/>
      <c r="D4" s="3529"/>
      <c r="E4" s="3530"/>
      <c r="F4" s="3530"/>
      <c r="G4" s="3530"/>
      <c r="H4" s="3530"/>
      <c r="I4" s="3531"/>
      <c r="J4" s="493" t="s">
        <v>6408</v>
      </c>
      <c r="K4" s="513" t="s">
        <v>13312</v>
      </c>
      <c r="L4" s="513"/>
      <c r="M4" s="574"/>
      <c r="N4" s="574"/>
      <c r="O4" s="582"/>
      <c r="P4" s="770"/>
      <c r="Q4" s="770"/>
      <c r="R4" s="488"/>
    </row>
    <row r="5" spans="1:27" ht="17.25" customHeight="1">
      <c r="A5" s="3517" t="s">
        <v>6199</v>
      </c>
      <c r="B5" s="3518"/>
      <c r="C5" s="3518"/>
      <c r="D5" s="3518"/>
      <c r="E5" s="3518"/>
      <c r="F5" s="3518"/>
      <c r="G5" s="3518"/>
      <c r="H5" s="3518"/>
      <c r="I5" s="3518"/>
      <c r="J5" s="3518"/>
      <c r="K5" s="3518"/>
      <c r="L5" s="3518"/>
      <c r="M5" s="3518"/>
      <c r="N5" s="3518"/>
      <c r="O5" s="3518"/>
      <c r="P5" s="3518"/>
      <c r="Q5" s="3518"/>
      <c r="R5" s="3519"/>
    </row>
    <row r="6" spans="1:27" ht="17.25" customHeight="1" thickBot="1">
      <c r="A6" s="3520"/>
      <c r="B6" s="3521"/>
      <c r="C6" s="3521"/>
      <c r="D6" s="3521"/>
      <c r="E6" s="3521"/>
      <c r="F6" s="3521"/>
      <c r="G6" s="3521"/>
      <c r="H6" s="3521"/>
      <c r="I6" s="3521"/>
      <c r="J6" s="3521"/>
      <c r="K6" s="3521"/>
      <c r="L6" s="3521"/>
      <c r="M6" s="3521"/>
      <c r="N6" s="3521"/>
      <c r="O6" s="3521"/>
      <c r="P6" s="3521"/>
      <c r="Q6" s="3521"/>
      <c r="R6" s="3522"/>
      <c r="U6" s="52"/>
      <c r="V6" s="1028"/>
      <c r="W6" s="1029">
        <v>46752</v>
      </c>
    </row>
    <row r="7" spans="1:27" ht="24.75" customHeight="1">
      <c r="A7" s="474" t="s">
        <v>2705</v>
      </c>
      <c r="B7" s="475" t="s">
        <v>4909</v>
      </c>
      <c r="C7" s="475" t="s">
        <v>4910</v>
      </c>
      <c r="D7" s="475" t="s">
        <v>4911</v>
      </c>
      <c r="E7" s="475" t="s">
        <v>4912</v>
      </c>
      <c r="F7" s="475" t="s">
        <v>7</v>
      </c>
      <c r="G7" s="475" t="s">
        <v>5569</v>
      </c>
      <c r="H7" s="475" t="s">
        <v>4914</v>
      </c>
      <c r="I7" s="475" t="s">
        <v>4939</v>
      </c>
      <c r="J7" s="475" t="s">
        <v>4915</v>
      </c>
      <c r="K7" s="1158" t="s">
        <v>4916</v>
      </c>
      <c r="L7" s="3579" t="s">
        <v>6077</v>
      </c>
      <c r="M7" s="3580"/>
      <c r="N7" s="1158" t="s">
        <v>4917</v>
      </c>
      <c r="O7" s="670" t="s">
        <v>6096</v>
      </c>
      <c r="P7" s="771" t="s">
        <v>6162</v>
      </c>
      <c r="Q7" s="771" t="s">
        <v>6196</v>
      </c>
      <c r="R7" s="1195" t="s">
        <v>699</v>
      </c>
      <c r="U7" s="1025"/>
      <c r="V7" s="1026"/>
      <c r="W7" s="1026"/>
    </row>
    <row r="8" spans="1:27" ht="18.75" customHeight="1" thickBot="1">
      <c r="A8" s="477"/>
      <c r="B8" s="478"/>
      <c r="C8" s="479"/>
      <c r="D8" s="478"/>
      <c r="E8" s="478"/>
      <c r="F8" s="478"/>
      <c r="G8" s="479" t="s">
        <v>5570</v>
      </c>
      <c r="H8" s="479" t="s">
        <v>4919</v>
      </c>
      <c r="I8" s="479" t="s">
        <v>4919</v>
      </c>
      <c r="J8" s="480" t="s">
        <v>4920</v>
      </c>
      <c r="K8" s="1159"/>
      <c r="L8" s="482" t="s">
        <v>4237</v>
      </c>
      <c r="M8" s="548" t="s">
        <v>2201</v>
      </c>
      <c r="N8" s="1159"/>
      <c r="O8" s="671" t="s">
        <v>6097</v>
      </c>
      <c r="P8" s="772" t="s">
        <v>6163</v>
      </c>
      <c r="Q8" s="772" t="s">
        <v>6197</v>
      </c>
      <c r="R8" s="1196"/>
      <c r="U8" s="1022" t="s">
        <v>12601</v>
      </c>
      <c r="V8" s="1024" t="s">
        <v>6197</v>
      </c>
      <c r="W8" s="1024" t="s">
        <v>18406</v>
      </c>
      <c r="Z8" s="465" t="s">
        <v>19944</v>
      </c>
      <c r="AA8" s="465" t="s">
        <v>19977</v>
      </c>
    </row>
    <row r="9" spans="1:27" ht="17.25" customHeight="1" thickBot="1">
      <c r="A9" s="1045">
        <v>1</v>
      </c>
      <c r="B9" s="691" t="s">
        <v>18407</v>
      </c>
      <c r="C9" s="797" t="s">
        <v>2563</v>
      </c>
      <c r="D9" s="766" t="s">
        <v>5571</v>
      </c>
      <c r="E9" s="766" t="s">
        <v>5572</v>
      </c>
      <c r="F9" s="766"/>
      <c r="G9" s="691">
        <v>12.499000000000001</v>
      </c>
      <c r="H9" s="691"/>
      <c r="I9" s="691"/>
      <c r="J9" s="691">
        <v>40</v>
      </c>
      <c r="K9" s="1264" t="s">
        <v>5573</v>
      </c>
      <c r="L9" s="1265">
        <v>25</v>
      </c>
      <c r="M9" s="1266" t="s">
        <v>5574</v>
      </c>
      <c r="N9" s="1267" t="s">
        <v>694</v>
      </c>
      <c r="O9" s="672" t="s">
        <v>6098</v>
      </c>
      <c r="P9" s="1268">
        <v>2520000</v>
      </c>
      <c r="Q9" s="1841"/>
      <c r="R9" s="575"/>
      <c r="S9" s="465" t="s">
        <v>12269</v>
      </c>
      <c r="T9" s="2413" t="s">
        <v>17733</v>
      </c>
      <c r="U9" s="549" t="s">
        <v>12734</v>
      </c>
      <c r="V9" s="1043">
        <v>44762</v>
      </c>
      <c r="W9" s="549"/>
      <c r="X9" s="1060" t="s">
        <v>6587</v>
      </c>
      <c r="Z9" s="576" t="s">
        <v>19938</v>
      </c>
    </row>
    <row r="10" spans="1:27" ht="17.25" customHeight="1">
      <c r="A10" s="1045">
        <f>A9+1</f>
        <v>2</v>
      </c>
      <c r="B10" s="691" t="s">
        <v>18407</v>
      </c>
      <c r="C10" s="797" t="s">
        <v>18435</v>
      </c>
      <c r="D10" s="766" t="s">
        <v>13599</v>
      </c>
      <c r="E10" s="766" t="s">
        <v>5572</v>
      </c>
      <c r="F10" s="766"/>
      <c r="G10" s="2992">
        <v>26500</v>
      </c>
      <c r="H10" s="691">
        <v>50</v>
      </c>
      <c r="I10" s="691">
        <v>65</v>
      </c>
      <c r="J10" s="691">
        <v>100</v>
      </c>
      <c r="K10" s="982" t="s">
        <v>13600</v>
      </c>
      <c r="L10" s="1265">
        <v>25</v>
      </c>
      <c r="M10" s="1266" t="s">
        <v>5574</v>
      </c>
      <c r="N10" s="1267" t="s">
        <v>694</v>
      </c>
      <c r="O10" s="672" t="s">
        <v>6098</v>
      </c>
      <c r="P10" s="773"/>
      <c r="Q10" s="1043">
        <v>44927</v>
      </c>
      <c r="R10" s="569" t="s">
        <v>16861</v>
      </c>
      <c r="T10" s="2413" t="s">
        <v>17733</v>
      </c>
      <c r="U10" s="549" t="s">
        <v>13601</v>
      </c>
      <c r="V10" s="1043">
        <v>44927</v>
      </c>
      <c r="W10" s="549"/>
      <c r="X10" s="1060"/>
      <c r="Z10" s="576"/>
    </row>
    <row r="11" spans="1:27" ht="17.25" customHeight="1">
      <c r="A11" s="1045">
        <f t="shared" ref="A11:A58" si="0">A10+1</f>
        <v>3</v>
      </c>
      <c r="B11" s="691" t="s">
        <v>18407</v>
      </c>
      <c r="C11" s="797" t="s">
        <v>2564</v>
      </c>
      <c r="D11" s="766" t="s">
        <v>5575</v>
      </c>
      <c r="E11" s="766" t="s">
        <v>3739</v>
      </c>
      <c r="F11" s="766"/>
      <c r="G11" s="691">
        <v>6.3220000000000001</v>
      </c>
      <c r="H11" s="691"/>
      <c r="I11" s="691"/>
      <c r="J11" s="691">
        <v>50</v>
      </c>
      <c r="K11" s="982" t="s">
        <v>5573</v>
      </c>
      <c r="L11" s="691">
        <v>25</v>
      </c>
      <c r="M11" s="1269" t="s">
        <v>5574</v>
      </c>
      <c r="N11" s="1270" t="s">
        <v>694</v>
      </c>
      <c r="O11" s="672" t="s">
        <v>6098</v>
      </c>
      <c r="P11" s="773"/>
      <c r="Q11" s="1842"/>
      <c r="R11" s="569"/>
      <c r="S11" s="465" t="s">
        <v>12269</v>
      </c>
      <c r="T11" s="2413" t="s">
        <v>17734</v>
      </c>
      <c r="U11" s="549" t="s">
        <v>12734</v>
      </c>
      <c r="V11" s="1043">
        <v>44762</v>
      </c>
      <c r="W11" s="549"/>
      <c r="X11" s="1060" t="s">
        <v>6587</v>
      </c>
      <c r="Z11" s="576" t="s">
        <v>19938</v>
      </c>
    </row>
    <row r="12" spans="1:27" ht="17.25" customHeight="1">
      <c r="A12" s="2790">
        <f t="shared" si="0"/>
        <v>4</v>
      </c>
      <c r="B12" s="2791" t="s">
        <v>4156</v>
      </c>
      <c r="C12" s="2791" t="s">
        <v>5576</v>
      </c>
      <c r="D12" s="2795" t="s">
        <v>6201</v>
      </c>
      <c r="E12" s="2795" t="s">
        <v>5577</v>
      </c>
      <c r="F12" s="2795"/>
      <c r="G12" s="2791" t="s">
        <v>5578</v>
      </c>
      <c r="H12" s="2791"/>
      <c r="I12" s="2791"/>
      <c r="J12" s="2791" t="s">
        <v>5579</v>
      </c>
      <c r="K12" s="2794" t="s">
        <v>5580</v>
      </c>
      <c r="L12" s="2791">
        <v>25</v>
      </c>
      <c r="M12" s="2796" t="s">
        <v>5537</v>
      </c>
      <c r="N12" s="2797" t="s">
        <v>694</v>
      </c>
      <c r="O12" s="2798" t="s">
        <v>6098</v>
      </c>
      <c r="P12" s="2799"/>
      <c r="Q12" s="2800"/>
      <c r="R12" s="2801" t="s">
        <v>18402</v>
      </c>
      <c r="S12" s="2802"/>
      <c r="T12" s="2803">
        <v>850</v>
      </c>
      <c r="U12" s="2804" t="s">
        <v>18436</v>
      </c>
      <c r="V12" s="2805"/>
      <c r="W12" s="2804"/>
      <c r="X12" s="1060" t="s">
        <v>6587</v>
      </c>
      <c r="Z12" s="576"/>
    </row>
    <row r="13" spans="1:27" ht="17.25" customHeight="1">
      <c r="A13" s="1045">
        <f t="shared" si="0"/>
        <v>5</v>
      </c>
      <c r="B13" s="691" t="s">
        <v>4156</v>
      </c>
      <c r="C13" s="797" t="s">
        <v>12633</v>
      </c>
      <c r="D13" s="766" t="s">
        <v>5581</v>
      </c>
      <c r="E13" s="766" t="s">
        <v>5582</v>
      </c>
      <c r="F13" s="766"/>
      <c r="G13" s="691">
        <v>33.1</v>
      </c>
      <c r="H13" s="691"/>
      <c r="I13" s="691"/>
      <c r="J13" s="691">
        <v>7</v>
      </c>
      <c r="K13" s="982" t="s">
        <v>19922</v>
      </c>
      <c r="L13" s="691">
        <v>5</v>
      </c>
      <c r="M13" s="1271" t="s">
        <v>4849</v>
      </c>
      <c r="N13" s="1270" t="s">
        <v>1527</v>
      </c>
      <c r="O13" s="672" t="s">
        <v>6098</v>
      </c>
      <c r="P13" s="773">
        <v>280000</v>
      </c>
      <c r="Q13" s="1842"/>
      <c r="R13" s="569"/>
      <c r="T13" s="2417">
        <v>940</v>
      </c>
      <c r="U13" s="549" t="s">
        <v>12734</v>
      </c>
      <c r="V13" s="1043">
        <v>44766</v>
      </c>
      <c r="W13" s="549"/>
      <c r="X13" s="1060" t="s">
        <v>6587</v>
      </c>
      <c r="Z13" s="576" t="s">
        <v>19938</v>
      </c>
    </row>
    <row r="14" spans="1:27" s="2865" customFormat="1" ht="17.25" customHeight="1">
      <c r="A14" s="2856">
        <f t="shared" si="0"/>
        <v>6</v>
      </c>
      <c r="B14" s="2857" t="s">
        <v>4156</v>
      </c>
      <c r="C14" s="2857" t="s">
        <v>12277</v>
      </c>
      <c r="D14" s="2858" t="s">
        <v>5581</v>
      </c>
      <c r="E14" s="2858" t="s">
        <v>5582</v>
      </c>
      <c r="F14" s="2858" t="s">
        <v>19924</v>
      </c>
      <c r="G14" s="2857">
        <v>69</v>
      </c>
      <c r="H14" s="2857">
        <v>10</v>
      </c>
      <c r="I14" s="2857">
        <v>12.5</v>
      </c>
      <c r="J14" s="2857">
        <v>50</v>
      </c>
      <c r="K14" s="2859" t="s">
        <v>19921</v>
      </c>
      <c r="L14" s="2857"/>
      <c r="M14" s="2860"/>
      <c r="N14" s="2861" t="s">
        <v>1527</v>
      </c>
      <c r="O14" s="2862" t="s">
        <v>6098</v>
      </c>
      <c r="P14" s="2863"/>
      <c r="Q14" s="2868">
        <v>39295</v>
      </c>
      <c r="R14" s="2864" t="s">
        <v>19925</v>
      </c>
      <c r="T14" s="2866"/>
      <c r="U14" s="2867"/>
      <c r="V14" s="2868"/>
      <c r="W14" s="2867"/>
      <c r="X14" s="2869" t="s">
        <v>6587</v>
      </c>
      <c r="Z14" s="2991"/>
    </row>
    <row r="15" spans="1:27" s="2865" customFormat="1" ht="17.25" customHeight="1">
      <c r="A15" s="2856">
        <f t="shared" si="0"/>
        <v>7</v>
      </c>
      <c r="B15" s="2857" t="s">
        <v>4156</v>
      </c>
      <c r="C15" s="2857" t="s">
        <v>12634</v>
      </c>
      <c r="D15" s="2858" t="s">
        <v>5581</v>
      </c>
      <c r="E15" s="2858" t="s">
        <v>5582</v>
      </c>
      <c r="F15" s="2858" t="s">
        <v>19926</v>
      </c>
      <c r="G15" s="2857">
        <v>51</v>
      </c>
      <c r="H15" s="2857">
        <v>10</v>
      </c>
      <c r="I15" s="2857">
        <v>12.5</v>
      </c>
      <c r="J15" s="2857">
        <v>60</v>
      </c>
      <c r="K15" s="2859" t="s">
        <v>19921</v>
      </c>
      <c r="L15" s="2857"/>
      <c r="M15" s="2860"/>
      <c r="N15" s="2861" t="s">
        <v>1527</v>
      </c>
      <c r="O15" s="2862" t="s">
        <v>6098</v>
      </c>
      <c r="P15" s="2863"/>
      <c r="Q15" s="2868">
        <v>42254</v>
      </c>
      <c r="R15" s="2864"/>
      <c r="T15" s="2866"/>
      <c r="U15" s="2867" t="s">
        <v>19923</v>
      </c>
      <c r="V15" s="2868">
        <v>42254</v>
      </c>
      <c r="W15" s="2867"/>
      <c r="X15" s="2869" t="s">
        <v>6587</v>
      </c>
      <c r="Z15" s="2991"/>
    </row>
    <row r="16" spans="1:27" ht="17.25" customHeight="1">
      <c r="A16" s="1045">
        <f>A15+1</f>
        <v>8</v>
      </c>
      <c r="B16" s="691" t="s">
        <v>4156</v>
      </c>
      <c r="C16" s="797" t="s">
        <v>1545</v>
      </c>
      <c r="D16" s="766" t="s">
        <v>5583</v>
      </c>
      <c r="E16" s="766" t="s">
        <v>1546</v>
      </c>
      <c r="F16" s="766"/>
      <c r="G16" s="691">
        <v>390</v>
      </c>
      <c r="H16" s="691"/>
      <c r="I16" s="691"/>
      <c r="J16" s="691">
        <v>50</v>
      </c>
      <c r="K16" s="982" t="s">
        <v>5584</v>
      </c>
      <c r="L16" s="691">
        <v>5</v>
      </c>
      <c r="M16" s="1271" t="s">
        <v>4849</v>
      </c>
      <c r="N16" s="1270" t="s">
        <v>1527</v>
      </c>
      <c r="O16" s="672" t="s">
        <v>6098</v>
      </c>
      <c r="P16" s="773">
        <v>910000</v>
      </c>
      <c r="Q16" s="1842"/>
      <c r="R16" s="517"/>
      <c r="T16" s="2417">
        <v>930</v>
      </c>
      <c r="U16" s="549"/>
      <c r="V16" s="1043"/>
      <c r="W16" s="549"/>
      <c r="X16" s="1060" t="s">
        <v>6587</v>
      </c>
      <c r="Z16" s="576" t="s">
        <v>19938</v>
      </c>
    </row>
    <row r="17" spans="1:26" ht="17.25" customHeight="1">
      <c r="A17" s="1045">
        <f t="shared" si="0"/>
        <v>9</v>
      </c>
      <c r="B17" s="691" t="s">
        <v>4156</v>
      </c>
      <c r="C17" s="2940" t="s">
        <v>5585</v>
      </c>
      <c r="D17" s="697" t="s">
        <v>18437</v>
      </c>
      <c r="E17" s="697" t="s">
        <v>18438</v>
      </c>
      <c r="F17" s="697"/>
      <c r="G17" s="691"/>
      <c r="H17" s="691"/>
      <c r="I17" s="691"/>
      <c r="J17" s="691"/>
      <c r="K17" s="982"/>
      <c r="L17" s="766"/>
      <c r="M17" s="1271"/>
      <c r="N17" s="1270"/>
      <c r="O17" s="672" t="s">
        <v>6098</v>
      </c>
      <c r="P17" s="773"/>
      <c r="Q17" s="1043">
        <v>42293</v>
      </c>
      <c r="R17" s="517"/>
      <c r="T17" s="2417">
        <v>930</v>
      </c>
      <c r="U17" s="549"/>
      <c r="V17" s="1043"/>
      <c r="W17" s="549"/>
      <c r="X17" s="1060" t="s">
        <v>6587</v>
      </c>
      <c r="Z17" s="576"/>
    </row>
    <row r="18" spans="1:26" ht="17.25" customHeight="1">
      <c r="A18" s="1045">
        <f t="shared" si="0"/>
        <v>10</v>
      </c>
      <c r="B18" s="691" t="s">
        <v>4156</v>
      </c>
      <c r="C18" s="797" t="s">
        <v>6200</v>
      </c>
      <c r="D18" s="767" t="s">
        <v>18439</v>
      </c>
      <c r="E18" s="697" t="s">
        <v>13112</v>
      </c>
      <c r="F18" s="697"/>
      <c r="G18" s="691">
        <v>2797</v>
      </c>
      <c r="H18" s="691">
        <v>0.26</v>
      </c>
      <c r="I18" s="691"/>
      <c r="J18" s="691">
        <v>1150</v>
      </c>
      <c r="K18" s="982" t="s">
        <v>5580</v>
      </c>
      <c r="L18" s="766"/>
      <c r="M18" s="1271"/>
      <c r="N18" s="1270"/>
      <c r="O18" s="672" t="s">
        <v>6098</v>
      </c>
      <c r="P18" s="773">
        <v>1680000</v>
      </c>
      <c r="Q18" s="1842"/>
      <c r="R18" s="517"/>
      <c r="S18" s="465" t="s">
        <v>12229</v>
      </c>
      <c r="T18" s="2417">
        <v>850</v>
      </c>
      <c r="U18" s="549" t="s">
        <v>12736</v>
      </c>
      <c r="V18" s="1043">
        <v>44778</v>
      </c>
      <c r="W18" s="549"/>
      <c r="X18" s="1060" t="s">
        <v>6587</v>
      </c>
      <c r="Z18" s="576" t="s">
        <v>19938</v>
      </c>
    </row>
    <row r="19" spans="1:26" ht="17.25" customHeight="1">
      <c r="A19" s="1045">
        <f t="shared" si="0"/>
        <v>11</v>
      </c>
      <c r="B19" s="691" t="s">
        <v>4156</v>
      </c>
      <c r="C19" s="797" t="s">
        <v>4229</v>
      </c>
      <c r="D19" s="767" t="s">
        <v>6202</v>
      </c>
      <c r="E19" s="697" t="s">
        <v>2286</v>
      </c>
      <c r="F19" s="697"/>
      <c r="G19" s="691">
        <v>2400</v>
      </c>
      <c r="H19" s="691"/>
      <c r="I19" s="691"/>
      <c r="J19" s="691">
        <v>39</v>
      </c>
      <c r="K19" s="982"/>
      <c r="L19" s="691">
        <v>5</v>
      </c>
      <c r="M19" s="1271" t="s">
        <v>4849</v>
      </c>
      <c r="N19" s="1270" t="s">
        <v>1527</v>
      </c>
      <c r="O19" s="672" t="s">
        <v>6098</v>
      </c>
      <c r="P19" s="773">
        <v>630000</v>
      </c>
      <c r="Q19" s="1842"/>
      <c r="R19" s="517"/>
      <c r="T19" s="2417">
        <v>940</v>
      </c>
      <c r="U19" s="549" t="s">
        <v>13011</v>
      </c>
      <c r="V19" s="1043">
        <v>44774</v>
      </c>
      <c r="W19" s="549"/>
      <c r="X19" s="1060" t="s">
        <v>6587</v>
      </c>
      <c r="Z19" s="576" t="s">
        <v>19938</v>
      </c>
    </row>
    <row r="20" spans="1:26" ht="17.25" customHeight="1">
      <c r="A20" s="1045">
        <f t="shared" si="0"/>
        <v>12</v>
      </c>
      <c r="B20" s="691" t="s">
        <v>4156</v>
      </c>
      <c r="C20" s="797" t="s">
        <v>4758</v>
      </c>
      <c r="D20" s="767" t="s">
        <v>6203</v>
      </c>
      <c r="E20" s="697"/>
      <c r="F20" s="697"/>
      <c r="G20" s="691"/>
      <c r="H20" s="691"/>
      <c r="I20" s="691"/>
      <c r="J20" s="691"/>
      <c r="K20" s="982"/>
      <c r="L20" s="766"/>
      <c r="M20" s="1271"/>
      <c r="N20" s="1270"/>
      <c r="O20" s="672" t="s">
        <v>6098</v>
      </c>
      <c r="P20" s="773">
        <v>84000</v>
      </c>
      <c r="Q20" s="1842"/>
      <c r="R20" s="517"/>
      <c r="S20" s="465" t="s">
        <v>12284</v>
      </c>
      <c r="T20" s="2417">
        <v>990</v>
      </c>
      <c r="U20" s="549" t="s">
        <v>13010</v>
      </c>
      <c r="V20" s="1043">
        <v>38610</v>
      </c>
      <c r="W20" s="549"/>
      <c r="X20" s="1060" t="s">
        <v>6587</v>
      </c>
      <c r="Z20" s="576" t="s">
        <v>19938</v>
      </c>
    </row>
    <row r="21" spans="1:26" ht="17.25" customHeight="1">
      <c r="A21" s="1045">
        <f t="shared" si="0"/>
        <v>13</v>
      </c>
      <c r="B21" s="691" t="s">
        <v>4156</v>
      </c>
      <c r="C21" s="797" t="s">
        <v>3548</v>
      </c>
      <c r="D21" s="767" t="s">
        <v>6204</v>
      </c>
      <c r="E21" s="697" t="s">
        <v>19928</v>
      </c>
      <c r="F21" s="697" t="s">
        <v>19927</v>
      </c>
      <c r="G21" s="691" t="s">
        <v>19929</v>
      </c>
      <c r="H21" s="691"/>
      <c r="I21" s="691"/>
      <c r="J21" s="691">
        <v>36</v>
      </c>
      <c r="K21" s="982" t="s">
        <v>19930</v>
      </c>
      <c r="L21" s="766"/>
      <c r="M21" s="1271"/>
      <c r="N21" s="1270"/>
      <c r="O21" s="672" t="s">
        <v>6098</v>
      </c>
      <c r="P21" s="773">
        <f>266000+70000</f>
        <v>336000</v>
      </c>
      <c r="Q21" s="2870">
        <v>1997</v>
      </c>
      <c r="R21" s="517"/>
      <c r="T21" s="2417">
        <v>910</v>
      </c>
      <c r="U21" s="549" t="s">
        <v>13006</v>
      </c>
      <c r="V21" s="1043">
        <v>41089</v>
      </c>
      <c r="W21" s="549"/>
      <c r="X21" s="1060" t="s">
        <v>6587</v>
      </c>
      <c r="Z21" s="576" t="s">
        <v>19938</v>
      </c>
    </row>
    <row r="22" spans="1:26" ht="17.25" customHeight="1">
      <c r="A22" s="1045">
        <f t="shared" si="0"/>
        <v>14</v>
      </c>
      <c r="B22" s="691" t="s">
        <v>4156</v>
      </c>
      <c r="C22" s="797" t="s">
        <v>3549</v>
      </c>
      <c r="D22" s="767" t="s">
        <v>6205</v>
      </c>
      <c r="E22" s="697"/>
      <c r="F22" s="697"/>
      <c r="G22" s="691"/>
      <c r="H22" s="691"/>
      <c r="I22" s="691"/>
      <c r="J22" s="691"/>
      <c r="K22" s="982"/>
      <c r="L22" s="766"/>
      <c r="M22" s="1271"/>
      <c r="N22" s="1270"/>
      <c r="O22" s="672" t="s">
        <v>6098</v>
      </c>
      <c r="P22" s="773">
        <v>75600</v>
      </c>
      <c r="Q22" s="1842"/>
      <c r="R22" s="517"/>
      <c r="S22" s="465" t="s">
        <v>12267</v>
      </c>
      <c r="T22" s="2417">
        <v>930</v>
      </c>
      <c r="U22" s="549" t="s">
        <v>13007</v>
      </c>
      <c r="V22" s="1043">
        <v>39086</v>
      </c>
      <c r="W22" s="549"/>
      <c r="X22" s="1060" t="s">
        <v>6587</v>
      </c>
      <c r="Z22" s="576" t="s">
        <v>19938</v>
      </c>
    </row>
    <row r="23" spans="1:26" ht="17.25" customHeight="1">
      <c r="A23" s="2790">
        <f t="shared" si="0"/>
        <v>15</v>
      </c>
      <c r="B23" s="2791" t="s">
        <v>4156</v>
      </c>
      <c r="C23" s="2791" t="s">
        <v>3938</v>
      </c>
      <c r="D23" s="2792" t="s">
        <v>6206</v>
      </c>
      <c r="E23" s="2793"/>
      <c r="F23" s="2793"/>
      <c r="G23" s="2791"/>
      <c r="H23" s="2791"/>
      <c r="I23" s="2791"/>
      <c r="J23" s="2791"/>
      <c r="K23" s="2794"/>
      <c r="L23" s="2795"/>
      <c r="M23" s="2796"/>
      <c r="N23" s="2797"/>
      <c r="O23" s="2798" t="s">
        <v>6098</v>
      </c>
      <c r="P23" s="2799">
        <v>77000</v>
      </c>
      <c r="Q23" s="2800"/>
      <c r="R23" s="2801" t="s">
        <v>18402</v>
      </c>
      <c r="S23" s="2802"/>
      <c r="T23" s="2803">
        <v>830</v>
      </c>
      <c r="U23" s="2804" t="s">
        <v>18440</v>
      </c>
      <c r="V23" s="2805"/>
      <c r="W23" s="2804"/>
      <c r="X23" s="1060" t="s">
        <v>6587</v>
      </c>
      <c r="Z23" s="576" t="s">
        <v>19938</v>
      </c>
    </row>
    <row r="24" spans="1:26" ht="17.25" customHeight="1">
      <c r="A24" s="2790">
        <f t="shared" si="0"/>
        <v>16</v>
      </c>
      <c r="B24" s="2791" t="s">
        <v>4156</v>
      </c>
      <c r="C24" s="2791" t="s">
        <v>1472</v>
      </c>
      <c r="D24" s="2792" t="s">
        <v>6207</v>
      </c>
      <c r="E24" s="2793"/>
      <c r="F24" s="2793"/>
      <c r="G24" s="2791"/>
      <c r="H24" s="2791"/>
      <c r="I24" s="2791"/>
      <c r="J24" s="2791"/>
      <c r="K24" s="2794"/>
      <c r="L24" s="2795"/>
      <c r="M24" s="2796"/>
      <c r="N24" s="2797"/>
      <c r="O24" s="2798" t="s">
        <v>6098</v>
      </c>
      <c r="P24" s="2799">
        <v>182000</v>
      </c>
      <c r="Q24" s="2800"/>
      <c r="R24" s="2801" t="s">
        <v>18402</v>
      </c>
      <c r="S24" s="2802"/>
      <c r="T24" s="2803">
        <v>920</v>
      </c>
      <c r="U24" s="2804" t="s">
        <v>18441</v>
      </c>
      <c r="V24" s="2805"/>
      <c r="W24" s="2804"/>
      <c r="X24" s="1060" t="s">
        <v>6587</v>
      </c>
      <c r="Z24" s="576"/>
    </row>
    <row r="25" spans="1:26" ht="17.25" customHeight="1">
      <c r="A25" s="2790">
        <f t="shared" si="0"/>
        <v>17</v>
      </c>
      <c r="B25" s="2791" t="s">
        <v>4156</v>
      </c>
      <c r="C25" s="2791" t="s">
        <v>4111</v>
      </c>
      <c r="D25" s="2792" t="s">
        <v>4160</v>
      </c>
      <c r="E25" s="2793"/>
      <c r="F25" s="2793"/>
      <c r="G25" s="2791"/>
      <c r="H25" s="2791"/>
      <c r="I25" s="2791"/>
      <c r="J25" s="2791"/>
      <c r="K25" s="2794"/>
      <c r="L25" s="2795"/>
      <c r="M25" s="2796"/>
      <c r="N25" s="2797"/>
      <c r="O25" s="2798" t="s">
        <v>6098</v>
      </c>
      <c r="P25" s="2799">
        <v>2106400</v>
      </c>
      <c r="Q25" s="2800"/>
      <c r="R25" s="2801" t="s">
        <v>18402</v>
      </c>
      <c r="S25" s="2802" t="s">
        <v>12242</v>
      </c>
      <c r="T25" s="2803">
        <v>920</v>
      </c>
      <c r="U25" s="2804" t="s">
        <v>12831</v>
      </c>
      <c r="V25" s="2805">
        <v>44031</v>
      </c>
      <c r="W25" s="2804"/>
      <c r="X25" s="1060" t="s">
        <v>6587</v>
      </c>
      <c r="Z25" s="576"/>
    </row>
    <row r="26" spans="1:26" ht="17.25" customHeight="1">
      <c r="A26" s="1045">
        <f t="shared" si="0"/>
        <v>18</v>
      </c>
      <c r="B26" s="691" t="s">
        <v>4156</v>
      </c>
      <c r="C26" s="797" t="s">
        <v>3550</v>
      </c>
      <c r="D26" s="767" t="s">
        <v>6208</v>
      </c>
      <c r="E26" s="697" t="s">
        <v>13158</v>
      </c>
      <c r="F26" s="697"/>
      <c r="G26" s="691" t="s">
        <v>13161</v>
      </c>
      <c r="H26" s="691">
        <v>2</v>
      </c>
      <c r="I26" s="691"/>
      <c r="J26" s="691">
        <v>420</v>
      </c>
      <c r="K26" s="982" t="s">
        <v>13160</v>
      </c>
      <c r="L26" s="1340">
        <v>25</v>
      </c>
      <c r="M26" s="1271" t="s">
        <v>13159</v>
      </c>
      <c r="N26" s="1270" t="s">
        <v>694</v>
      </c>
      <c r="O26" s="672" t="s">
        <v>6098</v>
      </c>
      <c r="P26" s="773">
        <v>506400</v>
      </c>
      <c r="Q26" s="1842"/>
      <c r="R26" s="517"/>
      <c r="S26" s="465" t="s">
        <v>12279</v>
      </c>
      <c r="T26" s="2417">
        <v>950</v>
      </c>
      <c r="U26" s="549" t="s">
        <v>13008</v>
      </c>
      <c r="V26" s="1043">
        <v>36006</v>
      </c>
      <c r="W26" s="549"/>
      <c r="X26" s="1060" t="s">
        <v>6587</v>
      </c>
      <c r="Z26" s="576" t="s">
        <v>19938</v>
      </c>
    </row>
    <row r="27" spans="1:26" ht="17.25" customHeight="1">
      <c r="A27" s="1045">
        <f t="shared" si="0"/>
        <v>19</v>
      </c>
      <c r="B27" s="691" t="s">
        <v>4156</v>
      </c>
      <c r="C27" s="797" t="s">
        <v>4263</v>
      </c>
      <c r="D27" s="767" t="s">
        <v>6209</v>
      </c>
      <c r="E27" s="697"/>
      <c r="F27" s="697"/>
      <c r="G27" s="691"/>
      <c r="H27" s="691"/>
      <c r="I27" s="691"/>
      <c r="J27" s="691"/>
      <c r="K27" s="982"/>
      <c r="L27" s="1340">
        <v>125</v>
      </c>
      <c r="M27" s="1271" t="s">
        <v>317</v>
      </c>
      <c r="N27" s="1270" t="s">
        <v>698</v>
      </c>
      <c r="O27" s="672" t="s">
        <v>6098</v>
      </c>
      <c r="P27" s="773">
        <v>4194400</v>
      </c>
      <c r="Q27" s="1842"/>
      <c r="R27" s="517"/>
      <c r="T27" s="2413" t="s">
        <v>17731</v>
      </c>
      <c r="U27" s="549" t="s">
        <v>12830</v>
      </c>
      <c r="V27" s="1043">
        <v>44761</v>
      </c>
      <c r="W27" s="549"/>
      <c r="X27" s="1060" t="s">
        <v>6587</v>
      </c>
      <c r="Z27" s="576" t="s">
        <v>19938</v>
      </c>
    </row>
    <row r="28" spans="1:26" ht="17.25" customHeight="1">
      <c r="A28" s="2790">
        <f t="shared" si="0"/>
        <v>20</v>
      </c>
      <c r="B28" s="2791" t="s">
        <v>4156</v>
      </c>
      <c r="C28" s="2806" t="s">
        <v>2524</v>
      </c>
      <c r="D28" s="2792" t="s">
        <v>13012</v>
      </c>
      <c r="E28" s="2793"/>
      <c r="F28" s="2793"/>
      <c r="G28" s="2791"/>
      <c r="H28" s="2791"/>
      <c r="I28" s="2791"/>
      <c r="J28" s="2791"/>
      <c r="K28" s="2794"/>
      <c r="L28" s="2795"/>
      <c r="M28" s="2796"/>
      <c r="N28" s="2797"/>
      <c r="O28" s="2798" t="s">
        <v>6098</v>
      </c>
      <c r="P28" s="2799">
        <v>2520000</v>
      </c>
      <c r="Q28" s="2800"/>
      <c r="R28" s="2801" t="s">
        <v>18402</v>
      </c>
      <c r="S28" s="2802"/>
      <c r="T28" s="2803"/>
      <c r="U28" s="2804" t="s">
        <v>18440</v>
      </c>
      <c r="V28" s="2805"/>
      <c r="W28" s="2804"/>
      <c r="X28" s="1060" t="s">
        <v>6587</v>
      </c>
      <c r="Z28" s="576"/>
    </row>
    <row r="29" spans="1:26" ht="17.25" customHeight="1">
      <c r="A29" s="1045">
        <f t="shared" si="0"/>
        <v>21</v>
      </c>
      <c r="B29" s="691" t="s">
        <v>18407</v>
      </c>
      <c r="C29" s="1903" t="s">
        <v>18442</v>
      </c>
      <c r="D29" s="767" t="s">
        <v>18443</v>
      </c>
      <c r="E29" s="766" t="s">
        <v>3739</v>
      </c>
      <c r="F29" s="697"/>
      <c r="G29" s="691"/>
      <c r="H29" s="691"/>
      <c r="I29" s="691"/>
      <c r="J29" s="691"/>
      <c r="K29" s="982"/>
      <c r="L29" s="766"/>
      <c r="M29" s="1271"/>
      <c r="N29" s="1270"/>
      <c r="O29" s="672" t="s">
        <v>6098</v>
      </c>
      <c r="P29" s="773"/>
      <c r="Q29" s="1043">
        <v>39751</v>
      </c>
      <c r="R29" s="517"/>
      <c r="S29" s="465" t="s">
        <v>12270</v>
      </c>
      <c r="T29" s="2413" t="s">
        <v>17757</v>
      </c>
      <c r="U29" s="549"/>
      <c r="V29" s="1043"/>
      <c r="W29" s="549"/>
      <c r="X29" s="1060" t="s">
        <v>6587</v>
      </c>
      <c r="Z29" s="576"/>
    </row>
    <row r="30" spans="1:26" ht="17.25" customHeight="1">
      <c r="A30" s="2790">
        <f t="shared" si="0"/>
        <v>22</v>
      </c>
      <c r="B30" s="2791" t="s">
        <v>18407</v>
      </c>
      <c r="C30" s="2792" t="s">
        <v>12272</v>
      </c>
      <c r="D30" s="2792" t="s">
        <v>18443</v>
      </c>
      <c r="E30" s="2795" t="s">
        <v>3739</v>
      </c>
      <c r="F30" s="2793"/>
      <c r="G30" s="2791"/>
      <c r="H30" s="2791"/>
      <c r="I30" s="2791"/>
      <c r="J30" s="2791"/>
      <c r="K30" s="2794"/>
      <c r="L30" s="2795"/>
      <c r="M30" s="2796"/>
      <c r="N30" s="2797"/>
      <c r="O30" s="2798" t="s">
        <v>6098</v>
      </c>
      <c r="P30" s="2799"/>
      <c r="Q30" s="2805">
        <v>39751</v>
      </c>
      <c r="R30" s="2801" t="s">
        <v>18402</v>
      </c>
      <c r="S30" s="2802" t="s">
        <v>12270</v>
      </c>
      <c r="T30" s="2807" t="s">
        <v>17757</v>
      </c>
      <c r="U30" s="2804" t="s">
        <v>18444</v>
      </c>
      <c r="V30" s="2805"/>
      <c r="W30" s="2804"/>
      <c r="X30" s="1060" t="s">
        <v>6587</v>
      </c>
      <c r="Z30" s="576"/>
    </row>
    <row r="31" spans="1:26" ht="17.25" customHeight="1">
      <c r="A31" s="2790">
        <f t="shared" si="0"/>
        <v>23</v>
      </c>
      <c r="B31" s="2791" t="s">
        <v>18407</v>
      </c>
      <c r="C31" s="2792" t="s">
        <v>12273</v>
      </c>
      <c r="D31" s="2792" t="s">
        <v>18445</v>
      </c>
      <c r="E31" s="2795" t="s">
        <v>3739</v>
      </c>
      <c r="F31" s="2793"/>
      <c r="G31" s="2791"/>
      <c r="H31" s="2791"/>
      <c r="I31" s="2791"/>
      <c r="J31" s="2791"/>
      <c r="K31" s="2794"/>
      <c r="L31" s="2795"/>
      <c r="M31" s="2796"/>
      <c r="N31" s="2797"/>
      <c r="O31" s="2798" t="s">
        <v>6098</v>
      </c>
      <c r="P31" s="2799"/>
      <c r="Q31" s="2805">
        <v>39751</v>
      </c>
      <c r="R31" s="2801" t="s">
        <v>18402</v>
      </c>
      <c r="S31" s="2802" t="s">
        <v>12270</v>
      </c>
      <c r="T31" s="2807" t="s">
        <v>17757</v>
      </c>
      <c r="U31" s="2804" t="s">
        <v>18444</v>
      </c>
      <c r="V31" s="2805"/>
      <c r="W31" s="2804"/>
      <c r="X31" s="1060" t="s">
        <v>6587</v>
      </c>
      <c r="Z31" s="576"/>
    </row>
    <row r="32" spans="1:26" ht="17.25" customHeight="1">
      <c r="A32" s="1045">
        <f t="shared" si="0"/>
        <v>24</v>
      </c>
      <c r="B32" s="691" t="s">
        <v>4156</v>
      </c>
      <c r="C32" s="1903" t="s">
        <v>6328</v>
      </c>
      <c r="D32" s="767" t="s">
        <v>3373</v>
      </c>
      <c r="E32" s="1272" t="s">
        <v>2286</v>
      </c>
      <c r="F32" s="1272"/>
      <c r="G32" s="691">
        <v>35</v>
      </c>
      <c r="H32" s="691">
        <v>22</v>
      </c>
      <c r="I32" s="691">
        <v>33</v>
      </c>
      <c r="J32" s="691">
        <v>219.6</v>
      </c>
      <c r="K32" s="1273" t="s">
        <v>12381</v>
      </c>
      <c r="L32" s="766"/>
      <c r="M32" s="1271"/>
      <c r="N32" s="1270"/>
      <c r="O32" s="672" t="s">
        <v>6098</v>
      </c>
      <c r="P32" s="773"/>
      <c r="Q32" s="1043">
        <v>44002</v>
      </c>
      <c r="R32" s="517"/>
      <c r="T32" s="2417">
        <v>920</v>
      </c>
      <c r="U32" s="549" t="s">
        <v>13013</v>
      </c>
      <c r="V32" s="1043">
        <v>44002</v>
      </c>
      <c r="W32" s="549"/>
      <c r="X32" s="1060" t="s">
        <v>6587</v>
      </c>
      <c r="Z32" s="576"/>
    </row>
    <row r="33" spans="1:27" ht="17.25" customHeight="1">
      <c r="A33" s="1045">
        <f t="shared" si="0"/>
        <v>25</v>
      </c>
      <c r="B33" s="691" t="s">
        <v>4156</v>
      </c>
      <c r="C33" s="2944" t="s">
        <v>3356</v>
      </c>
      <c r="D33" s="767" t="s">
        <v>3373</v>
      </c>
      <c r="E33" s="1272" t="s">
        <v>2286</v>
      </c>
      <c r="F33" s="1272"/>
      <c r="G33" s="691">
        <v>35</v>
      </c>
      <c r="H33" s="691">
        <v>22</v>
      </c>
      <c r="I33" s="691">
        <v>33</v>
      </c>
      <c r="J33" s="691">
        <v>219.6</v>
      </c>
      <c r="K33" s="1273" t="s">
        <v>12381</v>
      </c>
      <c r="L33" s="766"/>
      <c r="M33" s="1271"/>
      <c r="N33" s="1270"/>
      <c r="O33" s="672" t="s">
        <v>6098</v>
      </c>
      <c r="P33" s="773"/>
      <c r="Q33" s="1043">
        <v>42156</v>
      </c>
      <c r="R33" s="517">
        <v>90012163</v>
      </c>
      <c r="T33" s="2417">
        <v>920</v>
      </c>
      <c r="U33" s="549" t="s">
        <v>12846</v>
      </c>
      <c r="V33" s="1043">
        <v>44854</v>
      </c>
      <c r="W33" s="549"/>
      <c r="X33" s="1060" t="s">
        <v>6587</v>
      </c>
      <c r="Z33" s="576" t="s">
        <v>19938</v>
      </c>
      <c r="AA33" s="465" t="s">
        <v>19938</v>
      </c>
    </row>
    <row r="34" spans="1:27" ht="17.25" customHeight="1">
      <c r="A34" s="1045">
        <f t="shared" si="0"/>
        <v>26</v>
      </c>
      <c r="B34" s="691" t="s">
        <v>4156</v>
      </c>
      <c r="C34" s="797" t="s">
        <v>12390</v>
      </c>
      <c r="D34" s="2916" t="s">
        <v>12394</v>
      </c>
      <c r="E34" s="697" t="s">
        <v>12391</v>
      </c>
      <c r="F34" s="697"/>
      <c r="G34" s="691">
        <v>100</v>
      </c>
      <c r="H34" s="691">
        <v>7</v>
      </c>
      <c r="I34" s="691"/>
      <c r="J34" s="691"/>
      <c r="K34" s="982" t="s">
        <v>12396</v>
      </c>
      <c r="L34" s="766"/>
      <c r="M34" s="1271"/>
      <c r="N34" s="1270"/>
      <c r="O34" s="672" t="s">
        <v>6098</v>
      </c>
      <c r="P34" s="773">
        <v>75000</v>
      </c>
      <c r="Q34" s="1043">
        <v>44531</v>
      </c>
      <c r="R34" s="517"/>
      <c r="T34" s="2417">
        <v>990</v>
      </c>
      <c r="U34" s="549" t="s">
        <v>12828</v>
      </c>
      <c r="V34" s="1043">
        <v>44531</v>
      </c>
      <c r="W34" s="549"/>
      <c r="X34" s="1060" t="s">
        <v>6587</v>
      </c>
      <c r="Z34" s="576"/>
    </row>
    <row r="35" spans="1:27" ht="17.25" customHeight="1">
      <c r="A35" s="1045">
        <f t="shared" si="0"/>
        <v>27</v>
      </c>
      <c r="B35" s="691" t="s">
        <v>4156</v>
      </c>
      <c r="C35" s="797" t="s">
        <v>12393</v>
      </c>
      <c r="D35" s="2916" t="s">
        <v>12395</v>
      </c>
      <c r="E35" s="697" t="s">
        <v>12391</v>
      </c>
      <c r="F35" s="697"/>
      <c r="G35" s="691">
        <v>300</v>
      </c>
      <c r="H35" s="691">
        <v>7</v>
      </c>
      <c r="I35" s="691"/>
      <c r="J35" s="691"/>
      <c r="K35" s="982" t="s">
        <v>12396</v>
      </c>
      <c r="L35" s="766"/>
      <c r="M35" s="1271"/>
      <c r="N35" s="1270"/>
      <c r="O35" s="672" t="s">
        <v>6098</v>
      </c>
      <c r="P35" s="773">
        <v>75000</v>
      </c>
      <c r="Q35" s="1043">
        <v>44531</v>
      </c>
      <c r="R35" s="517"/>
      <c r="T35" s="2417">
        <v>990</v>
      </c>
      <c r="U35" s="549" t="s">
        <v>12828</v>
      </c>
      <c r="V35" s="1043">
        <v>44531</v>
      </c>
      <c r="W35" s="549"/>
      <c r="X35" s="1060" t="s">
        <v>6587</v>
      </c>
      <c r="Z35" s="576"/>
    </row>
    <row r="36" spans="1:27" ht="17.25" customHeight="1">
      <c r="A36" s="1045">
        <f t="shared" si="0"/>
        <v>28</v>
      </c>
      <c r="B36" s="691" t="s">
        <v>4156</v>
      </c>
      <c r="C36" s="797" t="s">
        <v>18446</v>
      </c>
      <c r="D36" s="767" t="s">
        <v>18447</v>
      </c>
      <c r="E36" s="697"/>
      <c r="F36" s="697"/>
      <c r="G36" s="691"/>
      <c r="H36" s="691"/>
      <c r="I36" s="691"/>
      <c r="J36" s="691"/>
      <c r="K36" s="982" t="s">
        <v>678</v>
      </c>
      <c r="L36" s="766"/>
      <c r="M36" s="1271"/>
      <c r="N36" s="1270"/>
      <c r="O36" s="672" t="s">
        <v>6098</v>
      </c>
      <c r="P36" s="773"/>
      <c r="Q36" s="1842"/>
      <c r="R36" s="517"/>
      <c r="S36" s="465" t="s">
        <v>12283</v>
      </c>
      <c r="T36" s="2417">
        <v>990</v>
      </c>
      <c r="U36" s="549" t="s">
        <v>13009</v>
      </c>
      <c r="V36" s="1043">
        <v>40295</v>
      </c>
      <c r="W36" s="549"/>
      <c r="X36" s="1060" t="s">
        <v>6587</v>
      </c>
      <c r="Z36" s="576" t="s">
        <v>19938</v>
      </c>
    </row>
    <row r="37" spans="1:27" ht="17.25" customHeight="1">
      <c r="A37" s="1045">
        <f t="shared" si="0"/>
        <v>29</v>
      </c>
      <c r="B37" s="691" t="s">
        <v>4156</v>
      </c>
      <c r="C37" s="797" t="s">
        <v>668</v>
      </c>
      <c r="D37" s="767" t="s">
        <v>18447</v>
      </c>
      <c r="E37" s="697"/>
      <c r="F37" s="697"/>
      <c r="G37" s="691"/>
      <c r="H37" s="691"/>
      <c r="I37" s="691"/>
      <c r="J37" s="691"/>
      <c r="K37" s="982" t="s">
        <v>678</v>
      </c>
      <c r="L37" s="766"/>
      <c r="M37" s="1271"/>
      <c r="N37" s="1270"/>
      <c r="O37" s="672"/>
      <c r="P37" s="773"/>
      <c r="Q37" s="1842"/>
      <c r="R37" s="517"/>
      <c r="T37" s="2417">
        <v>990</v>
      </c>
      <c r="U37" s="549"/>
      <c r="V37" s="1043"/>
      <c r="W37" s="549"/>
      <c r="X37" s="1060"/>
      <c r="Z37" s="576" t="s">
        <v>19938</v>
      </c>
    </row>
    <row r="38" spans="1:27" ht="17.25" customHeight="1">
      <c r="A38" s="1045">
        <f t="shared" si="0"/>
        <v>30</v>
      </c>
      <c r="B38" s="691" t="s">
        <v>4156</v>
      </c>
      <c r="C38" s="797" t="s">
        <v>17090</v>
      </c>
      <c r="D38" s="767" t="s">
        <v>18448</v>
      </c>
      <c r="E38" s="697"/>
      <c r="F38" s="697" t="s">
        <v>17093</v>
      </c>
      <c r="G38" s="691"/>
      <c r="H38" s="691"/>
      <c r="I38" s="691"/>
      <c r="J38" s="691"/>
      <c r="K38" s="982" t="s">
        <v>17092</v>
      </c>
      <c r="L38" s="766"/>
      <c r="M38" s="1271"/>
      <c r="N38" s="1270"/>
      <c r="O38" s="672"/>
      <c r="P38" s="773"/>
      <c r="Q38" s="1842"/>
      <c r="R38" s="517"/>
      <c r="T38" s="2417">
        <v>990</v>
      </c>
      <c r="U38" s="549"/>
      <c r="V38" s="1043"/>
      <c r="W38" s="549"/>
      <c r="X38" s="1060"/>
      <c r="Z38" s="576"/>
    </row>
    <row r="39" spans="1:27" ht="17.25" customHeight="1">
      <c r="A39" s="1045">
        <f t="shared" si="0"/>
        <v>31</v>
      </c>
      <c r="B39" s="691" t="s">
        <v>4156</v>
      </c>
      <c r="C39" s="797" t="s">
        <v>17091</v>
      </c>
      <c r="D39" s="767" t="s">
        <v>18448</v>
      </c>
      <c r="E39" s="697"/>
      <c r="F39" s="697" t="s">
        <v>17093</v>
      </c>
      <c r="G39" s="691"/>
      <c r="H39" s="691"/>
      <c r="I39" s="691"/>
      <c r="J39" s="691"/>
      <c r="K39" s="982" t="s">
        <v>17092</v>
      </c>
      <c r="L39" s="766"/>
      <c r="M39" s="1271"/>
      <c r="N39" s="1270"/>
      <c r="O39" s="672"/>
      <c r="P39" s="773"/>
      <c r="Q39" s="1842"/>
      <c r="R39" s="517"/>
      <c r="T39" s="2417">
        <v>990</v>
      </c>
      <c r="U39" s="549"/>
      <c r="V39" s="1043"/>
      <c r="W39" s="549"/>
      <c r="X39" s="1060"/>
      <c r="Z39" s="576"/>
    </row>
    <row r="40" spans="1:27" ht="17.25" customHeight="1">
      <c r="A40" s="1045">
        <f t="shared" si="0"/>
        <v>32</v>
      </c>
      <c r="B40" s="691" t="s">
        <v>4156</v>
      </c>
      <c r="C40" s="797" t="s">
        <v>17094</v>
      </c>
      <c r="D40" s="767" t="s">
        <v>18449</v>
      </c>
      <c r="E40" s="697"/>
      <c r="F40" s="697"/>
      <c r="G40" s="691"/>
      <c r="H40" s="691"/>
      <c r="I40" s="691"/>
      <c r="J40" s="691"/>
      <c r="K40" s="982"/>
      <c r="L40" s="766"/>
      <c r="M40" s="1271"/>
      <c r="N40" s="1270"/>
      <c r="O40" s="672"/>
      <c r="P40" s="773"/>
      <c r="Q40" s="1842"/>
      <c r="R40" s="517"/>
      <c r="T40" s="2417">
        <v>990</v>
      </c>
      <c r="U40" s="549"/>
      <c r="V40" s="1043"/>
      <c r="W40" s="549"/>
      <c r="X40" s="1060"/>
      <c r="Z40" s="576"/>
    </row>
    <row r="41" spans="1:27" ht="17.25" customHeight="1">
      <c r="A41" s="1045">
        <f t="shared" si="0"/>
        <v>33</v>
      </c>
      <c r="B41" s="797" t="s">
        <v>4156</v>
      </c>
      <c r="C41" s="797" t="s">
        <v>12287</v>
      </c>
      <c r="D41" s="767" t="s">
        <v>18450</v>
      </c>
      <c r="E41" s="697"/>
      <c r="F41" s="697"/>
      <c r="G41" s="691"/>
      <c r="H41" s="691"/>
      <c r="I41" s="691"/>
      <c r="J41" s="691"/>
      <c r="K41" s="982"/>
      <c r="L41" s="766"/>
      <c r="M41" s="1271"/>
      <c r="N41" s="1270"/>
      <c r="O41" s="672" t="s">
        <v>6098</v>
      </c>
      <c r="P41" s="773"/>
      <c r="Q41" s="1842"/>
      <c r="R41" s="517"/>
      <c r="S41" s="465" t="s">
        <v>12286</v>
      </c>
      <c r="T41" s="2417">
        <v>710</v>
      </c>
      <c r="U41" s="549" t="s">
        <v>12983</v>
      </c>
      <c r="V41" s="1043">
        <v>42860</v>
      </c>
      <c r="W41" s="549"/>
      <c r="X41" s="1060" t="s">
        <v>6587</v>
      </c>
      <c r="Z41" s="576" t="s">
        <v>19938</v>
      </c>
    </row>
    <row r="42" spans="1:27" ht="17.25" customHeight="1">
      <c r="A42" s="1045">
        <f t="shared" si="0"/>
        <v>34</v>
      </c>
      <c r="B42" s="797" t="s">
        <v>4156</v>
      </c>
      <c r="C42" s="797" t="s">
        <v>12288</v>
      </c>
      <c r="D42" s="767" t="s">
        <v>18451</v>
      </c>
      <c r="E42" s="697"/>
      <c r="F42" s="697"/>
      <c r="G42" s="691"/>
      <c r="H42" s="691"/>
      <c r="I42" s="691"/>
      <c r="J42" s="691"/>
      <c r="K42" s="982"/>
      <c r="L42" s="766"/>
      <c r="M42" s="1271"/>
      <c r="N42" s="1270"/>
      <c r="O42" s="672" t="s">
        <v>6098</v>
      </c>
      <c r="P42" s="773"/>
      <c r="Q42" s="1842"/>
      <c r="R42" s="517"/>
      <c r="S42" s="465" t="s">
        <v>12286</v>
      </c>
      <c r="T42" s="2417">
        <v>710</v>
      </c>
      <c r="U42" s="549" t="s">
        <v>12984</v>
      </c>
      <c r="V42" s="1043">
        <v>43529</v>
      </c>
      <c r="W42" s="549"/>
      <c r="X42" s="1060" t="s">
        <v>6587</v>
      </c>
      <c r="Z42" s="576" t="s">
        <v>19938</v>
      </c>
    </row>
    <row r="43" spans="1:27" ht="17.25" customHeight="1">
      <c r="A43" s="1045">
        <f t="shared" si="0"/>
        <v>35</v>
      </c>
      <c r="B43" s="691" t="s">
        <v>18415</v>
      </c>
      <c r="C43" s="797" t="s">
        <v>12531</v>
      </c>
      <c r="D43" s="767" t="s">
        <v>5623</v>
      </c>
      <c r="E43" s="697"/>
      <c r="F43" s="697" t="s">
        <v>18452</v>
      </c>
      <c r="G43" s="691"/>
      <c r="H43" s="691"/>
      <c r="I43" s="691"/>
      <c r="J43" s="691"/>
      <c r="K43" s="982"/>
      <c r="L43" s="766"/>
      <c r="M43" s="1271"/>
      <c r="N43" s="1270"/>
      <c r="O43" s="672" t="s">
        <v>6098</v>
      </c>
      <c r="P43" s="773"/>
      <c r="Q43" s="1043">
        <v>42151</v>
      </c>
      <c r="R43" s="517"/>
      <c r="S43" s="465" t="s">
        <v>12406</v>
      </c>
      <c r="T43" s="2413" t="s">
        <v>17542</v>
      </c>
      <c r="U43" s="549" t="s">
        <v>12766</v>
      </c>
      <c r="V43" s="1043"/>
      <c r="W43" s="549"/>
      <c r="X43" s="1060" t="s">
        <v>6587</v>
      </c>
      <c r="Z43" s="576"/>
    </row>
    <row r="44" spans="1:27" ht="17.25" customHeight="1">
      <c r="A44" s="1045">
        <f t="shared" si="0"/>
        <v>36</v>
      </c>
      <c r="B44" s="691" t="s">
        <v>4156</v>
      </c>
      <c r="C44" s="797" t="s">
        <v>16520</v>
      </c>
      <c r="D44" s="767" t="s">
        <v>6202</v>
      </c>
      <c r="E44" s="697" t="s">
        <v>2286</v>
      </c>
      <c r="F44" s="697"/>
      <c r="G44" s="691">
        <v>1200</v>
      </c>
      <c r="H44" s="691">
        <v>1</v>
      </c>
      <c r="I44" s="691"/>
      <c r="J44" s="691">
        <v>32</v>
      </c>
      <c r="K44" s="982" t="s">
        <v>13265</v>
      </c>
      <c r="L44" s="766"/>
      <c r="M44" s="1271"/>
      <c r="N44" s="1270"/>
      <c r="O44" s="672" t="s">
        <v>6098</v>
      </c>
      <c r="P44" s="2541">
        <v>335000</v>
      </c>
      <c r="Q44" s="1043">
        <v>44923</v>
      </c>
      <c r="R44" s="517"/>
      <c r="T44" s="2417">
        <v>940</v>
      </c>
      <c r="U44" s="549" t="s">
        <v>13602</v>
      </c>
      <c r="V44" s="1043">
        <v>44923</v>
      </c>
      <c r="W44" s="549"/>
      <c r="X44" s="1060" t="s">
        <v>6587</v>
      </c>
      <c r="Z44" s="576" t="s">
        <v>19938</v>
      </c>
    </row>
    <row r="45" spans="1:27" customFormat="1" ht="17.25" customHeight="1">
      <c r="A45" s="626">
        <f t="shared" si="0"/>
        <v>37</v>
      </c>
      <c r="B45" s="691" t="s">
        <v>4156</v>
      </c>
      <c r="C45" s="2941" t="s">
        <v>2624</v>
      </c>
      <c r="D45" s="549" t="s">
        <v>18453</v>
      </c>
      <c r="E45" s="549"/>
      <c r="F45" s="549"/>
      <c r="G45" s="549"/>
      <c r="H45" s="549"/>
      <c r="I45" s="549"/>
      <c r="J45" s="549"/>
      <c r="K45" s="549"/>
      <c r="L45" s="549"/>
      <c r="M45" s="552"/>
      <c r="N45" s="552"/>
      <c r="O45" s="673" t="s">
        <v>6098</v>
      </c>
      <c r="P45" s="1091"/>
      <c r="Q45" s="1091"/>
      <c r="R45" s="549"/>
      <c r="S45" s="465" t="s">
        <v>12222</v>
      </c>
      <c r="T45" s="2413" t="s">
        <v>17731</v>
      </c>
      <c r="U45" s="549"/>
      <c r="V45" s="1043"/>
      <c r="W45" s="549"/>
      <c r="Z45" s="328"/>
    </row>
    <row r="46" spans="1:27" customFormat="1" ht="17.25" customHeight="1">
      <c r="A46" s="2372">
        <f t="shared" si="0"/>
        <v>38</v>
      </c>
      <c r="B46" s="2415" t="s">
        <v>4156</v>
      </c>
      <c r="C46" s="2372" t="s">
        <v>12986</v>
      </c>
      <c r="D46" s="2370" t="s">
        <v>12987</v>
      </c>
      <c r="E46" s="2420"/>
      <c r="F46" s="2420"/>
      <c r="G46" s="2420"/>
      <c r="H46" s="2420"/>
      <c r="I46" s="2420"/>
      <c r="J46" s="2420"/>
      <c r="K46" s="2420"/>
      <c r="L46" s="2420"/>
      <c r="M46" s="2420"/>
      <c r="N46" s="2420"/>
      <c r="O46" s="2421" t="s">
        <v>6098</v>
      </c>
      <c r="P46" s="2420"/>
      <c r="Q46" s="2420"/>
      <c r="R46" s="2418" t="s">
        <v>18402</v>
      </c>
      <c r="S46" s="2422"/>
      <c r="T46" s="2423">
        <v>720</v>
      </c>
      <c r="U46" s="2420" t="s">
        <v>18440</v>
      </c>
      <c r="V46" s="2420"/>
      <c r="W46" s="2420"/>
      <c r="Z46" s="328"/>
    </row>
    <row r="47" spans="1:27" customFormat="1" ht="17.25" customHeight="1">
      <c r="A47" s="2372">
        <f t="shared" si="0"/>
        <v>39</v>
      </c>
      <c r="B47" s="2415" t="s">
        <v>4156</v>
      </c>
      <c r="C47" s="2372" t="s">
        <v>12988</v>
      </c>
      <c r="D47" s="2370" t="s">
        <v>12989</v>
      </c>
      <c r="E47" s="2420"/>
      <c r="F47" s="2420"/>
      <c r="G47" s="2420"/>
      <c r="H47" s="2420"/>
      <c r="I47" s="2420"/>
      <c r="J47" s="2420"/>
      <c r="K47" s="2420"/>
      <c r="L47" s="2420"/>
      <c r="M47" s="2420"/>
      <c r="N47" s="2420"/>
      <c r="O47" s="2421" t="s">
        <v>6098</v>
      </c>
      <c r="P47" s="2420"/>
      <c r="Q47" s="2420"/>
      <c r="R47" s="2418" t="s">
        <v>18402</v>
      </c>
      <c r="S47" s="2422"/>
      <c r="T47" s="2424">
        <v>720</v>
      </c>
      <c r="U47" s="2420" t="s">
        <v>18440</v>
      </c>
      <c r="V47" s="2420"/>
      <c r="W47" s="2420"/>
      <c r="Z47" s="328"/>
    </row>
    <row r="48" spans="1:27" customFormat="1" ht="17.25" customHeight="1">
      <c r="A48" s="626">
        <f t="shared" si="0"/>
        <v>40</v>
      </c>
      <c r="B48" s="691" t="s">
        <v>4156</v>
      </c>
      <c r="C48" s="2993" t="s">
        <v>12990</v>
      </c>
      <c r="D48" s="549" t="s">
        <v>12991</v>
      </c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673" t="s">
        <v>6098</v>
      </c>
      <c r="P48" s="146"/>
      <c r="Q48" s="146"/>
      <c r="R48" s="146"/>
      <c r="T48" s="42">
        <v>750</v>
      </c>
      <c r="U48" s="146" t="s">
        <v>13603</v>
      </c>
      <c r="V48" s="146"/>
      <c r="W48" s="146"/>
      <c r="Z48" s="328"/>
    </row>
    <row r="49" spans="1:26" customFormat="1" ht="17.25" customHeight="1">
      <c r="A49" s="626">
        <f t="shared" si="0"/>
        <v>41</v>
      </c>
      <c r="B49" s="691" t="s">
        <v>4156</v>
      </c>
      <c r="C49" s="2993" t="s">
        <v>12993</v>
      </c>
      <c r="D49" s="549" t="s">
        <v>12992</v>
      </c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673" t="s">
        <v>6098</v>
      </c>
      <c r="P49" s="146"/>
      <c r="Q49" s="146"/>
      <c r="R49" s="146"/>
      <c r="T49" s="42">
        <v>750</v>
      </c>
      <c r="U49" s="146" t="s">
        <v>13603</v>
      </c>
      <c r="V49" s="146"/>
      <c r="W49" s="146"/>
      <c r="Z49" s="328"/>
    </row>
    <row r="50" spans="1:26" customFormat="1" ht="17.25" customHeight="1">
      <c r="A50" s="626">
        <f t="shared" si="0"/>
        <v>42</v>
      </c>
      <c r="B50" s="691" t="s">
        <v>4156</v>
      </c>
      <c r="C50" s="2993" t="s">
        <v>12994</v>
      </c>
      <c r="D50" s="549" t="s">
        <v>12995</v>
      </c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673" t="s">
        <v>6098</v>
      </c>
      <c r="P50" s="146"/>
      <c r="Q50" s="146"/>
      <c r="R50" s="146"/>
      <c r="T50" s="42">
        <v>750</v>
      </c>
      <c r="U50" s="146" t="s">
        <v>13603</v>
      </c>
      <c r="V50" s="146"/>
      <c r="W50" s="146"/>
      <c r="Z50" s="328"/>
    </row>
    <row r="51" spans="1:26" customFormat="1" ht="17.25" customHeight="1">
      <c r="A51" s="626">
        <f t="shared" si="0"/>
        <v>43</v>
      </c>
      <c r="B51" s="691" t="s">
        <v>4156</v>
      </c>
      <c r="C51" s="2993" t="s">
        <v>12996</v>
      </c>
      <c r="D51" s="549" t="s">
        <v>12997</v>
      </c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673" t="s">
        <v>6098</v>
      </c>
      <c r="P51" s="146"/>
      <c r="Q51" s="146"/>
      <c r="R51" s="146"/>
      <c r="T51" s="42">
        <v>750</v>
      </c>
      <c r="U51" s="146" t="s">
        <v>13603</v>
      </c>
      <c r="V51" s="146"/>
      <c r="W51" s="146"/>
      <c r="Z51" s="328"/>
    </row>
    <row r="52" spans="1:26" customFormat="1" ht="17.25" customHeight="1">
      <c r="A52" s="626">
        <f t="shared" si="0"/>
        <v>44</v>
      </c>
      <c r="B52" s="691" t="s">
        <v>4156</v>
      </c>
      <c r="C52" s="2993" t="s">
        <v>12998</v>
      </c>
      <c r="D52" s="549" t="s">
        <v>12999</v>
      </c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673" t="s">
        <v>6098</v>
      </c>
      <c r="P52" s="146"/>
      <c r="Q52" s="146"/>
      <c r="R52" s="146"/>
      <c r="T52" s="42">
        <v>750</v>
      </c>
      <c r="U52" s="146" t="s">
        <v>13603</v>
      </c>
      <c r="V52" s="146"/>
      <c r="W52" s="146"/>
      <c r="Z52" s="328"/>
    </row>
    <row r="53" spans="1:26" customFormat="1" ht="17.25" customHeight="1">
      <c r="A53" s="626">
        <f t="shared" si="0"/>
        <v>45</v>
      </c>
      <c r="B53" s="691" t="s">
        <v>4156</v>
      </c>
      <c r="C53" s="2993" t="s">
        <v>13000</v>
      </c>
      <c r="D53" s="549" t="s">
        <v>13001</v>
      </c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673" t="s">
        <v>6098</v>
      </c>
      <c r="P53" s="146"/>
      <c r="Q53" s="146"/>
      <c r="R53" s="146"/>
      <c r="T53" s="42">
        <v>750</v>
      </c>
      <c r="U53" s="146" t="s">
        <v>13603</v>
      </c>
      <c r="V53" s="146"/>
      <c r="W53" s="146"/>
      <c r="Z53" s="328"/>
    </row>
    <row r="54" spans="1:26" customFormat="1" ht="17.25" customHeight="1">
      <c r="A54" s="626">
        <f t="shared" si="0"/>
        <v>46</v>
      </c>
      <c r="B54" s="691" t="s">
        <v>4156</v>
      </c>
      <c r="C54" s="2993" t="s">
        <v>13002</v>
      </c>
      <c r="D54" s="549" t="s">
        <v>13003</v>
      </c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673" t="s">
        <v>6098</v>
      </c>
      <c r="P54" s="146"/>
      <c r="Q54" s="146"/>
      <c r="R54" s="146"/>
      <c r="T54" s="42">
        <v>750</v>
      </c>
      <c r="U54" s="146" t="s">
        <v>13603</v>
      </c>
      <c r="V54" s="146"/>
      <c r="W54" s="146"/>
      <c r="Z54" s="328"/>
    </row>
    <row r="55" spans="1:26" customFormat="1" ht="17.25" customHeight="1">
      <c r="A55" s="626">
        <f t="shared" si="0"/>
        <v>47</v>
      </c>
      <c r="B55" s="691" t="s">
        <v>4156</v>
      </c>
      <c r="C55" s="2993" t="s">
        <v>13004</v>
      </c>
      <c r="D55" s="549" t="s">
        <v>13005</v>
      </c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673" t="s">
        <v>6098</v>
      </c>
      <c r="P55" s="146"/>
      <c r="Q55" s="146"/>
      <c r="R55" s="146"/>
      <c r="T55" s="42">
        <v>800</v>
      </c>
      <c r="U55" s="146"/>
      <c r="V55" s="146"/>
      <c r="W55" s="146"/>
      <c r="Z55" s="328"/>
    </row>
    <row r="56" spans="1:26" customFormat="1" ht="17.25" customHeight="1">
      <c r="A56" s="2526">
        <f t="shared" si="0"/>
        <v>48</v>
      </c>
      <c r="B56" s="1485" t="s">
        <v>4928</v>
      </c>
      <c r="C56" s="2526" t="s">
        <v>19177</v>
      </c>
      <c r="D56" s="1605" t="s">
        <v>19085</v>
      </c>
      <c r="E56" s="1669" t="s">
        <v>4207</v>
      </c>
      <c r="F56" s="1669" t="s">
        <v>19178</v>
      </c>
      <c r="G56" s="1662">
        <v>3</v>
      </c>
      <c r="H56" s="1662">
        <v>4</v>
      </c>
      <c r="I56" s="1669"/>
      <c r="J56" s="1662">
        <v>40</v>
      </c>
      <c r="K56" s="1669" t="s">
        <v>19179</v>
      </c>
      <c r="L56" s="1669"/>
      <c r="M56" s="1669"/>
      <c r="N56" s="1669"/>
      <c r="O56" s="1550" t="s">
        <v>6098</v>
      </c>
      <c r="P56" s="1927">
        <v>34600</v>
      </c>
      <c r="Q56" s="2528">
        <v>45520</v>
      </c>
      <c r="R56" s="1669"/>
      <c r="S56" s="1667"/>
      <c r="T56" s="2527"/>
      <c r="U56" s="1669" t="s">
        <v>19180</v>
      </c>
      <c r="V56" s="2528">
        <v>45520</v>
      </c>
      <c r="W56" s="1669"/>
    </row>
    <row r="57" spans="1:26" customFormat="1" ht="17.25" customHeight="1">
      <c r="A57" s="626">
        <f t="shared" si="0"/>
        <v>49</v>
      </c>
      <c r="B57" s="146" t="s">
        <v>5450</v>
      </c>
      <c r="C57" s="146" t="s">
        <v>27080</v>
      </c>
      <c r="D57" s="146" t="s">
        <v>6202</v>
      </c>
      <c r="E57" s="697" t="s">
        <v>371</v>
      </c>
      <c r="F57" s="697" t="s">
        <v>27084</v>
      </c>
      <c r="G57" s="691">
        <v>1000</v>
      </c>
      <c r="H57" s="691" t="s">
        <v>2063</v>
      </c>
      <c r="I57" s="691"/>
      <c r="J57" s="691">
        <v>50</v>
      </c>
      <c r="K57" s="982" t="s">
        <v>27085</v>
      </c>
      <c r="L57" s="766"/>
      <c r="M57" s="1271"/>
      <c r="N57" s="1270"/>
      <c r="O57" s="672"/>
      <c r="P57" s="2541">
        <v>42500</v>
      </c>
      <c r="Q57" s="1043">
        <v>41989</v>
      </c>
      <c r="R57" s="146"/>
      <c r="T57" s="42"/>
      <c r="U57" s="146"/>
      <c r="V57" s="146"/>
      <c r="W57" s="146"/>
    </row>
    <row r="58" spans="1:26" ht="17.25" customHeight="1">
      <c r="A58" s="626">
        <f t="shared" si="0"/>
        <v>50</v>
      </c>
      <c r="B58" s="146" t="s">
        <v>5450</v>
      </c>
      <c r="C58" s="146" t="s">
        <v>27081</v>
      </c>
      <c r="D58" s="146" t="s">
        <v>6202</v>
      </c>
      <c r="E58" s="697" t="s">
        <v>371</v>
      </c>
      <c r="F58" s="697" t="s">
        <v>27084</v>
      </c>
      <c r="G58" s="691">
        <v>1000</v>
      </c>
      <c r="H58" s="691" t="s">
        <v>2063</v>
      </c>
      <c r="I58" s="691"/>
      <c r="J58" s="691">
        <v>50</v>
      </c>
      <c r="K58" s="982" t="s">
        <v>27085</v>
      </c>
      <c r="L58" s="766"/>
      <c r="M58" s="1271"/>
      <c r="N58" s="1270"/>
      <c r="O58" s="672"/>
      <c r="P58" s="2541">
        <v>42500</v>
      </c>
      <c r="Q58" s="1043">
        <v>41989</v>
      </c>
      <c r="R58" s="549"/>
      <c r="T58" s="2417"/>
      <c r="U58" s="549"/>
      <c r="V58" s="1043"/>
      <c r="W58" s="549"/>
      <c r="X58" s="1060" t="s">
        <v>6587</v>
      </c>
    </row>
    <row r="59" spans="1:26" ht="17.25" customHeight="1">
      <c r="A59" s="626"/>
      <c r="B59" s="146"/>
      <c r="C59" s="146"/>
      <c r="D59" s="146"/>
      <c r="E59" s="796"/>
      <c r="F59" s="796"/>
      <c r="G59" s="1250"/>
      <c r="H59" s="1250"/>
      <c r="I59" s="1250"/>
      <c r="J59" s="1250"/>
      <c r="K59" s="796"/>
      <c r="L59" s="796"/>
      <c r="M59" s="1269"/>
      <c r="N59" s="1269"/>
      <c r="O59" s="1269"/>
      <c r="P59" s="1763"/>
      <c r="Q59" s="1763"/>
      <c r="R59" s="549"/>
      <c r="T59" s="2417"/>
      <c r="U59" s="549"/>
      <c r="V59" s="1043"/>
      <c r="W59" s="549"/>
      <c r="X59" s="1060"/>
    </row>
    <row r="60" spans="1:26" ht="17.25" customHeight="1" thickBot="1">
      <c r="A60" s="1185" t="s">
        <v>6198</v>
      </c>
      <c r="B60" s="1186"/>
      <c r="C60" s="1187"/>
      <c r="D60" s="1274"/>
      <c r="E60" s="1275"/>
      <c r="F60" s="1275"/>
      <c r="G60" s="1276"/>
      <c r="H60" s="1276"/>
      <c r="I60" s="1276"/>
      <c r="J60" s="1276"/>
      <c r="K60" s="1277"/>
      <c r="L60" s="1278"/>
      <c r="M60" s="1279"/>
      <c r="N60" s="1280"/>
      <c r="O60" s="1280"/>
      <c r="P60" s="774">
        <f>SUM(P9:P58)</f>
        <v>16706400</v>
      </c>
      <c r="Q60" s="1843"/>
      <c r="R60" s="518"/>
      <c r="T60" s="2417"/>
      <c r="U60" s="549"/>
      <c r="V60" s="1043"/>
      <c r="W60" s="549"/>
      <c r="X60" s="1060" t="s">
        <v>6587</v>
      </c>
    </row>
    <row r="61" spans="1:26" ht="17.25" customHeight="1">
      <c r="A61" s="1281" t="s">
        <v>5586</v>
      </c>
      <c r="B61" s="484"/>
      <c r="C61" s="1282"/>
      <c r="D61" s="1282"/>
      <c r="E61" s="484"/>
      <c r="F61" s="484"/>
      <c r="G61" s="484"/>
      <c r="H61" s="484"/>
      <c r="I61" s="484"/>
      <c r="J61" s="484"/>
      <c r="K61" s="484"/>
      <c r="L61" s="484"/>
      <c r="M61" s="720"/>
      <c r="N61" s="720"/>
      <c r="O61" s="720"/>
      <c r="P61" s="1283"/>
      <c r="Q61" s="1283"/>
      <c r="R61" s="464"/>
      <c r="T61" s="2417"/>
      <c r="U61" s="549"/>
      <c r="V61" s="1043"/>
      <c r="W61" s="549"/>
      <c r="X61" s="1060" t="s">
        <v>6587</v>
      </c>
    </row>
    <row r="62" spans="1:26" ht="17.25" customHeight="1">
      <c r="A62" s="485"/>
      <c r="O62" s="576"/>
      <c r="R62" s="472"/>
      <c r="T62" s="2417"/>
      <c r="U62" s="549"/>
      <c r="V62" s="1043"/>
      <c r="W62" s="549"/>
      <c r="X62" s="1060" t="s">
        <v>6587</v>
      </c>
    </row>
    <row r="63" spans="1:26" ht="17.25" customHeight="1">
      <c r="A63" s="485"/>
      <c r="O63" s="576"/>
      <c r="R63" s="472"/>
      <c r="T63" s="2417"/>
      <c r="U63" s="549"/>
      <c r="V63" s="1043"/>
      <c r="W63" s="549"/>
      <c r="X63" s="1060" t="s">
        <v>6587</v>
      </c>
    </row>
    <row r="64" spans="1:26" ht="17.25" customHeight="1" thickBot="1">
      <c r="A64" s="486"/>
      <c r="B64" s="487"/>
      <c r="C64" s="487"/>
      <c r="D64" s="487"/>
      <c r="E64" s="487"/>
      <c r="F64" s="487"/>
      <c r="G64" s="487"/>
      <c r="H64" s="487"/>
      <c r="I64" s="487"/>
      <c r="J64" s="487"/>
      <c r="K64" s="487"/>
      <c r="L64" s="487"/>
      <c r="M64" s="577"/>
      <c r="N64" s="577"/>
      <c r="O64" s="577"/>
      <c r="P64" s="776"/>
      <c r="Q64" s="776"/>
      <c r="R64" s="488"/>
      <c r="T64" s="2417"/>
      <c r="U64" s="549"/>
      <c r="V64" s="1043"/>
      <c r="W64" s="549"/>
      <c r="X64" s="1060" t="s">
        <v>6587</v>
      </c>
    </row>
    <row r="65" spans="1:26" ht="17.25" customHeight="1">
      <c r="A65"/>
      <c r="B65"/>
      <c r="D65"/>
      <c r="T65" s="2417"/>
      <c r="U65" s="549"/>
      <c r="V65" s="1043"/>
      <c r="W65" s="549"/>
      <c r="X65" s="1060"/>
    </row>
    <row r="66" spans="1:26">
      <c r="T66" s="2417"/>
    </row>
    <row r="67" spans="1:26" ht="17.25" customHeight="1">
      <c r="A67" t="s">
        <v>6404</v>
      </c>
      <c r="B67"/>
      <c r="D67">
        <f>COUNTA(C9:C66)</f>
        <v>50</v>
      </c>
      <c r="S67">
        <f>COUNTA(S9:S66)</f>
        <v>15</v>
      </c>
      <c r="T67" s="42"/>
      <c r="U67" s="992">
        <f>COUNTA(U9:U66)</f>
        <v>38</v>
      </c>
      <c r="Z67" s="992">
        <f>COUNTA(Z9:Z66)</f>
        <v>18</v>
      </c>
    </row>
    <row r="68" spans="1:26">
      <c r="S68" s="1048">
        <f>S67/D67</f>
        <v>0.3</v>
      </c>
      <c r="T68" s="2425"/>
      <c r="U68" s="1048">
        <f>U67/D67</f>
        <v>0.76</v>
      </c>
      <c r="Z68" s="1048">
        <f>Z67/D67</f>
        <v>0.36</v>
      </c>
    </row>
  </sheetData>
  <customSheetViews>
    <customSheetView guid="{EAD1C6BF-B58E-4716-994B-7E887560A863}" scale="85">
      <selection activeCell="K11" sqref="K11"/>
      <pageMargins left="0.39370078740157499" right="0.2" top="0.98425196850393704" bottom="0.59055118110236204" header="0.47244094488188998" footer="0.31496062992126"/>
      <pageSetup paperSize="9" scale="85" orientation="landscape" horizontalDpi="4294967292" r:id="rId1"/>
      <headerFooter alignWithMargins="0"/>
    </customSheetView>
    <customSheetView guid="{A746A1D1-F079-45F9-ABC6-D5B94B695A0B}" topLeftCell="F52">
      <selection activeCell="P66" sqref="P66"/>
      <pageMargins left="0.39370078740157499" right="0.2" top="0.98425196850393704" bottom="0.59055118110236204" header="0.47244094488188998" footer="0.31496062992126"/>
      <pageSetup paperSize="9" scale="85" orientation="landscape" horizontalDpi="4294967292" r:id="rId2"/>
      <headerFooter alignWithMargins="0"/>
    </customSheetView>
    <customSheetView guid="{0F6DE11C-9731-46C0-B362-D9F8FDA344B7}" showPageBreaks="1" hiddenColumns="1">
      <pane xSplit="3" ySplit="7" topLeftCell="E9" activePane="bottomRight" state="frozen"/>
      <selection pane="bottomRight" activeCell="S75" sqref="S75"/>
      <pageMargins left="0.39370078740157483" right="0.19685039370078741" top="0.98425196850393704" bottom="0.59055118110236227" header="0.47244094488188981" footer="0.31496062992125984"/>
      <pageSetup paperSize="9" orientation="landscape" horizontalDpi="4294967292" r:id="rId3"/>
      <headerFooter alignWithMargins="0"/>
    </customSheetView>
    <customSheetView guid="{365A82E1-C32F-49FA-B525-E173050F7DE9}">
      <pane xSplit="4" ySplit="8" topLeftCell="I9" activePane="bottomRight" state="frozen"/>
      <selection pane="bottomRight" activeCell="N1" sqref="N1:N1048576"/>
      <pageMargins left="0.39370078740157499" right="0.2" top="0.98425196850393704" bottom="0.59055118110236204" header="0.47244094488188998" footer="0.31496062992126"/>
      <pageSetup paperSize="9" scale="85" orientation="landscape" horizontalDpi="4294967292" r:id="rId4"/>
      <headerFooter alignWithMargins="0"/>
    </customSheetView>
    <customSheetView guid="{A91B9AC7-FD9D-4ABC-9E60-25BCC3ACDFCE}" topLeftCell="A7">
      <selection activeCell="C35" sqref="C35"/>
      <pageMargins left="0.39370078740157499" right="0.2" top="0.98425196850393704" bottom="0.59055118110236204" header="0.47244094488188998" footer="0.31496062992126"/>
      <pageSetup paperSize="9" scale="85" orientation="landscape" horizontalDpi="4294967292" r:id="rId5"/>
      <headerFooter alignWithMargins="0"/>
    </customSheetView>
    <customSheetView guid="{15D70F00-01D7-413A-8D7C-E754B7B596E4}">
      <pageMargins left="0.39370078740157499" right="0.2" top="0.98425196850393704" bottom="0.59055118110236204" header="0.47244094488188998" footer="0.31496062992126"/>
      <pageSetup paperSize="9" scale="85" orientation="landscape" horizontalDpi="4294967292" r:id="rId6"/>
      <headerFooter alignWithMargins="0"/>
    </customSheetView>
    <customSheetView guid="{34308931-6E20-41C0-A5BD-7D8C451C3840}">
      <pane xSplit="3" ySplit="8" topLeftCell="P19" activePane="bottomRight" state="frozen"/>
      <selection pane="bottomRight" activeCell="P43" sqref="P43"/>
      <pageMargins left="0.39370078740157499" right="0.2" top="0.98425196850393704" bottom="0.59055118110236204" header="0.47244094488188998" footer="0.31496062992126"/>
      <pageSetup paperSize="9" scale="85" orientation="landscape" horizontalDpi="4294967292" r:id="rId7"/>
      <headerFooter alignWithMargins="0"/>
    </customSheetView>
    <customSheetView guid="{BCE8B9BA-B99B-4BE3-B7C6-DC4F3FC9FA95}">
      <pane xSplit="3" ySplit="8" topLeftCell="I65" activePane="bottomRight" state="frozen"/>
      <selection pane="bottomRight" activeCell="I46" sqref="I46"/>
      <pageMargins left="0.39370078740157499" right="0.2" top="0.98425196850393704" bottom="0.59055118110236204" header="0.47244094488188998" footer="0.31496062992126"/>
      <pageSetup paperSize="9" scale="85" orientation="landscape" horizontalDpi="4294967292" r:id="rId8"/>
      <headerFooter alignWithMargins="0"/>
    </customSheetView>
    <customSheetView guid="{FA1B31CD-DD8D-47B3-9B34-AB72E4090B34}">
      <selection activeCell="A43" sqref="A43:XFD43"/>
      <pageMargins left="0.39370078740157499" right="0.2" top="0.98425196850393704" bottom="0.59055118110236204" header="0.47244094488188998" footer="0.31496062992126"/>
      <pageSetup paperSize="9" scale="85" orientation="landscape" horizontalDpi="4294967292" r:id="rId9"/>
      <headerFooter alignWithMargins="0"/>
    </customSheetView>
    <customSheetView guid="{51C80409-42FF-431E-A1CF-253ADAD7E5C5}" scale="115">
      <pane xSplit="4" ySplit="8" topLeftCell="V31" activePane="bottomRight" state="frozen"/>
      <selection pane="bottomRight" activeCell="D40" sqref="D40"/>
      <pageMargins left="0.39370078740157499" right="0.2" top="0.98425196850393704" bottom="0.59055118110236204" header="0.47244094488188998" footer="0.31496062992126"/>
      <pageSetup paperSize="9" scale="85" orientation="landscape" horizontalDpi="4294967292" r:id="rId10"/>
      <headerFooter alignWithMargins="0"/>
    </customSheetView>
    <customSheetView guid="{0A3BE354-EABF-4B36-A467-F2E7E7C9C594}" scale="115" showPageBreaks="1">
      <pane xSplit="4" ySplit="8" topLeftCell="P9" activePane="bottomRight" state="frozen"/>
      <selection pane="bottomRight" activeCell="C1" sqref="C1"/>
      <pageMargins left="0.39370078740157499" right="0.2" top="0.98425196850393704" bottom="0.59055118110236204" header="0.47244094488188998" footer="0.31496062992126"/>
      <pageSetup paperSize="9" scale="85" orientation="landscape" horizontalDpi="4294967292" r:id="rId11"/>
      <headerFooter alignWithMargins="0"/>
    </customSheetView>
  </customSheetViews>
  <mergeCells count="4">
    <mergeCell ref="D1:I4"/>
    <mergeCell ref="A4:C4"/>
    <mergeCell ref="A5:R6"/>
    <mergeCell ref="L7:M7"/>
  </mergeCells>
  <hyperlinks>
    <hyperlink ref="O9" r:id="rId12" xr:uid="{325ABE32-42C0-4E48-978E-8D58E99607BF}"/>
    <hyperlink ref="O11:O43" r:id="rId13" display="Klik" xr:uid="{A5CB3768-E872-446A-9CC4-6C97EB89CB93}"/>
    <hyperlink ref="O45" r:id="rId14" xr:uid="{B61BDED9-E19B-4EF3-AE1E-42CA2D01ECD0}"/>
    <hyperlink ref="O10" r:id="rId15" xr:uid="{27425F26-1AE4-4490-8296-31E9FC4F955E}"/>
    <hyperlink ref="O46:O55" r:id="rId16" display="Klik" xr:uid="{D62D9D22-D260-401E-868C-17D0CC99295E}"/>
    <hyperlink ref="O44" r:id="rId17" xr:uid="{5E559DAF-CFFA-440B-A294-4BBB3F24FE82}"/>
    <hyperlink ref="O56" r:id="rId18" xr:uid="{8E886B5A-CD9B-4F04-BBB3-4350025768F4}"/>
  </hyperlinks>
  <pageMargins left="0.39370078740157499" right="0.2" top="0.98425196850393704" bottom="0.59055118110236204" header="0.47244094488188998" footer="0.31496062992126"/>
  <pageSetup paperSize="9" scale="85" orientation="landscape" horizontalDpi="4294967292" r:id="rId19"/>
  <headerFooter alignWithMargins="0"/>
  <drawing r:id="rId2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7"/>
  <dimension ref="A1:AO37"/>
  <sheetViews>
    <sheetView topLeftCell="B1" zoomScale="115" zoomScaleNormal="115" workbookViewId="0">
      <selection activeCell="AJ18" sqref="AJ18"/>
    </sheetView>
  </sheetViews>
  <sheetFormatPr defaultColWidth="9.140625" defaultRowHeight="15"/>
  <cols>
    <col min="1" max="1" width="5.28515625" style="467" customWidth="1"/>
    <col min="2" max="2" width="9.42578125" style="467" customWidth="1"/>
    <col min="3" max="3" width="12.28515625" style="467" customWidth="1"/>
    <col min="4" max="4" width="20.85546875" style="467" customWidth="1"/>
    <col min="5" max="5" width="12.5703125" style="467" customWidth="1"/>
    <col min="6" max="6" width="17.42578125" style="467" customWidth="1"/>
    <col min="7" max="7" width="12" style="467" customWidth="1"/>
    <col min="8" max="8" width="9.7109375" style="467" customWidth="1"/>
    <col min="9" max="9" width="8.7109375" style="467" customWidth="1"/>
    <col min="10" max="10" width="12.5703125" style="467" customWidth="1"/>
    <col min="11" max="11" width="10.42578125" style="467" customWidth="1"/>
    <col min="12" max="12" width="9" style="467" customWidth="1"/>
    <col min="13" max="13" width="13.28515625" style="467" customWidth="1"/>
    <col min="14" max="14" width="7.42578125" style="467" customWidth="1"/>
    <col min="15" max="15" width="8.85546875" style="467" customWidth="1"/>
    <col min="16" max="16" width="7.7109375" style="467" customWidth="1"/>
    <col min="17" max="17" width="7.28515625" style="467" customWidth="1"/>
    <col min="18" max="18" width="8.28515625" style="467" customWidth="1"/>
    <col min="19" max="19" width="7.42578125" style="467" customWidth="1"/>
    <col min="20" max="20" width="7.85546875" style="467" customWidth="1"/>
    <col min="21" max="21" width="8.140625" style="467" customWidth="1"/>
    <col min="22" max="22" width="10.42578125" style="467" customWidth="1"/>
    <col min="23" max="23" width="9" style="467" customWidth="1"/>
    <col min="24" max="24" width="18.28515625" style="467" customWidth="1"/>
    <col min="25" max="25" width="7.42578125" style="467" customWidth="1"/>
    <col min="26" max="26" width="7.140625" style="467" customWidth="1"/>
    <col min="27" max="27" width="9.42578125" style="467" customWidth="1"/>
    <col min="28" max="28" width="9.28515625" style="467" hidden="1" customWidth="1"/>
    <col min="29" max="30" width="9.42578125" style="467" hidden="1" customWidth="1"/>
    <col min="31" max="31" width="12.42578125" style="467" hidden="1" customWidth="1"/>
    <col min="32" max="32" width="11.42578125" style="467" hidden="1" customWidth="1"/>
    <col min="33" max="33" width="18.7109375" style="467" customWidth="1"/>
    <col min="34" max="35" width="9.140625" style="467"/>
    <col min="36" max="36" width="33" style="467" customWidth="1"/>
    <col min="37" max="37" width="12.42578125" style="467" customWidth="1"/>
    <col min="38" max="38" width="15" style="467" customWidth="1"/>
    <col min="39" max="39" width="22.140625" style="467" customWidth="1"/>
    <col min="40" max="16384" width="9.140625" style="467"/>
  </cols>
  <sheetData>
    <row r="1" spans="1:41" ht="16.5" customHeight="1">
      <c r="A1" s="578"/>
      <c r="B1" s="579"/>
      <c r="C1" s="580"/>
      <c r="D1" s="3581" t="s">
        <v>5299</v>
      </c>
      <c r="E1" s="3582"/>
      <c r="F1" s="3582"/>
      <c r="G1" s="3582"/>
      <c r="H1" s="3582"/>
      <c r="I1" s="3582"/>
      <c r="J1" s="3582"/>
      <c r="K1" s="3582"/>
      <c r="L1" s="3582"/>
      <c r="M1" s="3582"/>
      <c r="N1" s="3582"/>
      <c r="O1" s="3582"/>
      <c r="P1" s="3582"/>
      <c r="Q1" s="3582"/>
      <c r="R1" s="3582"/>
      <c r="T1" s="544" t="s">
        <v>6405</v>
      </c>
      <c r="U1" s="581"/>
      <c r="V1" s="545" t="s">
        <v>13311</v>
      </c>
      <c r="W1" s="545"/>
      <c r="X1" s="579"/>
      <c r="Y1" s="579"/>
      <c r="Z1" s="579"/>
      <c r="AA1" s="579"/>
      <c r="AB1" s="579"/>
      <c r="AC1" s="579"/>
      <c r="AD1" s="579"/>
      <c r="AE1" s="579"/>
      <c r="AF1" s="579"/>
      <c r="AG1" s="580"/>
      <c r="AH1" s="579"/>
    </row>
    <row r="2" spans="1:41" ht="16.5" customHeight="1">
      <c r="A2" s="466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T2" s="469" t="s">
        <v>6406</v>
      </c>
      <c r="U2" s="491"/>
      <c r="V2" s="470" t="s">
        <v>13310</v>
      </c>
      <c r="W2" s="470"/>
      <c r="AG2" s="468"/>
    </row>
    <row r="3" spans="1:41" ht="16.5" customHeight="1">
      <c r="A3" s="466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T3" s="469" t="s">
        <v>6407</v>
      </c>
      <c r="U3" s="491"/>
      <c r="V3" s="470" t="s">
        <v>13309</v>
      </c>
      <c r="W3" s="470"/>
      <c r="AG3" s="468"/>
    </row>
    <row r="4" spans="1:41" ht="17.25" customHeight="1" thickBot="1">
      <c r="A4" s="3546" t="s">
        <v>4907</v>
      </c>
      <c r="B4" s="3547"/>
      <c r="C4" s="3548"/>
      <c r="D4" s="3448"/>
      <c r="E4" s="3434"/>
      <c r="F4" s="3434"/>
      <c r="G4" s="3434"/>
      <c r="H4" s="3434"/>
      <c r="I4" s="3434"/>
      <c r="J4" s="3434"/>
      <c r="K4" s="3434"/>
      <c r="L4" s="3434"/>
      <c r="M4" s="3434"/>
      <c r="N4" s="3434"/>
      <c r="O4" s="3434"/>
      <c r="P4" s="3434"/>
      <c r="Q4" s="3434"/>
      <c r="R4" s="3434"/>
      <c r="T4" s="469" t="s">
        <v>6408</v>
      </c>
      <c r="U4" s="491"/>
      <c r="V4" s="470" t="s">
        <v>13312</v>
      </c>
      <c r="W4" s="470"/>
      <c r="X4" s="582"/>
      <c r="Y4" s="582"/>
      <c r="Z4" s="582"/>
      <c r="AA4" s="582"/>
      <c r="AB4" s="582"/>
      <c r="AC4" s="582"/>
      <c r="AD4" s="582"/>
      <c r="AE4" s="582"/>
      <c r="AF4" s="582"/>
      <c r="AG4" s="583"/>
    </row>
    <row r="5" spans="1:41" ht="18" customHeight="1">
      <c r="A5" s="3537" t="s">
        <v>5587</v>
      </c>
      <c r="B5" s="3538"/>
      <c r="C5" s="3538"/>
      <c r="D5" s="3538"/>
      <c r="E5" s="3538"/>
      <c r="F5" s="3538"/>
      <c r="G5" s="3538"/>
      <c r="H5" s="3538"/>
      <c r="I5" s="3538"/>
      <c r="J5" s="3538"/>
      <c r="K5" s="3538"/>
      <c r="L5" s="3538"/>
      <c r="M5" s="3538"/>
      <c r="N5" s="3538"/>
      <c r="O5" s="3538"/>
      <c r="P5" s="3538"/>
      <c r="Q5" s="3538"/>
      <c r="R5" s="3538"/>
      <c r="S5" s="3538"/>
      <c r="T5" s="3538"/>
      <c r="U5" s="3538"/>
      <c r="V5" s="3538"/>
      <c r="W5" s="3538"/>
      <c r="X5" s="3538"/>
      <c r="Y5" s="3538"/>
      <c r="Z5" s="3538"/>
      <c r="AA5" s="3538"/>
      <c r="AB5" s="3538"/>
      <c r="AC5" s="3538"/>
      <c r="AD5" s="3538"/>
      <c r="AE5" s="3538"/>
      <c r="AF5" s="3538"/>
      <c r="AG5" s="3539"/>
    </row>
    <row r="6" spans="1:41" ht="18" customHeight="1" thickBot="1">
      <c r="A6" s="3540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3541"/>
      <c r="N6" s="3541"/>
      <c r="O6" s="3541"/>
      <c r="P6" s="3541"/>
      <c r="Q6" s="3541"/>
      <c r="R6" s="3541"/>
      <c r="S6" s="3541"/>
      <c r="T6" s="3541"/>
      <c r="U6" s="3541"/>
      <c r="V6" s="3541"/>
      <c r="W6" s="3541"/>
      <c r="X6" s="3541"/>
      <c r="Y6" s="3541"/>
      <c r="Z6" s="3541"/>
      <c r="AA6" s="3541"/>
      <c r="AB6" s="3541"/>
      <c r="AC6" s="3541"/>
      <c r="AD6" s="3541"/>
      <c r="AE6" s="3541"/>
      <c r="AF6" s="3541"/>
      <c r="AG6" s="3542"/>
      <c r="AJ6" s="52"/>
      <c r="AK6" s="1028"/>
      <c r="AL6" s="1028"/>
      <c r="AM6" s="1029">
        <v>46752</v>
      </c>
    </row>
    <row r="7" spans="1:41" ht="33.75" customHeight="1">
      <c r="A7" s="1764" t="s">
        <v>2705</v>
      </c>
      <c r="B7" s="1765" t="s">
        <v>4909</v>
      </c>
      <c r="C7" s="1765" t="s">
        <v>4910</v>
      </c>
      <c r="D7" s="1765" t="s">
        <v>4911</v>
      </c>
      <c r="E7" s="1765" t="s">
        <v>4912</v>
      </c>
      <c r="F7" s="1765" t="s">
        <v>7</v>
      </c>
      <c r="G7" s="1765" t="s">
        <v>5588</v>
      </c>
      <c r="H7" s="3583" t="s">
        <v>13059</v>
      </c>
      <c r="I7" s="3584"/>
      <c r="J7" s="2029" t="s">
        <v>13203</v>
      </c>
      <c r="K7" s="1469" t="s">
        <v>13188</v>
      </c>
      <c r="L7" s="1766"/>
      <c r="M7" s="1467" t="s">
        <v>13191</v>
      </c>
      <c r="N7" s="1470" t="s">
        <v>17200</v>
      </c>
      <c r="O7" s="1470" t="s">
        <v>13191</v>
      </c>
      <c r="P7" s="1469" t="s">
        <v>13197</v>
      </c>
      <c r="Q7" s="1766"/>
      <c r="R7" s="1472" t="s">
        <v>13198</v>
      </c>
      <c r="S7" s="1212"/>
      <c r="T7" s="1767" t="s">
        <v>5589</v>
      </c>
      <c r="U7" s="1767" t="s">
        <v>5590</v>
      </c>
      <c r="V7" s="1768" t="s">
        <v>6219</v>
      </c>
      <c r="W7" s="1179"/>
      <c r="X7" s="1769" t="s">
        <v>4916</v>
      </c>
      <c r="Y7" s="1770" t="s">
        <v>6077</v>
      </c>
      <c r="Z7" s="1189"/>
      <c r="AA7" s="1419" t="s">
        <v>4917</v>
      </c>
      <c r="AB7" s="1420" t="s">
        <v>6096</v>
      </c>
      <c r="AC7" s="1420" t="s">
        <v>6099</v>
      </c>
      <c r="AD7" s="1420" t="s">
        <v>6081</v>
      </c>
      <c r="AE7" s="1095" t="s">
        <v>6162</v>
      </c>
      <c r="AF7" s="1095" t="s">
        <v>6196</v>
      </c>
      <c r="AG7" s="1771" t="s">
        <v>699</v>
      </c>
      <c r="AH7" s="1595"/>
      <c r="AI7" s="668"/>
      <c r="AJ7" s="1025"/>
      <c r="AK7" s="1026"/>
      <c r="AL7" s="1026"/>
      <c r="AM7" s="1026"/>
    </row>
    <row r="8" spans="1:41" ht="25.5" customHeight="1" thickBot="1">
      <c r="A8" s="1772"/>
      <c r="B8" s="1773"/>
      <c r="C8" s="1468"/>
      <c r="D8" s="1773"/>
      <c r="E8" s="1773"/>
      <c r="F8" s="1773"/>
      <c r="G8" s="1773"/>
      <c r="H8" s="1468" t="s">
        <v>13190</v>
      </c>
      <c r="I8" s="1468" t="s">
        <v>13189</v>
      </c>
      <c r="J8" s="1468" t="s">
        <v>13060</v>
      </c>
      <c r="K8" s="1468" t="s">
        <v>13190</v>
      </c>
      <c r="L8" s="1468" t="s">
        <v>13189</v>
      </c>
      <c r="M8" s="1774" t="s">
        <v>13192</v>
      </c>
      <c r="N8" s="1471" t="s">
        <v>13193</v>
      </c>
      <c r="O8" s="1471" t="s">
        <v>13194</v>
      </c>
      <c r="P8" s="2027" t="s">
        <v>13195</v>
      </c>
      <c r="Q8" s="2027" t="s">
        <v>13196</v>
      </c>
      <c r="R8" s="2027" t="s">
        <v>13195</v>
      </c>
      <c r="S8" s="2027" t="s">
        <v>13196</v>
      </c>
      <c r="T8" s="1775"/>
      <c r="U8" s="1775" t="s">
        <v>5592</v>
      </c>
      <c r="V8" s="2028" t="s">
        <v>6223</v>
      </c>
      <c r="W8" s="2028" t="s">
        <v>6221</v>
      </c>
      <c r="X8" s="1776"/>
      <c r="Y8" s="1777" t="s">
        <v>4237</v>
      </c>
      <c r="Z8" s="1778" t="s">
        <v>2201</v>
      </c>
      <c r="AA8" s="1159"/>
      <c r="AB8" s="1426" t="s">
        <v>6097</v>
      </c>
      <c r="AC8" s="1426" t="s">
        <v>6100</v>
      </c>
      <c r="AD8" s="1426"/>
      <c r="AE8" s="1427" t="s">
        <v>6163</v>
      </c>
      <c r="AF8" s="1427" t="s">
        <v>6197</v>
      </c>
      <c r="AG8" s="1184"/>
      <c r="AH8" s="1595"/>
      <c r="AI8" s="668"/>
      <c r="AJ8" s="1065" t="s">
        <v>12601</v>
      </c>
      <c r="AK8" s="1066" t="s">
        <v>6197</v>
      </c>
      <c r="AL8" s="1066"/>
      <c r="AM8" s="1066" t="s">
        <v>18406</v>
      </c>
      <c r="AO8" s="467" t="s">
        <v>19944</v>
      </c>
    </row>
    <row r="9" spans="1:41">
      <c r="A9" s="1588">
        <v>1</v>
      </c>
      <c r="B9" s="1589" t="s">
        <v>18407</v>
      </c>
      <c r="C9" s="1474" t="s">
        <v>2290</v>
      </c>
      <c r="D9" s="1474" t="s">
        <v>5593</v>
      </c>
      <c r="E9" s="2990" t="s">
        <v>2436</v>
      </c>
      <c r="F9" s="1590" t="s">
        <v>13200</v>
      </c>
      <c r="G9" s="1475">
        <v>39906</v>
      </c>
      <c r="H9" s="1475">
        <v>6</v>
      </c>
      <c r="I9" s="1475">
        <v>17</v>
      </c>
      <c r="J9" s="1475">
        <v>7150</v>
      </c>
      <c r="K9" s="1475">
        <v>35</v>
      </c>
      <c r="L9" s="1475">
        <v>40</v>
      </c>
      <c r="M9" s="1475" t="s">
        <v>13201</v>
      </c>
      <c r="N9" s="1475">
        <v>1</v>
      </c>
      <c r="O9" s="1475" t="s">
        <v>13202</v>
      </c>
      <c r="P9" s="1475">
        <v>345</v>
      </c>
      <c r="Q9" s="1475"/>
      <c r="R9" s="1475">
        <v>200</v>
      </c>
      <c r="S9" s="1475"/>
      <c r="T9" s="1475">
        <v>490</v>
      </c>
      <c r="U9" s="1475">
        <v>480</v>
      </c>
      <c r="V9" s="1473">
        <v>50</v>
      </c>
      <c r="W9" s="1473">
        <v>6000</v>
      </c>
      <c r="X9" s="1473" t="s">
        <v>13204</v>
      </c>
      <c r="Y9" s="1591"/>
      <c r="Z9" s="1592"/>
      <c r="AA9" s="1591"/>
      <c r="AB9" s="1131" t="s">
        <v>6098</v>
      </c>
      <c r="AC9" s="1087"/>
      <c r="AD9" s="1087"/>
      <c r="AE9" s="1087"/>
      <c r="AF9" s="1924"/>
      <c r="AG9" s="1087"/>
      <c r="AH9" s="1133" t="s">
        <v>12282</v>
      </c>
      <c r="AI9" s="2381" t="s">
        <v>17731</v>
      </c>
      <c r="AJ9" s="1087" t="s">
        <v>12881</v>
      </c>
      <c r="AK9" s="1043">
        <v>42894</v>
      </c>
      <c r="AL9" s="1043"/>
      <c r="AM9" s="1086"/>
      <c r="AO9" s="2971" t="s">
        <v>19938</v>
      </c>
    </row>
    <row r="10" spans="1:41">
      <c r="A10" s="1475">
        <f>A9+1</f>
        <v>2</v>
      </c>
      <c r="B10" s="1589" t="s">
        <v>18407</v>
      </c>
      <c r="C10" s="1474" t="s">
        <v>2595</v>
      </c>
      <c r="D10" s="1474" t="s">
        <v>5593</v>
      </c>
      <c r="E10" s="2990" t="s">
        <v>3215</v>
      </c>
      <c r="F10" s="1590" t="s">
        <v>5594</v>
      </c>
      <c r="G10" s="1475">
        <v>38967</v>
      </c>
      <c r="H10" s="1475">
        <v>14</v>
      </c>
      <c r="I10" s="1475">
        <v>16</v>
      </c>
      <c r="J10" s="1475">
        <v>6400</v>
      </c>
      <c r="K10" s="1475">
        <v>36</v>
      </c>
      <c r="L10" s="1475">
        <v>63</v>
      </c>
      <c r="M10" s="1475" t="s">
        <v>13201</v>
      </c>
      <c r="N10" s="1475">
        <v>1</v>
      </c>
      <c r="O10" s="1475" t="s">
        <v>13202</v>
      </c>
      <c r="P10" s="1475">
        <v>290</v>
      </c>
      <c r="Q10" s="1475"/>
      <c r="R10" s="1475">
        <v>230</v>
      </c>
      <c r="S10" s="1475"/>
      <c r="T10" s="1475">
        <v>275</v>
      </c>
      <c r="U10" s="1475">
        <v>145</v>
      </c>
      <c r="V10" s="1473">
        <v>50</v>
      </c>
      <c r="W10" s="1473" t="s">
        <v>13199</v>
      </c>
      <c r="X10" s="1473" t="s">
        <v>13204</v>
      </c>
      <c r="Y10" s="1591">
        <v>125</v>
      </c>
      <c r="Z10" s="1592" t="s">
        <v>317</v>
      </c>
      <c r="AA10" s="1591" t="s">
        <v>698</v>
      </c>
      <c r="AB10" s="1436" t="s">
        <v>6098</v>
      </c>
      <c r="AC10" s="1436" t="s">
        <v>6098</v>
      </c>
      <c r="AD10" s="1436" t="s">
        <v>6098</v>
      </c>
      <c r="AE10" s="1593"/>
      <c r="AF10" s="1925"/>
      <c r="AG10" s="1594"/>
      <c r="AH10" s="1595" t="s">
        <v>12282</v>
      </c>
      <c r="AI10" s="2381" t="s">
        <v>17731</v>
      </c>
      <c r="AJ10" s="1086" t="s">
        <v>12847</v>
      </c>
      <c r="AK10" s="1043">
        <v>44126</v>
      </c>
      <c r="AL10" s="1043"/>
      <c r="AM10" s="1086"/>
      <c r="AN10" s="1064" t="s">
        <v>6587</v>
      </c>
      <c r="AO10" s="2971" t="s">
        <v>19938</v>
      </c>
    </row>
    <row r="11" spans="1:41">
      <c r="A11" s="1475">
        <f>A10+1</f>
        <v>3</v>
      </c>
      <c r="B11" s="1475" t="s">
        <v>18407</v>
      </c>
      <c r="C11" s="1474" t="s">
        <v>3601</v>
      </c>
      <c r="D11" s="976" t="s">
        <v>5595</v>
      </c>
      <c r="E11" s="2990" t="s">
        <v>3739</v>
      </c>
      <c r="F11" s="1590" t="s">
        <v>5596</v>
      </c>
      <c r="G11" s="1475" t="s">
        <v>5597</v>
      </c>
      <c r="H11" s="1475">
        <v>9.0299999999999994</v>
      </c>
      <c r="I11" s="1475">
        <v>42.73</v>
      </c>
      <c r="J11" s="1475">
        <v>7200</v>
      </c>
      <c r="K11" s="1475">
        <v>47</v>
      </c>
      <c r="L11" s="1475">
        <v>114</v>
      </c>
      <c r="M11" s="1475" t="s">
        <v>13201</v>
      </c>
      <c r="N11" s="1475">
        <v>2</v>
      </c>
      <c r="O11" s="1475" t="s">
        <v>13202</v>
      </c>
      <c r="P11" s="1475">
        <v>315</v>
      </c>
      <c r="Q11" s="1475">
        <v>220</v>
      </c>
      <c r="R11" s="1475">
        <v>330</v>
      </c>
      <c r="S11" s="1475">
        <v>330</v>
      </c>
      <c r="T11" s="1475">
        <v>367</v>
      </c>
      <c r="U11" s="1475">
        <v>2050</v>
      </c>
      <c r="V11" s="1473">
        <v>50</v>
      </c>
      <c r="W11" s="1473">
        <v>6000</v>
      </c>
      <c r="X11" s="1475" t="s">
        <v>5598</v>
      </c>
      <c r="Y11" s="1475">
        <v>125</v>
      </c>
      <c r="Z11" s="1475" t="s">
        <v>317</v>
      </c>
      <c r="AA11" s="1475" t="s">
        <v>698</v>
      </c>
      <c r="AB11" s="1596" t="s">
        <v>6098</v>
      </c>
      <c r="AC11" s="1436" t="s">
        <v>6098</v>
      </c>
      <c r="AD11" s="1436" t="s">
        <v>6098</v>
      </c>
      <c r="AE11" s="1597">
        <v>1890000</v>
      </c>
      <c r="AF11" s="1926"/>
      <c r="AG11" s="1594"/>
      <c r="AH11" s="1595" t="s">
        <v>12274</v>
      </c>
      <c r="AI11" s="2381" t="s">
        <v>17731</v>
      </c>
      <c r="AJ11" s="1087" t="s">
        <v>12851</v>
      </c>
      <c r="AK11" s="1043">
        <v>44768</v>
      </c>
      <c r="AL11" s="1043"/>
      <c r="AM11" s="1086"/>
      <c r="AN11" s="1064" t="s">
        <v>6587</v>
      </c>
      <c r="AO11" s="2971" t="s">
        <v>19938</v>
      </c>
    </row>
    <row r="12" spans="1:41" ht="16.5">
      <c r="A12" s="1475">
        <f t="shared" ref="A12:A28" si="0">A11+1</f>
        <v>4</v>
      </c>
      <c r="B12" s="1475" t="s">
        <v>18407</v>
      </c>
      <c r="C12" s="1474" t="s">
        <v>3602</v>
      </c>
      <c r="D12" s="1474" t="s">
        <v>13061</v>
      </c>
      <c r="E12" s="2990" t="s">
        <v>13062</v>
      </c>
      <c r="F12" s="1590" t="s">
        <v>5599</v>
      </c>
      <c r="G12" s="1475" t="s">
        <v>17089</v>
      </c>
      <c r="H12" s="1475">
        <v>1.53</v>
      </c>
      <c r="I12" s="1475">
        <v>16.03</v>
      </c>
      <c r="J12" s="1475">
        <v>2000</v>
      </c>
      <c r="K12" s="1475">
        <v>40</v>
      </c>
      <c r="L12" s="1475">
        <v>133</v>
      </c>
      <c r="M12" s="1475"/>
      <c r="N12" s="1475"/>
      <c r="O12" s="1475"/>
      <c r="P12" s="1475"/>
      <c r="Q12" s="1475"/>
      <c r="R12" s="1475"/>
      <c r="S12" s="1475"/>
      <c r="T12" s="1475">
        <v>490</v>
      </c>
      <c r="U12" s="1475">
        <v>220</v>
      </c>
      <c r="V12" s="1473">
        <v>50</v>
      </c>
      <c r="W12" s="1473">
        <v>6000</v>
      </c>
      <c r="X12" s="1475" t="s">
        <v>5598</v>
      </c>
      <c r="Y12" s="1475">
        <v>125</v>
      </c>
      <c r="Z12" s="1475" t="s">
        <v>317</v>
      </c>
      <c r="AA12" s="1475" t="s">
        <v>698</v>
      </c>
      <c r="AB12" s="1596" t="s">
        <v>6098</v>
      </c>
      <c r="AC12" s="1596" t="s">
        <v>6098</v>
      </c>
      <c r="AD12" s="1596" t="s">
        <v>6098</v>
      </c>
      <c r="AE12" s="1597">
        <v>1575000</v>
      </c>
      <c r="AF12" s="1926"/>
      <c r="AG12" s="1594"/>
      <c r="AH12" s="1595" t="s">
        <v>12252</v>
      </c>
      <c r="AI12" s="2381" t="s">
        <v>17731</v>
      </c>
      <c r="AJ12" s="1087" t="s">
        <v>12852</v>
      </c>
      <c r="AK12" s="1043">
        <v>44765</v>
      </c>
      <c r="AL12" s="1043"/>
      <c r="AM12" s="1086"/>
      <c r="AN12" s="1064" t="s">
        <v>6587</v>
      </c>
      <c r="AO12" s="2971" t="s">
        <v>19938</v>
      </c>
    </row>
    <row r="13" spans="1:41">
      <c r="A13" s="1475">
        <f t="shared" si="0"/>
        <v>5</v>
      </c>
      <c r="B13" s="1475" t="s">
        <v>18407</v>
      </c>
      <c r="C13" s="1474" t="s">
        <v>1067</v>
      </c>
      <c r="D13" s="1474" t="s">
        <v>5600</v>
      </c>
      <c r="E13" s="2990" t="s">
        <v>4921</v>
      </c>
      <c r="F13" s="1590" t="s">
        <v>5596</v>
      </c>
      <c r="G13" s="1475" t="s">
        <v>5597</v>
      </c>
      <c r="H13" s="1475">
        <v>8.1999999999999993</v>
      </c>
      <c r="I13" s="1475">
        <v>24.7</v>
      </c>
      <c r="J13" s="1475">
        <v>29484</v>
      </c>
      <c r="K13" s="1475">
        <v>43</v>
      </c>
      <c r="L13" s="1475">
        <v>103</v>
      </c>
      <c r="M13" s="1475" t="s">
        <v>13201</v>
      </c>
      <c r="N13" s="1475">
        <v>2</v>
      </c>
      <c r="O13" s="1475" t="s">
        <v>13202</v>
      </c>
      <c r="P13" s="1475">
        <v>620</v>
      </c>
      <c r="Q13" s="1475">
        <v>480</v>
      </c>
      <c r="R13" s="1475">
        <v>330</v>
      </c>
      <c r="S13" s="1475">
        <v>330</v>
      </c>
      <c r="T13" s="1475">
        <v>367</v>
      </c>
      <c r="U13" s="1475">
        <v>2050</v>
      </c>
      <c r="V13" s="1473">
        <v>50</v>
      </c>
      <c r="W13" s="1473">
        <v>6000</v>
      </c>
      <c r="X13" s="1475" t="s">
        <v>5598</v>
      </c>
      <c r="Y13" s="1475">
        <v>125</v>
      </c>
      <c r="Z13" s="1475" t="s">
        <v>317</v>
      </c>
      <c r="AA13" s="1475" t="s">
        <v>698</v>
      </c>
      <c r="AB13" s="1596" t="s">
        <v>6098</v>
      </c>
      <c r="AC13" s="1596" t="s">
        <v>6098</v>
      </c>
      <c r="AD13" s="1596" t="s">
        <v>6098</v>
      </c>
      <c r="AE13" s="1597">
        <v>1890000</v>
      </c>
      <c r="AF13" s="1926"/>
      <c r="AG13" s="1594"/>
      <c r="AH13" s="1595" t="s">
        <v>12265</v>
      </c>
      <c r="AI13" s="2381" t="s">
        <v>17731</v>
      </c>
      <c r="AJ13" s="1087" t="s">
        <v>12850</v>
      </c>
      <c r="AK13" s="1043">
        <v>44768</v>
      </c>
      <c r="AL13" s="1043"/>
      <c r="AM13" s="1086"/>
      <c r="AN13" s="1064" t="s">
        <v>6587</v>
      </c>
      <c r="AO13" s="2971" t="s">
        <v>19938</v>
      </c>
    </row>
    <row r="14" spans="1:41">
      <c r="A14" s="1475">
        <f t="shared" si="0"/>
        <v>6</v>
      </c>
      <c r="B14" s="1475" t="s">
        <v>4928</v>
      </c>
      <c r="C14" s="1474" t="s">
        <v>3561</v>
      </c>
      <c r="D14" s="1474" t="s">
        <v>5601</v>
      </c>
      <c r="E14" s="2990" t="s">
        <v>5602</v>
      </c>
      <c r="F14" s="1590" t="s">
        <v>5603</v>
      </c>
      <c r="G14" s="1475" t="s">
        <v>13063</v>
      </c>
      <c r="H14" s="1475">
        <v>17.7</v>
      </c>
      <c r="I14" s="1475">
        <v>24.3</v>
      </c>
      <c r="J14" s="2025">
        <v>3000</v>
      </c>
      <c r="K14" s="2025">
        <v>40</v>
      </c>
      <c r="L14" s="2025">
        <v>62.9</v>
      </c>
      <c r="M14" s="2025" t="s">
        <v>5640</v>
      </c>
      <c r="N14" s="2025">
        <v>1</v>
      </c>
      <c r="O14" s="2025"/>
      <c r="P14" s="2025">
        <v>209.7</v>
      </c>
      <c r="Q14" s="2025"/>
      <c r="R14" s="1475">
        <v>21.5</v>
      </c>
      <c r="S14" s="2025"/>
      <c r="T14" s="1475">
        <v>17500</v>
      </c>
      <c r="U14" s="1475">
        <v>75</v>
      </c>
      <c r="V14" s="1473">
        <v>50</v>
      </c>
      <c r="W14" s="1473" t="s">
        <v>19561</v>
      </c>
      <c r="X14" s="1475" t="s">
        <v>16860</v>
      </c>
      <c r="Y14" s="1475">
        <v>125</v>
      </c>
      <c r="Z14" s="1475" t="s">
        <v>317</v>
      </c>
      <c r="AA14" s="1475" t="s">
        <v>698</v>
      </c>
      <c r="AB14" s="1596" t="s">
        <v>6098</v>
      </c>
      <c r="AC14" s="1596" t="s">
        <v>6098</v>
      </c>
      <c r="AD14" s="976"/>
      <c r="AE14" s="1597">
        <v>567000</v>
      </c>
      <c r="AF14" s="2026">
        <v>44958</v>
      </c>
      <c r="AG14" s="1594" t="s">
        <v>16859</v>
      </c>
      <c r="AH14" s="1600" t="s">
        <v>12219</v>
      </c>
      <c r="AI14" s="2410">
        <v>110</v>
      </c>
      <c r="AJ14" s="1601" t="s">
        <v>12855</v>
      </c>
      <c r="AK14" s="1602">
        <v>44958</v>
      </c>
      <c r="AL14" s="1602"/>
      <c r="AM14" s="1603"/>
      <c r="AN14" s="1064" t="s">
        <v>6587</v>
      </c>
      <c r="AO14" s="2971" t="s">
        <v>19938</v>
      </c>
    </row>
    <row r="15" spans="1:41">
      <c r="A15" s="1475">
        <f t="shared" si="0"/>
        <v>7</v>
      </c>
      <c r="B15" s="1475" t="s">
        <v>4928</v>
      </c>
      <c r="C15" s="1474" t="s">
        <v>3565</v>
      </c>
      <c r="D15" s="1474" t="s">
        <v>5604</v>
      </c>
      <c r="E15" s="2990" t="s">
        <v>5605</v>
      </c>
      <c r="F15" s="1590" t="s">
        <v>5599</v>
      </c>
      <c r="G15" s="1475" t="s">
        <v>5606</v>
      </c>
      <c r="H15" s="1475">
        <v>0.06</v>
      </c>
      <c r="I15" s="1475">
        <v>6.03</v>
      </c>
      <c r="J15" s="1475">
        <v>800</v>
      </c>
      <c r="K15" s="1475"/>
      <c r="L15" s="1475"/>
      <c r="M15" s="1475"/>
      <c r="N15" s="1475"/>
      <c r="O15" s="1475"/>
      <c r="P15" s="1475"/>
      <c r="Q15" s="1475"/>
      <c r="R15" s="1475"/>
      <c r="S15" s="1475"/>
      <c r="T15" s="1475">
        <v>490</v>
      </c>
      <c r="U15" s="1475">
        <v>100</v>
      </c>
      <c r="V15" s="1473">
        <v>50</v>
      </c>
      <c r="W15" s="1473" t="s">
        <v>19561</v>
      </c>
      <c r="X15" s="1475" t="s">
        <v>5598</v>
      </c>
      <c r="Y15" s="1475">
        <v>125</v>
      </c>
      <c r="Z15" s="1475" t="s">
        <v>317</v>
      </c>
      <c r="AA15" s="1475" t="s">
        <v>698</v>
      </c>
      <c r="AB15" s="1596" t="s">
        <v>6098</v>
      </c>
      <c r="AC15" s="1596" t="s">
        <v>6098</v>
      </c>
      <c r="AD15" s="1596" t="s">
        <v>6098</v>
      </c>
      <c r="AE15" s="1597">
        <v>340200</v>
      </c>
      <c r="AF15" s="1926"/>
      <c r="AG15" s="1594"/>
      <c r="AH15" s="1006" t="s">
        <v>12411</v>
      </c>
      <c r="AI15" s="2396">
        <v>150</v>
      </c>
      <c r="AJ15" s="1087" t="s">
        <v>12853</v>
      </c>
      <c r="AK15" s="1043">
        <v>44767</v>
      </c>
      <c r="AL15" s="1043"/>
      <c r="AM15" s="1086"/>
      <c r="AN15" s="1064" t="s">
        <v>6587</v>
      </c>
      <c r="AO15" s="2971" t="s">
        <v>19938</v>
      </c>
    </row>
    <row r="16" spans="1:41" ht="16.5">
      <c r="A16" s="1475">
        <f t="shared" si="0"/>
        <v>8</v>
      </c>
      <c r="B16" s="1475" t="s">
        <v>4928</v>
      </c>
      <c r="C16" s="1474" t="s">
        <v>1100</v>
      </c>
      <c r="D16" s="1474" t="s">
        <v>13064</v>
      </c>
      <c r="E16" s="2990" t="s">
        <v>13065</v>
      </c>
      <c r="F16" s="1590" t="s">
        <v>5607</v>
      </c>
      <c r="G16" s="1475" t="s">
        <v>5608</v>
      </c>
      <c r="H16" s="1475">
        <v>38.03</v>
      </c>
      <c r="I16" s="1475">
        <v>42.03</v>
      </c>
      <c r="J16" s="1475">
        <v>66400</v>
      </c>
      <c r="K16" s="1475"/>
      <c r="L16" s="1475"/>
      <c r="M16" s="1475"/>
      <c r="N16" s="1475"/>
      <c r="O16" s="1475"/>
      <c r="P16" s="1475"/>
      <c r="Q16" s="1475"/>
      <c r="R16" s="1475"/>
      <c r="S16" s="1475"/>
      <c r="T16" s="1475">
        <v>490</v>
      </c>
      <c r="U16" s="1475">
        <v>570</v>
      </c>
      <c r="V16" s="1473">
        <v>50</v>
      </c>
      <c r="W16" s="1473">
        <v>6000</v>
      </c>
      <c r="X16" s="1475" t="s">
        <v>5598</v>
      </c>
      <c r="Y16" s="1475">
        <v>125</v>
      </c>
      <c r="Z16" s="1475" t="s">
        <v>317</v>
      </c>
      <c r="AA16" s="1475" t="s">
        <v>698</v>
      </c>
      <c r="AB16" s="1596" t="s">
        <v>6098</v>
      </c>
      <c r="AC16" s="1596" t="s">
        <v>6098</v>
      </c>
      <c r="AD16" s="1596" t="s">
        <v>6098</v>
      </c>
      <c r="AE16" s="1597">
        <v>1659000</v>
      </c>
      <c r="AF16" s="1926"/>
      <c r="AG16" s="1594"/>
      <c r="AH16" s="1006" t="s">
        <v>12528</v>
      </c>
      <c r="AI16" s="2396">
        <v>410</v>
      </c>
      <c r="AJ16" s="1087" t="s">
        <v>12854</v>
      </c>
      <c r="AK16" s="1043">
        <v>44766</v>
      </c>
      <c r="AL16" s="1043"/>
      <c r="AM16" s="1086"/>
      <c r="AN16" s="1064" t="s">
        <v>6587</v>
      </c>
      <c r="AO16" s="2971" t="s">
        <v>19938</v>
      </c>
    </row>
    <row r="17" spans="1:41">
      <c r="A17" s="1475">
        <f t="shared" si="0"/>
        <v>9</v>
      </c>
      <c r="B17" s="1475" t="s">
        <v>4156</v>
      </c>
      <c r="C17" s="1474" t="s">
        <v>4047</v>
      </c>
      <c r="D17" s="1474" t="s">
        <v>5609</v>
      </c>
      <c r="E17" s="2990" t="s">
        <v>2405</v>
      </c>
      <c r="F17" s="1590" t="s">
        <v>13066</v>
      </c>
      <c r="G17" s="1475" t="s">
        <v>5610</v>
      </c>
      <c r="H17" s="1475" t="s">
        <v>13067</v>
      </c>
      <c r="I17" s="1475">
        <v>8.3000000000000007</v>
      </c>
      <c r="J17" s="1475">
        <v>700</v>
      </c>
      <c r="K17" s="1475"/>
      <c r="L17" s="1475"/>
      <c r="M17" s="1475"/>
      <c r="N17" s="1475"/>
      <c r="O17" s="1475"/>
      <c r="P17" s="1475"/>
      <c r="Q17" s="1475"/>
      <c r="R17" s="1475"/>
      <c r="S17" s="1475"/>
      <c r="T17" s="1475">
        <v>2955</v>
      </c>
      <c r="U17" s="1475">
        <v>110</v>
      </c>
      <c r="V17" s="1473">
        <v>50</v>
      </c>
      <c r="W17" s="1473" t="s">
        <v>19561</v>
      </c>
      <c r="X17" s="1475" t="s">
        <v>678</v>
      </c>
      <c r="Y17" s="1475"/>
      <c r="Z17" s="1475"/>
      <c r="AA17" s="1475"/>
      <c r="AB17" s="1596" t="s">
        <v>6098</v>
      </c>
      <c r="AC17" s="1473"/>
      <c r="AD17" s="1473"/>
      <c r="AE17" s="1597">
        <v>241500</v>
      </c>
      <c r="AF17" s="2026">
        <v>38441</v>
      </c>
      <c r="AG17" s="1594"/>
      <c r="AH17" s="1595" t="s">
        <v>12283</v>
      </c>
      <c r="AI17" s="2401">
        <v>990</v>
      </c>
      <c r="AJ17" s="1087" t="s">
        <v>12873</v>
      </c>
      <c r="AK17" s="1043">
        <v>44693</v>
      </c>
      <c r="AL17" s="1043"/>
      <c r="AM17" s="1086"/>
      <c r="AN17" s="1064" t="s">
        <v>6587</v>
      </c>
      <c r="AO17" s="2971" t="s">
        <v>19938</v>
      </c>
    </row>
    <row r="18" spans="1:41">
      <c r="A18" s="1475">
        <f t="shared" si="0"/>
        <v>10</v>
      </c>
      <c r="B18" s="1475" t="s">
        <v>4156</v>
      </c>
      <c r="C18" s="1474" t="s">
        <v>4049</v>
      </c>
      <c r="D18" s="1474" t="s">
        <v>5609</v>
      </c>
      <c r="E18" s="2990" t="s">
        <v>2405</v>
      </c>
      <c r="F18" s="1590" t="s">
        <v>13068</v>
      </c>
      <c r="G18" s="1475" t="s">
        <v>5610</v>
      </c>
      <c r="H18" s="1475" t="s">
        <v>13067</v>
      </c>
      <c r="I18" s="1475">
        <v>8.3000000000000007</v>
      </c>
      <c r="J18" s="1475">
        <v>700</v>
      </c>
      <c r="K18" s="1475"/>
      <c r="L18" s="1475"/>
      <c r="M18" s="1475"/>
      <c r="N18" s="1475"/>
      <c r="O18" s="1475"/>
      <c r="P18" s="1475"/>
      <c r="Q18" s="1475"/>
      <c r="R18" s="1475"/>
      <c r="S18" s="1475"/>
      <c r="T18" s="1475">
        <v>2955</v>
      </c>
      <c r="U18" s="1475">
        <v>110</v>
      </c>
      <c r="V18" s="1473">
        <v>50</v>
      </c>
      <c r="W18" s="1473" t="s">
        <v>19561</v>
      </c>
      <c r="X18" s="1475" t="s">
        <v>678</v>
      </c>
      <c r="Y18" s="1475"/>
      <c r="Z18" s="1475"/>
      <c r="AA18" s="1475"/>
      <c r="AB18" s="1596" t="s">
        <v>6098</v>
      </c>
      <c r="AC18" s="1473"/>
      <c r="AD18" s="1473"/>
      <c r="AE18" s="1597">
        <v>241500</v>
      </c>
      <c r="AF18" s="2026">
        <v>39573</v>
      </c>
      <c r="AG18" s="1594"/>
      <c r="AH18" s="1595" t="s">
        <v>12283</v>
      </c>
      <c r="AI18" s="2401">
        <v>990</v>
      </c>
      <c r="AJ18" s="1087" t="s">
        <v>12874</v>
      </c>
      <c r="AK18" s="1043">
        <v>43979</v>
      </c>
      <c r="AL18" s="1043"/>
      <c r="AM18" s="1086"/>
      <c r="AN18" s="1064" t="s">
        <v>6587</v>
      </c>
      <c r="AO18" s="2971" t="s">
        <v>19938</v>
      </c>
    </row>
    <row r="19" spans="1:41">
      <c r="A19" s="1475">
        <f t="shared" si="0"/>
        <v>11</v>
      </c>
      <c r="B19" s="1475" t="s">
        <v>4156</v>
      </c>
      <c r="C19" s="1474" t="s">
        <v>12658</v>
      </c>
      <c r="D19" s="1474" t="s">
        <v>13604</v>
      </c>
      <c r="E19" s="2990" t="s">
        <v>2405</v>
      </c>
      <c r="F19" s="1590" t="s">
        <v>13306</v>
      </c>
      <c r="G19" s="1475" t="s">
        <v>13307</v>
      </c>
      <c r="H19" s="1475" t="s">
        <v>13067</v>
      </c>
      <c r="I19" s="1475">
        <v>8.3000000000000007</v>
      </c>
      <c r="J19" s="1475">
        <v>744</v>
      </c>
      <c r="K19" s="1475">
        <v>33</v>
      </c>
      <c r="L19" s="1475">
        <v>80</v>
      </c>
      <c r="M19" s="1475" t="s">
        <v>13605</v>
      </c>
      <c r="N19" s="1475">
        <v>1</v>
      </c>
      <c r="O19" s="1475"/>
      <c r="P19" s="1475"/>
      <c r="Q19" s="1475"/>
      <c r="R19" s="1475"/>
      <c r="S19" s="1475"/>
      <c r="T19" s="1475">
        <v>2955</v>
      </c>
      <c r="U19" s="1475">
        <v>75</v>
      </c>
      <c r="V19" s="1473">
        <v>50</v>
      </c>
      <c r="W19" s="1473" t="s">
        <v>13199</v>
      </c>
      <c r="X19" s="1475" t="s">
        <v>1059</v>
      </c>
      <c r="Y19" s="1475"/>
      <c r="Z19" s="1475"/>
      <c r="AA19" s="1475"/>
      <c r="AB19" s="1596" t="s">
        <v>6098</v>
      </c>
      <c r="AC19" s="1473"/>
      <c r="AD19" s="1473"/>
      <c r="AE19" s="1597">
        <v>35000</v>
      </c>
      <c r="AF19" s="2026">
        <v>44501</v>
      </c>
      <c r="AG19" s="1594"/>
      <c r="AH19" s="1600"/>
      <c r="AI19" s="2410">
        <v>990</v>
      </c>
      <c r="AJ19" s="1601" t="s">
        <v>12828</v>
      </c>
      <c r="AK19" s="1602">
        <v>44501</v>
      </c>
      <c r="AL19" s="1602"/>
      <c r="AM19" s="1603"/>
      <c r="AN19" s="1064" t="s">
        <v>6587</v>
      </c>
      <c r="AO19" s="2971" t="s">
        <v>19938</v>
      </c>
    </row>
    <row r="20" spans="1:41">
      <c r="A20" s="1475">
        <f t="shared" si="0"/>
        <v>12</v>
      </c>
      <c r="B20" s="1475" t="s">
        <v>4156</v>
      </c>
      <c r="C20" s="1474" t="s">
        <v>12659</v>
      </c>
      <c r="D20" s="1474" t="s">
        <v>13604</v>
      </c>
      <c r="E20" s="2990" t="s">
        <v>2405</v>
      </c>
      <c r="F20" s="1590" t="s">
        <v>13306</v>
      </c>
      <c r="G20" s="1475" t="s">
        <v>13308</v>
      </c>
      <c r="H20" s="1475" t="s">
        <v>13067</v>
      </c>
      <c r="I20" s="1475">
        <v>8.3000000000000007</v>
      </c>
      <c r="J20" s="1475">
        <v>744</v>
      </c>
      <c r="K20" s="1475">
        <v>33</v>
      </c>
      <c r="L20" s="1475">
        <v>80</v>
      </c>
      <c r="M20" s="1475" t="s">
        <v>13605</v>
      </c>
      <c r="N20" s="1475">
        <v>1</v>
      </c>
      <c r="O20" s="1475"/>
      <c r="P20" s="1475"/>
      <c r="Q20" s="1475"/>
      <c r="R20" s="1475"/>
      <c r="S20" s="1475"/>
      <c r="T20" s="1475">
        <v>2955</v>
      </c>
      <c r="U20" s="1475">
        <v>75</v>
      </c>
      <c r="V20" s="1473">
        <v>50</v>
      </c>
      <c r="W20" s="1473" t="s">
        <v>13199</v>
      </c>
      <c r="X20" s="1475" t="s">
        <v>1059</v>
      </c>
      <c r="Y20" s="1475"/>
      <c r="Z20" s="1475"/>
      <c r="AA20" s="1475"/>
      <c r="AB20" s="1596" t="s">
        <v>6098</v>
      </c>
      <c r="AC20" s="1473"/>
      <c r="AD20" s="1473"/>
      <c r="AE20" s="1597">
        <v>35000</v>
      </c>
      <c r="AF20" s="2026">
        <v>44501</v>
      </c>
      <c r="AG20" s="1594"/>
      <c r="AH20" s="1600"/>
      <c r="AI20" s="2410">
        <v>990</v>
      </c>
      <c r="AJ20" s="1601" t="s">
        <v>12828</v>
      </c>
      <c r="AK20" s="1602">
        <v>44501</v>
      </c>
      <c r="AL20" s="1602"/>
      <c r="AM20" s="1603"/>
      <c r="AN20" s="1064" t="s">
        <v>6587</v>
      </c>
      <c r="AO20" s="2971" t="s">
        <v>19938</v>
      </c>
    </row>
    <row r="21" spans="1:41">
      <c r="A21" s="1475">
        <f t="shared" si="0"/>
        <v>13</v>
      </c>
      <c r="B21" s="1475" t="s">
        <v>4156</v>
      </c>
      <c r="C21" s="1474" t="s">
        <v>12386</v>
      </c>
      <c r="D21" s="1474" t="s">
        <v>13220</v>
      </c>
      <c r="E21" s="2990" t="s">
        <v>2405</v>
      </c>
      <c r="F21" s="1590" t="s">
        <v>13069</v>
      </c>
      <c r="G21" s="1475" t="s">
        <v>13070</v>
      </c>
      <c r="H21" s="1475" t="s">
        <v>13067</v>
      </c>
      <c r="I21" s="1475">
        <v>7.5</v>
      </c>
      <c r="J21" s="1475">
        <v>7</v>
      </c>
      <c r="K21" s="1475">
        <v>33</v>
      </c>
      <c r="L21" s="1475">
        <v>85</v>
      </c>
      <c r="M21" s="1475" t="s">
        <v>13605</v>
      </c>
      <c r="N21" s="1475">
        <v>1</v>
      </c>
      <c r="O21" s="1475"/>
      <c r="P21" s="1475"/>
      <c r="Q21" s="1475"/>
      <c r="R21" s="1475"/>
      <c r="S21" s="1475"/>
      <c r="T21" s="1475">
        <v>2960</v>
      </c>
      <c r="U21" s="1475">
        <v>37</v>
      </c>
      <c r="V21" s="1473">
        <v>50</v>
      </c>
      <c r="W21" s="1473" t="s">
        <v>13199</v>
      </c>
      <c r="X21" s="1475" t="s">
        <v>678</v>
      </c>
      <c r="Y21" s="1475"/>
      <c r="Z21" s="1475"/>
      <c r="AA21" s="1475"/>
      <c r="AB21" s="1596" t="s">
        <v>6098</v>
      </c>
      <c r="AC21" s="1473"/>
      <c r="AD21" s="1473"/>
      <c r="AE21" s="1597">
        <v>22000</v>
      </c>
      <c r="AF21" s="2026">
        <v>44565</v>
      </c>
      <c r="AG21" s="1594"/>
      <c r="AH21" s="1600"/>
      <c r="AI21" s="2410">
        <v>990</v>
      </c>
      <c r="AJ21" s="1601" t="s">
        <v>12829</v>
      </c>
      <c r="AK21" s="1602">
        <v>44565</v>
      </c>
      <c r="AL21" s="1602"/>
      <c r="AM21" s="1603"/>
      <c r="AN21" s="1064" t="s">
        <v>6587</v>
      </c>
      <c r="AO21" s="2971" t="s">
        <v>19938</v>
      </c>
    </row>
    <row r="22" spans="1:41">
      <c r="A22" s="1475">
        <f t="shared" si="0"/>
        <v>14</v>
      </c>
      <c r="B22" s="1475" t="s">
        <v>18432</v>
      </c>
      <c r="C22" s="1474" t="s">
        <v>5611</v>
      </c>
      <c r="D22" s="1474" t="s">
        <v>5612</v>
      </c>
      <c r="E22" s="2990" t="s">
        <v>2405</v>
      </c>
      <c r="F22" s="1590" t="s">
        <v>5613</v>
      </c>
      <c r="G22" s="1475" t="s">
        <v>5614</v>
      </c>
      <c r="H22" s="1475" t="s">
        <v>13067</v>
      </c>
      <c r="I22" s="1475">
        <v>7</v>
      </c>
      <c r="J22" s="1475" t="s">
        <v>13071</v>
      </c>
      <c r="K22" s="1475"/>
      <c r="L22" s="1475"/>
      <c r="M22" s="1475"/>
      <c r="N22" s="1475"/>
      <c r="O22" s="1475"/>
      <c r="P22" s="1475"/>
      <c r="Q22" s="1475"/>
      <c r="R22" s="1475"/>
      <c r="S22" s="1475"/>
      <c r="T22" s="1475">
        <v>3860</v>
      </c>
      <c r="U22" s="1475">
        <v>50</v>
      </c>
      <c r="V22" s="1473">
        <v>50</v>
      </c>
      <c r="W22" s="1473" t="s">
        <v>13199</v>
      </c>
      <c r="X22" s="1475" t="s">
        <v>5615</v>
      </c>
      <c r="Y22" s="1475"/>
      <c r="Z22" s="1475"/>
      <c r="AA22" s="1475"/>
      <c r="AB22" s="1596" t="s">
        <v>6098</v>
      </c>
      <c r="AC22" s="1473"/>
      <c r="AD22" s="1473"/>
      <c r="AE22" s="1597"/>
      <c r="AF22" s="1926"/>
      <c r="AG22" s="1594"/>
      <c r="AH22" s="1006"/>
      <c r="AI22" s="2396">
        <v>740</v>
      </c>
      <c r="AJ22" s="1087" t="s">
        <v>12801</v>
      </c>
      <c r="AK22" s="1043">
        <v>42125</v>
      </c>
      <c r="AL22" s="1043"/>
      <c r="AM22" s="1086"/>
      <c r="AN22" s="1064" t="s">
        <v>6587</v>
      </c>
      <c r="AO22" s="2971"/>
    </row>
    <row r="23" spans="1:41">
      <c r="A23" s="1475">
        <f t="shared" si="0"/>
        <v>15</v>
      </c>
      <c r="B23" s="1475" t="s">
        <v>18414</v>
      </c>
      <c r="C23" s="1474" t="s">
        <v>5620</v>
      </c>
      <c r="D23" s="1590" t="s">
        <v>18433</v>
      </c>
      <c r="E23" s="2990" t="s">
        <v>5617</v>
      </c>
      <c r="F23" s="1590" t="s">
        <v>5618</v>
      </c>
      <c r="G23" s="1590" t="s">
        <v>5619</v>
      </c>
      <c r="H23" s="1475">
        <v>0.4</v>
      </c>
      <c r="I23" s="1475">
        <v>13.5</v>
      </c>
      <c r="J23" s="1475"/>
      <c r="K23" s="1475"/>
      <c r="L23" s="1475"/>
      <c r="M23" s="1475"/>
      <c r="N23" s="1475"/>
      <c r="O23" s="1475"/>
      <c r="P23" s="1475"/>
      <c r="Q23" s="1475"/>
      <c r="R23" s="1590"/>
      <c r="S23" s="1475"/>
      <c r="T23" s="1475">
        <v>1480</v>
      </c>
      <c r="U23" s="1475">
        <v>90</v>
      </c>
      <c r="V23" s="1473">
        <v>50</v>
      </c>
      <c r="W23" s="1473" t="s">
        <v>19561</v>
      </c>
      <c r="X23" s="1475" t="s">
        <v>2134</v>
      </c>
      <c r="Y23" s="1475">
        <v>125</v>
      </c>
      <c r="Z23" s="1475" t="s">
        <v>317</v>
      </c>
      <c r="AA23" s="1475" t="s">
        <v>698</v>
      </c>
      <c r="AB23" s="1596" t="s">
        <v>6098</v>
      </c>
      <c r="AC23" s="1436"/>
      <c r="AD23" s="1473"/>
      <c r="AE23" s="1598"/>
      <c r="AF23" s="1035">
        <v>42305</v>
      </c>
      <c r="AG23" s="1594"/>
      <c r="AH23" s="1006"/>
      <c r="AI23" s="2396">
        <v>770</v>
      </c>
      <c r="AJ23" s="1087" t="s">
        <v>12876</v>
      </c>
      <c r="AK23" s="1043">
        <v>44099</v>
      </c>
      <c r="AL23" s="1043"/>
      <c r="AM23" s="1086"/>
      <c r="AN23" s="1064" t="s">
        <v>6587</v>
      </c>
      <c r="AO23" s="2971" t="s">
        <v>19938</v>
      </c>
    </row>
    <row r="24" spans="1:41">
      <c r="A24" s="1475">
        <f t="shared" si="0"/>
        <v>16</v>
      </c>
      <c r="B24" s="1475" t="s">
        <v>18414</v>
      </c>
      <c r="C24" s="1474" t="s">
        <v>5616</v>
      </c>
      <c r="D24" s="1590" t="s">
        <v>18433</v>
      </c>
      <c r="E24" s="2990" t="s">
        <v>5617</v>
      </c>
      <c r="F24" s="1590" t="s">
        <v>5618</v>
      </c>
      <c r="G24" s="1590" t="s">
        <v>5619</v>
      </c>
      <c r="H24" s="1475">
        <v>0.4</v>
      </c>
      <c r="I24" s="1475">
        <v>13.5</v>
      </c>
      <c r="J24" s="1475"/>
      <c r="K24" s="1475"/>
      <c r="L24" s="1475"/>
      <c r="M24" s="1475"/>
      <c r="N24" s="1475"/>
      <c r="O24" s="1475"/>
      <c r="P24" s="1475"/>
      <c r="Q24" s="1475"/>
      <c r="R24" s="1590"/>
      <c r="S24" s="1475"/>
      <c r="T24" s="1475">
        <v>1480</v>
      </c>
      <c r="U24" s="1475">
        <v>90</v>
      </c>
      <c r="V24" s="1473">
        <v>50</v>
      </c>
      <c r="W24" s="1473" t="s">
        <v>19561</v>
      </c>
      <c r="X24" s="1475" t="s">
        <v>2134</v>
      </c>
      <c r="Y24" s="1475">
        <v>125</v>
      </c>
      <c r="Z24" s="1475" t="s">
        <v>317</v>
      </c>
      <c r="AA24" s="1475" t="s">
        <v>698</v>
      </c>
      <c r="AB24" s="1596" t="s">
        <v>6098</v>
      </c>
      <c r="AC24" s="1473"/>
      <c r="AD24" s="1473"/>
      <c r="AE24" s="1598"/>
      <c r="AF24" s="1035">
        <v>42305</v>
      </c>
      <c r="AG24" s="1594"/>
      <c r="AH24" s="1006"/>
      <c r="AI24" s="2396">
        <v>770</v>
      </c>
      <c r="AJ24" s="1087" t="s">
        <v>12877</v>
      </c>
      <c r="AK24" s="1043">
        <v>44003</v>
      </c>
      <c r="AL24" s="1043"/>
      <c r="AM24" s="1086"/>
      <c r="AN24" s="1064" t="s">
        <v>6587</v>
      </c>
      <c r="AO24" s="2971" t="s">
        <v>19938</v>
      </c>
    </row>
    <row r="25" spans="1:41">
      <c r="A25" s="1475">
        <f t="shared" si="0"/>
        <v>17</v>
      </c>
      <c r="B25" s="1475" t="s">
        <v>18414</v>
      </c>
      <c r="C25" s="1599" t="s">
        <v>5621</v>
      </c>
      <c r="D25" s="1590" t="s">
        <v>18433</v>
      </c>
      <c r="E25" s="2990" t="s">
        <v>5617</v>
      </c>
      <c r="F25" s="1590" t="s">
        <v>5618</v>
      </c>
      <c r="G25" s="1590" t="s">
        <v>5619</v>
      </c>
      <c r="H25" s="1475">
        <v>0.4</v>
      </c>
      <c r="I25" s="1475">
        <v>13.5</v>
      </c>
      <c r="J25" s="1475"/>
      <c r="K25" s="1475"/>
      <c r="L25" s="1475"/>
      <c r="M25" s="1475"/>
      <c r="N25" s="1475"/>
      <c r="O25" s="1475"/>
      <c r="P25" s="1475"/>
      <c r="Q25" s="1475"/>
      <c r="R25" s="1590"/>
      <c r="S25" s="1475"/>
      <c r="T25" s="1475">
        <v>1480</v>
      </c>
      <c r="U25" s="1475">
        <v>90</v>
      </c>
      <c r="V25" s="1473">
        <v>50</v>
      </c>
      <c r="W25" s="1473" t="s">
        <v>19561</v>
      </c>
      <c r="X25" s="1475" t="s">
        <v>2134</v>
      </c>
      <c r="Y25" s="1475">
        <v>125</v>
      </c>
      <c r="Z25" s="1475" t="s">
        <v>317</v>
      </c>
      <c r="AA25" s="1475" t="s">
        <v>698</v>
      </c>
      <c r="AB25" s="1596" t="s">
        <v>6098</v>
      </c>
      <c r="AC25" s="1473"/>
      <c r="AD25" s="1473"/>
      <c r="AE25" s="1598"/>
      <c r="AF25" s="1035">
        <v>42305</v>
      </c>
      <c r="AG25" s="1594"/>
      <c r="AH25" s="1006"/>
      <c r="AI25" s="2396">
        <v>770</v>
      </c>
      <c r="AJ25" s="1087" t="s">
        <v>12878</v>
      </c>
      <c r="AK25" s="1043">
        <v>43755</v>
      </c>
      <c r="AL25" s="1043"/>
      <c r="AM25" s="1086"/>
      <c r="AN25" s="1064" t="s">
        <v>6587</v>
      </c>
      <c r="AO25" s="2971" t="s">
        <v>19938</v>
      </c>
    </row>
    <row r="26" spans="1:41">
      <c r="A26" s="1475">
        <f t="shared" si="0"/>
        <v>18</v>
      </c>
      <c r="B26" s="1475" t="s">
        <v>18414</v>
      </c>
      <c r="C26" s="2871" t="s">
        <v>5622</v>
      </c>
      <c r="D26" s="1474" t="s">
        <v>5450</v>
      </c>
      <c r="E26" s="2990" t="s">
        <v>5623</v>
      </c>
      <c r="F26" s="1590" t="s">
        <v>5624</v>
      </c>
      <c r="G26" s="1254">
        <v>33209</v>
      </c>
      <c r="H26" s="1475">
        <v>0.3</v>
      </c>
      <c r="I26" s="1475"/>
      <c r="J26" s="1475">
        <v>2248.8000000000002</v>
      </c>
      <c r="K26" s="1475"/>
      <c r="L26" s="1475"/>
      <c r="M26" s="1475"/>
      <c r="N26" s="1475"/>
      <c r="O26" s="1475"/>
      <c r="P26" s="1475"/>
      <c r="Q26" s="1475"/>
      <c r="R26" s="1254"/>
      <c r="S26" s="1475"/>
      <c r="T26" s="1475">
        <v>990</v>
      </c>
      <c r="U26" s="1475">
        <v>176.4</v>
      </c>
      <c r="V26" s="1473">
        <v>50</v>
      </c>
      <c r="W26" s="1473" t="s">
        <v>19561</v>
      </c>
      <c r="X26" s="1255" t="s">
        <v>13072</v>
      </c>
      <c r="Y26" s="1475">
        <v>125</v>
      </c>
      <c r="Z26" s="1475" t="s">
        <v>317</v>
      </c>
      <c r="AA26" s="1475" t="s">
        <v>698</v>
      </c>
      <c r="AB26" s="1596" t="s">
        <v>6098</v>
      </c>
      <c r="AC26" s="1436" t="s">
        <v>6098</v>
      </c>
      <c r="AD26" s="1473"/>
      <c r="AE26" s="1598"/>
      <c r="AF26" s="1035">
        <v>42305</v>
      </c>
      <c r="AG26" s="1594"/>
      <c r="AH26" s="1006"/>
      <c r="AI26" s="2396">
        <v>770</v>
      </c>
      <c r="AJ26" s="1087" t="s">
        <v>12879</v>
      </c>
      <c r="AK26" s="1043">
        <v>44672</v>
      </c>
      <c r="AL26" s="1043"/>
      <c r="AM26" s="1086"/>
      <c r="AN26" s="1064"/>
      <c r="AO26" s="2971" t="s">
        <v>19938</v>
      </c>
    </row>
    <row r="27" spans="1:41">
      <c r="A27" s="1475">
        <f t="shared" si="0"/>
        <v>19</v>
      </c>
      <c r="B27" s="1475" t="s">
        <v>18414</v>
      </c>
      <c r="C27" s="1253" t="s">
        <v>5625</v>
      </c>
      <c r="D27" s="1474" t="s">
        <v>5450</v>
      </c>
      <c r="E27" s="2990" t="s">
        <v>5623</v>
      </c>
      <c r="F27" s="1590" t="s">
        <v>5624</v>
      </c>
      <c r="G27" s="1254">
        <v>33210</v>
      </c>
      <c r="H27" s="1475">
        <v>0.3</v>
      </c>
      <c r="I27" s="1475"/>
      <c r="J27" s="1475">
        <v>2248.8000000000002</v>
      </c>
      <c r="K27" s="1475"/>
      <c r="L27" s="1475"/>
      <c r="M27" s="1475"/>
      <c r="N27" s="1475"/>
      <c r="O27" s="1475"/>
      <c r="P27" s="1475"/>
      <c r="Q27" s="1475"/>
      <c r="R27" s="1254"/>
      <c r="S27" s="1475"/>
      <c r="T27" s="1475">
        <v>990</v>
      </c>
      <c r="U27" s="1475">
        <v>176.4</v>
      </c>
      <c r="V27" s="1473">
        <v>50</v>
      </c>
      <c r="W27" s="1473" t="s">
        <v>19561</v>
      </c>
      <c r="X27" s="1255" t="s">
        <v>13072</v>
      </c>
      <c r="Y27" s="1475">
        <v>125</v>
      </c>
      <c r="Z27" s="1475" t="s">
        <v>317</v>
      </c>
      <c r="AA27" s="1475" t="s">
        <v>698</v>
      </c>
      <c r="AB27" s="1596" t="s">
        <v>6098</v>
      </c>
      <c r="AC27" s="1473"/>
      <c r="AD27" s="1473"/>
      <c r="AE27" s="1598"/>
      <c r="AF27" s="1035">
        <v>42305</v>
      </c>
      <c r="AG27" s="1594"/>
      <c r="AH27" s="1006"/>
      <c r="AI27" s="2396">
        <v>770</v>
      </c>
      <c r="AJ27" s="1087" t="s">
        <v>12880</v>
      </c>
      <c r="AK27" s="1043">
        <v>44675</v>
      </c>
      <c r="AL27" s="1043"/>
      <c r="AM27" s="1086"/>
      <c r="AN27" s="1064"/>
      <c r="AO27" s="2971" t="s">
        <v>19938</v>
      </c>
    </row>
    <row r="28" spans="1:41">
      <c r="A28" s="1475">
        <f t="shared" si="0"/>
        <v>20</v>
      </c>
      <c r="B28" s="1475" t="s">
        <v>18415</v>
      </c>
      <c r="C28" s="1474" t="s">
        <v>227</v>
      </c>
      <c r="D28" s="1474" t="s">
        <v>5626</v>
      </c>
      <c r="E28" s="2990" t="s">
        <v>5623</v>
      </c>
      <c r="F28" s="1590" t="s">
        <v>5624</v>
      </c>
      <c r="G28" s="1254">
        <v>33209</v>
      </c>
      <c r="H28" s="1475">
        <v>0.3</v>
      </c>
      <c r="I28" s="1475"/>
      <c r="J28" s="1475">
        <v>2248.8000000000002</v>
      </c>
      <c r="K28" s="1475"/>
      <c r="L28" s="1475"/>
      <c r="M28" s="1475"/>
      <c r="N28" s="1475"/>
      <c r="O28" s="1475"/>
      <c r="P28" s="1475"/>
      <c r="Q28" s="1475"/>
      <c r="R28" s="1254"/>
      <c r="S28" s="1475"/>
      <c r="T28" s="1475">
        <v>990</v>
      </c>
      <c r="U28" s="1475">
        <v>176.4</v>
      </c>
      <c r="V28" s="1473">
        <v>50</v>
      </c>
      <c r="W28" s="1473" t="s">
        <v>19561</v>
      </c>
      <c r="X28" s="1255" t="s">
        <v>13072</v>
      </c>
      <c r="Y28" s="1475">
        <v>125</v>
      </c>
      <c r="Z28" s="1475" t="s">
        <v>317</v>
      </c>
      <c r="AA28" s="1475" t="s">
        <v>698</v>
      </c>
      <c r="AB28" s="1596" t="s">
        <v>6098</v>
      </c>
      <c r="AC28" s="1591"/>
      <c r="AD28" s="1473"/>
      <c r="AE28" s="1598"/>
      <c r="AF28" s="1035">
        <v>41334</v>
      </c>
      <c r="AG28" s="1594"/>
      <c r="AH28" s="1006" t="s">
        <v>12252</v>
      </c>
      <c r="AI28" s="2381" t="s">
        <v>18434</v>
      </c>
      <c r="AJ28" s="1087" t="s">
        <v>12875</v>
      </c>
      <c r="AK28" s="1043">
        <v>44732</v>
      </c>
      <c r="AL28" s="1043"/>
      <c r="AM28" s="1086"/>
      <c r="AN28" s="1064"/>
      <c r="AO28" s="2971" t="s">
        <v>19938</v>
      </c>
    </row>
    <row r="29" spans="1:41" ht="16.5" thickBot="1">
      <c r="A29" s="1185" t="s">
        <v>6198</v>
      </c>
      <c r="B29" s="1186"/>
      <c r="C29" s="1187"/>
      <c r="D29" s="1256"/>
      <c r="E29" s="1257"/>
      <c r="F29" s="1257"/>
      <c r="G29" s="1258"/>
      <c r="H29" s="1258"/>
      <c r="I29" s="1258"/>
      <c r="J29" s="1258"/>
      <c r="K29" s="1258"/>
      <c r="L29" s="1258"/>
      <c r="M29" s="1258"/>
      <c r="N29" s="1258"/>
      <c r="O29" s="1258"/>
      <c r="P29" s="1258"/>
      <c r="Q29" s="1258"/>
      <c r="R29" s="1258"/>
      <c r="S29" s="1226"/>
      <c r="T29" s="1226"/>
      <c r="U29" s="1226"/>
      <c r="V29" s="1259"/>
      <c r="W29" s="1259"/>
      <c r="X29" s="1260"/>
      <c r="Y29" s="1226"/>
      <c r="Z29" s="1226"/>
      <c r="AA29" s="679"/>
      <c r="AB29" s="672"/>
      <c r="AC29" s="672"/>
      <c r="AD29" s="659"/>
      <c r="AE29" s="1261">
        <f>SUM(AE11:AE28)</f>
        <v>8496200</v>
      </c>
      <c r="AF29" s="693"/>
      <c r="AG29" s="660"/>
      <c r="AI29" s="2396"/>
      <c r="AJ29" s="1087"/>
      <c r="AK29" s="1043"/>
      <c r="AL29" s="1043"/>
      <c r="AM29" s="1086"/>
      <c r="AN29" s="1064"/>
    </row>
    <row r="30" spans="1:41">
      <c r="A30" s="458" t="s">
        <v>5455</v>
      </c>
      <c r="B30" s="459"/>
      <c r="C30" s="1262"/>
      <c r="D30" s="1262"/>
      <c r="E30" s="1262"/>
      <c r="F30" s="1262"/>
      <c r="G30" s="1262"/>
      <c r="H30" s="1262"/>
      <c r="I30" s="1262"/>
      <c r="J30" s="1262"/>
      <c r="K30" s="1262"/>
      <c r="L30" s="1262"/>
      <c r="M30" s="1262"/>
      <c r="N30" s="1262"/>
      <c r="O30" s="1262"/>
      <c r="P30" s="1262"/>
      <c r="Q30" s="1262"/>
      <c r="R30" s="1262"/>
      <c r="S30" s="1263"/>
      <c r="T30" s="1263"/>
      <c r="U30" s="1263"/>
      <c r="V30" s="1263"/>
      <c r="W30" s="1263"/>
      <c r="X30" s="1262"/>
      <c r="Y30" s="1262"/>
      <c r="Z30" s="1262"/>
      <c r="AA30" s="1262"/>
      <c r="AB30" s="1262"/>
      <c r="AC30" s="1262"/>
      <c r="AD30" s="1262"/>
      <c r="AE30" s="1262"/>
      <c r="AF30" s="1262"/>
      <c r="AG30" s="460"/>
      <c r="AI30" s="2396"/>
      <c r="AJ30" s="1087"/>
      <c r="AK30" s="1043"/>
      <c r="AL30" s="1043"/>
      <c r="AM30" s="1086"/>
      <c r="AN30" s="1064"/>
    </row>
    <row r="31" spans="1:41">
      <c r="A31" s="466"/>
      <c r="B31" s="1595" t="s">
        <v>13155</v>
      </c>
      <c r="S31" s="591"/>
      <c r="T31" s="591"/>
      <c r="U31" s="591"/>
      <c r="V31" s="591"/>
      <c r="W31" s="591"/>
      <c r="AG31" s="468"/>
      <c r="AI31" s="2396"/>
      <c r="AJ31" s="1087"/>
      <c r="AK31" s="1043"/>
      <c r="AL31" s="1043"/>
      <c r="AM31" s="1086"/>
      <c r="AN31" s="1064"/>
    </row>
    <row r="32" spans="1:41">
      <c r="A32" s="466"/>
      <c r="B32" s="1595" t="s">
        <v>13156</v>
      </c>
      <c r="S32" s="591"/>
      <c r="T32" s="591"/>
      <c r="U32" s="591"/>
      <c r="V32" s="591"/>
      <c r="W32" s="591"/>
      <c r="AG32" s="468"/>
      <c r="AI32" s="2396"/>
      <c r="AJ32" s="1087"/>
      <c r="AK32" s="1043"/>
      <c r="AL32" s="1043"/>
      <c r="AM32" s="1086"/>
      <c r="AN32" s="1064"/>
    </row>
    <row r="33" spans="1:41" ht="15.75" thickBot="1">
      <c r="A33" s="592"/>
      <c r="B33" s="2411" t="s">
        <v>13157</v>
      </c>
      <c r="C33" s="582"/>
      <c r="D33" s="582"/>
      <c r="E33" s="582"/>
      <c r="F33" s="582"/>
      <c r="G33" s="582"/>
      <c r="H33" s="582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93"/>
      <c r="T33" s="593"/>
      <c r="U33" s="593"/>
      <c r="V33" s="593"/>
      <c r="W33" s="593"/>
      <c r="X33" s="582"/>
      <c r="Y33" s="582"/>
      <c r="Z33" s="582"/>
      <c r="AA33" s="582"/>
      <c r="AB33" s="582"/>
      <c r="AC33" s="582"/>
      <c r="AD33" s="582"/>
      <c r="AE33" s="582"/>
      <c r="AF33" s="582"/>
      <c r="AG33" s="583"/>
      <c r="AI33" s="2396"/>
      <c r="AJ33" s="1087"/>
      <c r="AK33" s="1043"/>
      <c r="AL33" s="1043"/>
      <c r="AM33" s="1086"/>
      <c r="AN33" s="1064" t="s">
        <v>6587</v>
      </c>
    </row>
    <row r="34" spans="1:41">
      <c r="A34" s="668"/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591"/>
      <c r="T34" s="591"/>
      <c r="U34" s="591"/>
      <c r="V34" s="591"/>
      <c r="W34" s="591"/>
      <c r="AI34" s="2396"/>
      <c r="AJ34" s="1087"/>
      <c r="AK34" s="1043"/>
      <c r="AL34" s="1043"/>
      <c r="AM34" s="1086"/>
      <c r="AN34" s="1064" t="s">
        <v>6587</v>
      </c>
    </row>
    <row r="35" spans="1:41">
      <c r="A35" s="824" t="s">
        <v>6404</v>
      </c>
      <c r="B35" s="824"/>
      <c r="C35" s="1132"/>
      <c r="D35" s="824">
        <f>COUNTA(C9:C29)</f>
        <v>20</v>
      </c>
      <c r="E35" s="1133"/>
      <c r="F35" s="1133"/>
      <c r="G35" s="1133"/>
      <c r="H35" s="1133"/>
      <c r="I35" s="1133"/>
      <c r="J35" s="1133"/>
      <c r="K35" s="1133"/>
      <c r="L35" s="1133"/>
      <c r="M35" s="1133"/>
      <c r="N35" s="1133"/>
      <c r="O35" s="1133"/>
      <c r="P35" s="1133"/>
      <c r="Q35" s="1133"/>
      <c r="R35" s="1133"/>
      <c r="S35" s="1134"/>
      <c r="T35" s="1134"/>
      <c r="U35" s="1134"/>
      <c r="V35" s="1134"/>
      <c r="W35" s="1134"/>
      <c r="X35" s="1132"/>
      <c r="Y35" s="1132"/>
      <c r="Z35" s="1132"/>
      <c r="AA35" s="1132"/>
      <c r="AB35" s="1132"/>
      <c r="AC35" s="1132"/>
      <c r="AD35" s="1132"/>
      <c r="AE35" s="1132"/>
      <c r="AF35" s="1132"/>
      <c r="AG35" s="1132"/>
      <c r="AH35" s="824">
        <f>COUNTA(AH10:AH34)</f>
        <v>10</v>
      </c>
      <c r="AI35" s="2412"/>
      <c r="AJ35" s="1133">
        <f>COUNTA(AJ10:AJ34)</f>
        <v>19</v>
      </c>
      <c r="AK35" s="1132"/>
      <c r="AL35" s="1132"/>
      <c r="AM35" s="1132"/>
      <c r="AN35" s="1064" t="s">
        <v>6587</v>
      </c>
      <c r="AO35" s="1133">
        <f>COUNTA(AO9:AO34)</f>
        <v>19</v>
      </c>
    </row>
    <row r="36" spans="1:41">
      <c r="A36" s="1132"/>
      <c r="B36" s="1132"/>
      <c r="C36" s="1132"/>
      <c r="D36" s="1132"/>
      <c r="E36" s="1132"/>
      <c r="F36" s="1132"/>
      <c r="G36" s="1132"/>
      <c r="H36" s="1132"/>
      <c r="I36" s="1132"/>
      <c r="J36" s="1132"/>
      <c r="K36" s="1132"/>
      <c r="L36" s="1132"/>
      <c r="M36" s="1132"/>
      <c r="N36" s="1132"/>
      <c r="O36" s="1132"/>
      <c r="P36" s="1132"/>
      <c r="Q36" s="1132"/>
      <c r="R36" s="1132"/>
      <c r="S36" s="1132"/>
      <c r="T36" s="1132"/>
      <c r="U36" s="1132"/>
      <c r="V36" s="1132"/>
      <c r="W36" s="1132"/>
      <c r="X36" s="1132"/>
      <c r="Y36" s="1132"/>
      <c r="Z36" s="1132"/>
      <c r="AA36" s="1132"/>
      <c r="AB36" s="1132"/>
      <c r="AC36" s="1132"/>
      <c r="AD36" s="1132"/>
      <c r="AE36" s="1132"/>
      <c r="AF36" s="1132"/>
      <c r="AG36" s="1132"/>
      <c r="AH36" s="1135">
        <f>AH35/D35</f>
        <v>0.5</v>
      </c>
      <c r="AI36" s="2412"/>
      <c r="AJ36" s="1135">
        <f>AJ35/D35</f>
        <v>0.95</v>
      </c>
      <c r="AK36" s="1132"/>
      <c r="AL36" s="1132"/>
      <c r="AM36" s="1132"/>
      <c r="AN36" s="1064" t="s">
        <v>6587</v>
      </c>
      <c r="AO36" s="1135">
        <f>AO35/D35</f>
        <v>0.95</v>
      </c>
    </row>
    <row r="37" spans="1:41" s="1132" customFormat="1"/>
  </sheetData>
  <customSheetViews>
    <customSheetView guid="{EAD1C6BF-B58E-4716-994B-7E887560A863}" scale="85" showPageBreaks="1" fitToPage="1" hiddenColumns="1">
      <selection activeCell="I39" sqref="I39"/>
      <pageMargins left="0.196850393700787" right="0.196850393700787" top="0.98425196850393704" bottom="0.59055118110236204" header="0.47244094488188998" footer="0.31496062992126"/>
      <pageSetup paperSize="9" scale="46" orientation="landscape" r:id="rId1"/>
      <headerFooter alignWithMargins="0"/>
    </customSheetView>
    <customSheetView guid="{A746A1D1-F079-45F9-ABC6-D5B94B695A0B}" scale="90" hiddenColumns="1" topLeftCell="U19">
      <selection activeCell="AJ42" sqref="AJ42"/>
      <pageMargins left="0.196850393700787" right="0.196850393700787" top="0.98425196850393704" bottom="0.59055118110236204" header="0.47244094488188998" footer="0.31496062992126"/>
      <pageSetup paperSize="9" scale="70" orientation="landscape" r:id="rId2"/>
      <headerFooter alignWithMargins="0"/>
    </customSheetView>
    <customSheetView guid="{0F6DE11C-9731-46C0-B362-D9F8FDA344B7}" scale="110" hiddenColumns="1">
      <pane xSplit="2.1263157894736842" ySplit="7" topLeftCell="Z9" activePane="bottomRight" state="frozen"/>
      <selection pane="bottomRight" activeCell="AD1" sqref="AD1:AD1048576"/>
      <pageMargins left="0.196850393700787" right="0.196850393700787" top="0.98425196850393704" bottom="0.59055118110236204" header="0.47244094488188998" footer="0.31496062992126"/>
      <pageSetup paperSize="9" scale="70" orientation="landscape" r:id="rId3"/>
      <headerFooter alignWithMargins="0"/>
    </customSheetView>
    <customSheetView guid="{365A82E1-C32F-49FA-B525-E173050F7DE9}" scale="110" hiddenColumns="1">
      <pane xSplit="3" ySplit="8" topLeftCell="Z9" activePane="bottomRight" state="frozen"/>
      <selection pane="bottomRight" activeCell="AD1" sqref="AD1:AD1048576"/>
      <pageMargins left="0.196850393700787" right="0.196850393700787" top="0.98425196850393704" bottom="0.59055118110236204" header="0.47244094488188998" footer="0.31496062992126"/>
      <pageSetup paperSize="9" scale="70" orientation="landscape" r:id="rId4"/>
      <headerFooter alignWithMargins="0"/>
    </customSheetView>
    <customSheetView guid="{A91B9AC7-FD9D-4ABC-9E60-25BCC3ACDFCE}" hiddenColumns="1">
      <selection activeCell="G23" sqref="G23"/>
      <pageMargins left="0.196850393700787" right="0.196850393700787" top="0.98425196850393704" bottom="0.59055118110236204" header="0.47244094488188998" footer="0.31496062992126"/>
      <pageSetup paperSize="9" scale="70" orientation="landscape" r:id="rId5"/>
      <headerFooter alignWithMargins="0"/>
    </customSheetView>
    <customSheetView guid="{15D70F00-01D7-413A-8D7C-E754B7B596E4}" scale="90" hiddenColumns="1">
      <selection activeCell="T12" sqref="T12"/>
      <pageMargins left="0.196850393700787" right="0.196850393700787" top="0.98425196850393704" bottom="0.59055118110236204" header="0.47244094488188998" footer="0.31496062992126"/>
      <pageSetup paperSize="9" scale="70" orientation="landscape" r:id="rId6"/>
      <headerFooter alignWithMargins="0"/>
    </customSheetView>
    <customSheetView guid="{34308931-6E20-41C0-A5BD-7D8C451C3840}" scale="90" hiddenColumns="1">
      <pane xSplit="3" ySplit="8" topLeftCell="AJ9" activePane="bottomRight" state="frozen"/>
      <selection pane="bottomRight" activeCell="AJ25" sqref="AJ25"/>
      <pageMargins left="0.196850393700787" right="0.196850393700787" top="0.98425196850393704" bottom="0.59055118110236204" header="0.47244094488188998" footer="0.31496062992126"/>
      <pageSetup paperSize="9" scale="70" orientation="landscape" r:id="rId7"/>
      <headerFooter alignWithMargins="0"/>
    </customSheetView>
    <customSheetView guid="{BCE8B9BA-B99B-4BE3-B7C6-DC4F3FC9FA95}" hiddenColumns="1">
      <pane xSplit="3" ySplit="8" topLeftCell="AA30" activePane="bottomRight" state="frozen"/>
      <selection pane="bottomRight" activeCell="AH37" sqref="AH37"/>
      <pageMargins left="0.196850393700787" right="0.196850393700787" top="0.98425196850393704" bottom="0.59055118110236204" header="0.47244094488188998" footer="0.31496062992126"/>
      <pageSetup paperSize="9" scale="70" orientation="landscape" r:id="rId8"/>
      <headerFooter alignWithMargins="0"/>
    </customSheetView>
    <customSheetView guid="{FA1B31CD-DD8D-47B3-9B34-AB72E4090B34}" scale="90" showPageBreaks="1" hiddenColumns="1">
      <pane xSplit="3" ySplit="9" topLeftCell="D10" activePane="bottomRight" state="frozen"/>
      <selection pane="bottomRight" activeCell="AJ14" sqref="AJ14"/>
      <pageMargins left="0.196850393700787" right="0.196850393700787" top="0.98425196850393704" bottom="0.59055118110236204" header="0.47244094488188998" footer="0.31496062992126"/>
      <pageSetup paperSize="9" scale="70" orientation="landscape" r:id="rId9"/>
      <headerFooter alignWithMargins="0"/>
    </customSheetView>
    <customSheetView guid="{51C80409-42FF-431E-A1CF-253ADAD7E5C5}" scale="60" hiddenColumns="1" topLeftCell="N1">
      <selection activeCell="AK21" sqref="AK21"/>
      <pageMargins left="0.196850393700787" right="0.196850393700787" top="0.98425196850393704" bottom="0.59055118110236204" header="0.47244094488188998" footer="0.31496062992126"/>
      <pageSetup paperSize="8" scale="70" orientation="landscape" r:id="rId10"/>
      <headerFooter alignWithMargins="0"/>
    </customSheetView>
    <customSheetView guid="{0A3BE354-EABF-4B36-A467-F2E7E7C9C594}" showPageBreaks="1" printArea="1" hiddenColumns="1">
      <selection activeCell="C1" sqref="C1"/>
      <pageMargins left="0.196850393700787" right="0.196850393700787" top="0.98425196850393704" bottom="0.59055118110236204" header="0.47244094488188998" footer="0.31496062992126"/>
      <pageSetup paperSize="8" scale="70" orientation="landscape" r:id="rId11"/>
      <headerFooter alignWithMargins="0"/>
    </customSheetView>
  </customSheetViews>
  <mergeCells count="4">
    <mergeCell ref="D1:R4"/>
    <mergeCell ref="A4:C4"/>
    <mergeCell ref="A5:AG6"/>
    <mergeCell ref="H7:I7"/>
  </mergeCells>
  <hyperlinks>
    <hyperlink ref="AB10" r:id="rId12" xr:uid="{DF052AA2-0A49-4AB4-AF46-827134413984}"/>
    <hyperlink ref="AC10" r:id="rId13" xr:uid="{2B0F8DCD-C322-4238-86AE-E47F41801872}"/>
    <hyperlink ref="AD10" r:id="rId14" xr:uid="{5FA70F16-EAC0-41DB-A07B-D31931BC03BE}"/>
    <hyperlink ref="AC11" r:id="rId15" xr:uid="{C04AC8A2-5DC2-4543-9FD4-FFC8DA7345AE}"/>
    <hyperlink ref="AC12" r:id="rId16" xr:uid="{89C01A5E-CFA8-4B49-B1FF-3B7E8587E760}"/>
    <hyperlink ref="AC13" r:id="rId17" xr:uid="{EFAC32A3-7A07-4D2B-A0FB-B69339373C52}"/>
    <hyperlink ref="AC14" r:id="rId18" xr:uid="{063448A3-4D1E-4435-A85B-8D44875DA361}"/>
    <hyperlink ref="AC15" r:id="rId19" xr:uid="{487FBE6A-233C-430B-80C8-CB0E41B8B166}"/>
    <hyperlink ref="AC16" r:id="rId20" xr:uid="{8D6DE56C-4E4D-444D-80DA-152DE999E790}"/>
    <hyperlink ref="AD11" r:id="rId21" xr:uid="{6D96661E-7442-4580-BC5E-0BDEAD5F05F0}"/>
    <hyperlink ref="AD12" r:id="rId22" xr:uid="{809E91A7-0B2B-41E6-8F9C-ED22330CAABF}"/>
    <hyperlink ref="AD13" r:id="rId23" xr:uid="{CDC149EB-5EE3-4E4D-B13A-C3023C8452FF}"/>
    <hyperlink ref="AD15" r:id="rId24" xr:uid="{7DCBBC4F-7D15-44DF-A25E-64C7118FE308}"/>
    <hyperlink ref="AD16" r:id="rId25" xr:uid="{BFD90167-0324-42C5-A71E-9D1D5646F274}"/>
    <hyperlink ref="AC26" r:id="rId26" location="'CO2'!A1" xr:uid="{0DD16C49-F3A6-4158-9421-A9736DD3CDEC}"/>
    <hyperlink ref="AB11:AB28" r:id="rId27" display="Klik" xr:uid="{4A362F0B-40AF-40C8-8A46-3045DB21B753}"/>
    <hyperlink ref="AB9" r:id="rId28" xr:uid="{FC453CD9-FEC0-4386-B864-578B5DA2CB0A}"/>
  </hyperlinks>
  <pageMargins left="0.196850393700787" right="0.196850393700787" top="0.98425196850393704" bottom="0.59055118110236204" header="0.47244094488188998" footer="0.31496062992126"/>
  <pageSetup paperSize="8" scale="70" orientation="landscape" r:id="rId29"/>
  <headerFooter alignWithMargins="0"/>
  <drawing r:id="rId3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8"/>
  <dimension ref="A1:AM151"/>
  <sheetViews>
    <sheetView zoomScale="85" zoomScaleNormal="115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D23" sqref="D23"/>
    </sheetView>
  </sheetViews>
  <sheetFormatPr defaultColWidth="9" defaultRowHeight="15"/>
  <cols>
    <col min="1" max="1" width="5.85546875" style="467" customWidth="1"/>
    <col min="2" max="2" width="9.42578125" style="467" customWidth="1"/>
    <col min="3" max="3" width="11.85546875" style="467" bestFit="1" customWidth="1"/>
    <col min="4" max="4" width="21.28515625" style="467" customWidth="1"/>
    <col min="5" max="5" width="10" style="467" customWidth="1"/>
    <col min="6" max="6" width="14.7109375" style="467" customWidth="1"/>
    <col min="7" max="7" width="13.7109375" style="467" customWidth="1"/>
    <col min="8" max="8" width="9.140625" style="467" customWidth="1"/>
    <col min="9" max="9" width="12.28515625" style="467" customWidth="1"/>
    <col min="10" max="17" width="9.140625" style="467" customWidth="1"/>
    <col min="18" max="18" width="11.28515625" style="467" customWidth="1"/>
    <col min="19" max="19" width="7.85546875" style="467" customWidth="1"/>
    <col min="20" max="22" width="8.7109375" style="467" customWidth="1"/>
    <col min="23" max="23" width="10.42578125" style="467" customWidth="1"/>
    <col min="24" max="24" width="23.42578125" style="467" customWidth="1"/>
    <col min="25" max="25" width="6.42578125" style="467" customWidth="1"/>
    <col min="26" max="26" width="9" style="591"/>
    <col min="27" max="27" width="8.42578125" style="591" customWidth="1"/>
    <col min="28" max="28" width="7" style="591" customWidth="1"/>
    <col min="29" max="29" width="8.42578125" style="591" customWidth="1"/>
    <col min="30" max="30" width="11" style="591" customWidth="1"/>
    <col min="31" max="33" width="9" style="467"/>
    <col min="34" max="34" width="33" style="467" customWidth="1"/>
    <col min="35" max="35" width="12.42578125" style="467" customWidth="1"/>
    <col min="36" max="36" width="22.140625" style="467" customWidth="1"/>
    <col min="37" max="16384" width="9" style="467"/>
  </cols>
  <sheetData>
    <row r="1" spans="1:38" ht="16.5">
      <c r="A1" s="458"/>
      <c r="B1" s="459"/>
      <c r="C1" s="460"/>
      <c r="D1" s="3445" t="s">
        <v>4903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594" t="s">
        <v>6405</v>
      </c>
      <c r="T1" s="595"/>
      <c r="U1" s="462" t="s">
        <v>13311</v>
      </c>
      <c r="V1" s="595"/>
      <c r="W1" s="595"/>
      <c r="X1" s="462"/>
      <c r="Y1" s="462"/>
      <c r="Z1" s="674"/>
      <c r="AA1" s="674"/>
      <c r="AB1" s="512"/>
      <c r="AC1" s="674"/>
      <c r="AD1" s="674"/>
      <c r="AE1" s="460"/>
    </row>
    <row r="2" spans="1:38" ht="16.5">
      <c r="A2" s="466"/>
      <c r="C2" s="468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596" t="s">
        <v>6406</v>
      </c>
      <c r="T2" s="597"/>
      <c r="U2" s="470" t="s">
        <v>13310</v>
      </c>
      <c r="V2" s="597"/>
      <c r="W2" s="597"/>
      <c r="X2" s="470"/>
      <c r="Y2" s="470"/>
      <c r="Z2" s="512"/>
      <c r="AA2" s="512"/>
      <c r="AB2" s="512"/>
      <c r="AC2" s="512"/>
      <c r="AD2" s="512"/>
      <c r="AE2" s="468"/>
    </row>
    <row r="3" spans="1:38" ht="16.5">
      <c r="A3" s="466"/>
      <c r="C3" s="468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596" t="s">
        <v>6407</v>
      </c>
      <c r="T3" s="597"/>
      <c r="U3" s="470" t="s">
        <v>13309</v>
      </c>
      <c r="V3" s="597"/>
      <c r="W3" s="597"/>
      <c r="X3" s="470"/>
      <c r="Y3" s="470"/>
      <c r="Z3" s="512"/>
      <c r="AA3" s="512"/>
      <c r="AB3" s="512"/>
      <c r="AC3" s="512"/>
      <c r="AD3" s="512"/>
      <c r="AE3" s="468"/>
    </row>
    <row r="4" spans="1:38" ht="17.25" thickBot="1">
      <c r="A4" s="3585" t="s">
        <v>4907</v>
      </c>
      <c r="B4" s="3586"/>
      <c r="C4" s="3587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598" t="s">
        <v>6408</v>
      </c>
      <c r="T4" s="599"/>
      <c r="U4" s="513" t="s">
        <v>6410</v>
      </c>
      <c r="V4" s="599"/>
      <c r="W4" s="599"/>
      <c r="X4" s="513"/>
      <c r="Y4" s="513"/>
      <c r="Z4" s="514"/>
      <c r="AA4" s="514"/>
      <c r="AB4" s="514"/>
      <c r="AC4" s="514"/>
      <c r="AD4" s="514"/>
      <c r="AE4" s="583"/>
      <c r="AF4" s="466"/>
    </row>
    <row r="5" spans="1:38" ht="18" customHeight="1">
      <c r="A5" s="3537" t="s">
        <v>19410</v>
      </c>
      <c r="B5" s="3538"/>
      <c r="C5" s="3538"/>
      <c r="D5" s="3538"/>
      <c r="E5" s="3538"/>
      <c r="F5" s="3538"/>
      <c r="G5" s="3538"/>
      <c r="H5" s="3538"/>
      <c r="I5" s="3538"/>
      <c r="J5" s="3538"/>
      <c r="K5" s="3538"/>
      <c r="L5" s="3538"/>
      <c r="M5" s="3538"/>
      <c r="N5" s="3538"/>
      <c r="O5" s="3538"/>
      <c r="P5" s="3538"/>
      <c r="Q5" s="3538"/>
      <c r="R5" s="3538"/>
      <c r="S5" s="3538"/>
      <c r="T5" s="3538"/>
      <c r="U5" s="3538"/>
      <c r="V5" s="3538"/>
      <c r="W5" s="3538"/>
      <c r="X5" s="3538"/>
      <c r="Y5" s="3538"/>
      <c r="Z5" s="3538"/>
      <c r="AA5" s="3538"/>
      <c r="AB5" s="3538"/>
      <c r="AC5" s="3538"/>
      <c r="AD5" s="3538"/>
      <c r="AE5" s="3539"/>
    </row>
    <row r="6" spans="1:38" ht="15.75" thickBot="1">
      <c r="A6" s="3540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3541"/>
      <c r="N6" s="3541"/>
      <c r="O6" s="3541"/>
      <c r="P6" s="3541"/>
      <c r="Q6" s="3541"/>
      <c r="R6" s="3541"/>
      <c r="S6" s="3541"/>
      <c r="T6" s="3541"/>
      <c r="U6" s="3541"/>
      <c r="V6" s="3541"/>
      <c r="W6" s="3541"/>
      <c r="X6" s="3541"/>
      <c r="Y6" s="3541"/>
      <c r="Z6" s="3541"/>
      <c r="AA6" s="3541"/>
      <c r="AB6" s="3541"/>
      <c r="AC6" s="3541"/>
      <c r="AD6" s="3541"/>
      <c r="AE6" s="3542"/>
      <c r="AH6" s="52"/>
      <c r="AI6" s="1028"/>
      <c r="AJ6" s="1029">
        <v>46752</v>
      </c>
    </row>
    <row r="7" spans="1:38" ht="25.5">
      <c r="A7" s="584" t="s">
        <v>2705</v>
      </c>
      <c r="B7" s="1197" t="s">
        <v>4909</v>
      </c>
      <c r="C7" s="1197" t="s">
        <v>4910</v>
      </c>
      <c r="D7" s="1197" t="s">
        <v>4911</v>
      </c>
      <c r="E7" s="1197" t="s">
        <v>4912</v>
      </c>
      <c r="F7" s="1197" t="s">
        <v>7</v>
      </c>
      <c r="G7" s="1197" t="s">
        <v>5588</v>
      </c>
      <c r="H7" s="1197" t="s">
        <v>5628</v>
      </c>
      <c r="I7" s="1197" t="s">
        <v>5569</v>
      </c>
      <c r="J7" s="680" t="s">
        <v>6260</v>
      </c>
      <c r="K7" s="783" t="s">
        <v>6225</v>
      </c>
      <c r="L7" s="1179" t="s">
        <v>6211</v>
      </c>
      <c r="M7" s="1179" t="s">
        <v>6212</v>
      </c>
      <c r="N7" s="1179" t="s">
        <v>6214</v>
      </c>
      <c r="O7" s="680" t="s">
        <v>6226</v>
      </c>
      <c r="P7" s="1178" t="s">
        <v>6217</v>
      </c>
      <c r="Q7" s="680"/>
      <c r="R7" s="1179"/>
      <c r="S7" s="585" t="s">
        <v>5589</v>
      </c>
      <c r="T7" s="585" t="s">
        <v>5590</v>
      </c>
      <c r="U7" s="1178" t="s">
        <v>6219</v>
      </c>
      <c r="V7" s="680"/>
      <c r="W7" s="1179"/>
      <c r="X7" s="585" t="s">
        <v>4916</v>
      </c>
      <c r="Y7" s="1188" t="s">
        <v>4238</v>
      </c>
      <c r="Z7" s="1189"/>
      <c r="AA7" s="1158" t="s">
        <v>4917</v>
      </c>
      <c r="AB7" s="670" t="s">
        <v>6101</v>
      </c>
      <c r="AC7" s="688" t="s">
        <v>6162</v>
      </c>
      <c r="AD7" s="688" t="s">
        <v>6196</v>
      </c>
      <c r="AE7" s="1183" t="s">
        <v>699</v>
      </c>
      <c r="AF7" s="668"/>
      <c r="AG7" s="668"/>
      <c r="AH7" s="1025"/>
      <c r="AI7" s="1026"/>
      <c r="AJ7" s="1026"/>
      <c r="AL7" s="467" t="s">
        <v>19944</v>
      </c>
    </row>
    <row r="8" spans="1:38" ht="15.75" thickBot="1">
      <c r="A8" s="586"/>
      <c r="B8" s="587"/>
      <c r="C8" s="588"/>
      <c r="D8" s="587"/>
      <c r="E8" s="587"/>
      <c r="F8" s="587"/>
      <c r="G8" s="587"/>
      <c r="H8" s="588" t="s">
        <v>5629</v>
      </c>
      <c r="I8" s="588" t="s">
        <v>5591</v>
      </c>
      <c r="J8" s="574" t="s">
        <v>6261</v>
      </c>
      <c r="K8" s="1177" t="s">
        <v>6235</v>
      </c>
      <c r="L8" s="779" t="s">
        <v>6213</v>
      </c>
      <c r="M8" s="779" t="s">
        <v>6213</v>
      </c>
      <c r="N8" s="779" t="s">
        <v>6213</v>
      </c>
      <c r="O8" s="779" t="s">
        <v>5629</v>
      </c>
      <c r="P8" s="780" t="s">
        <v>6222</v>
      </c>
      <c r="Q8" s="781" t="s">
        <v>6215</v>
      </c>
      <c r="R8" s="781" t="s">
        <v>6216</v>
      </c>
      <c r="S8" s="589"/>
      <c r="T8" s="589" t="s">
        <v>5592</v>
      </c>
      <c r="U8" s="782" t="s">
        <v>6223</v>
      </c>
      <c r="V8" s="782" t="s">
        <v>6220</v>
      </c>
      <c r="W8" s="782" t="s">
        <v>6221</v>
      </c>
      <c r="X8" s="589"/>
      <c r="Y8" s="482" t="s">
        <v>4237</v>
      </c>
      <c r="Z8" s="548" t="s">
        <v>2201</v>
      </c>
      <c r="AA8" s="1159"/>
      <c r="AB8" s="671" t="s">
        <v>6097</v>
      </c>
      <c r="AC8" s="689" t="s">
        <v>6163</v>
      </c>
      <c r="AD8" s="689" t="s">
        <v>6197</v>
      </c>
      <c r="AE8" s="1184"/>
      <c r="AF8" s="668"/>
      <c r="AG8" s="668"/>
      <c r="AH8" s="1022" t="s">
        <v>12601</v>
      </c>
      <c r="AI8" s="1024" t="s">
        <v>6197</v>
      </c>
      <c r="AJ8" s="1024" t="s">
        <v>18406</v>
      </c>
    </row>
    <row r="9" spans="1:38">
      <c r="A9" s="1244">
        <v>1</v>
      </c>
      <c r="B9" s="1245" t="s">
        <v>18407</v>
      </c>
      <c r="C9" s="1225" t="s">
        <v>2623</v>
      </c>
      <c r="D9" s="1225" t="s">
        <v>5630</v>
      </c>
      <c r="E9" s="1246" t="s">
        <v>2405</v>
      </c>
      <c r="F9" s="1246" t="s">
        <v>5631</v>
      </c>
      <c r="G9" s="1246" t="s">
        <v>5632</v>
      </c>
      <c r="H9" s="1217"/>
      <c r="I9" s="1217" t="s">
        <v>13053</v>
      </c>
      <c r="J9" s="1217"/>
      <c r="K9" s="1217"/>
      <c r="L9" s="1217"/>
      <c r="M9" s="1217"/>
      <c r="N9" s="1217"/>
      <c r="O9" s="1217"/>
      <c r="P9" s="1217"/>
      <c r="Q9" s="1217"/>
      <c r="R9" s="1217"/>
      <c r="S9" s="1217">
        <v>1485</v>
      </c>
      <c r="T9" s="1217">
        <v>260</v>
      </c>
      <c r="U9" s="1232"/>
      <c r="V9" s="1232"/>
      <c r="W9" s="1232"/>
      <c r="X9" s="1247" t="s">
        <v>5633</v>
      </c>
      <c r="Y9" s="1232">
        <v>5</v>
      </c>
      <c r="Z9" s="1232" t="s">
        <v>4849</v>
      </c>
      <c r="AA9" s="1232" t="s">
        <v>1527</v>
      </c>
      <c r="AB9" s="672" t="s">
        <v>6098</v>
      </c>
      <c r="AC9" s="744"/>
      <c r="AD9" s="744"/>
      <c r="AE9" s="1248"/>
      <c r="AF9" s="668" t="s">
        <v>12222</v>
      </c>
      <c r="AG9" s="2400" t="s">
        <v>17731</v>
      </c>
      <c r="AH9" s="795" t="s">
        <v>12837</v>
      </c>
      <c r="AI9" s="1032">
        <v>44127</v>
      </c>
      <c r="AJ9" s="696"/>
      <c r="AK9" s="1064" t="s">
        <v>6587</v>
      </c>
      <c r="AL9" s="2971" t="s">
        <v>19938</v>
      </c>
    </row>
    <row r="10" spans="1:38">
      <c r="A10" s="653">
        <f>A9+1</f>
        <v>2</v>
      </c>
      <c r="B10" s="654" t="s">
        <v>18407</v>
      </c>
      <c r="C10" s="655" t="s">
        <v>4847</v>
      </c>
      <c r="D10" s="655" t="s">
        <v>5634</v>
      </c>
      <c r="E10" s="656" t="s">
        <v>4246</v>
      </c>
      <c r="F10" s="656" t="s">
        <v>5635</v>
      </c>
      <c r="G10" s="656" t="s">
        <v>5636</v>
      </c>
      <c r="H10" s="657"/>
      <c r="I10" s="657" t="s">
        <v>13054</v>
      </c>
      <c r="J10" s="657"/>
      <c r="K10" s="657"/>
      <c r="L10" s="657"/>
      <c r="M10" s="657"/>
      <c r="N10" s="657"/>
      <c r="O10" s="657"/>
      <c r="P10" s="657"/>
      <c r="Q10" s="657"/>
      <c r="R10" s="657"/>
      <c r="S10" s="657">
        <v>1485</v>
      </c>
      <c r="T10" s="657">
        <v>260</v>
      </c>
      <c r="U10" s="659"/>
      <c r="V10" s="659"/>
      <c r="W10" s="659"/>
      <c r="X10" s="658" t="s">
        <v>5633</v>
      </c>
      <c r="Y10" s="679">
        <v>5</v>
      </c>
      <c r="Z10" s="679" t="s">
        <v>4849</v>
      </c>
      <c r="AA10" s="659" t="s">
        <v>1527</v>
      </c>
      <c r="AB10" s="672" t="s">
        <v>6098</v>
      </c>
      <c r="AC10" s="739"/>
      <c r="AD10" s="739"/>
      <c r="AE10" s="660"/>
      <c r="AF10" s="668" t="s">
        <v>12222</v>
      </c>
      <c r="AG10" s="2400" t="s">
        <v>17731</v>
      </c>
      <c r="AH10" s="655" t="s">
        <v>12838</v>
      </c>
      <c r="AI10" s="1032">
        <v>44127</v>
      </c>
      <c r="AJ10" s="655"/>
      <c r="AK10" s="1064" t="s">
        <v>6587</v>
      </c>
      <c r="AL10" s="2971" t="s">
        <v>19938</v>
      </c>
    </row>
    <row r="11" spans="1:38">
      <c r="A11" s="653">
        <f t="shared" ref="A11:A27" si="0">A10+1</f>
        <v>3</v>
      </c>
      <c r="B11" s="654" t="s">
        <v>4156</v>
      </c>
      <c r="C11" s="655" t="s">
        <v>2536</v>
      </c>
      <c r="D11" s="655" t="s">
        <v>13055</v>
      </c>
      <c r="E11" s="656" t="s">
        <v>2405</v>
      </c>
      <c r="F11" s="656" t="s">
        <v>5637</v>
      </c>
      <c r="G11" s="656" t="s">
        <v>5638</v>
      </c>
      <c r="H11" s="657"/>
      <c r="I11" s="657">
        <v>600</v>
      </c>
      <c r="J11" s="657"/>
      <c r="K11" s="657"/>
      <c r="L11" s="657"/>
      <c r="M11" s="657"/>
      <c r="N11" s="657"/>
      <c r="O11" s="657"/>
      <c r="P11" s="657"/>
      <c r="Q11" s="657"/>
      <c r="R11" s="657"/>
      <c r="S11" s="657">
        <v>1760</v>
      </c>
      <c r="T11" s="657"/>
      <c r="U11" s="659"/>
      <c r="V11" s="659"/>
      <c r="W11" s="659"/>
      <c r="X11" s="658" t="s">
        <v>13056</v>
      </c>
      <c r="Y11" s="659"/>
      <c r="Z11" s="659"/>
      <c r="AA11" s="659"/>
      <c r="AB11" s="672" t="s">
        <v>6098</v>
      </c>
      <c r="AC11" s="739">
        <v>13700</v>
      </c>
      <c r="AD11" s="739"/>
      <c r="AE11" s="660"/>
      <c r="AF11" s="668"/>
      <c r="AG11" s="2401">
        <v>800</v>
      </c>
      <c r="AH11" s="655" t="s">
        <v>12897</v>
      </c>
      <c r="AI11" s="1035">
        <v>44749</v>
      </c>
      <c r="AJ11" s="655"/>
      <c r="AK11" s="1064" t="s">
        <v>6587</v>
      </c>
      <c r="AL11" s="2971" t="s">
        <v>19938</v>
      </c>
    </row>
    <row r="12" spans="1:38">
      <c r="A12" s="653">
        <f t="shared" si="0"/>
        <v>4</v>
      </c>
      <c r="B12" s="654" t="s">
        <v>4156</v>
      </c>
      <c r="C12" s="655" t="s">
        <v>2538</v>
      </c>
      <c r="D12" s="655" t="s">
        <v>13055</v>
      </c>
      <c r="E12" s="656" t="s">
        <v>2405</v>
      </c>
      <c r="F12" s="656" t="s">
        <v>5637</v>
      </c>
      <c r="G12" s="656" t="s">
        <v>5638</v>
      </c>
      <c r="H12" s="657"/>
      <c r="I12" s="657">
        <v>600</v>
      </c>
      <c r="J12" s="657"/>
      <c r="K12" s="657"/>
      <c r="L12" s="657"/>
      <c r="M12" s="657"/>
      <c r="N12" s="657"/>
      <c r="O12" s="657"/>
      <c r="P12" s="657"/>
      <c r="Q12" s="657"/>
      <c r="R12" s="657"/>
      <c r="S12" s="657">
        <v>1760</v>
      </c>
      <c r="T12" s="657"/>
      <c r="U12" s="659"/>
      <c r="V12" s="659"/>
      <c r="W12" s="659"/>
      <c r="X12" s="658" t="s">
        <v>13056</v>
      </c>
      <c r="Y12" s="659"/>
      <c r="Z12" s="659"/>
      <c r="AA12" s="659"/>
      <c r="AB12" s="672" t="s">
        <v>6098</v>
      </c>
      <c r="AC12" s="739">
        <v>13700</v>
      </c>
      <c r="AD12" s="739"/>
      <c r="AE12" s="660"/>
      <c r="AF12" s="668"/>
      <c r="AG12" s="2401">
        <v>800</v>
      </c>
      <c r="AH12" s="655" t="s">
        <v>12898</v>
      </c>
      <c r="AI12" s="1031">
        <v>44748</v>
      </c>
      <c r="AJ12" s="655"/>
      <c r="AK12" s="1064" t="s">
        <v>6587</v>
      </c>
      <c r="AL12" s="2971" t="s">
        <v>19938</v>
      </c>
    </row>
    <row r="13" spans="1:38">
      <c r="A13" s="653">
        <f t="shared" si="0"/>
        <v>5</v>
      </c>
      <c r="B13" s="654" t="s">
        <v>4156</v>
      </c>
      <c r="C13" s="655" t="s">
        <v>18431</v>
      </c>
      <c r="D13" s="655" t="s">
        <v>5639</v>
      </c>
      <c r="E13" s="656" t="s">
        <v>2405</v>
      </c>
      <c r="F13" s="656" t="s">
        <v>5640</v>
      </c>
      <c r="G13" s="656" t="s">
        <v>5641</v>
      </c>
      <c r="H13" s="657"/>
      <c r="I13" s="657">
        <v>1750</v>
      </c>
      <c r="J13" s="657"/>
      <c r="K13" s="657"/>
      <c r="L13" s="657"/>
      <c r="M13" s="657"/>
      <c r="N13" s="657"/>
      <c r="O13" s="657"/>
      <c r="P13" s="657"/>
      <c r="Q13" s="657"/>
      <c r="R13" s="657"/>
      <c r="S13" s="657">
        <v>3000</v>
      </c>
      <c r="T13" s="657" t="s">
        <v>5642</v>
      </c>
      <c r="U13" s="659"/>
      <c r="V13" s="659"/>
      <c r="W13" s="659"/>
      <c r="X13" s="658" t="s">
        <v>5643</v>
      </c>
      <c r="Y13" s="659"/>
      <c r="Z13" s="659"/>
      <c r="AA13" s="659"/>
      <c r="AB13" s="672" t="s">
        <v>6098</v>
      </c>
      <c r="AC13" s="739"/>
      <c r="AD13" s="739"/>
      <c r="AE13" s="660"/>
      <c r="AF13" s="668"/>
      <c r="AG13" s="2401">
        <v>930</v>
      </c>
      <c r="AH13" s="655" t="s">
        <v>12743</v>
      </c>
      <c r="AI13" s="1031">
        <v>44074</v>
      </c>
      <c r="AJ13" s="655"/>
      <c r="AK13" s="1064" t="s">
        <v>6587</v>
      </c>
      <c r="AL13" s="2971" t="s">
        <v>19938</v>
      </c>
    </row>
    <row r="14" spans="1:38">
      <c r="A14" s="653">
        <f t="shared" si="0"/>
        <v>6</v>
      </c>
      <c r="B14" s="654" t="s">
        <v>4156</v>
      </c>
      <c r="C14" s="655" t="s">
        <v>3914</v>
      </c>
      <c r="D14" s="655" t="s">
        <v>5644</v>
      </c>
      <c r="E14" s="656" t="s">
        <v>2405</v>
      </c>
      <c r="F14" s="656" t="s">
        <v>5645</v>
      </c>
      <c r="G14" s="656" t="s">
        <v>5646</v>
      </c>
      <c r="H14" s="657"/>
      <c r="I14" s="657">
        <v>230</v>
      </c>
      <c r="J14" s="657"/>
      <c r="K14" s="657"/>
      <c r="L14" s="657"/>
      <c r="M14" s="657"/>
      <c r="N14" s="657"/>
      <c r="O14" s="657"/>
      <c r="P14" s="657"/>
      <c r="Q14" s="657"/>
      <c r="R14" s="657"/>
      <c r="S14" s="657">
        <v>1350</v>
      </c>
      <c r="T14" s="657" t="s">
        <v>5647</v>
      </c>
      <c r="U14" s="659"/>
      <c r="V14" s="659"/>
      <c r="W14" s="659"/>
      <c r="X14" s="658" t="s">
        <v>5648</v>
      </c>
      <c r="Y14" s="659"/>
      <c r="Z14" s="659"/>
      <c r="AA14" s="659"/>
      <c r="AB14" s="672" t="s">
        <v>6098</v>
      </c>
      <c r="AC14" s="739"/>
      <c r="AD14" s="739"/>
      <c r="AE14" s="660"/>
      <c r="AF14" s="668"/>
      <c r="AG14" s="2401">
        <v>930</v>
      </c>
      <c r="AH14" s="655" t="s">
        <v>12895</v>
      </c>
      <c r="AI14" s="1035">
        <v>42139</v>
      </c>
      <c r="AJ14" s="655"/>
      <c r="AK14" s="1064" t="s">
        <v>6587</v>
      </c>
      <c r="AL14" s="2971" t="s">
        <v>19938</v>
      </c>
    </row>
    <row r="15" spans="1:38">
      <c r="A15" s="653">
        <f t="shared" si="0"/>
        <v>7</v>
      </c>
      <c r="B15" s="654" t="s">
        <v>4156</v>
      </c>
      <c r="C15" s="791" t="s">
        <v>2642</v>
      </c>
      <c r="D15" s="655" t="s">
        <v>5649</v>
      </c>
      <c r="E15" s="656" t="s">
        <v>2405</v>
      </c>
      <c r="F15" s="656"/>
      <c r="G15" s="656" t="s">
        <v>5650</v>
      </c>
      <c r="H15" s="657"/>
      <c r="I15" s="657">
        <v>2400</v>
      </c>
      <c r="J15" s="657"/>
      <c r="K15" s="657"/>
      <c r="L15" s="657"/>
      <c r="M15" s="657"/>
      <c r="N15" s="657"/>
      <c r="O15" s="657"/>
      <c r="P15" s="657"/>
      <c r="Q15" s="657"/>
      <c r="R15" s="657"/>
      <c r="S15" s="657">
        <v>3600</v>
      </c>
      <c r="T15" s="657">
        <v>45</v>
      </c>
      <c r="U15" s="659"/>
      <c r="V15" s="659"/>
      <c r="W15" s="659"/>
      <c r="X15" s="658" t="s">
        <v>5651</v>
      </c>
      <c r="Y15" s="659">
        <v>5</v>
      </c>
      <c r="Z15" s="659" t="s">
        <v>4849</v>
      </c>
      <c r="AA15" s="659" t="s">
        <v>1527</v>
      </c>
      <c r="AB15" s="672" t="s">
        <v>6098</v>
      </c>
      <c r="AC15" s="739">
        <v>39900</v>
      </c>
      <c r="AD15" s="739"/>
      <c r="AE15" s="660"/>
      <c r="AF15" s="668"/>
      <c r="AG15" s="2401">
        <v>950</v>
      </c>
      <c r="AH15" s="655" t="s">
        <v>12841</v>
      </c>
      <c r="AI15" s="1031">
        <v>43941</v>
      </c>
      <c r="AJ15" s="655"/>
      <c r="AK15" s="1064" t="s">
        <v>6587</v>
      </c>
      <c r="AL15" s="2971"/>
    </row>
    <row r="16" spans="1:38">
      <c r="A16" s="2402">
        <f t="shared" si="0"/>
        <v>8</v>
      </c>
      <c r="B16" s="2403" t="s">
        <v>4156</v>
      </c>
      <c r="C16" s="2392" t="s">
        <v>2539</v>
      </c>
      <c r="D16" s="2392" t="s">
        <v>5652</v>
      </c>
      <c r="E16" s="2404" t="s">
        <v>2405</v>
      </c>
      <c r="F16" s="2404" t="s">
        <v>5640</v>
      </c>
      <c r="G16" s="2404"/>
      <c r="H16" s="2405">
        <v>26</v>
      </c>
      <c r="I16" s="2405">
        <v>28000</v>
      </c>
      <c r="J16" s="2405"/>
      <c r="K16" s="2405"/>
      <c r="L16" s="2405"/>
      <c r="M16" s="2405"/>
      <c r="N16" s="2405"/>
      <c r="O16" s="2405"/>
      <c r="P16" s="2405"/>
      <c r="Q16" s="2405"/>
      <c r="R16" s="2405"/>
      <c r="S16" s="2405">
        <v>2900</v>
      </c>
      <c r="T16" s="2405">
        <v>75</v>
      </c>
      <c r="U16" s="2406"/>
      <c r="V16" s="2406"/>
      <c r="W16" s="2406"/>
      <c r="X16" s="2407" t="s">
        <v>5653</v>
      </c>
      <c r="Y16" s="2406">
        <v>5</v>
      </c>
      <c r="Z16" s="2406" t="s">
        <v>4849</v>
      </c>
      <c r="AA16" s="2406" t="s">
        <v>1527</v>
      </c>
      <c r="AB16" s="2376" t="s">
        <v>6098</v>
      </c>
      <c r="AC16" s="2408"/>
      <c r="AD16" s="2408"/>
      <c r="AE16" s="2390" t="s">
        <v>18402</v>
      </c>
      <c r="AF16" s="2391"/>
      <c r="AG16" s="2409"/>
      <c r="AH16" s="2392" t="s">
        <v>12896</v>
      </c>
      <c r="AI16" s="2393">
        <v>41474</v>
      </c>
      <c r="AJ16" s="2392"/>
      <c r="AK16" s="1064" t="s">
        <v>6587</v>
      </c>
      <c r="AL16" s="2971"/>
    </row>
    <row r="17" spans="1:39">
      <c r="A17" s="653">
        <f t="shared" si="0"/>
        <v>9</v>
      </c>
      <c r="B17" s="654" t="s">
        <v>4156</v>
      </c>
      <c r="C17" s="2925" t="s">
        <v>12384</v>
      </c>
      <c r="D17" s="655" t="s">
        <v>5652</v>
      </c>
      <c r="E17" s="656" t="s">
        <v>2405</v>
      </c>
      <c r="F17" s="656" t="s">
        <v>5640</v>
      </c>
      <c r="G17" s="656"/>
      <c r="H17" s="657">
        <v>26</v>
      </c>
      <c r="I17" s="657">
        <v>28000</v>
      </c>
      <c r="J17" s="657"/>
      <c r="K17" s="657"/>
      <c r="L17" s="657"/>
      <c r="M17" s="657"/>
      <c r="N17" s="657"/>
      <c r="O17" s="657"/>
      <c r="P17" s="657"/>
      <c r="Q17" s="657"/>
      <c r="R17" s="657"/>
      <c r="S17" s="657">
        <v>2900</v>
      </c>
      <c r="T17" s="657">
        <v>75</v>
      </c>
      <c r="U17" s="659"/>
      <c r="V17" s="659"/>
      <c r="W17" s="659"/>
      <c r="X17" s="658" t="s">
        <v>5653</v>
      </c>
      <c r="Y17" s="659">
        <v>5</v>
      </c>
      <c r="Z17" s="659" t="s">
        <v>4849</v>
      </c>
      <c r="AA17" s="659" t="s">
        <v>1527</v>
      </c>
      <c r="AB17" s="672" t="s">
        <v>6098</v>
      </c>
      <c r="AC17" s="739"/>
      <c r="AD17" s="1035">
        <v>42156</v>
      </c>
      <c r="AE17" s="660"/>
      <c r="AG17" s="2401">
        <v>920</v>
      </c>
      <c r="AH17" s="655" t="s">
        <v>12839</v>
      </c>
      <c r="AI17" s="1032">
        <v>44127</v>
      </c>
      <c r="AJ17" s="655"/>
      <c r="AK17" s="1064" t="s">
        <v>6587</v>
      </c>
      <c r="AL17" s="2971"/>
    </row>
    <row r="18" spans="1:39">
      <c r="A18" s="653">
        <f t="shared" si="0"/>
        <v>10</v>
      </c>
      <c r="B18" s="654" t="s">
        <v>4156</v>
      </c>
      <c r="C18" s="2925" t="s">
        <v>12385</v>
      </c>
      <c r="D18" s="655" t="s">
        <v>5652</v>
      </c>
      <c r="E18" s="656" t="s">
        <v>2405</v>
      </c>
      <c r="F18" s="656" t="s">
        <v>5640</v>
      </c>
      <c r="G18" s="656"/>
      <c r="H18" s="657"/>
      <c r="I18" s="657"/>
      <c r="J18" s="657"/>
      <c r="K18" s="657"/>
      <c r="L18" s="657"/>
      <c r="M18" s="657"/>
      <c r="N18" s="657"/>
      <c r="O18" s="657"/>
      <c r="P18" s="657"/>
      <c r="Q18" s="657"/>
      <c r="R18" s="657"/>
      <c r="S18" s="657"/>
      <c r="T18" s="657"/>
      <c r="U18" s="659"/>
      <c r="V18" s="659"/>
      <c r="W18" s="659"/>
      <c r="X18" s="658"/>
      <c r="Y18" s="659"/>
      <c r="Z18" s="659"/>
      <c r="AA18" s="659"/>
      <c r="AB18" s="672" t="s">
        <v>6098</v>
      </c>
      <c r="AC18" s="739"/>
      <c r="AD18" s="1035">
        <v>44001</v>
      </c>
      <c r="AE18" s="660"/>
      <c r="AG18" s="2401">
        <v>920</v>
      </c>
      <c r="AH18" s="655" t="s">
        <v>12894</v>
      </c>
      <c r="AI18" s="1035">
        <v>44001</v>
      </c>
      <c r="AJ18" s="655"/>
      <c r="AK18" s="1064" t="s">
        <v>6587</v>
      </c>
      <c r="AL18" s="2971"/>
    </row>
    <row r="19" spans="1:39">
      <c r="A19" s="653">
        <f t="shared" si="0"/>
        <v>11</v>
      </c>
      <c r="B19" s="654" t="s">
        <v>4156</v>
      </c>
      <c r="C19" s="655" t="s">
        <v>5654</v>
      </c>
      <c r="D19" s="655" t="s">
        <v>5655</v>
      </c>
      <c r="E19" s="656" t="s">
        <v>2405</v>
      </c>
      <c r="F19" s="656" t="s">
        <v>5656</v>
      </c>
      <c r="G19" s="656"/>
      <c r="H19" s="657">
        <v>5.5</v>
      </c>
      <c r="I19" s="657">
        <v>2400</v>
      </c>
      <c r="J19" s="657"/>
      <c r="K19" s="657"/>
      <c r="L19" s="657"/>
      <c r="M19" s="657"/>
      <c r="N19" s="657"/>
      <c r="O19" s="657"/>
      <c r="P19" s="657"/>
      <c r="Q19" s="657"/>
      <c r="R19" s="657"/>
      <c r="S19" s="657">
        <v>2350</v>
      </c>
      <c r="T19" s="657">
        <v>75</v>
      </c>
      <c r="U19" s="659"/>
      <c r="V19" s="659"/>
      <c r="W19" s="659"/>
      <c r="X19" s="658" t="s">
        <v>5657</v>
      </c>
      <c r="Y19" s="659">
        <v>5</v>
      </c>
      <c r="Z19" s="659" t="s">
        <v>4849</v>
      </c>
      <c r="AA19" s="659" t="s">
        <v>1527</v>
      </c>
      <c r="AB19" s="672" t="s">
        <v>6098</v>
      </c>
      <c r="AC19" s="739"/>
      <c r="AD19" s="739"/>
      <c r="AE19" s="660"/>
      <c r="AG19" s="2401">
        <v>940</v>
      </c>
      <c r="AH19" s="655" t="s">
        <v>12840</v>
      </c>
      <c r="AI19" s="1032">
        <v>44259</v>
      </c>
      <c r="AJ19" s="655"/>
      <c r="AK19" s="1064" t="s">
        <v>6587</v>
      </c>
      <c r="AL19" s="2971" t="s">
        <v>19938</v>
      </c>
    </row>
    <row r="20" spans="1:39">
      <c r="A20" s="1484">
        <f t="shared" si="0"/>
        <v>12</v>
      </c>
      <c r="B20" s="1779" t="s">
        <v>4156</v>
      </c>
      <c r="C20" s="1478" t="s">
        <v>13606</v>
      </c>
      <c r="D20" s="1478" t="s">
        <v>5655</v>
      </c>
      <c r="E20" s="1479" t="s">
        <v>2405</v>
      </c>
      <c r="F20" s="1479" t="s">
        <v>13607</v>
      </c>
      <c r="G20" s="1479"/>
      <c r="H20" s="1477">
        <v>5.5</v>
      </c>
      <c r="I20" s="1477">
        <v>1200</v>
      </c>
      <c r="J20" s="1477">
        <v>1</v>
      </c>
      <c r="K20" s="1477">
        <v>1</v>
      </c>
      <c r="L20" s="1477">
        <v>1.6000000000000001E-3</v>
      </c>
      <c r="M20" s="1477"/>
      <c r="N20" s="1477">
        <v>1.6000000000000001E-3</v>
      </c>
      <c r="O20" s="1477"/>
      <c r="P20" s="1477" t="s">
        <v>16863</v>
      </c>
      <c r="Q20" s="1477" t="s">
        <v>16864</v>
      </c>
      <c r="R20" s="1477" t="s">
        <v>16862</v>
      </c>
      <c r="S20" s="1477">
        <v>1484</v>
      </c>
      <c r="T20" s="1477">
        <v>75</v>
      </c>
      <c r="U20" s="1481">
        <v>50</v>
      </c>
      <c r="V20" s="1481">
        <v>4</v>
      </c>
      <c r="W20" s="1481">
        <v>380</v>
      </c>
      <c r="X20" s="1780" t="s">
        <v>5657</v>
      </c>
      <c r="Y20" s="1481">
        <v>5</v>
      </c>
      <c r="Z20" s="1481" t="s">
        <v>4849</v>
      </c>
      <c r="AA20" s="1481" t="s">
        <v>1527</v>
      </c>
      <c r="AB20" s="1482" t="s">
        <v>6098</v>
      </c>
      <c r="AC20" s="1540"/>
      <c r="AD20" s="1602">
        <v>44923</v>
      </c>
      <c r="AE20" s="1532"/>
      <c r="AF20" s="684"/>
      <c r="AG20" s="2410">
        <v>940</v>
      </c>
      <c r="AH20" s="1478" t="s">
        <v>13608</v>
      </c>
      <c r="AI20" s="1602">
        <v>44923</v>
      </c>
      <c r="AJ20" s="1478"/>
      <c r="AK20" s="1064"/>
      <c r="AL20" s="2971" t="s">
        <v>19938</v>
      </c>
    </row>
    <row r="21" spans="1:39">
      <c r="A21" s="653">
        <f t="shared" si="0"/>
        <v>13</v>
      </c>
      <c r="B21" s="657" t="s">
        <v>18414</v>
      </c>
      <c r="C21" s="2925" t="s">
        <v>13057</v>
      </c>
      <c r="D21" s="1249" t="s">
        <v>4582</v>
      </c>
      <c r="E21" s="656" t="s">
        <v>5623</v>
      </c>
      <c r="F21" s="1227" t="s">
        <v>5658</v>
      </c>
      <c r="G21" s="796" t="s">
        <v>5659</v>
      </c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1250">
        <v>2980</v>
      </c>
      <c r="T21" s="1250">
        <v>132</v>
      </c>
      <c r="U21" s="1250"/>
      <c r="V21" s="1250"/>
      <c r="W21" s="1250"/>
      <c r="X21" s="656" t="s">
        <v>5660</v>
      </c>
      <c r="Y21" s="657"/>
      <c r="Z21" s="659"/>
      <c r="AA21" s="659"/>
      <c r="AB21" s="672" t="s">
        <v>6098</v>
      </c>
      <c r="AC21" s="739"/>
      <c r="AD21" s="1035">
        <v>42305</v>
      </c>
      <c r="AE21" s="660"/>
      <c r="AF21" s="467" t="s">
        <v>12494</v>
      </c>
      <c r="AG21" s="2401">
        <v>770</v>
      </c>
      <c r="AH21" s="655" t="s">
        <v>13014</v>
      </c>
      <c r="AI21" s="1035">
        <v>44068</v>
      </c>
      <c r="AJ21" s="655"/>
      <c r="AK21" s="1064" t="s">
        <v>6587</v>
      </c>
      <c r="AL21" s="328"/>
      <c r="AM21"/>
    </row>
    <row r="22" spans="1:39">
      <c r="A22" s="653">
        <f t="shared" si="0"/>
        <v>14</v>
      </c>
      <c r="B22" s="657" t="s">
        <v>18414</v>
      </c>
      <c r="C22" s="2925" t="s">
        <v>13058</v>
      </c>
      <c r="D22" s="1249" t="s">
        <v>5661</v>
      </c>
      <c r="E22" s="656" t="s">
        <v>2405</v>
      </c>
      <c r="F22" s="1227" t="s">
        <v>3484</v>
      </c>
      <c r="G22" s="1227" t="s">
        <v>5662</v>
      </c>
      <c r="H22" s="657"/>
      <c r="I22" s="657"/>
      <c r="J22" s="657"/>
      <c r="K22" s="657"/>
      <c r="L22" s="657"/>
      <c r="M22" s="657"/>
      <c r="N22" s="657"/>
      <c r="O22" s="657"/>
      <c r="P22" s="657"/>
      <c r="Q22" s="657"/>
      <c r="R22" s="657"/>
      <c r="S22" s="1250">
        <v>2950</v>
      </c>
      <c r="T22" s="1250">
        <v>45</v>
      </c>
      <c r="U22" s="1250"/>
      <c r="V22" s="1250"/>
      <c r="W22" s="1250"/>
      <c r="X22" s="656" t="s">
        <v>5660</v>
      </c>
      <c r="Y22" s="657"/>
      <c r="Z22" s="659"/>
      <c r="AA22" s="659"/>
      <c r="AB22" s="672" t="s">
        <v>6098</v>
      </c>
      <c r="AC22" s="739"/>
      <c r="AD22" s="1035">
        <v>42305</v>
      </c>
      <c r="AE22" s="660"/>
      <c r="AG22" s="2401">
        <v>770</v>
      </c>
      <c r="AH22" s="655" t="s">
        <v>13015</v>
      </c>
      <c r="AI22" s="1847">
        <v>42412</v>
      </c>
      <c r="AJ22" s="655"/>
      <c r="AK22" s="1064" t="s">
        <v>6587</v>
      </c>
      <c r="AL22"/>
      <c r="AM22"/>
    </row>
    <row r="23" spans="1:39">
      <c r="A23" s="653">
        <f t="shared" si="0"/>
        <v>15</v>
      </c>
      <c r="B23" s="657" t="s">
        <v>18414</v>
      </c>
      <c r="C23" s="2925" t="s">
        <v>3511</v>
      </c>
      <c r="D23" s="1249" t="s">
        <v>5663</v>
      </c>
      <c r="E23" s="656" t="s">
        <v>2405</v>
      </c>
      <c r="F23" s="656"/>
      <c r="G23" s="656"/>
      <c r="H23" s="657">
        <v>1.5</v>
      </c>
      <c r="I23" s="657" t="s">
        <v>5664</v>
      </c>
      <c r="J23" s="657"/>
      <c r="K23" s="657"/>
      <c r="L23" s="657"/>
      <c r="M23" s="657"/>
      <c r="N23" s="657"/>
      <c r="O23" s="657"/>
      <c r="P23" s="657"/>
      <c r="Q23" s="657"/>
      <c r="R23" s="657"/>
      <c r="S23" s="657"/>
      <c r="T23" s="657">
        <v>0.11</v>
      </c>
      <c r="U23" s="659"/>
      <c r="V23" s="659"/>
      <c r="W23" s="659"/>
      <c r="X23" s="658"/>
      <c r="Y23" s="658"/>
      <c r="Z23" s="659"/>
      <c r="AA23" s="659"/>
      <c r="AB23" s="672" t="s">
        <v>6098</v>
      </c>
      <c r="AC23" s="739"/>
      <c r="AD23" s="1035">
        <v>42305</v>
      </c>
      <c r="AE23" s="660"/>
      <c r="AG23" s="2401">
        <v>770</v>
      </c>
      <c r="AH23" s="655" t="s">
        <v>12842</v>
      </c>
      <c r="AI23" s="1031">
        <v>44070</v>
      </c>
      <c r="AJ23" s="655"/>
      <c r="AK23" s="1064" t="s">
        <v>6587</v>
      </c>
    </row>
    <row r="24" spans="1:39">
      <c r="A24" s="653">
        <f t="shared" si="0"/>
        <v>16</v>
      </c>
      <c r="B24" s="657" t="s">
        <v>18414</v>
      </c>
      <c r="C24" s="2925" t="s">
        <v>3513</v>
      </c>
      <c r="D24" s="1251" t="s">
        <v>5663</v>
      </c>
      <c r="E24" s="656" t="s">
        <v>2405</v>
      </c>
      <c r="F24" s="656"/>
      <c r="G24" s="656"/>
      <c r="H24" s="657">
        <v>2.5</v>
      </c>
      <c r="I24" s="657" t="s">
        <v>5665</v>
      </c>
      <c r="J24" s="657"/>
      <c r="K24" s="657"/>
      <c r="L24" s="657"/>
      <c r="M24" s="657"/>
      <c r="N24" s="657"/>
      <c r="O24" s="657"/>
      <c r="P24" s="657"/>
      <c r="Q24" s="657"/>
      <c r="R24" s="657"/>
      <c r="S24" s="657"/>
      <c r="T24" s="657">
        <v>0.11</v>
      </c>
      <c r="U24" s="659"/>
      <c r="V24" s="659"/>
      <c r="W24" s="659"/>
      <c r="X24" s="658"/>
      <c r="Y24" s="658"/>
      <c r="Z24" s="659"/>
      <c r="AA24" s="659"/>
      <c r="AB24" s="672" t="s">
        <v>6098</v>
      </c>
      <c r="AC24" s="739"/>
      <c r="AD24" s="1035">
        <v>42305</v>
      </c>
      <c r="AE24" s="660"/>
      <c r="AG24" s="2401">
        <v>770</v>
      </c>
      <c r="AH24" s="655" t="s">
        <v>12843</v>
      </c>
      <c r="AI24" s="1031">
        <v>44046</v>
      </c>
      <c r="AJ24" s="655"/>
      <c r="AK24" s="1064" t="s">
        <v>6587</v>
      </c>
    </row>
    <row r="25" spans="1:39">
      <c r="A25" s="1484">
        <f t="shared" si="0"/>
        <v>17</v>
      </c>
      <c r="B25" s="1779" t="s">
        <v>18415</v>
      </c>
      <c r="C25" s="1478" t="s">
        <v>254</v>
      </c>
      <c r="D25" s="2753" t="s">
        <v>5663</v>
      </c>
      <c r="E25" s="1479" t="s">
        <v>2405</v>
      </c>
      <c r="F25" s="1479"/>
      <c r="G25" s="2754"/>
      <c r="H25" s="1920"/>
      <c r="I25" s="1920"/>
      <c r="J25" s="1920"/>
      <c r="K25" s="1920"/>
      <c r="L25" s="1920"/>
      <c r="M25" s="1920"/>
      <c r="N25" s="1920"/>
      <c r="O25" s="1920"/>
      <c r="P25" s="1920"/>
      <c r="Q25" s="1920"/>
      <c r="R25" s="1920"/>
      <c r="S25" s="1920"/>
      <c r="T25" s="1920"/>
      <c r="U25" s="2755"/>
      <c r="V25" s="2755"/>
      <c r="W25" s="2755"/>
      <c r="X25" s="2756"/>
      <c r="Y25" s="2756"/>
      <c r="Z25" s="1481"/>
      <c r="AA25" s="1481"/>
      <c r="AB25" s="1482" t="s">
        <v>6098</v>
      </c>
      <c r="AC25" s="1483"/>
      <c r="AD25" s="1586">
        <v>41334</v>
      </c>
      <c r="AE25" s="1532" t="s">
        <v>19213</v>
      </c>
      <c r="AF25" s="684"/>
      <c r="AG25" s="2757" t="s">
        <v>17542</v>
      </c>
      <c r="AH25" s="1478" t="s">
        <v>12744</v>
      </c>
      <c r="AI25" s="1576">
        <v>44022</v>
      </c>
      <c r="AJ25" s="1478"/>
      <c r="AK25" s="1064" t="s">
        <v>6587</v>
      </c>
    </row>
    <row r="26" spans="1:39">
      <c r="A26" s="1484">
        <f t="shared" si="0"/>
        <v>18</v>
      </c>
      <c r="B26" s="1779" t="s">
        <v>18415</v>
      </c>
      <c r="C26" s="1478" t="s">
        <v>255</v>
      </c>
      <c r="D26" s="2753" t="s">
        <v>5663</v>
      </c>
      <c r="E26" s="1479" t="s">
        <v>2405</v>
      </c>
      <c r="F26" s="1479"/>
      <c r="G26" s="2754"/>
      <c r="H26" s="1920"/>
      <c r="I26" s="1920"/>
      <c r="J26" s="1920"/>
      <c r="K26" s="1920"/>
      <c r="L26" s="1920"/>
      <c r="M26" s="1920"/>
      <c r="N26" s="1920"/>
      <c r="O26" s="1920"/>
      <c r="P26" s="1920"/>
      <c r="Q26" s="1920"/>
      <c r="R26" s="1920"/>
      <c r="S26" s="1920"/>
      <c r="T26" s="1920"/>
      <c r="U26" s="2755"/>
      <c r="V26" s="2755"/>
      <c r="W26" s="2755"/>
      <c r="X26" s="2756"/>
      <c r="Y26" s="2756"/>
      <c r="Z26" s="1481"/>
      <c r="AA26" s="1481"/>
      <c r="AB26" s="1482" t="s">
        <v>6098</v>
      </c>
      <c r="AC26" s="1483"/>
      <c r="AD26" s="1586">
        <v>41334</v>
      </c>
      <c r="AE26" s="1532" t="s">
        <v>19213</v>
      </c>
      <c r="AF26" s="684"/>
      <c r="AG26" s="2757" t="s">
        <v>17542</v>
      </c>
      <c r="AH26" s="1478" t="s">
        <v>12745</v>
      </c>
      <c r="AI26" s="1576">
        <v>43990</v>
      </c>
      <c r="AJ26" s="1478"/>
      <c r="AK26" s="1064" t="s">
        <v>6587</v>
      </c>
    </row>
    <row r="27" spans="1:39">
      <c r="A27" s="653">
        <f t="shared" si="0"/>
        <v>19</v>
      </c>
      <c r="B27" s="654" t="s">
        <v>18415</v>
      </c>
      <c r="C27" s="2925" t="s">
        <v>5666</v>
      </c>
      <c r="D27" s="1249" t="s">
        <v>4582</v>
      </c>
      <c r="E27" s="656" t="s">
        <v>5623</v>
      </c>
      <c r="F27" s="656"/>
      <c r="G27" s="656"/>
      <c r="H27" s="657"/>
      <c r="I27" s="657"/>
      <c r="J27" s="657"/>
      <c r="K27" s="657"/>
      <c r="L27" s="657"/>
      <c r="M27" s="657"/>
      <c r="N27" s="657"/>
      <c r="O27" s="657"/>
      <c r="P27" s="657"/>
      <c r="Q27" s="657"/>
      <c r="R27" s="657"/>
      <c r="S27" s="657"/>
      <c r="T27" s="657"/>
      <c r="U27" s="659"/>
      <c r="V27" s="659"/>
      <c r="W27" s="659"/>
      <c r="X27" s="658"/>
      <c r="Y27" s="658"/>
      <c r="Z27" s="659"/>
      <c r="AA27" s="659"/>
      <c r="AB27" s="672" t="s">
        <v>6098</v>
      </c>
      <c r="AC27" s="693"/>
      <c r="AD27" s="1035">
        <v>41334</v>
      </c>
      <c r="AE27" s="660"/>
      <c r="AG27" s="2400" t="s">
        <v>17542</v>
      </c>
      <c r="AH27" s="1848" t="s">
        <v>12671</v>
      </c>
      <c r="AI27" s="1847">
        <v>44634</v>
      </c>
      <c r="AJ27" s="1847">
        <v>46717.333333333336</v>
      </c>
      <c r="AK27" s="1064" t="s">
        <v>6587</v>
      </c>
    </row>
    <row r="28" spans="1:39">
      <c r="A28" s="653"/>
      <c r="B28" s="654"/>
      <c r="C28" s="655"/>
      <c r="D28" s="1249"/>
      <c r="E28" s="656"/>
      <c r="F28" s="656"/>
      <c r="G28" s="656"/>
      <c r="H28" s="657"/>
      <c r="I28" s="657"/>
      <c r="J28" s="657"/>
      <c r="K28" s="657"/>
      <c r="L28" s="657"/>
      <c r="M28" s="657"/>
      <c r="N28" s="657"/>
      <c r="O28" s="657"/>
      <c r="P28" s="657"/>
      <c r="Q28" s="657"/>
      <c r="R28" s="657"/>
      <c r="S28" s="657"/>
      <c r="T28" s="657"/>
      <c r="U28" s="659"/>
      <c r="V28" s="659"/>
      <c r="W28" s="659"/>
      <c r="X28" s="658"/>
      <c r="Y28" s="658"/>
      <c r="Z28" s="659"/>
      <c r="AA28" s="659"/>
      <c r="AB28" s="672"/>
      <c r="AC28" s="693"/>
      <c r="AD28" s="1035"/>
      <c r="AE28" s="660"/>
      <c r="AG28" s="2396"/>
      <c r="AH28" s="1848"/>
      <c r="AI28" s="1847"/>
      <c r="AJ28" s="1847"/>
      <c r="AK28" s="1064"/>
    </row>
    <row r="29" spans="1:39">
      <c r="A29" s="653"/>
      <c r="B29" s="654"/>
      <c r="C29" s="655"/>
      <c r="D29" s="1249"/>
      <c r="E29" s="656"/>
      <c r="F29" s="656"/>
      <c r="G29" s="656"/>
      <c r="H29" s="657"/>
      <c r="I29" s="657"/>
      <c r="J29" s="657"/>
      <c r="K29" s="657"/>
      <c r="L29" s="657"/>
      <c r="M29" s="657"/>
      <c r="N29" s="657"/>
      <c r="O29" s="657"/>
      <c r="P29" s="657"/>
      <c r="Q29" s="657"/>
      <c r="R29" s="657"/>
      <c r="S29" s="657"/>
      <c r="T29" s="657"/>
      <c r="U29" s="659"/>
      <c r="V29" s="659"/>
      <c r="W29" s="659"/>
      <c r="X29" s="658"/>
      <c r="Y29" s="658"/>
      <c r="Z29" s="659"/>
      <c r="AA29" s="659"/>
      <c r="AB29" s="672"/>
      <c r="AC29" s="693"/>
      <c r="AD29" s="693"/>
      <c r="AE29" s="660"/>
      <c r="AG29" s="2396"/>
      <c r="AH29" s="1848"/>
      <c r="AI29" s="1847"/>
      <c r="AJ29" s="1847"/>
      <c r="AK29" s="1064"/>
    </row>
    <row r="30" spans="1:39">
      <c r="A30" s="653"/>
      <c r="B30" s="654"/>
      <c r="C30" s="655"/>
      <c r="D30" s="1249"/>
      <c r="E30" s="656"/>
      <c r="F30" s="656"/>
      <c r="G30" s="656"/>
      <c r="H30" s="657"/>
      <c r="I30" s="657"/>
      <c r="J30" s="657"/>
      <c r="K30" s="657"/>
      <c r="L30" s="657"/>
      <c r="M30" s="657"/>
      <c r="N30" s="657"/>
      <c r="O30" s="657"/>
      <c r="P30" s="657"/>
      <c r="Q30" s="657"/>
      <c r="R30" s="657"/>
      <c r="S30" s="657"/>
      <c r="T30" s="657"/>
      <c r="U30" s="659"/>
      <c r="V30" s="659"/>
      <c r="W30" s="659"/>
      <c r="X30" s="658"/>
      <c r="Y30" s="658"/>
      <c r="Z30" s="659"/>
      <c r="AA30" s="659"/>
      <c r="AB30" s="672"/>
      <c r="AC30" s="693"/>
      <c r="AD30" s="693"/>
      <c r="AE30" s="660"/>
      <c r="AG30" s="2396"/>
      <c r="AH30" s="1848"/>
      <c r="AI30" s="1847"/>
      <c r="AJ30" s="1847"/>
      <c r="AK30" s="1064"/>
    </row>
    <row r="31" spans="1:39">
      <c r="A31" s="653"/>
      <c r="B31" s="654"/>
      <c r="C31" s="655"/>
      <c r="D31" s="1249"/>
      <c r="E31" s="656"/>
      <c r="F31" s="656"/>
      <c r="G31" s="656"/>
      <c r="H31" s="657"/>
      <c r="I31" s="657"/>
      <c r="J31" s="657"/>
      <c r="K31" s="657"/>
      <c r="L31" s="657"/>
      <c r="M31" s="657"/>
      <c r="N31" s="657"/>
      <c r="O31" s="657"/>
      <c r="P31" s="657"/>
      <c r="Q31" s="657"/>
      <c r="R31" s="657"/>
      <c r="S31" s="657"/>
      <c r="T31" s="657"/>
      <c r="U31" s="659"/>
      <c r="V31" s="659"/>
      <c r="W31" s="659"/>
      <c r="X31" s="658"/>
      <c r="Y31" s="658"/>
      <c r="Z31" s="659"/>
      <c r="AA31" s="659"/>
      <c r="AB31" s="672"/>
      <c r="AC31" s="693"/>
      <c r="AD31" s="693"/>
      <c r="AE31" s="660"/>
      <c r="AG31" s="2396"/>
      <c r="AH31" s="1848"/>
      <c r="AI31" s="1847"/>
      <c r="AJ31" s="1847"/>
      <c r="AK31" s="1064"/>
    </row>
    <row r="32" spans="1:39">
      <c r="A32" s="653"/>
      <c r="B32" s="654"/>
      <c r="C32" s="655"/>
      <c r="D32" s="655"/>
      <c r="E32" s="656"/>
      <c r="F32" s="656"/>
      <c r="G32" s="656"/>
      <c r="H32" s="657"/>
      <c r="I32" s="657"/>
      <c r="J32" s="657"/>
      <c r="K32" s="657"/>
      <c r="L32" s="657"/>
      <c r="M32" s="657"/>
      <c r="N32" s="657"/>
      <c r="O32" s="657"/>
      <c r="P32" s="657"/>
      <c r="Q32" s="657"/>
      <c r="R32" s="657"/>
      <c r="S32" s="657"/>
      <c r="T32" s="657"/>
      <c r="U32" s="659"/>
      <c r="V32" s="659"/>
      <c r="W32" s="659"/>
      <c r="X32" s="658"/>
      <c r="Y32" s="658"/>
      <c r="Z32" s="659"/>
      <c r="AA32" s="659"/>
      <c r="AB32" s="672"/>
      <c r="AC32" s="693"/>
      <c r="AD32" s="693"/>
      <c r="AE32" s="590"/>
      <c r="AG32" s="2396"/>
      <c r="AH32" s="655"/>
      <c r="AI32" s="655"/>
      <c r="AJ32" s="655"/>
      <c r="AK32" s="1064" t="s">
        <v>6587</v>
      </c>
    </row>
    <row r="33" spans="1:38" ht="16.5" thickBot="1">
      <c r="A33" s="1185" t="s">
        <v>6198</v>
      </c>
      <c r="B33" s="1186"/>
      <c r="C33" s="1187"/>
      <c r="D33" s="662"/>
      <c r="E33" s="663"/>
      <c r="F33" s="663"/>
      <c r="G33" s="663"/>
      <c r="H33" s="664"/>
      <c r="I33" s="664"/>
      <c r="J33" s="664"/>
      <c r="K33" s="664"/>
      <c r="L33" s="664"/>
      <c r="M33" s="664"/>
      <c r="N33" s="664"/>
      <c r="O33" s="664"/>
      <c r="P33" s="664"/>
      <c r="Q33" s="664"/>
      <c r="R33" s="664"/>
      <c r="S33" s="664"/>
      <c r="T33" s="664"/>
      <c r="U33" s="666"/>
      <c r="V33" s="666"/>
      <c r="W33" s="666"/>
      <c r="X33" s="665"/>
      <c r="Y33" s="665"/>
      <c r="Z33" s="666"/>
      <c r="AA33" s="666"/>
      <c r="AB33" s="747"/>
      <c r="AC33" s="1252">
        <f>SUM(AC9:AC32)</f>
        <v>67300</v>
      </c>
      <c r="AD33" s="1252"/>
      <c r="AE33" s="601"/>
      <c r="AG33" s="2396"/>
      <c r="AH33" s="655"/>
      <c r="AI33" s="655"/>
      <c r="AJ33" s="655"/>
      <c r="AK33" s="1064" t="s">
        <v>6587</v>
      </c>
    </row>
    <row r="34" spans="1:38">
      <c r="A34" s="458" t="s">
        <v>5455</v>
      </c>
      <c r="B34" s="459"/>
      <c r="C34" s="459"/>
      <c r="D34" s="459"/>
      <c r="E34" s="459"/>
      <c r="F34" s="459"/>
      <c r="G34" s="459"/>
      <c r="H34" s="459"/>
      <c r="I34" s="459"/>
      <c r="J34" s="459"/>
      <c r="K34" s="459"/>
      <c r="L34" s="459"/>
      <c r="M34" s="459"/>
      <c r="N34" s="459"/>
      <c r="O34" s="459"/>
      <c r="P34" s="459"/>
      <c r="Q34" s="459"/>
      <c r="R34" s="459"/>
      <c r="S34" s="459"/>
      <c r="T34" s="459"/>
      <c r="U34" s="459"/>
      <c r="V34" s="459"/>
      <c r="W34" s="459"/>
      <c r="X34" s="459"/>
      <c r="Y34" s="459"/>
      <c r="Z34" s="604"/>
      <c r="AA34" s="604"/>
      <c r="AB34" s="604"/>
      <c r="AC34" s="604"/>
      <c r="AD34" s="604"/>
      <c r="AE34" s="460"/>
      <c r="AG34" s="2396"/>
      <c r="AH34" s="603"/>
      <c r="AI34" s="603"/>
      <c r="AJ34" s="603"/>
      <c r="AK34" s="1064" t="s">
        <v>6587</v>
      </c>
    </row>
    <row r="35" spans="1:38">
      <c r="A35" s="466"/>
      <c r="AE35" s="468"/>
      <c r="AG35" s="2396"/>
      <c r="AH35" s="603"/>
      <c r="AI35" s="603"/>
      <c r="AJ35" s="603"/>
      <c r="AK35" s="1064" t="s">
        <v>6587</v>
      </c>
    </row>
    <row r="36" spans="1:38">
      <c r="A36" s="466"/>
      <c r="AE36" s="468"/>
      <c r="AG36" s="2396"/>
      <c r="AH36" s="603"/>
      <c r="AI36" s="603"/>
      <c r="AJ36" s="603"/>
      <c r="AK36" s="1064" t="s">
        <v>6587</v>
      </c>
    </row>
    <row r="37" spans="1:38">
      <c r="A37" s="466"/>
      <c r="AE37" s="468"/>
      <c r="AG37" s="2396"/>
      <c r="AH37" s="603"/>
      <c r="AI37" s="603"/>
      <c r="AJ37" s="603"/>
      <c r="AK37" s="1064" t="s">
        <v>6587</v>
      </c>
    </row>
    <row r="38" spans="1:38" ht="15.75" thickBot="1">
      <c r="A38" s="602"/>
      <c r="B38" s="582"/>
      <c r="C38" s="582"/>
      <c r="D38" s="582"/>
      <c r="E38" s="582"/>
      <c r="F38" s="582"/>
      <c r="G38" s="582"/>
      <c r="H38" s="582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93"/>
      <c r="AA38" s="593"/>
      <c r="AB38" s="593"/>
      <c r="AC38" s="593"/>
      <c r="AD38" s="593"/>
      <c r="AE38" s="583"/>
      <c r="AG38" s="2396"/>
      <c r="AH38" s="603"/>
      <c r="AI38" s="603"/>
      <c r="AJ38" s="603"/>
      <c r="AK38" s="1064" t="s">
        <v>6587</v>
      </c>
    </row>
    <row r="39" spans="1:38">
      <c r="AB39"/>
      <c r="AG39" s="2396"/>
      <c r="AH39" s="603"/>
      <c r="AI39" s="603"/>
      <c r="AJ39" s="603"/>
      <c r="AK39" s="1064" t="s">
        <v>6587</v>
      </c>
    </row>
    <row r="40" spans="1:38">
      <c r="A40" t="s">
        <v>6404</v>
      </c>
      <c r="B40"/>
      <c r="D40">
        <f>COUNTA(C9:C39)</f>
        <v>19</v>
      </c>
      <c r="AB40"/>
      <c r="AF40" s="996">
        <f>COUNTA(AF9:AF39)</f>
        <v>3</v>
      </c>
      <c r="AG40" s="2396"/>
      <c r="AH40" s="996">
        <f>COUNTA(AH9:AH39)</f>
        <v>19</v>
      </c>
      <c r="AL40" s="668">
        <f>COUNTA(AL9:AL39)</f>
        <v>8</v>
      </c>
    </row>
    <row r="41" spans="1:38">
      <c r="AB41"/>
      <c r="AF41" s="1050">
        <f>AF40/D40</f>
        <v>0.15789473684210525</v>
      </c>
      <c r="AG41" s="2396"/>
      <c r="AH41" s="1050">
        <f>AH40/D40</f>
        <v>1</v>
      </c>
      <c r="AL41" s="1050">
        <f>AL40/D40</f>
        <v>0.42105263157894735</v>
      </c>
    </row>
    <row r="42" spans="1:38">
      <c r="AB42"/>
    </row>
    <row r="43" spans="1:38">
      <c r="AB43"/>
    </row>
    <row r="44" spans="1:38">
      <c r="AB44"/>
    </row>
    <row r="45" spans="1:38">
      <c r="AB45"/>
    </row>
    <row r="46" spans="1:38">
      <c r="AB46"/>
    </row>
    <row r="47" spans="1:38">
      <c r="AB47"/>
    </row>
    <row r="48" spans="1:38">
      <c r="AB48"/>
    </row>
    <row r="49" spans="28:28">
      <c r="AB49"/>
    </row>
    <row r="50" spans="28:28">
      <c r="AB50"/>
    </row>
    <row r="51" spans="28:28">
      <c r="AB51"/>
    </row>
    <row r="52" spans="28:28">
      <c r="AB52"/>
    </row>
    <row r="53" spans="28:28">
      <c r="AB53"/>
    </row>
    <row r="54" spans="28:28">
      <c r="AB54"/>
    </row>
    <row r="55" spans="28:28">
      <c r="AB55"/>
    </row>
    <row r="56" spans="28:28">
      <c r="AB56"/>
    </row>
    <row r="57" spans="28:28">
      <c r="AB57"/>
    </row>
    <row r="58" spans="28:28">
      <c r="AB58"/>
    </row>
    <row r="59" spans="28:28">
      <c r="AB59"/>
    </row>
    <row r="60" spans="28:28">
      <c r="AB60"/>
    </row>
    <row r="61" spans="28:28">
      <c r="AB61"/>
    </row>
    <row r="62" spans="28:28">
      <c r="AB62"/>
    </row>
    <row r="63" spans="28:28">
      <c r="AB63"/>
    </row>
    <row r="64" spans="28:28">
      <c r="AB64"/>
    </row>
    <row r="65" spans="28:28">
      <c r="AB65"/>
    </row>
    <row r="66" spans="28:28">
      <c r="AB66"/>
    </row>
    <row r="67" spans="28:28">
      <c r="AB67"/>
    </row>
    <row r="68" spans="28:28">
      <c r="AB68"/>
    </row>
    <row r="69" spans="28:28">
      <c r="AB69"/>
    </row>
    <row r="70" spans="28:28">
      <c r="AB70"/>
    </row>
    <row r="71" spans="28:28">
      <c r="AB71"/>
    </row>
    <row r="72" spans="28:28">
      <c r="AB72"/>
    </row>
    <row r="73" spans="28:28">
      <c r="AB73"/>
    </row>
    <row r="74" spans="28:28">
      <c r="AB74"/>
    </row>
    <row r="75" spans="28:28">
      <c r="AB75"/>
    </row>
    <row r="76" spans="28:28">
      <c r="AB76"/>
    </row>
    <row r="77" spans="28:28">
      <c r="AB77"/>
    </row>
    <row r="78" spans="28:28">
      <c r="AB78"/>
    </row>
    <row r="79" spans="28:28">
      <c r="AB79"/>
    </row>
    <row r="80" spans="28:28">
      <c r="AB80"/>
    </row>
    <row r="81" spans="28:28">
      <c r="AB81"/>
    </row>
    <row r="82" spans="28:28">
      <c r="AB82"/>
    </row>
    <row r="83" spans="28:28">
      <c r="AB83"/>
    </row>
    <row r="84" spans="28:28">
      <c r="AB84"/>
    </row>
    <row r="85" spans="28:28">
      <c r="AB85"/>
    </row>
    <row r="86" spans="28:28">
      <c r="AB86"/>
    </row>
    <row r="87" spans="28:28">
      <c r="AB87"/>
    </row>
    <row r="88" spans="28:28">
      <c r="AB88"/>
    </row>
    <row r="89" spans="28:28">
      <c r="AB89"/>
    </row>
    <row r="90" spans="28:28">
      <c r="AB90"/>
    </row>
    <row r="91" spans="28:28">
      <c r="AB91"/>
    </row>
    <row r="92" spans="28:28">
      <c r="AB92"/>
    </row>
    <row r="93" spans="28:28">
      <c r="AB93"/>
    </row>
    <row r="94" spans="28:28">
      <c r="AB94"/>
    </row>
    <row r="95" spans="28:28">
      <c r="AB95"/>
    </row>
    <row r="96" spans="28:28">
      <c r="AB96"/>
    </row>
    <row r="97" spans="28:28">
      <c r="AB97"/>
    </row>
    <row r="98" spans="28:28">
      <c r="AB98"/>
    </row>
    <row r="99" spans="28:28">
      <c r="AB99"/>
    </row>
    <row r="100" spans="28:28">
      <c r="AB100"/>
    </row>
    <row r="101" spans="28:28">
      <c r="AB101"/>
    </row>
    <row r="102" spans="28:28">
      <c r="AB102"/>
    </row>
    <row r="103" spans="28:28">
      <c r="AB103"/>
    </row>
    <row r="104" spans="28:28">
      <c r="AB104"/>
    </row>
    <row r="105" spans="28:28">
      <c r="AB105"/>
    </row>
    <row r="106" spans="28:28">
      <c r="AB106"/>
    </row>
    <row r="107" spans="28:28">
      <c r="AB107"/>
    </row>
    <row r="108" spans="28:28">
      <c r="AB108"/>
    </row>
    <row r="109" spans="28:28">
      <c r="AB109"/>
    </row>
    <row r="110" spans="28:28">
      <c r="AB110"/>
    </row>
    <row r="111" spans="28:28">
      <c r="AB111"/>
    </row>
    <row r="112" spans="28:28">
      <c r="AB112"/>
    </row>
    <row r="113" spans="28:28">
      <c r="AB113"/>
    </row>
    <row r="114" spans="28:28">
      <c r="AB114"/>
    </row>
    <row r="115" spans="28:28">
      <c r="AB115"/>
    </row>
    <row r="116" spans="28:28">
      <c r="AB116"/>
    </row>
    <row r="117" spans="28:28">
      <c r="AB117"/>
    </row>
    <row r="118" spans="28:28">
      <c r="AB118"/>
    </row>
    <row r="119" spans="28:28">
      <c r="AB119"/>
    </row>
    <row r="120" spans="28:28">
      <c r="AB120"/>
    </row>
    <row r="121" spans="28:28">
      <c r="AB121"/>
    </row>
    <row r="122" spans="28:28">
      <c r="AB122"/>
    </row>
    <row r="123" spans="28:28">
      <c r="AB123"/>
    </row>
    <row r="124" spans="28:28">
      <c r="AB124"/>
    </row>
    <row r="125" spans="28:28">
      <c r="AB125"/>
    </row>
    <row r="126" spans="28:28">
      <c r="AB126"/>
    </row>
    <row r="127" spans="28:28">
      <c r="AB127"/>
    </row>
    <row r="128" spans="28:28">
      <c r="AB128"/>
    </row>
    <row r="129" spans="28:28">
      <c r="AB129"/>
    </row>
    <row r="130" spans="28:28">
      <c r="AB130" s="669"/>
    </row>
    <row r="136" spans="28:28" ht="15.75" thickBot="1">
      <c r="AB136" s="593"/>
    </row>
    <row r="151" spans="28:28">
      <c r="AB151" s="669"/>
    </row>
  </sheetData>
  <customSheetViews>
    <customSheetView guid="{EAD1C6BF-B58E-4716-994B-7E887560A863}" scale="70" showPageBreaks="1" fitToPage="1" hiddenColumns="1">
      <selection activeCell="AF33" sqref="AF33"/>
      <pageMargins left="0.2" right="0.2" top="0.98425196850393704" bottom="0.59055118110236227" header="0.47244094488188981" footer="0.31496062992125984"/>
      <pageSetup paperSize="9" scale="46" orientation="landscape" horizontalDpi="4294967292" r:id="rId1"/>
      <headerFooter alignWithMargins="0"/>
    </customSheetView>
    <customSheetView guid="{A746A1D1-F079-45F9-ABC6-D5B94B695A0B}" scale="95" topLeftCell="R19">
      <selection activeCell="AE40" sqref="AE40"/>
      <pageMargins left="0.2" right="0.2" top="0.98425196850393704" bottom="0.59055118110236227" header="0.47244094488188981" footer="0.31496062992125984"/>
      <pageSetup paperSize="9" scale="80" orientation="landscape" horizontalDpi="4294967292" r:id="rId2"/>
      <headerFooter alignWithMargins="0"/>
    </customSheetView>
    <customSheetView guid="{0F6DE11C-9731-46C0-B362-D9F8FDA344B7}">
      <pane xSplit="3" ySplit="7" topLeftCell="Y9" activePane="bottomRight" state="frozen"/>
      <selection pane="bottomRight" activeCell="D1" sqref="D1:R4"/>
      <pageMargins left="0.2" right="0.2" top="0.98425196850393704" bottom="0.59055118110236227" header="0.47244094488188981" footer="0.31496062992125984"/>
      <pageSetup paperSize="9" scale="80" orientation="landscape" horizontalDpi="4294967292" r:id="rId3"/>
      <headerFooter alignWithMargins="0"/>
    </customSheetView>
    <customSheetView guid="{365A82E1-C32F-49FA-B525-E173050F7DE9}">
      <pane xSplit="4" ySplit="8" topLeftCell="Y9" activePane="bottomRight" state="frozen"/>
      <selection pane="bottomRight" activeCell="AB1" sqref="AB1:AB1048576"/>
      <pageMargins left="0.2" right="0.2" top="0.98425196850393704" bottom="0.59055118110236227" header="0.47244094488188981" footer="0.31496062992125984"/>
      <pageSetup paperSize="9" scale="80" orientation="landscape" horizontalDpi="4294967292" r:id="rId4"/>
      <headerFooter alignWithMargins="0"/>
    </customSheetView>
    <customSheetView guid="{A91B9AC7-FD9D-4ABC-9E60-25BCC3ACDFCE}">
      <selection activeCell="F29" sqref="F29"/>
      <pageMargins left="0.2" right="0.2" top="0.98425196850393704" bottom="0.59055118110236227" header="0.47244094488188981" footer="0.31496062992125984"/>
      <pageSetup paperSize="9" scale="80" orientation="landscape" horizontalDpi="4294967292" r:id="rId5"/>
      <headerFooter alignWithMargins="0"/>
    </customSheetView>
    <customSheetView guid="{15D70F00-01D7-413A-8D7C-E754B7B596E4}" scale="95">
      <selection activeCell="P7" sqref="P7:P8"/>
      <pageMargins left="0.2" right="0.2" top="0.98425196850393704" bottom="0.59055118110236227" header="0.47244094488188981" footer="0.31496062992125984"/>
      <pageSetup paperSize="9" scale="80" orientation="landscape" horizontalDpi="4294967292" r:id="rId6"/>
      <headerFooter alignWithMargins="0"/>
    </customSheetView>
    <customSheetView guid="{34308931-6E20-41C0-A5BD-7D8C451C3840}" scale="95">
      <pane xSplit="3" ySplit="8" topLeftCell="AC9" activePane="bottomRight" state="frozen"/>
      <selection pane="bottomRight" activeCell="BD9" sqref="BD9"/>
      <pageMargins left="0.2" right="0.2" top="0.98425196850393704" bottom="0.59055118110236227" header="0.47244094488188981" footer="0.31496062992125984"/>
      <pageSetup paperSize="9" scale="80" orientation="landscape" horizontalDpi="4294967292" r:id="rId7"/>
      <headerFooter alignWithMargins="0"/>
    </customSheetView>
    <customSheetView guid="{BCE8B9BA-B99B-4BE3-B7C6-DC4F3FC9FA95}">
      <pane xSplit="3" ySplit="8" topLeftCell="Y30" activePane="bottomRight" state="frozen"/>
      <selection pane="bottomRight" activeCell="G39" sqref="G39"/>
      <pageMargins left="0.2" right="0.2" top="0.98425196850393704" bottom="0.59055118110236227" header="0.47244094488188981" footer="0.31496062992125984"/>
      <pageSetup paperSize="9" scale="80" orientation="landscape" horizontalDpi="4294967292" r:id="rId8"/>
      <headerFooter alignWithMargins="0"/>
    </customSheetView>
    <customSheetView guid="{FA1B31CD-DD8D-47B3-9B34-AB72E4090B34}" scale="95">
      <selection activeCell="P7" sqref="P7:R8"/>
      <pageMargins left="0.2" right="0.2" top="0.98425196850393704" bottom="0.59055118110236227" header="0.47244094488188981" footer="0.31496062992125984"/>
      <pageSetup paperSize="9" scale="80" orientation="landscape" horizontalDpi="4294967292" r:id="rId9"/>
      <headerFooter alignWithMargins="0"/>
    </customSheetView>
    <customSheetView guid="{51C80409-42FF-431E-A1CF-253ADAD7E5C5}" scale="85">
      <pane xSplit="4" ySplit="8" topLeftCell="W9" activePane="bottomRight" state="frozen"/>
      <selection pane="bottomRight"/>
      <pageMargins left="0.2" right="0.2" top="0.98425196850393704" bottom="0.59055118110236227" header="0.47244094488188981" footer="0.31496062992125984"/>
      <pageSetup paperSize="9" scale="80" orientation="landscape" horizontalDpi="4294967292" r:id="rId10"/>
      <headerFooter alignWithMargins="0"/>
    </customSheetView>
    <customSheetView guid="{0A3BE354-EABF-4B36-A467-F2E7E7C9C594}" scale="85" showPageBreaks="1">
      <pane xSplit="4" ySplit="8" topLeftCell="E9" activePane="bottomRight" state="frozen"/>
      <selection pane="bottomRight" activeCell="C1" sqref="C1"/>
      <pageMargins left="0.2" right="0.2" top="0.98425196850393704" bottom="0.59055118110236227" header="0.47244094488188981" footer="0.31496062992125984"/>
      <pageSetup paperSize="9" scale="80" orientation="landscape" horizontalDpi="4294967292" r:id="rId11"/>
      <headerFooter alignWithMargins="0"/>
    </customSheetView>
  </customSheetViews>
  <mergeCells count="3">
    <mergeCell ref="D1:R4"/>
    <mergeCell ref="A4:C4"/>
    <mergeCell ref="A5:AE6"/>
  </mergeCells>
  <hyperlinks>
    <hyperlink ref="AB9" r:id="rId12" xr:uid="{71C9EFCA-FA01-47A5-92AD-6B58A57B3F93}"/>
  </hyperlinks>
  <pageMargins left="0.2" right="0.2" top="0.98425196850393704" bottom="0.59055118110236227" header="0.47244094488188981" footer="0.31496062992125984"/>
  <pageSetup paperSize="9" scale="80" orientation="landscape" horizontalDpi="4294967292" r:id="rId13"/>
  <headerFooter alignWithMargins="0"/>
  <drawing r:id="rId14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9">
    <tabColor rgb="FFFFC000"/>
  </sheetPr>
  <dimension ref="A1:AS141"/>
  <sheetViews>
    <sheetView zoomScale="115" zoomScaleNormal="115" workbookViewId="0">
      <pane xSplit="5" ySplit="8" topLeftCell="F44" activePane="bottomRight" state="frozen"/>
      <selection pane="topRight" activeCell="F1" sqref="F1"/>
      <selection pane="bottomLeft" activeCell="A9" sqref="A9"/>
      <selection pane="bottomRight" activeCell="H57" sqref="H57"/>
    </sheetView>
  </sheetViews>
  <sheetFormatPr defaultColWidth="9.140625" defaultRowHeight="15"/>
  <cols>
    <col min="1" max="1" width="5.5703125" style="467" customWidth="1"/>
    <col min="2" max="2" width="10" style="467" customWidth="1"/>
    <col min="3" max="3" width="14.7109375" style="467" customWidth="1"/>
    <col min="4" max="4" width="28.28515625" style="467" customWidth="1"/>
    <col min="5" max="5" width="14" style="467" customWidth="1"/>
    <col min="6" max="6" width="23.28515625" style="467" customWidth="1"/>
    <col min="7" max="7" width="16.42578125" style="788" customWidth="1"/>
    <col min="8" max="8" width="9.140625" style="467" customWidth="1"/>
    <col min="9" max="9" width="13" style="467" customWidth="1"/>
    <col min="10" max="10" width="13.5703125" style="467" customWidth="1"/>
    <col min="11" max="11" width="9.7109375" style="467" customWidth="1"/>
    <col min="12" max="14" width="12.5703125" style="467" customWidth="1"/>
    <col min="15" max="15" width="12" style="467" customWidth="1"/>
    <col min="16" max="16" width="12.140625" style="467" customWidth="1"/>
    <col min="17" max="17" width="12.28515625" style="467" customWidth="1"/>
    <col min="18" max="18" width="10.140625" style="467" customWidth="1"/>
    <col min="19" max="19" width="9.140625" style="467" customWidth="1"/>
    <col min="20" max="20" width="11.28515625" style="467" customWidth="1"/>
    <col min="21" max="21" width="7.85546875" style="467" customWidth="1"/>
    <col min="22" max="22" width="10.5703125" style="467" customWidth="1"/>
    <col min="23" max="23" width="11.140625" style="467" customWidth="1"/>
    <col min="24" max="24" width="10" style="467" customWidth="1"/>
    <col min="25" max="25" width="13" style="467" customWidth="1"/>
    <col min="26" max="26" width="13.85546875" style="467" customWidth="1"/>
    <col min="27" max="27" width="7.42578125" style="591" customWidth="1"/>
    <col min="28" max="28" width="6.85546875" style="591" customWidth="1"/>
    <col min="29" max="29" width="8.28515625" style="591" customWidth="1"/>
    <col min="30" max="30" width="7" style="591" customWidth="1"/>
    <col min="31" max="31" width="13.7109375" style="591" hidden="1" customWidth="1"/>
    <col min="32" max="32" width="11.7109375" style="591" customWidth="1"/>
    <col min="33" max="33" width="12.5703125" style="591" customWidth="1"/>
    <col min="34" max="34" width="20.42578125" style="668" customWidth="1"/>
    <col min="35" max="36" width="9.140625" style="467"/>
    <col min="37" max="37" width="33" style="467" customWidth="1"/>
    <col min="38" max="38" width="12.42578125" style="467" customWidth="1"/>
    <col min="39" max="39" width="22.140625" style="467" customWidth="1"/>
    <col min="40" max="40" width="9.140625" style="467"/>
    <col min="46" max="16384" width="9.140625" style="467"/>
  </cols>
  <sheetData>
    <row r="1" spans="1:41" ht="20.25" customHeight="1">
      <c r="A1" s="458"/>
      <c r="B1" s="459"/>
      <c r="C1" s="459"/>
      <c r="D1" s="3445" t="s">
        <v>5667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3446"/>
      <c r="T1" s="3446"/>
      <c r="U1" s="461" t="s">
        <v>6405</v>
      </c>
      <c r="V1" s="489"/>
      <c r="W1" s="462" t="s">
        <v>13311</v>
      </c>
      <c r="X1" s="489"/>
      <c r="Y1" s="489"/>
      <c r="Z1" s="462"/>
      <c r="AA1" s="512"/>
      <c r="AB1" s="512"/>
      <c r="AC1" s="512"/>
      <c r="AD1" s="512"/>
      <c r="AE1" s="512"/>
      <c r="AF1" s="512"/>
      <c r="AG1" s="512"/>
      <c r="AH1" s="651"/>
    </row>
    <row r="2" spans="1:41" ht="16.5">
      <c r="A2" s="466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3434"/>
      <c r="T2" s="3434"/>
      <c r="U2" s="469" t="s">
        <v>6406</v>
      </c>
      <c r="V2" s="491"/>
      <c r="W2" s="470" t="s">
        <v>13310</v>
      </c>
      <c r="X2" s="491"/>
      <c r="Y2" s="491"/>
      <c r="Z2" s="470"/>
      <c r="AA2" s="512"/>
      <c r="AB2" s="512"/>
      <c r="AC2" s="512"/>
      <c r="AD2" s="512"/>
      <c r="AE2" s="512"/>
      <c r="AF2" s="512"/>
      <c r="AG2" s="512"/>
      <c r="AH2" s="651"/>
    </row>
    <row r="3" spans="1:41" ht="16.5">
      <c r="A3" s="466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3434"/>
      <c r="T3" s="3434"/>
      <c r="U3" s="469" t="s">
        <v>6407</v>
      </c>
      <c r="V3" s="491"/>
      <c r="W3" s="470" t="s">
        <v>19214</v>
      </c>
      <c r="X3" s="491"/>
      <c r="Y3" s="491"/>
      <c r="Z3" s="470"/>
      <c r="AA3" s="512"/>
      <c r="AB3" s="512"/>
      <c r="AC3" s="512"/>
      <c r="AD3" s="512"/>
      <c r="AE3" s="512"/>
      <c r="AF3" s="512"/>
      <c r="AG3" s="512"/>
      <c r="AH3" s="651"/>
    </row>
    <row r="4" spans="1:41" ht="17.25" thickBot="1">
      <c r="A4" s="3532" t="s">
        <v>4907</v>
      </c>
      <c r="B4" s="3533"/>
      <c r="C4" s="3536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3436"/>
      <c r="T4" s="3436"/>
      <c r="U4" s="493" t="s">
        <v>6408</v>
      </c>
      <c r="V4" s="494"/>
      <c r="W4" s="513" t="s">
        <v>5300</v>
      </c>
      <c r="X4" s="494"/>
      <c r="Y4" s="494"/>
      <c r="Z4" s="513"/>
      <c r="AA4" s="514"/>
      <c r="AB4" s="514"/>
      <c r="AC4" s="514"/>
      <c r="AD4" s="514"/>
      <c r="AE4" s="514"/>
      <c r="AF4" s="514"/>
      <c r="AG4" s="514"/>
      <c r="AH4" s="652"/>
    </row>
    <row r="5" spans="1:41" ht="18" customHeight="1">
      <c r="A5" s="3537" t="s">
        <v>5668</v>
      </c>
      <c r="B5" s="3538"/>
      <c r="C5" s="3538"/>
      <c r="D5" s="3538"/>
      <c r="E5" s="3538"/>
      <c r="F5" s="3538"/>
      <c r="G5" s="3538"/>
      <c r="H5" s="3538"/>
      <c r="I5" s="3538"/>
      <c r="J5" s="3538"/>
      <c r="K5" s="3538"/>
      <c r="L5" s="3538"/>
      <c r="M5" s="3538"/>
      <c r="N5" s="3538"/>
      <c r="O5" s="3538"/>
      <c r="P5" s="3538"/>
      <c r="Q5" s="3538"/>
      <c r="R5" s="3538"/>
      <c r="S5" s="3538"/>
      <c r="T5" s="3538"/>
      <c r="U5" s="3538"/>
      <c r="V5" s="3538"/>
      <c r="W5" s="3538"/>
      <c r="X5" s="3538"/>
      <c r="Y5" s="3538"/>
      <c r="Z5" s="3538"/>
      <c r="AA5" s="3538"/>
      <c r="AB5" s="3538"/>
      <c r="AC5" s="3538"/>
      <c r="AD5" s="3538"/>
      <c r="AE5" s="3538"/>
      <c r="AF5" s="3538"/>
      <c r="AG5" s="3538"/>
      <c r="AH5" s="3539"/>
    </row>
    <row r="6" spans="1:41" ht="8.25" customHeight="1" thickBot="1">
      <c r="A6" s="3540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3541"/>
      <c r="N6" s="3541"/>
      <c r="O6" s="3541"/>
      <c r="P6" s="3541"/>
      <c r="Q6" s="3541"/>
      <c r="R6" s="3541"/>
      <c r="S6" s="3541"/>
      <c r="T6" s="3541"/>
      <c r="U6" s="3541"/>
      <c r="V6" s="3541"/>
      <c r="W6" s="3541"/>
      <c r="X6" s="3541"/>
      <c r="Y6" s="3541"/>
      <c r="Z6" s="3541"/>
      <c r="AA6" s="3541"/>
      <c r="AB6" s="3541"/>
      <c r="AC6" s="3541"/>
      <c r="AD6" s="3541"/>
      <c r="AE6" s="3541"/>
      <c r="AF6" s="3541"/>
      <c r="AG6" s="3541"/>
      <c r="AH6" s="3542"/>
      <c r="AK6" s="52"/>
      <c r="AL6" s="1028"/>
      <c r="AM6" s="1029">
        <v>46752</v>
      </c>
    </row>
    <row r="7" spans="1:41" ht="25.5">
      <c r="A7" s="584" t="s">
        <v>2705</v>
      </c>
      <c r="B7" s="1197" t="s">
        <v>4909</v>
      </c>
      <c r="C7" s="1197" t="s">
        <v>4910</v>
      </c>
      <c r="D7" s="1197" t="s">
        <v>4911</v>
      </c>
      <c r="E7" s="1197" t="s">
        <v>4912</v>
      </c>
      <c r="F7" s="1197" t="s">
        <v>7</v>
      </c>
      <c r="G7" s="785" t="s">
        <v>5588</v>
      </c>
      <c r="H7" s="1197" t="s">
        <v>5628</v>
      </c>
      <c r="I7" s="1197" t="s">
        <v>6262</v>
      </c>
      <c r="J7" s="1176" t="s">
        <v>6218</v>
      </c>
      <c r="K7" s="680" t="s">
        <v>6260</v>
      </c>
      <c r="L7" s="783" t="s">
        <v>6225</v>
      </c>
      <c r="M7" s="1176" t="s">
        <v>6263</v>
      </c>
      <c r="N7" s="1179" t="s">
        <v>6211</v>
      </c>
      <c r="O7" s="1179" t="s">
        <v>6212</v>
      </c>
      <c r="P7" s="1179" t="s">
        <v>6214</v>
      </c>
      <c r="Q7" s="1176" t="s">
        <v>6226</v>
      </c>
      <c r="R7" s="674" t="s">
        <v>6217</v>
      </c>
      <c r="S7" s="674"/>
      <c r="T7" s="1197"/>
      <c r="U7" s="585" t="s">
        <v>5589</v>
      </c>
      <c r="V7" s="585" t="s">
        <v>5590</v>
      </c>
      <c r="W7" s="1178" t="s">
        <v>6219</v>
      </c>
      <c r="X7" s="680"/>
      <c r="Y7" s="1179"/>
      <c r="Z7" s="585" t="s">
        <v>4916</v>
      </c>
      <c r="AA7" s="3588" t="s">
        <v>4238</v>
      </c>
      <c r="AB7" s="3589"/>
      <c r="AC7" s="1158" t="s">
        <v>4917</v>
      </c>
      <c r="AD7" s="670" t="s">
        <v>6101</v>
      </c>
      <c r="AE7" s="670" t="s">
        <v>6102</v>
      </c>
      <c r="AF7" s="688" t="s">
        <v>6162</v>
      </c>
      <c r="AG7" s="688" t="s">
        <v>6196</v>
      </c>
      <c r="AH7" s="1183" t="s">
        <v>699</v>
      </c>
      <c r="AK7" s="1025"/>
      <c r="AL7" s="1026"/>
      <c r="AM7" s="1026"/>
      <c r="AO7" t="s">
        <v>19940</v>
      </c>
    </row>
    <row r="8" spans="1:41" ht="15.75" thickBot="1">
      <c r="A8" s="586"/>
      <c r="B8" s="587"/>
      <c r="C8" s="588"/>
      <c r="D8" s="587"/>
      <c r="E8" s="587"/>
      <c r="F8" s="587"/>
      <c r="G8" s="786"/>
      <c r="H8" s="588" t="s">
        <v>5629</v>
      </c>
      <c r="I8" s="588" t="s">
        <v>5670</v>
      </c>
      <c r="J8" s="1214" t="s">
        <v>6259</v>
      </c>
      <c r="K8" s="574" t="s">
        <v>6261</v>
      </c>
      <c r="L8" s="1177" t="s">
        <v>6235</v>
      </c>
      <c r="M8" s="779" t="s">
        <v>6264</v>
      </c>
      <c r="N8" s="779" t="s">
        <v>6213</v>
      </c>
      <c r="O8" s="779" t="s">
        <v>6213</v>
      </c>
      <c r="P8" s="779" t="s">
        <v>6213</v>
      </c>
      <c r="Q8" s="1177" t="s">
        <v>5629</v>
      </c>
      <c r="R8" s="781" t="s">
        <v>6222</v>
      </c>
      <c r="S8" s="781" t="s">
        <v>6215</v>
      </c>
      <c r="T8" s="781" t="s">
        <v>6216</v>
      </c>
      <c r="U8" s="589"/>
      <c r="V8" s="589" t="s">
        <v>13300</v>
      </c>
      <c r="W8" s="782" t="s">
        <v>6223</v>
      </c>
      <c r="X8" s="780" t="s">
        <v>6220</v>
      </c>
      <c r="Y8" s="780" t="s">
        <v>6221</v>
      </c>
      <c r="Z8" s="589"/>
      <c r="AA8" s="482" t="s">
        <v>4237</v>
      </c>
      <c r="AB8" s="639" t="s">
        <v>2201</v>
      </c>
      <c r="AC8" s="1159"/>
      <c r="AD8" s="671" t="s">
        <v>6097</v>
      </c>
      <c r="AE8" s="671" t="s">
        <v>6100</v>
      </c>
      <c r="AF8" s="689" t="s">
        <v>6163</v>
      </c>
      <c r="AG8" s="706" t="s">
        <v>6197</v>
      </c>
      <c r="AH8" s="1849"/>
      <c r="AK8" s="1022" t="s">
        <v>12601</v>
      </c>
      <c r="AL8" s="1024" t="s">
        <v>6197</v>
      </c>
      <c r="AM8" s="1024" t="s">
        <v>18406</v>
      </c>
      <c r="AO8" t="s">
        <v>19939</v>
      </c>
    </row>
    <row r="9" spans="1:41">
      <c r="A9" s="1216">
        <v>1</v>
      </c>
      <c r="B9" s="1226" t="s">
        <v>18407</v>
      </c>
      <c r="C9" s="795" t="s">
        <v>1323</v>
      </c>
      <c r="D9" s="795" t="s">
        <v>5671</v>
      </c>
      <c r="E9" s="1229" t="s">
        <v>5672</v>
      </c>
      <c r="F9" s="1230" t="s">
        <v>6309</v>
      </c>
      <c r="G9" s="1231" t="s">
        <v>6307</v>
      </c>
      <c r="H9" s="1226">
        <v>143</v>
      </c>
      <c r="I9" s="1226">
        <v>89.1</v>
      </c>
      <c r="J9" s="1226">
        <v>79</v>
      </c>
      <c r="K9" s="1226">
        <v>0.98099999999999998</v>
      </c>
      <c r="L9" s="1226">
        <v>0.75800000000000001</v>
      </c>
      <c r="M9" s="1226"/>
      <c r="N9" s="657">
        <v>16</v>
      </c>
      <c r="O9" s="1226">
        <v>1.2</v>
      </c>
      <c r="P9" s="1226"/>
      <c r="Q9" s="1226"/>
      <c r="R9" s="1226"/>
      <c r="S9" s="1226"/>
      <c r="T9" s="1226"/>
      <c r="U9" s="1226">
        <v>2955</v>
      </c>
      <c r="V9" s="1226">
        <v>75</v>
      </c>
      <c r="W9" s="1226">
        <v>50</v>
      </c>
      <c r="X9" s="1226">
        <v>3</v>
      </c>
      <c r="Y9" s="1226">
        <v>380</v>
      </c>
      <c r="Z9" s="795" t="s">
        <v>6308</v>
      </c>
      <c r="AA9" s="659">
        <v>5</v>
      </c>
      <c r="AB9" s="659" t="s">
        <v>4849</v>
      </c>
      <c r="AC9" s="659" t="s">
        <v>1527</v>
      </c>
      <c r="AD9" s="672" t="s">
        <v>6098</v>
      </c>
      <c r="AE9" s="679"/>
      <c r="AF9" s="1233">
        <v>22100</v>
      </c>
      <c r="AG9" s="1850">
        <v>39464</v>
      </c>
      <c r="AH9" s="655"/>
      <c r="AI9" s="467" t="s">
        <v>12253</v>
      </c>
      <c r="AJ9" s="2381" t="s">
        <v>17732</v>
      </c>
      <c r="AK9" s="655" t="s">
        <v>12826</v>
      </c>
      <c r="AL9" s="1032">
        <v>43531</v>
      </c>
      <c r="AM9" s="795"/>
      <c r="AN9" s="1064" t="s">
        <v>6587</v>
      </c>
      <c r="AO9" s="328" t="s">
        <v>19938</v>
      </c>
    </row>
    <row r="10" spans="1:41">
      <c r="A10" s="653">
        <f t="shared" ref="A10:A74" si="0">A9+1</f>
        <v>2</v>
      </c>
      <c r="B10" s="1226" t="s">
        <v>18407</v>
      </c>
      <c r="C10" s="655" t="s">
        <v>1325</v>
      </c>
      <c r="D10" s="655" t="s">
        <v>5671</v>
      </c>
      <c r="E10" s="656" t="s">
        <v>5672</v>
      </c>
      <c r="F10" s="1230" t="s">
        <v>6309</v>
      </c>
      <c r="G10" s="1231" t="s">
        <v>6307</v>
      </c>
      <c r="H10" s="657">
        <v>143</v>
      </c>
      <c r="I10" s="657">
        <v>89.1</v>
      </c>
      <c r="J10" s="1226">
        <v>79</v>
      </c>
      <c r="K10" s="1226">
        <v>0.98099999999999998</v>
      </c>
      <c r="L10" s="657">
        <v>0.75800000000000001</v>
      </c>
      <c r="M10" s="657"/>
      <c r="N10" s="657">
        <v>16</v>
      </c>
      <c r="O10" s="657">
        <v>1.2</v>
      </c>
      <c r="P10" s="657"/>
      <c r="Q10" s="657"/>
      <c r="R10" s="657"/>
      <c r="S10" s="657"/>
      <c r="T10" s="657"/>
      <c r="U10" s="657">
        <v>2955</v>
      </c>
      <c r="V10" s="657">
        <v>75</v>
      </c>
      <c r="W10" s="1226">
        <v>50</v>
      </c>
      <c r="X10" s="1226">
        <v>3</v>
      </c>
      <c r="Y10" s="1226">
        <v>380</v>
      </c>
      <c r="Z10" s="795" t="s">
        <v>6308</v>
      </c>
      <c r="AA10" s="659">
        <v>5</v>
      </c>
      <c r="AB10" s="659" t="s">
        <v>4849</v>
      </c>
      <c r="AC10" s="659" t="s">
        <v>1527</v>
      </c>
      <c r="AD10" s="672" t="s">
        <v>6098</v>
      </c>
      <c r="AE10" s="679"/>
      <c r="AF10" s="1233">
        <v>22100</v>
      </c>
      <c r="AG10" s="1850">
        <v>39464</v>
      </c>
      <c r="AH10" s="655"/>
      <c r="AI10" s="467" t="s">
        <v>12253</v>
      </c>
      <c r="AJ10" s="2381" t="s">
        <v>17732</v>
      </c>
      <c r="AK10" s="655" t="s">
        <v>12697</v>
      </c>
      <c r="AL10" s="1031">
        <v>39436</v>
      </c>
      <c r="AM10" s="655"/>
      <c r="AN10" s="1064" t="s">
        <v>6587</v>
      </c>
      <c r="AO10" s="328" t="s">
        <v>19938</v>
      </c>
    </row>
    <row r="11" spans="1:41">
      <c r="A11" s="653">
        <f t="shared" si="0"/>
        <v>3</v>
      </c>
      <c r="B11" s="657" t="s">
        <v>4928</v>
      </c>
      <c r="C11" s="655" t="s">
        <v>1269</v>
      </c>
      <c r="D11" s="655" t="s">
        <v>5694</v>
      </c>
      <c r="E11" s="656" t="s">
        <v>522</v>
      </c>
      <c r="F11" s="784" t="s">
        <v>5695</v>
      </c>
      <c r="G11" s="784">
        <v>631529</v>
      </c>
      <c r="H11" s="657">
        <v>59</v>
      </c>
      <c r="I11" s="657">
        <v>561</v>
      </c>
      <c r="J11" s="657">
        <v>67.8</v>
      </c>
      <c r="K11" s="657">
        <v>0.98</v>
      </c>
      <c r="L11" s="657">
        <v>0.42</v>
      </c>
      <c r="M11" s="657"/>
      <c r="N11" s="657">
        <v>8.8000000000000007</v>
      </c>
      <c r="O11" s="657">
        <v>3.02</v>
      </c>
      <c r="P11" s="657">
        <v>5.78</v>
      </c>
      <c r="Q11" s="657">
        <v>10</v>
      </c>
      <c r="R11" s="657" t="s">
        <v>6255</v>
      </c>
      <c r="S11" s="657" t="s">
        <v>6255</v>
      </c>
      <c r="T11" s="657" t="s">
        <v>2524</v>
      </c>
      <c r="U11" s="657">
        <v>1485</v>
      </c>
      <c r="V11" s="657">
        <v>112</v>
      </c>
      <c r="W11" s="657">
        <v>50</v>
      </c>
      <c r="X11" s="657"/>
      <c r="Y11" s="657">
        <v>380</v>
      </c>
      <c r="Z11" s="655" t="s">
        <v>5696</v>
      </c>
      <c r="AA11" s="659">
        <v>5</v>
      </c>
      <c r="AB11" s="659" t="s">
        <v>4849</v>
      </c>
      <c r="AC11" s="659" t="s">
        <v>1527</v>
      </c>
      <c r="AD11" s="672" t="s">
        <v>6098</v>
      </c>
      <c r="AE11" s="659"/>
      <c r="AF11" s="693">
        <v>117000</v>
      </c>
      <c r="AG11" s="661"/>
      <c r="AH11" s="655"/>
      <c r="AI11" s="467" t="s">
        <v>12219</v>
      </c>
      <c r="AJ11" s="2396">
        <v>110</v>
      </c>
      <c r="AK11" s="655" t="s">
        <v>12697</v>
      </c>
      <c r="AL11" s="1031">
        <v>43299</v>
      </c>
      <c r="AM11" s="655"/>
      <c r="AN11" s="1064" t="s">
        <v>6587</v>
      </c>
      <c r="AO11" s="328" t="s">
        <v>19938</v>
      </c>
    </row>
    <row r="12" spans="1:41">
      <c r="A12" s="653">
        <f t="shared" si="0"/>
        <v>4</v>
      </c>
      <c r="B12" s="657" t="s">
        <v>4928</v>
      </c>
      <c r="C12" s="655" t="s">
        <v>1271</v>
      </c>
      <c r="D12" s="655" t="s">
        <v>5694</v>
      </c>
      <c r="E12" s="656" t="s">
        <v>522</v>
      </c>
      <c r="F12" s="784" t="s">
        <v>5695</v>
      </c>
      <c r="G12" s="784">
        <v>631529</v>
      </c>
      <c r="H12" s="657">
        <v>59</v>
      </c>
      <c r="I12" s="657">
        <v>561</v>
      </c>
      <c r="J12" s="657">
        <v>67.8</v>
      </c>
      <c r="K12" s="657">
        <v>0.98</v>
      </c>
      <c r="L12" s="657">
        <v>0.42</v>
      </c>
      <c r="M12" s="657"/>
      <c r="N12" s="657">
        <v>8.8000000000000007</v>
      </c>
      <c r="O12" s="657">
        <v>3.02</v>
      </c>
      <c r="P12" s="657">
        <v>5.78</v>
      </c>
      <c r="Q12" s="657">
        <v>10</v>
      </c>
      <c r="R12" s="657" t="s">
        <v>6255</v>
      </c>
      <c r="S12" s="657" t="s">
        <v>6255</v>
      </c>
      <c r="T12" s="657" t="s">
        <v>2524</v>
      </c>
      <c r="U12" s="657">
        <v>1485</v>
      </c>
      <c r="V12" s="657">
        <v>112</v>
      </c>
      <c r="W12" s="657">
        <v>50</v>
      </c>
      <c r="X12" s="657"/>
      <c r="Y12" s="657">
        <v>380</v>
      </c>
      <c r="Z12" s="655" t="s">
        <v>5696</v>
      </c>
      <c r="AA12" s="659">
        <v>5</v>
      </c>
      <c r="AB12" s="659" t="s">
        <v>4849</v>
      </c>
      <c r="AC12" s="659" t="s">
        <v>1527</v>
      </c>
      <c r="AD12" s="672" t="s">
        <v>6098</v>
      </c>
      <c r="AE12" s="659"/>
      <c r="AF12" s="693">
        <v>117000</v>
      </c>
      <c r="AG12" s="661"/>
      <c r="AH12" s="655"/>
      <c r="AI12" s="467" t="s">
        <v>12219</v>
      </c>
      <c r="AJ12" s="2396">
        <v>110</v>
      </c>
      <c r="AK12" s="655" t="s">
        <v>12697</v>
      </c>
      <c r="AL12" s="1031">
        <v>39093</v>
      </c>
      <c r="AM12" s="655"/>
      <c r="AN12" s="1064" t="s">
        <v>6587</v>
      </c>
      <c r="AO12" s="328" t="s">
        <v>19938</v>
      </c>
    </row>
    <row r="13" spans="1:41">
      <c r="A13" s="653">
        <f t="shared" si="0"/>
        <v>5</v>
      </c>
      <c r="B13" s="657" t="s">
        <v>4928</v>
      </c>
      <c r="C13" s="655" t="s">
        <v>1275</v>
      </c>
      <c r="D13" s="655" t="s">
        <v>18418</v>
      </c>
      <c r="E13" s="656" t="s">
        <v>5691</v>
      </c>
      <c r="F13" s="784" t="s">
        <v>5700</v>
      </c>
      <c r="G13" s="784" t="s">
        <v>5701</v>
      </c>
      <c r="H13" s="657">
        <v>246</v>
      </c>
      <c r="I13" s="657">
        <v>89</v>
      </c>
      <c r="J13" s="657">
        <v>129</v>
      </c>
      <c r="K13" s="657">
        <v>0.88</v>
      </c>
      <c r="L13" s="657">
        <v>0.93600000000000005</v>
      </c>
      <c r="M13" s="657"/>
      <c r="N13" s="657">
        <v>21.97</v>
      </c>
      <c r="O13" s="657">
        <v>0.44</v>
      </c>
      <c r="P13" s="657">
        <v>21.53</v>
      </c>
      <c r="Q13" s="657">
        <v>3</v>
      </c>
      <c r="R13" s="657">
        <v>304</v>
      </c>
      <c r="S13" s="657">
        <v>304</v>
      </c>
      <c r="T13" s="657">
        <v>304</v>
      </c>
      <c r="U13" s="657">
        <v>2980</v>
      </c>
      <c r="V13" s="657">
        <v>99</v>
      </c>
      <c r="W13" s="657">
        <v>50</v>
      </c>
      <c r="X13" s="657"/>
      <c r="Y13" s="657">
        <v>380</v>
      </c>
      <c r="Z13" s="655" t="s">
        <v>5696</v>
      </c>
      <c r="AA13" s="659">
        <v>25</v>
      </c>
      <c r="AB13" s="659" t="s">
        <v>695</v>
      </c>
      <c r="AC13" s="659" t="s">
        <v>694</v>
      </c>
      <c r="AD13" s="672" t="s">
        <v>6098</v>
      </c>
      <c r="AE13" s="659"/>
      <c r="AF13" s="693">
        <v>52500</v>
      </c>
      <c r="AG13" s="661"/>
      <c r="AH13" s="655"/>
      <c r="AI13" s="467" t="s">
        <v>12289</v>
      </c>
      <c r="AJ13" s="2396">
        <v>140</v>
      </c>
      <c r="AK13" s="655" t="s">
        <v>12726</v>
      </c>
      <c r="AL13" s="1031">
        <v>43650</v>
      </c>
      <c r="AM13" s="655" t="s">
        <v>12860</v>
      </c>
      <c r="AN13" s="1064" t="s">
        <v>6587</v>
      </c>
      <c r="AO13" s="328" t="s">
        <v>19938</v>
      </c>
    </row>
    <row r="14" spans="1:41">
      <c r="A14" s="653">
        <f t="shared" si="0"/>
        <v>6</v>
      </c>
      <c r="B14" s="657" t="s">
        <v>4928</v>
      </c>
      <c r="C14" s="655" t="s">
        <v>1277</v>
      </c>
      <c r="D14" s="655" t="s">
        <v>18418</v>
      </c>
      <c r="E14" s="656" t="s">
        <v>5691</v>
      </c>
      <c r="F14" s="784" t="s">
        <v>5700</v>
      </c>
      <c r="G14" s="784" t="s">
        <v>5701</v>
      </c>
      <c r="H14" s="657">
        <v>246</v>
      </c>
      <c r="I14" s="657">
        <v>89</v>
      </c>
      <c r="J14" s="657">
        <v>129</v>
      </c>
      <c r="K14" s="657">
        <v>0.88</v>
      </c>
      <c r="L14" s="657">
        <v>0.93600000000000005</v>
      </c>
      <c r="M14" s="657"/>
      <c r="N14" s="657">
        <v>21.97</v>
      </c>
      <c r="O14" s="657">
        <v>0.44</v>
      </c>
      <c r="P14" s="657">
        <v>21.53</v>
      </c>
      <c r="Q14" s="657">
        <v>3</v>
      </c>
      <c r="R14" s="657">
        <v>304</v>
      </c>
      <c r="S14" s="657">
        <v>304</v>
      </c>
      <c r="T14" s="657">
        <v>304</v>
      </c>
      <c r="U14" s="657">
        <v>2980</v>
      </c>
      <c r="V14" s="657">
        <v>99</v>
      </c>
      <c r="W14" s="657">
        <v>50</v>
      </c>
      <c r="X14" s="657"/>
      <c r="Y14" s="657">
        <v>380</v>
      </c>
      <c r="Z14" s="655" t="s">
        <v>5696</v>
      </c>
      <c r="AA14" s="659">
        <v>25</v>
      </c>
      <c r="AB14" s="659" t="s">
        <v>695</v>
      </c>
      <c r="AC14" s="659" t="s">
        <v>694</v>
      </c>
      <c r="AD14" s="672" t="s">
        <v>6098</v>
      </c>
      <c r="AE14" s="659"/>
      <c r="AF14" s="693">
        <v>52500</v>
      </c>
      <c r="AG14" s="661"/>
      <c r="AH14" s="655"/>
      <c r="AI14" s="467" t="s">
        <v>12289</v>
      </c>
      <c r="AJ14" s="2396">
        <v>140</v>
      </c>
      <c r="AK14" s="655" t="s">
        <v>12726</v>
      </c>
      <c r="AL14" s="1031">
        <v>44168</v>
      </c>
      <c r="AM14" s="655"/>
      <c r="AN14" s="1064" t="s">
        <v>6587</v>
      </c>
      <c r="AO14" s="328" t="s">
        <v>19938</v>
      </c>
    </row>
    <row r="15" spans="1:41">
      <c r="A15" s="1484">
        <v>7</v>
      </c>
      <c r="B15" s="1477" t="s">
        <v>4928</v>
      </c>
      <c r="C15" s="1478" t="s">
        <v>18748</v>
      </c>
      <c r="D15" s="1478" t="s">
        <v>18418</v>
      </c>
      <c r="E15" s="1479" t="s">
        <v>5691</v>
      </c>
      <c r="F15" s="1480" t="s">
        <v>19119</v>
      </c>
      <c r="G15" s="1480">
        <v>24618011</v>
      </c>
      <c r="H15" s="1477">
        <v>246</v>
      </c>
      <c r="I15" s="1477">
        <v>55</v>
      </c>
      <c r="J15" s="1477">
        <v>129</v>
      </c>
      <c r="K15" s="1477">
        <v>1</v>
      </c>
      <c r="L15" s="1477">
        <v>0.93600000000000005</v>
      </c>
      <c r="M15" s="1477"/>
      <c r="N15" s="1477">
        <v>22</v>
      </c>
      <c r="O15" s="1477">
        <v>0.44</v>
      </c>
      <c r="P15" s="1477">
        <v>21.53</v>
      </c>
      <c r="Q15" s="1477">
        <v>3</v>
      </c>
      <c r="R15" s="1477">
        <v>304</v>
      </c>
      <c r="S15" s="1477">
        <v>304</v>
      </c>
      <c r="T15" s="1477">
        <v>304</v>
      </c>
      <c r="U15" s="1477">
        <v>2980</v>
      </c>
      <c r="V15" s="1477">
        <v>75</v>
      </c>
      <c r="W15" s="1477">
        <v>50</v>
      </c>
      <c r="X15" s="1477">
        <v>3</v>
      </c>
      <c r="Y15" s="1477">
        <v>380</v>
      </c>
      <c r="Z15" s="1478" t="s">
        <v>16845</v>
      </c>
      <c r="AA15" s="1481">
        <v>25</v>
      </c>
      <c r="AB15" s="1481" t="s">
        <v>695</v>
      </c>
      <c r="AC15" s="1481" t="s">
        <v>694</v>
      </c>
      <c r="AD15" s="1482" t="s">
        <v>6098</v>
      </c>
      <c r="AE15" s="1481"/>
      <c r="AF15" s="1483">
        <v>35000</v>
      </c>
      <c r="AG15" s="2974">
        <v>45361</v>
      </c>
      <c r="AH15" s="1478"/>
      <c r="AI15" s="684"/>
      <c r="AJ15" s="2397">
        <v>140</v>
      </c>
      <c r="AK15" s="1478" t="s">
        <v>19191</v>
      </c>
      <c r="AL15" s="1586">
        <v>45361</v>
      </c>
      <c r="AM15" s="1478"/>
      <c r="AN15" s="1064"/>
      <c r="AO15" s="328" t="s">
        <v>19938</v>
      </c>
    </row>
    <row r="16" spans="1:41">
      <c r="A16" s="653">
        <v>8</v>
      </c>
      <c r="B16" s="657" t="s">
        <v>4928</v>
      </c>
      <c r="C16" s="655" t="s">
        <v>1284</v>
      </c>
      <c r="D16" s="655" t="s">
        <v>18419</v>
      </c>
      <c r="E16" s="656" t="s">
        <v>531</v>
      </c>
      <c r="F16" s="784" t="s">
        <v>5709</v>
      </c>
      <c r="G16" s="784" t="s">
        <v>5710</v>
      </c>
      <c r="H16" s="657">
        <v>674</v>
      </c>
      <c r="I16" s="657">
        <v>552</v>
      </c>
      <c r="J16" s="657">
        <v>79</v>
      </c>
      <c r="K16" s="657">
        <v>0.71</v>
      </c>
      <c r="L16" s="657">
        <v>0.26</v>
      </c>
      <c r="M16" s="657"/>
      <c r="N16" s="657">
        <v>5.7</v>
      </c>
      <c r="O16" s="657">
        <v>0.41</v>
      </c>
      <c r="P16" s="657">
        <v>5.29</v>
      </c>
      <c r="Q16" s="657">
        <v>2.7</v>
      </c>
      <c r="R16" s="657">
        <v>304</v>
      </c>
      <c r="S16" s="657">
        <v>304</v>
      </c>
      <c r="T16" s="657">
        <v>304</v>
      </c>
      <c r="U16" s="657">
        <v>1485</v>
      </c>
      <c r="V16" s="657">
        <v>98.5</v>
      </c>
      <c r="W16" s="657">
        <v>50</v>
      </c>
      <c r="X16" s="657"/>
      <c r="Y16" s="657">
        <v>380</v>
      </c>
      <c r="Z16" s="655" t="s">
        <v>5696</v>
      </c>
      <c r="AA16" s="659">
        <v>5</v>
      </c>
      <c r="AB16" s="659" t="s">
        <v>4849</v>
      </c>
      <c r="AC16" s="659" t="s">
        <v>1527</v>
      </c>
      <c r="AD16" s="672" t="s">
        <v>6098</v>
      </c>
      <c r="AE16" s="659"/>
      <c r="AF16" s="693">
        <v>63000</v>
      </c>
      <c r="AG16" s="2975"/>
      <c r="AH16" s="655"/>
      <c r="AI16" s="467" t="s">
        <v>12412</v>
      </c>
      <c r="AJ16" s="2396">
        <v>160</v>
      </c>
      <c r="AK16" s="655" t="s">
        <v>12903</v>
      </c>
      <c r="AL16" s="1031">
        <v>43477</v>
      </c>
      <c r="AM16" s="655"/>
      <c r="AN16" s="1064" t="s">
        <v>6587</v>
      </c>
      <c r="AO16" s="328" t="s">
        <v>19938</v>
      </c>
    </row>
    <row r="17" spans="1:41">
      <c r="A17" s="653">
        <f t="shared" si="0"/>
        <v>9</v>
      </c>
      <c r="B17" s="657" t="s">
        <v>4928</v>
      </c>
      <c r="C17" s="655" t="s">
        <v>1286</v>
      </c>
      <c r="D17" s="655" t="s">
        <v>18419</v>
      </c>
      <c r="E17" s="656" t="s">
        <v>531</v>
      </c>
      <c r="F17" s="784" t="s">
        <v>5709</v>
      </c>
      <c r="G17" s="784" t="s">
        <v>5710</v>
      </c>
      <c r="H17" s="657">
        <v>674</v>
      </c>
      <c r="I17" s="657">
        <v>552</v>
      </c>
      <c r="J17" s="657">
        <v>79</v>
      </c>
      <c r="K17" s="657">
        <v>0.71</v>
      </c>
      <c r="L17" s="657">
        <v>0.26</v>
      </c>
      <c r="M17" s="657"/>
      <c r="N17" s="657">
        <v>5.7</v>
      </c>
      <c r="O17" s="657">
        <v>0.41</v>
      </c>
      <c r="P17" s="657">
        <v>5.29</v>
      </c>
      <c r="Q17" s="657">
        <v>2.7</v>
      </c>
      <c r="R17" s="657">
        <v>304</v>
      </c>
      <c r="S17" s="657">
        <v>304</v>
      </c>
      <c r="T17" s="657">
        <v>304</v>
      </c>
      <c r="U17" s="657">
        <v>1485</v>
      </c>
      <c r="V17" s="657">
        <v>98.5</v>
      </c>
      <c r="W17" s="657">
        <v>50</v>
      </c>
      <c r="X17" s="657"/>
      <c r="Y17" s="657">
        <v>380</v>
      </c>
      <c r="Z17" s="655" t="s">
        <v>5696</v>
      </c>
      <c r="AA17" s="659">
        <v>5</v>
      </c>
      <c r="AB17" s="659" t="s">
        <v>4849</v>
      </c>
      <c r="AC17" s="659" t="s">
        <v>1527</v>
      </c>
      <c r="AD17" s="672" t="s">
        <v>6098</v>
      </c>
      <c r="AE17" s="659"/>
      <c r="AF17" s="693">
        <v>63000</v>
      </c>
      <c r="AG17" s="2975"/>
      <c r="AH17" s="660"/>
      <c r="AI17" s="467" t="s">
        <v>12412</v>
      </c>
      <c r="AJ17" s="2396">
        <v>160</v>
      </c>
      <c r="AK17" s="655" t="s">
        <v>12902</v>
      </c>
      <c r="AL17" s="1031">
        <v>44033</v>
      </c>
      <c r="AM17" s="655"/>
      <c r="AN17" s="1064" t="s">
        <v>6587</v>
      </c>
      <c r="AO17" s="328" t="s">
        <v>19938</v>
      </c>
    </row>
    <row r="18" spans="1:41">
      <c r="A18" s="653">
        <f t="shared" si="0"/>
        <v>10</v>
      </c>
      <c r="B18" s="657" t="s">
        <v>4928</v>
      </c>
      <c r="C18" s="655" t="s">
        <v>1287</v>
      </c>
      <c r="D18" s="655" t="s">
        <v>18420</v>
      </c>
      <c r="E18" s="656" t="s">
        <v>531</v>
      </c>
      <c r="F18" s="784" t="s">
        <v>5709</v>
      </c>
      <c r="G18" s="784" t="s">
        <v>5710</v>
      </c>
      <c r="H18" s="657">
        <v>67</v>
      </c>
      <c r="I18" s="657">
        <v>535</v>
      </c>
      <c r="J18" s="657">
        <v>79</v>
      </c>
      <c r="K18" s="657">
        <v>0.71</v>
      </c>
      <c r="L18" s="657">
        <v>0.26</v>
      </c>
      <c r="M18" s="657"/>
      <c r="N18" s="657">
        <v>5.19</v>
      </c>
      <c r="O18" s="657">
        <v>0.4</v>
      </c>
      <c r="P18" s="657">
        <v>4.79</v>
      </c>
      <c r="Q18" s="657">
        <v>2.6</v>
      </c>
      <c r="R18" s="657">
        <v>304</v>
      </c>
      <c r="S18" s="657">
        <v>304</v>
      </c>
      <c r="T18" s="657">
        <v>304</v>
      </c>
      <c r="U18" s="657">
        <v>1485</v>
      </c>
      <c r="V18" s="657">
        <v>87</v>
      </c>
      <c r="W18" s="657">
        <v>50</v>
      </c>
      <c r="X18" s="657"/>
      <c r="Y18" s="657">
        <v>380</v>
      </c>
      <c r="Z18" s="655" t="s">
        <v>5696</v>
      </c>
      <c r="AA18" s="659">
        <v>5</v>
      </c>
      <c r="AB18" s="659" t="s">
        <v>4849</v>
      </c>
      <c r="AC18" s="659" t="s">
        <v>1527</v>
      </c>
      <c r="AD18" s="672" t="s">
        <v>6098</v>
      </c>
      <c r="AE18" s="659"/>
      <c r="AF18" s="693">
        <v>63000</v>
      </c>
      <c r="AG18" s="2975"/>
      <c r="AH18" s="660"/>
      <c r="AI18" s="467" t="s">
        <v>12412</v>
      </c>
      <c r="AJ18" s="2396">
        <v>160</v>
      </c>
      <c r="AK18" s="655" t="s">
        <v>12726</v>
      </c>
      <c r="AL18" s="1031">
        <v>44159</v>
      </c>
      <c r="AM18" s="655" t="s">
        <v>12861</v>
      </c>
      <c r="AN18" s="1064" t="s">
        <v>6587</v>
      </c>
      <c r="AO18" s="328" t="s">
        <v>19938</v>
      </c>
    </row>
    <row r="19" spans="1:41">
      <c r="A19" s="653">
        <f t="shared" si="0"/>
        <v>11</v>
      </c>
      <c r="B19" s="657" t="s">
        <v>4928</v>
      </c>
      <c r="C19" s="655" t="s">
        <v>1620</v>
      </c>
      <c r="D19" s="655" t="s">
        <v>18421</v>
      </c>
      <c r="E19" s="656" t="s">
        <v>537</v>
      </c>
      <c r="F19" s="784" t="s">
        <v>5782</v>
      </c>
      <c r="G19" s="784" t="s">
        <v>5783</v>
      </c>
      <c r="H19" s="657">
        <v>4</v>
      </c>
      <c r="I19" s="657">
        <v>85.6</v>
      </c>
      <c r="J19" s="657">
        <v>67</v>
      </c>
      <c r="K19" s="1851">
        <v>0.79</v>
      </c>
      <c r="L19" s="657">
        <v>1.956</v>
      </c>
      <c r="M19" s="657"/>
      <c r="N19" s="657">
        <v>45.1</v>
      </c>
      <c r="O19" s="657">
        <v>3.1659999999999999</v>
      </c>
      <c r="P19" s="657">
        <v>41.93</v>
      </c>
      <c r="Q19" s="657">
        <v>4</v>
      </c>
      <c r="R19" s="657">
        <v>304</v>
      </c>
      <c r="S19" s="657">
        <v>304</v>
      </c>
      <c r="T19" s="657">
        <v>304</v>
      </c>
      <c r="U19" s="657">
        <v>2967</v>
      </c>
      <c r="V19" s="657">
        <v>140.80000000000001</v>
      </c>
      <c r="W19" s="657">
        <v>50</v>
      </c>
      <c r="X19" s="657"/>
      <c r="Y19" s="657">
        <v>380</v>
      </c>
      <c r="Z19" s="655" t="s">
        <v>5696</v>
      </c>
      <c r="AA19" s="659">
        <v>5</v>
      </c>
      <c r="AB19" s="659" t="s">
        <v>4849</v>
      </c>
      <c r="AC19" s="659" t="s">
        <v>1527</v>
      </c>
      <c r="AD19" s="672" t="s">
        <v>6098</v>
      </c>
      <c r="AE19" s="659"/>
      <c r="AF19" s="693">
        <v>252000</v>
      </c>
      <c r="AG19" s="2976"/>
      <c r="AH19" s="660"/>
      <c r="AI19" s="467" t="s">
        <v>12528</v>
      </c>
      <c r="AJ19" s="2396">
        <v>410</v>
      </c>
      <c r="AK19" s="655" t="s">
        <v>12697</v>
      </c>
      <c r="AL19" s="1031">
        <v>43073</v>
      </c>
      <c r="AM19" s="655"/>
      <c r="AN19" s="1064" t="s">
        <v>6587</v>
      </c>
      <c r="AO19" s="328" t="s">
        <v>19938</v>
      </c>
    </row>
    <row r="20" spans="1:41">
      <c r="A20" s="653">
        <f t="shared" si="0"/>
        <v>12</v>
      </c>
      <c r="B20" s="657" t="s">
        <v>4928</v>
      </c>
      <c r="C20" s="655" t="s">
        <v>3411</v>
      </c>
      <c r="D20" s="655" t="s">
        <v>18421</v>
      </c>
      <c r="E20" s="656" t="s">
        <v>537</v>
      </c>
      <c r="F20" s="784" t="s">
        <v>5782</v>
      </c>
      <c r="G20" s="784" t="s">
        <v>5783</v>
      </c>
      <c r="H20" s="657">
        <v>4</v>
      </c>
      <c r="I20" s="657">
        <v>85.6</v>
      </c>
      <c r="J20" s="657">
        <v>67</v>
      </c>
      <c r="K20" s="1851">
        <v>0.79</v>
      </c>
      <c r="L20" s="657">
        <v>1.956</v>
      </c>
      <c r="M20" s="657"/>
      <c r="N20" s="657">
        <v>45.1</v>
      </c>
      <c r="O20" s="657">
        <v>3.1659999999999999</v>
      </c>
      <c r="P20" s="657">
        <v>41.93</v>
      </c>
      <c r="Q20" s="657">
        <v>4</v>
      </c>
      <c r="R20" s="657">
        <v>304</v>
      </c>
      <c r="S20" s="657">
        <v>304</v>
      </c>
      <c r="T20" s="657">
        <v>304</v>
      </c>
      <c r="U20" s="657">
        <v>2967</v>
      </c>
      <c r="V20" s="657">
        <v>140.80000000000001</v>
      </c>
      <c r="W20" s="657">
        <v>50</v>
      </c>
      <c r="X20" s="657"/>
      <c r="Y20" s="657">
        <v>380</v>
      </c>
      <c r="Z20" s="655" t="s">
        <v>5696</v>
      </c>
      <c r="AA20" s="659">
        <v>5</v>
      </c>
      <c r="AB20" s="659" t="s">
        <v>4849</v>
      </c>
      <c r="AC20" s="659" t="s">
        <v>1527</v>
      </c>
      <c r="AD20" s="672" t="s">
        <v>6098</v>
      </c>
      <c r="AE20" s="659"/>
      <c r="AF20" s="693">
        <v>252000</v>
      </c>
      <c r="AG20" s="2976"/>
      <c r="AH20" s="660"/>
      <c r="AI20" s="467" t="s">
        <v>12528</v>
      </c>
      <c r="AJ20" s="2396">
        <v>410</v>
      </c>
      <c r="AK20" s="655" t="s">
        <v>12697</v>
      </c>
      <c r="AL20" s="1031">
        <v>39112</v>
      </c>
      <c r="AM20" s="655"/>
      <c r="AN20" s="1064" t="s">
        <v>6587</v>
      </c>
      <c r="AO20" s="328" t="s">
        <v>19938</v>
      </c>
    </row>
    <row r="21" spans="1:41">
      <c r="A21" s="653">
        <f t="shared" si="0"/>
        <v>13</v>
      </c>
      <c r="B21" s="657" t="s">
        <v>4928</v>
      </c>
      <c r="C21" s="655" t="s">
        <v>13366</v>
      </c>
      <c r="D21" s="655" t="s">
        <v>18421</v>
      </c>
      <c r="E21" s="656" t="s">
        <v>537</v>
      </c>
      <c r="F21" s="784" t="s">
        <v>16846</v>
      </c>
      <c r="G21" s="784"/>
      <c r="H21" s="657">
        <v>525</v>
      </c>
      <c r="I21" s="657">
        <v>85</v>
      </c>
      <c r="J21" s="657">
        <v>67</v>
      </c>
      <c r="K21" s="1851">
        <v>0.79</v>
      </c>
      <c r="L21" s="657">
        <v>1.956</v>
      </c>
      <c r="M21" s="657"/>
      <c r="N21" s="657">
        <v>45</v>
      </c>
      <c r="O21" s="657">
        <v>3</v>
      </c>
      <c r="P21" s="657">
        <v>42</v>
      </c>
      <c r="Q21" s="657">
        <v>4</v>
      </c>
      <c r="R21" s="657" t="s">
        <v>16847</v>
      </c>
      <c r="S21" s="657" t="s">
        <v>16847</v>
      </c>
      <c r="T21" s="657" t="s">
        <v>16847</v>
      </c>
      <c r="U21" s="657">
        <v>2950</v>
      </c>
      <c r="V21" s="657">
        <v>185</v>
      </c>
      <c r="W21" s="657">
        <v>50</v>
      </c>
      <c r="X21" s="657"/>
      <c r="Y21" s="657">
        <v>380</v>
      </c>
      <c r="Z21" s="1898" t="s">
        <v>16848</v>
      </c>
      <c r="AA21" s="659">
        <v>5</v>
      </c>
      <c r="AB21" s="659" t="s">
        <v>4849</v>
      </c>
      <c r="AC21" s="659" t="s">
        <v>1527</v>
      </c>
      <c r="AD21" s="672" t="s">
        <v>6098</v>
      </c>
      <c r="AE21" s="1228"/>
      <c r="AF21" s="1241">
        <v>101000</v>
      </c>
      <c r="AG21" s="2977">
        <v>45168</v>
      </c>
      <c r="AH21" s="1875"/>
      <c r="AI21" s="668"/>
      <c r="AJ21" s="2396">
        <v>410</v>
      </c>
      <c r="AK21" s="655" t="s">
        <v>13609</v>
      </c>
      <c r="AL21" s="1035">
        <v>45168</v>
      </c>
      <c r="AM21" s="655"/>
      <c r="AN21" s="1064"/>
      <c r="AO21" s="328" t="s">
        <v>19938</v>
      </c>
    </row>
    <row r="22" spans="1:41">
      <c r="A22" s="653">
        <f t="shared" si="0"/>
        <v>14</v>
      </c>
      <c r="B22" s="657" t="s">
        <v>4928</v>
      </c>
      <c r="C22" s="655" t="s">
        <v>1867</v>
      </c>
      <c r="D22" s="655" t="s">
        <v>18422</v>
      </c>
      <c r="E22" s="656" t="s">
        <v>531</v>
      </c>
      <c r="F22" s="784" t="s">
        <v>5818</v>
      </c>
      <c r="G22" s="784" t="s">
        <v>5819</v>
      </c>
      <c r="H22" s="657">
        <v>520</v>
      </c>
      <c r="I22" s="657">
        <v>21</v>
      </c>
      <c r="J22" s="657">
        <v>40</v>
      </c>
      <c r="K22" s="657">
        <v>0.79</v>
      </c>
      <c r="L22" s="657">
        <v>1.359</v>
      </c>
      <c r="M22" s="657"/>
      <c r="N22" s="657">
        <v>44.29</v>
      </c>
      <c r="O22" s="657">
        <v>3.23</v>
      </c>
      <c r="P22" s="657">
        <v>41.06</v>
      </c>
      <c r="Q22" s="657">
        <v>5</v>
      </c>
      <c r="R22" s="657">
        <v>304</v>
      </c>
      <c r="S22" s="657">
        <v>304</v>
      </c>
      <c r="T22" s="657">
        <v>304</v>
      </c>
      <c r="U22" s="657">
        <v>2970</v>
      </c>
      <c r="V22" s="657">
        <v>80.8</v>
      </c>
      <c r="W22" s="657">
        <v>50</v>
      </c>
      <c r="X22" s="657"/>
      <c r="Y22" s="657">
        <v>380</v>
      </c>
      <c r="Z22" s="655" t="s">
        <v>5696</v>
      </c>
      <c r="AA22" s="659">
        <v>5</v>
      </c>
      <c r="AB22" s="659" t="s">
        <v>4849</v>
      </c>
      <c r="AC22" s="659" t="s">
        <v>1527</v>
      </c>
      <c r="AD22" s="672" t="s">
        <v>6098</v>
      </c>
      <c r="AE22" s="659"/>
      <c r="AF22" s="693">
        <v>138600</v>
      </c>
      <c r="AG22" s="2976"/>
      <c r="AH22" s="660"/>
      <c r="AJ22" s="2396">
        <v>510</v>
      </c>
      <c r="AK22" s="655" t="s">
        <v>12697</v>
      </c>
      <c r="AL22" s="1031">
        <v>43608</v>
      </c>
      <c r="AM22" s="655"/>
      <c r="AN22" s="1064" t="s">
        <v>6587</v>
      </c>
      <c r="AO22" s="328" t="s">
        <v>19938</v>
      </c>
    </row>
    <row r="23" spans="1:41">
      <c r="A23" s="653">
        <f t="shared" si="0"/>
        <v>15</v>
      </c>
      <c r="B23" s="657" t="s">
        <v>4928</v>
      </c>
      <c r="C23" s="655" t="s">
        <v>1869</v>
      </c>
      <c r="D23" s="655" t="s">
        <v>18422</v>
      </c>
      <c r="E23" s="656" t="s">
        <v>531</v>
      </c>
      <c r="F23" s="784" t="s">
        <v>5818</v>
      </c>
      <c r="G23" s="784" t="s">
        <v>5819</v>
      </c>
      <c r="H23" s="657">
        <v>520</v>
      </c>
      <c r="I23" s="657">
        <v>21</v>
      </c>
      <c r="J23" s="657">
        <v>40</v>
      </c>
      <c r="K23" s="657">
        <v>0.79</v>
      </c>
      <c r="L23" s="657">
        <v>1.359</v>
      </c>
      <c r="M23" s="657"/>
      <c r="N23" s="657">
        <v>44.29</v>
      </c>
      <c r="O23" s="657">
        <v>3.23</v>
      </c>
      <c r="P23" s="657">
        <v>41.06</v>
      </c>
      <c r="Q23" s="657">
        <v>5</v>
      </c>
      <c r="R23" s="657">
        <v>304</v>
      </c>
      <c r="S23" s="657">
        <v>304</v>
      </c>
      <c r="T23" s="657">
        <v>304</v>
      </c>
      <c r="U23" s="657">
        <v>2970</v>
      </c>
      <c r="V23" s="657">
        <v>80.8</v>
      </c>
      <c r="W23" s="657">
        <v>50</v>
      </c>
      <c r="X23" s="657"/>
      <c r="Y23" s="657">
        <v>380</v>
      </c>
      <c r="Z23" s="655" t="s">
        <v>5696</v>
      </c>
      <c r="AA23" s="659">
        <v>5</v>
      </c>
      <c r="AB23" s="659" t="s">
        <v>4849</v>
      </c>
      <c r="AC23" s="659" t="s">
        <v>1527</v>
      </c>
      <c r="AD23" s="672" t="s">
        <v>6098</v>
      </c>
      <c r="AE23" s="659"/>
      <c r="AF23" s="693">
        <v>138600</v>
      </c>
      <c r="AG23" s="2976"/>
      <c r="AH23" s="660"/>
      <c r="AJ23" s="2396">
        <v>510</v>
      </c>
      <c r="AK23" s="655" t="s">
        <v>12697</v>
      </c>
      <c r="AL23" s="1031">
        <v>43196</v>
      </c>
      <c r="AM23" s="655"/>
      <c r="AN23" s="1064" t="s">
        <v>6587</v>
      </c>
      <c r="AO23" s="328" t="s">
        <v>19938</v>
      </c>
    </row>
    <row r="24" spans="1:41">
      <c r="A24" s="653">
        <f t="shared" si="0"/>
        <v>16</v>
      </c>
      <c r="B24" s="657" t="s">
        <v>4928</v>
      </c>
      <c r="C24" s="655" t="s">
        <v>13482</v>
      </c>
      <c r="D24" s="655" t="s">
        <v>18423</v>
      </c>
      <c r="E24" s="656" t="s">
        <v>531</v>
      </c>
      <c r="F24" s="784" t="s">
        <v>13263</v>
      </c>
      <c r="G24" s="784" t="s">
        <v>13264</v>
      </c>
      <c r="H24" s="657">
        <v>520</v>
      </c>
      <c r="I24" s="657">
        <v>22</v>
      </c>
      <c r="J24" s="657">
        <v>40</v>
      </c>
      <c r="K24" s="657">
        <v>0.79</v>
      </c>
      <c r="L24" s="657">
        <v>1.359</v>
      </c>
      <c r="M24" s="657"/>
      <c r="N24" s="657">
        <v>44.29</v>
      </c>
      <c r="O24" s="657">
        <v>3.23</v>
      </c>
      <c r="P24" s="657">
        <v>41.06</v>
      </c>
      <c r="Q24" s="657">
        <v>4.24</v>
      </c>
      <c r="R24" s="657">
        <v>304</v>
      </c>
      <c r="S24" s="657">
        <v>304</v>
      </c>
      <c r="T24" s="657">
        <v>304</v>
      </c>
      <c r="U24" s="657">
        <v>2950</v>
      </c>
      <c r="V24" s="657">
        <v>66.5</v>
      </c>
      <c r="W24" s="657">
        <v>50</v>
      </c>
      <c r="X24" s="657">
        <v>3</v>
      </c>
      <c r="Y24" s="657">
        <v>380</v>
      </c>
      <c r="Z24" s="655" t="s">
        <v>16845</v>
      </c>
      <c r="AA24" s="659">
        <v>5</v>
      </c>
      <c r="AB24" s="659" t="s">
        <v>4849</v>
      </c>
      <c r="AC24" s="659" t="s">
        <v>1527</v>
      </c>
      <c r="AD24" s="672" t="s">
        <v>6098</v>
      </c>
      <c r="AE24" s="659"/>
      <c r="AF24" s="693">
        <v>35000</v>
      </c>
      <c r="AG24" s="2977">
        <v>44713</v>
      </c>
      <c r="AH24" s="660"/>
      <c r="AI24" s="668"/>
      <c r="AJ24" s="2396">
        <v>510</v>
      </c>
      <c r="AK24" s="655" t="s">
        <v>13302</v>
      </c>
      <c r="AL24" s="1035">
        <v>44713</v>
      </c>
      <c r="AM24" s="655"/>
      <c r="AN24" s="1064"/>
      <c r="AO24" s="328" t="s">
        <v>19938</v>
      </c>
    </row>
    <row r="25" spans="1:41">
      <c r="A25" s="653">
        <f t="shared" si="0"/>
        <v>17</v>
      </c>
      <c r="B25" s="657" t="s">
        <v>4928</v>
      </c>
      <c r="C25" s="655" t="s">
        <v>1551</v>
      </c>
      <c r="D25" s="655" t="s">
        <v>18424</v>
      </c>
      <c r="E25" s="656" t="s">
        <v>531</v>
      </c>
      <c r="F25" s="784" t="s">
        <v>5818</v>
      </c>
      <c r="G25" s="784" t="s">
        <v>5846</v>
      </c>
      <c r="H25" s="657">
        <v>546</v>
      </c>
      <c r="I25" s="657">
        <v>16</v>
      </c>
      <c r="J25" s="657">
        <v>73.5</v>
      </c>
      <c r="K25" s="657">
        <v>0.752</v>
      </c>
      <c r="L25" s="657">
        <v>0.75900000000000001</v>
      </c>
      <c r="M25" s="657"/>
      <c r="N25" s="657">
        <v>44.26</v>
      </c>
      <c r="O25" s="657">
        <v>3.202</v>
      </c>
      <c r="P25" s="657">
        <v>41.06</v>
      </c>
      <c r="Q25" s="657">
        <v>5</v>
      </c>
      <c r="R25" s="657">
        <v>304</v>
      </c>
      <c r="S25" s="657">
        <v>304</v>
      </c>
      <c r="T25" s="657">
        <v>304</v>
      </c>
      <c r="U25" s="657">
        <v>2970</v>
      </c>
      <c r="V25" s="657">
        <v>80.8</v>
      </c>
      <c r="W25" s="657">
        <v>50</v>
      </c>
      <c r="X25" s="657"/>
      <c r="Y25" s="657">
        <v>380</v>
      </c>
      <c r="Z25" s="655" t="s">
        <v>5696</v>
      </c>
      <c r="AA25" s="659">
        <v>5</v>
      </c>
      <c r="AB25" s="659" t="s">
        <v>4849</v>
      </c>
      <c r="AC25" s="659" t="s">
        <v>1527</v>
      </c>
      <c r="AD25" s="672" t="s">
        <v>6098</v>
      </c>
      <c r="AE25" s="659"/>
      <c r="AF25" s="693">
        <v>157500</v>
      </c>
      <c r="AG25" s="2976"/>
      <c r="AH25" s="660"/>
      <c r="AJ25" s="2396">
        <v>610</v>
      </c>
      <c r="AK25" s="655" t="s">
        <v>12697</v>
      </c>
      <c r="AL25" s="1031">
        <v>43733</v>
      </c>
      <c r="AM25" s="655"/>
      <c r="AN25" s="1064" t="s">
        <v>6587</v>
      </c>
      <c r="AO25" s="328" t="s">
        <v>19938</v>
      </c>
    </row>
    <row r="26" spans="1:41">
      <c r="A26" s="653">
        <f t="shared" si="0"/>
        <v>18</v>
      </c>
      <c r="B26" s="657" t="s">
        <v>4928</v>
      </c>
      <c r="C26" s="655" t="s">
        <v>1553</v>
      </c>
      <c r="D26" s="655" t="s">
        <v>18424</v>
      </c>
      <c r="E26" s="656" t="s">
        <v>531</v>
      </c>
      <c r="F26" s="784" t="s">
        <v>5818</v>
      </c>
      <c r="G26" s="784" t="s">
        <v>5846</v>
      </c>
      <c r="H26" s="657">
        <v>546</v>
      </c>
      <c r="I26" s="657">
        <v>16</v>
      </c>
      <c r="J26" s="657">
        <v>73.5</v>
      </c>
      <c r="K26" s="657">
        <v>0.752</v>
      </c>
      <c r="L26" s="657">
        <v>0.75900000000000001</v>
      </c>
      <c r="M26" s="657"/>
      <c r="N26" s="657">
        <v>44.26</v>
      </c>
      <c r="O26" s="657">
        <v>3.202</v>
      </c>
      <c r="P26" s="657">
        <v>41.06</v>
      </c>
      <c r="Q26" s="657">
        <v>5</v>
      </c>
      <c r="R26" s="657">
        <v>304</v>
      </c>
      <c r="S26" s="657">
        <v>304</v>
      </c>
      <c r="T26" s="657">
        <v>304</v>
      </c>
      <c r="U26" s="657">
        <v>2970</v>
      </c>
      <c r="V26" s="657">
        <v>80.8</v>
      </c>
      <c r="W26" s="657">
        <v>50</v>
      </c>
      <c r="X26" s="657"/>
      <c r="Y26" s="657">
        <v>380</v>
      </c>
      <c r="Z26" s="655" t="s">
        <v>5696</v>
      </c>
      <c r="AA26" s="659">
        <v>5</v>
      </c>
      <c r="AB26" s="659" t="s">
        <v>4849</v>
      </c>
      <c r="AC26" s="659" t="s">
        <v>1527</v>
      </c>
      <c r="AD26" s="672" t="s">
        <v>6098</v>
      </c>
      <c r="AE26" s="659"/>
      <c r="AF26" s="693">
        <v>157500</v>
      </c>
      <c r="AG26" s="2976"/>
      <c r="AH26" s="660"/>
      <c r="AJ26" s="2396">
        <v>610</v>
      </c>
      <c r="AK26" s="655" t="s">
        <v>12697</v>
      </c>
      <c r="AL26" s="1031">
        <v>43537</v>
      </c>
      <c r="AM26" s="655"/>
      <c r="AN26" s="1064" t="s">
        <v>6587</v>
      </c>
      <c r="AO26" s="328" t="s">
        <v>19938</v>
      </c>
    </row>
    <row r="27" spans="1:41">
      <c r="A27" s="653">
        <f t="shared" si="0"/>
        <v>19</v>
      </c>
      <c r="B27" s="657" t="s">
        <v>4156</v>
      </c>
      <c r="C27" s="655" t="s">
        <v>1142</v>
      </c>
      <c r="D27" s="655" t="s">
        <v>5871</v>
      </c>
      <c r="E27" s="656" t="s">
        <v>3796</v>
      </c>
      <c r="F27" s="784" t="s">
        <v>5872</v>
      </c>
      <c r="G27" s="784" t="s">
        <v>5873</v>
      </c>
      <c r="H27" s="657">
        <v>283</v>
      </c>
      <c r="I27" s="657">
        <v>28</v>
      </c>
      <c r="J27" s="657">
        <v>15</v>
      </c>
      <c r="K27" s="657">
        <v>0.52400000000000002</v>
      </c>
      <c r="L27" s="657">
        <v>0.11</v>
      </c>
      <c r="M27" s="657"/>
      <c r="N27" s="657">
        <v>23</v>
      </c>
      <c r="O27" s="657">
        <v>8.1999999999999993</v>
      </c>
      <c r="P27" s="657">
        <v>14.8</v>
      </c>
      <c r="Q27" s="657">
        <v>1.5</v>
      </c>
      <c r="R27" s="657" t="s">
        <v>6255</v>
      </c>
      <c r="S27" s="657" t="s">
        <v>6255</v>
      </c>
      <c r="T27" s="657" t="s">
        <v>6255</v>
      </c>
      <c r="U27" s="657">
        <v>2945</v>
      </c>
      <c r="V27" s="657">
        <v>22.3</v>
      </c>
      <c r="W27" s="657">
        <v>50</v>
      </c>
      <c r="X27" s="657"/>
      <c r="Y27" s="657">
        <v>380</v>
      </c>
      <c r="Z27" s="655" t="s">
        <v>5696</v>
      </c>
      <c r="AA27" s="659">
        <v>5</v>
      </c>
      <c r="AB27" s="659" t="s">
        <v>4849</v>
      </c>
      <c r="AC27" s="659" t="s">
        <v>1527</v>
      </c>
      <c r="AD27" s="672" t="s">
        <v>6098</v>
      </c>
      <c r="AE27" s="659"/>
      <c r="AF27" s="693">
        <v>73500</v>
      </c>
      <c r="AG27" s="2976"/>
      <c r="AH27" s="1234"/>
      <c r="AJ27" s="2396">
        <v>710</v>
      </c>
      <c r="AK27" s="655" t="s">
        <v>12697</v>
      </c>
      <c r="AL27" s="1031">
        <v>43160</v>
      </c>
      <c r="AM27" s="655"/>
      <c r="AN27" s="1064" t="s">
        <v>6587</v>
      </c>
      <c r="AO27" s="328" t="s">
        <v>19938</v>
      </c>
    </row>
    <row r="28" spans="1:41">
      <c r="A28" s="653">
        <f t="shared" si="0"/>
        <v>20</v>
      </c>
      <c r="B28" s="657" t="s">
        <v>4156</v>
      </c>
      <c r="C28" s="655" t="s">
        <v>1144</v>
      </c>
      <c r="D28" s="655" t="s">
        <v>5871</v>
      </c>
      <c r="E28" s="656" t="s">
        <v>3796</v>
      </c>
      <c r="F28" s="784" t="s">
        <v>5872</v>
      </c>
      <c r="G28" s="784" t="s">
        <v>5873</v>
      </c>
      <c r="H28" s="657">
        <v>283</v>
      </c>
      <c r="I28" s="657">
        <v>28</v>
      </c>
      <c r="J28" s="657">
        <v>15</v>
      </c>
      <c r="K28" s="657">
        <v>0.52400000000000002</v>
      </c>
      <c r="L28" s="657">
        <v>0.11</v>
      </c>
      <c r="M28" s="657"/>
      <c r="N28" s="657">
        <v>23</v>
      </c>
      <c r="O28" s="657">
        <v>8.1999999999999993</v>
      </c>
      <c r="P28" s="657">
        <v>14.8</v>
      </c>
      <c r="Q28" s="657">
        <v>1.5</v>
      </c>
      <c r="R28" s="657" t="s">
        <v>6255</v>
      </c>
      <c r="S28" s="657" t="s">
        <v>6255</v>
      </c>
      <c r="T28" s="657" t="s">
        <v>6255</v>
      </c>
      <c r="U28" s="657">
        <v>2945</v>
      </c>
      <c r="V28" s="657">
        <v>22.3</v>
      </c>
      <c r="W28" s="657">
        <v>50</v>
      </c>
      <c r="X28" s="657"/>
      <c r="Y28" s="657">
        <v>380</v>
      </c>
      <c r="Z28" s="655" t="s">
        <v>5696</v>
      </c>
      <c r="AA28" s="659">
        <v>5</v>
      </c>
      <c r="AB28" s="659" t="s">
        <v>4849</v>
      </c>
      <c r="AC28" s="659" t="s">
        <v>1527</v>
      </c>
      <c r="AD28" s="672" t="s">
        <v>6098</v>
      </c>
      <c r="AE28" s="659"/>
      <c r="AF28" s="693">
        <v>73500</v>
      </c>
      <c r="AG28" s="2976"/>
      <c r="AH28" s="1234"/>
      <c r="AJ28" s="2396">
        <v>710</v>
      </c>
      <c r="AK28" s="655" t="s">
        <v>12697</v>
      </c>
      <c r="AL28" s="1031">
        <v>39561</v>
      </c>
      <c r="AM28" s="655"/>
      <c r="AN28" s="1064" t="s">
        <v>6587</v>
      </c>
      <c r="AO28" s="328" t="s">
        <v>19938</v>
      </c>
    </row>
    <row r="29" spans="1:41">
      <c r="A29" s="653">
        <f t="shared" si="0"/>
        <v>21</v>
      </c>
      <c r="B29" s="657" t="s">
        <v>4156</v>
      </c>
      <c r="C29" s="655" t="s">
        <v>3413</v>
      </c>
      <c r="D29" s="655" t="s">
        <v>5894</v>
      </c>
      <c r="E29" s="656" t="s">
        <v>5513</v>
      </c>
      <c r="F29" s="784" t="s">
        <v>5895</v>
      </c>
      <c r="G29" s="784"/>
      <c r="H29" s="657">
        <v>97</v>
      </c>
      <c r="I29" s="657">
        <v>600</v>
      </c>
      <c r="J29" s="657">
        <v>32</v>
      </c>
      <c r="K29" s="657">
        <v>0.995</v>
      </c>
      <c r="L29" s="657">
        <v>0.48</v>
      </c>
      <c r="M29" s="657"/>
      <c r="N29" s="657">
        <v>8.5</v>
      </c>
      <c r="O29" s="657">
        <v>0</v>
      </c>
      <c r="P29" s="657">
        <v>8.5</v>
      </c>
      <c r="Q29" s="657">
        <v>7.9</v>
      </c>
      <c r="R29" s="657" t="s">
        <v>6255</v>
      </c>
      <c r="S29" s="657" t="s">
        <v>6255</v>
      </c>
      <c r="T29" s="657" t="s">
        <v>2524</v>
      </c>
      <c r="U29" s="657">
        <v>1490</v>
      </c>
      <c r="V29" s="657">
        <v>177</v>
      </c>
      <c r="W29" s="657">
        <v>50</v>
      </c>
      <c r="X29" s="657"/>
      <c r="Y29" s="657">
        <v>380</v>
      </c>
      <c r="Z29" s="655" t="s">
        <v>5896</v>
      </c>
      <c r="AA29" s="659">
        <v>25</v>
      </c>
      <c r="AB29" s="659" t="s">
        <v>690</v>
      </c>
      <c r="AC29" s="659" t="s">
        <v>694</v>
      </c>
      <c r="AD29" s="672" t="s">
        <v>6098</v>
      </c>
      <c r="AE29" s="659"/>
      <c r="AF29" s="693">
        <v>189000</v>
      </c>
      <c r="AG29" s="2976"/>
      <c r="AH29" s="660"/>
      <c r="AJ29" s="2396">
        <v>750</v>
      </c>
      <c r="AK29" s="655" t="s">
        <v>12810</v>
      </c>
      <c r="AL29" s="1031">
        <v>41920</v>
      </c>
      <c r="AM29" s="655"/>
      <c r="AN29" s="1064" t="s">
        <v>6587</v>
      </c>
      <c r="AO29" s="328" t="s">
        <v>19938</v>
      </c>
    </row>
    <row r="30" spans="1:41">
      <c r="A30" s="653">
        <f t="shared" si="0"/>
        <v>22</v>
      </c>
      <c r="B30" s="657" t="s">
        <v>4156</v>
      </c>
      <c r="C30" s="655" t="s">
        <v>4056</v>
      </c>
      <c r="D30" s="655" t="s">
        <v>5894</v>
      </c>
      <c r="E30" s="656" t="s">
        <v>5513</v>
      </c>
      <c r="F30" s="784" t="s">
        <v>5895</v>
      </c>
      <c r="G30" s="784"/>
      <c r="H30" s="657">
        <v>97</v>
      </c>
      <c r="I30" s="657">
        <v>600</v>
      </c>
      <c r="J30" s="657">
        <v>32</v>
      </c>
      <c r="K30" s="657">
        <v>0.995</v>
      </c>
      <c r="L30" s="657">
        <v>0.48</v>
      </c>
      <c r="M30" s="657"/>
      <c r="N30" s="657">
        <v>8.5</v>
      </c>
      <c r="O30" s="657">
        <v>0</v>
      </c>
      <c r="P30" s="657">
        <v>8.5</v>
      </c>
      <c r="Q30" s="657">
        <v>7.9</v>
      </c>
      <c r="R30" s="657" t="s">
        <v>6255</v>
      </c>
      <c r="S30" s="657" t="s">
        <v>6255</v>
      </c>
      <c r="T30" s="657" t="s">
        <v>2524</v>
      </c>
      <c r="U30" s="657">
        <v>1780</v>
      </c>
      <c r="V30" s="657">
        <v>177</v>
      </c>
      <c r="W30" s="657">
        <v>50</v>
      </c>
      <c r="X30" s="657"/>
      <c r="Y30" s="657">
        <v>380</v>
      </c>
      <c r="Z30" s="655" t="s">
        <v>5896</v>
      </c>
      <c r="AA30" s="659">
        <v>25</v>
      </c>
      <c r="AB30" s="659" t="s">
        <v>690</v>
      </c>
      <c r="AC30" s="659" t="s">
        <v>694</v>
      </c>
      <c r="AD30" s="672" t="s">
        <v>6098</v>
      </c>
      <c r="AE30" s="659"/>
      <c r="AF30" s="693">
        <v>265500</v>
      </c>
      <c r="AG30" s="2976"/>
      <c r="AH30" s="660"/>
      <c r="AJ30" s="2396">
        <v>750</v>
      </c>
      <c r="AK30" s="655" t="s">
        <v>12810</v>
      </c>
      <c r="AL30" s="1031">
        <v>42619</v>
      </c>
      <c r="AM30" s="655"/>
      <c r="AN30" s="1064" t="s">
        <v>6587</v>
      </c>
      <c r="AO30" s="328" t="s">
        <v>19938</v>
      </c>
    </row>
    <row r="31" spans="1:41">
      <c r="A31" s="653">
        <v>22</v>
      </c>
      <c r="B31" s="657" t="s">
        <v>4156</v>
      </c>
      <c r="C31" s="655" t="s">
        <v>4058</v>
      </c>
      <c r="D31" s="655" t="s">
        <v>5894</v>
      </c>
      <c r="E31" s="656" t="s">
        <v>5513</v>
      </c>
      <c r="F31" s="784" t="s">
        <v>16836</v>
      </c>
      <c r="G31" s="784">
        <v>429836</v>
      </c>
      <c r="H31" s="657">
        <v>85</v>
      </c>
      <c r="I31" s="657">
        <v>681</v>
      </c>
      <c r="J31" s="657">
        <v>32</v>
      </c>
      <c r="K31" s="657">
        <v>0.995</v>
      </c>
      <c r="L31" s="657">
        <v>0.48</v>
      </c>
      <c r="M31" s="657"/>
      <c r="N31" s="657">
        <v>8.5</v>
      </c>
      <c r="O31" s="657">
        <v>0</v>
      </c>
      <c r="P31" s="657">
        <v>8.5</v>
      </c>
      <c r="Q31" s="657">
        <v>7.9</v>
      </c>
      <c r="R31" s="657" t="s">
        <v>6255</v>
      </c>
      <c r="S31" s="657" t="s">
        <v>6255</v>
      </c>
      <c r="T31" s="657" t="s">
        <v>2524</v>
      </c>
      <c r="U31" s="657">
        <v>2100</v>
      </c>
      <c r="V31" s="657">
        <v>233</v>
      </c>
      <c r="W31" s="657"/>
      <c r="X31" s="657"/>
      <c r="Y31" s="657"/>
      <c r="Z31" s="655" t="s">
        <v>6304</v>
      </c>
      <c r="AA31" s="659">
        <v>25</v>
      </c>
      <c r="AB31" s="659" t="s">
        <v>690</v>
      </c>
      <c r="AC31" s="659" t="s">
        <v>694</v>
      </c>
      <c r="AD31" s="672" t="s">
        <v>6098</v>
      </c>
      <c r="AE31" s="659"/>
      <c r="AF31" s="693">
        <v>144000</v>
      </c>
      <c r="AG31" s="2978">
        <v>44939</v>
      </c>
      <c r="AH31" s="660" t="s">
        <v>13299</v>
      </c>
      <c r="AJ31" s="2396">
        <v>750</v>
      </c>
      <c r="AK31" s="655" t="s">
        <v>16837</v>
      </c>
      <c r="AL31" s="1031">
        <v>44939</v>
      </c>
      <c r="AM31" s="655"/>
      <c r="AN31" s="1064" t="s">
        <v>6587</v>
      </c>
      <c r="AO31" s="328" t="s">
        <v>19938</v>
      </c>
    </row>
    <row r="32" spans="1:41">
      <c r="A32" s="653">
        <f t="shared" si="0"/>
        <v>23</v>
      </c>
      <c r="B32" s="657" t="s">
        <v>4156</v>
      </c>
      <c r="C32" s="655" t="s">
        <v>4059</v>
      </c>
      <c r="D32" s="655" t="s">
        <v>16841</v>
      </c>
      <c r="E32" s="656" t="s">
        <v>1723</v>
      </c>
      <c r="F32" s="784" t="s">
        <v>5897</v>
      </c>
      <c r="G32" s="784">
        <v>156868</v>
      </c>
      <c r="H32" s="657"/>
      <c r="I32" s="657">
        <v>60</v>
      </c>
      <c r="J32" s="657">
        <v>32</v>
      </c>
      <c r="K32" s="657">
        <v>0.995</v>
      </c>
      <c r="L32" s="657">
        <v>0.48</v>
      </c>
      <c r="M32" s="657"/>
      <c r="N32" s="657">
        <v>6</v>
      </c>
      <c r="O32" s="657">
        <v>0</v>
      </c>
      <c r="P32" s="657">
        <v>6</v>
      </c>
      <c r="Q32" s="657">
        <v>7.9</v>
      </c>
      <c r="R32" s="657" t="s">
        <v>6255</v>
      </c>
      <c r="S32" s="657" t="s">
        <v>6255</v>
      </c>
      <c r="T32" s="657" t="s">
        <v>2524</v>
      </c>
      <c r="U32" s="657">
        <v>2880</v>
      </c>
      <c r="V32" s="657">
        <v>30</v>
      </c>
      <c r="W32" s="657">
        <v>50</v>
      </c>
      <c r="X32" s="657"/>
      <c r="Y32" s="657">
        <v>380</v>
      </c>
      <c r="Z32" s="655" t="s">
        <v>5898</v>
      </c>
      <c r="AA32" s="659">
        <v>5</v>
      </c>
      <c r="AB32" s="659" t="s">
        <v>4261</v>
      </c>
      <c r="AC32" s="659" t="s">
        <v>1527</v>
      </c>
      <c r="AD32" s="672" t="s">
        <v>6098</v>
      </c>
      <c r="AE32" s="659"/>
      <c r="AF32" s="693">
        <v>37800</v>
      </c>
      <c r="AG32" s="2976"/>
      <c r="AH32" s="660"/>
      <c r="AJ32" s="2396">
        <v>750</v>
      </c>
      <c r="AK32" s="655" t="s">
        <v>12809</v>
      </c>
      <c r="AL32" s="1035">
        <v>44431</v>
      </c>
      <c r="AM32" s="655"/>
      <c r="AN32" s="1064" t="s">
        <v>6587</v>
      </c>
      <c r="AO32" s="328" t="s">
        <v>19938</v>
      </c>
    </row>
    <row r="33" spans="1:45">
      <c r="A33" s="653">
        <f t="shared" si="0"/>
        <v>24</v>
      </c>
      <c r="B33" s="657" t="s">
        <v>4156</v>
      </c>
      <c r="C33" s="655" t="s">
        <v>12213</v>
      </c>
      <c r="D33" s="655" t="s">
        <v>12688</v>
      </c>
      <c r="E33" s="656" t="s">
        <v>5513</v>
      </c>
      <c r="F33" s="603"/>
      <c r="G33" s="1090"/>
      <c r="H33" s="603"/>
      <c r="I33" s="603"/>
      <c r="J33" s="657">
        <v>32</v>
      </c>
      <c r="K33" s="657">
        <v>0.995</v>
      </c>
      <c r="L33" s="657">
        <v>0.48</v>
      </c>
      <c r="M33" s="603"/>
      <c r="N33" s="603"/>
      <c r="O33" s="603"/>
      <c r="P33" s="603"/>
      <c r="Q33" s="603"/>
      <c r="R33" s="603"/>
      <c r="S33" s="603"/>
      <c r="T33" s="603"/>
      <c r="U33" s="603"/>
      <c r="V33" s="603"/>
      <c r="W33" s="603"/>
      <c r="X33" s="603"/>
      <c r="Y33" s="603"/>
      <c r="Z33" s="603"/>
      <c r="AA33" s="600"/>
      <c r="AB33" s="600"/>
      <c r="AC33" s="600"/>
      <c r="AD33" s="673"/>
      <c r="AE33" s="600"/>
      <c r="AF33" s="600"/>
      <c r="AG33" s="2979"/>
      <c r="AH33" s="660"/>
      <c r="AJ33" s="2396">
        <v>750</v>
      </c>
      <c r="AK33" s="655" t="s">
        <v>12708</v>
      </c>
      <c r="AL33" s="1031">
        <v>42898</v>
      </c>
      <c r="AM33" s="655"/>
      <c r="AN33" s="1064"/>
      <c r="AO33" s="328" t="s">
        <v>19938</v>
      </c>
    </row>
    <row r="34" spans="1:45">
      <c r="A34" s="653">
        <f t="shared" si="0"/>
        <v>25</v>
      </c>
      <c r="B34" s="657" t="s">
        <v>4156</v>
      </c>
      <c r="C34" s="791" t="s">
        <v>12212</v>
      </c>
      <c r="D34" s="655" t="s">
        <v>12688</v>
      </c>
      <c r="E34" s="656" t="s">
        <v>5513</v>
      </c>
      <c r="F34" s="1090" t="s">
        <v>19632</v>
      </c>
      <c r="G34" s="1090"/>
      <c r="H34" s="603"/>
      <c r="I34" s="603"/>
      <c r="J34" s="657">
        <v>32</v>
      </c>
      <c r="K34" s="657">
        <v>0.995</v>
      </c>
      <c r="L34" s="657">
        <v>0.48</v>
      </c>
      <c r="M34" s="603"/>
      <c r="N34" s="603"/>
      <c r="O34" s="603"/>
      <c r="P34" s="603"/>
      <c r="Q34" s="603"/>
      <c r="R34" s="603"/>
      <c r="S34" s="603"/>
      <c r="T34" s="603"/>
      <c r="U34" s="603"/>
      <c r="V34" s="603"/>
      <c r="W34" s="603"/>
      <c r="X34" s="603"/>
      <c r="Y34" s="603"/>
      <c r="Z34" s="603"/>
      <c r="AA34" s="600"/>
      <c r="AB34" s="600"/>
      <c r="AC34" s="600"/>
      <c r="AD34" s="673"/>
      <c r="AE34" s="600"/>
      <c r="AF34" s="600"/>
      <c r="AG34" s="2979"/>
      <c r="AH34" s="660"/>
      <c r="AJ34" s="2396">
        <v>750</v>
      </c>
      <c r="AK34" s="655" t="s">
        <v>12709</v>
      </c>
      <c r="AL34" s="1031">
        <v>44067</v>
      </c>
      <c r="AM34" s="655"/>
      <c r="AN34" s="1064"/>
      <c r="AO34" s="328" t="s">
        <v>19938</v>
      </c>
    </row>
    <row r="35" spans="1:45">
      <c r="A35" s="653">
        <f t="shared" si="0"/>
        <v>26</v>
      </c>
      <c r="B35" s="657" t="s">
        <v>4156</v>
      </c>
      <c r="C35" s="791" t="s">
        <v>18350</v>
      </c>
      <c r="D35" s="655" t="s">
        <v>5899</v>
      </c>
      <c r="E35" s="656" t="s">
        <v>1734</v>
      </c>
      <c r="F35" s="784" t="s">
        <v>5900</v>
      </c>
      <c r="G35" s="784" t="s">
        <v>5901</v>
      </c>
      <c r="H35" s="657">
        <v>10</v>
      </c>
      <c r="I35" s="657" t="s">
        <v>4950</v>
      </c>
      <c r="J35" s="657">
        <v>35</v>
      </c>
      <c r="K35" s="657">
        <v>1.05</v>
      </c>
      <c r="L35" s="657">
        <v>10</v>
      </c>
      <c r="M35" s="657"/>
      <c r="N35" s="657">
        <v>0.85</v>
      </c>
      <c r="O35" s="657">
        <v>-0.2</v>
      </c>
      <c r="P35" s="657">
        <v>1.05</v>
      </c>
      <c r="Q35" s="657">
        <v>7</v>
      </c>
      <c r="R35" s="657" t="s">
        <v>6255</v>
      </c>
      <c r="S35" s="657" t="s">
        <v>6255</v>
      </c>
      <c r="T35" s="657"/>
      <c r="U35" s="657">
        <v>2850</v>
      </c>
      <c r="V35" s="657">
        <v>0.67</v>
      </c>
      <c r="W35" s="657">
        <v>50</v>
      </c>
      <c r="X35" s="657"/>
      <c r="Y35" s="657">
        <v>380</v>
      </c>
      <c r="Z35" s="655" t="s">
        <v>5696</v>
      </c>
      <c r="AA35" s="659"/>
      <c r="AB35" s="659"/>
      <c r="AC35" s="659"/>
      <c r="AD35" s="672" t="s">
        <v>6098</v>
      </c>
      <c r="AE35" s="659"/>
      <c r="AF35" s="693">
        <v>21000</v>
      </c>
      <c r="AG35" s="2976"/>
      <c r="AH35" s="660"/>
      <c r="AJ35" s="2396">
        <v>800</v>
      </c>
      <c r="AK35" s="655" t="s">
        <v>12710</v>
      </c>
      <c r="AL35" s="1031">
        <v>43866</v>
      </c>
      <c r="AM35" s="655"/>
      <c r="AN35" s="1064" t="s">
        <v>6587</v>
      </c>
      <c r="AO35" s="328" t="s">
        <v>19938</v>
      </c>
    </row>
    <row r="36" spans="1:45">
      <c r="A36" s="653">
        <f t="shared" si="0"/>
        <v>27</v>
      </c>
      <c r="B36" s="657" t="s">
        <v>4156</v>
      </c>
      <c r="C36" s="791" t="s">
        <v>18351</v>
      </c>
      <c r="D36" s="655" t="s">
        <v>5899</v>
      </c>
      <c r="E36" s="656" t="s">
        <v>1734</v>
      </c>
      <c r="F36" s="784" t="s">
        <v>18425</v>
      </c>
      <c r="G36" s="784"/>
      <c r="H36" s="657">
        <v>10</v>
      </c>
      <c r="I36" s="657" t="s">
        <v>4950</v>
      </c>
      <c r="J36" s="657">
        <v>35</v>
      </c>
      <c r="K36" s="657">
        <v>1.05</v>
      </c>
      <c r="L36" s="657">
        <v>10</v>
      </c>
      <c r="M36" s="657"/>
      <c r="N36" s="657">
        <v>0.85</v>
      </c>
      <c r="O36" s="657">
        <v>-0.2</v>
      </c>
      <c r="P36" s="657">
        <v>1.05</v>
      </c>
      <c r="Q36" s="657">
        <v>7</v>
      </c>
      <c r="R36" s="657" t="s">
        <v>6255</v>
      </c>
      <c r="S36" s="657" t="s">
        <v>6255</v>
      </c>
      <c r="T36" s="657"/>
      <c r="U36" s="657">
        <v>2850</v>
      </c>
      <c r="V36" s="657">
        <v>0.67</v>
      </c>
      <c r="W36" s="657">
        <v>50</v>
      </c>
      <c r="X36" s="657"/>
      <c r="Y36" s="657">
        <v>380</v>
      </c>
      <c r="Z36" s="655" t="s">
        <v>8083</v>
      </c>
      <c r="AA36" s="659"/>
      <c r="AB36" s="659"/>
      <c r="AC36" s="659"/>
      <c r="AD36" s="672" t="s">
        <v>6098</v>
      </c>
      <c r="AE36" s="659"/>
      <c r="AF36" s="693">
        <v>21000</v>
      </c>
      <c r="AG36" s="2980">
        <v>40389</v>
      </c>
      <c r="AH36" s="660"/>
      <c r="AJ36" s="2396">
        <v>800</v>
      </c>
      <c r="AK36" s="655" t="s">
        <v>12712</v>
      </c>
      <c r="AL36" s="1031">
        <v>43935</v>
      </c>
      <c r="AM36" s="655"/>
      <c r="AN36" s="1064" t="s">
        <v>6587</v>
      </c>
      <c r="AO36" s="328" t="s">
        <v>19938</v>
      </c>
    </row>
    <row r="37" spans="1:45">
      <c r="A37" s="653">
        <f t="shared" si="0"/>
        <v>28</v>
      </c>
      <c r="B37" s="657" t="s">
        <v>4156</v>
      </c>
      <c r="C37" s="791" t="s">
        <v>18352</v>
      </c>
      <c r="D37" s="655" t="s">
        <v>5902</v>
      </c>
      <c r="E37" s="656" t="s">
        <v>5903</v>
      </c>
      <c r="F37" s="784" t="s">
        <v>6159</v>
      </c>
      <c r="G37" s="784" t="s">
        <v>6160</v>
      </c>
      <c r="H37" s="657">
        <v>22</v>
      </c>
      <c r="I37" s="657">
        <v>21.6</v>
      </c>
      <c r="J37" s="657">
        <v>35</v>
      </c>
      <c r="K37" s="657">
        <v>1.05</v>
      </c>
      <c r="L37" s="657">
        <v>0.72199999999999998</v>
      </c>
      <c r="M37" s="657">
        <v>5.7000000000000002E-2</v>
      </c>
      <c r="N37" s="657">
        <v>0.84</v>
      </c>
      <c r="O37" s="657">
        <v>0</v>
      </c>
      <c r="P37" s="657">
        <v>0.84</v>
      </c>
      <c r="Q37" s="657">
        <v>7</v>
      </c>
      <c r="R37" s="657" t="s">
        <v>6268</v>
      </c>
      <c r="S37" s="657" t="s">
        <v>6268</v>
      </c>
      <c r="T37" s="657"/>
      <c r="U37" s="657">
        <v>2885</v>
      </c>
      <c r="V37" s="657">
        <v>3</v>
      </c>
      <c r="W37" s="657">
        <v>50</v>
      </c>
      <c r="X37" s="657"/>
      <c r="Y37" s="657">
        <v>380</v>
      </c>
      <c r="Z37" s="1235" t="s">
        <v>6135</v>
      </c>
      <c r="AA37" s="659"/>
      <c r="AB37" s="659"/>
      <c r="AC37" s="659"/>
      <c r="AD37" s="672" t="s">
        <v>6098</v>
      </c>
      <c r="AE37" s="659"/>
      <c r="AF37" s="693">
        <v>21000</v>
      </c>
      <c r="AG37" s="2980">
        <v>43511</v>
      </c>
      <c r="AH37" s="660"/>
      <c r="AJ37" s="2396">
        <v>800</v>
      </c>
      <c r="AK37" s="655" t="s">
        <v>13016</v>
      </c>
      <c r="AL37" s="1031">
        <v>43460</v>
      </c>
      <c r="AM37" s="655"/>
      <c r="AN37" s="1064" t="s">
        <v>6587</v>
      </c>
      <c r="AO37" s="328" t="s">
        <v>19938</v>
      </c>
    </row>
    <row r="38" spans="1:45">
      <c r="A38" s="653">
        <f t="shared" si="0"/>
        <v>29</v>
      </c>
      <c r="B38" s="657" t="s">
        <v>4156</v>
      </c>
      <c r="C38" s="791" t="s">
        <v>3458</v>
      </c>
      <c r="D38" s="655" t="s">
        <v>5905</v>
      </c>
      <c r="E38" s="656" t="s">
        <v>5906</v>
      </c>
      <c r="F38" s="784" t="s">
        <v>5907</v>
      </c>
      <c r="G38" s="784" t="s">
        <v>5908</v>
      </c>
      <c r="H38" s="657">
        <v>10</v>
      </c>
      <c r="I38" s="657" t="s">
        <v>5104</v>
      </c>
      <c r="J38" s="657">
        <v>35</v>
      </c>
      <c r="K38" s="657">
        <v>1.05</v>
      </c>
      <c r="L38" s="657">
        <v>10</v>
      </c>
      <c r="M38" s="657">
        <v>5.7000000000000002E-2</v>
      </c>
      <c r="N38" s="657">
        <v>0.75</v>
      </c>
      <c r="O38" s="657">
        <v>-0.3</v>
      </c>
      <c r="P38" s="657">
        <v>1.05</v>
      </c>
      <c r="Q38" s="657">
        <v>6.4</v>
      </c>
      <c r="R38" s="657" t="s">
        <v>6268</v>
      </c>
      <c r="S38" s="657" t="s">
        <v>6268</v>
      </c>
      <c r="T38" s="657"/>
      <c r="U38" s="657">
        <v>1390</v>
      </c>
      <c r="V38" s="657">
        <v>0.35</v>
      </c>
      <c r="W38" s="657">
        <v>50</v>
      </c>
      <c r="X38" s="657"/>
      <c r="Y38" s="657">
        <v>380</v>
      </c>
      <c r="Z38" s="655" t="s">
        <v>5696</v>
      </c>
      <c r="AA38" s="659"/>
      <c r="AB38" s="659"/>
      <c r="AC38" s="659"/>
      <c r="AD38" s="672" t="s">
        <v>6098</v>
      </c>
      <c r="AE38" s="659"/>
      <c r="AF38" s="693">
        <v>21000</v>
      </c>
      <c r="AG38" s="2976"/>
      <c r="AH38" s="660"/>
      <c r="AJ38" s="2396">
        <v>800</v>
      </c>
      <c r="AK38" s="655" t="s">
        <v>12710</v>
      </c>
      <c r="AL38" s="1031">
        <v>43929</v>
      </c>
      <c r="AM38" s="655"/>
      <c r="AN38" s="1064" t="s">
        <v>6587</v>
      </c>
      <c r="AO38" s="328" t="s">
        <v>19938</v>
      </c>
    </row>
    <row r="39" spans="1:45">
      <c r="A39" s="653">
        <f t="shared" si="0"/>
        <v>30</v>
      </c>
      <c r="B39" s="657" t="s">
        <v>4156</v>
      </c>
      <c r="C39" s="791" t="s">
        <v>3460</v>
      </c>
      <c r="D39" s="655" t="s">
        <v>5909</v>
      </c>
      <c r="E39" s="656" t="s">
        <v>5910</v>
      </c>
      <c r="F39" s="784" t="s">
        <v>5911</v>
      </c>
      <c r="G39" s="784">
        <v>3011199</v>
      </c>
      <c r="H39" s="657">
        <v>25</v>
      </c>
      <c r="I39" s="657">
        <v>25</v>
      </c>
      <c r="J39" s="657">
        <v>36</v>
      </c>
      <c r="K39" s="657">
        <v>1.05</v>
      </c>
      <c r="L39" s="657">
        <v>10</v>
      </c>
      <c r="M39" s="657">
        <v>5.7000000000000002E-2</v>
      </c>
      <c r="N39" s="657">
        <v>2.33</v>
      </c>
      <c r="O39" s="657">
        <v>-0.3</v>
      </c>
      <c r="P39" s="657">
        <v>2.63</v>
      </c>
      <c r="Q39" s="657">
        <v>6.8</v>
      </c>
      <c r="R39" s="657" t="s">
        <v>6268</v>
      </c>
      <c r="S39" s="657" t="s">
        <v>6268</v>
      </c>
      <c r="T39" s="657"/>
      <c r="U39" s="657">
        <v>2910</v>
      </c>
      <c r="V39" s="657">
        <v>5.5</v>
      </c>
      <c r="W39" s="657">
        <v>50</v>
      </c>
      <c r="X39" s="657"/>
      <c r="Y39" s="657">
        <v>380</v>
      </c>
      <c r="Z39" s="655" t="s">
        <v>18426</v>
      </c>
      <c r="AA39" s="659"/>
      <c r="AB39" s="659"/>
      <c r="AC39" s="659"/>
      <c r="AD39" s="672" t="s">
        <v>6098</v>
      </c>
      <c r="AE39" s="659"/>
      <c r="AF39" s="693">
        <v>28000</v>
      </c>
      <c r="AG39" s="2981">
        <v>43923</v>
      </c>
      <c r="AH39" s="660"/>
      <c r="AJ39" s="2396">
        <v>800</v>
      </c>
      <c r="AK39" s="655" t="s">
        <v>12800</v>
      </c>
      <c r="AL39" s="1031">
        <v>43923</v>
      </c>
      <c r="AM39" s="655"/>
      <c r="AN39" s="1064" t="s">
        <v>6587</v>
      </c>
      <c r="AO39" s="328" t="s">
        <v>19938</v>
      </c>
    </row>
    <row r="40" spans="1:45">
      <c r="A40" s="653">
        <f t="shared" si="0"/>
        <v>31</v>
      </c>
      <c r="B40" s="657" t="s">
        <v>4156</v>
      </c>
      <c r="C40" s="791" t="s">
        <v>3462</v>
      </c>
      <c r="D40" s="655" t="s">
        <v>5912</v>
      </c>
      <c r="E40" s="656" t="s">
        <v>5913</v>
      </c>
      <c r="F40" s="784" t="s">
        <v>5907</v>
      </c>
      <c r="G40" s="784"/>
      <c r="H40" s="657">
        <v>10</v>
      </c>
      <c r="I40" s="657" t="s">
        <v>5689</v>
      </c>
      <c r="J40" s="657">
        <v>32</v>
      </c>
      <c r="K40" s="657">
        <v>0.99399999999999999</v>
      </c>
      <c r="L40" s="657">
        <v>0.72199999999999998</v>
      </c>
      <c r="M40" s="657">
        <v>5.7000000000000002E-2</v>
      </c>
      <c r="N40" s="657">
        <v>0.69</v>
      </c>
      <c r="O40" s="657">
        <v>-0.3</v>
      </c>
      <c r="P40" s="657">
        <v>0.99</v>
      </c>
      <c r="Q40" s="657">
        <v>6.6</v>
      </c>
      <c r="R40" s="657" t="s">
        <v>6268</v>
      </c>
      <c r="S40" s="657" t="s">
        <v>6268</v>
      </c>
      <c r="T40" s="657"/>
      <c r="U40" s="657">
        <v>1390</v>
      </c>
      <c r="V40" s="657">
        <v>0.44</v>
      </c>
      <c r="W40" s="657">
        <v>50</v>
      </c>
      <c r="X40" s="657"/>
      <c r="Y40" s="657">
        <v>380</v>
      </c>
      <c r="Z40" s="655" t="s">
        <v>5696</v>
      </c>
      <c r="AA40" s="659"/>
      <c r="AB40" s="659"/>
      <c r="AC40" s="659"/>
      <c r="AD40" s="672" t="s">
        <v>6098</v>
      </c>
      <c r="AE40" s="659"/>
      <c r="AF40" s="693">
        <v>14000</v>
      </c>
      <c r="AG40" s="2976"/>
      <c r="AH40" s="660"/>
      <c r="AJ40" s="2396">
        <v>800</v>
      </c>
      <c r="AK40" s="655" t="s">
        <v>12723</v>
      </c>
      <c r="AL40" s="1031">
        <v>43928</v>
      </c>
      <c r="AM40" s="655"/>
      <c r="AN40" s="1064" t="s">
        <v>6587</v>
      </c>
      <c r="AO40" s="328" t="s">
        <v>19938</v>
      </c>
    </row>
    <row r="41" spans="1:45">
      <c r="A41" s="653">
        <f t="shared" si="0"/>
        <v>32</v>
      </c>
      <c r="B41" s="657" t="s">
        <v>4156</v>
      </c>
      <c r="C41" s="791" t="s">
        <v>506</v>
      </c>
      <c r="D41" s="655" t="s">
        <v>5914</v>
      </c>
      <c r="E41" s="656" t="s">
        <v>5915</v>
      </c>
      <c r="F41" s="784" t="s">
        <v>5916</v>
      </c>
      <c r="G41" s="784"/>
      <c r="H41" s="657">
        <v>10</v>
      </c>
      <c r="I41" s="657" t="s">
        <v>5917</v>
      </c>
      <c r="J41" s="657">
        <v>32</v>
      </c>
      <c r="K41" s="657">
        <v>1.05</v>
      </c>
      <c r="L41" s="657">
        <v>10</v>
      </c>
      <c r="M41" s="657">
        <v>4.8000000000000001E-2</v>
      </c>
      <c r="N41" s="657">
        <v>0.75</v>
      </c>
      <c r="O41" s="657">
        <v>-0.3</v>
      </c>
      <c r="P41" s="657">
        <v>1.05</v>
      </c>
      <c r="Q41" s="657">
        <v>7</v>
      </c>
      <c r="R41" s="657" t="s">
        <v>6255</v>
      </c>
      <c r="S41" s="657" t="s">
        <v>6255</v>
      </c>
      <c r="T41" s="657"/>
      <c r="U41" s="657">
        <v>1390</v>
      </c>
      <c r="V41" s="657">
        <v>0.26</v>
      </c>
      <c r="W41" s="657">
        <v>50</v>
      </c>
      <c r="X41" s="657"/>
      <c r="Y41" s="657">
        <v>380</v>
      </c>
      <c r="Z41" s="655" t="s">
        <v>5696</v>
      </c>
      <c r="AA41" s="659"/>
      <c r="AB41" s="659"/>
      <c r="AC41" s="659"/>
      <c r="AD41" s="672" t="s">
        <v>6098</v>
      </c>
      <c r="AE41" s="659"/>
      <c r="AF41" s="693">
        <v>14000</v>
      </c>
      <c r="AG41" s="2976"/>
      <c r="AH41" s="660"/>
      <c r="AJ41" s="2396">
        <v>800</v>
      </c>
      <c r="AK41" s="655" t="s">
        <v>12724</v>
      </c>
      <c r="AL41" s="1031">
        <v>43910</v>
      </c>
      <c r="AM41" s="655"/>
      <c r="AN41" s="1064" t="s">
        <v>6587</v>
      </c>
      <c r="AO41" s="328" t="s">
        <v>19938</v>
      </c>
    </row>
    <row r="42" spans="1:45">
      <c r="A42" s="653">
        <f t="shared" si="0"/>
        <v>33</v>
      </c>
      <c r="B42" s="657" t="s">
        <v>4156</v>
      </c>
      <c r="C42" s="791" t="s">
        <v>508</v>
      </c>
      <c r="D42" s="655" t="s">
        <v>5918</v>
      </c>
      <c r="E42" s="656" t="s">
        <v>5915</v>
      </c>
      <c r="F42" s="784" t="s">
        <v>5919</v>
      </c>
      <c r="G42" s="784" t="s">
        <v>5920</v>
      </c>
      <c r="H42" s="657">
        <v>9</v>
      </c>
      <c r="I42" s="657">
        <v>2</v>
      </c>
      <c r="J42" s="657">
        <v>35</v>
      </c>
      <c r="K42" s="657">
        <v>1.05</v>
      </c>
      <c r="L42" s="657">
        <v>10</v>
      </c>
      <c r="M42" s="657">
        <v>4.8000000000000001E-2</v>
      </c>
      <c r="N42" s="657">
        <v>1.28</v>
      </c>
      <c r="O42" s="657">
        <v>-0.3</v>
      </c>
      <c r="P42" s="657">
        <v>1.58</v>
      </c>
      <c r="Q42" s="657">
        <v>7</v>
      </c>
      <c r="R42" s="657" t="s">
        <v>6255</v>
      </c>
      <c r="S42" s="657" t="s">
        <v>6255</v>
      </c>
      <c r="T42" s="657"/>
      <c r="U42" s="657">
        <v>1390</v>
      </c>
      <c r="V42" s="657">
        <v>1.5</v>
      </c>
      <c r="W42" s="657">
        <v>50</v>
      </c>
      <c r="X42" s="657"/>
      <c r="Y42" s="657">
        <v>380</v>
      </c>
      <c r="Z42" s="655" t="s">
        <v>5696</v>
      </c>
      <c r="AA42" s="659"/>
      <c r="AB42" s="659"/>
      <c r="AC42" s="659"/>
      <c r="AD42" s="672" t="s">
        <v>6098</v>
      </c>
      <c r="AE42" s="659"/>
      <c r="AF42" s="693">
        <v>14000</v>
      </c>
      <c r="AG42" s="2980">
        <v>40283</v>
      </c>
      <c r="AH42" s="660"/>
      <c r="AJ42" s="2396">
        <v>800</v>
      </c>
      <c r="AK42" s="655" t="s">
        <v>12725</v>
      </c>
      <c r="AL42" s="1031">
        <v>44000</v>
      </c>
      <c r="AM42" s="655"/>
      <c r="AN42" s="1064" t="s">
        <v>6587</v>
      </c>
      <c r="AO42" s="328" t="s">
        <v>19938</v>
      </c>
    </row>
    <row r="43" spans="1:45">
      <c r="A43" s="653">
        <f t="shared" si="0"/>
        <v>34</v>
      </c>
      <c r="B43" s="657" t="s">
        <v>4156</v>
      </c>
      <c r="C43" s="791" t="s">
        <v>510</v>
      </c>
      <c r="D43" s="655" t="s">
        <v>5921</v>
      </c>
      <c r="E43" s="656" t="s">
        <v>5513</v>
      </c>
      <c r="F43" s="784" t="s">
        <v>5904</v>
      </c>
      <c r="G43" s="784"/>
      <c r="H43" s="657">
        <v>10</v>
      </c>
      <c r="I43" s="657">
        <v>3</v>
      </c>
      <c r="J43" s="657">
        <v>35</v>
      </c>
      <c r="K43" s="657">
        <v>0.99399999999999999</v>
      </c>
      <c r="L43" s="657">
        <v>1</v>
      </c>
      <c r="M43" s="657">
        <v>5.7000000000000002E-3</v>
      </c>
      <c r="N43" s="657">
        <v>0.99</v>
      </c>
      <c r="O43" s="657">
        <v>0</v>
      </c>
      <c r="P43" s="657">
        <v>0.99</v>
      </c>
      <c r="Q43" s="657">
        <v>7</v>
      </c>
      <c r="R43" s="657" t="s">
        <v>6255</v>
      </c>
      <c r="S43" s="657" t="s">
        <v>6255</v>
      </c>
      <c r="T43" s="657"/>
      <c r="U43" s="657">
        <v>1400</v>
      </c>
      <c r="V43" s="657"/>
      <c r="W43" s="657">
        <v>50</v>
      </c>
      <c r="X43" s="657"/>
      <c r="Y43" s="657">
        <v>380</v>
      </c>
      <c r="Z43" s="655"/>
      <c r="AA43" s="659"/>
      <c r="AB43" s="659"/>
      <c r="AC43" s="659"/>
      <c r="AD43" s="672" t="s">
        <v>6098</v>
      </c>
      <c r="AE43" s="659"/>
      <c r="AF43" s="693">
        <v>14000</v>
      </c>
      <c r="AG43" s="2976"/>
      <c r="AH43" s="660"/>
      <c r="AJ43" s="2396">
        <v>800</v>
      </c>
      <c r="AK43" s="655" t="s">
        <v>12801</v>
      </c>
      <c r="AL43" s="1031">
        <v>44061</v>
      </c>
      <c r="AM43" s="655"/>
      <c r="AN43" s="1064" t="s">
        <v>6587</v>
      </c>
      <c r="AO43" s="328" t="s">
        <v>19938</v>
      </c>
    </row>
    <row r="44" spans="1:45" ht="16.5">
      <c r="A44" s="653">
        <f t="shared" si="0"/>
        <v>35</v>
      </c>
      <c r="B44" s="657" t="s">
        <v>4156</v>
      </c>
      <c r="C44" s="655" t="s">
        <v>512</v>
      </c>
      <c r="D44" s="655" t="s">
        <v>5922</v>
      </c>
      <c r="E44" s="656" t="s">
        <v>4642</v>
      </c>
      <c r="F44" s="784" t="s">
        <v>5923</v>
      </c>
      <c r="G44" s="784" t="s">
        <v>13210</v>
      </c>
      <c r="H44" s="657">
        <v>20</v>
      </c>
      <c r="I44" s="657">
        <v>1</v>
      </c>
      <c r="J44" s="657">
        <v>40</v>
      </c>
      <c r="K44" s="657">
        <v>1.841</v>
      </c>
      <c r="L44" s="657">
        <v>33</v>
      </c>
      <c r="M44" s="657">
        <v>0</v>
      </c>
      <c r="N44" s="657">
        <v>3.68</v>
      </c>
      <c r="O44" s="657">
        <v>0</v>
      </c>
      <c r="P44" s="657">
        <v>3.68</v>
      </c>
      <c r="Q44" s="657">
        <v>5.4</v>
      </c>
      <c r="R44" s="657"/>
      <c r="S44" s="657"/>
      <c r="T44" s="657"/>
      <c r="U44" s="657">
        <v>2900</v>
      </c>
      <c r="V44" s="657">
        <v>1.5</v>
      </c>
      <c r="W44" s="657">
        <v>50</v>
      </c>
      <c r="X44" s="657"/>
      <c r="Y44" s="657">
        <v>380</v>
      </c>
      <c r="Z44" s="655" t="s">
        <v>13212</v>
      </c>
      <c r="AA44" s="659"/>
      <c r="AB44" s="659"/>
      <c r="AC44" s="659"/>
      <c r="AD44" s="672" t="s">
        <v>6098</v>
      </c>
      <c r="AE44" s="659"/>
      <c r="AF44" s="739">
        <v>14000</v>
      </c>
      <c r="AG44" s="2982">
        <v>43648</v>
      </c>
      <c r="AH44" s="660"/>
      <c r="AJ44" s="2396">
        <v>800</v>
      </c>
      <c r="AK44" s="655" t="s">
        <v>12802</v>
      </c>
      <c r="AL44" s="1035">
        <v>43648</v>
      </c>
      <c r="AM44" s="655"/>
      <c r="AN44" s="1064" t="s">
        <v>6587</v>
      </c>
      <c r="AO44" s="328" t="s">
        <v>19938</v>
      </c>
    </row>
    <row r="45" spans="1:45" ht="16.5">
      <c r="A45" s="653">
        <f t="shared" si="0"/>
        <v>36</v>
      </c>
      <c r="B45" s="657" t="s">
        <v>4156</v>
      </c>
      <c r="C45" s="655" t="s">
        <v>514</v>
      </c>
      <c r="D45" s="655" t="s">
        <v>5922</v>
      </c>
      <c r="E45" s="656" t="s">
        <v>4642</v>
      </c>
      <c r="F45" s="784" t="s">
        <v>5924</v>
      </c>
      <c r="G45" s="1236" t="s">
        <v>5925</v>
      </c>
      <c r="H45" s="657">
        <v>20</v>
      </c>
      <c r="I45" s="657">
        <v>1</v>
      </c>
      <c r="J45" s="657">
        <v>40</v>
      </c>
      <c r="K45" s="657">
        <v>1.841</v>
      </c>
      <c r="L45" s="657">
        <v>33</v>
      </c>
      <c r="M45" s="657">
        <v>0</v>
      </c>
      <c r="N45" s="657">
        <v>3.68</v>
      </c>
      <c r="O45" s="657">
        <v>0</v>
      </c>
      <c r="P45" s="657">
        <v>3.68</v>
      </c>
      <c r="Q45" s="657">
        <v>5.4</v>
      </c>
      <c r="R45" s="657"/>
      <c r="S45" s="657"/>
      <c r="T45" s="657"/>
      <c r="U45" s="657">
        <v>2860</v>
      </c>
      <c r="V45" s="657">
        <v>1.5</v>
      </c>
      <c r="W45" s="657">
        <v>50</v>
      </c>
      <c r="X45" s="657"/>
      <c r="Y45" s="657">
        <v>380</v>
      </c>
      <c r="Z45" s="655" t="s">
        <v>5926</v>
      </c>
      <c r="AA45" s="659"/>
      <c r="AB45" s="659"/>
      <c r="AC45" s="659"/>
      <c r="AD45" s="672" t="s">
        <v>6098</v>
      </c>
      <c r="AE45" s="659"/>
      <c r="AF45" s="739">
        <v>14000</v>
      </c>
      <c r="AG45" s="2976"/>
      <c r="AH45" s="660"/>
      <c r="AJ45" s="2396">
        <v>800</v>
      </c>
      <c r="AK45" s="655" t="s">
        <v>13017</v>
      </c>
      <c r="AL45" s="1035">
        <v>37285</v>
      </c>
      <c r="AM45" s="655"/>
      <c r="AN45" s="1064" t="s">
        <v>6587</v>
      </c>
      <c r="AO45" s="328" t="s">
        <v>19938</v>
      </c>
    </row>
    <row r="46" spans="1:45" ht="16.5">
      <c r="A46" s="1484">
        <f t="shared" si="0"/>
        <v>37</v>
      </c>
      <c r="B46" s="1477" t="s">
        <v>4156</v>
      </c>
      <c r="C46" s="1478" t="s">
        <v>19190</v>
      </c>
      <c r="D46" s="1478" t="s">
        <v>5922</v>
      </c>
      <c r="E46" s="1479" t="s">
        <v>4642</v>
      </c>
      <c r="F46" s="1480" t="s">
        <v>19411</v>
      </c>
      <c r="G46" s="2542"/>
      <c r="H46" s="1477">
        <v>52</v>
      </c>
      <c r="I46" s="1477">
        <v>12.9</v>
      </c>
      <c r="J46" s="1477">
        <v>20</v>
      </c>
      <c r="K46" s="1477">
        <v>1.84</v>
      </c>
      <c r="L46" s="1477">
        <v>33</v>
      </c>
      <c r="M46" s="1477">
        <v>0</v>
      </c>
      <c r="N46" s="1477">
        <v>9</v>
      </c>
      <c r="O46" s="1477">
        <v>0</v>
      </c>
      <c r="P46" s="1477">
        <v>9</v>
      </c>
      <c r="Q46" s="1477"/>
      <c r="R46" s="1477" t="s">
        <v>19414</v>
      </c>
      <c r="S46" s="1477"/>
      <c r="T46" s="1477" t="s">
        <v>19413</v>
      </c>
      <c r="U46" s="1477">
        <v>2900</v>
      </c>
      <c r="V46" s="1477">
        <v>15</v>
      </c>
      <c r="W46" s="1477">
        <v>50</v>
      </c>
      <c r="X46" s="1477"/>
      <c r="Y46" s="1477">
        <v>380</v>
      </c>
      <c r="Z46" s="1478" t="s">
        <v>19412</v>
      </c>
      <c r="AA46" s="1481"/>
      <c r="AB46" s="1481"/>
      <c r="AC46" s="1481"/>
      <c r="AD46" s="1482" t="s">
        <v>6098</v>
      </c>
      <c r="AE46" s="1481"/>
      <c r="AF46" s="1540"/>
      <c r="AG46" s="2983"/>
      <c r="AH46" s="1532"/>
      <c r="AI46" s="684"/>
      <c r="AJ46" s="2397"/>
      <c r="AK46" s="1478"/>
      <c r="AL46" s="1586">
        <v>44906</v>
      </c>
      <c r="AM46" s="1478"/>
      <c r="AN46" s="1064" t="s">
        <v>6587</v>
      </c>
      <c r="AO46" s="328"/>
    </row>
    <row r="47" spans="1:45" s="1543" customFormat="1">
      <c r="A47" s="1484">
        <f>A46+1</f>
        <v>38</v>
      </c>
      <c r="B47" s="1477" t="s">
        <v>4156</v>
      </c>
      <c r="C47" s="1478" t="s">
        <v>515</v>
      </c>
      <c r="D47" s="1478" t="s">
        <v>5927</v>
      </c>
      <c r="E47" s="1479" t="s">
        <v>5497</v>
      </c>
      <c r="F47" s="1480" t="s">
        <v>13206</v>
      </c>
      <c r="G47" s="1480" t="s">
        <v>13207</v>
      </c>
      <c r="H47" s="1477">
        <v>36</v>
      </c>
      <c r="I47" s="1477">
        <v>1.8</v>
      </c>
      <c r="J47" s="1477">
        <v>20</v>
      </c>
      <c r="K47" s="1477">
        <v>1.5</v>
      </c>
      <c r="L47" s="1477">
        <v>100</v>
      </c>
      <c r="M47" s="1477">
        <v>8.0000000000000002E-3</v>
      </c>
      <c r="N47" s="1477">
        <v>4.68</v>
      </c>
      <c r="O47" s="1477">
        <v>0</v>
      </c>
      <c r="P47" s="1477">
        <v>4.68</v>
      </c>
      <c r="Q47" s="1477">
        <v>6.7</v>
      </c>
      <c r="R47" s="1477" t="s">
        <v>7794</v>
      </c>
      <c r="S47" s="1477" t="s">
        <v>13208</v>
      </c>
      <c r="T47" s="1477" t="s">
        <v>13209</v>
      </c>
      <c r="U47" s="1477">
        <v>2910</v>
      </c>
      <c r="V47" s="1477">
        <v>3.7</v>
      </c>
      <c r="W47" s="1477">
        <v>50</v>
      </c>
      <c r="X47" s="1477"/>
      <c r="Y47" s="1477">
        <v>380</v>
      </c>
      <c r="Z47" s="1478" t="s">
        <v>6304</v>
      </c>
      <c r="AA47" s="1481"/>
      <c r="AB47" s="1481"/>
      <c r="AC47" s="1481"/>
      <c r="AD47" s="1482" t="s">
        <v>6098</v>
      </c>
      <c r="AE47" s="1481"/>
      <c r="AF47" s="1540">
        <f>168500000/15000</f>
        <v>11233.333333333334</v>
      </c>
      <c r="AG47" s="2984">
        <v>44958</v>
      </c>
      <c r="AH47" s="1532" t="s">
        <v>13262</v>
      </c>
      <c r="AI47" s="684"/>
      <c r="AJ47" s="2397">
        <v>800</v>
      </c>
      <c r="AK47" s="1478" t="s">
        <v>13205</v>
      </c>
      <c r="AL47" s="1576">
        <v>44958</v>
      </c>
      <c r="AM47" s="1478"/>
      <c r="AN47" s="1544" t="s">
        <v>6587</v>
      </c>
      <c r="AO47" s="2963" t="s">
        <v>19938</v>
      </c>
      <c r="AP47" s="1545"/>
      <c r="AQ47" s="1545"/>
      <c r="AR47" s="1545"/>
      <c r="AS47" s="1545"/>
    </row>
    <row r="48" spans="1:45">
      <c r="A48" s="1484">
        <f t="shared" si="0"/>
        <v>39</v>
      </c>
      <c r="B48" s="1477" t="s">
        <v>4156</v>
      </c>
      <c r="C48" s="1478" t="s">
        <v>517</v>
      </c>
      <c r="D48" s="1478" t="s">
        <v>5927</v>
      </c>
      <c r="E48" s="1479" t="s">
        <v>5497</v>
      </c>
      <c r="F48" s="1480" t="s">
        <v>13206</v>
      </c>
      <c r="G48" s="1480"/>
      <c r="H48" s="1477">
        <v>36</v>
      </c>
      <c r="I48" s="1477">
        <v>1.8</v>
      </c>
      <c r="J48" s="1477">
        <v>20</v>
      </c>
      <c r="K48" s="1477">
        <v>1.5</v>
      </c>
      <c r="L48" s="1477">
        <v>100</v>
      </c>
      <c r="M48" s="1477">
        <v>8.0000000000000002E-3</v>
      </c>
      <c r="N48" s="1477">
        <v>4.68</v>
      </c>
      <c r="O48" s="1477">
        <v>0</v>
      </c>
      <c r="P48" s="1477">
        <v>4.68</v>
      </c>
      <c r="Q48" s="1477">
        <v>6.7</v>
      </c>
      <c r="R48" s="1477" t="s">
        <v>7794</v>
      </c>
      <c r="S48" s="1477" t="s">
        <v>13208</v>
      </c>
      <c r="T48" s="1477" t="s">
        <v>13209</v>
      </c>
      <c r="U48" s="1477">
        <v>2910</v>
      </c>
      <c r="V48" s="1477">
        <v>3.7</v>
      </c>
      <c r="W48" s="1477">
        <v>50</v>
      </c>
      <c r="X48" s="1477"/>
      <c r="Y48" s="1477">
        <v>380</v>
      </c>
      <c r="Z48" s="1478" t="s">
        <v>6304</v>
      </c>
      <c r="AA48" s="1481"/>
      <c r="AB48" s="1481"/>
      <c r="AC48" s="1481"/>
      <c r="AD48" s="1482" t="s">
        <v>6098</v>
      </c>
      <c r="AE48" s="1481"/>
      <c r="AF48" s="1540">
        <f>168500000/15000</f>
        <v>11233.333333333334</v>
      </c>
      <c r="AG48" s="2984">
        <v>45450</v>
      </c>
      <c r="AH48" s="1532" t="s">
        <v>19189</v>
      </c>
      <c r="AI48" s="684"/>
      <c r="AJ48" s="2397">
        <v>800</v>
      </c>
      <c r="AK48" s="1478" t="s">
        <v>13205</v>
      </c>
      <c r="AL48" s="1576">
        <v>45450</v>
      </c>
      <c r="AM48" s="1478"/>
      <c r="AN48" s="1064" t="s">
        <v>6587</v>
      </c>
      <c r="AO48" s="2963" t="s">
        <v>19938</v>
      </c>
    </row>
    <row r="49" spans="1:41">
      <c r="A49" s="653">
        <f>A48+1</f>
        <v>40</v>
      </c>
      <c r="B49" s="657" t="s">
        <v>4156</v>
      </c>
      <c r="C49" s="655" t="s">
        <v>12618</v>
      </c>
      <c r="D49" s="655" t="s">
        <v>18427</v>
      </c>
      <c r="E49" s="656" t="s">
        <v>5497</v>
      </c>
      <c r="F49" s="784" t="s">
        <v>5928</v>
      </c>
      <c r="G49" s="784">
        <v>966695</v>
      </c>
      <c r="H49" s="657">
        <v>70</v>
      </c>
      <c r="I49" s="657">
        <v>17</v>
      </c>
      <c r="J49" s="657"/>
      <c r="K49" s="657"/>
      <c r="L49" s="657"/>
      <c r="M49" s="657"/>
      <c r="N49" s="657"/>
      <c r="O49" s="657"/>
      <c r="P49" s="657"/>
      <c r="Q49" s="657"/>
      <c r="R49" s="657"/>
      <c r="S49" s="657"/>
      <c r="T49" s="657"/>
      <c r="U49" s="657">
        <v>1430</v>
      </c>
      <c r="V49" s="657">
        <v>11</v>
      </c>
      <c r="W49" s="657"/>
      <c r="X49" s="657"/>
      <c r="Y49" s="657"/>
      <c r="Z49" s="655" t="s">
        <v>5929</v>
      </c>
      <c r="AA49" s="659"/>
      <c r="AB49" s="659"/>
      <c r="AC49" s="659"/>
      <c r="AD49" s="672" t="s">
        <v>6098</v>
      </c>
      <c r="AE49" s="659"/>
      <c r="AF49" s="739"/>
      <c r="AG49" s="2976"/>
      <c r="AH49" s="660"/>
      <c r="AJ49" s="2396">
        <v>850</v>
      </c>
      <c r="AK49" s="655" t="s">
        <v>12728</v>
      </c>
      <c r="AL49" s="1031">
        <v>40084</v>
      </c>
      <c r="AM49" s="655"/>
      <c r="AN49" s="1064" t="s">
        <v>6587</v>
      </c>
      <c r="AO49" s="328" t="s">
        <v>19938</v>
      </c>
    </row>
    <row r="50" spans="1:41">
      <c r="A50" s="653">
        <f t="shared" si="0"/>
        <v>41</v>
      </c>
      <c r="B50" s="657" t="s">
        <v>4156</v>
      </c>
      <c r="C50" s="655" t="s">
        <v>12619</v>
      </c>
      <c r="D50" s="655" t="s">
        <v>18427</v>
      </c>
      <c r="E50" s="656" t="s">
        <v>5497</v>
      </c>
      <c r="F50" s="784" t="s">
        <v>5930</v>
      </c>
      <c r="G50" s="1236" t="s">
        <v>6310</v>
      </c>
      <c r="H50" s="657">
        <v>70.099999999999994</v>
      </c>
      <c r="I50" s="657">
        <v>1</v>
      </c>
      <c r="J50" s="657"/>
      <c r="K50" s="657"/>
      <c r="L50" s="657">
        <v>18</v>
      </c>
      <c r="M50" s="657"/>
      <c r="N50" s="657"/>
      <c r="O50" s="657"/>
      <c r="P50" s="657"/>
      <c r="Q50" s="657">
        <v>1</v>
      </c>
      <c r="R50" s="657">
        <v>316</v>
      </c>
      <c r="S50" s="657">
        <v>316</v>
      </c>
      <c r="T50" s="657" t="s">
        <v>6255</v>
      </c>
      <c r="U50" s="657">
        <v>2900</v>
      </c>
      <c r="V50" s="657">
        <v>5.0999999999999996</v>
      </c>
      <c r="W50" s="657">
        <v>50</v>
      </c>
      <c r="X50" s="657"/>
      <c r="Y50" s="657"/>
      <c r="Z50" s="655" t="s">
        <v>6308</v>
      </c>
      <c r="AA50" s="659"/>
      <c r="AB50" s="659"/>
      <c r="AC50" s="659"/>
      <c r="AD50" s="672" t="s">
        <v>6098</v>
      </c>
      <c r="AE50" s="659"/>
      <c r="AF50" s="739"/>
      <c r="AG50" s="2985"/>
      <c r="AH50" s="660"/>
      <c r="AJ50" s="2396">
        <v>850</v>
      </c>
      <c r="AK50" s="655" t="s">
        <v>12697</v>
      </c>
      <c r="AL50" s="1031">
        <v>44008</v>
      </c>
      <c r="AM50" s="655"/>
      <c r="AN50" s="1064" t="s">
        <v>6587</v>
      </c>
      <c r="AO50" s="328" t="s">
        <v>19938</v>
      </c>
    </row>
    <row r="51" spans="1:41">
      <c r="A51" s="653">
        <f t="shared" si="0"/>
        <v>42</v>
      </c>
      <c r="B51" s="657" t="s">
        <v>4156</v>
      </c>
      <c r="C51" s="655" t="s">
        <v>2865</v>
      </c>
      <c r="D51" s="655" t="s">
        <v>5931</v>
      </c>
      <c r="E51" s="148" t="s">
        <v>6133</v>
      </c>
      <c r="F51" s="784" t="s">
        <v>6134</v>
      </c>
      <c r="G51" s="784" t="s">
        <v>6291</v>
      </c>
      <c r="H51" s="657">
        <v>15</v>
      </c>
      <c r="I51" s="657">
        <v>23</v>
      </c>
      <c r="J51" s="657"/>
      <c r="K51" s="657"/>
      <c r="L51" s="657"/>
      <c r="M51" s="657"/>
      <c r="N51" s="657"/>
      <c r="O51" s="657">
        <v>0</v>
      </c>
      <c r="P51" s="657">
        <v>2.54</v>
      </c>
      <c r="Q51" s="657"/>
      <c r="R51" s="1237" t="s">
        <v>6292</v>
      </c>
      <c r="S51" s="1237" t="s">
        <v>6292</v>
      </c>
      <c r="T51" s="657" t="s">
        <v>6293</v>
      </c>
      <c r="U51" s="657">
        <v>1430</v>
      </c>
      <c r="V51" s="657">
        <v>2.2000000000000002</v>
      </c>
      <c r="W51" s="657"/>
      <c r="X51" s="657"/>
      <c r="Y51" s="657"/>
      <c r="Z51" s="655" t="s">
        <v>16922</v>
      </c>
      <c r="AA51" s="659"/>
      <c r="AB51" s="659"/>
      <c r="AC51" s="659"/>
      <c r="AD51" s="672" t="s">
        <v>6098</v>
      </c>
      <c r="AE51" s="659"/>
      <c r="AF51" s="739"/>
      <c r="AG51" s="2986">
        <v>43747</v>
      </c>
      <c r="AH51" s="660"/>
      <c r="AJ51" s="2396">
        <v>850</v>
      </c>
      <c r="AK51" s="655" t="s">
        <v>12729</v>
      </c>
      <c r="AL51" s="1031">
        <v>43754</v>
      </c>
      <c r="AM51" s="655"/>
      <c r="AN51" s="1064" t="s">
        <v>6587</v>
      </c>
      <c r="AO51" s="328" t="s">
        <v>19938</v>
      </c>
    </row>
    <row r="52" spans="1:41">
      <c r="A52" s="653">
        <f t="shared" si="0"/>
        <v>43</v>
      </c>
      <c r="B52" s="657" t="s">
        <v>4156</v>
      </c>
      <c r="C52" s="655" t="s">
        <v>2867</v>
      </c>
      <c r="D52" s="655" t="s">
        <v>5931</v>
      </c>
      <c r="E52" s="148" t="s">
        <v>6133</v>
      </c>
      <c r="F52" s="784" t="s">
        <v>6134</v>
      </c>
      <c r="G52" s="784" t="s">
        <v>6291</v>
      </c>
      <c r="H52" s="657">
        <v>15</v>
      </c>
      <c r="I52" s="657">
        <v>23</v>
      </c>
      <c r="J52" s="657"/>
      <c r="K52" s="657"/>
      <c r="L52" s="657"/>
      <c r="M52" s="657"/>
      <c r="N52" s="657"/>
      <c r="O52" s="657"/>
      <c r="P52" s="657"/>
      <c r="Q52" s="657"/>
      <c r="R52" s="657"/>
      <c r="S52" s="657"/>
      <c r="T52" s="657"/>
      <c r="U52" s="657">
        <v>1430</v>
      </c>
      <c r="V52" s="657">
        <v>4</v>
      </c>
      <c r="W52" s="657"/>
      <c r="X52" s="657"/>
      <c r="Y52" s="657"/>
      <c r="Z52" s="655" t="s">
        <v>16922</v>
      </c>
      <c r="AA52" s="659"/>
      <c r="AB52" s="659"/>
      <c r="AC52" s="659"/>
      <c r="AD52" s="672" t="s">
        <v>6098</v>
      </c>
      <c r="AE52" s="659"/>
      <c r="AF52" s="739"/>
      <c r="AG52" s="2980">
        <v>43504</v>
      </c>
      <c r="AH52" s="660"/>
      <c r="AJ52" s="2396">
        <v>850</v>
      </c>
      <c r="AK52" s="655" t="s">
        <v>12730</v>
      </c>
      <c r="AL52" s="1031">
        <v>43514</v>
      </c>
      <c r="AM52" s="655"/>
      <c r="AN52" s="1064" t="s">
        <v>6587</v>
      </c>
      <c r="AO52" s="328" t="s">
        <v>19938</v>
      </c>
    </row>
    <row r="53" spans="1:41">
      <c r="A53" s="653">
        <f t="shared" si="0"/>
        <v>44</v>
      </c>
      <c r="B53" s="657" t="s">
        <v>4156</v>
      </c>
      <c r="C53" s="655" t="s">
        <v>1123</v>
      </c>
      <c r="D53" s="655" t="s">
        <v>5932</v>
      </c>
      <c r="E53" s="656"/>
      <c r="F53" s="784" t="s">
        <v>5933</v>
      </c>
      <c r="G53" s="784"/>
      <c r="H53" s="657">
        <v>25</v>
      </c>
      <c r="I53" s="657"/>
      <c r="J53" s="657">
        <v>85</v>
      </c>
      <c r="K53" s="657">
        <v>1</v>
      </c>
      <c r="L53" s="657">
        <v>1</v>
      </c>
      <c r="M53" s="657"/>
      <c r="N53" s="657"/>
      <c r="O53" s="657">
        <v>0.3</v>
      </c>
      <c r="P53" s="657"/>
      <c r="Q53" s="657"/>
      <c r="R53" s="657"/>
      <c r="S53" s="657"/>
      <c r="T53" s="657"/>
      <c r="U53" s="657">
        <v>2910</v>
      </c>
      <c r="V53" s="657"/>
      <c r="W53" s="657"/>
      <c r="X53" s="657"/>
      <c r="Y53" s="657"/>
      <c r="Z53" s="655"/>
      <c r="AA53" s="659"/>
      <c r="AB53" s="659"/>
      <c r="AC53" s="659"/>
      <c r="AD53" s="672" t="s">
        <v>6098</v>
      </c>
      <c r="AE53" s="659"/>
      <c r="AF53" s="739"/>
      <c r="AG53" s="2987"/>
      <c r="AH53" s="660"/>
      <c r="AJ53" s="2396">
        <v>850</v>
      </c>
      <c r="AK53" s="655" t="s">
        <v>12711</v>
      </c>
      <c r="AL53" s="1031">
        <v>43945</v>
      </c>
      <c r="AM53" s="655"/>
      <c r="AN53" s="1064" t="s">
        <v>6587</v>
      </c>
      <c r="AO53" s="328" t="s">
        <v>19938</v>
      </c>
    </row>
    <row r="54" spans="1:41">
      <c r="A54" s="653">
        <f t="shared" si="0"/>
        <v>45</v>
      </c>
      <c r="B54" s="657" t="s">
        <v>4156</v>
      </c>
      <c r="C54" s="655" t="s">
        <v>18353</v>
      </c>
      <c r="D54" s="655" t="s">
        <v>5932</v>
      </c>
      <c r="E54" s="656" t="s">
        <v>6294</v>
      </c>
      <c r="F54" s="784"/>
      <c r="G54" s="784"/>
      <c r="H54" s="657">
        <v>40</v>
      </c>
      <c r="I54" s="657">
        <v>90</v>
      </c>
      <c r="J54" s="657">
        <v>7</v>
      </c>
      <c r="K54" s="657">
        <v>1</v>
      </c>
      <c r="L54" s="657">
        <v>1.4</v>
      </c>
      <c r="M54" s="657">
        <v>0.01</v>
      </c>
      <c r="N54" s="657">
        <v>3.5</v>
      </c>
      <c r="O54" s="657">
        <v>0</v>
      </c>
      <c r="P54" s="657">
        <v>3.5</v>
      </c>
      <c r="Q54" s="657">
        <v>8.1999999999999993</v>
      </c>
      <c r="R54" s="657" t="s">
        <v>6255</v>
      </c>
      <c r="S54" s="657" t="s">
        <v>6255</v>
      </c>
      <c r="T54" s="657" t="s">
        <v>6255</v>
      </c>
      <c r="U54" s="657">
        <v>2910</v>
      </c>
      <c r="V54" s="657"/>
      <c r="W54" s="657">
        <v>50</v>
      </c>
      <c r="X54" s="657"/>
      <c r="Y54" s="657"/>
      <c r="Z54" s="655" t="s">
        <v>5929</v>
      </c>
      <c r="AA54" s="659"/>
      <c r="AB54" s="659"/>
      <c r="AC54" s="659"/>
      <c r="AD54" s="672" t="s">
        <v>6098</v>
      </c>
      <c r="AE54" s="659"/>
      <c r="AF54" s="739"/>
      <c r="AG54" s="2985"/>
      <c r="AH54" s="660"/>
      <c r="AJ54" s="2396">
        <v>850</v>
      </c>
      <c r="AK54" s="655" t="s">
        <v>12731</v>
      </c>
      <c r="AL54" s="1031">
        <v>44047</v>
      </c>
      <c r="AM54" s="655"/>
      <c r="AN54" s="1064" t="s">
        <v>6587</v>
      </c>
      <c r="AO54" s="328" t="s">
        <v>19938</v>
      </c>
    </row>
    <row r="55" spans="1:41">
      <c r="A55" s="653">
        <f t="shared" si="0"/>
        <v>46</v>
      </c>
      <c r="B55" s="657" t="s">
        <v>4156</v>
      </c>
      <c r="C55" s="655" t="s">
        <v>2870</v>
      </c>
      <c r="D55" s="655" t="s">
        <v>5934</v>
      </c>
      <c r="E55" s="656"/>
      <c r="F55" s="784" t="s">
        <v>5935</v>
      </c>
      <c r="G55" s="784"/>
      <c r="H55" s="657">
        <v>15</v>
      </c>
      <c r="I55" s="657">
        <v>250</v>
      </c>
      <c r="J55" s="657"/>
      <c r="K55" s="657"/>
      <c r="L55" s="657"/>
      <c r="M55" s="657"/>
      <c r="N55" s="657"/>
      <c r="O55" s="657"/>
      <c r="P55" s="657"/>
      <c r="Q55" s="657"/>
      <c r="R55" s="657"/>
      <c r="S55" s="657"/>
      <c r="T55" s="657"/>
      <c r="U55" s="657">
        <v>1420</v>
      </c>
      <c r="V55" s="657">
        <v>2.2000000000000002</v>
      </c>
      <c r="W55" s="657"/>
      <c r="X55" s="657"/>
      <c r="Y55" s="657"/>
      <c r="Z55" s="655" t="s">
        <v>5929</v>
      </c>
      <c r="AA55" s="659"/>
      <c r="AB55" s="659"/>
      <c r="AC55" s="659"/>
      <c r="AD55" s="672" t="s">
        <v>6098</v>
      </c>
      <c r="AE55" s="659"/>
      <c r="AF55" s="739"/>
      <c r="AG55" s="2976"/>
      <c r="AH55" s="660"/>
      <c r="AJ55" s="2396">
        <v>850</v>
      </c>
      <c r="AK55" s="655" t="s">
        <v>12954</v>
      </c>
      <c r="AL55" s="1031">
        <v>44411</v>
      </c>
      <c r="AM55" s="655"/>
      <c r="AN55" s="1064" t="s">
        <v>6587</v>
      </c>
      <c r="AO55" s="328" t="s">
        <v>19938</v>
      </c>
    </row>
    <row r="56" spans="1:41">
      <c r="A56" s="653">
        <f t="shared" si="0"/>
        <v>47</v>
      </c>
      <c r="B56" s="657" t="s">
        <v>4156</v>
      </c>
      <c r="C56" s="655" t="s">
        <v>2872</v>
      </c>
      <c r="D56" s="655" t="s">
        <v>5934</v>
      </c>
      <c r="E56" s="656"/>
      <c r="F56" s="784" t="s">
        <v>5935</v>
      </c>
      <c r="G56" s="784"/>
      <c r="H56" s="657">
        <v>15</v>
      </c>
      <c r="I56" s="657">
        <v>250</v>
      </c>
      <c r="J56" s="657"/>
      <c r="K56" s="657"/>
      <c r="L56" s="657"/>
      <c r="M56" s="657"/>
      <c r="N56" s="657"/>
      <c r="O56" s="657"/>
      <c r="P56" s="657"/>
      <c r="Q56" s="657"/>
      <c r="R56" s="657"/>
      <c r="S56" s="657"/>
      <c r="T56" s="657"/>
      <c r="U56" s="657">
        <v>1420</v>
      </c>
      <c r="V56" s="657">
        <v>2.2000000000000002</v>
      </c>
      <c r="W56" s="657"/>
      <c r="X56" s="657"/>
      <c r="Y56" s="657"/>
      <c r="Z56" s="655" t="s">
        <v>5929</v>
      </c>
      <c r="AA56" s="659"/>
      <c r="AB56" s="659"/>
      <c r="AC56" s="659"/>
      <c r="AD56" s="672" t="s">
        <v>6098</v>
      </c>
      <c r="AE56" s="659"/>
      <c r="AF56" s="739"/>
      <c r="AG56" s="2976"/>
      <c r="AH56" s="660"/>
      <c r="AJ56" s="2396">
        <v>850</v>
      </c>
      <c r="AK56" s="655" t="s">
        <v>12953</v>
      </c>
      <c r="AL56" s="1031">
        <v>42879</v>
      </c>
      <c r="AM56" s="655"/>
      <c r="AN56" s="1064" t="s">
        <v>6587</v>
      </c>
      <c r="AO56" s="328" t="s">
        <v>19938</v>
      </c>
    </row>
    <row r="57" spans="1:41">
      <c r="A57" s="653">
        <f t="shared" si="0"/>
        <v>48</v>
      </c>
      <c r="B57" s="657" t="s">
        <v>4156</v>
      </c>
      <c r="C57" s="655" t="s">
        <v>18354</v>
      </c>
      <c r="D57" s="655" t="s">
        <v>5934</v>
      </c>
      <c r="E57" s="656" t="s">
        <v>280</v>
      </c>
      <c r="F57" s="784" t="s">
        <v>6161</v>
      </c>
      <c r="G57" s="784" t="s">
        <v>6288</v>
      </c>
      <c r="H57" s="657">
        <v>25</v>
      </c>
      <c r="I57" s="657">
        <v>20</v>
      </c>
      <c r="J57" s="657">
        <v>105</v>
      </c>
      <c r="K57" s="657"/>
      <c r="L57" s="657"/>
      <c r="M57" s="657"/>
      <c r="N57" s="657"/>
      <c r="O57" s="657"/>
      <c r="P57" s="657"/>
      <c r="Q57" s="657"/>
      <c r="R57" s="657" t="s">
        <v>6289</v>
      </c>
      <c r="S57" s="657" t="s">
        <v>6290</v>
      </c>
      <c r="T57" s="657">
        <v>304</v>
      </c>
      <c r="U57" s="657">
        <v>2950</v>
      </c>
      <c r="V57" s="657">
        <v>3</v>
      </c>
      <c r="W57" s="657"/>
      <c r="X57" s="657"/>
      <c r="Y57" s="657"/>
      <c r="Z57" s="655" t="s">
        <v>16922</v>
      </c>
      <c r="AA57" s="659"/>
      <c r="AB57" s="659"/>
      <c r="AC57" s="659"/>
      <c r="AD57" s="672" t="s">
        <v>6098</v>
      </c>
      <c r="AE57" s="659"/>
      <c r="AF57" s="739"/>
      <c r="AG57" s="2976"/>
      <c r="AH57" s="660"/>
      <c r="AJ57" s="2396">
        <v>850</v>
      </c>
      <c r="AK57" s="655" t="s">
        <v>12737</v>
      </c>
      <c r="AL57" s="1031">
        <v>43922</v>
      </c>
      <c r="AM57" s="655"/>
      <c r="AN57" s="1064" t="s">
        <v>6587</v>
      </c>
      <c r="AO57" s="328" t="s">
        <v>19938</v>
      </c>
    </row>
    <row r="58" spans="1:41">
      <c r="A58" s="653">
        <f t="shared" si="0"/>
        <v>49</v>
      </c>
      <c r="B58" s="657" t="s">
        <v>4156</v>
      </c>
      <c r="C58" s="655" t="s">
        <v>18355</v>
      </c>
      <c r="D58" s="655" t="s">
        <v>5934</v>
      </c>
      <c r="E58" s="656" t="s">
        <v>280</v>
      </c>
      <c r="F58" s="784" t="s">
        <v>6161</v>
      </c>
      <c r="G58" s="784" t="s">
        <v>18428</v>
      </c>
      <c r="H58" s="657">
        <v>25</v>
      </c>
      <c r="I58" s="657">
        <v>20</v>
      </c>
      <c r="J58" s="657">
        <v>105</v>
      </c>
      <c r="K58" s="657"/>
      <c r="L58" s="657"/>
      <c r="M58" s="657"/>
      <c r="N58" s="657"/>
      <c r="O58" s="657"/>
      <c r="P58" s="657"/>
      <c r="Q58" s="657"/>
      <c r="R58" s="657" t="s">
        <v>6289</v>
      </c>
      <c r="S58" s="657" t="s">
        <v>6290</v>
      </c>
      <c r="T58" s="657">
        <v>304</v>
      </c>
      <c r="U58" s="657">
        <v>2950</v>
      </c>
      <c r="V58" s="657">
        <v>3</v>
      </c>
      <c r="W58" s="657"/>
      <c r="X58" s="657"/>
      <c r="Y58" s="657"/>
      <c r="Z58" s="655" t="s">
        <v>16922</v>
      </c>
      <c r="AA58" s="659"/>
      <c r="AB58" s="659"/>
      <c r="AC58" s="659"/>
      <c r="AD58" s="672" t="s">
        <v>6098</v>
      </c>
      <c r="AE58" s="659"/>
      <c r="AF58" s="739"/>
      <c r="AG58" s="2982">
        <v>43647</v>
      </c>
      <c r="AH58" s="660"/>
      <c r="AJ58" s="2396">
        <v>850</v>
      </c>
      <c r="AK58" s="655" t="s">
        <v>13018</v>
      </c>
      <c r="AL58" s="1035">
        <v>43647</v>
      </c>
      <c r="AM58" s="655"/>
      <c r="AN58" s="1064" t="s">
        <v>6587</v>
      </c>
      <c r="AO58" s="328" t="s">
        <v>19938</v>
      </c>
    </row>
    <row r="59" spans="1:41">
      <c r="A59" s="1484">
        <f t="shared" si="0"/>
        <v>50</v>
      </c>
      <c r="B59" s="1477" t="s">
        <v>4156</v>
      </c>
      <c r="C59" s="1490" t="s">
        <v>16873</v>
      </c>
      <c r="D59" s="1490" t="s">
        <v>13243</v>
      </c>
      <c r="E59" s="1479" t="s">
        <v>1723</v>
      </c>
      <c r="F59" s="1534" t="s">
        <v>13244</v>
      </c>
      <c r="G59" s="1534"/>
      <c r="H59" s="1535">
        <v>30</v>
      </c>
      <c r="I59" s="1535">
        <v>20</v>
      </c>
      <c r="J59" s="1535">
        <v>40</v>
      </c>
      <c r="K59" s="1535">
        <v>0.998</v>
      </c>
      <c r="L59" s="1477">
        <v>0.8</v>
      </c>
      <c r="M59" s="1477">
        <v>4.8000000000000001E-2</v>
      </c>
      <c r="N59" s="1535">
        <v>3</v>
      </c>
      <c r="O59" s="1535"/>
      <c r="P59" s="1535">
        <v>3</v>
      </c>
      <c r="Q59" s="1535"/>
      <c r="R59" s="1535" t="s">
        <v>6301</v>
      </c>
      <c r="S59" s="1535">
        <v>304</v>
      </c>
      <c r="T59" s="1535" t="s">
        <v>13245</v>
      </c>
      <c r="U59" s="1535">
        <v>2910</v>
      </c>
      <c r="V59" s="1535">
        <v>4</v>
      </c>
      <c r="W59" s="1535">
        <v>50</v>
      </c>
      <c r="X59" s="1535">
        <v>3</v>
      </c>
      <c r="Y59" s="1535">
        <v>400</v>
      </c>
      <c r="Z59" s="1536" t="s">
        <v>19437</v>
      </c>
      <c r="AA59" s="1535"/>
      <c r="AB59" s="1535"/>
      <c r="AC59" s="1535"/>
      <c r="AD59" s="1482" t="s">
        <v>6098</v>
      </c>
      <c r="AE59" s="1538"/>
      <c r="AF59" s="1537"/>
      <c r="AG59" s="2988">
        <v>44925</v>
      </c>
      <c r="AH59" s="1539" t="s">
        <v>16693</v>
      </c>
      <c r="AI59" s="1577"/>
      <c r="AJ59" s="2397">
        <v>870</v>
      </c>
      <c r="AK59" s="1605" t="s">
        <v>13593</v>
      </c>
      <c r="AL59" s="1602">
        <v>44925</v>
      </c>
      <c r="AM59" s="1478"/>
      <c r="AN59" s="1064"/>
      <c r="AO59" s="328" t="s">
        <v>19938</v>
      </c>
    </row>
    <row r="60" spans="1:41">
      <c r="A60" s="1484">
        <f t="shared" si="0"/>
        <v>51</v>
      </c>
      <c r="B60" s="1477" t="s">
        <v>4156</v>
      </c>
      <c r="C60" s="1490" t="s">
        <v>16874</v>
      </c>
      <c r="D60" s="1490" t="s">
        <v>13243</v>
      </c>
      <c r="E60" s="1479" t="s">
        <v>1723</v>
      </c>
      <c r="F60" s="1534" t="s">
        <v>13244</v>
      </c>
      <c r="G60" s="1534" t="s">
        <v>19630</v>
      </c>
      <c r="H60" s="1535">
        <v>30</v>
      </c>
      <c r="I60" s="1535">
        <v>20</v>
      </c>
      <c r="J60" s="1535">
        <v>40</v>
      </c>
      <c r="K60" s="1535">
        <v>0.998</v>
      </c>
      <c r="L60" s="1477">
        <v>0.8</v>
      </c>
      <c r="M60" s="1477">
        <v>4.8000000000000001E-2</v>
      </c>
      <c r="N60" s="1535">
        <v>3</v>
      </c>
      <c r="O60" s="1535"/>
      <c r="P60" s="1535">
        <v>3</v>
      </c>
      <c r="Q60" s="1535"/>
      <c r="R60" s="1535" t="s">
        <v>6301</v>
      </c>
      <c r="S60" s="1535">
        <v>304</v>
      </c>
      <c r="T60" s="1535" t="s">
        <v>13245</v>
      </c>
      <c r="U60" s="1535">
        <v>2910</v>
      </c>
      <c r="V60" s="1535">
        <v>4</v>
      </c>
      <c r="W60" s="1535">
        <v>50</v>
      </c>
      <c r="X60" s="1535">
        <v>3</v>
      </c>
      <c r="Y60" s="1535">
        <v>400</v>
      </c>
      <c r="Z60" s="1536" t="s">
        <v>19437</v>
      </c>
      <c r="AA60" s="1535"/>
      <c r="AB60" s="1535"/>
      <c r="AC60" s="1535"/>
      <c r="AD60" s="1482" t="s">
        <v>6098</v>
      </c>
      <c r="AE60" s="1538"/>
      <c r="AF60" s="1537"/>
      <c r="AG60" s="2988">
        <v>44925</v>
      </c>
      <c r="AH60" s="1539" t="s">
        <v>16693</v>
      </c>
      <c r="AI60" s="1577"/>
      <c r="AJ60" s="2397">
        <v>870</v>
      </c>
      <c r="AK60" s="1605" t="s">
        <v>13593</v>
      </c>
      <c r="AL60" s="1602">
        <v>44925</v>
      </c>
      <c r="AM60" s="1478"/>
      <c r="AN60" s="1064"/>
      <c r="AO60" s="328" t="s">
        <v>19938</v>
      </c>
    </row>
    <row r="61" spans="1:41">
      <c r="A61" s="1484">
        <f t="shared" si="0"/>
        <v>52</v>
      </c>
      <c r="B61" s="1477" t="s">
        <v>4156</v>
      </c>
      <c r="C61" s="1490" t="s">
        <v>16875</v>
      </c>
      <c r="D61" s="1490" t="s">
        <v>13246</v>
      </c>
      <c r="E61" s="1479" t="s">
        <v>1723</v>
      </c>
      <c r="F61" s="1534" t="s">
        <v>13244</v>
      </c>
      <c r="G61" s="1534" t="s">
        <v>19631</v>
      </c>
      <c r="H61" s="1535">
        <v>20</v>
      </c>
      <c r="I61" s="1535">
        <v>20</v>
      </c>
      <c r="J61" s="1535">
        <v>40</v>
      </c>
      <c r="K61" s="1535">
        <v>0.998</v>
      </c>
      <c r="L61" s="1535">
        <v>0.8</v>
      </c>
      <c r="M61" s="1477">
        <v>4.8000000000000001E-2</v>
      </c>
      <c r="N61" s="1535">
        <v>2</v>
      </c>
      <c r="O61" s="1535"/>
      <c r="P61" s="1535">
        <v>2</v>
      </c>
      <c r="Q61" s="1535"/>
      <c r="R61" s="1535" t="s">
        <v>6301</v>
      </c>
      <c r="S61" s="1535">
        <v>304</v>
      </c>
      <c r="T61" s="1535" t="s">
        <v>13245</v>
      </c>
      <c r="U61" s="1535">
        <v>2850</v>
      </c>
      <c r="V61" s="1535">
        <v>3</v>
      </c>
      <c r="W61" s="1535">
        <v>50</v>
      </c>
      <c r="X61" s="1535">
        <v>3</v>
      </c>
      <c r="Y61" s="1535">
        <v>400</v>
      </c>
      <c r="Z61" s="1536" t="s">
        <v>19437</v>
      </c>
      <c r="AA61" s="1535"/>
      <c r="AB61" s="1535"/>
      <c r="AC61" s="1535"/>
      <c r="AD61" s="1482" t="s">
        <v>6098</v>
      </c>
      <c r="AE61" s="1538"/>
      <c r="AF61" s="1537"/>
      <c r="AG61" s="2988">
        <v>44925</v>
      </c>
      <c r="AH61" s="1539" t="s">
        <v>16693</v>
      </c>
      <c r="AI61" s="1577"/>
      <c r="AJ61" s="2397">
        <v>870</v>
      </c>
      <c r="AK61" s="1605" t="s">
        <v>13593</v>
      </c>
      <c r="AL61" s="1602">
        <v>44925</v>
      </c>
      <c r="AM61" s="1478"/>
      <c r="AN61" s="1064"/>
      <c r="AO61" s="328"/>
    </row>
    <row r="62" spans="1:41">
      <c r="A62" s="1484">
        <f t="shared" si="0"/>
        <v>53</v>
      </c>
      <c r="B62" s="1477" t="s">
        <v>4156</v>
      </c>
      <c r="C62" s="1490" t="s">
        <v>13247</v>
      </c>
      <c r="D62" s="1490" t="s">
        <v>13248</v>
      </c>
      <c r="E62" s="1479" t="s">
        <v>1723</v>
      </c>
      <c r="F62" s="1534" t="s">
        <v>13249</v>
      </c>
      <c r="G62" s="1534" t="s">
        <v>19629</v>
      </c>
      <c r="H62" s="1535">
        <v>142.69999999999999</v>
      </c>
      <c r="I62" s="1535">
        <v>21</v>
      </c>
      <c r="J62" s="1535">
        <v>40</v>
      </c>
      <c r="K62" s="1535">
        <v>0.998</v>
      </c>
      <c r="L62" s="1535">
        <v>0.8</v>
      </c>
      <c r="M62" s="1477">
        <v>4.8000000000000001E-2</v>
      </c>
      <c r="N62" s="1535">
        <v>15</v>
      </c>
      <c r="O62" s="1535">
        <v>3</v>
      </c>
      <c r="P62" s="1535"/>
      <c r="Q62" s="1535">
        <v>2</v>
      </c>
      <c r="R62" s="1535" t="s">
        <v>6301</v>
      </c>
      <c r="S62" s="1535">
        <v>304</v>
      </c>
      <c r="T62" s="1535" t="s">
        <v>13250</v>
      </c>
      <c r="U62" s="1535">
        <v>2950</v>
      </c>
      <c r="V62" s="1535">
        <v>15</v>
      </c>
      <c r="W62" s="1535">
        <v>50</v>
      </c>
      <c r="X62" s="1535">
        <v>3</v>
      </c>
      <c r="Y62" s="1535">
        <v>400</v>
      </c>
      <c r="Z62" s="1536" t="s">
        <v>19437</v>
      </c>
      <c r="AA62" s="1535"/>
      <c r="AB62" s="1535"/>
      <c r="AC62" s="1535"/>
      <c r="AD62" s="1482" t="s">
        <v>6098</v>
      </c>
      <c r="AE62" s="1538"/>
      <c r="AF62" s="1537"/>
      <c r="AG62" s="2988">
        <v>44925</v>
      </c>
      <c r="AH62" s="1539" t="s">
        <v>16693</v>
      </c>
      <c r="AI62" s="1577"/>
      <c r="AJ62" s="2397">
        <v>870</v>
      </c>
      <c r="AK62" s="1605" t="s">
        <v>13593</v>
      </c>
      <c r="AL62" s="1602">
        <v>44925</v>
      </c>
      <c r="AM62" s="1478"/>
      <c r="AN62" s="1064"/>
      <c r="AO62" s="328" t="s">
        <v>19938</v>
      </c>
    </row>
    <row r="63" spans="1:41">
      <c r="A63" s="1484">
        <f t="shared" si="0"/>
        <v>54</v>
      </c>
      <c r="B63" s="1477" t="s">
        <v>4156</v>
      </c>
      <c r="C63" s="1490" t="s">
        <v>16877</v>
      </c>
      <c r="D63" s="1490" t="s">
        <v>13251</v>
      </c>
      <c r="E63" s="1479" t="s">
        <v>1723</v>
      </c>
      <c r="F63" s="1534" t="s">
        <v>19624</v>
      </c>
      <c r="G63" s="1534" t="s">
        <v>19628</v>
      </c>
      <c r="H63" s="1535">
        <v>30</v>
      </c>
      <c r="I63" s="1535">
        <v>12</v>
      </c>
      <c r="J63" s="1535">
        <v>40</v>
      </c>
      <c r="K63" s="1535">
        <v>0.998</v>
      </c>
      <c r="L63" s="1535">
        <v>0.8</v>
      </c>
      <c r="M63" s="1477">
        <v>4.8000000000000001E-2</v>
      </c>
      <c r="N63" s="1535">
        <v>10</v>
      </c>
      <c r="O63" s="1535"/>
      <c r="P63" s="1535"/>
      <c r="Q63" s="1535">
        <v>2</v>
      </c>
      <c r="R63" s="1535" t="s">
        <v>19622</v>
      </c>
      <c r="S63" s="1535" t="s">
        <v>19622</v>
      </c>
      <c r="T63" s="1535" t="s">
        <v>19623</v>
      </c>
      <c r="U63" s="1535">
        <v>1450</v>
      </c>
      <c r="V63" s="1535">
        <v>5.5</v>
      </c>
      <c r="W63" s="1535">
        <v>50</v>
      </c>
      <c r="X63" s="1535">
        <v>3</v>
      </c>
      <c r="Y63" s="1535">
        <v>400</v>
      </c>
      <c r="Z63" s="1536" t="s">
        <v>13252</v>
      </c>
      <c r="AA63" s="1535"/>
      <c r="AB63" s="1535"/>
      <c r="AC63" s="1535"/>
      <c r="AD63" s="1482" t="s">
        <v>6098</v>
      </c>
      <c r="AE63" s="1538"/>
      <c r="AF63" s="1537"/>
      <c r="AG63" s="2988">
        <v>44925</v>
      </c>
      <c r="AH63" s="1539" t="s">
        <v>16693</v>
      </c>
      <c r="AI63" s="1577"/>
      <c r="AJ63" s="2397">
        <v>870</v>
      </c>
      <c r="AK63" s="1605" t="s">
        <v>13593</v>
      </c>
      <c r="AL63" s="1602">
        <v>44925</v>
      </c>
      <c r="AM63" s="1478"/>
      <c r="AN63" s="1064"/>
      <c r="AO63" s="328" t="s">
        <v>19938</v>
      </c>
    </row>
    <row r="64" spans="1:41">
      <c r="A64" s="1484">
        <f t="shared" si="0"/>
        <v>55</v>
      </c>
      <c r="B64" s="1477" t="s">
        <v>4156</v>
      </c>
      <c r="C64" s="1490" t="s">
        <v>16876</v>
      </c>
      <c r="D64" s="1490" t="s">
        <v>13253</v>
      </c>
      <c r="E64" s="1479" t="s">
        <v>1723</v>
      </c>
      <c r="F64" s="1534" t="s">
        <v>13254</v>
      </c>
      <c r="G64" s="1534"/>
      <c r="H64" s="1535">
        <v>34.6</v>
      </c>
      <c r="I64" s="1535">
        <v>21</v>
      </c>
      <c r="J64" s="1535">
        <v>40</v>
      </c>
      <c r="K64" s="1535">
        <v>0.998</v>
      </c>
      <c r="L64" s="1535">
        <v>0.8</v>
      </c>
      <c r="M64" s="1477">
        <v>4.8000000000000001E-2</v>
      </c>
      <c r="N64" s="2833"/>
      <c r="O64" s="1535"/>
      <c r="P64" s="1535"/>
      <c r="Q64" s="1535">
        <v>2</v>
      </c>
      <c r="R64" s="1535" t="s">
        <v>19621</v>
      </c>
      <c r="S64" s="1535">
        <v>304</v>
      </c>
      <c r="T64" s="1535" t="s">
        <v>13250</v>
      </c>
      <c r="U64" s="1535">
        <v>2940</v>
      </c>
      <c r="V64" s="1535">
        <v>4</v>
      </c>
      <c r="W64" s="1535">
        <v>50</v>
      </c>
      <c r="X64" s="1535">
        <v>3</v>
      </c>
      <c r="Y64" s="1535">
        <v>400</v>
      </c>
      <c r="Z64" s="1536" t="s">
        <v>3625</v>
      </c>
      <c r="AA64" s="1535"/>
      <c r="AB64" s="1535"/>
      <c r="AC64" s="1535"/>
      <c r="AD64" s="1482" t="s">
        <v>6098</v>
      </c>
      <c r="AE64" s="1538"/>
      <c r="AF64" s="1537"/>
      <c r="AG64" s="2988">
        <v>44925</v>
      </c>
      <c r="AH64" s="1539" t="s">
        <v>16693</v>
      </c>
      <c r="AI64" s="1577"/>
      <c r="AJ64" s="2397">
        <v>870</v>
      </c>
      <c r="AK64" s="1605" t="s">
        <v>13593</v>
      </c>
      <c r="AL64" s="1602">
        <v>44925</v>
      </c>
      <c r="AM64" s="1478"/>
      <c r="AN64" s="1064"/>
      <c r="AO64" s="328" t="s">
        <v>19938</v>
      </c>
    </row>
    <row r="65" spans="1:45" s="1543" customFormat="1">
      <c r="A65" s="1484">
        <f t="shared" si="0"/>
        <v>56</v>
      </c>
      <c r="B65" s="1477" t="s">
        <v>19907</v>
      </c>
      <c r="C65" s="1478" t="s">
        <v>18356</v>
      </c>
      <c r="D65" s="1478" t="s">
        <v>5909</v>
      </c>
      <c r="E65" s="1479" t="s">
        <v>5910</v>
      </c>
      <c r="F65" s="1480" t="s">
        <v>13174</v>
      </c>
      <c r="G65" s="1846" t="s">
        <v>13175</v>
      </c>
      <c r="H65" s="1477">
        <v>25</v>
      </c>
      <c r="I65" s="1477">
        <v>30</v>
      </c>
      <c r="J65" s="1477">
        <v>36</v>
      </c>
      <c r="K65" s="1477">
        <v>1.05</v>
      </c>
      <c r="L65" s="1477">
        <v>10</v>
      </c>
      <c r="M65" s="1477">
        <v>5.7000000000000002E-2</v>
      </c>
      <c r="N65" s="1477">
        <v>2.5</v>
      </c>
      <c r="O65" s="1477">
        <v>-0.3</v>
      </c>
      <c r="P65" s="1477">
        <v>2.5299999999999998</v>
      </c>
      <c r="Q65" s="1477">
        <v>6.8</v>
      </c>
      <c r="R65" s="1477" t="s">
        <v>13178</v>
      </c>
      <c r="S65" s="1477" t="s">
        <v>13179</v>
      </c>
      <c r="T65" s="1477">
        <v>4140</v>
      </c>
      <c r="U65" s="1477">
        <v>2910</v>
      </c>
      <c r="V65" s="1477">
        <v>4</v>
      </c>
      <c r="W65" s="1477">
        <v>50</v>
      </c>
      <c r="X65" s="1477">
        <v>2</v>
      </c>
      <c r="Y65" s="1477">
        <v>380</v>
      </c>
      <c r="Z65" s="1478" t="s">
        <v>13176</v>
      </c>
      <c r="AA65" s="1481"/>
      <c r="AB65" s="1481"/>
      <c r="AC65" s="1481"/>
      <c r="AD65" s="1482" t="s">
        <v>6098</v>
      </c>
      <c r="AE65" s="1481"/>
      <c r="AF65" s="1540">
        <v>6500</v>
      </c>
      <c r="AG65" s="2984">
        <v>44750</v>
      </c>
      <c r="AH65" s="1539"/>
      <c r="AI65" s="684"/>
      <c r="AJ65" s="2397">
        <v>900</v>
      </c>
      <c r="AK65" s="1478" t="s">
        <v>13180</v>
      </c>
      <c r="AL65" s="1576">
        <v>44750</v>
      </c>
      <c r="AM65" s="1478"/>
      <c r="AN65" s="1544" t="s">
        <v>6587</v>
      </c>
      <c r="AO65" s="2963"/>
      <c r="AP65" s="1545"/>
      <c r="AQ65" s="1545"/>
      <c r="AR65" s="1545"/>
      <c r="AS65" s="1545"/>
    </row>
    <row r="66" spans="1:45">
      <c r="A66" s="1484">
        <f t="shared" si="0"/>
        <v>57</v>
      </c>
      <c r="B66" s="1477" t="s">
        <v>19907</v>
      </c>
      <c r="C66" s="1478" t="s">
        <v>12635</v>
      </c>
      <c r="D66" s="1478" t="s">
        <v>5909</v>
      </c>
      <c r="E66" s="1479" t="s">
        <v>5910</v>
      </c>
      <c r="F66" s="1480" t="s">
        <v>13171</v>
      </c>
      <c r="G66" s="1480" t="s">
        <v>13172</v>
      </c>
      <c r="H66" s="1477">
        <v>25</v>
      </c>
      <c r="I66" s="1477">
        <v>30</v>
      </c>
      <c r="J66" s="1477">
        <v>36</v>
      </c>
      <c r="K66" s="1477">
        <v>1.05</v>
      </c>
      <c r="L66" s="1477">
        <v>10</v>
      </c>
      <c r="M66" s="1477">
        <v>5.7000000000000002E-2</v>
      </c>
      <c r="N66" s="1477">
        <v>2.5</v>
      </c>
      <c r="O66" s="1477">
        <v>-0.3</v>
      </c>
      <c r="P66" s="1477">
        <v>2.5299999999999998</v>
      </c>
      <c r="Q66" s="1477">
        <v>6.8</v>
      </c>
      <c r="R66" s="1477" t="s">
        <v>7794</v>
      </c>
      <c r="S66" s="1477" t="s">
        <v>13168</v>
      </c>
      <c r="T66" s="1477" t="s">
        <v>13169</v>
      </c>
      <c r="U66" s="1477">
        <v>2900</v>
      </c>
      <c r="V66" s="1477">
        <v>5.5</v>
      </c>
      <c r="W66" s="1477">
        <v>50</v>
      </c>
      <c r="X66" s="1477">
        <v>2</v>
      </c>
      <c r="Y66" s="1477">
        <v>380</v>
      </c>
      <c r="Z66" s="1478" t="s">
        <v>13170</v>
      </c>
      <c r="AA66" s="1481"/>
      <c r="AB66" s="1481"/>
      <c r="AC66" s="1481"/>
      <c r="AD66" s="1482" t="s">
        <v>6098</v>
      </c>
      <c r="AE66" s="1481"/>
      <c r="AF66" s="1540">
        <v>2300</v>
      </c>
      <c r="AG66" s="2984">
        <v>43594</v>
      </c>
      <c r="AH66" s="1532" t="s">
        <v>13177</v>
      </c>
      <c r="AI66" s="684"/>
      <c r="AJ66" s="2397">
        <v>900</v>
      </c>
      <c r="AK66" s="1478" t="s">
        <v>13173</v>
      </c>
      <c r="AL66" s="1576">
        <v>43594</v>
      </c>
      <c r="AM66" s="1478"/>
      <c r="AN66" s="1064" t="s">
        <v>6587</v>
      </c>
      <c r="AO66" s="328"/>
    </row>
    <row r="67" spans="1:45" s="1543" customFormat="1">
      <c r="A67" s="1484">
        <f t="shared" si="0"/>
        <v>58</v>
      </c>
      <c r="B67" s="1477" t="s">
        <v>19907</v>
      </c>
      <c r="C67" s="1478" t="s">
        <v>19908</v>
      </c>
      <c r="D67" s="1478" t="s">
        <v>5909</v>
      </c>
      <c r="E67" s="1479" t="s">
        <v>5910</v>
      </c>
      <c r="F67" s="1480" t="s">
        <v>19909</v>
      </c>
      <c r="G67" s="1480" t="s">
        <v>19910</v>
      </c>
      <c r="H67" s="1477">
        <v>66</v>
      </c>
      <c r="I67" s="1477">
        <v>35</v>
      </c>
      <c r="J67" s="1477">
        <v>36</v>
      </c>
      <c r="K67" s="1477">
        <v>1.05</v>
      </c>
      <c r="L67" s="1477">
        <v>10</v>
      </c>
      <c r="M67" s="1477">
        <v>5.7000000000000002E-2</v>
      </c>
      <c r="N67" s="1477">
        <v>2.5</v>
      </c>
      <c r="O67" s="1477">
        <v>-0.3</v>
      </c>
      <c r="P67" s="1477">
        <v>2.5299999999999998</v>
      </c>
      <c r="Q67" s="1477">
        <v>6.8</v>
      </c>
      <c r="R67" s="1477" t="s">
        <v>6301</v>
      </c>
      <c r="S67" s="1477">
        <v>304</v>
      </c>
      <c r="T67" s="1477" t="s">
        <v>19911</v>
      </c>
      <c r="U67" s="1477">
        <v>2940</v>
      </c>
      <c r="V67" s="1477">
        <v>18.5</v>
      </c>
      <c r="W67" s="1477">
        <v>50</v>
      </c>
      <c r="X67" s="1477">
        <v>2</v>
      </c>
      <c r="Y67" s="1477">
        <v>380</v>
      </c>
      <c r="Z67" s="1478" t="s">
        <v>13252</v>
      </c>
      <c r="AA67" s="1481"/>
      <c r="AB67" s="1481"/>
      <c r="AC67" s="1481"/>
      <c r="AD67" s="1482"/>
      <c r="AE67" s="1481"/>
      <c r="AF67" s="1540">
        <v>4500</v>
      </c>
      <c r="AG67" s="2984">
        <v>45847</v>
      </c>
      <c r="AH67" s="1532" t="s">
        <v>19912</v>
      </c>
      <c r="AI67" s="684"/>
      <c r="AJ67" s="2397"/>
      <c r="AK67" s="1478" t="s">
        <v>19913</v>
      </c>
      <c r="AL67" s="1576">
        <v>45845</v>
      </c>
      <c r="AM67" s="1478"/>
      <c r="AN67" s="1544"/>
      <c r="AO67" s="2963"/>
      <c r="AP67" s="1545"/>
      <c r="AQ67" s="1545"/>
      <c r="AR67" s="1545"/>
      <c r="AS67" s="1545"/>
    </row>
    <row r="68" spans="1:45" s="1543" customFormat="1">
      <c r="A68" s="653">
        <f>A67+1</f>
        <v>59</v>
      </c>
      <c r="B68" s="1541" t="s">
        <v>4156</v>
      </c>
      <c r="C68" s="791" t="s">
        <v>12582</v>
      </c>
      <c r="D68" s="2398" t="s">
        <v>13183</v>
      </c>
      <c r="E68" s="656"/>
      <c r="F68" s="784"/>
      <c r="G68" s="784"/>
      <c r="H68" s="657"/>
      <c r="I68" s="657"/>
      <c r="J68" s="657"/>
      <c r="K68" s="657"/>
      <c r="L68" s="657"/>
      <c r="M68" s="657"/>
      <c r="N68" s="657"/>
      <c r="O68" s="657"/>
      <c r="P68" s="657"/>
      <c r="Q68" s="657"/>
      <c r="R68" s="657"/>
      <c r="S68" s="657"/>
      <c r="T68" s="657"/>
      <c r="U68" s="657"/>
      <c r="V68" s="657"/>
      <c r="W68" s="657"/>
      <c r="X68" s="657"/>
      <c r="Y68" s="657"/>
      <c r="Z68" s="655"/>
      <c r="AA68" s="659"/>
      <c r="AB68" s="659"/>
      <c r="AC68" s="659"/>
      <c r="AD68" s="1542" t="s">
        <v>6098</v>
      </c>
      <c r="AE68" s="659"/>
      <c r="AF68" s="739"/>
      <c r="AG68" s="2977">
        <v>43475</v>
      </c>
      <c r="AH68" s="660"/>
      <c r="AI68" s="467" t="s">
        <v>12260</v>
      </c>
      <c r="AJ68" s="2396">
        <v>900</v>
      </c>
      <c r="AK68" s="655" t="s">
        <v>13036</v>
      </c>
      <c r="AL68" s="1035">
        <v>43475</v>
      </c>
      <c r="AM68" s="655"/>
      <c r="AN68" s="1544"/>
      <c r="AO68" s="2963"/>
      <c r="AP68" s="1545"/>
      <c r="AQ68" s="1545"/>
      <c r="AR68" s="1545"/>
      <c r="AS68" s="1545"/>
    </row>
    <row r="69" spans="1:45" s="1543" customFormat="1">
      <c r="A69" s="653">
        <f t="shared" si="0"/>
        <v>60</v>
      </c>
      <c r="B69" s="1541" t="s">
        <v>4156</v>
      </c>
      <c r="C69" s="791" t="s">
        <v>12583</v>
      </c>
      <c r="D69" s="2398" t="s">
        <v>13183</v>
      </c>
      <c r="E69" s="656"/>
      <c r="F69" s="784"/>
      <c r="G69" s="784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5"/>
      <c r="AA69" s="659"/>
      <c r="AB69" s="659"/>
      <c r="AC69" s="659"/>
      <c r="AD69" s="1542" t="s">
        <v>6098</v>
      </c>
      <c r="AE69" s="659"/>
      <c r="AF69" s="739"/>
      <c r="AG69" s="2977">
        <v>43475</v>
      </c>
      <c r="AH69" s="660"/>
      <c r="AI69" s="467" t="s">
        <v>12260</v>
      </c>
      <c r="AJ69" s="2396">
        <v>900</v>
      </c>
      <c r="AK69" s="655" t="s">
        <v>13037</v>
      </c>
      <c r="AL69" s="1035">
        <v>43482</v>
      </c>
      <c r="AM69" s="655"/>
      <c r="AN69" s="1544"/>
      <c r="AO69" s="2963"/>
      <c r="AP69" s="1545"/>
      <c r="AQ69" s="1545"/>
      <c r="AR69" s="1545"/>
      <c r="AS69" s="1545"/>
    </row>
    <row r="70" spans="1:45">
      <c r="A70" s="653">
        <f t="shared" si="0"/>
        <v>61</v>
      </c>
      <c r="B70" s="657" t="s">
        <v>4156</v>
      </c>
      <c r="C70" s="655" t="s">
        <v>2873</v>
      </c>
      <c r="D70" s="655" t="s">
        <v>5936</v>
      </c>
      <c r="E70" s="656" t="s">
        <v>5937</v>
      </c>
      <c r="F70" s="784" t="s">
        <v>5938</v>
      </c>
      <c r="G70" s="784"/>
      <c r="H70" s="657">
        <v>242</v>
      </c>
      <c r="I70" s="657">
        <v>75</v>
      </c>
      <c r="J70" s="657">
        <v>133</v>
      </c>
      <c r="K70" s="657">
        <v>0.93200000000000005</v>
      </c>
      <c r="L70" s="657">
        <v>0.2</v>
      </c>
      <c r="M70" s="657">
        <v>3.03</v>
      </c>
      <c r="N70" s="657">
        <v>25</v>
      </c>
      <c r="O70" s="657">
        <v>2.4</v>
      </c>
      <c r="P70" s="657">
        <v>22.6</v>
      </c>
      <c r="Q70" s="657">
        <v>3.8</v>
      </c>
      <c r="R70" s="657"/>
      <c r="S70" s="657"/>
      <c r="T70" s="657"/>
      <c r="U70" s="657">
        <v>2980</v>
      </c>
      <c r="V70" s="657">
        <v>94.1</v>
      </c>
      <c r="W70" s="657">
        <v>50</v>
      </c>
      <c r="X70" s="657"/>
      <c r="Y70" s="657">
        <v>380</v>
      </c>
      <c r="Z70" s="655" t="s">
        <v>5696</v>
      </c>
      <c r="AA70" s="659">
        <v>5</v>
      </c>
      <c r="AB70" s="659" t="s">
        <v>4849</v>
      </c>
      <c r="AC70" s="659" t="s">
        <v>1527</v>
      </c>
      <c r="AD70" s="672" t="s">
        <v>6098</v>
      </c>
      <c r="AE70" s="659"/>
      <c r="AF70" s="739">
        <v>136100</v>
      </c>
      <c r="AG70" s="2976"/>
      <c r="AH70" s="660"/>
      <c r="AJ70" s="2396">
        <v>920</v>
      </c>
      <c r="AK70" s="655" t="s">
        <v>13023</v>
      </c>
      <c r="AL70" s="1031">
        <v>44424</v>
      </c>
      <c r="AM70" s="655"/>
      <c r="AN70" s="1064" t="s">
        <v>6587</v>
      </c>
      <c r="AO70" s="328" t="s">
        <v>19938</v>
      </c>
    </row>
    <row r="71" spans="1:45">
      <c r="A71" s="653">
        <f t="shared" si="0"/>
        <v>62</v>
      </c>
      <c r="B71" s="657" t="s">
        <v>4156</v>
      </c>
      <c r="C71" s="655" t="s">
        <v>2875</v>
      </c>
      <c r="D71" s="655" t="s">
        <v>5936</v>
      </c>
      <c r="E71" s="656" t="s">
        <v>5937</v>
      </c>
      <c r="F71" s="784" t="s">
        <v>5938</v>
      </c>
      <c r="G71" s="784"/>
      <c r="H71" s="657">
        <v>242</v>
      </c>
      <c r="I71" s="657">
        <v>75</v>
      </c>
      <c r="J71" s="657">
        <v>133</v>
      </c>
      <c r="K71" s="657">
        <v>0.93200000000000005</v>
      </c>
      <c r="L71" s="657">
        <v>0.2</v>
      </c>
      <c r="M71" s="657">
        <v>3.03</v>
      </c>
      <c r="N71" s="657">
        <v>25</v>
      </c>
      <c r="O71" s="657">
        <v>2.4</v>
      </c>
      <c r="P71" s="657">
        <v>22.6</v>
      </c>
      <c r="Q71" s="657">
        <v>3.8</v>
      </c>
      <c r="R71" s="657"/>
      <c r="S71" s="657"/>
      <c r="T71" s="657"/>
      <c r="U71" s="657">
        <v>2980</v>
      </c>
      <c r="V71" s="657">
        <v>94.1</v>
      </c>
      <c r="W71" s="657">
        <v>50</v>
      </c>
      <c r="X71" s="657"/>
      <c r="Y71" s="657">
        <v>380</v>
      </c>
      <c r="Z71" s="655" t="s">
        <v>5696</v>
      </c>
      <c r="AA71" s="659">
        <v>5</v>
      </c>
      <c r="AB71" s="659" t="s">
        <v>4849</v>
      </c>
      <c r="AC71" s="659" t="s">
        <v>1527</v>
      </c>
      <c r="AD71" s="672" t="s">
        <v>6098</v>
      </c>
      <c r="AE71" s="659"/>
      <c r="AF71" s="739">
        <v>136100</v>
      </c>
      <c r="AG71" s="2976"/>
      <c r="AH71" s="660"/>
      <c r="AJ71" s="2396">
        <v>920</v>
      </c>
      <c r="AK71" s="655" t="s">
        <v>13024</v>
      </c>
      <c r="AL71" s="1035">
        <v>42797</v>
      </c>
      <c r="AM71" s="655"/>
      <c r="AN71" s="1064" t="s">
        <v>6587</v>
      </c>
      <c r="AO71" s="328" t="s">
        <v>19938</v>
      </c>
    </row>
    <row r="72" spans="1:45">
      <c r="A72" s="653">
        <f t="shared" si="0"/>
        <v>63</v>
      </c>
      <c r="B72" s="657" t="s">
        <v>4156</v>
      </c>
      <c r="C72" s="655" t="s">
        <v>2879</v>
      </c>
      <c r="D72" s="655" t="s">
        <v>5942</v>
      </c>
      <c r="E72" s="656" t="s">
        <v>5943</v>
      </c>
      <c r="F72" s="784" t="s">
        <v>5704</v>
      </c>
      <c r="G72" s="784"/>
      <c r="H72" s="657">
        <v>55</v>
      </c>
      <c r="I72" s="657">
        <v>62</v>
      </c>
      <c r="J72" s="657">
        <v>50</v>
      </c>
      <c r="K72" s="657">
        <v>0.98799999999999999</v>
      </c>
      <c r="L72" s="657">
        <v>0.54</v>
      </c>
      <c r="M72" s="657">
        <v>0.13</v>
      </c>
      <c r="N72" s="657">
        <v>5.43</v>
      </c>
      <c r="O72" s="657">
        <v>0</v>
      </c>
      <c r="P72" s="657">
        <v>5.43</v>
      </c>
      <c r="Q72" s="657">
        <v>8.1</v>
      </c>
      <c r="R72" s="657">
        <v>304</v>
      </c>
      <c r="S72" s="657">
        <v>304</v>
      </c>
      <c r="T72" s="657">
        <v>304</v>
      </c>
      <c r="U72" s="657">
        <v>2925</v>
      </c>
      <c r="V72" s="657">
        <v>18.600000000000001</v>
      </c>
      <c r="W72" s="657"/>
      <c r="X72" s="657"/>
      <c r="Y72" s="657"/>
      <c r="Z72" s="655" t="s">
        <v>5677</v>
      </c>
      <c r="AA72" s="659">
        <v>5</v>
      </c>
      <c r="AB72" s="659" t="s">
        <v>4849</v>
      </c>
      <c r="AC72" s="659" t="s">
        <v>1527</v>
      </c>
      <c r="AD72" s="672" t="s">
        <v>6098</v>
      </c>
      <c r="AE72" s="659"/>
      <c r="AF72" s="739">
        <v>9800</v>
      </c>
      <c r="AG72" s="2976"/>
      <c r="AH72" s="660"/>
      <c r="AJ72" s="2396">
        <v>920</v>
      </c>
      <c r="AK72" s="655" t="s">
        <v>13019</v>
      </c>
      <c r="AL72" s="1035">
        <v>43837</v>
      </c>
      <c r="AM72" s="655"/>
      <c r="AN72" s="1064" t="s">
        <v>6587</v>
      </c>
      <c r="AO72" s="328" t="s">
        <v>19938</v>
      </c>
    </row>
    <row r="73" spans="1:45">
      <c r="A73" s="653">
        <f t="shared" si="0"/>
        <v>64</v>
      </c>
      <c r="B73" s="657" t="s">
        <v>4156</v>
      </c>
      <c r="C73" s="791" t="s">
        <v>12620</v>
      </c>
      <c r="D73" s="655" t="s">
        <v>5944</v>
      </c>
      <c r="E73" s="656"/>
      <c r="F73" s="784"/>
      <c r="G73" s="784"/>
      <c r="H73" s="657">
        <v>78</v>
      </c>
      <c r="I73" s="657">
        <v>60</v>
      </c>
      <c r="J73" s="657"/>
      <c r="K73" s="657"/>
      <c r="L73" s="657"/>
      <c r="M73" s="657"/>
      <c r="N73" s="657"/>
      <c r="O73" s="657"/>
      <c r="P73" s="657"/>
      <c r="Q73" s="657"/>
      <c r="R73" s="657"/>
      <c r="S73" s="657"/>
      <c r="T73" s="657"/>
      <c r="U73" s="657">
        <v>2940</v>
      </c>
      <c r="V73" s="657"/>
      <c r="W73" s="657"/>
      <c r="X73" s="657"/>
      <c r="Y73" s="657"/>
      <c r="Z73" s="655"/>
      <c r="AA73" s="659"/>
      <c r="AB73" s="659"/>
      <c r="AC73" s="659"/>
      <c r="AD73" s="672" t="s">
        <v>6098</v>
      </c>
      <c r="AE73" s="659"/>
      <c r="AF73" s="739"/>
      <c r="AG73" s="2976"/>
      <c r="AH73" s="660"/>
      <c r="AJ73" s="2396">
        <v>930</v>
      </c>
      <c r="AK73" s="655" t="s">
        <v>12697</v>
      </c>
      <c r="AL73" s="1031">
        <v>43897</v>
      </c>
      <c r="AM73" s="655"/>
      <c r="AN73" s="1064" t="s">
        <v>6587</v>
      </c>
      <c r="AO73" s="328"/>
    </row>
    <row r="74" spans="1:45">
      <c r="A74" s="653">
        <f t="shared" si="0"/>
        <v>65</v>
      </c>
      <c r="B74" s="657" t="s">
        <v>4156</v>
      </c>
      <c r="C74" s="791" t="s">
        <v>12621</v>
      </c>
      <c r="D74" s="655" t="s">
        <v>5944</v>
      </c>
      <c r="E74" s="656"/>
      <c r="F74" s="784"/>
      <c r="G74" s="784"/>
      <c r="H74" s="657">
        <v>78</v>
      </c>
      <c r="I74" s="657">
        <v>60</v>
      </c>
      <c r="J74" s="657"/>
      <c r="K74" s="657"/>
      <c r="L74" s="657"/>
      <c r="M74" s="657"/>
      <c r="N74" s="657"/>
      <c r="O74" s="657"/>
      <c r="P74" s="657"/>
      <c r="Q74" s="657"/>
      <c r="R74" s="657"/>
      <c r="S74" s="657"/>
      <c r="T74" s="657"/>
      <c r="U74" s="657">
        <v>2940</v>
      </c>
      <c r="V74" s="657"/>
      <c r="W74" s="657"/>
      <c r="X74" s="657"/>
      <c r="Y74" s="657"/>
      <c r="Z74" s="655"/>
      <c r="AA74" s="659"/>
      <c r="AB74" s="659"/>
      <c r="AC74" s="659"/>
      <c r="AD74" s="672" t="s">
        <v>6098</v>
      </c>
      <c r="AE74" s="659"/>
      <c r="AF74" s="739"/>
      <c r="AG74" s="2976"/>
      <c r="AH74" s="660"/>
      <c r="AJ74" s="2396">
        <v>930</v>
      </c>
      <c r="AK74" s="655" t="s">
        <v>12697</v>
      </c>
      <c r="AL74" s="1031">
        <v>43897</v>
      </c>
      <c r="AM74" s="655"/>
      <c r="AN74" s="1064" t="s">
        <v>6587</v>
      </c>
      <c r="AO74" s="328"/>
    </row>
    <row r="75" spans="1:45">
      <c r="A75" s="653">
        <f t="shared" ref="A75:A129" si="1">A74+1</f>
        <v>66</v>
      </c>
      <c r="B75" s="657" t="s">
        <v>4156</v>
      </c>
      <c r="C75" s="655" t="s">
        <v>2887</v>
      </c>
      <c r="D75" s="655" t="s">
        <v>5945</v>
      </c>
      <c r="E75" s="656" t="s">
        <v>5946</v>
      </c>
      <c r="F75" s="784" t="s">
        <v>5947</v>
      </c>
      <c r="G75" s="784"/>
      <c r="H75" s="657">
        <v>45</v>
      </c>
      <c r="I75" s="657">
        <v>85</v>
      </c>
      <c r="J75" s="657">
        <v>32</v>
      </c>
      <c r="K75" s="657">
        <v>0.995</v>
      </c>
      <c r="L75" s="657">
        <v>0.8</v>
      </c>
      <c r="M75" s="657">
        <v>4.8000000000000001E-2</v>
      </c>
      <c r="N75" s="657">
        <v>4.5</v>
      </c>
      <c r="O75" s="657">
        <v>0</v>
      </c>
      <c r="P75" s="657">
        <v>4.5</v>
      </c>
      <c r="Q75" s="657">
        <v>7.9</v>
      </c>
      <c r="R75" s="657" t="s">
        <v>6255</v>
      </c>
      <c r="S75" s="657" t="s">
        <v>6255</v>
      </c>
      <c r="T75" s="657" t="s">
        <v>6255</v>
      </c>
      <c r="U75" s="657">
        <v>2945</v>
      </c>
      <c r="V75" s="657">
        <v>19.2</v>
      </c>
      <c r="W75" s="657">
        <v>50</v>
      </c>
      <c r="X75" s="657"/>
      <c r="Y75" s="657">
        <v>380</v>
      </c>
      <c r="Z75" s="655" t="s">
        <v>5696</v>
      </c>
      <c r="AA75" s="659"/>
      <c r="AB75" s="659"/>
      <c r="AC75" s="659"/>
      <c r="AD75" s="672" t="s">
        <v>6098</v>
      </c>
      <c r="AE75" s="659"/>
      <c r="AF75" s="739">
        <v>20200</v>
      </c>
      <c r="AG75" s="2976"/>
      <c r="AH75" s="660"/>
      <c r="AJ75" s="2396">
        <v>930</v>
      </c>
      <c r="AK75" s="655" t="s">
        <v>12697</v>
      </c>
      <c r="AL75" s="1031">
        <v>44008</v>
      </c>
      <c r="AM75" s="655"/>
      <c r="AN75" s="1064" t="s">
        <v>6587</v>
      </c>
      <c r="AO75" s="328" t="s">
        <v>19938</v>
      </c>
    </row>
    <row r="76" spans="1:45">
      <c r="A76" s="653">
        <f t="shared" si="1"/>
        <v>67</v>
      </c>
      <c r="B76" s="657" t="s">
        <v>4156</v>
      </c>
      <c r="C76" s="655" t="s">
        <v>2889</v>
      </c>
      <c r="D76" s="655" t="s">
        <v>5945</v>
      </c>
      <c r="E76" s="656" t="s">
        <v>5946</v>
      </c>
      <c r="F76" s="784" t="s">
        <v>5947</v>
      </c>
      <c r="G76" s="784"/>
      <c r="H76" s="657">
        <v>45</v>
      </c>
      <c r="I76" s="657">
        <v>85</v>
      </c>
      <c r="J76" s="657">
        <v>32</v>
      </c>
      <c r="K76" s="657">
        <v>0.995</v>
      </c>
      <c r="L76" s="657">
        <v>0.8</v>
      </c>
      <c r="M76" s="657">
        <v>4.8000000000000001E-2</v>
      </c>
      <c r="N76" s="657">
        <v>4.5</v>
      </c>
      <c r="O76" s="657">
        <v>0</v>
      </c>
      <c r="P76" s="657">
        <v>4.5</v>
      </c>
      <c r="Q76" s="657">
        <v>7.9</v>
      </c>
      <c r="R76" s="657" t="s">
        <v>6255</v>
      </c>
      <c r="S76" s="657" t="s">
        <v>6255</v>
      </c>
      <c r="T76" s="657" t="s">
        <v>6255</v>
      </c>
      <c r="U76" s="657">
        <v>2945</v>
      </c>
      <c r="V76" s="657">
        <v>19.2</v>
      </c>
      <c r="W76" s="657">
        <v>50</v>
      </c>
      <c r="X76" s="657"/>
      <c r="Y76" s="657">
        <v>380</v>
      </c>
      <c r="Z76" s="655" t="s">
        <v>5696</v>
      </c>
      <c r="AA76" s="659"/>
      <c r="AB76" s="659"/>
      <c r="AC76" s="659"/>
      <c r="AD76" s="672" t="s">
        <v>6098</v>
      </c>
      <c r="AE76" s="659"/>
      <c r="AF76" s="739">
        <v>20200</v>
      </c>
      <c r="AG76" s="2976"/>
      <c r="AH76" s="660"/>
      <c r="AJ76" s="2396">
        <v>930</v>
      </c>
      <c r="AK76" s="655" t="s">
        <v>12697</v>
      </c>
      <c r="AL76" s="1031">
        <v>44011</v>
      </c>
      <c r="AM76" s="655"/>
      <c r="AN76" s="1064" t="s">
        <v>6587</v>
      </c>
      <c r="AO76" s="328" t="s">
        <v>19938</v>
      </c>
    </row>
    <row r="77" spans="1:45">
      <c r="A77" s="653">
        <f t="shared" si="1"/>
        <v>68</v>
      </c>
      <c r="B77" s="657" t="s">
        <v>4156</v>
      </c>
      <c r="C77" s="791" t="s">
        <v>18357</v>
      </c>
      <c r="D77" s="655" t="s">
        <v>5945</v>
      </c>
      <c r="E77" s="656"/>
      <c r="F77" s="784"/>
      <c r="G77" s="784" t="s">
        <v>6106</v>
      </c>
      <c r="H77" s="657">
        <v>80</v>
      </c>
      <c r="I77" s="657">
        <v>25</v>
      </c>
      <c r="J77" s="657"/>
      <c r="K77" s="657"/>
      <c r="L77" s="657"/>
      <c r="M77" s="657"/>
      <c r="N77" s="657"/>
      <c r="O77" s="657"/>
      <c r="P77" s="657"/>
      <c r="Q77" s="657"/>
      <c r="R77" s="657"/>
      <c r="S77" s="657"/>
      <c r="T77" s="657"/>
      <c r="U77" s="657">
        <v>2925</v>
      </c>
      <c r="V77" s="657"/>
      <c r="W77" s="657"/>
      <c r="X77" s="657"/>
      <c r="Y77" s="657"/>
      <c r="Z77" s="655" t="s">
        <v>5696</v>
      </c>
      <c r="AA77" s="659"/>
      <c r="AB77" s="659"/>
      <c r="AC77" s="659"/>
      <c r="AD77" s="672" t="s">
        <v>6098</v>
      </c>
      <c r="AE77" s="659"/>
      <c r="AF77" s="739"/>
      <c r="AG77" s="2976"/>
      <c r="AH77" s="660"/>
      <c r="AJ77" s="2396">
        <v>930</v>
      </c>
      <c r="AK77" s="655" t="s">
        <v>12697</v>
      </c>
      <c r="AL77" s="1031">
        <v>43903</v>
      </c>
      <c r="AM77" s="655"/>
      <c r="AN77" s="1064" t="s">
        <v>6587</v>
      </c>
      <c r="AO77" s="328"/>
    </row>
    <row r="78" spans="1:45">
      <c r="A78" s="653">
        <f t="shared" si="1"/>
        <v>69</v>
      </c>
      <c r="B78" s="657" t="s">
        <v>4156</v>
      </c>
      <c r="C78" s="655" t="s">
        <v>2890</v>
      </c>
      <c r="D78" s="655" t="s">
        <v>5948</v>
      </c>
      <c r="E78" s="656" t="s">
        <v>5949</v>
      </c>
      <c r="F78" s="784" t="s">
        <v>5950</v>
      </c>
      <c r="G78" s="784"/>
      <c r="H78" s="657">
        <v>51</v>
      </c>
      <c r="I78" s="657">
        <v>30</v>
      </c>
      <c r="J78" s="657">
        <v>32</v>
      </c>
      <c r="K78" s="657">
        <v>0.995</v>
      </c>
      <c r="L78" s="657">
        <v>0.8</v>
      </c>
      <c r="M78" s="657">
        <v>4.8000000000000001E-2</v>
      </c>
      <c r="N78" s="657">
        <v>5.0999999999999996</v>
      </c>
      <c r="O78" s="657">
        <v>0</v>
      </c>
      <c r="P78" s="657">
        <v>5.0999999999999996</v>
      </c>
      <c r="Q78" s="657">
        <v>7.9</v>
      </c>
      <c r="R78" s="657">
        <v>304</v>
      </c>
      <c r="S78" s="657">
        <v>304</v>
      </c>
      <c r="T78" s="657">
        <v>304</v>
      </c>
      <c r="U78" s="657">
        <v>2915</v>
      </c>
      <c r="V78" s="657">
        <v>8.7200000000000006</v>
      </c>
      <c r="W78" s="657">
        <v>50</v>
      </c>
      <c r="X78" s="657"/>
      <c r="Y78" s="657">
        <v>380</v>
      </c>
      <c r="Z78" s="655"/>
      <c r="AA78" s="659"/>
      <c r="AB78" s="659"/>
      <c r="AC78" s="659"/>
      <c r="AD78" s="672" t="s">
        <v>6098</v>
      </c>
      <c r="AE78" s="659"/>
      <c r="AF78" s="739">
        <v>17800</v>
      </c>
      <c r="AG78" s="2976"/>
      <c r="AH78" s="660"/>
      <c r="AJ78" s="2396">
        <v>930</v>
      </c>
      <c r="AK78" s="655" t="s">
        <v>13020</v>
      </c>
      <c r="AL78" s="1035">
        <v>44415</v>
      </c>
      <c r="AM78" s="655"/>
      <c r="AN78" s="1064" t="s">
        <v>6587</v>
      </c>
      <c r="AO78" s="328" t="s">
        <v>19938</v>
      </c>
    </row>
    <row r="79" spans="1:45">
      <c r="A79" s="653">
        <f t="shared" si="1"/>
        <v>70</v>
      </c>
      <c r="B79" s="657" t="s">
        <v>4156</v>
      </c>
      <c r="C79" s="655" t="s">
        <v>2892</v>
      </c>
      <c r="D79" s="655" t="s">
        <v>5948</v>
      </c>
      <c r="E79" s="656" t="s">
        <v>5949</v>
      </c>
      <c r="F79" s="784" t="s">
        <v>5950</v>
      </c>
      <c r="G79" s="784"/>
      <c r="H79" s="657">
        <v>51</v>
      </c>
      <c r="I79" s="657">
        <v>30</v>
      </c>
      <c r="J79" s="657">
        <v>32</v>
      </c>
      <c r="K79" s="657">
        <v>0.995</v>
      </c>
      <c r="L79" s="657">
        <v>0.8</v>
      </c>
      <c r="M79" s="657">
        <v>4.8000000000000001E-2</v>
      </c>
      <c r="N79" s="657">
        <v>5.0999999999999996</v>
      </c>
      <c r="O79" s="657">
        <v>0</v>
      </c>
      <c r="P79" s="657">
        <v>5.0999999999999996</v>
      </c>
      <c r="Q79" s="657">
        <v>7.9</v>
      </c>
      <c r="R79" s="657">
        <v>304</v>
      </c>
      <c r="S79" s="657">
        <v>304</v>
      </c>
      <c r="T79" s="657">
        <v>304</v>
      </c>
      <c r="U79" s="657">
        <v>2915</v>
      </c>
      <c r="V79" s="657">
        <v>8.7200000000000006</v>
      </c>
      <c r="W79" s="657">
        <v>50</v>
      </c>
      <c r="X79" s="657"/>
      <c r="Y79" s="657">
        <v>380</v>
      </c>
      <c r="Z79" s="655"/>
      <c r="AA79" s="659"/>
      <c r="AB79" s="659"/>
      <c r="AC79" s="659"/>
      <c r="AD79" s="672" t="s">
        <v>6098</v>
      </c>
      <c r="AE79" s="659"/>
      <c r="AF79" s="739">
        <v>17800</v>
      </c>
      <c r="AG79" s="2976"/>
      <c r="AH79" s="660"/>
      <c r="AJ79" s="2396">
        <v>930</v>
      </c>
      <c r="AK79" s="655" t="s">
        <v>13021</v>
      </c>
      <c r="AL79" s="1035">
        <v>44059</v>
      </c>
      <c r="AM79" s="655"/>
      <c r="AN79" s="1064" t="s">
        <v>6587</v>
      </c>
      <c r="AO79" s="328" t="s">
        <v>19938</v>
      </c>
    </row>
    <row r="80" spans="1:45">
      <c r="A80" s="653">
        <f t="shared" si="1"/>
        <v>71</v>
      </c>
      <c r="B80" s="657" t="s">
        <v>4156</v>
      </c>
      <c r="C80" s="655" t="s">
        <v>2896</v>
      </c>
      <c r="D80" s="655" t="s">
        <v>5954</v>
      </c>
      <c r="E80" s="656"/>
      <c r="F80" s="784" t="s">
        <v>5955</v>
      </c>
      <c r="G80" s="784"/>
      <c r="H80" s="657"/>
      <c r="I80" s="657"/>
      <c r="J80" s="657"/>
      <c r="K80" s="657"/>
      <c r="L80" s="657"/>
      <c r="M80" s="657"/>
      <c r="N80" s="657"/>
      <c r="O80" s="657"/>
      <c r="P80" s="657"/>
      <c r="Q80" s="657"/>
      <c r="R80" s="657"/>
      <c r="S80" s="657"/>
      <c r="T80" s="657"/>
      <c r="U80" s="657">
        <v>2850</v>
      </c>
      <c r="V80" s="657"/>
      <c r="W80" s="657"/>
      <c r="X80" s="657"/>
      <c r="Y80" s="657"/>
      <c r="Z80" s="655" t="s">
        <v>5956</v>
      </c>
      <c r="AA80" s="659"/>
      <c r="AB80" s="659"/>
      <c r="AC80" s="659"/>
      <c r="AD80" s="672" t="s">
        <v>6098</v>
      </c>
      <c r="AE80" s="659"/>
      <c r="AF80" s="739"/>
      <c r="AG80" s="2976"/>
      <c r="AH80" s="660"/>
      <c r="AJ80" s="2396">
        <v>930</v>
      </c>
      <c r="AK80" s="655" t="s">
        <v>13025</v>
      </c>
      <c r="AL80" s="1035">
        <v>41373</v>
      </c>
      <c r="AM80" s="655"/>
      <c r="AN80" s="1064" t="s">
        <v>6587</v>
      </c>
      <c r="AO80" s="328" t="s">
        <v>19938</v>
      </c>
    </row>
    <row r="81" spans="1:41">
      <c r="A81" s="653">
        <f t="shared" si="1"/>
        <v>72</v>
      </c>
      <c r="B81" s="657" t="s">
        <v>4156</v>
      </c>
      <c r="C81" s="655" t="s">
        <v>1568</v>
      </c>
      <c r="D81" s="655" t="s">
        <v>5954</v>
      </c>
      <c r="E81" s="656"/>
      <c r="F81" s="784" t="s">
        <v>5955</v>
      </c>
      <c r="G81" s="784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>
        <v>2850</v>
      </c>
      <c r="V81" s="657"/>
      <c r="W81" s="657"/>
      <c r="X81" s="657"/>
      <c r="Y81" s="657"/>
      <c r="Z81" s="655" t="s">
        <v>5956</v>
      </c>
      <c r="AA81" s="659"/>
      <c r="AB81" s="659"/>
      <c r="AC81" s="659"/>
      <c r="AD81" s="672" t="s">
        <v>6098</v>
      </c>
      <c r="AE81" s="659"/>
      <c r="AF81" s="739"/>
      <c r="AG81" s="2976"/>
      <c r="AH81" s="660"/>
      <c r="AJ81" s="2396">
        <v>930</v>
      </c>
      <c r="AK81" s="655" t="s">
        <v>13025</v>
      </c>
      <c r="AL81" s="1035">
        <v>41373</v>
      </c>
      <c r="AM81" s="655"/>
      <c r="AN81" s="1064" t="s">
        <v>6587</v>
      </c>
      <c r="AO81" s="328" t="s">
        <v>19938</v>
      </c>
    </row>
    <row r="82" spans="1:41">
      <c r="A82" s="653">
        <f t="shared" si="1"/>
        <v>73</v>
      </c>
      <c r="B82" s="657" t="s">
        <v>4156</v>
      </c>
      <c r="C82" s="791" t="s">
        <v>12623</v>
      </c>
      <c r="D82" s="655" t="s">
        <v>5954</v>
      </c>
      <c r="E82" s="656"/>
      <c r="F82" s="784" t="s">
        <v>5957</v>
      </c>
      <c r="G82" s="784" t="s">
        <v>6105</v>
      </c>
      <c r="H82" s="657">
        <v>50</v>
      </c>
      <c r="I82" s="657">
        <v>15</v>
      </c>
      <c r="J82" s="657">
        <v>32</v>
      </c>
      <c r="K82" s="657"/>
      <c r="L82" s="657"/>
      <c r="M82" s="657"/>
      <c r="N82" s="657">
        <v>5</v>
      </c>
      <c r="O82" s="657">
        <v>0</v>
      </c>
      <c r="P82" s="657"/>
      <c r="Q82" s="657"/>
      <c r="R82" s="657" t="s">
        <v>6255</v>
      </c>
      <c r="S82" s="657" t="s">
        <v>6255</v>
      </c>
      <c r="T82" s="657" t="s">
        <v>6255</v>
      </c>
      <c r="U82" s="657">
        <v>2905</v>
      </c>
      <c r="V82" s="657">
        <v>5.5</v>
      </c>
      <c r="W82" s="657"/>
      <c r="X82" s="657"/>
      <c r="Y82" s="657"/>
      <c r="Z82" s="655"/>
      <c r="AA82" s="659"/>
      <c r="AB82" s="659"/>
      <c r="AC82" s="659"/>
      <c r="AD82" s="672" t="s">
        <v>6098</v>
      </c>
      <c r="AE82" s="659"/>
      <c r="AF82" s="739"/>
      <c r="AG82" s="2976"/>
      <c r="AH82" s="660" t="s">
        <v>3363</v>
      </c>
      <c r="AJ82" s="2396">
        <v>930</v>
      </c>
      <c r="AK82" s="655" t="s">
        <v>12697</v>
      </c>
      <c r="AL82" s="1031">
        <v>44281</v>
      </c>
      <c r="AM82" s="655"/>
      <c r="AN82" s="1064" t="s">
        <v>6587</v>
      </c>
      <c r="AO82" s="328"/>
    </row>
    <row r="83" spans="1:41">
      <c r="A83" s="1484">
        <f t="shared" si="1"/>
        <v>74</v>
      </c>
      <c r="B83" s="1477" t="s">
        <v>4156</v>
      </c>
      <c r="C83" s="1478" t="s">
        <v>1569</v>
      </c>
      <c r="D83" s="1478" t="s">
        <v>5958</v>
      </c>
      <c r="E83" s="1479" t="s">
        <v>5946</v>
      </c>
      <c r="F83" s="1480" t="s">
        <v>13162</v>
      </c>
      <c r="G83" s="1480" t="s">
        <v>13164</v>
      </c>
      <c r="H83" s="1477">
        <v>40</v>
      </c>
      <c r="I83" s="1477">
        <v>12</v>
      </c>
      <c r="J83" s="1477">
        <v>32</v>
      </c>
      <c r="K83" s="1477">
        <v>0.995</v>
      </c>
      <c r="L83" s="1477">
        <v>0.8</v>
      </c>
      <c r="M83" s="1477">
        <v>4.8000000000000001E-2</v>
      </c>
      <c r="N83" s="1477">
        <v>4</v>
      </c>
      <c r="O83" s="1477">
        <v>0</v>
      </c>
      <c r="P83" s="1477">
        <v>4</v>
      </c>
      <c r="Q83" s="1477">
        <v>2</v>
      </c>
      <c r="R83" s="1477" t="s">
        <v>6255</v>
      </c>
      <c r="S83" s="1477">
        <v>304</v>
      </c>
      <c r="T83" s="1477" t="s">
        <v>13167</v>
      </c>
      <c r="U83" s="1477">
        <v>2870</v>
      </c>
      <c r="V83" s="1477">
        <v>5.5</v>
      </c>
      <c r="W83" s="1477">
        <v>50</v>
      </c>
      <c r="X83" s="1477">
        <v>2</v>
      </c>
      <c r="Y83" s="1477">
        <v>380</v>
      </c>
      <c r="Z83" s="1478" t="s">
        <v>13165</v>
      </c>
      <c r="AA83" s="1481"/>
      <c r="AB83" s="1481"/>
      <c r="AC83" s="1481"/>
      <c r="AD83" s="1482" t="s">
        <v>6098</v>
      </c>
      <c r="AE83" s="1481"/>
      <c r="AF83" s="1540">
        <f>24000000/15000</f>
        <v>1600</v>
      </c>
      <c r="AG83" s="2984">
        <v>45442</v>
      </c>
      <c r="AH83" s="1532"/>
      <c r="AI83" s="684"/>
      <c r="AJ83" s="2397">
        <v>930</v>
      </c>
      <c r="AK83" s="1478" t="s">
        <v>19188</v>
      </c>
      <c r="AL83" s="1576">
        <v>45442</v>
      </c>
      <c r="AM83" s="1478"/>
      <c r="AN83" s="1064" t="s">
        <v>6587</v>
      </c>
      <c r="AO83" s="328" t="s">
        <v>19938</v>
      </c>
    </row>
    <row r="84" spans="1:41">
      <c r="A84" s="1484">
        <f t="shared" si="1"/>
        <v>75</v>
      </c>
      <c r="B84" s="1477" t="s">
        <v>4156</v>
      </c>
      <c r="C84" s="1478" t="s">
        <v>1571</v>
      </c>
      <c r="D84" s="1478" t="s">
        <v>5958</v>
      </c>
      <c r="E84" s="1479" t="s">
        <v>5946</v>
      </c>
      <c r="F84" s="1480" t="s">
        <v>13162</v>
      </c>
      <c r="G84" s="1480" t="s">
        <v>13164</v>
      </c>
      <c r="H84" s="1477">
        <v>40</v>
      </c>
      <c r="I84" s="1477">
        <v>12</v>
      </c>
      <c r="J84" s="1477">
        <v>32</v>
      </c>
      <c r="K84" s="1477">
        <v>0.995</v>
      </c>
      <c r="L84" s="1477">
        <v>0.8</v>
      </c>
      <c r="M84" s="1477">
        <v>4.8000000000000001E-2</v>
      </c>
      <c r="N84" s="1477">
        <v>4</v>
      </c>
      <c r="O84" s="1477">
        <v>0</v>
      </c>
      <c r="P84" s="1477">
        <v>4</v>
      </c>
      <c r="Q84" s="1477">
        <v>2</v>
      </c>
      <c r="R84" s="1477" t="s">
        <v>6255</v>
      </c>
      <c r="S84" s="1477">
        <v>304</v>
      </c>
      <c r="T84" s="1477" t="s">
        <v>13167</v>
      </c>
      <c r="U84" s="1477">
        <v>2900</v>
      </c>
      <c r="V84" s="1477">
        <v>5.5</v>
      </c>
      <c r="W84" s="1477">
        <v>50</v>
      </c>
      <c r="X84" s="1477">
        <v>2</v>
      </c>
      <c r="Y84" s="1477">
        <v>380</v>
      </c>
      <c r="Z84" s="1478" t="s">
        <v>13165</v>
      </c>
      <c r="AA84" s="1481"/>
      <c r="AB84" s="1481"/>
      <c r="AC84" s="1481"/>
      <c r="AD84" s="1482" t="s">
        <v>6098</v>
      </c>
      <c r="AE84" s="1481"/>
      <c r="AF84" s="1540">
        <f>24000000/15000</f>
        <v>1600</v>
      </c>
      <c r="AG84" s="2984">
        <v>45200</v>
      </c>
      <c r="AH84" s="1532" t="s">
        <v>13166</v>
      </c>
      <c r="AI84" s="684"/>
      <c r="AJ84" s="2397">
        <v>930</v>
      </c>
      <c r="AK84" s="1478" t="s">
        <v>13163</v>
      </c>
      <c r="AL84" s="1576">
        <v>45200</v>
      </c>
      <c r="AM84" s="1478"/>
      <c r="AN84" s="1064"/>
      <c r="AO84" s="328" t="s">
        <v>19938</v>
      </c>
    </row>
    <row r="85" spans="1:41">
      <c r="A85" s="653">
        <f t="shared" si="1"/>
        <v>76</v>
      </c>
      <c r="B85" s="657" t="s">
        <v>4156</v>
      </c>
      <c r="C85" s="655" t="s">
        <v>1572</v>
      </c>
      <c r="D85" s="655" t="s">
        <v>16840</v>
      </c>
      <c r="E85" s="656" t="s">
        <v>1734</v>
      </c>
      <c r="F85" s="784" t="s">
        <v>5955</v>
      </c>
      <c r="G85" s="784" t="s">
        <v>5959</v>
      </c>
      <c r="H85" s="657">
        <v>15</v>
      </c>
      <c r="I85" s="657"/>
      <c r="J85" s="657"/>
      <c r="K85" s="657"/>
      <c r="L85" s="657"/>
      <c r="M85" s="657"/>
      <c r="N85" s="657"/>
      <c r="O85" s="657"/>
      <c r="P85" s="657"/>
      <c r="Q85" s="657"/>
      <c r="R85" s="657"/>
      <c r="S85" s="657"/>
      <c r="T85" s="657"/>
      <c r="U85" s="657">
        <v>2850</v>
      </c>
      <c r="V85" s="657">
        <v>15</v>
      </c>
      <c r="W85" s="657"/>
      <c r="X85" s="657"/>
      <c r="Y85" s="657"/>
      <c r="Z85" s="655" t="s">
        <v>5956</v>
      </c>
      <c r="AA85" s="659"/>
      <c r="AB85" s="659"/>
      <c r="AC85" s="659"/>
      <c r="AD85" s="672" t="s">
        <v>6098</v>
      </c>
      <c r="AE85" s="659"/>
      <c r="AF85" s="739">
        <v>25000</v>
      </c>
      <c r="AG85" s="2976"/>
      <c r="AH85" s="660"/>
      <c r="AJ85" s="2396">
        <v>930</v>
      </c>
      <c r="AK85" s="655" t="s">
        <v>13026</v>
      </c>
      <c r="AL85" s="1035">
        <v>44743</v>
      </c>
      <c r="AM85" s="655"/>
      <c r="AN85" s="1064" t="s">
        <v>6587</v>
      </c>
      <c r="AO85" s="328" t="s">
        <v>19938</v>
      </c>
    </row>
    <row r="86" spans="1:41">
      <c r="A86" s="653">
        <f t="shared" si="1"/>
        <v>77</v>
      </c>
      <c r="B86" s="657" t="s">
        <v>4156</v>
      </c>
      <c r="C86" s="655" t="s">
        <v>1574</v>
      </c>
      <c r="D86" s="655" t="s">
        <v>16840</v>
      </c>
      <c r="E86" s="656" t="s">
        <v>1734</v>
      </c>
      <c r="F86" s="784" t="s">
        <v>5955</v>
      </c>
      <c r="G86" s="784" t="s">
        <v>5959</v>
      </c>
      <c r="H86" s="657">
        <v>15</v>
      </c>
      <c r="I86" s="657"/>
      <c r="J86" s="657"/>
      <c r="K86" s="657"/>
      <c r="L86" s="657"/>
      <c r="M86" s="657"/>
      <c r="N86" s="657"/>
      <c r="O86" s="657"/>
      <c r="P86" s="657"/>
      <c r="Q86" s="657"/>
      <c r="R86" s="657"/>
      <c r="S86" s="657"/>
      <c r="T86" s="657"/>
      <c r="U86" s="657">
        <v>2850</v>
      </c>
      <c r="V86" s="657">
        <v>15</v>
      </c>
      <c r="W86" s="657"/>
      <c r="X86" s="657"/>
      <c r="Y86" s="657"/>
      <c r="Z86" s="655" t="s">
        <v>5956</v>
      </c>
      <c r="AA86" s="659"/>
      <c r="AB86" s="659"/>
      <c r="AC86" s="659"/>
      <c r="AD86" s="672" t="s">
        <v>6098</v>
      </c>
      <c r="AE86" s="659"/>
      <c r="AF86" s="739">
        <v>25000</v>
      </c>
      <c r="AG86" s="2976"/>
      <c r="AH86" s="660"/>
      <c r="AJ86" s="2396">
        <v>930</v>
      </c>
      <c r="AK86" s="655" t="s">
        <v>13027</v>
      </c>
      <c r="AL86" s="1035">
        <v>44435</v>
      </c>
      <c r="AM86" s="655"/>
      <c r="AN86" s="1064" t="s">
        <v>6587</v>
      </c>
      <c r="AO86" s="328" t="s">
        <v>19938</v>
      </c>
    </row>
    <row r="87" spans="1:41">
      <c r="A87" s="653">
        <f t="shared" si="1"/>
        <v>78</v>
      </c>
      <c r="B87" s="657" t="s">
        <v>4156</v>
      </c>
      <c r="C87" s="655" t="s">
        <v>12624</v>
      </c>
      <c r="D87" s="655" t="s">
        <v>5934</v>
      </c>
      <c r="E87" s="656" t="s">
        <v>5513</v>
      </c>
      <c r="F87" s="784" t="s">
        <v>5960</v>
      </c>
      <c r="G87" s="784">
        <v>167470</v>
      </c>
      <c r="H87" s="657">
        <v>35</v>
      </c>
      <c r="I87" s="657">
        <v>2400</v>
      </c>
      <c r="J87" s="657">
        <v>32</v>
      </c>
      <c r="K87" s="657">
        <v>0.995</v>
      </c>
      <c r="L87" s="657">
        <v>0.8</v>
      </c>
      <c r="M87" s="657">
        <v>4.8000000000000001E-2</v>
      </c>
      <c r="N87" s="657">
        <v>3.5</v>
      </c>
      <c r="O87" s="657">
        <v>0</v>
      </c>
      <c r="P87" s="657">
        <v>3.5</v>
      </c>
      <c r="Q87" s="657">
        <v>7.9</v>
      </c>
      <c r="R87" s="657" t="s">
        <v>6255</v>
      </c>
      <c r="S87" s="657" t="s">
        <v>6255</v>
      </c>
      <c r="T87" s="657" t="s">
        <v>6255</v>
      </c>
      <c r="U87" s="657">
        <v>987</v>
      </c>
      <c r="V87" s="657">
        <v>258</v>
      </c>
      <c r="W87" s="657">
        <v>50</v>
      </c>
      <c r="X87" s="657"/>
      <c r="Y87" s="657">
        <v>6000</v>
      </c>
      <c r="Z87" s="655" t="s">
        <v>5696</v>
      </c>
      <c r="AA87" s="659">
        <v>5</v>
      </c>
      <c r="AB87" s="659" t="s">
        <v>4849</v>
      </c>
      <c r="AC87" s="659" t="s">
        <v>1527</v>
      </c>
      <c r="AD87" s="672" t="s">
        <v>6098</v>
      </c>
      <c r="AE87" s="659"/>
      <c r="AF87" s="739">
        <v>258000</v>
      </c>
      <c r="AG87" s="2976"/>
      <c r="AH87" s="660"/>
      <c r="AJ87" s="2396">
        <v>930</v>
      </c>
      <c r="AK87" s="655" t="s">
        <v>12844</v>
      </c>
      <c r="AL87" s="1031">
        <v>42018</v>
      </c>
      <c r="AM87" s="655" t="s">
        <v>12845</v>
      </c>
      <c r="AN87" s="1064" t="s">
        <v>6587</v>
      </c>
      <c r="AO87" s="328" t="s">
        <v>19938</v>
      </c>
    </row>
    <row r="88" spans="1:41">
      <c r="A88" s="653">
        <f t="shared" si="1"/>
        <v>79</v>
      </c>
      <c r="B88" s="657" t="s">
        <v>4156</v>
      </c>
      <c r="C88" s="655" t="s">
        <v>12625</v>
      </c>
      <c r="D88" s="655" t="s">
        <v>5934</v>
      </c>
      <c r="E88" s="656" t="s">
        <v>5513</v>
      </c>
      <c r="F88" s="784" t="s">
        <v>13610</v>
      </c>
      <c r="G88" s="784" t="s">
        <v>13611</v>
      </c>
      <c r="H88" s="657">
        <v>50</v>
      </c>
      <c r="I88" s="657">
        <v>2400</v>
      </c>
      <c r="J88" s="657">
        <v>29</v>
      </c>
      <c r="K88" s="657">
        <v>0.995</v>
      </c>
      <c r="L88" s="657">
        <v>0.8</v>
      </c>
      <c r="M88" s="657">
        <v>4.8000000000000001E-2</v>
      </c>
      <c r="N88" s="657">
        <v>5</v>
      </c>
      <c r="O88" s="657">
        <v>0</v>
      </c>
      <c r="P88" s="657">
        <v>5</v>
      </c>
      <c r="Q88" s="657">
        <v>7.9</v>
      </c>
      <c r="R88" s="657" t="s">
        <v>6255</v>
      </c>
      <c r="S88" s="657" t="s">
        <v>6255</v>
      </c>
      <c r="T88" s="657" t="s">
        <v>6255</v>
      </c>
      <c r="U88" s="657">
        <v>1487</v>
      </c>
      <c r="V88" s="657">
        <v>430</v>
      </c>
      <c r="W88" s="657">
        <v>50</v>
      </c>
      <c r="X88" s="657"/>
      <c r="Y88" s="657">
        <v>6000</v>
      </c>
      <c r="Z88" s="655" t="s">
        <v>6304</v>
      </c>
      <c r="AA88" s="659">
        <v>5</v>
      </c>
      <c r="AB88" s="659" t="s">
        <v>4849</v>
      </c>
      <c r="AC88" s="659" t="s">
        <v>1527</v>
      </c>
      <c r="AD88" s="672" t="s">
        <v>6098</v>
      </c>
      <c r="AE88" s="659"/>
      <c r="AF88" s="739">
        <v>130000</v>
      </c>
      <c r="AG88" s="2978">
        <v>44966</v>
      </c>
      <c r="AH88" s="660"/>
      <c r="AJ88" s="2396">
        <v>940</v>
      </c>
      <c r="AK88" s="655" t="s">
        <v>13299</v>
      </c>
      <c r="AL88" s="1031">
        <v>44966</v>
      </c>
      <c r="AM88" s="655"/>
      <c r="AN88" s="1064" t="s">
        <v>6587</v>
      </c>
      <c r="AO88" s="328" t="s">
        <v>19938</v>
      </c>
    </row>
    <row r="89" spans="1:41">
      <c r="A89" s="653">
        <f t="shared" si="1"/>
        <v>80</v>
      </c>
      <c r="B89" s="657" t="s">
        <v>4156</v>
      </c>
      <c r="C89" s="655" t="s">
        <v>13184</v>
      </c>
      <c r="D89" s="655" t="s">
        <v>5934</v>
      </c>
      <c r="E89" s="656" t="s">
        <v>5513</v>
      </c>
      <c r="F89" s="784" t="s">
        <v>13610</v>
      </c>
      <c r="G89" s="784" t="s">
        <v>13612</v>
      </c>
      <c r="H89" s="657">
        <v>50</v>
      </c>
      <c r="I89" s="657">
        <v>2400</v>
      </c>
      <c r="J89" s="657">
        <v>29</v>
      </c>
      <c r="K89" s="657">
        <v>0.995</v>
      </c>
      <c r="L89" s="657">
        <v>0.8</v>
      </c>
      <c r="M89" s="657">
        <v>4.8000000000000001E-2</v>
      </c>
      <c r="N89" s="657">
        <v>5</v>
      </c>
      <c r="O89" s="657">
        <v>0</v>
      </c>
      <c r="P89" s="657">
        <v>5</v>
      </c>
      <c r="Q89" s="657">
        <v>7.9</v>
      </c>
      <c r="R89" s="657" t="s">
        <v>6255</v>
      </c>
      <c r="S89" s="657" t="s">
        <v>6255</v>
      </c>
      <c r="T89" s="657" t="s">
        <v>6255</v>
      </c>
      <c r="U89" s="657">
        <v>1487</v>
      </c>
      <c r="V89" s="657">
        <v>430</v>
      </c>
      <c r="W89" s="657">
        <v>50</v>
      </c>
      <c r="X89" s="657"/>
      <c r="Y89" s="657">
        <v>6000</v>
      </c>
      <c r="Z89" s="655" t="s">
        <v>6304</v>
      </c>
      <c r="AA89" s="659">
        <v>5</v>
      </c>
      <c r="AB89" s="659" t="s">
        <v>4849</v>
      </c>
      <c r="AC89" s="659" t="s">
        <v>1527</v>
      </c>
      <c r="AD89" s="672" t="s">
        <v>6098</v>
      </c>
      <c r="AE89" s="659"/>
      <c r="AF89" s="739">
        <v>130000</v>
      </c>
      <c r="AG89" s="2978">
        <v>44966</v>
      </c>
      <c r="AH89" s="660"/>
      <c r="AJ89" s="2396">
        <v>940</v>
      </c>
      <c r="AK89" s="655" t="s">
        <v>13613</v>
      </c>
      <c r="AL89" s="1031">
        <v>44966</v>
      </c>
      <c r="AM89" s="655"/>
      <c r="AN89" s="1064"/>
      <c r="AO89" s="328" t="s">
        <v>19938</v>
      </c>
    </row>
    <row r="90" spans="1:41">
      <c r="A90" s="653">
        <f t="shared" si="1"/>
        <v>81</v>
      </c>
      <c r="B90" s="657" t="s">
        <v>4156</v>
      </c>
      <c r="C90" s="655" t="s">
        <v>0</v>
      </c>
      <c r="D90" s="1238" t="s">
        <v>5961</v>
      </c>
      <c r="E90" s="656" t="s">
        <v>5513</v>
      </c>
      <c r="F90" s="784"/>
      <c r="G90" s="1239"/>
      <c r="H90" s="657">
        <v>40</v>
      </c>
      <c r="I90" s="657">
        <v>90</v>
      </c>
      <c r="J90" s="657">
        <v>7</v>
      </c>
      <c r="K90" s="657">
        <v>1</v>
      </c>
      <c r="L90" s="657">
        <v>1.4</v>
      </c>
      <c r="M90" s="657">
        <v>0.01</v>
      </c>
      <c r="N90" s="657">
        <v>3.5</v>
      </c>
      <c r="O90" s="657">
        <v>0</v>
      </c>
      <c r="P90" s="657">
        <v>3.5</v>
      </c>
      <c r="Q90" s="657">
        <v>8.1999999999999993</v>
      </c>
      <c r="R90" s="657" t="s">
        <v>6255</v>
      </c>
      <c r="S90" s="657" t="s">
        <v>6255</v>
      </c>
      <c r="T90" s="657" t="s">
        <v>6255</v>
      </c>
      <c r="U90" s="657">
        <v>2930</v>
      </c>
      <c r="V90" s="657"/>
      <c r="W90" s="657">
        <v>50</v>
      </c>
      <c r="X90" s="657"/>
      <c r="Y90" s="657">
        <v>380</v>
      </c>
      <c r="Z90" s="655"/>
      <c r="AA90" s="659">
        <v>5</v>
      </c>
      <c r="AB90" s="659" t="s">
        <v>4849</v>
      </c>
      <c r="AC90" s="659" t="s">
        <v>1527</v>
      </c>
      <c r="AD90" s="672" t="s">
        <v>6098</v>
      </c>
      <c r="AE90" s="659"/>
      <c r="AF90" s="739">
        <v>20000</v>
      </c>
      <c r="AG90" s="2978">
        <v>41347</v>
      </c>
      <c r="AH90" s="660"/>
      <c r="AJ90" s="2396">
        <v>940</v>
      </c>
      <c r="AK90" s="655" t="s">
        <v>12739</v>
      </c>
      <c r="AL90" s="1031">
        <v>44051</v>
      </c>
      <c r="AM90" s="655"/>
      <c r="AN90" s="1064" t="s">
        <v>6587</v>
      </c>
      <c r="AO90" s="328" t="s">
        <v>19938</v>
      </c>
    </row>
    <row r="91" spans="1:41">
      <c r="A91" s="653">
        <f t="shared" si="1"/>
        <v>82</v>
      </c>
      <c r="B91" s="657" t="s">
        <v>4156</v>
      </c>
      <c r="C91" s="655" t="s">
        <v>2</v>
      </c>
      <c r="D91" s="1238" t="s">
        <v>5961</v>
      </c>
      <c r="E91" s="656" t="s">
        <v>5513</v>
      </c>
      <c r="F91" s="784"/>
      <c r="G91" s="1239"/>
      <c r="H91" s="657">
        <v>40</v>
      </c>
      <c r="I91" s="657">
        <v>90</v>
      </c>
      <c r="J91" s="657">
        <v>7</v>
      </c>
      <c r="K91" s="657">
        <v>1</v>
      </c>
      <c r="L91" s="657">
        <v>1.4</v>
      </c>
      <c r="M91" s="657">
        <v>0.01</v>
      </c>
      <c r="N91" s="657">
        <v>3.5</v>
      </c>
      <c r="O91" s="657">
        <v>0</v>
      </c>
      <c r="P91" s="657">
        <v>3.5</v>
      </c>
      <c r="Q91" s="657">
        <v>8.1999999999999993</v>
      </c>
      <c r="R91" s="657" t="s">
        <v>6255</v>
      </c>
      <c r="S91" s="657" t="s">
        <v>6255</v>
      </c>
      <c r="T91" s="657" t="s">
        <v>6255</v>
      </c>
      <c r="U91" s="657">
        <v>2930</v>
      </c>
      <c r="V91" s="657"/>
      <c r="W91" s="657">
        <v>50</v>
      </c>
      <c r="X91" s="657"/>
      <c r="Y91" s="657">
        <v>380</v>
      </c>
      <c r="Z91" s="655"/>
      <c r="AA91" s="659">
        <v>5</v>
      </c>
      <c r="AB91" s="659" t="s">
        <v>4849</v>
      </c>
      <c r="AC91" s="659" t="s">
        <v>1527</v>
      </c>
      <c r="AD91" s="672" t="s">
        <v>6098</v>
      </c>
      <c r="AE91" s="659"/>
      <c r="AF91" s="739">
        <v>20000</v>
      </c>
      <c r="AG91" s="2978">
        <v>41347</v>
      </c>
      <c r="AH91" s="660"/>
      <c r="AJ91" s="2396">
        <v>940</v>
      </c>
      <c r="AK91" s="655" t="s">
        <v>12738</v>
      </c>
      <c r="AL91" s="1031">
        <v>44048</v>
      </c>
      <c r="AM91" s="655"/>
      <c r="AN91" s="1064" t="s">
        <v>6587</v>
      </c>
      <c r="AO91" s="328" t="s">
        <v>19938</v>
      </c>
    </row>
    <row r="92" spans="1:41">
      <c r="A92" s="1484">
        <f t="shared" si="1"/>
        <v>83</v>
      </c>
      <c r="B92" s="1477" t="s">
        <v>4156</v>
      </c>
      <c r="C92" s="1478" t="s">
        <v>19185</v>
      </c>
      <c r="D92" s="2759" t="s">
        <v>5961</v>
      </c>
      <c r="E92" s="1479" t="s">
        <v>5513</v>
      </c>
      <c r="F92" s="1480" t="s">
        <v>19221</v>
      </c>
      <c r="G92" s="1846"/>
      <c r="H92" s="1477">
        <v>50</v>
      </c>
      <c r="I92" s="1477">
        <v>100</v>
      </c>
      <c r="J92" s="1477">
        <v>7</v>
      </c>
      <c r="K92" s="1477">
        <v>1</v>
      </c>
      <c r="L92" s="1477">
        <v>1.4</v>
      </c>
      <c r="M92" s="1477">
        <v>0.01</v>
      </c>
      <c r="N92" s="1477">
        <v>3.5</v>
      </c>
      <c r="O92" s="1477">
        <v>0</v>
      </c>
      <c r="P92" s="1477">
        <v>3.5</v>
      </c>
      <c r="Q92" s="1477">
        <v>8.1999999999999993</v>
      </c>
      <c r="R92" s="1477" t="s">
        <v>6255</v>
      </c>
      <c r="S92" s="1477">
        <v>316</v>
      </c>
      <c r="T92" s="1477" t="s">
        <v>6255</v>
      </c>
      <c r="U92" s="1477">
        <v>2925</v>
      </c>
      <c r="V92" s="1477">
        <v>18.5</v>
      </c>
      <c r="W92" s="1477">
        <v>50</v>
      </c>
      <c r="X92" s="1477"/>
      <c r="Y92" s="1477">
        <v>380</v>
      </c>
      <c r="Z92" s="1478" t="s">
        <v>13165</v>
      </c>
      <c r="AA92" s="1481"/>
      <c r="AB92" s="1481"/>
      <c r="AC92" s="1481"/>
      <c r="AD92" s="1482"/>
      <c r="AE92" s="1481"/>
      <c r="AF92" s="1540"/>
      <c r="AG92" s="2984"/>
      <c r="AH92" s="1532"/>
      <c r="AI92" s="684"/>
      <c r="AJ92" s="2397"/>
      <c r="AK92" s="1478"/>
      <c r="AL92" s="1576"/>
      <c r="AM92" s="1478"/>
      <c r="AN92" s="1064" t="s">
        <v>6587</v>
      </c>
      <c r="AO92" s="328" t="s">
        <v>19938</v>
      </c>
    </row>
    <row r="93" spans="1:41">
      <c r="A93" s="653">
        <f t="shared" si="1"/>
        <v>84</v>
      </c>
      <c r="B93" s="657" t="s">
        <v>4156</v>
      </c>
      <c r="C93" s="791" t="s">
        <v>3094</v>
      </c>
      <c r="D93" s="655" t="s">
        <v>5962</v>
      </c>
      <c r="E93" s="656" t="s">
        <v>4207</v>
      </c>
      <c r="F93" s="784" t="s">
        <v>5963</v>
      </c>
      <c r="G93" s="784">
        <v>167440</v>
      </c>
      <c r="H93" s="657">
        <v>16</v>
      </c>
      <c r="I93" s="657">
        <v>1.98</v>
      </c>
      <c r="J93" s="657">
        <v>40</v>
      </c>
      <c r="K93" s="657">
        <v>0.8</v>
      </c>
      <c r="L93" s="657">
        <v>1</v>
      </c>
      <c r="M93" s="657">
        <v>0.5</v>
      </c>
      <c r="N93" s="657">
        <v>1.276</v>
      </c>
      <c r="O93" s="657" t="s">
        <v>6265</v>
      </c>
      <c r="P93" s="657">
        <v>1.28</v>
      </c>
      <c r="Q93" s="657">
        <v>6</v>
      </c>
      <c r="R93" s="657">
        <v>304</v>
      </c>
      <c r="S93" s="657">
        <v>304</v>
      </c>
      <c r="T93" s="657">
        <v>304</v>
      </c>
      <c r="U93" s="657">
        <v>2870</v>
      </c>
      <c r="V93" s="657">
        <v>0.42</v>
      </c>
      <c r="W93" s="657">
        <v>50</v>
      </c>
      <c r="X93" s="657"/>
      <c r="Y93" s="657">
        <v>380</v>
      </c>
      <c r="Z93" s="655" t="s">
        <v>5696</v>
      </c>
      <c r="AA93" s="659"/>
      <c r="AB93" s="659"/>
      <c r="AC93" s="659"/>
      <c r="AD93" s="672" t="s">
        <v>6098</v>
      </c>
      <c r="AE93" s="659"/>
      <c r="AF93" s="739">
        <v>31900</v>
      </c>
      <c r="AG93" s="2976"/>
      <c r="AH93" s="660"/>
      <c r="AJ93" s="2396">
        <v>960</v>
      </c>
      <c r="AK93" s="655" t="s">
        <v>13028</v>
      </c>
      <c r="AL93" s="1035">
        <v>42935</v>
      </c>
      <c r="AM93" s="655"/>
      <c r="AN93" s="1064" t="s">
        <v>6587</v>
      </c>
      <c r="AO93" s="328" t="s">
        <v>19938</v>
      </c>
    </row>
    <row r="94" spans="1:41">
      <c r="A94" s="653">
        <f t="shared" si="1"/>
        <v>85</v>
      </c>
      <c r="B94" s="657" t="s">
        <v>4156</v>
      </c>
      <c r="C94" s="791" t="s">
        <v>3096</v>
      </c>
      <c r="D94" s="655" t="s">
        <v>5962</v>
      </c>
      <c r="E94" s="656" t="s">
        <v>4207</v>
      </c>
      <c r="F94" s="784" t="s">
        <v>5964</v>
      </c>
      <c r="G94" s="784">
        <v>167441</v>
      </c>
      <c r="H94" s="657">
        <v>31</v>
      </c>
      <c r="I94" s="657">
        <v>1.98</v>
      </c>
      <c r="J94" s="657">
        <v>40</v>
      </c>
      <c r="K94" s="657">
        <v>0.8</v>
      </c>
      <c r="L94" s="657">
        <v>1</v>
      </c>
      <c r="M94" s="657">
        <v>0.5</v>
      </c>
      <c r="N94" s="657">
        <v>1.276</v>
      </c>
      <c r="O94" s="657" t="s">
        <v>6265</v>
      </c>
      <c r="P94" s="657">
        <v>1.28</v>
      </c>
      <c r="Q94" s="657">
        <v>6</v>
      </c>
      <c r="R94" s="657">
        <v>304</v>
      </c>
      <c r="S94" s="657">
        <v>304</v>
      </c>
      <c r="T94" s="657">
        <v>304</v>
      </c>
      <c r="U94" s="657">
        <v>2870</v>
      </c>
      <c r="V94" s="657">
        <v>0.42</v>
      </c>
      <c r="W94" s="657">
        <v>50</v>
      </c>
      <c r="X94" s="657"/>
      <c r="Y94" s="657">
        <v>380</v>
      </c>
      <c r="Z94" s="655" t="s">
        <v>5696</v>
      </c>
      <c r="AA94" s="659"/>
      <c r="AB94" s="659"/>
      <c r="AC94" s="659"/>
      <c r="AD94" s="672" t="s">
        <v>6098</v>
      </c>
      <c r="AE94" s="659"/>
      <c r="AF94" s="739">
        <v>33600</v>
      </c>
      <c r="AG94" s="2976"/>
      <c r="AH94" s="660"/>
      <c r="AJ94" s="2396">
        <v>960</v>
      </c>
      <c r="AK94" s="655" t="s">
        <v>13029</v>
      </c>
      <c r="AL94" s="1035">
        <v>44144</v>
      </c>
      <c r="AM94" s="655"/>
      <c r="AN94" s="1064" t="s">
        <v>6587</v>
      </c>
      <c r="AO94" s="328" t="s">
        <v>19938</v>
      </c>
    </row>
    <row r="95" spans="1:41">
      <c r="A95" s="653">
        <f t="shared" si="1"/>
        <v>86</v>
      </c>
      <c r="B95" s="657" t="s">
        <v>4156</v>
      </c>
      <c r="C95" s="791" t="s">
        <v>3097</v>
      </c>
      <c r="D95" s="655" t="s">
        <v>5965</v>
      </c>
      <c r="E95" s="656" t="s">
        <v>4207</v>
      </c>
      <c r="F95" s="784" t="s">
        <v>5966</v>
      </c>
      <c r="G95" s="784">
        <v>167442</v>
      </c>
      <c r="H95" s="657">
        <v>27</v>
      </c>
      <c r="I95" s="657">
        <v>4</v>
      </c>
      <c r="J95" s="657">
        <v>40</v>
      </c>
      <c r="K95" s="657">
        <v>0.8</v>
      </c>
      <c r="L95" s="657">
        <v>1</v>
      </c>
      <c r="M95" s="657">
        <v>0.5</v>
      </c>
      <c r="N95" s="657">
        <v>2.1549999999999998</v>
      </c>
      <c r="O95" s="657" t="s">
        <v>6266</v>
      </c>
      <c r="P95" s="657">
        <v>2.16</v>
      </c>
      <c r="Q95" s="657">
        <v>6</v>
      </c>
      <c r="R95" s="657">
        <v>304</v>
      </c>
      <c r="S95" s="657">
        <v>304</v>
      </c>
      <c r="T95" s="657">
        <v>304</v>
      </c>
      <c r="U95" s="657">
        <v>2870</v>
      </c>
      <c r="V95" s="657">
        <v>0.79</v>
      </c>
      <c r="W95" s="657">
        <v>50</v>
      </c>
      <c r="X95" s="657"/>
      <c r="Y95" s="657">
        <v>380</v>
      </c>
      <c r="Z95" s="655" t="s">
        <v>5696</v>
      </c>
      <c r="AA95" s="659">
        <v>5</v>
      </c>
      <c r="AB95" s="659" t="s">
        <v>260</v>
      </c>
      <c r="AC95" s="659" t="s">
        <v>1527</v>
      </c>
      <c r="AD95" s="672" t="s">
        <v>6098</v>
      </c>
      <c r="AE95" s="659"/>
      <c r="AF95" s="739">
        <v>33600</v>
      </c>
      <c r="AG95" s="2976"/>
      <c r="AH95" s="660"/>
      <c r="AJ95" s="2396">
        <v>970</v>
      </c>
      <c r="AK95" s="655" t="s">
        <v>13030</v>
      </c>
      <c r="AL95" s="1035">
        <v>44701</v>
      </c>
      <c r="AM95" s="655"/>
      <c r="AN95" s="1064" t="s">
        <v>6587</v>
      </c>
      <c r="AO95" s="328" t="s">
        <v>19938</v>
      </c>
    </row>
    <row r="96" spans="1:41">
      <c r="A96" s="653">
        <f t="shared" si="1"/>
        <v>87</v>
      </c>
      <c r="B96" s="657" t="s">
        <v>4156</v>
      </c>
      <c r="C96" s="791" t="s">
        <v>3930</v>
      </c>
      <c r="D96" s="655" t="s">
        <v>5967</v>
      </c>
      <c r="E96" s="656" t="s">
        <v>1723</v>
      </c>
      <c r="F96" s="784" t="s">
        <v>5968</v>
      </c>
      <c r="G96" s="784">
        <v>167443</v>
      </c>
      <c r="H96" s="657">
        <v>27</v>
      </c>
      <c r="I96" s="657">
        <v>11.16</v>
      </c>
      <c r="J96" s="657">
        <v>54</v>
      </c>
      <c r="K96" s="657">
        <v>0.99</v>
      </c>
      <c r="L96" s="657">
        <v>0.52</v>
      </c>
      <c r="M96" s="657">
        <v>0.1</v>
      </c>
      <c r="N96" s="657">
        <v>2.6680000000000001</v>
      </c>
      <c r="O96" s="657">
        <v>6.0000000000000001E-3</v>
      </c>
      <c r="P96" s="657">
        <v>2.6619999999999999</v>
      </c>
      <c r="Q96" s="657">
        <v>9</v>
      </c>
      <c r="R96" s="657">
        <v>304</v>
      </c>
      <c r="S96" s="657">
        <v>304</v>
      </c>
      <c r="T96" s="657">
        <v>304</v>
      </c>
      <c r="U96" s="657">
        <v>2855</v>
      </c>
      <c r="V96" s="657">
        <v>81.72</v>
      </c>
      <c r="W96" s="657">
        <v>50</v>
      </c>
      <c r="X96" s="657"/>
      <c r="Y96" s="657">
        <v>380</v>
      </c>
      <c r="Z96" s="655" t="s">
        <v>5696</v>
      </c>
      <c r="AA96" s="659">
        <v>5</v>
      </c>
      <c r="AB96" s="659" t="s">
        <v>260</v>
      </c>
      <c r="AC96" s="659" t="s">
        <v>1527</v>
      </c>
      <c r="AD96" s="672" t="s">
        <v>6098</v>
      </c>
      <c r="AE96" s="659"/>
      <c r="AF96" s="739">
        <v>33000</v>
      </c>
      <c r="AG96" s="2976"/>
      <c r="AH96" s="660"/>
      <c r="AJ96" s="2396">
        <v>970</v>
      </c>
      <c r="AK96" s="655" t="s">
        <v>13031</v>
      </c>
      <c r="AL96" s="1035">
        <v>44510</v>
      </c>
      <c r="AM96" s="655"/>
      <c r="AN96" s="1064" t="s">
        <v>6587</v>
      </c>
      <c r="AO96" s="328" t="s">
        <v>19938</v>
      </c>
    </row>
    <row r="97" spans="1:45">
      <c r="A97" s="653">
        <f t="shared" si="1"/>
        <v>88</v>
      </c>
      <c r="B97" s="657" t="s">
        <v>4156</v>
      </c>
      <c r="C97" s="791" t="s">
        <v>3932</v>
      </c>
      <c r="D97" s="655" t="s">
        <v>5967</v>
      </c>
      <c r="E97" s="656" t="s">
        <v>1723</v>
      </c>
      <c r="F97" s="784" t="s">
        <v>5968</v>
      </c>
      <c r="G97" s="784">
        <v>167443</v>
      </c>
      <c r="H97" s="657">
        <v>27</v>
      </c>
      <c r="I97" s="657">
        <v>11.16</v>
      </c>
      <c r="J97" s="657">
        <v>54</v>
      </c>
      <c r="K97" s="657">
        <v>0.99</v>
      </c>
      <c r="L97" s="657">
        <v>0.52</v>
      </c>
      <c r="M97" s="657">
        <v>0.1</v>
      </c>
      <c r="N97" s="657">
        <v>2.6680000000000001</v>
      </c>
      <c r="O97" s="657">
        <v>6.0000000000000001E-3</v>
      </c>
      <c r="P97" s="657">
        <v>2.6619999999999999</v>
      </c>
      <c r="Q97" s="657">
        <v>9</v>
      </c>
      <c r="R97" s="657">
        <v>304</v>
      </c>
      <c r="S97" s="657">
        <v>304</v>
      </c>
      <c r="T97" s="657">
        <v>304</v>
      </c>
      <c r="U97" s="657">
        <v>2855</v>
      </c>
      <c r="V97" s="657">
        <v>81.72</v>
      </c>
      <c r="W97" s="657">
        <v>50</v>
      </c>
      <c r="X97" s="657"/>
      <c r="Y97" s="657">
        <v>380</v>
      </c>
      <c r="Z97" s="655" t="s">
        <v>5696</v>
      </c>
      <c r="AA97" s="659"/>
      <c r="AB97" s="659"/>
      <c r="AC97" s="659"/>
      <c r="AD97" s="672" t="s">
        <v>6098</v>
      </c>
      <c r="AE97" s="659"/>
      <c r="AF97" s="739">
        <v>33000</v>
      </c>
      <c r="AG97" s="2976"/>
      <c r="AH97" s="660"/>
      <c r="AJ97" s="2396">
        <v>970</v>
      </c>
      <c r="AK97" s="655" t="s">
        <v>13032</v>
      </c>
      <c r="AL97" s="1035">
        <v>44676</v>
      </c>
      <c r="AM97" s="655"/>
      <c r="AN97" s="1064" t="s">
        <v>6587</v>
      </c>
      <c r="AO97" s="328" t="s">
        <v>19938</v>
      </c>
    </row>
    <row r="98" spans="1:45">
      <c r="A98" s="1484">
        <f t="shared" si="1"/>
        <v>89</v>
      </c>
      <c r="B98" s="1477" t="s">
        <v>13260</v>
      </c>
      <c r="C98" s="1478" t="s">
        <v>13326</v>
      </c>
      <c r="D98" s="1478" t="s">
        <v>13303</v>
      </c>
      <c r="E98" s="1479" t="s">
        <v>13304</v>
      </c>
      <c r="F98" s="1480" t="s">
        <v>16839</v>
      </c>
      <c r="G98" s="1480">
        <v>12735</v>
      </c>
      <c r="H98" s="1477">
        <v>99</v>
      </c>
      <c r="I98" s="1477">
        <v>400</v>
      </c>
      <c r="J98" s="1477">
        <v>-196</v>
      </c>
      <c r="K98" s="1477"/>
      <c r="L98" s="1477"/>
      <c r="M98" s="1477"/>
      <c r="N98" s="1477">
        <v>16.5</v>
      </c>
      <c r="O98" s="1477" t="s">
        <v>13261</v>
      </c>
      <c r="P98" s="1477"/>
      <c r="Q98" s="1477"/>
      <c r="R98" s="1477"/>
      <c r="S98" s="1477"/>
      <c r="T98" s="1477"/>
      <c r="U98" s="1477">
        <v>1000</v>
      </c>
      <c r="V98" s="1477">
        <v>7.5</v>
      </c>
      <c r="W98" s="1477"/>
      <c r="X98" s="1477"/>
      <c r="Y98" s="1477"/>
      <c r="Z98" s="1478"/>
      <c r="AA98" s="1481"/>
      <c r="AB98" s="1481"/>
      <c r="AC98" s="1481"/>
      <c r="AD98" s="1482" t="s">
        <v>6098</v>
      </c>
      <c r="AE98" s="1481"/>
      <c r="AF98" s="1540"/>
      <c r="AG98" s="2974">
        <v>44958</v>
      </c>
      <c r="AH98" s="1532"/>
      <c r="AI98" s="1577"/>
      <c r="AJ98" s="2397">
        <v>990</v>
      </c>
      <c r="AK98" s="1478" t="s">
        <v>13305</v>
      </c>
      <c r="AL98" s="1586">
        <v>44958</v>
      </c>
      <c r="AM98" s="1478"/>
      <c r="AN98" s="1064" t="s">
        <v>6587</v>
      </c>
      <c r="AO98" s="328"/>
    </row>
    <row r="99" spans="1:45">
      <c r="A99" s="1951">
        <f t="shared" si="1"/>
        <v>90</v>
      </c>
      <c r="B99" s="657" t="s">
        <v>4156</v>
      </c>
      <c r="C99" s="791" t="s">
        <v>18429</v>
      </c>
      <c r="D99" s="655" t="s">
        <v>18429</v>
      </c>
      <c r="E99" s="656" t="s">
        <v>1723</v>
      </c>
      <c r="F99" s="784" t="s">
        <v>5975</v>
      </c>
      <c r="G99" s="784" t="s">
        <v>6132</v>
      </c>
      <c r="H99" s="657">
        <v>118</v>
      </c>
      <c r="I99" s="657">
        <v>21</v>
      </c>
      <c r="J99" s="657"/>
      <c r="K99" s="657"/>
      <c r="L99" s="657"/>
      <c r="M99" s="657"/>
      <c r="N99" s="657"/>
      <c r="O99" s="657"/>
      <c r="P99" s="657" t="s">
        <v>3516</v>
      </c>
      <c r="Q99" s="657"/>
      <c r="R99" s="657"/>
      <c r="S99" s="657"/>
      <c r="T99" s="657"/>
      <c r="U99" s="657">
        <v>2950</v>
      </c>
      <c r="V99" s="657">
        <v>11</v>
      </c>
      <c r="W99" s="657"/>
      <c r="X99" s="657"/>
      <c r="Y99" s="657"/>
      <c r="Z99" s="655" t="s">
        <v>3625</v>
      </c>
      <c r="AA99" s="659"/>
      <c r="AB99" s="659"/>
      <c r="AC99" s="659"/>
      <c r="AD99" s="672" t="s">
        <v>6098</v>
      </c>
      <c r="AE99" s="659"/>
      <c r="AF99" s="739"/>
      <c r="AG99" s="2976"/>
      <c r="AH99" s="660" t="s">
        <v>3363</v>
      </c>
      <c r="AJ99" s="2396">
        <v>930</v>
      </c>
      <c r="AK99" s="655"/>
      <c r="AL99" s="655"/>
      <c r="AM99" s="655"/>
      <c r="AN99" s="1064" t="s">
        <v>6587</v>
      </c>
      <c r="AO99" s="328"/>
    </row>
    <row r="100" spans="1:45" s="668" customFormat="1" ht="17.25" customHeight="1">
      <c r="A100" s="1951">
        <f t="shared" si="1"/>
        <v>91</v>
      </c>
      <c r="B100" s="657" t="s">
        <v>4156</v>
      </c>
      <c r="C100" s="791" t="s">
        <v>18430</v>
      </c>
      <c r="D100" s="655" t="s">
        <v>18429</v>
      </c>
      <c r="E100" s="656" t="s">
        <v>1723</v>
      </c>
      <c r="F100" s="784" t="s">
        <v>6130</v>
      </c>
      <c r="G100" s="784" t="s">
        <v>6131</v>
      </c>
      <c r="H100" s="657">
        <v>32.6</v>
      </c>
      <c r="I100" s="657">
        <v>22</v>
      </c>
      <c r="J100" s="657"/>
      <c r="K100" s="657"/>
      <c r="L100" s="657"/>
      <c r="M100" s="657"/>
      <c r="N100" s="657"/>
      <c r="O100" s="657"/>
      <c r="P100" s="657"/>
      <c r="Q100" s="657"/>
      <c r="R100" s="657"/>
      <c r="S100" s="657"/>
      <c r="T100" s="657"/>
      <c r="U100" s="657">
        <v>2905</v>
      </c>
      <c r="V100" s="657">
        <v>4</v>
      </c>
      <c r="W100" s="657"/>
      <c r="X100" s="657"/>
      <c r="Y100" s="657"/>
      <c r="Z100" s="655" t="s">
        <v>3625</v>
      </c>
      <c r="AA100" s="659"/>
      <c r="AB100" s="659"/>
      <c r="AC100" s="659"/>
      <c r="AD100" s="672" t="s">
        <v>6098</v>
      </c>
      <c r="AE100" s="659"/>
      <c r="AF100" s="739"/>
      <c r="AG100" s="2976"/>
      <c r="AH100" s="660" t="s">
        <v>3363</v>
      </c>
      <c r="AI100" s="467"/>
      <c r="AJ100" s="2396">
        <v>930</v>
      </c>
      <c r="AK100" s="655"/>
      <c r="AL100" s="655"/>
      <c r="AM100" s="655"/>
      <c r="AN100" s="1064" t="s">
        <v>6587</v>
      </c>
      <c r="AO100" s="328"/>
      <c r="AP100"/>
      <c r="AQ100"/>
      <c r="AR100"/>
      <c r="AS100"/>
    </row>
    <row r="101" spans="1:45" s="668" customFormat="1" ht="17.25" customHeight="1">
      <c r="A101" s="653">
        <f t="shared" si="1"/>
        <v>92</v>
      </c>
      <c r="B101" s="657" t="s">
        <v>18414</v>
      </c>
      <c r="C101" s="791" t="s">
        <v>5976</v>
      </c>
      <c r="D101" s="655" t="s">
        <v>5977</v>
      </c>
      <c r="E101" s="656" t="s">
        <v>1723</v>
      </c>
      <c r="F101" s="784" t="s">
        <v>5978</v>
      </c>
      <c r="G101" s="1239" t="s">
        <v>6121</v>
      </c>
      <c r="H101" s="657">
        <v>40.799999999999997</v>
      </c>
      <c r="I101" s="657">
        <v>10</v>
      </c>
      <c r="J101" s="657">
        <v>120</v>
      </c>
      <c r="K101" s="657"/>
      <c r="L101" s="657"/>
      <c r="M101" s="657"/>
      <c r="N101" s="657"/>
      <c r="O101" s="657"/>
      <c r="P101" s="657"/>
      <c r="Q101" s="657"/>
      <c r="R101" s="657"/>
      <c r="S101" s="657">
        <v>304</v>
      </c>
      <c r="T101" s="657"/>
      <c r="U101" s="657">
        <v>2910</v>
      </c>
      <c r="V101" s="657">
        <v>1.5</v>
      </c>
      <c r="W101" s="657">
        <v>50</v>
      </c>
      <c r="X101" s="657">
        <v>2</v>
      </c>
      <c r="Y101" s="657">
        <v>380</v>
      </c>
      <c r="Z101" s="656" t="s">
        <v>3625</v>
      </c>
      <c r="AA101" s="659"/>
      <c r="AB101" s="659"/>
      <c r="AC101" s="659"/>
      <c r="AD101" s="672" t="s">
        <v>6098</v>
      </c>
      <c r="AE101" s="659"/>
      <c r="AF101" s="739"/>
      <c r="AG101" s="2977">
        <v>42305</v>
      </c>
      <c r="AH101" s="660"/>
      <c r="AJ101" s="2396">
        <v>770</v>
      </c>
      <c r="AK101" s="655"/>
      <c r="AL101" s="655"/>
      <c r="AM101" s="655"/>
      <c r="AN101" s="1064" t="s">
        <v>6587</v>
      </c>
      <c r="AO101" s="328"/>
      <c r="AP101"/>
      <c r="AQ101"/>
      <c r="AR101"/>
      <c r="AS101"/>
    </row>
    <row r="102" spans="1:45" s="668" customFormat="1">
      <c r="A102" s="653">
        <f t="shared" si="1"/>
        <v>93</v>
      </c>
      <c r="B102" s="657" t="s">
        <v>18414</v>
      </c>
      <c r="C102" s="2912" t="s">
        <v>5980</v>
      </c>
      <c r="D102" s="796" t="s">
        <v>4249</v>
      </c>
      <c r="E102" s="656" t="s">
        <v>1723</v>
      </c>
      <c r="F102" s="784" t="s">
        <v>6119</v>
      </c>
      <c r="G102" s="1239" t="s">
        <v>6120</v>
      </c>
      <c r="H102" s="657">
        <v>42.5</v>
      </c>
      <c r="I102" s="657">
        <v>90</v>
      </c>
      <c r="J102" s="657">
        <v>120</v>
      </c>
      <c r="K102" s="657"/>
      <c r="L102" s="657"/>
      <c r="M102" s="657"/>
      <c r="N102" s="657"/>
      <c r="O102" s="657"/>
      <c r="P102" s="657"/>
      <c r="Q102" s="657"/>
      <c r="R102" s="657"/>
      <c r="S102" s="657">
        <v>304</v>
      </c>
      <c r="T102" s="657"/>
      <c r="U102" s="657">
        <v>2930</v>
      </c>
      <c r="V102" s="657">
        <v>15</v>
      </c>
      <c r="W102" s="657">
        <v>50</v>
      </c>
      <c r="X102" s="657">
        <v>2</v>
      </c>
      <c r="Y102" s="657">
        <v>380</v>
      </c>
      <c r="Z102" s="656" t="s">
        <v>3625</v>
      </c>
      <c r="AA102" s="659"/>
      <c r="AB102" s="659"/>
      <c r="AC102" s="659"/>
      <c r="AD102" s="672" t="s">
        <v>6098</v>
      </c>
      <c r="AE102" s="659"/>
      <c r="AF102" s="739"/>
      <c r="AG102" s="2977">
        <v>42305</v>
      </c>
      <c r="AH102" s="660"/>
      <c r="AI102" s="668" t="s">
        <v>12434</v>
      </c>
      <c r="AJ102" s="2396">
        <v>770</v>
      </c>
      <c r="AK102" s="655"/>
      <c r="AL102" s="655"/>
      <c r="AM102" s="655"/>
      <c r="AN102" s="1064" t="s">
        <v>6587</v>
      </c>
      <c r="AO102" s="328"/>
      <c r="AP102"/>
      <c r="AQ102"/>
      <c r="AR102"/>
      <c r="AS102"/>
    </row>
    <row r="103" spans="1:45" s="668" customFormat="1">
      <c r="A103" s="653">
        <f t="shared" si="1"/>
        <v>94</v>
      </c>
      <c r="B103" s="657" t="s">
        <v>18414</v>
      </c>
      <c r="C103" s="2912" t="s">
        <v>5981</v>
      </c>
      <c r="D103" s="796" t="s">
        <v>5982</v>
      </c>
      <c r="E103" s="656" t="s">
        <v>4631</v>
      </c>
      <c r="F103" s="784" t="s">
        <v>5983</v>
      </c>
      <c r="G103" s="1239" t="s">
        <v>6128</v>
      </c>
      <c r="H103" s="657">
        <v>37.200000000000003</v>
      </c>
      <c r="I103" s="657">
        <v>64</v>
      </c>
      <c r="J103" s="657">
        <v>120</v>
      </c>
      <c r="K103" s="657"/>
      <c r="L103" s="657"/>
      <c r="M103" s="657"/>
      <c r="N103" s="657"/>
      <c r="O103" s="657"/>
      <c r="P103" s="657"/>
      <c r="Q103" s="657"/>
      <c r="R103" s="657"/>
      <c r="S103" s="657">
        <v>304</v>
      </c>
      <c r="T103" s="657"/>
      <c r="U103" s="657">
        <v>2930</v>
      </c>
      <c r="V103" s="657">
        <v>11</v>
      </c>
      <c r="W103" s="657">
        <v>50</v>
      </c>
      <c r="X103" s="657">
        <v>2</v>
      </c>
      <c r="Y103" s="657">
        <v>380</v>
      </c>
      <c r="Z103" s="656" t="s">
        <v>3625</v>
      </c>
      <c r="AA103" s="659"/>
      <c r="AB103" s="659"/>
      <c r="AC103" s="659"/>
      <c r="AD103" s="672" t="s">
        <v>6098</v>
      </c>
      <c r="AE103" s="659"/>
      <c r="AF103" s="739"/>
      <c r="AG103" s="2977">
        <v>42305</v>
      </c>
      <c r="AH103" s="1234"/>
      <c r="AJ103" s="2396">
        <v>770</v>
      </c>
      <c r="AK103" s="655"/>
      <c r="AL103" s="655"/>
      <c r="AM103" s="655"/>
      <c r="AN103" s="1064" t="s">
        <v>6587</v>
      </c>
      <c r="AO103" s="328"/>
      <c r="AP103"/>
      <c r="AQ103"/>
      <c r="AR103"/>
      <c r="AS103"/>
    </row>
    <row r="104" spans="1:45" s="668" customFormat="1">
      <c r="A104" s="1484">
        <f t="shared" si="1"/>
        <v>95</v>
      </c>
      <c r="B104" s="1477" t="s">
        <v>18414</v>
      </c>
      <c r="C104" s="1489" t="s">
        <v>19035</v>
      </c>
      <c r="D104" s="1489" t="s">
        <v>5982</v>
      </c>
      <c r="E104" s="1479" t="s">
        <v>4631</v>
      </c>
      <c r="F104" s="1480" t="s">
        <v>19036</v>
      </c>
      <c r="G104" s="1846" t="s">
        <v>19037</v>
      </c>
      <c r="H104" s="1477">
        <v>39</v>
      </c>
      <c r="I104" s="1477">
        <v>65</v>
      </c>
      <c r="J104" s="1477">
        <v>60</v>
      </c>
      <c r="K104" s="1477">
        <v>1.1080000000000001</v>
      </c>
      <c r="L104" s="1477">
        <v>1.1000000000000001</v>
      </c>
      <c r="M104" s="1477"/>
      <c r="N104" s="1477">
        <v>4.2300000000000004</v>
      </c>
      <c r="O104" s="1477">
        <v>0.6</v>
      </c>
      <c r="P104" s="1477"/>
      <c r="Q104" s="1477">
        <v>6</v>
      </c>
      <c r="R104" s="1477" t="s">
        <v>19633</v>
      </c>
      <c r="S104" s="1477" t="s">
        <v>19633</v>
      </c>
      <c r="T104" s="1477">
        <v>316</v>
      </c>
      <c r="U104" s="1477">
        <v>2955</v>
      </c>
      <c r="V104" s="1477">
        <v>15</v>
      </c>
      <c r="W104" s="1477">
        <v>50</v>
      </c>
      <c r="X104" s="1477">
        <v>2</v>
      </c>
      <c r="Y104" s="1477">
        <v>380</v>
      </c>
      <c r="Z104" s="1479" t="s">
        <v>6304</v>
      </c>
      <c r="AA104" s="1481"/>
      <c r="AB104" s="1481"/>
      <c r="AC104" s="1481"/>
      <c r="AD104" s="1482"/>
      <c r="AE104" s="1481"/>
      <c r="AF104" s="1540"/>
      <c r="AG104" s="2984">
        <v>45492</v>
      </c>
      <c r="AH104" s="2509"/>
      <c r="AJ104" s="2396"/>
      <c r="AK104" s="655"/>
      <c r="AL104" s="655"/>
      <c r="AM104" s="655"/>
      <c r="AN104" s="1064"/>
      <c r="AO104" s="328"/>
      <c r="AP104"/>
      <c r="AQ104"/>
      <c r="AR104"/>
      <c r="AS104"/>
    </row>
    <row r="105" spans="1:45" s="668" customFormat="1">
      <c r="A105" s="653">
        <f t="shared" si="1"/>
        <v>96</v>
      </c>
      <c r="B105" s="657" t="s">
        <v>18414</v>
      </c>
      <c r="C105" s="2912" t="s">
        <v>5984</v>
      </c>
      <c r="D105" s="796" t="s">
        <v>5985</v>
      </c>
      <c r="E105" s="656" t="s">
        <v>4631</v>
      </c>
      <c r="F105" s="784" t="s">
        <v>5986</v>
      </c>
      <c r="G105" s="784" t="s">
        <v>6125</v>
      </c>
      <c r="H105" s="657">
        <v>38</v>
      </c>
      <c r="I105" s="657">
        <v>4.7</v>
      </c>
      <c r="J105" s="657">
        <v>60</v>
      </c>
      <c r="K105" s="657"/>
      <c r="L105" s="657"/>
      <c r="M105" s="657"/>
      <c r="N105" s="657"/>
      <c r="O105" s="657"/>
      <c r="P105" s="657"/>
      <c r="Q105" s="657"/>
      <c r="R105" s="657"/>
      <c r="S105" s="657">
        <v>304</v>
      </c>
      <c r="T105" s="657"/>
      <c r="U105" s="657">
        <v>2900</v>
      </c>
      <c r="V105" s="657">
        <v>0.9</v>
      </c>
      <c r="W105" s="657"/>
      <c r="X105" s="657">
        <v>2</v>
      </c>
      <c r="Y105" s="657">
        <v>240</v>
      </c>
      <c r="Z105" s="656" t="s">
        <v>3625</v>
      </c>
      <c r="AA105" s="659"/>
      <c r="AB105" s="659"/>
      <c r="AC105" s="659"/>
      <c r="AD105" s="672" t="s">
        <v>6098</v>
      </c>
      <c r="AE105" s="659"/>
      <c r="AF105" s="739"/>
      <c r="AG105" s="2977">
        <v>42305</v>
      </c>
      <c r="AH105" s="1234"/>
      <c r="AJ105" s="2396">
        <v>770</v>
      </c>
      <c r="AK105" s="655"/>
      <c r="AL105" s="655"/>
      <c r="AM105" s="655"/>
      <c r="AN105" s="1064" t="s">
        <v>6587</v>
      </c>
      <c r="AO105" s="328"/>
      <c r="AP105"/>
      <c r="AQ105"/>
      <c r="AR105"/>
      <c r="AS105"/>
    </row>
    <row r="106" spans="1:45" s="668" customFormat="1" ht="17.25" customHeight="1">
      <c r="A106" s="653">
        <f t="shared" si="1"/>
        <v>97</v>
      </c>
      <c r="B106" s="657" t="s">
        <v>18414</v>
      </c>
      <c r="C106" s="2912" t="s">
        <v>5987</v>
      </c>
      <c r="D106" s="796" t="s">
        <v>997</v>
      </c>
      <c r="E106" s="656" t="s">
        <v>4631</v>
      </c>
      <c r="F106" s="784" t="s">
        <v>5988</v>
      </c>
      <c r="G106" s="1239" t="s">
        <v>6124</v>
      </c>
      <c r="H106" s="657">
        <v>59.8</v>
      </c>
      <c r="I106" s="657">
        <v>64</v>
      </c>
      <c r="J106" s="657">
        <v>60</v>
      </c>
      <c r="K106" s="657"/>
      <c r="L106" s="657"/>
      <c r="M106" s="657"/>
      <c r="N106" s="657"/>
      <c r="O106" s="657"/>
      <c r="P106" s="657"/>
      <c r="Q106" s="657"/>
      <c r="R106" s="657"/>
      <c r="S106" s="657">
        <v>304</v>
      </c>
      <c r="T106" s="657"/>
      <c r="U106" s="657">
        <v>2910</v>
      </c>
      <c r="V106" s="657">
        <v>7.5</v>
      </c>
      <c r="W106" s="657">
        <v>50</v>
      </c>
      <c r="X106" s="657">
        <v>2</v>
      </c>
      <c r="Y106" s="657">
        <v>380</v>
      </c>
      <c r="Z106" s="656" t="s">
        <v>3625</v>
      </c>
      <c r="AA106" s="659"/>
      <c r="AB106" s="659"/>
      <c r="AC106" s="659"/>
      <c r="AD106" s="672" t="s">
        <v>6098</v>
      </c>
      <c r="AE106" s="659"/>
      <c r="AF106" s="739"/>
      <c r="AG106" s="2977">
        <v>42305</v>
      </c>
      <c r="AH106" s="1234"/>
      <c r="AJ106" s="2396">
        <v>770</v>
      </c>
      <c r="AK106" s="655"/>
      <c r="AL106" s="655"/>
      <c r="AM106" s="655"/>
      <c r="AN106" s="1064" t="s">
        <v>6587</v>
      </c>
      <c r="AO106" s="328"/>
      <c r="AP106"/>
      <c r="AQ106"/>
      <c r="AR106"/>
      <c r="AS106"/>
    </row>
    <row r="107" spans="1:45" s="668" customFormat="1" ht="17.25" customHeight="1">
      <c r="A107" s="1484">
        <f t="shared" si="1"/>
        <v>98</v>
      </c>
      <c r="B107" s="1477" t="s">
        <v>18414</v>
      </c>
      <c r="C107" s="1489" t="s">
        <v>19038</v>
      </c>
      <c r="D107" s="1489" t="s">
        <v>997</v>
      </c>
      <c r="E107" s="1479" t="s">
        <v>4631</v>
      </c>
      <c r="F107" s="1480" t="s">
        <v>19039</v>
      </c>
      <c r="G107" s="1480">
        <v>2111346</v>
      </c>
      <c r="H107" s="1477">
        <v>60</v>
      </c>
      <c r="I107" s="1477">
        <v>64</v>
      </c>
      <c r="J107" s="1477"/>
      <c r="K107" s="1477"/>
      <c r="L107" s="1477"/>
      <c r="M107" s="1477"/>
      <c r="N107" s="1477"/>
      <c r="O107" s="1477"/>
      <c r="P107" s="1477"/>
      <c r="Q107" s="1477"/>
      <c r="R107" s="1477">
        <v>316</v>
      </c>
      <c r="S107" s="1477">
        <v>316</v>
      </c>
      <c r="T107" s="1477"/>
      <c r="U107" s="1477">
        <v>2900</v>
      </c>
      <c r="V107" s="1477">
        <v>18.5</v>
      </c>
      <c r="W107" s="1477">
        <v>50</v>
      </c>
      <c r="X107" s="1477">
        <v>2</v>
      </c>
      <c r="Y107" s="1477">
        <v>380</v>
      </c>
      <c r="Z107" s="1479" t="s">
        <v>19040</v>
      </c>
      <c r="AA107" s="1481"/>
      <c r="AB107" s="1481"/>
      <c r="AC107" s="1481"/>
      <c r="AD107" s="1482"/>
      <c r="AE107" s="1481"/>
      <c r="AF107" s="1540"/>
      <c r="AG107" s="2984">
        <v>45194</v>
      </c>
      <c r="AH107" s="2509"/>
      <c r="AJ107" s="2396"/>
      <c r="AK107" s="655"/>
      <c r="AL107" s="655"/>
      <c r="AM107" s="655"/>
      <c r="AN107" s="1064"/>
      <c r="AO107" s="328"/>
      <c r="AP107"/>
      <c r="AQ107"/>
      <c r="AR107"/>
      <c r="AS107"/>
    </row>
    <row r="108" spans="1:45" s="668" customFormat="1">
      <c r="A108" s="653">
        <f t="shared" si="1"/>
        <v>99</v>
      </c>
      <c r="B108" s="657" t="s">
        <v>18414</v>
      </c>
      <c r="C108" s="2912" t="s">
        <v>11861</v>
      </c>
      <c r="D108" s="796" t="s">
        <v>4558</v>
      </c>
      <c r="E108" s="656" t="s">
        <v>1723</v>
      </c>
      <c r="F108" s="784" t="s">
        <v>5989</v>
      </c>
      <c r="G108" s="784" t="s">
        <v>6129</v>
      </c>
      <c r="H108" s="657">
        <v>51.8</v>
      </c>
      <c r="I108" s="657">
        <v>5.8</v>
      </c>
      <c r="J108" s="657">
        <v>120</v>
      </c>
      <c r="K108" s="657"/>
      <c r="L108" s="657"/>
      <c r="M108" s="657"/>
      <c r="N108" s="657"/>
      <c r="O108" s="657"/>
      <c r="P108" s="657"/>
      <c r="Q108" s="657"/>
      <c r="R108" s="657"/>
      <c r="S108" s="657">
        <v>304</v>
      </c>
      <c r="T108" s="657"/>
      <c r="U108" s="657">
        <v>2896</v>
      </c>
      <c r="V108" s="657">
        <v>1.5</v>
      </c>
      <c r="W108" s="657">
        <v>50</v>
      </c>
      <c r="X108" s="657">
        <v>2</v>
      </c>
      <c r="Y108" s="657">
        <v>380</v>
      </c>
      <c r="Z108" s="656" t="s">
        <v>3625</v>
      </c>
      <c r="AA108" s="659"/>
      <c r="AB108" s="659"/>
      <c r="AC108" s="659"/>
      <c r="AD108" s="672" t="s">
        <v>6098</v>
      </c>
      <c r="AE108" s="659"/>
      <c r="AF108" s="739"/>
      <c r="AG108" s="2977">
        <v>42305</v>
      </c>
      <c r="AH108" s="660"/>
      <c r="AJ108" s="2396">
        <v>770</v>
      </c>
      <c r="AK108" s="655"/>
      <c r="AL108" s="655"/>
      <c r="AM108" s="655"/>
      <c r="AN108" s="1064" t="s">
        <v>6587</v>
      </c>
      <c r="AO108" s="328"/>
      <c r="AP108"/>
      <c r="AQ108"/>
      <c r="AR108"/>
      <c r="AS108"/>
    </row>
    <row r="109" spans="1:45" s="668" customFormat="1" ht="17.25" customHeight="1">
      <c r="A109" s="653">
        <f t="shared" si="1"/>
        <v>100</v>
      </c>
      <c r="B109" s="657" t="s">
        <v>18414</v>
      </c>
      <c r="C109" s="2912" t="s">
        <v>5990</v>
      </c>
      <c r="D109" s="796" t="s">
        <v>5991</v>
      </c>
      <c r="E109" s="656" t="s">
        <v>4631</v>
      </c>
      <c r="F109" s="784" t="s">
        <v>6126</v>
      </c>
      <c r="G109" s="1239" t="s">
        <v>6127</v>
      </c>
      <c r="H109" s="657">
        <v>44.3</v>
      </c>
      <c r="I109" s="657">
        <v>64</v>
      </c>
      <c r="J109" s="657">
        <v>120</v>
      </c>
      <c r="K109" s="657"/>
      <c r="L109" s="657"/>
      <c r="M109" s="657"/>
      <c r="N109" s="657"/>
      <c r="O109" s="657"/>
      <c r="P109" s="657"/>
      <c r="Q109" s="657"/>
      <c r="R109" s="657"/>
      <c r="S109" s="657">
        <v>304</v>
      </c>
      <c r="T109" s="657"/>
      <c r="U109" s="657">
        <v>2940</v>
      </c>
      <c r="V109" s="657">
        <v>11</v>
      </c>
      <c r="W109" s="657">
        <v>50</v>
      </c>
      <c r="X109" s="657">
        <v>2</v>
      </c>
      <c r="Y109" s="657">
        <v>380</v>
      </c>
      <c r="Z109" s="656" t="s">
        <v>3625</v>
      </c>
      <c r="AA109" s="659"/>
      <c r="AB109" s="659"/>
      <c r="AC109" s="659"/>
      <c r="AD109" s="672" t="s">
        <v>6098</v>
      </c>
      <c r="AE109" s="659"/>
      <c r="AF109" s="739"/>
      <c r="AG109" s="2977">
        <v>42305</v>
      </c>
      <c r="AH109" s="1234"/>
      <c r="AJ109" s="2396">
        <v>770</v>
      </c>
      <c r="AK109" s="655"/>
      <c r="AL109" s="655"/>
      <c r="AM109" s="655"/>
      <c r="AN109" s="1064" t="s">
        <v>6587</v>
      </c>
      <c r="AO109" s="328"/>
      <c r="AP109"/>
      <c r="AQ109"/>
      <c r="AR109"/>
      <c r="AS109"/>
    </row>
    <row r="110" spans="1:45" s="668" customFormat="1" ht="17.25" customHeight="1">
      <c r="A110" s="1484">
        <f t="shared" si="1"/>
        <v>101</v>
      </c>
      <c r="B110" s="1477" t="s">
        <v>18414</v>
      </c>
      <c r="C110" s="1489" t="s">
        <v>19041</v>
      </c>
      <c r="D110" s="1489" t="s">
        <v>5991</v>
      </c>
      <c r="E110" s="1479" t="s">
        <v>4631</v>
      </c>
      <c r="F110" s="1480" t="s">
        <v>19042</v>
      </c>
      <c r="G110" s="1846" t="s">
        <v>19043</v>
      </c>
      <c r="H110" s="1477">
        <v>56</v>
      </c>
      <c r="I110" s="1477">
        <v>61</v>
      </c>
      <c r="J110" s="1477">
        <v>105</v>
      </c>
      <c r="K110" s="1477">
        <v>1.0720000000000001</v>
      </c>
      <c r="L110" s="1477">
        <v>0.62</v>
      </c>
      <c r="M110" s="1477"/>
      <c r="N110" s="1477">
        <v>6.65</v>
      </c>
      <c r="O110" s="1477">
        <v>0.6</v>
      </c>
      <c r="P110" s="1477">
        <v>6</v>
      </c>
      <c r="Q110" s="1477">
        <v>6</v>
      </c>
      <c r="R110" s="1477" t="s">
        <v>19633</v>
      </c>
      <c r="S110" s="1477" t="s">
        <v>19633</v>
      </c>
      <c r="T110" s="1477">
        <v>316</v>
      </c>
      <c r="U110" s="1477">
        <v>2955</v>
      </c>
      <c r="V110" s="1477">
        <v>18.5</v>
      </c>
      <c r="W110" s="1477">
        <v>50</v>
      </c>
      <c r="X110" s="1477">
        <v>2</v>
      </c>
      <c r="Y110" s="1477">
        <v>380</v>
      </c>
      <c r="Z110" s="1479" t="s">
        <v>6304</v>
      </c>
      <c r="AA110" s="1481"/>
      <c r="AB110" s="1481"/>
      <c r="AC110" s="1481"/>
      <c r="AD110" s="1482"/>
      <c r="AE110" s="1481"/>
      <c r="AF110" s="1540"/>
      <c r="AG110" s="2984">
        <v>45492</v>
      </c>
      <c r="AH110" s="2509"/>
      <c r="AJ110" s="2396"/>
      <c r="AK110" s="655"/>
      <c r="AL110" s="655"/>
      <c r="AM110" s="655"/>
      <c r="AN110" s="1064"/>
      <c r="AO110" s="328"/>
      <c r="AP110"/>
      <c r="AQ110"/>
      <c r="AR110"/>
      <c r="AS110"/>
    </row>
    <row r="111" spans="1:45" s="668" customFormat="1" ht="17.25" customHeight="1">
      <c r="A111" s="653">
        <f t="shared" si="1"/>
        <v>102</v>
      </c>
      <c r="B111" s="657" t="s">
        <v>18414</v>
      </c>
      <c r="C111" s="2912" t="s">
        <v>3507</v>
      </c>
      <c r="D111" s="796" t="s">
        <v>4107</v>
      </c>
      <c r="E111" s="656" t="s">
        <v>1723</v>
      </c>
      <c r="F111" s="784" t="s">
        <v>5994</v>
      </c>
      <c r="G111" s="784">
        <v>111561300</v>
      </c>
      <c r="H111" s="657">
        <v>50</v>
      </c>
      <c r="I111" s="657">
        <v>550</v>
      </c>
      <c r="J111" s="657"/>
      <c r="K111" s="657"/>
      <c r="L111" s="657"/>
      <c r="M111" s="657"/>
      <c r="N111" s="657"/>
      <c r="O111" s="657"/>
      <c r="P111" s="657"/>
      <c r="Q111" s="657"/>
      <c r="R111" s="657"/>
      <c r="S111" s="657"/>
      <c r="T111" s="657"/>
      <c r="U111" s="657">
        <v>1480</v>
      </c>
      <c r="V111" s="657"/>
      <c r="W111" s="657"/>
      <c r="X111" s="657"/>
      <c r="Y111" s="657"/>
      <c r="Z111" s="655" t="s">
        <v>3625</v>
      </c>
      <c r="AA111" s="659"/>
      <c r="AB111" s="659"/>
      <c r="AC111" s="659"/>
      <c r="AD111" s="672" t="s">
        <v>6098</v>
      </c>
      <c r="AE111" s="659"/>
      <c r="AF111" s="739"/>
      <c r="AG111" s="2977">
        <v>42305</v>
      </c>
      <c r="AH111" s="660"/>
      <c r="AJ111" s="2396">
        <v>770</v>
      </c>
      <c r="AK111" s="655" t="s">
        <v>12697</v>
      </c>
      <c r="AL111" s="1031">
        <v>44080</v>
      </c>
      <c r="AM111" s="655"/>
      <c r="AN111" s="1064" t="s">
        <v>6587</v>
      </c>
      <c r="AO111" s="328"/>
      <c r="AP111"/>
      <c r="AQ111"/>
      <c r="AR111"/>
      <c r="AS111"/>
    </row>
    <row r="112" spans="1:45" s="668" customFormat="1" ht="17.25" customHeight="1">
      <c r="A112" s="653">
        <f t="shared" si="1"/>
        <v>103</v>
      </c>
      <c r="B112" s="657" t="s">
        <v>18414</v>
      </c>
      <c r="C112" s="2912" t="s">
        <v>3509</v>
      </c>
      <c r="D112" s="796" t="s">
        <v>4107</v>
      </c>
      <c r="E112" s="656" t="s">
        <v>1723</v>
      </c>
      <c r="F112" s="784" t="s">
        <v>5995</v>
      </c>
      <c r="G112" s="784">
        <v>117079100</v>
      </c>
      <c r="H112" s="657">
        <v>50</v>
      </c>
      <c r="I112" s="657">
        <v>550</v>
      </c>
      <c r="J112" s="657"/>
      <c r="K112" s="657"/>
      <c r="L112" s="657"/>
      <c r="M112" s="657"/>
      <c r="N112" s="657"/>
      <c r="O112" s="657"/>
      <c r="P112" s="657"/>
      <c r="Q112" s="657"/>
      <c r="R112" s="657"/>
      <c r="S112" s="657"/>
      <c r="T112" s="657"/>
      <c r="U112" s="657">
        <v>1480</v>
      </c>
      <c r="V112" s="657"/>
      <c r="W112" s="657"/>
      <c r="X112" s="657"/>
      <c r="Y112" s="657"/>
      <c r="Z112" s="655" t="s">
        <v>3625</v>
      </c>
      <c r="AA112" s="659"/>
      <c r="AB112" s="659"/>
      <c r="AC112" s="659"/>
      <c r="AD112" s="672" t="s">
        <v>6098</v>
      </c>
      <c r="AE112" s="659"/>
      <c r="AF112" s="739"/>
      <c r="AG112" s="2977">
        <v>42305</v>
      </c>
      <c r="AH112" s="660"/>
      <c r="AJ112" s="2396">
        <v>770</v>
      </c>
      <c r="AK112" s="655" t="s">
        <v>12746</v>
      </c>
      <c r="AL112" s="1031">
        <v>43920</v>
      </c>
      <c r="AM112" s="655"/>
      <c r="AN112" s="1064" t="s">
        <v>6587</v>
      </c>
      <c r="AO112" s="328"/>
      <c r="AP112"/>
      <c r="AQ112"/>
      <c r="AR112"/>
      <c r="AS112"/>
    </row>
    <row r="113" spans="1:45" s="668" customFormat="1" ht="17.25" customHeight="1">
      <c r="A113" s="1484">
        <f t="shared" si="1"/>
        <v>104</v>
      </c>
      <c r="B113" s="1477" t="s">
        <v>18414</v>
      </c>
      <c r="C113" s="1489" t="s">
        <v>18912</v>
      </c>
      <c r="D113" s="1489" t="s">
        <v>4107</v>
      </c>
      <c r="E113" s="1479" t="s">
        <v>1723</v>
      </c>
      <c r="F113" s="1480" t="s">
        <v>19222</v>
      </c>
      <c r="G113" s="1480" t="s">
        <v>19223</v>
      </c>
      <c r="H113" s="1477">
        <v>50</v>
      </c>
      <c r="I113" s="1477">
        <v>700</v>
      </c>
      <c r="J113" s="1477">
        <v>36.5</v>
      </c>
      <c r="K113" s="1477">
        <v>1</v>
      </c>
      <c r="L113" s="1477">
        <v>0.71</v>
      </c>
      <c r="M113" s="1477">
        <v>0.6</v>
      </c>
      <c r="N113" s="1477">
        <v>4.9000000000000004</v>
      </c>
      <c r="O113" s="1477">
        <v>0.6</v>
      </c>
      <c r="P113" s="1477"/>
      <c r="Q113" s="1477">
        <v>6</v>
      </c>
      <c r="R113" s="1477" t="s">
        <v>19634</v>
      </c>
      <c r="S113" s="1477" t="s">
        <v>19633</v>
      </c>
      <c r="T113" s="1477" t="s">
        <v>19635</v>
      </c>
      <c r="U113" s="1477">
        <v>1490</v>
      </c>
      <c r="V113" s="1477">
        <v>132</v>
      </c>
      <c r="W113" s="1477">
        <v>50</v>
      </c>
      <c r="X113" s="1477"/>
      <c r="Y113" s="1477" t="s">
        <v>13199</v>
      </c>
      <c r="Z113" s="1478" t="s">
        <v>6304</v>
      </c>
      <c r="AA113" s="1481"/>
      <c r="AB113" s="1481"/>
      <c r="AC113" s="1481"/>
      <c r="AD113" s="1482"/>
      <c r="AE113" s="1481"/>
      <c r="AF113" s="1540"/>
      <c r="AG113" s="2974"/>
      <c r="AH113" s="1532"/>
      <c r="AI113" s="1577"/>
      <c r="AJ113" s="2397"/>
      <c r="AK113" s="1478"/>
      <c r="AL113" s="1576"/>
      <c r="AM113" s="1478"/>
      <c r="AN113" s="1064"/>
      <c r="AO113" s="328"/>
      <c r="AP113"/>
      <c r="AQ113"/>
      <c r="AR113"/>
      <c r="AS113"/>
    </row>
    <row r="114" spans="1:45" s="668" customFormat="1" ht="17.25" customHeight="1">
      <c r="A114" s="653">
        <f t="shared" si="1"/>
        <v>105</v>
      </c>
      <c r="B114" s="657" t="s">
        <v>18414</v>
      </c>
      <c r="C114" s="2912" t="s">
        <v>13301</v>
      </c>
      <c r="D114" s="796" t="s">
        <v>5999</v>
      </c>
      <c r="E114" s="656" t="s">
        <v>1723</v>
      </c>
      <c r="F114" s="784" t="s">
        <v>6000</v>
      </c>
      <c r="G114" s="784"/>
      <c r="H114" s="657"/>
      <c r="I114" s="657"/>
      <c r="J114" s="657"/>
      <c r="K114" s="657"/>
      <c r="L114" s="657"/>
      <c r="M114" s="657"/>
      <c r="N114" s="657"/>
      <c r="O114" s="657"/>
      <c r="P114" s="657"/>
      <c r="Q114" s="657"/>
      <c r="R114" s="657"/>
      <c r="S114" s="657"/>
      <c r="T114" s="657"/>
      <c r="U114" s="657">
        <v>1270</v>
      </c>
      <c r="V114" s="657"/>
      <c r="W114" s="657"/>
      <c r="X114" s="657"/>
      <c r="Y114" s="657"/>
      <c r="Z114" s="655" t="s">
        <v>3625</v>
      </c>
      <c r="AA114" s="659"/>
      <c r="AB114" s="659"/>
      <c r="AC114" s="659"/>
      <c r="AD114" s="672" t="s">
        <v>6098</v>
      </c>
      <c r="AE114" s="659"/>
      <c r="AF114" s="739"/>
      <c r="AG114" s="2977">
        <v>42305</v>
      </c>
      <c r="AH114" s="660"/>
      <c r="AJ114" s="2396">
        <v>770</v>
      </c>
      <c r="AK114" s="655"/>
      <c r="AL114" s="655"/>
      <c r="AM114" s="655"/>
      <c r="AN114" s="1064" t="s">
        <v>6587</v>
      </c>
      <c r="AO114" s="328"/>
      <c r="AP114"/>
      <c r="AQ114"/>
      <c r="AR114"/>
      <c r="AS114"/>
    </row>
    <row r="115" spans="1:45" s="668" customFormat="1">
      <c r="A115" s="653">
        <f t="shared" si="1"/>
        <v>106</v>
      </c>
      <c r="B115" s="657" t="s">
        <v>18414</v>
      </c>
      <c r="C115" s="2912" t="s">
        <v>6001</v>
      </c>
      <c r="D115" s="796" t="s">
        <v>4245</v>
      </c>
      <c r="E115" s="656" t="s">
        <v>4631</v>
      </c>
      <c r="F115" s="784" t="s">
        <v>6002</v>
      </c>
      <c r="G115" s="1239" t="s">
        <v>5979</v>
      </c>
      <c r="H115" s="657">
        <v>196.8</v>
      </c>
      <c r="I115" s="657">
        <v>45</v>
      </c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>
        <v>2955</v>
      </c>
      <c r="V115" s="657">
        <v>37</v>
      </c>
      <c r="W115" s="657"/>
      <c r="X115" s="657"/>
      <c r="Y115" s="657"/>
      <c r="Z115" s="655" t="s">
        <v>3625</v>
      </c>
      <c r="AA115" s="659"/>
      <c r="AB115" s="659"/>
      <c r="AC115" s="659"/>
      <c r="AD115" s="672" t="s">
        <v>6098</v>
      </c>
      <c r="AE115" s="659"/>
      <c r="AF115" s="739"/>
      <c r="AG115" s="2977">
        <v>42305</v>
      </c>
      <c r="AH115" s="1234"/>
      <c r="AJ115" s="2396">
        <v>770</v>
      </c>
      <c r="AK115" s="655"/>
      <c r="AL115" s="655"/>
      <c r="AM115" s="655"/>
      <c r="AN115" s="1064" t="s">
        <v>6587</v>
      </c>
      <c r="AO115" s="328"/>
      <c r="AP115"/>
      <c r="AQ115"/>
      <c r="AR115"/>
      <c r="AS115"/>
    </row>
    <row r="116" spans="1:45" s="668" customFormat="1" ht="17.25" customHeight="1">
      <c r="A116" s="653">
        <f t="shared" si="1"/>
        <v>107</v>
      </c>
      <c r="B116" s="657" t="s">
        <v>18414</v>
      </c>
      <c r="C116" s="2912" t="s">
        <v>6311</v>
      </c>
      <c r="D116" s="796" t="s">
        <v>4854</v>
      </c>
      <c r="E116" s="656" t="s">
        <v>2286</v>
      </c>
      <c r="F116" s="784" t="s">
        <v>6312</v>
      </c>
      <c r="G116" s="784"/>
      <c r="H116" s="657">
        <v>36.4</v>
      </c>
      <c r="I116" s="657" t="s">
        <v>5998</v>
      </c>
      <c r="J116" s="657">
        <v>120</v>
      </c>
      <c r="K116" s="657"/>
      <c r="L116" s="657"/>
      <c r="M116" s="657"/>
      <c r="N116" s="657"/>
      <c r="O116" s="657"/>
      <c r="P116" s="657"/>
      <c r="Q116" s="657"/>
      <c r="R116" s="657"/>
      <c r="S116" s="657"/>
      <c r="T116" s="657"/>
      <c r="U116" s="657">
        <v>2940</v>
      </c>
      <c r="V116" s="657">
        <v>18.5</v>
      </c>
      <c r="W116" s="657"/>
      <c r="X116" s="657">
        <v>2</v>
      </c>
      <c r="Y116" s="657">
        <v>240</v>
      </c>
      <c r="Z116" s="655" t="s">
        <v>3625</v>
      </c>
      <c r="AA116" s="659"/>
      <c r="AB116" s="659"/>
      <c r="AC116" s="659"/>
      <c r="AD116" s="672" t="s">
        <v>6098</v>
      </c>
      <c r="AE116" s="659"/>
      <c r="AF116" s="739"/>
      <c r="AG116" s="2977">
        <v>42305</v>
      </c>
      <c r="AH116" s="660"/>
      <c r="AJ116" s="2396">
        <v>770</v>
      </c>
      <c r="AK116" s="655"/>
      <c r="AL116" s="655"/>
      <c r="AM116" s="655"/>
      <c r="AN116" s="1064" t="s">
        <v>6587</v>
      </c>
      <c r="AO116" s="328"/>
      <c r="AP116"/>
      <c r="AQ116"/>
      <c r="AR116"/>
      <c r="AS116"/>
    </row>
    <row r="117" spans="1:45" s="668" customFormat="1" ht="17.25" customHeight="1">
      <c r="A117" s="1484">
        <f t="shared" si="1"/>
        <v>108</v>
      </c>
      <c r="B117" s="1477" t="s">
        <v>18414</v>
      </c>
      <c r="C117" s="1489" t="s">
        <v>2139</v>
      </c>
      <c r="D117" s="1489" t="s">
        <v>6502</v>
      </c>
      <c r="E117" s="1479" t="s">
        <v>5450</v>
      </c>
      <c r="F117" s="1480" t="s">
        <v>19636</v>
      </c>
      <c r="G117" s="1477" t="s">
        <v>19637</v>
      </c>
      <c r="H117" s="1477">
        <v>50</v>
      </c>
      <c r="I117" s="1477">
        <v>15</v>
      </c>
      <c r="J117" s="1477">
        <v>-25</v>
      </c>
      <c r="K117" s="1477">
        <v>1.054</v>
      </c>
      <c r="L117" s="1477">
        <v>0.1</v>
      </c>
      <c r="M117" s="1477">
        <v>16.8</v>
      </c>
      <c r="N117" s="1477">
        <v>25</v>
      </c>
      <c r="O117" s="1477">
        <v>16.8</v>
      </c>
      <c r="P117" s="1477"/>
      <c r="Q117" s="1477">
        <v>1.5</v>
      </c>
      <c r="R117" s="1477" t="s">
        <v>955</v>
      </c>
      <c r="S117" s="1477" t="s">
        <v>19218</v>
      </c>
      <c r="T117" s="1477">
        <v>1.4020999999999999</v>
      </c>
      <c r="U117" s="1477">
        <v>2905</v>
      </c>
      <c r="V117" s="1477">
        <v>17.5</v>
      </c>
      <c r="W117" s="1477">
        <v>50</v>
      </c>
      <c r="X117" s="1477"/>
      <c r="Y117" s="1477">
        <v>400</v>
      </c>
      <c r="Z117" s="1478" t="s">
        <v>2136</v>
      </c>
      <c r="AA117" s="1481"/>
      <c r="AB117" s="1481"/>
      <c r="AC117" s="1481"/>
      <c r="AD117" s="1482" t="s">
        <v>6098</v>
      </c>
      <c r="AE117" s="1481"/>
      <c r="AF117" s="1540"/>
      <c r="AG117" s="2974">
        <v>42305</v>
      </c>
      <c r="AH117" s="1532" t="s">
        <v>19638</v>
      </c>
      <c r="AI117" s="1577"/>
      <c r="AJ117" s="2397">
        <v>770</v>
      </c>
      <c r="AK117" s="1478"/>
      <c r="AL117" s="1478"/>
      <c r="AM117" s="1478"/>
      <c r="AN117" s="1064" t="s">
        <v>6587</v>
      </c>
      <c r="AO117" s="328"/>
      <c r="AP117"/>
      <c r="AQ117"/>
      <c r="AR117"/>
      <c r="AS117"/>
    </row>
    <row r="118" spans="1:45" s="668" customFormat="1" ht="17.25" customHeight="1">
      <c r="A118" s="653">
        <f t="shared" si="1"/>
        <v>109</v>
      </c>
      <c r="B118" s="657" t="s">
        <v>18414</v>
      </c>
      <c r="C118" s="2912" t="s">
        <v>2140</v>
      </c>
      <c r="D118" s="796" t="s">
        <v>6502</v>
      </c>
      <c r="E118" s="656" t="s">
        <v>5450</v>
      </c>
      <c r="F118" s="784" t="s">
        <v>12383</v>
      </c>
      <c r="G118" s="657"/>
      <c r="H118" s="657"/>
      <c r="I118" s="657"/>
      <c r="J118" s="657"/>
      <c r="K118" s="657"/>
      <c r="L118" s="657"/>
      <c r="M118" s="657"/>
      <c r="N118" s="657"/>
      <c r="O118" s="657"/>
      <c r="P118" s="657"/>
      <c r="Q118" s="657">
        <v>1</v>
      </c>
      <c r="R118" s="657" t="s">
        <v>19639</v>
      </c>
      <c r="S118" s="657" t="s">
        <v>19639</v>
      </c>
      <c r="T118" s="657" t="s">
        <v>19640</v>
      </c>
      <c r="U118" s="657">
        <v>640</v>
      </c>
      <c r="V118" s="657"/>
      <c r="W118" s="657"/>
      <c r="X118" s="657"/>
      <c r="Y118" s="657"/>
      <c r="Z118" s="655" t="s">
        <v>12382</v>
      </c>
      <c r="AA118" s="659"/>
      <c r="AB118" s="659"/>
      <c r="AC118" s="659"/>
      <c r="AD118" s="672" t="s">
        <v>6098</v>
      </c>
      <c r="AE118" s="659"/>
      <c r="AF118" s="739"/>
      <c r="AG118" s="2977">
        <v>42305</v>
      </c>
      <c r="AH118" s="660"/>
      <c r="AJ118" s="2396">
        <v>770</v>
      </c>
      <c r="AK118" s="655"/>
      <c r="AL118" s="655"/>
      <c r="AM118" s="655"/>
      <c r="AN118" s="1064" t="s">
        <v>6587</v>
      </c>
      <c r="AO118"/>
      <c r="AP118"/>
      <c r="AQ118"/>
      <c r="AR118"/>
      <c r="AS118"/>
    </row>
    <row r="119" spans="1:45" s="668" customFormat="1" ht="17.25" customHeight="1">
      <c r="A119" s="653">
        <f t="shared" si="1"/>
        <v>110</v>
      </c>
      <c r="B119" s="657" t="s">
        <v>18414</v>
      </c>
      <c r="C119" s="2912" t="s">
        <v>18358</v>
      </c>
      <c r="D119" s="796" t="s">
        <v>6502</v>
      </c>
      <c r="E119" s="656" t="s">
        <v>5450</v>
      </c>
      <c r="F119" s="784" t="s">
        <v>12383</v>
      </c>
      <c r="G119" s="657"/>
      <c r="H119" s="657"/>
      <c r="I119" s="657"/>
      <c r="J119" s="657"/>
      <c r="K119" s="657"/>
      <c r="L119" s="657"/>
      <c r="M119" s="657"/>
      <c r="N119" s="657"/>
      <c r="O119" s="657"/>
      <c r="P119" s="657"/>
      <c r="Q119" s="657"/>
      <c r="R119" s="657" t="s">
        <v>19639</v>
      </c>
      <c r="S119" s="657" t="s">
        <v>19639</v>
      </c>
      <c r="T119" s="657" t="s">
        <v>19640</v>
      </c>
      <c r="U119" s="657">
        <v>640</v>
      </c>
      <c r="V119" s="657"/>
      <c r="W119" s="657"/>
      <c r="X119" s="657"/>
      <c r="Y119" s="657"/>
      <c r="Z119" s="655" t="s">
        <v>12382</v>
      </c>
      <c r="AA119" s="659"/>
      <c r="AB119" s="659"/>
      <c r="AC119" s="659"/>
      <c r="AD119" s="672" t="s">
        <v>6098</v>
      </c>
      <c r="AE119" s="659"/>
      <c r="AF119" s="739"/>
      <c r="AG119" s="2977">
        <v>42305</v>
      </c>
      <c r="AH119" s="660"/>
      <c r="AJ119" s="2396">
        <v>770</v>
      </c>
      <c r="AK119" s="655"/>
      <c r="AL119" s="655"/>
      <c r="AM119" s="655"/>
      <c r="AN119" s="1064" t="s">
        <v>6587</v>
      </c>
      <c r="AO119"/>
      <c r="AP119"/>
      <c r="AQ119"/>
      <c r="AR119"/>
      <c r="AS119"/>
    </row>
    <row r="120" spans="1:45" s="668" customFormat="1" ht="17.25" customHeight="1">
      <c r="A120" s="653">
        <f t="shared" si="1"/>
        <v>111</v>
      </c>
      <c r="B120" s="657" t="s">
        <v>18415</v>
      </c>
      <c r="C120" s="2912" t="s">
        <v>11859</v>
      </c>
      <c r="D120" s="796" t="s">
        <v>4854</v>
      </c>
      <c r="E120" s="656" t="s">
        <v>1723</v>
      </c>
      <c r="F120" s="784" t="s">
        <v>6122</v>
      </c>
      <c r="G120" s="1239" t="s">
        <v>6123</v>
      </c>
      <c r="H120" s="657">
        <v>36.4</v>
      </c>
      <c r="I120" s="657">
        <v>120</v>
      </c>
      <c r="J120" s="657">
        <v>120</v>
      </c>
      <c r="K120" s="657"/>
      <c r="L120" s="657"/>
      <c r="M120" s="657"/>
      <c r="N120" s="657"/>
      <c r="O120" s="657"/>
      <c r="P120" s="657"/>
      <c r="Q120" s="657"/>
      <c r="R120" s="657"/>
      <c r="S120" s="657">
        <v>316</v>
      </c>
      <c r="T120" s="657"/>
      <c r="U120" s="657">
        <v>2940</v>
      </c>
      <c r="V120" s="657">
        <v>18.5</v>
      </c>
      <c r="W120" s="657"/>
      <c r="X120" s="657">
        <v>2</v>
      </c>
      <c r="Y120" s="657">
        <v>380</v>
      </c>
      <c r="Z120" s="656" t="s">
        <v>3625</v>
      </c>
      <c r="AA120" s="659"/>
      <c r="AB120" s="659"/>
      <c r="AC120" s="659"/>
      <c r="AD120" s="672" t="s">
        <v>6098</v>
      </c>
      <c r="AE120" s="659"/>
      <c r="AF120" s="739"/>
      <c r="AG120" s="2977">
        <v>41334</v>
      </c>
      <c r="AH120" s="660"/>
      <c r="AI120" s="668" t="s">
        <v>12480</v>
      </c>
      <c r="AJ120" s="2381" t="s">
        <v>17542</v>
      </c>
      <c r="AK120" s="655"/>
      <c r="AL120" s="655"/>
      <c r="AM120" s="655"/>
      <c r="AN120" s="1064" t="s">
        <v>6587</v>
      </c>
      <c r="AO120"/>
      <c r="AP120"/>
      <c r="AQ120"/>
      <c r="AR120"/>
      <c r="AS120"/>
    </row>
    <row r="121" spans="1:45" s="668" customFormat="1">
      <c r="A121" s="653">
        <f t="shared" si="1"/>
        <v>112</v>
      </c>
      <c r="B121" s="657" t="s">
        <v>18415</v>
      </c>
      <c r="C121" s="791" t="s">
        <v>6512</v>
      </c>
      <c r="D121" s="655" t="s">
        <v>5982</v>
      </c>
      <c r="E121" s="656" t="s">
        <v>4631</v>
      </c>
      <c r="F121" s="784" t="s">
        <v>6115</v>
      </c>
      <c r="G121" s="784" t="s">
        <v>6116</v>
      </c>
      <c r="H121" s="657">
        <v>44.1</v>
      </c>
      <c r="I121" s="657">
        <v>30</v>
      </c>
      <c r="J121" s="657">
        <v>120</v>
      </c>
      <c r="K121" s="657"/>
      <c r="L121" s="657"/>
      <c r="M121" s="657"/>
      <c r="N121" s="657"/>
      <c r="O121" s="657"/>
      <c r="P121" s="657"/>
      <c r="Q121" s="657"/>
      <c r="R121" s="657"/>
      <c r="S121" s="657">
        <v>316</v>
      </c>
      <c r="T121" s="657"/>
      <c r="U121" s="657">
        <v>2920</v>
      </c>
      <c r="V121" s="657">
        <v>5.5</v>
      </c>
      <c r="W121" s="657"/>
      <c r="X121" s="657">
        <v>2</v>
      </c>
      <c r="Y121" s="657">
        <v>380</v>
      </c>
      <c r="Z121" s="655" t="s">
        <v>3625</v>
      </c>
      <c r="AA121" s="659"/>
      <c r="AB121" s="659"/>
      <c r="AC121" s="659"/>
      <c r="AD121" s="672" t="s">
        <v>6098</v>
      </c>
      <c r="AE121" s="659"/>
      <c r="AF121" s="739"/>
      <c r="AG121" s="2977">
        <v>41334</v>
      </c>
      <c r="AH121" s="1234"/>
      <c r="AI121" s="668" t="s">
        <v>12434</v>
      </c>
      <c r="AJ121" s="2381" t="s">
        <v>17542</v>
      </c>
      <c r="AK121" s="655"/>
      <c r="AL121" s="655"/>
      <c r="AM121" s="655"/>
      <c r="AN121" s="1064" t="s">
        <v>6587</v>
      </c>
      <c r="AO121"/>
      <c r="AP121"/>
      <c r="AQ121"/>
      <c r="AR121"/>
      <c r="AS121"/>
    </row>
    <row r="122" spans="1:45" s="668" customFormat="1" ht="17.25" customHeight="1">
      <c r="A122" s="653">
        <f t="shared" si="1"/>
        <v>113</v>
      </c>
      <c r="B122" s="657" t="s">
        <v>18415</v>
      </c>
      <c r="C122" s="791" t="s">
        <v>6513</v>
      </c>
      <c r="D122" s="655" t="s">
        <v>4249</v>
      </c>
      <c r="E122" s="656" t="s">
        <v>1723</v>
      </c>
      <c r="F122" s="784" t="s">
        <v>6108</v>
      </c>
      <c r="G122" s="784" t="s">
        <v>6109</v>
      </c>
      <c r="H122" s="657">
        <v>44.1</v>
      </c>
      <c r="I122" s="657">
        <v>30</v>
      </c>
      <c r="J122" s="657">
        <v>120</v>
      </c>
      <c r="K122" s="657"/>
      <c r="L122" s="657"/>
      <c r="M122" s="657"/>
      <c r="N122" s="657"/>
      <c r="O122" s="657"/>
      <c r="P122" s="657"/>
      <c r="Q122" s="657"/>
      <c r="R122" s="657"/>
      <c r="S122" s="657">
        <v>304</v>
      </c>
      <c r="T122" s="657"/>
      <c r="U122" s="657">
        <v>2920</v>
      </c>
      <c r="V122" s="657">
        <v>5.5</v>
      </c>
      <c r="W122" s="657"/>
      <c r="X122" s="657">
        <v>2</v>
      </c>
      <c r="Y122" s="657">
        <v>380</v>
      </c>
      <c r="Z122" s="655" t="s">
        <v>3625</v>
      </c>
      <c r="AA122" s="659"/>
      <c r="AB122" s="659"/>
      <c r="AC122" s="659"/>
      <c r="AD122" s="672" t="s">
        <v>6098</v>
      </c>
      <c r="AE122" s="659"/>
      <c r="AF122" s="739"/>
      <c r="AG122" s="2977">
        <v>41334</v>
      </c>
      <c r="AH122" s="660"/>
      <c r="AI122" s="668" t="s">
        <v>12434</v>
      </c>
      <c r="AJ122" s="2381" t="s">
        <v>17542</v>
      </c>
      <c r="AK122" s="655"/>
      <c r="AL122" s="655"/>
      <c r="AM122" s="655"/>
      <c r="AN122" s="1064" t="s">
        <v>6587</v>
      </c>
      <c r="AO122"/>
      <c r="AP122"/>
      <c r="AQ122"/>
      <c r="AR122"/>
      <c r="AS122"/>
    </row>
    <row r="123" spans="1:45" s="668" customFormat="1">
      <c r="A123" s="653">
        <f t="shared" si="1"/>
        <v>114</v>
      </c>
      <c r="B123" s="657" t="s">
        <v>18415</v>
      </c>
      <c r="C123" s="791" t="s">
        <v>6510</v>
      </c>
      <c r="D123" s="796" t="s">
        <v>4854</v>
      </c>
      <c r="E123" s="656" t="s">
        <v>4631</v>
      </c>
      <c r="F123" s="784" t="s">
        <v>6112</v>
      </c>
      <c r="G123" s="784" t="s">
        <v>6113</v>
      </c>
      <c r="H123" s="657">
        <v>36.4</v>
      </c>
      <c r="I123" s="657">
        <v>120</v>
      </c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>
        <v>2910</v>
      </c>
      <c r="V123" s="657">
        <v>7.5</v>
      </c>
      <c r="W123" s="657"/>
      <c r="X123" s="657"/>
      <c r="Y123" s="657"/>
      <c r="Z123" s="655" t="s">
        <v>3625</v>
      </c>
      <c r="AA123" s="659"/>
      <c r="AB123" s="659"/>
      <c r="AC123" s="659"/>
      <c r="AD123" s="672" t="s">
        <v>6098</v>
      </c>
      <c r="AE123" s="659"/>
      <c r="AF123" s="739"/>
      <c r="AG123" s="2977">
        <v>41334</v>
      </c>
      <c r="AH123" s="1234"/>
      <c r="AI123" s="668" t="s">
        <v>12434</v>
      </c>
      <c r="AJ123" s="2381" t="s">
        <v>17542</v>
      </c>
      <c r="AK123" s="655"/>
      <c r="AL123" s="655"/>
      <c r="AM123" s="655"/>
      <c r="AN123" s="1064" t="s">
        <v>6587</v>
      </c>
      <c r="AO123"/>
      <c r="AP123"/>
      <c r="AQ123"/>
      <c r="AR123"/>
      <c r="AS123"/>
    </row>
    <row r="124" spans="1:45" s="668" customFormat="1" ht="17.25" customHeight="1">
      <c r="A124" s="653">
        <f t="shared" si="1"/>
        <v>115</v>
      </c>
      <c r="B124" s="657" t="s">
        <v>18415</v>
      </c>
      <c r="C124" s="791" t="s">
        <v>11860</v>
      </c>
      <c r="D124" s="655" t="s">
        <v>4558</v>
      </c>
      <c r="E124" s="656" t="s">
        <v>2286</v>
      </c>
      <c r="F124" s="784" t="s">
        <v>6117</v>
      </c>
      <c r="G124" s="784" t="s">
        <v>6118</v>
      </c>
      <c r="H124" s="657">
        <v>48.2</v>
      </c>
      <c r="I124" s="657">
        <v>3</v>
      </c>
      <c r="J124" s="657"/>
      <c r="K124" s="657"/>
      <c r="L124" s="657"/>
      <c r="M124" s="657"/>
      <c r="N124" s="657"/>
      <c r="O124" s="657"/>
      <c r="P124" s="657"/>
      <c r="Q124" s="657"/>
      <c r="R124" s="657"/>
      <c r="S124" s="657"/>
      <c r="T124" s="657"/>
      <c r="U124" s="657">
        <v>2850</v>
      </c>
      <c r="V124" s="657">
        <v>0.37</v>
      </c>
      <c r="W124" s="657">
        <v>50</v>
      </c>
      <c r="X124" s="657">
        <v>2</v>
      </c>
      <c r="Y124" s="657">
        <v>380</v>
      </c>
      <c r="Z124" s="655" t="s">
        <v>3625</v>
      </c>
      <c r="AA124" s="659"/>
      <c r="AB124" s="659"/>
      <c r="AC124" s="659"/>
      <c r="AD124" s="672" t="s">
        <v>6098</v>
      </c>
      <c r="AE124" s="659"/>
      <c r="AF124" s="739"/>
      <c r="AG124" s="2977">
        <v>41334</v>
      </c>
      <c r="AH124" s="660"/>
      <c r="AI124" s="668" t="s">
        <v>12495</v>
      </c>
      <c r="AJ124" s="2381" t="s">
        <v>17542</v>
      </c>
      <c r="AK124" s="655"/>
      <c r="AL124" s="655"/>
      <c r="AM124" s="655"/>
      <c r="AN124" s="1064" t="s">
        <v>6587</v>
      </c>
      <c r="AO124"/>
      <c r="AP124"/>
      <c r="AQ124"/>
      <c r="AR124"/>
      <c r="AS124"/>
    </row>
    <row r="125" spans="1:45" s="668" customFormat="1">
      <c r="A125" s="653">
        <f t="shared" si="1"/>
        <v>116</v>
      </c>
      <c r="B125" s="657" t="s">
        <v>18415</v>
      </c>
      <c r="C125" s="791" t="s">
        <v>6510</v>
      </c>
      <c r="D125" s="655" t="s">
        <v>997</v>
      </c>
      <c r="E125" s="656" t="s">
        <v>4631</v>
      </c>
      <c r="F125" s="784" t="s">
        <v>6107</v>
      </c>
      <c r="G125" s="784"/>
      <c r="H125" s="657">
        <v>38.700000000000003</v>
      </c>
      <c r="I125" s="657">
        <v>45</v>
      </c>
      <c r="J125" s="657">
        <v>120</v>
      </c>
      <c r="K125" s="657"/>
      <c r="L125" s="657"/>
      <c r="M125" s="657"/>
      <c r="N125" s="657"/>
      <c r="O125" s="657"/>
      <c r="P125" s="657"/>
      <c r="Q125" s="657"/>
      <c r="R125" s="657"/>
      <c r="S125" s="657">
        <v>316</v>
      </c>
      <c r="T125" s="657"/>
      <c r="U125" s="657">
        <v>2910</v>
      </c>
      <c r="V125" s="657">
        <v>7.5</v>
      </c>
      <c r="W125" s="657"/>
      <c r="X125" s="657">
        <v>2</v>
      </c>
      <c r="Y125" s="657">
        <v>380</v>
      </c>
      <c r="Z125" s="655" t="s">
        <v>3625</v>
      </c>
      <c r="AA125" s="1228"/>
      <c r="AB125" s="659"/>
      <c r="AC125" s="659"/>
      <c r="AD125" s="672" t="s">
        <v>6098</v>
      </c>
      <c r="AE125" s="659"/>
      <c r="AF125" s="739"/>
      <c r="AG125" s="2977">
        <v>41334</v>
      </c>
      <c r="AH125" s="1234"/>
      <c r="AI125" s="668" t="s">
        <v>12434</v>
      </c>
      <c r="AJ125" s="2381" t="s">
        <v>17542</v>
      </c>
      <c r="AK125" s="655"/>
      <c r="AL125" s="655"/>
      <c r="AM125" s="655"/>
      <c r="AN125" s="1064" t="s">
        <v>6587</v>
      </c>
      <c r="AO125"/>
      <c r="AP125"/>
      <c r="AQ125"/>
      <c r="AR125"/>
      <c r="AS125"/>
    </row>
    <row r="126" spans="1:45" s="668" customFormat="1">
      <c r="A126" s="653">
        <f t="shared" si="1"/>
        <v>117</v>
      </c>
      <c r="B126" s="657" t="s">
        <v>18415</v>
      </c>
      <c r="C126" s="791" t="s">
        <v>6001</v>
      </c>
      <c r="D126" s="655" t="s">
        <v>4245</v>
      </c>
      <c r="E126" s="656" t="s">
        <v>4631</v>
      </c>
      <c r="F126" s="784" t="s">
        <v>6007</v>
      </c>
      <c r="G126" s="1239" t="s">
        <v>6114</v>
      </c>
      <c r="H126" s="657">
        <v>196.8</v>
      </c>
      <c r="I126" s="657">
        <v>45</v>
      </c>
      <c r="J126" s="657">
        <v>180</v>
      </c>
      <c r="K126" s="657"/>
      <c r="L126" s="657"/>
      <c r="M126" s="657"/>
      <c r="N126" s="657"/>
      <c r="O126" s="657"/>
      <c r="P126" s="657"/>
      <c r="Q126" s="657"/>
      <c r="R126" s="657"/>
      <c r="S126" s="657">
        <v>316</v>
      </c>
      <c r="T126" s="657"/>
      <c r="U126" s="657">
        <v>2955</v>
      </c>
      <c r="V126" s="657">
        <v>37</v>
      </c>
      <c r="W126" s="657"/>
      <c r="X126" s="657">
        <v>2</v>
      </c>
      <c r="Y126" s="657">
        <v>380</v>
      </c>
      <c r="Z126" s="655" t="s">
        <v>3625</v>
      </c>
      <c r="AA126" s="1228"/>
      <c r="AB126" s="659"/>
      <c r="AC126" s="659"/>
      <c r="AD126" s="672" t="s">
        <v>6098</v>
      </c>
      <c r="AE126" s="659"/>
      <c r="AF126" s="739"/>
      <c r="AG126" s="2977">
        <v>41334</v>
      </c>
      <c r="AH126" s="1234"/>
      <c r="AJ126" s="2381" t="s">
        <v>17542</v>
      </c>
      <c r="AK126" s="655"/>
      <c r="AL126" s="655"/>
      <c r="AM126" s="655"/>
      <c r="AN126" s="1064" t="s">
        <v>6587</v>
      </c>
      <c r="AO126"/>
      <c r="AP126"/>
      <c r="AQ126"/>
      <c r="AR126"/>
      <c r="AS126"/>
    </row>
    <row r="127" spans="1:45" s="668" customFormat="1" ht="17.25" customHeight="1">
      <c r="A127" s="653">
        <f t="shared" si="1"/>
        <v>118</v>
      </c>
      <c r="B127" s="657" t="s">
        <v>18415</v>
      </c>
      <c r="C127" s="791" t="s">
        <v>6511</v>
      </c>
      <c r="D127" s="655" t="s">
        <v>5977</v>
      </c>
      <c r="E127" s="656" t="s">
        <v>2286</v>
      </c>
      <c r="F127" s="784" t="s">
        <v>6110</v>
      </c>
      <c r="G127" s="784" t="s">
        <v>6111</v>
      </c>
      <c r="H127" s="657">
        <v>9</v>
      </c>
      <c r="I127" s="657">
        <v>5.8</v>
      </c>
      <c r="J127" s="657">
        <v>150</v>
      </c>
      <c r="K127" s="657"/>
      <c r="L127" s="657"/>
      <c r="M127" s="657"/>
      <c r="N127" s="657"/>
      <c r="O127" s="657"/>
      <c r="P127" s="657"/>
      <c r="Q127" s="657"/>
      <c r="R127" s="657"/>
      <c r="S127" s="657">
        <v>316</v>
      </c>
      <c r="T127" s="657"/>
      <c r="U127" s="657">
        <v>2850</v>
      </c>
      <c r="V127" s="657">
        <v>0.37</v>
      </c>
      <c r="W127" s="657"/>
      <c r="X127" s="657">
        <v>2</v>
      </c>
      <c r="Y127" s="657">
        <v>380</v>
      </c>
      <c r="Z127" s="655" t="s">
        <v>3625</v>
      </c>
      <c r="AA127" s="657"/>
      <c r="AB127" s="657"/>
      <c r="AC127" s="657"/>
      <c r="AD127" s="672" t="s">
        <v>6098</v>
      </c>
      <c r="AE127" s="1228"/>
      <c r="AF127" s="1241"/>
      <c r="AG127" s="2977">
        <v>41334</v>
      </c>
      <c r="AH127" s="660"/>
      <c r="AI127" s="668" t="s">
        <v>12434</v>
      </c>
      <c r="AJ127" s="2381" t="s">
        <v>17542</v>
      </c>
      <c r="AK127" s="655"/>
      <c r="AL127" s="655"/>
      <c r="AM127" s="655"/>
      <c r="AN127" s="1064" t="s">
        <v>6587</v>
      </c>
      <c r="AO127"/>
      <c r="AP127"/>
      <c r="AQ127"/>
      <c r="AR127"/>
      <c r="AS127"/>
    </row>
    <row r="128" spans="1:45" s="668" customFormat="1" ht="17.25" customHeight="1">
      <c r="A128" s="1484">
        <f t="shared" si="1"/>
        <v>119</v>
      </c>
      <c r="B128" s="1477" t="s">
        <v>18415</v>
      </c>
      <c r="C128" s="1489" t="s">
        <v>6295</v>
      </c>
      <c r="D128" s="1489" t="s">
        <v>4107</v>
      </c>
      <c r="E128" s="1479" t="s">
        <v>6305</v>
      </c>
      <c r="F128" s="1480" t="s">
        <v>6298</v>
      </c>
      <c r="G128" s="1480" t="s">
        <v>6300</v>
      </c>
      <c r="H128" s="1477">
        <v>25</v>
      </c>
      <c r="I128" s="1477">
        <v>550</v>
      </c>
      <c r="J128" s="1477">
        <v>50</v>
      </c>
      <c r="K128" s="1477">
        <v>1</v>
      </c>
      <c r="L128" s="1477"/>
      <c r="M128" s="1477"/>
      <c r="N128" s="1477"/>
      <c r="O128" s="1477"/>
      <c r="P128" s="1477"/>
      <c r="Q128" s="1477"/>
      <c r="R128" s="1477" t="s">
        <v>6301</v>
      </c>
      <c r="S128" s="1477" t="s">
        <v>6303</v>
      </c>
      <c r="T128" s="1477" t="s">
        <v>6302</v>
      </c>
      <c r="U128" s="1477">
        <v>1485</v>
      </c>
      <c r="V128" s="1477">
        <v>75</v>
      </c>
      <c r="W128" s="1477">
        <v>50</v>
      </c>
      <c r="X128" s="1477">
        <v>3</v>
      </c>
      <c r="Y128" s="1477" t="s">
        <v>6306</v>
      </c>
      <c r="Z128" s="1478" t="s">
        <v>6304</v>
      </c>
      <c r="AA128" s="1477"/>
      <c r="AB128" s="1477"/>
      <c r="AC128" s="1477"/>
      <c r="AD128" s="1482" t="s">
        <v>6098</v>
      </c>
      <c r="AE128" s="1538"/>
      <c r="AF128" s="1537"/>
      <c r="AG128" s="2974">
        <v>41334</v>
      </c>
      <c r="AH128" s="1532" t="s">
        <v>19213</v>
      </c>
      <c r="AI128" s="1577"/>
      <c r="AJ128" s="2758" t="s">
        <v>17542</v>
      </c>
      <c r="AK128" s="1478"/>
      <c r="AL128" s="1478"/>
      <c r="AM128" s="1478"/>
      <c r="AN128" s="1064" t="s">
        <v>6587</v>
      </c>
      <c r="AO128"/>
      <c r="AP128"/>
      <c r="AQ128"/>
      <c r="AR128"/>
      <c r="AS128"/>
    </row>
    <row r="129" spans="1:45" s="668" customFormat="1" ht="17.25" customHeight="1">
      <c r="A129" s="1484">
        <f t="shared" si="1"/>
        <v>120</v>
      </c>
      <c r="B129" s="1477" t="s">
        <v>18415</v>
      </c>
      <c r="C129" s="1489" t="s">
        <v>6296</v>
      </c>
      <c r="D129" s="1489" t="s">
        <v>4107</v>
      </c>
      <c r="E129" s="1479" t="s">
        <v>6305</v>
      </c>
      <c r="F129" s="1480" t="s">
        <v>6297</v>
      </c>
      <c r="G129" s="1480" t="s">
        <v>6299</v>
      </c>
      <c r="H129" s="1477">
        <v>40</v>
      </c>
      <c r="I129" s="1477">
        <v>550</v>
      </c>
      <c r="J129" s="1477">
        <v>40</v>
      </c>
      <c r="K129" s="1477">
        <v>1</v>
      </c>
      <c r="L129" s="1477"/>
      <c r="M129" s="1477"/>
      <c r="N129" s="1477"/>
      <c r="O129" s="1477"/>
      <c r="P129" s="1477"/>
      <c r="Q129" s="1477"/>
      <c r="R129" s="1477" t="s">
        <v>6301</v>
      </c>
      <c r="S129" s="1477" t="s">
        <v>6301</v>
      </c>
      <c r="T129" s="1477" t="s">
        <v>6302</v>
      </c>
      <c r="U129" s="1477">
        <v>1480</v>
      </c>
      <c r="V129" s="1477">
        <v>110</v>
      </c>
      <c r="W129" s="1477">
        <v>50</v>
      </c>
      <c r="X129" s="1477">
        <v>3</v>
      </c>
      <c r="Y129" s="1477">
        <v>380</v>
      </c>
      <c r="Z129" s="1478" t="s">
        <v>6304</v>
      </c>
      <c r="AA129" s="1477"/>
      <c r="AB129" s="1477"/>
      <c r="AC129" s="1477"/>
      <c r="AD129" s="1550" t="s">
        <v>6098</v>
      </c>
      <c r="AE129" s="1477"/>
      <c r="AF129" s="1853"/>
      <c r="AG129" s="2974">
        <v>41334</v>
      </c>
      <c r="AH129" s="1532" t="s">
        <v>19213</v>
      </c>
      <c r="AI129" s="1577"/>
      <c r="AJ129" s="2758" t="s">
        <v>17542</v>
      </c>
      <c r="AK129" s="1478"/>
      <c r="AL129" s="1478"/>
      <c r="AM129" s="1478"/>
      <c r="AN129" s="1064" t="s">
        <v>6587</v>
      </c>
      <c r="AO129" s="328"/>
      <c r="AP129"/>
      <c r="AQ129"/>
      <c r="AR129"/>
      <c r="AS129"/>
    </row>
    <row r="130" spans="1:45" s="668" customFormat="1" ht="17.25" customHeight="1" thickBot="1">
      <c r="A130" s="1587"/>
      <c r="B130" s="1034"/>
      <c r="C130" s="1034"/>
      <c r="D130" s="1034"/>
      <c r="E130" s="1034"/>
      <c r="F130" s="1034"/>
      <c r="G130" s="1034"/>
      <c r="H130" s="1034"/>
      <c r="I130" s="1034"/>
      <c r="J130" s="1034"/>
      <c r="K130" s="1034"/>
      <c r="L130" s="1034"/>
      <c r="M130" s="1034"/>
      <c r="N130" s="1034"/>
      <c r="O130" s="1034"/>
      <c r="P130" s="1034"/>
      <c r="Q130" s="1034"/>
      <c r="R130" s="1034"/>
      <c r="S130" s="1034"/>
      <c r="T130" s="1034"/>
      <c r="U130" s="1034"/>
      <c r="V130" s="1034"/>
      <c r="W130" s="1034"/>
      <c r="X130" s="1034"/>
      <c r="Y130" s="1034"/>
      <c r="Z130" s="1034"/>
      <c r="AA130" s="1034"/>
      <c r="AB130" s="1034"/>
      <c r="AC130" s="1034"/>
      <c r="AD130" s="1034"/>
      <c r="AE130" s="1034"/>
      <c r="AF130" s="1034"/>
      <c r="AG130" s="2989"/>
      <c r="AH130" s="652"/>
      <c r="AK130" s="655"/>
      <c r="AL130" s="655"/>
      <c r="AM130" s="655"/>
      <c r="AN130" s="1064"/>
      <c r="AO130"/>
      <c r="AP130"/>
      <c r="AQ130"/>
      <c r="AR130"/>
      <c r="AS130"/>
    </row>
    <row r="131" spans="1:45" s="668" customFormat="1" ht="17.25" customHeight="1" thickBot="1">
      <c r="A131" s="2399" t="s">
        <v>6198</v>
      </c>
      <c r="B131" s="763"/>
      <c r="C131" s="761"/>
      <c r="D131" s="761"/>
      <c r="E131" s="762"/>
      <c r="F131" s="762"/>
      <c r="G131" s="787"/>
      <c r="H131" s="763"/>
      <c r="I131" s="763"/>
      <c r="J131" s="763"/>
      <c r="K131" s="763"/>
      <c r="L131" s="763"/>
      <c r="M131" s="763"/>
      <c r="N131" s="763"/>
      <c r="O131" s="763"/>
      <c r="P131" s="763"/>
      <c r="Q131" s="763"/>
      <c r="R131" s="763"/>
      <c r="S131" s="763"/>
      <c r="T131" s="763"/>
      <c r="U131" s="763"/>
      <c r="V131" s="763"/>
      <c r="W131" s="763"/>
      <c r="X131" s="763"/>
      <c r="Y131" s="763"/>
      <c r="Z131" s="761"/>
      <c r="AA131" s="763"/>
      <c r="AB131" s="763"/>
      <c r="AC131" s="763"/>
      <c r="AD131" s="764"/>
      <c r="AE131" s="763"/>
      <c r="AF131" s="765">
        <f>SUM(AF9:AF130)</f>
        <v>3988766.666666667</v>
      </c>
      <c r="AG131" s="1242"/>
      <c r="AH131" s="1243"/>
      <c r="AN131" s="1064" t="s">
        <v>6587</v>
      </c>
      <c r="AO131"/>
      <c r="AP131"/>
      <c r="AQ131"/>
      <c r="AR131"/>
      <c r="AS131"/>
    </row>
    <row r="132" spans="1:45">
      <c r="A132" s="667" t="s">
        <v>6008</v>
      </c>
      <c r="B132" s="668"/>
      <c r="C132" s="668"/>
      <c r="D132" s="668"/>
      <c r="E132" s="668"/>
      <c r="F132" s="668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8"/>
      <c r="AA132" s="669"/>
      <c r="AB132" s="669"/>
      <c r="AC132" s="669"/>
      <c r="AD132" s="669"/>
      <c r="AE132" s="669"/>
      <c r="AF132" s="746"/>
      <c r="AG132" s="669"/>
      <c r="AH132" s="651"/>
      <c r="AK132" s="668"/>
      <c r="AL132" s="668"/>
      <c r="AM132" s="668"/>
      <c r="AN132" s="1064" t="s">
        <v>6587</v>
      </c>
    </row>
    <row r="133" spans="1:45">
      <c r="A133" s="466"/>
      <c r="AF133" s="745"/>
      <c r="AH133" s="651"/>
      <c r="AK133" s="668"/>
      <c r="AL133" s="668"/>
      <c r="AM133" s="668"/>
      <c r="AN133" s="1064" t="s">
        <v>6587</v>
      </c>
    </row>
    <row r="134" spans="1:45">
      <c r="A134" s="466"/>
      <c r="AF134" s="745"/>
      <c r="AH134" s="651"/>
      <c r="AK134" s="668"/>
      <c r="AL134" s="668"/>
      <c r="AM134" s="668"/>
      <c r="AN134" s="1064" t="s">
        <v>6587</v>
      </c>
    </row>
    <row r="135" spans="1:45">
      <c r="A135" s="466"/>
      <c r="AF135" s="745"/>
      <c r="AH135" s="651"/>
      <c r="AK135" s="668"/>
      <c r="AL135" s="668"/>
      <c r="AM135" s="668"/>
      <c r="AN135" s="1064" t="s">
        <v>6587</v>
      </c>
    </row>
    <row r="136" spans="1:45">
      <c r="A136" s="466"/>
      <c r="AF136" s="745"/>
      <c r="AH136" s="651"/>
      <c r="AK136" s="668"/>
      <c r="AL136" s="668"/>
      <c r="AM136" s="668"/>
      <c r="AN136" s="1064" t="s">
        <v>6587</v>
      </c>
    </row>
    <row r="137" spans="1:45">
      <c r="A137" s="466"/>
      <c r="AH137" s="651"/>
      <c r="AK137" s="668"/>
      <c r="AL137" s="668"/>
      <c r="AM137" s="668"/>
      <c r="AN137" s="1064" t="s">
        <v>6587</v>
      </c>
    </row>
    <row r="138" spans="1:45" ht="15.75" thickBot="1">
      <c r="A138" s="602"/>
      <c r="B138" s="582"/>
      <c r="C138" s="582"/>
      <c r="D138" s="582"/>
      <c r="E138" s="582"/>
      <c r="F138" s="582"/>
      <c r="G138" s="789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93"/>
      <c r="AB138" s="593"/>
      <c r="AC138" s="593"/>
      <c r="AD138" s="593"/>
      <c r="AE138" s="593"/>
      <c r="AF138" s="593"/>
      <c r="AG138" s="593"/>
      <c r="AH138" s="652"/>
      <c r="AK138" s="668"/>
      <c r="AL138" s="668"/>
      <c r="AM138" s="668"/>
      <c r="AN138" s="1064" t="s">
        <v>6587</v>
      </c>
    </row>
    <row r="139" spans="1:45">
      <c r="AK139" s="668"/>
      <c r="AL139" s="668"/>
      <c r="AM139" s="668"/>
      <c r="AN139" s="1064" t="s">
        <v>6587</v>
      </c>
    </row>
    <row r="140" spans="1:45" s="668" customFormat="1" ht="12.75">
      <c r="A140" t="s">
        <v>6404</v>
      </c>
      <c r="B140"/>
      <c r="D140">
        <f>COUNTA(C9:C139)</f>
        <v>121</v>
      </c>
      <c r="AA140" s="669"/>
      <c r="AB140" s="669"/>
      <c r="AC140" s="669"/>
      <c r="AD140" s="669"/>
      <c r="AE140" s="669"/>
      <c r="AF140" s="669"/>
      <c r="AG140" s="669"/>
      <c r="AI140" s="996">
        <f>COUNTA(AI9:AI130)</f>
        <v>21</v>
      </c>
      <c r="AJ140" s="668" t="s">
        <v>6198</v>
      </c>
      <c r="AK140" s="996">
        <f>COUNTA(AK9:AK139)</f>
        <v>90</v>
      </c>
      <c r="AO140">
        <f>COUNTA(AO9:AO139)</f>
        <v>78</v>
      </c>
      <c r="AP140"/>
      <c r="AQ140"/>
      <c r="AR140"/>
      <c r="AS140"/>
    </row>
    <row r="141" spans="1:45">
      <c r="AI141" s="1050">
        <f>AI140/D140</f>
        <v>0.17355371900826447</v>
      </c>
      <c r="AK141" s="1049">
        <f>AK140/D140</f>
        <v>0.74380165289256195</v>
      </c>
      <c r="AL141" s="668"/>
      <c r="AM141" s="668"/>
      <c r="AO141" s="2873">
        <f>AO140/D140</f>
        <v>0.64462809917355368</v>
      </c>
    </row>
  </sheetData>
  <customSheetViews>
    <customSheetView guid="{EAD1C6BF-B58E-4716-994B-7E887560A863}" scale="70" hiddenColumns="1">
      <pane xSplit="5" ySplit="8" topLeftCell="F9" activePane="bottomRight" state="frozen"/>
      <selection pane="bottomRight" activeCell="E121" sqref="E121"/>
      <pageMargins left="0.19685039370078741" right="0.19685039370078741" top="0.74803149606299213" bottom="0.35433070866141736" header="0.47244094488188981" footer="0.15748031496062992"/>
      <pageSetup paperSize="8" scale="55" fitToHeight="0" orientation="landscape" horizontalDpi="4294967292" r:id="rId1"/>
      <headerFooter alignWithMargins="0">
        <oddFooter>&amp;R&amp;P dari &amp;N</oddFooter>
      </headerFooter>
    </customSheetView>
    <customSheetView guid="{A746A1D1-F079-45F9-ABC6-D5B94B695A0B}" hiddenColumns="1">
      <pane xSplit="3" ySplit="8" topLeftCell="AI144" activePane="bottomRight" state="frozen"/>
      <selection pane="bottomRight" activeCell="AJ154" sqref="AJ154"/>
      <pageMargins left="0.196850393700787" right="0.196850393700787" top="0.74803149606299202" bottom="0.35433070866141703" header="0.47244094488188998" footer="0.15748031496063"/>
      <pageSetup paperSize="9" scale="69" fitToHeight="0" orientation="landscape" horizontalDpi="4294967292" r:id="rId2"/>
      <headerFooter alignWithMargins="0">
        <oddFooter>&amp;R&amp;P dari &amp;N</oddFooter>
      </headerFooter>
    </customSheetView>
    <customSheetView guid="{0F6DE11C-9731-46C0-B362-D9F8FDA344B7}" hiddenColumns="1">
      <pane xSplit="4" ySplit="7" topLeftCell="AD120" activePane="bottomRight" state="frozen"/>
      <selection pane="bottomRight" activeCell="AD1" sqref="AD1:AD1048576"/>
      <pageMargins left="0.19685039370078741" right="0.19685039370078741" top="0.74803149606299213" bottom="0.35433070866141736" header="0.47244094488188981" footer="0.15748031496062992"/>
      <pageSetup paperSize="8" scale="55" fitToHeight="0" orientation="landscape" horizontalDpi="4294967292" r:id="rId3"/>
      <headerFooter alignWithMargins="0">
        <oddFooter>&amp;R&amp;P dari &amp;N</oddFooter>
      </headerFooter>
    </customSheetView>
    <customSheetView guid="{365A82E1-C32F-49FA-B525-E173050F7DE9}" hiddenColumns="1">
      <pane xSplit="5" ySplit="8" topLeftCell="AD120" activePane="bottomRight" state="frozen"/>
      <selection pane="bottomRight" activeCell="AD1" sqref="AD1:AD1048576"/>
      <pageMargins left="0.19685039370078741" right="0.19685039370078741" top="0.74803149606299213" bottom="0.35433070866141736" header="0.47244094488188981" footer="0.15748031496062992"/>
      <pageSetup paperSize="8" scale="55" fitToHeight="0" orientation="landscape" horizontalDpi="4294967292" r:id="rId4"/>
      <headerFooter alignWithMargins="0">
        <oddFooter>&amp;R&amp;P dari &amp;N</oddFooter>
      </headerFooter>
    </customSheetView>
    <customSheetView guid="{A91B9AC7-FD9D-4ABC-9E60-25BCC3ACDFCE}" hiddenColumns="1">
      <pane xSplit="4" ySplit="7" topLeftCell="P9" activePane="bottomRight" state="frozen"/>
      <selection pane="bottomRight" activeCell="AI16" sqref="AI16"/>
      <pageMargins left="0.19685039370078741" right="0.19685039370078741" top="0.74803149606299213" bottom="0.35433070866141736" header="0.47244094488188981" footer="0.15748031496062992"/>
      <pageSetup paperSize="8" scale="55" fitToHeight="0" orientation="landscape" horizontalDpi="4294967292" r:id="rId5"/>
      <headerFooter alignWithMargins="0">
        <oddFooter>&amp;R&amp;P dari &amp;N</oddFooter>
      </headerFooter>
    </customSheetView>
    <customSheetView guid="{15D70F00-01D7-413A-8D7C-E754B7B596E4}" hiddenColumns="1">
      <pane xSplit="4" ySplit="8" topLeftCell="V9" activePane="bottomRight" state="frozen"/>
      <selection pane="bottomRight" activeCell="AI9" sqref="AI9"/>
      <pageMargins left="0.196850393700787" right="0.196850393700787" top="0.74803149606299202" bottom="0.35433070866141703" header="0.47244094488188998" footer="0.15748031496063"/>
      <pageSetup paperSize="9" scale="69" fitToHeight="0" orientation="landscape" horizontalDpi="4294967292" r:id="rId6"/>
      <headerFooter alignWithMargins="0">
        <oddFooter>&amp;R&amp;P dari &amp;N</oddFooter>
      </headerFooter>
    </customSheetView>
    <customSheetView guid="{34308931-6E20-41C0-A5BD-7D8C451C3840}" hiddenColumns="1">
      <pane xSplit="4" ySplit="8" topLeftCell="AI117" activePane="bottomRight" state="frozen"/>
      <selection pane="bottomRight"/>
      <pageMargins left="0.196850393700787" right="0.196850393700787" top="0.74803149606299202" bottom="0.35433070866141703" header="0.47244094488188998" footer="0.15748031496063"/>
      <pageSetup paperSize="9" scale="69" fitToHeight="0" orientation="landscape" horizontalDpi="4294967292" r:id="rId7"/>
      <headerFooter alignWithMargins="0">
        <oddFooter>&amp;R&amp;P dari &amp;N</oddFooter>
      </headerFooter>
    </customSheetView>
    <customSheetView guid="{BCE8B9BA-B99B-4BE3-B7C6-DC4F3FC9FA95}" hiddenColumns="1">
      <pane xSplit="3" ySplit="8" topLeftCell="D100" activePane="bottomRight" state="frozen"/>
      <selection pane="bottomRight" activeCell="A102" sqref="A102:XFD104"/>
      <pageMargins left="0.196850393700787" right="0.196850393700787" top="0.74803149606299202" bottom="0.35433070866141703" header="0.47244094488188998" footer="0.15748031496063"/>
      <pageSetup paperSize="9" scale="69" fitToHeight="0" orientation="landscape" horizontalDpi="4294967292" r:id="rId8"/>
      <headerFooter alignWithMargins="0">
        <oddFooter>&amp;R&amp;P dari &amp;N</oddFooter>
      </headerFooter>
    </customSheetView>
    <customSheetView guid="{FA1B31CD-DD8D-47B3-9B34-AB72E4090B34}" hiddenColumns="1">
      <pane xSplit="3" ySplit="7" topLeftCell="D94" activePane="bottomRight" state="frozen"/>
      <selection pane="bottomRight" activeCell="C107" sqref="C107"/>
      <pageMargins left="0.196850393700787" right="0.196850393700787" top="0.74803149606299202" bottom="0.35433070866141703" header="0.47244094488188998" footer="0.15748031496063"/>
      <pageSetup paperSize="9" scale="69" fitToHeight="0" orientation="landscape" horizontalDpi="4294967292" r:id="rId9"/>
      <headerFooter alignWithMargins="0">
        <oddFooter>&amp;R&amp;P dari &amp;N</oddFooter>
      </headerFooter>
    </customSheetView>
    <customSheetView guid="{51C80409-42FF-431E-A1CF-253ADAD7E5C5}" scale="115" hiddenColumns="1">
      <pane xSplit="5" ySplit="8" topLeftCell="G95" activePane="bottomRight" state="frozen"/>
      <selection pane="bottomRight" activeCell="I97" sqref="I97"/>
      <pageMargins left="0.19685039370078741" right="0.19685039370078741" top="0.74803149606299213" bottom="0.35433070866141736" header="0.47244094488188981" footer="0.15748031496062992"/>
      <pageSetup paperSize="8" scale="55" fitToHeight="0" orientation="landscape" horizontalDpi="4294967292" r:id="rId10"/>
      <headerFooter alignWithMargins="0">
        <oddFooter>&amp;R&amp;P dari &amp;N</oddFooter>
      </headerFooter>
    </customSheetView>
    <customSheetView guid="{0A3BE354-EABF-4B36-A467-F2E7E7C9C594}" showPageBreaks="1" hiddenColumns="1">
      <pane xSplit="5" ySplit="8" topLeftCell="Z99" activePane="bottomRight" state="frozen"/>
      <selection pane="bottomRight" activeCell="C1" sqref="C1"/>
      <pageMargins left="0.19685039370078741" right="0.19685039370078741" top="0.74803149606299213" bottom="0.35433070866141736" header="0.47244094488188981" footer="0.15748031496062992"/>
      <pageSetup paperSize="8" scale="55" fitToHeight="0" orientation="landscape" horizontalDpi="4294967292" r:id="rId11"/>
      <headerFooter alignWithMargins="0">
        <oddFooter>&amp;R&amp;P dari &amp;N</oddFooter>
      </headerFooter>
    </customSheetView>
  </customSheetViews>
  <mergeCells count="4">
    <mergeCell ref="D1:T4"/>
    <mergeCell ref="A4:C4"/>
    <mergeCell ref="A5:AH6"/>
    <mergeCell ref="AA7:AB7"/>
  </mergeCells>
  <hyperlinks>
    <hyperlink ref="AD9" r:id="rId12" xr:uid="{783A953E-A97F-44B6-932C-134FFA93F0D7}"/>
    <hyperlink ref="AD66" r:id="rId13" xr:uid="{01653CC2-1514-4F61-8C95-AEF1A9A27488}"/>
    <hyperlink ref="AD65" r:id="rId14" xr:uid="{1B7827E5-E0E0-42E7-A960-AE59663B0D72}"/>
    <hyperlink ref="AD84" r:id="rId15" xr:uid="{A200CCF9-C089-4D8F-B9B6-37DD8B297A24}"/>
    <hyperlink ref="AD68:AD69" r:id="rId16" display="Klik" xr:uid="{E1621582-5D9B-4F0E-9A8C-76E66539D571}"/>
    <hyperlink ref="AD98" r:id="rId17" xr:uid="{5003562F-A786-4DED-9F26-FBD97B7EA560}"/>
  </hyperlinks>
  <pageMargins left="0.19685039370078741" right="0.19685039370078741" top="0.74803149606299213" bottom="0.35433070866141736" header="0.47244094488188981" footer="0.15748031496062992"/>
  <pageSetup paperSize="8" scale="55" fitToHeight="0" orientation="landscape" horizontalDpi="4294967292" r:id="rId18"/>
  <headerFooter alignWithMargins="0">
    <oddFooter>&amp;R&amp;P dari &amp;N</oddFooter>
  </headerFooter>
  <drawing r:id="rId19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1"/>
  <dimension ref="A1:AS53"/>
  <sheetViews>
    <sheetView zoomScale="115" zoomScaleNormal="115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18" sqref="C18"/>
    </sheetView>
  </sheetViews>
  <sheetFormatPr defaultColWidth="9" defaultRowHeight="15"/>
  <cols>
    <col min="1" max="1" width="4.28515625" style="467" customWidth="1"/>
    <col min="2" max="2" width="8.140625" style="467" customWidth="1"/>
    <col min="3" max="3" width="10.140625" style="467" customWidth="1"/>
    <col min="4" max="4" width="23.42578125" style="467" customWidth="1"/>
    <col min="5" max="5" width="13.42578125" style="467" customWidth="1"/>
    <col min="6" max="6" width="16" style="467" customWidth="1"/>
    <col min="7" max="7" width="14.85546875" style="467" customWidth="1"/>
    <col min="8" max="8" width="11" style="467" customWidth="1"/>
    <col min="9" max="9" width="16.85546875" style="467" customWidth="1"/>
    <col min="10" max="10" width="14.140625" style="467" customWidth="1"/>
    <col min="11" max="11" width="11" style="467" customWidth="1"/>
    <col min="12" max="12" width="12" style="467" customWidth="1"/>
    <col min="13" max="13" width="11" style="467" customWidth="1"/>
    <col min="14" max="14" width="14" style="467" customWidth="1"/>
    <col min="15" max="15" width="13.5703125" style="467" customWidth="1"/>
    <col min="16" max="16" width="13.140625" style="467" customWidth="1"/>
    <col min="17" max="17" width="12.42578125" style="467" customWidth="1"/>
    <col min="18" max="20" width="11" style="467" customWidth="1"/>
    <col min="21" max="21" width="7.5703125" style="467" customWidth="1"/>
    <col min="22" max="22" width="9.140625" style="467" customWidth="1"/>
    <col min="23" max="23" width="10.5703125" style="467" customWidth="1"/>
    <col min="24" max="24" width="8.140625" style="467" customWidth="1"/>
    <col min="25" max="25" width="13.85546875" style="467" customWidth="1"/>
    <col min="26" max="26" width="24.42578125" style="467" customWidth="1"/>
    <col min="27" max="27" width="7.5703125" style="467" customWidth="1"/>
    <col min="28" max="28" width="6.85546875" style="591" customWidth="1"/>
    <col min="29" max="29" width="8.42578125" style="591" customWidth="1"/>
    <col min="30" max="30" width="11.7109375" style="591" customWidth="1"/>
    <col min="31" max="31" width="8.42578125" style="591" customWidth="1"/>
    <col min="32" max="32" width="9.42578125" style="591" customWidth="1"/>
    <col min="33" max="33" width="9" style="668"/>
    <col min="34" max="35" width="9" style="467"/>
    <col min="36" max="36" width="33" style="668" customWidth="1"/>
    <col min="37" max="37" width="12.42578125" style="668" customWidth="1"/>
    <col min="38" max="38" width="22.140625" style="668" customWidth="1"/>
    <col min="39" max="16384" width="9" style="467"/>
  </cols>
  <sheetData>
    <row r="1" spans="1:40" ht="20.25" customHeight="1">
      <c r="A1" s="458"/>
      <c r="B1" s="459"/>
      <c r="C1" s="459"/>
      <c r="D1" s="3445" t="s">
        <v>4903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3446"/>
      <c r="T1" s="3446"/>
      <c r="U1" s="461" t="s">
        <v>6405</v>
      </c>
      <c r="V1" s="489"/>
      <c r="W1" s="462" t="s">
        <v>13311</v>
      </c>
      <c r="X1" s="489"/>
      <c r="Y1" s="489"/>
      <c r="Z1" s="462"/>
      <c r="AA1" s="462"/>
      <c r="AB1" s="674"/>
      <c r="AC1" s="674"/>
      <c r="AD1" s="674"/>
      <c r="AE1" s="674"/>
      <c r="AF1" s="674"/>
      <c r="AG1" s="683"/>
    </row>
    <row r="2" spans="1:40" ht="16.5">
      <c r="A2" s="466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3434"/>
      <c r="T2" s="3434"/>
      <c r="U2" s="469" t="s">
        <v>6406</v>
      </c>
      <c r="V2" s="491"/>
      <c r="W2" s="470" t="s">
        <v>13310</v>
      </c>
      <c r="X2" s="491"/>
      <c r="Y2" s="491"/>
      <c r="Z2" s="470"/>
      <c r="AA2" s="470"/>
      <c r="AB2" s="512"/>
      <c r="AC2" s="512"/>
      <c r="AD2" s="512"/>
      <c r="AE2" s="512"/>
      <c r="AF2" s="512"/>
      <c r="AG2" s="651"/>
    </row>
    <row r="3" spans="1:40" ht="16.5">
      <c r="A3" s="466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3434"/>
      <c r="T3" s="3434"/>
      <c r="U3" s="469" t="s">
        <v>6407</v>
      </c>
      <c r="V3" s="491"/>
      <c r="W3" s="470" t="s">
        <v>13309</v>
      </c>
      <c r="X3" s="491"/>
      <c r="Y3" s="491"/>
      <c r="Z3" s="470"/>
      <c r="AA3" s="470"/>
      <c r="AB3" s="512"/>
      <c r="AC3" s="512"/>
      <c r="AD3" s="512"/>
      <c r="AE3" s="512"/>
      <c r="AF3" s="512"/>
      <c r="AG3" s="651"/>
    </row>
    <row r="4" spans="1:40" ht="17.25" thickBot="1">
      <c r="A4" s="3532" t="s">
        <v>4907</v>
      </c>
      <c r="B4" s="3533"/>
      <c r="C4" s="3536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3436"/>
      <c r="T4" s="3436"/>
      <c r="U4" s="493" t="s">
        <v>6408</v>
      </c>
      <c r="V4" s="494"/>
      <c r="W4" s="513" t="s">
        <v>13312</v>
      </c>
      <c r="X4" s="494"/>
      <c r="Y4" s="494"/>
      <c r="Z4" s="513"/>
      <c r="AA4" s="470"/>
      <c r="AB4" s="512"/>
      <c r="AC4" s="512"/>
      <c r="AD4" s="514"/>
      <c r="AE4" s="512"/>
      <c r="AF4" s="512"/>
      <c r="AG4" s="651"/>
    </row>
    <row r="5" spans="1:40" ht="18" customHeight="1">
      <c r="A5" s="3537" t="s">
        <v>6009</v>
      </c>
      <c r="B5" s="3538"/>
      <c r="C5" s="3538"/>
      <c r="D5" s="3538"/>
      <c r="E5" s="3538"/>
      <c r="F5" s="3538"/>
      <c r="G5" s="3538"/>
      <c r="H5" s="3538"/>
      <c r="I5" s="3538"/>
      <c r="J5" s="3538"/>
      <c r="K5" s="3538"/>
      <c r="L5" s="3538"/>
      <c r="M5" s="3538"/>
      <c r="N5" s="3538"/>
      <c r="O5" s="3538"/>
      <c r="P5" s="3538"/>
      <c r="Q5" s="3538"/>
      <c r="R5" s="3538"/>
      <c r="S5" s="3538"/>
      <c r="T5" s="3538"/>
      <c r="U5" s="3538"/>
      <c r="V5" s="3538"/>
      <c r="W5" s="3538"/>
      <c r="X5" s="3538"/>
      <c r="Y5" s="3538"/>
      <c r="Z5" s="3538"/>
      <c r="AA5" s="3538"/>
      <c r="AB5" s="3538"/>
      <c r="AC5" s="3538"/>
      <c r="AD5" s="3538"/>
      <c r="AE5" s="3538"/>
      <c r="AF5" s="3538"/>
      <c r="AG5" s="3539"/>
    </row>
    <row r="6" spans="1:40" ht="18" customHeight="1" thickBot="1">
      <c r="A6" s="3540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3541"/>
      <c r="N6" s="3541"/>
      <c r="O6" s="3541"/>
      <c r="P6" s="3541"/>
      <c r="Q6" s="3541"/>
      <c r="R6" s="3541"/>
      <c r="S6" s="3541"/>
      <c r="T6" s="3541"/>
      <c r="U6" s="3541"/>
      <c r="V6" s="3541"/>
      <c r="W6" s="3541"/>
      <c r="X6" s="3541"/>
      <c r="Y6" s="3541"/>
      <c r="Z6" s="3541"/>
      <c r="AA6" s="3541"/>
      <c r="AB6" s="3541"/>
      <c r="AC6" s="3541"/>
      <c r="AD6" s="3541"/>
      <c r="AE6" s="3541"/>
      <c r="AF6" s="3541"/>
      <c r="AG6" s="3542"/>
      <c r="AJ6" s="52"/>
      <c r="AK6" s="1028"/>
      <c r="AL6" s="1029">
        <v>46752</v>
      </c>
    </row>
    <row r="7" spans="1:40" ht="23.25" customHeight="1">
      <c r="A7" s="584" t="s">
        <v>2705</v>
      </c>
      <c r="B7" s="1197" t="s">
        <v>4909</v>
      </c>
      <c r="C7" s="1197" t="s">
        <v>4937</v>
      </c>
      <c r="D7" s="1197" t="s">
        <v>4911</v>
      </c>
      <c r="E7" s="1197" t="s">
        <v>4912</v>
      </c>
      <c r="F7" s="1197" t="s">
        <v>7</v>
      </c>
      <c r="G7" s="1197" t="s">
        <v>5588</v>
      </c>
      <c r="H7" s="1197" t="s">
        <v>5628</v>
      </c>
      <c r="I7" s="1197" t="s">
        <v>5669</v>
      </c>
      <c r="J7" s="1176" t="s">
        <v>6218</v>
      </c>
      <c r="K7" s="680" t="s">
        <v>6260</v>
      </c>
      <c r="L7" s="1887" t="s">
        <v>6269</v>
      </c>
      <c r="M7" s="783" t="s">
        <v>6225</v>
      </c>
      <c r="N7" s="1179" t="s">
        <v>6211</v>
      </c>
      <c r="O7" s="1179" t="s">
        <v>6212</v>
      </c>
      <c r="P7" s="1179" t="s">
        <v>6214</v>
      </c>
      <c r="Q7" s="680" t="s">
        <v>6226</v>
      </c>
      <c r="R7" s="1178" t="s">
        <v>6217</v>
      </c>
      <c r="S7" s="1211"/>
      <c r="T7" s="1212"/>
      <c r="U7" s="585" t="s">
        <v>5589</v>
      </c>
      <c r="V7" s="585" t="s">
        <v>5590</v>
      </c>
      <c r="W7" s="1178" t="s">
        <v>6219</v>
      </c>
      <c r="X7" s="1211"/>
      <c r="Y7" s="1212"/>
      <c r="Z7" s="585" t="s">
        <v>4916</v>
      </c>
      <c r="AA7" s="1188" t="s">
        <v>6077</v>
      </c>
      <c r="AB7" s="1189"/>
      <c r="AC7" s="1158" t="s">
        <v>4917</v>
      </c>
      <c r="AD7" s="670" t="s">
        <v>6096</v>
      </c>
      <c r="AE7" s="688" t="s">
        <v>6162</v>
      </c>
      <c r="AF7" s="688" t="s">
        <v>6196</v>
      </c>
      <c r="AG7" s="1183" t="s">
        <v>699</v>
      </c>
      <c r="AJ7" s="1025"/>
      <c r="AK7" s="1026"/>
      <c r="AL7" s="1026"/>
      <c r="AN7" s="467" t="s">
        <v>19944</v>
      </c>
    </row>
    <row r="8" spans="1:40" ht="15.75" thickBot="1">
      <c r="A8" s="586"/>
      <c r="B8" s="587"/>
      <c r="C8" s="588"/>
      <c r="D8" s="587"/>
      <c r="E8" s="587"/>
      <c r="F8" s="587"/>
      <c r="G8" s="587"/>
      <c r="H8" s="588" t="s">
        <v>5629</v>
      </c>
      <c r="I8" s="588" t="s">
        <v>5670</v>
      </c>
      <c r="J8" s="1214" t="s">
        <v>6259</v>
      </c>
      <c r="K8" s="574" t="s">
        <v>6261</v>
      </c>
      <c r="L8" s="1888" t="s">
        <v>6213</v>
      </c>
      <c r="M8" s="1177" t="s">
        <v>6235</v>
      </c>
      <c r="N8" s="779" t="s">
        <v>6213</v>
      </c>
      <c r="O8" s="779" t="s">
        <v>6213</v>
      </c>
      <c r="P8" s="779" t="s">
        <v>6213</v>
      </c>
      <c r="Q8" s="779" t="s">
        <v>5629</v>
      </c>
      <c r="R8" s="780" t="s">
        <v>6222</v>
      </c>
      <c r="S8" s="781" t="s">
        <v>6215</v>
      </c>
      <c r="T8" s="781" t="s">
        <v>6216</v>
      </c>
      <c r="U8" s="589"/>
      <c r="V8" s="589" t="s">
        <v>5592</v>
      </c>
      <c r="W8" s="782" t="s">
        <v>6223</v>
      </c>
      <c r="X8" s="780" t="s">
        <v>6220</v>
      </c>
      <c r="Y8" s="780" t="s">
        <v>6221</v>
      </c>
      <c r="Z8" s="589"/>
      <c r="AA8" s="482" t="s">
        <v>4237</v>
      </c>
      <c r="AB8" s="548" t="s">
        <v>2201</v>
      </c>
      <c r="AC8" s="1159"/>
      <c r="AD8" s="671" t="s">
        <v>6103</v>
      </c>
      <c r="AE8" s="689" t="s">
        <v>6163</v>
      </c>
      <c r="AF8" s="689" t="s">
        <v>6197</v>
      </c>
      <c r="AG8" s="1184"/>
      <c r="AJ8" s="1022" t="s">
        <v>12601</v>
      </c>
      <c r="AK8" s="1024" t="s">
        <v>6197</v>
      </c>
      <c r="AL8" s="1024" t="s">
        <v>18406</v>
      </c>
    </row>
    <row r="9" spans="1:40">
      <c r="A9" s="1216">
        <v>1</v>
      </c>
      <c r="B9" s="790" t="s">
        <v>18407</v>
      </c>
      <c r="C9" s="694" t="s">
        <v>1320</v>
      </c>
      <c r="D9" s="694" t="s">
        <v>6010</v>
      </c>
      <c r="E9" s="694" t="s">
        <v>6011</v>
      </c>
      <c r="F9" s="694" t="s">
        <v>6012</v>
      </c>
      <c r="G9" s="1890" t="s">
        <v>6013</v>
      </c>
      <c r="H9" s="790">
        <v>21.6</v>
      </c>
      <c r="I9" s="790">
        <v>0.02</v>
      </c>
      <c r="J9" s="790">
        <v>33</v>
      </c>
      <c r="K9" s="790">
        <v>1</v>
      </c>
      <c r="L9" s="790">
        <v>0.08</v>
      </c>
      <c r="M9" s="790">
        <v>0.8</v>
      </c>
      <c r="N9" s="790">
        <v>21.6</v>
      </c>
      <c r="O9" s="790">
        <v>0</v>
      </c>
      <c r="P9" s="790">
        <v>21.06</v>
      </c>
      <c r="Q9" s="790">
        <v>8.5</v>
      </c>
      <c r="R9" s="790">
        <v>304</v>
      </c>
      <c r="S9" s="790"/>
      <c r="T9" s="790"/>
      <c r="U9" s="790">
        <v>140</v>
      </c>
      <c r="V9" s="790">
        <v>0.1</v>
      </c>
      <c r="W9" s="1891">
        <v>50</v>
      </c>
      <c r="X9" s="1217"/>
      <c r="Y9" s="1891">
        <v>380</v>
      </c>
      <c r="Z9" s="1892" t="s">
        <v>6014</v>
      </c>
      <c r="AA9" s="1225"/>
      <c r="AB9" s="1217"/>
      <c r="AC9" s="1891"/>
      <c r="AD9" s="672" t="s">
        <v>6098</v>
      </c>
      <c r="AE9" s="1873">
        <v>12600</v>
      </c>
      <c r="AF9" s="1873"/>
      <c r="AG9" s="1893"/>
      <c r="AH9" s="467" t="s">
        <v>12248</v>
      </c>
      <c r="AI9" s="2381" t="s">
        <v>17731</v>
      </c>
      <c r="AJ9" s="795" t="s">
        <v>12945</v>
      </c>
      <c r="AK9" s="1089">
        <v>44487</v>
      </c>
      <c r="AL9" s="795"/>
      <c r="AN9" s="2971" t="s">
        <v>19938</v>
      </c>
    </row>
    <row r="10" spans="1:40">
      <c r="A10" s="1216">
        <f>A9+1</f>
        <v>2</v>
      </c>
      <c r="B10" s="790" t="s">
        <v>18407</v>
      </c>
      <c r="C10" s="694" t="s">
        <v>1322</v>
      </c>
      <c r="D10" s="694" t="s">
        <v>6010</v>
      </c>
      <c r="E10" s="694" t="s">
        <v>6011</v>
      </c>
      <c r="F10" s="694" t="s">
        <v>6012</v>
      </c>
      <c r="G10" s="1890" t="s">
        <v>6013</v>
      </c>
      <c r="H10" s="790">
        <v>21.6</v>
      </c>
      <c r="I10" s="790">
        <v>0.02</v>
      </c>
      <c r="J10" s="790">
        <v>33</v>
      </c>
      <c r="K10" s="790">
        <v>1</v>
      </c>
      <c r="L10" s="790">
        <v>0.08</v>
      </c>
      <c r="M10" s="790">
        <v>0.8</v>
      </c>
      <c r="N10" s="790">
        <v>21.6</v>
      </c>
      <c r="O10" s="790">
        <v>0</v>
      </c>
      <c r="P10" s="790">
        <v>21.06</v>
      </c>
      <c r="Q10" s="790">
        <v>8.5</v>
      </c>
      <c r="R10" s="790">
        <v>304</v>
      </c>
      <c r="S10" s="790"/>
      <c r="T10" s="790"/>
      <c r="U10" s="790">
        <v>140</v>
      </c>
      <c r="V10" s="790">
        <v>0.1</v>
      </c>
      <c r="W10" s="1891">
        <v>50</v>
      </c>
      <c r="X10" s="1226"/>
      <c r="Y10" s="1891">
        <v>380</v>
      </c>
      <c r="Z10" s="1892" t="s">
        <v>6014</v>
      </c>
      <c r="AA10" s="694"/>
      <c r="AB10" s="1226"/>
      <c r="AC10" s="1891"/>
      <c r="AD10" s="672" t="s">
        <v>6098</v>
      </c>
      <c r="AE10" s="1873">
        <v>12600</v>
      </c>
      <c r="AF10" s="1873"/>
      <c r="AG10" s="1893"/>
      <c r="AH10" s="467" t="s">
        <v>12248</v>
      </c>
      <c r="AI10" s="2381" t="s">
        <v>17731</v>
      </c>
      <c r="AJ10" s="655" t="s">
        <v>12946</v>
      </c>
      <c r="AK10" s="1035">
        <v>41442</v>
      </c>
      <c r="AL10" s="655"/>
      <c r="AN10" s="2971" t="s">
        <v>19938</v>
      </c>
    </row>
    <row r="11" spans="1:40">
      <c r="A11" s="1216">
        <f t="shared" ref="A11:A40" si="0">A10+1</f>
        <v>3</v>
      </c>
      <c r="B11" s="790" t="s">
        <v>18407</v>
      </c>
      <c r="C11" s="694" t="s">
        <v>2521</v>
      </c>
      <c r="D11" s="1894" t="s">
        <v>6015</v>
      </c>
      <c r="E11" s="1890" t="s">
        <v>5463</v>
      </c>
      <c r="F11" s="1890" t="s">
        <v>6016</v>
      </c>
      <c r="G11" s="1890" t="s">
        <v>6017</v>
      </c>
      <c r="H11" s="1895"/>
      <c r="I11" s="790">
        <v>4.7499999999999999E-3</v>
      </c>
      <c r="J11" s="1895"/>
      <c r="K11" s="1895"/>
      <c r="L11" s="1895"/>
      <c r="M11" s="1895"/>
      <c r="N11" s="1895"/>
      <c r="O11" s="1895"/>
      <c r="P11" s="1895"/>
      <c r="Q11" s="1895"/>
      <c r="R11" s="1895"/>
      <c r="S11" s="1895"/>
      <c r="T11" s="1895"/>
      <c r="U11" s="790"/>
      <c r="V11" s="790">
        <v>0.12</v>
      </c>
      <c r="W11" s="1891"/>
      <c r="X11" s="1226"/>
      <c r="Y11" s="790"/>
      <c r="Z11" s="655" t="s">
        <v>6018</v>
      </c>
      <c r="AA11" s="694"/>
      <c r="AB11" s="1226"/>
      <c r="AC11" s="1891"/>
      <c r="AD11" s="672" t="s">
        <v>6098</v>
      </c>
      <c r="AE11" s="1873">
        <v>12600</v>
      </c>
      <c r="AF11" s="1873"/>
      <c r="AG11" s="660"/>
      <c r="AH11" s="467" t="s">
        <v>12404</v>
      </c>
      <c r="AI11" s="2381" t="s">
        <v>17732</v>
      </c>
      <c r="AJ11" s="655" t="s">
        <v>12947</v>
      </c>
      <c r="AK11" s="1031">
        <v>44362</v>
      </c>
      <c r="AL11" s="655"/>
      <c r="AN11" s="2971" t="s">
        <v>19938</v>
      </c>
    </row>
    <row r="12" spans="1:40">
      <c r="A12" s="2533">
        <f t="shared" si="0"/>
        <v>4</v>
      </c>
      <c r="B12" s="2534" t="s">
        <v>18407</v>
      </c>
      <c r="C12" s="2535" t="s">
        <v>19962</v>
      </c>
      <c r="D12" s="2760"/>
      <c r="E12" s="2761"/>
      <c r="F12" s="2761" t="s">
        <v>16849</v>
      </c>
      <c r="G12" s="2761"/>
      <c r="H12" s="2762">
        <v>48.8</v>
      </c>
      <c r="I12" s="2534">
        <v>3</v>
      </c>
      <c r="J12" s="2762">
        <v>50</v>
      </c>
      <c r="K12" s="2762">
        <v>0.79900000000000004</v>
      </c>
      <c r="L12" s="2762"/>
      <c r="M12" s="2762">
        <v>0.8</v>
      </c>
      <c r="N12" s="2762">
        <v>5</v>
      </c>
      <c r="O12" s="2762">
        <v>0.2</v>
      </c>
      <c r="P12" s="2762">
        <v>4.8</v>
      </c>
      <c r="Q12" s="2762">
        <v>5.5</v>
      </c>
      <c r="R12" s="2762" t="s">
        <v>16847</v>
      </c>
      <c r="S12" s="2762" t="s">
        <v>16847</v>
      </c>
      <c r="T12" s="2762" t="s">
        <v>16847</v>
      </c>
      <c r="U12" s="2534">
        <v>692</v>
      </c>
      <c r="V12" s="2534">
        <v>1.1000000000000001</v>
      </c>
      <c r="W12" s="2763">
        <v>50</v>
      </c>
      <c r="X12" s="2536">
        <v>8</v>
      </c>
      <c r="Y12" s="2534">
        <v>380</v>
      </c>
      <c r="Z12" s="1478" t="s">
        <v>16855</v>
      </c>
      <c r="AA12" s="2535"/>
      <c r="AB12" s="2536"/>
      <c r="AC12" s="2763"/>
      <c r="AD12" s="1482"/>
      <c r="AE12" s="2764"/>
      <c r="AF12" s="2764"/>
      <c r="AG12" s="1532"/>
      <c r="AH12" s="684"/>
      <c r="AI12" s="2758"/>
      <c r="AJ12" s="1478"/>
      <c r="AK12" s="1576"/>
      <c r="AL12" s="1478"/>
      <c r="AN12" s="2971"/>
    </row>
    <row r="13" spans="1:40">
      <c r="A13" s="1216">
        <f t="shared" si="0"/>
        <v>5</v>
      </c>
      <c r="B13" s="657" t="s">
        <v>4928</v>
      </c>
      <c r="C13" s="655" t="s">
        <v>1262</v>
      </c>
      <c r="D13" s="655" t="s">
        <v>6019</v>
      </c>
      <c r="E13" s="655" t="s">
        <v>6020</v>
      </c>
      <c r="F13" s="655" t="s">
        <v>6021</v>
      </c>
      <c r="G13" s="656" t="s">
        <v>6022</v>
      </c>
      <c r="H13" s="657">
        <v>248</v>
      </c>
      <c r="I13" s="657">
        <v>0.17</v>
      </c>
      <c r="J13" s="657">
        <v>40</v>
      </c>
      <c r="K13" s="657">
        <v>0.88600000000000001</v>
      </c>
      <c r="L13" s="657"/>
      <c r="M13" s="657">
        <v>1.19</v>
      </c>
      <c r="N13" s="657">
        <v>22</v>
      </c>
      <c r="O13" s="657" t="s">
        <v>6267</v>
      </c>
      <c r="P13" s="657">
        <v>22.03</v>
      </c>
      <c r="Q13" s="657">
        <v>8.9</v>
      </c>
      <c r="R13" s="657"/>
      <c r="S13" s="657"/>
      <c r="T13" s="657"/>
      <c r="U13" s="823">
        <v>1355</v>
      </c>
      <c r="V13" s="823">
        <v>0.12</v>
      </c>
      <c r="W13" s="823">
        <v>50</v>
      </c>
      <c r="X13" s="823"/>
      <c r="Y13" s="823">
        <v>380</v>
      </c>
      <c r="Z13" s="655" t="s">
        <v>6014</v>
      </c>
      <c r="AA13" s="655"/>
      <c r="AB13" s="657"/>
      <c r="AC13" s="657"/>
      <c r="AD13" s="673" t="s">
        <v>6098</v>
      </c>
      <c r="AE13" s="749">
        <v>14700</v>
      </c>
      <c r="AF13" s="749"/>
      <c r="AG13" s="660"/>
      <c r="AH13" s="467" t="s">
        <v>12219</v>
      </c>
      <c r="AI13" s="467">
        <v>100</v>
      </c>
      <c r="AJ13" s="655" t="s">
        <v>12948</v>
      </c>
      <c r="AK13" s="1035">
        <v>41537</v>
      </c>
      <c r="AL13" s="655"/>
      <c r="AN13" s="2971" t="s">
        <v>19938</v>
      </c>
    </row>
    <row r="14" spans="1:40">
      <c r="A14" s="1951">
        <f t="shared" si="0"/>
        <v>6</v>
      </c>
      <c r="B14" s="1952" t="s">
        <v>4928</v>
      </c>
      <c r="C14" s="1478" t="s">
        <v>1266</v>
      </c>
      <c r="D14" s="1478" t="s">
        <v>16854</v>
      </c>
      <c r="E14" s="1478" t="s">
        <v>4208</v>
      </c>
      <c r="F14" s="1478" t="s">
        <v>16849</v>
      </c>
      <c r="G14" s="1478"/>
      <c r="H14" s="1477">
        <v>48.8</v>
      </c>
      <c r="I14" s="1477">
        <v>3</v>
      </c>
      <c r="J14" s="1477">
        <v>50</v>
      </c>
      <c r="K14" s="1477">
        <v>0.79900000000000004</v>
      </c>
      <c r="L14" s="1920"/>
      <c r="M14" s="1477">
        <v>0.8</v>
      </c>
      <c r="N14" s="1477">
        <v>5</v>
      </c>
      <c r="O14" s="1477">
        <v>0.2</v>
      </c>
      <c r="P14" s="1477">
        <v>4.8</v>
      </c>
      <c r="Q14" s="1477">
        <v>5.5</v>
      </c>
      <c r="R14" s="1477" t="s">
        <v>16847</v>
      </c>
      <c r="S14" s="1477" t="s">
        <v>16847</v>
      </c>
      <c r="T14" s="1477" t="s">
        <v>16847</v>
      </c>
      <c r="U14" s="1477">
        <v>692</v>
      </c>
      <c r="V14" s="1477">
        <v>1.1000000000000001</v>
      </c>
      <c r="W14" s="1477">
        <v>50</v>
      </c>
      <c r="X14" s="1477">
        <v>8</v>
      </c>
      <c r="Y14" s="1477">
        <v>380</v>
      </c>
      <c r="Z14" s="1478" t="s">
        <v>16855</v>
      </c>
      <c r="AA14" s="1477"/>
      <c r="AB14" s="1477"/>
      <c r="AC14" s="1854"/>
      <c r="AD14" s="1550" t="s">
        <v>6098</v>
      </c>
      <c r="AE14" s="1853">
        <v>24000</v>
      </c>
      <c r="AF14" s="2973">
        <v>44750</v>
      </c>
      <c r="AG14" s="1532" t="s">
        <v>16923</v>
      </c>
      <c r="AH14" s="1577"/>
      <c r="AI14" s="1577">
        <v>110</v>
      </c>
      <c r="AJ14" s="1852" t="s">
        <v>16852</v>
      </c>
      <c r="AK14" s="1576">
        <v>44750</v>
      </c>
      <c r="AL14" s="1478"/>
      <c r="AN14" s="2971" t="s">
        <v>19938</v>
      </c>
    </row>
    <row r="15" spans="1:40">
      <c r="A15" s="653">
        <f t="shared" si="0"/>
        <v>7</v>
      </c>
      <c r="B15" s="657" t="s">
        <v>4928</v>
      </c>
      <c r="C15" s="655" t="s">
        <v>3389</v>
      </c>
      <c r="D15" s="655" t="s">
        <v>18408</v>
      </c>
      <c r="E15" s="655" t="s">
        <v>6023</v>
      </c>
      <c r="F15" s="655" t="s">
        <v>18409</v>
      </c>
      <c r="G15" s="656" t="s">
        <v>18410</v>
      </c>
      <c r="H15" s="657">
        <v>14</v>
      </c>
      <c r="I15" s="657">
        <v>5.1999999999999998E-2</v>
      </c>
      <c r="J15" s="657">
        <v>150</v>
      </c>
      <c r="K15" s="657">
        <v>980</v>
      </c>
      <c r="L15" s="657">
        <v>0.19600000000000001</v>
      </c>
      <c r="M15" s="657">
        <v>4.3780000000000001</v>
      </c>
      <c r="N15" s="657">
        <v>22</v>
      </c>
      <c r="O15" s="657">
        <v>1.37</v>
      </c>
      <c r="P15" s="657">
        <v>20.67</v>
      </c>
      <c r="Q15" s="657">
        <v>14</v>
      </c>
      <c r="R15" s="657"/>
      <c r="S15" s="657"/>
      <c r="T15" s="657"/>
      <c r="U15" s="657">
        <v>1355</v>
      </c>
      <c r="V15" s="657">
        <v>0.25</v>
      </c>
      <c r="W15" s="657">
        <v>50</v>
      </c>
      <c r="X15" s="657"/>
      <c r="Y15" s="657">
        <v>380</v>
      </c>
      <c r="Z15" s="655" t="s">
        <v>18411</v>
      </c>
      <c r="AA15" s="655"/>
      <c r="AB15" s="657"/>
      <c r="AC15" s="657"/>
      <c r="AD15" s="673" t="s">
        <v>6098</v>
      </c>
      <c r="AE15" s="749">
        <v>14000</v>
      </c>
      <c r="AF15" s="1035">
        <v>44469</v>
      </c>
      <c r="AG15" s="660"/>
      <c r="AH15" s="467" t="s">
        <v>12447</v>
      </c>
      <c r="AI15" s="467">
        <v>230</v>
      </c>
      <c r="AJ15" s="655" t="s">
        <v>12949</v>
      </c>
      <c r="AK15" s="1035">
        <v>44469</v>
      </c>
      <c r="AL15" s="655"/>
      <c r="AN15" s="2971" t="s">
        <v>19938</v>
      </c>
    </row>
    <row r="16" spans="1:40">
      <c r="A16" s="653">
        <f t="shared" si="0"/>
        <v>8</v>
      </c>
      <c r="B16" s="657" t="s">
        <v>4928</v>
      </c>
      <c r="C16" s="655" t="s">
        <v>3391</v>
      </c>
      <c r="D16" s="655" t="s">
        <v>6024</v>
      </c>
      <c r="E16" s="655" t="s">
        <v>6025</v>
      </c>
      <c r="F16" s="655" t="s">
        <v>6021</v>
      </c>
      <c r="G16" s="656" t="s">
        <v>6026</v>
      </c>
      <c r="H16" s="657">
        <v>259</v>
      </c>
      <c r="I16" s="657">
        <v>0.19</v>
      </c>
      <c r="J16" s="657">
        <v>40</v>
      </c>
      <c r="K16" s="657">
        <v>852</v>
      </c>
      <c r="L16" s="657">
        <v>0.10299999999999999</v>
      </c>
      <c r="M16" s="657">
        <v>0.90600000000000003</v>
      </c>
      <c r="N16" s="657">
        <v>22</v>
      </c>
      <c r="O16" s="657">
        <v>0.2</v>
      </c>
      <c r="P16" s="657">
        <v>21.8</v>
      </c>
      <c r="Q16" s="657">
        <v>13.8</v>
      </c>
      <c r="R16" s="657"/>
      <c r="S16" s="657"/>
      <c r="T16" s="657"/>
      <c r="U16" s="657">
        <v>1405</v>
      </c>
      <c r="V16" s="657">
        <v>0.45</v>
      </c>
      <c r="W16" s="657">
        <v>50</v>
      </c>
      <c r="X16" s="657"/>
      <c r="Y16" s="657">
        <v>380</v>
      </c>
      <c r="Z16" s="655" t="s">
        <v>6014</v>
      </c>
      <c r="AA16" s="655"/>
      <c r="AB16" s="657"/>
      <c r="AC16" s="657"/>
      <c r="AD16" s="673" t="s">
        <v>6098</v>
      </c>
      <c r="AE16" s="749">
        <v>16800</v>
      </c>
      <c r="AF16" s="749"/>
      <c r="AG16" s="660"/>
      <c r="AH16" s="467" t="s">
        <v>12447</v>
      </c>
      <c r="AI16" s="467">
        <v>230</v>
      </c>
      <c r="AJ16" s="655" t="s">
        <v>12950</v>
      </c>
      <c r="AK16" s="1035">
        <v>43244</v>
      </c>
      <c r="AL16" s="655"/>
      <c r="AN16" s="2971" t="s">
        <v>19938</v>
      </c>
    </row>
    <row r="17" spans="1:45">
      <c r="A17" s="1216">
        <f t="shared" si="0"/>
        <v>9</v>
      </c>
      <c r="B17" s="790" t="s">
        <v>4156</v>
      </c>
      <c r="C17" s="694" t="s">
        <v>18412</v>
      </c>
      <c r="D17" s="694" t="s">
        <v>6027</v>
      </c>
      <c r="E17" s="694" t="s">
        <v>6028</v>
      </c>
      <c r="F17" s="694" t="s">
        <v>6012</v>
      </c>
      <c r="G17" s="1890" t="s">
        <v>6029</v>
      </c>
      <c r="H17" s="790"/>
      <c r="I17" s="790">
        <v>20</v>
      </c>
      <c r="J17" s="790" t="s">
        <v>285</v>
      </c>
      <c r="K17" s="790">
        <v>1.1000000000000001</v>
      </c>
      <c r="L17" s="790">
        <v>4.8000000000000001E-2</v>
      </c>
      <c r="M17" s="790">
        <v>2</v>
      </c>
      <c r="N17" s="790">
        <v>5.5</v>
      </c>
      <c r="O17" s="790">
        <v>0</v>
      </c>
      <c r="P17" s="790">
        <v>5.5</v>
      </c>
      <c r="Q17" s="790">
        <v>7</v>
      </c>
      <c r="R17" s="790"/>
      <c r="S17" s="790"/>
      <c r="T17" s="790"/>
      <c r="U17" s="790">
        <v>1375</v>
      </c>
      <c r="V17" s="790">
        <v>0.37</v>
      </c>
      <c r="W17" s="790">
        <v>50</v>
      </c>
      <c r="X17" s="790"/>
      <c r="Y17" s="790">
        <v>380</v>
      </c>
      <c r="Z17" s="795" t="s">
        <v>6014</v>
      </c>
      <c r="AA17" s="694"/>
      <c r="AB17" s="1226"/>
      <c r="AC17" s="1891"/>
      <c r="AD17" s="672" t="s">
        <v>6098</v>
      </c>
      <c r="AE17" s="1873">
        <v>14000</v>
      </c>
      <c r="AF17" s="1873"/>
      <c r="AG17" s="660"/>
      <c r="AI17" s="467">
        <v>800</v>
      </c>
      <c r="AJ17" s="655" t="s">
        <v>12727</v>
      </c>
      <c r="AK17" s="1035">
        <v>40794</v>
      </c>
      <c r="AL17" s="655"/>
      <c r="AN17" s="2971" t="s">
        <v>19938</v>
      </c>
    </row>
    <row r="18" spans="1:45">
      <c r="A18" s="1216">
        <f t="shared" si="0"/>
        <v>10</v>
      </c>
      <c r="B18" s="790" t="s">
        <v>4156</v>
      </c>
      <c r="C18" s="694" t="s">
        <v>12617</v>
      </c>
      <c r="D18" s="694" t="s">
        <v>6027</v>
      </c>
      <c r="E18" s="694" t="s">
        <v>6028</v>
      </c>
      <c r="F18" s="694"/>
      <c r="G18" s="1890" t="s">
        <v>18413</v>
      </c>
      <c r="H18" s="790"/>
      <c r="I18" s="790">
        <v>20</v>
      </c>
      <c r="J18" s="790" t="s">
        <v>285</v>
      </c>
      <c r="K18" s="790">
        <v>1.1000000000000001</v>
      </c>
      <c r="L18" s="790">
        <v>4.8000000000000001E-2</v>
      </c>
      <c r="M18" s="790">
        <v>2</v>
      </c>
      <c r="N18" s="790">
        <v>5.5</v>
      </c>
      <c r="O18" s="790">
        <v>0</v>
      </c>
      <c r="P18" s="790">
        <v>5.5</v>
      </c>
      <c r="Q18" s="790">
        <v>7</v>
      </c>
      <c r="R18" s="790"/>
      <c r="S18" s="790"/>
      <c r="T18" s="790"/>
      <c r="U18" s="790">
        <v>1375</v>
      </c>
      <c r="V18" s="790">
        <v>0.37</v>
      </c>
      <c r="W18" s="790">
        <v>50</v>
      </c>
      <c r="X18" s="790"/>
      <c r="Y18" s="790">
        <v>380</v>
      </c>
      <c r="Z18" s="795" t="s">
        <v>18411</v>
      </c>
      <c r="AA18" s="694"/>
      <c r="AB18" s="1226"/>
      <c r="AC18" s="1891"/>
      <c r="AD18" s="672" t="s">
        <v>6098</v>
      </c>
      <c r="AE18" s="1873">
        <v>14000</v>
      </c>
      <c r="AF18" s="1035">
        <v>44229</v>
      </c>
      <c r="AG18" s="660"/>
      <c r="AI18" s="467">
        <v>800</v>
      </c>
      <c r="AJ18" s="655" t="s">
        <v>12951</v>
      </c>
      <c r="AK18" s="1035">
        <v>44229</v>
      </c>
      <c r="AL18" s="655"/>
      <c r="AN18" s="2971" t="s">
        <v>19938</v>
      </c>
    </row>
    <row r="19" spans="1:45">
      <c r="A19" s="1216">
        <f t="shared" si="0"/>
        <v>11</v>
      </c>
      <c r="B19" s="790" t="s">
        <v>4156</v>
      </c>
      <c r="C19" s="694" t="s">
        <v>4327</v>
      </c>
      <c r="D19" s="694" t="s">
        <v>6030</v>
      </c>
      <c r="E19" s="694"/>
      <c r="F19" s="694" t="s">
        <v>6031</v>
      </c>
      <c r="G19" s="1890" t="s">
        <v>6032</v>
      </c>
      <c r="H19" s="790">
        <v>5</v>
      </c>
      <c r="I19" s="790">
        <v>5.67</v>
      </c>
      <c r="J19" s="790"/>
      <c r="K19" s="790"/>
      <c r="L19" s="790"/>
      <c r="M19" s="790"/>
      <c r="N19" s="790"/>
      <c r="O19" s="790"/>
      <c r="P19" s="790"/>
      <c r="Q19" s="790"/>
      <c r="R19" s="790"/>
      <c r="S19" s="790"/>
      <c r="T19" s="790"/>
      <c r="U19" s="790">
        <v>1410</v>
      </c>
      <c r="V19" s="790">
        <v>0.75</v>
      </c>
      <c r="W19" s="790"/>
      <c r="X19" s="790"/>
      <c r="Y19" s="790"/>
      <c r="Z19" s="795" t="s">
        <v>6018</v>
      </c>
      <c r="AA19" s="694"/>
      <c r="AB19" s="1226"/>
      <c r="AC19" s="1891"/>
      <c r="AD19" s="672" t="s">
        <v>6098</v>
      </c>
      <c r="AE19" s="1873">
        <v>14000</v>
      </c>
      <c r="AF19" s="1873"/>
      <c r="AG19" s="1862"/>
      <c r="AI19" s="467">
        <v>800</v>
      </c>
      <c r="AJ19" s="655" t="s">
        <v>12952</v>
      </c>
      <c r="AK19" s="655"/>
      <c r="AL19" s="655"/>
      <c r="AN19" s="2971" t="s">
        <v>19938</v>
      </c>
    </row>
    <row r="20" spans="1:45">
      <c r="A20" s="1216">
        <f t="shared" si="0"/>
        <v>12</v>
      </c>
      <c r="B20" s="790" t="s">
        <v>4156</v>
      </c>
      <c r="C20" s="694" t="s">
        <v>4329</v>
      </c>
      <c r="D20" s="694" t="s">
        <v>6033</v>
      </c>
      <c r="E20" s="694"/>
      <c r="F20" s="694" t="s">
        <v>6034</v>
      </c>
      <c r="G20" s="1890" t="s">
        <v>6035</v>
      </c>
      <c r="H20" s="790">
        <v>50</v>
      </c>
      <c r="I20" s="790">
        <v>4.2900000000000001E-2</v>
      </c>
      <c r="J20" s="790"/>
      <c r="K20" s="790"/>
      <c r="L20" s="790"/>
      <c r="M20" s="790"/>
      <c r="N20" s="790"/>
      <c r="O20" s="790"/>
      <c r="P20" s="790"/>
      <c r="Q20" s="790"/>
      <c r="R20" s="790"/>
      <c r="S20" s="790"/>
      <c r="T20" s="790"/>
      <c r="U20" s="790">
        <v>1400</v>
      </c>
      <c r="V20" s="790">
        <v>0.25</v>
      </c>
      <c r="W20" s="790"/>
      <c r="X20" s="790"/>
      <c r="Y20" s="790"/>
      <c r="Z20" s="795" t="s">
        <v>6018</v>
      </c>
      <c r="AA20" s="694"/>
      <c r="AB20" s="1226"/>
      <c r="AC20" s="1891"/>
      <c r="AD20" s="672" t="s">
        <v>6098</v>
      </c>
      <c r="AE20" s="1873">
        <v>14000</v>
      </c>
      <c r="AF20" s="1873"/>
      <c r="AG20" s="1862"/>
      <c r="AI20" s="467">
        <v>800</v>
      </c>
      <c r="AJ20" s="655" t="s">
        <v>12727</v>
      </c>
      <c r="AK20" s="1031">
        <v>37819</v>
      </c>
      <c r="AL20" s="655"/>
      <c r="AN20" s="2971" t="s">
        <v>19938</v>
      </c>
    </row>
    <row r="21" spans="1:45" ht="16.5">
      <c r="A21" s="1216">
        <f t="shared" si="0"/>
        <v>13</v>
      </c>
      <c r="B21" s="790" t="s">
        <v>4156</v>
      </c>
      <c r="C21" s="694" t="s">
        <v>2881</v>
      </c>
      <c r="D21" s="694" t="s">
        <v>6036</v>
      </c>
      <c r="E21" s="694"/>
      <c r="F21" s="694" t="s">
        <v>6037</v>
      </c>
      <c r="G21" s="1890">
        <v>81877</v>
      </c>
      <c r="H21" s="790">
        <v>5</v>
      </c>
      <c r="I21" s="790"/>
      <c r="J21" s="790"/>
      <c r="K21" s="790"/>
      <c r="L21" s="790"/>
      <c r="M21" s="790"/>
      <c r="N21" s="790"/>
      <c r="O21" s="790"/>
      <c r="P21" s="790"/>
      <c r="Q21" s="790"/>
      <c r="R21" s="790"/>
      <c r="S21" s="790"/>
      <c r="T21" s="790"/>
      <c r="U21" s="790">
        <v>1400</v>
      </c>
      <c r="V21" s="790">
        <v>0.37</v>
      </c>
      <c r="W21" s="790"/>
      <c r="X21" s="790"/>
      <c r="Y21" s="790"/>
      <c r="Z21" s="795" t="s">
        <v>6038</v>
      </c>
      <c r="AA21" s="694"/>
      <c r="AB21" s="1226"/>
      <c r="AC21" s="1891"/>
      <c r="AD21" s="672" t="s">
        <v>6098</v>
      </c>
      <c r="AE21" s="1873"/>
      <c r="AF21" s="1873"/>
      <c r="AG21" s="660"/>
      <c r="AI21" s="467">
        <v>920</v>
      </c>
      <c r="AJ21" s="655" t="s">
        <v>12956</v>
      </c>
      <c r="AK21" s="1035">
        <v>43114</v>
      </c>
      <c r="AL21" s="655"/>
      <c r="AN21" s="2971" t="s">
        <v>19938</v>
      </c>
    </row>
    <row r="22" spans="1:45" ht="16.5">
      <c r="A22" s="1216">
        <f t="shared" si="0"/>
        <v>14</v>
      </c>
      <c r="B22" s="790" t="s">
        <v>4156</v>
      </c>
      <c r="C22" s="694" t="s">
        <v>2883</v>
      </c>
      <c r="D22" s="694" t="s">
        <v>6036</v>
      </c>
      <c r="E22" s="694"/>
      <c r="F22" s="694" t="s">
        <v>6037</v>
      </c>
      <c r="G22" s="1890">
        <v>81877</v>
      </c>
      <c r="H22" s="790">
        <v>5</v>
      </c>
      <c r="I22" s="790"/>
      <c r="J22" s="790"/>
      <c r="K22" s="790"/>
      <c r="L22" s="790"/>
      <c r="M22" s="790"/>
      <c r="N22" s="790"/>
      <c r="O22" s="790"/>
      <c r="P22" s="790"/>
      <c r="Q22" s="790"/>
      <c r="R22" s="790"/>
      <c r="S22" s="790"/>
      <c r="T22" s="790"/>
      <c r="U22" s="790">
        <v>1400</v>
      </c>
      <c r="V22" s="790">
        <v>0.37</v>
      </c>
      <c r="W22" s="790"/>
      <c r="X22" s="790"/>
      <c r="Y22" s="790"/>
      <c r="Z22" s="795" t="s">
        <v>6038</v>
      </c>
      <c r="AA22" s="694"/>
      <c r="AB22" s="1226"/>
      <c r="AC22" s="1891"/>
      <c r="AD22" s="672" t="s">
        <v>6098</v>
      </c>
      <c r="AE22" s="1873"/>
      <c r="AF22" s="1873"/>
      <c r="AG22" s="660"/>
      <c r="AI22" s="467">
        <v>920</v>
      </c>
      <c r="AJ22" s="655" t="s">
        <v>12957</v>
      </c>
      <c r="AK22" s="1035">
        <v>43114</v>
      </c>
      <c r="AL22" s="655"/>
      <c r="AN22" s="2971" t="s">
        <v>19938</v>
      </c>
    </row>
    <row r="23" spans="1:45" ht="16.5">
      <c r="A23" s="2382"/>
      <c r="B23" s="2383"/>
      <c r="C23" s="2384"/>
      <c r="D23" s="2384" t="s">
        <v>6036</v>
      </c>
      <c r="E23" s="2384"/>
      <c r="F23" s="2384"/>
      <c r="G23" s="2385"/>
      <c r="H23" s="2383"/>
      <c r="I23" s="2383"/>
      <c r="J23" s="2383"/>
      <c r="K23" s="2383"/>
      <c r="L23" s="2383"/>
      <c r="M23" s="2383"/>
      <c r="N23" s="2383"/>
      <c r="O23" s="2383"/>
      <c r="P23" s="2383"/>
      <c r="Q23" s="2383"/>
      <c r="R23" s="2383"/>
      <c r="S23" s="2383"/>
      <c r="T23" s="2383"/>
      <c r="U23" s="2383"/>
      <c r="V23" s="2383"/>
      <c r="W23" s="2383"/>
      <c r="X23" s="2383"/>
      <c r="Y23" s="2383"/>
      <c r="Z23" s="2386" t="s">
        <v>16924</v>
      </c>
      <c r="AA23" s="2384"/>
      <c r="AB23" s="2387"/>
      <c r="AC23" s="2388"/>
      <c r="AD23" s="2376"/>
      <c r="AE23" s="2389"/>
      <c r="AF23" s="2389"/>
      <c r="AG23" s="2390" t="s">
        <v>16925</v>
      </c>
      <c r="AH23" s="2391"/>
      <c r="AI23" s="2391"/>
      <c r="AJ23" s="2392"/>
      <c r="AK23" s="2393"/>
      <c r="AL23" s="2392"/>
      <c r="AN23" s="2971"/>
    </row>
    <row r="24" spans="1:45" ht="16.5">
      <c r="A24" s="1216">
        <f>A22+1</f>
        <v>15</v>
      </c>
      <c r="B24" s="790" t="s">
        <v>4156</v>
      </c>
      <c r="C24" s="694" t="s">
        <v>2884</v>
      </c>
      <c r="D24" s="694" t="s">
        <v>6039</v>
      </c>
      <c r="E24" s="694"/>
      <c r="F24" s="694" t="s">
        <v>6037</v>
      </c>
      <c r="G24" s="1890">
        <v>99701</v>
      </c>
      <c r="H24" s="790"/>
      <c r="I24" s="790">
        <v>8.2699999999999996E-2</v>
      </c>
      <c r="J24" s="790"/>
      <c r="K24" s="790"/>
      <c r="L24" s="790"/>
      <c r="M24" s="790"/>
      <c r="N24" s="790"/>
      <c r="O24" s="790"/>
      <c r="P24" s="790"/>
      <c r="Q24" s="790"/>
      <c r="R24" s="790"/>
      <c r="S24" s="790"/>
      <c r="T24" s="790"/>
      <c r="U24" s="790">
        <v>1400</v>
      </c>
      <c r="V24" s="790">
        <v>0.25</v>
      </c>
      <c r="W24" s="790"/>
      <c r="X24" s="790"/>
      <c r="Y24" s="790"/>
      <c r="Z24" s="795" t="s">
        <v>6040</v>
      </c>
      <c r="AA24" s="694"/>
      <c r="AB24" s="1226"/>
      <c r="AC24" s="1891"/>
      <c r="AD24" s="672" t="s">
        <v>6098</v>
      </c>
      <c r="AE24" s="1873">
        <v>8400</v>
      </c>
      <c r="AF24" s="1873"/>
      <c r="AG24" s="660"/>
      <c r="AI24" s="467">
        <v>920</v>
      </c>
      <c r="AJ24" s="655" t="s">
        <v>12955</v>
      </c>
      <c r="AK24" s="1035">
        <v>41900</v>
      </c>
      <c r="AL24" s="655"/>
      <c r="AN24" s="2971" t="s">
        <v>19938</v>
      </c>
    </row>
    <row r="25" spans="1:45" ht="16.5">
      <c r="A25" s="1216">
        <f t="shared" si="0"/>
        <v>16</v>
      </c>
      <c r="B25" s="790" t="s">
        <v>4156</v>
      </c>
      <c r="C25" s="694" t="s">
        <v>2886</v>
      </c>
      <c r="D25" s="694" t="s">
        <v>6039</v>
      </c>
      <c r="E25" s="694"/>
      <c r="F25" s="694" t="s">
        <v>6037</v>
      </c>
      <c r="G25" s="1890">
        <v>99701</v>
      </c>
      <c r="H25" s="790"/>
      <c r="I25" s="790">
        <v>8.2699999999999996E-2</v>
      </c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>
        <v>1400</v>
      </c>
      <c r="V25" s="790">
        <v>0.25</v>
      </c>
      <c r="W25" s="790"/>
      <c r="X25" s="790"/>
      <c r="Y25" s="790"/>
      <c r="Z25" s="795" t="s">
        <v>6040</v>
      </c>
      <c r="AA25" s="694"/>
      <c r="AB25" s="1226"/>
      <c r="AC25" s="1891"/>
      <c r="AD25" s="672" t="s">
        <v>6098</v>
      </c>
      <c r="AE25" s="1873">
        <v>8400</v>
      </c>
      <c r="AF25" s="1873"/>
      <c r="AG25" s="660"/>
      <c r="AI25" s="467">
        <v>920</v>
      </c>
      <c r="AJ25" s="655" t="s">
        <v>12955</v>
      </c>
      <c r="AK25" s="1035">
        <v>41907</v>
      </c>
      <c r="AL25" s="655"/>
      <c r="AN25" s="2971" t="s">
        <v>19938</v>
      </c>
    </row>
    <row r="26" spans="1:45">
      <c r="A26" s="1216">
        <f t="shared" si="0"/>
        <v>17</v>
      </c>
      <c r="B26" s="790" t="s">
        <v>4156</v>
      </c>
      <c r="C26" s="694" t="s">
        <v>12626</v>
      </c>
      <c r="D26" s="694" t="s">
        <v>6041</v>
      </c>
      <c r="E26" s="694" t="s">
        <v>6042</v>
      </c>
      <c r="F26" s="694" t="s">
        <v>6043</v>
      </c>
      <c r="G26" s="1890">
        <v>5681043062</v>
      </c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  <c r="S26" s="790"/>
      <c r="T26" s="790"/>
      <c r="U26" s="790"/>
      <c r="V26" s="790"/>
      <c r="W26" s="790"/>
      <c r="X26" s="790"/>
      <c r="Y26" s="790"/>
      <c r="Z26" s="795" t="s">
        <v>6044</v>
      </c>
      <c r="AA26" s="694"/>
      <c r="AB26" s="1226"/>
      <c r="AC26" s="1891"/>
      <c r="AD26" s="672" t="s">
        <v>6098</v>
      </c>
      <c r="AE26" s="1873">
        <v>8400</v>
      </c>
      <c r="AF26" s="1873"/>
      <c r="AG26" s="660"/>
      <c r="AI26" s="467">
        <v>940</v>
      </c>
      <c r="AJ26" s="655" t="s">
        <v>12958</v>
      </c>
      <c r="AK26" s="1035">
        <v>41435</v>
      </c>
      <c r="AL26" s="655"/>
      <c r="AN26" s="2971"/>
    </row>
    <row r="27" spans="1:45">
      <c r="A27" s="1216">
        <f t="shared" si="0"/>
        <v>18</v>
      </c>
      <c r="B27" s="790" t="s">
        <v>4156</v>
      </c>
      <c r="C27" s="694" t="s">
        <v>12627</v>
      </c>
      <c r="D27" s="694" t="s">
        <v>6041</v>
      </c>
      <c r="E27" s="694" t="s">
        <v>6042</v>
      </c>
      <c r="F27" s="694" t="s">
        <v>6043</v>
      </c>
      <c r="G27" s="1890">
        <v>5681043062</v>
      </c>
      <c r="H27" s="790"/>
      <c r="I27" s="790"/>
      <c r="J27" s="790"/>
      <c r="K27" s="790"/>
      <c r="L27" s="790"/>
      <c r="M27" s="790"/>
      <c r="N27" s="790"/>
      <c r="O27" s="790"/>
      <c r="P27" s="790"/>
      <c r="Q27" s="790"/>
      <c r="R27" s="790"/>
      <c r="S27" s="790"/>
      <c r="T27" s="790"/>
      <c r="U27" s="790"/>
      <c r="V27" s="790"/>
      <c r="W27" s="790"/>
      <c r="X27" s="790"/>
      <c r="Y27" s="790"/>
      <c r="Z27" s="795" t="s">
        <v>6044</v>
      </c>
      <c r="AA27" s="694"/>
      <c r="AB27" s="1226"/>
      <c r="AC27" s="1891"/>
      <c r="AD27" s="672" t="s">
        <v>6098</v>
      </c>
      <c r="AE27" s="1873">
        <v>8400</v>
      </c>
      <c r="AF27" s="1873"/>
      <c r="AG27" s="660"/>
      <c r="AI27" s="467">
        <v>940</v>
      </c>
      <c r="AJ27" s="655" t="s">
        <v>12959</v>
      </c>
      <c r="AK27" s="1035">
        <v>41071</v>
      </c>
      <c r="AL27" s="655"/>
      <c r="AN27" s="2971"/>
    </row>
    <row r="28" spans="1:45">
      <c r="A28" s="1216">
        <f t="shared" si="0"/>
        <v>19</v>
      </c>
      <c r="B28" s="790" t="s">
        <v>4156</v>
      </c>
      <c r="C28" s="694" t="s">
        <v>12628</v>
      </c>
      <c r="D28" s="694" t="s">
        <v>6045</v>
      </c>
      <c r="E28" s="694"/>
      <c r="F28" s="694" t="s">
        <v>6043</v>
      </c>
      <c r="G28" s="1890">
        <v>5681043062</v>
      </c>
      <c r="H28" s="790">
        <v>120</v>
      </c>
      <c r="I28" s="657">
        <v>7.2</v>
      </c>
      <c r="J28" s="790"/>
      <c r="K28" s="790"/>
      <c r="L28" s="790"/>
      <c r="M28" s="790"/>
      <c r="N28" s="790"/>
      <c r="O28" s="790"/>
      <c r="P28" s="790"/>
      <c r="Q28" s="790"/>
      <c r="R28" s="790"/>
      <c r="S28" s="790"/>
      <c r="T28" s="790"/>
      <c r="U28" s="657"/>
      <c r="V28" s="657"/>
      <c r="W28" s="657"/>
      <c r="X28" s="657"/>
      <c r="Y28" s="657"/>
      <c r="Z28" s="655" t="s">
        <v>6044</v>
      </c>
      <c r="AA28" s="655"/>
      <c r="AB28" s="657"/>
      <c r="AC28" s="657"/>
      <c r="AD28" s="672" t="s">
        <v>6098</v>
      </c>
      <c r="AE28" s="749">
        <v>8400</v>
      </c>
      <c r="AF28" s="739"/>
      <c r="AG28" s="660"/>
      <c r="AI28" s="467">
        <v>940</v>
      </c>
      <c r="AJ28" s="655" t="s">
        <v>12960</v>
      </c>
      <c r="AK28" s="1035">
        <v>41558</v>
      </c>
      <c r="AL28" s="655"/>
      <c r="AN28" s="2971"/>
    </row>
    <row r="29" spans="1:45">
      <c r="A29" s="1216">
        <f t="shared" si="0"/>
        <v>20</v>
      </c>
      <c r="B29" s="790" t="s">
        <v>4156</v>
      </c>
      <c r="C29" s="694" t="s">
        <v>12629</v>
      </c>
      <c r="D29" s="694" t="s">
        <v>6045</v>
      </c>
      <c r="E29" s="694"/>
      <c r="F29" s="694" t="s">
        <v>6043</v>
      </c>
      <c r="G29" s="1890">
        <v>5681043062</v>
      </c>
      <c r="H29" s="790">
        <v>120</v>
      </c>
      <c r="I29" s="1226">
        <v>7.2</v>
      </c>
      <c r="J29" s="790"/>
      <c r="K29" s="790"/>
      <c r="L29" s="790"/>
      <c r="M29" s="790"/>
      <c r="N29" s="790"/>
      <c r="O29" s="790"/>
      <c r="P29" s="790"/>
      <c r="Q29" s="790"/>
      <c r="R29" s="790"/>
      <c r="S29" s="790"/>
      <c r="T29" s="790"/>
      <c r="U29" s="1226"/>
      <c r="V29" s="1226"/>
      <c r="W29" s="1226"/>
      <c r="X29" s="1226"/>
      <c r="Y29" s="1226"/>
      <c r="Z29" s="795" t="s">
        <v>6044</v>
      </c>
      <c r="AA29" s="795"/>
      <c r="AB29" s="1226"/>
      <c r="AC29" s="1226"/>
      <c r="AD29" s="672" t="s">
        <v>6098</v>
      </c>
      <c r="AE29" s="750">
        <v>8400</v>
      </c>
      <c r="AF29" s="1873"/>
      <c r="AG29" s="660"/>
      <c r="AI29" s="467">
        <v>940</v>
      </c>
      <c r="AJ29" s="655" t="s">
        <v>12960</v>
      </c>
      <c r="AK29" s="1035">
        <v>41558</v>
      </c>
      <c r="AL29" s="655"/>
      <c r="AN29" s="2971"/>
    </row>
    <row r="30" spans="1:45">
      <c r="A30" s="1216">
        <f t="shared" si="0"/>
        <v>21</v>
      </c>
      <c r="B30" s="790" t="s">
        <v>4156</v>
      </c>
      <c r="C30" s="694" t="s">
        <v>12630</v>
      </c>
      <c r="D30" s="694" t="s">
        <v>6046</v>
      </c>
      <c r="E30" s="694" t="s">
        <v>6047</v>
      </c>
      <c r="F30" s="694" t="s">
        <v>6043</v>
      </c>
      <c r="G30" s="1890">
        <v>5681043062</v>
      </c>
      <c r="H30" s="790">
        <v>120</v>
      </c>
      <c r="I30" s="1226">
        <v>7.2</v>
      </c>
      <c r="J30" s="790"/>
      <c r="K30" s="790"/>
      <c r="L30" s="790"/>
      <c r="M30" s="790"/>
      <c r="N30" s="790"/>
      <c r="O30" s="790"/>
      <c r="P30" s="790"/>
      <c r="Q30" s="790"/>
      <c r="R30" s="790"/>
      <c r="S30" s="790"/>
      <c r="T30" s="790"/>
      <c r="U30" s="1226"/>
      <c r="V30" s="1226"/>
      <c r="W30" s="1226"/>
      <c r="X30" s="1226"/>
      <c r="Y30" s="1226"/>
      <c r="Z30" s="795" t="s">
        <v>6044</v>
      </c>
      <c r="AA30" s="795"/>
      <c r="AB30" s="1226"/>
      <c r="AC30" s="1226"/>
      <c r="AD30" s="672" t="s">
        <v>6098</v>
      </c>
      <c r="AE30" s="750">
        <v>14000</v>
      </c>
      <c r="AF30" s="1873"/>
      <c r="AG30" s="660"/>
      <c r="AI30" s="467">
        <v>940</v>
      </c>
      <c r="AJ30" s="655" t="s">
        <v>12960</v>
      </c>
      <c r="AK30" s="1035">
        <v>41512</v>
      </c>
      <c r="AL30" s="655"/>
      <c r="AN30" s="2971"/>
    </row>
    <row r="31" spans="1:45">
      <c r="A31" s="1216">
        <f t="shared" si="0"/>
        <v>22</v>
      </c>
      <c r="B31" s="790" t="s">
        <v>4156</v>
      </c>
      <c r="C31" s="694" t="s">
        <v>12631</v>
      </c>
      <c r="D31" s="1868" t="s">
        <v>6046</v>
      </c>
      <c r="E31" s="1868" t="s">
        <v>6047</v>
      </c>
      <c r="F31" s="1868" t="s">
        <v>6043</v>
      </c>
      <c r="G31" s="1869">
        <v>5681043062</v>
      </c>
      <c r="H31" s="1870">
        <v>120</v>
      </c>
      <c r="I31" s="1876">
        <v>7.2</v>
      </c>
      <c r="J31" s="1870"/>
      <c r="K31" s="1870"/>
      <c r="L31" s="1870"/>
      <c r="M31" s="1870"/>
      <c r="N31" s="1870"/>
      <c r="O31" s="1870"/>
      <c r="P31" s="1870"/>
      <c r="Q31" s="1870"/>
      <c r="R31" s="1870"/>
      <c r="S31" s="1870"/>
      <c r="T31" s="1870"/>
      <c r="U31" s="1876"/>
      <c r="V31" s="1876"/>
      <c r="W31" s="1876"/>
      <c r="X31" s="1876"/>
      <c r="Y31" s="1876"/>
      <c r="Z31" s="696" t="s">
        <v>6044</v>
      </c>
      <c r="AA31" s="696"/>
      <c r="AB31" s="600"/>
      <c r="AC31" s="600"/>
      <c r="AD31" s="672" t="s">
        <v>6098</v>
      </c>
      <c r="AE31" s="749">
        <v>14000</v>
      </c>
      <c r="AF31" s="739"/>
      <c r="AG31" s="660"/>
      <c r="AI31" s="467">
        <v>940</v>
      </c>
      <c r="AJ31" s="655" t="s">
        <v>12960</v>
      </c>
      <c r="AK31" s="1035">
        <v>41512</v>
      </c>
      <c r="AL31" s="655"/>
      <c r="AN31" s="2971"/>
    </row>
    <row r="32" spans="1:45" s="668" customFormat="1" ht="17.25" customHeight="1">
      <c r="A32" s="1216">
        <f t="shared" si="0"/>
        <v>23</v>
      </c>
      <c r="B32" s="657" t="s">
        <v>18414</v>
      </c>
      <c r="C32" s="2937" t="s">
        <v>14654</v>
      </c>
      <c r="D32" s="796" t="s">
        <v>5996</v>
      </c>
      <c r="E32" s="656" t="s">
        <v>5497</v>
      </c>
      <c r="F32" s="784" t="s">
        <v>5997</v>
      </c>
      <c r="G32" s="784"/>
      <c r="H32" s="657"/>
      <c r="I32" s="657">
        <v>1.2E-2</v>
      </c>
      <c r="J32" s="657"/>
      <c r="K32" s="657"/>
      <c r="L32" s="657"/>
      <c r="M32" s="657"/>
      <c r="N32" s="657"/>
      <c r="O32" s="657"/>
      <c r="P32" s="657"/>
      <c r="Q32" s="657"/>
      <c r="R32" s="657"/>
      <c r="S32" s="657"/>
      <c r="T32" s="657"/>
      <c r="U32" s="655"/>
      <c r="V32" s="657" t="s">
        <v>6500</v>
      </c>
      <c r="W32" s="657"/>
      <c r="X32" s="657"/>
      <c r="Y32" s="657"/>
      <c r="Z32" s="655" t="s">
        <v>3625</v>
      </c>
      <c r="AA32" s="657"/>
      <c r="AB32" s="657"/>
      <c r="AC32" s="657"/>
      <c r="AD32" s="673" t="s">
        <v>6098</v>
      </c>
      <c r="AE32" s="749"/>
      <c r="AF32" s="1035">
        <v>42305</v>
      </c>
      <c r="AG32" s="1221"/>
      <c r="AI32" s="2394">
        <v>770</v>
      </c>
      <c r="AJ32" s="655"/>
      <c r="AK32" s="655"/>
      <c r="AL32" s="655"/>
      <c r="AN32" s="2972" t="s">
        <v>6587</v>
      </c>
      <c r="AO32"/>
      <c r="AP32"/>
      <c r="AQ32"/>
      <c r="AR32"/>
      <c r="AS32"/>
    </row>
    <row r="33" spans="1:45" s="668" customFormat="1" ht="17.25" customHeight="1">
      <c r="A33" s="1216">
        <f t="shared" si="0"/>
        <v>24</v>
      </c>
      <c r="B33" s="657" t="s">
        <v>18414</v>
      </c>
      <c r="C33" s="2912" t="s">
        <v>6003</v>
      </c>
      <c r="D33" s="796" t="s">
        <v>6004</v>
      </c>
      <c r="E33" s="656" t="s">
        <v>5497</v>
      </c>
      <c r="F33" s="784" t="s">
        <v>5997</v>
      </c>
      <c r="G33" s="784"/>
      <c r="H33" s="657"/>
      <c r="I33" s="657">
        <v>1.2E-2</v>
      </c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5"/>
      <c r="V33" s="657">
        <v>24</v>
      </c>
      <c r="W33" s="657"/>
      <c r="X33" s="657"/>
      <c r="Y33" s="657"/>
      <c r="Z33" s="655" t="s">
        <v>3625</v>
      </c>
      <c r="AA33" s="657"/>
      <c r="AB33" s="657"/>
      <c r="AC33" s="657"/>
      <c r="AD33" s="673" t="s">
        <v>6098</v>
      </c>
      <c r="AE33" s="749"/>
      <c r="AF33" s="1035">
        <v>42305</v>
      </c>
      <c r="AG33" s="1221"/>
      <c r="AI33" s="2394">
        <v>770</v>
      </c>
      <c r="AJ33" s="655"/>
      <c r="AK33" s="655"/>
      <c r="AL33" s="655"/>
      <c r="AN33" s="2972" t="s">
        <v>6587</v>
      </c>
      <c r="AO33"/>
      <c r="AP33"/>
      <c r="AQ33"/>
      <c r="AR33"/>
      <c r="AS33"/>
    </row>
    <row r="34" spans="1:45" s="668" customFormat="1" ht="17.25" customHeight="1">
      <c r="A34" s="1216">
        <f t="shared" si="0"/>
        <v>25</v>
      </c>
      <c r="B34" s="657" t="s">
        <v>18415</v>
      </c>
      <c r="C34" s="791" t="s">
        <v>6501</v>
      </c>
      <c r="D34" s="655" t="s">
        <v>6005</v>
      </c>
      <c r="E34" s="656" t="s">
        <v>5463</v>
      </c>
      <c r="F34" s="784"/>
      <c r="G34" s="784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5"/>
      <c r="Z34" s="655"/>
      <c r="AA34" s="657"/>
      <c r="AB34" s="657"/>
      <c r="AC34" s="657"/>
      <c r="AD34" s="673" t="s">
        <v>6098</v>
      </c>
      <c r="AE34" s="749"/>
      <c r="AF34" s="1035">
        <v>41334</v>
      </c>
      <c r="AG34" s="1221"/>
      <c r="AH34" s="668" t="s">
        <v>12434</v>
      </c>
      <c r="AI34" s="2394">
        <v>770</v>
      </c>
      <c r="AJ34" s="655"/>
      <c r="AK34" s="655"/>
      <c r="AL34" s="655"/>
      <c r="AN34" s="2972" t="s">
        <v>6587</v>
      </c>
      <c r="AO34"/>
      <c r="AP34"/>
      <c r="AQ34"/>
      <c r="AR34"/>
      <c r="AS34"/>
    </row>
    <row r="35" spans="1:45" s="668" customFormat="1" ht="17.25" customHeight="1">
      <c r="A35" s="1216">
        <f t="shared" si="0"/>
        <v>26</v>
      </c>
      <c r="B35" s="657" t="s">
        <v>18415</v>
      </c>
      <c r="C35" s="791" t="s">
        <v>18416</v>
      </c>
      <c r="D35" s="655" t="s">
        <v>2270</v>
      </c>
      <c r="E35" s="656" t="s">
        <v>1723</v>
      </c>
      <c r="F35" s="784" t="s">
        <v>6006</v>
      </c>
      <c r="G35" s="784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5"/>
      <c r="V35" s="657"/>
      <c r="W35" s="657">
        <v>50</v>
      </c>
      <c r="X35" s="657">
        <v>2</v>
      </c>
      <c r="Y35" s="657">
        <v>230</v>
      </c>
      <c r="Z35" s="655" t="s">
        <v>3625</v>
      </c>
      <c r="AA35" s="657"/>
      <c r="AB35" s="657"/>
      <c r="AC35" s="657"/>
      <c r="AD35" s="673" t="s">
        <v>6098</v>
      </c>
      <c r="AE35" s="749"/>
      <c r="AF35" s="1035">
        <v>41334</v>
      </c>
      <c r="AG35" s="1221"/>
      <c r="AH35" s="668" t="s">
        <v>12464</v>
      </c>
      <c r="AI35" s="2394">
        <v>770</v>
      </c>
      <c r="AJ35" s="655"/>
      <c r="AK35" s="655"/>
      <c r="AL35" s="655"/>
      <c r="AM35" s="1583"/>
      <c r="AN35" s="2972" t="s">
        <v>6587</v>
      </c>
      <c r="AO35"/>
      <c r="AP35"/>
      <c r="AQ35"/>
      <c r="AR35"/>
      <c r="AS35"/>
    </row>
    <row r="36" spans="1:45" s="668" customFormat="1" ht="17.25" customHeight="1">
      <c r="A36" s="1216">
        <f t="shared" si="0"/>
        <v>27</v>
      </c>
      <c r="B36" s="657" t="s">
        <v>18415</v>
      </c>
      <c r="C36" s="791" t="s">
        <v>18417</v>
      </c>
      <c r="D36" s="796" t="s">
        <v>6004</v>
      </c>
      <c r="E36" s="656" t="s">
        <v>5497</v>
      </c>
      <c r="F36" s="784" t="s">
        <v>5997</v>
      </c>
      <c r="G36" s="784"/>
      <c r="H36" s="657">
        <v>6</v>
      </c>
      <c r="I36" s="657">
        <v>1.2E-2</v>
      </c>
      <c r="J36" s="657">
        <v>45</v>
      </c>
      <c r="K36" s="657"/>
      <c r="L36" s="657"/>
      <c r="M36" s="657"/>
      <c r="N36" s="657"/>
      <c r="O36" s="657"/>
      <c r="P36" s="657"/>
      <c r="Q36" s="657"/>
      <c r="R36" s="657"/>
      <c r="S36" s="657"/>
      <c r="T36" s="657"/>
      <c r="U36" s="655"/>
      <c r="V36" s="657">
        <v>2.4E-2</v>
      </c>
      <c r="W36" s="657"/>
      <c r="X36" s="657"/>
      <c r="Y36" s="657">
        <v>240</v>
      </c>
      <c r="Z36" s="655" t="s">
        <v>3625</v>
      </c>
      <c r="AA36" s="657"/>
      <c r="AB36" s="657"/>
      <c r="AC36" s="657"/>
      <c r="AD36" s="673" t="s">
        <v>6098</v>
      </c>
      <c r="AE36" s="749"/>
      <c r="AF36" s="1035">
        <v>41334</v>
      </c>
      <c r="AG36" s="1221"/>
      <c r="AH36" s="668" t="s">
        <v>12464</v>
      </c>
      <c r="AI36" s="2394">
        <v>770</v>
      </c>
      <c r="AJ36" s="655"/>
      <c r="AK36" s="655"/>
      <c r="AL36" s="655"/>
      <c r="AM36" s="1583"/>
      <c r="AN36" s="2972" t="s">
        <v>6587</v>
      </c>
      <c r="AO36"/>
      <c r="AP36"/>
      <c r="AQ36"/>
      <c r="AR36"/>
      <c r="AS36"/>
    </row>
    <row r="37" spans="1:45">
      <c r="A37" s="1216">
        <f t="shared" si="0"/>
        <v>28</v>
      </c>
      <c r="B37" s="657" t="s">
        <v>18414</v>
      </c>
      <c r="C37" s="2912" t="s">
        <v>5992</v>
      </c>
      <c r="D37" s="796" t="s">
        <v>5993</v>
      </c>
      <c r="E37" s="656" t="s">
        <v>4898</v>
      </c>
      <c r="F37" s="784"/>
      <c r="G37" s="784"/>
      <c r="H37" s="657"/>
      <c r="I37" s="657"/>
      <c r="J37" s="657"/>
      <c r="K37" s="657"/>
      <c r="L37" s="657"/>
      <c r="M37" s="657"/>
      <c r="N37" s="657"/>
      <c r="O37" s="657"/>
      <c r="P37" s="657"/>
      <c r="Q37" s="657"/>
      <c r="R37" s="657"/>
      <c r="S37" s="657"/>
      <c r="T37" s="657"/>
      <c r="U37" s="657"/>
      <c r="V37" s="657"/>
      <c r="W37" s="657"/>
      <c r="X37" s="657"/>
      <c r="Y37" s="1227" t="s">
        <v>2136</v>
      </c>
      <c r="Z37" s="1240"/>
      <c r="AA37" s="1240"/>
      <c r="AB37" s="659"/>
      <c r="AC37" s="659"/>
      <c r="AD37" s="672" t="s">
        <v>6098</v>
      </c>
      <c r="AE37" s="739"/>
      <c r="AF37" s="1035">
        <v>42305</v>
      </c>
      <c r="AG37" s="1221"/>
      <c r="AH37" s="1840"/>
      <c r="AI37" s="2394">
        <v>770</v>
      </c>
      <c r="AJ37" s="655"/>
      <c r="AK37" s="655"/>
      <c r="AL37" s="655"/>
      <c r="AM37" s="1583"/>
      <c r="AN37" s="2971"/>
    </row>
    <row r="38" spans="1:45">
      <c r="A38" s="1484">
        <f t="shared" si="0"/>
        <v>29</v>
      </c>
      <c r="B38" s="1477" t="s">
        <v>4156</v>
      </c>
      <c r="C38" s="1490" t="s">
        <v>16878</v>
      </c>
      <c r="D38" s="1490" t="s">
        <v>13256</v>
      </c>
      <c r="E38" s="1534" t="s">
        <v>19625</v>
      </c>
      <c r="F38" s="1534" t="s">
        <v>13257</v>
      </c>
      <c r="G38" s="1534"/>
      <c r="H38" s="1535"/>
      <c r="I38" s="1535">
        <v>6.2</v>
      </c>
      <c r="J38" s="1535">
        <v>40</v>
      </c>
      <c r="K38" s="1535">
        <v>1.0249999999999999</v>
      </c>
      <c r="L38" s="1535">
        <v>0.8</v>
      </c>
      <c r="M38" s="1477">
        <v>4.8000000000000001E-2</v>
      </c>
      <c r="N38" s="1535">
        <v>3</v>
      </c>
      <c r="O38" s="1535"/>
      <c r="P38" s="1535"/>
      <c r="Q38" s="1535"/>
      <c r="R38" s="1535"/>
      <c r="S38" s="1535" t="s">
        <v>19414</v>
      </c>
      <c r="T38" s="1535"/>
      <c r="U38" s="1535"/>
      <c r="V38" s="1535">
        <v>2.8000000000000001E-2</v>
      </c>
      <c r="W38" s="1535">
        <v>50</v>
      </c>
      <c r="X38" s="1535">
        <v>1</v>
      </c>
      <c r="Y38" s="1535">
        <v>220</v>
      </c>
      <c r="Z38" s="1536" t="s">
        <v>13255</v>
      </c>
      <c r="AA38" s="1535"/>
      <c r="AB38" s="1535"/>
      <c r="AC38" s="1535"/>
      <c r="AD38" s="1482" t="s">
        <v>6098</v>
      </c>
      <c r="AE38" s="1538"/>
      <c r="AF38" s="1537"/>
      <c r="AG38" s="1602">
        <v>44925</v>
      </c>
      <c r="AH38" s="1539" t="s">
        <v>16693</v>
      </c>
      <c r="AI38" s="1577"/>
      <c r="AJ38" s="2397">
        <v>870</v>
      </c>
      <c r="AK38" s="1605" t="s">
        <v>13593</v>
      </c>
      <c r="AL38" s="1602">
        <v>44925</v>
      </c>
      <c r="AM38" s="1478"/>
      <c r="AN38" s="2972"/>
      <c r="AO38"/>
      <c r="AP38"/>
      <c r="AQ38"/>
      <c r="AR38"/>
      <c r="AS38"/>
    </row>
    <row r="39" spans="1:45">
      <c r="A39" s="1484">
        <f t="shared" si="0"/>
        <v>30</v>
      </c>
      <c r="B39" s="1477" t="s">
        <v>4156</v>
      </c>
      <c r="C39" s="1490" t="s">
        <v>16879</v>
      </c>
      <c r="D39" s="1490" t="s">
        <v>13258</v>
      </c>
      <c r="E39" s="1479" t="s">
        <v>19626</v>
      </c>
      <c r="F39" s="1534" t="s">
        <v>13257</v>
      </c>
      <c r="G39" s="1534"/>
      <c r="H39" s="1535"/>
      <c r="I39" s="1535">
        <v>6.2</v>
      </c>
      <c r="J39" s="1535">
        <v>40</v>
      </c>
      <c r="K39" s="1535">
        <v>1.0249999999999999</v>
      </c>
      <c r="L39" s="1535">
        <v>0.8</v>
      </c>
      <c r="M39" s="1477">
        <v>4.8000000000000001E-2</v>
      </c>
      <c r="N39" s="1535">
        <v>3</v>
      </c>
      <c r="O39" s="1535"/>
      <c r="P39" s="1535"/>
      <c r="Q39" s="1535"/>
      <c r="R39" s="1535"/>
      <c r="S39" s="1535" t="s">
        <v>19414</v>
      </c>
      <c r="T39" s="1535"/>
      <c r="U39" s="1535"/>
      <c r="V39" s="1535">
        <v>2.8000000000000001E-2</v>
      </c>
      <c r="W39" s="1535">
        <v>50</v>
      </c>
      <c r="X39" s="1535">
        <v>1</v>
      </c>
      <c r="Y39" s="1535">
        <v>220</v>
      </c>
      <c r="Z39" s="1536" t="s">
        <v>13255</v>
      </c>
      <c r="AA39" s="1535"/>
      <c r="AB39" s="1535"/>
      <c r="AC39" s="1535"/>
      <c r="AD39" s="1482" t="s">
        <v>6098</v>
      </c>
      <c r="AE39" s="1538"/>
      <c r="AF39" s="1537"/>
      <c r="AG39" s="1602">
        <v>44925</v>
      </c>
      <c r="AH39" s="1539" t="s">
        <v>16693</v>
      </c>
      <c r="AI39" s="1577"/>
      <c r="AJ39" s="2397">
        <v>870</v>
      </c>
      <c r="AK39" s="1605" t="s">
        <v>13593</v>
      </c>
      <c r="AL39" s="1602">
        <v>44925</v>
      </c>
      <c r="AM39" s="1478"/>
      <c r="AN39" s="2972"/>
      <c r="AO39"/>
      <c r="AP39"/>
      <c r="AQ39"/>
      <c r="AR39"/>
      <c r="AS39"/>
    </row>
    <row r="40" spans="1:45">
      <c r="A40" s="1484">
        <f t="shared" si="0"/>
        <v>31</v>
      </c>
      <c r="B40" s="1477" t="s">
        <v>4156</v>
      </c>
      <c r="C40" s="1490" t="s">
        <v>16880</v>
      </c>
      <c r="D40" s="1490" t="s">
        <v>13259</v>
      </c>
      <c r="E40" s="1479" t="s">
        <v>19627</v>
      </c>
      <c r="F40" s="1534" t="s">
        <v>13257</v>
      </c>
      <c r="G40" s="1534"/>
      <c r="H40" s="1535"/>
      <c r="I40" s="1535">
        <v>6.2</v>
      </c>
      <c r="J40" s="1535">
        <v>40</v>
      </c>
      <c r="K40" s="1535">
        <v>1.0249999999999999</v>
      </c>
      <c r="L40" s="1535">
        <v>0.8</v>
      </c>
      <c r="M40" s="1477">
        <v>4.8000000000000001E-2</v>
      </c>
      <c r="N40" s="1535">
        <v>3</v>
      </c>
      <c r="O40" s="1535"/>
      <c r="P40" s="1535"/>
      <c r="Q40" s="1535"/>
      <c r="R40" s="1535"/>
      <c r="S40" s="1535" t="s">
        <v>19414</v>
      </c>
      <c r="T40" s="1535"/>
      <c r="U40" s="1535"/>
      <c r="V40" s="1535">
        <v>2.8000000000000001E-2</v>
      </c>
      <c r="W40" s="1535">
        <v>50</v>
      </c>
      <c r="X40" s="1535">
        <v>1</v>
      </c>
      <c r="Y40" s="1535">
        <v>220</v>
      </c>
      <c r="Z40" s="1536" t="s">
        <v>13255</v>
      </c>
      <c r="AA40" s="1535"/>
      <c r="AB40" s="1535"/>
      <c r="AC40" s="1535"/>
      <c r="AD40" s="1482" t="s">
        <v>6098</v>
      </c>
      <c r="AE40" s="1538"/>
      <c r="AF40" s="1537"/>
      <c r="AG40" s="1602">
        <v>44925</v>
      </c>
      <c r="AH40" s="1539" t="s">
        <v>16693</v>
      </c>
      <c r="AI40" s="1577"/>
      <c r="AJ40" s="2397">
        <v>870</v>
      </c>
      <c r="AK40" s="1605" t="s">
        <v>13593</v>
      </c>
      <c r="AL40" s="1602">
        <v>44925</v>
      </c>
      <c r="AM40" s="1478"/>
      <c r="AN40" s="2972"/>
      <c r="AO40"/>
      <c r="AP40"/>
      <c r="AQ40"/>
      <c r="AR40"/>
      <c r="AS40"/>
    </row>
    <row r="41" spans="1:45">
      <c r="A41" s="653"/>
      <c r="B41" s="657"/>
      <c r="C41" s="796"/>
      <c r="D41" s="796"/>
      <c r="E41" s="656"/>
      <c r="F41" s="784"/>
      <c r="G41" s="784"/>
      <c r="H41" s="657"/>
      <c r="I41" s="657"/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657"/>
      <c r="Y41" s="1227"/>
      <c r="Z41" s="1250"/>
      <c r="AA41" s="657"/>
      <c r="AB41" s="657"/>
      <c r="AC41" s="673"/>
      <c r="AD41" s="657"/>
      <c r="AE41" s="749"/>
      <c r="AF41" s="739"/>
      <c r="AG41" s="1221"/>
      <c r="AH41" s="668"/>
      <c r="AI41" s="2395"/>
      <c r="AJ41" s="603"/>
      <c r="AK41" s="603"/>
      <c r="AL41" s="603"/>
      <c r="AM41" s="668"/>
      <c r="AN41" s="2971"/>
    </row>
    <row r="42" spans="1:45" ht="16.5" thickBot="1">
      <c r="A42" s="1578" t="s">
        <v>6198</v>
      </c>
      <c r="B42" s="1034"/>
      <c r="C42" s="1034"/>
      <c r="D42" s="1579"/>
      <c r="E42" s="1579"/>
      <c r="F42" s="1579"/>
      <c r="G42" s="1579"/>
      <c r="H42" s="1580"/>
      <c r="I42" s="1580"/>
      <c r="J42" s="1580"/>
      <c r="K42" s="1580"/>
      <c r="L42" s="1580"/>
      <c r="M42" s="1580"/>
      <c r="N42" s="1580"/>
      <c r="O42" s="1580"/>
      <c r="P42" s="1580"/>
      <c r="Q42" s="1580"/>
      <c r="R42" s="1580"/>
      <c r="S42" s="1580"/>
      <c r="T42" s="1580"/>
      <c r="U42" s="1580"/>
      <c r="V42" s="1580"/>
      <c r="W42" s="1581"/>
      <c r="X42" s="1581"/>
      <c r="Y42" s="1581"/>
      <c r="Z42" s="1582"/>
      <c r="AA42" s="1583"/>
      <c r="AB42" s="1259"/>
      <c r="AC42" s="1259"/>
      <c r="AD42" s="1259"/>
      <c r="AE42" s="1584">
        <f>SUM(AE9:AE41)</f>
        <v>241700</v>
      </c>
      <c r="AF42" s="1584"/>
      <c r="AG42" s="1585"/>
      <c r="AJ42" s="655"/>
      <c r="AK42" s="655"/>
      <c r="AL42" s="655"/>
      <c r="AN42" s="2971"/>
    </row>
    <row r="43" spans="1:45">
      <c r="A43" s="458" t="s">
        <v>5298</v>
      </c>
      <c r="B43" s="459"/>
      <c r="C43" s="459"/>
      <c r="D43" s="459"/>
      <c r="E43" s="459"/>
      <c r="F43" s="459"/>
      <c r="G43" s="459"/>
      <c r="H43" s="604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4"/>
      <c r="W43" s="604"/>
      <c r="X43" s="604"/>
      <c r="Y43" s="604"/>
      <c r="Z43" s="459"/>
      <c r="AA43" s="459"/>
      <c r="AB43" s="604"/>
      <c r="AC43" s="604"/>
      <c r="AD43" s="604"/>
      <c r="AE43" s="604"/>
      <c r="AF43" s="604"/>
      <c r="AG43" s="683"/>
      <c r="AJ43" s="655"/>
      <c r="AK43" s="655"/>
      <c r="AL43" s="655"/>
      <c r="AN43" s="2971"/>
    </row>
    <row r="44" spans="1:45">
      <c r="A44" s="466"/>
      <c r="H44" s="591"/>
      <c r="I44" s="591"/>
      <c r="J44" s="591"/>
      <c r="K44" s="591"/>
      <c r="L44" s="591"/>
      <c r="M44" s="591"/>
      <c r="N44" s="591"/>
      <c r="O44" s="591"/>
      <c r="P44" s="591"/>
      <c r="Q44" s="591"/>
      <c r="R44" s="591"/>
      <c r="S44" s="591"/>
      <c r="T44" s="591"/>
      <c r="U44" s="591"/>
      <c r="V44" s="591"/>
      <c r="W44" s="591"/>
      <c r="X44" s="591"/>
      <c r="Y44" s="591"/>
      <c r="AG44" s="651"/>
      <c r="AJ44" s="655"/>
      <c r="AK44" s="655"/>
      <c r="AL44" s="655"/>
      <c r="AN44" s="2971"/>
    </row>
    <row r="45" spans="1:45">
      <c r="A45" s="605"/>
      <c r="B45" s="470"/>
      <c r="H45" s="591"/>
      <c r="I45" s="591"/>
      <c r="J45" s="591"/>
      <c r="K45" s="591"/>
      <c r="L45" s="591"/>
      <c r="M45" s="591"/>
      <c r="N45" s="591"/>
      <c r="O45" s="591"/>
      <c r="P45" s="591"/>
      <c r="Q45" s="591"/>
      <c r="R45" s="591"/>
      <c r="S45" s="591"/>
      <c r="T45" s="591"/>
      <c r="U45" s="591"/>
      <c r="V45" s="591"/>
      <c r="W45" s="591"/>
      <c r="X45" s="591"/>
      <c r="Y45" s="591"/>
      <c r="AG45" s="651"/>
      <c r="AJ45" s="655"/>
      <c r="AK45" s="655"/>
      <c r="AL45" s="655"/>
      <c r="AN45" s="2971"/>
    </row>
    <row r="46" spans="1:45">
      <c r="A46" s="667"/>
      <c r="B46" s="668"/>
      <c r="C46" s="668"/>
      <c r="D46" s="668"/>
      <c r="E46" s="668"/>
      <c r="F46" s="668"/>
      <c r="G46" s="668"/>
      <c r="H46" s="591"/>
      <c r="I46" s="591"/>
      <c r="J46" s="591"/>
      <c r="K46" s="591"/>
      <c r="L46" s="591"/>
      <c r="M46" s="591"/>
      <c r="N46" s="591"/>
      <c r="O46" s="591"/>
      <c r="P46" s="591"/>
      <c r="Q46" s="591"/>
      <c r="R46" s="591"/>
      <c r="S46" s="591"/>
      <c r="T46" s="591"/>
      <c r="U46" s="591"/>
      <c r="V46" s="591"/>
      <c r="W46" s="591"/>
      <c r="X46" s="591"/>
      <c r="Y46" s="591"/>
      <c r="AG46" s="651"/>
      <c r="AJ46" s="655"/>
      <c r="AK46" s="655"/>
      <c r="AL46" s="655"/>
      <c r="AN46" s="2971"/>
    </row>
    <row r="47" spans="1:45" ht="15.75" thickBot="1">
      <c r="A47" s="1033"/>
      <c r="B47" s="1034"/>
      <c r="C47" s="1034"/>
      <c r="D47" s="1034"/>
      <c r="E47" s="1034"/>
      <c r="F47" s="1034"/>
      <c r="G47" s="1034"/>
      <c r="H47" s="593"/>
      <c r="I47" s="593"/>
      <c r="J47" s="593"/>
      <c r="K47" s="593"/>
      <c r="L47" s="593"/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82"/>
      <c r="AA47" s="582"/>
      <c r="AB47" s="593"/>
      <c r="AC47" s="593"/>
      <c r="AD47" s="593"/>
      <c r="AE47" s="593"/>
      <c r="AF47" s="593"/>
      <c r="AG47" s="652"/>
      <c r="AJ47" s="655"/>
      <c r="AK47" s="655"/>
      <c r="AL47" s="655"/>
      <c r="AN47" s="2971"/>
    </row>
    <row r="48" spans="1:45">
      <c r="A48" s="668"/>
      <c r="B48" s="668"/>
      <c r="C48" s="668"/>
      <c r="D48" s="668"/>
      <c r="E48" s="668"/>
      <c r="F48" s="668"/>
      <c r="G48" s="668"/>
      <c r="H48" s="591"/>
      <c r="I48" s="591"/>
      <c r="J48" s="591"/>
      <c r="K48" s="591"/>
      <c r="L48" s="591"/>
      <c r="M48" s="591"/>
      <c r="N48" s="591"/>
      <c r="O48" s="591"/>
      <c r="P48" s="591"/>
      <c r="Q48" s="591"/>
      <c r="R48" s="591"/>
      <c r="S48" s="591"/>
      <c r="T48" s="591"/>
      <c r="U48" s="591"/>
      <c r="V48" s="591"/>
      <c r="W48" s="591"/>
      <c r="X48" s="591"/>
      <c r="Y48" s="591"/>
      <c r="AJ48" s="655"/>
      <c r="AK48" s="655"/>
      <c r="AL48" s="655"/>
      <c r="AN48" s="2971"/>
    </row>
    <row r="49" spans="1:40">
      <c r="AN49" s="2971"/>
    </row>
    <row r="50" spans="1:40">
      <c r="A50" t="s">
        <v>6404</v>
      </c>
      <c r="B50"/>
      <c r="D50" s="88">
        <f>COUNTA(C9:C49)</f>
        <v>31</v>
      </c>
      <c r="AH50" s="88">
        <f>COUNTA(AH9:AH49)</f>
        <v>12</v>
      </c>
      <c r="AJ50" s="88">
        <f>COUNTA(AJ9:AJ49)</f>
        <v>24</v>
      </c>
      <c r="AN50" s="3092">
        <f>COUNTA(AN9:AN49)</f>
        <v>20</v>
      </c>
    </row>
    <row r="51" spans="1:40">
      <c r="AH51" s="1049">
        <f>AH50/D50</f>
        <v>0.38709677419354838</v>
      </c>
      <c r="AJ51" s="1049">
        <f>AJ50/D50</f>
        <v>0.77419354838709675</v>
      </c>
      <c r="AN51" s="1049">
        <f>AN50/D50</f>
        <v>0.64516129032258063</v>
      </c>
    </row>
    <row r="52" spans="1:40">
      <c r="AN52" s="2971"/>
    </row>
    <row r="53" spans="1:40">
      <c r="AB53" s="467"/>
      <c r="AC53" s="467"/>
      <c r="AD53" s="467"/>
      <c r="AE53" s="467"/>
      <c r="AF53" s="467"/>
      <c r="AG53" s="467"/>
      <c r="AJ53" s="467"/>
      <c r="AK53" s="467"/>
      <c r="AL53" s="467"/>
    </row>
  </sheetData>
  <customSheetViews>
    <customSheetView guid="{EAD1C6BF-B58E-4716-994B-7E887560A863}" scale="85">
      <selection activeCell="D43" sqref="D43"/>
      <pageMargins left="0.25" right="0.2" top="1" bottom="0.6" header="0.48" footer="0.32"/>
      <pageSetup paperSize="9" scale="75" orientation="landscape" horizontalDpi="4294967292" r:id="rId1"/>
      <headerFooter alignWithMargins="0"/>
    </customSheetView>
    <customSheetView guid="{A746A1D1-F079-45F9-ABC6-D5B94B695A0B}" scale="90" topLeftCell="U19">
      <selection activeCell="AG39" sqref="AG39"/>
      <pageMargins left="0.25" right="0.2" top="1" bottom="0.6" header="0.48" footer="0.32"/>
      <pageSetup paperSize="9" scale="75" orientation="landscape" horizontalDpi="4294967292" r:id="rId2"/>
      <headerFooter alignWithMargins="0"/>
    </customSheetView>
    <customSheetView guid="{0F6DE11C-9731-46C0-B362-D9F8FDA344B7}">
      <pane xSplit="4" ySplit="7" topLeftCell="AC9" activePane="bottomRight" state="frozen"/>
      <selection pane="bottomRight" activeCell="AE16" sqref="AE16"/>
      <pageMargins left="0.25" right="0.2" top="1" bottom="0.6" header="0.48" footer="0.32"/>
      <pageSetup paperSize="9" scale="75" orientation="landscape" horizontalDpi="4294967292" r:id="rId3"/>
      <headerFooter alignWithMargins="0"/>
    </customSheetView>
    <customSheetView guid="{365A82E1-C32F-49FA-B525-E173050F7DE9}">
      <pane xSplit="5" ySplit="8" topLeftCell="AC9" activePane="bottomRight" state="frozen"/>
      <selection pane="bottomRight" activeCell="AE16" sqref="AE16"/>
      <pageMargins left="0.25" right="0.2" top="1" bottom="0.6" header="0.48" footer="0.32"/>
      <pageSetup paperSize="9" scale="75" orientation="landscape" horizontalDpi="4294967292" r:id="rId4"/>
      <headerFooter alignWithMargins="0"/>
    </customSheetView>
    <customSheetView guid="{A91B9AC7-FD9D-4ABC-9E60-25BCC3ACDFCE}" topLeftCell="A4">
      <selection activeCell="E39" sqref="E39"/>
      <pageMargins left="0.25" right="0.2" top="1" bottom="0.6" header="0.48" footer="0.32"/>
      <pageSetup paperSize="9" scale="75" orientation="landscape" horizontalDpi="4294967292" r:id="rId5"/>
      <headerFooter alignWithMargins="0"/>
    </customSheetView>
    <customSheetView guid="{15D70F00-01D7-413A-8D7C-E754B7B596E4}" scale="90" topLeftCell="A19">
      <selection activeCell="L31" sqref="L31"/>
      <pageMargins left="0.25" right="0.2" top="1" bottom="0.6" header="0.48" footer="0.32"/>
      <pageSetup paperSize="9" scale="75" orientation="landscape" horizontalDpi="4294967292" r:id="rId6"/>
      <headerFooter alignWithMargins="0"/>
    </customSheetView>
    <customSheetView guid="{34308931-6E20-41C0-A5BD-7D8C451C3840}" scale="90">
      <pane xSplit="3" ySplit="8" topLeftCell="AG9" activePane="bottomRight" state="frozen"/>
      <selection pane="bottomRight"/>
      <pageMargins left="0.25" right="0.2" top="1" bottom="0.6" header="0.48" footer="0.32"/>
      <pageSetup paperSize="9" scale="75" orientation="landscape" horizontalDpi="4294967292" r:id="rId7"/>
      <headerFooter alignWithMargins="0"/>
    </customSheetView>
    <customSheetView guid="{BCE8B9BA-B99B-4BE3-B7C6-DC4F3FC9FA95}" scale="72">
      <pane xSplit="3" ySplit="8" topLeftCell="S24" activePane="bottomRight" state="frozen"/>
      <selection pane="bottomRight" activeCell="AK37" sqref="AK37"/>
      <pageMargins left="0.25" right="0.2" top="1" bottom="0.6" header="0.48" footer="0.32"/>
      <pageSetup paperSize="9" scale="75" orientation="landscape" horizontalDpi="4294967292" r:id="rId8"/>
      <headerFooter alignWithMargins="0"/>
    </customSheetView>
    <customSheetView guid="{FA1B31CD-DD8D-47B3-9B34-AB72E4090B34}" scale="90">
      <pane xSplit="3" ySplit="8" topLeftCell="D9" activePane="bottomRight" state="frozen"/>
      <selection pane="bottomRight"/>
      <pageMargins left="0.25" right="0.2" top="1" bottom="0.6" header="0.48" footer="0.32"/>
      <pageSetup paperSize="9" scale="75" orientation="landscape" horizontalDpi="4294967292" r:id="rId9"/>
      <headerFooter alignWithMargins="0"/>
    </customSheetView>
    <customSheetView guid="{51C80409-42FF-431E-A1CF-253ADAD7E5C5}" scale="115">
      <pane xSplit="5" ySplit="8" topLeftCell="F9" activePane="bottomRight" state="frozen"/>
      <selection pane="bottomRight" activeCell="C18" sqref="C18"/>
      <pageMargins left="0.25" right="0.2" top="1" bottom="0.6" header="0.48" footer="0.32"/>
      <pageSetup paperSize="9" scale="75" orientation="landscape" horizontalDpi="4294967292" r:id="rId10"/>
      <headerFooter alignWithMargins="0"/>
    </customSheetView>
    <customSheetView guid="{0A3BE354-EABF-4B36-A467-F2E7E7C9C594}" showPageBreaks="1">
      <pane xSplit="5" ySplit="8" topLeftCell="F11" activePane="bottomRight" state="frozen"/>
      <selection pane="bottomRight" activeCell="C1" sqref="C1"/>
      <pageMargins left="0.25" right="0.2" top="1" bottom="0.6" header="0.48" footer="0.32"/>
      <pageSetup paperSize="9" scale="75" orientation="landscape" horizontalDpi="4294967292" r:id="rId11"/>
      <headerFooter alignWithMargins="0"/>
    </customSheetView>
  </customSheetViews>
  <mergeCells count="3">
    <mergeCell ref="D1:T4"/>
    <mergeCell ref="A4:C4"/>
    <mergeCell ref="A5:AG6"/>
  </mergeCells>
  <hyperlinks>
    <hyperlink ref="AD9" r:id="rId12" xr:uid="{9382C388-A53E-42BE-A45B-C9BEF682533A}"/>
    <hyperlink ref="AD10:AD31" r:id="rId13" display="Klik" xr:uid="{9CEADCA7-4613-4C49-8D09-532664DC9A77}"/>
    <hyperlink ref="AD14" r:id="rId14" xr:uid="{717B74E4-3017-4DF1-A372-C1762D3D8213}"/>
  </hyperlinks>
  <pageMargins left="0.25" right="0.2" top="1" bottom="0.6" header="0.48" footer="0.32"/>
  <pageSetup paperSize="9" scale="75" orientation="landscape" horizontalDpi="4294967292" r:id="rId15"/>
  <headerFooter alignWithMargins="0"/>
  <drawing r:id="rId1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2"/>
  <dimension ref="A1:AM32"/>
  <sheetViews>
    <sheetView zoomScaleNormal="100" workbookViewId="0">
      <selection activeCell="AN25" sqref="AN25"/>
    </sheetView>
  </sheetViews>
  <sheetFormatPr defaultColWidth="9" defaultRowHeight="15"/>
  <cols>
    <col min="1" max="1" width="4.28515625" style="467" customWidth="1"/>
    <col min="2" max="2" width="9.7109375" style="467" bestFit="1" customWidth="1"/>
    <col min="3" max="3" width="10.140625" style="467" customWidth="1"/>
    <col min="4" max="4" width="23.5703125" style="467" customWidth="1"/>
    <col min="5" max="5" width="9.85546875" style="467" customWidth="1"/>
    <col min="6" max="6" width="13" style="467" customWidth="1"/>
    <col min="7" max="7" width="11.7109375" style="467" customWidth="1"/>
    <col min="8" max="19" width="11" style="467" customWidth="1"/>
    <col min="20" max="20" width="7.5703125" style="467" customWidth="1"/>
    <col min="21" max="21" width="9.5703125" style="467" customWidth="1"/>
    <col min="22" max="22" width="10" style="467" customWidth="1"/>
    <col min="23" max="23" width="7.5703125" style="467" customWidth="1"/>
    <col min="24" max="24" width="11" style="467" customWidth="1"/>
    <col min="25" max="25" width="16.5703125" style="467" customWidth="1"/>
    <col min="26" max="26" width="8.28515625" style="591" customWidth="1"/>
    <col min="27" max="27" width="9.7109375" style="591" customWidth="1"/>
    <col min="28" max="30" width="11.7109375" style="591" customWidth="1"/>
    <col min="31" max="31" width="12.42578125" style="591" customWidth="1"/>
    <col min="32" max="33" width="9" style="467"/>
    <col min="34" max="34" width="5.140625" style="467" bestFit="1" customWidth="1"/>
    <col min="35" max="35" width="43.28515625" style="467" customWidth="1"/>
    <col min="36" max="36" width="22.140625" style="467" customWidth="1"/>
    <col min="37" max="37" width="21.7109375" style="467" customWidth="1"/>
    <col min="38" max="16384" width="9" style="467"/>
  </cols>
  <sheetData>
    <row r="1" spans="1:39" ht="20.25" customHeight="1">
      <c r="A1" s="458"/>
      <c r="B1" s="459"/>
      <c r="C1" s="459"/>
      <c r="D1" s="3445" t="s">
        <v>4903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3447"/>
      <c r="T1" s="461" t="s">
        <v>6405</v>
      </c>
      <c r="U1" s="489"/>
      <c r="V1" s="462" t="s">
        <v>13311</v>
      </c>
      <c r="W1" s="489"/>
      <c r="X1" s="489"/>
      <c r="Y1" s="462"/>
      <c r="Z1" s="674"/>
      <c r="AA1" s="674"/>
      <c r="AB1" s="674"/>
      <c r="AC1" s="674"/>
      <c r="AD1" s="674"/>
      <c r="AE1" s="674"/>
      <c r="AF1" s="460"/>
    </row>
    <row r="2" spans="1:39" ht="16.5">
      <c r="A2" s="466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3435"/>
      <c r="T2" s="469" t="s">
        <v>6406</v>
      </c>
      <c r="U2" s="491"/>
      <c r="V2" s="470" t="s">
        <v>13310</v>
      </c>
      <c r="W2" s="491"/>
      <c r="X2" s="491"/>
      <c r="Y2" s="470"/>
      <c r="Z2" s="512"/>
      <c r="AA2" s="512"/>
      <c r="AB2" s="512"/>
      <c r="AC2" s="512"/>
      <c r="AD2" s="512"/>
      <c r="AE2" s="512"/>
      <c r="AF2" s="468"/>
    </row>
    <row r="3" spans="1:39" ht="16.5">
      <c r="A3" s="466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3435"/>
      <c r="T3" s="469" t="s">
        <v>6407</v>
      </c>
      <c r="U3" s="491"/>
      <c r="V3" s="470" t="s">
        <v>13309</v>
      </c>
      <c r="W3" s="491"/>
      <c r="X3" s="491"/>
      <c r="Y3" s="470"/>
      <c r="Z3" s="512"/>
      <c r="AA3" s="512"/>
      <c r="AB3" s="512"/>
      <c r="AC3" s="512"/>
      <c r="AD3" s="512"/>
      <c r="AE3" s="512"/>
      <c r="AF3" s="468"/>
    </row>
    <row r="4" spans="1:39" ht="17.25" thickBot="1">
      <c r="A4" s="3532" t="s">
        <v>4907</v>
      </c>
      <c r="B4" s="3533"/>
      <c r="C4" s="3536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3437"/>
      <c r="T4" s="493" t="s">
        <v>6408</v>
      </c>
      <c r="U4" s="494"/>
      <c r="V4" s="513" t="s">
        <v>13312</v>
      </c>
      <c r="W4" s="494"/>
      <c r="X4" s="494"/>
      <c r="Y4" s="513"/>
      <c r="Z4" s="514"/>
      <c r="AA4" s="514"/>
      <c r="AB4" s="514"/>
      <c r="AC4" s="514"/>
      <c r="AD4" s="514"/>
      <c r="AE4" s="514"/>
      <c r="AF4" s="583"/>
    </row>
    <row r="5" spans="1:39" ht="18" customHeight="1">
      <c r="A5" s="3537" t="s">
        <v>6104</v>
      </c>
      <c r="B5" s="3538"/>
      <c r="C5" s="3538"/>
      <c r="D5" s="3538"/>
      <c r="E5" s="3538"/>
      <c r="F5" s="3538"/>
      <c r="G5" s="3538"/>
      <c r="H5" s="3538"/>
      <c r="I5" s="3538"/>
      <c r="J5" s="3538"/>
      <c r="K5" s="3538"/>
      <c r="L5" s="3538"/>
      <c r="M5" s="3538"/>
      <c r="N5" s="3538"/>
      <c r="O5" s="3538"/>
      <c r="P5" s="3538"/>
      <c r="Q5" s="3538"/>
      <c r="R5" s="3538"/>
      <c r="S5" s="3538"/>
      <c r="T5" s="3538"/>
      <c r="U5" s="3538"/>
      <c r="V5" s="3538"/>
      <c r="W5" s="3538"/>
      <c r="X5" s="3538"/>
      <c r="Y5" s="3538"/>
      <c r="Z5" s="3538"/>
      <c r="AA5" s="3538"/>
      <c r="AB5" s="3538"/>
      <c r="AC5" s="3538"/>
      <c r="AD5" s="3538"/>
      <c r="AE5" s="3538"/>
      <c r="AF5" s="3539"/>
    </row>
    <row r="6" spans="1:39" ht="18" customHeight="1" thickBot="1">
      <c r="A6" s="3540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3541"/>
      <c r="N6" s="3541"/>
      <c r="O6" s="3541"/>
      <c r="P6" s="3541"/>
      <c r="Q6" s="3541"/>
      <c r="R6" s="3541"/>
      <c r="S6" s="3541"/>
      <c r="T6" s="3541"/>
      <c r="U6" s="3541"/>
      <c r="V6" s="3541"/>
      <c r="W6" s="3541"/>
      <c r="X6" s="3541"/>
      <c r="Y6" s="3541"/>
      <c r="Z6" s="3541"/>
      <c r="AA6" s="3541"/>
      <c r="AB6" s="3541"/>
      <c r="AC6" s="3541"/>
      <c r="AD6" s="3541"/>
      <c r="AE6" s="3541"/>
      <c r="AF6" s="3542"/>
      <c r="AI6" s="52"/>
      <c r="AJ6" s="1028"/>
      <c r="AK6" s="1029">
        <v>46752</v>
      </c>
    </row>
    <row r="7" spans="1:39" ht="25.5">
      <c r="A7" s="584" t="s">
        <v>2705</v>
      </c>
      <c r="B7" s="1197" t="s">
        <v>4909</v>
      </c>
      <c r="C7" s="1197" t="s">
        <v>4937</v>
      </c>
      <c r="D7" s="1197" t="s">
        <v>4911</v>
      </c>
      <c r="E7" s="1197" t="s">
        <v>4912</v>
      </c>
      <c r="F7" s="1197" t="s">
        <v>7</v>
      </c>
      <c r="G7" s="1197" t="s">
        <v>5588</v>
      </c>
      <c r="H7" s="1197" t="s">
        <v>5628</v>
      </c>
      <c r="I7" s="1197" t="s">
        <v>5569</v>
      </c>
      <c r="J7" s="1176" t="s">
        <v>6218</v>
      </c>
      <c r="K7" s="680" t="s">
        <v>6260</v>
      </c>
      <c r="L7" s="783" t="s">
        <v>6225</v>
      </c>
      <c r="M7" s="1179" t="s">
        <v>6211</v>
      </c>
      <c r="N7" s="1179" t="s">
        <v>6212</v>
      </c>
      <c r="O7" s="1179" t="s">
        <v>6214</v>
      </c>
      <c r="P7" s="680" t="s">
        <v>6226</v>
      </c>
      <c r="Q7" s="1178" t="s">
        <v>6217</v>
      </c>
      <c r="R7" s="1211"/>
      <c r="S7" s="1212"/>
      <c r="T7" s="585" t="s">
        <v>5589</v>
      </c>
      <c r="U7" s="585" t="s">
        <v>5590</v>
      </c>
      <c r="V7" s="1178" t="s">
        <v>6219</v>
      </c>
      <c r="W7" s="1211"/>
      <c r="X7" s="1212"/>
      <c r="Y7" s="585" t="s">
        <v>4916</v>
      </c>
      <c r="Z7" s="1188" t="s">
        <v>6077</v>
      </c>
      <c r="AA7" s="1189"/>
      <c r="AB7" s="1158" t="s">
        <v>4917</v>
      </c>
      <c r="AC7" s="670" t="s">
        <v>6096</v>
      </c>
      <c r="AD7" s="1213" t="s">
        <v>6162</v>
      </c>
      <c r="AE7" s="1213" t="s">
        <v>6196</v>
      </c>
      <c r="AF7" s="1198" t="s">
        <v>699</v>
      </c>
      <c r="AI7" s="1025"/>
      <c r="AJ7" s="1026"/>
      <c r="AK7" s="1026"/>
      <c r="AM7" s="467" t="s">
        <v>19944</v>
      </c>
    </row>
    <row r="8" spans="1:39" ht="15.75" thickBot="1">
      <c r="A8" s="586"/>
      <c r="B8" s="587"/>
      <c r="C8" s="588"/>
      <c r="D8" s="587"/>
      <c r="E8" s="587"/>
      <c r="F8" s="587"/>
      <c r="G8" s="587"/>
      <c r="H8" s="588" t="s">
        <v>5629</v>
      </c>
      <c r="I8" s="588" t="s">
        <v>5670</v>
      </c>
      <c r="J8" s="1214" t="s">
        <v>6259</v>
      </c>
      <c r="K8" s="574" t="s">
        <v>6261</v>
      </c>
      <c r="L8" s="1177" t="s">
        <v>6235</v>
      </c>
      <c r="M8" s="779" t="s">
        <v>6213</v>
      </c>
      <c r="N8" s="779" t="s">
        <v>6213</v>
      </c>
      <c r="O8" s="779" t="s">
        <v>6213</v>
      </c>
      <c r="P8" s="779" t="s">
        <v>5629</v>
      </c>
      <c r="Q8" s="780" t="s">
        <v>6222</v>
      </c>
      <c r="R8" s="781" t="s">
        <v>6215</v>
      </c>
      <c r="S8" s="781" t="s">
        <v>6216</v>
      </c>
      <c r="T8" s="589"/>
      <c r="U8" s="589" t="s">
        <v>5592</v>
      </c>
      <c r="V8" s="782" t="s">
        <v>6223</v>
      </c>
      <c r="W8" s="782" t="s">
        <v>6220</v>
      </c>
      <c r="X8" s="782" t="s">
        <v>6221</v>
      </c>
      <c r="Y8" s="589"/>
      <c r="Z8" s="482" t="s">
        <v>4237</v>
      </c>
      <c r="AA8" s="548" t="s">
        <v>2201</v>
      </c>
      <c r="AB8" s="1159"/>
      <c r="AC8" s="671" t="s">
        <v>6103</v>
      </c>
      <c r="AD8" s="1215" t="s">
        <v>6163</v>
      </c>
      <c r="AE8" s="1215" t="s">
        <v>6197</v>
      </c>
      <c r="AF8" s="1184"/>
      <c r="AI8" s="1022" t="s">
        <v>12601</v>
      </c>
      <c r="AJ8" s="1024" t="s">
        <v>6197</v>
      </c>
      <c r="AK8" s="1024" t="s">
        <v>18406</v>
      </c>
    </row>
    <row r="9" spans="1:39">
      <c r="A9" s="1216">
        <v>1</v>
      </c>
      <c r="B9" s="790" t="s">
        <v>4156</v>
      </c>
      <c r="C9" s="694" t="s">
        <v>18403</v>
      </c>
      <c r="D9" s="694" t="s">
        <v>6048</v>
      </c>
      <c r="E9" s="694" t="s">
        <v>4207</v>
      </c>
      <c r="F9" s="790" t="s">
        <v>6049</v>
      </c>
      <c r="G9" s="2970">
        <v>18218131</v>
      </c>
      <c r="H9" s="790">
        <v>250</v>
      </c>
      <c r="I9" s="790" t="s">
        <v>6050</v>
      </c>
      <c r="J9" s="790"/>
      <c r="K9" s="790"/>
      <c r="L9" s="790"/>
      <c r="M9" s="790"/>
      <c r="N9" s="790"/>
      <c r="O9" s="790"/>
      <c r="P9" s="790"/>
      <c r="Q9" s="790"/>
      <c r="R9" s="790"/>
      <c r="S9" s="790"/>
      <c r="T9" s="790">
        <v>2900</v>
      </c>
      <c r="U9" s="790">
        <v>7.5</v>
      </c>
      <c r="V9" s="790"/>
      <c r="W9" s="790"/>
      <c r="X9" s="790"/>
      <c r="Y9" s="1217" t="s">
        <v>6051</v>
      </c>
      <c r="Z9" s="1217">
        <v>25</v>
      </c>
      <c r="AA9" s="1217" t="s">
        <v>5537</v>
      </c>
      <c r="AB9" s="1218" t="s">
        <v>694</v>
      </c>
      <c r="AC9" s="672" t="s">
        <v>6098</v>
      </c>
      <c r="AD9" s="748">
        <v>63000</v>
      </c>
      <c r="AE9" s="1219"/>
      <c r="AF9" s="1220"/>
      <c r="AG9" s="2529" t="s">
        <v>12571</v>
      </c>
      <c r="AH9" s="2529">
        <v>960</v>
      </c>
      <c r="AI9" s="2530" t="s">
        <v>12901</v>
      </c>
      <c r="AJ9" s="2531">
        <v>43860</v>
      </c>
      <c r="AK9" s="2530"/>
      <c r="AM9" s="2971" t="s">
        <v>19938</v>
      </c>
    </row>
    <row r="10" spans="1:39">
      <c r="A10" s="1216">
        <f>A9+1</f>
        <v>2</v>
      </c>
      <c r="B10" s="790" t="s">
        <v>4156</v>
      </c>
      <c r="C10" s="694" t="s">
        <v>18404</v>
      </c>
      <c r="D10" s="694" t="s">
        <v>6048</v>
      </c>
      <c r="E10" s="694" t="s">
        <v>4207</v>
      </c>
      <c r="F10" s="790" t="s">
        <v>6049</v>
      </c>
      <c r="G10" s="2970">
        <v>18218131</v>
      </c>
      <c r="H10" s="790">
        <v>250</v>
      </c>
      <c r="I10" s="790" t="s">
        <v>6050</v>
      </c>
      <c r="J10" s="790"/>
      <c r="K10" s="790"/>
      <c r="L10" s="790"/>
      <c r="M10" s="790"/>
      <c r="N10" s="790"/>
      <c r="O10" s="790"/>
      <c r="P10" s="790"/>
      <c r="Q10" s="790"/>
      <c r="R10" s="790"/>
      <c r="S10" s="790"/>
      <c r="T10" s="790">
        <v>2900</v>
      </c>
      <c r="U10" s="790">
        <v>7.5</v>
      </c>
      <c r="V10" s="790"/>
      <c r="W10" s="790"/>
      <c r="X10" s="790"/>
      <c r="Y10" s="657" t="s">
        <v>6051</v>
      </c>
      <c r="Z10" s="657">
        <v>25</v>
      </c>
      <c r="AA10" s="657" t="s">
        <v>5537</v>
      </c>
      <c r="AB10" s="794" t="s">
        <v>694</v>
      </c>
      <c r="AC10" s="672" t="s">
        <v>6098</v>
      </c>
      <c r="AD10" s="749">
        <v>63000</v>
      </c>
      <c r="AE10" s="1219"/>
      <c r="AF10" s="1221"/>
      <c r="AG10" s="2529" t="s">
        <v>12571</v>
      </c>
      <c r="AH10" s="2529">
        <v>960</v>
      </c>
      <c r="AI10" s="2530" t="s">
        <v>12900</v>
      </c>
      <c r="AJ10" s="2531">
        <v>43726</v>
      </c>
      <c r="AK10" s="2530"/>
      <c r="AM10" s="2971" t="s">
        <v>19938</v>
      </c>
    </row>
    <row r="11" spans="1:39">
      <c r="A11" s="1216">
        <f>A10+1</f>
        <v>3</v>
      </c>
      <c r="B11" s="790" t="s">
        <v>4156</v>
      </c>
      <c r="C11" s="694" t="s">
        <v>18405</v>
      </c>
      <c r="D11" s="694" t="s">
        <v>6048</v>
      </c>
      <c r="E11" s="694" t="s">
        <v>4207</v>
      </c>
      <c r="F11" s="790" t="s">
        <v>6049</v>
      </c>
      <c r="G11" s="2970">
        <v>18218131</v>
      </c>
      <c r="H11" s="790">
        <v>250</v>
      </c>
      <c r="I11" s="790" t="s">
        <v>6050</v>
      </c>
      <c r="J11" s="790"/>
      <c r="K11" s="790"/>
      <c r="L11" s="790"/>
      <c r="M11" s="790"/>
      <c r="N11" s="790"/>
      <c r="O11" s="790"/>
      <c r="P11" s="790"/>
      <c r="Q11" s="790"/>
      <c r="R11" s="790"/>
      <c r="S11" s="790"/>
      <c r="T11" s="790">
        <v>2900</v>
      </c>
      <c r="U11" s="790">
        <v>7.5</v>
      </c>
      <c r="V11" s="790"/>
      <c r="W11" s="790"/>
      <c r="X11" s="790"/>
      <c r="Y11" s="657" t="s">
        <v>6051</v>
      </c>
      <c r="Z11" s="657">
        <v>25</v>
      </c>
      <c r="AA11" s="657" t="s">
        <v>5537</v>
      </c>
      <c r="AB11" s="794" t="s">
        <v>694</v>
      </c>
      <c r="AC11" s="672" t="s">
        <v>6098</v>
      </c>
      <c r="AD11" s="749">
        <v>63000</v>
      </c>
      <c r="AE11" s="1219"/>
      <c r="AF11" s="1222"/>
      <c r="AG11" s="2529" t="s">
        <v>12571</v>
      </c>
      <c r="AH11" s="2529">
        <v>960</v>
      </c>
      <c r="AI11" s="2530" t="s">
        <v>12899</v>
      </c>
      <c r="AJ11" s="2531">
        <v>44720</v>
      </c>
      <c r="AK11" s="2530"/>
      <c r="AM11" s="2971" t="s">
        <v>19938</v>
      </c>
    </row>
    <row r="12" spans="1:39">
      <c r="A12" s="1216">
        <f t="shared" ref="A12:A13" si="0">A11+1</f>
        <v>4</v>
      </c>
      <c r="B12" s="790" t="s">
        <v>4156</v>
      </c>
      <c r="C12" s="694" t="s">
        <v>18992</v>
      </c>
      <c r="D12" s="694" t="s">
        <v>6048</v>
      </c>
      <c r="E12" s="694" t="s">
        <v>4207</v>
      </c>
      <c r="F12" s="790" t="s">
        <v>18993</v>
      </c>
      <c r="G12" s="694"/>
      <c r="H12" s="790">
        <v>250</v>
      </c>
      <c r="I12" s="790" t="s">
        <v>19542</v>
      </c>
      <c r="J12" s="790">
        <v>33</v>
      </c>
      <c r="K12" s="790"/>
      <c r="L12" s="790"/>
      <c r="M12" s="790"/>
      <c r="N12" s="790"/>
      <c r="O12" s="790"/>
      <c r="P12" s="790"/>
      <c r="Q12" s="790"/>
      <c r="R12" s="790"/>
      <c r="S12" s="790"/>
      <c r="T12" s="790">
        <v>2900</v>
      </c>
      <c r="U12" s="790">
        <v>15</v>
      </c>
      <c r="V12" s="790"/>
      <c r="W12" s="790"/>
      <c r="X12" s="790"/>
      <c r="Y12" s="657" t="s">
        <v>6051</v>
      </c>
      <c r="Z12" s="794"/>
      <c r="AA12" s="794"/>
      <c r="AB12" s="794"/>
      <c r="AC12" s="672" t="s">
        <v>6098</v>
      </c>
      <c r="AD12" s="750"/>
      <c r="AE12" s="1219"/>
      <c r="AF12" s="580"/>
      <c r="AG12" s="2529"/>
      <c r="AH12" s="2529"/>
      <c r="AI12" s="2530"/>
      <c r="AJ12" s="2530"/>
      <c r="AK12" s="2530"/>
      <c r="AM12" s="2971" t="s">
        <v>19938</v>
      </c>
    </row>
    <row r="13" spans="1:39">
      <c r="A13" s="2533">
        <f t="shared" si="0"/>
        <v>5</v>
      </c>
      <c r="B13" s="2534" t="s">
        <v>4928</v>
      </c>
      <c r="C13" s="2535" t="s">
        <v>19078</v>
      </c>
      <c r="D13" s="2535" t="s">
        <v>19181</v>
      </c>
      <c r="E13" s="2535" t="s">
        <v>4207</v>
      </c>
      <c r="F13" s="2534"/>
      <c r="G13" s="2535"/>
      <c r="H13" s="2534">
        <v>20</v>
      </c>
      <c r="I13" s="2534">
        <v>3</v>
      </c>
      <c r="J13" s="2534">
        <v>40</v>
      </c>
      <c r="K13" s="2534">
        <v>0.81499999999999995</v>
      </c>
      <c r="L13" s="2534">
        <v>5.5</v>
      </c>
      <c r="M13" s="2534">
        <v>2</v>
      </c>
      <c r="N13" s="2534">
        <v>0.4</v>
      </c>
      <c r="O13" s="2534">
        <v>2</v>
      </c>
      <c r="P13" s="2534"/>
      <c r="Q13" s="2534" t="s">
        <v>6255</v>
      </c>
      <c r="R13" s="2534" t="s">
        <v>6255</v>
      </c>
      <c r="S13" s="2534" t="s">
        <v>6255</v>
      </c>
      <c r="T13" s="2534"/>
      <c r="U13" s="2534">
        <v>1.5</v>
      </c>
      <c r="V13" s="2534">
        <v>50</v>
      </c>
      <c r="W13" s="2534"/>
      <c r="X13" s="2534" t="s">
        <v>19182</v>
      </c>
      <c r="Y13" s="2536" t="s">
        <v>19179</v>
      </c>
      <c r="Z13" s="1535"/>
      <c r="AA13" s="1535"/>
      <c r="AB13" s="1535"/>
      <c r="AC13" s="1482" t="s">
        <v>6098</v>
      </c>
      <c r="AD13" s="2537">
        <v>35000</v>
      </c>
      <c r="AE13" s="2528">
        <v>45520</v>
      </c>
      <c r="AF13" s="2538"/>
      <c r="AG13" s="2539"/>
      <c r="AH13" s="2539"/>
      <c r="AI13" s="2540" t="s">
        <v>19183</v>
      </c>
      <c r="AJ13" s="2532">
        <v>45520</v>
      </c>
      <c r="AK13" s="2540"/>
      <c r="AM13" s="2971"/>
    </row>
    <row r="14" spans="1:39">
      <c r="A14" s="2533">
        <v>6</v>
      </c>
      <c r="B14" s="2534" t="s">
        <v>4921</v>
      </c>
      <c r="C14" s="2535" t="s">
        <v>19550</v>
      </c>
      <c r="D14" s="2535" t="s">
        <v>19552</v>
      </c>
      <c r="E14" s="2535" t="s">
        <v>19545</v>
      </c>
      <c r="F14" s="2534" t="s">
        <v>19555</v>
      </c>
      <c r="G14" s="2969" t="s">
        <v>19556</v>
      </c>
      <c r="H14" s="2534"/>
      <c r="I14" s="2534">
        <v>12</v>
      </c>
      <c r="J14" s="2534">
        <v>65</v>
      </c>
      <c r="K14" s="2534"/>
      <c r="L14" s="2534">
        <v>35</v>
      </c>
      <c r="M14" s="2534">
        <v>4</v>
      </c>
      <c r="N14" s="2534">
        <v>0</v>
      </c>
      <c r="O14" s="2534"/>
      <c r="P14" s="2534">
        <v>-0.5</v>
      </c>
      <c r="Q14" s="2534" t="s">
        <v>19549</v>
      </c>
      <c r="R14" s="2534"/>
      <c r="S14" s="2534"/>
      <c r="T14" s="2534">
        <v>1423</v>
      </c>
      <c r="U14" s="2534"/>
      <c r="V14" s="2534"/>
      <c r="W14" s="2534"/>
      <c r="X14" s="2534"/>
      <c r="Y14" s="2536" t="s">
        <v>19557</v>
      </c>
      <c r="Z14" s="1535"/>
      <c r="AA14" s="1535"/>
      <c r="AB14" s="1535"/>
      <c r="AC14" s="2831"/>
      <c r="AD14" s="2537"/>
      <c r="AE14" s="2832">
        <v>35282</v>
      </c>
      <c r="AF14" s="2538"/>
      <c r="AG14" s="2539"/>
      <c r="AH14" s="2539"/>
      <c r="AI14" s="2540"/>
      <c r="AJ14" s="2532"/>
      <c r="AK14" s="2540"/>
    </row>
    <row r="15" spans="1:39">
      <c r="A15" s="2533">
        <v>7</v>
      </c>
      <c r="B15" s="2534" t="s">
        <v>4921</v>
      </c>
      <c r="C15" s="2535" t="s">
        <v>19554</v>
      </c>
      <c r="D15" s="2535" t="s">
        <v>19553</v>
      </c>
      <c r="E15" s="2535" t="s">
        <v>19545</v>
      </c>
      <c r="F15" s="2534" t="s">
        <v>19558</v>
      </c>
      <c r="G15" s="2969" t="s">
        <v>19559</v>
      </c>
      <c r="H15" s="2534"/>
      <c r="I15" s="2534">
        <v>12</v>
      </c>
      <c r="J15" s="2534">
        <v>55</v>
      </c>
      <c r="K15" s="2534"/>
      <c r="L15" s="2534" t="s">
        <v>19560</v>
      </c>
      <c r="M15" s="2534">
        <v>3.1</v>
      </c>
      <c r="N15" s="2534">
        <v>0</v>
      </c>
      <c r="O15" s="2534"/>
      <c r="P15" s="2534">
        <v>0</v>
      </c>
      <c r="Q15" s="2534" t="s">
        <v>19549</v>
      </c>
      <c r="R15" s="2534"/>
      <c r="S15" s="2534"/>
      <c r="T15" s="2534">
        <v>1450</v>
      </c>
      <c r="U15" s="2534">
        <v>3.7</v>
      </c>
      <c r="V15" s="2534">
        <v>50</v>
      </c>
      <c r="W15" s="2534"/>
      <c r="X15" s="2534" t="s">
        <v>19561</v>
      </c>
      <c r="Y15" s="2536" t="s">
        <v>19557</v>
      </c>
      <c r="Z15" s="1535"/>
      <c r="AA15" s="1535"/>
      <c r="AB15" s="1535"/>
      <c r="AC15" s="2831"/>
      <c r="AD15" s="2537"/>
      <c r="AE15" s="2832">
        <v>35282</v>
      </c>
      <c r="AF15" s="2538"/>
      <c r="AG15" s="2539"/>
      <c r="AH15" s="2539"/>
      <c r="AI15" s="2540"/>
      <c r="AJ15" s="2532"/>
      <c r="AK15" s="2540"/>
    </row>
    <row r="16" spans="1:39">
      <c r="A16" s="2533">
        <v>8</v>
      </c>
      <c r="B16" s="2534" t="s">
        <v>4921</v>
      </c>
      <c r="C16" s="2535" t="s">
        <v>19572</v>
      </c>
      <c r="D16" s="2535" t="s">
        <v>19566</v>
      </c>
      <c r="E16" s="2535" t="s">
        <v>19545</v>
      </c>
      <c r="F16" s="2534" t="s">
        <v>19546</v>
      </c>
      <c r="G16" s="2969" t="s">
        <v>19568</v>
      </c>
      <c r="H16" s="2534"/>
      <c r="I16" s="2534">
        <v>2</v>
      </c>
      <c r="J16" s="2534">
        <v>65</v>
      </c>
      <c r="K16" s="2534"/>
      <c r="L16" s="2534">
        <v>35</v>
      </c>
      <c r="M16" s="2534">
        <v>4</v>
      </c>
      <c r="N16" s="2534">
        <v>0</v>
      </c>
      <c r="O16" s="2534"/>
      <c r="P16" s="2534">
        <v>-0.5</v>
      </c>
      <c r="Q16" s="2534" t="s">
        <v>19549</v>
      </c>
      <c r="R16" s="2534"/>
      <c r="S16" s="2534"/>
      <c r="T16" s="2534">
        <v>1409</v>
      </c>
      <c r="U16" s="2534"/>
      <c r="V16" s="2534"/>
      <c r="W16" s="2534"/>
      <c r="X16" s="2534"/>
      <c r="Y16" s="2536" t="s">
        <v>19557</v>
      </c>
      <c r="Z16" s="1535"/>
      <c r="AA16" s="1535"/>
      <c r="AB16" s="1535"/>
      <c r="AC16" s="2831"/>
      <c r="AD16" s="2537"/>
      <c r="AE16" s="2832">
        <v>35282</v>
      </c>
      <c r="AF16" s="2538"/>
      <c r="AG16" s="2539"/>
      <c r="AH16" s="2539"/>
      <c r="AI16" s="2540"/>
      <c r="AJ16" s="2532"/>
      <c r="AK16" s="2540"/>
    </row>
    <row r="17" spans="1:39">
      <c r="A17" s="2533">
        <v>9</v>
      </c>
      <c r="B17" s="2534" t="s">
        <v>4921</v>
      </c>
      <c r="C17" s="2535" t="s">
        <v>19573</v>
      </c>
      <c r="D17" s="2535" t="s">
        <v>19567</v>
      </c>
      <c r="E17" s="2535" t="s">
        <v>19545</v>
      </c>
      <c r="F17" s="2534" t="s">
        <v>19547</v>
      </c>
      <c r="G17" s="2969" t="s">
        <v>19569</v>
      </c>
      <c r="H17" s="2534"/>
      <c r="I17" s="2534">
        <v>2</v>
      </c>
      <c r="J17" s="2534" t="s">
        <v>19570</v>
      </c>
      <c r="K17" s="2534"/>
      <c r="L17" s="2534" t="s">
        <v>19560</v>
      </c>
      <c r="M17" s="2534">
        <v>3.1</v>
      </c>
      <c r="N17" s="2534">
        <v>0</v>
      </c>
      <c r="O17" s="2534"/>
      <c r="P17" s="2534">
        <v>-0.5</v>
      </c>
      <c r="Q17" s="2534" t="s">
        <v>19549</v>
      </c>
      <c r="R17" s="2534"/>
      <c r="S17" s="2534"/>
      <c r="T17" s="2534">
        <v>1450</v>
      </c>
      <c r="U17" s="2534">
        <v>1.5</v>
      </c>
      <c r="V17" s="2534">
        <v>50</v>
      </c>
      <c r="W17" s="2534">
        <v>4</v>
      </c>
      <c r="X17" s="2534" t="s">
        <v>19561</v>
      </c>
      <c r="Y17" s="2536" t="s">
        <v>19557</v>
      </c>
      <c r="Z17" s="1535"/>
      <c r="AA17" s="1535"/>
      <c r="AB17" s="1535"/>
      <c r="AC17" s="2831"/>
      <c r="AD17" s="2537"/>
      <c r="AE17" s="2832">
        <v>35282</v>
      </c>
      <c r="AF17" s="2538"/>
      <c r="AG17" s="2539"/>
      <c r="AH17" s="2539"/>
      <c r="AI17" s="2540"/>
      <c r="AJ17" s="2532"/>
      <c r="AK17" s="2540"/>
    </row>
    <row r="18" spans="1:39">
      <c r="A18" s="2533">
        <v>10</v>
      </c>
      <c r="B18" s="2534" t="s">
        <v>4928</v>
      </c>
      <c r="C18" s="2535" t="s">
        <v>19543</v>
      </c>
      <c r="D18" s="2535" t="s">
        <v>19544</v>
      </c>
      <c r="E18" s="2535" t="s">
        <v>19545</v>
      </c>
      <c r="F18" s="2534" t="s">
        <v>19546</v>
      </c>
      <c r="G18" s="2969"/>
      <c r="H18" s="2534"/>
      <c r="I18" s="2534">
        <v>1.6</v>
      </c>
      <c r="J18" s="2534"/>
      <c r="K18" s="2534"/>
      <c r="L18" s="2534">
        <v>35</v>
      </c>
      <c r="M18" s="2534">
        <v>2.5</v>
      </c>
      <c r="N18" s="2534">
        <v>0</v>
      </c>
      <c r="O18" s="2534"/>
      <c r="P18" s="2534">
        <v>-0.5</v>
      </c>
      <c r="Q18" s="2534" t="s">
        <v>19549</v>
      </c>
      <c r="R18" s="2534"/>
      <c r="S18" s="2534"/>
      <c r="T18" s="2534"/>
      <c r="U18" s="2534"/>
      <c r="V18" s="2534"/>
      <c r="W18" s="2534"/>
      <c r="X18" s="2762" t="s">
        <v>2524</v>
      </c>
      <c r="Y18" s="2536" t="s">
        <v>19557</v>
      </c>
      <c r="Z18" s="1535"/>
      <c r="AA18" s="1535"/>
      <c r="AB18" s="1535"/>
      <c r="AC18" s="2831"/>
      <c r="AD18" s="2537"/>
      <c r="AE18" s="2832">
        <v>35282</v>
      </c>
      <c r="AF18" s="2538"/>
      <c r="AG18" s="2539"/>
      <c r="AH18" s="2539"/>
      <c r="AI18" s="2540"/>
      <c r="AJ18" s="2532"/>
      <c r="AK18" s="2540"/>
    </row>
    <row r="19" spans="1:39">
      <c r="A19" s="2533">
        <v>11</v>
      </c>
      <c r="B19" s="2534" t="s">
        <v>4928</v>
      </c>
      <c r="C19" s="2535" t="s">
        <v>3567</v>
      </c>
      <c r="D19" s="2535" t="s">
        <v>19551</v>
      </c>
      <c r="E19" s="2535" t="s">
        <v>19545</v>
      </c>
      <c r="F19" s="2534" t="s">
        <v>19547</v>
      </c>
      <c r="G19" s="2969" t="s">
        <v>19548</v>
      </c>
      <c r="H19" s="2534"/>
      <c r="I19" s="2534">
        <v>2</v>
      </c>
      <c r="J19" s="2534"/>
      <c r="K19" s="2534"/>
      <c r="L19" s="2534" t="s">
        <v>19560</v>
      </c>
      <c r="M19" s="2534">
        <v>3.1</v>
      </c>
      <c r="N19" s="2534">
        <v>0</v>
      </c>
      <c r="O19" s="2534"/>
      <c r="P19" s="2534"/>
      <c r="Q19" s="2534" t="s">
        <v>19549</v>
      </c>
      <c r="R19" s="2534"/>
      <c r="S19" s="2534"/>
      <c r="T19" s="2534"/>
      <c r="U19" s="2534"/>
      <c r="V19" s="2534"/>
      <c r="W19" s="2534"/>
      <c r="X19" s="2534"/>
      <c r="Y19" s="2536" t="s">
        <v>19557</v>
      </c>
      <c r="Z19" s="1535"/>
      <c r="AA19" s="1535"/>
      <c r="AB19" s="1535"/>
      <c r="AC19" s="2831"/>
      <c r="AD19" s="2537"/>
      <c r="AE19" s="2832">
        <v>35282</v>
      </c>
      <c r="AF19" s="2538"/>
      <c r="AG19" s="2539"/>
      <c r="AH19" s="2539"/>
      <c r="AI19" s="2540"/>
      <c r="AJ19" s="2532"/>
      <c r="AK19" s="2540"/>
    </row>
    <row r="20" spans="1:39">
      <c r="A20" s="2533">
        <v>12</v>
      </c>
      <c r="B20" s="2534" t="s">
        <v>4928</v>
      </c>
      <c r="C20" s="2535" t="s">
        <v>19584</v>
      </c>
      <c r="D20" s="2535" t="s">
        <v>19581</v>
      </c>
      <c r="E20" s="2535" t="s">
        <v>19545</v>
      </c>
      <c r="F20" s="2534" t="s">
        <v>19546</v>
      </c>
      <c r="G20" s="2969" t="s">
        <v>19583</v>
      </c>
      <c r="H20" s="2534"/>
      <c r="I20" s="2534">
        <v>2</v>
      </c>
      <c r="J20" s="2534">
        <v>65</v>
      </c>
      <c r="K20" s="2534"/>
      <c r="L20" s="2534">
        <v>35</v>
      </c>
      <c r="M20" s="2534">
        <v>4</v>
      </c>
      <c r="N20" s="2534">
        <v>0</v>
      </c>
      <c r="O20" s="2534"/>
      <c r="P20" s="2534">
        <v>-0.5</v>
      </c>
      <c r="Q20" s="2534" t="s">
        <v>19549</v>
      </c>
      <c r="R20" s="2534"/>
      <c r="S20" s="2534"/>
      <c r="T20" s="2534">
        <v>1361</v>
      </c>
      <c r="U20" s="2534"/>
      <c r="V20" s="2534"/>
      <c r="W20" s="2534"/>
      <c r="X20" s="2534"/>
      <c r="Y20" s="2536" t="s">
        <v>19557</v>
      </c>
      <c r="Z20" s="1535"/>
      <c r="AA20" s="1535"/>
      <c r="AB20" s="1535"/>
      <c r="AC20" s="2831"/>
      <c r="AD20" s="2537"/>
      <c r="AE20" s="2832">
        <v>35282</v>
      </c>
      <c r="AF20" s="2538"/>
      <c r="AG20" s="2539"/>
      <c r="AH20" s="2539"/>
      <c r="AI20" s="2540"/>
      <c r="AJ20" s="2532"/>
      <c r="AK20" s="2540"/>
    </row>
    <row r="21" spans="1:39">
      <c r="A21" s="2533">
        <v>13</v>
      </c>
      <c r="B21" s="2534" t="s">
        <v>4928</v>
      </c>
      <c r="C21" s="2535" t="s">
        <v>3715</v>
      </c>
      <c r="D21" s="2535" t="s">
        <v>19582</v>
      </c>
      <c r="E21" s="2535" t="s">
        <v>19545</v>
      </c>
      <c r="F21" s="2534" t="s">
        <v>19547</v>
      </c>
      <c r="G21" s="2969" t="s">
        <v>19585</v>
      </c>
      <c r="H21" s="2534"/>
      <c r="I21" s="2534">
        <v>2</v>
      </c>
      <c r="J21" s="2534" t="s">
        <v>19570</v>
      </c>
      <c r="K21" s="2534"/>
      <c r="L21" s="2534" t="s">
        <v>19571</v>
      </c>
      <c r="M21" s="2534">
        <v>3.1</v>
      </c>
      <c r="N21" s="2534">
        <v>0</v>
      </c>
      <c r="O21" s="2534"/>
      <c r="P21" s="2534">
        <v>-0.5</v>
      </c>
      <c r="Q21" s="2534" t="s">
        <v>19549</v>
      </c>
      <c r="R21" s="2534"/>
      <c r="S21" s="2534"/>
      <c r="T21" s="2534">
        <v>1450</v>
      </c>
      <c r="U21" s="2534">
        <v>1.5</v>
      </c>
      <c r="V21" s="2534">
        <v>50</v>
      </c>
      <c r="W21" s="2534">
        <v>4</v>
      </c>
      <c r="X21" s="2534" t="s">
        <v>19561</v>
      </c>
      <c r="Y21" s="2536" t="s">
        <v>19557</v>
      </c>
      <c r="Z21" s="1535"/>
      <c r="AA21" s="1535"/>
      <c r="AB21" s="1535"/>
      <c r="AC21" s="2831"/>
      <c r="AD21" s="2537"/>
      <c r="AE21" s="2832">
        <v>35282</v>
      </c>
      <c r="AF21" s="2538"/>
      <c r="AG21" s="2539"/>
      <c r="AH21" s="2539"/>
      <c r="AI21" s="2540"/>
      <c r="AJ21" s="2532"/>
      <c r="AK21" s="2540"/>
    </row>
    <row r="22" spans="1:39">
      <c r="A22" s="2533"/>
      <c r="B22" s="2534"/>
      <c r="C22" s="2535"/>
      <c r="D22" s="2535"/>
      <c r="E22" s="2535"/>
      <c r="F22" s="2534"/>
      <c r="G22" s="2535"/>
      <c r="H22" s="2534"/>
      <c r="I22" s="2534"/>
      <c r="J22" s="2534"/>
      <c r="K22" s="2534"/>
      <c r="L22" s="2534"/>
      <c r="M22" s="2534"/>
      <c r="N22" s="2534"/>
      <c r="O22" s="2534"/>
      <c r="P22" s="2534"/>
      <c r="Q22" s="2534"/>
      <c r="R22" s="2534"/>
      <c r="S22" s="2534"/>
      <c r="T22" s="2534"/>
      <c r="U22" s="2534"/>
      <c r="V22" s="2534"/>
      <c r="W22" s="2534"/>
      <c r="X22" s="2534"/>
      <c r="Y22" s="2536"/>
      <c r="Z22" s="1535"/>
      <c r="AA22" s="1535"/>
      <c r="AB22" s="1535"/>
      <c r="AC22" s="2831"/>
      <c r="AD22" s="2537"/>
      <c r="AE22" s="2832"/>
      <c r="AF22" s="2538"/>
      <c r="AG22" s="2539"/>
      <c r="AH22" s="2539"/>
      <c r="AI22" s="2540"/>
      <c r="AJ22" s="2532"/>
      <c r="AK22" s="2540"/>
    </row>
    <row r="23" spans="1:39">
      <c r="A23" s="1216"/>
      <c r="B23" s="790"/>
      <c r="C23" s="694"/>
      <c r="D23" s="694"/>
      <c r="E23" s="694"/>
      <c r="F23" s="694"/>
      <c r="G23" s="694"/>
      <c r="H23" s="790"/>
      <c r="I23" s="790"/>
      <c r="J23" s="790"/>
      <c r="K23" s="790"/>
      <c r="L23" s="790"/>
      <c r="M23" s="790"/>
      <c r="N23" s="790"/>
      <c r="O23" s="790"/>
      <c r="P23" s="790"/>
      <c r="Q23" s="790"/>
      <c r="R23" s="790"/>
      <c r="S23" s="790"/>
      <c r="T23" s="790"/>
      <c r="U23" s="790"/>
      <c r="V23" s="790"/>
      <c r="W23" s="790"/>
      <c r="X23" s="790"/>
      <c r="Y23" s="795"/>
      <c r="Z23" s="657"/>
      <c r="AA23" s="657"/>
      <c r="AB23" s="794"/>
      <c r="AC23" s="794"/>
      <c r="AD23" s="750"/>
      <c r="AE23" s="1219"/>
      <c r="AF23" s="580"/>
      <c r="AG23" s="2529"/>
      <c r="AH23" s="2529"/>
      <c r="AI23" s="2530"/>
      <c r="AJ23" s="2530"/>
      <c r="AK23" s="2530"/>
    </row>
    <row r="24" spans="1:39" ht="16.5" thickBot="1">
      <c r="A24" s="1180" t="s">
        <v>6198</v>
      </c>
      <c r="B24" s="1181"/>
      <c r="C24" s="1182"/>
      <c r="D24" s="662"/>
      <c r="E24" s="662"/>
      <c r="F24" s="662"/>
      <c r="G24" s="662"/>
      <c r="H24" s="664"/>
      <c r="I24" s="664"/>
      <c r="J24" s="664"/>
      <c r="K24" s="664"/>
      <c r="L24" s="664"/>
      <c r="M24" s="664"/>
      <c r="N24" s="664"/>
      <c r="O24" s="664"/>
      <c r="P24" s="664"/>
      <c r="Q24" s="664"/>
      <c r="R24" s="664"/>
      <c r="S24" s="664"/>
      <c r="T24" s="664"/>
      <c r="U24" s="664"/>
      <c r="V24" s="664"/>
      <c r="W24" s="664"/>
      <c r="X24" s="664"/>
      <c r="Y24" s="662"/>
      <c r="Z24" s="666"/>
      <c r="AA24" s="666"/>
      <c r="AB24" s="666"/>
      <c r="AC24" s="666"/>
      <c r="AD24" s="1223">
        <f>SUM(AD9:AD23)</f>
        <v>224000</v>
      </c>
      <c r="AE24" s="1224"/>
      <c r="AF24" s="601"/>
      <c r="AG24" s="2529"/>
      <c r="AH24" s="2529"/>
      <c r="AI24" s="2530"/>
      <c r="AJ24" s="2530"/>
      <c r="AK24" s="2530"/>
    </row>
    <row r="25" spans="1:39">
      <c r="A25" s="458" t="s">
        <v>5298</v>
      </c>
      <c r="B25" s="459"/>
      <c r="C25" s="459"/>
      <c r="D25" s="459"/>
      <c r="E25" s="459"/>
      <c r="F25" s="459"/>
      <c r="G25" s="459"/>
      <c r="H25" s="604"/>
      <c r="I25" s="604"/>
      <c r="J25" s="604"/>
      <c r="K25" s="604"/>
      <c r="L25" s="604"/>
      <c r="M25" s="604"/>
      <c r="N25" s="604"/>
      <c r="O25" s="604"/>
      <c r="P25" s="604"/>
      <c r="Q25" s="604"/>
      <c r="R25" s="604"/>
      <c r="S25" s="604"/>
      <c r="T25" s="604"/>
      <c r="U25" s="604"/>
      <c r="V25" s="604"/>
      <c r="W25" s="604"/>
      <c r="X25" s="604"/>
      <c r="Y25" s="459"/>
      <c r="AD25" s="695"/>
      <c r="AE25" s="734"/>
      <c r="AF25" s="468"/>
    </row>
    <row r="26" spans="1:39">
      <c r="A26" s="466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AF26" s="468"/>
    </row>
    <row r="27" spans="1:39">
      <c r="A27" s="605"/>
      <c r="B27" s="470"/>
      <c r="H27" s="591"/>
      <c r="I27" s="591"/>
      <c r="J27" s="591"/>
      <c r="K27" s="591"/>
      <c r="L27" s="591"/>
      <c r="M27" s="591"/>
      <c r="N27" s="591"/>
      <c r="O27" s="591"/>
      <c r="P27" s="591"/>
      <c r="Q27" s="591"/>
      <c r="R27" s="591"/>
      <c r="S27" s="591"/>
      <c r="T27" s="591"/>
      <c r="U27" s="591"/>
      <c r="V27" s="591"/>
      <c r="W27" s="591"/>
      <c r="X27" s="591"/>
      <c r="AF27" s="468"/>
    </row>
    <row r="28" spans="1:39">
      <c r="A28" s="667"/>
      <c r="B28" s="668"/>
      <c r="C28" s="668"/>
      <c r="D28" s="668"/>
      <c r="E28" s="668"/>
      <c r="F28" s="668"/>
      <c r="G28" s="668"/>
      <c r="H28" s="591"/>
      <c r="I28" s="591"/>
      <c r="J28" s="591"/>
      <c r="K28" s="591"/>
      <c r="L28" s="591"/>
      <c r="M28" s="591"/>
      <c r="N28" s="591"/>
      <c r="O28" s="591"/>
      <c r="P28" s="591"/>
      <c r="Q28" s="591"/>
      <c r="R28" s="591"/>
      <c r="S28" s="591"/>
      <c r="T28" s="591"/>
      <c r="U28" s="591"/>
      <c r="V28" s="591"/>
      <c r="W28" s="591"/>
      <c r="X28" s="591"/>
      <c r="AF28" s="468"/>
    </row>
    <row r="29" spans="1:39" ht="15.75" thickBot="1">
      <c r="A29" s="1033"/>
      <c r="B29" s="1034"/>
      <c r="C29" s="1034"/>
      <c r="D29" s="1034"/>
      <c r="E29" s="1034"/>
      <c r="F29" s="1034"/>
      <c r="G29" s="1034"/>
      <c r="H29" s="593"/>
      <c r="I29" s="593"/>
      <c r="J29" s="593"/>
      <c r="K29" s="593"/>
      <c r="L29" s="593"/>
      <c r="M29" s="593"/>
      <c r="N29" s="593"/>
      <c r="O29" s="593"/>
      <c r="P29" s="593"/>
      <c r="Q29" s="593"/>
      <c r="R29" s="593"/>
      <c r="S29" s="593"/>
      <c r="T29" s="593"/>
      <c r="U29" s="593"/>
      <c r="V29" s="593"/>
      <c r="W29" s="593"/>
      <c r="X29" s="593"/>
      <c r="Y29" s="582"/>
      <c r="Z29" s="593"/>
      <c r="AA29" s="593"/>
      <c r="AB29" s="593"/>
      <c r="AC29" s="593"/>
      <c r="AD29" s="593"/>
      <c r="AE29" s="593"/>
      <c r="AF29" s="583"/>
    </row>
    <row r="31" spans="1:39">
      <c r="A31" t="s">
        <v>6404</v>
      </c>
      <c r="B31"/>
      <c r="C31"/>
      <c r="D31" s="88">
        <f>COUNTA(C9:C23)</f>
        <v>13</v>
      </c>
      <c r="AG31" s="995">
        <f>COUNTA(AG9:AG23)</f>
        <v>3</v>
      </c>
      <c r="AI31" s="995">
        <f>COUNTA(AH9:AH23)</f>
        <v>3</v>
      </c>
      <c r="AM31" s="995">
        <f>COUNTA(AM9:AM23)</f>
        <v>4</v>
      </c>
    </row>
    <row r="32" spans="1:39">
      <c r="AG32" s="1050">
        <f>AG31/D31</f>
        <v>0.23076923076923078</v>
      </c>
      <c r="AI32" s="1048">
        <f>AI31/D31</f>
        <v>0.23076923076923078</v>
      </c>
      <c r="AM32" s="1048">
        <f>AM31/D31</f>
        <v>0.30769230769230771</v>
      </c>
    </row>
  </sheetData>
  <customSheetViews>
    <customSheetView guid="{EAD1C6BF-B58E-4716-994B-7E887560A863}" scale="70">
      <selection activeCell="D21" sqref="D21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1"/>
      <headerFooter alignWithMargins="0"/>
    </customSheetView>
    <customSheetView guid="{A746A1D1-F079-45F9-ABC6-D5B94B695A0B}" topLeftCell="U1">
      <selection activeCell="AF22" sqref="AF22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2"/>
      <headerFooter alignWithMargins="0"/>
    </customSheetView>
    <customSheetView guid="{0F6DE11C-9731-46C0-B362-D9F8FDA344B7}" topLeftCell="C1">
      <selection activeCell="AC9" sqref="AC9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3"/>
      <headerFooter alignWithMargins="0"/>
    </customSheetView>
    <customSheetView guid="{365A82E1-C32F-49FA-B525-E173050F7DE9}" topLeftCell="C1">
      <selection activeCell="AC9" sqref="AC9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4"/>
      <headerFooter alignWithMargins="0"/>
    </customSheetView>
    <customSheetView guid="{A91B9AC7-FD9D-4ABC-9E60-25BCC3ACDFCE}">
      <selection activeCell="Z10" sqref="Z10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5"/>
      <headerFooter alignWithMargins="0"/>
    </customSheetView>
    <customSheetView guid="{15D70F00-01D7-413A-8D7C-E754B7B596E4}" topLeftCell="A4">
      <selection activeCell="A11" sqref="A11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6"/>
      <headerFooter alignWithMargins="0"/>
    </customSheetView>
    <customSheetView guid="{34308931-6E20-41C0-A5BD-7D8C451C3840}"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7"/>
      <headerFooter alignWithMargins="0"/>
    </customSheetView>
    <customSheetView guid="{BCE8B9BA-B99B-4BE3-B7C6-DC4F3FC9FA95}" scale="85">
      <pane xSplit="3" ySplit="8" topLeftCell="AB9" activePane="bottomRight" state="frozen"/>
      <selection pane="bottomRight" activeCell="D9" sqref="D9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8"/>
      <headerFooter alignWithMargins="0"/>
    </customSheetView>
    <customSheetView guid="{FA1B31CD-DD8D-47B3-9B34-AB72E4090B34}">
      <selection activeCell="AF22" sqref="AF22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9"/>
      <headerFooter alignWithMargins="0"/>
    </customSheetView>
    <customSheetView guid="{51C80409-42FF-431E-A1CF-253ADAD7E5C5}">
      <selection activeCell="AN25" sqref="AN25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10"/>
      <headerFooter alignWithMargins="0"/>
    </customSheetView>
    <customSheetView guid="{0A3BE354-EABF-4B36-A467-F2E7E7C9C594}" showPageBreaks="1">
      <selection activeCell="C1" sqref="C1"/>
      <pageMargins left="0.23622047244094491" right="0.23622047244094491" top="1.0629921259842521" bottom="0.59055118110236227" header="0.47244094488188981" footer="0.31496062992125984"/>
      <pageSetup paperSize="9" scale="80" orientation="landscape" horizontalDpi="4294967292" r:id="rId11"/>
      <headerFooter alignWithMargins="0"/>
    </customSheetView>
  </customSheetViews>
  <mergeCells count="3">
    <mergeCell ref="D1:S4"/>
    <mergeCell ref="A4:C4"/>
    <mergeCell ref="A5:AF6"/>
  </mergeCells>
  <phoneticPr fontId="162" type="noConversion"/>
  <hyperlinks>
    <hyperlink ref="AC9" r:id="rId12" xr:uid="{F063FF84-AF86-4A8A-A8D0-9D6D275CE373}"/>
    <hyperlink ref="AC10:AC11" r:id="rId13" display="Klik" xr:uid="{4B4CF2B7-13B8-45AB-9438-68BBAA9FA018}"/>
    <hyperlink ref="AC12:AC13" r:id="rId14" display="Klik" xr:uid="{830C7E26-0FED-419B-A35F-8ABD62E81904}"/>
  </hyperlinks>
  <pageMargins left="0.23622047244094491" right="0.23622047244094491" top="1.0629921259842521" bottom="0.59055118110236227" header="0.47244094488188981" footer="0.31496062992125984"/>
  <pageSetup paperSize="9" scale="80" orientation="landscape" horizontalDpi="4294967292" r:id="rId15"/>
  <headerFooter alignWithMargins="0"/>
  <drawing r:id="rId1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3"/>
  <dimension ref="A1:AJ39"/>
  <sheetViews>
    <sheetView zoomScale="115" zoomScaleNormal="78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9.140625" defaultRowHeight="12.75"/>
  <cols>
    <col min="1" max="1" width="3.42578125" style="465" customWidth="1"/>
    <col min="2" max="2" width="10.28515625" style="465" customWidth="1"/>
    <col min="3" max="3" width="11.140625" style="465" customWidth="1"/>
    <col min="4" max="4" width="16.140625" style="465" customWidth="1"/>
    <col min="5" max="5" width="14.5703125" style="465" customWidth="1"/>
    <col min="6" max="6" width="14.85546875" style="465" customWidth="1"/>
    <col min="7" max="7" width="13.7109375" style="465" customWidth="1"/>
    <col min="8" max="8" width="9.85546875" style="465" customWidth="1"/>
    <col min="9" max="9" width="11.28515625" style="465" customWidth="1"/>
    <col min="10" max="10" width="10.140625" style="465" customWidth="1"/>
    <col min="11" max="11" width="13.85546875" style="465" customWidth="1"/>
    <col min="12" max="12" width="9.28515625" style="465" customWidth="1"/>
    <col min="13" max="13" width="10.85546875" style="465" customWidth="1"/>
    <col min="14" max="14" width="10.28515625" style="465" customWidth="1"/>
    <col min="15" max="15" width="11.7109375" style="465" customWidth="1"/>
    <col min="16" max="16" width="7" style="465" customWidth="1"/>
    <col min="17" max="17" width="10.140625" style="465" customWidth="1"/>
    <col min="18" max="18" width="26.5703125" style="465" customWidth="1"/>
    <col min="19" max="19" width="11.42578125" style="465" customWidth="1"/>
    <col min="20" max="20" width="6.42578125" style="520" customWidth="1"/>
    <col min="21" max="21" width="15.140625" style="520" bestFit="1" customWidth="1"/>
    <col min="22" max="22" width="8.42578125" style="520" customWidth="1"/>
    <col min="23" max="23" width="9" style="520" hidden="1" customWidth="1"/>
    <col min="24" max="25" width="9" style="520" customWidth="1"/>
    <col min="26" max="26" width="13.28515625" style="465" customWidth="1"/>
    <col min="27" max="28" width="9.140625" style="465" customWidth="1"/>
    <col min="29" max="29" width="33" style="465" customWidth="1"/>
    <col min="30" max="30" width="12.42578125" style="465" customWidth="1"/>
    <col min="31" max="31" width="22.140625" style="465" customWidth="1"/>
    <col min="32" max="32" width="9.140625" style="465" customWidth="1"/>
    <col min="33" max="16384" width="9.140625" style="465"/>
  </cols>
  <sheetData>
    <row r="1" spans="1:36" ht="17.25" customHeight="1">
      <c r="A1" s="458"/>
      <c r="B1" s="459"/>
      <c r="C1" s="459"/>
      <c r="D1" s="3445" t="s">
        <v>4903</v>
      </c>
      <c r="E1" s="3446"/>
      <c r="F1" s="3446"/>
      <c r="G1" s="3446"/>
      <c r="H1" s="3446"/>
      <c r="I1" s="3446"/>
      <c r="J1" s="3446"/>
      <c r="K1" s="3446"/>
      <c r="L1" s="3446"/>
      <c r="M1" s="3446"/>
      <c r="N1" s="3446"/>
      <c r="O1" s="3446"/>
      <c r="P1" s="3446"/>
      <c r="Q1" s="3446"/>
      <c r="R1" s="3446"/>
      <c r="S1" s="3447"/>
      <c r="T1" s="461" t="s">
        <v>6405</v>
      </c>
      <c r="U1" s="489"/>
      <c r="V1" s="462" t="s">
        <v>13311</v>
      </c>
      <c r="W1" s="607"/>
      <c r="X1" s="607"/>
      <c r="Y1" s="607"/>
      <c r="Z1" s="606"/>
      <c r="AA1" s="467"/>
    </row>
    <row r="2" spans="1:36" ht="17.25" customHeight="1">
      <c r="A2" s="466"/>
      <c r="B2" s="467"/>
      <c r="C2" s="467"/>
      <c r="D2" s="3448"/>
      <c r="E2" s="3434"/>
      <c r="F2" s="3434"/>
      <c r="G2" s="3434"/>
      <c r="H2" s="3434"/>
      <c r="I2" s="3434"/>
      <c r="J2" s="3434"/>
      <c r="K2" s="3434"/>
      <c r="L2" s="3434"/>
      <c r="M2" s="3434"/>
      <c r="N2" s="3434"/>
      <c r="O2" s="3434"/>
      <c r="P2" s="3434"/>
      <c r="Q2" s="3434"/>
      <c r="R2" s="3434"/>
      <c r="S2" s="3435"/>
      <c r="T2" s="469" t="s">
        <v>6406</v>
      </c>
      <c r="U2" s="491"/>
      <c r="V2" s="470" t="s">
        <v>13310</v>
      </c>
      <c r="W2" s="609"/>
      <c r="X2" s="609"/>
      <c r="Y2" s="609"/>
      <c r="Z2" s="608"/>
      <c r="AA2" s="467"/>
    </row>
    <row r="3" spans="1:36" ht="17.25" customHeight="1">
      <c r="A3" s="466"/>
      <c r="B3" s="467"/>
      <c r="C3" s="467"/>
      <c r="D3" s="3448"/>
      <c r="E3" s="3434"/>
      <c r="F3" s="3434"/>
      <c r="G3" s="3434"/>
      <c r="H3" s="3434"/>
      <c r="I3" s="3434"/>
      <c r="J3" s="3434"/>
      <c r="K3" s="3434"/>
      <c r="L3" s="3434"/>
      <c r="M3" s="3434"/>
      <c r="N3" s="3434"/>
      <c r="O3" s="3434"/>
      <c r="P3" s="3434"/>
      <c r="Q3" s="3434"/>
      <c r="R3" s="3434"/>
      <c r="S3" s="3435"/>
      <c r="T3" s="469" t="s">
        <v>6407</v>
      </c>
      <c r="U3" s="491"/>
      <c r="V3" s="470" t="s">
        <v>13309</v>
      </c>
      <c r="W3" s="609"/>
      <c r="X3" s="609"/>
      <c r="Y3" s="609"/>
      <c r="Z3" s="608"/>
      <c r="AA3" s="467"/>
    </row>
    <row r="4" spans="1:36" ht="18" customHeight="1" thickBot="1">
      <c r="A4" s="3532" t="s">
        <v>4907</v>
      </c>
      <c r="B4" s="3533"/>
      <c r="C4" s="3536"/>
      <c r="D4" s="3449"/>
      <c r="E4" s="3436"/>
      <c r="F4" s="3436"/>
      <c r="G4" s="3436"/>
      <c r="H4" s="3436"/>
      <c r="I4" s="3436"/>
      <c r="J4" s="3436"/>
      <c r="K4" s="3436"/>
      <c r="L4" s="3436"/>
      <c r="M4" s="3436"/>
      <c r="N4" s="3436"/>
      <c r="O4" s="3436"/>
      <c r="P4" s="3436"/>
      <c r="Q4" s="3436"/>
      <c r="R4" s="3436"/>
      <c r="S4" s="3437"/>
      <c r="T4" s="493" t="s">
        <v>6408</v>
      </c>
      <c r="U4" s="494"/>
      <c r="V4" s="513" t="s">
        <v>13312</v>
      </c>
      <c r="W4" s="611"/>
      <c r="X4" s="611"/>
      <c r="Y4" s="611"/>
      <c r="Z4" s="610"/>
      <c r="AA4" s="467"/>
    </row>
    <row r="5" spans="1:36" ht="12.75" customHeight="1">
      <c r="A5" s="3537" t="s">
        <v>6052</v>
      </c>
      <c r="B5" s="3538"/>
      <c r="C5" s="3538"/>
      <c r="D5" s="3538"/>
      <c r="E5" s="3538"/>
      <c r="F5" s="3538"/>
      <c r="G5" s="3538"/>
      <c r="H5" s="3538"/>
      <c r="I5" s="3538"/>
      <c r="J5" s="3538"/>
      <c r="K5" s="3538"/>
      <c r="L5" s="3538"/>
      <c r="M5" s="3538"/>
      <c r="N5" s="3538"/>
      <c r="O5" s="3538"/>
      <c r="P5" s="3538"/>
      <c r="Q5" s="3538"/>
      <c r="R5" s="3538"/>
      <c r="S5" s="3538"/>
      <c r="T5" s="3538"/>
      <c r="U5" s="3538"/>
      <c r="V5" s="3538"/>
      <c r="W5" s="3538"/>
      <c r="X5" s="3538"/>
      <c r="Y5" s="3538"/>
      <c r="Z5" s="3539"/>
      <c r="AA5" s="612"/>
    </row>
    <row r="6" spans="1:36" ht="13.5" customHeight="1" thickBot="1">
      <c r="A6" s="3540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3541"/>
      <c r="N6" s="3541"/>
      <c r="O6" s="3541"/>
      <c r="P6" s="3541"/>
      <c r="Q6" s="3541"/>
      <c r="R6" s="3541"/>
      <c r="S6" s="3541"/>
      <c r="T6" s="3541"/>
      <c r="U6" s="3541"/>
      <c r="V6" s="3541"/>
      <c r="W6" s="3541"/>
      <c r="X6" s="3541"/>
      <c r="Y6" s="3541"/>
      <c r="Z6" s="3542"/>
      <c r="AA6" s="612"/>
      <c r="AC6" s="52"/>
      <c r="AD6" s="1028"/>
      <c r="AE6" s="1029">
        <v>46752</v>
      </c>
    </row>
    <row r="7" spans="1:36" ht="25.5">
      <c r="A7" s="613" t="s">
        <v>2418</v>
      </c>
      <c r="B7" s="614" t="s">
        <v>4909</v>
      </c>
      <c r="C7" s="614" t="s">
        <v>6053</v>
      </c>
      <c r="D7" s="614" t="s">
        <v>6054</v>
      </c>
      <c r="E7" s="615" t="s">
        <v>7</v>
      </c>
      <c r="F7" s="614" t="s">
        <v>6055</v>
      </c>
      <c r="G7" s="614" t="s">
        <v>4915</v>
      </c>
      <c r="H7" s="680" t="s">
        <v>6260</v>
      </c>
      <c r="I7" s="783" t="s">
        <v>6225</v>
      </c>
      <c r="J7" s="1178" t="s">
        <v>6217</v>
      </c>
      <c r="K7" s="1211"/>
      <c r="L7" s="1212"/>
      <c r="M7" s="585" t="s">
        <v>5589</v>
      </c>
      <c r="N7" s="585" t="s">
        <v>5590</v>
      </c>
      <c r="O7" s="1178" t="s">
        <v>6219</v>
      </c>
      <c r="P7" s="1211"/>
      <c r="Q7" s="1212"/>
      <c r="R7" s="614" t="s">
        <v>6056</v>
      </c>
      <c r="S7" s="1188" t="s">
        <v>6077</v>
      </c>
      <c r="T7" s="1189"/>
      <c r="U7" s="1158" t="s">
        <v>4917</v>
      </c>
      <c r="V7" s="670" t="s">
        <v>6096</v>
      </c>
      <c r="W7" s="670" t="s">
        <v>6102</v>
      </c>
      <c r="X7" s="688" t="s">
        <v>6162</v>
      </c>
      <c r="Y7" s="688" t="s">
        <v>6196</v>
      </c>
      <c r="Z7" s="1183" t="s">
        <v>699</v>
      </c>
      <c r="AC7" s="1025"/>
      <c r="AD7" s="1026"/>
      <c r="AE7" s="1026"/>
      <c r="AG7" s="2872"/>
      <c r="AJ7" s="2872" t="s">
        <v>19936</v>
      </c>
    </row>
    <row r="8" spans="1:36" ht="13.5" thickBot="1">
      <c r="A8" s="616"/>
      <c r="B8" s="617"/>
      <c r="C8" s="617"/>
      <c r="D8" s="617"/>
      <c r="E8" s="617"/>
      <c r="F8" s="618" t="s">
        <v>6057</v>
      </c>
      <c r="G8" s="618" t="s">
        <v>6058</v>
      </c>
      <c r="H8" s="574" t="s">
        <v>6261</v>
      </c>
      <c r="I8" s="1177" t="s">
        <v>6235</v>
      </c>
      <c r="J8" s="780" t="s">
        <v>6222</v>
      </c>
      <c r="K8" s="781" t="s">
        <v>6215</v>
      </c>
      <c r="L8" s="781" t="s">
        <v>6216</v>
      </c>
      <c r="M8" s="589"/>
      <c r="N8" s="589" t="s">
        <v>5592</v>
      </c>
      <c r="O8" s="782" t="s">
        <v>6223</v>
      </c>
      <c r="P8" s="782" t="s">
        <v>6220</v>
      </c>
      <c r="Q8" s="782" t="s">
        <v>6221</v>
      </c>
      <c r="R8" s="617"/>
      <c r="S8" s="482" t="s">
        <v>4237</v>
      </c>
      <c r="T8" s="548" t="s">
        <v>2201</v>
      </c>
      <c r="U8" s="1159"/>
      <c r="V8" s="671" t="s">
        <v>6103</v>
      </c>
      <c r="W8" s="671" t="s">
        <v>6100</v>
      </c>
      <c r="X8" s="689" t="s">
        <v>6163</v>
      </c>
      <c r="Y8" s="689" t="s">
        <v>6197</v>
      </c>
      <c r="Z8" s="1184"/>
      <c r="AC8" s="1022" t="s">
        <v>12601</v>
      </c>
      <c r="AD8" s="1024" t="s">
        <v>6197</v>
      </c>
      <c r="AE8" s="1024" t="s">
        <v>18406</v>
      </c>
      <c r="AF8" s="465" t="s">
        <v>13040</v>
      </c>
      <c r="AG8" s="520"/>
      <c r="AJ8" s="520" t="s">
        <v>19937</v>
      </c>
    </row>
    <row r="9" spans="1:36">
      <c r="A9" s="619">
        <v>1</v>
      </c>
      <c r="B9" s="620" t="s">
        <v>4928</v>
      </c>
      <c r="C9" s="621" t="s">
        <v>3555</v>
      </c>
      <c r="D9" s="620" t="s">
        <v>3048</v>
      </c>
      <c r="E9" s="620" t="s">
        <v>6059</v>
      </c>
      <c r="F9" s="622">
        <v>23</v>
      </c>
      <c r="G9" s="622">
        <v>130</v>
      </c>
      <c r="H9" s="790">
        <v>0.8</v>
      </c>
      <c r="I9" s="790"/>
      <c r="J9" s="657">
        <v>304</v>
      </c>
      <c r="K9" s="657">
        <v>304</v>
      </c>
      <c r="L9" s="657">
        <v>304</v>
      </c>
      <c r="M9" s="790">
        <v>30</v>
      </c>
      <c r="N9" s="2964">
        <v>90</v>
      </c>
      <c r="O9" s="2964">
        <v>50</v>
      </c>
      <c r="P9" s="620"/>
      <c r="Q9" s="2964">
        <v>380</v>
      </c>
      <c r="R9" s="620" t="s">
        <v>6060</v>
      </c>
      <c r="S9" s="2964">
        <v>5</v>
      </c>
      <c r="T9" s="623" t="s">
        <v>4849</v>
      </c>
      <c r="U9" s="624" t="s">
        <v>1527</v>
      </c>
      <c r="V9" s="672" t="s">
        <v>6098</v>
      </c>
      <c r="W9" s="624"/>
      <c r="X9" s="751">
        <v>84000</v>
      </c>
      <c r="Y9" s="751"/>
      <c r="Z9" s="575"/>
      <c r="AA9" s="465" t="s">
        <v>12219</v>
      </c>
      <c r="AB9" s="520">
        <v>110</v>
      </c>
      <c r="AC9" s="549" t="s">
        <v>12834</v>
      </c>
      <c r="AD9" s="1043">
        <v>44767</v>
      </c>
      <c r="AE9" s="549"/>
      <c r="AJ9" s="576" t="s">
        <v>19938</v>
      </c>
    </row>
    <row r="10" spans="1:36">
      <c r="A10" s="1200">
        <v>2</v>
      </c>
      <c r="B10" s="549" t="s">
        <v>4928</v>
      </c>
      <c r="C10" s="625" t="s">
        <v>3552</v>
      </c>
      <c r="D10" s="549" t="s">
        <v>1756</v>
      </c>
      <c r="E10" s="549" t="s">
        <v>6061</v>
      </c>
      <c r="F10" s="626">
        <v>2</v>
      </c>
      <c r="G10" s="626">
        <v>50</v>
      </c>
      <c r="H10" s="626"/>
      <c r="I10" s="626"/>
      <c r="J10" s="657">
        <v>304</v>
      </c>
      <c r="K10" s="657">
        <v>304</v>
      </c>
      <c r="L10" s="657">
        <v>304</v>
      </c>
      <c r="M10" s="626">
        <v>62</v>
      </c>
      <c r="N10" s="2965">
        <v>5.5</v>
      </c>
      <c r="O10" s="2965">
        <v>50</v>
      </c>
      <c r="P10" s="628"/>
      <c r="Q10" s="2965">
        <v>380</v>
      </c>
      <c r="R10" s="549" t="s">
        <v>6060</v>
      </c>
      <c r="S10" s="552"/>
      <c r="T10" s="626"/>
      <c r="U10" s="627"/>
      <c r="V10" s="672" t="s">
        <v>6098</v>
      </c>
      <c r="W10" s="627"/>
      <c r="X10" s="752">
        <v>11200</v>
      </c>
      <c r="Y10" s="752"/>
      <c r="Z10" s="517"/>
      <c r="AA10" s="465" t="s">
        <v>12219</v>
      </c>
      <c r="AB10" s="520">
        <v>100</v>
      </c>
      <c r="AC10" s="549" t="s">
        <v>12886</v>
      </c>
      <c r="AD10" s="1043">
        <v>41855</v>
      </c>
      <c r="AE10" s="549"/>
      <c r="AF10" s="465" t="s">
        <v>13041</v>
      </c>
      <c r="AJ10" s="576" t="s">
        <v>19938</v>
      </c>
    </row>
    <row r="11" spans="1:36">
      <c r="A11" s="1200">
        <v>3</v>
      </c>
      <c r="B11" s="549" t="s">
        <v>4928</v>
      </c>
      <c r="C11" s="625" t="s">
        <v>3559</v>
      </c>
      <c r="D11" s="549" t="s">
        <v>1613</v>
      </c>
      <c r="E11" s="549" t="s">
        <v>6062</v>
      </c>
      <c r="F11" s="626">
        <v>25</v>
      </c>
      <c r="G11" s="626">
        <v>50</v>
      </c>
      <c r="H11" s="626"/>
      <c r="I11" s="626"/>
      <c r="J11" s="657" t="s">
        <v>6270</v>
      </c>
      <c r="K11" s="657" t="s">
        <v>6270</v>
      </c>
      <c r="L11" s="657" t="s">
        <v>6270</v>
      </c>
      <c r="M11" s="626">
        <v>50</v>
      </c>
      <c r="N11" s="2965">
        <v>3.7</v>
      </c>
      <c r="O11" s="2965">
        <v>50</v>
      </c>
      <c r="P11" s="628"/>
      <c r="Q11" s="2965">
        <v>380</v>
      </c>
      <c r="R11" s="549" t="s">
        <v>6060</v>
      </c>
      <c r="S11" s="2965"/>
      <c r="T11" s="629"/>
      <c r="U11" s="629"/>
      <c r="V11" s="672" t="s">
        <v>6098</v>
      </c>
      <c r="W11" s="629"/>
      <c r="X11" s="752">
        <v>11200</v>
      </c>
      <c r="Y11" s="752"/>
      <c r="Z11" s="517"/>
      <c r="AA11" s="465" t="s">
        <v>12447</v>
      </c>
      <c r="AB11" s="520">
        <v>230</v>
      </c>
      <c r="AC11" s="549" t="s">
        <v>12887</v>
      </c>
      <c r="AD11" s="1043">
        <v>43392</v>
      </c>
      <c r="AE11" s="549"/>
      <c r="AF11" s="465" t="s">
        <v>13041</v>
      </c>
      <c r="AJ11" s="576" t="s">
        <v>19938</v>
      </c>
    </row>
    <row r="12" spans="1:36">
      <c r="A12" s="1200">
        <v>4</v>
      </c>
      <c r="B12" s="549" t="s">
        <v>4928</v>
      </c>
      <c r="C12" s="625" t="s">
        <v>4314</v>
      </c>
      <c r="D12" s="549" t="s">
        <v>6063</v>
      </c>
      <c r="E12" s="549" t="s">
        <v>6064</v>
      </c>
      <c r="F12" s="626">
        <v>2</v>
      </c>
      <c r="G12" s="626">
        <v>100</v>
      </c>
      <c r="H12" s="626"/>
      <c r="I12" s="626"/>
      <c r="J12" s="657">
        <v>304</v>
      </c>
      <c r="K12" s="657">
        <v>304</v>
      </c>
      <c r="L12" s="657">
        <v>304</v>
      </c>
      <c r="M12" s="626">
        <v>115</v>
      </c>
      <c r="N12" s="552">
        <v>22</v>
      </c>
      <c r="O12" s="552">
        <v>50</v>
      </c>
      <c r="P12" s="549"/>
      <c r="Q12" s="552">
        <v>380</v>
      </c>
      <c r="R12" s="549" t="s">
        <v>6060</v>
      </c>
      <c r="S12" s="2965">
        <v>5</v>
      </c>
      <c r="T12" s="629" t="s">
        <v>4849</v>
      </c>
      <c r="U12" s="629" t="s">
        <v>1527</v>
      </c>
      <c r="V12" s="672" t="s">
        <v>6098</v>
      </c>
      <c r="W12" s="629"/>
      <c r="X12" s="752">
        <v>21000</v>
      </c>
      <c r="Y12" s="752"/>
      <c r="Z12" s="517"/>
      <c r="AA12" s="465" t="s">
        <v>12501</v>
      </c>
      <c r="AB12" s="520">
        <v>310</v>
      </c>
      <c r="AC12" s="549" t="s">
        <v>12888</v>
      </c>
      <c r="AD12" s="1043">
        <v>44763</v>
      </c>
      <c r="AE12" s="549"/>
      <c r="AF12" s="549" t="s">
        <v>13039</v>
      </c>
      <c r="AJ12" s="576" t="s">
        <v>19938</v>
      </c>
    </row>
    <row r="13" spans="1:36">
      <c r="A13" s="1200">
        <v>5</v>
      </c>
      <c r="B13" s="549" t="s">
        <v>4928</v>
      </c>
      <c r="C13" s="625" t="s">
        <v>18393</v>
      </c>
      <c r="D13" s="549" t="s">
        <v>6063</v>
      </c>
      <c r="E13" s="549" t="s">
        <v>6064</v>
      </c>
      <c r="F13" s="626">
        <v>2</v>
      </c>
      <c r="G13" s="626">
        <v>105</v>
      </c>
      <c r="H13" s="626"/>
      <c r="I13" s="626"/>
      <c r="J13" s="657">
        <v>304</v>
      </c>
      <c r="K13" s="657">
        <v>304</v>
      </c>
      <c r="L13" s="657">
        <v>304</v>
      </c>
      <c r="M13" s="626">
        <v>115</v>
      </c>
      <c r="N13" s="626">
        <v>22</v>
      </c>
      <c r="O13" s="552">
        <v>50</v>
      </c>
      <c r="P13" s="549"/>
      <c r="Q13" s="552">
        <v>380</v>
      </c>
      <c r="R13" s="549" t="s">
        <v>6060</v>
      </c>
      <c r="S13" s="2965">
        <v>5</v>
      </c>
      <c r="T13" s="629" t="s">
        <v>4849</v>
      </c>
      <c r="U13" s="629" t="s">
        <v>1527</v>
      </c>
      <c r="V13" s="672" t="s">
        <v>6098</v>
      </c>
      <c r="W13" s="629"/>
      <c r="X13" s="752">
        <v>21000</v>
      </c>
      <c r="Y13" s="752"/>
      <c r="Z13" s="517"/>
      <c r="AA13" s="465" t="s">
        <v>12501</v>
      </c>
      <c r="AB13" s="520">
        <v>310</v>
      </c>
      <c r="AC13" s="549" t="s">
        <v>12888</v>
      </c>
      <c r="AD13" s="1043">
        <v>44763</v>
      </c>
      <c r="AE13" s="549"/>
      <c r="AF13" s="549" t="s">
        <v>13039</v>
      </c>
      <c r="AJ13" s="576" t="s">
        <v>19938</v>
      </c>
    </row>
    <row r="14" spans="1:36">
      <c r="A14" s="1200">
        <v>6</v>
      </c>
      <c r="B14" s="549" t="s">
        <v>3902</v>
      </c>
      <c r="C14" s="625" t="s">
        <v>4403</v>
      </c>
      <c r="D14" s="549" t="s">
        <v>18394</v>
      </c>
      <c r="E14" s="549" t="s">
        <v>18395</v>
      </c>
      <c r="F14" s="626" t="s">
        <v>3209</v>
      </c>
      <c r="G14" s="626" t="s">
        <v>285</v>
      </c>
      <c r="H14" s="626"/>
      <c r="I14" s="626"/>
      <c r="J14" s="626">
        <v>304</v>
      </c>
      <c r="K14" s="626">
        <v>304</v>
      </c>
      <c r="L14" s="626">
        <v>304</v>
      </c>
      <c r="M14" s="626">
        <v>360</v>
      </c>
      <c r="N14" s="626">
        <v>0.2</v>
      </c>
      <c r="O14" s="552">
        <v>50</v>
      </c>
      <c r="P14" s="549"/>
      <c r="Q14" s="552">
        <v>380</v>
      </c>
      <c r="R14" s="549" t="s">
        <v>18396</v>
      </c>
      <c r="S14" s="2965"/>
      <c r="T14" s="629"/>
      <c r="U14" s="629"/>
      <c r="V14" s="672" t="s">
        <v>6098</v>
      </c>
      <c r="W14" s="629"/>
      <c r="X14" s="752">
        <v>2800</v>
      </c>
      <c r="Y14" s="752"/>
      <c r="Z14" s="517"/>
      <c r="AB14" s="2967" t="s">
        <v>17732</v>
      </c>
      <c r="AC14" s="549" t="s">
        <v>12883</v>
      </c>
      <c r="AD14" s="1043">
        <v>44586</v>
      </c>
      <c r="AE14" s="549"/>
      <c r="AF14" s="465" t="s">
        <v>13041</v>
      </c>
      <c r="AJ14" s="576"/>
    </row>
    <row r="15" spans="1:36">
      <c r="A15" s="1200">
        <v>6</v>
      </c>
      <c r="B15" s="549" t="s">
        <v>3902</v>
      </c>
      <c r="C15" s="625" t="s">
        <v>4405</v>
      </c>
      <c r="D15" s="549" t="s">
        <v>6065</v>
      </c>
      <c r="E15" s="549" t="s">
        <v>6066</v>
      </c>
      <c r="F15" s="626" t="s">
        <v>3209</v>
      </c>
      <c r="G15" s="626">
        <v>200</v>
      </c>
      <c r="H15" s="626">
        <v>0.97699999999999998</v>
      </c>
      <c r="I15" s="626">
        <v>0.42</v>
      </c>
      <c r="J15" s="657">
        <v>304</v>
      </c>
      <c r="K15" s="657">
        <v>304</v>
      </c>
      <c r="L15" s="657">
        <v>304</v>
      </c>
      <c r="M15" s="626">
        <v>200</v>
      </c>
      <c r="N15" s="626">
        <v>0.2</v>
      </c>
      <c r="O15" s="552">
        <v>50</v>
      </c>
      <c r="P15" s="549"/>
      <c r="Q15" s="552">
        <v>380</v>
      </c>
      <c r="R15" s="549" t="s">
        <v>6060</v>
      </c>
      <c r="S15" s="628"/>
      <c r="T15" s="629"/>
      <c r="U15" s="629"/>
      <c r="V15" s="672" t="s">
        <v>6098</v>
      </c>
      <c r="W15" s="629"/>
      <c r="X15" s="752">
        <v>2800</v>
      </c>
      <c r="Y15" s="752"/>
      <c r="Z15" s="517"/>
      <c r="AA15" s="465" t="s">
        <v>12404</v>
      </c>
      <c r="AB15" s="2967" t="s">
        <v>17732</v>
      </c>
      <c r="AC15" s="549" t="s">
        <v>12884</v>
      </c>
      <c r="AD15" s="1043">
        <v>41834</v>
      </c>
      <c r="AE15" s="549"/>
      <c r="AF15" s="465" t="s">
        <v>13041</v>
      </c>
      <c r="AJ15" s="576" t="s">
        <v>19938</v>
      </c>
    </row>
    <row r="16" spans="1:36">
      <c r="A16" s="1200">
        <v>7</v>
      </c>
      <c r="B16" s="549" t="s">
        <v>3902</v>
      </c>
      <c r="C16" s="625" t="s">
        <v>4407</v>
      </c>
      <c r="D16" s="549" t="s">
        <v>6067</v>
      </c>
      <c r="E16" s="549" t="s">
        <v>6068</v>
      </c>
      <c r="F16" s="626" t="s">
        <v>3209</v>
      </c>
      <c r="G16" s="626">
        <v>100</v>
      </c>
      <c r="H16" s="626">
        <v>1</v>
      </c>
      <c r="I16" s="626">
        <v>1.744</v>
      </c>
      <c r="J16" s="657">
        <v>304</v>
      </c>
      <c r="K16" s="657">
        <v>304</v>
      </c>
      <c r="L16" s="626"/>
      <c r="M16" s="626">
        <v>100</v>
      </c>
      <c r="N16" s="626">
        <v>0.4</v>
      </c>
      <c r="O16" s="552">
        <v>50</v>
      </c>
      <c r="P16" s="549"/>
      <c r="Q16" s="552">
        <v>380</v>
      </c>
      <c r="R16" s="549" t="s">
        <v>6060</v>
      </c>
      <c r="S16" s="628"/>
      <c r="T16" s="629"/>
      <c r="U16" s="629"/>
      <c r="V16" s="672" t="s">
        <v>6098</v>
      </c>
      <c r="W16" s="629"/>
      <c r="X16" s="752">
        <v>2800</v>
      </c>
      <c r="Y16" s="752"/>
      <c r="Z16" s="517"/>
      <c r="AA16" s="465" t="s">
        <v>12404</v>
      </c>
      <c r="AB16" s="2967" t="s">
        <v>17732</v>
      </c>
      <c r="AC16" s="549" t="s">
        <v>12885</v>
      </c>
      <c r="AD16" s="1043">
        <v>41918</v>
      </c>
      <c r="AE16" s="549"/>
      <c r="AF16" s="465" t="s">
        <v>13041</v>
      </c>
      <c r="AJ16" s="576" t="s">
        <v>19938</v>
      </c>
    </row>
    <row r="17" spans="1:36">
      <c r="A17" s="1200">
        <v>8</v>
      </c>
      <c r="B17" s="549" t="s">
        <v>3902</v>
      </c>
      <c r="C17" s="625" t="s">
        <v>4400</v>
      </c>
      <c r="D17" s="549" t="s">
        <v>6069</v>
      </c>
      <c r="E17" s="549" t="s">
        <v>6066</v>
      </c>
      <c r="F17" s="626" t="s">
        <v>3209</v>
      </c>
      <c r="G17" s="626">
        <v>100</v>
      </c>
      <c r="H17" s="626">
        <v>1</v>
      </c>
      <c r="I17" s="626">
        <v>0.8</v>
      </c>
      <c r="J17" s="657">
        <v>304</v>
      </c>
      <c r="K17" s="657">
        <v>304</v>
      </c>
      <c r="L17" s="657">
        <v>304</v>
      </c>
      <c r="M17" s="626">
        <v>100</v>
      </c>
      <c r="N17" s="626">
        <v>0.2</v>
      </c>
      <c r="O17" s="552">
        <v>50</v>
      </c>
      <c r="P17" s="549"/>
      <c r="Q17" s="552">
        <v>380</v>
      </c>
      <c r="R17" s="549" t="s">
        <v>6060</v>
      </c>
      <c r="S17" s="628"/>
      <c r="T17" s="629"/>
      <c r="U17" s="629"/>
      <c r="V17" s="672" t="s">
        <v>6098</v>
      </c>
      <c r="W17" s="629"/>
      <c r="X17" s="752">
        <v>2800</v>
      </c>
      <c r="Y17" s="752"/>
      <c r="Z17" s="517"/>
      <c r="AA17" s="465" t="s">
        <v>12248</v>
      </c>
      <c r="AB17" s="2967" t="s">
        <v>17731</v>
      </c>
      <c r="AC17" s="549" t="s">
        <v>12882</v>
      </c>
      <c r="AD17" s="1043">
        <v>41828</v>
      </c>
      <c r="AE17" s="549"/>
      <c r="AF17" s="465" t="s">
        <v>13041</v>
      </c>
      <c r="AJ17" s="576" t="s">
        <v>19938</v>
      </c>
    </row>
    <row r="18" spans="1:36">
      <c r="A18" s="1200">
        <v>9</v>
      </c>
      <c r="B18" s="549" t="s">
        <v>4156</v>
      </c>
      <c r="C18" s="2931" t="s">
        <v>2332</v>
      </c>
      <c r="D18" s="549" t="s">
        <v>6070</v>
      </c>
      <c r="E18" s="549" t="s">
        <v>6271</v>
      </c>
      <c r="F18" s="626" t="s">
        <v>6071</v>
      </c>
      <c r="G18" s="626">
        <v>50</v>
      </c>
      <c r="H18" s="626">
        <v>1.05</v>
      </c>
      <c r="I18" s="626">
        <v>10</v>
      </c>
      <c r="J18" s="626"/>
      <c r="K18" s="626" t="s">
        <v>6272</v>
      </c>
      <c r="L18" s="626"/>
      <c r="M18" s="626"/>
      <c r="N18" s="626"/>
      <c r="O18" s="552">
        <v>50</v>
      </c>
      <c r="P18" s="549"/>
      <c r="Q18" s="552">
        <v>380</v>
      </c>
      <c r="R18" s="630"/>
      <c r="S18" s="631"/>
      <c r="T18" s="632"/>
      <c r="U18" s="632"/>
      <c r="V18" s="672" t="s">
        <v>6098</v>
      </c>
      <c r="W18" s="632"/>
      <c r="X18" s="753"/>
      <c r="Y18" s="753"/>
      <c r="Z18" s="571"/>
      <c r="AA18" s="465" t="s">
        <v>12215</v>
      </c>
      <c r="AB18" s="520">
        <v>800</v>
      </c>
      <c r="AC18" s="549" t="s">
        <v>12889</v>
      </c>
      <c r="AD18" s="1043">
        <v>41974</v>
      </c>
      <c r="AE18" s="549"/>
      <c r="AF18" s="465" t="s">
        <v>13041</v>
      </c>
    </row>
    <row r="19" spans="1:36">
      <c r="A19" s="1200">
        <v>10</v>
      </c>
      <c r="B19" s="549" t="s">
        <v>4156</v>
      </c>
      <c r="C19" s="2931" t="s">
        <v>2335</v>
      </c>
      <c r="D19" s="549" t="s">
        <v>6072</v>
      </c>
      <c r="E19" s="549" t="s">
        <v>6271</v>
      </c>
      <c r="F19" s="626" t="s">
        <v>6071</v>
      </c>
      <c r="G19" s="626">
        <v>50</v>
      </c>
      <c r="H19" s="626">
        <v>1.05</v>
      </c>
      <c r="I19" s="626">
        <v>10</v>
      </c>
      <c r="J19" s="626"/>
      <c r="K19" s="626" t="s">
        <v>6272</v>
      </c>
      <c r="L19" s="626"/>
      <c r="M19" s="626"/>
      <c r="N19" s="626"/>
      <c r="O19" s="552">
        <v>50</v>
      </c>
      <c r="P19" s="549"/>
      <c r="Q19" s="552">
        <v>380</v>
      </c>
      <c r="R19" s="551"/>
      <c r="S19" s="633"/>
      <c r="T19" s="634"/>
      <c r="U19" s="634"/>
      <c r="V19" s="672" t="s">
        <v>6098</v>
      </c>
      <c r="W19" s="634"/>
      <c r="X19" s="754">
        <v>7000</v>
      </c>
      <c r="Y19" s="754"/>
      <c r="Z19" s="571"/>
      <c r="AA19" s="465" t="s">
        <v>12216</v>
      </c>
      <c r="AB19" s="520">
        <v>800</v>
      </c>
      <c r="AC19" s="549" t="s">
        <v>12891</v>
      </c>
      <c r="AD19" s="1043">
        <v>41981</v>
      </c>
      <c r="AE19" s="549"/>
      <c r="AF19" s="465" t="s">
        <v>13041</v>
      </c>
    </row>
    <row r="20" spans="1:36">
      <c r="A20" s="2369">
        <v>12</v>
      </c>
      <c r="B20" s="2370" t="s">
        <v>4156</v>
      </c>
      <c r="C20" s="2371" t="s">
        <v>18397</v>
      </c>
      <c r="D20" s="2370"/>
      <c r="E20" s="2370"/>
      <c r="F20" s="2372"/>
      <c r="G20" s="2372"/>
      <c r="H20" s="2372"/>
      <c r="I20" s="2372"/>
      <c r="J20" s="2372"/>
      <c r="K20" s="2372"/>
      <c r="L20" s="2372"/>
      <c r="M20" s="2372"/>
      <c r="N20" s="2372"/>
      <c r="O20" s="2966"/>
      <c r="P20" s="2370"/>
      <c r="Q20" s="2966"/>
      <c r="R20" s="2373"/>
      <c r="S20" s="2374"/>
      <c r="T20" s="2375"/>
      <c r="U20" s="2375"/>
      <c r="V20" s="2376" t="s">
        <v>6098</v>
      </c>
      <c r="W20" s="2375"/>
      <c r="X20" s="2377"/>
      <c r="Y20" s="2377"/>
      <c r="Z20" s="2378" t="s">
        <v>18402</v>
      </c>
      <c r="AA20" s="2379"/>
      <c r="AB20" s="2968">
        <v>800</v>
      </c>
      <c r="AC20" s="2370"/>
      <c r="AD20" s="2370"/>
      <c r="AE20" s="2370"/>
      <c r="AF20" s="465" t="s">
        <v>13041</v>
      </c>
    </row>
    <row r="21" spans="1:36">
      <c r="A21" s="1200">
        <v>11</v>
      </c>
      <c r="B21" s="549" t="s">
        <v>4156</v>
      </c>
      <c r="C21" s="2931" t="s">
        <v>1764</v>
      </c>
      <c r="D21" s="549" t="s">
        <v>6073</v>
      </c>
      <c r="E21" s="549" t="s">
        <v>6074</v>
      </c>
      <c r="F21" s="626" t="s">
        <v>6071</v>
      </c>
      <c r="G21" s="626">
        <v>50</v>
      </c>
      <c r="H21" s="626">
        <v>1.1000000000000001</v>
      </c>
      <c r="I21" s="626">
        <v>2</v>
      </c>
      <c r="J21" s="626"/>
      <c r="K21" s="657">
        <v>304</v>
      </c>
      <c r="L21" s="657">
        <v>304</v>
      </c>
      <c r="M21" s="626"/>
      <c r="N21" s="626"/>
      <c r="O21" s="552">
        <v>50</v>
      </c>
      <c r="P21" s="549"/>
      <c r="Q21" s="552">
        <v>380</v>
      </c>
      <c r="R21" s="551" t="s">
        <v>6060</v>
      </c>
      <c r="S21" s="633"/>
      <c r="T21" s="634"/>
      <c r="U21" s="634"/>
      <c r="V21" s="672" t="s">
        <v>6098</v>
      </c>
      <c r="W21" s="634"/>
      <c r="X21" s="754">
        <v>7000</v>
      </c>
      <c r="Y21" s="754"/>
      <c r="Z21" s="571"/>
      <c r="AA21" s="465" t="s">
        <v>12226</v>
      </c>
      <c r="AB21" s="520">
        <v>800</v>
      </c>
      <c r="AC21" s="549" t="s">
        <v>12890</v>
      </c>
      <c r="AD21" s="1043">
        <v>41806</v>
      </c>
      <c r="AE21" s="549"/>
      <c r="AF21" s="465" t="s">
        <v>13041</v>
      </c>
    </row>
    <row r="22" spans="1:36">
      <c r="A22" s="1200">
        <v>14</v>
      </c>
      <c r="B22" s="549" t="s">
        <v>4156</v>
      </c>
      <c r="C22" s="2931" t="s">
        <v>1766</v>
      </c>
      <c r="D22" s="549" t="s">
        <v>1767</v>
      </c>
      <c r="E22" s="549" t="s">
        <v>18398</v>
      </c>
      <c r="F22" s="626" t="s">
        <v>6071</v>
      </c>
      <c r="G22" s="626">
        <v>50</v>
      </c>
      <c r="H22" s="549"/>
      <c r="I22" s="549"/>
      <c r="J22" s="657">
        <v>304</v>
      </c>
      <c r="K22" s="657">
        <v>304</v>
      </c>
      <c r="L22" s="657">
        <v>304</v>
      </c>
      <c r="M22" s="552">
        <v>300</v>
      </c>
      <c r="N22" s="552">
        <v>0.2</v>
      </c>
      <c r="O22" s="552">
        <v>50</v>
      </c>
      <c r="P22" s="549"/>
      <c r="Q22" s="552">
        <v>380</v>
      </c>
      <c r="R22" s="549" t="s">
        <v>18396</v>
      </c>
      <c r="S22" s="628"/>
      <c r="T22" s="629"/>
      <c r="U22" s="629"/>
      <c r="V22" s="672" t="s">
        <v>6098</v>
      </c>
      <c r="W22" s="629"/>
      <c r="X22" s="752"/>
      <c r="Y22" s="752"/>
      <c r="Z22" s="517"/>
      <c r="AB22" s="520">
        <v>800</v>
      </c>
      <c r="AC22" s="549" t="s">
        <v>12893</v>
      </c>
      <c r="AD22" s="1043">
        <v>40015</v>
      </c>
      <c r="AE22" s="549"/>
      <c r="AF22" s="465" t="s">
        <v>13041</v>
      </c>
      <c r="AJ22" s="576" t="s">
        <v>19938</v>
      </c>
    </row>
    <row r="23" spans="1:36">
      <c r="A23" s="1200">
        <v>15</v>
      </c>
      <c r="B23" s="549" t="s">
        <v>4156</v>
      </c>
      <c r="C23" s="2931" t="s">
        <v>18399</v>
      </c>
      <c r="D23" s="549" t="s">
        <v>2532</v>
      </c>
      <c r="E23" s="549"/>
      <c r="F23" s="626" t="s">
        <v>6071</v>
      </c>
      <c r="G23" s="626">
        <v>50</v>
      </c>
      <c r="H23" s="549"/>
      <c r="I23" s="549"/>
      <c r="J23" s="657">
        <v>304</v>
      </c>
      <c r="K23" s="657">
        <v>304</v>
      </c>
      <c r="L23" s="657">
        <v>304</v>
      </c>
      <c r="M23" s="552">
        <v>300</v>
      </c>
      <c r="N23" s="552">
        <v>0.2</v>
      </c>
      <c r="O23" s="552">
        <v>50</v>
      </c>
      <c r="P23" s="549"/>
      <c r="Q23" s="552">
        <v>380</v>
      </c>
      <c r="R23" s="549" t="s">
        <v>18396</v>
      </c>
      <c r="S23" s="628"/>
      <c r="T23" s="629"/>
      <c r="U23" s="629"/>
      <c r="V23" s="672" t="s">
        <v>6098</v>
      </c>
      <c r="W23" s="629"/>
      <c r="X23" s="752">
        <v>7000</v>
      </c>
      <c r="Y23" s="752"/>
      <c r="Z23" s="517"/>
      <c r="AB23" s="520">
        <v>800</v>
      </c>
      <c r="AC23" s="549" t="s">
        <v>12893</v>
      </c>
      <c r="AD23" s="1043">
        <v>40157</v>
      </c>
      <c r="AE23" s="549"/>
      <c r="AF23" s="465" t="s">
        <v>13041</v>
      </c>
      <c r="AJ23" s="576" t="s">
        <v>19938</v>
      </c>
    </row>
    <row r="24" spans="1:36">
      <c r="A24" s="1200">
        <v>16</v>
      </c>
      <c r="B24" s="549" t="s">
        <v>4156</v>
      </c>
      <c r="C24" s="2931" t="s">
        <v>18400</v>
      </c>
      <c r="D24" s="549" t="s">
        <v>2532</v>
      </c>
      <c r="E24" s="549"/>
      <c r="F24" s="626" t="s">
        <v>6071</v>
      </c>
      <c r="G24" s="626">
        <v>50</v>
      </c>
      <c r="H24" s="549"/>
      <c r="I24" s="549"/>
      <c r="J24" s="657">
        <v>304</v>
      </c>
      <c r="K24" s="657">
        <v>304</v>
      </c>
      <c r="L24" s="657">
        <v>304</v>
      </c>
      <c r="M24" s="552">
        <v>300</v>
      </c>
      <c r="N24" s="552">
        <v>0.2</v>
      </c>
      <c r="O24" s="552">
        <v>50</v>
      </c>
      <c r="P24" s="549"/>
      <c r="Q24" s="552">
        <v>380</v>
      </c>
      <c r="R24" s="549" t="s">
        <v>18396</v>
      </c>
      <c r="S24" s="633"/>
      <c r="T24" s="634"/>
      <c r="U24" s="634"/>
      <c r="V24" s="672" t="s">
        <v>6098</v>
      </c>
      <c r="W24" s="634"/>
      <c r="X24" s="754">
        <v>7000</v>
      </c>
      <c r="Y24" s="754"/>
      <c r="Z24" s="571"/>
      <c r="AB24" s="520">
        <v>800</v>
      </c>
      <c r="AC24" s="549" t="s">
        <v>12893</v>
      </c>
      <c r="AD24" s="1043">
        <v>40157</v>
      </c>
      <c r="AE24" s="549"/>
      <c r="AF24" s="465" t="s">
        <v>13041</v>
      </c>
      <c r="AJ24" s="576" t="s">
        <v>19938</v>
      </c>
    </row>
    <row r="25" spans="1:36">
      <c r="A25" s="2369">
        <v>17</v>
      </c>
      <c r="B25" s="2370" t="s">
        <v>4156</v>
      </c>
      <c r="C25" s="2371" t="s">
        <v>18401</v>
      </c>
      <c r="D25" s="2370"/>
      <c r="E25" s="2370"/>
      <c r="F25" s="2370"/>
      <c r="G25" s="2370"/>
      <c r="H25" s="2370"/>
      <c r="I25" s="2370"/>
      <c r="J25" s="2370"/>
      <c r="K25" s="2370"/>
      <c r="L25" s="2370"/>
      <c r="M25" s="2370"/>
      <c r="N25" s="2370"/>
      <c r="O25" s="2370"/>
      <c r="P25" s="2370"/>
      <c r="Q25" s="2370"/>
      <c r="R25" s="2374"/>
      <c r="S25" s="2374"/>
      <c r="T25" s="2375"/>
      <c r="U25" s="2375"/>
      <c r="V25" s="2376" t="s">
        <v>6098</v>
      </c>
      <c r="W25" s="2375"/>
      <c r="X25" s="2377"/>
      <c r="Y25" s="2377"/>
      <c r="Z25" s="2378" t="s">
        <v>18402</v>
      </c>
      <c r="AA25" s="2379"/>
      <c r="AB25" s="2968">
        <v>920</v>
      </c>
      <c r="AC25" s="2370" t="s">
        <v>13042</v>
      </c>
      <c r="AD25" s="2380">
        <v>44184</v>
      </c>
      <c r="AE25" s="2370"/>
      <c r="AF25" s="465" t="s">
        <v>13041</v>
      </c>
    </row>
    <row r="26" spans="1:36" ht="13.5" thickBot="1">
      <c r="A26" s="1201"/>
      <c r="B26" s="1202"/>
      <c r="C26" s="1203"/>
      <c r="D26" s="1202"/>
      <c r="E26" s="1202"/>
      <c r="F26" s="1202"/>
      <c r="G26" s="1202"/>
      <c r="H26" s="1202"/>
      <c r="I26" s="1202"/>
      <c r="J26" s="1202"/>
      <c r="K26" s="1202"/>
      <c r="L26" s="1202"/>
      <c r="M26" s="1202"/>
      <c r="N26" s="1204"/>
      <c r="O26" s="1204"/>
      <c r="P26" s="1204"/>
      <c r="Q26" s="1204"/>
      <c r="R26" s="635"/>
      <c r="S26" s="635"/>
      <c r="T26" s="636"/>
      <c r="U26" s="636"/>
      <c r="V26" s="1205"/>
      <c r="W26" s="636"/>
      <c r="X26" s="1206"/>
      <c r="Y26" s="1206"/>
      <c r="Z26" s="518"/>
      <c r="AC26" s="549"/>
      <c r="AD26" s="549"/>
      <c r="AE26" s="549"/>
    </row>
    <row r="27" spans="1:36" ht="15.75" thickBot="1">
      <c r="A27" s="1207" t="s">
        <v>6198</v>
      </c>
      <c r="B27" s="1191"/>
      <c r="C27" s="1192"/>
      <c r="D27" s="630"/>
      <c r="E27" s="630"/>
      <c r="F27" s="630"/>
      <c r="G27" s="630"/>
      <c r="H27" s="630"/>
      <c r="I27" s="630"/>
      <c r="J27" s="630"/>
      <c r="K27" s="630"/>
      <c r="L27" s="630"/>
      <c r="M27" s="630"/>
      <c r="N27" s="631"/>
      <c r="O27" s="631"/>
      <c r="P27" s="631"/>
      <c r="Q27" s="631"/>
      <c r="R27" s="631"/>
      <c r="S27" s="631"/>
      <c r="T27" s="632"/>
      <c r="U27" s="632"/>
      <c r="V27" s="632"/>
      <c r="W27" s="632"/>
      <c r="X27" s="1208">
        <f>SUM(X9:X26)</f>
        <v>187600</v>
      </c>
      <c r="Y27" s="1208"/>
      <c r="Z27" s="1209"/>
      <c r="AC27" s="549"/>
      <c r="AD27" s="549"/>
      <c r="AE27" s="549"/>
    </row>
    <row r="28" spans="1:36">
      <c r="A28" s="637" t="s">
        <v>691</v>
      </c>
      <c r="B28" s="484"/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4"/>
      <c r="N28" s="484"/>
      <c r="O28" s="484"/>
      <c r="P28" s="484"/>
      <c r="Q28" s="484"/>
      <c r="R28" s="484"/>
      <c r="S28" s="484"/>
      <c r="T28" s="1210"/>
      <c r="U28" s="1210"/>
      <c r="V28" s="1210"/>
      <c r="W28" s="1210"/>
      <c r="X28" s="1210"/>
      <c r="Y28" s="1210"/>
      <c r="Z28" s="464"/>
      <c r="AC28" s="549"/>
      <c r="AD28" s="549"/>
      <c r="AE28" s="549"/>
    </row>
    <row r="29" spans="1:36">
      <c r="A29" s="485"/>
      <c r="Z29" s="472"/>
      <c r="AC29" s="549"/>
      <c r="AD29" s="549"/>
      <c r="AE29" s="549"/>
    </row>
    <row r="30" spans="1:36">
      <c r="A30" s="485"/>
      <c r="Z30" s="472"/>
      <c r="AC30" s="549"/>
      <c r="AD30" s="549"/>
      <c r="AE30" s="549"/>
    </row>
    <row r="31" spans="1:36" ht="13.5" thickBot="1">
      <c r="A31" s="486"/>
      <c r="B31" s="487"/>
      <c r="C31" s="487"/>
      <c r="D31" s="487"/>
      <c r="E31" s="487"/>
      <c r="F31" s="487"/>
      <c r="G31" s="487"/>
      <c r="H31" s="487"/>
      <c r="I31" s="487"/>
      <c r="J31" s="487"/>
      <c r="K31" s="487"/>
      <c r="L31" s="487"/>
      <c r="M31" s="487"/>
      <c r="N31" s="487"/>
      <c r="O31" s="487"/>
      <c r="P31" s="487"/>
      <c r="Q31" s="487"/>
      <c r="R31" s="487"/>
      <c r="S31" s="487"/>
      <c r="T31" s="519"/>
      <c r="U31" s="519"/>
      <c r="V31" s="519"/>
      <c r="W31" s="519"/>
      <c r="X31" s="519"/>
      <c r="Y31" s="519"/>
      <c r="Z31" s="488"/>
      <c r="AC31" s="549"/>
      <c r="AD31" s="549"/>
      <c r="AE31" s="549"/>
    </row>
    <row r="32" spans="1:36">
      <c r="AC32" s="549"/>
      <c r="AD32" s="549"/>
      <c r="AE32" s="549"/>
    </row>
    <row r="33" spans="1:36">
      <c r="AC33" s="549"/>
      <c r="AD33" s="549"/>
      <c r="AE33" s="549"/>
    </row>
    <row r="34" spans="1:36">
      <c r="AC34" s="549"/>
      <c r="AD34" s="549"/>
      <c r="AE34" s="549"/>
    </row>
    <row r="35" spans="1:36">
      <c r="AC35" s="549"/>
      <c r="AD35" s="549"/>
      <c r="AE35" s="549"/>
    </row>
    <row r="38" spans="1:36">
      <c r="A38" t="s">
        <v>6404</v>
      </c>
      <c r="B38"/>
      <c r="D38" s="88">
        <f>COUNTA(C9:C37)</f>
        <v>17</v>
      </c>
      <c r="AA38" s="88">
        <f>COUNTA(AA9:AA37)</f>
        <v>11</v>
      </c>
      <c r="AC38" s="88">
        <f>COUNTA(AC9:AC37)</f>
        <v>16</v>
      </c>
      <c r="AJ38" s="88">
        <f>COUNTA(AJ9:AJ37)</f>
        <v>11</v>
      </c>
    </row>
    <row r="39" spans="1:36">
      <c r="AA39" s="1048">
        <f>AA38/D38</f>
        <v>0.6470588235294118</v>
      </c>
      <c r="AC39" s="1048">
        <f>AC38/D38</f>
        <v>0.94117647058823528</v>
      </c>
      <c r="AJ39" s="1048">
        <f>AJ38/D38</f>
        <v>0.6470588235294118</v>
      </c>
    </row>
  </sheetData>
  <customSheetViews>
    <customSheetView guid="{EAD1C6BF-B58E-4716-994B-7E887560A863}" scale="70" hiddenColumns="1">
      <selection activeCell="M40" sqref="M40"/>
      <pageMargins left="0.21" right="0.2" top="0.81" bottom="1" header="0.5" footer="0.5"/>
      <pageSetup paperSize="9" scale="70" orientation="landscape" r:id="rId1"/>
      <headerFooter alignWithMargins="0"/>
    </customSheetView>
    <customSheetView guid="{A746A1D1-F079-45F9-ABC6-D5B94B695A0B}" hiddenColumns="1">
      <selection activeCell="AA35" sqref="AA35"/>
      <pageMargins left="0.21" right="0.2" top="1" bottom="1" header="0.5" footer="0.5"/>
      <pageSetup paperSize="9" scale="80" orientation="landscape" r:id="rId2"/>
      <headerFooter alignWithMargins="0"/>
    </customSheetView>
    <customSheetView guid="{0F6DE11C-9731-46C0-B362-D9F8FDA344B7}" scale="120" hiddenColumns="1">
      <pane xSplit="2.0638297872340425" ySplit="7" topLeftCell="D9" activePane="bottomRight" state="frozen"/>
      <selection pane="bottomRight" activeCell="AB20" sqref="AB20"/>
      <pageMargins left="0.21" right="0.2" top="0.81" bottom="1" header="0.5" footer="0.5"/>
      <pageSetup paperSize="9" scale="70" orientation="landscape" r:id="rId3"/>
      <headerFooter alignWithMargins="0"/>
    </customSheetView>
    <customSheetView guid="{365A82E1-C32F-49FA-B525-E173050F7DE9}" scale="120" hiddenColumns="1">
      <pane xSplit="3" ySplit="8" topLeftCell="Q9" activePane="bottomRight" state="frozen"/>
      <selection pane="bottomRight"/>
      <pageMargins left="0.21" right="0.2" top="0.81" bottom="1" header="0.5" footer="0.5"/>
      <pageSetup paperSize="9" scale="70" orientation="landscape" r:id="rId4"/>
      <headerFooter alignWithMargins="0"/>
    </customSheetView>
    <customSheetView guid="{A91B9AC7-FD9D-4ABC-9E60-25BCC3ACDFCE}" hiddenColumns="1">
      <selection activeCell="E34" sqref="E34"/>
      <pageMargins left="0.21" right="0.2" top="0.81" bottom="1" header="0.5" footer="0.5"/>
      <pageSetup paperSize="9" scale="70" orientation="landscape" r:id="rId5"/>
      <headerFooter alignWithMargins="0"/>
    </customSheetView>
    <customSheetView guid="{15D70F00-01D7-413A-8D7C-E754B7B596E4}" hiddenColumns="1" topLeftCell="A7">
      <selection activeCell="O25" sqref="O25"/>
      <pageMargins left="0.21" right="0.2" top="1" bottom="1" header="0.5" footer="0.5"/>
      <pageSetup paperSize="9" scale="80" orientation="landscape" r:id="rId6"/>
      <headerFooter alignWithMargins="0"/>
    </customSheetView>
    <customSheetView guid="{34308931-6E20-41C0-A5BD-7D8C451C3840}" hiddenColumns="1">
      <pane xSplit="4" ySplit="8" topLeftCell="Z9" activePane="bottomRight" state="frozen"/>
      <selection pane="bottomRight"/>
      <pageMargins left="0.21" right="0.2" top="1" bottom="1" header="0.5" footer="0.5"/>
      <pageSetup paperSize="9" scale="80" orientation="landscape" r:id="rId7"/>
      <headerFooter alignWithMargins="0"/>
    </customSheetView>
    <customSheetView guid="{BCE8B9BA-B99B-4BE3-B7C6-DC4F3FC9FA95}" scale="85" hiddenColumns="1">
      <pane xSplit="3" ySplit="8" topLeftCell="S9" activePane="bottomRight" state="frozen"/>
      <selection pane="bottomRight" activeCell="AB14" sqref="AB14"/>
      <pageMargins left="0.21" right="0.2" top="1" bottom="1" header="0.5" footer="0.5"/>
      <pageSetup paperSize="9" scale="80" orientation="landscape" r:id="rId8"/>
      <headerFooter alignWithMargins="0"/>
    </customSheetView>
    <customSheetView guid="{FA1B31CD-DD8D-47B3-9B34-AB72E4090B34}" hiddenColumns="1">
      <pane xSplit="3" ySplit="8" topLeftCell="X9" activePane="bottomRight" state="frozen"/>
      <selection pane="bottomRight" activeCell="Z11" sqref="Z11"/>
      <pageMargins left="0.21" right="0.2" top="1" bottom="1" header="0.5" footer="0.5"/>
      <pageSetup paperSize="9" scale="80" orientation="landscape" r:id="rId9"/>
      <headerFooter alignWithMargins="0"/>
    </customSheetView>
    <customSheetView guid="{51C80409-42FF-431E-A1CF-253ADAD7E5C5}" scale="115" hiddenColumns="1">
      <pane xSplit="3" ySplit="8" topLeftCell="D9" activePane="bottomRight" state="frozen"/>
      <selection pane="bottomRight"/>
      <pageMargins left="0.21" right="0.2" top="0.81" bottom="1" header="0.5" footer="0.5"/>
      <pageSetup paperSize="9" scale="70" orientation="landscape" r:id="rId10"/>
      <headerFooter alignWithMargins="0"/>
    </customSheetView>
    <customSheetView guid="{0A3BE354-EABF-4B36-A467-F2E7E7C9C594}" scale="115" showPageBreaks="1" hiddenColumns="1">
      <pane xSplit="3" ySplit="8" topLeftCell="D9" activePane="bottomRight" state="frozen"/>
      <selection pane="bottomRight" activeCell="C1" sqref="C1"/>
      <pageMargins left="0.21" right="0.2" top="0.81" bottom="1" header="0.5" footer="0.5"/>
      <pageSetup paperSize="9" scale="70" orientation="landscape" r:id="rId11"/>
      <headerFooter alignWithMargins="0"/>
    </customSheetView>
  </customSheetViews>
  <mergeCells count="3">
    <mergeCell ref="A5:Z6"/>
    <mergeCell ref="A4:C4"/>
    <mergeCell ref="D1:S4"/>
  </mergeCells>
  <phoneticPr fontId="99" type="noConversion"/>
  <hyperlinks>
    <hyperlink ref="V9" r:id="rId12" xr:uid="{680051CE-DD7F-4F19-B53D-6045AD2FC364}"/>
    <hyperlink ref="V10:V25" r:id="rId13" display="Klik" xr:uid="{172451D7-7EAD-40DB-BDCD-18F87CCA2ED5}"/>
  </hyperlinks>
  <pageMargins left="0.21" right="0.2" top="0.81" bottom="1" header="0.5" footer="0.5"/>
  <pageSetup paperSize="9" scale="70" orientation="landscape" r:id="rId14"/>
  <headerFooter alignWithMargins="0"/>
  <drawing r:id="rId1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D5F0-75D7-4843-ACB1-411492F7818E}">
  <dimension ref="A1:L1509"/>
  <sheetViews>
    <sheetView zoomScale="130" zoomScaleNormal="130" workbookViewId="0">
      <pane xSplit="5" ySplit="4" topLeftCell="F339" activePane="bottomRight" state="frozen"/>
      <selection pane="topRight" activeCell="F1" sqref="F1"/>
      <selection pane="bottomLeft" activeCell="A5" sqref="A5"/>
      <selection pane="bottomRight" activeCell="F359" sqref="F359"/>
    </sheetView>
  </sheetViews>
  <sheetFormatPr defaultRowHeight="12.75"/>
  <cols>
    <col min="1" max="1" width="7.28515625" bestFit="1" customWidth="1"/>
    <col min="2" max="2" width="21.85546875" customWidth="1"/>
    <col min="3" max="3" width="23.140625" customWidth="1"/>
    <col min="4" max="4" width="47.5703125" customWidth="1"/>
    <col min="5" max="5" width="39.140625" customWidth="1"/>
    <col min="6" max="6" width="9.7109375" customWidth="1"/>
    <col min="7" max="7" width="12" style="42" customWidth="1"/>
    <col min="8" max="8" width="11.140625" bestFit="1" customWidth="1"/>
    <col min="9" max="9" width="15.7109375" customWidth="1"/>
    <col min="10" max="10" width="10.140625" bestFit="1" customWidth="1"/>
    <col min="12" max="12" width="16.140625" bestFit="1" customWidth="1"/>
  </cols>
  <sheetData>
    <row r="1" spans="1:12" ht="15">
      <c r="A1" s="3121" t="s">
        <v>20019</v>
      </c>
      <c r="B1" s="3122"/>
      <c r="C1" s="3122"/>
      <c r="D1" s="3122"/>
      <c r="E1" s="3122"/>
      <c r="F1" s="3122"/>
      <c r="G1" s="3217"/>
      <c r="H1" s="3122"/>
      <c r="I1" s="3122"/>
      <c r="J1" s="3122"/>
      <c r="K1" s="3122"/>
      <c r="L1" s="3122"/>
    </row>
    <row r="2" spans="1:12" ht="15">
      <c r="A2" s="3121"/>
      <c r="B2" s="3122"/>
      <c r="C2" s="3122"/>
      <c r="D2" s="3122"/>
      <c r="E2" s="3122"/>
      <c r="F2" s="3122"/>
      <c r="G2" s="3217"/>
      <c r="H2" s="3122"/>
      <c r="I2" s="3122"/>
      <c r="J2" s="3122"/>
      <c r="K2" s="3122"/>
      <c r="L2" s="3122"/>
    </row>
    <row r="3" spans="1:12" ht="15">
      <c r="A3" s="3123"/>
      <c r="B3" s="3122"/>
      <c r="C3" s="3122"/>
      <c r="D3" s="3122"/>
      <c r="E3" s="3122"/>
      <c r="F3" s="3122"/>
      <c r="G3" s="3217"/>
      <c r="H3" s="3122"/>
      <c r="I3" s="3122"/>
      <c r="J3" s="3122"/>
      <c r="K3" s="3122"/>
      <c r="L3" s="3122"/>
    </row>
    <row r="4" spans="1:12" ht="45">
      <c r="A4" s="3188" t="s">
        <v>2418</v>
      </c>
      <c r="B4" s="3188" t="s">
        <v>20020</v>
      </c>
      <c r="C4" s="3188" t="s">
        <v>20021</v>
      </c>
      <c r="D4" s="3188" t="s">
        <v>20022</v>
      </c>
      <c r="E4" s="3188" t="s">
        <v>20023</v>
      </c>
      <c r="F4" s="3188" t="s">
        <v>20024</v>
      </c>
      <c r="G4" s="3218" t="s">
        <v>20025</v>
      </c>
      <c r="H4" s="3189" t="s">
        <v>20026</v>
      </c>
      <c r="I4" s="3189" t="s">
        <v>20027</v>
      </c>
      <c r="J4" s="3189" t="s">
        <v>20028</v>
      </c>
      <c r="K4" s="3188" t="s">
        <v>2953</v>
      </c>
      <c r="L4" s="3188" t="s">
        <v>20029</v>
      </c>
    </row>
    <row r="5" spans="1:12" ht="15">
      <c r="A5" s="3188"/>
      <c r="B5" s="3188"/>
      <c r="C5" s="3188"/>
      <c r="D5" s="3188"/>
      <c r="E5" s="3188"/>
      <c r="F5" s="3188"/>
      <c r="G5" s="3218"/>
      <c r="H5" s="3189"/>
      <c r="I5" s="3189"/>
      <c r="J5" s="3189"/>
      <c r="K5" s="3188"/>
      <c r="L5" s="3188"/>
    </row>
    <row r="6" spans="1:12" ht="15">
      <c r="A6" s="3193">
        <v>1</v>
      </c>
      <c r="B6" s="3191" t="s">
        <v>20030</v>
      </c>
      <c r="C6" s="3191" t="s">
        <v>20031</v>
      </c>
      <c r="D6" s="3191" t="s">
        <v>2623</v>
      </c>
      <c r="E6" s="3191" t="s">
        <v>20032</v>
      </c>
      <c r="F6" s="3196">
        <v>260</v>
      </c>
      <c r="G6" s="3192">
        <v>325</v>
      </c>
      <c r="H6" s="3190">
        <v>2</v>
      </c>
      <c r="I6" s="3191" t="s">
        <v>20033</v>
      </c>
      <c r="J6" s="3190">
        <v>3</v>
      </c>
      <c r="K6" s="3193" t="s">
        <v>20034</v>
      </c>
      <c r="L6" s="3194"/>
    </row>
    <row r="7" spans="1:12" ht="15">
      <c r="A7" s="3193">
        <f>A6+1</f>
        <v>2</v>
      </c>
      <c r="B7" s="3191" t="s">
        <v>20035</v>
      </c>
      <c r="C7" s="3191" t="s">
        <v>20031</v>
      </c>
      <c r="D7" s="3191" t="s">
        <v>2623</v>
      </c>
      <c r="E7" s="3191" t="s">
        <v>20170</v>
      </c>
      <c r="F7" s="3194"/>
      <c r="G7" s="3192">
        <v>325</v>
      </c>
      <c r="H7" s="3195" t="s">
        <v>2663</v>
      </c>
      <c r="I7" s="3191" t="s">
        <v>20036</v>
      </c>
      <c r="J7" s="3196" t="s">
        <v>6543</v>
      </c>
      <c r="K7" s="3193" t="s">
        <v>20034</v>
      </c>
      <c r="L7" s="3194"/>
    </row>
    <row r="8" spans="1:12" ht="15">
      <c r="A8" s="3193">
        <f t="shared" ref="A8:A85" si="0">A7+1</f>
        <v>3</v>
      </c>
      <c r="B8" s="3191" t="s">
        <v>20037</v>
      </c>
      <c r="C8" s="3191" t="s">
        <v>20031</v>
      </c>
      <c r="D8" s="3191" t="s">
        <v>20038</v>
      </c>
      <c r="E8" s="3191" t="s">
        <v>20039</v>
      </c>
      <c r="F8" s="3194"/>
      <c r="G8" s="3192">
        <v>50</v>
      </c>
      <c r="H8" s="3193" t="s">
        <v>20040</v>
      </c>
      <c r="I8" s="3193" t="s">
        <v>20041</v>
      </c>
      <c r="J8" s="3196" t="s">
        <v>6543</v>
      </c>
      <c r="K8" s="3193" t="s">
        <v>20042</v>
      </c>
      <c r="L8" s="3194"/>
    </row>
    <row r="9" spans="1:12" ht="15">
      <c r="A9" s="3193">
        <f t="shared" si="0"/>
        <v>4</v>
      </c>
      <c r="B9" s="3191" t="s">
        <v>20043</v>
      </c>
      <c r="C9" s="3191" t="s">
        <v>20031</v>
      </c>
      <c r="D9" s="3191" t="s">
        <v>2623</v>
      </c>
      <c r="E9" s="3191" t="s">
        <v>20044</v>
      </c>
      <c r="F9" s="3194"/>
      <c r="G9" s="3192">
        <v>325</v>
      </c>
      <c r="H9" s="3195" t="s">
        <v>2663</v>
      </c>
      <c r="I9" s="3191" t="s">
        <v>20036</v>
      </c>
      <c r="J9" s="3190">
        <v>1</v>
      </c>
      <c r="K9" s="3193" t="s">
        <v>20034</v>
      </c>
      <c r="L9" s="3194"/>
    </row>
    <row r="10" spans="1:12" ht="15">
      <c r="A10" s="3193">
        <f t="shared" si="0"/>
        <v>5</v>
      </c>
      <c r="B10" s="3191" t="s">
        <v>22554</v>
      </c>
      <c r="C10" s="3194" t="s">
        <v>3711</v>
      </c>
      <c r="D10" s="3194" t="s">
        <v>12574</v>
      </c>
      <c r="E10" s="3191" t="s">
        <v>20456</v>
      </c>
      <c r="F10" s="3196">
        <v>35</v>
      </c>
      <c r="G10" s="3192">
        <v>260</v>
      </c>
      <c r="H10" s="3197" t="s">
        <v>6543</v>
      </c>
      <c r="I10" s="3191" t="s">
        <v>20571</v>
      </c>
      <c r="J10" s="3190">
        <v>2</v>
      </c>
      <c r="K10" s="3193" t="s">
        <v>20034</v>
      </c>
      <c r="L10" s="3194"/>
    </row>
    <row r="11" spans="1:12" ht="15">
      <c r="A11" s="3193">
        <f t="shared" si="0"/>
        <v>6</v>
      </c>
      <c r="B11" s="3191" t="s">
        <v>22555</v>
      </c>
      <c r="C11" s="3194" t="s">
        <v>3711</v>
      </c>
      <c r="D11" s="3194" t="s">
        <v>12574</v>
      </c>
      <c r="E11" s="3191" t="s">
        <v>20103</v>
      </c>
      <c r="F11" s="3194"/>
      <c r="G11" s="3192">
        <v>260</v>
      </c>
      <c r="H11" s="3195" t="s">
        <v>2663</v>
      </c>
      <c r="I11" s="3191" t="s">
        <v>20036</v>
      </c>
      <c r="J11" s="3197" t="s">
        <v>6543</v>
      </c>
      <c r="K11" s="3193" t="s">
        <v>20034</v>
      </c>
      <c r="L11" s="3194"/>
    </row>
    <row r="12" spans="1:12" ht="15">
      <c r="A12" s="3193">
        <f t="shared" si="0"/>
        <v>7</v>
      </c>
      <c r="B12" s="3191" t="s">
        <v>22556</v>
      </c>
      <c r="C12" s="3194" t="s">
        <v>3711</v>
      </c>
      <c r="D12" s="3191" t="s">
        <v>20038</v>
      </c>
      <c r="E12" s="3191" t="s">
        <v>20170</v>
      </c>
      <c r="F12" s="3194"/>
      <c r="G12" s="3192">
        <v>65</v>
      </c>
      <c r="H12" s="3201" t="s">
        <v>2524</v>
      </c>
      <c r="I12" s="3201" t="s">
        <v>2524</v>
      </c>
      <c r="J12" s="3197" t="s">
        <v>6543</v>
      </c>
      <c r="K12" s="3193" t="s">
        <v>20042</v>
      </c>
      <c r="L12" s="3194"/>
    </row>
    <row r="13" spans="1:12" ht="15">
      <c r="A13" s="3193">
        <f t="shared" si="0"/>
        <v>8</v>
      </c>
      <c r="B13" s="3191" t="s">
        <v>22505</v>
      </c>
      <c r="C13" s="3191" t="s">
        <v>20031</v>
      </c>
      <c r="D13" s="3191" t="s">
        <v>4387</v>
      </c>
      <c r="E13" s="3191" t="s">
        <v>20045</v>
      </c>
      <c r="F13" s="3196">
        <v>2050</v>
      </c>
      <c r="G13" s="3192">
        <v>266</v>
      </c>
      <c r="H13" s="3190">
        <v>3</v>
      </c>
      <c r="I13" s="3191" t="s">
        <v>20046</v>
      </c>
      <c r="J13" s="3190">
        <v>5</v>
      </c>
      <c r="K13" s="3193" t="s">
        <v>20034</v>
      </c>
      <c r="L13" s="3194"/>
    </row>
    <row r="14" spans="1:12" ht="15">
      <c r="A14" s="3193">
        <f t="shared" si="0"/>
        <v>9</v>
      </c>
      <c r="B14" s="3191" t="s">
        <v>22506</v>
      </c>
      <c r="C14" s="3191" t="s">
        <v>20031</v>
      </c>
      <c r="D14" s="3191" t="s">
        <v>4387</v>
      </c>
      <c r="E14" s="3191" t="s">
        <v>20170</v>
      </c>
      <c r="F14" s="3194"/>
      <c r="G14" s="3192">
        <v>266</v>
      </c>
      <c r="H14" s="3195" t="s">
        <v>2663</v>
      </c>
      <c r="I14" s="3191" t="s">
        <v>20036</v>
      </c>
      <c r="J14" s="3196" t="s">
        <v>6543</v>
      </c>
      <c r="K14" s="3193" t="s">
        <v>20034</v>
      </c>
      <c r="L14" s="3191" t="s">
        <v>3599</v>
      </c>
    </row>
    <row r="15" spans="1:12" ht="15">
      <c r="A15" s="3193">
        <f t="shared" si="0"/>
        <v>10</v>
      </c>
      <c r="B15" s="3191" t="s">
        <v>22507</v>
      </c>
      <c r="C15" s="3191" t="s">
        <v>20031</v>
      </c>
      <c r="D15" s="3191" t="s">
        <v>20038</v>
      </c>
      <c r="E15" s="3191" t="s">
        <v>20039</v>
      </c>
      <c r="F15" s="3194"/>
      <c r="G15" s="3192">
        <v>50</v>
      </c>
      <c r="H15" s="3195" t="s">
        <v>20040</v>
      </c>
      <c r="I15" s="3193" t="s">
        <v>20041</v>
      </c>
      <c r="J15" s="3196" t="s">
        <v>6543</v>
      </c>
      <c r="K15" s="3193" t="s">
        <v>20042</v>
      </c>
      <c r="L15" s="3194"/>
    </row>
    <row r="16" spans="1:12" ht="15">
      <c r="A16" s="3193">
        <f t="shared" si="0"/>
        <v>11</v>
      </c>
      <c r="B16" s="3191" t="s">
        <v>22508</v>
      </c>
      <c r="C16" s="3191" t="s">
        <v>20031</v>
      </c>
      <c r="D16" s="3191" t="s">
        <v>4387</v>
      </c>
      <c r="E16" s="3191" t="s">
        <v>20044</v>
      </c>
      <c r="F16" s="3194"/>
      <c r="G16" s="3192">
        <v>266</v>
      </c>
      <c r="H16" s="3195" t="s">
        <v>2663</v>
      </c>
      <c r="I16" s="3191" t="s">
        <v>20036</v>
      </c>
      <c r="J16" s="3190">
        <v>1</v>
      </c>
      <c r="K16" s="3193" t="s">
        <v>20034</v>
      </c>
      <c r="L16" s="3194"/>
    </row>
    <row r="17" spans="1:12" ht="15">
      <c r="A17" s="3193">
        <f t="shared" si="0"/>
        <v>12</v>
      </c>
      <c r="B17" s="3191" t="s">
        <v>22509</v>
      </c>
      <c r="C17" s="3191" t="s">
        <v>20031</v>
      </c>
      <c r="D17" s="3191" t="s">
        <v>4387</v>
      </c>
      <c r="E17" s="3191" t="s">
        <v>20047</v>
      </c>
      <c r="F17" s="3194"/>
      <c r="G17" s="3192">
        <v>266</v>
      </c>
      <c r="H17" s="3195" t="s">
        <v>2663</v>
      </c>
      <c r="I17" s="3191" t="s">
        <v>20036</v>
      </c>
      <c r="J17" s="3196" t="s">
        <v>6543</v>
      </c>
      <c r="K17" s="3193" t="s">
        <v>20034</v>
      </c>
      <c r="L17" s="3194"/>
    </row>
    <row r="18" spans="1:12" ht="15">
      <c r="A18" s="3193">
        <f t="shared" si="0"/>
        <v>13</v>
      </c>
      <c r="B18" s="3191" t="s">
        <v>20048</v>
      </c>
      <c r="C18" s="3191" t="s">
        <v>20031</v>
      </c>
      <c r="D18" s="3191" t="s">
        <v>4847</v>
      </c>
      <c r="E18" s="3191" t="s">
        <v>20049</v>
      </c>
      <c r="F18" s="3196">
        <v>260</v>
      </c>
      <c r="G18" s="3192">
        <v>320</v>
      </c>
      <c r="H18" s="3190">
        <v>2</v>
      </c>
      <c r="I18" s="3191" t="s">
        <v>20033</v>
      </c>
      <c r="J18" s="3190">
        <v>3</v>
      </c>
      <c r="K18" s="3193" t="s">
        <v>20034</v>
      </c>
      <c r="L18" s="3194"/>
    </row>
    <row r="19" spans="1:12" ht="15">
      <c r="A19" s="3193">
        <f t="shared" si="0"/>
        <v>14</v>
      </c>
      <c r="B19" s="3191" t="s">
        <v>20050</v>
      </c>
      <c r="C19" s="3191" t="s">
        <v>20031</v>
      </c>
      <c r="D19" s="3191" t="s">
        <v>4847</v>
      </c>
      <c r="E19" s="3191" t="s">
        <v>20170</v>
      </c>
      <c r="F19" s="3194"/>
      <c r="G19" s="3192">
        <v>320</v>
      </c>
      <c r="H19" s="3195" t="s">
        <v>2663</v>
      </c>
      <c r="I19" s="3191" t="s">
        <v>20036</v>
      </c>
      <c r="J19" s="3196" t="s">
        <v>6543</v>
      </c>
      <c r="K19" s="3193" t="s">
        <v>20034</v>
      </c>
      <c r="L19" s="3194"/>
    </row>
    <row r="20" spans="1:12" ht="15">
      <c r="A20" s="3193">
        <f t="shared" si="0"/>
        <v>15</v>
      </c>
      <c r="B20" s="3191" t="s">
        <v>20051</v>
      </c>
      <c r="C20" s="3191" t="s">
        <v>20031</v>
      </c>
      <c r="D20" s="3191" t="s">
        <v>20038</v>
      </c>
      <c r="E20" s="3191" t="s">
        <v>20039</v>
      </c>
      <c r="F20" s="3194"/>
      <c r="G20" s="3192">
        <v>50</v>
      </c>
      <c r="H20" s="3195" t="s">
        <v>20052</v>
      </c>
      <c r="I20" s="3193" t="s">
        <v>20041</v>
      </c>
      <c r="J20" s="3196" t="s">
        <v>6543</v>
      </c>
      <c r="K20" s="3193" t="s">
        <v>20042</v>
      </c>
      <c r="L20" s="3194"/>
    </row>
    <row r="21" spans="1:12" ht="15">
      <c r="A21" s="3193">
        <f t="shared" si="0"/>
        <v>16</v>
      </c>
      <c r="B21" s="3191" t="s">
        <v>20053</v>
      </c>
      <c r="C21" s="3191" t="s">
        <v>20031</v>
      </c>
      <c r="D21" s="3191" t="s">
        <v>4847</v>
      </c>
      <c r="E21" s="3191" t="s">
        <v>20044</v>
      </c>
      <c r="F21" s="3194"/>
      <c r="G21" s="3192">
        <v>320</v>
      </c>
      <c r="H21" s="3195" t="s">
        <v>2663</v>
      </c>
      <c r="I21" s="3191" t="s">
        <v>20036</v>
      </c>
      <c r="J21" s="3190">
        <v>1</v>
      </c>
      <c r="K21" s="3193" t="s">
        <v>20034</v>
      </c>
      <c r="L21" s="3194"/>
    </row>
    <row r="22" spans="1:12" ht="15">
      <c r="A22" s="3193">
        <f t="shared" si="0"/>
        <v>17</v>
      </c>
      <c r="B22" s="3191" t="s">
        <v>20054</v>
      </c>
      <c r="C22" s="3191" t="s">
        <v>20031</v>
      </c>
      <c r="D22" s="3191" t="s">
        <v>3602</v>
      </c>
      <c r="E22" s="3191" t="s">
        <v>20032</v>
      </c>
      <c r="F22" s="3196">
        <v>220</v>
      </c>
      <c r="G22" s="3192">
        <v>255</v>
      </c>
      <c r="H22" s="3190">
        <v>2</v>
      </c>
      <c r="I22" s="3191" t="s">
        <v>20033</v>
      </c>
      <c r="J22" s="3190">
        <v>3</v>
      </c>
      <c r="K22" s="3193" t="s">
        <v>20034</v>
      </c>
      <c r="L22" s="3194"/>
    </row>
    <row r="23" spans="1:12" ht="15">
      <c r="A23" s="3193">
        <f t="shared" si="0"/>
        <v>18</v>
      </c>
      <c r="B23" s="3191" t="s">
        <v>20055</v>
      </c>
      <c r="C23" s="3191" t="s">
        <v>20031</v>
      </c>
      <c r="D23" s="3191" t="s">
        <v>3602</v>
      </c>
      <c r="E23" s="3191" t="s">
        <v>20170</v>
      </c>
      <c r="F23" s="3194"/>
      <c r="G23" s="3192">
        <v>255</v>
      </c>
      <c r="H23" s="3195" t="s">
        <v>2663</v>
      </c>
      <c r="I23" s="3191" t="s">
        <v>20036</v>
      </c>
      <c r="J23" s="3196" t="s">
        <v>6543</v>
      </c>
      <c r="K23" s="3193" t="s">
        <v>20034</v>
      </c>
      <c r="L23" s="3194"/>
    </row>
    <row r="24" spans="1:12" ht="15">
      <c r="A24" s="3193">
        <f t="shared" si="0"/>
        <v>19</v>
      </c>
      <c r="B24" s="3191" t="s">
        <v>20056</v>
      </c>
      <c r="C24" s="3191" t="s">
        <v>20031</v>
      </c>
      <c r="D24" s="3191" t="s">
        <v>20038</v>
      </c>
      <c r="E24" s="3191" t="s">
        <v>20039</v>
      </c>
      <c r="F24" s="3194"/>
      <c r="G24" s="3192">
        <v>50</v>
      </c>
      <c r="H24" s="3195" t="s">
        <v>20052</v>
      </c>
      <c r="I24" s="3193" t="s">
        <v>20041</v>
      </c>
      <c r="J24" s="3196" t="s">
        <v>6543</v>
      </c>
      <c r="K24" s="3193" t="s">
        <v>20042</v>
      </c>
      <c r="L24" s="3194"/>
    </row>
    <row r="25" spans="1:12" ht="15">
      <c r="A25" s="3193">
        <f t="shared" si="0"/>
        <v>20</v>
      </c>
      <c r="B25" s="3191" t="s">
        <v>20057</v>
      </c>
      <c r="C25" s="3191" t="s">
        <v>20031</v>
      </c>
      <c r="D25" s="3191" t="s">
        <v>3602</v>
      </c>
      <c r="E25" s="3191" t="s">
        <v>20044</v>
      </c>
      <c r="F25" s="3194"/>
      <c r="G25" s="3192">
        <v>255</v>
      </c>
      <c r="H25" s="3195" t="s">
        <v>2663</v>
      </c>
      <c r="I25" s="3191" t="s">
        <v>20036</v>
      </c>
      <c r="J25" s="3190">
        <v>1</v>
      </c>
      <c r="K25" s="3193" t="s">
        <v>20034</v>
      </c>
      <c r="L25" s="3194"/>
    </row>
    <row r="26" spans="1:12" ht="15">
      <c r="A26" s="3193">
        <f t="shared" si="0"/>
        <v>21</v>
      </c>
      <c r="B26" s="3191" t="s">
        <v>20058</v>
      </c>
      <c r="C26" s="3191" t="s">
        <v>20031</v>
      </c>
      <c r="D26" s="3191" t="s">
        <v>1620</v>
      </c>
      <c r="E26" s="3191" t="s">
        <v>20032</v>
      </c>
      <c r="F26" s="3196">
        <v>155</v>
      </c>
      <c r="G26" s="3192">
        <v>180</v>
      </c>
      <c r="H26" s="3190">
        <v>2</v>
      </c>
      <c r="I26" s="3191" t="s">
        <v>20033</v>
      </c>
      <c r="J26" s="3190">
        <v>3</v>
      </c>
      <c r="K26" s="3193" t="s">
        <v>20034</v>
      </c>
      <c r="L26" s="3194"/>
    </row>
    <row r="27" spans="1:12" ht="15">
      <c r="A27" s="3193">
        <f t="shared" si="0"/>
        <v>22</v>
      </c>
      <c r="B27" s="3191" t="s">
        <v>20059</v>
      </c>
      <c r="C27" s="3191" t="s">
        <v>20031</v>
      </c>
      <c r="D27" s="3191" t="s">
        <v>1620</v>
      </c>
      <c r="E27" s="3191" t="s">
        <v>20170</v>
      </c>
      <c r="F27" s="3194"/>
      <c r="G27" s="3192">
        <v>180</v>
      </c>
      <c r="H27" s="3195" t="s">
        <v>2663</v>
      </c>
      <c r="I27" s="3191" t="s">
        <v>20036</v>
      </c>
      <c r="J27" s="3196" t="s">
        <v>6543</v>
      </c>
      <c r="K27" s="3193" t="s">
        <v>20034</v>
      </c>
      <c r="L27" s="3191" t="s">
        <v>3599</v>
      </c>
    </row>
    <row r="28" spans="1:12" ht="15">
      <c r="A28" s="3193">
        <f t="shared" si="0"/>
        <v>23</v>
      </c>
      <c r="B28" s="3191" t="s">
        <v>20060</v>
      </c>
      <c r="C28" s="3191" t="s">
        <v>20031</v>
      </c>
      <c r="D28" s="3191" t="s">
        <v>20038</v>
      </c>
      <c r="E28" s="3191" t="s">
        <v>20039</v>
      </c>
      <c r="F28" s="3194"/>
      <c r="G28" s="3192">
        <v>50</v>
      </c>
      <c r="H28" s="3195" t="s">
        <v>20052</v>
      </c>
      <c r="I28" s="3193" t="s">
        <v>20041</v>
      </c>
      <c r="J28" s="3196" t="s">
        <v>6543</v>
      </c>
      <c r="K28" s="3193" t="s">
        <v>20042</v>
      </c>
      <c r="L28" s="3194"/>
    </row>
    <row r="29" spans="1:12" ht="15">
      <c r="A29" s="3193">
        <f t="shared" si="0"/>
        <v>24</v>
      </c>
      <c r="B29" s="3191" t="s">
        <v>20061</v>
      </c>
      <c r="C29" s="3191" t="s">
        <v>20031</v>
      </c>
      <c r="D29" s="3191" t="s">
        <v>1620</v>
      </c>
      <c r="E29" s="3191" t="s">
        <v>20044</v>
      </c>
      <c r="F29" s="3194"/>
      <c r="G29" s="3192">
        <v>180</v>
      </c>
      <c r="H29" s="3195" t="s">
        <v>2663</v>
      </c>
      <c r="I29" s="3191" t="s">
        <v>20036</v>
      </c>
      <c r="J29" s="3190">
        <v>1</v>
      </c>
      <c r="K29" s="3193" t="s">
        <v>20034</v>
      </c>
      <c r="L29" s="3194"/>
    </row>
    <row r="30" spans="1:12" ht="15">
      <c r="A30" s="3193">
        <f t="shared" si="0"/>
        <v>25</v>
      </c>
      <c r="B30" s="3191" t="s">
        <v>20062</v>
      </c>
      <c r="C30" s="3191" t="s">
        <v>20031</v>
      </c>
      <c r="D30" s="3191" t="s">
        <v>3411</v>
      </c>
      <c r="E30" s="3191" t="s">
        <v>20032</v>
      </c>
      <c r="F30" s="3196">
        <v>155</v>
      </c>
      <c r="G30" s="3192">
        <v>180</v>
      </c>
      <c r="H30" s="3190">
        <v>2</v>
      </c>
      <c r="I30" s="3191" t="s">
        <v>20033</v>
      </c>
      <c r="J30" s="3190">
        <v>3</v>
      </c>
      <c r="K30" s="3193" t="s">
        <v>20034</v>
      </c>
      <c r="L30" s="3194"/>
    </row>
    <row r="31" spans="1:12" ht="15">
      <c r="A31" s="3193">
        <f t="shared" si="0"/>
        <v>26</v>
      </c>
      <c r="B31" s="3191" t="s">
        <v>20063</v>
      </c>
      <c r="C31" s="3191" t="s">
        <v>20031</v>
      </c>
      <c r="D31" s="3191" t="s">
        <v>3411</v>
      </c>
      <c r="E31" s="3191" t="s">
        <v>20170</v>
      </c>
      <c r="F31" s="3194"/>
      <c r="G31" s="3192">
        <v>180</v>
      </c>
      <c r="H31" s="3195" t="s">
        <v>2663</v>
      </c>
      <c r="I31" s="3191" t="s">
        <v>20036</v>
      </c>
      <c r="J31" s="3196" t="s">
        <v>6543</v>
      </c>
      <c r="K31" s="3193" t="s">
        <v>20034</v>
      </c>
      <c r="L31" s="3191" t="s">
        <v>3599</v>
      </c>
    </row>
    <row r="32" spans="1:12" ht="15">
      <c r="A32" s="3193">
        <f t="shared" si="0"/>
        <v>27</v>
      </c>
      <c r="B32" s="3191" t="s">
        <v>20064</v>
      </c>
      <c r="C32" s="3191" t="s">
        <v>20031</v>
      </c>
      <c r="D32" s="3191" t="s">
        <v>20038</v>
      </c>
      <c r="E32" s="3191" t="s">
        <v>20039</v>
      </c>
      <c r="F32" s="3194"/>
      <c r="G32" s="3192">
        <v>50</v>
      </c>
      <c r="H32" s="3195" t="s">
        <v>20052</v>
      </c>
      <c r="I32" s="3193" t="s">
        <v>20041</v>
      </c>
      <c r="J32" s="3196" t="s">
        <v>6543</v>
      </c>
      <c r="K32" s="3193" t="s">
        <v>20042</v>
      </c>
      <c r="L32" s="3194"/>
    </row>
    <row r="33" spans="1:12" ht="15">
      <c r="A33" s="3193">
        <f t="shared" si="0"/>
        <v>28</v>
      </c>
      <c r="B33" s="3191" t="s">
        <v>20065</v>
      </c>
      <c r="C33" s="3191" t="s">
        <v>20031</v>
      </c>
      <c r="D33" s="3191" t="s">
        <v>3411</v>
      </c>
      <c r="E33" s="3191" t="s">
        <v>20044</v>
      </c>
      <c r="F33" s="3194"/>
      <c r="G33" s="3192">
        <v>180</v>
      </c>
      <c r="H33" s="3195" t="s">
        <v>2663</v>
      </c>
      <c r="I33" s="3191" t="s">
        <v>20036</v>
      </c>
      <c r="J33" s="3190">
        <v>1</v>
      </c>
      <c r="K33" s="3193" t="s">
        <v>20034</v>
      </c>
      <c r="L33" s="3194"/>
    </row>
    <row r="34" spans="1:12" ht="15">
      <c r="A34" s="3193">
        <f t="shared" si="0"/>
        <v>29</v>
      </c>
      <c r="B34" s="3191" t="s">
        <v>20062</v>
      </c>
      <c r="C34" s="3191" t="s">
        <v>20031</v>
      </c>
      <c r="D34" s="3191" t="s">
        <v>3411</v>
      </c>
      <c r="E34" s="3191" t="s">
        <v>20032</v>
      </c>
      <c r="F34" s="3196">
        <v>155</v>
      </c>
      <c r="G34" s="3192">
        <v>180</v>
      </c>
      <c r="H34" s="3190">
        <v>2</v>
      </c>
      <c r="I34" s="3191" t="s">
        <v>20033</v>
      </c>
      <c r="J34" s="3190">
        <v>3</v>
      </c>
      <c r="K34" s="3193" t="s">
        <v>20034</v>
      </c>
      <c r="L34" s="3194"/>
    </row>
    <row r="35" spans="1:12" ht="15">
      <c r="A35" s="3193">
        <f t="shared" si="0"/>
        <v>30</v>
      </c>
      <c r="B35" s="3191" t="s">
        <v>20063</v>
      </c>
      <c r="C35" s="3191" t="s">
        <v>20031</v>
      </c>
      <c r="D35" s="3191" t="s">
        <v>3411</v>
      </c>
      <c r="E35" s="3191" t="s">
        <v>20170</v>
      </c>
      <c r="F35" s="3194"/>
      <c r="G35" s="3192">
        <v>180</v>
      </c>
      <c r="H35" s="3195" t="s">
        <v>2663</v>
      </c>
      <c r="I35" s="3191" t="s">
        <v>20036</v>
      </c>
      <c r="J35" s="3196" t="s">
        <v>6543</v>
      </c>
      <c r="K35" s="3193" t="s">
        <v>20034</v>
      </c>
      <c r="L35" s="3191" t="s">
        <v>3599</v>
      </c>
    </row>
    <row r="36" spans="1:12" ht="15">
      <c r="A36" s="3193">
        <f t="shared" si="0"/>
        <v>31</v>
      </c>
      <c r="B36" s="3191" t="s">
        <v>20064</v>
      </c>
      <c r="C36" s="3191" t="s">
        <v>20031</v>
      </c>
      <c r="D36" s="3191" t="s">
        <v>20038</v>
      </c>
      <c r="E36" s="3191" t="s">
        <v>20039</v>
      </c>
      <c r="F36" s="3194"/>
      <c r="G36" s="3192">
        <v>50</v>
      </c>
      <c r="H36" s="3195" t="s">
        <v>20052</v>
      </c>
      <c r="I36" s="3193" t="s">
        <v>20041</v>
      </c>
      <c r="J36" s="3196" t="s">
        <v>6543</v>
      </c>
      <c r="K36" s="3193" t="s">
        <v>20042</v>
      </c>
      <c r="L36" s="3194"/>
    </row>
    <row r="37" spans="1:12" ht="15">
      <c r="A37" s="3193">
        <f t="shared" si="0"/>
        <v>32</v>
      </c>
      <c r="B37" s="3191" t="s">
        <v>20065</v>
      </c>
      <c r="C37" s="3191" t="s">
        <v>20031</v>
      </c>
      <c r="D37" s="3191" t="s">
        <v>3411</v>
      </c>
      <c r="E37" s="3191" t="s">
        <v>20044</v>
      </c>
      <c r="F37" s="3194"/>
      <c r="G37" s="3192">
        <v>180</v>
      </c>
      <c r="H37" s="3195" t="s">
        <v>2663</v>
      </c>
      <c r="I37" s="3191" t="s">
        <v>20036</v>
      </c>
      <c r="J37" s="3190">
        <v>1</v>
      </c>
      <c r="K37" s="3193" t="s">
        <v>20034</v>
      </c>
      <c r="L37" s="3194"/>
    </row>
    <row r="38" spans="1:12" ht="15">
      <c r="A38" s="3193">
        <f t="shared" si="0"/>
        <v>33</v>
      </c>
      <c r="B38" s="3191" t="s">
        <v>20066</v>
      </c>
      <c r="C38" s="3191" t="s">
        <v>20031</v>
      </c>
      <c r="D38" s="3191" t="s">
        <v>1100</v>
      </c>
      <c r="E38" s="3191" t="s">
        <v>20067</v>
      </c>
      <c r="F38" s="3196">
        <v>570</v>
      </c>
      <c r="G38" s="3192">
        <v>210</v>
      </c>
      <c r="H38" s="3190">
        <v>2</v>
      </c>
      <c r="I38" s="3191" t="s">
        <v>20033</v>
      </c>
      <c r="J38" s="3190">
        <v>3</v>
      </c>
      <c r="K38" s="3193" t="s">
        <v>20034</v>
      </c>
      <c r="L38" s="3194"/>
    </row>
    <row r="39" spans="1:12" ht="15">
      <c r="A39" s="3193">
        <f t="shared" si="0"/>
        <v>34</v>
      </c>
      <c r="B39" s="3191" t="s">
        <v>20068</v>
      </c>
      <c r="C39" s="3191" t="s">
        <v>20031</v>
      </c>
      <c r="D39" s="3191" t="s">
        <v>1100</v>
      </c>
      <c r="E39" s="3191" t="s">
        <v>20069</v>
      </c>
      <c r="F39" s="3194"/>
      <c r="G39" s="3192">
        <v>210</v>
      </c>
      <c r="H39" s="3195" t="s">
        <v>2663</v>
      </c>
      <c r="I39" s="3191" t="s">
        <v>20036</v>
      </c>
      <c r="J39" s="3196" t="s">
        <v>6543</v>
      </c>
      <c r="K39" s="3193" t="s">
        <v>20034</v>
      </c>
      <c r="L39" s="3191" t="s">
        <v>3599</v>
      </c>
    </row>
    <row r="40" spans="1:12" ht="15">
      <c r="A40" s="3193">
        <f t="shared" si="0"/>
        <v>35</v>
      </c>
      <c r="B40" s="3191" t="s">
        <v>20070</v>
      </c>
      <c r="C40" s="3191" t="s">
        <v>20031</v>
      </c>
      <c r="D40" s="3191" t="s">
        <v>20038</v>
      </c>
      <c r="E40" s="3191" t="s">
        <v>20039</v>
      </c>
      <c r="F40" s="3194"/>
      <c r="G40" s="3192">
        <v>50</v>
      </c>
      <c r="H40" s="3195" t="s">
        <v>20040</v>
      </c>
      <c r="I40" s="3193" t="s">
        <v>20041</v>
      </c>
      <c r="J40" s="3196" t="s">
        <v>6543</v>
      </c>
      <c r="K40" s="3193" t="s">
        <v>20042</v>
      </c>
      <c r="L40" s="3194"/>
    </row>
    <row r="41" spans="1:12" ht="15">
      <c r="A41" s="3193">
        <f t="shared" si="0"/>
        <v>36</v>
      </c>
      <c r="B41" s="3191" t="s">
        <v>20071</v>
      </c>
      <c r="C41" s="3191" t="s">
        <v>20031</v>
      </c>
      <c r="D41" s="3191" t="s">
        <v>1100</v>
      </c>
      <c r="E41" s="3191" t="s">
        <v>20044</v>
      </c>
      <c r="F41" s="3194"/>
      <c r="G41" s="3192">
        <v>210</v>
      </c>
      <c r="H41" s="3195" t="s">
        <v>2663</v>
      </c>
      <c r="I41" s="3191" t="s">
        <v>20036</v>
      </c>
      <c r="J41" s="3190">
        <v>1</v>
      </c>
      <c r="K41" s="3193" t="s">
        <v>20034</v>
      </c>
      <c r="L41" s="3194"/>
    </row>
    <row r="42" spans="1:12" ht="15" customHeight="1">
      <c r="A42" s="3193">
        <f t="shared" si="0"/>
        <v>37</v>
      </c>
      <c r="B42" s="3208" t="s">
        <v>27844</v>
      </c>
      <c r="C42" s="3208" t="s">
        <v>3711</v>
      </c>
      <c r="D42" s="3208" t="s">
        <v>12636</v>
      </c>
      <c r="E42" s="3191" t="s">
        <v>20161</v>
      </c>
      <c r="F42" s="3208">
        <v>1.1000000000000001</v>
      </c>
      <c r="G42" s="3196">
        <v>130</v>
      </c>
      <c r="H42" s="3208"/>
      <c r="I42" s="3208"/>
      <c r="J42" s="3208"/>
      <c r="K42" s="3208"/>
      <c r="L42" s="3208"/>
    </row>
    <row r="43" spans="1:12" ht="15" customHeight="1">
      <c r="A43" s="3193">
        <f t="shared" si="0"/>
        <v>38</v>
      </c>
      <c r="B43" s="3208" t="s">
        <v>20068</v>
      </c>
      <c r="C43" s="3208" t="s">
        <v>3711</v>
      </c>
      <c r="D43" s="3208" t="s">
        <v>12636</v>
      </c>
      <c r="E43" s="3191" t="s">
        <v>20103</v>
      </c>
      <c r="F43" s="3208"/>
      <c r="G43" s="3196">
        <v>130</v>
      </c>
      <c r="H43" s="3208"/>
      <c r="I43" s="3208"/>
      <c r="J43" s="3208"/>
      <c r="K43" s="3208"/>
      <c r="L43" s="3208"/>
    </row>
    <row r="44" spans="1:12" ht="15" customHeight="1">
      <c r="A44" s="3193">
        <f t="shared" si="0"/>
        <v>39</v>
      </c>
      <c r="B44" s="3208" t="s">
        <v>20070</v>
      </c>
      <c r="C44" s="3208" t="s">
        <v>3711</v>
      </c>
      <c r="D44" s="3191" t="s">
        <v>20038</v>
      </c>
      <c r="E44" s="3191" t="s">
        <v>20103</v>
      </c>
      <c r="F44" s="3194"/>
      <c r="G44" s="3192">
        <v>50</v>
      </c>
      <c r="H44" s="3208"/>
      <c r="I44" s="3208"/>
      <c r="J44" s="3208"/>
      <c r="K44" s="3208"/>
      <c r="L44" s="3208"/>
    </row>
    <row r="45" spans="1:12" ht="15">
      <c r="A45" s="3193">
        <f t="shared" si="0"/>
        <v>40</v>
      </c>
      <c r="B45" s="3191" t="s">
        <v>20072</v>
      </c>
      <c r="C45" s="3191" t="s">
        <v>20031</v>
      </c>
      <c r="D45" s="3191" t="s">
        <v>20073</v>
      </c>
      <c r="E45" s="3191" t="s">
        <v>20032</v>
      </c>
      <c r="F45" s="3196">
        <v>260</v>
      </c>
      <c r="G45" s="3192">
        <v>76</v>
      </c>
      <c r="H45" s="3190">
        <v>2</v>
      </c>
      <c r="I45" s="3193" t="s">
        <v>20074</v>
      </c>
      <c r="J45" s="3196" t="s">
        <v>20075</v>
      </c>
      <c r="K45" s="3197" t="s">
        <v>20076</v>
      </c>
      <c r="L45" s="3194"/>
    </row>
    <row r="46" spans="1:12" ht="15">
      <c r="A46" s="3193">
        <f t="shared" si="0"/>
        <v>41</v>
      </c>
      <c r="B46" s="3191" t="s">
        <v>20077</v>
      </c>
      <c r="C46" s="3191" t="s">
        <v>20031</v>
      </c>
      <c r="D46" s="3191" t="s">
        <v>20073</v>
      </c>
      <c r="E46" s="3191" t="s">
        <v>20044</v>
      </c>
      <c r="F46" s="3194"/>
      <c r="G46" s="3192">
        <v>76</v>
      </c>
      <c r="H46" s="3195" t="s">
        <v>2663</v>
      </c>
      <c r="I46" s="3193" t="s">
        <v>3599</v>
      </c>
      <c r="J46" s="3190">
        <v>1</v>
      </c>
      <c r="K46" s="3193" t="s">
        <v>20076</v>
      </c>
      <c r="L46" s="3194"/>
    </row>
    <row r="47" spans="1:12" ht="15">
      <c r="A47" s="3193">
        <f t="shared" si="0"/>
        <v>42</v>
      </c>
      <c r="B47" s="3191" t="s">
        <v>20078</v>
      </c>
      <c r="C47" s="3191" t="s">
        <v>20073</v>
      </c>
      <c r="D47" s="3191" t="s">
        <v>3413</v>
      </c>
      <c r="E47" s="3191" t="s">
        <v>20032</v>
      </c>
      <c r="F47" s="3194"/>
      <c r="G47" s="3192">
        <v>10</v>
      </c>
      <c r="H47" s="3190">
        <v>2</v>
      </c>
      <c r="I47" s="3193" t="s">
        <v>20074</v>
      </c>
      <c r="J47" s="3190">
        <v>3</v>
      </c>
      <c r="K47" s="3193" t="s">
        <v>20076</v>
      </c>
      <c r="L47" s="3194"/>
    </row>
    <row r="48" spans="1:12" ht="15">
      <c r="A48" s="3193">
        <f t="shared" si="0"/>
        <v>43</v>
      </c>
      <c r="B48" s="3191" t="s">
        <v>27798</v>
      </c>
      <c r="C48" s="3208" t="s">
        <v>3711</v>
      </c>
      <c r="D48" s="3191" t="s">
        <v>12213</v>
      </c>
      <c r="E48" s="3191" t="s">
        <v>20299</v>
      </c>
      <c r="F48" s="3196">
        <v>45</v>
      </c>
      <c r="G48" s="3192"/>
      <c r="H48" s="3190">
        <v>1</v>
      </c>
      <c r="I48" s="3191" t="s">
        <v>20578</v>
      </c>
      <c r="J48" s="3197" t="s">
        <v>6543</v>
      </c>
      <c r="K48" s="3193" t="s">
        <v>4841</v>
      </c>
      <c r="L48" s="3194"/>
    </row>
    <row r="49" spans="1:12" ht="15">
      <c r="A49" s="3193">
        <f t="shared" si="0"/>
        <v>44</v>
      </c>
      <c r="B49" s="3191" t="s">
        <v>27799</v>
      </c>
      <c r="C49" s="3191" t="s">
        <v>27800</v>
      </c>
      <c r="D49" s="3191" t="s">
        <v>27801</v>
      </c>
      <c r="E49" s="3191" t="s">
        <v>27802</v>
      </c>
      <c r="F49" s="3194"/>
      <c r="G49" s="3192">
        <v>100</v>
      </c>
      <c r="H49" s="3195" t="s">
        <v>2663</v>
      </c>
      <c r="I49" s="3191" t="s">
        <v>20036</v>
      </c>
      <c r="J49" s="3197" t="s">
        <v>6543</v>
      </c>
      <c r="K49" s="3193" t="s">
        <v>4841</v>
      </c>
      <c r="L49" s="3191"/>
    </row>
    <row r="50" spans="1:12" ht="15">
      <c r="A50" s="3193">
        <f t="shared" si="0"/>
        <v>45</v>
      </c>
      <c r="B50" s="3191" t="s">
        <v>27803</v>
      </c>
      <c r="C50" s="3208" t="s">
        <v>3711</v>
      </c>
      <c r="D50" s="3191" t="s">
        <v>12212</v>
      </c>
      <c r="E50" s="3191" t="s">
        <v>20456</v>
      </c>
      <c r="F50" s="3196">
        <v>37</v>
      </c>
      <c r="G50" s="3192"/>
      <c r="H50" s="3197" t="s">
        <v>6543</v>
      </c>
      <c r="I50" s="3191" t="s">
        <v>20571</v>
      </c>
      <c r="J50" s="3190">
        <v>2</v>
      </c>
      <c r="K50" s="3193" t="s">
        <v>4841</v>
      </c>
      <c r="L50" s="3194"/>
    </row>
    <row r="51" spans="1:12" ht="15">
      <c r="A51" s="3193">
        <f t="shared" si="0"/>
        <v>46</v>
      </c>
      <c r="B51" s="3191" t="s">
        <v>27804</v>
      </c>
      <c r="C51" s="3191" t="s">
        <v>27800</v>
      </c>
      <c r="D51" s="3191" t="s">
        <v>27805</v>
      </c>
      <c r="E51" s="3191" t="s">
        <v>27802</v>
      </c>
      <c r="F51" s="3194"/>
      <c r="G51" s="3192"/>
      <c r="H51" s="3195" t="s">
        <v>2663</v>
      </c>
      <c r="I51" s="3191" t="s">
        <v>20036</v>
      </c>
      <c r="J51" s="3197" t="s">
        <v>6543</v>
      </c>
      <c r="K51" s="3193" t="s">
        <v>4841</v>
      </c>
      <c r="L51" s="3194"/>
    </row>
    <row r="52" spans="1:12" ht="15">
      <c r="A52" s="3193">
        <f t="shared" si="0"/>
        <v>47</v>
      </c>
      <c r="B52" s="3191" t="s">
        <v>20079</v>
      </c>
      <c r="C52" s="3191" t="s">
        <v>20031</v>
      </c>
      <c r="D52" s="3191" t="s">
        <v>12624</v>
      </c>
      <c r="E52" s="3191" t="s">
        <v>20032</v>
      </c>
      <c r="F52" s="3196">
        <v>285</v>
      </c>
      <c r="G52" s="3192">
        <v>150</v>
      </c>
      <c r="H52" s="3197" t="s">
        <v>20080</v>
      </c>
      <c r="I52" s="3193" t="s">
        <v>20074</v>
      </c>
      <c r="J52" s="3190">
        <v>3</v>
      </c>
      <c r="K52" s="3193" t="s">
        <v>4841</v>
      </c>
      <c r="L52" s="3194"/>
    </row>
    <row r="53" spans="1:12" ht="15">
      <c r="A53" s="3193">
        <f t="shared" si="0"/>
        <v>48</v>
      </c>
      <c r="B53" s="3191" t="s">
        <v>20081</v>
      </c>
      <c r="C53" s="3191" t="s">
        <v>20031</v>
      </c>
      <c r="D53" s="3191" t="s">
        <v>12624</v>
      </c>
      <c r="E53" s="3191" t="s">
        <v>20170</v>
      </c>
      <c r="F53" s="3194"/>
      <c r="G53" s="3192">
        <v>150</v>
      </c>
      <c r="H53" s="3195" t="s">
        <v>2663</v>
      </c>
      <c r="I53" s="3193" t="s">
        <v>3599</v>
      </c>
      <c r="J53" s="3197" t="s">
        <v>6543</v>
      </c>
      <c r="K53" s="3193" t="s">
        <v>4841</v>
      </c>
      <c r="L53" s="3194"/>
    </row>
    <row r="54" spans="1:12" ht="15">
      <c r="A54" s="3193">
        <f t="shared" si="0"/>
        <v>49</v>
      </c>
      <c r="B54" s="3191" t="s">
        <v>20082</v>
      </c>
      <c r="C54" s="3191" t="s">
        <v>20031</v>
      </c>
      <c r="D54" s="3191" t="s">
        <v>20038</v>
      </c>
      <c r="E54" s="3191" t="s">
        <v>20039</v>
      </c>
      <c r="F54" s="3194"/>
      <c r="G54" s="3192">
        <v>50</v>
      </c>
      <c r="H54" s="3195" t="s">
        <v>20052</v>
      </c>
      <c r="I54" s="3193" t="s">
        <v>20041</v>
      </c>
      <c r="J54" s="3197" t="s">
        <v>6543</v>
      </c>
      <c r="K54" s="3193" t="s">
        <v>20042</v>
      </c>
      <c r="L54" s="3194"/>
    </row>
    <row r="55" spans="1:12" ht="15">
      <c r="A55" s="3193">
        <f t="shared" si="0"/>
        <v>50</v>
      </c>
      <c r="B55" s="3191" t="s">
        <v>20083</v>
      </c>
      <c r="C55" s="3191" t="s">
        <v>20031</v>
      </c>
      <c r="D55" s="3191" t="s">
        <v>12624</v>
      </c>
      <c r="E55" s="3191" t="s">
        <v>20044</v>
      </c>
      <c r="F55" s="3194"/>
      <c r="G55" s="3192">
        <v>150</v>
      </c>
      <c r="H55" s="3195" t="s">
        <v>2663</v>
      </c>
      <c r="I55" s="3193" t="s">
        <v>3599</v>
      </c>
      <c r="J55" s="3190">
        <v>1</v>
      </c>
      <c r="K55" s="3193" t="s">
        <v>4841</v>
      </c>
      <c r="L55" s="3194"/>
    </row>
    <row r="56" spans="1:12" ht="15">
      <c r="A56" s="3193">
        <f t="shared" si="0"/>
        <v>51</v>
      </c>
      <c r="B56" s="3191" t="s">
        <v>20084</v>
      </c>
      <c r="C56" s="3191" t="s">
        <v>20031</v>
      </c>
      <c r="D56" s="3191" t="s">
        <v>12625</v>
      </c>
      <c r="E56" s="3191" t="s">
        <v>20032</v>
      </c>
      <c r="F56" s="3196">
        <v>430</v>
      </c>
      <c r="G56" s="3192">
        <v>144</v>
      </c>
      <c r="H56" s="3197" t="s">
        <v>20080</v>
      </c>
      <c r="I56" s="3193" t="s">
        <v>20074</v>
      </c>
      <c r="J56" s="3190">
        <v>3</v>
      </c>
      <c r="K56" s="3193" t="s">
        <v>4841</v>
      </c>
      <c r="L56" s="3194"/>
    </row>
    <row r="57" spans="1:12" ht="15">
      <c r="A57" s="3193">
        <f t="shared" si="0"/>
        <v>52</v>
      </c>
      <c r="B57" s="3191" t="s">
        <v>20085</v>
      </c>
      <c r="C57" s="3191" t="s">
        <v>20031</v>
      </c>
      <c r="D57" s="3191" t="s">
        <v>12625</v>
      </c>
      <c r="E57" s="3191" t="s">
        <v>20170</v>
      </c>
      <c r="F57" s="3194"/>
      <c r="G57" s="3192">
        <v>144</v>
      </c>
      <c r="H57" s="3195" t="s">
        <v>2663</v>
      </c>
      <c r="I57" s="3193" t="s">
        <v>3599</v>
      </c>
      <c r="J57" s="3197" t="s">
        <v>6543</v>
      </c>
      <c r="K57" s="3193" t="s">
        <v>4841</v>
      </c>
      <c r="L57" s="3194"/>
    </row>
    <row r="58" spans="1:12" ht="15">
      <c r="A58" s="3193">
        <f t="shared" si="0"/>
        <v>53</v>
      </c>
      <c r="B58" s="3191" t="s">
        <v>20086</v>
      </c>
      <c r="C58" s="3191" t="s">
        <v>20031</v>
      </c>
      <c r="D58" s="3191" t="s">
        <v>20038</v>
      </c>
      <c r="E58" s="3191" t="s">
        <v>20039</v>
      </c>
      <c r="F58" s="3194"/>
      <c r="G58" s="3192">
        <v>50</v>
      </c>
      <c r="H58" s="3195" t="s">
        <v>20052</v>
      </c>
      <c r="I58" s="3193" t="s">
        <v>20041</v>
      </c>
      <c r="J58" s="3197" t="s">
        <v>6543</v>
      </c>
      <c r="K58" s="3193" t="s">
        <v>20042</v>
      </c>
      <c r="L58" s="3194"/>
    </row>
    <row r="59" spans="1:12" ht="15">
      <c r="A59" s="3193">
        <f t="shared" si="0"/>
        <v>54</v>
      </c>
      <c r="B59" s="3191" t="s">
        <v>20087</v>
      </c>
      <c r="C59" s="3191" t="s">
        <v>20031</v>
      </c>
      <c r="D59" s="3191" t="s">
        <v>12625</v>
      </c>
      <c r="E59" s="3191" t="s">
        <v>20044</v>
      </c>
      <c r="F59" s="3194"/>
      <c r="G59" s="3192">
        <v>144</v>
      </c>
      <c r="H59" s="3195" t="s">
        <v>2663</v>
      </c>
      <c r="I59" s="3193" t="s">
        <v>3599</v>
      </c>
      <c r="J59" s="3190">
        <v>1</v>
      </c>
      <c r="K59" s="3193" t="s">
        <v>4841</v>
      </c>
      <c r="L59" s="3194"/>
    </row>
    <row r="60" spans="1:12" ht="15">
      <c r="A60" s="3193">
        <f t="shared" si="0"/>
        <v>55</v>
      </c>
      <c r="B60" s="3191" t="s">
        <v>27828</v>
      </c>
      <c r="C60" s="3191" t="s">
        <v>20031</v>
      </c>
      <c r="D60" s="3208" t="s">
        <v>13184</v>
      </c>
      <c r="E60" s="3191" t="s">
        <v>27829</v>
      </c>
      <c r="F60" s="3196">
        <v>430</v>
      </c>
      <c r="G60" s="3192">
        <v>200</v>
      </c>
      <c r="H60" s="3197" t="s">
        <v>20080</v>
      </c>
      <c r="I60" s="3193" t="s">
        <v>20074</v>
      </c>
      <c r="J60" s="3190">
        <v>3</v>
      </c>
      <c r="K60" s="3193" t="s">
        <v>4841</v>
      </c>
      <c r="L60" s="3194"/>
    </row>
    <row r="61" spans="1:12" ht="15">
      <c r="A61" s="3193">
        <f t="shared" si="0"/>
        <v>56</v>
      </c>
      <c r="B61" s="3191" t="s">
        <v>27830</v>
      </c>
      <c r="C61" s="3191" t="s">
        <v>20031</v>
      </c>
      <c r="D61" s="3208" t="s">
        <v>13184</v>
      </c>
      <c r="E61" s="3191" t="s">
        <v>20170</v>
      </c>
      <c r="F61" s="3194"/>
      <c r="G61" s="3192">
        <v>200</v>
      </c>
      <c r="H61" s="3195" t="s">
        <v>2663</v>
      </c>
      <c r="I61" s="3193" t="s">
        <v>3599</v>
      </c>
      <c r="J61" s="3197" t="s">
        <v>6543</v>
      </c>
      <c r="K61" s="3193" t="s">
        <v>4841</v>
      </c>
      <c r="L61" s="3194"/>
    </row>
    <row r="62" spans="1:12" ht="15">
      <c r="A62" s="3193">
        <f t="shared" si="0"/>
        <v>57</v>
      </c>
      <c r="B62" s="3191" t="s">
        <v>27831</v>
      </c>
      <c r="C62" s="3191" t="s">
        <v>20031</v>
      </c>
      <c r="D62" s="3191" t="s">
        <v>20038</v>
      </c>
      <c r="E62" s="3191" t="s">
        <v>20039</v>
      </c>
      <c r="F62" s="3194"/>
      <c r="G62" s="3192">
        <v>50</v>
      </c>
      <c r="H62" s="3195" t="s">
        <v>20052</v>
      </c>
      <c r="I62" s="3193" t="s">
        <v>20041</v>
      </c>
      <c r="J62" s="3197" t="s">
        <v>6543</v>
      </c>
      <c r="K62" s="3193" t="s">
        <v>20042</v>
      </c>
      <c r="L62" s="3194"/>
    </row>
    <row r="63" spans="1:12" ht="15">
      <c r="A63" s="3193">
        <f t="shared" si="0"/>
        <v>58</v>
      </c>
      <c r="B63" s="3191" t="s">
        <v>27832</v>
      </c>
      <c r="C63" s="3191" t="s">
        <v>20031</v>
      </c>
      <c r="D63" s="3208" t="s">
        <v>13184</v>
      </c>
      <c r="E63" s="3191" t="s">
        <v>20161</v>
      </c>
      <c r="F63" s="3194"/>
      <c r="G63" s="3192">
        <v>200</v>
      </c>
      <c r="H63" s="3195" t="s">
        <v>2663</v>
      </c>
      <c r="I63" s="3193" t="s">
        <v>3599</v>
      </c>
      <c r="J63" s="3190">
        <v>1</v>
      </c>
      <c r="K63" s="3193" t="s">
        <v>4841</v>
      </c>
      <c r="L63" s="3194"/>
    </row>
    <row r="64" spans="1:12" ht="15">
      <c r="A64" s="3193">
        <f t="shared" si="0"/>
        <v>59</v>
      </c>
      <c r="B64" s="3191" t="s">
        <v>20088</v>
      </c>
      <c r="C64" s="3191" t="s">
        <v>20089</v>
      </c>
      <c r="D64" s="3191" t="s">
        <v>20090</v>
      </c>
      <c r="E64" s="3191" t="s">
        <v>20091</v>
      </c>
      <c r="F64" s="3196" t="s">
        <v>20092</v>
      </c>
      <c r="G64" s="3192">
        <v>265</v>
      </c>
      <c r="H64" s="3197" t="s">
        <v>20093</v>
      </c>
      <c r="I64" s="3191" t="s">
        <v>20094</v>
      </c>
      <c r="J64" s="3190">
        <v>6</v>
      </c>
      <c r="K64" s="3193" t="s">
        <v>20095</v>
      </c>
      <c r="L64" s="3194"/>
    </row>
    <row r="65" spans="1:12" ht="15">
      <c r="A65" s="3193">
        <f t="shared" si="0"/>
        <v>60</v>
      </c>
      <c r="B65" s="3191" t="s">
        <v>20096</v>
      </c>
      <c r="C65" s="3191" t="s">
        <v>20089</v>
      </c>
      <c r="D65" s="3191" t="s">
        <v>20090</v>
      </c>
      <c r="E65" s="3191" t="s">
        <v>20097</v>
      </c>
      <c r="F65" s="3196" t="s">
        <v>20092</v>
      </c>
      <c r="G65" s="3192">
        <v>265</v>
      </c>
      <c r="H65" s="3197" t="s">
        <v>20093</v>
      </c>
      <c r="I65" s="3191" t="s">
        <v>20094</v>
      </c>
      <c r="J65" s="3190">
        <v>6</v>
      </c>
      <c r="K65" s="3193" t="s">
        <v>20095</v>
      </c>
      <c r="L65" s="3194"/>
    </row>
    <row r="66" spans="1:12" ht="15">
      <c r="A66" s="3193">
        <f t="shared" si="0"/>
        <v>61</v>
      </c>
      <c r="B66" s="3191" t="s">
        <v>20098</v>
      </c>
      <c r="C66" s="3191" t="s">
        <v>20090</v>
      </c>
      <c r="D66" s="3191" t="s">
        <v>3587</v>
      </c>
      <c r="E66" s="3191" t="s">
        <v>20099</v>
      </c>
      <c r="F66" s="3196" t="s">
        <v>20092</v>
      </c>
      <c r="G66" s="3192">
        <v>30</v>
      </c>
      <c r="H66" s="3197" t="s">
        <v>20093</v>
      </c>
      <c r="I66" s="3191" t="s">
        <v>20094</v>
      </c>
      <c r="J66" s="3190">
        <v>6</v>
      </c>
      <c r="K66" s="3193" t="s">
        <v>20095</v>
      </c>
      <c r="L66" s="3194"/>
    </row>
    <row r="67" spans="1:12" ht="15">
      <c r="A67" s="3193">
        <f t="shared" si="0"/>
        <v>62</v>
      </c>
      <c r="B67" s="3191" t="s">
        <v>20100</v>
      </c>
      <c r="C67" s="3191" t="s">
        <v>20090</v>
      </c>
      <c r="D67" s="3191" t="s">
        <v>3587</v>
      </c>
      <c r="E67" s="3191" t="s">
        <v>20101</v>
      </c>
      <c r="F67" s="3196" t="s">
        <v>20092</v>
      </c>
      <c r="G67" s="3192">
        <v>30</v>
      </c>
      <c r="H67" s="3197" t="s">
        <v>20093</v>
      </c>
      <c r="I67" s="3191" t="s">
        <v>20094</v>
      </c>
      <c r="J67" s="3190">
        <v>6</v>
      </c>
      <c r="K67" s="3193" t="s">
        <v>20095</v>
      </c>
      <c r="L67" s="3194"/>
    </row>
    <row r="68" spans="1:12" ht="15">
      <c r="A68" s="3193">
        <f t="shared" si="0"/>
        <v>63</v>
      </c>
      <c r="B68" s="3191" t="s">
        <v>20102</v>
      </c>
      <c r="C68" s="3191" t="s">
        <v>20090</v>
      </c>
      <c r="D68" s="3191" t="s">
        <v>20031</v>
      </c>
      <c r="E68" s="3191" t="s">
        <v>20103</v>
      </c>
      <c r="F68" s="3194"/>
      <c r="G68" s="3192">
        <v>30</v>
      </c>
      <c r="H68" s="3195" t="s">
        <v>2663</v>
      </c>
      <c r="I68" s="3193" t="s">
        <v>3599</v>
      </c>
      <c r="J68" s="3197" t="s">
        <v>6543</v>
      </c>
      <c r="K68" s="3193" t="s">
        <v>20095</v>
      </c>
      <c r="L68" s="3199">
        <v>-87</v>
      </c>
    </row>
    <row r="69" spans="1:12" ht="15">
      <c r="A69" s="3193">
        <f t="shared" si="0"/>
        <v>64</v>
      </c>
      <c r="B69" s="3191" t="s">
        <v>20104</v>
      </c>
      <c r="C69" s="3191" t="s">
        <v>20090</v>
      </c>
      <c r="D69" s="3191" t="s">
        <v>3587</v>
      </c>
      <c r="E69" s="3191" t="s">
        <v>20105</v>
      </c>
      <c r="F69" s="3194"/>
      <c r="G69" s="3192">
        <v>30</v>
      </c>
      <c r="H69" s="3190">
        <v>1</v>
      </c>
      <c r="I69" s="3193" t="s">
        <v>20041</v>
      </c>
      <c r="J69" s="3197" t="s">
        <v>6543</v>
      </c>
      <c r="K69" s="3193" t="s">
        <v>20095</v>
      </c>
      <c r="L69" s="3194"/>
    </row>
    <row r="70" spans="1:12" ht="15">
      <c r="A70" s="3193">
        <f t="shared" si="0"/>
        <v>65</v>
      </c>
      <c r="B70" s="3191" t="s">
        <v>20106</v>
      </c>
      <c r="C70" s="3191" t="s">
        <v>20090</v>
      </c>
      <c r="D70" s="3191" t="s">
        <v>20107</v>
      </c>
      <c r="E70" s="3191" t="s">
        <v>20039</v>
      </c>
      <c r="F70" s="3194"/>
      <c r="G70" s="3192">
        <v>50</v>
      </c>
      <c r="H70" s="3190">
        <v>1</v>
      </c>
      <c r="I70" s="3193" t="s">
        <v>20041</v>
      </c>
      <c r="J70" s="3197" t="s">
        <v>6543</v>
      </c>
      <c r="K70" s="3193" t="s">
        <v>20095</v>
      </c>
      <c r="L70" s="3194"/>
    </row>
    <row r="71" spans="1:12" ht="15">
      <c r="A71" s="3193">
        <f t="shared" si="0"/>
        <v>66</v>
      </c>
      <c r="B71" s="3191" t="s">
        <v>20108</v>
      </c>
      <c r="C71" s="3191" t="s">
        <v>3587</v>
      </c>
      <c r="D71" s="3191" t="s">
        <v>20109</v>
      </c>
      <c r="E71" s="3191" t="s">
        <v>22443</v>
      </c>
      <c r="F71" s="3196" t="s">
        <v>20110</v>
      </c>
      <c r="G71" s="3192">
        <v>15</v>
      </c>
      <c r="H71" s="3197" t="s">
        <v>6543</v>
      </c>
      <c r="I71" s="3193" t="s">
        <v>4849</v>
      </c>
      <c r="J71" s="3190">
        <v>2</v>
      </c>
      <c r="K71" s="3193" t="s">
        <v>20095</v>
      </c>
      <c r="L71" s="3194"/>
    </row>
    <row r="72" spans="1:12" ht="15">
      <c r="A72" s="3193">
        <f t="shared" si="0"/>
        <v>67</v>
      </c>
      <c r="B72" s="3191" t="s">
        <v>20111</v>
      </c>
      <c r="C72" s="3191" t="s">
        <v>20031</v>
      </c>
      <c r="D72" s="3191" t="s">
        <v>20109</v>
      </c>
      <c r="E72" s="3191" t="s">
        <v>20103</v>
      </c>
      <c r="F72" s="3194"/>
      <c r="G72" s="3192">
        <v>30</v>
      </c>
      <c r="H72" s="3195" t="s">
        <v>2663</v>
      </c>
      <c r="I72" s="3193" t="s">
        <v>3599</v>
      </c>
      <c r="J72" s="3197" t="s">
        <v>6543</v>
      </c>
      <c r="K72" s="3193" t="s">
        <v>20095</v>
      </c>
      <c r="L72" s="3191" t="s">
        <v>20112</v>
      </c>
    </row>
    <row r="73" spans="1:12" ht="15">
      <c r="A73" s="3193">
        <f t="shared" si="0"/>
        <v>68</v>
      </c>
      <c r="B73" s="3191" t="s">
        <v>20113</v>
      </c>
      <c r="C73" s="3191" t="s">
        <v>20090</v>
      </c>
      <c r="D73" s="3191" t="s">
        <v>20107</v>
      </c>
      <c r="E73" s="3191" t="s">
        <v>22444</v>
      </c>
      <c r="F73" s="3194"/>
      <c r="G73" s="3192">
        <v>50</v>
      </c>
      <c r="H73" s="3198"/>
      <c r="I73" s="3194"/>
      <c r="J73" s="3194"/>
      <c r="K73" s="3193" t="s">
        <v>20095</v>
      </c>
      <c r="L73" s="3191" t="s">
        <v>20114</v>
      </c>
    </row>
    <row r="74" spans="1:12" ht="15">
      <c r="A74" s="3193">
        <f t="shared" si="0"/>
        <v>69</v>
      </c>
      <c r="B74" s="3191" t="s">
        <v>20115</v>
      </c>
      <c r="C74" s="3191" t="s">
        <v>20090</v>
      </c>
      <c r="D74" s="3191" t="s">
        <v>20107</v>
      </c>
      <c r="E74" s="3191" t="s">
        <v>22444</v>
      </c>
      <c r="F74" s="3194"/>
      <c r="G74" s="3192">
        <v>50</v>
      </c>
      <c r="H74" s="3198"/>
      <c r="I74" s="3194"/>
      <c r="J74" s="3194"/>
      <c r="K74" s="3193" t="s">
        <v>20095</v>
      </c>
      <c r="L74" s="3191" t="s">
        <v>20116</v>
      </c>
    </row>
    <row r="75" spans="1:12" ht="15">
      <c r="A75" s="3193">
        <f t="shared" si="0"/>
        <v>70</v>
      </c>
      <c r="B75" s="3191" t="s">
        <v>20117</v>
      </c>
      <c r="C75" s="3191" t="s">
        <v>20090</v>
      </c>
      <c r="D75" s="3191" t="s">
        <v>20107</v>
      </c>
      <c r="E75" s="3191" t="s">
        <v>22444</v>
      </c>
      <c r="F75" s="3194"/>
      <c r="G75" s="3192">
        <v>50</v>
      </c>
      <c r="H75" s="3198"/>
      <c r="I75" s="3194"/>
      <c r="J75" s="3194"/>
      <c r="K75" s="3193" t="s">
        <v>20095</v>
      </c>
      <c r="L75" s="3191" t="s">
        <v>20118</v>
      </c>
    </row>
    <row r="76" spans="1:12" ht="15">
      <c r="A76" s="3193">
        <f t="shared" si="0"/>
        <v>71</v>
      </c>
      <c r="B76" s="3191" t="s">
        <v>20119</v>
      </c>
      <c r="C76" s="3191" t="s">
        <v>20031</v>
      </c>
      <c r="D76" s="3191" t="s">
        <v>3588</v>
      </c>
      <c r="E76" s="3191" t="s">
        <v>20120</v>
      </c>
      <c r="F76" s="3191" t="s">
        <v>20121</v>
      </c>
      <c r="G76" s="3192">
        <v>30</v>
      </c>
      <c r="H76" s="3197" t="s">
        <v>20122</v>
      </c>
      <c r="I76" s="3193" t="s">
        <v>260</v>
      </c>
      <c r="J76" s="3190">
        <v>4</v>
      </c>
      <c r="K76" s="3193" t="s">
        <v>20095</v>
      </c>
      <c r="L76" s="3194"/>
    </row>
    <row r="77" spans="1:12" ht="15">
      <c r="A77" s="3193">
        <f t="shared" si="0"/>
        <v>72</v>
      </c>
      <c r="B77" s="3191" t="s">
        <v>20123</v>
      </c>
      <c r="C77" s="3191" t="s">
        <v>20031</v>
      </c>
      <c r="D77" s="3191" t="s">
        <v>3588</v>
      </c>
      <c r="E77" s="3191" t="s">
        <v>20039</v>
      </c>
      <c r="F77" s="3194"/>
      <c r="G77" s="3192">
        <v>30</v>
      </c>
      <c r="H77" s="3190">
        <v>1</v>
      </c>
      <c r="I77" s="3193" t="s">
        <v>20041</v>
      </c>
      <c r="J77" s="3197" t="s">
        <v>6543</v>
      </c>
      <c r="K77" s="3193" t="s">
        <v>20095</v>
      </c>
      <c r="L77" s="3194"/>
    </row>
    <row r="78" spans="1:12" ht="15">
      <c r="A78" s="3193">
        <f t="shared" si="0"/>
        <v>73</v>
      </c>
      <c r="B78" s="3191" t="s">
        <v>20124</v>
      </c>
      <c r="C78" s="3191" t="s">
        <v>20031</v>
      </c>
      <c r="D78" s="3191" t="s">
        <v>3589</v>
      </c>
      <c r="E78" s="3191" t="s">
        <v>20125</v>
      </c>
      <c r="F78" s="3191" t="s">
        <v>20121</v>
      </c>
      <c r="G78" s="3192">
        <v>210</v>
      </c>
      <c r="H78" s="3197" t="s">
        <v>20122</v>
      </c>
      <c r="I78" s="3193" t="s">
        <v>260</v>
      </c>
      <c r="J78" s="3190">
        <v>4</v>
      </c>
      <c r="K78" s="3193" t="s">
        <v>20126</v>
      </c>
      <c r="L78" s="3194"/>
    </row>
    <row r="79" spans="1:12" ht="15">
      <c r="A79" s="3193">
        <f t="shared" si="0"/>
        <v>74</v>
      </c>
      <c r="B79" s="3191" t="s">
        <v>20127</v>
      </c>
      <c r="C79" s="3191" t="s">
        <v>20031</v>
      </c>
      <c r="D79" s="3191" t="s">
        <v>3589</v>
      </c>
      <c r="E79" s="3191" t="s">
        <v>20039</v>
      </c>
      <c r="F79" s="3194"/>
      <c r="G79" s="3192">
        <v>210</v>
      </c>
      <c r="H79" s="3190">
        <v>1</v>
      </c>
      <c r="I79" s="3193" t="s">
        <v>20041</v>
      </c>
      <c r="J79" s="3197" t="s">
        <v>6543</v>
      </c>
      <c r="K79" s="3193" t="s">
        <v>20126</v>
      </c>
      <c r="L79" s="3194"/>
    </row>
    <row r="80" spans="1:12" ht="15">
      <c r="A80" s="3193">
        <f t="shared" si="0"/>
        <v>75</v>
      </c>
      <c r="B80" s="3191" t="s">
        <v>20128</v>
      </c>
      <c r="C80" s="3191" t="s">
        <v>20031</v>
      </c>
      <c r="D80" s="3191" t="s">
        <v>3590</v>
      </c>
      <c r="E80" s="3191" t="s">
        <v>20129</v>
      </c>
      <c r="F80" s="3191" t="s">
        <v>20121</v>
      </c>
      <c r="G80" s="3192">
        <v>210</v>
      </c>
      <c r="H80" s="3197" t="s">
        <v>20122</v>
      </c>
      <c r="I80" s="3193" t="s">
        <v>260</v>
      </c>
      <c r="J80" s="3190">
        <v>4</v>
      </c>
      <c r="K80" s="3193" t="s">
        <v>20126</v>
      </c>
      <c r="L80" s="3194"/>
    </row>
    <row r="81" spans="1:12" ht="15">
      <c r="A81" s="3193">
        <f t="shared" si="0"/>
        <v>76</v>
      </c>
      <c r="B81" s="3191" t="s">
        <v>20130</v>
      </c>
      <c r="C81" s="3191" t="s">
        <v>20031</v>
      </c>
      <c r="D81" s="3191" t="s">
        <v>3590</v>
      </c>
      <c r="E81" s="3191" t="s">
        <v>20039</v>
      </c>
      <c r="F81" s="3194"/>
      <c r="G81" s="3192">
        <v>210</v>
      </c>
      <c r="H81" s="3190">
        <v>1</v>
      </c>
      <c r="I81" s="3193" t="s">
        <v>20041</v>
      </c>
      <c r="J81" s="3197" t="s">
        <v>6543</v>
      </c>
      <c r="K81" s="3193" t="s">
        <v>20126</v>
      </c>
      <c r="L81" s="3194"/>
    </row>
    <row r="82" spans="1:12" ht="15">
      <c r="A82" s="3193">
        <f t="shared" si="0"/>
        <v>77</v>
      </c>
      <c r="B82" s="3191" t="s">
        <v>20131</v>
      </c>
      <c r="C82" s="3191" t="s">
        <v>20031</v>
      </c>
      <c r="D82" s="3191" t="s">
        <v>3591</v>
      </c>
      <c r="E82" s="3191" t="s">
        <v>20132</v>
      </c>
      <c r="F82" s="3191" t="s">
        <v>20133</v>
      </c>
      <c r="G82" s="3192">
        <v>210</v>
      </c>
      <c r="H82" s="3197" t="s">
        <v>20080</v>
      </c>
      <c r="I82" s="3193" t="s">
        <v>20074</v>
      </c>
      <c r="J82" s="3190">
        <v>3</v>
      </c>
      <c r="K82" s="3193" t="s">
        <v>20126</v>
      </c>
      <c r="L82" s="3194"/>
    </row>
    <row r="83" spans="1:12" ht="15">
      <c r="A83" s="3193">
        <f t="shared" si="0"/>
        <v>78</v>
      </c>
      <c r="B83" s="3191" t="s">
        <v>20134</v>
      </c>
      <c r="C83" s="3191" t="s">
        <v>20031</v>
      </c>
      <c r="D83" s="3191" t="s">
        <v>3591</v>
      </c>
      <c r="E83" s="3191" t="s">
        <v>20039</v>
      </c>
      <c r="F83" s="3194"/>
      <c r="G83" s="3192">
        <v>210</v>
      </c>
      <c r="H83" s="3190">
        <v>1</v>
      </c>
      <c r="I83" s="3193" t="s">
        <v>20041</v>
      </c>
      <c r="J83" s="3197" t="s">
        <v>6543</v>
      </c>
      <c r="K83" s="3193" t="s">
        <v>20126</v>
      </c>
      <c r="L83" s="3194"/>
    </row>
    <row r="84" spans="1:12" ht="15">
      <c r="A84" s="3193">
        <f t="shared" si="0"/>
        <v>79</v>
      </c>
      <c r="B84" s="3191" t="s">
        <v>20135</v>
      </c>
      <c r="C84" s="3191" t="s">
        <v>20031</v>
      </c>
      <c r="D84" s="3191" t="s">
        <v>20136</v>
      </c>
      <c r="E84" s="3191" t="s">
        <v>20137</v>
      </c>
      <c r="F84" s="3196" t="s">
        <v>20138</v>
      </c>
      <c r="G84" s="3192">
        <v>50</v>
      </c>
      <c r="H84" s="3197" t="s">
        <v>20122</v>
      </c>
      <c r="I84" s="3193" t="s">
        <v>260</v>
      </c>
      <c r="J84" s="3190">
        <v>4</v>
      </c>
      <c r="K84" s="3193" t="s">
        <v>20095</v>
      </c>
      <c r="L84" s="3194"/>
    </row>
    <row r="85" spans="1:12" ht="15">
      <c r="A85" s="3193">
        <f t="shared" si="0"/>
        <v>80</v>
      </c>
      <c r="B85" s="3191" t="s">
        <v>20139</v>
      </c>
      <c r="C85" s="3191" t="s">
        <v>20136</v>
      </c>
      <c r="D85" s="3191" t="s">
        <v>20140</v>
      </c>
      <c r="E85" s="3191" t="s">
        <v>20141</v>
      </c>
      <c r="F85" s="3194"/>
      <c r="G85" s="3192">
        <v>10</v>
      </c>
      <c r="H85" s="3197" t="s">
        <v>20122</v>
      </c>
      <c r="I85" s="3193" t="s">
        <v>260</v>
      </c>
      <c r="J85" s="3190">
        <v>4</v>
      </c>
      <c r="K85" s="3193" t="s">
        <v>20095</v>
      </c>
      <c r="L85" s="3194"/>
    </row>
    <row r="86" spans="1:12" ht="15">
      <c r="A86" s="3193">
        <f t="shared" ref="A86:A152" si="1">A85+1</f>
        <v>81</v>
      </c>
      <c r="B86" s="3191" t="s">
        <v>20142</v>
      </c>
      <c r="C86" s="3191" t="s">
        <v>20140</v>
      </c>
      <c r="D86" s="3191" t="s">
        <v>20143</v>
      </c>
      <c r="E86" s="3191" t="s">
        <v>20125</v>
      </c>
      <c r="F86" s="3194"/>
      <c r="G86" s="3192">
        <v>10</v>
      </c>
      <c r="H86" s="3197" t="s">
        <v>20122</v>
      </c>
      <c r="I86" s="3193" t="s">
        <v>260</v>
      </c>
      <c r="J86" s="3190">
        <v>4</v>
      </c>
      <c r="K86" s="3193" t="s">
        <v>20095</v>
      </c>
      <c r="L86" s="3194"/>
    </row>
    <row r="87" spans="1:12" ht="15">
      <c r="A87" s="3193">
        <f t="shared" si="1"/>
        <v>82</v>
      </c>
      <c r="B87" s="3191" t="s">
        <v>20144</v>
      </c>
      <c r="C87" s="3191" t="s">
        <v>20031</v>
      </c>
      <c r="D87" s="3191" t="s">
        <v>20136</v>
      </c>
      <c r="E87" s="3191" t="s">
        <v>20039</v>
      </c>
      <c r="F87" s="3194"/>
      <c r="G87" s="3192">
        <v>50</v>
      </c>
      <c r="H87" s="3190">
        <v>1</v>
      </c>
      <c r="I87" s="3193" t="s">
        <v>20041</v>
      </c>
      <c r="J87" s="3197" t="s">
        <v>6543</v>
      </c>
      <c r="K87" s="3193" t="s">
        <v>20126</v>
      </c>
      <c r="L87" s="3194"/>
    </row>
    <row r="88" spans="1:12" ht="15">
      <c r="A88" s="3193">
        <f t="shared" si="1"/>
        <v>83</v>
      </c>
      <c r="B88" s="3191" t="s">
        <v>20145</v>
      </c>
      <c r="C88" s="3191" t="s">
        <v>20031</v>
      </c>
      <c r="D88" s="3191" t="s">
        <v>20140</v>
      </c>
      <c r="E88" s="3191" t="s">
        <v>20039</v>
      </c>
      <c r="F88" s="3194"/>
      <c r="G88" s="3192">
        <v>50</v>
      </c>
      <c r="H88" s="3190">
        <v>1</v>
      </c>
      <c r="I88" s="3193" t="s">
        <v>20041</v>
      </c>
      <c r="J88" s="3197" t="s">
        <v>6543</v>
      </c>
      <c r="K88" s="3193" t="s">
        <v>20126</v>
      </c>
      <c r="L88" s="3194"/>
    </row>
    <row r="89" spans="1:12" ht="15">
      <c r="A89" s="3193">
        <f t="shared" si="1"/>
        <v>84</v>
      </c>
      <c r="B89" s="3191" t="s">
        <v>20146</v>
      </c>
      <c r="C89" s="3191" t="s">
        <v>20031</v>
      </c>
      <c r="D89" s="3191" t="s">
        <v>20143</v>
      </c>
      <c r="E89" s="3191" t="s">
        <v>20039</v>
      </c>
      <c r="F89" s="3194"/>
      <c r="G89" s="3192">
        <v>50</v>
      </c>
      <c r="H89" s="3190">
        <v>1</v>
      </c>
      <c r="I89" s="3193" t="s">
        <v>20041</v>
      </c>
      <c r="J89" s="3197" t="s">
        <v>6543</v>
      </c>
      <c r="K89" s="3193" t="s">
        <v>20126</v>
      </c>
      <c r="L89" s="3194"/>
    </row>
    <row r="90" spans="1:12" ht="15">
      <c r="A90" s="3193">
        <f t="shared" si="1"/>
        <v>85</v>
      </c>
      <c r="B90" s="3191" t="s">
        <v>20147</v>
      </c>
      <c r="C90" s="3191" t="s">
        <v>20031</v>
      </c>
      <c r="D90" s="3191" t="s">
        <v>20107</v>
      </c>
      <c r="E90" s="3191" t="s">
        <v>20103</v>
      </c>
      <c r="F90" s="3194"/>
      <c r="G90" s="3192">
        <v>50</v>
      </c>
      <c r="H90" s="3201" t="s">
        <v>2524</v>
      </c>
      <c r="I90" s="3201" t="s">
        <v>2524</v>
      </c>
      <c r="J90" s="3201" t="s">
        <v>2524</v>
      </c>
      <c r="K90" s="3193" t="s">
        <v>20095</v>
      </c>
      <c r="L90" s="3194"/>
    </row>
    <row r="91" spans="1:12" ht="15">
      <c r="A91" s="3193">
        <f t="shared" si="1"/>
        <v>86</v>
      </c>
      <c r="B91" s="3191" t="s">
        <v>20148</v>
      </c>
      <c r="C91" s="3191" t="s">
        <v>20031</v>
      </c>
      <c r="D91" s="3191" t="s">
        <v>20107</v>
      </c>
      <c r="E91" s="3191" t="s">
        <v>22445</v>
      </c>
      <c r="F91" s="3194"/>
      <c r="G91" s="3196" t="s">
        <v>20149</v>
      </c>
      <c r="H91" s="3201" t="s">
        <v>2524</v>
      </c>
      <c r="I91" s="3201" t="s">
        <v>2524</v>
      </c>
      <c r="J91" s="3201" t="s">
        <v>2524</v>
      </c>
      <c r="K91" s="3193" t="s">
        <v>20095</v>
      </c>
      <c r="L91" s="3191" t="s">
        <v>20114</v>
      </c>
    </row>
    <row r="92" spans="1:12" ht="15">
      <c r="A92" s="3193">
        <f t="shared" si="1"/>
        <v>87</v>
      </c>
      <c r="B92" s="3191" t="s">
        <v>20150</v>
      </c>
      <c r="C92" s="3191" t="s">
        <v>2992</v>
      </c>
      <c r="D92" s="3191" t="s">
        <v>20151</v>
      </c>
      <c r="E92" s="3191" t="s">
        <v>20152</v>
      </c>
      <c r="F92" s="3196">
        <v>22</v>
      </c>
      <c r="G92" s="3192">
        <v>115</v>
      </c>
      <c r="H92" s="3190">
        <v>1</v>
      </c>
      <c r="I92" s="3195" t="s">
        <v>20041</v>
      </c>
      <c r="J92" s="3197" t="s">
        <v>20080</v>
      </c>
      <c r="K92" s="3193" t="s">
        <v>20076</v>
      </c>
      <c r="L92" s="3200"/>
    </row>
    <row r="93" spans="1:12" ht="15">
      <c r="A93" s="3193">
        <f t="shared" si="1"/>
        <v>88</v>
      </c>
      <c r="B93" s="3191" t="s">
        <v>20153</v>
      </c>
      <c r="C93" s="3191" t="s">
        <v>2992</v>
      </c>
      <c r="D93" s="3191" t="s">
        <v>2536</v>
      </c>
      <c r="E93" s="3191" t="s">
        <v>20152</v>
      </c>
      <c r="F93" s="3196">
        <v>18.5</v>
      </c>
      <c r="G93" s="3192">
        <v>180</v>
      </c>
      <c r="H93" s="3190">
        <v>1</v>
      </c>
      <c r="I93" s="3195" t="s">
        <v>20041</v>
      </c>
      <c r="J93" s="3197" t="s">
        <v>20080</v>
      </c>
      <c r="K93" s="3197" t="s">
        <v>20154</v>
      </c>
      <c r="L93" s="3200"/>
    </row>
    <row r="94" spans="1:12" ht="15">
      <c r="A94" s="3193">
        <f t="shared" si="1"/>
        <v>89</v>
      </c>
      <c r="B94" s="3191" t="s">
        <v>20155</v>
      </c>
      <c r="C94" s="3191" t="s">
        <v>2992</v>
      </c>
      <c r="D94" s="3191" t="s">
        <v>2536</v>
      </c>
      <c r="E94" s="3191" t="s">
        <v>20103</v>
      </c>
      <c r="F94" s="3194"/>
      <c r="G94" s="3192">
        <v>180</v>
      </c>
      <c r="H94" s="3195" t="s">
        <v>2663</v>
      </c>
      <c r="I94" s="3195" t="s">
        <v>3599</v>
      </c>
      <c r="J94" s="3197" t="s">
        <v>6543</v>
      </c>
      <c r="K94" s="3197" t="s">
        <v>20154</v>
      </c>
      <c r="L94" s="3200"/>
    </row>
    <row r="95" spans="1:12" ht="15">
      <c r="A95" s="3193">
        <f t="shared" si="1"/>
        <v>90</v>
      </c>
      <c r="B95" s="3191" t="s">
        <v>20156</v>
      </c>
      <c r="C95" s="3191" t="s">
        <v>2992</v>
      </c>
      <c r="D95" s="3191" t="s">
        <v>20038</v>
      </c>
      <c r="E95" s="3191" t="s">
        <v>20103</v>
      </c>
      <c r="F95" s="3194"/>
      <c r="G95" s="3192">
        <v>50</v>
      </c>
      <c r="H95" s="3201" t="s">
        <v>2524</v>
      </c>
      <c r="I95" s="3201" t="s">
        <v>2524</v>
      </c>
      <c r="J95" s="3197" t="s">
        <v>6543</v>
      </c>
      <c r="K95" s="3193" t="s">
        <v>20042</v>
      </c>
      <c r="L95" s="3200"/>
    </row>
    <row r="96" spans="1:12" ht="15">
      <c r="A96" s="3193">
        <f t="shared" si="1"/>
        <v>91</v>
      </c>
      <c r="B96" s="3191" t="s">
        <v>20157</v>
      </c>
      <c r="C96" s="3191" t="s">
        <v>2992</v>
      </c>
      <c r="D96" s="3191" t="s">
        <v>2538</v>
      </c>
      <c r="E96" s="3191" t="s">
        <v>20152</v>
      </c>
      <c r="F96" s="3196">
        <v>18.5</v>
      </c>
      <c r="G96" s="3192">
        <v>180</v>
      </c>
      <c r="H96" s="3190">
        <v>1</v>
      </c>
      <c r="I96" s="3195" t="s">
        <v>20041</v>
      </c>
      <c r="J96" s="3197" t="s">
        <v>20080</v>
      </c>
      <c r="K96" s="3197" t="s">
        <v>20154</v>
      </c>
      <c r="L96" s="3200"/>
    </row>
    <row r="97" spans="1:12" ht="15">
      <c r="A97" s="3193">
        <f t="shared" si="1"/>
        <v>92</v>
      </c>
      <c r="B97" s="3191" t="s">
        <v>20158</v>
      </c>
      <c r="C97" s="3191" t="s">
        <v>2992</v>
      </c>
      <c r="D97" s="3191" t="s">
        <v>2538</v>
      </c>
      <c r="E97" s="3191" t="s">
        <v>20103</v>
      </c>
      <c r="F97" s="3194"/>
      <c r="G97" s="3192">
        <v>180</v>
      </c>
      <c r="H97" s="3195" t="s">
        <v>2663</v>
      </c>
      <c r="I97" s="3195" t="s">
        <v>3599</v>
      </c>
      <c r="J97" s="3197" t="s">
        <v>6543</v>
      </c>
      <c r="K97" s="3197" t="s">
        <v>20154</v>
      </c>
      <c r="L97" s="3200"/>
    </row>
    <row r="98" spans="1:12" ht="15">
      <c r="A98" s="3193">
        <f t="shared" si="1"/>
        <v>93</v>
      </c>
      <c r="B98" s="3191" t="s">
        <v>20159</v>
      </c>
      <c r="C98" s="3191" t="s">
        <v>2992</v>
      </c>
      <c r="D98" s="3191" t="s">
        <v>20038</v>
      </c>
      <c r="E98" s="3191" t="s">
        <v>20103</v>
      </c>
      <c r="F98" s="3194"/>
      <c r="G98" s="3192">
        <v>50</v>
      </c>
      <c r="H98" s="3201" t="s">
        <v>2524</v>
      </c>
      <c r="I98" s="3201" t="s">
        <v>2524</v>
      </c>
      <c r="J98" s="3197" t="s">
        <v>6543</v>
      </c>
      <c r="K98" s="3193" t="s">
        <v>20042</v>
      </c>
      <c r="L98" s="3200"/>
    </row>
    <row r="99" spans="1:12" ht="15">
      <c r="A99" s="3193">
        <f t="shared" si="1"/>
        <v>94</v>
      </c>
      <c r="B99" s="3191" t="s">
        <v>20160</v>
      </c>
      <c r="C99" s="3191" t="s">
        <v>2993</v>
      </c>
      <c r="D99" s="3191" t="s">
        <v>4061</v>
      </c>
      <c r="E99" s="3191" t="s">
        <v>20161</v>
      </c>
      <c r="F99" s="3196">
        <v>1.5</v>
      </c>
      <c r="G99" s="3192">
        <v>180</v>
      </c>
      <c r="H99" s="3195" t="s">
        <v>2663</v>
      </c>
      <c r="I99" s="3195" t="s">
        <v>3599</v>
      </c>
      <c r="J99" s="3197" t="s">
        <v>6543</v>
      </c>
      <c r="K99" s="3197" t="s">
        <v>20154</v>
      </c>
      <c r="L99" s="3200"/>
    </row>
    <row r="100" spans="1:12" ht="15">
      <c r="A100" s="3193">
        <f t="shared" si="1"/>
        <v>95</v>
      </c>
      <c r="B100" s="3191" t="s">
        <v>20162</v>
      </c>
      <c r="C100" s="3191" t="s">
        <v>2993</v>
      </c>
      <c r="D100" s="3191" t="s">
        <v>4061</v>
      </c>
      <c r="E100" s="3191" t="s">
        <v>20103</v>
      </c>
      <c r="F100" s="3194"/>
      <c r="G100" s="3192">
        <v>180</v>
      </c>
      <c r="H100" s="3195" t="s">
        <v>2663</v>
      </c>
      <c r="I100" s="3195" t="s">
        <v>3599</v>
      </c>
      <c r="J100" s="3197" t="s">
        <v>6543</v>
      </c>
      <c r="K100" s="3197" t="s">
        <v>20154</v>
      </c>
      <c r="L100" s="3200"/>
    </row>
    <row r="101" spans="1:12" ht="15">
      <c r="A101" s="3193">
        <f t="shared" si="1"/>
        <v>96</v>
      </c>
      <c r="B101" s="3191" t="s">
        <v>20163</v>
      </c>
      <c r="C101" s="3191" t="s">
        <v>2993</v>
      </c>
      <c r="D101" s="3191" t="s">
        <v>20038</v>
      </c>
      <c r="E101" s="3191" t="s">
        <v>20103</v>
      </c>
      <c r="F101" s="3194"/>
      <c r="G101" s="3192">
        <v>50</v>
      </c>
      <c r="H101" s="3201" t="s">
        <v>2524</v>
      </c>
      <c r="I101" s="3201" t="s">
        <v>2524</v>
      </c>
      <c r="J101" s="3197" t="s">
        <v>6543</v>
      </c>
      <c r="K101" s="3193" t="s">
        <v>20042</v>
      </c>
      <c r="L101" s="3200"/>
    </row>
    <row r="102" spans="1:12" ht="15">
      <c r="A102" s="3193">
        <f t="shared" si="1"/>
        <v>97</v>
      </c>
      <c r="B102" s="3191" t="s">
        <v>20164</v>
      </c>
      <c r="C102" s="3191" t="s">
        <v>2993</v>
      </c>
      <c r="D102" s="3191" t="s">
        <v>2332</v>
      </c>
      <c r="E102" s="3191" t="s">
        <v>20161</v>
      </c>
      <c r="F102" s="3196">
        <v>0.2</v>
      </c>
      <c r="G102" s="3192">
        <v>170</v>
      </c>
      <c r="H102" s="3195" t="s">
        <v>2663</v>
      </c>
      <c r="I102" s="3195" t="s">
        <v>3599</v>
      </c>
      <c r="J102" s="3197" t="s">
        <v>6543</v>
      </c>
      <c r="K102" s="3197" t="s">
        <v>20154</v>
      </c>
      <c r="L102" s="3200"/>
    </row>
    <row r="103" spans="1:12" ht="15">
      <c r="A103" s="3193">
        <f t="shared" si="1"/>
        <v>98</v>
      </c>
      <c r="B103" s="3191" t="s">
        <v>20165</v>
      </c>
      <c r="C103" s="3191" t="s">
        <v>2993</v>
      </c>
      <c r="D103" s="3191" t="s">
        <v>2332</v>
      </c>
      <c r="E103" s="3191" t="s">
        <v>20103</v>
      </c>
      <c r="F103" s="3194"/>
      <c r="G103" s="3192">
        <v>170</v>
      </c>
      <c r="H103" s="3195" t="s">
        <v>2663</v>
      </c>
      <c r="I103" s="3195" t="s">
        <v>3599</v>
      </c>
      <c r="J103" s="3197" t="s">
        <v>6543</v>
      </c>
      <c r="K103" s="3197" t="s">
        <v>20154</v>
      </c>
      <c r="L103" s="3200"/>
    </row>
    <row r="104" spans="1:12" ht="15">
      <c r="A104" s="3193">
        <f t="shared" si="1"/>
        <v>99</v>
      </c>
      <c r="B104" s="3191" t="s">
        <v>20166</v>
      </c>
      <c r="C104" s="3191" t="s">
        <v>2993</v>
      </c>
      <c r="D104" s="3191" t="s">
        <v>20038</v>
      </c>
      <c r="E104" s="3191" t="s">
        <v>20103</v>
      </c>
      <c r="F104" s="3194"/>
      <c r="G104" s="3192">
        <v>50</v>
      </c>
      <c r="H104" s="3201" t="s">
        <v>2524</v>
      </c>
      <c r="I104" s="3201" t="s">
        <v>2524</v>
      </c>
      <c r="J104" s="3197" t="s">
        <v>6543</v>
      </c>
      <c r="K104" s="3193" t="s">
        <v>20042</v>
      </c>
      <c r="L104" s="3200"/>
    </row>
    <row r="105" spans="1:12" ht="15">
      <c r="A105" s="3193">
        <f t="shared" si="1"/>
        <v>100</v>
      </c>
      <c r="B105" s="3209" t="s">
        <v>22515</v>
      </c>
      <c r="C105" s="3191" t="s">
        <v>2993</v>
      </c>
      <c r="D105" s="3191" t="s">
        <v>18350</v>
      </c>
      <c r="E105" s="3191" t="s">
        <v>20161</v>
      </c>
      <c r="F105" s="3196">
        <v>1.1000000000000001</v>
      </c>
      <c r="G105" s="3192">
        <v>165</v>
      </c>
      <c r="H105" s="3195" t="s">
        <v>2663</v>
      </c>
      <c r="I105" s="3195" t="s">
        <v>3599</v>
      </c>
      <c r="J105" s="3197" t="s">
        <v>6543</v>
      </c>
      <c r="K105" s="3197" t="s">
        <v>20154</v>
      </c>
      <c r="L105" s="3200"/>
    </row>
    <row r="106" spans="1:12" ht="15">
      <c r="A106" s="3193">
        <f t="shared" si="1"/>
        <v>101</v>
      </c>
      <c r="B106" s="3209" t="s">
        <v>22516</v>
      </c>
      <c r="C106" s="3191" t="s">
        <v>2993</v>
      </c>
      <c r="D106" s="3191" t="s">
        <v>18350</v>
      </c>
      <c r="E106" s="3191" t="s">
        <v>20103</v>
      </c>
      <c r="F106" s="3194"/>
      <c r="G106" s="3192">
        <v>165</v>
      </c>
      <c r="H106" s="3195" t="s">
        <v>2663</v>
      </c>
      <c r="I106" s="3195" t="s">
        <v>3599</v>
      </c>
      <c r="J106" s="3197" t="s">
        <v>6543</v>
      </c>
      <c r="K106" s="3197" t="s">
        <v>20154</v>
      </c>
      <c r="L106" s="3200"/>
    </row>
    <row r="107" spans="1:12" ht="15">
      <c r="A107" s="3193">
        <f t="shared" si="1"/>
        <v>102</v>
      </c>
      <c r="B107" s="3209" t="s">
        <v>22517</v>
      </c>
      <c r="C107" s="3191" t="s">
        <v>2993</v>
      </c>
      <c r="D107" s="3191" t="s">
        <v>20038</v>
      </c>
      <c r="E107" s="3191" t="s">
        <v>20103</v>
      </c>
      <c r="F107" s="3194"/>
      <c r="G107" s="3192">
        <v>50</v>
      </c>
      <c r="H107" s="3201" t="s">
        <v>2524</v>
      </c>
      <c r="I107" s="3201" t="s">
        <v>2524</v>
      </c>
      <c r="J107" s="3197" t="s">
        <v>6543</v>
      </c>
      <c r="K107" s="3193" t="s">
        <v>20042</v>
      </c>
      <c r="L107" s="3200"/>
    </row>
    <row r="108" spans="1:12" ht="15">
      <c r="A108" s="3193">
        <f t="shared" si="1"/>
        <v>103</v>
      </c>
      <c r="B108" s="3191" t="s">
        <v>27806</v>
      </c>
      <c r="C108" s="3191" t="s">
        <v>2993</v>
      </c>
      <c r="D108" s="3191" t="s">
        <v>4063</v>
      </c>
      <c r="E108" s="3191" t="s">
        <v>20161</v>
      </c>
      <c r="F108" s="3196">
        <v>1.5</v>
      </c>
      <c r="G108" s="3192">
        <v>165</v>
      </c>
      <c r="H108" s="3195" t="s">
        <v>2663</v>
      </c>
      <c r="I108" s="3195" t="s">
        <v>3599</v>
      </c>
      <c r="J108" s="3197" t="s">
        <v>6543</v>
      </c>
      <c r="K108" s="3197" t="s">
        <v>20154</v>
      </c>
      <c r="L108" s="3200"/>
    </row>
    <row r="109" spans="1:12" ht="15">
      <c r="A109" s="3193">
        <f t="shared" si="1"/>
        <v>104</v>
      </c>
      <c r="B109" s="3191" t="s">
        <v>27807</v>
      </c>
      <c r="C109" s="3191" t="s">
        <v>2993</v>
      </c>
      <c r="D109" s="3191" t="s">
        <v>4063</v>
      </c>
      <c r="E109" s="3191" t="s">
        <v>20103</v>
      </c>
      <c r="F109" s="3194"/>
      <c r="G109" s="3192">
        <v>165</v>
      </c>
      <c r="H109" s="3195" t="s">
        <v>2663</v>
      </c>
      <c r="I109" s="3195" t="s">
        <v>3599</v>
      </c>
      <c r="J109" s="3197" t="s">
        <v>6543</v>
      </c>
      <c r="K109" s="3197" t="s">
        <v>20154</v>
      </c>
      <c r="L109" s="3200"/>
    </row>
    <row r="110" spans="1:12" ht="15">
      <c r="A110" s="3193">
        <f t="shared" si="1"/>
        <v>105</v>
      </c>
      <c r="B110" s="3191" t="s">
        <v>27808</v>
      </c>
      <c r="C110" s="3191" t="s">
        <v>2993</v>
      </c>
      <c r="D110" s="3191" t="s">
        <v>20038</v>
      </c>
      <c r="E110" s="3191" t="s">
        <v>20103</v>
      </c>
      <c r="F110" s="3194"/>
      <c r="G110" s="3192">
        <v>50</v>
      </c>
      <c r="H110" s="3201" t="s">
        <v>2524</v>
      </c>
      <c r="I110" s="3201" t="s">
        <v>2524</v>
      </c>
      <c r="J110" s="3197" t="s">
        <v>6543</v>
      </c>
      <c r="K110" s="3193" t="s">
        <v>20042</v>
      </c>
      <c r="L110" s="3200"/>
    </row>
    <row r="111" spans="1:12" ht="15">
      <c r="A111" s="3193">
        <f t="shared" si="1"/>
        <v>106</v>
      </c>
      <c r="B111" s="3191" t="s">
        <v>20167</v>
      </c>
      <c r="C111" s="3191" t="s">
        <v>2993</v>
      </c>
      <c r="D111" s="3191" t="s">
        <v>4065</v>
      </c>
      <c r="E111" s="3191" t="s">
        <v>20161</v>
      </c>
      <c r="F111" s="3212">
        <v>3.7</v>
      </c>
      <c r="G111" s="3192">
        <v>180</v>
      </c>
      <c r="H111" s="3195" t="s">
        <v>2663</v>
      </c>
      <c r="I111" s="3195" t="s">
        <v>3599</v>
      </c>
      <c r="J111" s="3197" t="s">
        <v>6543</v>
      </c>
      <c r="K111" s="3197" t="s">
        <v>20154</v>
      </c>
      <c r="L111" s="3200"/>
    </row>
    <row r="112" spans="1:12" ht="15">
      <c r="A112" s="3193">
        <f t="shared" si="1"/>
        <v>107</v>
      </c>
      <c r="B112" s="3191" t="s">
        <v>20168</v>
      </c>
      <c r="C112" s="3191" t="s">
        <v>2993</v>
      </c>
      <c r="D112" s="3191" t="s">
        <v>4065</v>
      </c>
      <c r="E112" s="3191" t="s">
        <v>20103</v>
      </c>
      <c r="F112" s="3194"/>
      <c r="G112" s="3192">
        <v>180</v>
      </c>
      <c r="H112" s="3195" t="s">
        <v>2663</v>
      </c>
      <c r="I112" s="3195" t="s">
        <v>3599</v>
      </c>
      <c r="J112" s="3197" t="s">
        <v>6543</v>
      </c>
      <c r="K112" s="3197" t="s">
        <v>20154</v>
      </c>
      <c r="L112" s="3200"/>
    </row>
    <row r="113" spans="1:12" ht="15">
      <c r="A113" s="3193">
        <f t="shared" si="1"/>
        <v>108</v>
      </c>
      <c r="B113" s="3191" t="s">
        <v>20169</v>
      </c>
      <c r="C113" s="3191" t="s">
        <v>2993</v>
      </c>
      <c r="D113" s="3191" t="s">
        <v>20038</v>
      </c>
      <c r="E113" s="3191" t="s">
        <v>20170</v>
      </c>
      <c r="F113" s="3194"/>
      <c r="G113" s="3192">
        <v>50</v>
      </c>
      <c r="H113" s="3201" t="s">
        <v>2524</v>
      </c>
      <c r="I113" s="3201" t="s">
        <v>2524</v>
      </c>
      <c r="J113" s="3197" t="s">
        <v>6543</v>
      </c>
      <c r="K113" s="3193" t="s">
        <v>20042</v>
      </c>
      <c r="L113" s="3200"/>
    </row>
    <row r="114" spans="1:12" ht="15">
      <c r="A114" s="3193">
        <f t="shared" si="1"/>
        <v>109</v>
      </c>
      <c r="B114" s="3191" t="s">
        <v>20171</v>
      </c>
      <c r="C114" s="3191" t="s">
        <v>2993</v>
      </c>
      <c r="D114" s="3191" t="s">
        <v>3458</v>
      </c>
      <c r="E114" s="3191" t="s">
        <v>20161</v>
      </c>
      <c r="F114" s="3196">
        <v>0.55000000000000004</v>
      </c>
      <c r="G114" s="3192">
        <v>165</v>
      </c>
      <c r="H114" s="3195" t="s">
        <v>2663</v>
      </c>
      <c r="I114" s="3195" t="s">
        <v>3599</v>
      </c>
      <c r="J114" s="3197" t="s">
        <v>6543</v>
      </c>
      <c r="K114" s="3197" t="s">
        <v>20154</v>
      </c>
      <c r="L114" s="3200"/>
    </row>
    <row r="115" spans="1:12" ht="15">
      <c r="A115" s="3193">
        <f t="shared" si="1"/>
        <v>110</v>
      </c>
      <c r="B115" s="3191" t="s">
        <v>20172</v>
      </c>
      <c r="C115" s="3191" t="s">
        <v>2993</v>
      </c>
      <c r="D115" s="3191" t="s">
        <v>3458</v>
      </c>
      <c r="E115" s="3191" t="s">
        <v>20103</v>
      </c>
      <c r="F115" s="3194"/>
      <c r="G115" s="3192">
        <v>165</v>
      </c>
      <c r="H115" s="3195" t="s">
        <v>2663</v>
      </c>
      <c r="I115" s="3195" t="s">
        <v>3599</v>
      </c>
      <c r="J115" s="3197" t="s">
        <v>6543</v>
      </c>
      <c r="K115" s="3197" t="s">
        <v>20154</v>
      </c>
      <c r="L115" s="3200"/>
    </row>
    <row r="116" spans="1:12" ht="15">
      <c r="A116" s="3193">
        <f t="shared" si="1"/>
        <v>111</v>
      </c>
      <c r="B116" s="3191" t="s">
        <v>20173</v>
      </c>
      <c r="C116" s="3191" t="s">
        <v>2993</v>
      </c>
      <c r="D116" s="3191" t="s">
        <v>20038</v>
      </c>
      <c r="E116" s="3191" t="s">
        <v>20170</v>
      </c>
      <c r="F116" s="3194"/>
      <c r="G116" s="3192">
        <v>50</v>
      </c>
      <c r="H116" s="3201" t="s">
        <v>2524</v>
      </c>
      <c r="I116" s="3201" t="s">
        <v>2524</v>
      </c>
      <c r="J116" s="3197" t="s">
        <v>6543</v>
      </c>
      <c r="K116" s="3193" t="s">
        <v>20042</v>
      </c>
      <c r="L116" s="3200"/>
    </row>
    <row r="117" spans="1:12" ht="15">
      <c r="A117" s="3193">
        <f t="shared" si="1"/>
        <v>112</v>
      </c>
      <c r="B117" s="3191" t="s">
        <v>20174</v>
      </c>
      <c r="C117" s="3191" t="s">
        <v>2993</v>
      </c>
      <c r="D117" s="3191" t="s">
        <v>3460</v>
      </c>
      <c r="E117" s="3191" t="s">
        <v>20175</v>
      </c>
      <c r="F117" s="3196">
        <v>5.5</v>
      </c>
      <c r="G117" s="3192">
        <v>150</v>
      </c>
      <c r="H117" s="3195" t="s">
        <v>2663</v>
      </c>
      <c r="I117" s="3195" t="s">
        <v>3599</v>
      </c>
      <c r="J117" s="3197" t="s">
        <v>6543</v>
      </c>
      <c r="K117" s="3197" t="s">
        <v>20154</v>
      </c>
      <c r="L117" s="3200"/>
    </row>
    <row r="118" spans="1:12" ht="15">
      <c r="A118" s="3193">
        <f t="shared" si="1"/>
        <v>113</v>
      </c>
      <c r="B118" s="3191" t="s">
        <v>20176</v>
      </c>
      <c r="C118" s="3191" t="s">
        <v>2993</v>
      </c>
      <c r="D118" s="3191" t="s">
        <v>3460</v>
      </c>
      <c r="E118" s="3191" t="s">
        <v>20103</v>
      </c>
      <c r="F118" s="3194"/>
      <c r="G118" s="3192">
        <v>150</v>
      </c>
      <c r="H118" s="3195" t="s">
        <v>2663</v>
      </c>
      <c r="I118" s="3195" t="s">
        <v>3599</v>
      </c>
      <c r="J118" s="3197" t="s">
        <v>6543</v>
      </c>
      <c r="K118" s="3197" t="s">
        <v>20154</v>
      </c>
      <c r="L118" s="3200"/>
    </row>
    <row r="119" spans="1:12" ht="15">
      <c r="A119" s="3193">
        <f t="shared" si="1"/>
        <v>114</v>
      </c>
      <c r="B119" s="3191" t="s">
        <v>20177</v>
      </c>
      <c r="C119" s="3191" t="s">
        <v>2993</v>
      </c>
      <c r="D119" s="3191" t="s">
        <v>20038</v>
      </c>
      <c r="E119" s="3191" t="s">
        <v>20170</v>
      </c>
      <c r="F119" s="3194"/>
      <c r="G119" s="3192">
        <v>50</v>
      </c>
      <c r="H119" s="3201" t="s">
        <v>2524</v>
      </c>
      <c r="I119" s="3201" t="s">
        <v>2524</v>
      </c>
      <c r="J119" s="3197" t="s">
        <v>6543</v>
      </c>
      <c r="K119" s="3193" t="s">
        <v>20042</v>
      </c>
      <c r="L119" s="3200"/>
    </row>
    <row r="120" spans="1:12" ht="15">
      <c r="A120" s="3193">
        <f t="shared" si="1"/>
        <v>115</v>
      </c>
      <c r="B120" s="3191" t="s">
        <v>20178</v>
      </c>
      <c r="C120" s="3191" t="s">
        <v>2993</v>
      </c>
      <c r="D120" s="3191" t="s">
        <v>3462</v>
      </c>
      <c r="E120" s="3191" t="s">
        <v>20161</v>
      </c>
      <c r="F120" s="3196">
        <v>0.55000000000000004</v>
      </c>
      <c r="G120" s="3192">
        <v>155</v>
      </c>
      <c r="H120" s="3195" t="s">
        <v>2663</v>
      </c>
      <c r="I120" s="3195" t="s">
        <v>3599</v>
      </c>
      <c r="J120" s="3197" t="s">
        <v>6543</v>
      </c>
      <c r="K120" s="3197" t="s">
        <v>20154</v>
      </c>
      <c r="L120" s="3200"/>
    </row>
    <row r="121" spans="1:12" ht="15">
      <c r="A121" s="3193">
        <f t="shared" si="1"/>
        <v>116</v>
      </c>
      <c r="B121" s="3191" t="s">
        <v>20179</v>
      </c>
      <c r="C121" s="3191" t="s">
        <v>2993</v>
      </c>
      <c r="D121" s="3191" t="s">
        <v>3462</v>
      </c>
      <c r="E121" s="3191" t="s">
        <v>20103</v>
      </c>
      <c r="F121" s="3194"/>
      <c r="G121" s="3192">
        <v>155</v>
      </c>
      <c r="H121" s="3195" t="s">
        <v>2663</v>
      </c>
      <c r="I121" s="3195" t="s">
        <v>3599</v>
      </c>
      <c r="J121" s="3197" t="s">
        <v>6543</v>
      </c>
      <c r="K121" s="3197" t="s">
        <v>20154</v>
      </c>
      <c r="L121" s="3200"/>
    </row>
    <row r="122" spans="1:12" ht="15">
      <c r="A122" s="3193">
        <f t="shared" si="1"/>
        <v>117</v>
      </c>
      <c r="B122" s="3191" t="s">
        <v>20180</v>
      </c>
      <c r="C122" s="3191" t="s">
        <v>2993</v>
      </c>
      <c r="D122" s="3191" t="s">
        <v>20038</v>
      </c>
      <c r="E122" s="3191" t="s">
        <v>20170</v>
      </c>
      <c r="F122" s="3194"/>
      <c r="G122" s="3192">
        <v>50</v>
      </c>
      <c r="H122" s="3201" t="s">
        <v>2524</v>
      </c>
      <c r="I122" s="3201" t="s">
        <v>2524</v>
      </c>
      <c r="J122" s="3197" t="s">
        <v>6543</v>
      </c>
      <c r="K122" s="3193" t="s">
        <v>20042</v>
      </c>
      <c r="L122" s="3200"/>
    </row>
    <row r="123" spans="1:12" ht="15">
      <c r="A123" s="3193">
        <f t="shared" si="1"/>
        <v>118</v>
      </c>
      <c r="B123" s="3191" t="s">
        <v>20181</v>
      </c>
      <c r="C123" s="3191" t="s">
        <v>2993</v>
      </c>
      <c r="D123" s="3191" t="s">
        <v>2335</v>
      </c>
      <c r="E123" s="3191" t="s">
        <v>20161</v>
      </c>
      <c r="F123" s="3196">
        <v>0.2</v>
      </c>
      <c r="G123" s="3192">
        <v>180</v>
      </c>
      <c r="H123" s="3195" t="s">
        <v>2663</v>
      </c>
      <c r="I123" s="3195" t="s">
        <v>3599</v>
      </c>
      <c r="J123" s="3197" t="s">
        <v>6543</v>
      </c>
      <c r="K123" s="3197" t="s">
        <v>20154</v>
      </c>
      <c r="L123" s="3200"/>
    </row>
    <row r="124" spans="1:12" ht="15">
      <c r="A124" s="3193">
        <f t="shared" si="1"/>
        <v>119</v>
      </c>
      <c r="B124" s="3191" t="s">
        <v>20182</v>
      </c>
      <c r="C124" s="3191" t="s">
        <v>2993</v>
      </c>
      <c r="D124" s="3191" t="s">
        <v>2335</v>
      </c>
      <c r="E124" s="3191" t="s">
        <v>20103</v>
      </c>
      <c r="F124" s="3194"/>
      <c r="G124" s="3192">
        <v>180</v>
      </c>
      <c r="H124" s="3195" t="s">
        <v>2663</v>
      </c>
      <c r="I124" s="3195" t="s">
        <v>3599</v>
      </c>
      <c r="J124" s="3197" t="s">
        <v>6543</v>
      </c>
      <c r="K124" s="3197" t="s">
        <v>20154</v>
      </c>
      <c r="L124" s="3200"/>
    </row>
    <row r="125" spans="1:12" ht="15">
      <c r="A125" s="3193">
        <f t="shared" si="1"/>
        <v>120</v>
      </c>
      <c r="B125" s="3191" t="s">
        <v>20183</v>
      </c>
      <c r="C125" s="3191" t="s">
        <v>2993</v>
      </c>
      <c r="D125" s="3191" t="s">
        <v>20038</v>
      </c>
      <c r="E125" s="3191" t="s">
        <v>20103</v>
      </c>
      <c r="F125" s="3194"/>
      <c r="G125" s="3192">
        <v>50</v>
      </c>
      <c r="H125" s="3201" t="s">
        <v>2524</v>
      </c>
      <c r="I125" s="3201" t="s">
        <v>2524</v>
      </c>
      <c r="J125" s="3197" t="s">
        <v>6543</v>
      </c>
      <c r="K125" s="3193" t="s">
        <v>20042</v>
      </c>
      <c r="L125" s="3198"/>
    </row>
    <row r="126" spans="1:12" ht="15">
      <c r="A126" s="3193">
        <f t="shared" si="1"/>
        <v>121</v>
      </c>
      <c r="B126" s="3191" t="s">
        <v>20184</v>
      </c>
      <c r="C126" s="3191" t="s">
        <v>2993</v>
      </c>
      <c r="D126" s="3191" t="s">
        <v>506</v>
      </c>
      <c r="E126" s="3191" t="s">
        <v>20161</v>
      </c>
      <c r="F126" s="3196">
        <v>0.55000000000000004</v>
      </c>
      <c r="G126" s="3192">
        <v>155</v>
      </c>
      <c r="H126" s="3195" t="s">
        <v>2663</v>
      </c>
      <c r="I126" s="3195" t="s">
        <v>3599</v>
      </c>
      <c r="J126" s="3197" t="s">
        <v>6543</v>
      </c>
      <c r="K126" s="3197" t="s">
        <v>20154</v>
      </c>
      <c r="L126" s="3198"/>
    </row>
    <row r="127" spans="1:12" ht="15">
      <c r="A127" s="3193">
        <f t="shared" si="1"/>
        <v>122</v>
      </c>
      <c r="B127" s="3191" t="s">
        <v>20185</v>
      </c>
      <c r="C127" s="3191" t="s">
        <v>2993</v>
      </c>
      <c r="D127" s="3191" t="s">
        <v>506</v>
      </c>
      <c r="E127" s="3191" t="s">
        <v>20103</v>
      </c>
      <c r="F127" s="3194"/>
      <c r="G127" s="3192">
        <v>155</v>
      </c>
      <c r="H127" s="3195" t="s">
        <v>2663</v>
      </c>
      <c r="I127" s="3195" t="s">
        <v>3599</v>
      </c>
      <c r="J127" s="3197" t="s">
        <v>6543</v>
      </c>
      <c r="K127" s="3197" t="s">
        <v>20154</v>
      </c>
      <c r="L127" s="3198"/>
    </row>
    <row r="128" spans="1:12" ht="15">
      <c r="A128" s="3193">
        <f t="shared" si="1"/>
        <v>123</v>
      </c>
      <c r="B128" s="3191" t="s">
        <v>20186</v>
      </c>
      <c r="C128" s="3191" t="s">
        <v>2993</v>
      </c>
      <c r="D128" s="3191" t="s">
        <v>20038</v>
      </c>
      <c r="E128" s="3191" t="s">
        <v>20103</v>
      </c>
      <c r="F128" s="3194"/>
      <c r="G128" s="3192">
        <v>50</v>
      </c>
      <c r="H128" s="3201" t="s">
        <v>2524</v>
      </c>
      <c r="I128" s="3201" t="s">
        <v>2524</v>
      </c>
      <c r="J128" s="3197" t="s">
        <v>6543</v>
      </c>
      <c r="K128" s="3193" t="s">
        <v>20042</v>
      </c>
      <c r="L128" s="3198"/>
    </row>
    <row r="129" spans="1:12" ht="15">
      <c r="A129" s="3193">
        <f t="shared" si="1"/>
        <v>124</v>
      </c>
      <c r="B129" s="3191" t="s">
        <v>20187</v>
      </c>
      <c r="C129" s="3191" t="s">
        <v>2993</v>
      </c>
      <c r="D129" s="3191" t="s">
        <v>508</v>
      </c>
      <c r="E129" s="3191" t="s">
        <v>20161</v>
      </c>
      <c r="F129" s="3196">
        <v>0.75</v>
      </c>
      <c r="G129" s="3192">
        <v>160</v>
      </c>
      <c r="H129" s="3195" t="s">
        <v>2663</v>
      </c>
      <c r="I129" s="3195" t="s">
        <v>3599</v>
      </c>
      <c r="J129" s="3197" t="s">
        <v>6543</v>
      </c>
      <c r="K129" s="3197" t="s">
        <v>20154</v>
      </c>
      <c r="L129" s="3198"/>
    </row>
    <row r="130" spans="1:12" ht="15">
      <c r="A130" s="3193">
        <f t="shared" si="1"/>
        <v>125</v>
      </c>
      <c r="B130" s="3191" t="s">
        <v>20188</v>
      </c>
      <c r="C130" s="3191" t="s">
        <v>2993</v>
      </c>
      <c r="D130" s="3191" t="s">
        <v>508</v>
      </c>
      <c r="E130" s="3191" t="s">
        <v>20103</v>
      </c>
      <c r="F130" s="3194"/>
      <c r="G130" s="3192">
        <v>160</v>
      </c>
      <c r="H130" s="3195" t="s">
        <v>2663</v>
      </c>
      <c r="I130" s="3195" t="s">
        <v>3599</v>
      </c>
      <c r="J130" s="3197" t="s">
        <v>6543</v>
      </c>
      <c r="K130" s="3197" t="s">
        <v>20154</v>
      </c>
      <c r="L130" s="3198"/>
    </row>
    <row r="131" spans="1:12" ht="15">
      <c r="A131" s="3193">
        <f t="shared" si="1"/>
        <v>126</v>
      </c>
      <c r="B131" s="3191" t="s">
        <v>20189</v>
      </c>
      <c r="C131" s="3191" t="s">
        <v>2993</v>
      </c>
      <c r="D131" s="3191" t="s">
        <v>20038</v>
      </c>
      <c r="E131" s="3191" t="s">
        <v>20170</v>
      </c>
      <c r="F131" s="3194"/>
      <c r="G131" s="3192">
        <v>50</v>
      </c>
      <c r="H131" s="3201" t="s">
        <v>2524</v>
      </c>
      <c r="I131" s="3201" t="s">
        <v>2524</v>
      </c>
      <c r="J131" s="3197" t="s">
        <v>6543</v>
      </c>
      <c r="K131" s="3193" t="s">
        <v>20042</v>
      </c>
      <c r="L131" s="3198"/>
    </row>
    <row r="132" spans="1:12" ht="15">
      <c r="A132" s="3193">
        <f t="shared" si="1"/>
        <v>127</v>
      </c>
      <c r="B132" s="3191" t="s">
        <v>20190</v>
      </c>
      <c r="C132" s="3191" t="s">
        <v>2993</v>
      </c>
      <c r="D132" s="3191" t="s">
        <v>510</v>
      </c>
      <c r="E132" s="3191" t="s">
        <v>20161</v>
      </c>
      <c r="F132" s="3196">
        <v>0.75</v>
      </c>
      <c r="G132" s="3192">
        <v>210</v>
      </c>
      <c r="H132" s="3195" t="s">
        <v>2663</v>
      </c>
      <c r="I132" s="3195" t="s">
        <v>3599</v>
      </c>
      <c r="J132" s="3197" t="s">
        <v>6543</v>
      </c>
      <c r="K132" s="3197" t="s">
        <v>20154</v>
      </c>
      <c r="L132" s="3198"/>
    </row>
    <row r="133" spans="1:12" ht="15">
      <c r="A133" s="3193">
        <f t="shared" si="1"/>
        <v>128</v>
      </c>
      <c r="B133" s="3191" t="s">
        <v>20191</v>
      </c>
      <c r="C133" s="3191" t="s">
        <v>2993</v>
      </c>
      <c r="D133" s="3191" t="s">
        <v>510</v>
      </c>
      <c r="E133" s="3191" t="s">
        <v>20103</v>
      </c>
      <c r="F133" s="3194"/>
      <c r="G133" s="3192">
        <v>210</v>
      </c>
      <c r="H133" s="3195" t="s">
        <v>2663</v>
      </c>
      <c r="I133" s="3195" t="s">
        <v>3599</v>
      </c>
      <c r="J133" s="3197" t="s">
        <v>6543</v>
      </c>
      <c r="K133" s="3197" t="s">
        <v>20154</v>
      </c>
      <c r="L133" s="3198"/>
    </row>
    <row r="134" spans="1:12" ht="15">
      <c r="A134" s="3193">
        <f t="shared" si="1"/>
        <v>129</v>
      </c>
      <c r="B134" s="3191" t="s">
        <v>20192</v>
      </c>
      <c r="C134" s="3191" t="s">
        <v>2993</v>
      </c>
      <c r="D134" s="3191" t="s">
        <v>20038</v>
      </c>
      <c r="E134" s="3191" t="s">
        <v>20103</v>
      </c>
      <c r="F134" s="3194"/>
      <c r="G134" s="3192">
        <v>50</v>
      </c>
      <c r="H134" s="3201" t="s">
        <v>2524</v>
      </c>
      <c r="I134" s="3201" t="s">
        <v>2524</v>
      </c>
      <c r="J134" s="3197" t="s">
        <v>6543</v>
      </c>
      <c r="K134" s="3193" t="s">
        <v>20042</v>
      </c>
      <c r="L134" s="3198"/>
    </row>
    <row r="135" spans="1:12" ht="15">
      <c r="A135" s="3193">
        <f t="shared" si="1"/>
        <v>130</v>
      </c>
      <c r="B135" s="3191" t="s">
        <v>20193</v>
      </c>
      <c r="C135" s="3191" t="s">
        <v>2993</v>
      </c>
      <c r="D135" s="3191" t="s">
        <v>512</v>
      </c>
      <c r="E135" s="3191" t="s">
        <v>20161</v>
      </c>
      <c r="F135" s="3196">
        <v>1.5</v>
      </c>
      <c r="G135" s="3192">
        <v>220</v>
      </c>
      <c r="H135" s="3195" t="s">
        <v>2663</v>
      </c>
      <c r="I135" s="3195" t="s">
        <v>3599</v>
      </c>
      <c r="J135" s="3197" t="s">
        <v>6543</v>
      </c>
      <c r="K135" s="3197" t="s">
        <v>20154</v>
      </c>
      <c r="L135" s="3198"/>
    </row>
    <row r="136" spans="1:12" ht="15">
      <c r="A136" s="3193">
        <f t="shared" si="1"/>
        <v>131</v>
      </c>
      <c r="B136" s="3191" t="s">
        <v>20194</v>
      </c>
      <c r="C136" s="3191" t="s">
        <v>2993</v>
      </c>
      <c r="D136" s="3191" t="s">
        <v>512</v>
      </c>
      <c r="E136" s="3191" t="s">
        <v>20103</v>
      </c>
      <c r="F136" s="3194"/>
      <c r="G136" s="3192">
        <v>220</v>
      </c>
      <c r="H136" s="3195" t="s">
        <v>2663</v>
      </c>
      <c r="I136" s="3195" t="s">
        <v>3599</v>
      </c>
      <c r="J136" s="3197" t="s">
        <v>6543</v>
      </c>
      <c r="K136" s="3197" t="s">
        <v>20154</v>
      </c>
      <c r="L136" s="3198"/>
    </row>
    <row r="137" spans="1:12" ht="15">
      <c r="A137" s="3193">
        <f t="shared" si="1"/>
        <v>132</v>
      </c>
      <c r="B137" s="3191" t="s">
        <v>20195</v>
      </c>
      <c r="C137" s="3191" t="s">
        <v>2993</v>
      </c>
      <c r="D137" s="3191" t="s">
        <v>20038</v>
      </c>
      <c r="E137" s="3191" t="s">
        <v>20103</v>
      </c>
      <c r="F137" s="3194"/>
      <c r="G137" s="3192">
        <v>50</v>
      </c>
      <c r="H137" s="3201" t="s">
        <v>2524</v>
      </c>
      <c r="I137" s="3201" t="s">
        <v>2524</v>
      </c>
      <c r="J137" s="3197" t="s">
        <v>6543</v>
      </c>
      <c r="K137" s="3193" t="s">
        <v>20042</v>
      </c>
      <c r="L137" s="3198"/>
    </row>
    <row r="138" spans="1:12" ht="15">
      <c r="A138" s="3193">
        <f t="shared" si="1"/>
        <v>133</v>
      </c>
      <c r="B138" s="3191" t="s">
        <v>20196</v>
      </c>
      <c r="C138" s="3191" t="s">
        <v>2993</v>
      </c>
      <c r="D138" s="3191" t="s">
        <v>514</v>
      </c>
      <c r="E138" s="3191" t="s">
        <v>20161</v>
      </c>
      <c r="F138" s="3196">
        <v>1.5</v>
      </c>
      <c r="G138" s="3192">
        <v>220</v>
      </c>
      <c r="H138" s="3195" t="s">
        <v>2663</v>
      </c>
      <c r="I138" s="3195" t="s">
        <v>3599</v>
      </c>
      <c r="J138" s="3197" t="s">
        <v>6543</v>
      </c>
      <c r="K138" s="3197" t="s">
        <v>20154</v>
      </c>
      <c r="L138" s="3198"/>
    </row>
    <row r="139" spans="1:12" ht="15">
      <c r="A139" s="3193">
        <f t="shared" si="1"/>
        <v>134</v>
      </c>
      <c r="B139" s="3191" t="s">
        <v>20197</v>
      </c>
      <c r="C139" s="3191" t="s">
        <v>2993</v>
      </c>
      <c r="D139" s="3191" t="s">
        <v>514</v>
      </c>
      <c r="E139" s="3191" t="s">
        <v>20103</v>
      </c>
      <c r="F139" s="3194"/>
      <c r="G139" s="3192">
        <v>220</v>
      </c>
      <c r="H139" s="3195" t="s">
        <v>2663</v>
      </c>
      <c r="I139" s="3195" t="s">
        <v>3599</v>
      </c>
      <c r="J139" s="3197" t="s">
        <v>6543</v>
      </c>
      <c r="K139" s="3197" t="s">
        <v>20154</v>
      </c>
      <c r="L139" s="3198"/>
    </row>
    <row r="140" spans="1:12" ht="15">
      <c r="A140" s="3193">
        <f t="shared" si="1"/>
        <v>135</v>
      </c>
      <c r="B140" s="3191" t="s">
        <v>20198</v>
      </c>
      <c r="C140" s="3191" t="s">
        <v>2993</v>
      </c>
      <c r="D140" s="3191" t="s">
        <v>20038</v>
      </c>
      <c r="E140" s="3191" t="s">
        <v>20103</v>
      </c>
      <c r="F140" s="3194"/>
      <c r="G140" s="3192">
        <v>50</v>
      </c>
      <c r="H140" s="3201" t="s">
        <v>2524</v>
      </c>
      <c r="I140" s="3201" t="s">
        <v>2524</v>
      </c>
      <c r="J140" s="3197" t="s">
        <v>6543</v>
      </c>
      <c r="K140" s="3193" t="s">
        <v>20042</v>
      </c>
      <c r="L140" s="3198"/>
    </row>
    <row r="141" spans="1:12" ht="15">
      <c r="A141" s="3193">
        <f t="shared" si="1"/>
        <v>136</v>
      </c>
      <c r="B141" s="3191" t="s">
        <v>20199</v>
      </c>
      <c r="C141" s="3191" t="s">
        <v>2993</v>
      </c>
      <c r="D141" s="3191" t="s">
        <v>3938</v>
      </c>
      <c r="E141" s="3191" t="s">
        <v>20161</v>
      </c>
      <c r="F141" s="3196">
        <v>2.2000000000000002</v>
      </c>
      <c r="G141" s="3192">
        <v>210</v>
      </c>
      <c r="H141" s="3195" t="s">
        <v>2663</v>
      </c>
      <c r="I141" s="3195" t="s">
        <v>3599</v>
      </c>
      <c r="J141" s="3197" t="s">
        <v>6543</v>
      </c>
      <c r="K141" s="3197" t="s">
        <v>20154</v>
      </c>
      <c r="L141" s="3198"/>
    </row>
    <row r="142" spans="1:12" ht="15">
      <c r="A142" s="3193">
        <f t="shared" si="1"/>
        <v>137</v>
      </c>
      <c r="B142" s="3191" t="s">
        <v>20200</v>
      </c>
      <c r="C142" s="3191" t="s">
        <v>2993</v>
      </c>
      <c r="D142" s="3191" t="s">
        <v>3938</v>
      </c>
      <c r="E142" s="3191" t="s">
        <v>20103</v>
      </c>
      <c r="F142" s="3194"/>
      <c r="G142" s="3192">
        <v>210</v>
      </c>
      <c r="H142" s="3195" t="s">
        <v>2663</v>
      </c>
      <c r="I142" s="3195" t="s">
        <v>3599</v>
      </c>
      <c r="J142" s="3197" t="s">
        <v>6543</v>
      </c>
      <c r="K142" s="3197" t="s">
        <v>20154</v>
      </c>
      <c r="L142" s="3198"/>
    </row>
    <row r="143" spans="1:12" ht="15">
      <c r="A143" s="3193">
        <f t="shared" si="1"/>
        <v>138</v>
      </c>
      <c r="B143" s="3191" t="s">
        <v>20201</v>
      </c>
      <c r="C143" s="3191" t="s">
        <v>2993</v>
      </c>
      <c r="D143" s="3191" t="s">
        <v>20038</v>
      </c>
      <c r="E143" s="3191" t="s">
        <v>20103</v>
      </c>
      <c r="F143" s="3194"/>
      <c r="G143" s="3192">
        <v>50</v>
      </c>
      <c r="H143" s="3201" t="s">
        <v>2524</v>
      </c>
      <c r="I143" s="3201" t="s">
        <v>2524</v>
      </c>
      <c r="J143" s="3197" t="s">
        <v>6543</v>
      </c>
      <c r="K143" s="3193" t="s">
        <v>20042</v>
      </c>
      <c r="L143" s="3198"/>
    </row>
    <row r="144" spans="1:12" ht="15">
      <c r="A144" s="3193">
        <f t="shared" si="1"/>
        <v>139</v>
      </c>
      <c r="B144" s="3191" t="s">
        <v>20202</v>
      </c>
      <c r="C144" s="3191" t="s">
        <v>2993</v>
      </c>
      <c r="D144" s="3191" t="s">
        <v>20203</v>
      </c>
      <c r="E144" s="3191" t="s">
        <v>20204</v>
      </c>
      <c r="F144" s="3194"/>
      <c r="G144" s="3192">
        <v>210</v>
      </c>
      <c r="H144" s="3195" t="s">
        <v>2663</v>
      </c>
      <c r="I144" s="3193" t="s">
        <v>10465</v>
      </c>
      <c r="J144" s="3190">
        <v>1</v>
      </c>
      <c r="K144" s="3197" t="s">
        <v>20154</v>
      </c>
      <c r="L144" s="3198"/>
    </row>
    <row r="145" spans="1:12" ht="15">
      <c r="A145" s="3193">
        <f t="shared" si="1"/>
        <v>140</v>
      </c>
      <c r="B145" s="3191" t="s">
        <v>20205</v>
      </c>
      <c r="C145" s="3191" t="s">
        <v>2993</v>
      </c>
      <c r="D145" s="3191" t="s">
        <v>515</v>
      </c>
      <c r="E145" s="3191" t="s">
        <v>20161</v>
      </c>
      <c r="F145" s="3196">
        <v>3.7</v>
      </c>
      <c r="G145" s="3192">
        <v>215</v>
      </c>
      <c r="H145" s="3195" t="s">
        <v>2663</v>
      </c>
      <c r="I145" s="3195" t="s">
        <v>3599</v>
      </c>
      <c r="J145" s="3197" t="s">
        <v>6543</v>
      </c>
      <c r="K145" s="3197" t="s">
        <v>20154</v>
      </c>
      <c r="L145" s="3198"/>
    </row>
    <row r="146" spans="1:12" ht="15">
      <c r="A146" s="3193">
        <f t="shared" si="1"/>
        <v>141</v>
      </c>
      <c r="B146" s="3191" t="s">
        <v>20206</v>
      </c>
      <c r="C146" s="3191" t="s">
        <v>2993</v>
      </c>
      <c r="D146" s="3191" t="s">
        <v>515</v>
      </c>
      <c r="E146" s="3191" t="s">
        <v>20103</v>
      </c>
      <c r="F146" s="3194"/>
      <c r="G146" s="3192">
        <v>215</v>
      </c>
      <c r="H146" s="3195" t="s">
        <v>2663</v>
      </c>
      <c r="I146" s="3195" t="s">
        <v>3599</v>
      </c>
      <c r="J146" s="3197" t="s">
        <v>6543</v>
      </c>
      <c r="K146" s="3197" t="s">
        <v>20154</v>
      </c>
      <c r="L146" s="3198"/>
    </row>
    <row r="147" spans="1:12" ht="15">
      <c r="A147" s="3193">
        <f t="shared" si="1"/>
        <v>142</v>
      </c>
      <c r="B147" s="3191" t="s">
        <v>20207</v>
      </c>
      <c r="C147" s="3191" t="s">
        <v>2993</v>
      </c>
      <c r="D147" s="3191" t="s">
        <v>20038</v>
      </c>
      <c r="E147" s="3191" t="s">
        <v>20103</v>
      </c>
      <c r="F147" s="3194"/>
      <c r="G147" s="3192">
        <v>50</v>
      </c>
      <c r="H147" s="3201" t="s">
        <v>2524</v>
      </c>
      <c r="I147" s="3201" t="s">
        <v>2524</v>
      </c>
      <c r="J147" s="3197" t="s">
        <v>6543</v>
      </c>
      <c r="K147" s="3193" t="s">
        <v>20042</v>
      </c>
      <c r="L147" s="3198"/>
    </row>
    <row r="148" spans="1:12" ht="15">
      <c r="A148" s="3193">
        <f t="shared" si="1"/>
        <v>143</v>
      </c>
      <c r="B148" s="3191" t="s">
        <v>20208</v>
      </c>
      <c r="C148" s="3191" t="s">
        <v>2993</v>
      </c>
      <c r="D148" s="3191" t="s">
        <v>517</v>
      </c>
      <c r="E148" s="3191" t="s">
        <v>20161</v>
      </c>
      <c r="F148" s="3196">
        <v>4</v>
      </c>
      <c r="G148" s="3192">
        <v>215</v>
      </c>
      <c r="H148" s="3195" t="s">
        <v>2663</v>
      </c>
      <c r="I148" s="3195" t="s">
        <v>3599</v>
      </c>
      <c r="J148" s="3197" t="s">
        <v>6543</v>
      </c>
      <c r="K148" s="3197" t="s">
        <v>20154</v>
      </c>
      <c r="L148" s="3198"/>
    </row>
    <row r="149" spans="1:12" ht="15">
      <c r="A149" s="3193">
        <f t="shared" si="1"/>
        <v>144</v>
      </c>
      <c r="B149" s="3191" t="s">
        <v>20209</v>
      </c>
      <c r="C149" s="3191" t="s">
        <v>2993</v>
      </c>
      <c r="D149" s="3191" t="s">
        <v>517</v>
      </c>
      <c r="E149" s="3191" t="s">
        <v>20103</v>
      </c>
      <c r="F149" s="3194"/>
      <c r="G149" s="3192">
        <v>215</v>
      </c>
      <c r="H149" s="3195" t="s">
        <v>2663</v>
      </c>
      <c r="I149" s="3195" t="s">
        <v>3599</v>
      </c>
      <c r="J149" s="3197" t="s">
        <v>6543</v>
      </c>
      <c r="K149" s="3197" t="s">
        <v>20154</v>
      </c>
      <c r="L149" s="3198"/>
    </row>
    <row r="150" spans="1:12" ht="15">
      <c r="A150" s="3193">
        <f t="shared" si="1"/>
        <v>145</v>
      </c>
      <c r="B150" s="3191" t="s">
        <v>20210</v>
      </c>
      <c r="C150" s="3191" t="s">
        <v>2993</v>
      </c>
      <c r="D150" s="3191" t="s">
        <v>20038</v>
      </c>
      <c r="E150" s="3191" t="s">
        <v>20103</v>
      </c>
      <c r="F150" s="3194"/>
      <c r="G150" s="3192">
        <v>50</v>
      </c>
      <c r="H150" s="3201" t="s">
        <v>2524</v>
      </c>
      <c r="I150" s="3201" t="s">
        <v>2524</v>
      </c>
      <c r="J150" s="3197" t="s">
        <v>6543</v>
      </c>
      <c r="K150" s="3193" t="s">
        <v>20042</v>
      </c>
      <c r="L150" s="3198"/>
    </row>
    <row r="151" spans="1:12" ht="15">
      <c r="A151" s="3193">
        <f t="shared" si="1"/>
        <v>146</v>
      </c>
      <c r="B151" s="3191" t="s">
        <v>20211</v>
      </c>
      <c r="C151" s="3191" t="s">
        <v>2993</v>
      </c>
      <c r="D151" s="3191" t="s">
        <v>1764</v>
      </c>
      <c r="E151" s="3191" t="s">
        <v>20161</v>
      </c>
      <c r="F151" s="3196">
        <v>1.5</v>
      </c>
      <c r="G151" s="3192">
        <v>175</v>
      </c>
      <c r="H151" s="3195" t="s">
        <v>2663</v>
      </c>
      <c r="I151" s="3195" t="s">
        <v>3599</v>
      </c>
      <c r="J151" s="3197" t="s">
        <v>6543</v>
      </c>
      <c r="K151" s="3197" t="s">
        <v>20154</v>
      </c>
      <c r="L151" s="3198"/>
    </row>
    <row r="152" spans="1:12" ht="15">
      <c r="A152" s="3193">
        <f t="shared" si="1"/>
        <v>147</v>
      </c>
      <c r="B152" s="3191" t="s">
        <v>20212</v>
      </c>
      <c r="C152" s="3191" t="s">
        <v>2993</v>
      </c>
      <c r="D152" s="3191" t="s">
        <v>1764</v>
      </c>
      <c r="E152" s="3191" t="s">
        <v>20103</v>
      </c>
      <c r="F152" s="3194"/>
      <c r="G152" s="3192">
        <v>175</v>
      </c>
      <c r="H152" s="3195" t="s">
        <v>2663</v>
      </c>
      <c r="I152" s="3195" t="s">
        <v>3599</v>
      </c>
      <c r="J152" s="3197" t="s">
        <v>6543</v>
      </c>
      <c r="K152" s="3197" t="s">
        <v>20154</v>
      </c>
      <c r="L152" s="3198"/>
    </row>
    <row r="153" spans="1:12" ht="15">
      <c r="A153" s="3193">
        <f t="shared" ref="A153:A224" si="2">A152+1</f>
        <v>148</v>
      </c>
      <c r="B153" s="3191" t="s">
        <v>20213</v>
      </c>
      <c r="C153" s="3191" t="s">
        <v>2993</v>
      </c>
      <c r="D153" s="3191" t="s">
        <v>20038</v>
      </c>
      <c r="E153" s="3191" t="s">
        <v>20103</v>
      </c>
      <c r="F153" s="3194"/>
      <c r="G153" s="3192">
        <v>50</v>
      </c>
      <c r="H153" s="3201" t="s">
        <v>2524</v>
      </c>
      <c r="I153" s="3201" t="s">
        <v>2524</v>
      </c>
      <c r="J153" s="3197" t="s">
        <v>6543</v>
      </c>
      <c r="K153" s="3193" t="s">
        <v>20042</v>
      </c>
      <c r="L153" s="3198"/>
    </row>
    <row r="154" spans="1:12" ht="15">
      <c r="A154" s="3193">
        <f t="shared" si="2"/>
        <v>149</v>
      </c>
      <c r="B154" s="3191" t="s">
        <v>20214</v>
      </c>
      <c r="C154" s="3191" t="s">
        <v>2993</v>
      </c>
      <c r="D154" s="3191" t="s">
        <v>518</v>
      </c>
      <c r="E154" s="3191" t="s">
        <v>20161</v>
      </c>
      <c r="F154" s="3196">
        <v>0.37</v>
      </c>
      <c r="G154" s="3192">
        <v>175</v>
      </c>
      <c r="H154" s="3195" t="s">
        <v>2663</v>
      </c>
      <c r="I154" s="3195" t="s">
        <v>3599</v>
      </c>
      <c r="J154" s="3197" t="s">
        <v>6543</v>
      </c>
      <c r="K154" s="3197" t="s">
        <v>20154</v>
      </c>
      <c r="L154" s="3198"/>
    </row>
    <row r="155" spans="1:12" ht="15">
      <c r="A155" s="3193">
        <f t="shared" si="2"/>
        <v>150</v>
      </c>
      <c r="B155" s="3191" t="s">
        <v>20215</v>
      </c>
      <c r="C155" s="3191" t="s">
        <v>2993</v>
      </c>
      <c r="D155" s="3191" t="s">
        <v>518</v>
      </c>
      <c r="E155" s="3191" t="s">
        <v>20103</v>
      </c>
      <c r="F155" s="3194"/>
      <c r="G155" s="3192">
        <v>175</v>
      </c>
      <c r="H155" s="3195" t="s">
        <v>2663</v>
      </c>
      <c r="I155" s="3195" t="s">
        <v>3599</v>
      </c>
      <c r="J155" s="3197" t="s">
        <v>6543</v>
      </c>
      <c r="K155" s="3197" t="s">
        <v>20154</v>
      </c>
      <c r="L155" s="3198"/>
    </row>
    <row r="156" spans="1:12" ht="15">
      <c r="A156" s="3193">
        <f t="shared" si="2"/>
        <v>151</v>
      </c>
      <c r="B156" s="3191" t="s">
        <v>20216</v>
      </c>
      <c r="C156" s="3191" t="s">
        <v>2993</v>
      </c>
      <c r="D156" s="3191" t="s">
        <v>20038</v>
      </c>
      <c r="E156" s="3191" t="s">
        <v>20103</v>
      </c>
      <c r="F156" s="3194"/>
      <c r="G156" s="3192">
        <v>50</v>
      </c>
      <c r="H156" s="3201" t="s">
        <v>2524</v>
      </c>
      <c r="I156" s="3201" t="s">
        <v>2524</v>
      </c>
      <c r="J156" s="3197" t="s">
        <v>6543</v>
      </c>
      <c r="K156" s="3193" t="s">
        <v>20042</v>
      </c>
      <c r="L156" s="3198"/>
    </row>
    <row r="157" spans="1:12" ht="15">
      <c r="A157" s="3193">
        <f t="shared" si="2"/>
        <v>152</v>
      </c>
      <c r="B157" s="3191" t="s">
        <v>20217</v>
      </c>
      <c r="C157" s="3191" t="s">
        <v>2993</v>
      </c>
      <c r="D157" s="3191" t="s">
        <v>1766</v>
      </c>
      <c r="E157" s="3191" t="s">
        <v>20161</v>
      </c>
      <c r="F157" s="3196">
        <v>0.2</v>
      </c>
      <c r="G157" s="3192">
        <v>210</v>
      </c>
      <c r="H157" s="3195" t="s">
        <v>2663</v>
      </c>
      <c r="I157" s="3195" t="s">
        <v>3599</v>
      </c>
      <c r="J157" s="3197" t="s">
        <v>6543</v>
      </c>
      <c r="K157" s="3197" t="s">
        <v>20154</v>
      </c>
      <c r="L157" s="3198"/>
    </row>
    <row r="158" spans="1:12" ht="15">
      <c r="A158" s="3193">
        <f t="shared" si="2"/>
        <v>153</v>
      </c>
      <c r="B158" s="3191" t="s">
        <v>20218</v>
      </c>
      <c r="C158" s="3191" t="s">
        <v>2993</v>
      </c>
      <c r="D158" s="3191" t="s">
        <v>1766</v>
      </c>
      <c r="E158" s="3191" t="s">
        <v>20103</v>
      </c>
      <c r="F158" s="3194"/>
      <c r="G158" s="3192">
        <v>210</v>
      </c>
      <c r="H158" s="3195" t="s">
        <v>2663</v>
      </c>
      <c r="I158" s="3195" t="s">
        <v>3599</v>
      </c>
      <c r="J158" s="3197" t="s">
        <v>6543</v>
      </c>
      <c r="K158" s="3197" t="s">
        <v>20154</v>
      </c>
      <c r="L158" s="3198"/>
    </row>
    <row r="159" spans="1:12" ht="15">
      <c r="A159" s="3193">
        <f t="shared" si="2"/>
        <v>154</v>
      </c>
      <c r="B159" s="3191" t="s">
        <v>20219</v>
      </c>
      <c r="C159" s="3191" t="s">
        <v>2993</v>
      </c>
      <c r="D159" s="3191" t="s">
        <v>20038</v>
      </c>
      <c r="E159" s="3191" t="s">
        <v>20103</v>
      </c>
      <c r="F159" s="3194"/>
      <c r="G159" s="3192">
        <v>50</v>
      </c>
      <c r="H159" s="3201" t="s">
        <v>2524</v>
      </c>
      <c r="I159" s="3201" t="s">
        <v>2524</v>
      </c>
      <c r="J159" s="3197" t="s">
        <v>6543</v>
      </c>
      <c r="K159" s="3193" t="s">
        <v>20042</v>
      </c>
      <c r="L159" s="3198"/>
    </row>
    <row r="160" spans="1:12" ht="15">
      <c r="A160" s="3193">
        <f t="shared" si="2"/>
        <v>155</v>
      </c>
      <c r="B160" s="3191" t="s">
        <v>20220</v>
      </c>
      <c r="C160" s="3191" t="s">
        <v>2993</v>
      </c>
      <c r="D160" s="3191" t="s">
        <v>4327</v>
      </c>
      <c r="E160" s="3191" t="s">
        <v>20161</v>
      </c>
      <c r="F160" s="3196">
        <v>0.75</v>
      </c>
      <c r="G160" s="3192">
        <v>210</v>
      </c>
      <c r="H160" s="3195" t="s">
        <v>2663</v>
      </c>
      <c r="I160" s="3195" t="s">
        <v>3599</v>
      </c>
      <c r="J160" s="3197" t="s">
        <v>6543</v>
      </c>
      <c r="K160" s="3197" t="s">
        <v>20154</v>
      </c>
      <c r="L160" s="3198"/>
    </row>
    <row r="161" spans="1:12" ht="15">
      <c r="A161" s="3193">
        <f t="shared" si="2"/>
        <v>156</v>
      </c>
      <c r="B161" s="3191" t="s">
        <v>20221</v>
      </c>
      <c r="C161" s="3191" t="s">
        <v>2993</v>
      </c>
      <c r="D161" s="3191" t="s">
        <v>4327</v>
      </c>
      <c r="E161" s="3191" t="s">
        <v>20103</v>
      </c>
      <c r="F161" s="3194"/>
      <c r="G161" s="3192">
        <v>210</v>
      </c>
      <c r="H161" s="3195" t="s">
        <v>2663</v>
      </c>
      <c r="I161" s="3195" t="s">
        <v>3599</v>
      </c>
      <c r="J161" s="3197" t="s">
        <v>6543</v>
      </c>
      <c r="K161" s="3197" t="s">
        <v>20154</v>
      </c>
      <c r="L161" s="3198"/>
    </row>
    <row r="162" spans="1:12" ht="15">
      <c r="A162" s="3193">
        <f t="shared" si="2"/>
        <v>157</v>
      </c>
      <c r="B162" s="3191" t="s">
        <v>20222</v>
      </c>
      <c r="C162" s="3191" t="s">
        <v>2993</v>
      </c>
      <c r="D162" s="3191" t="s">
        <v>20038</v>
      </c>
      <c r="E162" s="3191" t="s">
        <v>20170</v>
      </c>
      <c r="F162" s="3194"/>
      <c r="G162" s="3192">
        <v>50</v>
      </c>
      <c r="H162" s="3201" t="s">
        <v>2524</v>
      </c>
      <c r="I162" s="3201" t="s">
        <v>2524</v>
      </c>
      <c r="J162" s="3197" t="s">
        <v>6543</v>
      </c>
      <c r="K162" s="3193" t="s">
        <v>20042</v>
      </c>
      <c r="L162" s="3198"/>
    </row>
    <row r="163" spans="1:12" ht="15">
      <c r="A163" s="3193">
        <f t="shared" si="2"/>
        <v>158</v>
      </c>
      <c r="B163" s="3191" t="s">
        <v>20223</v>
      </c>
      <c r="C163" s="3191" t="s">
        <v>2993</v>
      </c>
      <c r="D163" s="3191" t="s">
        <v>2531</v>
      </c>
      <c r="E163" s="3191" t="s">
        <v>20161</v>
      </c>
      <c r="F163" s="3196">
        <v>0.2</v>
      </c>
      <c r="G163" s="3192">
        <v>205</v>
      </c>
      <c r="H163" s="3195" t="s">
        <v>2663</v>
      </c>
      <c r="I163" s="3195" t="s">
        <v>3599</v>
      </c>
      <c r="J163" s="3197" t="s">
        <v>6543</v>
      </c>
      <c r="K163" s="3197" t="s">
        <v>20154</v>
      </c>
      <c r="L163" s="3198"/>
    </row>
    <row r="164" spans="1:12" ht="15">
      <c r="A164" s="3193">
        <f t="shared" si="2"/>
        <v>159</v>
      </c>
      <c r="B164" s="3191" t="s">
        <v>20224</v>
      </c>
      <c r="C164" s="3191" t="s">
        <v>2993</v>
      </c>
      <c r="D164" s="3191" t="s">
        <v>2531</v>
      </c>
      <c r="E164" s="3191" t="s">
        <v>20103</v>
      </c>
      <c r="F164" s="3194"/>
      <c r="G164" s="3192">
        <v>205</v>
      </c>
      <c r="H164" s="3195" t="s">
        <v>2663</v>
      </c>
      <c r="I164" s="3195" t="s">
        <v>3599</v>
      </c>
      <c r="J164" s="3197" t="s">
        <v>6543</v>
      </c>
      <c r="K164" s="3197" t="s">
        <v>20154</v>
      </c>
      <c r="L164" s="3198"/>
    </row>
    <row r="165" spans="1:12" ht="15">
      <c r="A165" s="3193">
        <f t="shared" si="2"/>
        <v>160</v>
      </c>
      <c r="B165" s="3191" t="s">
        <v>20225</v>
      </c>
      <c r="C165" s="3191" t="s">
        <v>2993</v>
      </c>
      <c r="D165" s="3191" t="s">
        <v>20038</v>
      </c>
      <c r="E165" s="3191" t="s">
        <v>20103</v>
      </c>
      <c r="F165" s="3194"/>
      <c r="G165" s="3192">
        <v>50</v>
      </c>
      <c r="H165" s="3201" t="s">
        <v>2524</v>
      </c>
      <c r="I165" s="3201" t="s">
        <v>2524</v>
      </c>
      <c r="J165" s="3197" t="s">
        <v>6543</v>
      </c>
      <c r="K165" s="3193" t="s">
        <v>20042</v>
      </c>
      <c r="L165" s="3198"/>
    </row>
    <row r="166" spans="1:12" ht="15">
      <c r="A166" s="3193">
        <f t="shared" si="2"/>
        <v>161</v>
      </c>
      <c r="B166" s="3191" t="s">
        <v>20226</v>
      </c>
      <c r="C166" s="3191" t="s">
        <v>2993</v>
      </c>
      <c r="D166" s="3191" t="s">
        <v>2533</v>
      </c>
      <c r="E166" s="3191" t="s">
        <v>20161</v>
      </c>
      <c r="F166" s="3196">
        <v>0.2</v>
      </c>
      <c r="G166" s="3192">
        <v>205</v>
      </c>
      <c r="H166" s="3195" t="s">
        <v>2663</v>
      </c>
      <c r="I166" s="3195" t="s">
        <v>3599</v>
      </c>
      <c r="J166" s="3197" t="s">
        <v>6543</v>
      </c>
      <c r="K166" s="3197" t="s">
        <v>20154</v>
      </c>
      <c r="L166" s="3198"/>
    </row>
    <row r="167" spans="1:12" ht="15">
      <c r="A167" s="3193">
        <f t="shared" si="2"/>
        <v>162</v>
      </c>
      <c r="B167" s="3191" t="s">
        <v>20227</v>
      </c>
      <c r="C167" s="3191" t="s">
        <v>2993</v>
      </c>
      <c r="D167" s="3191" t="s">
        <v>2533</v>
      </c>
      <c r="E167" s="3191" t="s">
        <v>20103</v>
      </c>
      <c r="F167" s="3194"/>
      <c r="G167" s="3192">
        <v>205</v>
      </c>
      <c r="H167" s="3195" t="s">
        <v>2663</v>
      </c>
      <c r="I167" s="3195" t="s">
        <v>3599</v>
      </c>
      <c r="J167" s="3197" t="s">
        <v>6543</v>
      </c>
      <c r="K167" s="3197" t="s">
        <v>20154</v>
      </c>
      <c r="L167" s="3198"/>
    </row>
    <row r="168" spans="1:12" ht="15">
      <c r="A168" s="3193">
        <f t="shared" si="2"/>
        <v>163</v>
      </c>
      <c r="B168" s="3191" t="s">
        <v>20228</v>
      </c>
      <c r="C168" s="3191" t="s">
        <v>2993</v>
      </c>
      <c r="D168" s="3191" t="s">
        <v>20038</v>
      </c>
      <c r="E168" s="3191" t="s">
        <v>20103</v>
      </c>
      <c r="F168" s="3194"/>
      <c r="G168" s="3192">
        <v>50</v>
      </c>
      <c r="H168" s="3201" t="s">
        <v>2524</v>
      </c>
      <c r="I168" s="3201" t="s">
        <v>2524</v>
      </c>
      <c r="J168" s="3197" t="s">
        <v>6543</v>
      </c>
      <c r="K168" s="3193" t="s">
        <v>20042</v>
      </c>
      <c r="L168" s="3198"/>
    </row>
    <row r="169" spans="1:12" ht="15">
      <c r="A169" s="3193">
        <f t="shared" si="2"/>
        <v>164</v>
      </c>
      <c r="B169" s="3191" t="s">
        <v>20229</v>
      </c>
      <c r="C169" s="3191" t="s">
        <v>2993</v>
      </c>
      <c r="D169" s="3191" t="s">
        <v>4329</v>
      </c>
      <c r="E169" s="3191" t="s">
        <v>20161</v>
      </c>
      <c r="F169" s="3196">
        <v>0.25</v>
      </c>
      <c r="G169" s="3192">
        <v>205</v>
      </c>
      <c r="H169" s="3195" t="s">
        <v>2663</v>
      </c>
      <c r="I169" s="3195" t="s">
        <v>3599</v>
      </c>
      <c r="J169" s="3197" t="s">
        <v>6543</v>
      </c>
      <c r="K169" s="3197" t="s">
        <v>20154</v>
      </c>
      <c r="L169" s="3198"/>
    </row>
    <row r="170" spans="1:12" ht="15">
      <c r="A170" s="3193">
        <f t="shared" si="2"/>
        <v>165</v>
      </c>
      <c r="B170" s="3191" t="s">
        <v>20230</v>
      </c>
      <c r="C170" s="3191" t="s">
        <v>2993</v>
      </c>
      <c r="D170" s="3191" t="s">
        <v>4329</v>
      </c>
      <c r="E170" s="3191" t="s">
        <v>20103</v>
      </c>
      <c r="F170" s="3194"/>
      <c r="G170" s="3192">
        <v>205</v>
      </c>
      <c r="H170" s="3195" t="s">
        <v>2663</v>
      </c>
      <c r="I170" s="3195" t="s">
        <v>3599</v>
      </c>
      <c r="J170" s="3197" t="s">
        <v>6543</v>
      </c>
      <c r="K170" s="3197" t="s">
        <v>20154</v>
      </c>
      <c r="L170" s="3198"/>
    </row>
    <row r="171" spans="1:12" ht="15">
      <c r="A171" s="3193">
        <f t="shared" si="2"/>
        <v>166</v>
      </c>
      <c r="B171" s="3191" t="s">
        <v>20231</v>
      </c>
      <c r="C171" s="3191" t="s">
        <v>2993</v>
      </c>
      <c r="D171" s="3191" t="s">
        <v>20038</v>
      </c>
      <c r="E171" s="3191" t="s">
        <v>20170</v>
      </c>
      <c r="F171" s="3194"/>
      <c r="G171" s="3192">
        <v>50</v>
      </c>
      <c r="H171" s="3201" t="s">
        <v>2524</v>
      </c>
      <c r="I171" s="3201" t="s">
        <v>2524</v>
      </c>
      <c r="J171" s="3197" t="s">
        <v>6543</v>
      </c>
      <c r="K171" s="3193" t="s">
        <v>20042</v>
      </c>
      <c r="L171" s="3198"/>
    </row>
    <row r="172" spans="1:12" ht="15">
      <c r="A172" s="3193">
        <f t="shared" si="2"/>
        <v>167</v>
      </c>
      <c r="B172" s="3209" t="s">
        <v>22518</v>
      </c>
      <c r="C172" s="3191" t="s">
        <v>2993</v>
      </c>
      <c r="D172" s="3191" t="s">
        <v>12618</v>
      </c>
      <c r="E172" s="3191" t="s">
        <v>20232</v>
      </c>
      <c r="F172" s="3196">
        <v>11</v>
      </c>
      <c r="G172" s="3192">
        <v>235</v>
      </c>
      <c r="H172" s="3190">
        <v>1</v>
      </c>
      <c r="I172" s="3195" t="s">
        <v>20041</v>
      </c>
      <c r="J172" s="3197" t="s">
        <v>6543</v>
      </c>
      <c r="K172" s="3193" t="s">
        <v>4208</v>
      </c>
      <c r="L172" s="3198"/>
    </row>
    <row r="173" spans="1:12" ht="15">
      <c r="A173" s="3193">
        <f t="shared" si="2"/>
        <v>168</v>
      </c>
      <c r="B173" s="3209" t="s">
        <v>22519</v>
      </c>
      <c r="C173" s="3191" t="s">
        <v>2993</v>
      </c>
      <c r="D173" s="3191" t="s">
        <v>12618</v>
      </c>
      <c r="E173" s="3191" t="s">
        <v>20103</v>
      </c>
      <c r="F173" s="3194"/>
      <c r="G173" s="3192">
        <v>235</v>
      </c>
      <c r="H173" s="3195" t="s">
        <v>2663</v>
      </c>
      <c r="I173" s="3195" t="s">
        <v>3599</v>
      </c>
      <c r="J173" s="3197" t="s">
        <v>6543</v>
      </c>
      <c r="K173" s="3193" t="s">
        <v>4208</v>
      </c>
      <c r="L173" s="3198"/>
    </row>
    <row r="174" spans="1:12" ht="15">
      <c r="A174" s="3193">
        <f t="shared" si="2"/>
        <v>169</v>
      </c>
      <c r="B174" s="3209" t="s">
        <v>22520</v>
      </c>
      <c r="C174" s="3191" t="s">
        <v>2993</v>
      </c>
      <c r="D174" s="3191" t="s">
        <v>20038</v>
      </c>
      <c r="E174" s="3191" t="s">
        <v>20103</v>
      </c>
      <c r="F174" s="3194"/>
      <c r="G174" s="3192">
        <v>50</v>
      </c>
      <c r="H174" s="3201" t="s">
        <v>2524</v>
      </c>
      <c r="I174" s="3201" t="s">
        <v>2524</v>
      </c>
      <c r="J174" s="3197" t="s">
        <v>6543</v>
      </c>
      <c r="K174" s="3193" t="s">
        <v>20042</v>
      </c>
      <c r="L174" s="3198"/>
    </row>
    <row r="175" spans="1:12" ht="15">
      <c r="A175" s="3193">
        <f t="shared" si="2"/>
        <v>170</v>
      </c>
      <c r="B175" s="3191" t="s">
        <v>27809</v>
      </c>
      <c r="C175" s="3191" t="s">
        <v>2993</v>
      </c>
      <c r="D175" s="3191" t="s">
        <v>12619</v>
      </c>
      <c r="E175" s="3191" t="s">
        <v>20175</v>
      </c>
      <c r="F175" s="3196">
        <v>5.5</v>
      </c>
      <c r="G175" s="3192">
        <v>235</v>
      </c>
      <c r="H175" s="3195" t="s">
        <v>2663</v>
      </c>
      <c r="I175" s="3195" t="s">
        <v>3599</v>
      </c>
      <c r="J175" s="3197" t="s">
        <v>6543</v>
      </c>
      <c r="K175" s="3197"/>
      <c r="L175" s="3200"/>
    </row>
    <row r="176" spans="1:12" ht="15">
      <c r="A176" s="3193">
        <f t="shared" si="2"/>
        <v>171</v>
      </c>
      <c r="B176" s="3191" t="s">
        <v>27810</v>
      </c>
      <c r="C176" s="3191" t="s">
        <v>2993</v>
      </c>
      <c r="D176" s="3191" t="s">
        <v>12619</v>
      </c>
      <c r="E176" s="3191" t="s">
        <v>20103</v>
      </c>
      <c r="F176" s="3194"/>
      <c r="G176" s="3192">
        <v>235</v>
      </c>
      <c r="H176" s="3195" t="s">
        <v>2663</v>
      </c>
      <c r="I176" s="3195" t="s">
        <v>3599</v>
      </c>
      <c r="J176" s="3197" t="s">
        <v>6543</v>
      </c>
      <c r="K176" s="3197"/>
      <c r="L176" s="3200"/>
    </row>
    <row r="177" spans="1:12" ht="15">
      <c r="A177" s="3193">
        <f t="shared" si="2"/>
        <v>172</v>
      </c>
      <c r="B177" s="3191" t="s">
        <v>27811</v>
      </c>
      <c r="C177" s="3191" t="s">
        <v>2993</v>
      </c>
      <c r="D177" s="3191" t="s">
        <v>20038</v>
      </c>
      <c r="E177" s="3191" t="s">
        <v>20170</v>
      </c>
      <c r="F177" s="3194"/>
      <c r="G177" s="3192">
        <v>50</v>
      </c>
      <c r="H177" s="3201" t="s">
        <v>2524</v>
      </c>
      <c r="I177" s="3201" t="s">
        <v>2524</v>
      </c>
      <c r="J177" s="3197" t="s">
        <v>6543</v>
      </c>
      <c r="K177" s="3193" t="s">
        <v>20042</v>
      </c>
      <c r="L177" s="3200"/>
    </row>
    <row r="178" spans="1:12" ht="15">
      <c r="A178" s="3193">
        <f t="shared" si="2"/>
        <v>173</v>
      </c>
      <c r="B178" s="3191" t="s">
        <v>20233</v>
      </c>
      <c r="C178" s="3191" t="s">
        <v>2993</v>
      </c>
      <c r="D178" s="3191" t="s">
        <v>2865</v>
      </c>
      <c r="E178" s="3191" t="s">
        <v>20161</v>
      </c>
      <c r="F178" s="3196">
        <v>3.7</v>
      </c>
      <c r="G178" s="3192">
        <v>195</v>
      </c>
      <c r="H178" s="3195" t="s">
        <v>2663</v>
      </c>
      <c r="I178" s="3195" t="s">
        <v>3599</v>
      </c>
      <c r="J178" s="3197" t="s">
        <v>6543</v>
      </c>
      <c r="K178" s="3197" t="s">
        <v>20154</v>
      </c>
      <c r="L178" s="3198"/>
    </row>
    <row r="179" spans="1:12" ht="15">
      <c r="A179" s="3193">
        <f t="shared" si="2"/>
        <v>174</v>
      </c>
      <c r="B179" s="3191" t="s">
        <v>20234</v>
      </c>
      <c r="C179" s="3191" t="s">
        <v>2993</v>
      </c>
      <c r="D179" s="3191" t="s">
        <v>2865</v>
      </c>
      <c r="E179" s="3191" t="s">
        <v>20103</v>
      </c>
      <c r="F179" s="3194"/>
      <c r="G179" s="3192">
        <v>195</v>
      </c>
      <c r="H179" s="3195" t="s">
        <v>2663</v>
      </c>
      <c r="I179" s="3195" t="s">
        <v>3599</v>
      </c>
      <c r="J179" s="3197" t="s">
        <v>6543</v>
      </c>
      <c r="K179" s="3197" t="s">
        <v>20154</v>
      </c>
      <c r="L179" s="3198"/>
    </row>
    <row r="180" spans="1:12" ht="15">
      <c r="A180" s="3193">
        <f t="shared" si="2"/>
        <v>175</v>
      </c>
      <c r="B180" s="3191" t="s">
        <v>20235</v>
      </c>
      <c r="C180" s="3191" t="s">
        <v>2993</v>
      </c>
      <c r="D180" s="3191" t="s">
        <v>20038</v>
      </c>
      <c r="E180" s="3191" t="s">
        <v>20170</v>
      </c>
      <c r="F180" s="3194"/>
      <c r="G180" s="3192">
        <v>50</v>
      </c>
      <c r="H180" s="3201" t="s">
        <v>2524</v>
      </c>
      <c r="I180" s="3201" t="s">
        <v>2524</v>
      </c>
      <c r="J180" s="3197" t="s">
        <v>6543</v>
      </c>
      <c r="K180" s="3193" t="s">
        <v>20042</v>
      </c>
      <c r="L180" s="3198"/>
    </row>
    <row r="181" spans="1:12" ht="15">
      <c r="A181" s="3193">
        <f t="shared" si="2"/>
        <v>176</v>
      </c>
      <c r="B181" s="3191" t="s">
        <v>20236</v>
      </c>
      <c r="C181" s="3191" t="s">
        <v>2993</v>
      </c>
      <c r="D181" s="3191" t="s">
        <v>20237</v>
      </c>
      <c r="E181" s="3191" t="s">
        <v>20204</v>
      </c>
      <c r="F181" s="3194"/>
      <c r="G181" s="3192">
        <v>50</v>
      </c>
      <c r="H181" s="3201" t="s">
        <v>2524</v>
      </c>
      <c r="I181" s="3201" t="s">
        <v>2524</v>
      </c>
      <c r="J181" s="3190">
        <v>1</v>
      </c>
      <c r="K181" s="3193" t="s">
        <v>20042</v>
      </c>
      <c r="L181" s="3198"/>
    </row>
    <row r="182" spans="1:12" ht="15">
      <c r="A182" s="3193">
        <f t="shared" si="2"/>
        <v>177</v>
      </c>
      <c r="B182" s="3191" t="s">
        <v>20238</v>
      </c>
      <c r="C182" s="3191" t="s">
        <v>20239</v>
      </c>
      <c r="D182" s="3191" t="s">
        <v>20240</v>
      </c>
      <c r="E182" s="3191" t="s">
        <v>20103</v>
      </c>
      <c r="F182" s="3194"/>
      <c r="G182" s="3192">
        <v>1</v>
      </c>
      <c r="H182" s="3201" t="s">
        <v>2524</v>
      </c>
      <c r="I182" s="3201" t="s">
        <v>2524</v>
      </c>
      <c r="J182" s="3197" t="s">
        <v>6543</v>
      </c>
      <c r="K182" s="3193" t="s">
        <v>20042</v>
      </c>
      <c r="L182" s="3198"/>
    </row>
    <row r="183" spans="1:12" ht="15">
      <c r="A183" s="3193">
        <f t="shared" si="2"/>
        <v>178</v>
      </c>
      <c r="B183" s="3191" t="s">
        <v>20241</v>
      </c>
      <c r="C183" s="3191" t="s">
        <v>2993</v>
      </c>
      <c r="D183" s="3191" t="s">
        <v>2867</v>
      </c>
      <c r="E183" s="3191" t="s">
        <v>20161</v>
      </c>
      <c r="F183" s="3196">
        <v>3.7</v>
      </c>
      <c r="G183" s="3192">
        <v>195</v>
      </c>
      <c r="H183" s="3195" t="s">
        <v>2663</v>
      </c>
      <c r="I183" s="3195" t="s">
        <v>3599</v>
      </c>
      <c r="J183" s="3197" t="s">
        <v>6543</v>
      </c>
      <c r="K183" s="3197" t="s">
        <v>20154</v>
      </c>
      <c r="L183" s="3198"/>
    </row>
    <row r="184" spans="1:12" ht="15">
      <c r="A184" s="3193">
        <f t="shared" si="2"/>
        <v>179</v>
      </c>
      <c r="B184" s="3191" t="s">
        <v>20242</v>
      </c>
      <c r="C184" s="3191" t="s">
        <v>2993</v>
      </c>
      <c r="D184" s="3191" t="s">
        <v>2867</v>
      </c>
      <c r="E184" s="3191" t="s">
        <v>20103</v>
      </c>
      <c r="F184" s="3194"/>
      <c r="G184" s="3192">
        <v>195</v>
      </c>
      <c r="H184" s="3195" t="s">
        <v>2663</v>
      </c>
      <c r="I184" s="3195" t="s">
        <v>3599</v>
      </c>
      <c r="J184" s="3197" t="s">
        <v>6543</v>
      </c>
      <c r="K184" s="3197" t="s">
        <v>20154</v>
      </c>
      <c r="L184" s="3198"/>
    </row>
    <row r="185" spans="1:12" ht="15">
      <c r="A185" s="3193">
        <f t="shared" si="2"/>
        <v>180</v>
      </c>
      <c r="B185" s="3191" t="s">
        <v>20243</v>
      </c>
      <c r="C185" s="3191" t="s">
        <v>2993</v>
      </c>
      <c r="D185" s="3191" t="s">
        <v>20038</v>
      </c>
      <c r="E185" s="3191" t="s">
        <v>20170</v>
      </c>
      <c r="F185" s="3194"/>
      <c r="G185" s="3192">
        <v>50</v>
      </c>
      <c r="H185" s="3201" t="s">
        <v>2524</v>
      </c>
      <c r="I185" s="3201" t="s">
        <v>2524</v>
      </c>
      <c r="J185" s="3197" t="s">
        <v>6543</v>
      </c>
      <c r="K185" s="3193" t="s">
        <v>20042</v>
      </c>
      <c r="L185" s="3198"/>
    </row>
    <row r="186" spans="1:12" ht="15">
      <c r="A186" s="3193">
        <f t="shared" si="2"/>
        <v>181</v>
      </c>
      <c r="B186" s="3191" t="s">
        <v>20244</v>
      </c>
      <c r="C186" s="3191" t="s">
        <v>2993</v>
      </c>
      <c r="D186" s="3191" t="s">
        <v>20237</v>
      </c>
      <c r="E186" s="3191" t="s">
        <v>20204</v>
      </c>
      <c r="F186" s="3194"/>
      <c r="G186" s="3192">
        <v>50</v>
      </c>
      <c r="H186" s="3201" t="s">
        <v>2524</v>
      </c>
      <c r="I186" s="3201" t="s">
        <v>2524</v>
      </c>
      <c r="J186" s="3190">
        <v>1</v>
      </c>
      <c r="K186" s="3193" t="s">
        <v>20042</v>
      </c>
      <c r="L186" s="3198"/>
    </row>
    <row r="187" spans="1:12" ht="15">
      <c r="A187" s="3193">
        <f t="shared" si="2"/>
        <v>182</v>
      </c>
      <c r="B187" s="3209" t="s">
        <v>22521</v>
      </c>
      <c r="C187" s="3191" t="s">
        <v>2993</v>
      </c>
      <c r="D187" s="3191" t="s">
        <v>1123</v>
      </c>
      <c r="E187" s="3191" t="s">
        <v>20175</v>
      </c>
      <c r="F187" s="3196">
        <v>5.5</v>
      </c>
      <c r="G187" s="3192">
        <v>190</v>
      </c>
      <c r="H187" s="3195" t="s">
        <v>2663</v>
      </c>
      <c r="I187" s="3195" t="s">
        <v>3599</v>
      </c>
      <c r="J187" s="3197" t="s">
        <v>6543</v>
      </c>
      <c r="K187" s="3197" t="s">
        <v>20154</v>
      </c>
      <c r="L187" s="3198"/>
    </row>
    <row r="188" spans="1:12" ht="15">
      <c r="A188" s="3193">
        <f t="shared" si="2"/>
        <v>183</v>
      </c>
      <c r="B188" s="3209" t="s">
        <v>22522</v>
      </c>
      <c r="C188" s="3191" t="s">
        <v>2993</v>
      </c>
      <c r="D188" s="3191" t="s">
        <v>1123</v>
      </c>
      <c r="E188" s="3191" t="s">
        <v>20103</v>
      </c>
      <c r="F188" s="3194"/>
      <c r="G188" s="3192">
        <v>190</v>
      </c>
      <c r="H188" s="3195" t="s">
        <v>2663</v>
      </c>
      <c r="I188" s="3195" t="s">
        <v>3599</v>
      </c>
      <c r="J188" s="3197" t="s">
        <v>6543</v>
      </c>
      <c r="K188" s="3197" t="s">
        <v>20154</v>
      </c>
      <c r="L188" s="3198"/>
    </row>
    <row r="189" spans="1:12" ht="15">
      <c r="A189" s="3193">
        <f t="shared" si="2"/>
        <v>184</v>
      </c>
      <c r="B189" s="3209" t="s">
        <v>22523</v>
      </c>
      <c r="C189" s="3191" t="s">
        <v>2993</v>
      </c>
      <c r="D189" s="3191" t="s">
        <v>20038</v>
      </c>
      <c r="E189" s="3191" t="s">
        <v>20103</v>
      </c>
      <c r="F189" s="3194"/>
      <c r="G189" s="3192">
        <v>50</v>
      </c>
      <c r="H189" s="3201" t="s">
        <v>2524</v>
      </c>
      <c r="I189" s="3201" t="s">
        <v>2524</v>
      </c>
      <c r="J189" s="3197" t="s">
        <v>6543</v>
      </c>
      <c r="K189" s="3193" t="s">
        <v>20042</v>
      </c>
      <c r="L189" s="3198"/>
    </row>
    <row r="190" spans="1:12" ht="15" customHeight="1">
      <c r="A190" s="3193">
        <f t="shared" si="2"/>
        <v>185</v>
      </c>
      <c r="B190" s="3208" t="s">
        <v>28062</v>
      </c>
      <c r="C190" s="3208" t="s">
        <v>27877</v>
      </c>
      <c r="D190" s="3208" t="s">
        <v>18353</v>
      </c>
      <c r="E190" s="3208" t="s">
        <v>28029</v>
      </c>
      <c r="F190" s="3208"/>
      <c r="G190" s="3196">
        <v>210</v>
      </c>
      <c r="H190" s="3208"/>
      <c r="I190" s="3208"/>
      <c r="J190" s="3208"/>
      <c r="K190" s="3208"/>
      <c r="L190" s="3208"/>
    </row>
    <row r="191" spans="1:12" ht="15">
      <c r="A191" s="3193">
        <f t="shared" si="2"/>
        <v>186</v>
      </c>
      <c r="B191" s="3191" t="s">
        <v>27814</v>
      </c>
      <c r="C191" s="3191" t="s">
        <v>2993</v>
      </c>
      <c r="D191" s="3208" t="s">
        <v>18355</v>
      </c>
      <c r="E191" s="3191" t="s">
        <v>20175</v>
      </c>
      <c r="F191" s="3196">
        <v>5.5</v>
      </c>
      <c r="G191" s="3192">
        <v>210</v>
      </c>
      <c r="H191" s="3195" t="s">
        <v>2663</v>
      </c>
      <c r="I191" s="3195" t="s">
        <v>3599</v>
      </c>
      <c r="J191" s="3197" t="s">
        <v>6543</v>
      </c>
      <c r="K191" s="3197"/>
      <c r="L191" s="3200"/>
    </row>
    <row r="192" spans="1:12" ht="15">
      <c r="A192" s="3193">
        <f t="shared" si="2"/>
        <v>187</v>
      </c>
      <c r="B192" s="3191" t="s">
        <v>27815</v>
      </c>
      <c r="C192" s="3191" t="s">
        <v>2993</v>
      </c>
      <c r="D192" s="3208" t="s">
        <v>18355</v>
      </c>
      <c r="E192" s="3191" t="s">
        <v>20103</v>
      </c>
      <c r="F192" s="3194"/>
      <c r="G192" s="3192">
        <v>210</v>
      </c>
      <c r="H192" s="3195" t="s">
        <v>2663</v>
      </c>
      <c r="I192" s="3195" t="s">
        <v>3599</v>
      </c>
      <c r="J192" s="3197" t="s">
        <v>6543</v>
      </c>
      <c r="K192" s="3197"/>
      <c r="L192" s="3200"/>
    </row>
    <row r="193" spans="1:12" ht="15">
      <c r="A193" s="3193">
        <f t="shared" si="2"/>
        <v>188</v>
      </c>
      <c r="B193" s="3191" t="s">
        <v>27812</v>
      </c>
      <c r="C193" s="3191" t="s">
        <v>2993</v>
      </c>
      <c r="D193" s="3191" t="s">
        <v>18354</v>
      </c>
      <c r="E193" s="3191" t="s">
        <v>20175</v>
      </c>
      <c r="F193" s="3196">
        <v>5.5</v>
      </c>
      <c r="G193" s="3192">
        <v>210</v>
      </c>
      <c r="H193" s="3195" t="s">
        <v>2663</v>
      </c>
      <c r="I193" s="3195" t="s">
        <v>3599</v>
      </c>
      <c r="J193" s="3197" t="s">
        <v>6543</v>
      </c>
      <c r="K193" s="3197"/>
      <c r="L193" s="3200"/>
    </row>
    <row r="194" spans="1:12" ht="15">
      <c r="A194" s="3193">
        <f t="shared" si="2"/>
        <v>189</v>
      </c>
      <c r="B194" s="3191" t="s">
        <v>27813</v>
      </c>
      <c r="C194" s="3191" t="s">
        <v>2993</v>
      </c>
      <c r="D194" s="3191" t="s">
        <v>18354</v>
      </c>
      <c r="E194" s="3191" t="s">
        <v>20103</v>
      </c>
      <c r="F194" s="3194"/>
      <c r="G194" s="3192">
        <v>210</v>
      </c>
      <c r="H194" s="3195" t="s">
        <v>2663</v>
      </c>
      <c r="I194" s="3195" t="s">
        <v>3599</v>
      </c>
      <c r="J194" s="3197" t="s">
        <v>6543</v>
      </c>
      <c r="K194" s="3197"/>
      <c r="L194" s="3200"/>
    </row>
    <row r="195" spans="1:12" ht="15">
      <c r="A195" s="3193">
        <f t="shared" si="2"/>
        <v>190</v>
      </c>
      <c r="B195" s="3191" t="s">
        <v>20245</v>
      </c>
      <c r="C195" s="3191" t="s">
        <v>2993</v>
      </c>
      <c r="D195" s="3191" t="s">
        <v>2870</v>
      </c>
      <c r="E195" s="3191" t="s">
        <v>20161</v>
      </c>
      <c r="F195" s="3196">
        <v>2.2000000000000002</v>
      </c>
      <c r="G195" s="3192">
        <v>190</v>
      </c>
      <c r="H195" s="3195" t="s">
        <v>2663</v>
      </c>
      <c r="I195" s="3195" t="s">
        <v>3599</v>
      </c>
      <c r="J195" s="3197" t="s">
        <v>6543</v>
      </c>
      <c r="K195" s="3197" t="s">
        <v>20154</v>
      </c>
      <c r="L195" s="3198"/>
    </row>
    <row r="196" spans="1:12" ht="15">
      <c r="A196" s="3193">
        <f t="shared" si="2"/>
        <v>191</v>
      </c>
      <c r="B196" s="3191" t="s">
        <v>20246</v>
      </c>
      <c r="C196" s="3191" t="s">
        <v>2993</v>
      </c>
      <c r="D196" s="3191" t="s">
        <v>2870</v>
      </c>
      <c r="E196" s="3191" t="s">
        <v>20103</v>
      </c>
      <c r="F196" s="3194"/>
      <c r="G196" s="3192">
        <v>190</v>
      </c>
      <c r="H196" s="3195" t="s">
        <v>2663</v>
      </c>
      <c r="I196" s="3195" t="s">
        <v>3599</v>
      </c>
      <c r="J196" s="3197" t="s">
        <v>6543</v>
      </c>
      <c r="K196" s="3197" t="s">
        <v>20154</v>
      </c>
      <c r="L196" s="3198"/>
    </row>
    <row r="197" spans="1:12" ht="15">
      <c r="A197" s="3193">
        <f t="shared" si="2"/>
        <v>192</v>
      </c>
      <c r="B197" s="3191" t="s">
        <v>20247</v>
      </c>
      <c r="C197" s="3191" t="s">
        <v>2993</v>
      </c>
      <c r="D197" s="3191" t="s">
        <v>20038</v>
      </c>
      <c r="E197" s="3191" t="s">
        <v>20170</v>
      </c>
      <c r="F197" s="3194"/>
      <c r="G197" s="3192">
        <v>50</v>
      </c>
      <c r="H197" s="3201" t="s">
        <v>2524</v>
      </c>
      <c r="I197" s="3201" t="s">
        <v>2524</v>
      </c>
      <c r="J197" s="3197" t="s">
        <v>6543</v>
      </c>
      <c r="K197" s="3193" t="s">
        <v>20042</v>
      </c>
      <c r="L197" s="3198"/>
    </row>
    <row r="198" spans="1:12" ht="15">
      <c r="A198" s="3193">
        <f t="shared" si="2"/>
        <v>193</v>
      </c>
      <c r="B198" s="3191" t="s">
        <v>20248</v>
      </c>
      <c r="C198" s="3191" t="s">
        <v>2993</v>
      </c>
      <c r="D198" s="3191" t="s">
        <v>20237</v>
      </c>
      <c r="E198" s="3191" t="s">
        <v>20204</v>
      </c>
      <c r="F198" s="3194"/>
      <c r="G198" s="3192">
        <v>50</v>
      </c>
      <c r="H198" s="3201" t="s">
        <v>2524</v>
      </c>
      <c r="I198" s="3201" t="s">
        <v>2524</v>
      </c>
      <c r="J198" s="3190">
        <v>1</v>
      </c>
      <c r="K198" s="3193" t="s">
        <v>20042</v>
      </c>
      <c r="L198" s="3198"/>
    </row>
    <row r="199" spans="1:12" ht="15">
      <c r="A199" s="3193">
        <f t="shared" si="2"/>
        <v>194</v>
      </c>
      <c r="B199" s="3191" t="s">
        <v>20249</v>
      </c>
      <c r="C199" s="3191" t="s">
        <v>20250</v>
      </c>
      <c r="D199" s="3191" t="s">
        <v>20251</v>
      </c>
      <c r="E199" s="3191" t="s">
        <v>20103</v>
      </c>
      <c r="F199" s="3194"/>
      <c r="G199" s="3192">
        <v>1</v>
      </c>
      <c r="H199" s="3201" t="s">
        <v>2524</v>
      </c>
      <c r="I199" s="3201" t="s">
        <v>2524</v>
      </c>
      <c r="J199" s="3197" t="s">
        <v>6543</v>
      </c>
      <c r="K199" s="3193" t="s">
        <v>20042</v>
      </c>
      <c r="L199" s="3198"/>
    </row>
    <row r="200" spans="1:12" ht="15">
      <c r="A200" s="3193">
        <f t="shared" si="2"/>
        <v>195</v>
      </c>
      <c r="B200" s="3191" t="s">
        <v>20252</v>
      </c>
      <c r="C200" s="3191" t="s">
        <v>2993</v>
      </c>
      <c r="D200" s="3191" t="s">
        <v>2872</v>
      </c>
      <c r="E200" s="3191" t="s">
        <v>20161</v>
      </c>
      <c r="F200" s="3196">
        <v>2.2000000000000002</v>
      </c>
      <c r="G200" s="3192">
        <v>190</v>
      </c>
      <c r="H200" s="3195" t="s">
        <v>2663</v>
      </c>
      <c r="I200" s="3195" t="s">
        <v>3599</v>
      </c>
      <c r="J200" s="3197" t="s">
        <v>6543</v>
      </c>
      <c r="K200" s="3197" t="s">
        <v>20154</v>
      </c>
      <c r="L200" s="3198"/>
    </row>
    <row r="201" spans="1:12" ht="15">
      <c r="A201" s="3193">
        <f t="shared" si="2"/>
        <v>196</v>
      </c>
      <c r="B201" s="3191" t="s">
        <v>20253</v>
      </c>
      <c r="C201" s="3191" t="s">
        <v>2993</v>
      </c>
      <c r="D201" s="3191" t="s">
        <v>2872</v>
      </c>
      <c r="E201" s="3191" t="s">
        <v>20103</v>
      </c>
      <c r="F201" s="3194"/>
      <c r="G201" s="3192">
        <v>190</v>
      </c>
      <c r="H201" s="3195" t="s">
        <v>2663</v>
      </c>
      <c r="I201" s="3195" t="s">
        <v>3599</v>
      </c>
      <c r="J201" s="3197" t="s">
        <v>6543</v>
      </c>
      <c r="K201" s="3197" t="s">
        <v>20154</v>
      </c>
      <c r="L201" s="3198"/>
    </row>
    <row r="202" spans="1:12" ht="15">
      <c r="A202" s="3193">
        <f t="shared" si="2"/>
        <v>197</v>
      </c>
      <c r="B202" s="3191" t="s">
        <v>20254</v>
      </c>
      <c r="C202" s="3191" t="s">
        <v>2993</v>
      </c>
      <c r="D202" s="3191" t="s">
        <v>20038</v>
      </c>
      <c r="E202" s="3191" t="s">
        <v>20170</v>
      </c>
      <c r="F202" s="3194"/>
      <c r="G202" s="3192">
        <v>50</v>
      </c>
      <c r="H202" s="3201" t="s">
        <v>2524</v>
      </c>
      <c r="I202" s="3201" t="s">
        <v>2524</v>
      </c>
      <c r="J202" s="3197" t="s">
        <v>6543</v>
      </c>
      <c r="K202" s="3193" t="s">
        <v>20042</v>
      </c>
      <c r="L202" s="3198"/>
    </row>
    <row r="203" spans="1:12" ht="15">
      <c r="A203" s="3193">
        <f t="shared" si="2"/>
        <v>198</v>
      </c>
      <c r="B203" s="3191" t="s">
        <v>20255</v>
      </c>
      <c r="C203" s="3191" t="s">
        <v>2993</v>
      </c>
      <c r="D203" s="3191" t="s">
        <v>20237</v>
      </c>
      <c r="E203" s="3191" t="s">
        <v>20204</v>
      </c>
      <c r="F203" s="3194"/>
      <c r="G203" s="3192">
        <v>50</v>
      </c>
      <c r="H203" s="3201" t="s">
        <v>2524</v>
      </c>
      <c r="I203" s="3201" t="s">
        <v>2524</v>
      </c>
      <c r="J203" s="3190">
        <v>1</v>
      </c>
      <c r="K203" s="3193" t="s">
        <v>20042</v>
      </c>
      <c r="L203" s="3198"/>
    </row>
    <row r="204" spans="1:12" ht="15">
      <c r="A204" s="3193">
        <f t="shared" si="2"/>
        <v>199</v>
      </c>
      <c r="B204" s="3191" t="s">
        <v>20257</v>
      </c>
      <c r="C204" s="3191" t="s">
        <v>2992</v>
      </c>
      <c r="D204" s="3191" t="s">
        <v>2873</v>
      </c>
      <c r="E204" s="3191" t="s">
        <v>20256</v>
      </c>
      <c r="F204" s="3212">
        <v>132</v>
      </c>
      <c r="G204" s="3192">
        <v>165</v>
      </c>
      <c r="H204" s="3190">
        <v>2</v>
      </c>
      <c r="I204" s="3195" t="s">
        <v>259</v>
      </c>
      <c r="J204" s="3190">
        <v>3</v>
      </c>
      <c r="K204" s="3193" t="s">
        <v>4841</v>
      </c>
      <c r="L204" s="3198"/>
    </row>
    <row r="205" spans="1:12" ht="15">
      <c r="A205" s="3193">
        <f t="shared" si="2"/>
        <v>200</v>
      </c>
      <c r="B205" s="3191" t="s">
        <v>20258</v>
      </c>
      <c r="C205" s="3191" t="s">
        <v>2992</v>
      </c>
      <c r="D205" s="3191" t="s">
        <v>2873</v>
      </c>
      <c r="E205" s="3191" t="s">
        <v>20256</v>
      </c>
      <c r="F205" s="3212">
        <v>132</v>
      </c>
      <c r="G205" s="3192">
        <v>165</v>
      </c>
      <c r="H205" s="3190">
        <v>2</v>
      </c>
      <c r="I205" s="3195" t="s">
        <v>259</v>
      </c>
      <c r="J205" s="3190">
        <v>3</v>
      </c>
      <c r="K205" s="3193" t="s">
        <v>4841</v>
      </c>
      <c r="L205" s="3198"/>
    </row>
    <row r="206" spans="1:12" ht="15">
      <c r="A206" s="3193">
        <f t="shared" si="2"/>
        <v>201</v>
      </c>
      <c r="B206" s="3191" t="s">
        <v>20259</v>
      </c>
      <c r="C206" s="3191" t="s">
        <v>2992</v>
      </c>
      <c r="D206" s="3191" t="s">
        <v>2873</v>
      </c>
      <c r="E206" s="3191" t="s">
        <v>20170</v>
      </c>
      <c r="F206" s="3194"/>
      <c r="G206" s="3192">
        <v>165</v>
      </c>
      <c r="H206" s="3195" t="s">
        <v>2663</v>
      </c>
      <c r="I206" s="3195" t="s">
        <v>3599</v>
      </c>
      <c r="J206" s="3197" t="s">
        <v>6543</v>
      </c>
      <c r="K206" s="3193" t="s">
        <v>4841</v>
      </c>
      <c r="L206" s="3198"/>
    </row>
    <row r="207" spans="1:12" ht="15">
      <c r="A207" s="3193">
        <f t="shared" si="2"/>
        <v>202</v>
      </c>
      <c r="B207" s="3191" t="s">
        <v>20260</v>
      </c>
      <c r="C207" s="3191" t="s">
        <v>2992</v>
      </c>
      <c r="D207" s="3191" t="s">
        <v>20038</v>
      </c>
      <c r="E207" s="3191" t="s">
        <v>20170</v>
      </c>
      <c r="F207" s="3194"/>
      <c r="G207" s="3192">
        <v>50</v>
      </c>
      <c r="H207" s="3201" t="s">
        <v>2524</v>
      </c>
      <c r="I207" s="3201" t="s">
        <v>2524</v>
      </c>
      <c r="J207" s="3197" t="s">
        <v>6543</v>
      </c>
      <c r="K207" s="3193" t="s">
        <v>20042</v>
      </c>
      <c r="L207" s="3198"/>
    </row>
    <row r="208" spans="1:12" ht="15">
      <c r="A208" s="3193">
        <f t="shared" si="2"/>
        <v>203</v>
      </c>
      <c r="B208" s="3191" t="s">
        <v>22526</v>
      </c>
      <c r="C208" s="3209" t="s">
        <v>3553</v>
      </c>
      <c r="D208" s="3191" t="s">
        <v>2875</v>
      </c>
      <c r="E208" s="3191" t="s">
        <v>20256</v>
      </c>
      <c r="F208" s="3212">
        <v>132</v>
      </c>
      <c r="G208" s="3192">
        <v>165</v>
      </c>
      <c r="H208" s="3190">
        <v>2</v>
      </c>
      <c r="I208" s="3195" t="s">
        <v>259</v>
      </c>
      <c r="J208" s="3190">
        <v>3</v>
      </c>
      <c r="K208" s="3193" t="s">
        <v>4841</v>
      </c>
      <c r="L208" s="3210" t="s">
        <v>22525</v>
      </c>
    </row>
    <row r="209" spans="1:12" ht="15">
      <c r="A209" s="3193">
        <f t="shared" si="2"/>
        <v>204</v>
      </c>
      <c r="B209" s="3191" t="s">
        <v>20261</v>
      </c>
      <c r="C209" s="3209" t="s">
        <v>3553</v>
      </c>
      <c r="D209" s="3191" t="s">
        <v>2875</v>
      </c>
      <c r="E209" s="3191" t="s">
        <v>20256</v>
      </c>
      <c r="F209" s="3212">
        <v>132</v>
      </c>
      <c r="G209" s="3192">
        <v>165</v>
      </c>
      <c r="H209" s="3190">
        <v>2</v>
      </c>
      <c r="I209" s="3195" t="s">
        <v>259</v>
      </c>
      <c r="J209" s="3190">
        <v>3</v>
      </c>
      <c r="K209" s="3193" t="s">
        <v>4841</v>
      </c>
      <c r="L209" s="3198"/>
    </row>
    <row r="210" spans="1:12" ht="15">
      <c r="A210" s="3193">
        <f t="shared" si="2"/>
        <v>205</v>
      </c>
      <c r="B210" s="3191" t="s">
        <v>20262</v>
      </c>
      <c r="C210" s="3209" t="s">
        <v>3553</v>
      </c>
      <c r="D210" s="3191" t="s">
        <v>2875</v>
      </c>
      <c r="E210" s="3191" t="s">
        <v>20170</v>
      </c>
      <c r="F210" s="3194"/>
      <c r="G210" s="3192">
        <v>165</v>
      </c>
      <c r="H210" s="3195" t="s">
        <v>2663</v>
      </c>
      <c r="I210" s="3195" t="s">
        <v>3599</v>
      </c>
      <c r="J210" s="3197" t="s">
        <v>6543</v>
      </c>
      <c r="K210" s="3193" t="s">
        <v>4841</v>
      </c>
      <c r="L210" s="3198"/>
    </row>
    <row r="211" spans="1:12" ht="15">
      <c r="A211" s="3193">
        <f t="shared" si="2"/>
        <v>206</v>
      </c>
      <c r="B211" s="3191" t="s">
        <v>20263</v>
      </c>
      <c r="C211" s="3209" t="s">
        <v>3553</v>
      </c>
      <c r="D211" s="3191" t="s">
        <v>20038</v>
      </c>
      <c r="E211" s="3191" t="s">
        <v>20170</v>
      </c>
      <c r="F211" s="3194"/>
      <c r="G211" s="3192">
        <v>50</v>
      </c>
      <c r="H211" s="3201" t="s">
        <v>2524</v>
      </c>
      <c r="I211" s="3201" t="s">
        <v>2524</v>
      </c>
      <c r="J211" s="3197" t="s">
        <v>6543</v>
      </c>
      <c r="K211" s="3193" t="s">
        <v>20042</v>
      </c>
      <c r="L211" s="3198"/>
    </row>
    <row r="212" spans="1:12" ht="15">
      <c r="A212" s="3193">
        <f t="shared" si="2"/>
        <v>207</v>
      </c>
      <c r="B212" s="3191" t="s">
        <v>20264</v>
      </c>
      <c r="C212" s="3191" t="s">
        <v>2993</v>
      </c>
      <c r="D212" s="3191" t="s">
        <v>4053</v>
      </c>
      <c r="E212" s="3191" t="s">
        <v>20265</v>
      </c>
      <c r="F212" s="3196">
        <v>11</v>
      </c>
      <c r="G212" s="3192">
        <v>170</v>
      </c>
      <c r="H212" s="3190">
        <v>1</v>
      </c>
      <c r="I212" s="3195" t="s">
        <v>20041</v>
      </c>
      <c r="J212" s="3197" t="s">
        <v>6543</v>
      </c>
      <c r="K212" s="3193" t="s">
        <v>4208</v>
      </c>
      <c r="L212" s="3198"/>
    </row>
    <row r="213" spans="1:12" ht="15">
      <c r="A213" s="3193">
        <f t="shared" si="2"/>
        <v>208</v>
      </c>
      <c r="B213" s="3191" t="s">
        <v>20266</v>
      </c>
      <c r="C213" s="3191" t="s">
        <v>2993</v>
      </c>
      <c r="D213" s="3191" t="s">
        <v>4053</v>
      </c>
      <c r="E213" s="3191" t="s">
        <v>20103</v>
      </c>
      <c r="F213" s="3194"/>
      <c r="G213" s="3192">
        <v>170</v>
      </c>
      <c r="H213" s="3195" t="s">
        <v>2663</v>
      </c>
      <c r="I213" s="3195" t="s">
        <v>3599</v>
      </c>
      <c r="J213" s="3197" t="s">
        <v>6543</v>
      </c>
      <c r="K213" s="3193" t="s">
        <v>4208</v>
      </c>
      <c r="L213" s="3198"/>
    </row>
    <row r="214" spans="1:12" ht="15">
      <c r="A214" s="3193">
        <f t="shared" si="2"/>
        <v>209</v>
      </c>
      <c r="B214" s="3191" t="s">
        <v>20267</v>
      </c>
      <c r="C214" s="3191" t="s">
        <v>2993</v>
      </c>
      <c r="D214" s="3191" t="s">
        <v>20038</v>
      </c>
      <c r="E214" s="3191" t="s">
        <v>20170</v>
      </c>
      <c r="F214" s="3194"/>
      <c r="G214" s="3192">
        <v>50</v>
      </c>
      <c r="H214" s="3201" t="s">
        <v>2524</v>
      </c>
      <c r="I214" s="3201" t="s">
        <v>2524</v>
      </c>
      <c r="J214" s="3197" t="s">
        <v>6543</v>
      </c>
      <c r="K214" s="3193" t="s">
        <v>20042</v>
      </c>
      <c r="L214" s="3198"/>
    </row>
    <row r="215" spans="1:12" ht="15">
      <c r="A215" s="3193">
        <f t="shared" si="2"/>
        <v>210</v>
      </c>
      <c r="B215" s="3191" t="s">
        <v>20268</v>
      </c>
      <c r="C215" s="3191" t="s">
        <v>2993</v>
      </c>
      <c r="D215" s="3191" t="s">
        <v>4055</v>
      </c>
      <c r="E215" s="3191" t="s">
        <v>20265</v>
      </c>
      <c r="F215" s="3196">
        <v>11</v>
      </c>
      <c r="G215" s="3192">
        <v>170</v>
      </c>
      <c r="H215" s="3190">
        <v>1</v>
      </c>
      <c r="I215" s="3195" t="s">
        <v>20041</v>
      </c>
      <c r="J215" s="3197" t="s">
        <v>6543</v>
      </c>
      <c r="K215" s="3193" t="s">
        <v>4208</v>
      </c>
      <c r="L215" s="3194"/>
    </row>
    <row r="216" spans="1:12" ht="15">
      <c r="A216" s="3193">
        <f t="shared" si="2"/>
        <v>211</v>
      </c>
      <c r="B216" s="3191" t="s">
        <v>20269</v>
      </c>
      <c r="C216" s="3191" t="s">
        <v>2993</v>
      </c>
      <c r="D216" s="3191" t="s">
        <v>4055</v>
      </c>
      <c r="E216" s="3191" t="s">
        <v>20103</v>
      </c>
      <c r="F216" s="3194"/>
      <c r="G216" s="3192">
        <v>170</v>
      </c>
      <c r="H216" s="3195" t="s">
        <v>2663</v>
      </c>
      <c r="I216" s="3195" t="s">
        <v>3599</v>
      </c>
      <c r="J216" s="3197" t="s">
        <v>6543</v>
      </c>
      <c r="K216" s="3193" t="s">
        <v>4208</v>
      </c>
      <c r="L216" s="3194"/>
    </row>
    <row r="217" spans="1:12" ht="15">
      <c r="A217" s="3193">
        <f t="shared" si="2"/>
        <v>212</v>
      </c>
      <c r="B217" s="3191" t="s">
        <v>20270</v>
      </c>
      <c r="C217" s="3191" t="s">
        <v>2993</v>
      </c>
      <c r="D217" s="3191" t="s">
        <v>20038</v>
      </c>
      <c r="E217" s="3191" t="s">
        <v>20170</v>
      </c>
      <c r="F217" s="3194"/>
      <c r="G217" s="3192">
        <v>50</v>
      </c>
      <c r="H217" s="3201" t="s">
        <v>2524</v>
      </c>
      <c r="I217" s="3201" t="s">
        <v>2524</v>
      </c>
      <c r="J217" s="3197" t="s">
        <v>6543</v>
      </c>
      <c r="K217" s="3193" t="s">
        <v>20042</v>
      </c>
      <c r="L217" s="3194"/>
    </row>
    <row r="218" spans="1:12" ht="15">
      <c r="A218" s="3193">
        <f t="shared" si="2"/>
        <v>213</v>
      </c>
      <c r="B218" s="3191" t="s">
        <v>20271</v>
      </c>
      <c r="C218" s="3209" t="s">
        <v>3553</v>
      </c>
      <c r="D218" s="3191" t="s">
        <v>2876</v>
      </c>
      <c r="E218" s="3191" t="s">
        <v>20152</v>
      </c>
      <c r="F218" s="3212">
        <v>55</v>
      </c>
      <c r="G218" s="3192">
        <v>175</v>
      </c>
      <c r="H218" s="3190">
        <v>1</v>
      </c>
      <c r="I218" s="3195" t="s">
        <v>20041</v>
      </c>
      <c r="J218" s="3197" t="s">
        <v>20080</v>
      </c>
      <c r="K218" s="3193" t="s">
        <v>4208</v>
      </c>
      <c r="L218" s="3213" t="s">
        <v>22525</v>
      </c>
    </row>
    <row r="219" spans="1:12" ht="15">
      <c r="A219" s="3193">
        <f t="shared" si="2"/>
        <v>214</v>
      </c>
      <c r="B219" s="3191" t="s">
        <v>20272</v>
      </c>
      <c r="C219" s="3209" t="s">
        <v>3553</v>
      </c>
      <c r="D219" s="3191" t="s">
        <v>2876</v>
      </c>
      <c r="E219" s="3191" t="s">
        <v>20103</v>
      </c>
      <c r="F219" s="3194"/>
      <c r="G219" s="3192">
        <v>175</v>
      </c>
      <c r="H219" s="3195" t="s">
        <v>2663</v>
      </c>
      <c r="I219" s="3195" t="s">
        <v>3599</v>
      </c>
      <c r="J219" s="3197" t="s">
        <v>6543</v>
      </c>
      <c r="K219" s="3193" t="s">
        <v>4208</v>
      </c>
      <c r="L219" s="3191" t="s">
        <v>3580</v>
      </c>
    </row>
    <row r="220" spans="1:12" ht="15">
      <c r="A220" s="3193">
        <f t="shared" si="2"/>
        <v>215</v>
      </c>
      <c r="B220" s="3191" t="s">
        <v>20273</v>
      </c>
      <c r="C220" s="3209" t="s">
        <v>3553</v>
      </c>
      <c r="D220" s="3191" t="s">
        <v>20038</v>
      </c>
      <c r="E220" s="3191" t="s">
        <v>20103</v>
      </c>
      <c r="F220" s="3194"/>
      <c r="G220" s="3192">
        <v>50</v>
      </c>
      <c r="H220" s="3201" t="s">
        <v>2524</v>
      </c>
      <c r="I220" s="3201" t="s">
        <v>2524</v>
      </c>
      <c r="J220" s="3197" t="s">
        <v>6543</v>
      </c>
      <c r="K220" s="3193" t="s">
        <v>20042</v>
      </c>
      <c r="L220" s="3194"/>
    </row>
    <row r="221" spans="1:12" ht="15">
      <c r="A221" s="3193">
        <f t="shared" si="2"/>
        <v>216</v>
      </c>
      <c r="B221" s="3191" t="s">
        <v>20274</v>
      </c>
      <c r="C221" s="3191" t="s">
        <v>2876</v>
      </c>
      <c r="D221" s="3191" t="s">
        <v>20275</v>
      </c>
      <c r="E221" s="3191" t="s">
        <v>20204</v>
      </c>
      <c r="F221" s="3194"/>
      <c r="G221" s="3192">
        <v>10</v>
      </c>
      <c r="H221" s="3195" t="s">
        <v>2663</v>
      </c>
      <c r="I221" s="3202" t="s">
        <v>10465</v>
      </c>
      <c r="J221" s="3190">
        <v>1</v>
      </c>
      <c r="K221" s="3193" t="s">
        <v>4208</v>
      </c>
      <c r="L221" s="3194"/>
    </row>
    <row r="222" spans="1:12" ht="15">
      <c r="A222" s="3193">
        <f t="shared" si="2"/>
        <v>217</v>
      </c>
      <c r="B222" s="3191" t="s">
        <v>20276</v>
      </c>
      <c r="C222" s="3191" t="s">
        <v>2993</v>
      </c>
      <c r="D222" s="3191" t="s">
        <v>2878</v>
      </c>
      <c r="E222" s="3191" t="s">
        <v>20152</v>
      </c>
      <c r="F222" s="3196">
        <v>18.5</v>
      </c>
      <c r="G222" s="3192">
        <v>175</v>
      </c>
      <c r="H222" s="3190">
        <v>1</v>
      </c>
      <c r="I222" s="3195" t="s">
        <v>20041</v>
      </c>
      <c r="J222" s="3197" t="s">
        <v>20080</v>
      </c>
      <c r="K222" s="3193" t="s">
        <v>4208</v>
      </c>
      <c r="L222" s="3194"/>
    </row>
    <row r="223" spans="1:12" ht="15">
      <c r="A223" s="3193">
        <f t="shared" si="2"/>
        <v>218</v>
      </c>
      <c r="B223" s="3191" t="s">
        <v>20277</v>
      </c>
      <c r="C223" s="3191" t="s">
        <v>2993</v>
      </c>
      <c r="D223" s="3191" t="s">
        <v>2878</v>
      </c>
      <c r="E223" s="3191" t="s">
        <v>20103</v>
      </c>
      <c r="F223" s="3194"/>
      <c r="G223" s="3192">
        <v>175</v>
      </c>
      <c r="H223" s="3195" t="s">
        <v>2663</v>
      </c>
      <c r="I223" s="3195" t="s">
        <v>3599</v>
      </c>
      <c r="J223" s="3197" t="s">
        <v>6543</v>
      </c>
      <c r="K223" s="3193" t="s">
        <v>4208</v>
      </c>
      <c r="L223" s="3191" t="s">
        <v>3580</v>
      </c>
    </row>
    <row r="224" spans="1:12" ht="15">
      <c r="A224" s="3193">
        <f t="shared" si="2"/>
        <v>219</v>
      </c>
      <c r="B224" s="3191" t="s">
        <v>20278</v>
      </c>
      <c r="C224" s="3191" t="s">
        <v>2993</v>
      </c>
      <c r="D224" s="3191" t="s">
        <v>20038</v>
      </c>
      <c r="E224" s="3191" t="s">
        <v>20103</v>
      </c>
      <c r="F224" s="3194"/>
      <c r="G224" s="3192">
        <v>50</v>
      </c>
      <c r="H224" s="3195" t="s">
        <v>20052</v>
      </c>
      <c r="I224" s="3201" t="s">
        <v>2524</v>
      </c>
      <c r="J224" s="3197" t="s">
        <v>6543</v>
      </c>
      <c r="K224" s="3193" t="s">
        <v>20042</v>
      </c>
      <c r="L224" s="3194"/>
    </row>
    <row r="225" spans="1:12" ht="15">
      <c r="A225" s="3193">
        <f t="shared" ref="A225:A299" si="3">A224+1</f>
        <v>220</v>
      </c>
      <c r="B225" s="3191" t="s">
        <v>20279</v>
      </c>
      <c r="C225" s="3191" t="s">
        <v>2878</v>
      </c>
      <c r="D225" s="3191" t="s">
        <v>20275</v>
      </c>
      <c r="E225" s="3191" t="s">
        <v>20204</v>
      </c>
      <c r="F225" s="3194"/>
      <c r="G225" s="3192">
        <v>10</v>
      </c>
      <c r="H225" s="3195" t="s">
        <v>2663</v>
      </c>
      <c r="I225" s="3202" t="s">
        <v>10465</v>
      </c>
      <c r="J225" s="3190">
        <v>1</v>
      </c>
      <c r="K225" s="3193" t="s">
        <v>4208</v>
      </c>
      <c r="L225" s="3194"/>
    </row>
    <row r="226" spans="1:12" ht="15">
      <c r="A226" s="3193">
        <f t="shared" si="3"/>
        <v>221</v>
      </c>
      <c r="B226" s="3191" t="s">
        <v>20280</v>
      </c>
      <c r="C226" s="3191" t="s">
        <v>2993</v>
      </c>
      <c r="D226" s="3191" t="s">
        <v>2879</v>
      </c>
      <c r="E226" s="3191" t="s">
        <v>20281</v>
      </c>
      <c r="F226" s="3212">
        <v>18.5</v>
      </c>
      <c r="G226" s="3192">
        <v>160</v>
      </c>
      <c r="H226" s="3197" t="s">
        <v>6543</v>
      </c>
      <c r="I226" s="3195" t="s">
        <v>11857</v>
      </c>
      <c r="J226" s="3190">
        <v>2</v>
      </c>
      <c r="K226" s="3193" t="s">
        <v>4208</v>
      </c>
      <c r="L226" s="3194"/>
    </row>
    <row r="227" spans="1:12" ht="15">
      <c r="A227" s="3193">
        <f t="shared" si="3"/>
        <v>222</v>
      </c>
      <c r="B227" s="3191" t="s">
        <v>20282</v>
      </c>
      <c r="C227" s="3191" t="s">
        <v>2993</v>
      </c>
      <c r="D227" s="3191" t="s">
        <v>2879</v>
      </c>
      <c r="E227" s="3191" t="s">
        <v>20103</v>
      </c>
      <c r="F227" s="3194"/>
      <c r="G227" s="3192">
        <v>160</v>
      </c>
      <c r="H227" s="3195" t="s">
        <v>2663</v>
      </c>
      <c r="I227" s="3195" t="s">
        <v>3599</v>
      </c>
      <c r="J227" s="3197" t="s">
        <v>6543</v>
      </c>
      <c r="K227" s="3193" t="s">
        <v>20042</v>
      </c>
      <c r="L227" s="3194"/>
    </row>
    <row r="228" spans="1:12" ht="15">
      <c r="A228" s="3193">
        <f t="shared" si="3"/>
        <v>223</v>
      </c>
      <c r="B228" s="3191" t="s">
        <v>20283</v>
      </c>
      <c r="C228" s="3191" t="s">
        <v>2993</v>
      </c>
      <c r="D228" s="3191" t="s">
        <v>20107</v>
      </c>
      <c r="E228" s="3191" t="s">
        <v>20204</v>
      </c>
      <c r="F228" s="3194"/>
      <c r="G228" s="3192">
        <v>50</v>
      </c>
      <c r="H228" s="3201" t="s">
        <v>2524</v>
      </c>
      <c r="I228" s="3201" t="s">
        <v>2524</v>
      </c>
      <c r="J228" s="3190">
        <v>1</v>
      </c>
      <c r="K228" s="3193" t="s">
        <v>20042</v>
      </c>
      <c r="L228" s="3194"/>
    </row>
    <row r="229" spans="1:12" ht="15">
      <c r="A229" s="3193">
        <f t="shared" si="3"/>
        <v>224</v>
      </c>
      <c r="B229" s="3191" t="s">
        <v>20284</v>
      </c>
      <c r="C229" s="3191" t="s">
        <v>2993</v>
      </c>
      <c r="D229" s="3191" t="s">
        <v>20237</v>
      </c>
      <c r="E229" s="3191" t="s">
        <v>20204</v>
      </c>
      <c r="F229" s="3194"/>
      <c r="G229" s="3192">
        <v>50</v>
      </c>
      <c r="H229" s="3201" t="s">
        <v>2524</v>
      </c>
      <c r="I229" s="3201" t="s">
        <v>2524</v>
      </c>
      <c r="J229" s="3190">
        <v>1</v>
      </c>
      <c r="K229" s="3193" t="s">
        <v>20042</v>
      </c>
      <c r="L229" s="3194"/>
    </row>
    <row r="230" spans="1:12" ht="15">
      <c r="A230" s="3193">
        <f t="shared" si="3"/>
        <v>225</v>
      </c>
      <c r="B230" s="3191" t="s">
        <v>20285</v>
      </c>
      <c r="C230" s="3191" t="s">
        <v>2993</v>
      </c>
      <c r="D230" s="3191" t="s">
        <v>20237</v>
      </c>
      <c r="E230" s="3191" t="s">
        <v>20103</v>
      </c>
      <c r="F230" s="3194"/>
      <c r="G230" s="3192">
        <v>50</v>
      </c>
      <c r="H230" s="3201" t="s">
        <v>2524</v>
      </c>
      <c r="I230" s="3201" t="s">
        <v>2524</v>
      </c>
      <c r="J230" s="3197" t="s">
        <v>6543</v>
      </c>
      <c r="K230" s="3193" t="s">
        <v>20042</v>
      </c>
      <c r="L230" s="3194"/>
    </row>
    <row r="231" spans="1:12" ht="15">
      <c r="A231" s="3193">
        <f t="shared" si="3"/>
        <v>226</v>
      </c>
      <c r="B231" s="3191" t="s">
        <v>20286</v>
      </c>
      <c r="C231" s="3191" t="s">
        <v>2992</v>
      </c>
      <c r="D231" s="3191" t="s">
        <v>2881</v>
      </c>
      <c r="E231" s="3191" t="s">
        <v>20161</v>
      </c>
      <c r="F231" s="3196">
        <v>0.37</v>
      </c>
      <c r="G231" s="3192">
        <v>180</v>
      </c>
      <c r="H231" s="3195" t="s">
        <v>2663</v>
      </c>
      <c r="I231" s="3195" t="s">
        <v>3599</v>
      </c>
      <c r="J231" s="3197" t="s">
        <v>6543</v>
      </c>
      <c r="K231" s="3193" t="s">
        <v>4841</v>
      </c>
      <c r="L231" s="3194"/>
    </row>
    <row r="232" spans="1:12" ht="15">
      <c r="A232" s="3193">
        <f t="shared" si="3"/>
        <v>227</v>
      </c>
      <c r="B232" s="3191" t="s">
        <v>20287</v>
      </c>
      <c r="C232" s="3191" t="s">
        <v>2992</v>
      </c>
      <c r="D232" s="3191" t="s">
        <v>2881</v>
      </c>
      <c r="E232" s="3191" t="s">
        <v>20103</v>
      </c>
      <c r="F232" s="3194"/>
      <c r="G232" s="3192">
        <v>180</v>
      </c>
      <c r="H232" s="3195" t="s">
        <v>2663</v>
      </c>
      <c r="I232" s="3195" t="s">
        <v>3599</v>
      </c>
      <c r="J232" s="3197" t="s">
        <v>6543</v>
      </c>
      <c r="K232" s="3193" t="s">
        <v>4841</v>
      </c>
      <c r="L232" s="3194"/>
    </row>
    <row r="233" spans="1:12" ht="15">
      <c r="A233" s="3193">
        <f t="shared" si="3"/>
        <v>228</v>
      </c>
      <c r="B233" s="3191" t="s">
        <v>20288</v>
      </c>
      <c r="C233" s="3191" t="s">
        <v>2992</v>
      </c>
      <c r="D233" s="3191" t="s">
        <v>20038</v>
      </c>
      <c r="E233" s="3191" t="s">
        <v>20103</v>
      </c>
      <c r="F233" s="3194"/>
      <c r="G233" s="3192">
        <v>50</v>
      </c>
      <c r="H233" s="3201" t="s">
        <v>2524</v>
      </c>
      <c r="I233" s="3201" t="s">
        <v>2524</v>
      </c>
      <c r="J233" s="3197" t="s">
        <v>6543</v>
      </c>
      <c r="K233" s="3193" t="s">
        <v>20042</v>
      </c>
      <c r="L233" s="3194"/>
    </row>
    <row r="234" spans="1:12" ht="15">
      <c r="A234" s="3193">
        <f t="shared" si="3"/>
        <v>229</v>
      </c>
      <c r="B234" s="3191" t="s">
        <v>20289</v>
      </c>
      <c r="C234" s="3191" t="s">
        <v>2992</v>
      </c>
      <c r="D234" s="3191" t="s">
        <v>2883</v>
      </c>
      <c r="E234" s="3191" t="s">
        <v>20161</v>
      </c>
      <c r="F234" s="3196">
        <v>0.37</v>
      </c>
      <c r="G234" s="3192">
        <v>180</v>
      </c>
      <c r="H234" s="3195" t="s">
        <v>2663</v>
      </c>
      <c r="I234" s="3195" t="s">
        <v>3599</v>
      </c>
      <c r="J234" s="3197" t="s">
        <v>6543</v>
      </c>
      <c r="K234" s="3193" t="s">
        <v>4841</v>
      </c>
      <c r="L234" s="3194"/>
    </row>
    <row r="235" spans="1:12" ht="15">
      <c r="A235" s="3193">
        <f t="shared" si="3"/>
        <v>230</v>
      </c>
      <c r="B235" s="3191" t="s">
        <v>20290</v>
      </c>
      <c r="C235" s="3191" t="s">
        <v>2992</v>
      </c>
      <c r="D235" s="3191" t="s">
        <v>2883</v>
      </c>
      <c r="E235" s="3191" t="s">
        <v>20103</v>
      </c>
      <c r="F235" s="3194"/>
      <c r="G235" s="3192">
        <v>180</v>
      </c>
      <c r="H235" s="3195" t="s">
        <v>2663</v>
      </c>
      <c r="I235" s="3195" t="s">
        <v>3599</v>
      </c>
      <c r="J235" s="3197" t="s">
        <v>6543</v>
      </c>
      <c r="K235" s="3193" t="s">
        <v>4841</v>
      </c>
      <c r="L235" s="3194"/>
    </row>
    <row r="236" spans="1:12" ht="15">
      <c r="A236" s="3193">
        <f t="shared" si="3"/>
        <v>231</v>
      </c>
      <c r="B236" s="3191" t="s">
        <v>20291</v>
      </c>
      <c r="C236" s="3191" t="s">
        <v>2992</v>
      </c>
      <c r="D236" s="3191" t="s">
        <v>20038</v>
      </c>
      <c r="E236" s="3191" t="s">
        <v>20103</v>
      </c>
      <c r="F236" s="3194"/>
      <c r="G236" s="3192">
        <v>50</v>
      </c>
      <c r="H236" s="3201" t="s">
        <v>2524</v>
      </c>
      <c r="I236" s="3201" t="s">
        <v>2524</v>
      </c>
      <c r="J236" s="3197" t="s">
        <v>6543</v>
      </c>
      <c r="K236" s="3193" t="s">
        <v>20042</v>
      </c>
      <c r="L236" s="3194"/>
    </row>
    <row r="237" spans="1:12" ht="15">
      <c r="A237" s="3193">
        <f t="shared" si="3"/>
        <v>232</v>
      </c>
      <c r="B237" s="3191" t="s">
        <v>20292</v>
      </c>
      <c r="C237" s="3191" t="s">
        <v>2992</v>
      </c>
      <c r="D237" s="3191" t="s">
        <v>2884</v>
      </c>
      <c r="E237" s="3191" t="s">
        <v>20161</v>
      </c>
      <c r="F237" s="3196">
        <v>0.25</v>
      </c>
      <c r="G237" s="3192">
        <v>155</v>
      </c>
      <c r="H237" s="3195" t="s">
        <v>2663</v>
      </c>
      <c r="I237" s="3195" t="s">
        <v>3599</v>
      </c>
      <c r="J237" s="3197" t="s">
        <v>6543</v>
      </c>
      <c r="K237" s="3193" t="s">
        <v>4841</v>
      </c>
      <c r="L237" s="3194"/>
    </row>
    <row r="238" spans="1:12" ht="15">
      <c r="A238" s="3193">
        <f t="shared" si="3"/>
        <v>233</v>
      </c>
      <c r="B238" s="3191" t="s">
        <v>20293</v>
      </c>
      <c r="C238" s="3191" t="s">
        <v>2992</v>
      </c>
      <c r="D238" s="3191" t="s">
        <v>2884</v>
      </c>
      <c r="E238" s="3191" t="s">
        <v>20103</v>
      </c>
      <c r="F238" s="3194"/>
      <c r="G238" s="3192">
        <v>155</v>
      </c>
      <c r="H238" s="3195" t="s">
        <v>2663</v>
      </c>
      <c r="I238" s="3195" t="s">
        <v>3599</v>
      </c>
      <c r="J238" s="3197" t="s">
        <v>6543</v>
      </c>
      <c r="K238" s="3193" t="s">
        <v>4841</v>
      </c>
      <c r="L238" s="3194"/>
    </row>
    <row r="239" spans="1:12" ht="15">
      <c r="A239" s="3193">
        <f t="shared" si="3"/>
        <v>234</v>
      </c>
      <c r="B239" s="3191" t="s">
        <v>20294</v>
      </c>
      <c r="C239" s="3191" t="s">
        <v>2992</v>
      </c>
      <c r="D239" s="3191" t="s">
        <v>20038</v>
      </c>
      <c r="E239" s="3191" t="s">
        <v>20103</v>
      </c>
      <c r="F239" s="3194"/>
      <c r="G239" s="3192">
        <v>50</v>
      </c>
      <c r="H239" s="3201" t="s">
        <v>2524</v>
      </c>
      <c r="I239" s="3201" t="s">
        <v>2524</v>
      </c>
      <c r="J239" s="3197" t="s">
        <v>6543</v>
      </c>
      <c r="K239" s="3193" t="s">
        <v>20042</v>
      </c>
      <c r="L239" s="3194"/>
    </row>
    <row r="240" spans="1:12" ht="15">
      <c r="A240" s="3193">
        <f t="shared" si="3"/>
        <v>235</v>
      </c>
      <c r="B240" s="3191" t="s">
        <v>20295</v>
      </c>
      <c r="C240" s="3191" t="s">
        <v>2992</v>
      </c>
      <c r="D240" s="3191" t="s">
        <v>2886</v>
      </c>
      <c r="E240" s="3191" t="s">
        <v>20161</v>
      </c>
      <c r="F240" s="3196">
        <v>0.25</v>
      </c>
      <c r="G240" s="3192">
        <v>155</v>
      </c>
      <c r="H240" s="3195" t="s">
        <v>2663</v>
      </c>
      <c r="I240" s="3195" t="s">
        <v>3599</v>
      </c>
      <c r="J240" s="3197" t="s">
        <v>6543</v>
      </c>
      <c r="K240" s="3193" t="s">
        <v>4841</v>
      </c>
      <c r="L240" s="3194"/>
    </row>
    <row r="241" spans="1:12" ht="15">
      <c r="A241" s="3193">
        <f t="shared" si="3"/>
        <v>236</v>
      </c>
      <c r="B241" s="3191" t="s">
        <v>20296</v>
      </c>
      <c r="C241" s="3191" t="s">
        <v>2992</v>
      </c>
      <c r="D241" s="3191" t="s">
        <v>2886</v>
      </c>
      <c r="E241" s="3191" t="s">
        <v>20103</v>
      </c>
      <c r="F241" s="3194"/>
      <c r="G241" s="3192">
        <v>155</v>
      </c>
      <c r="H241" s="3195" t="s">
        <v>2663</v>
      </c>
      <c r="I241" s="3195" t="s">
        <v>3599</v>
      </c>
      <c r="J241" s="3197" t="s">
        <v>6543</v>
      </c>
      <c r="K241" s="3193" t="s">
        <v>4841</v>
      </c>
      <c r="L241" s="3194"/>
    </row>
    <row r="242" spans="1:12" ht="15">
      <c r="A242" s="3193">
        <f t="shared" si="3"/>
        <v>237</v>
      </c>
      <c r="B242" s="3191" t="s">
        <v>20297</v>
      </c>
      <c r="C242" s="3191" t="s">
        <v>2992</v>
      </c>
      <c r="D242" s="3191" t="s">
        <v>20038</v>
      </c>
      <c r="E242" s="3191" t="s">
        <v>20103</v>
      </c>
      <c r="F242" s="3194"/>
      <c r="G242" s="3192">
        <v>50</v>
      </c>
      <c r="H242" s="3201" t="s">
        <v>2524</v>
      </c>
      <c r="I242" s="3201" t="s">
        <v>2524</v>
      </c>
      <c r="J242" s="3197" t="s">
        <v>6543</v>
      </c>
      <c r="K242" s="3193" t="s">
        <v>20042</v>
      </c>
      <c r="L242" s="3194"/>
    </row>
    <row r="243" spans="1:12" ht="15">
      <c r="A243" s="3193">
        <f t="shared" si="3"/>
        <v>238</v>
      </c>
      <c r="B243" s="3191" t="s">
        <v>20298</v>
      </c>
      <c r="C243" s="3191" t="s">
        <v>2992</v>
      </c>
      <c r="D243" s="3191" t="s">
        <v>2887</v>
      </c>
      <c r="E243" s="3191" t="s">
        <v>20299</v>
      </c>
      <c r="F243" s="3196">
        <v>30</v>
      </c>
      <c r="G243" s="3192">
        <v>120</v>
      </c>
      <c r="H243" s="3197" t="s">
        <v>20080</v>
      </c>
      <c r="I243" s="3195" t="s">
        <v>20074</v>
      </c>
      <c r="J243" s="3197" t="s">
        <v>20122</v>
      </c>
      <c r="K243" s="3193" t="s">
        <v>4841</v>
      </c>
      <c r="L243" s="3194"/>
    </row>
    <row r="244" spans="1:12" ht="15">
      <c r="A244" s="3193">
        <f t="shared" si="3"/>
        <v>239</v>
      </c>
      <c r="B244" s="3191" t="s">
        <v>20300</v>
      </c>
      <c r="C244" s="3191" t="s">
        <v>2992</v>
      </c>
      <c r="D244" s="3191" t="s">
        <v>2887</v>
      </c>
      <c r="E244" s="3191" t="s">
        <v>20103</v>
      </c>
      <c r="F244" s="3194"/>
      <c r="G244" s="3192">
        <v>120</v>
      </c>
      <c r="H244" s="3195" t="s">
        <v>2663</v>
      </c>
      <c r="I244" s="3195" t="s">
        <v>3599</v>
      </c>
      <c r="J244" s="3197" t="s">
        <v>6543</v>
      </c>
      <c r="K244" s="3193" t="s">
        <v>4841</v>
      </c>
      <c r="L244" s="3194"/>
    </row>
    <row r="245" spans="1:12" ht="15">
      <c r="A245" s="3193">
        <f t="shared" si="3"/>
        <v>240</v>
      </c>
      <c r="B245" s="3191" t="s">
        <v>20301</v>
      </c>
      <c r="C245" s="3191" t="s">
        <v>2992</v>
      </c>
      <c r="D245" s="3191" t="s">
        <v>20038</v>
      </c>
      <c r="E245" s="3191" t="s">
        <v>20103</v>
      </c>
      <c r="F245" s="3194"/>
      <c r="G245" s="3192">
        <v>50</v>
      </c>
      <c r="H245" s="3201" t="s">
        <v>2524</v>
      </c>
      <c r="I245" s="3201" t="s">
        <v>2524</v>
      </c>
      <c r="J245" s="3197" t="s">
        <v>6543</v>
      </c>
      <c r="K245" s="3193" t="s">
        <v>20042</v>
      </c>
      <c r="L245" s="3198"/>
    </row>
    <row r="246" spans="1:12" ht="15">
      <c r="A246" s="3193">
        <f t="shared" si="3"/>
        <v>241</v>
      </c>
      <c r="B246" s="3191" t="s">
        <v>20302</v>
      </c>
      <c r="C246" s="3191" t="s">
        <v>2992</v>
      </c>
      <c r="D246" s="3191" t="s">
        <v>2889</v>
      </c>
      <c r="E246" s="3191" t="s">
        <v>20299</v>
      </c>
      <c r="F246" s="3196">
        <v>30</v>
      </c>
      <c r="G246" s="3192">
        <v>120</v>
      </c>
      <c r="H246" s="3197" t="s">
        <v>20080</v>
      </c>
      <c r="I246" s="3195" t="s">
        <v>20074</v>
      </c>
      <c r="J246" s="3197" t="s">
        <v>20122</v>
      </c>
      <c r="K246" s="3193" t="s">
        <v>4841</v>
      </c>
      <c r="L246" s="3198"/>
    </row>
    <row r="247" spans="1:12" ht="15">
      <c r="A247" s="3193">
        <f t="shared" si="3"/>
        <v>242</v>
      </c>
      <c r="B247" s="3191" t="s">
        <v>20303</v>
      </c>
      <c r="C247" s="3191" t="s">
        <v>2992</v>
      </c>
      <c r="D247" s="3191" t="s">
        <v>2889</v>
      </c>
      <c r="E247" s="3191" t="s">
        <v>20103</v>
      </c>
      <c r="F247" s="3194"/>
      <c r="G247" s="3192">
        <v>120</v>
      </c>
      <c r="H247" s="3195" t="s">
        <v>2663</v>
      </c>
      <c r="I247" s="3195" t="s">
        <v>3599</v>
      </c>
      <c r="J247" s="3197" t="s">
        <v>6543</v>
      </c>
      <c r="K247" s="3193" t="s">
        <v>4841</v>
      </c>
      <c r="L247" s="3198"/>
    </row>
    <row r="248" spans="1:12" ht="15">
      <c r="A248" s="3193">
        <f t="shared" si="3"/>
        <v>243</v>
      </c>
      <c r="B248" s="3191" t="s">
        <v>20304</v>
      </c>
      <c r="C248" s="3191" t="s">
        <v>2992</v>
      </c>
      <c r="D248" s="3191" t="s">
        <v>20038</v>
      </c>
      <c r="E248" s="3191" t="s">
        <v>20103</v>
      </c>
      <c r="F248" s="3194"/>
      <c r="G248" s="3192">
        <v>50</v>
      </c>
      <c r="H248" s="3201" t="s">
        <v>2524</v>
      </c>
      <c r="I248" s="3201" t="s">
        <v>2524</v>
      </c>
      <c r="J248" s="3197" t="s">
        <v>6543</v>
      </c>
      <c r="K248" s="3193" t="s">
        <v>20042</v>
      </c>
      <c r="L248" s="3198"/>
    </row>
    <row r="249" spans="1:12" ht="15">
      <c r="A249" s="3193">
        <f t="shared" si="3"/>
        <v>244</v>
      </c>
      <c r="B249" s="3191" t="s">
        <v>27816</v>
      </c>
      <c r="C249" s="3208" t="s">
        <v>3553</v>
      </c>
      <c r="D249" s="3208" t="s">
        <v>12622</v>
      </c>
      <c r="E249" s="3191" t="s">
        <v>20152</v>
      </c>
      <c r="F249" s="3196">
        <v>15</v>
      </c>
      <c r="G249" s="3192"/>
      <c r="H249" s="3190"/>
      <c r="I249" s="3195"/>
      <c r="J249" s="3197"/>
      <c r="K249" s="3193"/>
      <c r="L249" s="3198"/>
    </row>
    <row r="250" spans="1:12" ht="15">
      <c r="A250" s="3193">
        <f t="shared" si="3"/>
        <v>245</v>
      </c>
      <c r="B250" s="3191" t="s">
        <v>27817</v>
      </c>
      <c r="C250" s="3208" t="s">
        <v>3553</v>
      </c>
      <c r="D250" s="3208" t="s">
        <v>12622</v>
      </c>
      <c r="E250" s="3191" t="s">
        <v>20103</v>
      </c>
      <c r="F250" s="3194"/>
      <c r="G250" s="3192"/>
      <c r="H250" s="3195"/>
      <c r="I250" s="3195"/>
      <c r="J250" s="3197"/>
      <c r="K250" s="3193"/>
      <c r="L250" s="3198"/>
    </row>
    <row r="251" spans="1:12" ht="15">
      <c r="A251" s="3193">
        <f t="shared" si="3"/>
        <v>246</v>
      </c>
      <c r="B251" s="3191" t="s">
        <v>27818</v>
      </c>
      <c r="C251" s="3208" t="s">
        <v>3553</v>
      </c>
      <c r="D251" s="3191" t="s">
        <v>20038</v>
      </c>
      <c r="E251" s="3191" t="s">
        <v>20204</v>
      </c>
      <c r="F251" s="3194"/>
      <c r="G251" s="3192">
        <v>50</v>
      </c>
      <c r="H251" s="3201" t="s">
        <v>2524</v>
      </c>
      <c r="I251" s="3201" t="s">
        <v>2524</v>
      </c>
      <c r="J251" s="3190">
        <v>1</v>
      </c>
      <c r="K251" s="3193" t="s">
        <v>20042</v>
      </c>
      <c r="L251" s="3198"/>
    </row>
    <row r="252" spans="1:12" ht="15">
      <c r="A252" s="3193">
        <f t="shared" si="3"/>
        <v>247</v>
      </c>
      <c r="B252" s="3191" t="s">
        <v>27819</v>
      </c>
      <c r="C252" s="3208" t="s">
        <v>3553</v>
      </c>
      <c r="D252" s="3208" t="s">
        <v>12681</v>
      </c>
      <c r="E252" s="3191" t="s">
        <v>20152</v>
      </c>
      <c r="F252" s="3196">
        <v>15</v>
      </c>
      <c r="G252" s="3192"/>
      <c r="H252" s="3190"/>
      <c r="I252" s="3195"/>
      <c r="J252" s="3197"/>
      <c r="K252" s="3193"/>
      <c r="L252" s="3198"/>
    </row>
    <row r="253" spans="1:12" ht="15">
      <c r="A253" s="3193">
        <f t="shared" si="3"/>
        <v>248</v>
      </c>
      <c r="B253" s="3191" t="s">
        <v>27820</v>
      </c>
      <c r="C253" s="3208" t="s">
        <v>3553</v>
      </c>
      <c r="D253" s="3208" t="s">
        <v>12681</v>
      </c>
      <c r="E253" s="3191" t="s">
        <v>20103</v>
      </c>
      <c r="F253" s="3194"/>
      <c r="G253" s="3192"/>
      <c r="H253" s="3195"/>
      <c r="I253" s="3195"/>
      <c r="J253" s="3197"/>
      <c r="K253" s="3193"/>
      <c r="L253" s="3198"/>
    </row>
    <row r="254" spans="1:12" ht="15">
      <c r="A254" s="3193">
        <f t="shared" si="3"/>
        <v>249</v>
      </c>
      <c r="B254" s="3191" t="s">
        <v>27821</v>
      </c>
      <c r="C254" s="3208" t="s">
        <v>3553</v>
      </c>
      <c r="D254" s="3191" t="s">
        <v>20038</v>
      </c>
      <c r="E254" s="3191" t="s">
        <v>20204</v>
      </c>
      <c r="F254" s="3194"/>
      <c r="G254" s="3192">
        <v>50</v>
      </c>
      <c r="H254" s="3201" t="s">
        <v>2524</v>
      </c>
      <c r="I254" s="3201" t="s">
        <v>2524</v>
      </c>
      <c r="J254" s="3190">
        <v>1</v>
      </c>
      <c r="K254" s="3193" t="s">
        <v>20042</v>
      </c>
      <c r="L254" s="3198"/>
    </row>
    <row r="255" spans="1:12" ht="15">
      <c r="A255" s="3193">
        <f t="shared" si="3"/>
        <v>250</v>
      </c>
      <c r="B255" s="3191" t="s">
        <v>20305</v>
      </c>
      <c r="C255" s="3191" t="s">
        <v>2992</v>
      </c>
      <c r="D255" s="3191" t="s">
        <v>2890</v>
      </c>
      <c r="E255" s="3191" t="s">
        <v>20265</v>
      </c>
      <c r="F255" s="3196">
        <v>11</v>
      </c>
      <c r="G255" s="3192">
        <v>190</v>
      </c>
      <c r="H255" s="3190">
        <v>1</v>
      </c>
      <c r="I255" s="3195" t="s">
        <v>20041</v>
      </c>
      <c r="J255" s="3197" t="s">
        <v>6543</v>
      </c>
      <c r="K255" s="3193" t="s">
        <v>4841</v>
      </c>
      <c r="L255" s="3198"/>
    </row>
    <row r="256" spans="1:12" ht="15">
      <c r="A256" s="3193">
        <f t="shared" si="3"/>
        <v>251</v>
      </c>
      <c r="B256" s="3191" t="s">
        <v>20306</v>
      </c>
      <c r="C256" s="3191" t="s">
        <v>2992</v>
      </c>
      <c r="D256" s="3191" t="s">
        <v>2890</v>
      </c>
      <c r="E256" s="3191" t="s">
        <v>20103</v>
      </c>
      <c r="F256" s="3194"/>
      <c r="G256" s="3192">
        <v>190</v>
      </c>
      <c r="H256" s="3195" t="s">
        <v>2663</v>
      </c>
      <c r="I256" s="3195" t="s">
        <v>3599</v>
      </c>
      <c r="J256" s="3197" t="s">
        <v>6543</v>
      </c>
      <c r="K256" s="3193" t="s">
        <v>4841</v>
      </c>
      <c r="L256" s="3198"/>
    </row>
    <row r="257" spans="1:12" ht="15">
      <c r="A257" s="3193">
        <f t="shared" si="3"/>
        <v>252</v>
      </c>
      <c r="B257" s="3191" t="s">
        <v>20307</v>
      </c>
      <c r="C257" s="3191" t="s">
        <v>2992</v>
      </c>
      <c r="D257" s="3191" t="s">
        <v>20038</v>
      </c>
      <c r="E257" s="3191" t="s">
        <v>20103</v>
      </c>
      <c r="F257" s="3194"/>
      <c r="G257" s="3192">
        <v>50</v>
      </c>
      <c r="H257" s="3201" t="s">
        <v>2524</v>
      </c>
      <c r="I257" s="3201" t="s">
        <v>2524</v>
      </c>
      <c r="J257" s="3197" t="s">
        <v>6543</v>
      </c>
      <c r="K257" s="3193" t="s">
        <v>20042</v>
      </c>
      <c r="L257" s="3198"/>
    </row>
    <row r="258" spans="1:12" ht="15">
      <c r="A258" s="3193">
        <f t="shared" si="3"/>
        <v>253</v>
      </c>
      <c r="B258" s="3191" t="s">
        <v>20308</v>
      </c>
      <c r="C258" s="3191" t="s">
        <v>2992</v>
      </c>
      <c r="D258" s="3191" t="s">
        <v>2892</v>
      </c>
      <c r="E258" s="3191" t="s">
        <v>20265</v>
      </c>
      <c r="F258" s="3196">
        <v>11</v>
      </c>
      <c r="G258" s="3192">
        <v>190</v>
      </c>
      <c r="H258" s="3190">
        <v>1</v>
      </c>
      <c r="I258" s="3195" t="s">
        <v>20041</v>
      </c>
      <c r="J258" s="3197" t="s">
        <v>6543</v>
      </c>
      <c r="K258" s="3193" t="s">
        <v>4841</v>
      </c>
      <c r="L258" s="3198"/>
    </row>
    <row r="259" spans="1:12" ht="15">
      <c r="A259" s="3193">
        <f t="shared" si="3"/>
        <v>254</v>
      </c>
      <c r="B259" s="3191" t="s">
        <v>20309</v>
      </c>
      <c r="C259" s="3191" t="s">
        <v>2992</v>
      </c>
      <c r="D259" s="3191" t="s">
        <v>2892</v>
      </c>
      <c r="E259" s="3191" t="s">
        <v>20103</v>
      </c>
      <c r="F259" s="3194"/>
      <c r="G259" s="3192">
        <v>190</v>
      </c>
      <c r="H259" s="3195" t="s">
        <v>2663</v>
      </c>
      <c r="I259" s="3195" t="s">
        <v>3599</v>
      </c>
      <c r="J259" s="3197" t="s">
        <v>6543</v>
      </c>
      <c r="K259" s="3193" t="s">
        <v>4841</v>
      </c>
      <c r="L259" s="3198"/>
    </row>
    <row r="260" spans="1:12" ht="15">
      <c r="A260" s="3193">
        <f t="shared" si="3"/>
        <v>255</v>
      </c>
      <c r="B260" s="3191" t="s">
        <v>20310</v>
      </c>
      <c r="C260" s="3191" t="s">
        <v>2992</v>
      </c>
      <c r="D260" s="3191" t="s">
        <v>20038</v>
      </c>
      <c r="E260" s="3191" t="s">
        <v>20103</v>
      </c>
      <c r="F260" s="3194"/>
      <c r="G260" s="3192">
        <v>50</v>
      </c>
      <c r="H260" s="3201" t="s">
        <v>2524</v>
      </c>
      <c r="I260" s="3201" t="s">
        <v>2524</v>
      </c>
      <c r="J260" s="3197" t="s">
        <v>6543</v>
      </c>
      <c r="K260" s="3193" t="s">
        <v>20042</v>
      </c>
      <c r="L260" s="3198"/>
    </row>
    <row r="261" spans="1:12" ht="15">
      <c r="A261" s="3193">
        <f t="shared" si="3"/>
        <v>256</v>
      </c>
      <c r="B261" s="3191" t="s">
        <v>20311</v>
      </c>
      <c r="C261" s="3191" t="s">
        <v>2993</v>
      </c>
      <c r="D261" s="3191" t="s">
        <v>2893</v>
      </c>
      <c r="E261" s="3191" t="s">
        <v>20152</v>
      </c>
      <c r="F261" s="3196">
        <v>15</v>
      </c>
      <c r="G261" s="3192">
        <v>190</v>
      </c>
      <c r="H261" s="3190">
        <v>1</v>
      </c>
      <c r="I261" s="3195" t="s">
        <v>20041</v>
      </c>
      <c r="J261" s="3197" t="s">
        <v>20080</v>
      </c>
      <c r="K261" s="3193" t="s">
        <v>4841</v>
      </c>
      <c r="L261" s="3198"/>
    </row>
    <row r="262" spans="1:12" ht="15">
      <c r="A262" s="3193">
        <f t="shared" si="3"/>
        <v>257</v>
      </c>
      <c r="B262" s="3191" t="s">
        <v>20312</v>
      </c>
      <c r="C262" s="3191" t="s">
        <v>2993</v>
      </c>
      <c r="D262" s="3191" t="s">
        <v>2893</v>
      </c>
      <c r="E262" s="3191" t="s">
        <v>20103</v>
      </c>
      <c r="F262" s="3194"/>
      <c r="G262" s="3192">
        <v>190</v>
      </c>
      <c r="H262" s="3195" t="s">
        <v>2663</v>
      </c>
      <c r="I262" s="3195" t="s">
        <v>3599</v>
      </c>
      <c r="J262" s="3197" t="s">
        <v>6543</v>
      </c>
      <c r="K262" s="3193" t="s">
        <v>20042</v>
      </c>
      <c r="L262" s="3198"/>
    </row>
    <row r="263" spans="1:12" ht="15">
      <c r="A263" s="3193">
        <f t="shared" si="3"/>
        <v>258</v>
      </c>
      <c r="B263" s="3191" t="s">
        <v>20313</v>
      </c>
      <c r="C263" s="3191" t="s">
        <v>2993</v>
      </c>
      <c r="D263" s="3191" t="s">
        <v>20107</v>
      </c>
      <c r="E263" s="3191" t="s">
        <v>20204</v>
      </c>
      <c r="F263" s="3194"/>
      <c r="G263" s="3192">
        <v>50</v>
      </c>
      <c r="H263" s="3201" t="s">
        <v>2524</v>
      </c>
      <c r="I263" s="3201" t="s">
        <v>2524</v>
      </c>
      <c r="J263" s="3190">
        <v>1</v>
      </c>
      <c r="K263" s="3193" t="s">
        <v>20042</v>
      </c>
      <c r="L263" s="3198"/>
    </row>
    <row r="264" spans="1:12" ht="15">
      <c r="A264" s="3193">
        <f t="shared" si="3"/>
        <v>259</v>
      </c>
      <c r="B264" s="3191" t="s">
        <v>20314</v>
      </c>
      <c r="C264" s="3191" t="s">
        <v>2993</v>
      </c>
      <c r="D264" s="3191" t="s">
        <v>20237</v>
      </c>
      <c r="E264" s="3191" t="s">
        <v>20204</v>
      </c>
      <c r="F264" s="3194"/>
      <c r="G264" s="3192">
        <v>50</v>
      </c>
      <c r="H264" s="3201" t="s">
        <v>2524</v>
      </c>
      <c r="I264" s="3201" t="s">
        <v>2524</v>
      </c>
      <c r="J264" s="3190">
        <v>1</v>
      </c>
      <c r="K264" s="3193" t="s">
        <v>20042</v>
      </c>
      <c r="L264" s="3198"/>
    </row>
    <row r="265" spans="1:12" ht="15">
      <c r="A265" s="3193">
        <f t="shared" si="3"/>
        <v>260</v>
      </c>
      <c r="B265" s="3191" t="s">
        <v>20315</v>
      </c>
      <c r="C265" s="3191" t="s">
        <v>2993</v>
      </c>
      <c r="D265" s="3191" t="s">
        <v>20237</v>
      </c>
      <c r="E265" s="3191" t="s">
        <v>20103</v>
      </c>
      <c r="F265" s="3194"/>
      <c r="G265" s="3192">
        <v>50</v>
      </c>
      <c r="H265" s="3201" t="s">
        <v>2524</v>
      </c>
      <c r="I265" s="3201" t="s">
        <v>2524</v>
      </c>
      <c r="J265" s="3197" t="s">
        <v>6543</v>
      </c>
      <c r="K265" s="3193" t="s">
        <v>20042</v>
      </c>
      <c r="L265" s="3198"/>
    </row>
    <row r="266" spans="1:12" ht="15">
      <c r="A266" s="3193">
        <f t="shared" si="3"/>
        <v>261</v>
      </c>
      <c r="B266" s="3191" t="s">
        <v>20316</v>
      </c>
      <c r="C266" s="3191" t="s">
        <v>2993</v>
      </c>
      <c r="D266" s="3191" t="s">
        <v>2895</v>
      </c>
      <c r="E266" s="3191" t="s">
        <v>20152</v>
      </c>
      <c r="F266" s="3196">
        <v>15</v>
      </c>
      <c r="G266" s="3192">
        <v>190</v>
      </c>
      <c r="H266" s="3190">
        <v>1</v>
      </c>
      <c r="I266" s="3195" t="s">
        <v>20041</v>
      </c>
      <c r="J266" s="3197" t="s">
        <v>20080</v>
      </c>
      <c r="K266" s="3193" t="s">
        <v>4841</v>
      </c>
      <c r="L266" s="3198"/>
    </row>
    <row r="267" spans="1:12" ht="15">
      <c r="A267" s="3193">
        <f t="shared" si="3"/>
        <v>262</v>
      </c>
      <c r="B267" s="3191" t="s">
        <v>20317</v>
      </c>
      <c r="C267" s="3191" t="s">
        <v>2993</v>
      </c>
      <c r="D267" s="3191" t="s">
        <v>2895</v>
      </c>
      <c r="E267" s="3191" t="s">
        <v>20103</v>
      </c>
      <c r="F267" s="3194"/>
      <c r="G267" s="3192">
        <v>190</v>
      </c>
      <c r="H267" s="3195" t="s">
        <v>2663</v>
      </c>
      <c r="I267" s="3195" t="s">
        <v>3599</v>
      </c>
      <c r="J267" s="3197" t="s">
        <v>6543</v>
      </c>
      <c r="K267" s="3193" t="s">
        <v>20042</v>
      </c>
      <c r="L267" s="3198"/>
    </row>
    <row r="268" spans="1:12" ht="15">
      <c r="A268" s="3193">
        <f t="shared" si="3"/>
        <v>263</v>
      </c>
      <c r="B268" s="3191" t="s">
        <v>20318</v>
      </c>
      <c r="C268" s="3191" t="s">
        <v>2993</v>
      </c>
      <c r="D268" s="3191" t="s">
        <v>20107</v>
      </c>
      <c r="E268" s="3191" t="s">
        <v>20204</v>
      </c>
      <c r="F268" s="3194"/>
      <c r="G268" s="3192">
        <v>50</v>
      </c>
      <c r="H268" s="3201" t="s">
        <v>2524</v>
      </c>
      <c r="I268" s="3201" t="s">
        <v>2524</v>
      </c>
      <c r="J268" s="3190">
        <v>1</v>
      </c>
      <c r="K268" s="3193" t="s">
        <v>20042</v>
      </c>
      <c r="L268" s="3198"/>
    </row>
    <row r="269" spans="1:12" ht="15">
      <c r="A269" s="3193">
        <f t="shared" si="3"/>
        <v>264</v>
      </c>
      <c r="B269" s="3191" t="s">
        <v>20319</v>
      </c>
      <c r="C269" s="3191" t="s">
        <v>2993</v>
      </c>
      <c r="D269" s="3191" t="s">
        <v>20237</v>
      </c>
      <c r="E269" s="3191" t="s">
        <v>20204</v>
      </c>
      <c r="F269" s="3194"/>
      <c r="G269" s="3192">
        <v>50</v>
      </c>
      <c r="H269" s="3201" t="s">
        <v>2524</v>
      </c>
      <c r="I269" s="3201" t="s">
        <v>2524</v>
      </c>
      <c r="J269" s="3190">
        <v>1</v>
      </c>
      <c r="K269" s="3193" t="s">
        <v>20042</v>
      </c>
      <c r="L269" s="3198"/>
    </row>
    <row r="270" spans="1:12" ht="15">
      <c r="A270" s="3193">
        <f t="shared" si="3"/>
        <v>265</v>
      </c>
      <c r="B270" s="3191" t="s">
        <v>20320</v>
      </c>
      <c r="C270" s="3191" t="s">
        <v>2993</v>
      </c>
      <c r="D270" s="3191" t="s">
        <v>20237</v>
      </c>
      <c r="E270" s="3191" t="s">
        <v>20103</v>
      </c>
      <c r="F270" s="3194"/>
      <c r="G270" s="3192">
        <v>50</v>
      </c>
      <c r="H270" s="3201" t="s">
        <v>2524</v>
      </c>
      <c r="I270" s="3201" t="s">
        <v>2524</v>
      </c>
      <c r="J270" s="3197" t="s">
        <v>6543</v>
      </c>
      <c r="K270" s="3193" t="s">
        <v>20042</v>
      </c>
      <c r="L270" s="3198"/>
    </row>
    <row r="271" spans="1:12" ht="15">
      <c r="A271" s="3193">
        <f t="shared" si="3"/>
        <v>266</v>
      </c>
      <c r="B271" s="3191" t="s">
        <v>20321</v>
      </c>
      <c r="C271" s="3191" t="s">
        <v>2993</v>
      </c>
      <c r="D271" s="3191" t="s">
        <v>2541</v>
      </c>
      <c r="E271" s="3191" t="s">
        <v>20161</v>
      </c>
      <c r="F271" s="3196">
        <v>0.75</v>
      </c>
      <c r="G271" s="3192">
        <v>220</v>
      </c>
      <c r="H271" s="3195" t="s">
        <v>2663</v>
      </c>
      <c r="I271" s="3195" t="s">
        <v>3599</v>
      </c>
      <c r="J271" s="3197" t="s">
        <v>6543</v>
      </c>
      <c r="K271" s="3193" t="s">
        <v>4841</v>
      </c>
      <c r="L271" s="3198"/>
    </row>
    <row r="272" spans="1:12" ht="15">
      <c r="A272" s="3193">
        <f t="shared" si="3"/>
        <v>267</v>
      </c>
      <c r="B272" s="3191" t="s">
        <v>20322</v>
      </c>
      <c r="C272" s="3191" t="s">
        <v>2993</v>
      </c>
      <c r="D272" s="3191" t="s">
        <v>2541</v>
      </c>
      <c r="E272" s="3191" t="s">
        <v>20103</v>
      </c>
      <c r="F272" s="3194"/>
      <c r="G272" s="3192">
        <v>220</v>
      </c>
      <c r="H272" s="3195" t="s">
        <v>2663</v>
      </c>
      <c r="I272" s="3195" t="s">
        <v>3599</v>
      </c>
      <c r="J272" s="3197" t="s">
        <v>6543</v>
      </c>
      <c r="K272" s="3193" t="s">
        <v>20042</v>
      </c>
      <c r="L272" s="3198"/>
    </row>
    <row r="273" spans="1:12" ht="15">
      <c r="A273" s="3193">
        <f t="shared" si="3"/>
        <v>268</v>
      </c>
      <c r="B273" s="3191" t="s">
        <v>20323</v>
      </c>
      <c r="C273" s="3191" t="s">
        <v>2993</v>
      </c>
      <c r="D273" s="3191" t="s">
        <v>20107</v>
      </c>
      <c r="E273" s="3191" t="s">
        <v>20204</v>
      </c>
      <c r="F273" s="3194"/>
      <c r="G273" s="3192">
        <v>50</v>
      </c>
      <c r="H273" s="3201" t="s">
        <v>2524</v>
      </c>
      <c r="I273" s="3201" t="s">
        <v>2524</v>
      </c>
      <c r="J273" s="3190">
        <v>1</v>
      </c>
      <c r="K273" s="3193" t="s">
        <v>20042</v>
      </c>
      <c r="L273" s="3198"/>
    </row>
    <row r="274" spans="1:12" ht="15">
      <c r="A274" s="3193">
        <f t="shared" si="3"/>
        <v>269</v>
      </c>
      <c r="B274" s="3191" t="s">
        <v>20324</v>
      </c>
      <c r="C274" s="3191" t="s">
        <v>2993</v>
      </c>
      <c r="D274" s="3191" t="s">
        <v>20237</v>
      </c>
      <c r="E274" s="3191" t="s">
        <v>20204</v>
      </c>
      <c r="F274" s="3194"/>
      <c r="G274" s="3192">
        <v>50</v>
      </c>
      <c r="H274" s="3201" t="s">
        <v>2524</v>
      </c>
      <c r="I274" s="3201" t="s">
        <v>2524</v>
      </c>
      <c r="J274" s="3190">
        <v>1</v>
      </c>
      <c r="K274" s="3193" t="s">
        <v>20042</v>
      </c>
      <c r="L274" s="3198"/>
    </row>
    <row r="275" spans="1:12" ht="15">
      <c r="A275" s="3193">
        <f t="shared" si="3"/>
        <v>270</v>
      </c>
      <c r="B275" s="3191" t="s">
        <v>20325</v>
      </c>
      <c r="C275" s="3191" t="s">
        <v>2993</v>
      </c>
      <c r="D275" s="3191" t="s">
        <v>20237</v>
      </c>
      <c r="E275" s="3191" t="s">
        <v>20103</v>
      </c>
      <c r="F275" s="3194"/>
      <c r="G275" s="3192">
        <v>50</v>
      </c>
      <c r="H275" s="3201" t="s">
        <v>2524</v>
      </c>
      <c r="I275" s="3201" t="s">
        <v>2524</v>
      </c>
      <c r="J275" s="3197" t="s">
        <v>6543</v>
      </c>
      <c r="K275" s="3193" t="s">
        <v>20042</v>
      </c>
      <c r="L275" s="3198"/>
    </row>
    <row r="276" spans="1:12" ht="15">
      <c r="A276" s="3193">
        <f t="shared" si="3"/>
        <v>271</v>
      </c>
      <c r="B276" s="3191" t="s">
        <v>20326</v>
      </c>
      <c r="C276" s="3191" t="s">
        <v>2993</v>
      </c>
      <c r="D276" s="3191" t="s">
        <v>3913</v>
      </c>
      <c r="E276" s="3191" t="s">
        <v>20161</v>
      </c>
      <c r="F276" s="3196">
        <v>0.75</v>
      </c>
      <c r="G276" s="3192">
        <v>220</v>
      </c>
      <c r="H276" s="3195" t="s">
        <v>2663</v>
      </c>
      <c r="I276" s="3195" t="s">
        <v>3599</v>
      </c>
      <c r="J276" s="3197" t="s">
        <v>6543</v>
      </c>
      <c r="K276" s="3193" t="s">
        <v>4841</v>
      </c>
      <c r="L276" s="3198"/>
    </row>
    <row r="277" spans="1:12" ht="15">
      <c r="A277" s="3193">
        <f t="shared" si="3"/>
        <v>272</v>
      </c>
      <c r="B277" s="3191" t="s">
        <v>20327</v>
      </c>
      <c r="C277" s="3191" t="s">
        <v>2993</v>
      </c>
      <c r="D277" s="3191" t="s">
        <v>3913</v>
      </c>
      <c r="E277" s="3191" t="s">
        <v>20103</v>
      </c>
      <c r="F277" s="3194"/>
      <c r="G277" s="3192">
        <v>220</v>
      </c>
      <c r="H277" s="3195" t="s">
        <v>2663</v>
      </c>
      <c r="I277" s="3195" t="s">
        <v>3599</v>
      </c>
      <c r="J277" s="3197" t="s">
        <v>6543</v>
      </c>
      <c r="K277" s="3193" t="s">
        <v>20042</v>
      </c>
      <c r="L277" s="3198"/>
    </row>
    <row r="278" spans="1:12" ht="15">
      <c r="A278" s="3193">
        <f t="shared" si="3"/>
        <v>273</v>
      </c>
      <c r="B278" s="3191" t="s">
        <v>20328</v>
      </c>
      <c r="C278" s="3191" t="s">
        <v>2993</v>
      </c>
      <c r="D278" s="3191" t="s">
        <v>20107</v>
      </c>
      <c r="E278" s="3191" t="s">
        <v>20204</v>
      </c>
      <c r="F278" s="3194"/>
      <c r="G278" s="3192">
        <v>50</v>
      </c>
      <c r="H278" s="3201" t="s">
        <v>2524</v>
      </c>
      <c r="I278" s="3201" t="s">
        <v>2524</v>
      </c>
      <c r="J278" s="3190">
        <v>1</v>
      </c>
      <c r="K278" s="3193" t="s">
        <v>20042</v>
      </c>
      <c r="L278" s="3198"/>
    </row>
    <row r="279" spans="1:12" ht="15">
      <c r="A279" s="3193">
        <f t="shared" si="3"/>
        <v>274</v>
      </c>
      <c r="B279" s="3191" t="s">
        <v>20329</v>
      </c>
      <c r="C279" s="3191" t="s">
        <v>2993</v>
      </c>
      <c r="D279" s="3191" t="s">
        <v>20237</v>
      </c>
      <c r="E279" s="3191" t="s">
        <v>20204</v>
      </c>
      <c r="F279" s="3194"/>
      <c r="G279" s="3192">
        <v>50</v>
      </c>
      <c r="H279" s="3201" t="s">
        <v>2524</v>
      </c>
      <c r="I279" s="3201" t="s">
        <v>2524</v>
      </c>
      <c r="J279" s="3190">
        <v>1</v>
      </c>
      <c r="K279" s="3193" t="s">
        <v>20042</v>
      </c>
      <c r="L279" s="3198"/>
    </row>
    <row r="280" spans="1:12" ht="15">
      <c r="A280" s="3193">
        <f t="shared" si="3"/>
        <v>275</v>
      </c>
      <c r="B280" s="3191" t="s">
        <v>20330</v>
      </c>
      <c r="C280" s="3191" t="s">
        <v>2993</v>
      </c>
      <c r="D280" s="3191" t="s">
        <v>20237</v>
      </c>
      <c r="E280" s="3191" t="s">
        <v>20103</v>
      </c>
      <c r="F280" s="3194"/>
      <c r="G280" s="3192">
        <v>50</v>
      </c>
      <c r="H280" s="3201" t="s">
        <v>2524</v>
      </c>
      <c r="I280" s="3201" t="s">
        <v>2524</v>
      </c>
      <c r="J280" s="3197" t="s">
        <v>6543</v>
      </c>
      <c r="K280" s="3193" t="s">
        <v>20042</v>
      </c>
      <c r="L280" s="3198"/>
    </row>
    <row r="281" spans="1:12" ht="15">
      <c r="A281" s="3193">
        <f t="shared" si="3"/>
        <v>276</v>
      </c>
      <c r="B281" s="3191" t="s">
        <v>20331</v>
      </c>
      <c r="C281" s="3191" t="s">
        <v>2993</v>
      </c>
      <c r="D281" s="3191" t="s">
        <v>2896</v>
      </c>
      <c r="E281" s="3191" t="s">
        <v>20265</v>
      </c>
      <c r="F281" s="3196">
        <v>11</v>
      </c>
      <c r="G281" s="3192">
        <v>220</v>
      </c>
      <c r="H281" s="3190">
        <v>1</v>
      </c>
      <c r="I281" s="3193" t="s">
        <v>20041</v>
      </c>
      <c r="J281" s="3197" t="s">
        <v>6543</v>
      </c>
      <c r="K281" s="3193" t="s">
        <v>4841</v>
      </c>
      <c r="L281" s="3200"/>
    </row>
    <row r="282" spans="1:12" ht="15">
      <c r="A282" s="3193">
        <f t="shared" si="3"/>
        <v>277</v>
      </c>
      <c r="B282" s="3191" t="s">
        <v>20332</v>
      </c>
      <c r="C282" s="3191" t="s">
        <v>2993</v>
      </c>
      <c r="D282" s="3191" t="s">
        <v>2896</v>
      </c>
      <c r="E282" s="3191" t="s">
        <v>20103</v>
      </c>
      <c r="F282" s="3194"/>
      <c r="G282" s="3192">
        <v>220</v>
      </c>
      <c r="H282" s="3195" t="s">
        <v>2663</v>
      </c>
      <c r="I282" s="3193" t="s">
        <v>3599</v>
      </c>
      <c r="J282" s="3197" t="s">
        <v>6543</v>
      </c>
      <c r="K282" s="3193" t="s">
        <v>20042</v>
      </c>
      <c r="L282" s="3200"/>
    </row>
    <row r="283" spans="1:12" ht="15">
      <c r="A283" s="3193">
        <f t="shared" si="3"/>
        <v>278</v>
      </c>
      <c r="B283" s="3191" t="s">
        <v>20333</v>
      </c>
      <c r="C283" s="3191" t="s">
        <v>2993</v>
      </c>
      <c r="D283" s="3191" t="s">
        <v>20107</v>
      </c>
      <c r="E283" s="3191" t="s">
        <v>20204</v>
      </c>
      <c r="F283" s="3194"/>
      <c r="G283" s="3192">
        <v>50</v>
      </c>
      <c r="H283" s="3201" t="s">
        <v>2524</v>
      </c>
      <c r="I283" s="3201" t="s">
        <v>2524</v>
      </c>
      <c r="J283" s="3190">
        <v>1</v>
      </c>
      <c r="K283" s="3193" t="s">
        <v>20042</v>
      </c>
      <c r="L283" s="3200"/>
    </row>
    <row r="284" spans="1:12" ht="15">
      <c r="A284" s="3193">
        <f t="shared" si="3"/>
        <v>279</v>
      </c>
      <c r="B284" s="3191" t="s">
        <v>20334</v>
      </c>
      <c r="C284" s="3191" t="s">
        <v>2993</v>
      </c>
      <c r="D284" s="3191" t="s">
        <v>20237</v>
      </c>
      <c r="E284" s="3191" t="s">
        <v>20204</v>
      </c>
      <c r="F284" s="3194"/>
      <c r="G284" s="3192">
        <v>50</v>
      </c>
      <c r="H284" s="3201" t="s">
        <v>2524</v>
      </c>
      <c r="I284" s="3201" t="s">
        <v>2524</v>
      </c>
      <c r="J284" s="3190">
        <v>1</v>
      </c>
      <c r="K284" s="3193" t="s">
        <v>20042</v>
      </c>
      <c r="L284" s="3200"/>
    </row>
    <row r="285" spans="1:12" ht="15">
      <c r="A285" s="3193">
        <f t="shared" si="3"/>
        <v>280</v>
      </c>
      <c r="B285" s="3191" t="s">
        <v>20335</v>
      </c>
      <c r="C285" s="3191" t="s">
        <v>2993</v>
      </c>
      <c r="D285" s="3191" t="s">
        <v>20237</v>
      </c>
      <c r="E285" s="3191" t="s">
        <v>20103</v>
      </c>
      <c r="F285" s="3194"/>
      <c r="G285" s="3192">
        <v>50</v>
      </c>
      <c r="H285" s="3201" t="s">
        <v>2524</v>
      </c>
      <c r="I285" s="3201" t="s">
        <v>2524</v>
      </c>
      <c r="J285" s="3197" t="s">
        <v>6543</v>
      </c>
      <c r="K285" s="3193" t="s">
        <v>20042</v>
      </c>
      <c r="L285" s="3200"/>
    </row>
    <row r="286" spans="1:12" ht="15">
      <c r="A286" s="3193">
        <f t="shared" si="3"/>
        <v>281</v>
      </c>
      <c r="B286" s="3191" t="s">
        <v>20336</v>
      </c>
      <c r="C286" s="3191" t="s">
        <v>2993</v>
      </c>
      <c r="D286" s="3191" t="s">
        <v>1568</v>
      </c>
      <c r="E286" s="3191" t="s">
        <v>20265</v>
      </c>
      <c r="F286" s="3196">
        <v>11</v>
      </c>
      <c r="G286" s="3192">
        <v>220</v>
      </c>
      <c r="H286" s="3190">
        <v>1</v>
      </c>
      <c r="I286" s="3193" t="s">
        <v>20041</v>
      </c>
      <c r="J286" s="3197" t="s">
        <v>6543</v>
      </c>
      <c r="K286" s="3193" t="s">
        <v>4841</v>
      </c>
      <c r="L286" s="3200"/>
    </row>
    <row r="287" spans="1:12" ht="15">
      <c r="A287" s="3193">
        <f t="shared" si="3"/>
        <v>282</v>
      </c>
      <c r="B287" s="3191" t="s">
        <v>20337</v>
      </c>
      <c r="C287" s="3191" t="s">
        <v>2993</v>
      </c>
      <c r="D287" s="3191" t="s">
        <v>1568</v>
      </c>
      <c r="E287" s="3191" t="s">
        <v>20103</v>
      </c>
      <c r="F287" s="3194"/>
      <c r="G287" s="3192">
        <v>220</v>
      </c>
      <c r="H287" s="3195" t="s">
        <v>2663</v>
      </c>
      <c r="I287" s="3193" t="s">
        <v>3599</v>
      </c>
      <c r="J287" s="3197" t="s">
        <v>6543</v>
      </c>
      <c r="K287" s="3193" t="s">
        <v>20042</v>
      </c>
      <c r="L287" s="3200"/>
    </row>
    <row r="288" spans="1:12" ht="15">
      <c r="A288" s="3193">
        <f t="shared" si="3"/>
        <v>283</v>
      </c>
      <c r="B288" s="3191" t="s">
        <v>20338</v>
      </c>
      <c r="C288" s="3191" t="s">
        <v>2993</v>
      </c>
      <c r="D288" s="3191" t="s">
        <v>20107</v>
      </c>
      <c r="E288" s="3191" t="s">
        <v>20204</v>
      </c>
      <c r="F288" s="3194"/>
      <c r="G288" s="3192">
        <v>50</v>
      </c>
      <c r="H288" s="3201" t="s">
        <v>2524</v>
      </c>
      <c r="I288" s="3201" t="s">
        <v>2524</v>
      </c>
      <c r="J288" s="3190">
        <v>1</v>
      </c>
      <c r="K288" s="3193" t="s">
        <v>20042</v>
      </c>
      <c r="L288" s="3200"/>
    </row>
    <row r="289" spans="1:12" ht="15">
      <c r="A289" s="3193">
        <f t="shared" si="3"/>
        <v>284</v>
      </c>
      <c r="B289" s="3191" t="s">
        <v>20339</v>
      </c>
      <c r="C289" s="3191" t="s">
        <v>2993</v>
      </c>
      <c r="D289" s="3191" t="s">
        <v>20237</v>
      </c>
      <c r="E289" s="3191" t="s">
        <v>20204</v>
      </c>
      <c r="F289" s="3194"/>
      <c r="G289" s="3192">
        <v>50</v>
      </c>
      <c r="H289" s="3201" t="s">
        <v>2524</v>
      </c>
      <c r="I289" s="3201" t="s">
        <v>2524</v>
      </c>
      <c r="J289" s="3190">
        <v>1</v>
      </c>
      <c r="K289" s="3193" t="s">
        <v>20042</v>
      </c>
      <c r="L289" s="3200"/>
    </row>
    <row r="290" spans="1:12" ht="15">
      <c r="A290" s="3193">
        <f t="shared" si="3"/>
        <v>285</v>
      </c>
      <c r="B290" s="3191" t="s">
        <v>20340</v>
      </c>
      <c r="C290" s="3191" t="s">
        <v>2993</v>
      </c>
      <c r="D290" s="3191" t="s">
        <v>20237</v>
      </c>
      <c r="E290" s="3191" t="s">
        <v>20103</v>
      </c>
      <c r="F290" s="3194"/>
      <c r="G290" s="3192">
        <v>50</v>
      </c>
      <c r="H290" s="3201" t="s">
        <v>2524</v>
      </c>
      <c r="I290" s="3201" t="s">
        <v>2524</v>
      </c>
      <c r="J290" s="3197" t="s">
        <v>6543</v>
      </c>
      <c r="K290" s="3193" t="s">
        <v>20042</v>
      </c>
      <c r="L290" s="3200"/>
    </row>
    <row r="291" spans="1:12" ht="15">
      <c r="A291" s="3193">
        <f t="shared" si="3"/>
        <v>286</v>
      </c>
      <c r="B291" s="3191" t="s">
        <v>27822</v>
      </c>
      <c r="C291" s="3208" t="s">
        <v>3553</v>
      </c>
      <c r="D291" s="3208" t="s">
        <v>12623</v>
      </c>
      <c r="E291" s="3191" t="s">
        <v>20175</v>
      </c>
      <c r="F291" s="3196">
        <v>5.5</v>
      </c>
      <c r="G291" s="3192"/>
      <c r="H291" s="3195" t="s">
        <v>2663</v>
      </c>
      <c r="I291" s="3195" t="s">
        <v>3599</v>
      </c>
      <c r="J291" s="3197" t="s">
        <v>6543</v>
      </c>
      <c r="K291" s="3197" t="s">
        <v>27823</v>
      </c>
      <c r="L291" s="3200"/>
    </row>
    <row r="292" spans="1:12" ht="15">
      <c r="A292" s="3193">
        <f t="shared" si="3"/>
        <v>287</v>
      </c>
      <c r="B292" s="3191" t="s">
        <v>27824</v>
      </c>
      <c r="C292" s="3208" t="s">
        <v>3553</v>
      </c>
      <c r="D292" s="3208" t="s">
        <v>12623</v>
      </c>
      <c r="E292" s="3191" t="s">
        <v>20103</v>
      </c>
      <c r="F292" s="3194"/>
      <c r="G292" s="3192"/>
      <c r="H292" s="3195" t="s">
        <v>2663</v>
      </c>
      <c r="I292" s="3195" t="s">
        <v>3599</v>
      </c>
      <c r="J292" s="3197" t="s">
        <v>6543</v>
      </c>
      <c r="K292" s="3197" t="s">
        <v>27823</v>
      </c>
      <c r="L292" s="3200"/>
    </row>
    <row r="293" spans="1:12" ht="15">
      <c r="A293" s="3193">
        <f t="shared" si="3"/>
        <v>288</v>
      </c>
      <c r="B293" s="3191" t="s">
        <v>27825</v>
      </c>
      <c r="C293" s="3208" t="s">
        <v>3553</v>
      </c>
      <c r="D293" s="3191" t="s">
        <v>20038</v>
      </c>
      <c r="E293" s="3191" t="s">
        <v>20170</v>
      </c>
      <c r="F293" s="3194"/>
      <c r="G293" s="3192"/>
      <c r="H293" s="3201" t="s">
        <v>2524</v>
      </c>
      <c r="I293" s="3201" t="s">
        <v>2524</v>
      </c>
      <c r="J293" s="3197" t="s">
        <v>6543</v>
      </c>
      <c r="K293" s="3193" t="s">
        <v>20042</v>
      </c>
      <c r="L293" s="3200"/>
    </row>
    <row r="294" spans="1:12" ht="15">
      <c r="A294" s="3193">
        <f t="shared" si="3"/>
        <v>289</v>
      </c>
      <c r="B294" s="3191" t="s">
        <v>27826</v>
      </c>
      <c r="C294" s="3208" t="s">
        <v>3553</v>
      </c>
      <c r="D294" s="3191" t="s">
        <v>27693</v>
      </c>
      <c r="E294" s="3191" t="s">
        <v>20161</v>
      </c>
      <c r="F294" s="3196">
        <v>3.7</v>
      </c>
      <c r="G294" s="3192"/>
      <c r="H294" s="3195" t="s">
        <v>2663</v>
      </c>
      <c r="I294" s="3195" t="s">
        <v>3599</v>
      </c>
      <c r="J294" s="3197" t="s">
        <v>6543</v>
      </c>
      <c r="K294" s="3197" t="s">
        <v>27823</v>
      </c>
      <c r="L294" s="3208" t="s">
        <v>27696</v>
      </c>
    </row>
    <row r="295" spans="1:12" ht="15">
      <c r="A295" s="3193">
        <f t="shared" si="3"/>
        <v>290</v>
      </c>
      <c r="B295" s="3191" t="s">
        <v>27827</v>
      </c>
      <c r="C295" s="3208" t="s">
        <v>3553</v>
      </c>
      <c r="D295" s="3191" t="s">
        <v>27693</v>
      </c>
      <c r="E295" s="3191" t="s">
        <v>20103</v>
      </c>
      <c r="F295" s="3194"/>
      <c r="G295" s="3192"/>
      <c r="H295" s="3195" t="s">
        <v>2663</v>
      </c>
      <c r="I295" s="3195" t="s">
        <v>3599</v>
      </c>
      <c r="J295" s="3197" t="s">
        <v>6543</v>
      </c>
      <c r="K295" s="3197" t="s">
        <v>27823</v>
      </c>
      <c r="L295" s="3198"/>
    </row>
    <row r="296" spans="1:12" ht="15">
      <c r="A296" s="3193">
        <f t="shared" si="3"/>
        <v>291</v>
      </c>
      <c r="B296" s="3191" t="s">
        <v>20341</v>
      </c>
      <c r="C296" s="3191" t="s">
        <v>2993</v>
      </c>
      <c r="D296" s="3191" t="s">
        <v>1569</v>
      </c>
      <c r="E296" s="3191" t="s">
        <v>20342</v>
      </c>
      <c r="F296" s="3196">
        <v>1.5</v>
      </c>
      <c r="G296" s="3192">
        <v>180</v>
      </c>
      <c r="H296" s="3195" t="s">
        <v>2663</v>
      </c>
      <c r="I296" s="3195" t="s">
        <v>3599</v>
      </c>
      <c r="J296" s="3197" t="s">
        <v>6543</v>
      </c>
      <c r="K296" s="3193" t="s">
        <v>4841</v>
      </c>
      <c r="L296" s="3200"/>
    </row>
    <row r="297" spans="1:12" ht="15">
      <c r="A297" s="3193">
        <f t="shared" si="3"/>
        <v>292</v>
      </c>
      <c r="B297" s="3191" t="s">
        <v>20343</v>
      </c>
      <c r="C297" s="3191" t="s">
        <v>2993</v>
      </c>
      <c r="D297" s="3191" t="s">
        <v>1569</v>
      </c>
      <c r="E297" s="3191" t="s">
        <v>20103</v>
      </c>
      <c r="F297" s="3194"/>
      <c r="G297" s="3192">
        <v>180</v>
      </c>
      <c r="H297" s="3195" t="s">
        <v>2663</v>
      </c>
      <c r="I297" s="3195" t="s">
        <v>3599</v>
      </c>
      <c r="J297" s="3197" t="s">
        <v>6543</v>
      </c>
      <c r="K297" s="3193" t="s">
        <v>4841</v>
      </c>
      <c r="L297" s="3200"/>
    </row>
    <row r="298" spans="1:12" ht="15">
      <c r="A298" s="3193">
        <f t="shared" si="3"/>
        <v>293</v>
      </c>
      <c r="B298" s="3191" t="s">
        <v>20344</v>
      </c>
      <c r="C298" s="3191" t="s">
        <v>2993</v>
      </c>
      <c r="D298" s="3191" t="s">
        <v>20038</v>
      </c>
      <c r="E298" s="3191" t="s">
        <v>20103</v>
      </c>
      <c r="F298" s="3194"/>
      <c r="G298" s="3192">
        <v>50</v>
      </c>
      <c r="H298" s="3201" t="s">
        <v>2524</v>
      </c>
      <c r="I298" s="3201" t="s">
        <v>2524</v>
      </c>
      <c r="J298" s="3197" t="s">
        <v>6543</v>
      </c>
      <c r="K298" s="3193" t="s">
        <v>20042</v>
      </c>
      <c r="L298" s="3200"/>
    </row>
    <row r="299" spans="1:12" ht="15">
      <c r="A299" s="3193">
        <f t="shared" si="3"/>
        <v>294</v>
      </c>
      <c r="B299" s="3191" t="s">
        <v>20345</v>
      </c>
      <c r="C299" s="3191" t="s">
        <v>2993</v>
      </c>
      <c r="D299" s="3191" t="s">
        <v>1571</v>
      </c>
      <c r="E299" s="3191" t="s">
        <v>20161</v>
      </c>
      <c r="F299" s="3196">
        <v>1.5</v>
      </c>
      <c r="G299" s="3192">
        <v>180</v>
      </c>
      <c r="H299" s="3195" t="s">
        <v>2663</v>
      </c>
      <c r="I299" s="3195" t="s">
        <v>3599</v>
      </c>
      <c r="J299" s="3197" t="s">
        <v>6543</v>
      </c>
      <c r="K299" s="3193" t="s">
        <v>4841</v>
      </c>
      <c r="L299" s="3200"/>
    </row>
    <row r="300" spans="1:12" ht="15">
      <c r="A300" s="3193">
        <f t="shared" ref="A300:A379" si="4">A299+1</f>
        <v>295</v>
      </c>
      <c r="B300" s="3191" t="s">
        <v>20346</v>
      </c>
      <c r="C300" s="3191" t="s">
        <v>2993</v>
      </c>
      <c r="D300" s="3191" t="s">
        <v>1571</v>
      </c>
      <c r="E300" s="3191" t="s">
        <v>20103</v>
      </c>
      <c r="F300" s="3194"/>
      <c r="G300" s="3192">
        <v>180</v>
      </c>
      <c r="H300" s="3195" t="s">
        <v>2663</v>
      </c>
      <c r="I300" s="3195" t="s">
        <v>3599</v>
      </c>
      <c r="J300" s="3197" t="s">
        <v>6543</v>
      </c>
      <c r="K300" s="3193" t="s">
        <v>4841</v>
      </c>
      <c r="L300" s="3200"/>
    </row>
    <row r="301" spans="1:12" ht="15">
      <c r="A301" s="3193">
        <f t="shared" si="4"/>
        <v>296</v>
      </c>
      <c r="B301" s="3191" t="s">
        <v>20347</v>
      </c>
      <c r="C301" s="3191" t="s">
        <v>2993</v>
      </c>
      <c r="D301" s="3191" t="s">
        <v>20038</v>
      </c>
      <c r="E301" s="3191" t="s">
        <v>20103</v>
      </c>
      <c r="F301" s="3194"/>
      <c r="G301" s="3192">
        <v>50</v>
      </c>
      <c r="H301" s="3201" t="s">
        <v>2524</v>
      </c>
      <c r="I301" s="3201" t="s">
        <v>2524</v>
      </c>
      <c r="J301" s="3197" t="s">
        <v>6543</v>
      </c>
      <c r="K301" s="3193" t="s">
        <v>20042</v>
      </c>
      <c r="L301" s="3200"/>
    </row>
    <row r="302" spans="1:12" ht="15">
      <c r="A302" s="3193">
        <f t="shared" si="4"/>
        <v>297</v>
      </c>
      <c r="B302" s="3191" t="s">
        <v>20348</v>
      </c>
      <c r="C302" s="3191" t="s">
        <v>2993</v>
      </c>
      <c r="D302" s="3191" t="s">
        <v>3914</v>
      </c>
      <c r="E302" s="3191" t="s">
        <v>20175</v>
      </c>
      <c r="F302" s="3196">
        <v>5.5</v>
      </c>
      <c r="G302" s="3192">
        <v>230</v>
      </c>
      <c r="H302" s="3195" t="s">
        <v>2663</v>
      </c>
      <c r="I302" s="3195" t="s">
        <v>3599</v>
      </c>
      <c r="J302" s="3197" t="s">
        <v>6543</v>
      </c>
      <c r="K302" s="3193" t="s">
        <v>4841</v>
      </c>
      <c r="L302" s="3200"/>
    </row>
    <row r="303" spans="1:12" ht="15">
      <c r="A303" s="3193">
        <f t="shared" si="4"/>
        <v>298</v>
      </c>
      <c r="B303" s="3191" t="s">
        <v>20349</v>
      </c>
      <c r="C303" s="3191" t="s">
        <v>2993</v>
      </c>
      <c r="D303" s="3191" t="s">
        <v>3914</v>
      </c>
      <c r="E303" s="3191" t="s">
        <v>20103</v>
      </c>
      <c r="F303" s="3194"/>
      <c r="G303" s="3192">
        <v>230</v>
      </c>
      <c r="H303" s="3195" t="s">
        <v>2663</v>
      </c>
      <c r="I303" s="3195" t="s">
        <v>3599</v>
      </c>
      <c r="J303" s="3197" t="s">
        <v>6543</v>
      </c>
      <c r="K303" s="3193" t="s">
        <v>20042</v>
      </c>
      <c r="L303" s="3200"/>
    </row>
    <row r="304" spans="1:12" ht="15">
      <c r="A304" s="3193">
        <f t="shared" si="4"/>
        <v>299</v>
      </c>
      <c r="B304" s="3191" t="s">
        <v>20350</v>
      </c>
      <c r="C304" s="3191" t="s">
        <v>2993</v>
      </c>
      <c r="D304" s="3191" t="s">
        <v>20107</v>
      </c>
      <c r="E304" s="3191" t="s">
        <v>20204</v>
      </c>
      <c r="F304" s="3194"/>
      <c r="G304" s="3192">
        <v>50</v>
      </c>
      <c r="H304" s="3201" t="s">
        <v>2524</v>
      </c>
      <c r="I304" s="3201" t="s">
        <v>2524</v>
      </c>
      <c r="J304" s="3190">
        <v>1</v>
      </c>
      <c r="K304" s="3193" t="s">
        <v>20042</v>
      </c>
      <c r="L304" s="3200"/>
    </row>
    <row r="305" spans="1:12" ht="15">
      <c r="A305" s="3193">
        <f t="shared" si="4"/>
        <v>300</v>
      </c>
      <c r="B305" s="3191" t="s">
        <v>20351</v>
      </c>
      <c r="C305" s="3191" t="s">
        <v>2993</v>
      </c>
      <c r="D305" s="3191" t="s">
        <v>20237</v>
      </c>
      <c r="E305" s="3191" t="s">
        <v>20204</v>
      </c>
      <c r="F305" s="3194"/>
      <c r="G305" s="3192">
        <v>50</v>
      </c>
      <c r="H305" s="3201" t="s">
        <v>2524</v>
      </c>
      <c r="I305" s="3201" t="s">
        <v>2524</v>
      </c>
      <c r="J305" s="3190">
        <v>1</v>
      </c>
      <c r="K305" s="3193" t="s">
        <v>20042</v>
      </c>
      <c r="L305" s="3200"/>
    </row>
    <row r="306" spans="1:12" ht="15">
      <c r="A306" s="3193">
        <f t="shared" si="4"/>
        <v>301</v>
      </c>
      <c r="B306" s="3191" t="s">
        <v>20352</v>
      </c>
      <c r="C306" s="3191" t="s">
        <v>2993</v>
      </c>
      <c r="D306" s="3191" t="s">
        <v>20237</v>
      </c>
      <c r="E306" s="3191" t="s">
        <v>20103</v>
      </c>
      <c r="F306" s="3194"/>
      <c r="G306" s="3192">
        <v>50</v>
      </c>
      <c r="H306" s="3201" t="s">
        <v>2524</v>
      </c>
      <c r="I306" s="3201" t="s">
        <v>2524</v>
      </c>
      <c r="J306" s="3197" t="s">
        <v>6543</v>
      </c>
      <c r="K306" s="3193" t="s">
        <v>20042</v>
      </c>
      <c r="L306" s="3200"/>
    </row>
    <row r="307" spans="1:12" ht="15">
      <c r="A307" s="3193">
        <f t="shared" si="4"/>
        <v>302</v>
      </c>
      <c r="B307" s="3191" t="s">
        <v>20353</v>
      </c>
      <c r="C307" s="3191" t="s">
        <v>2993</v>
      </c>
      <c r="D307" s="3191" t="s">
        <v>1572</v>
      </c>
      <c r="E307" s="3191" t="s">
        <v>20265</v>
      </c>
      <c r="F307" s="3196">
        <v>11</v>
      </c>
      <c r="G307" s="3192">
        <v>230</v>
      </c>
      <c r="H307" s="3190">
        <v>1</v>
      </c>
      <c r="I307" s="3193" t="s">
        <v>20041</v>
      </c>
      <c r="J307" s="3197" t="s">
        <v>6543</v>
      </c>
      <c r="K307" s="3193" t="s">
        <v>4841</v>
      </c>
      <c r="L307" s="3200"/>
    </row>
    <row r="308" spans="1:12" ht="15">
      <c r="A308" s="3193">
        <f t="shared" si="4"/>
        <v>303</v>
      </c>
      <c r="B308" s="3191" t="s">
        <v>20354</v>
      </c>
      <c r="C308" s="3191" t="s">
        <v>2993</v>
      </c>
      <c r="D308" s="3191" t="s">
        <v>1572</v>
      </c>
      <c r="E308" s="3191" t="s">
        <v>20103</v>
      </c>
      <c r="F308" s="3194"/>
      <c r="G308" s="3192">
        <v>230</v>
      </c>
      <c r="H308" s="3195" t="s">
        <v>2663</v>
      </c>
      <c r="I308" s="3195" t="s">
        <v>3599</v>
      </c>
      <c r="J308" s="3197" t="s">
        <v>6543</v>
      </c>
      <c r="K308" s="3193" t="s">
        <v>20042</v>
      </c>
      <c r="L308" s="3200"/>
    </row>
    <row r="309" spans="1:12" ht="15">
      <c r="A309" s="3193">
        <f t="shared" si="4"/>
        <v>304</v>
      </c>
      <c r="B309" s="3191" t="s">
        <v>20355</v>
      </c>
      <c r="C309" s="3191" t="s">
        <v>2993</v>
      </c>
      <c r="D309" s="3191" t="s">
        <v>20107</v>
      </c>
      <c r="E309" s="3191" t="s">
        <v>20204</v>
      </c>
      <c r="F309" s="3194"/>
      <c r="G309" s="3192">
        <v>50</v>
      </c>
      <c r="H309" s="3201" t="s">
        <v>2524</v>
      </c>
      <c r="I309" s="3201" t="s">
        <v>2524</v>
      </c>
      <c r="J309" s="3190">
        <v>1</v>
      </c>
      <c r="K309" s="3193" t="s">
        <v>20042</v>
      </c>
      <c r="L309" s="3200"/>
    </row>
    <row r="310" spans="1:12" ht="15">
      <c r="A310" s="3193">
        <f t="shared" si="4"/>
        <v>305</v>
      </c>
      <c r="B310" s="3191" t="s">
        <v>20356</v>
      </c>
      <c r="C310" s="3191" t="s">
        <v>2993</v>
      </c>
      <c r="D310" s="3191" t="s">
        <v>20237</v>
      </c>
      <c r="E310" s="3191" t="s">
        <v>20204</v>
      </c>
      <c r="F310" s="3194"/>
      <c r="G310" s="3192">
        <v>50</v>
      </c>
      <c r="H310" s="3201" t="s">
        <v>2524</v>
      </c>
      <c r="I310" s="3201" t="s">
        <v>2524</v>
      </c>
      <c r="J310" s="3190">
        <v>1</v>
      </c>
      <c r="K310" s="3193" t="s">
        <v>20042</v>
      </c>
      <c r="L310" s="3200"/>
    </row>
    <row r="311" spans="1:12" ht="15">
      <c r="A311" s="3193">
        <f t="shared" si="4"/>
        <v>306</v>
      </c>
      <c r="B311" s="3191" t="s">
        <v>20357</v>
      </c>
      <c r="C311" s="3191" t="s">
        <v>2993</v>
      </c>
      <c r="D311" s="3191" t="s">
        <v>20237</v>
      </c>
      <c r="E311" s="3191" t="s">
        <v>20103</v>
      </c>
      <c r="F311" s="3194"/>
      <c r="G311" s="3192">
        <v>50</v>
      </c>
      <c r="H311" s="3201" t="s">
        <v>2524</v>
      </c>
      <c r="I311" s="3201" t="s">
        <v>2524</v>
      </c>
      <c r="J311" s="3197" t="s">
        <v>6543</v>
      </c>
      <c r="K311" s="3193" t="s">
        <v>20042</v>
      </c>
      <c r="L311" s="3200"/>
    </row>
    <row r="312" spans="1:12" ht="15">
      <c r="A312" s="3193">
        <f t="shared" si="4"/>
        <v>307</v>
      </c>
      <c r="B312" s="3191" t="s">
        <v>20358</v>
      </c>
      <c r="C312" s="3191" t="s">
        <v>2993</v>
      </c>
      <c r="D312" s="3191" t="s">
        <v>1574</v>
      </c>
      <c r="E312" s="3191" t="s">
        <v>20265</v>
      </c>
      <c r="F312" s="3196">
        <v>11</v>
      </c>
      <c r="G312" s="3192">
        <v>230</v>
      </c>
      <c r="H312" s="3190">
        <v>1</v>
      </c>
      <c r="I312" s="3193" t="s">
        <v>20041</v>
      </c>
      <c r="J312" s="3197" t="s">
        <v>6543</v>
      </c>
      <c r="K312" s="3193" t="s">
        <v>4841</v>
      </c>
      <c r="L312" s="3200"/>
    </row>
    <row r="313" spans="1:12" ht="15">
      <c r="A313" s="3193">
        <f t="shared" si="4"/>
        <v>308</v>
      </c>
      <c r="B313" s="3191" t="s">
        <v>20359</v>
      </c>
      <c r="C313" s="3191" t="s">
        <v>2993</v>
      </c>
      <c r="D313" s="3191" t="s">
        <v>1574</v>
      </c>
      <c r="E313" s="3191" t="s">
        <v>20103</v>
      </c>
      <c r="F313" s="3194"/>
      <c r="G313" s="3192">
        <v>230</v>
      </c>
      <c r="H313" s="3195" t="s">
        <v>2663</v>
      </c>
      <c r="I313" s="3195" t="s">
        <v>3599</v>
      </c>
      <c r="J313" s="3197" t="s">
        <v>6543</v>
      </c>
      <c r="K313" s="3193" t="s">
        <v>20042</v>
      </c>
      <c r="L313" s="3200"/>
    </row>
    <row r="314" spans="1:12" ht="15">
      <c r="A314" s="3193">
        <f t="shared" si="4"/>
        <v>309</v>
      </c>
      <c r="B314" s="3191" t="s">
        <v>20360</v>
      </c>
      <c r="C314" s="3191" t="s">
        <v>2993</v>
      </c>
      <c r="D314" s="3191" t="s">
        <v>20107</v>
      </c>
      <c r="E314" s="3191" t="s">
        <v>20204</v>
      </c>
      <c r="F314" s="3194"/>
      <c r="G314" s="3192">
        <v>50</v>
      </c>
      <c r="H314" s="3201" t="s">
        <v>2524</v>
      </c>
      <c r="I314" s="3201" t="s">
        <v>2524</v>
      </c>
      <c r="J314" s="3190">
        <v>1</v>
      </c>
      <c r="K314" s="3193" t="s">
        <v>20042</v>
      </c>
      <c r="L314" s="3200"/>
    </row>
    <row r="315" spans="1:12" ht="15">
      <c r="A315" s="3193">
        <f t="shared" si="4"/>
        <v>310</v>
      </c>
      <c r="B315" s="3203" t="s">
        <v>20361</v>
      </c>
      <c r="C315" s="3203" t="s">
        <v>2993</v>
      </c>
      <c r="D315" s="3203" t="s">
        <v>20237</v>
      </c>
      <c r="E315" s="3191" t="s">
        <v>20204</v>
      </c>
      <c r="F315" s="3194"/>
      <c r="G315" s="3204">
        <v>50</v>
      </c>
      <c r="H315" s="3201" t="s">
        <v>2524</v>
      </c>
      <c r="I315" s="3201" t="s">
        <v>2524</v>
      </c>
      <c r="J315" s="3190">
        <v>1</v>
      </c>
      <c r="K315" s="3205" t="s">
        <v>20042</v>
      </c>
      <c r="L315" s="3200"/>
    </row>
    <row r="316" spans="1:12" ht="15">
      <c r="A316" s="3193">
        <f t="shared" si="4"/>
        <v>311</v>
      </c>
      <c r="B316" s="3191" t="s">
        <v>20362</v>
      </c>
      <c r="C316" s="3191" t="s">
        <v>2993</v>
      </c>
      <c r="D316" s="3191" t="s">
        <v>20237</v>
      </c>
      <c r="E316" s="3191" t="s">
        <v>20103</v>
      </c>
      <c r="F316" s="3194"/>
      <c r="G316" s="3192">
        <v>50</v>
      </c>
      <c r="H316" s="3201" t="s">
        <v>2524</v>
      </c>
      <c r="I316" s="3201" t="s">
        <v>2524</v>
      </c>
      <c r="J316" s="3197" t="s">
        <v>6543</v>
      </c>
      <c r="K316" s="3193" t="s">
        <v>20042</v>
      </c>
      <c r="L316" s="3200"/>
    </row>
    <row r="317" spans="1:12" ht="15">
      <c r="A317" s="3193">
        <f t="shared" si="4"/>
        <v>312</v>
      </c>
      <c r="B317" s="3191" t="s">
        <v>20363</v>
      </c>
      <c r="C317" s="3191" t="s">
        <v>2993</v>
      </c>
      <c r="D317" s="3191" t="s">
        <v>2639</v>
      </c>
      <c r="E317" s="3191" t="s">
        <v>20256</v>
      </c>
      <c r="F317" s="3196">
        <v>75</v>
      </c>
      <c r="G317" s="3192">
        <v>90</v>
      </c>
      <c r="H317" s="3190">
        <v>2</v>
      </c>
      <c r="I317" s="3195" t="s">
        <v>259</v>
      </c>
      <c r="J317" s="3190">
        <v>3</v>
      </c>
      <c r="K317" s="3193" t="s">
        <v>4841</v>
      </c>
      <c r="L317" s="3200"/>
    </row>
    <row r="318" spans="1:12" ht="15">
      <c r="A318" s="3193">
        <f t="shared" si="4"/>
        <v>313</v>
      </c>
      <c r="B318" s="3191" t="s">
        <v>20364</v>
      </c>
      <c r="C318" s="3191" t="s">
        <v>2993</v>
      </c>
      <c r="D318" s="3191" t="s">
        <v>2639</v>
      </c>
      <c r="E318" s="3191" t="s">
        <v>20170</v>
      </c>
      <c r="F318" s="3194"/>
      <c r="G318" s="3192">
        <v>90</v>
      </c>
      <c r="H318" s="3195" t="s">
        <v>2663</v>
      </c>
      <c r="I318" s="3195" t="s">
        <v>3599</v>
      </c>
      <c r="J318" s="3197" t="s">
        <v>6543</v>
      </c>
      <c r="K318" s="3193" t="s">
        <v>4841</v>
      </c>
      <c r="L318" s="3200"/>
    </row>
    <row r="319" spans="1:12" ht="15">
      <c r="A319" s="3193">
        <f t="shared" si="4"/>
        <v>314</v>
      </c>
      <c r="B319" s="3191" t="s">
        <v>20365</v>
      </c>
      <c r="C319" s="3191" t="s">
        <v>2993</v>
      </c>
      <c r="D319" s="3191" t="s">
        <v>20038</v>
      </c>
      <c r="E319" s="3191" t="s">
        <v>20103</v>
      </c>
      <c r="F319" s="3194"/>
      <c r="G319" s="3192">
        <v>50</v>
      </c>
      <c r="H319" s="3201" t="s">
        <v>2524</v>
      </c>
      <c r="I319" s="3201" t="s">
        <v>2524</v>
      </c>
      <c r="J319" s="3197" t="s">
        <v>6543</v>
      </c>
      <c r="K319" s="3193" t="s">
        <v>20042</v>
      </c>
      <c r="L319" s="3200"/>
    </row>
    <row r="320" spans="1:12" ht="15">
      <c r="A320" s="3193">
        <f t="shared" si="4"/>
        <v>315</v>
      </c>
      <c r="B320" s="3191" t="s">
        <v>20366</v>
      </c>
      <c r="C320" s="3191" t="s">
        <v>2993</v>
      </c>
      <c r="D320" s="3191" t="s">
        <v>2641</v>
      </c>
      <c r="E320" s="3191" t="s">
        <v>20256</v>
      </c>
      <c r="F320" s="3196">
        <v>75</v>
      </c>
      <c r="G320" s="3192">
        <v>82</v>
      </c>
      <c r="H320" s="3190">
        <v>2</v>
      </c>
      <c r="I320" s="3195" t="s">
        <v>259</v>
      </c>
      <c r="J320" s="3190">
        <v>3</v>
      </c>
      <c r="K320" s="3193" t="s">
        <v>4841</v>
      </c>
      <c r="L320" s="3200"/>
    </row>
    <row r="321" spans="1:12" ht="15">
      <c r="A321" s="3193">
        <f t="shared" si="4"/>
        <v>316</v>
      </c>
      <c r="B321" s="3191" t="s">
        <v>20367</v>
      </c>
      <c r="C321" s="3191" t="s">
        <v>2993</v>
      </c>
      <c r="D321" s="3191" t="s">
        <v>2641</v>
      </c>
      <c r="E321" s="3191" t="s">
        <v>20170</v>
      </c>
      <c r="F321" s="3194"/>
      <c r="G321" s="3192">
        <v>82</v>
      </c>
      <c r="H321" s="3195" t="s">
        <v>2663</v>
      </c>
      <c r="I321" s="3195" t="s">
        <v>3599</v>
      </c>
      <c r="J321" s="3197" t="s">
        <v>6543</v>
      </c>
      <c r="K321" s="3193" t="s">
        <v>4841</v>
      </c>
      <c r="L321" s="3200"/>
    </row>
    <row r="322" spans="1:12" ht="15">
      <c r="A322" s="3193">
        <f t="shared" si="4"/>
        <v>317</v>
      </c>
      <c r="B322" s="3191" t="s">
        <v>20368</v>
      </c>
      <c r="C322" s="3191" t="s">
        <v>2993</v>
      </c>
      <c r="D322" s="3191" t="s">
        <v>20038</v>
      </c>
      <c r="E322" s="3191" t="s">
        <v>20103</v>
      </c>
      <c r="F322" s="3194"/>
      <c r="G322" s="3192">
        <v>50</v>
      </c>
      <c r="H322" s="3201" t="s">
        <v>2524</v>
      </c>
      <c r="I322" s="3201" t="s">
        <v>2524</v>
      </c>
      <c r="J322" s="3197" t="s">
        <v>6543</v>
      </c>
      <c r="K322" s="3193" t="s">
        <v>20042</v>
      </c>
      <c r="L322" s="3200"/>
    </row>
    <row r="323" spans="1:12" ht="15">
      <c r="A323" s="3193">
        <f t="shared" si="4"/>
        <v>318</v>
      </c>
      <c r="B323" s="3191" t="s">
        <v>22557</v>
      </c>
      <c r="C323" s="3191" t="s">
        <v>2993</v>
      </c>
      <c r="D323" s="3194" t="s">
        <v>13185</v>
      </c>
      <c r="E323" s="3191" t="s">
        <v>20256</v>
      </c>
      <c r="F323" s="3196">
        <v>75</v>
      </c>
      <c r="G323" s="3192">
        <v>82</v>
      </c>
      <c r="H323" s="3190">
        <v>2</v>
      </c>
      <c r="I323" s="3195" t="s">
        <v>259</v>
      </c>
      <c r="J323" s="3190">
        <v>3</v>
      </c>
      <c r="K323" s="3193" t="s">
        <v>4841</v>
      </c>
      <c r="L323" s="3200"/>
    </row>
    <row r="324" spans="1:12" ht="15">
      <c r="A324" s="3193">
        <f t="shared" si="4"/>
        <v>319</v>
      </c>
      <c r="B324" s="3191" t="s">
        <v>22558</v>
      </c>
      <c r="C324" s="3191" t="s">
        <v>2993</v>
      </c>
      <c r="D324" s="3194" t="s">
        <v>13185</v>
      </c>
      <c r="E324" s="3191" t="s">
        <v>20103</v>
      </c>
      <c r="F324" s="3194"/>
      <c r="G324" s="3192">
        <v>82</v>
      </c>
      <c r="H324" s="3195" t="s">
        <v>2663</v>
      </c>
      <c r="I324" s="3195" t="s">
        <v>3599</v>
      </c>
      <c r="J324" s="3197" t="s">
        <v>6543</v>
      </c>
      <c r="K324" s="3193" t="s">
        <v>4841</v>
      </c>
      <c r="L324" s="3200"/>
    </row>
    <row r="325" spans="1:12" ht="15">
      <c r="A325" s="3193">
        <f t="shared" si="4"/>
        <v>320</v>
      </c>
      <c r="B325" s="3191" t="s">
        <v>22559</v>
      </c>
      <c r="C325" s="3191" t="s">
        <v>2993</v>
      </c>
      <c r="D325" s="3191" t="s">
        <v>20038</v>
      </c>
      <c r="E325" s="3191" t="s">
        <v>20103</v>
      </c>
      <c r="F325" s="3194"/>
      <c r="G325" s="3192">
        <v>50</v>
      </c>
      <c r="H325" s="3201" t="s">
        <v>2524</v>
      </c>
      <c r="I325" s="3201" t="s">
        <v>2524</v>
      </c>
      <c r="J325" s="3197" t="s">
        <v>6543</v>
      </c>
      <c r="K325" s="3193" t="s">
        <v>20042</v>
      </c>
      <c r="L325" s="3200"/>
    </row>
    <row r="326" spans="1:12" ht="15">
      <c r="A326" s="3193">
        <f t="shared" si="4"/>
        <v>321</v>
      </c>
      <c r="B326" s="3191" t="s">
        <v>20369</v>
      </c>
      <c r="C326" s="3191" t="s">
        <v>2993</v>
      </c>
      <c r="D326" s="3191" t="s">
        <v>4050</v>
      </c>
      <c r="E326" s="3191" t="s">
        <v>20161</v>
      </c>
      <c r="F326" s="3196">
        <v>0.25</v>
      </c>
      <c r="G326" s="3192">
        <v>140</v>
      </c>
      <c r="H326" s="3195" t="s">
        <v>2663</v>
      </c>
      <c r="I326" s="3195" t="s">
        <v>3599</v>
      </c>
      <c r="J326" s="3197" t="s">
        <v>6543</v>
      </c>
      <c r="K326" s="3193" t="s">
        <v>4841</v>
      </c>
      <c r="L326" s="3200"/>
    </row>
    <row r="327" spans="1:12" ht="15">
      <c r="A327" s="3193">
        <f t="shared" si="4"/>
        <v>322</v>
      </c>
      <c r="B327" s="3191" t="s">
        <v>20370</v>
      </c>
      <c r="C327" s="3191" t="s">
        <v>2993</v>
      </c>
      <c r="D327" s="3191" t="s">
        <v>3544</v>
      </c>
      <c r="E327" s="3191" t="s">
        <v>22446</v>
      </c>
      <c r="F327" s="3196">
        <v>110</v>
      </c>
      <c r="G327" s="3192">
        <v>160</v>
      </c>
      <c r="H327" s="3197" t="s">
        <v>20080</v>
      </c>
      <c r="I327" s="3195" t="s">
        <v>20074</v>
      </c>
      <c r="J327" s="3190">
        <v>3</v>
      </c>
      <c r="K327" s="3193" t="s">
        <v>4841</v>
      </c>
      <c r="L327" s="3200"/>
    </row>
    <row r="328" spans="1:12" ht="15">
      <c r="A328" s="3193">
        <f t="shared" si="4"/>
        <v>323</v>
      </c>
      <c r="B328" s="3191" t="s">
        <v>20371</v>
      </c>
      <c r="C328" s="3191" t="s">
        <v>2993</v>
      </c>
      <c r="D328" s="3191" t="s">
        <v>3544</v>
      </c>
      <c r="E328" s="3191" t="s">
        <v>22446</v>
      </c>
      <c r="F328" s="3196">
        <v>110</v>
      </c>
      <c r="G328" s="3192">
        <v>160</v>
      </c>
      <c r="H328" s="3197" t="s">
        <v>20080</v>
      </c>
      <c r="I328" s="3195" t="s">
        <v>20074</v>
      </c>
      <c r="J328" s="3190">
        <v>3</v>
      </c>
      <c r="K328" s="3193" t="s">
        <v>4841</v>
      </c>
      <c r="L328" s="3200"/>
    </row>
    <row r="329" spans="1:12" ht="15" customHeight="1">
      <c r="A329" s="3193">
        <f t="shared" si="4"/>
        <v>324</v>
      </c>
      <c r="B329" s="3208" t="s">
        <v>27836</v>
      </c>
      <c r="C329" s="3208" t="s">
        <v>2993</v>
      </c>
      <c r="D329" s="3208" t="s">
        <v>12277</v>
      </c>
      <c r="E329" s="3191" t="s">
        <v>20299</v>
      </c>
      <c r="F329" s="3208">
        <v>85</v>
      </c>
      <c r="G329" s="3196">
        <v>180</v>
      </c>
      <c r="H329" s="3208" t="s">
        <v>27837</v>
      </c>
      <c r="I329" s="3208"/>
      <c r="J329" s="3208"/>
      <c r="K329" s="3193" t="s">
        <v>4841</v>
      </c>
      <c r="L329" s="3208"/>
    </row>
    <row r="330" spans="1:12" ht="15" customHeight="1">
      <c r="A330" s="3193">
        <f t="shared" si="4"/>
        <v>325</v>
      </c>
      <c r="B330" s="3208" t="s">
        <v>27838</v>
      </c>
      <c r="C330" s="3208" t="s">
        <v>2993</v>
      </c>
      <c r="D330" s="3208" t="s">
        <v>12277</v>
      </c>
      <c r="E330" s="3191" t="s">
        <v>20299</v>
      </c>
      <c r="F330" s="3208"/>
      <c r="G330" s="3196">
        <v>180</v>
      </c>
      <c r="H330" s="3208" t="s">
        <v>27837</v>
      </c>
      <c r="I330" s="3208"/>
      <c r="J330" s="3208"/>
      <c r="K330" s="3193" t="s">
        <v>4841</v>
      </c>
      <c r="L330" s="3208"/>
    </row>
    <row r="331" spans="1:12" ht="15" customHeight="1">
      <c r="A331" s="3193">
        <f t="shared" si="4"/>
        <v>326</v>
      </c>
      <c r="B331" s="3208" t="s">
        <v>27839</v>
      </c>
      <c r="C331" s="3208" t="s">
        <v>2993</v>
      </c>
      <c r="D331" s="3208" t="s">
        <v>12634</v>
      </c>
      <c r="E331" s="3191" t="s">
        <v>22446</v>
      </c>
      <c r="F331" s="3208"/>
      <c r="G331" s="3196">
        <v>180</v>
      </c>
      <c r="H331" s="3208"/>
      <c r="I331" s="3208"/>
      <c r="J331" s="3208"/>
      <c r="K331" s="3193" t="s">
        <v>4841</v>
      </c>
      <c r="L331" s="3208" t="s">
        <v>27840</v>
      </c>
    </row>
    <row r="332" spans="1:12" ht="15" customHeight="1">
      <c r="A332" s="3193">
        <f t="shared" si="4"/>
        <v>327</v>
      </c>
      <c r="B332" s="3208" t="s">
        <v>27841</v>
      </c>
      <c r="C332" s="3208" t="s">
        <v>2993</v>
      </c>
      <c r="D332" s="3208" t="s">
        <v>12634</v>
      </c>
      <c r="E332" s="3191" t="s">
        <v>22446</v>
      </c>
      <c r="F332" s="3208"/>
      <c r="G332" s="3196">
        <v>180</v>
      </c>
      <c r="H332" s="3208"/>
      <c r="I332" s="3208"/>
      <c r="J332" s="3208"/>
      <c r="K332" s="3193" t="s">
        <v>4841</v>
      </c>
      <c r="L332" s="3208" t="s">
        <v>27840</v>
      </c>
    </row>
    <row r="333" spans="1:12" ht="15">
      <c r="A333" s="3193">
        <f t="shared" si="4"/>
        <v>328</v>
      </c>
      <c r="B333" s="3191" t="s">
        <v>20372</v>
      </c>
      <c r="C333" s="3191" t="s">
        <v>2993</v>
      </c>
      <c r="D333" s="3191" t="s">
        <v>20373</v>
      </c>
      <c r="E333" s="3191" t="s">
        <v>20161</v>
      </c>
      <c r="F333" s="3196">
        <v>0.36</v>
      </c>
      <c r="G333" s="3192">
        <v>120</v>
      </c>
      <c r="H333" s="3195" t="s">
        <v>2663</v>
      </c>
      <c r="I333" s="3195" t="s">
        <v>3599</v>
      </c>
      <c r="J333" s="3197" t="s">
        <v>6543</v>
      </c>
      <c r="K333" s="3193" t="s">
        <v>4841</v>
      </c>
      <c r="L333" s="3200"/>
    </row>
    <row r="334" spans="1:12" ht="15">
      <c r="A334" s="3193">
        <f t="shared" si="4"/>
        <v>329</v>
      </c>
      <c r="B334" s="3191" t="s">
        <v>20374</v>
      </c>
      <c r="C334" s="3191" t="s">
        <v>20375</v>
      </c>
      <c r="D334" s="3191" t="s">
        <v>20376</v>
      </c>
      <c r="E334" s="3191" t="s">
        <v>20377</v>
      </c>
      <c r="F334" s="3194"/>
      <c r="G334" s="3192">
        <v>120</v>
      </c>
      <c r="H334" s="3197" t="s">
        <v>6543</v>
      </c>
      <c r="I334" s="3195" t="s">
        <v>4849</v>
      </c>
      <c r="J334" s="3190">
        <v>2</v>
      </c>
      <c r="K334" s="3193" t="s">
        <v>4841</v>
      </c>
      <c r="L334" s="3200"/>
    </row>
    <row r="335" spans="1:12" ht="15">
      <c r="A335" s="3193">
        <f t="shared" si="4"/>
        <v>330</v>
      </c>
      <c r="B335" s="3191" t="s">
        <v>20378</v>
      </c>
      <c r="C335" s="3191" t="s">
        <v>20237</v>
      </c>
      <c r="D335" s="3191" t="s">
        <v>20376</v>
      </c>
      <c r="E335" s="3191" t="s">
        <v>20377</v>
      </c>
      <c r="F335" s="3194"/>
      <c r="G335" s="3192">
        <v>120</v>
      </c>
      <c r="H335" s="3197" t="s">
        <v>6543</v>
      </c>
      <c r="I335" s="3195" t="s">
        <v>4849</v>
      </c>
      <c r="J335" s="3190">
        <v>2</v>
      </c>
      <c r="K335" s="3193" t="s">
        <v>4841</v>
      </c>
      <c r="L335" s="3200"/>
    </row>
    <row r="336" spans="1:12" ht="15">
      <c r="A336" s="3193">
        <f t="shared" si="4"/>
        <v>331</v>
      </c>
      <c r="B336" s="3191" t="s">
        <v>20379</v>
      </c>
      <c r="C336" s="3191" t="s">
        <v>2993</v>
      </c>
      <c r="D336" s="3191" t="s">
        <v>20380</v>
      </c>
      <c r="E336" s="3191" t="s">
        <v>20161</v>
      </c>
      <c r="F336" s="3196">
        <v>0.18</v>
      </c>
      <c r="G336" s="3192">
        <v>130</v>
      </c>
      <c r="H336" s="3195" t="s">
        <v>2663</v>
      </c>
      <c r="I336" s="3195" t="s">
        <v>3599</v>
      </c>
      <c r="J336" s="3197" t="s">
        <v>6543</v>
      </c>
      <c r="K336" s="3193" t="s">
        <v>4841</v>
      </c>
      <c r="L336" s="3200"/>
    </row>
    <row r="337" spans="1:12" ht="15">
      <c r="A337" s="3193">
        <f t="shared" si="4"/>
        <v>332</v>
      </c>
      <c r="B337" s="3191" t="s">
        <v>20381</v>
      </c>
      <c r="C337" s="3191" t="s">
        <v>2993</v>
      </c>
      <c r="D337" s="3191" t="s">
        <v>0</v>
      </c>
      <c r="E337" s="3191" t="s">
        <v>20265</v>
      </c>
      <c r="F337" s="3196">
        <v>15</v>
      </c>
      <c r="G337" s="3192">
        <v>134</v>
      </c>
      <c r="H337" s="3190">
        <v>1</v>
      </c>
      <c r="I337" s="3195" t="s">
        <v>20041</v>
      </c>
      <c r="J337" s="3197" t="s">
        <v>6543</v>
      </c>
      <c r="K337" s="3193" t="s">
        <v>4841</v>
      </c>
      <c r="L337" s="3200"/>
    </row>
    <row r="338" spans="1:12" ht="15">
      <c r="A338" s="3193">
        <f t="shared" si="4"/>
        <v>333</v>
      </c>
      <c r="B338" s="3191" t="s">
        <v>20382</v>
      </c>
      <c r="C338" s="3191" t="s">
        <v>2993</v>
      </c>
      <c r="D338" s="3191" t="s">
        <v>0</v>
      </c>
      <c r="E338" s="3191" t="s">
        <v>20103</v>
      </c>
      <c r="F338" s="3194"/>
      <c r="G338" s="3192">
        <v>134</v>
      </c>
      <c r="H338" s="3195" t="s">
        <v>2663</v>
      </c>
      <c r="I338" s="3195" t="s">
        <v>3599</v>
      </c>
      <c r="J338" s="3197" t="s">
        <v>6543</v>
      </c>
      <c r="K338" s="3193" t="s">
        <v>4841</v>
      </c>
      <c r="L338" s="3200"/>
    </row>
    <row r="339" spans="1:12" ht="15">
      <c r="A339" s="3193">
        <f t="shared" si="4"/>
        <v>334</v>
      </c>
      <c r="B339" s="3191" t="s">
        <v>20383</v>
      </c>
      <c r="C339" s="3191" t="s">
        <v>2993</v>
      </c>
      <c r="D339" s="3191" t="s">
        <v>20038</v>
      </c>
      <c r="E339" s="3191" t="s">
        <v>20103</v>
      </c>
      <c r="F339" s="3194"/>
      <c r="G339" s="3192">
        <v>50</v>
      </c>
      <c r="H339" s="3201" t="s">
        <v>2524</v>
      </c>
      <c r="I339" s="3201" t="s">
        <v>2524</v>
      </c>
      <c r="J339" s="3197" t="s">
        <v>6543</v>
      </c>
      <c r="K339" s="3193" t="s">
        <v>20042</v>
      </c>
      <c r="L339" s="3200"/>
    </row>
    <row r="340" spans="1:12" ht="15">
      <c r="A340" s="3193">
        <f t="shared" si="4"/>
        <v>335</v>
      </c>
      <c r="B340" s="3191" t="s">
        <v>20384</v>
      </c>
      <c r="C340" s="3191" t="s">
        <v>2993</v>
      </c>
      <c r="D340" s="3191" t="s">
        <v>2</v>
      </c>
      <c r="E340" s="3191" t="s">
        <v>20265</v>
      </c>
      <c r="F340" s="3196">
        <v>15</v>
      </c>
      <c r="G340" s="3192">
        <v>134</v>
      </c>
      <c r="H340" s="3190">
        <v>1</v>
      </c>
      <c r="I340" s="3195" t="s">
        <v>20041</v>
      </c>
      <c r="J340" s="3197" t="s">
        <v>6543</v>
      </c>
      <c r="K340" s="3193" t="s">
        <v>4841</v>
      </c>
      <c r="L340" s="3200"/>
    </row>
    <row r="341" spans="1:12" ht="15">
      <c r="A341" s="3193">
        <f t="shared" si="4"/>
        <v>336</v>
      </c>
      <c r="B341" s="3191" t="s">
        <v>20385</v>
      </c>
      <c r="C341" s="3191" t="s">
        <v>2993</v>
      </c>
      <c r="D341" s="3191" t="s">
        <v>2</v>
      </c>
      <c r="E341" s="3191" t="s">
        <v>20103</v>
      </c>
      <c r="F341" s="3194"/>
      <c r="G341" s="3192">
        <v>134</v>
      </c>
      <c r="H341" s="3195" t="s">
        <v>2663</v>
      </c>
      <c r="I341" s="3195" t="s">
        <v>3599</v>
      </c>
      <c r="J341" s="3197" t="s">
        <v>6543</v>
      </c>
      <c r="K341" s="3193" t="s">
        <v>4841</v>
      </c>
      <c r="L341" s="3200"/>
    </row>
    <row r="342" spans="1:12" ht="15">
      <c r="A342" s="3193">
        <f t="shared" si="4"/>
        <v>337</v>
      </c>
      <c r="B342" s="3191" t="s">
        <v>20386</v>
      </c>
      <c r="C342" s="3191" t="s">
        <v>2993</v>
      </c>
      <c r="D342" s="3191" t="s">
        <v>20038</v>
      </c>
      <c r="E342" s="3191" t="s">
        <v>20103</v>
      </c>
      <c r="F342" s="3194"/>
      <c r="G342" s="3192">
        <v>50</v>
      </c>
      <c r="H342" s="3201" t="s">
        <v>2524</v>
      </c>
      <c r="I342" s="3201" t="s">
        <v>2524</v>
      </c>
      <c r="J342" s="3197" t="s">
        <v>6543</v>
      </c>
      <c r="K342" s="3193" t="s">
        <v>20042</v>
      </c>
      <c r="L342" s="3200"/>
    </row>
    <row r="343" spans="1:12" ht="15">
      <c r="A343" s="3193">
        <f t="shared" si="4"/>
        <v>338</v>
      </c>
      <c r="B343" s="3191" t="s">
        <v>27833</v>
      </c>
      <c r="C343" s="3208" t="s">
        <v>2993</v>
      </c>
      <c r="D343" s="3208" t="s">
        <v>19185</v>
      </c>
      <c r="E343" s="3191" t="s">
        <v>20152</v>
      </c>
      <c r="F343" s="3196">
        <v>22</v>
      </c>
      <c r="G343" s="3192">
        <v>144</v>
      </c>
      <c r="H343" s="3190">
        <v>1</v>
      </c>
      <c r="I343" s="3195" t="s">
        <v>20041</v>
      </c>
      <c r="J343" s="3197" t="s">
        <v>20080</v>
      </c>
      <c r="K343" s="3197"/>
      <c r="L343" s="3200"/>
    </row>
    <row r="344" spans="1:12" ht="15">
      <c r="A344" s="3193">
        <f t="shared" si="4"/>
        <v>339</v>
      </c>
      <c r="B344" s="3191" t="s">
        <v>27834</v>
      </c>
      <c r="C344" s="3208" t="s">
        <v>2993</v>
      </c>
      <c r="D344" s="3208" t="s">
        <v>19185</v>
      </c>
      <c r="E344" s="3191" t="s">
        <v>20103</v>
      </c>
      <c r="F344" s="3194"/>
      <c r="G344" s="3192">
        <v>144</v>
      </c>
      <c r="H344" s="3195" t="s">
        <v>2663</v>
      </c>
      <c r="I344" s="3195" t="s">
        <v>3599</v>
      </c>
      <c r="J344" s="3197" t="s">
        <v>6543</v>
      </c>
      <c r="K344" s="3197"/>
      <c r="L344" s="3200"/>
    </row>
    <row r="345" spans="1:12" ht="15">
      <c r="A345" s="3193">
        <f t="shared" si="4"/>
        <v>340</v>
      </c>
      <c r="B345" s="3191" t="s">
        <v>27835</v>
      </c>
      <c r="C345" s="3208" t="s">
        <v>2993</v>
      </c>
      <c r="D345" s="3191" t="s">
        <v>20038</v>
      </c>
      <c r="E345" s="3191" t="s">
        <v>20103</v>
      </c>
      <c r="F345" s="3194"/>
      <c r="G345" s="3192">
        <v>50</v>
      </c>
      <c r="H345" s="3201" t="s">
        <v>2524</v>
      </c>
      <c r="I345" s="3201" t="s">
        <v>2524</v>
      </c>
      <c r="J345" s="3197" t="s">
        <v>6543</v>
      </c>
      <c r="K345" s="3193" t="s">
        <v>20042</v>
      </c>
      <c r="L345" s="3200"/>
    </row>
    <row r="346" spans="1:12" ht="15">
      <c r="A346" s="3193">
        <f t="shared" si="4"/>
        <v>341</v>
      </c>
      <c r="B346" s="3191" t="s">
        <v>20387</v>
      </c>
      <c r="C346" s="3191" t="s">
        <v>2993</v>
      </c>
      <c r="D346" s="3191" t="s">
        <v>2642</v>
      </c>
      <c r="E346" s="3191" t="s">
        <v>20299</v>
      </c>
      <c r="F346" s="3196">
        <v>45</v>
      </c>
      <c r="G346" s="3192">
        <v>180</v>
      </c>
      <c r="H346" s="3197" t="s">
        <v>20080</v>
      </c>
      <c r="I346" s="3195" t="s">
        <v>20074</v>
      </c>
      <c r="J346" s="3197" t="s">
        <v>20122</v>
      </c>
      <c r="K346" s="3193" t="s">
        <v>4841</v>
      </c>
      <c r="L346" s="3200"/>
    </row>
    <row r="347" spans="1:12" ht="15">
      <c r="A347" s="3193">
        <f t="shared" si="4"/>
        <v>342</v>
      </c>
      <c r="B347" s="3191" t="s">
        <v>20388</v>
      </c>
      <c r="C347" s="3191" t="s">
        <v>2993</v>
      </c>
      <c r="D347" s="3191" t="s">
        <v>2642</v>
      </c>
      <c r="E347" s="3191" t="s">
        <v>20103</v>
      </c>
      <c r="F347" s="3194"/>
      <c r="G347" s="3192">
        <v>180</v>
      </c>
      <c r="H347" s="3195" t="s">
        <v>2663</v>
      </c>
      <c r="I347" s="3195" t="s">
        <v>3599</v>
      </c>
      <c r="J347" s="3197" t="s">
        <v>6543</v>
      </c>
      <c r="K347" s="3193" t="s">
        <v>4841</v>
      </c>
      <c r="L347" s="3200"/>
    </row>
    <row r="348" spans="1:12" ht="15">
      <c r="A348" s="3193">
        <f t="shared" si="4"/>
        <v>343</v>
      </c>
      <c r="B348" s="3191" t="s">
        <v>20389</v>
      </c>
      <c r="C348" s="3191" t="s">
        <v>2993</v>
      </c>
      <c r="D348" s="3191" t="s">
        <v>20038</v>
      </c>
      <c r="E348" s="3191" t="s">
        <v>20103</v>
      </c>
      <c r="F348" s="3194"/>
      <c r="G348" s="3192">
        <v>50</v>
      </c>
      <c r="H348" s="3201" t="s">
        <v>2524</v>
      </c>
      <c r="I348" s="3201" t="s">
        <v>2524</v>
      </c>
      <c r="J348" s="3197" t="s">
        <v>6543</v>
      </c>
      <c r="K348" s="3193" t="s">
        <v>20042</v>
      </c>
      <c r="L348" s="3200"/>
    </row>
    <row r="349" spans="1:12" ht="15">
      <c r="A349" s="3193">
        <f t="shared" si="4"/>
        <v>344</v>
      </c>
      <c r="B349" s="3191" t="s">
        <v>20390</v>
      </c>
      <c r="C349" s="3191" t="s">
        <v>2993</v>
      </c>
      <c r="D349" s="3191" t="s">
        <v>3</v>
      </c>
      <c r="E349" s="3191" t="s">
        <v>20161</v>
      </c>
      <c r="F349" s="3196">
        <v>7.5</v>
      </c>
      <c r="G349" s="3192">
        <v>200</v>
      </c>
      <c r="H349" s="3195" t="s">
        <v>2663</v>
      </c>
      <c r="I349" s="3195" t="s">
        <v>3599</v>
      </c>
      <c r="J349" s="3197" t="s">
        <v>6543</v>
      </c>
      <c r="K349" s="3193" t="s">
        <v>4208</v>
      </c>
      <c r="L349" s="3200"/>
    </row>
    <row r="350" spans="1:12" ht="15">
      <c r="A350" s="3193">
        <f t="shared" si="4"/>
        <v>345</v>
      </c>
      <c r="B350" s="3191" t="s">
        <v>20391</v>
      </c>
      <c r="C350" s="3191" t="s">
        <v>2993</v>
      </c>
      <c r="D350" s="3191" t="s">
        <v>3</v>
      </c>
      <c r="E350" s="3191" t="s">
        <v>20103</v>
      </c>
      <c r="F350" s="3194"/>
      <c r="G350" s="3192">
        <v>200</v>
      </c>
      <c r="H350" s="3195" t="s">
        <v>2663</v>
      </c>
      <c r="I350" s="3195" t="s">
        <v>3599</v>
      </c>
      <c r="J350" s="3197" t="s">
        <v>6543</v>
      </c>
      <c r="K350" s="3193" t="s">
        <v>4208</v>
      </c>
      <c r="L350" s="3200"/>
    </row>
    <row r="351" spans="1:12" ht="15">
      <c r="A351" s="3193">
        <f t="shared" si="4"/>
        <v>346</v>
      </c>
      <c r="B351" s="3191" t="s">
        <v>20392</v>
      </c>
      <c r="C351" s="3191" t="s">
        <v>2993</v>
      </c>
      <c r="D351" s="3191" t="s">
        <v>20038</v>
      </c>
      <c r="E351" s="3191" t="s">
        <v>20103</v>
      </c>
      <c r="F351" s="3194"/>
      <c r="G351" s="3192">
        <v>50</v>
      </c>
      <c r="H351" s="3201" t="s">
        <v>2524</v>
      </c>
      <c r="I351" s="3201" t="s">
        <v>2524</v>
      </c>
      <c r="J351" s="3197" t="s">
        <v>6543</v>
      </c>
      <c r="K351" s="3193" t="s">
        <v>20042</v>
      </c>
      <c r="L351" s="3200"/>
    </row>
    <row r="352" spans="1:12" ht="15">
      <c r="A352" s="3193">
        <f t="shared" si="4"/>
        <v>347</v>
      </c>
      <c r="B352" s="3191" t="s">
        <v>20393</v>
      </c>
      <c r="C352" s="3191" t="s">
        <v>2993</v>
      </c>
      <c r="D352" s="3191" t="s">
        <v>3092</v>
      </c>
      <c r="E352" s="3191" t="s">
        <v>20161</v>
      </c>
      <c r="F352" s="3196">
        <v>7.5</v>
      </c>
      <c r="G352" s="3192">
        <v>200</v>
      </c>
      <c r="H352" s="3195" t="s">
        <v>2663</v>
      </c>
      <c r="I352" s="3195" t="s">
        <v>3599</v>
      </c>
      <c r="J352" s="3197" t="s">
        <v>6543</v>
      </c>
      <c r="K352" s="3193" t="s">
        <v>4208</v>
      </c>
      <c r="L352" s="3194"/>
    </row>
    <row r="353" spans="1:12" ht="15">
      <c r="A353" s="3193">
        <f t="shared" si="4"/>
        <v>348</v>
      </c>
      <c r="B353" s="3191" t="s">
        <v>28145</v>
      </c>
      <c r="C353" s="3191" t="s">
        <v>2993</v>
      </c>
      <c r="D353" s="3191" t="s">
        <v>3092</v>
      </c>
      <c r="E353" s="3191" t="s">
        <v>20103</v>
      </c>
      <c r="F353" s="3194"/>
      <c r="G353" s="3192">
        <v>200</v>
      </c>
      <c r="H353" s="3195" t="s">
        <v>2663</v>
      </c>
      <c r="I353" s="3195" t="s">
        <v>3599</v>
      </c>
      <c r="J353" s="3197" t="s">
        <v>6543</v>
      </c>
      <c r="K353" s="3193" t="s">
        <v>4208</v>
      </c>
      <c r="L353" s="3194"/>
    </row>
    <row r="354" spans="1:12" ht="15">
      <c r="A354" s="3193">
        <f t="shared" si="4"/>
        <v>349</v>
      </c>
      <c r="B354" s="3191" t="s">
        <v>20394</v>
      </c>
      <c r="C354" s="3191" t="s">
        <v>2993</v>
      </c>
      <c r="D354" s="3191" t="s">
        <v>20038</v>
      </c>
      <c r="E354" s="3191" t="s">
        <v>20103</v>
      </c>
      <c r="F354" s="3194"/>
      <c r="G354" s="3192">
        <v>50</v>
      </c>
      <c r="H354" s="3201" t="s">
        <v>2524</v>
      </c>
      <c r="I354" s="3201" t="s">
        <v>2524</v>
      </c>
      <c r="J354" s="3197" t="s">
        <v>6543</v>
      </c>
      <c r="K354" s="3193" t="s">
        <v>20042</v>
      </c>
      <c r="L354" s="3194"/>
    </row>
    <row r="355" spans="1:12" s="3267" customFormat="1" ht="15">
      <c r="A355" s="3193">
        <f t="shared" si="4"/>
        <v>350</v>
      </c>
      <c r="B355" s="3268" t="s">
        <v>28116</v>
      </c>
      <c r="C355" s="3208" t="s">
        <v>3711</v>
      </c>
      <c r="D355" s="3191" t="s">
        <v>3093</v>
      </c>
      <c r="E355" s="3191" t="s">
        <v>28103</v>
      </c>
      <c r="F355" s="3208">
        <v>7.5</v>
      </c>
      <c r="G355" s="3192">
        <v>250</v>
      </c>
      <c r="H355" s="3208"/>
      <c r="I355" s="3208"/>
      <c r="J355" s="3208"/>
      <c r="K355" s="3208"/>
      <c r="L355" s="3208"/>
    </row>
    <row r="356" spans="1:12" s="3267" customFormat="1" ht="15">
      <c r="A356" s="3193">
        <f t="shared" si="4"/>
        <v>351</v>
      </c>
      <c r="B356" s="3191" t="s">
        <v>28144</v>
      </c>
      <c r="C356" s="3208" t="s">
        <v>3711</v>
      </c>
      <c r="D356" s="3191" t="s">
        <v>3093</v>
      </c>
      <c r="E356" s="3191" t="s">
        <v>20103</v>
      </c>
      <c r="F356" s="3208"/>
      <c r="G356" s="3192">
        <v>250</v>
      </c>
      <c r="H356" s="3208"/>
      <c r="I356" s="3208"/>
      <c r="J356" s="3208"/>
      <c r="K356" s="3208"/>
      <c r="L356" s="3208"/>
    </row>
    <row r="357" spans="1:12" s="3267" customFormat="1" ht="15">
      <c r="A357" s="3193">
        <f t="shared" si="4"/>
        <v>352</v>
      </c>
      <c r="B357" s="3191" t="s">
        <v>28146</v>
      </c>
      <c r="C357" s="3208" t="s">
        <v>3711</v>
      </c>
      <c r="D357" s="3191" t="s">
        <v>3093</v>
      </c>
      <c r="E357" s="3191" t="s">
        <v>20103</v>
      </c>
      <c r="F357" s="3208"/>
      <c r="G357" s="3192">
        <v>50</v>
      </c>
      <c r="H357" s="3208"/>
      <c r="I357" s="3208"/>
      <c r="J357" s="3208"/>
      <c r="K357" s="3208"/>
      <c r="L357" s="3208"/>
    </row>
    <row r="358" spans="1:12" s="3267" customFormat="1" ht="15">
      <c r="A358" s="3193">
        <f t="shared" si="4"/>
        <v>353</v>
      </c>
      <c r="B358" s="3268" t="s">
        <v>28147</v>
      </c>
      <c r="C358" s="3208" t="s">
        <v>3711</v>
      </c>
      <c r="D358" s="3191" t="s">
        <v>28150</v>
      </c>
      <c r="E358" s="3191" t="s">
        <v>28103</v>
      </c>
      <c r="F358" s="3208">
        <v>15</v>
      </c>
      <c r="G358" s="3192">
        <v>250</v>
      </c>
      <c r="H358" s="3208"/>
      <c r="I358" s="3208"/>
      <c r="J358" s="3208"/>
      <c r="K358" s="3208"/>
      <c r="L358" s="3208"/>
    </row>
    <row r="359" spans="1:12" s="3267" customFormat="1" ht="15">
      <c r="A359" s="3193">
        <f t="shared" si="4"/>
        <v>354</v>
      </c>
      <c r="B359" s="3191" t="s">
        <v>28148</v>
      </c>
      <c r="C359" s="3208" t="s">
        <v>3711</v>
      </c>
      <c r="D359" s="3191" t="s">
        <v>28150</v>
      </c>
      <c r="E359" s="3191" t="s">
        <v>20103</v>
      </c>
      <c r="F359" s="3208"/>
      <c r="G359" s="3192">
        <v>250</v>
      </c>
      <c r="H359" s="3208"/>
      <c r="I359" s="3208"/>
      <c r="J359" s="3208"/>
      <c r="K359" s="3208"/>
      <c r="L359" s="3208"/>
    </row>
    <row r="360" spans="1:12" s="3267" customFormat="1" ht="15">
      <c r="A360" s="3193">
        <f t="shared" si="4"/>
        <v>355</v>
      </c>
      <c r="B360" s="3191" t="s">
        <v>28149</v>
      </c>
      <c r="C360" s="3208" t="s">
        <v>3711</v>
      </c>
      <c r="D360" s="3191" t="s">
        <v>28150</v>
      </c>
      <c r="E360" s="3191" t="s">
        <v>20103</v>
      </c>
      <c r="F360" s="3208"/>
      <c r="G360" s="3192">
        <v>50</v>
      </c>
      <c r="H360" s="3208"/>
      <c r="I360" s="3208"/>
      <c r="J360" s="3208"/>
      <c r="K360" s="3208"/>
      <c r="L360" s="3208"/>
    </row>
    <row r="361" spans="1:12" ht="15">
      <c r="A361" s="3193">
        <f t="shared" si="4"/>
        <v>356</v>
      </c>
      <c r="B361" s="3191" t="s">
        <v>20395</v>
      </c>
      <c r="C361" s="3191" t="s">
        <v>2993</v>
      </c>
      <c r="D361" s="3191" t="s">
        <v>3094</v>
      </c>
      <c r="E361" s="3191" t="s">
        <v>20161</v>
      </c>
      <c r="F361" s="3196">
        <v>1.1000000000000001</v>
      </c>
      <c r="G361" s="3192">
        <v>200</v>
      </c>
      <c r="H361" s="3195" t="s">
        <v>2663</v>
      </c>
      <c r="I361" s="3195" t="s">
        <v>3599</v>
      </c>
      <c r="J361" s="3197" t="s">
        <v>6543</v>
      </c>
      <c r="K361" s="3193" t="s">
        <v>4841</v>
      </c>
      <c r="L361" s="3194"/>
    </row>
    <row r="362" spans="1:12" ht="15">
      <c r="A362" s="3193">
        <f t="shared" si="4"/>
        <v>357</v>
      </c>
      <c r="B362" s="3191" t="s">
        <v>20396</v>
      </c>
      <c r="C362" s="3191" t="s">
        <v>2993</v>
      </c>
      <c r="D362" s="3191" t="s">
        <v>3094</v>
      </c>
      <c r="E362" s="3191" t="s">
        <v>20103</v>
      </c>
      <c r="F362" s="3194"/>
      <c r="G362" s="3192">
        <v>200</v>
      </c>
      <c r="H362" s="3195" t="s">
        <v>2663</v>
      </c>
      <c r="I362" s="3195" t="s">
        <v>3599</v>
      </c>
      <c r="J362" s="3197" t="s">
        <v>6543</v>
      </c>
      <c r="K362" s="3193" t="s">
        <v>4841</v>
      </c>
      <c r="L362" s="3194"/>
    </row>
    <row r="363" spans="1:12" ht="15">
      <c r="A363" s="3193">
        <f t="shared" si="4"/>
        <v>358</v>
      </c>
      <c r="B363" s="3191" t="s">
        <v>20397</v>
      </c>
      <c r="C363" s="3191" t="s">
        <v>2993</v>
      </c>
      <c r="D363" s="3191" t="s">
        <v>20038</v>
      </c>
      <c r="E363" s="3191" t="s">
        <v>20170</v>
      </c>
      <c r="F363" s="3194"/>
      <c r="G363" s="3192">
        <v>50</v>
      </c>
      <c r="H363" s="3201" t="s">
        <v>2524</v>
      </c>
      <c r="I363" s="3201" t="s">
        <v>2524</v>
      </c>
      <c r="J363" s="3197" t="s">
        <v>6543</v>
      </c>
      <c r="K363" s="3193" t="s">
        <v>20042</v>
      </c>
      <c r="L363" s="3194"/>
    </row>
    <row r="364" spans="1:12" ht="15">
      <c r="A364" s="3193">
        <f t="shared" si="4"/>
        <v>359</v>
      </c>
      <c r="B364" s="3191" t="s">
        <v>20398</v>
      </c>
      <c r="C364" s="3191" t="s">
        <v>2993</v>
      </c>
      <c r="D364" s="3191" t="s">
        <v>3096</v>
      </c>
      <c r="E364" s="3191" t="s">
        <v>20161</v>
      </c>
      <c r="F364" s="3196">
        <v>2.2000000000000002</v>
      </c>
      <c r="G364" s="3192">
        <v>180</v>
      </c>
      <c r="H364" s="3195" t="s">
        <v>2663</v>
      </c>
      <c r="I364" s="3195" t="s">
        <v>3599</v>
      </c>
      <c r="J364" s="3197" t="s">
        <v>6543</v>
      </c>
      <c r="K364" s="3193" t="s">
        <v>4841</v>
      </c>
      <c r="L364" s="3194"/>
    </row>
    <row r="365" spans="1:12" ht="15">
      <c r="A365" s="3193">
        <f t="shared" si="4"/>
        <v>360</v>
      </c>
      <c r="B365" s="3191" t="s">
        <v>20399</v>
      </c>
      <c r="C365" s="3191" t="s">
        <v>2993</v>
      </c>
      <c r="D365" s="3191" t="s">
        <v>3096</v>
      </c>
      <c r="E365" s="3191" t="s">
        <v>20103</v>
      </c>
      <c r="F365" s="3194"/>
      <c r="G365" s="3192">
        <v>180</v>
      </c>
      <c r="H365" s="3195" t="s">
        <v>2663</v>
      </c>
      <c r="I365" s="3195" t="s">
        <v>3599</v>
      </c>
      <c r="J365" s="3197" t="s">
        <v>6543</v>
      </c>
      <c r="K365" s="3193" t="s">
        <v>4841</v>
      </c>
      <c r="L365" s="3194"/>
    </row>
    <row r="366" spans="1:12" ht="15">
      <c r="A366" s="3193">
        <f t="shared" si="4"/>
        <v>361</v>
      </c>
      <c r="B366" s="3191" t="s">
        <v>20400</v>
      </c>
      <c r="C366" s="3191" t="s">
        <v>2993</v>
      </c>
      <c r="D366" s="3191" t="s">
        <v>20038</v>
      </c>
      <c r="E366" s="3191" t="s">
        <v>20170</v>
      </c>
      <c r="F366" s="3194"/>
      <c r="G366" s="3192">
        <v>50</v>
      </c>
      <c r="H366" s="3201" t="s">
        <v>2524</v>
      </c>
      <c r="I366" s="3201" t="s">
        <v>2524</v>
      </c>
      <c r="J366" s="3197" t="s">
        <v>6543</v>
      </c>
      <c r="K366" s="3193" t="s">
        <v>20042</v>
      </c>
      <c r="L366" s="3194"/>
    </row>
    <row r="367" spans="1:12" ht="15">
      <c r="A367" s="3193">
        <f t="shared" si="4"/>
        <v>362</v>
      </c>
      <c r="B367" s="3191" t="s">
        <v>20401</v>
      </c>
      <c r="C367" s="3191" t="s">
        <v>2993</v>
      </c>
      <c r="D367" s="3191" t="s">
        <v>3097</v>
      </c>
      <c r="E367" s="3191" t="s">
        <v>20161</v>
      </c>
      <c r="F367" s="3196">
        <v>2.2000000000000002</v>
      </c>
      <c r="G367" s="3192">
        <v>185</v>
      </c>
      <c r="H367" s="3195" t="s">
        <v>2663</v>
      </c>
      <c r="I367" s="3195" t="s">
        <v>3599</v>
      </c>
      <c r="J367" s="3197" t="s">
        <v>6543</v>
      </c>
      <c r="K367" s="3193" t="s">
        <v>4208</v>
      </c>
      <c r="L367" s="3194"/>
    </row>
    <row r="368" spans="1:12" ht="15">
      <c r="A368" s="3193">
        <f t="shared" si="4"/>
        <v>363</v>
      </c>
      <c r="B368" s="3191" t="s">
        <v>20402</v>
      </c>
      <c r="C368" s="3191" t="s">
        <v>2993</v>
      </c>
      <c r="D368" s="3191" t="s">
        <v>3097</v>
      </c>
      <c r="E368" s="3191" t="s">
        <v>20103</v>
      </c>
      <c r="F368" s="3194"/>
      <c r="G368" s="3192">
        <v>185</v>
      </c>
      <c r="H368" s="3195" t="s">
        <v>2663</v>
      </c>
      <c r="I368" s="3195" t="s">
        <v>3599</v>
      </c>
      <c r="J368" s="3197" t="s">
        <v>6543</v>
      </c>
      <c r="K368" s="3193" t="s">
        <v>4208</v>
      </c>
      <c r="L368" s="3194"/>
    </row>
    <row r="369" spans="1:12" ht="15">
      <c r="A369" s="3193">
        <f t="shared" si="4"/>
        <v>364</v>
      </c>
      <c r="B369" s="3191" t="s">
        <v>20403</v>
      </c>
      <c r="C369" s="3191" t="s">
        <v>2993</v>
      </c>
      <c r="D369" s="3191" t="s">
        <v>20038</v>
      </c>
      <c r="E369" s="3191" t="s">
        <v>20170</v>
      </c>
      <c r="F369" s="3194"/>
      <c r="G369" s="3192">
        <v>50</v>
      </c>
      <c r="H369" s="3201" t="s">
        <v>2524</v>
      </c>
      <c r="I369" s="3201" t="s">
        <v>2524</v>
      </c>
      <c r="J369" s="3197" t="s">
        <v>6543</v>
      </c>
      <c r="K369" s="3193" t="s">
        <v>20042</v>
      </c>
      <c r="L369" s="3194"/>
    </row>
    <row r="370" spans="1:12" ht="15">
      <c r="A370" s="3193">
        <f t="shared" si="4"/>
        <v>365</v>
      </c>
      <c r="B370" s="3191" t="s">
        <v>20404</v>
      </c>
      <c r="C370" s="3191" t="s">
        <v>2993</v>
      </c>
      <c r="D370" s="3191" t="s">
        <v>3930</v>
      </c>
      <c r="E370" s="3191" t="s">
        <v>20161</v>
      </c>
      <c r="F370" s="3196">
        <v>3</v>
      </c>
      <c r="G370" s="3192">
        <v>185</v>
      </c>
      <c r="H370" s="3195" t="s">
        <v>2663</v>
      </c>
      <c r="I370" s="3195" t="s">
        <v>3599</v>
      </c>
      <c r="J370" s="3197" t="s">
        <v>6543</v>
      </c>
      <c r="K370" s="3193" t="s">
        <v>4841</v>
      </c>
      <c r="L370" s="3194"/>
    </row>
    <row r="371" spans="1:12" ht="15">
      <c r="A371" s="3193">
        <f t="shared" si="4"/>
        <v>366</v>
      </c>
      <c r="B371" s="3191" t="s">
        <v>20405</v>
      </c>
      <c r="C371" s="3191" t="s">
        <v>2993</v>
      </c>
      <c r="D371" s="3191" t="s">
        <v>3930</v>
      </c>
      <c r="E371" s="3191" t="s">
        <v>20103</v>
      </c>
      <c r="F371" s="3194"/>
      <c r="G371" s="3192">
        <v>185</v>
      </c>
      <c r="H371" s="3195" t="s">
        <v>2663</v>
      </c>
      <c r="I371" s="3195" t="s">
        <v>3599</v>
      </c>
      <c r="J371" s="3197" t="s">
        <v>6543</v>
      </c>
      <c r="K371" s="3193" t="s">
        <v>4841</v>
      </c>
      <c r="L371" s="3194"/>
    </row>
    <row r="372" spans="1:12" ht="15">
      <c r="A372" s="3193">
        <f t="shared" si="4"/>
        <v>367</v>
      </c>
      <c r="B372" s="3191" t="s">
        <v>20406</v>
      </c>
      <c r="C372" s="3191" t="s">
        <v>2993</v>
      </c>
      <c r="D372" s="3191" t="s">
        <v>20038</v>
      </c>
      <c r="E372" s="3191" t="s">
        <v>20103</v>
      </c>
      <c r="F372" s="3194"/>
      <c r="G372" s="3192">
        <v>50</v>
      </c>
      <c r="H372" s="3201" t="s">
        <v>2524</v>
      </c>
      <c r="I372" s="3201" t="s">
        <v>2524</v>
      </c>
      <c r="J372" s="3197" t="s">
        <v>6543</v>
      </c>
      <c r="K372" s="3193" t="s">
        <v>20042</v>
      </c>
      <c r="L372" s="3194"/>
    </row>
    <row r="373" spans="1:12" ht="15">
      <c r="A373" s="3193">
        <f t="shared" si="4"/>
        <v>368</v>
      </c>
      <c r="B373" s="3191" t="s">
        <v>20407</v>
      </c>
      <c r="C373" s="3191" t="s">
        <v>2993</v>
      </c>
      <c r="D373" s="3191" t="s">
        <v>3932</v>
      </c>
      <c r="E373" s="3191" t="s">
        <v>20161</v>
      </c>
      <c r="F373" s="3196">
        <v>3</v>
      </c>
      <c r="G373" s="3192">
        <v>185</v>
      </c>
      <c r="H373" s="3195" t="s">
        <v>2663</v>
      </c>
      <c r="I373" s="3195" t="s">
        <v>3599</v>
      </c>
      <c r="J373" s="3197" t="s">
        <v>6543</v>
      </c>
      <c r="K373" s="3193" t="s">
        <v>4841</v>
      </c>
      <c r="L373" s="3194"/>
    </row>
    <row r="374" spans="1:12" ht="15">
      <c r="A374" s="3193">
        <f t="shared" si="4"/>
        <v>369</v>
      </c>
      <c r="B374" s="3191" t="s">
        <v>20408</v>
      </c>
      <c r="C374" s="3191" t="s">
        <v>2993</v>
      </c>
      <c r="D374" s="3191" t="s">
        <v>3932</v>
      </c>
      <c r="E374" s="3191" t="s">
        <v>20103</v>
      </c>
      <c r="F374" s="3194"/>
      <c r="G374" s="3192">
        <v>185</v>
      </c>
      <c r="H374" s="3195" t="s">
        <v>2663</v>
      </c>
      <c r="I374" s="3195" t="s">
        <v>3599</v>
      </c>
      <c r="J374" s="3197" t="s">
        <v>6543</v>
      </c>
      <c r="K374" s="3193" t="s">
        <v>4841</v>
      </c>
      <c r="L374" s="3194"/>
    </row>
    <row r="375" spans="1:12" ht="15">
      <c r="A375" s="3193">
        <f t="shared" si="4"/>
        <v>370</v>
      </c>
      <c r="B375" s="3191" t="s">
        <v>20409</v>
      </c>
      <c r="C375" s="3191" t="s">
        <v>2993</v>
      </c>
      <c r="D375" s="3191" t="s">
        <v>20038</v>
      </c>
      <c r="E375" s="3191" t="s">
        <v>20103</v>
      </c>
      <c r="F375" s="3194"/>
      <c r="G375" s="3192">
        <v>50</v>
      </c>
      <c r="H375" s="3201" t="s">
        <v>2524</v>
      </c>
      <c r="I375" s="3201" t="s">
        <v>2524</v>
      </c>
      <c r="J375" s="3197" t="s">
        <v>6543</v>
      </c>
      <c r="K375" s="3193" t="s">
        <v>20042</v>
      </c>
      <c r="L375" s="3194"/>
    </row>
    <row r="376" spans="1:12" ht="15">
      <c r="A376" s="3193">
        <f t="shared" si="4"/>
        <v>371</v>
      </c>
      <c r="B376" s="3191" t="s">
        <v>20410</v>
      </c>
      <c r="C376" s="3191" t="s">
        <v>2993</v>
      </c>
      <c r="D376" s="3191" t="s">
        <v>3933</v>
      </c>
      <c r="E376" s="3191" t="s">
        <v>20175</v>
      </c>
      <c r="F376" s="3196">
        <v>6.6</v>
      </c>
      <c r="G376" s="3192">
        <v>235</v>
      </c>
      <c r="H376" s="3195" t="s">
        <v>2663</v>
      </c>
      <c r="I376" s="3195" t="s">
        <v>3599</v>
      </c>
      <c r="J376" s="3197" t="s">
        <v>6543</v>
      </c>
      <c r="K376" s="3193" t="s">
        <v>4208</v>
      </c>
      <c r="L376" s="3194"/>
    </row>
    <row r="377" spans="1:12" ht="15">
      <c r="A377" s="3193">
        <f t="shared" si="4"/>
        <v>372</v>
      </c>
      <c r="B377" s="3191" t="s">
        <v>20411</v>
      </c>
      <c r="C377" s="3191" t="s">
        <v>2993</v>
      </c>
      <c r="D377" s="3191" t="s">
        <v>3933</v>
      </c>
      <c r="E377" s="3191" t="s">
        <v>20103</v>
      </c>
      <c r="F377" s="3194"/>
      <c r="G377" s="3192">
        <v>235</v>
      </c>
      <c r="H377" s="3195" t="s">
        <v>2663</v>
      </c>
      <c r="I377" s="3195" t="s">
        <v>3599</v>
      </c>
      <c r="J377" s="3197" t="s">
        <v>6543</v>
      </c>
      <c r="K377" s="3193" t="s">
        <v>4208</v>
      </c>
      <c r="L377" s="3191" t="s">
        <v>3580</v>
      </c>
    </row>
    <row r="378" spans="1:12" ht="15">
      <c r="A378" s="3193">
        <f t="shared" si="4"/>
        <v>373</v>
      </c>
      <c r="B378" s="3191" t="s">
        <v>20412</v>
      </c>
      <c r="C378" s="3191" t="s">
        <v>2993</v>
      </c>
      <c r="D378" s="3191" t="s">
        <v>20038</v>
      </c>
      <c r="E378" s="3191" t="s">
        <v>20103</v>
      </c>
      <c r="F378" s="3194"/>
      <c r="G378" s="3192">
        <v>50</v>
      </c>
      <c r="H378" s="3201" t="s">
        <v>2524</v>
      </c>
      <c r="I378" s="3201" t="s">
        <v>2524</v>
      </c>
      <c r="J378" s="3197" t="s">
        <v>6543</v>
      </c>
      <c r="K378" s="3193" t="s">
        <v>20042</v>
      </c>
      <c r="L378" s="3194"/>
    </row>
    <row r="379" spans="1:12" ht="15">
      <c r="A379" s="3193">
        <f t="shared" si="4"/>
        <v>374</v>
      </c>
      <c r="B379" s="3191" t="s">
        <v>20413</v>
      </c>
      <c r="C379" s="3191" t="s">
        <v>3933</v>
      </c>
      <c r="D379" s="3191" t="s">
        <v>20275</v>
      </c>
      <c r="E379" s="3191" t="s">
        <v>20204</v>
      </c>
      <c r="F379" s="3194"/>
      <c r="G379" s="3192">
        <v>10</v>
      </c>
      <c r="H379" s="3195" t="s">
        <v>2663</v>
      </c>
      <c r="I379" s="3193" t="s">
        <v>10465</v>
      </c>
      <c r="J379" s="3190">
        <v>1</v>
      </c>
      <c r="K379" s="3193" t="s">
        <v>4208</v>
      </c>
      <c r="L379" s="3194"/>
    </row>
    <row r="380" spans="1:12" ht="15">
      <c r="A380" s="3193">
        <f t="shared" ref="A380:A443" si="5">A379+1</f>
        <v>375</v>
      </c>
      <c r="B380" s="3191" t="s">
        <v>20414</v>
      </c>
      <c r="C380" s="3191" t="s">
        <v>2993</v>
      </c>
      <c r="D380" s="3191" t="s">
        <v>3935</v>
      </c>
      <c r="E380" s="3191" t="s">
        <v>20175</v>
      </c>
      <c r="F380" s="3196">
        <v>6.6</v>
      </c>
      <c r="G380" s="3192">
        <v>235</v>
      </c>
      <c r="H380" s="3195" t="s">
        <v>2663</v>
      </c>
      <c r="I380" s="3195" t="s">
        <v>3599</v>
      </c>
      <c r="J380" s="3197" t="s">
        <v>6543</v>
      </c>
      <c r="K380" s="3193" t="s">
        <v>4208</v>
      </c>
      <c r="L380" s="3194"/>
    </row>
    <row r="381" spans="1:12" ht="15">
      <c r="A381" s="3193">
        <f t="shared" si="5"/>
        <v>376</v>
      </c>
      <c r="B381" s="3191" t="s">
        <v>20415</v>
      </c>
      <c r="C381" s="3191" t="s">
        <v>2993</v>
      </c>
      <c r="D381" s="3191" t="s">
        <v>3935</v>
      </c>
      <c r="E381" s="3191" t="s">
        <v>20103</v>
      </c>
      <c r="F381" s="3194"/>
      <c r="G381" s="3192">
        <v>235</v>
      </c>
      <c r="H381" s="3195" t="s">
        <v>2663</v>
      </c>
      <c r="I381" s="3195" t="s">
        <v>3599</v>
      </c>
      <c r="J381" s="3197" t="s">
        <v>6543</v>
      </c>
      <c r="K381" s="3193" t="s">
        <v>4208</v>
      </c>
      <c r="L381" s="3191" t="s">
        <v>3580</v>
      </c>
    </row>
    <row r="382" spans="1:12" ht="15">
      <c r="A382" s="3193">
        <f t="shared" si="5"/>
        <v>377</v>
      </c>
      <c r="B382" s="3191" t="s">
        <v>20416</v>
      </c>
      <c r="C382" s="3191" t="s">
        <v>2993</v>
      </c>
      <c r="D382" s="3191" t="s">
        <v>20038</v>
      </c>
      <c r="E382" s="3191" t="s">
        <v>20103</v>
      </c>
      <c r="F382" s="3194"/>
      <c r="G382" s="3192">
        <v>50</v>
      </c>
      <c r="H382" s="3201" t="s">
        <v>2524</v>
      </c>
      <c r="I382" s="3201" t="s">
        <v>2524</v>
      </c>
      <c r="J382" s="3197" t="s">
        <v>6543</v>
      </c>
      <c r="K382" s="3193" t="s">
        <v>20042</v>
      </c>
      <c r="L382" s="3194"/>
    </row>
    <row r="383" spans="1:12" ht="15">
      <c r="A383" s="3193">
        <f t="shared" si="5"/>
        <v>378</v>
      </c>
      <c r="B383" s="3191" t="s">
        <v>20417</v>
      </c>
      <c r="C383" s="3191" t="s">
        <v>3935</v>
      </c>
      <c r="D383" s="3191" t="s">
        <v>20275</v>
      </c>
      <c r="E383" s="3191" t="s">
        <v>20204</v>
      </c>
      <c r="F383" s="3194"/>
      <c r="G383" s="3192">
        <v>10</v>
      </c>
      <c r="H383" s="3195" t="s">
        <v>2663</v>
      </c>
      <c r="I383" s="3193" t="s">
        <v>10465</v>
      </c>
      <c r="J383" s="3190">
        <v>1</v>
      </c>
      <c r="K383" s="3193" t="s">
        <v>4208</v>
      </c>
      <c r="L383" s="3194"/>
    </row>
    <row r="384" spans="1:12" ht="15">
      <c r="A384" s="3193">
        <f t="shared" si="5"/>
        <v>379</v>
      </c>
      <c r="B384" s="3191" t="s">
        <v>20418</v>
      </c>
      <c r="C384" s="3191" t="s">
        <v>2993</v>
      </c>
      <c r="D384" s="3191" t="s">
        <v>3936</v>
      </c>
      <c r="E384" s="3191" t="s">
        <v>20161</v>
      </c>
      <c r="F384" s="3196">
        <v>1.5</v>
      </c>
      <c r="G384" s="3192">
        <v>230</v>
      </c>
      <c r="H384" s="3195" t="s">
        <v>2663</v>
      </c>
      <c r="I384" s="3195" t="s">
        <v>3599</v>
      </c>
      <c r="J384" s="3197" t="s">
        <v>6543</v>
      </c>
      <c r="K384" s="3193" t="s">
        <v>4208</v>
      </c>
      <c r="L384" s="3194"/>
    </row>
    <row r="385" spans="1:12" ht="15">
      <c r="A385" s="3193">
        <f t="shared" si="5"/>
        <v>380</v>
      </c>
      <c r="B385" s="3191" t="s">
        <v>20419</v>
      </c>
      <c r="C385" s="3191" t="s">
        <v>2993</v>
      </c>
      <c r="D385" s="3191" t="s">
        <v>3936</v>
      </c>
      <c r="E385" s="3191" t="s">
        <v>20103</v>
      </c>
      <c r="F385" s="3194"/>
      <c r="G385" s="3192">
        <v>230</v>
      </c>
      <c r="H385" s="3195" t="s">
        <v>2663</v>
      </c>
      <c r="I385" s="3195" t="s">
        <v>3599</v>
      </c>
      <c r="J385" s="3197" t="s">
        <v>6543</v>
      </c>
      <c r="K385" s="3193" t="s">
        <v>4208</v>
      </c>
      <c r="L385" s="3194"/>
    </row>
    <row r="386" spans="1:12" ht="15">
      <c r="A386" s="3193">
        <f t="shared" si="5"/>
        <v>381</v>
      </c>
      <c r="B386" s="3191" t="s">
        <v>20420</v>
      </c>
      <c r="C386" s="3191" t="s">
        <v>2993</v>
      </c>
      <c r="D386" s="3191" t="s">
        <v>20038</v>
      </c>
      <c r="E386" s="3191" t="s">
        <v>20103</v>
      </c>
      <c r="F386" s="3194"/>
      <c r="G386" s="3192">
        <v>50</v>
      </c>
      <c r="H386" s="3201" t="s">
        <v>2524</v>
      </c>
      <c r="I386" s="3201" t="s">
        <v>2524</v>
      </c>
      <c r="J386" s="3197" t="s">
        <v>6543</v>
      </c>
      <c r="K386" s="3193" t="s">
        <v>20042</v>
      </c>
      <c r="L386" s="3194"/>
    </row>
    <row r="387" spans="1:12" ht="15">
      <c r="A387" s="3193">
        <f t="shared" si="5"/>
        <v>382</v>
      </c>
      <c r="B387" s="3191" t="s">
        <v>20421</v>
      </c>
      <c r="C387" s="3191" t="s">
        <v>2992</v>
      </c>
      <c r="D387" s="3191" t="s">
        <v>4047</v>
      </c>
      <c r="E387" s="3191" t="s">
        <v>20256</v>
      </c>
      <c r="F387" s="3212">
        <v>90</v>
      </c>
      <c r="G387" s="3192">
        <v>165</v>
      </c>
      <c r="H387" s="3202">
        <v>2</v>
      </c>
      <c r="I387" s="3195" t="s">
        <v>259</v>
      </c>
      <c r="J387" s="3190">
        <v>3</v>
      </c>
      <c r="K387" s="3193" t="s">
        <v>4841</v>
      </c>
      <c r="L387" s="3194"/>
    </row>
    <row r="388" spans="1:12" ht="15">
      <c r="A388" s="3193">
        <f t="shared" si="5"/>
        <v>383</v>
      </c>
      <c r="B388" s="3191" t="s">
        <v>20422</v>
      </c>
      <c r="C388" s="3191" t="s">
        <v>2992</v>
      </c>
      <c r="D388" s="3191" t="s">
        <v>4047</v>
      </c>
      <c r="E388" s="3191" t="s">
        <v>20256</v>
      </c>
      <c r="F388" s="3212">
        <v>90</v>
      </c>
      <c r="G388" s="3192">
        <v>165</v>
      </c>
      <c r="H388" s="3190">
        <v>2</v>
      </c>
      <c r="I388" s="3193" t="s">
        <v>259</v>
      </c>
      <c r="J388" s="3190">
        <v>3</v>
      </c>
      <c r="K388" s="3193" t="s">
        <v>4841</v>
      </c>
      <c r="L388" s="3198"/>
    </row>
    <row r="389" spans="1:12" ht="15">
      <c r="A389" s="3193">
        <f t="shared" si="5"/>
        <v>384</v>
      </c>
      <c r="B389" s="3191" t="s">
        <v>20423</v>
      </c>
      <c r="C389" s="3209" t="s">
        <v>3711</v>
      </c>
      <c r="D389" s="3191" t="s">
        <v>4049</v>
      </c>
      <c r="E389" s="3191" t="s">
        <v>20424</v>
      </c>
      <c r="F389" s="3212">
        <v>90</v>
      </c>
      <c r="G389" s="3211">
        <v>150</v>
      </c>
      <c r="H389" s="3190">
        <v>2</v>
      </c>
      <c r="I389" s="3193" t="s">
        <v>259</v>
      </c>
      <c r="J389" s="3190">
        <v>3</v>
      </c>
      <c r="K389" s="3193" t="s">
        <v>4841</v>
      </c>
      <c r="L389" s="3198"/>
    </row>
    <row r="390" spans="1:12" ht="15">
      <c r="A390" s="3193">
        <f t="shared" si="5"/>
        <v>385</v>
      </c>
      <c r="B390" s="3191" t="s">
        <v>20425</v>
      </c>
      <c r="C390" s="3209" t="s">
        <v>3711</v>
      </c>
      <c r="D390" s="3191" t="s">
        <v>4049</v>
      </c>
      <c r="E390" s="3191" t="s">
        <v>20256</v>
      </c>
      <c r="F390" s="3212">
        <v>90</v>
      </c>
      <c r="G390" s="3211">
        <v>150</v>
      </c>
      <c r="H390" s="3190">
        <v>2</v>
      </c>
      <c r="I390" s="3193" t="s">
        <v>259</v>
      </c>
      <c r="J390" s="3190">
        <v>3</v>
      </c>
      <c r="K390" s="3193" t="s">
        <v>4841</v>
      </c>
      <c r="L390" s="3198"/>
    </row>
    <row r="391" spans="1:12" ht="15">
      <c r="A391" s="3193">
        <f t="shared" si="5"/>
        <v>386</v>
      </c>
      <c r="B391" s="3191" t="s">
        <v>20426</v>
      </c>
      <c r="C391" s="3191" t="s">
        <v>370</v>
      </c>
      <c r="D391" s="3191" t="s">
        <v>20427</v>
      </c>
      <c r="E391" s="3191" t="s">
        <v>20428</v>
      </c>
      <c r="F391" s="3197" t="s">
        <v>20429</v>
      </c>
      <c r="G391" s="3192">
        <v>35</v>
      </c>
      <c r="H391" s="3197" t="s">
        <v>20122</v>
      </c>
      <c r="I391" s="3193" t="s">
        <v>260</v>
      </c>
      <c r="J391" s="3190">
        <v>4</v>
      </c>
      <c r="K391" s="3193" t="s">
        <v>20095</v>
      </c>
      <c r="L391" s="3198"/>
    </row>
    <row r="392" spans="1:12" ht="15">
      <c r="A392" s="3193">
        <f t="shared" si="5"/>
        <v>387</v>
      </c>
      <c r="B392" s="3191" t="s">
        <v>20430</v>
      </c>
      <c r="C392" s="3191" t="s">
        <v>370</v>
      </c>
      <c r="D392" s="3191" t="s">
        <v>20427</v>
      </c>
      <c r="E392" s="3191" t="s">
        <v>20428</v>
      </c>
      <c r="F392" s="3197" t="s">
        <v>20429</v>
      </c>
      <c r="G392" s="3192">
        <v>35</v>
      </c>
      <c r="H392" s="3197" t="s">
        <v>20122</v>
      </c>
      <c r="I392" s="3193" t="s">
        <v>260</v>
      </c>
      <c r="J392" s="3190">
        <v>4</v>
      </c>
      <c r="K392" s="3193" t="s">
        <v>20095</v>
      </c>
      <c r="L392" s="3198"/>
    </row>
    <row r="393" spans="1:12" ht="15">
      <c r="A393" s="3193">
        <f t="shared" si="5"/>
        <v>388</v>
      </c>
      <c r="B393" s="3191" t="s">
        <v>20431</v>
      </c>
      <c r="C393" s="3191" t="s">
        <v>370</v>
      </c>
      <c r="D393" s="3191" t="s">
        <v>20427</v>
      </c>
      <c r="E393" s="3191" t="s">
        <v>20428</v>
      </c>
      <c r="F393" s="3197" t="s">
        <v>20429</v>
      </c>
      <c r="G393" s="3192">
        <v>35</v>
      </c>
      <c r="H393" s="3197" t="s">
        <v>20122</v>
      </c>
      <c r="I393" s="3193" t="s">
        <v>260</v>
      </c>
      <c r="J393" s="3190">
        <v>4</v>
      </c>
      <c r="K393" s="3193" t="s">
        <v>20095</v>
      </c>
      <c r="L393" s="3198"/>
    </row>
    <row r="394" spans="1:12" ht="15">
      <c r="A394" s="3193">
        <f t="shared" si="5"/>
        <v>389</v>
      </c>
      <c r="B394" s="3191" t="s">
        <v>20432</v>
      </c>
      <c r="C394" s="3191" t="s">
        <v>370</v>
      </c>
      <c r="D394" s="3191" t="s">
        <v>20427</v>
      </c>
      <c r="E394" s="3191" t="s">
        <v>20428</v>
      </c>
      <c r="F394" s="3197" t="s">
        <v>20429</v>
      </c>
      <c r="G394" s="3192">
        <v>35</v>
      </c>
      <c r="H394" s="3197" t="s">
        <v>20122</v>
      </c>
      <c r="I394" s="3193" t="s">
        <v>260</v>
      </c>
      <c r="J394" s="3190">
        <v>4</v>
      </c>
      <c r="K394" s="3193" t="s">
        <v>20095</v>
      </c>
      <c r="L394" s="3198"/>
    </row>
    <row r="395" spans="1:12" ht="15">
      <c r="A395" s="3193">
        <f t="shared" si="5"/>
        <v>390</v>
      </c>
      <c r="B395" s="3191" t="s">
        <v>20433</v>
      </c>
      <c r="C395" s="3191" t="s">
        <v>20427</v>
      </c>
      <c r="D395" s="3191" t="s">
        <v>2992</v>
      </c>
      <c r="E395" s="3191" t="s">
        <v>20428</v>
      </c>
      <c r="F395" s="3197" t="s">
        <v>20429</v>
      </c>
      <c r="G395" s="3192">
        <v>30</v>
      </c>
      <c r="H395" s="3197" t="s">
        <v>20122</v>
      </c>
      <c r="I395" s="3193" t="s">
        <v>260</v>
      </c>
      <c r="J395" s="3190">
        <v>4</v>
      </c>
      <c r="K395" s="3193" t="s">
        <v>20095</v>
      </c>
      <c r="L395" s="3198"/>
    </row>
    <row r="396" spans="1:12" ht="15">
      <c r="A396" s="3193">
        <f t="shared" si="5"/>
        <v>391</v>
      </c>
      <c r="B396" s="3191" t="s">
        <v>20434</v>
      </c>
      <c r="C396" s="3191" t="s">
        <v>20427</v>
      </c>
      <c r="D396" s="3191" t="s">
        <v>2992</v>
      </c>
      <c r="E396" s="3191" t="s">
        <v>20428</v>
      </c>
      <c r="F396" s="3197" t="s">
        <v>20429</v>
      </c>
      <c r="G396" s="3192">
        <v>30</v>
      </c>
      <c r="H396" s="3197" t="s">
        <v>20122</v>
      </c>
      <c r="I396" s="3193" t="s">
        <v>260</v>
      </c>
      <c r="J396" s="3190">
        <v>4</v>
      </c>
      <c r="K396" s="3193" t="s">
        <v>20095</v>
      </c>
      <c r="L396" s="3198"/>
    </row>
    <row r="397" spans="1:12" ht="15">
      <c r="A397" s="3193">
        <f t="shared" si="5"/>
        <v>392</v>
      </c>
      <c r="B397" s="3191" t="s">
        <v>20435</v>
      </c>
      <c r="C397" s="3191" t="s">
        <v>20427</v>
      </c>
      <c r="D397" s="3191" t="s">
        <v>2992</v>
      </c>
      <c r="E397" s="3191" t="s">
        <v>20428</v>
      </c>
      <c r="F397" s="3197" t="s">
        <v>20429</v>
      </c>
      <c r="G397" s="3192">
        <v>30</v>
      </c>
      <c r="H397" s="3197" t="s">
        <v>20122</v>
      </c>
      <c r="I397" s="3193" t="s">
        <v>260</v>
      </c>
      <c r="J397" s="3190">
        <v>4</v>
      </c>
      <c r="K397" s="3193" t="s">
        <v>20095</v>
      </c>
      <c r="L397" s="3198"/>
    </row>
    <row r="398" spans="1:12" ht="15">
      <c r="A398" s="3193">
        <f t="shared" si="5"/>
        <v>393</v>
      </c>
      <c r="B398" s="3191" t="s">
        <v>20436</v>
      </c>
      <c r="C398" s="3191" t="s">
        <v>20427</v>
      </c>
      <c r="D398" s="3191" t="s">
        <v>2992</v>
      </c>
      <c r="E398" s="3191" t="s">
        <v>20428</v>
      </c>
      <c r="F398" s="3197" t="s">
        <v>20429</v>
      </c>
      <c r="G398" s="3192">
        <v>30</v>
      </c>
      <c r="H398" s="3197" t="s">
        <v>20122</v>
      </c>
      <c r="I398" s="3193" t="s">
        <v>260</v>
      </c>
      <c r="J398" s="3190">
        <v>4</v>
      </c>
      <c r="K398" s="3193" t="s">
        <v>20095</v>
      </c>
      <c r="L398" s="3198"/>
    </row>
    <row r="399" spans="1:12" ht="15">
      <c r="A399" s="3193">
        <f t="shared" si="5"/>
        <v>394</v>
      </c>
      <c r="B399" s="3191" t="s">
        <v>20437</v>
      </c>
      <c r="C399" s="3191" t="s">
        <v>20427</v>
      </c>
      <c r="D399" s="3191" t="s">
        <v>2992</v>
      </c>
      <c r="E399" s="3191" t="s">
        <v>20039</v>
      </c>
      <c r="F399" s="3198"/>
      <c r="G399" s="3192">
        <v>20</v>
      </c>
      <c r="H399" s="3190">
        <v>1</v>
      </c>
      <c r="I399" s="3193" t="s">
        <v>20041</v>
      </c>
      <c r="J399" s="3197" t="s">
        <v>6543</v>
      </c>
      <c r="K399" s="3193" t="s">
        <v>20095</v>
      </c>
      <c r="L399" s="3198"/>
    </row>
    <row r="400" spans="1:12" ht="15">
      <c r="A400" s="3193">
        <f t="shared" si="5"/>
        <v>395</v>
      </c>
      <c r="B400" s="3191" t="s">
        <v>20438</v>
      </c>
      <c r="C400" s="3191" t="s">
        <v>20427</v>
      </c>
      <c r="D400" s="3191" t="s">
        <v>2992</v>
      </c>
      <c r="E400" s="3191" t="s">
        <v>20204</v>
      </c>
      <c r="F400" s="3198"/>
      <c r="G400" s="3192">
        <v>20</v>
      </c>
      <c r="H400" s="3197" t="s">
        <v>2663</v>
      </c>
      <c r="I400" s="3193" t="s">
        <v>3599</v>
      </c>
      <c r="J400" s="3190">
        <v>1</v>
      </c>
      <c r="K400" s="3193" t="s">
        <v>20095</v>
      </c>
      <c r="L400" s="3198"/>
    </row>
    <row r="401" spans="1:12" ht="15">
      <c r="A401" s="3193">
        <f t="shared" si="5"/>
        <v>396</v>
      </c>
      <c r="B401" s="3191" t="s">
        <v>20439</v>
      </c>
      <c r="C401" s="3191" t="s">
        <v>20427</v>
      </c>
      <c r="D401" s="3191" t="s">
        <v>2992</v>
      </c>
      <c r="E401" s="3191" t="s">
        <v>20039</v>
      </c>
      <c r="F401" s="3198"/>
      <c r="G401" s="3192">
        <v>20</v>
      </c>
      <c r="H401" s="3190">
        <v>1</v>
      </c>
      <c r="I401" s="3193" t="s">
        <v>20041</v>
      </c>
      <c r="J401" s="3197" t="s">
        <v>6543</v>
      </c>
      <c r="K401" s="3193" t="s">
        <v>20095</v>
      </c>
      <c r="L401" s="3198"/>
    </row>
    <row r="402" spans="1:12" ht="15">
      <c r="A402" s="3193">
        <f t="shared" si="5"/>
        <v>397</v>
      </c>
      <c r="B402" s="3191" t="s">
        <v>20440</v>
      </c>
      <c r="C402" s="3191" t="s">
        <v>20427</v>
      </c>
      <c r="D402" s="3191" t="s">
        <v>2992</v>
      </c>
      <c r="E402" s="3191" t="s">
        <v>20039</v>
      </c>
      <c r="F402" s="3198"/>
      <c r="G402" s="3192">
        <v>20</v>
      </c>
      <c r="H402" s="3190">
        <v>1</v>
      </c>
      <c r="I402" s="3193" t="s">
        <v>20041</v>
      </c>
      <c r="J402" s="3197" t="s">
        <v>6543</v>
      </c>
      <c r="K402" s="3193" t="s">
        <v>20095</v>
      </c>
      <c r="L402" s="3198"/>
    </row>
    <row r="403" spans="1:12" ht="15">
      <c r="A403" s="3193">
        <f t="shared" si="5"/>
        <v>398</v>
      </c>
      <c r="B403" s="3191" t="s">
        <v>20441</v>
      </c>
      <c r="C403" s="3191" t="s">
        <v>20427</v>
      </c>
      <c r="D403" s="3191" t="s">
        <v>2992</v>
      </c>
      <c r="E403" s="3191" t="s">
        <v>20442</v>
      </c>
      <c r="F403" s="3196">
        <v>7</v>
      </c>
      <c r="G403" s="3192">
        <v>20</v>
      </c>
      <c r="H403" s="3197" t="s">
        <v>2663</v>
      </c>
      <c r="I403" s="3193" t="s">
        <v>3599</v>
      </c>
      <c r="J403" s="3197" t="s">
        <v>6543</v>
      </c>
      <c r="K403" s="3193" t="s">
        <v>20095</v>
      </c>
      <c r="L403" s="3198"/>
    </row>
    <row r="404" spans="1:12" ht="15">
      <c r="A404" s="3193">
        <f t="shared" si="5"/>
        <v>399</v>
      </c>
      <c r="B404" s="3191" t="s">
        <v>20443</v>
      </c>
      <c r="C404" s="3191" t="s">
        <v>370</v>
      </c>
      <c r="D404" s="3191" t="s">
        <v>20427</v>
      </c>
      <c r="E404" s="3191" t="s">
        <v>20039</v>
      </c>
      <c r="F404" s="3198"/>
      <c r="G404" s="3192">
        <v>60</v>
      </c>
      <c r="H404" s="3190">
        <v>1</v>
      </c>
      <c r="I404" s="3193" t="s">
        <v>20041</v>
      </c>
      <c r="J404" s="3197" t="s">
        <v>6543</v>
      </c>
      <c r="K404" s="3193" t="s">
        <v>20095</v>
      </c>
      <c r="L404" s="3198"/>
    </row>
    <row r="405" spans="1:12" ht="15">
      <c r="A405" s="3193">
        <f t="shared" si="5"/>
        <v>400</v>
      </c>
      <c r="B405" s="3191" t="s">
        <v>20444</v>
      </c>
      <c r="C405" s="3191" t="s">
        <v>370</v>
      </c>
      <c r="D405" s="3191" t="s">
        <v>20427</v>
      </c>
      <c r="E405" s="3191" t="s">
        <v>20103</v>
      </c>
      <c r="F405" s="3198"/>
      <c r="G405" s="3192">
        <v>60</v>
      </c>
      <c r="H405" s="3197" t="s">
        <v>2663</v>
      </c>
      <c r="I405" s="3193" t="s">
        <v>3599</v>
      </c>
      <c r="J405" s="3197" t="s">
        <v>6543</v>
      </c>
      <c r="K405" s="3193" t="s">
        <v>20095</v>
      </c>
      <c r="L405" s="3198"/>
    </row>
    <row r="406" spans="1:12" ht="15">
      <c r="A406" s="3193">
        <f t="shared" si="5"/>
        <v>401</v>
      </c>
      <c r="B406" s="3191" t="s">
        <v>20445</v>
      </c>
      <c r="C406" s="3191" t="s">
        <v>370</v>
      </c>
      <c r="D406" s="3191" t="s">
        <v>20427</v>
      </c>
      <c r="E406" s="3191" t="s">
        <v>20039</v>
      </c>
      <c r="F406" s="3198"/>
      <c r="G406" s="3192">
        <v>60</v>
      </c>
      <c r="H406" s="3190">
        <v>1</v>
      </c>
      <c r="I406" s="3193" t="s">
        <v>20041</v>
      </c>
      <c r="J406" s="3197" t="s">
        <v>6543</v>
      </c>
      <c r="K406" s="3193" t="s">
        <v>20095</v>
      </c>
      <c r="L406" s="3198"/>
    </row>
    <row r="407" spans="1:12" ht="15">
      <c r="A407" s="3193">
        <f t="shared" si="5"/>
        <v>402</v>
      </c>
      <c r="B407" s="3191" t="s">
        <v>20446</v>
      </c>
      <c r="C407" s="3191" t="s">
        <v>370</v>
      </c>
      <c r="D407" s="3191" t="s">
        <v>20427</v>
      </c>
      <c r="E407" s="3191" t="s">
        <v>20170</v>
      </c>
      <c r="F407" s="3198"/>
      <c r="G407" s="3192">
        <v>60</v>
      </c>
      <c r="H407" s="3197" t="s">
        <v>2663</v>
      </c>
      <c r="I407" s="3193" t="s">
        <v>3599</v>
      </c>
      <c r="J407" s="3197" t="s">
        <v>6543</v>
      </c>
      <c r="K407" s="3193" t="s">
        <v>20095</v>
      </c>
      <c r="L407" s="3198"/>
    </row>
    <row r="408" spans="1:12" ht="15">
      <c r="A408" s="3193">
        <f t="shared" si="5"/>
        <v>403</v>
      </c>
      <c r="B408" s="3191" t="s">
        <v>20447</v>
      </c>
      <c r="C408" s="3191" t="s">
        <v>20427</v>
      </c>
      <c r="D408" s="3191" t="s">
        <v>20448</v>
      </c>
      <c r="E408" s="3191" t="s">
        <v>22447</v>
      </c>
      <c r="F408" s="3198"/>
      <c r="G408" s="3192">
        <v>60</v>
      </c>
      <c r="H408" s="3197" t="s">
        <v>2663</v>
      </c>
      <c r="I408" s="3193" t="s">
        <v>3599</v>
      </c>
      <c r="J408" s="3197" t="s">
        <v>6543</v>
      </c>
      <c r="K408" s="3193" t="s">
        <v>20095</v>
      </c>
      <c r="L408" s="3198"/>
    </row>
    <row r="409" spans="1:12" ht="15">
      <c r="A409" s="3193">
        <f t="shared" si="5"/>
        <v>404</v>
      </c>
      <c r="B409" s="3191" t="s">
        <v>20449</v>
      </c>
      <c r="C409" s="3191" t="s">
        <v>370</v>
      </c>
      <c r="D409" s="3191" t="s">
        <v>20427</v>
      </c>
      <c r="E409" s="3191" t="s">
        <v>22447</v>
      </c>
      <c r="F409" s="3198"/>
      <c r="G409" s="3192">
        <v>60</v>
      </c>
      <c r="H409" s="3197" t="s">
        <v>2663</v>
      </c>
      <c r="I409" s="3193" t="s">
        <v>3599</v>
      </c>
      <c r="J409" s="3197" t="s">
        <v>6543</v>
      </c>
      <c r="K409" s="3193" t="s">
        <v>20095</v>
      </c>
      <c r="L409" s="3198"/>
    </row>
    <row r="410" spans="1:12" ht="15">
      <c r="A410" s="3193">
        <f t="shared" si="5"/>
        <v>405</v>
      </c>
      <c r="B410" s="3191" t="s">
        <v>20450</v>
      </c>
      <c r="C410" s="3191" t="s">
        <v>20427</v>
      </c>
      <c r="D410" s="3191" t="s">
        <v>20237</v>
      </c>
      <c r="E410" s="3191" t="s">
        <v>20204</v>
      </c>
      <c r="F410" s="3198"/>
      <c r="G410" s="3192">
        <v>50</v>
      </c>
      <c r="H410" s="3197" t="s">
        <v>2663</v>
      </c>
      <c r="I410" s="3193" t="s">
        <v>10465</v>
      </c>
      <c r="J410" s="3190">
        <v>1</v>
      </c>
      <c r="K410" s="3193" t="s">
        <v>20095</v>
      </c>
      <c r="L410" s="3198"/>
    </row>
    <row r="411" spans="1:12" ht="15">
      <c r="A411" s="3193">
        <f t="shared" si="5"/>
        <v>406</v>
      </c>
      <c r="B411" s="3191" t="s">
        <v>20451</v>
      </c>
      <c r="C411" s="3191" t="s">
        <v>20452</v>
      </c>
      <c r="D411" s="3191" t="s">
        <v>20237</v>
      </c>
      <c r="E411" s="3191" t="s">
        <v>20204</v>
      </c>
      <c r="F411" s="3198"/>
      <c r="G411" s="3192">
        <v>50</v>
      </c>
      <c r="H411" s="3197" t="s">
        <v>2663</v>
      </c>
      <c r="I411" s="3190">
        <v>0</v>
      </c>
      <c r="J411" s="3190">
        <v>1</v>
      </c>
      <c r="K411" s="3193" t="s">
        <v>20095</v>
      </c>
      <c r="L411" s="3198"/>
    </row>
    <row r="412" spans="1:12" ht="15">
      <c r="A412" s="3193">
        <f t="shared" si="5"/>
        <v>407</v>
      </c>
      <c r="B412" s="3191" t="s">
        <v>20453</v>
      </c>
      <c r="C412" s="3191" t="s">
        <v>370</v>
      </c>
      <c r="D412" s="3191" t="s">
        <v>20427</v>
      </c>
      <c r="E412" s="3191" t="s">
        <v>20204</v>
      </c>
      <c r="F412" s="3198"/>
      <c r="G412" s="3192">
        <v>60</v>
      </c>
      <c r="H412" s="3197" t="s">
        <v>2663</v>
      </c>
      <c r="I412" s="3193" t="s">
        <v>10465</v>
      </c>
      <c r="J412" s="3190">
        <v>1</v>
      </c>
      <c r="K412" s="3193" t="s">
        <v>20095</v>
      </c>
      <c r="L412" s="3198"/>
    </row>
    <row r="413" spans="1:12" ht="15">
      <c r="A413" s="3193">
        <f t="shared" si="5"/>
        <v>408</v>
      </c>
      <c r="B413" s="3191" t="s">
        <v>20454</v>
      </c>
      <c r="C413" s="3191" t="s">
        <v>370</v>
      </c>
      <c r="D413" s="3191" t="s">
        <v>20427</v>
      </c>
      <c r="E413" s="3191" t="s">
        <v>20442</v>
      </c>
      <c r="F413" s="3198"/>
      <c r="G413" s="3192">
        <v>60</v>
      </c>
      <c r="H413" s="3197" t="s">
        <v>2663</v>
      </c>
      <c r="I413" s="3193" t="s">
        <v>3599</v>
      </c>
      <c r="J413" s="3197" t="s">
        <v>6543</v>
      </c>
      <c r="K413" s="3193" t="s">
        <v>20095</v>
      </c>
      <c r="L413" s="3198"/>
    </row>
    <row r="414" spans="1:12" ht="15">
      <c r="A414" s="3193">
        <f t="shared" si="5"/>
        <v>409</v>
      </c>
      <c r="B414" s="3191" t="s">
        <v>20455</v>
      </c>
      <c r="C414" s="3191" t="s">
        <v>2992</v>
      </c>
      <c r="D414" s="3191" t="s">
        <v>3546</v>
      </c>
      <c r="E414" s="3191" t="s">
        <v>20456</v>
      </c>
      <c r="F414" s="3196" t="s">
        <v>20457</v>
      </c>
      <c r="G414" s="3192">
        <v>50</v>
      </c>
      <c r="H414" s="3197" t="s">
        <v>6543</v>
      </c>
      <c r="I414" s="3193" t="s">
        <v>4849</v>
      </c>
      <c r="J414" s="3190">
        <v>2</v>
      </c>
      <c r="K414" s="3193" t="s">
        <v>20095</v>
      </c>
      <c r="L414" s="3198"/>
    </row>
    <row r="415" spans="1:12" ht="15">
      <c r="A415" s="3193">
        <f t="shared" si="5"/>
        <v>410</v>
      </c>
      <c r="B415" s="3191" t="s">
        <v>20458</v>
      </c>
      <c r="C415" s="3191" t="s">
        <v>2992</v>
      </c>
      <c r="D415" s="3191" t="s">
        <v>20459</v>
      </c>
      <c r="E415" s="3191" t="s">
        <v>20456</v>
      </c>
      <c r="F415" s="3196" t="s">
        <v>20457</v>
      </c>
      <c r="G415" s="3192">
        <v>50</v>
      </c>
      <c r="H415" s="3197" t="s">
        <v>6543</v>
      </c>
      <c r="I415" s="3193" t="s">
        <v>4849</v>
      </c>
      <c r="J415" s="3190">
        <v>2</v>
      </c>
      <c r="K415" s="3193" t="s">
        <v>20095</v>
      </c>
      <c r="L415" s="3198"/>
    </row>
    <row r="416" spans="1:12" ht="15">
      <c r="A416" s="3193">
        <f t="shared" si="5"/>
        <v>411</v>
      </c>
      <c r="B416" s="3191" t="s">
        <v>20460</v>
      </c>
      <c r="C416" s="3191" t="s">
        <v>2992</v>
      </c>
      <c r="D416" s="3191" t="s">
        <v>20461</v>
      </c>
      <c r="E416" s="3191" t="s">
        <v>20175</v>
      </c>
      <c r="F416" s="3196">
        <v>10</v>
      </c>
      <c r="G416" s="3192">
        <v>50</v>
      </c>
      <c r="H416" s="3197" t="s">
        <v>2663</v>
      </c>
      <c r="I416" s="3193" t="s">
        <v>3599</v>
      </c>
      <c r="J416" s="3197" t="s">
        <v>6543</v>
      </c>
      <c r="K416" s="3193" t="s">
        <v>20095</v>
      </c>
      <c r="L416" s="3198"/>
    </row>
    <row r="417" spans="1:12" ht="15">
      <c r="A417" s="3193">
        <f t="shared" si="5"/>
        <v>412</v>
      </c>
      <c r="B417" s="3191" t="s">
        <v>20462</v>
      </c>
      <c r="C417" s="3191" t="s">
        <v>2992</v>
      </c>
      <c r="D417" s="3191" t="s">
        <v>20463</v>
      </c>
      <c r="E417" s="3191" t="s">
        <v>22473</v>
      </c>
      <c r="F417" s="3196">
        <v>40</v>
      </c>
      <c r="G417" s="3192">
        <v>50</v>
      </c>
      <c r="H417" s="3197" t="s">
        <v>6543</v>
      </c>
      <c r="I417" s="3193" t="s">
        <v>4849</v>
      </c>
      <c r="J417" s="3190">
        <v>2</v>
      </c>
      <c r="K417" s="3193" t="s">
        <v>20095</v>
      </c>
      <c r="L417" s="3190"/>
    </row>
    <row r="418" spans="1:12" ht="15">
      <c r="A418" s="3193">
        <f t="shared" si="5"/>
        <v>413</v>
      </c>
      <c r="B418" s="3191" t="s">
        <v>20464</v>
      </c>
      <c r="C418" s="3191" t="s">
        <v>2992</v>
      </c>
      <c r="D418" s="3191" t="s">
        <v>20465</v>
      </c>
      <c r="E418" s="3191" t="s">
        <v>22474</v>
      </c>
      <c r="F418" s="3196" t="s">
        <v>20466</v>
      </c>
      <c r="G418" s="3192">
        <v>50</v>
      </c>
      <c r="H418" s="3197" t="s">
        <v>6543</v>
      </c>
      <c r="I418" s="3193" t="s">
        <v>4849</v>
      </c>
      <c r="J418" s="3190">
        <v>2</v>
      </c>
      <c r="K418" s="3193" t="s">
        <v>20095</v>
      </c>
      <c r="L418" s="3190"/>
    </row>
    <row r="419" spans="1:12" ht="15">
      <c r="A419" s="3193">
        <f t="shared" si="5"/>
        <v>414</v>
      </c>
      <c r="B419" s="3191" t="s">
        <v>20467</v>
      </c>
      <c r="C419" s="3191" t="s">
        <v>20465</v>
      </c>
      <c r="D419" s="3191" t="s">
        <v>20468</v>
      </c>
      <c r="E419" s="3191" t="s">
        <v>22446</v>
      </c>
      <c r="F419" s="3196" t="s">
        <v>20466</v>
      </c>
      <c r="G419" s="3192">
        <v>50</v>
      </c>
      <c r="H419" s="3197" t="s">
        <v>20080</v>
      </c>
      <c r="I419" s="3196" t="s">
        <v>20074</v>
      </c>
      <c r="J419" s="3190">
        <v>3</v>
      </c>
      <c r="K419" s="3193" t="s">
        <v>20095</v>
      </c>
      <c r="L419" s="3190"/>
    </row>
    <row r="420" spans="1:12" ht="15">
      <c r="A420" s="3193">
        <f t="shared" si="5"/>
        <v>415</v>
      </c>
      <c r="B420" s="3191" t="s">
        <v>20469</v>
      </c>
      <c r="C420" s="3191" t="s">
        <v>20468</v>
      </c>
      <c r="D420" s="3191" t="s">
        <v>20470</v>
      </c>
      <c r="E420" s="3191" t="s">
        <v>20456</v>
      </c>
      <c r="F420" s="3196" t="s">
        <v>20471</v>
      </c>
      <c r="G420" s="3192">
        <v>180</v>
      </c>
      <c r="H420" s="3197" t="s">
        <v>6543</v>
      </c>
      <c r="I420" s="3193" t="s">
        <v>4849</v>
      </c>
      <c r="J420" s="3190">
        <v>2</v>
      </c>
      <c r="K420" s="3193" t="s">
        <v>20095</v>
      </c>
      <c r="L420" s="3190"/>
    </row>
    <row r="421" spans="1:12" ht="15">
      <c r="A421" s="3193">
        <f t="shared" si="5"/>
        <v>416</v>
      </c>
      <c r="B421" s="3191" t="s">
        <v>20472</v>
      </c>
      <c r="C421" s="3191" t="s">
        <v>2992</v>
      </c>
      <c r="D421" s="3191" t="s">
        <v>20473</v>
      </c>
      <c r="E421" s="3191" t="s">
        <v>22475</v>
      </c>
      <c r="F421" s="3196" t="s">
        <v>20474</v>
      </c>
      <c r="G421" s="3192">
        <v>560</v>
      </c>
      <c r="H421" s="3197" t="s">
        <v>20080</v>
      </c>
      <c r="I421" s="3193" t="s">
        <v>20074</v>
      </c>
      <c r="J421" s="3190">
        <v>3</v>
      </c>
      <c r="K421" s="3193" t="s">
        <v>22480</v>
      </c>
      <c r="L421" s="3190"/>
    </row>
    <row r="422" spans="1:12" ht="15">
      <c r="A422" s="3193">
        <f t="shared" si="5"/>
        <v>417</v>
      </c>
      <c r="B422" s="3191" t="s">
        <v>20475</v>
      </c>
      <c r="C422" s="3191" t="s">
        <v>2992</v>
      </c>
      <c r="D422" s="3191" t="s">
        <v>20476</v>
      </c>
      <c r="E422" s="3191" t="s">
        <v>22448</v>
      </c>
      <c r="F422" s="3196">
        <v>1</v>
      </c>
      <c r="G422" s="3192">
        <v>160</v>
      </c>
      <c r="H422" s="3197" t="s">
        <v>2663</v>
      </c>
      <c r="I422" s="3193" t="s">
        <v>3599</v>
      </c>
      <c r="J422" s="3197" t="s">
        <v>6543</v>
      </c>
      <c r="K422" s="3193" t="s">
        <v>22481</v>
      </c>
      <c r="L422" s="3197"/>
    </row>
    <row r="423" spans="1:12" ht="15">
      <c r="A423" s="3193">
        <f t="shared" si="5"/>
        <v>418</v>
      </c>
      <c r="B423" s="3191" t="s">
        <v>20477</v>
      </c>
      <c r="C423" s="3191" t="s">
        <v>2992</v>
      </c>
      <c r="D423" s="3191" t="s">
        <v>20478</v>
      </c>
      <c r="E423" s="3191" t="s">
        <v>20442</v>
      </c>
      <c r="F423" s="3196" t="s">
        <v>20479</v>
      </c>
      <c r="G423" s="3192">
        <v>300</v>
      </c>
      <c r="H423" s="3197" t="s">
        <v>2663</v>
      </c>
      <c r="I423" s="3193" t="s">
        <v>3599</v>
      </c>
      <c r="J423" s="3197" t="s">
        <v>6543</v>
      </c>
      <c r="K423" s="3193"/>
      <c r="L423" s="3197"/>
    </row>
    <row r="424" spans="1:12" ht="15">
      <c r="A424" s="3193">
        <f t="shared" si="5"/>
        <v>419</v>
      </c>
      <c r="B424" s="3191" t="s">
        <v>20480</v>
      </c>
      <c r="C424" s="3191" t="s">
        <v>2992</v>
      </c>
      <c r="D424" s="3191" t="s">
        <v>20481</v>
      </c>
      <c r="E424" s="3191" t="s">
        <v>20540</v>
      </c>
      <c r="F424" s="3196">
        <v>4.4000000000000004</v>
      </c>
      <c r="G424" s="3192">
        <v>160</v>
      </c>
      <c r="H424" s="3197" t="s">
        <v>6543</v>
      </c>
      <c r="I424" s="3193" t="s">
        <v>4849</v>
      </c>
      <c r="J424" s="3190">
        <v>2</v>
      </c>
      <c r="K424" s="3193" t="s">
        <v>22481</v>
      </c>
      <c r="L424" s="3190"/>
    </row>
    <row r="425" spans="1:12" ht="15">
      <c r="A425" s="3193">
        <f t="shared" si="5"/>
        <v>420</v>
      </c>
      <c r="B425" s="3191" t="s">
        <v>20482</v>
      </c>
      <c r="C425" s="3191" t="s">
        <v>2992</v>
      </c>
      <c r="D425" s="3191" t="s">
        <v>20481</v>
      </c>
      <c r="E425" s="3191" t="s">
        <v>20540</v>
      </c>
      <c r="F425" s="3196">
        <v>4.4000000000000004</v>
      </c>
      <c r="G425" s="3192">
        <v>180</v>
      </c>
      <c r="H425" s="3197" t="s">
        <v>6543</v>
      </c>
      <c r="I425" s="3193" t="s">
        <v>4849</v>
      </c>
      <c r="J425" s="3190">
        <v>2</v>
      </c>
      <c r="K425" s="3193"/>
      <c r="L425" s="3190"/>
    </row>
    <row r="426" spans="1:12" ht="15">
      <c r="A426" s="3193">
        <f t="shared" si="5"/>
        <v>421</v>
      </c>
      <c r="B426" s="3191" t="s">
        <v>20483</v>
      </c>
      <c r="C426" s="3191" t="s">
        <v>2993</v>
      </c>
      <c r="D426" s="3191" t="s">
        <v>20484</v>
      </c>
      <c r="E426" s="3191" t="s">
        <v>22476</v>
      </c>
      <c r="F426" s="3196">
        <v>20</v>
      </c>
      <c r="G426" s="3192">
        <v>50</v>
      </c>
      <c r="H426" s="3197" t="s">
        <v>6543</v>
      </c>
      <c r="I426" s="3193" t="s">
        <v>4849</v>
      </c>
      <c r="J426" s="3190">
        <v>2</v>
      </c>
      <c r="K426" s="3193" t="s">
        <v>20095</v>
      </c>
      <c r="L426" s="3190"/>
    </row>
    <row r="427" spans="1:12" ht="15">
      <c r="A427" s="3193">
        <f t="shared" si="5"/>
        <v>422</v>
      </c>
      <c r="B427" s="3191" t="s">
        <v>20485</v>
      </c>
      <c r="C427" s="3191" t="s">
        <v>2993</v>
      </c>
      <c r="D427" s="3191" t="s">
        <v>379</v>
      </c>
      <c r="E427" s="3191" t="s">
        <v>20428</v>
      </c>
      <c r="F427" s="3196">
        <v>40</v>
      </c>
      <c r="G427" s="3192">
        <v>560</v>
      </c>
      <c r="H427" s="3197" t="s">
        <v>20122</v>
      </c>
      <c r="I427" s="3193" t="s">
        <v>260</v>
      </c>
      <c r="J427" s="3190">
        <v>4</v>
      </c>
      <c r="K427" s="3193" t="s">
        <v>22480</v>
      </c>
      <c r="L427" s="3190"/>
    </row>
    <row r="428" spans="1:12" ht="15">
      <c r="A428" s="3193">
        <f t="shared" si="5"/>
        <v>423</v>
      </c>
      <c r="B428" s="3191" t="s">
        <v>20486</v>
      </c>
      <c r="C428" s="3191" t="s">
        <v>2993</v>
      </c>
      <c r="D428" s="3191" t="s">
        <v>3076</v>
      </c>
      <c r="E428" s="3191" t="s">
        <v>21093</v>
      </c>
      <c r="F428" s="3196">
        <v>20</v>
      </c>
      <c r="G428" s="3192">
        <v>150</v>
      </c>
      <c r="H428" s="3197" t="s">
        <v>20080</v>
      </c>
      <c r="I428" s="3193" t="s">
        <v>20074</v>
      </c>
      <c r="J428" s="3197" t="s">
        <v>20122</v>
      </c>
      <c r="K428" s="3193" t="s">
        <v>22483</v>
      </c>
      <c r="L428" s="3197"/>
    </row>
    <row r="429" spans="1:12" ht="15">
      <c r="A429" s="3193">
        <f t="shared" si="5"/>
        <v>424</v>
      </c>
      <c r="B429" s="3191" t="s">
        <v>20487</v>
      </c>
      <c r="C429" s="3191" t="s">
        <v>2993</v>
      </c>
      <c r="D429" s="3191" t="s">
        <v>3078</v>
      </c>
      <c r="E429" s="3191" t="s">
        <v>20522</v>
      </c>
      <c r="F429" s="3196">
        <v>10</v>
      </c>
      <c r="G429" s="3192">
        <v>225</v>
      </c>
      <c r="H429" s="3190">
        <v>1</v>
      </c>
      <c r="I429" s="3193" t="s">
        <v>20041</v>
      </c>
      <c r="J429" s="3190">
        <v>2</v>
      </c>
      <c r="K429" s="3193" t="s">
        <v>22484</v>
      </c>
      <c r="L429" s="3190"/>
    </row>
    <row r="430" spans="1:12" ht="15">
      <c r="A430" s="3193">
        <f t="shared" si="5"/>
        <v>425</v>
      </c>
      <c r="B430" s="3191" t="s">
        <v>20488</v>
      </c>
      <c r="C430" s="3191" t="s">
        <v>2993</v>
      </c>
      <c r="D430" s="3191" t="s">
        <v>20489</v>
      </c>
      <c r="E430" s="3191" t="s">
        <v>20490</v>
      </c>
      <c r="F430" s="3196">
        <v>20</v>
      </c>
      <c r="G430" s="3192">
        <v>130</v>
      </c>
      <c r="H430" s="3197" t="s">
        <v>6543</v>
      </c>
      <c r="I430" s="3193" t="s">
        <v>4849</v>
      </c>
      <c r="J430" s="3190">
        <v>2</v>
      </c>
      <c r="K430" s="3193" t="s">
        <v>22481</v>
      </c>
      <c r="L430" s="3190"/>
    </row>
    <row r="431" spans="1:12" ht="15">
      <c r="A431" s="3193">
        <f t="shared" si="5"/>
        <v>426</v>
      </c>
      <c r="B431" s="3191" t="s">
        <v>20491</v>
      </c>
      <c r="C431" s="3191" t="s">
        <v>20492</v>
      </c>
      <c r="D431" s="3191" t="s">
        <v>594</v>
      </c>
      <c r="E431" s="3191" t="s">
        <v>20490</v>
      </c>
      <c r="F431" s="3196">
        <v>20</v>
      </c>
      <c r="G431" s="3192">
        <v>70</v>
      </c>
      <c r="H431" s="3197" t="s">
        <v>6543</v>
      </c>
      <c r="I431" s="3193" t="s">
        <v>11857</v>
      </c>
      <c r="J431" s="3190">
        <v>2</v>
      </c>
      <c r="K431" s="3193" t="s">
        <v>22481</v>
      </c>
      <c r="L431" s="3190"/>
    </row>
    <row r="432" spans="1:12" ht="15">
      <c r="A432" s="3193">
        <f t="shared" si="5"/>
        <v>427</v>
      </c>
      <c r="B432" s="3191" t="s">
        <v>20493</v>
      </c>
      <c r="C432" s="3191" t="s">
        <v>2993</v>
      </c>
      <c r="D432" s="3191" t="s">
        <v>20494</v>
      </c>
      <c r="E432" s="3191" t="s">
        <v>21093</v>
      </c>
      <c r="F432" s="3196">
        <v>20</v>
      </c>
      <c r="G432" s="3192">
        <v>300</v>
      </c>
      <c r="H432" s="3197" t="s">
        <v>20080</v>
      </c>
      <c r="I432" s="3193" t="s">
        <v>20074</v>
      </c>
      <c r="J432" s="3197" t="s">
        <v>20122</v>
      </c>
      <c r="K432" s="3193" t="s">
        <v>22485</v>
      </c>
      <c r="L432" s="3197"/>
    </row>
    <row r="433" spans="1:12" ht="15">
      <c r="A433" s="3193">
        <f t="shared" si="5"/>
        <v>428</v>
      </c>
      <c r="B433" s="3191" t="s">
        <v>20495</v>
      </c>
      <c r="C433" s="3191" t="s">
        <v>2993</v>
      </c>
      <c r="D433" s="3191" t="s">
        <v>20496</v>
      </c>
      <c r="E433" s="3191" t="s">
        <v>21076</v>
      </c>
      <c r="F433" s="3196">
        <v>20</v>
      </c>
      <c r="G433" s="3192">
        <v>120</v>
      </c>
      <c r="H433" s="3197" t="s">
        <v>6543</v>
      </c>
      <c r="I433" s="3193" t="s">
        <v>4849</v>
      </c>
      <c r="J433" s="3190">
        <v>2</v>
      </c>
      <c r="K433" s="3193" t="s">
        <v>22481</v>
      </c>
      <c r="L433" s="3190"/>
    </row>
    <row r="434" spans="1:12" ht="15">
      <c r="A434" s="3193">
        <f t="shared" si="5"/>
        <v>429</v>
      </c>
      <c r="B434" s="3191" t="s">
        <v>20497</v>
      </c>
      <c r="C434" s="3191" t="s">
        <v>597</v>
      </c>
      <c r="D434" s="3191" t="s">
        <v>598</v>
      </c>
      <c r="E434" s="3191" t="s">
        <v>20490</v>
      </c>
      <c r="F434" s="3196">
        <v>20</v>
      </c>
      <c r="G434" s="3192">
        <v>80</v>
      </c>
      <c r="H434" s="3197" t="s">
        <v>6543</v>
      </c>
      <c r="I434" s="3193" t="s">
        <v>4849</v>
      </c>
      <c r="J434" s="3190">
        <v>2</v>
      </c>
      <c r="K434" s="3193" t="s">
        <v>22481</v>
      </c>
      <c r="L434" s="3190"/>
    </row>
    <row r="435" spans="1:12" ht="15">
      <c r="A435" s="3193">
        <f t="shared" si="5"/>
        <v>430</v>
      </c>
      <c r="B435" s="3191" t="s">
        <v>20498</v>
      </c>
      <c r="C435" s="3191" t="s">
        <v>2992</v>
      </c>
      <c r="D435" s="3191" t="s">
        <v>1539</v>
      </c>
      <c r="E435" s="3191" t="s">
        <v>20044</v>
      </c>
      <c r="F435" s="3196" t="s">
        <v>20499</v>
      </c>
      <c r="G435" s="3192">
        <v>50</v>
      </c>
      <c r="H435" s="3197" t="s">
        <v>2663</v>
      </c>
      <c r="I435" s="3193" t="s">
        <v>3599</v>
      </c>
      <c r="J435" s="3190">
        <v>1</v>
      </c>
      <c r="K435" s="3193" t="s">
        <v>22482</v>
      </c>
      <c r="L435" s="3190"/>
    </row>
    <row r="436" spans="1:12" ht="15">
      <c r="A436" s="3193">
        <f t="shared" si="5"/>
        <v>431</v>
      </c>
      <c r="B436" s="3191" t="s">
        <v>20500</v>
      </c>
      <c r="C436" s="3191" t="s">
        <v>2992</v>
      </c>
      <c r="D436" s="3191" t="s">
        <v>1544</v>
      </c>
      <c r="E436" s="3191" t="s">
        <v>22477</v>
      </c>
      <c r="F436" s="3196" t="s">
        <v>20501</v>
      </c>
      <c r="G436" s="3192">
        <v>50</v>
      </c>
      <c r="H436" s="3190">
        <v>1</v>
      </c>
      <c r="I436" s="3193" t="s">
        <v>20041</v>
      </c>
      <c r="J436" s="3197" t="s">
        <v>20080</v>
      </c>
      <c r="K436" s="3193" t="s">
        <v>22482</v>
      </c>
      <c r="L436" s="3197"/>
    </row>
    <row r="437" spans="1:12" ht="15">
      <c r="A437" s="3193">
        <f t="shared" si="5"/>
        <v>432</v>
      </c>
      <c r="B437" s="3191" t="s">
        <v>20502</v>
      </c>
      <c r="C437" s="3191" t="s">
        <v>2992</v>
      </c>
      <c r="D437" s="3191" t="s">
        <v>20503</v>
      </c>
      <c r="E437" s="3191" t="s">
        <v>22448</v>
      </c>
      <c r="F437" s="3196" t="s">
        <v>20504</v>
      </c>
      <c r="G437" s="3192">
        <v>50</v>
      </c>
      <c r="H437" s="3197" t="s">
        <v>2663</v>
      </c>
      <c r="I437" s="3193" t="s">
        <v>3599</v>
      </c>
      <c r="J437" s="3197" t="s">
        <v>6543</v>
      </c>
      <c r="K437" s="3193" t="s">
        <v>22482</v>
      </c>
      <c r="L437" s="3197"/>
    </row>
    <row r="438" spans="1:12" ht="15">
      <c r="A438" s="3193">
        <f t="shared" si="5"/>
        <v>433</v>
      </c>
      <c r="B438" s="3191" t="s">
        <v>20505</v>
      </c>
      <c r="C438" s="3191" t="s">
        <v>2992</v>
      </c>
      <c r="D438" s="3191" t="s">
        <v>1540</v>
      </c>
      <c r="E438" s="3191" t="s">
        <v>20044</v>
      </c>
      <c r="F438" s="3196" t="s">
        <v>20506</v>
      </c>
      <c r="G438" s="3192">
        <v>50</v>
      </c>
      <c r="H438" s="3197" t="s">
        <v>2663</v>
      </c>
      <c r="I438" s="3193" t="s">
        <v>3599</v>
      </c>
      <c r="J438" s="3190">
        <v>1</v>
      </c>
      <c r="K438" s="3193" t="s">
        <v>22482</v>
      </c>
      <c r="L438" s="3190"/>
    </row>
    <row r="439" spans="1:12" ht="15">
      <c r="A439" s="3193">
        <f t="shared" si="5"/>
        <v>434</v>
      </c>
      <c r="B439" s="3191" t="s">
        <v>20507</v>
      </c>
      <c r="C439" s="3191" t="s">
        <v>2992</v>
      </c>
      <c r="D439" s="3191" t="s">
        <v>1541</v>
      </c>
      <c r="E439" s="3191" t="s">
        <v>20442</v>
      </c>
      <c r="F439" s="3196" t="s">
        <v>20506</v>
      </c>
      <c r="G439" s="3192">
        <v>180</v>
      </c>
      <c r="H439" s="3197" t="s">
        <v>2663</v>
      </c>
      <c r="I439" s="3193" t="s">
        <v>3599</v>
      </c>
      <c r="J439" s="3197" t="s">
        <v>6543</v>
      </c>
      <c r="K439" s="3193" t="s">
        <v>20126</v>
      </c>
      <c r="L439" s="3197"/>
    </row>
    <row r="440" spans="1:12" ht="15">
      <c r="A440" s="3193">
        <f t="shared" si="5"/>
        <v>435</v>
      </c>
      <c r="B440" s="3191" t="s">
        <v>20508</v>
      </c>
      <c r="C440" s="3191" t="s">
        <v>2992</v>
      </c>
      <c r="D440" s="3191" t="s">
        <v>1542</v>
      </c>
      <c r="E440" s="3191" t="s">
        <v>20442</v>
      </c>
      <c r="F440" s="3196" t="s">
        <v>20506</v>
      </c>
      <c r="G440" s="3192">
        <v>180</v>
      </c>
      <c r="H440" s="3197" t="s">
        <v>2663</v>
      </c>
      <c r="I440" s="3193" t="s">
        <v>3599</v>
      </c>
      <c r="J440" s="3197" t="s">
        <v>6543</v>
      </c>
      <c r="K440" s="3193" t="s">
        <v>20126</v>
      </c>
      <c r="L440" s="3197"/>
    </row>
    <row r="441" spans="1:12" ht="15">
      <c r="A441" s="3193">
        <f t="shared" si="5"/>
        <v>436</v>
      </c>
      <c r="B441" s="3191" t="s">
        <v>20509</v>
      </c>
      <c r="C441" s="3191" t="s">
        <v>2992</v>
      </c>
      <c r="D441" s="3191" t="s">
        <v>1543</v>
      </c>
      <c r="E441" s="3191" t="s">
        <v>20442</v>
      </c>
      <c r="F441" s="3196" t="s">
        <v>20506</v>
      </c>
      <c r="G441" s="3192">
        <v>180</v>
      </c>
      <c r="H441" s="3197" t="s">
        <v>2663</v>
      </c>
      <c r="I441" s="3193" t="s">
        <v>3599</v>
      </c>
      <c r="J441" s="3197" t="s">
        <v>6543</v>
      </c>
      <c r="K441" s="3193" t="s">
        <v>20126</v>
      </c>
      <c r="L441" s="3197"/>
    </row>
    <row r="442" spans="1:12" ht="15">
      <c r="A442" s="3193">
        <f t="shared" si="5"/>
        <v>437</v>
      </c>
      <c r="B442" s="3191" t="s">
        <v>20510</v>
      </c>
      <c r="C442" s="3191" t="s">
        <v>2993</v>
      </c>
      <c r="D442" s="3191" t="s">
        <v>20511</v>
      </c>
      <c r="E442" s="3191" t="s">
        <v>22478</v>
      </c>
      <c r="F442" s="3196" t="s">
        <v>20512</v>
      </c>
      <c r="G442" s="3192">
        <v>225</v>
      </c>
      <c r="H442" s="3197" t="s">
        <v>20122</v>
      </c>
      <c r="I442" s="3193" t="s">
        <v>260</v>
      </c>
      <c r="J442" s="3197" t="s">
        <v>20093</v>
      </c>
      <c r="K442" s="3193" t="s">
        <v>20095</v>
      </c>
      <c r="L442" s="3197"/>
    </row>
    <row r="443" spans="1:12" ht="15">
      <c r="A443" s="3193">
        <f t="shared" si="5"/>
        <v>438</v>
      </c>
      <c r="B443" s="3191" t="s">
        <v>20513</v>
      </c>
      <c r="C443" s="3191" t="s">
        <v>2993</v>
      </c>
      <c r="D443" s="3191" t="s">
        <v>20514</v>
      </c>
      <c r="E443" s="3191" t="s">
        <v>20456</v>
      </c>
      <c r="F443" s="3196" t="s">
        <v>20515</v>
      </c>
      <c r="G443" s="3192">
        <v>50</v>
      </c>
      <c r="H443" s="3197" t="s">
        <v>20080</v>
      </c>
      <c r="I443" s="3193" t="s">
        <v>20074</v>
      </c>
      <c r="J443" s="3197" t="s">
        <v>20122</v>
      </c>
      <c r="K443" s="3193" t="s">
        <v>20095</v>
      </c>
      <c r="L443" s="3197"/>
    </row>
    <row r="444" spans="1:12" ht="15">
      <c r="A444" s="3193">
        <f t="shared" ref="A444:A510" si="6">A443+1</f>
        <v>439</v>
      </c>
      <c r="B444" s="3191" t="s">
        <v>20516</v>
      </c>
      <c r="C444" s="3191" t="s">
        <v>20514</v>
      </c>
      <c r="D444" s="3191" t="s">
        <v>20517</v>
      </c>
      <c r="E444" s="3191" t="s">
        <v>20555</v>
      </c>
      <c r="F444" s="3196" t="s">
        <v>20515</v>
      </c>
      <c r="G444" s="3192">
        <v>30</v>
      </c>
      <c r="H444" s="3190">
        <v>2</v>
      </c>
      <c r="I444" s="3193" t="s">
        <v>259</v>
      </c>
      <c r="J444" s="3190">
        <v>3</v>
      </c>
      <c r="K444" s="3193" t="s">
        <v>20095</v>
      </c>
      <c r="L444" s="3190"/>
    </row>
    <row r="445" spans="1:12" ht="15">
      <c r="A445" s="3193">
        <f t="shared" si="6"/>
        <v>440</v>
      </c>
      <c r="B445" s="3191" t="s">
        <v>20518</v>
      </c>
      <c r="C445" s="3191" t="s">
        <v>2993</v>
      </c>
      <c r="D445" s="3191" t="s">
        <v>372</v>
      </c>
      <c r="E445" s="3191" t="s">
        <v>22479</v>
      </c>
      <c r="F445" s="3196" t="s">
        <v>20519</v>
      </c>
      <c r="G445" s="3192">
        <v>50</v>
      </c>
      <c r="H445" s="3190">
        <v>2</v>
      </c>
      <c r="I445" s="3193" t="s">
        <v>259</v>
      </c>
      <c r="J445" s="3197" t="s">
        <v>20093</v>
      </c>
      <c r="K445" s="3193" t="s">
        <v>20095</v>
      </c>
      <c r="L445" s="3197"/>
    </row>
    <row r="446" spans="1:12" ht="15">
      <c r="A446" s="3193">
        <f t="shared" si="6"/>
        <v>441</v>
      </c>
      <c r="B446" s="3191" t="s">
        <v>20520</v>
      </c>
      <c r="C446" s="3191" t="s">
        <v>2993</v>
      </c>
      <c r="D446" s="3191" t="s">
        <v>372</v>
      </c>
      <c r="E446" s="3191" t="s">
        <v>22479</v>
      </c>
      <c r="F446" s="3196" t="s">
        <v>20519</v>
      </c>
      <c r="G446" s="3192">
        <v>50</v>
      </c>
      <c r="H446" s="3190">
        <v>2</v>
      </c>
      <c r="I446" s="3193" t="s">
        <v>259</v>
      </c>
      <c r="J446" s="3197" t="s">
        <v>20093</v>
      </c>
      <c r="K446" s="3193" t="s">
        <v>20095</v>
      </c>
      <c r="L446" s="3197"/>
    </row>
    <row r="447" spans="1:12" ht="15">
      <c r="A447" s="3193">
        <f t="shared" si="6"/>
        <v>442</v>
      </c>
      <c r="B447" s="3191" t="s">
        <v>3696</v>
      </c>
      <c r="C447" s="3191" t="s">
        <v>2993</v>
      </c>
      <c r="D447" s="3191" t="s">
        <v>20521</v>
      </c>
      <c r="E447" s="3191" t="s">
        <v>20522</v>
      </c>
      <c r="F447" s="3196">
        <v>15</v>
      </c>
      <c r="G447" s="3192">
        <v>1250</v>
      </c>
      <c r="H447" s="3190">
        <v>1</v>
      </c>
      <c r="I447" s="3193" t="s">
        <v>20041</v>
      </c>
      <c r="J447" s="3190">
        <v>2</v>
      </c>
      <c r="K447" s="3198"/>
      <c r="L447" s="3198"/>
    </row>
    <row r="448" spans="1:12" ht="15">
      <c r="A448" s="3193">
        <f t="shared" si="6"/>
        <v>443</v>
      </c>
      <c r="B448" s="3191" t="s">
        <v>3698</v>
      </c>
      <c r="C448" s="3191" t="s">
        <v>2993</v>
      </c>
      <c r="D448" s="3191" t="s">
        <v>20523</v>
      </c>
      <c r="E448" s="3191" t="s">
        <v>20522</v>
      </c>
      <c r="F448" s="3196">
        <v>15</v>
      </c>
      <c r="G448" s="3192">
        <v>1850</v>
      </c>
      <c r="H448" s="3190">
        <v>1</v>
      </c>
      <c r="I448" s="3193" t="s">
        <v>20041</v>
      </c>
      <c r="J448" s="3190">
        <v>2</v>
      </c>
      <c r="K448" s="3198"/>
      <c r="L448" s="3198"/>
    </row>
    <row r="449" spans="1:12" ht="15">
      <c r="A449" s="3193">
        <f t="shared" si="6"/>
        <v>444</v>
      </c>
      <c r="B449" s="3191" t="s">
        <v>20524</v>
      </c>
      <c r="C449" s="3191" t="s">
        <v>2993</v>
      </c>
      <c r="D449" s="3191" t="s">
        <v>20525</v>
      </c>
      <c r="E449" s="3191" t="s">
        <v>22448</v>
      </c>
      <c r="F449" s="3196" t="s">
        <v>20526</v>
      </c>
      <c r="G449" s="3192">
        <v>170</v>
      </c>
      <c r="H449" s="3197" t="s">
        <v>2663</v>
      </c>
      <c r="I449" s="3193" t="s">
        <v>3599</v>
      </c>
      <c r="J449" s="3197" t="s">
        <v>6543</v>
      </c>
      <c r="K449" s="3193" t="s">
        <v>20527</v>
      </c>
      <c r="L449" s="3198"/>
    </row>
    <row r="450" spans="1:12" ht="15">
      <c r="A450" s="3193">
        <f t="shared" si="6"/>
        <v>445</v>
      </c>
      <c r="B450" s="3191" t="s">
        <v>20528</v>
      </c>
      <c r="C450" s="3191" t="s">
        <v>2993</v>
      </c>
      <c r="D450" s="3191" t="s">
        <v>20529</v>
      </c>
      <c r="E450" s="3191" t="s">
        <v>22448</v>
      </c>
      <c r="F450" s="3196" t="s">
        <v>20530</v>
      </c>
      <c r="G450" s="3192">
        <v>145</v>
      </c>
      <c r="H450" s="3197" t="s">
        <v>2663</v>
      </c>
      <c r="I450" s="3193" t="s">
        <v>3599</v>
      </c>
      <c r="J450" s="3197" t="s">
        <v>6543</v>
      </c>
      <c r="K450" s="3193" t="s">
        <v>20527</v>
      </c>
      <c r="L450" s="3198"/>
    </row>
    <row r="451" spans="1:12" ht="15">
      <c r="A451" s="3193">
        <f t="shared" si="6"/>
        <v>446</v>
      </c>
      <c r="B451" s="3191" t="s">
        <v>22524</v>
      </c>
      <c r="C451" s="3191" t="s">
        <v>2993</v>
      </c>
      <c r="D451" s="3191" t="s">
        <v>20531</v>
      </c>
      <c r="E451" s="3191" t="s">
        <v>22448</v>
      </c>
      <c r="F451" s="3196" t="s">
        <v>20532</v>
      </c>
      <c r="G451" s="3192">
        <v>160</v>
      </c>
      <c r="H451" s="3197" t="s">
        <v>2663</v>
      </c>
      <c r="I451" s="3193" t="s">
        <v>3599</v>
      </c>
      <c r="J451" s="3197" t="s">
        <v>6543</v>
      </c>
      <c r="K451" s="3193" t="s">
        <v>20527</v>
      </c>
      <c r="L451" s="3198"/>
    </row>
    <row r="452" spans="1:12" ht="15">
      <c r="A452" s="3193">
        <f t="shared" si="6"/>
        <v>447</v>
      </c>
      <c r="B452" s="3191" t="s">
        <v>20533</v>
      </c>
      <c r="C452" s="3191" t="s">
        <v>2993</v>
      </c>
      <c r="D452" s="3191" t="s">
        <v>20534</v>
      </c>
      <c r="E452" s="3191" t="s">
        <v>22448</v>
      </c>
      <c r="F452" s="3196" t="s">
        <v>20504</v>
      </c>
      <c r="G452" s="3192">
        <v>115</v>
      </c>
      <c r="H452" s="3197" t="s">
        <v>2663</v>
      </c>
      <c r="I452" s="3193" t="s">
        <v>3599</v>
      </c>
      <c r="J452" s="3197" t="s">
        <v>6543</v>
      </c>
      <c r="K452" s="3193" t="s">
        <v>20527</v>
      </c>
      <c r="L452" s="3198"/>
    </row>
    <row r="453" spans="1:12" ht="15">
      <c r="A453" s="3193">
        <f t="shared" si="6"/>
        <v>448</v>
      </c>
      <c r="B453" s="3191" t="s">
        <v>20535</v>
      </c>
      <c r="C453" s="3191" t="s">
        <v>2992</v>
      </c>
      <c r="D453" s="3191" t="s">
        <v>20536</v>
      </c>
      <c r="E453" s="3191" t="s">
        <v>20442</v>
      </c>
      <c r="F453" s="3196">
        <v>2.5</v>
      </c>
      <c r="G453" s="3192">
        <v>135</v>
      </c>
      <c r="H453" s="3197" t="s">
        <v>2663</v>
      </c>
      <c r="I453" s="3193" t="s">
        <v>3599</v>
      </c>
      <c r="J453" s="3197" t="s">
        <v>6543</v>
      </c>
      <c r="K453" s="3193" t="s">
        <v>4208</v>
      </c>
      <c r="L453" s="3198"/>
    </row>
    <row r="454" spans="1:12" ht="15">
      <c r="A454" s="3193">
        <f t="shared" si="6"/>
        <v>449</v>
      </c>
      <c r="B454" s="3191" t="s">
        <v>20537</v>
      </c>
      <c r="C454" s="3191" t="s">
        <v>20536</v>
      </c>
      <c r="D454" s="3191" t="s">
        <v>20538</v>
      </c>
      <c r="E454" s="3191" t="s">
        <v>20161</v>
      </c>
      <c r="F454" s="3196">
        <v>2.5</v>
      </c>
      <c r="G454" s="3192">
        <v>80</v>
      </c>
      <c r="H454" s="3197" t="s">
        <v>2663</v>
      </c>
      <c r="I454" s="3193" t="s">
        <v>3599</v>
      </c>
      <c r="J454" s="3197" t="s">
        <v>6543</v>
      </c>
      <c r="K454" s="3193" t="s">
        <v>4208</v>
      </c>
      <c r="L454" s="3198"/>
    </row>
    <row r="455" spans="1:12" ht="15">
      <c r="A455" s="3193">
        <f t="shared" si="6"/>
        <v>450</v>
      </c>
      <c r="B455" s="3191" t="s">
        <v>20539</v>
      </c>
      <c r="C455" s="3191" t="s">
        <v>2992</v>
      </c>
      <c r="D455" s="3191" t="s">
        <v>20536</v>
      </c>
      <c r="E455" s="3191" t="s">
        <v>20540</v>
      </c>
      <c r="F455" s="3196">
        <v>2.5</v>
      </c>
      <c r="G455" s="3192">
        <v>420</v>
      </c>
      <c r="H455" s="3197" t="s">
        <v>6543</v>
      </c>
      <c r="I455" s="3193" t="s">
        <v>4849</v>
      </c>
      <c r="J455" s="3190">
        <v>2</v>
      </c>
      <c r="K455" s="3197" t="s">
        <v>20541</v>
      </c>
      <c r="L455" s="3198"/>
    </row>
    <row r="456" spans="1:12" ht="15">
      <c r="A456" s="3193">
        <f t="shared" si="6"/>
        <v>451</v>
      </c>
      <c r="B456" s="3191" t="s">
        <v>20542</v>
      </c>
      <c r="C456" s="3191" t="s">
        <v>20536</v>
      </c>
      <c r="D456" s="3191" t="s">
        <v>20543</v>
      </c>
      <c r="E456" s="3191" t="s">
        <v>20265</v>
      </c>
      <c r="F456" s="3196">
        <v>2.5</v>
      </c>
      <c r="G456" s="3192">
        <v>50</v>
      </c>
      <c r="H456" s="3190">
        <v>1</v>
      </c>
      <c r="I456" s="3193" t="s">
        <v>20041</v>
      </c>
      <c r="J456" s="3197" t="s">
        <v>6543</v>
      </c>
      <c r="K456" s="3197" t="s">
        <v>20541</v>
      </c>
      <c r="L456" s="3198"/>
    </row>
    <row r="457" spans="1:12" ht="15">
      <c r="A457" s="3193">
        <f t="shared" si="6"/>
        <v>452</v>
      </c>
      <c r="B457" s="3191" t="s">
        <v>20544</v>
      </c>
      <c r="C457" s="3191" t="s">
        <v>20543</v>
      </c>
      <c r="D457" s="3191" t="s">
        <v>20538</v>
      </c>
      <c r="E457" s="3191" t="s">
        <v>20161</v>
      </c>
      <c r="F457" s="3196">
        <v>2.5</v>
      </c>
      <c r="G457" s="3192">
        <v>100</v>
      </c>
      <c r="H457" s="3197" t="s">
        <v>2663</v>
      </c>
      <c r="I457" s="3193" t="s">
        <v>3599</v>
      </c>
      <c r="J457" s="3197" t="s">
        <v>6543</v>
      </c>
      <c r="K457" s="3197" t="s">
        <v>20541</v>
      </c>
      <c r="L457" s="3198"/>
    </row>
    <row r="458" spans="1:12" ht="15">
      <c r="A458" s="3193">
        <f t="shared" si="6"/>
        <v>453</v>
      </c>
      <c r="B458" s="3191" t="s">
        <v>20545</v>
      </c>
      <c r="C458" s="3191" t="s">
        <v>2992</v>
      </c>
      <c r="D458" s="3191" t="s">
        <v>20546</v>
      </c>
      <c r="E458" s="3191" t="s">
        <v>20044</v>
      </c>
      <c r="F458" s="3196" t="s">
        <v>20506</v>
      </c>
      <c r="G458" s="3192">
        <v>50</v>
      </c>
      <c r="H458" s="3197" t="s">
        <v>2663</v>
      </c>
      <c r="I458" s="3193" t="s">
        <v>3599</v>
      </c>
      <c r="J458" s="3190">
        <v>1</v>
      </c>
      <c r="K458" s="3193" t="s">
        <v>20547</v>
      </c>
      <c r="L458" s="3198"/>
    </row>
    <row r="459" spans="1:12" ht="15">
      <c r="A459" s="3193">
        <f t="shared" si="6"/>
        <v>454</v>
      </c>
      <c r="B459" s="3191" t="s">
        <v>20548</v>
      </c>
      <c r="C459" s="3191" t="s">
        <v>3553</v>
      </c>
      <c r="D459" s="3191" t="s">
        <v>3552</v>
      </c>
      <c r="E459" s="3191" t="s">
        <v>20161</v>
      </c>
      <c r="F459" s="3196">
        <v>5.5</v>
      </c>
      <c r="G459" s="3192">
        <v>143</v>
      </c>
      <c r="H459" s="3195" t="s">
        <v>2663</v>
      </c>
      <c r="I459" s="3191" t="s">
        <v>20036</v>
      </c>
      <c r="J459" s="3197" t="s">
        <v>6543</v>
      </c>
      <c r="K459" s="3193" t="s">
        <v>4208</v>
      </c>
      <c r="L459" s="3194"/>
    </row>
    <row r="460" spans="1:12" ht="15">
      <c r="A460" s="3193">
        <f t="shared" si="6"/>
        <v>455</v>
      </c>
      <c r="B460" s="3191" t="s">
        <v>20549</v>
      </c>
      <c r="C460" s="3191" t="s">
        <v>3553</v>
      </c>
      <c r="D460" s="3191" t="s">
        <v>3552</v>
      </c>
      <c r="E460" s="3191" t="s">
        <v>20170</v>
      </c>
      <c r="F460" s="3194"/>
      <c r="G460" s="3192">
        <v>143</v>
      </c>
      <c r="H460" s="3195" t="s">
        <v>2663</v>
      </c>
      <c r="I460" s="3191" t="s">
        <v>20036</v>
      </c>
      <c r="J460" s="3197" t="s">
        <v>6543</v>
      </c>
      <c r="K460" s="3193" t="s">
        <v>4208</v>
      </c>
      <c r="L460" s="3191" t="s">
        <v>3599</v>
      </c>
    </row>
    <row r="461" spans="1:12" ht="15">
      <c r="A461" s="3193">
        <f t="shared" si="6"/>
        <v>456</v>
      </c>
      <c r="B461" s="3191" t="s">
        <v>20550</v>
      </c>
      <c r="C461" s="3191" t="s">
        <v>3553</v>
      </c>
      <c r="D461" s="3191" t="s">
        <v>20038</v>
      </c>
      <c r="E461" s="3191" t="s">
        <v>20103</v>
      </c>
      <c r="F461" s="3194"/>
      <c r="G461" s="3192">
        <v>65</v>
      </c>
      <c r="H461" s="3201" t="s">
        <v>2524</v>
      </c>
      <c r="I461" s="3201" t="s">
        <v>2524</v>
      </c>
      <c r="J461" s="3197" t="s">
        <v>6543</v>
      </c>
      <c r="K461" s="3193" t="s">
        <v>20042</v>
      </c>
      <c r="L461" s="3194"/>
    </row>
    <row r="462" spans="1:12" ht="15">
      <c r="A462" s="3193">
        <f t="shared" si="6"/>
        <v>457</v>
      </c>
      <c r="B462" s="3191" t="s">
        <v>20551</v>
      </c>
      <c r="C462" s="3191" t="s">
        <v>3553</v>
      </c>
      <c r="D462" s="3191" t="s">
        <v>1262</v>
      </c>
      <c r="E462" s="3191" t="s">
        <v>20161</v>
      </c>
      <c r="F462" s="3196">
        <v>0.37</v>
      </c>
      <c r="G462" s="3192">
        <v>143</v>
      </c>
      <c r="H462" s="3195" t="s">
        <v>2663</v>
      </c>
      <c r="I462" s="3191" t="s">
        <v>20036</v>
      </c>
      <c r="J462" s="3197" t="s">
        <v>6543</v>
      </c>
      <c r="K462" s="3193" t="s">
        <v>4208</v>
      </c>
      <c r="L462" s="3194"/>
    </row>
    <row r="463" spans="1:12" ht="15">
      <c r="A463" s="3193">
        <f t="shared" si="6"/>
        <v>458</v>
      </c>
      <c r="B463" s="3191" t="s">
        <v>20552</v>
      </c>
      <c r="C463" s="3191" t="s">
        <v>3553</v>
      </c>
      <c r="D463" s="3191" t="s">
        <v>1262</v>
      </c>
      <c r="E463" s="3191" t="s">
        <v>20103</v>
      </c>
      <c r="F463" s="3194"/>
      <c r="G463" s="3192">
        <v>143</v>
      </c>
      <c r="H463" s="3195" t="s">
        <v>2663</v>
      </c>
      <c r="I463" s="3191" t="s">
        <v>20036</v>
      </c>
      <c r="J463" s="3197" t="s">
        <v>6543</v>
      </c>
      <c r="K463" s="3193" t="s">
        <v>4208</v>
      </c>
      <c r="L463" s="3194"/>
    </row>
    <row r="464" spans="1:12" ht="15">
      <c r="A464" s="3193">
        <f t="shared" si="6"/>
        <v>459</v>
      </c>
      <c r="B464" s="3191" t="s">
        <v>20553</v>
      </c>
      <c r="C464" s="3191" t="s">
        <v>3553</v>
      </c>
      <c r="D464" s="3191" t="s">
        <v>20038</v>
      </c>
      <c r="E464" s="3191" t="s">
        <v>20103</v>
      </c>
      <c r="F464" s="3194"/>
      <c r="G464" s="3192">
        <v>65</v>
      </c>
      <c r="H464" s="3201" t="s">
        <v>2524</v>
      </c>
      <c r="I464" s="3201" t="s">
        <v>2524</v>
      </c>
      <c r="J464" s="3197" t="s">
        <v>6543</v>
      </c>
      <c r="K464" s="3193" t="s">
        <v>20042</v>
      </c>
      <c r="L464" s="3194"/>
    </row>
    <row r="465" spans="1:12" ht="15">
      <c r="A465" s="3193">
        <f t="shared" si="6"/>
        <v>460</v>
      </c>
      <c r="B465" s="3191" t="s">
        <v>20554</v>
      </c>
      <c r="C465" s="3191" t="s">
        <v>3553</v>
      </c>
      <c r="D465" s="3191" t="s">
        <v>3555</v>
      </c>
      <c r="E465" s="3191" t="s">
        <v>20555</v>
      </c>
      <c r="F465" s="3196">
        <v>90</v>
      </c>
      <c r="G465" s="3192">
        <v>130</v>
      </c>
      <c r="H465" s="3190">
        <v>2</v>
      </c>
      <c r="I465" s="3191" t="s">
        <v>20033</v>
      </c>
      <c r="J465" s="3190">
        <v>3</v>
      </c>
      <c r="K465" s="3193" t="s">
        <v>4208</v>
      </c>
      <c r="L465" s="3194"/>
    </row>
    <row r="466" spans="1:12" ht="15">
      <c r="A466" s="3193">
        <f t="shared" si="6"/>
        <v>461</v>
      </c>
      <c r="B466" s="3191" t="s">
        <v>20556</v>
      </c>
      <c r="C466" s="3191" t="s">
        <v>3553</v>
      </c>
      <c r="D466" s="3191" t="s">
        <v>3555</v>
      </c>
      <c r="E466" s="3191" t="s">
        <v>20170</v>
      </c>
      <c r="F466" s="3194"/>
      <c r="G466" s="3192">
        <v>130</v>
      </c>
      <c r="H466" s="3195" t="s">
        <v>2663</v>
      </c>
      <c r="I466" s="3191" t="s">
        <v>20036</v>
      </c>
      <c r="J466" s="3197" t="s">
        <v>6543</v>
      </c>
      <c r="K466" s="3193" t="s">
        <v>4208</v>
      </c>
      <c r="L466" s="3191" t="s">
        <v>3599</v>
      </c>
    </row>
    <row r="467" spans="1:12" ht="15">
      <c r="A467" s="3193">
        <f t="shared" si="6"/>
        <v>462</v>
      </c>
      <c r="B467" s="3191" t="s">
        <v>20557</v>
      </c>
      <c r="C467" s="3191" t="s">
        <v>3553</v>
      </c>
      <c r="D467" s="3191" t="s">
        <v>20038</v>
      </c>
      <c r="E467" s="3191" t="s">
        <v>20103</v>
      </c>
      <c r="F467" s="3194"/>
      <c r="G467" s="3192">
        <v>65</v>
      </c>
      <c r="H467" s="3201" t="s">
        <v>2524</v>
      </c>
      <c r="I467" s="3201" t="s">
        <v>2524</v>
      </c>
      <c r="J467" s="3197" t="s">
        <v>6543</v>
      </c>
      <c r="K467" s="3193" t="s">
        <v>20042</v>
      </c>
      <c r="L467" s="3194"/>
    </row>
    <row r="468" spans="1:12" ht="15">
      <c r="A468" s="3193">
        <f t="shared" si="6"/>
        <v>463</v>
      </c>
      <c r="B468" s="3194" t="s">
        <v>3557</v>
      </c>
      <c r="C468" s="3191" t="s">
        <v>4401</v>
      </c>
      <c r="D468" s="3191" t="s">
        <v>3557</v>
      </c>
      <c r="E468" s="3191" t="s">
        <v>22449</v>
      </c>
      <c r="F468" s="3196">
        <v>0.4</v>
      </c>
      <c r="G468" s="3192">
        <v>130</v>
      </c>
      <c r="H468" s="3195" t="s">
        <v>2663</v>
      </c>
      <c r="I468" s="3191" t="s">
        <v>20036</v>
      </c>
      <c r="J468" s="3197" t="s">
        <v>6543</v>
      </c>
      <c r="K468" s="3193" t="s">
        <v>4208</v>
      </c>
      <c r="L468" s="3194"/>
    </row>
    <row r="469" spans="1:12" ht="15">
      <c r="A469" s="3193">
        <f t="shared" si="6"/>
        <v>464</v>
      </c>
      <c r="B469" s="3191" t="s">
        <v>22552</v>
      </c>
      <c r="C469" s="3191" t="s">
        <v>4401</v>
      </c>
      <c r="D469" s="3191" t="s">
        <v>3557</v>
      </c>
      <c r="E469" s="3191" t="s">
        <v>20796</v>
      </c>
      <c r="F469" s="3194"/>
      <c r="G469" s="3192">
        <v>130</v>
      </c>
      <c r="H469" s="3195" t="s">
        <v>2663</v>
      </c>
      <c r="I469" s="3191" t="s">
        <v>20036</v>
      </c>
      <c r="J469" s="3197" t="s">
        <v>6543</v>
      </c>
      <c r="K469" s="3193" t="s">
        <v>4208</v>
      </c>
      <c r="L469" s="3194"/>
    </row>
    <row r="470" spans="1:12" ht="15">
      <c r="A470" s="3193">
        <f t="shared" si="6"/>
        <v>465</v>
      </c>
      <c r="B470" s="3191" t="s">
        <v>22553</v>
      </c>
      <c r="C470" s="3191" t="s">
        <v>4401</v>
      </c>
      <c r="D470" s="3191" t="s">
        <v>20038</v>
      </c>
      <c r="E470" s="3191" t="s">
        <v>20796</v>
      </c>
      <c r="F470" s="3194"/>
      <c r="G470" s="3192">
        <v>65</v>
      </c>
      <c r="H470" s="3201" t="s">
        <v>2524</v>
      </c>
      <c r="I470" s="3201" t="s">
        <v>2524</v>
      </c>
      <c r="J470" s="3197" t="s">
        <v>6543</v>
      </c>
      <c r="K470" s="3193" t="s">
        <v>20042</v>
      </c>
      <c r="L470" s="3194"/>
    </row>
    <row r="471" spans="1:12" ht="15">
      <c r="A471" s="3193">
        <f t="shared" si="6"/>
        <v>466</v>
      </c>
      <c r="B471" s="3191" t="s">
        <v>20558</v>
      </c>
      <c r="C471" s="3191" t="s">
        <v>3553</v>
      </c>
      <c r="D471" s="3191" t="s">
        <v>1264</v>
      </c>
      <c r="E471" s="3191" t="s">
        <v>20161</v>
      </c>
      <c r="F471" s="3212">
        <v>3.7</v>
      </c>
      <c r="G471" s="3192">
        <v>160</v>
      </c>
      <c r="H471" s="3195" t="s">
        <v>2663</v>
      </c>
      <c r="I471" s="3191" t="s">
        <v>20036</v>
      </c>
      <c r="J471" s="3197" t="s">
        <v>6543</v>
      </c>
      <c r="K471" s="3193" t="s">
        <v>4208</v>
      </c>
      <c r="L471" s="3194"/>
    </row>
    <row r="472" spans="1:12" ht="15">
      <c r="A472" s="3193">
        <f t="shared" si="6"/>
        <v>467</v>
      </c>
      <c r="B472" s="3191" t="s">
        <v>20559</v>
      </c>
      <c r="C472" s="3191" t="s">
        <v>3553</v>
      </c>
      <c r="D472" s="3191" t="s">
        <v>1264</v>
      </c>
      <c r="E472" s="3191" t="s">
        <v>20170</v>
      </c>
      <c r="F472" s="3194"/>
      <c r="G472" s="3192">
        <v>160</v>
      </c>
      <c r="H472" s="3195" t="s">
        <v>2663</v>
      </c>
      <c r="I472" s="3191" t="s">
        <v>20036</v>
      </c>
      <c r="J472" s="3197" t="s">
        <v>6543</v>
      </c>
      <c r="K472" s="3193" t="s">
        <v>4208</v>
      </c>
      <c r="L472" s="3194"/>
    </row>
    <row r="473" spans="1:12" ht="15">
      <c r="A473" s="3193">
        <f t="shared" si="6"/>
        <v>468</v>
      </c>
      <c r="B473" s="3191" t="s">
        <v>20560</v>
      </c>
      <c r="C473" s="3191" t="s">
        <v>3553</v>
      </c>
      <c r="D473" s="3191" t="s">
        <v>20038</v>
      </c>
      <c r="E473" s="3191" t="s">
        <v>20103</v>
      </c>
      <c r="F473" s="3194"/>
      <c r="G473" s="3192">
        <v>65</v>
      </c>
      <c r="H473" s="3201" t="s">
        <v>2524</v>
      </c>
      <c r="I473" s="3201" t="s">
        <v>2524</v>
      </c>
      <c r="J473" s="3197" t="s">
        <v>6543</v>
      </c>
      <c r="K473" s="3193" t="s">
        <v>20042</v>
      </c>
      <c r="L473" s="3194"/>
    </row>
    <row r="474" spans="1:12" ht="15">
      <c r="A474" s="3193">
        <f t="shared" si="6"/>
        <v>469</v>
      </c>
      <c r="B474" s="3191" t="s">
        <v>20561</v>
      </c>
      <c r="C474" s="3191" t="s">
        <v>3553</v>
      </c>
      <c r="D474" s="3191" t="s">
        <v>1266</v>
      </c>
      <c r="E474" s="3191" t="s">
        <v>20161</v>
      </c>
      <c r="F474" s="3212">
        <v>3.7</v>
      </c>
      <c r="G474" s="3192">
        <v>160</v>
      </c>
      <c r="H474" s="3195" t="s">
        <v>2663</v>
      </c>
      <c r="I474" s="3191" t="s">
        <v>20036</v>
      </c>
      <c r="J474" s="3197" t="s">
        <v>6543</v>
      </c>
      <c r="K474" s="3193" t="s">
        <v>4208</v>
      </c>
      <c r="L474" s="3194"/>
    </row>
    <row r="475" spans="1:12" ht="15">
      <c r="A475" s="3193">
        <f t="shared" si="6"/>
        <v>470</v>
      </c>
      <c r="B475" s="3191" t="s">
        <v>20562</v>
      </c>
      <c r="C475" s="3191" t="s">
        <v>3553</v>
      </c>
      <c r="D475" s="3191" t="s">
        <v>1266</v>
      </c>
      <c r="E475" s="3191" t="s">
        <v>20170</v>
      </c>
      <c r="F475" s="3194"/>
      <c r="G475" s="3192">
        <v>160</v>
      </c>
      <c r="H475" s="3195" t="s">
        <v>2663</v>
      </c>
      <c r="I475" s="3191" t="s">
        <v>20036</v>
      </c>
      <c r="J475" s="3197" t="s">
        <v>6543</v>
      </c>
      <c r="K475" s="3193" t="s">
        <v>4208</v>
      </c>
      <c r="L475" s="3194"/>
    </row>
    <row r="476" spans="1:12" ht="15">
      <c r="A476" s="3193">
        <f t="shared" si="6"/>
        <v>471</v>
      </c>
      <c r="B476" s="3191" t="s">
        <v>20563</v>
      </c>
      <c r="C476" s="3191" t="s">
        <v>3553</v>
      </c>
      <c r="D476" s="3191" t="s">
        <v>20038</v>
      </c>
      <c r="E476" s="3191" t="s">
        <v>20103</v>
      </c>
      <c r="F476" s="3194"/>
      <c r="G476" s="3192">
        <v>65</v>
      </c>
      <c r="H476" s="3201" t="s">
        <v>2524</v>
      </c>
      <c r="I476" s="3201" t="s">
        <v>2524</v>
      </c>
      <c r="J476" s="3197" t="s">
        <v>6543</v>
      </c>
      <c r="K476" s="3193" t="s">
        <v>20042</v>
      </c>
      <c r="L476" s="3194"/>
    </row>
    <row r="477" spans="1:12" ht="15">
      <c r="A477" s="3193">
        <f t="shared" si="6"/>
        <v>472</v>
      </c>
      <c r="B477" s="3191" t="s">
        <v>20564</v>
      </c>
      <c r="C477" s="3191" t="s">
        <v>3553</v>
      </c>
      <c r="D477" s="3191" t="s">
        <v>3561</v>
      </c>
      <c r="E477" s="3191" t="s">
        <v>20256</v>
      </c>
      <c r="F477" s="3196">
        <v>75</v>
      </c>
      <c r="G477" s="3192">
        <v>106</v>
      </c>
      <c r="H477" s="3190">
        <v>2</v>
      </c>
      <c r="I477" s="3191" t="s">
        <v>20033</v>
      </c>
      <c r="J477" s="3190">
        <v>3</v>
      </c>
      <c r="K477" s="3193" t="s">
        <v>4208</v>
      </c>
      <c r="L477" s="3194"/>
    </row>
    <row r="478" spans="1:12" ht="15">
      <c r="A478" s="3193">
        <f t="shared" si="6"/>
        <v>473</v>
      </c>
      <c r="B478" s="3191" t="s">
        <v>20565</v>
      </c>
      <c r="C478" s="3191" t="s">
        <v>3553</v>
      </c>
      <c r="D478" s="3191" t="s">
        <v>3561</v>
      </c>
      <c r="E478" s="3191" t="s">
        <v>20170</v>
      </c>
      <c r="F478" s="3194"/>
      <c r="G478" s="3192">
        <v>106</v>
      </c>
      <c r="H478" s="3195" t="s">
        <v>2663</v>
      </c>
      <c r="I478" s="3191" t="s">
        <v>20036</v>
      </c>
      <c r="J478" s="3197" t="s">
        <v>6543</v>
      </c>
      <c r="K478" s="3193" t="s">
        <v>4208</v>
      </c>
      <c r="L478" s="3191" t="s">
        <v>3599</v>
      </c>
    </row>
    <row r="479" spans="1:12" ht="15">
      <c r="A479" s="3193">
        <f t="shared" si="6"/>
        <v>474</v>
      </c>
      <c r="B479" s="3191" t="s">
        <v>20566</v>
      </c>
      <c r="C479" s="3191" t="s">
        <v>3553</v>
      </c>
      <c r="D479" s="3191" t="s">
        <v>20038</v>
      </c>
      <c r="E479" s="3191" t="s">
        <v>20170</v>
      </c>
      <c r="F479" s="3194"/>
      <c r="G479" s="3192">
        <v>65</v>
      </c>
      <c r="H479" s="3201" t="s">
        <v>2524</v>
      </c>
      <c r="I479" s="3201" t="s">
        <v>2524</v>
      </c>
      <c r="J479" s="3197" t="s">
        <v>6543</v>
      </c>
      <c r="K479" s="3193" t="s">
        <v>20042</v>
      </c>
      <c r="L479" s="3194"/>
    </row>
    <row r="480" spans="1:12" ht="15">
      <c r="A480" s="3193">
        <f t="shared" si="6"/>
        <v>475</v>
      </c>
      <c r="B480" s="3191" t="s">
        <v>20567</v>
      </c>
      <c r="C480" s="3191" t="s">
        <v>3553</v>
      </c>
      <c r="D480" s="3191" t="s">
        <v>3563</v>
      </c>
      <c r="E480" s="3191" t="s">
        <v>20161</v>
      </c>
      <c r="F480" s="3196">
        <v>0.75</v>
      </c>
      <c r="G480" s="3192">
        <v>106</v>
      </c>
      <c r="H480" s="3195" t="s">
        <v>2663</v>
      </c>
      <c r="I480" s="3191" t="s">
        <v>20036</v>
      </c>
      <c r="J480" s="3197" t="s">
        <v>6543</v>
      </c>
      <c r="K480" s="3193" t="s">
        <v>4208</v>
      </c>
      <c r="L480" s="3194"/>
    </row>
    <row r="481" spans="1:12" ht="15">
      <c r="A481" s="3193">
        <f t="shared" si="6"/>
        <v>476</v>
      </c>
      <c r="B481" s="3191" t="s">
        <v>20568</v>
      </c>
      <c r="C481" s="3191" t="s">
        <v>3553</v>
      </c>
      <c r="D481" s="3191" t="s">
        <v>3563</v>
      </c>
      <c r="E481" s="3191" t="s">
        <v>20103</v>
      </c>
      <c r="F481" s="3194"/>
      <c r="G481" s="3192">
        <v>106</v>
      </c>
      <c r="H481" s="3195" t="s">
        <v>2663</v>
      </c>
      <c r="I481" s="3191" t="s">
        <v>20036</v>
      </c>
      <c r="J481" s="3197" t="s">
        <v>6543</v>
      </c>
      <c r="K481" s="3193" t="s">
        <v>4208</v>
      </c>
      <c r="L481" s="3194"/>
    </row>
    <row r="482" spans="1:12" ht="15">
      <c r="A482" s="3193">
        <f t="shared" si="6"/>
        <v>477</v>
      </c>
      <c r="B482" s="3191" t="s">
        <v>20569</v>
      </c>
      <c r="C482" s="3191" t="s">
        <v>3553</v>
      </c>
      <c r="D482" s="3191" t="s">
        <v>20038</v>
      </c>
      <c r="E482" s="3191" t="s">
        <v>20103</v>
      </c>
      <c r="F482" s="3194"/>
      <c r="G482" s="3192">
        <v>65</v>
      </c>
      <c r="H482" s="3201" t="s">
        <v>2524</v>
      </c>
      <c r="I482" s="3201" t="s">
        <v>2524</v>
      </c>
      <c r="J482" s="3197" t="s">
        <v>6543</v>
      </c>
      <c r="K482" s="3193" t="s">
        <v>20042</v>
      </c>
      <c r="L482" s="3194"/>
    </row>
    <row r="483" spans="1:12" ht="15">
      <c r="A483" s="3193">
        <f t="shared" si="6"/>
        <v>478</v>
      </c>
      <c r="B483" s="3191" t="s">
        <v>20570</v>
      </c>
      <c r="C483" s="3191" t="s">
        <v>3553</v>
      </c>
      <c r="D483" s="3191" t="s">
        <v>3569</v>
      </c>
      <c r="E483" s="3191" t="s">
        <v>20281</v>
      </c>
      <c r="F483" s="3196">
        <v>30</v>
      </c>
      <c r="G483" s="3192">
        <v>145</v>
      </c>
      <c r="H483" s="3197" t="s">
        <v>6543</v>
      </c>
      <c r="I483" s="3191" t="s">
        <v>20571</v>
      </c>
      <c r="J483" s="3190">
        <v>2</v>
      </c>
      <c r="K483" s="3193" t="s">
        <v>4208</v>
      </c>
      <c r="L483" s="3194"/>
    </row>
    <row r="484" spans="1:12" ht="15">
      <c r="A484" s="3193">
        <f t="shared" si="6"/>
        <v>479</v>
      </c>
      <c r="B484" s="3191" t="s">
        <v>20572</v>
      </c>
      <c r="C484" s="3191" t="s">
        <v>3553</v>
      </c>
      <c r="D484" s="3191" t="s">
        <v>3569</v>
      </c>
      <c r="E484" s="3191" t="s">
        <v>20103</v>
      </c>
      <c r="F484" s="3194"/>
      <c r="G484" s="3192">
        <v>145</v>
      </c>
      <c r="H484" s="3195" t="s">
        <v>2663</v>
      </c>
      <c r="I484" s="3191" t="s">
        <v>20036</v>
      </c>
      <c r="J484" s="3197" t="s">
        <v>6543</v>
      </c>
      <c r="K484" s="3193" t="s">
        <v>4208</v>
      </c>
      <c r="L484" s="3194"/>
    </row>
    <row r="485" spans="1:12" ht="15">
      <c r="A485" s="3193">
        <f t="shared" si="6"/>
        <v>480</v>
      </c>
      <c r="B485" s="3191" t="s">
        <v>20573</v>
      </c>
      <c r="C485" s="3191" t="s">
        <v>3553</v>
      </c>
      <c r="D485" s="3191" t="s">
        <v>20038</v>
      </c>
      <c r="E485" s="3191" t="s">
        <v>20170</v>
      </c>
      <c r="F485" s="3194"/>
      <c r="G485" s="3192">
        <v>65</v>
      </c>
      <c r="H485" s="3201" t="s">
        <v>2524</v>
      </c>
      <c r="I485" s="3201" t="s">
        <v>2524</v>
      </c>
      <c r="J485" s="3197" t="s">
        <v>6543</v>
      </c>
      <c r="K485" s="3193" t="s">
        <v>20042</v>
      </c>
      <c r="L485" s="3194"/>
    </row>
    <row r="486" spans="1:12" ht="15">
      <c r="A486" s="3193">
        <f t="shared" si="6"/>
        <v>481</v>
      </c>
      <c r="B486" s="3191" t="s">
        <v>20574</v>
      </c>
      <c r="C486" s="3191" t="s">
        <v>3553</v>
      </c>
      <c r="D486" s="3191" t="s">
        <v>1240</v>
      </c>
      <c r="E486" s="3191" t="s">
        <v>20281</v>
      </c>
      <c r="F486" s="3196">
        <v>30</v>
      </c>
      <c r="G486" s="3192">
        <v>140</v>
      </c>
      <c r="H486" s="3197" t="s">
        <v>6543</v>
      </c>
      <c r="I486" s="3191" t="s">
        <v>20571</v>
      </c>
      <c r="J486" s="3190">
        <v>2</v>
      </c>
      <c r="K486" s="3193" t="s">
        <v>4208</v>
      </c>
      <c r="L486" s="3194"/>
    </row>
    <row r="487" spans="1:12" ht="15">
      <c r="A487" s="3193">
        <f t="shared" si="6"/>
        <v>482</v>
      </c>
      <c r="B487" s="3191" t="s">
        <v>20575</v>
      </c>
      <c r="C487" s="3191" t="s">
        <v>3553</v>
      </c>
      <c r="D487" s="3191" t="s">
        <v>1240</v>
      </c>
      <c r="E487" s="3191" t="s">
        <v>20103</v>
      </c>
      <c r="F487" s="3194"/>
      <c r="G487" s="3192">
        <v>140</v>
      </c>
      <c r="H487" s="3195" t="s">
        <v>2663</v>
      </c>
      <c r="I487" s="3191" t="s">
        <v>20036</v>
      </c>
      <c r="J487" s="3197" t="s">
        <v>6543</v>
      </c>
      <c r="K487" s="3193" t="s">
        <v>4208</v>
      </c>
      <c r="L487" s="3194"/>
    </row>
    <row r="488" spans="1:12" ht="15">
      <c r="A488" s="3193">
        <f t="shared" si="6"/>
        <v>483</v>
      </c>
      <c r="B488" s="3191" t="s">
        <v>20576</v>
      </c>
      <c r="C488" s="3191" t="s">
        <v>3553</v>
      </c>
      <c r="D488" s="3191" t="s">
        <v>20038</v>
      </c>
      <c r="E488" s="3191" t="s">
        <v>20170</v>
      </c>
      <c r="F488" s="3194"/>
      <c r="G488" s="3192">
        <v>65</v>
      </c>
      <c r="H488" s="3201" t="s">
        <v>2524</v>
      </c>
      <c r="I488" s="3201" t="s">
        <v>2524</v>
      </c>
      <c r="J488" s="3197" t="s">
        <v>6543</v>
      </c>
      <c r="K488" s="3193" t="s">
        <v>20042</v>
      </c>
      <c r="L488" s="3194"/>
    </row>
    <row r="489" spans="1:12" ht="15">
      <c r="A489" s="3193">
        <f t="shared" si="6"/>
        <v>484</v>
      </c>
      <c r="B489" s="3191" t="s">
        <v>20577</v>
      </c>
      <c r="C489" s="3191" t="s">
        <v>3553</v>
      </c>
      <c r="D489" s="3191" t="s">
        <v>1267</v>
      </c>
      <c r="E489" s="3191" t="s">
        <v>20265</v>
      </c>
      <c r="F489" s="3196">
        <v>11</v>
      </c>
      <c r="G489" s="3192">
        <v>118</v>
      </c>
      <c r="H489" s="3190">
        <v>1</v>
      </c>
      <c r="I489" s="3191" t="s">
        <v>20578</v>
      </c>
      <c r="J489" s="3197" t="s">
        <v>6543</v>
      </c>
      <c r="K489" s="3193" t="s">
        <v>4208</v>
      </c>
      <c r="L489" s="3194"/>
    </row>
    <row r="490" spans="1:12" ht="15">
      <c r="A490" s="3193">
        <f t="shared" si="6"/>
        <v>485</v>
      </c>
      <c r="B490" s="3191" t="s">
        <v>20579</v>
      </c>
      <c r="C490" s="3191" t="s">
        <v>3553</v>
      </c>
      <c r="D490" s="3191" t="s">
        <v>1267</v>
      </c>
      <c r="E490" s="3191" t="s">
        <v>20103</v>
      </c>
      <c r="F490" s="3194"/>
      <c r="G490" s="3192">
        <v>118</v>
      </c>
      <c r="H490" s="3195" t="s">
        <v>2663</v>
      </c>
      <c r="I490" s="3191" t="s">
        <v>20036</v>
      </c>
      <c r="J490" s="3197" t="s">
        <v>6543</v>
      </c>
      <c r="K490" s="3193" t="s">
        <v>4208</v>
      </c>
      <c r="L490" s="3194"/>
    </row>
    <row r="491" spans="1:12" ht="15">
      <c r="A491" s="3193">
        <f t="shared" si="6"/>
        <v>486</v>
      </c>
      <c r="B491" s="3191" t="s">
        <v>20580</v>
      </c>
      <c r="C491" s="3191" t="s">
        <v>3553</v>
      </c>
      <c r="D491" s="3191" t="s">
        <v>20038</v>
      </c>
      <c r="E491" s="3191" t="s">
        <v>20103</v>
      </c>
      <c r="F491" s="3194"/>
      <c r="G491" s="3192">
        <v>65</v>
      </c>
      <c r="H491" s="3201" t="s">
        <v>2524</v>
      </c>
      <c r="I491" s="3201" t="s">
        <v>2524</v>
      </c>
      <c r="J491" s="3197" t="s">
        <v>6543</v>
      </c>
      <c r="K491" s="3193" t="s">
        <v>20042</v>
      </c>
      <c r="L491" s="3194"/>
    </row>
    <row r="492" spans="1:12" ht="15">
      <c r="A492" s="3193">
        <f t="shared" si="6"/>
        <v>487</v>
      </c>
      <c r="B492" s="3191" t="s">
        <v>20581</v>
      </c>
      <c r="C492" s="3191" t="s">
        <v>3553</v>
      </c>
      <c r="D492" s="3191" t="s">
        <v>1241</v>
      </c>
      <c r="E492" s="3191" t="s">
        <v>20456</v>
      </c>
      <c r="F492" s="3196">
        <v>37</v>
      </c>
      <c r="G492" s="3192">
        <v>158</v>
      </c>
      <c r="H492" s="3197" t="s">
        <v>6543</v>
      </c>
      <c r="I492" s="3191" t="s">
        <v>20571</v>
      </c>
      <c r="J492" s="3190">
        <v>2</v>
      </c>
      <c r="K492" s="3193" t="s">
        <v>20034</v>
      </c>
      <c r="L492" s="3194"/>
    </row>
    <row r="493" spans="1:12" ht="15">
      <c r="A493" s="3193">
        <f t="shared" si="6"/>
        <v>488</v>
      </c>
      <c r="B493" s="3191" t="s">
        <v>20582</v>
      </c>
      <c r="C493" s="3191" t="s">
        <v>3553</v>
      </c>
      <c r="D493" s="3191" t="s">
        <v>1241</v>
      </c>
      <c r="E493" s="3191" t="s">
        <v>20103</v>
      </c>
      <c r="F493" s="3194"/>
      <c r="G493" s="3192">
        <v>158</v>
      </c>
      <c r="H493" s="3195" t="s">
        <v>2663</v>
      </c>
      <c r="I493" s="3191" t="s">
        <v>20036</v>
      </c>
      <c r="J493" s="3197" t="s">
        <v>6543</v>
      </c>
      <c r="K493" s="3193" t="s">
        <v>20034</v>
      </c>
      <c r="L493" s="3194"/>
    </row>
    <row r="494" spans="1:12" ht="15">
      <c r="A494" s="3193">
        <f t="shared" si="6"/>
        <v>489</v>
      </c>
      <c r="B494" s="3191" t="s">
        <v>20583</v>
      </c>
      <c r="C494" s="3191" t="s">
        <v>3553</v>
      </c>
      <c r="D494" s="3191" t="s">
        <v>20038</v>
      </c>
      <c r="E494" s="3191" t="s">
        <v>20170</v>
      </c>
      <c r="F494" s="3194"/>
      <c r="G494" s="3192">
        <v>65</v>
      </c>
      <c r="H494" s="3201" t="s">
        <v>2524</v>
      </c>
      <c r="I494" s="3201" t="s">
        <v>2524</v>
      </c>
      <c r="J494" s="3197" t="s">
        <v>6543</v>
      </c>
      <c r="K494" s="3193" t="s">
        <v>20042</v>
      </c>
      <c r="L494" s="3194"/>
    </row>
    <row r="495" spans="1:12" ht="15">
      <c r="A495" s="3193">
        <f t="shared" si="6"/>
        <v>490</v>
      </c>
      <c r="B495" s="3191" t="s">
        <v>20584</v>
      </c>
      <c r="C495" s="3191" t="s">
        <v>3553</v>
      </c>
      <c r="D495" s="3191" t="s">
        <v>1243</v>
      </c>
      <c r="E495" s="3191" t="s">
        <v>20456</v>
      </c>
      <c r="F495" s="3196">
        <v>37</v>
      </c>
      <c r="G495" s="3192">
        <v>153</v>
      </c>
      <c r="H495" s="3197" t="s">
        <v>6543</v>
      </c>
      <c r="I495" s="3191" t="s">
        <v>20571</v>
      </c>
      <c r="J495" s="3190">
        <v>2</v>
      </c>
      <c r="K495" s="3193" t="s">
        <v>4208</v>
      </c>
      <c r="L495" s="3194"/>
    </row>
    <row r="496" spans="1:12" ht="15">
      <c r="A496" s="3193">
        <f t="shared" si="6"/>
        <v>491</v>
      </c>
      <c r="B496" s="3191" t="s">
        <v>20585</v>
      </c>
      <c r="C496" s="3191" t="s">
        <v>3553</v>
      </c>
      <c r="D496" s="3191" t="s">
        <v>1243</v>
      </c>
      <c r="E496" s="3191" t="s">
        <v>20103</v>
      </c>
      <c r="F496" s="3194"/>
      <c r="G496" s="3192">
        <v>153</v>
      </c>
      <c r="H496" s="3195" t="s">
        <v>2663</v>
      </c>
      <c r="I496" s="3191" t="s">
        <v>20036</v>
      </c>
      <c r="J496" s="3197" t="s">
        <v>6543</v>
      </c>
      <c r="K496" s="3193" t="s">
        <v>4208</v>
      </c>
      <c r="L496" s="3194"/>
    </row>
    <row r="497" spans="1:12" ht="15">
      <c r="A497" s="3193">
        <f t="shared" si="6"/>
        <v>492</v>
      </c>
      <c r="B497" s="3191" t="s">
        <v>20586</v>
      </c>
      <c r="C497" s="3191" t="s">
        <v>3553</v>
      </c>
      <c r="D497" s="3191" t="s">
        <v>20038</v>
      </c>
      <c r="E497" s="3191" t="s">
        <v>20170</v>
      </c>
      <c r="F497" s="3194"/>
      <c r="G497" s="3192">
        <v>65</v>
      </c>
      <c r="H497" s="3201" t="s">
        <v>2524</v>
      </c>
      <c r="I497" s="3201" t="s">
        <v>2524</v>
      </c>
      <c r="J497" s="3197" t="s">
        <v>6543</v>
      </c>
      <c r="K497" s="3193" t="s">
        <v>20042</v>
      </c>
      <c r="L497" s="3194"/>
    </row>
    <row r="498" spans="1:12" ht="15">
      <c r="A498" s="3193">
        <f t="shared" si="6"/>
        <v>493</v>
      </c>
      <c r="B498" s="3191" t="s">
        <v>20587</v>
      </c>
      <c r="C498" s="3191" t="s">
        <v>3553</v>
      </c>
      <c r="D498" s="3191" t="s">
        <v>1244</v>
      </c>
      <c r="E498" s="3191" t="s">
        <v>20456</v>
      </c>
      <c r="F498" s="3196">
        <v>37</v>
      </c>
      <c r="G498" s="3192">
        <v>153</v>
      </c>
      <c r="H498" s="3197" t="s">
        <v>6543</v>
      </c>
      <c r="I498" s="3191" t="s">
        <v>20571</v>
      </c>
      <c r="J498" s="3190">
        <v>2</v>
      </c>
      <c r="K498" s="3193" t="s">
        <v>4208</v>
      </c>
      <c r="L498" s="3194"/>
    </row>
    <row r="499" spans="1:12" ht="15">
      <c r="A499" s="3193">
        <f t="shared" si="6"/>
        <v>494</v>
      </c>
      <c r="B499" s="3191" t="s">
        <v>20588</v>
      </c>
      <c r="C499" s="3191" t="s">
        <v>3553</v>
      </c>
      <c r="D499" s="3191" t="s">
        <v>1244</v>
      </c>
      <c r="E499" s="3191" t="s">
        <v>20103</v>
      </c>
      <c r="F499" s="3194"/>
      <c r="G499" s="3192">
        <v>153</v>
      </c>
      <c r="H499" s="3195" t="s">
        <v>2663</v>
      </c>
      <c r="I499" s="3191" t="s">
        <v>20036</v>
      </c>
      <c r="J499" s="3197" t="s">
        <v>6543</v>
      </c>
      <c r="K499" s="3193" t="s">
        <v>4208</v>
      </c>
      <c r="L499" s="3194"/>
    </row>
    <row r="500" spans="1:12" ht="15">
      <c r="A500" s="3193">
        <f t="shared" si="6"/>
        <v>495</v>
      </c>
      <c r="B500" s="3191" t="s">
        <v>20589</v>
      </c>
      <c r="C500" s="3191" t="s">
        <v>3553</v>
      </c>
      <c r="D500" s="3191" t="s">
        <v>20038</v>
      </c>
      <c r="E500" s="3191" t="s">
        <v>20170</v>
      </c>
      <c r="F500" s="3194"/>
      <c r="G500" s="3192">
        <v>65</v>
      </c>
      <c r="H500" s="3201" t="s">
        <v>2524</v>
      </c>
      <c r="I500" s="3201" t="s">
        <v>2524</v>
      </c>
      <c r="J500" s="3197" t="s">
        <v>6543</v>
      </c>
      <c r="K500" s="3193" t="s">
        <v>20042</v>
      </c>
      <c r="L500" s="3194"/>
    </row>
    <row r="501" spans="1:12" ht="15">
      <c r="A501" s="3193">
        <f t="shared" si="6"/>
        <v>496</v>
      </c>
      <c r="B501" s="3191" t="s">
        <v>20590</v>
      </c>
      <c r="C501" s="3191" t="s">
        <v>3553</v>
      </c>
      <c r="D501" s="3191" t="s">
        <v>1245</v>
      </c>
      <c r="E501" s="3191" t="s">
        <v>20456</v>
      </c>
      <c r="F501" s="3196">
        <v>37</v>
      </c>
      <c r="G501" s="3192">
        <v>148</v>
      </c>
      <c r="H501" s="3197" t="s">
        <v>6543</v>
      </c>
      <c r="I501" s="3191" t="s">
        <v>20571</v>
      </c>
      <c r="J501" s="3190">
        <v>2</v>
      </c>
      <c r="K501" s="3193" t="s">
        <v>4208</v>
      </c>
      <c r="L501" s="3194"/>
    </row>
    <row r="502" spans="1:12" ht="15">
      <c r="A502" s="3193">
        <f t="shared" si="6"/>
        <v>497</v>
      </c>
      <c r="B502" s="3191" t="s">
        <v>20591</v>
      </c>
      <c r="C502" s="3191" t="s">
        <v>3553</v>
      </c>
      <c r="D502" s="3191" t="s">
        <v>1245</v>
      </c>
      <c r="E502" s="3191" t="s">
        <v>20103</v>
      </c>
      <c r="F502" s="3194"/>
      <c r="G502" s="3192">
        <v>148</v>
      </c>
      <c r="H502" s="3195" t="s">
        <v>2663</v>
      </c>
      <c r="I502" s="3191" t="s">
        <v>20036</v>
      </c>
      <c r="J502" s="3197" t="s">
        <v>6543</v>
      </c>
      <c r="K502" s="3193" t="s">
        <v>4208</v>
      </c>
      <c r="L502" s="3194"/>
    </row>
    <row r="503" spans="1:12" ht="15">
      <c r="A503" s="3193">
        <f t="shared" si="6"/>
        <v>498</v>
      </c>
      <c r="B503" s="3191" t="s">
        <v>20592</v>
      </c>
      <c r="C503" s="3191" t="s">
        <v>3553</v>
      </c>
      <c r="D503" s="3191" t="s">
        <v>20038</v>
      </c>
      <c r="E503" s="3191" t="s">
        <v>20170</v>
      </c>
      <c r="F503" s="3194"/>
      <c r="G503" s="3192">
        <v>65</v>
      </c>
      <c r="H503" s="3201" t="s">
        <v>2524</v>
      </c>
      <c r="I503" s="3201" t="s">
        <v>2524</v>
      </c>
      <c r="J503" s="3197" t="s">
        <v>6543</v>
      </c>
      <c r="K503" s="3193" t="s">
        <v>20042</v>
      </c>
      <c r="L503" s="3194"/>
    </row>
    <row r="504" spans="1:12" ht="15">
      <c r="A504" s="3193">
        <f t="shared" si="6"/>
        <v>499</v>
      </c>
      <c r="B504" s="3191" t="s">
        <v>20593</v>
      </c>
      <c r="C504" s="3191" t="s">
        <v>3553</v>
      </c>
      <c r="D504" s="3191" t="s">
        <v>1269</v>
      </c>
      <c r="E504" s="3191" t="s">
        <v>20256</v>
      </c>
      <c r="F504" s="3196">
        <v>132</v>
      </c>
      <c r="G504" s="3192">
        <v>100</v>
      </c>
      <c r="H504" s="3190">
        <v>2</v>
      </c>
      <c r="I504" s="3191" t="s">
        <v>20033</v>
      </c>
      <c r="J504" s="3190">
        <v>3</v>
      </c>
      <c r="K504" s="3193" t="s">
        <v>4208</v>
      </c>
      <c r="L504" s="3194"/>
    </row>
    <row r="505" spans="1:12" ht="15">
      <c r="A505" s="3193">
        <f t="shared" si="6"/>
        <v>500</v>
      </c>
      <c r="B505" s="3191" t="s">
        <v>20594</v>
      </c>
      <c r="C505" s="3191" t="s">
        <v>3553</v>
      </c>
      <c r="D505" s="3191" t="s">
        <v>1269</v>
      </c>
      <c r="E505" s="3191" t="s">
        <v>20256</v>
      </c>
      <c r="F505" s="3196">
        <v>132</v>
      </c>
      <c r="G505" s="3192">
        <v>100</v>
      </c>
      <c r="H505" s="3190">
        <v>2</v>
      </c>
      <c r="I505" s="3191" t="s">
        <v>20033</v>
      </c>
      <c r="J505" s="3190">
        <v>3</v>
      </c>
      <c r="K505" s="3193" t="s">
        <v>4208</v>
      </c>
      <c r="L505" s="3194"/>
    </row>
    <row r="506" spans="1:12" ht="15">
      <c r="A506" s="3193">
        <f t="shared" si="6"/>
        <v>501</v>
      </c>
      <c r="B506" s="3191" t="s">
        <v>20595</v>
      </c>
      <c r="C506" s="3191" t="s">
        <v>3553</v>
      </c>
      <c r="D506" s="3191" t="s">
        <v>1269</v>
      </c>
      <c r="E506" s="3191" t="s">
        <v>20170</v>
      </c>
      <c r="F506" s="3194"/>
      <c r="G506" s="3192">
        <v>100</v>
      </c>
      <c r="H506" s="3195" t="s">
        <v>2663</v>
      </c>
      <c r="I506" s="3191" t="s">
        <v>20036</v>
      </c>
      <c r="J506" s="3197" t="s">
        <v>6543</v>
      </c>
      <c r="K506" s="3193" t="s">
        <v>4208</v>
      </c>
      <c r="L506" s="3191" t="s">
        <v>3599</v>
      </c>
    </row>
    <row r="507" spans="1:12" ht="15">
      <c r="A507" s="3193">
        <f t="shared" si="6"/>
        <v>502</v>
      </c>
      <c r="B507" s="3191" t="s">
        <v>20596</v>
      </c>
      <c r="C507" s="3191" t="s">
        <v>3553</v>
      </c>
      <c r="D507" s="3191" t="s">
        <v>20038</v>
      </c>
      <c r="E507" s="3191" t="s">
        <v>20103</v>
      </c>
      <c r="F507" s="3194"/>
      <c r="G507" s="3192">
        <v>65</v>
      </c>
      <c r="H507" s="3201" t="s">
        <v>2524</v>
      </c>
      <c r="I507" s="3201" t="s">
        <v>2524</v>
      </c>
      <c r="J507" s="3197" t="s">
        <v>6543</v>
      </c>
      <c r="K507" s="3193" t="s">
        <v>20042</v>
      </c>
      <c r="L507" s="3194"/>
    </row>
    <row r="508" spans="1:12" ht="15">
      <c r="A508" s="3193">
        <f t="shared" si="6"/>
        <v>503</v>
      </c>
      <c r="B508" s="3191" t="s">
        <v>20597</v>
      </c>
      <c r="C508" s="3191" t="s">
        <v>3553</v>
      </c>
      <c r="D508" s="3191" t="s">
        <v>1271</v>
      </c>
      <c r="E508" s="3191" t="s">
        <v>20256</v>
      </c>
      <c r="F508" s="3196">
        <v>132</v>
      </c>
      <c r="G508" s="3192">
        <v>100</v>
      </c>
      <c r="H508" s="3190">
        <v>2</v>
      </c>
      <c r="I508" s="3191" t="s">
        <v>20033</v>
      </c>
      <c r="J508" s="3190">
        <v>3</v>
      </c>
      <c r="K508" s="3193" t="s">
        <v>4208</v>
      </c>
      <c r="L508" s="3194"/>
    </row>
    <row r="509" spans="1:12" ht="15">
      <c r="A509" s="3193">
        <f t="shared" si="6"/>
        <v>504</v>
      </c>
      <c r="B509" s="3191" t="s">
        <v>20598</v>
      </c>
      <c r="C509" s="3191" t="s">
        <v>3553</v>
      </c>
      <c r="D509" s="3191" t="s">
        <v>1271</v>
      </c>
      <c r="E509" s="3191" t="s">
        <v>20256</v>
      </c>
      <c r="F509" s="3196">
        <v>132</v>
      </c>
      <c r="G509" s="3192">
        <v>100</v>
      </c>
      <c r="H509" s="3190">
        <v>2</v>
      </c>
      <c r="I509" s="3191" t="s">
        <v>20033</v>
      </c>
      <c r="J509" s="3190">
        <v>3</v>
      </c>
      <c r="K509" s="3193" t="s">
        <v>4208</v>
      </c>
      <c r="L509" s="3194"/>
    </row>
    <row r="510" spans="1:12" ht="15">
      <c r="A510" s="3193">
        <f t="shared" si="6"/>
        <v>505</v>
      </c>
      <c r="B510" s="3191" t="s">
        <v>20599</v>
      </c>
      <c r="C510" s="3191" t="s">
        <v>3553</v>
      </c>
      <c r="D510" s="3191" t="s">
        <v>1271</v>
      </c>
      <c r="E510" s="3191" t="s">
        <v>20170</v>
      </c>
      <c r="F510" s="3194"/>
      <c r="G510" s="3192">
        <v>100</v>
      </c>
      <c r="H510" s="3195" t="s">
        <v>2663</v>
      </c>
      <c r="I510" s="3191" t="s">
        <v>20036</v>
      </c>
      <c r="J510" s="3197" t="s">
        <v>6543</v>
      </c>
      <c r="K510" s="3193" t="s">
        <v>4208</v>
      </c>
      <c r="L510" s="3191" t="s">
        <v>3599</v>
      </c>
    </row>
    <row r="511" spans="1:12" ht="15">
      <c r="A511" s="3193">
        <f t="shared" ref="A511:A584" si="7">A510+1</f>
        <v>506</v>
      </c>
      <c r="B511" s="3191" t="s">
        <v>20600</v>
      </c>
      <c r="C511" s="3191" t="s">
        <v>3553</v>
      </c>
      <c r="D511" s="3191" t="s">
        <v>20038</v>
      </c>
      <c r="E511" s="3191" t="s">
        <v>20103</v>
      </c>
      <c r="F511" s="3194"/>
      <c r="G511" s="3192">
        <v>65</v>
      </c>
      <c r="H511" s="3201" t="s">
        <v>2524</v>
      </c>
      <c r="I511" s="3201" t="s">
        <v>2524</v>
      </c>
      <c r="J511" s="3197" t="s">
        <v>6543</v>
      </c>
      <c r="K511" s="3193" t="s">
        <v>20042</v>
      </c>
      <c r="L511" s="3194"/>
    </row>
    <row r="512" spans="1:12" ht="15">
      <c r="A512" s="3193">
        <f t="shared" si="7"/>
        <v>507</v>
      </c>
      <c r="B512" s="3191" t="s">
        <v>20601</v>
      </c>
      <c r="C512" s="3191" t="s">
        <v>3553</v>
      </c>
      <c r="D512" s="3191" t="s">
        <v>1272</v>
      </c>
      <c r="E512" s="3191" t="s">
        <v>20299</v>
      </c>
      <c r="F512" s="3196">
        <v>45</v>
      </c>
      <c r="G512" s="3192">
        <v>108</v>
      </c>
      <c r="H512" s="3197" t="s">
        <v>20080</v>
      </c>
      <c r="I512" s="3191" t="s">
        <v>20602</v>
      </c>
      <c r="J512" s="3197" t="s">
        <v>20122</v>
      </c>
      <c r="K512" s="3193" t="s">
        <v>4208</v>
      </c>
      <c r="L512" s="3194"/>
    </row>
    <row r="513" spans="1:12" ht="15">
      <c r="A513" s="3193">
        <f t="shared" si="7"/>
        <v>508</v>
      </c>
      <c r="B513" s="3191" t="s">
        <v>20603</v>
      </c>
      <c r="C513" s="3191" t="s">
        <v>3553</v>
      </c>
      <c r="D513" s="3191" t="s">
        <v>1272</v>
      </c>
      <c r="E513" s="3191" t="s">
        <v>20170</v>
      </c>
      <c r="F513" s="3194"/>
      <c r="G513" s="3192">
        <v>108</v>
      </c>
      <c r="H513" s="3195" t="s">
        <v>2663</v>
      </c>
      <c r="I513" s="3191" t="s">
        <v>20036</v>
      </c>
      <c r="J513" s="3197" t="s">
        <v>6543</v>
      </c>
      <c r="K513" s="3193" t="s">
        <v>4208</v>
      </c>
      <c r="L513" s="3191" t="s">
        <v>20604</v>
      </c>
    </row>
    <row r="514" spans="1:12" ht="15">
      <c r="A514" s="3193">
        <f t="shared" si="7"/>
        <v>509</v>
      </c>
      <c r="B514" s="3191" t="s">
        <v>20605</v>
      </c>
      <c r="C514" s="3191" t="s">
        <v>3553</v>
      </c>
      <c r="D514" s="3191" t="s">
        <v>20038</v>
      </c>
      <c r="E514" s="3191" t="s">
        <v>20103</v>
      </c>
      <c r="F514" s="3194"/>
      <c r="G514" s="3192">
        <v>65</v>
      </c>
      <c r="H514" s="3201" t="s">
        <v>2524</v>
      </c>
      <c r="I514" s="3201" t="s">
        <v>2524</v>
      </c>
      <c r="J514" s="3197" t="s">
        <v>6543</v>
      </c>
      <c r="K514" s="3193" t="s">
        <v>20042</v>
      </c>
      <c r="L514" s="3194"/>
    </row>
    <row r="515" spans="1:12" ht="15">
      <c r="A515" s="3193">
        <f t="shared" si="7"/>
        <v>510</v>
      </c>
      <c r="B515" s="3191" t="s">
        <v>20606</v>
      </c>
      <c r="C515" s="3191" t="s">
        <v>1272</v>
      </c>
      <c r="D515" s="3191" t="s">
        <v>20275</v>
      </c>
      <c r="E515" s="3191" t="s">
        <v>20204</v>
      </c>
      <c r="F515" s="3194"/>
      <c r="G515" s="3192">
        <v>10</v>
      </c>
      <c r="H515" s="3195" t="s">
        <v>2663</v>
      </c>
      <c r="I515" s="3191" t="s">
        <v>20607</v>
      </c>
      <c r="J515" s="3190">
        <v>1</v>
      </c>
      <c r="K515" s="3193" t="s">
        <v>4208</v>
      </c>
      <c r="L515" s="3194"/>
    </row>
    <row r="516" spans="1:12" ht="15">
      <c r="A516" s="3193">
        <f t="shared" si="7"/>
        <v>511</v>
      </c>
      <c r="B516" s="3191" t="s">
        <v>20608</v>
      </c>
      <c r="C516" s="3191" t="s">
        <v>3553</v>
      </c>
      <c r="D516" s="3191" t="s">
        <v>1274</v>
      </c>
      <c r="E516" s="3191" t="s">
        <v>20299</v>
      </c>
      <c r="F516" s="3196">
        <v>45</v>
      </c>
      <c r="G516" s="3192">
        <v>108</v>
      </c>
      <c r="H516" s="3197" t="s">
        <v>20080</v>
      </c>
      <c r="I516" s="3191" t="s">
        <v>20602</v>
      </c>
      <c r="J516" s="3197" t="s">
        <v>20122</v>
      </c>
      <c r="K516" s="3193" t="s">
        <v>4208</v>
      </c>
      <c r="L516" s="3194"/>
    </row>
    <row r="517" spans="1:12" ht="15">
      <c r="A517" s="3193">
        <f t="shared" si="7"/>
        <v>512</v>
      </c>
      <c r="B517" s="3191" t="s">
        <v>20609</v>
      </c>
      <c r="C517" s="3191" t="s">
        <v>3553</v>
      </c>
      <c r="D517" s="3191" t="s">
        <v>1274</v>
      </c>
      <c r="E517" s="3191" t="s">
        <v>20170</v>
      </c>
      <c r="F517" s="3194"/>
      <c r="G517" s="3192">
        <v>108</v>
      </c>
      <c r="H517" s="3195" t="s">
        <v>2663</v>
      </c>
      <c r="I517" s="3191" t="s">
        <v>20036</v>
      </c>
      <c r="J517" s="3197" t="s">
        <v>6543</v>
      </c>
      <c r="K517" s="3193" t="s">
        <v>4208</v>
      </c>
      <c r="L517" s="3191" t="s">
        <v>20604</v>
      </c>
    </row>
    <row r="518" spans="1:12" ht="15">
      <c r="A518" s="3193">
        <f t="shared" si="7"/>
        <v>513</v>
      </c>
      <c r="B518" s="3191" t="s">
        <v>20610</v>
      </c>
      <c r="C518" s="3191" t="s">
        <v>3553</v>
      </c>
      <c r="D518" s="3191" t="s">
        <v>20038</v>
      </c>
      <c r="E518" s="3191" t="s">
        <v>20103</v>
      </c>
      <c r="F518" s="3194"/>
      <c r="G518" s="3192">
        <v>65</v>
      </c>
      <c r="H518" s="3201" t="s">
        <v>2524</v>
      </c>
      <c r="I518" s="3201" t="s">
        <v>2524</v>
      </c>
      <c r="J518" s="3197" t="s">
        <v>6543</v>
      </c>
      <c r="K518" s="3193" t="s">
        <v>20042</v>
      </c>
      <c r="L518" s="3194"/>
    </row>
    <row r="519" spans="1:12" ht="15">
      <c r="A519" s="3193">
        <f t="shared" si="7"/>
        <v>514</v>
      </c>
      <c r="B519" s="3191" t="s">
        <v>20611</v>
      </c>
      <c r="C519" s="3191" t="s">
        <v>1274</v>
      </c>
      <c r="D519" s="3191" t="s">
        <v>20275</v>
      </c>
      <c r="E519" s="3191" t="s">
        <v>20204</v>
      </c>
      <c r="F519" s="3194"/>
      <c r="G519" s="3192">
        <v>10</v>
      </c>
      <c r="H519" s="3195" t="s">
        <v>2663</v>
      </c>
      <c r="I519" s="3191" t="s">
        <v>20607</v>
      </c>
      <c r="J519" s="3190">
        <v>1</v>
      </c>
      <c r="K519" s="3193" t="s">
        <v>4208</v>
      </c>
      <c r="L519" s="3194"/>
    </row>
    <row r="520" spans="1:12" ht="15">
      <c r="A520" s="3193">
        <f t="shared" si="7"/>
        <v>515</v>
      </c>
      <c r="B520" s="3191" t="s">
        <v>20612</v>
      </c>
      <c r="C520" s="3191" t="s">
        <v>3553</v>
      </c>
      <c r="D520" s="3191" t="s">
        <v>1275</v>
      </c>
      <c r="E520" s="3191" t="s">
        <v>22446</v>
      </c>
      <c r="F520" s="3196">
        <v>110</v>
      </c>
      <c r="G520" s="3192">
        <v>126</v>
      </c>
      <c r="H520" s="3197" t="s">
        <v>20080</v>
      </c>
      <c r="I520" s="3191" t="s">
        <v>20602</v>
      </c>
      <c r="J520" s="3190">
        <v>3</v>
      </c>
      <c r="K520" s="3193" t="s">
        <v>4208</v>
      </c>
      <c r="L520" s="3194"/>
    </row>
    <row r="521" spans="1:12" ht="15">
      <c r="A521" s="3193">
        <f t="shared" si="7"/>
        <v>516</v>
      </c>
      <c r="B521" s="3191" t="s">
        <v>20613</v>
      </c>
      <c r="C521" s="3191" t="s">
        <v>3553</v>
      </c>
      <c r="D521" s="3191" t="s">
        <v>1275</v>
      </c>
      <c r="E521" s="3191" t="s">
        <v>22446</v>
      </c>
      <c r="F521" s="3196">
        <v>110</v>
      </c>
      <c r="G521" s="3192">
        <v>126</v>
      </c>
      <c r="H521" s="3197" t="s">
        <v>20080</v>
      </c>
      <c r="I521" s="3191" t="s">
        <v>20602</v>
      </c>
      <c r="J521" s="3190">
        <v>3</v>
      </c>
      <c r="K521" s="3193" t="s">
        <v>4208</v>
      </c>
      <c r="L521" s="3194"/>
    </row>
    <row r="522" spans="1:12" ht="15">
      <c r="A522" s="3193">
        <f t="shared" si="7"/>
        <v>517</v>
      </c>
      <c r="B522" s="3191" t="s">
        <v>20614</v>
      </c>
      <c r="C522" s="3191" t="s">
        <v>3553</v>
      </c>
      <c r="D522" s="3191" t="s">
        <v>1275</v>
      </c>
      <c r="E522" s="3191" t="s">
        <v>20170</v>
      </c>
      <c r="F522" s="3194"/>
      <c r="G522" s="3192">
        <v>126</v>
      </c>
      <c r="H522" s="3195" t="s">
        <v>2663</v>
      </c>
      <c r="I522" s="3191" t="s">
        <v>20036</v>
      </c>
      <c r="J522" s="3197" t="s">
        <v>6543</v>
      </c>
      <c r="K522" s="3193" t="s">
        <v>4208</v>
      </c>
      <c r="L522" s="3191" t="s">
        <v>3599</v>
      </c>
    </row>
    <row r="523" spans="1:12" ht="15">
      <c r="A523" s="3193">
        <f t="shared" si="7"/>
        <v>518</v>
      </c>
      <c r="B523" s="3191" t="s">
        <v>20615</v>
      </c>
      <c r="C523" s="3191" t="s">
        <v>3553</v>
      </c>
      <c r="D523" s="3191" t="s">
        <v>20038</v>
      </c>
      <c r="E523" s="3191" t="s">
        <v>20103</v>
      </c>
      <c r="F523" s="3194"/>
      <c r="G523" s="3192">
        <v>65</v>
      </c>
      <c r="H523" s="3201" t="s">
        <v>2524</v>
      </c>
      <c r="I523" s="3201" t="s">
        <v>2524</v>
      </c>
      <c r="J523" s="3197" t="s">
        <v>6543</v>
      </c>
      <c r="K523" s="3193" t="s">
        <v>20042</v>
      </c>
      <c r="L523" s="3194"/>
    </row>
    <row r="524" spans="1:12" ht="15">
      <c r="A524" s="3193">
        <f t="shared" si="7"/>
        <v>519</v>
      </c>
      <c r="B524" s="3191" t="s">
        <v>20616</v>
      </c>
      <c r="C524" s="3191" t="s">
        <v>3553</v>
      </c>
      <c r="D524" s="3191" t="s">
        <v>1277</v>
      </c>
      <c r="E524" s="3191" t="s">
        <v>22446</v>
      </c>
      <c r="F524" s="3196">
        <v>110</v>
      </c>
      <c r="G524" s="3192">
        <v>126</v>
      </c>
      <c r="H524" s="3197" t="s">
        <v>20080</v>
      </c>
      <c r="I524" s="3191" t="s">
        <v>20602</v>
      </c>
      <c r="J524" s="3190">
        <v>3</v>
      </c>
      <c r="K524" s="3193" t="s">
        <v>4208</v>
      </c>
      <c r="L524" s="3194"/>
    </row>
    <row r="525" spans="1:12" ht="15">
      <c r="A525" s="3193">
        <f t="shared" si="7"/>
        <v>520</v>
      </c>
      <c r="B525" s="3191" t="s">
        <v>20617</v>
      </c>
      <c r="C525" s="3191" t="s">
        <v>3553</v>
      </c>
      <c r="D525" s="3191" t="s">
        <v>1277</v>
      </c>
      <c r="E525" s="3191" t="s">
        <v>22446</v>
      </c>
      <c r="F525" s="3196">
        <v>110</v>
      </c>
      <c r="G525" s="3192">
        <v>126</v>
      </c>
      <c r="H525" s="3197" t="s">
        <v>20080</v>
      </c>
      <c r="I525" s="3191" t="s">
        <v>20602</v>
      </c>
      <c r="J525" s="3190">
        <v>3</v>
      </c>
      <c r="K525" s="3193" t="s">
        <v>4208</v>
      </c>
      <c r="L525" s="3194"/>
    </row>
    <row r="526" spans="1:12" ht="15">
      <c r="A526" s="3193">
        <f t="shared" si="7"/>
        <v>521</v>
      </c>
      <c r="B526" s="3191" t="s">
        <v>20618</v>
      </c>
      <c r="C526" s="3191" t="s">
        <v>3553</v>
      </c>
      <c r="D526" s="3191" t="s">
        <v>1277</v>
      </c>
      <c r="E526" s="3191" t="s">
        <v>20170</v>
      </c>
      <c r="F526" s="3194"/>
      <c r="G526" s="3192">
        <v>126</v>
      </c>
      <c r="H526" s="3195" t="s">
        <v>2663</v>
      </c>
      <c r="I526" s="3191" t="s">
        <v>20036</v>
      </c>
      <c r="J526" s="3197" t="s">
        <v>6543</v>
      </c>
      <c r="K526" s="3193" t="s">
        <v>4208</v>
      </c>
      <c r="L526" s="3191" t="s">
        <v>3599</v>
      </c>
    </row>
    <row r="527" spans="1:12" ht="15">
      <c r="A527" s="3193">
        <f t="shared" si="7"/>
        <v>522</v>
      </c>
      <c r="B527" s="3191" t="s">
        <v>20619</v>
      </c>
      <c r="C527" s="3191" t="s">
        <v>3553</v>
      </c>
      <c r="D527" s="3191" t="s">
        <v>20038</v>
      </c>
      <c r="E527" s="3191" t="s">
        <v>20103</v>
      </c>
      <c r="F527" s="3194"/>
      <c r="G527" s="3192">
        <v>65</v>
      </c>
      <c r="H527" s="3201" t="s">
        <v>2524</v>
      </c>
      <c r="I527" s="3201" t="s">
        <v>2524</v>
      </c>
      <c r="J527" s="3197" t="s">
        <v>6543</v>
      </c>
      <c r="K527" s="3193" t="s">
        <v>20042</v>
      </c>
      <c r="L527" s="3194"/>
    </row>
    <row r="528" spans="1:12" ht="15">
      <c r="A528" s="3193">
        <f t="shared" si="7"/>
        <v>523</v>
      </c>
      <c r="B528" s="3191" t="s">
        <v>22571</v>
      </c>
      <c r="C528" s="3208" t="s">
        <v>3711</v>
      </c>
      <c r="D528" s="3208" t="s">
        <v>18748</v>
      </c>
      <c r="E528" s="3191" t="s">
        <v>22446</v>
      </c>
      <c r="F528" s="3196">
        <v>75</v>
      </c>
      <c r="G528" s="3192">
        <v>142</v>
      </c>
      <c r="H528" s="3197" t="s">
        <v>20080</v>
      </c>
      <c r="I528" s="3191" t="s">
        <v>20602</v>
      </c>
      <c r="J528" s="3190">
        <v>3</v>
      </c>
      <c r="K528" s="3193" t="s">
        <v>4208</v>
      </c>
      <c r="L528" s="3194"/>
    </row>
    <row r="529" spans="1:12" ht="15">
      <c r="A529" s="3193">
        <f t="shared" si="7"/>
        <v>524</v>
      </c>
      <c r="B529" s="3191" t="s">
        <v>22572</v>
      </c>
      <c r="C529" s="3208" t="s">
        <v>3711</v>
      </c>
      <c r="D529" s="3208" t="s">
        <v>18748</v>
      </c>
      <c r="E529" s="3191" t="s">
        <v>22446</v>
      </c>
      <c r="F529" s="3196">
        <v>75</v>
      </c>
      <c r="G529" s="3192">
        <v>142</v>
      </c>
      <c r="H529" s="3197" t="s">
        <v>20080</v>
      </c>
      <c r="I529" s="3191" t="s">
        <v>20602</v>
      </c>
      <c r="J529" s="3190">
        <v>3</v>
      </c>
      <c r="K529" s="3193" t="s">
        <v>4208</v>
      </c>
      <c r="L529" s="3194"/>
    </row>
    <row r="530" spans="1:12" ht="15">
      <c r="A530" s="3193">
        <f t="shared" si="7"/>
        <v>525</v>
      </c>
      <c r="B530" s="3191" t="s">
        <v>22573</v>
      </c>
      <c r="C530" s="3208" t="s">
        <v>3711</v>
      </c>
      <c r="D530" s="3208" t="s">
        <v>18748</v>
      </c>
      <c r="E530" s="3191" t="s">
        <v>20170</v>
      </c>
      <c r="F530" s="3194"/>
      <c r="G530" s="3192">
        <v>142</v>
      </c>
      <c r="H530" s="3195" t="s">
        <v>2663</v>
      </c>
      <c r="I530" s="3191" t="s">
        <v>20036</v>
      </c>
      <c r="J530" s="3197" t="s">
        <v>6543</v>
      </c>
      <c r="K530" s="3193" t="s">
        <v>4208</v>
      </c>
      <c r="L530" s="3191" t="s">
        <v>3599</v>
      </c>
    </row>
    <row r="531" spans="1:12" ht="15">
      <c r="A531" s="3193">
        <f t="shared" si="7"/>
        <v>526</v>
      </c>
      <c r="B531" s="3191" t="s">
        <v>22574</v>
      </c>
      <c r="C531" s="3208" t="s">
        <v>3711</v>
      </c>
      <c r="D531" s="3191" t="s">
        <v>20038</v>
      </c>
      <c r="E531" s="3191" t="s">
        <v>20103</v>
      </c>
      <c r="F531" s="3194"/>
      <c r="G531" s="3192">
        <v>65</v>
      </c>
      <c r="H531" s="3201" t="s">
        <v>2524</v>
      </c>
      <c r="I531" s="3201" t="s">
        <v>2524</v>
      </c>
      <c r="J531" s="3197" t="s">
        <v>6543</v>
      </c>
      <c r="K531" s="3193" t="s">
        <v>20042</v>
      </c>
      <c r="L531" s="3194"/>
    </row>
    <row r="532" spans="1:12" ht="15">
      <c r="A532" s="3193">
        <f t="shared" si="7"/>
        <v>527</v>
      </c>
      <c r="B532" s="3191" t="s">
        <v>20620</v>
      </c>
      <c r="C532" s="3191" t="s">
        <v>3553</v>
      </c>
      <c r="D532" s="3191" t="s">
        <v>1246</v>
      </c>
      <c r="E532" s="3191" t="s">
        <v>20456</v>
      </c>
      <c r="F532" s="3196">
        <v>37</v>
      </c>
      <c r="G532" s="3192">
        <v>170</v>
      </c>
      <c r="H532" s="3197" t="s">
        <v>6543</v>
      </c>
      <c r="I532" s="3191" t="s">
        <v>20571</v>
      </c>
      <c r="J532" s="3190">
        <v>2</v>
      </c>
      <c r="K532" s="3193" t="s">
        <v>20034</v>
      </c>
      <c r="L532" s="3194"/>
    </row>
    <row r="533" spans="1:12" ht="15">
      <c r="A533" s="3193">
        <f t="shared" si="7"/>
        <v>528</v>
      </c>
      <c r="B533" s="3191" t="s">
        <v>20621</v>
      </c>
      <c r="C533" s="3191" t="s">
        <v>3553</v>
      </c>
      <c r="D533" s="3191" t="s">
        <v>1246</v>
      </c>
      <c r="E533" s="3191" t="s">
        <v>20103</v>
      </c>
      <c r="F533" s="3194"/>
      <c r="G533" s="3192">
        <v>170</v>
      </c>
      <c r="H533" s="3195" t="s">
        <v>2663</v>
      </c>
      <c r="I533" s="3191" t="s">
        <v>20036</v>
      </c>
      <c r="J533" s="3197" t="s">
        <v>6543</v>
      </c>
      <c r="K533" s="3193" t="s">
        <v>20034</v>
      </c>
      <c r="L533" s="3194"/>
    </row>
    <row r="534" spans="1:12" ht="15">
      <c r="A534" s="3193">
        <f t="shared" si="7"/>
        <v>529</v>
      </c>
      <c r="B534" s="3191" t="s">
        <v>20622</v>
      </c>
      <c r="C534" s="3191" t="s">
        <v>3553</v>
      </c>
      <c r="D534" s="3191" t="s">
        <v>20038</v>
      </c>
      <c r="E534" s="3191" t="s">
        <v>20170</v>
      </c>
      <c r="F534" s="3194"/>
      <c r="G534" s="3192">
        <v>65</v>
      </c>
      <c r="H534" s="3201" t="s">
        <v>2524</v>
      </c>
      <c r="I534" s="3201" t="s">
        <v>2524</v>
      </c>
      <c r="J534" s="3197" t="s">
        <v>6543</v>
      </c>
      <c r="K534" s="3193" t="s">
        <v>20042</v>
      </c>
      <c r="L534" s="3194"/>
    </row>
    <row r="535" spans="1:12" ht="15">
      <c r="A535" s="3193">
        <f t="shared" si="7"/>
        <v>530</v>
      </c>
      <c r="B535" s="3191" t="s">
        <v>20623</v>
      </c>
      <c r="C535" s="3191" t="s">
        <v>3553</v>
      </c>
      <c r="D535" s="3191" t="s">
        <v>1248</v>
      </c>
      <c r="E535" s="3191" t="s">
        <v>20456</v>
      </c>
      <c r="F535" s="3196">
        <v>37</v>
      </c>
      <c r="G535" s="3192">
        <v>165</v>
      </c>
      <c r="H535" s="3197" t="s">
        <v>6543</v>
      </c>
      <c r="I535" s="3191" t="s">
        <v>20571</v>
      </c>
      <c r="J535" s="3190">
        <v>2</v>
      </c>
      <c r="K535" s="3193" t="s">
        <v>4208</v>
      </c>
      <c r="L535" s="3194"/>
    </row>
    <row r="536" spans="1:12" ht="15">
      <c r="A536" s="3193">
        <f t="shared" si="7"/>
        <v>531</v>
      </c>
      <c r="B536" s="3191" t="s">
        <v>20624</v>
      </c>
      <c r="C536" s="3191" t="s">
        <v>3553</v>
      </c>
      <c r="D536" s="3191" t="s">
        <v>1248</v>
      </c>
      <c r="E536" s="3191" t="s">
        <v>20103</v>
      </c>
      <c r="F536" s="3194"/>
      <c r="G536" s="3192">
        <v>165</v>
      </c>
      <c r="H536" s="3195" t="s">
        <v>2663</v>
      </c>
      <c r="I536" s="3191" t="s">
        <v>20036</v>
      </c>
      <c r="J536" s="3197" t="s">
        <v>6543</v>
      </c>
      <c r="K536" s="3193" t="s">
        <v>4208</v>
      </c>
      <c r="L536" s="3194"/>
    </row>
    <row r="537" spans="1:12" ht="15">
      <c r="A537" s="3193">
        <f t="shared" si="7"/>
        <v>532</v>
      </c>
      <c r="B537" s="3191" t="s">
        <v>20625</v>
      </c>
      <c r="C537" s="3191" t="s">
        <v>3553</v>
      </c>
      <c r="D537" s="3191" t="s">
        <v>20038</v>
      </c>
      <c r="E537" s="3191" t="s">
        <v>20170</v>
      </c>
      <c r="F537" s="3194"/>
      <c r="G537" s="3192">
        <v>65</v>
      </c>
      <c r="H537" s="3201" t="s">
        <v>2524</v>
      </c>
      <c r="I537" s="3201" t="s">
        <v>2524</v>
      </c>
      <c r="J537" s="3197" t="s">
        <v>6543</v>
      </c>
      <c r="K537" s="3193" t="s">
        <v>20042</v>
      </c>
      <c r="L537" s="3194"/>
    </row>
    <row r="538" spans="1:12" ht="15">
      <c r="A538" s="3193">
        <f t="shared" si="7"/>
        <v>533</v>
      </c>
      <c r="B538" s="3191" t="s">
        <v>20626</v>
      </c>
      <c r="C538" s="3191" t="s">
        <v>3553</v>
      </c>
      <c r="D538" s="3191" t="s">
        <v>1249</v>
      </c>
      <c r="E538" s="3191" t="s">
        <v>20456</v>
      </c>
      <c r="F538" s="3196">
        <v>37</v>
      </c>
      <c r="G538" s="3192">
        <v>165</v>
      </c>
      <c r="H538" s="3197" t="s">
        <v>6543</v>
      </c>
      <c r="I538" s="3191" t="s">
        <v>20571</v>
      </c>
      <c r="J538" s="3190">
        <v>2</v>
      </c>
      <c r="K538" s="3193" t="s">
        <v>4208</v>
      </c>
      <c r="L538" s="3194"/>
    </row>
    <row r="539" spans="1:12" ht="15">
      <c r="A539" s="3193">
        <f t="shared" si="7"/>
        <v>534</v>
      </c>
      <c r="B539" s="3191" t="s">
        <v>20627</v>
      </c>
      <c r="C539" s="3191" t="s">
        <v>3553</v>
      </c>
      <c r="D539" s="3191" t="s">
        <v>1249</v>
      </c>
      <c r="E539" s="3191" t="s">
        <v>20103</v>
      </c>
      <c r="F539" s="3194"/>
      <c r="G539" s="3192">
        <v>165</v>
      </c>
      <c r="H539" s="3195" t="s">
        <v>2663</v>
      </c>
      <c r="I539" s="3191" t="s">
        <v>20036</v>
      </c>
      <c r="J539" s="3197" t="s">
        <v>6543</v>
      </c>
      <c r="K539" s="3193" t="s">
        <v>4208</v>
      </c>
      <c r="L539" s="3194"/>
    </row>
    <row r="540" spans="1:12" ht="15">
      <c r="A540" s="3193">
        <f t="shared" si="7"/>
        <v>535</v>
      </c>
      <c r="B540" s="3191" t="s">
        <v>20628</v>
      </c>
      <c r="C540" s="3191" t="s">
        <v>3553</v>
      </c>
      <c r="D540" s="3191" t="s">
        <v>20038</v>
      </c>
      <c r="E540" s="3191" t="s">
        <v>20170</v>
      </c>
      <c r="F540" s="3194"/>
      <c r="G540" s="3192">
        <v>65</v>
      </c>
      <c r="H540" s="3201" t="s">
        <v>2524</v>
      </c>
      <c r="I540" s="3201" t="s">
        <v>2524</v>
      </c>
      <c r="J540" s="3197" t="s">
        <v>6543</v>
      </c>
      <c r="K540" s="3193" t="s">
        <v>20042</v>
      </c>
      <c r="L540" s="3194"/>
    </row>
    <row r="541" spans="1:12" ht="15">
      <c r="A541" s="3193">
        <f t="shared" si="7"/>
        <v>536</v>
      </c>
      <c r="B541" s="3191" t="s">
        <v>20629</v>
      </c>
      <c r="C541" s="3191" t="s">
        <v>3553</v>
      </c>
      <c r="D541" s="3191" t="s">
        <v>1250</v>
      </c>
      <c r="E541" s="3191" t="s">
        <v>20456</v>
      </c>
      <c r="F541" s="3196">
        <v>37</v>
      </c>
      <c r="G541" s="3192">
        <v>165</v>
      </c>
      <c r="H541" s="3197" t="s">
        <v>6543</v>
      </c>
      <c r="I541" s="3191" t="s">
        <v>20571</v>
      </c>
      <c r="J541" s="3190">
        <v>2</v>
      </c>
      <c r="K541" s="3193" t="s">
        <v>20034</v>
      </c>
      <c r="L541" s="3194"/>
    </row>
    <row r="542" spans="1:12" ht="15">
      <c r="A542" s="3193">
        <f t="shared" si="7"/>
        <v>537</v>
      </c>
      <c r="B542" s="3191" t="s">
        <v>20630</v>
      </c>
      <c r="C542" s="3191" t="s">
        <v>3553</v>
      </c>
      <c r="D542" s="3191" t="s">
        <v>1250</v>
      </c>
      <c r="E542" s="3191" t="s">
        <v>20103</v>
      </c>
      <c r="F542" s="3194"/>
      <c r="G542" s="3192">
        <v>165</v>
      </c>
      <c r="H542" s="3195" t="s">
        <v>2663</v>
      </c>
      <c r="I542" s="3191" t="s">
        <v>20036</v>
      </c>
      <c r="J542" s="3197" t="s">
        <v>6543</v>
      </c>
      <c r="K542" s="3193" t="s">
        <v>20034</v>
      </c>
      <c r="L542" s="3194"/>
    </row>
    <row r="543" spans="1:12" ht="15">
      <c r="A543" s="3193">
        <f t="shared" si="7"/>
        <v>538</v>
      </c>
      <c r="B543" s="3191" t="s">
        <v>20631</v>
      </c>
      <c r="C543" s="3191" t="s">
        <v>3553</v>
      </c>
      <c r="D543" s="3191" t="s">
        <v>20038</v>
      </c>
      <c r="E543" s="3191" t="s">
        <v>20170</v>
      </c>
      <c r="F543" s="3194"/>
      <c r="G543" s="3192">
        <v>65</v>
      </c>
      <c r="H543" s="3201" t="s">
        <v>2524</v>
      </c>
      <c r="I543" s="3201" t="s">
        <v>2524</v>
      </c>
      <c r="J543" s="3197" t="s">
        <v>6543</v>
      </c>
      <c r="K543" s="3193" t="s">
        <v>20042</v>
      </c>
      <c r="L543" s="3194"/>
    </row>
    <row r="544" spans="1:12" ht="15">
      <c r="A544" s="3193">
        <f t="shared" si="7"/>
        <v>539</v>
      </c>
      <c r="B544" s="3191" t="s">
        <v>22546</v>
      </c>
      <c r="C544" s="3191" t="s">
        <v>3553</v>
      </c>
      <c r="D544" s="3191" t="s">
        <v>12609</v>
      </c>
      <c r="E544" s="3191" t="s">
        <v>20456</v>
      </c>
      <c r="F544" s="3196">
        <v>37</v>
      </c>
      <c r="G544" s="3192">
        <v>165</v>
      </c>
      <c r="H544" s="3197" t="s">
        <v>6543</v>
      </c>
      <c r="I544" s="3191" t="s">
        <v>20571</v>
      </c>
      <c r="J544" s="3190">
        <v>2</v>
      </c>
      <c r="K544" s="3193" t="s">
        <v>20034</v>
      </c>
      <c r="L544" s="3194"/>
    </row>
    <row r="545" spans="1:12" ht="15">
      <c r="A545" s="3193">
        <f t="shared" si="7"/>
        <v>540</v>
      </c>
      <c r="B545" s="3191" t="s">
        <v>22547</v>
      </c>
      <c r="C545" s="3191" t="s">
        <v>3553</v>
      </c>
      <c r="D545" s="3191" t="s">
        <v>12609</v>
      </c>
      <c r="E545" s="3191" t="s">
        <v>20103</v>
      </c>
      <c r="F545" s="3194"/>
      <c r="G545" s="3192">
        <v>165</v>
      </c>
      <c r="H545" s="3195" t="s">
        <v>2663</v>
      </c>
      <c r="I545" s="3191" t="s">
        <v>20036</v>
      </c>
      <c r="J545" s="3197" t="s">
        <v>6543</v>
      </c>
      <c r="K545" s="3193" t="s">
        <v>20034</v>
      </c>
      <c r="L545" s="3194"/>
    </row>
    <row r="546" spans="1:12" ht="15">
      <c r="A546" s="3193">
        <f t="shared" si="7"/>
        <v>541</v>
      </c>
      <c r="B546" s="3191" t="s">
        <v>22548</v>
      </c>
      <c r="C546" s="3191" t="s">
        <v>3553</v>
      </c>
      <c r="D546" s="3191" t="s">
        <v>20038</v>
      </c>
      <c r="E546" s="3191" t="s">
        <v>20170</v>
      </c>
      <c r="F546" s="3194"/>
      <c r="G546" s="3192">
        <v>65</v>
      </c>
      <c r="H546" s="3201" t="s">
        <v>2524</v>
      </c>
      <c r="I546" s="3201" t="s">
        <v>2524</v>
      </c>
      <c r="J546" s="3197" t="s">
        <v>6543</v>
      </c>
      <c r="K546" s="3193" t="s">
        <v>20042</v>
      </c>
      <c r="L546" s="3194"/>
    </row>
    <row r="547" spans="1:12" ht="15">
      <c r="A547" s="3193">
        <f t="shared" si="7"/>
        <v>542</v>
      </c>
      <c r="B547" s="3191" t="s">
        <v>22549</v>
      </c>
      <c r="C547" s="3191" t="s">
        <v>3553</v>
      </c>
      <c r="D547" s="3191" t="s">
        <v>12610</v>
      </c>
      <c r="E547" s="3191" t="s">
        <v>20456</v>
      </c>
      <c r="F547" s="3196">
        <v>37</v>
      </c>
      <c r="G547" s="3192">
        <v>165</v>
      </c>
      <c r="H547" s="3197" t="s">
        <v>6543</v>
      </c>
      <c r="I547" s="3191" t="s">
        <v>20571</v>
      </c>
      <c r="J547" s="3190">
        <v>2</v>
      </c>
      <c r="K547" s="3193" t="s">
        <v>20034</v>
      </c>
      <c r="L547" s="3194"/>
    </row>
    <row r="548" spans="1:12" ht="15">
      <c r="A548" s="3193">
        <f t="shared" si="7"/>
        <v>543</v>
      </c>
      <c r="B548" s="3191" t="s">
        <v>22550</v>
      </c>
      <c r="C548" s="3191" t="s">
        <v>3553</v>
      </c>
      <c r="D548" s="3191" t="s">
        <v>12610</v>
      </c>
      <c r="E548" s="3191" t="s">
        <v>20103</v>
      </c>
      <c r="F548" s="3194"/>
      <c r="G548" s="3192">
        <v>165</v>
      </c>
      <c r="H548" s="3195" t="s">
        <v>2663</v>
      </c>
      <c r="I548" s="3191" t="s">
        <v>20036</v>
      </c>
      <c r="J548" s="3197" t="s">
        <v>6543</v>
      </c>
      <c r="K548" s="3193" t="s">
        <v>20034</v>
      </c>
      <c r="L548" s="3194"/>
    </row>
    <row r="549" spans="1:12" ht="15">
      <c r="A549" s="3193">
        <f t="shared" si="7"/>
        <v>544</v>
      </c>
      <c r="B549" s="3191" t="s">
        <v>22551</v>
      </c>
      <c r="C549" s="3191" t="s">
        <v>3553</v>
      </c>
      <c r="D549" s="3191" t="s">
        <v>20038</v>
      </c>
      <c r="E549" s="3191" t="s">
        <v>20170</v>
      </c>
      <c r="F549" s="3194"/>
      <c r="G549" s="3192">
        <v>65</v>
      </c>
      <c r="H549" s="3201" t="s">
        <v>2524</v>
      </c>
      <c r="I549" s="3201" t="s">
        <v>2524</v>
      </c>
      <c r="J549" s="3197" t="s">
        <v>6543</v>
      </c>
      <c r="K549" s="3193" t="s">
        <v>20042</v>
      </c>
      <c r="L549" s="3194"/>
    </row>
    <row r="550" spans="1:12" ht="15">
      <c r="A550" s="3193">
        <f t="shared" si="7"/>
        <v>545</v>
      </c>
      <c r="B550" s="3191" t="s">
        <v>20632</v>
      </c>
      <c r="C550" s="3191" t="s">
        <v>3553</v>
      </c>
      <c r="D550" s="3191" t="s">
        <v>1278</v>
      </c>
      <c r="E550" s="3191" t="s">
        <v>20456</v>
      </c>
      <c r="F550" s="3196">
        <v>26</v>
      </c>
      <c r="G550" s="3192">
        <v>126</v>
      </c>
      <c r="H550" s="3197" t="s">
        <v>6543</v>
      </c>
      <c r="I550" s="3191" t="s">
        <v>20571</v>
      </c>
      <c r="J550" s="3190">
        <v>2</v>
      </c>
      <c r="K550" s="3193" t="s">
        <v>4208</v>
      </c>
      <c r="L550" s="3194"/>
    </row>
    <row r="551" spans="1:12" ht="15">
      <c r="A551" s="3193">
        <f t="shared" si="7"/>
        <v>546</v>
      </c>
      <c r="B551" s="3191" t="s">
        <v>20633</v>
      </c>
      <c r="C551" s="3191" t="s">
        <v>3553</v>
      </c>
      <c r="D551" s="3191" t="s">
        <v>1278</v>
      </c>
      <c r="E551" s="3191" t="s">
        <v>20103</v>
      </c>
      <c r="F551" s="3194"/>
      <c r="G551" s="3192">
        <v>126</v>
      </c>
      <c r="H551" s="3195" t="s">
        <v>2663</v>
      </c>
      <c r="I551" s="3191" t="s">
        <v>20036</v>
      </c>
      <c r="J551" s="3197" t="s">
        <v>6543</v>
      </c>
      <c r="K551" s="3193" t="s">
        <v>4208</v>
      </c>
      <c r="L551" s="3194"/>
    </row>
    <row r="552" spans="1:12" ht="15">
      <c r="A552" s="3193">
        <f t="shared" si="7"/>
        <v>547</v>
      </c>
      <c r="B552" s="3191" t="s">
        <v>20634</v>
      </c>
      <c r="C552" s="3191" t="s">
        <v>3553</v>
      </c>
      <c r="D552" s="3191" t="s">
        <v>20038</v>
      </c>
      <c r="E552" s="3191" t="s">
        <v>20103</v>
      </c>
      <c r="F552" s="3194"/>
      <c r="G552" s="3192">
        <v>65</v>
      </c>
      <c r="H552" s="3201" t="s">
        <v>2524</v>
      </c>
      <c r="I552" s="3201" t="s">
        <v>2524</v>
      </c>
      <c r="J552" s="3197" t="s">
        <v>6543</v>
      </c>
      <c r="K552" s="3193" t="s">
        <v>20042</v>
      </c>
      <c r="L552" s="3194"/>
    </row>
    <row r="553" spans="1:12" ht="15">
      <c r="A553" s="3193">
        <f t="shared" si="7"/>
        <v>548</v>
      </c>
      <c r="B553" s="3191" t="s">
        <v>20635</v>
      </c>
      <c r="C553" s="3191" t="s">
        <v>3553</v>
      </c>
      <c r="D553" s="3191" t="s">
        <v>1280</v>
      </c>
      <c r="E553" s="3191" t="s">
        <v>20456</v>
      </c>
      <c r="F553" s="3196">
        <v>26</v>
      </c>
      <c r="G553" s="3192">
        <v>126</v>
      </c>
      <c r="H553" s="3197" t="s">
        <v>6543</v>
      </c>
      <c r="I553" s="3191" t="s">
        <v>20571</v>
      </c>
      <c r="J553" s="3190">
        <v>2</v>
      </c>
      <c r="K553" s="3193" t="s">
        <v>4208</v>
      </c>
      <c r="L553" s="3194"/>
    </row>
    <row r="554" spans="1:12" ht="15">
      <c r="A554" s="3193">
        <f t="shared" si="7"/>
        <v>549</v>
      </c>
      <c r="B554" s="3191" t="s">
        <v>20636</v>
      </c>
      <c r="C554" s="3191" t="s">
        <v>3553</v>
      </c>
      <c r="D554" s="3191" t="s">
        <v>1280</v>
      </c>
      <c r="E554" s="3191" t="s">
        <v>20103</v>
      </c>
      <c r="F554" s="3194"/>
      <c r="G554" s="3192">
        <v>126</v>
      </c>
      <c r="H554" s="3195" t="s">
        <v>2663</v>
      </c>
      <c r="I554" s="3191" t="s">
        <v>20036</v>
      </c>
      <c r="J554" s="3197" t="s">
        <v>6543</v>
      </c>
      <c r="K554" s="3193" t="s">
        <v>4208</v>
      </c>
      <c r="L554" s="3194"/>
    </row>
    <row r="555" spans="1:12" ht="15">
      <c r="A555" s="3193">
        <f t="shared" si="7"/>
        <v>550</v>
      </c>
      <c r="B555" s="3191" t="s">
        <v>20637</v>
      </c>
      <c r="C555" s="3191" t="s">
        <v>3553</v>
      </c>
      <c r="D555" s="3191" t="s">
        <v>20038</v>
      </c>
      <c r="E555" s="3191" t="s">
        <v>20103</v>
      </c>
      <c r="F555" s="3194"/>
      <c r="G555" s="3192">
        <v>65</v>
      </c>
      <c r="H555" s="3201" t="s">
        <v>2524</v>
      </c>
      <c r="I555" s="3201" t="s">
        <v>2524</v>
      </c>
      <c r="J555" s="3197" t="s">
        <v>6543</v>
      </c>
      <c r="K555" s="3193" t="s">
        <v>20042</v>
      </c>
      <c r="L555" s="3194"/>
    </row>
    <row r="556" spans="1:12" ht="15">
      <c r="A556" s="3193">
        <f t="shared" si="7"/>
        <v>551</v>
      </c>
      <c r="B556" s="3191" t="s">
        <v>20638</v>
      </c>
      <c r="C556" s="3191" t="s">
        <v>3553</v>
      </c>
      <c r="D556" s="3191" t="s">
        <v>1281</v>
      </c>
      <c r="E556" s="3191" t="s">
        <v>20265</v>
      </c>
      <c r="F556" s="3196">
        <v>11</v>
      </c>
      <c r="G556" s="3192">
        <v>120</v>
      </c>
      <c r="H556" s="3202">
        <v>1</v>
      </c>
      <c r="I556" s="3191" t="s">
        <v>20578</v>
      </c>
      <c r="J556" s="3197" t="s">
        <v>6543</v>
      </c>
      <c r="K556" s="3193" t="s">
        <v>4208</v>
      </c>
      <c r="L556" s="3194"/>
    </row>
    <row r="557" spans="1:12" ht="15">
      <c r="A557" s="3193">
        <f t="shared" si="7"/>
        <v>552</v>
      </c>
      <c r="B557" s="3191" t="s">
        <v>20639</v>
      </c>
      <c r="C557" s="3191" t="s">
        <v>3553</v>
      </c>
      <c r="D557" s="3191" t="s">
        <v>1281</v>
      </c>
      <c r="E557" s="3191" t="s">
        <v>20047</v>
      </c>
      <c r="F557" s="3194"/>
      <c r="G557" s="3192">
        <v>120</v>
      </c>
      <c r="H557" s="3195" t="s">
        <v>2663</v>
      </c>
      <c r="I557" s="3191" t="s">
        <v>20036</v>
      </c>
      <c r="J557" s="3197" t="s">
        <v>6543</v>
      </c>
      <c r="K557" s="3193" t="s">
        <v>4208</v>
      </c>
      <c r="L557" s="3194"/>
    </row>
    <row r="558" spans="1:12" ht="15">
      <c r="A558" s="3193">
        <f t="shared" si="7"/>
        <v>553</v>
      </c>
      <c r="B558" s="3191" t="s">
        <v>20640</v>
      </c>
      <c r="C558" s="3191" t="s">
        <v>3553</v>
      </c>
      <c r="D558" s="3191" t="s">
        <v>20038</v>
      </c>
      <c r="E558" s="3191" t="s">
        <v>20103</v>
      </c>
      <c r="F558" s="3194"/>
      <c r="G558" s="3192">
        <v>65</v>
      </c>
      <c r="H558" s="3201" t="s">
        <v>2524</v>
      </c>
      <c r="I558" s="3201" t="s">
        <v>2524</v>
      </c>
      <c r="J558" s="3197" t="s">
        <v>6543</v>
      </c>
      <c r="K558" s="3193" t="s">
        <v>20042</v>
      </c>
      <c r="L558" s="3194"/>
    </row>
    <row r="559" spans="1:12" ht="15">
      <c r="A559" s="3193">
        <f t="shared" si="7"/>
        <v>554</v>
      </c>
      <c r="B559" s="3191" t="s">
        <v>20641</v>
      </c>
      <c r="C559" s="3191" t="s">
        <v>3553</v>
      </c>
      <c r="D559" s="3191" t="s">
        <v>1283</v>
      </c>
      <c r="E559" s="3191" t="s">
        <v>20265</v>
      </c>
      <c r="F559" s="3196">
        <v>11</v>
      </c>
      <c r="G559" s="3192">
        <v>120</v>
      </c>
      <c r="H559" s="3202">
        <v>1</v>
      </c>
      <c r="I559" s="3191" t="s">
        <v>20578</v>
      </c>
      <c r="J559" s="3197" t="s">
        <v>6543</v>
      </c>
      <c r="K559" s="3193" t="s">
        <v>4208</v>
      </c>
      <c r="L559" s="3194"/>
    </row>
    <row r="560" spans="1:12" ht="15">
      <c r="A560" s="3193">
        <f t="shared" si="7"/>
        <v>555</v>
      </c>
      <c r="B560" s="3191" t="s">
        <v>20642</v>
      </c>
      <c r="C560" s="3191" t="s">
        <v>3553</v>
      </c>
      <c r="D560" s="3191" t="s">
        <v>1283</v>
      </c>
      <c r="E560" s="3191" t="s">
        <v>20103</v>
      </c>
      <c r="F560" s="3194"/>
      <c r="G560" s="3192">
        <v>120</v>
      </c>
      <c r="H560" s="3195" t="s">
        <v>2663</v>
      </c>
      <c r="I560" s="3191" t="s">
        <v>20036</v>
      </c>
      <c r="J560" s="3197" t="s">
        <v>6543</v>
      </c>
      <c r="K560" s="3193" t="s">
        <v>4208</v>
      </c>
      <c r="L560" s="3194"/>
    </row>
    <row r="561" spans="1:12" ht="15">
      <c r="A561" s="3193">
        <f t="shared" si="7"/>
        <v>556</v>
      </c>
      <c r="B561" s="3191" t="s">
        <v>20643</v>
      </c>
      <c r="C561" s="3191" t="s">
        <v>3553</v>
      </c>
      <c r="D561" s="3191" t="s">
        <v>20038</v>
      </c>
      <c r="E561" s="3191" t="s">
        <v>20103</v>
      </c>
      <c r="F561" s="3194"/>
      <c r="G561" s="3192">
        <v>65</v>
      </c>
      <c r="H561" s="3201" t="s">
        <v>2524</v>
      </c>
      <c r="I561" s="3201" t="s">
        <v>2524</v>
      </c>
      <c r="J561" s="3197" t="s">
        <v>6543</v>
      </c>
      <c r="K561" s="3193" t="s">
        <v>20042</v>
      </c>
      <c r="L561" s="3194"/>
    </row>
    <row r="562" spans="1:12" ht="15">
      <c r="A562" s="3193">
        <f t="shared" si="7"/>
        <v>557</v>
      </c>
      <c r="B562" s="3191" t="s">
        <v>20644</v>
      </c>
      <c r="C562" s="3191" t="s">
        <v>3553</v>
      </c>
      <c r="D562" s="3191" t="s">
        <v>3565</v>
      </c>
      <c r="E562" s="3191" t="s">
        <v>22446</v>
      </c>
      <c r="F562" s="3196">
        <v>100</v>
      </c>
      <c r="G562" s="3192">
        <v>143</v>
      </c>
      <c r="H562" s="3197" t="s">
        <v>20080</v>
      </c>
      <c r="I562" s="3191" t="s">
        <v>20602</v>
      </c>
      <c r="J562" s="3190">
        <v>3</v>
      </c>
      <c r="K562" s="3193" t="s">
        <v>4208</v>
      </c>
      <c r="L562" s="3194"/>
    </row>
    <row r="563" spans="1:12" ht="15">
      <c r="A563" s="3193">
        <f t="shared" si="7"/>
        <v>558</v>
      </c>
      <c r="B563" s="3191" t="s">
        <v>20645</v>
      </c>
      <c r="C563" s="3191" t="s">
        <v>3553</v>
      </c>
      <c r="D563" s="3191" t="s">
        <v>3565</v>
      </c>
      <c r="E563" s="3191" t="s">
        <v>22446</v>
      </c>
      <c r="F563" s="3194"/>
      <c r="G563" s="3192">
        <v>143</v>
      </c>
      <c r="H563" s="3197" t="s">
        <v>20080</v>
      </c>
      <c r="I563" s="3191" t="s">
        <v>20602</v>
      </c>
      <c r="J563" s="3190">
        <v>3</v>
      </c>
      <c r="K563" s="3193" t="s">
        <v>4208</v>
      </c>
      <c r="L563" s="3194"/>
    </row>
    <row r="564" spans="1:12" ht="15">
      <c r="A564" s="3193">
        <f t="shared" si="7"/>
        <v>559</v>
      </c>
      <c r="B564" s="3191" t="s">
        <v>20646</v>
      </c>
      <c r="C564" s="3191" t="s">
        <v>3553</v>
      </c>
      <c r="D564" s="3191" t="s">
        <v>3565</v>
      </c>
      <c r="E564" s="3191" t="s">
        <v>20170</v>
      </c>
      <c r="F564" s="3194"/>
      <c r="G564" s="3192">
        <v>143</v>
      </c>
      <c r="H564" s="3195" t="s">
        <v>2663</v>
      </c>
      <c r="I564" s="3197" t="s">
        <v>20036</v>
      </c>
      <c r="J564" s="3197" t="s">
        <v>6543</v>
      </c>
      <c r="K564" s="3193" t="s">
        <v>4208</v>
      </c>
      <c r="L564" s="3191" t="s">
        <v>3599</v>
      </c>
    </row>
    <row r="565" spans="1:12" ht="15">
      <c r="A565" s="3193">
        <f t="shared" si="7"/>
        <v>560</v>
      </c>
      <c r="B565" s="3191" t="s">
        <v>20647</v>
      </c>
      <c r="C565" s="3191" t="s">
        <v>3553</v>
      </c>
      <c r="D565" s="3191" t="s">
        <v>20038</v>
      </c>
      <c r="E565" s="3191" t="s">
        <v>20170</v>
      </c>
      <c r="F565" s="3194"/>
      <c r="G565" s="3192">
        <v>65</v>
      </c>
      <c r="H565" s="3201" t="s">
        <v>2524</v>
      </c>
      <c r="I565" s="3201" t="s">
        <v>2524</v>
      </c>
      <c r="J565" s="3197" t="s">
        <v>6543</v>
      </c>
      <c r="K565" s="3193" t="s">
        <v>20042</v>
      </c>
      <c r="L565" s="3194"/>
    </row>
    <row r="566" spans="1:12" ht="15">
      <c r="A566" s="3193">
        <f t="shared" si="7"/>
        <v>561</v>
      </c>
      <c r="B566" s="3191" t="s">
        <v>20648</v>
      </c>
      <c r="C566" s="3191" t="s">
        <v>3553</v>
      </c>
      <c r="D566" s="3191" t="s">
        <v>3567</v>
      </c>
      <c r="E566" s="3191" t="s">
        <v>20161</v>
      </c>
      <c r="F566" s="3196">
        <v>1.5</v>
      </c>
      <c r="G566" s="3192">
        <v>138</v>
      </c>
      <c r="H566" s="3195" t="s">
        <v>2663</v>
      </c>
      <c r="I566" s="3191" t="s">
        <v>20036</v>
      </c>
      <c r="J566" s="3197" t="s">
        <v>6543</v>
      </c>
      <c r="K566" s="3193" t="s">
        <v>4208</v>
      </c>
      <c r="L566" s="3194"/>
    </row>
    <row r="567" spans="1:12" ht="15">
      <c r="A567" s="3193">
        <f t="shared" si="7"/>
        <v>562</v>
      </c>
      <c r="B567" s="3191" t="s">
        <v>20649</v>
      </c>
      <c r="C567" s="3191" t="s">
        <v>3553</v>
      </c>
      <c r="D567" s="3191" t="s">
        <v>3567</v>
      </c>
      <c r="E567" s="3191" t="s">
        <v>20103</v>
      </c>
      <c r="F567" s="3194"/>
      <c r="G567" s="3192">
        <v>138</v>
      </c>
      <c r="H567" s="3195" t="s">
        <v>2663</v>
      </c>
      <c r="I567" s="3191" t="s">
        <v>20036</v>
      </c>
      <c r="J567" s="3197" t="s">
        <v>6543</v>
      </c>
      <c r="K567" s="3193" t="s">
        <v>4208</v>
      </c>
      <c r="L567" s="3194"/>
    </row>
    <row r="568" spans="1:12" ht="15">
      <c r="A568" s="3193">
        <f t="shared" si="7"/>
        <v>563</v>
      </c>
      <c r="B568" s="3191" t="s">
        <v>20650</v>
      </c>
      <c r="C568" s="3191" t="s">
        <v>3553</v>
      </c>
      <c r="D568" s="3191" t="s">
        <v>20038</v>
      </c>
      <c r="E568" s="3191" t="s">
        <v>20103</v>
      </c>
      <c r="F568" s="3194"/>
      <c r="G568" s="3192">
        <v>65</v>
      </c>
      <c r="H568" s="3201" t="s">
        <v>2524</v>
      </c>
      <c r="I568" s="3201" t="s">
        <v>2524</v>
      </c>
      <c r="J568" s="3197" t="s">
        <v>6543</v>
      </c>
      <c r="K568" s="3193" t="s">
        <v>20042</v>
      </c>
      <c r="L568" s="3194"/>
    </row>
    <row r="569" spans="1:12" ht="15">
      <c r="A569" s="3193">
        <f t="shared" si="7"/>
        <v>564</v>
      </c>
      <c r="B569" s="3191" t="s">
        <v>20651</v>
      </c>
      <c r="C569" s="3191" t="s">
        <v>3553</v>
      </c>
      <c r="D569" s="3191" t="s">
        <v>1284</v>
      </c>
      <c r="E569" s="3191" t="s">
        <v>22446</v>
      </c>
      <c r="F569" s="3196">
        <v>110</v>
      </c>
      <c r="G569" s="3192">
        <v>103</v>
      </c>
      <c r="H569" s="3197" t="s">
        <v>20080</v>
      </c>
      <c r="I569" s="3191" t="s">
        <v>20602</v>
      </c>
      <c r="J569" s="3190">
        <v>3</v>
      </c>
      <c r="K569" s="3193" t="s">
        <v>4208</v>
      </c>
      <c r="L569" s="3194"/>
    </row>
    <row r="570" spans="1:12" ht="15">
      <c r="A570" s="3193">
        <f t="shared" si="7"/>
        <v>565</v>
      </c>
      <c r="B570" s="3191" t="s">
        <v>20652</v>
      </c>
      <c r="C570" s="3191" t="s">
        <v>3553</v>
      </c>
      <c r="D570" s="3191" t="s">
        <v>1284</v>
      </c>
      <c r="E570" s="3191" t="s">
        <v>22446</v>
      </c>
      <c r="F570" s="3196">
        <v>110</v>
      </c>
      <c r="G570" s="3192">
        <v>103</v>
      </c>
      <c r="H570" s="3197" t="s">
        <v>20080</v>
      </c>
      <c r="I570" s="3191" t="s">
        <v>20602</v>
      </c>
      <c r="J570" s="3190">
        <v>3</v>
      </c>
      <c r="K570" s="3193" t="s">
        <v>4208</v>
      </c>
      <c r="L570" s="3194"/>
    </row>
    <row r="571" spans="1:12" ht="15">
      <c r="A571" s="3193">
        <f t="shared" si="7"/>
        <v>566</v>
      </c>
      <c r="B571" s="3191" t="s">
        <v>20653</v>
      </c>
      <c r="C571" s="3191" t="s">
        <v>3553</v>
      </c>
      <c r="D571" s="3191" t="s">
        <v>1284</v>
      </c>
      <c r="E571" s="3191" t="s">
        <v>20170</v>
      </c>
      <c r="F571" s="3194"/>
      <c r="G571" s="3192">
        <v>103</v>
      </c>
      <c r="H571" s="3195" t="s">
        <v>2663</v>
      </c>
      <c r="I571" s="3191" t="s">
        <v>20036</v>
      </c>
      <c r="J571" s="3197" t="s">
        <v>6543</v>
      </c>
      <c r="K571" s="3193" t="s">
        <v>4208</v>
      </c>
      <c r="L571" s="3191" t="s">
        <v>3599</v>
      </c>
    </row>
    <row r="572" spans="1:12" ht="15">
      <c r="A572" s="3193">
        <f t="shared" si="7"/>
        <v>567</v>
      </c>
      <c r="B572" s="3191" t="s">
        <v>20654</v>
      </c>
      <c r="C572" s="3191" t="s">
        <v>3553</v>
      </c>
      <c r="D572" s="3191" t="s">
        <v>20038</v>
      </c>
      <c r="E572" s="3191" t="s">
        <v>20103</v>
      </c>
      <c r="F572" s="3194"/>
      <c r="G572" s="3192">
        <v>65</v>
      </c>
      <c r="H572" s="3201" t="s">
        <v>2524</v>
      </c>
      <c r="I572" s="3201" t="s">
        <v>2524</v>
      </c>
      <c r="J572" s="3197" t="s">
        <v>6543</v>
      </c>
      <c r="K572" s="3193" t="s">
        <v>20042</v>
      </c>
      <c r="L572" s="3194"/>
    </row>
    <row r="573" spans="1:12" ht="15">
      <c r="A573" s="3193">
        <f t="shared" si="7"/>
        <v>568</v>
      </c>
      <c r="B573" s="3191" t="s">
        <v>20655</v>
      </c>
      <c r="C573" s="3191" t="s">
        <v>3553</v>
      </c>
      <c r="D573" s="3191" t="s">
        <v>1286</v>
      </c>
      <c r="E573" s="3191" t="s">
        <v>20656</v>
      </c>
      <c r="F573" s="3196">
        <v>110</v>
      </c>
      <c r="G573" s="3192">
        <v>103</v>
      </c>
      <c r="H573" s="3197" t="s">
        <v>20080</v>
      </c>
      <c r="I573" s="3191" t="s">
        <v>20602</v>
      </c>
      <c r="J573" s="3190">
        <v>3</v>
      </c>
      <c r="K573" s="3193" t="s">
        <v>4208</v>
      </c>
      <c r="L573" s="3194"/>
    </row>
    <row r="574" spans="1:12" ht="15">
      <c r="A574" s="3193">
        <f t="shared" si="7"/>
        <v>569</v>
      </c>
      <c r="B574" s="3191" t="s">
        <v>20657</v>
      </c>
      <c r="C574" s="3191" t="s">
        <v>3553</v>
      </c>
      <c r="D574" s="3191" t="s">
        <v>1286</v>
      </c>
      <c r="E574" s="3191" t="s">
        <v>22446</v>
      </c>
      <c r="F574" s="3196">
        <v>110</v>
      </c>
      <c r="G574" s="3192">
        <v>103</v>
      </c>
      <c r="H574" s="3197" t="s">
        <v>20080</v>
      </c>
      <c r="I574" s="3191" t="s">
        <v>20602</v>
      </c>
      <c r="J574" s="3190">
        <v>3</v>
      </c>
      <c r="K574" s="3193" t="s">
        <v>4208</v>
      </c>
      <c r="L574" s="3194"/>
    </row>
    <row r="575" spans="1:12" ht="15">
      <c r="A575" s="3193">
        <f t="shared" si="7"/>
        <v>570</v>
      </c>
      <c r="B575" s="3191" t="s">
        <v>20658</v>
      </c>
      <c r="C575" s="3191" t="s">
        <v>3553</v>
      </c>
      <c r="D575" s="3191" t="s">
        <v>1286</v>
      </c>
      <c r="E575" s="3191" t="s">
        <v>20170</v>
      </c>
      <c r="F575" s="3194"/>
      <c r="G575" s="3192">
        <v>103</v>
      </c>
      <c r="H575" s="3195" t="s">
        <v>2663</v>
      </c>
      <c r="I575" s="3191" t="s">
        <v>20036</v>
      </c>
      <c r="J575" s="3197" t="s">
        <v>6543</v>
      </c>
      <c r="K575" s="3193" t="s">
        <v>4208</v>
      </c>
      <c r="L575" s="3191" t="s">
        <v>3599</v>
      </c>
    </row>
    <row r="576" spans="1:12" ht="15">
      <c r="A576" s="3193">
        <f t="shared" si="7"/>
        <v>571</v>
      </c>
      <c r="B576" s="3191" t="s">
        <v>20659</v>
      </c>
      <c r="C576" s="3191" t="s">
        <v>3553</v>
      </c>
      <c r="D576" s="3191" t="s">
        <v>20038</v>
      </c>
      <c r="E576" s="3191" t="s">
        <v>20103</v>
      </c>
      <c r="F576" s="3194"/>
      <c r="G576" s="3192">
        <v>65</v>
      </c>
      <c r="H576" s="3201" t="s">
        <v>2524</v>
      </c>
      <c r="I576" s="3201" t="s">
        <v>2524</v>
      </c>
      <c r="J576" s="3197" t="s">
        <v>6543</v>
      </c>
      <c r="K576" s="3193" t="s">
        <v>20042</v>
      </c>
      <c r="L576" s="3194"/>
    </row>
    <row r="577" spans="1:12" ht="15">
      <c r="A577" s="3193">
        <f t="shared" si="7"/>
        <v>572</v>
      </c>
      <c r="B577" s="3191" t="s">
        <v>20660</v>
      </c>
      <c r="C577" s="3191" t="s">
        <v>3553</v>
      </c>
      <c r="D577" s="3191" t="s">
        <v>1287</v>
      </c>
      <c r="E577" s="3191" t="s">
        <v>22446</v>
      </c>
      <c r="F577" s="3196">
        <v>110</v>
      </c>
      <c r="G577" s="3192">
        <v>96</v>
      </c>
      <c r="H577" s="3197" t="s">
        <v>20080</v>
      </c>
      <c r="I577" s="3191" t="s">
        <v>20602</v>
      </c>
      <c r="J577" s="3190">
        <v>3</v>
      </c>
      <c r="K577" s="3193" t="s">
        <v>4208</v>
      </c>
      <c r="L577" s="3194"/>
    </row>
    <row r="578" spans="1:12" ht="15">
      <c r="A578" s="3193">
        <f t="shared" si="7"/>
        <v>573</v>
      </c>
      <c r="B578" s="3191" t="s">
        <v>20661</v>
      </c>
      <c r="C578" s="3191" t="s">
        <v>3553</v>
      </c>
      <c r="D578" s="3191" t="s">
        <v>1287</v>
      </c>
      <c r="E578" s="3191" t="s">
        <v>22446</v>
      </c>
      <c r="F578" s="3196" t="s">
        <v>20662</v>
      </c>
      <c r="G578" s="3192">
        <v>96</v>
      </c>
      <c r="H578" s="3197" t="s">
        <v>20080</v>
      </c>
      <c r="I578" s="3191" t="s">
        <v>20602</v>
      </c>
      <c r="J578" s="3190">
        <v>3</v>
      </c>
      <c r="K578" s="3193" t="s">
        <v>4208</v>
      </c>
      <c r="L578" s="3194"/>
    </row>
    <row r="579" spans="1:12" ht="15">
      <c r="A579" s="3193">
        <f t="shared" si="7"/>
        <v>574</v>
      </c>
      <c r="B579" s="3191" t="s">
        <v>20663</v>
      </c>
      <c r="C579" s="3191" t="s">
        <v>3553</v>
      </c>
      <c r="D579" s="3191" t="s">
        <v>1287</v>
      </c>
      <c r="E579" s="3191" t="s">
        <v>20170</v>
      </c>
      <c r="F579" s="3194"/>
      <c r="G579" s="3192">
        <v>96</v>
      </c>
      <c r="H579" s="3195" t="s">
        <v>2663</v>
      </c>
      <c r="I579" s="3191" t="s">
        <v>20036</v>
      </c>
      <c r="J579" s="3197" t="s">
        <v>6543</v>
      </c>
      <c r="K579" s="3193" t="s">
        <v>4208</v>
      </c>
      <c r="L579" s="3191" t="s">
        <v>3599</v>
      </c>
    </row>
    <row r="580" spans="1:12" ht="15">
      <c r="A580" s="3193">
        <f t="shared" si="7"/>
        <v>575</v>
      </c>
      <c r="B580" s="3191" t="s">
        <v>20664</v>
      </c>
      <c r="C580" s="3191" t="s">
        <v>3553</v>
      </c>
      <c r="D580" s="3191" t="s">
        <v>20038</v>
      </c>
      <c r="E580" s="3191" t="s">
        <v>20103</v>
      </c>
      <c r="F580" s="3194"/>
      <c r="G580" s="3192">
        <v>65</v>
      </c>
      <c r="H580" s="3201" t="s">
        <v>2524</v>
      </c>
      <c r="I580" s="3201" t="s">
        <v>2524</v>
      </c>
      <c r="J580" s="3197" t="s">
        <v>6543</v>
      </c>
      <c r="K580" s="3193" t="s">
        <v>20042</v>
      </c>
      <c r="L580" s="3194"/>
    </row>
    <row r="581" spans="1:12" ht="15">
      <c r="A581" s="3193">
        <f t="shared" si="7"/>
        <v>576</v>
      </c>
      <c r="B581" s="3191" t="s">
        <v>20665</v>
      </c>
      <c r="C581" s="3191" t="s">
        <v>3553</v>
      </c>
      <c r="D581" s="3191" t="s">
        <v>1251</v>
      </c>
      <c r="E581" s="3191" t="s">
        <v>20456</v>
      </c>
      <c r="F581" s="3196">
        <v>30</v>
      </c>
      <c r="G581" s="3192">
        <v>135</v>
      </c>
      <c r="H581" s="3197" t="s">
        <v>6543</v>
      </c>
      <c r="I581" s="3191" t="s">
        <v>20571</v>
      </c>
      <c r="J581" s="3190">
        <v>2</v>
      </c>
      <c r="K581" s="3193" t="s">
        <v>20034</v>
      </c>
      <c r="L581" s="3194"/>
    </row>
    <row r="582" spans="1:12" ht="15">
      <c r="A582" s="3193">
        <f t="shared" si="7"/>
        <v>577</v>
      </c>
      <c r="B582" s="3191" t="s">
        <v>20666</v>
      </c>
      <c r="C582" s="3191" t="s">
        <v>3553</v>
      </c>
      <c r="D582" s="3191" t="s">
        <v>1251</v>
      </c>
      <c r="E582" s="3191" t="s">
        <v>20103</v>
      </c>
      <c r="F582" s="3194"/>
      <c r="G582" s="3192">
        <v>135</v>
      </c>
      <c r="H582" s="3197" t="s">
        <v>2663</v>
      </c>
      <c r="I582" s="3191" t="s">
        <v>20036</v>
      </c>
      <c r="J582" s="3197" t="s">
        <v>6543</v>
      </c>
      <c r="K582" s="3193" t="s">
        <v>20034</v>
      </c>
      <c r="L582" s="3194"/>
    </row>
    <row r="583" spans="1:12" ht="15">
      <c r="A583" s="3193">
        <f t="shared" si="7"/>
        <v>578</v>
      </c>
      <c r="B583" s="3191" t="s">
        <v>20667</v>
      </c>
      <c r="C583" s="3191" t="s">
        <v>3553</v>
      </c>
      <c r="D583" s="3191" t="s">
        <v>20038</v>
      </c>
      <c r="E583" s="3191" t="s">
        <v>20170</v>
      </c>
      <c r="F583" s="3194"/>
      <c r="G583" s="3192">
        <v>65</v>
      </c>
      <c r="H583" s="3201" t="s">
        <v>2524</v>
      </c>
      <c r="I583" s="3201" t="s">
        <v>2524</v>
      </c>
      <c r="J583" s="3197" t="s">
        <v>6543</v>
      </c>
      <c r="K583" s="3193" t="s">
        <v>20042</v>
      </c>
      <c r="L583" s="3194"/>
    </row>
    <row r="584" spans="1:12" ht="15">
      <c r="A584" s="3193">
        <f t="shared" si="7"/>
        <v>579</v>
      </c>
      <c r="B584" s="3191" t="s">
        <v>20668</v>
      </c>
      <c r="C584" s="3191" t="s">
        <v>3553</v>
      </c>
      <c r="D584" s="3191" t="s">
        <v>1253</v>
      </c>
      <c r="E584" s="3191" t="s">
        <v>20456</v>
      </c>
      <c r="F584" s="3196">
        <v>30</v>
      </c>
      <c r="G584" s="3192">
        <v>130</v>
      </c>
      <c r="H584" s="3197" t="s">
        <v>6543</v>
      </c>
      <c r="I584" s="3191" t="s">
        <v>20571</v>
      </c>
      <c r="J584" s="3190">
        <v>2</v>
      </c>
      <c r="K584" s="3193" t="s">
        <v>4208</v>
      </c>
      <c r="L584" s="3194"/>
    </row>
    <row r="585" spans="1:12" ht="15">
      <c r="A585" s="3193">
        <f t="shared" ref="A585:A657" si="8">A584+1</f>
        <v>580</v>
      </c>
      <c r="B585" s="3191" t="s">
        <v>20669</v>
      </c>
      <c r="C585" s="3191" t="s">
        <v>3553</v>
      </c>
      <c r="D585" s="3191" t="s">
        <v>1253</v>
      </c>
      <c r="E585" s="3191" t="s">
        <v>20103</v>
      </c>
      <c r="F585" s="3194"/>
      <c r="G585" s="3192">
        <v>130</v>
      </c>
      <c r="H585" s="3197" t="s">
        <v>2663</v>
      </c>
      <c r="I585" s="3191" t="s">
        <v>20036</v>
      </c>
      <c r="J585" s="3197" t="s">
        <v>6543</v>
      </c>
      <c r="K585" s="3193" t="s">
        <v>4208</v>
      </c>
      <c r="L585" s="3194"/>
    </row>
    <row r="586" spans="1:12" ht="15">
      <c r="A586" s="3193">
        <f t="shared" si="8"/>
        <v>581</v>
      </c>
      <c r="B586" s="3191" t="s">
        <v>20670</v>
      </c>
      <c r="C586" s="3191" t="s">
        <v>3553</v>
      </c>
      <c r="D586" s="3191" t="s">
        <v>20038</v>
      </c>
      <c r="E586" s="3191" t="s">
        <v>20170</v>
      </c>
      <c r="F586" s="3194"/>
      <c r="G586" s="3192">
        <v>65</v>
      </c>
      <c r="H586" s="3201" t="s">
        <v>2524</v>
      </c>
      <c r="I586" s="3201" t="s">
        <v>2524</v>
      </c>
      <c r="J586" s="3197" t="s">
        <v>6543</v>
      </c>
      <c r="K586" s="3193" t="s">
        <v>20042</v>
      </c>
      <c r="L586" s="3194"/>
    </row>
    <row r="587" spans="1:12" ht="15">
      <c r="A587" s="3193">
        <f t="shared" si="8"/>
        <v>582</v>
      </c>
      <c r="B587" s="3191" t="s">
        <v>20671</v>
      </c>
      <c r="C587" s="3191" t="s">
        <v>3553</v>
      </c>
      <c r="D587" s="3191" t="s">
        <v>1254</v>
      </c>
      <c r="E587" s="3191" t="s">
        <v>20456</v>
      </c>
      <c r="F587" s="3196">
        <v>30</v>
      </c>
      <c r="G587" s="3192">
        <v>131</v>
      </c>
      <c r="H587" s="3197" t="s">
        <v>6543</v>
      </c>
      <c r="I587" s="3191" t="s">
        <v>20571</v>
      </c>
      <c r="J587" s="3190">
        <v>2</v>
      </c>
      <c r="K587" s="3193" t="s">
        <v>4208</v>
      </c>
      <c r="L587" s="3194"/>
    </row>
    <row r="588" spans="1:12" ht="15">
      <c r="A588" s="3193">
        <f t="shared" si="8"/>
        <v>583</v>
      </c>
      <c r="B588" s="3191" t="s">
        <v>20672</v>
      </c>
      <c r="C588" s="3191" t="s">
        <v>3553</v>
      </c>
      <c r="D588" s="3191" t="s">
        <v>1254</v>
      </c>
      <c r="E588" s="3191" t="s">
        <v>20103</v>
      </c>
      <c r="F588" s="3194"/>
      <c r="G588" s="3192">
        <v>131</v>
      </c>
      <c r="H588" s="3197" t="s">
        <v>2663</v>
      </c>
      <c r="I588" s="3191" t="s">
        <v>20036</v>
      </c>
      <c r="J588" s="3197" t="s">
        <v>6543</v>
      </c>
      <c r="K588" s="3193" t="s">
        <v>4208</v>
      </c>
      <c r="L588" s="3194"/>
    </row>
    <row r="589" spans="1:12" ht="15">
      <c r="A589" s="3193">
        <f t="shared" si="8"/>
        <v>584</v>
      </c>
      <c r="B589" s="3191" t="s">
        <v>20673</v>
      </c>
      <c r="C589" s="3191" t="s">
        <v>3553</v>
      </c>
      <c r="D589" s="3191" t="s">
        <v>20038</v>
      </c>
      <c r="E589" s="3191" t="s">
        <v>20170</v>
      </c>
      <c r="F589" s="3194"/>
      <c r="G589" s="3192">
        <v>65</v>
      </c>
      <c r="H589" s="3201" t="s">
        <v>2524</v>
      </c>
      <c r="I589" s="3201" t="s">
        <v>2524</v>
      </c>
      <c r="J589" s="3197" t="s">
        <v>6543</v>
      </c>
      <c r="K589" s="3193" t="s">
        <v>20042</v>
      </c>
      <c r="L589" s="3194"/>
    </row>
    <row r="590" spans="1:12" ht="15">
      <c r="A590" s="3193">
        <f t="shared" si="8"/>
        <v>585</v>
      </c>
      <c r="B590" s="3191" t="s">
        <v>20674</v>
      </c>
      <c r="C590" s="3191" t="s">
        <v>3553</v>
      </c>
      <c r="D590" s="3191" t="s">
        <v>1255</v>
      </c>
      <c r="E590" s="3191" t="s">
        <v>20456</v>
      </c>
      <c r="F590" s="3196">
        <v>30</v>
      </c>
      <c r="G590" s="3192">
        <v>126</v>
      </c>
      <c r="H590" s="3197" t="s">
        <v>6543</v>
      </c>
      <c r="I590" s="3191" t="s">
        <v>20571</v>
      </c>
      <c r="J590" s="3190">
        <v>2</v>
      </c>
      <c r="K590" s="3193" t="s">
        <v>4208</v>
      </c>
      <c r="L590" s="3194"/>
    </row>
    <row r="591" spans="1:12" ht="15">
      <c r="A591" s="3193">
        <f t="shared" si="8"/>
        <v>586</v>
      </c>
      <c r="B591" s="3191" t="s">
        <v>20675</v>
      </c>
      <c r="C591" s="3191" t="s">
        <v>3553</v>
      </c>
      <c r="D591" s="3191" t="s">
        <v>1255</v>
      </c>
      <c r="E591" s="3191" t="s">
        <v>20103</v>
      </c>
      <c r="F591" s="3194"/>
      <c r="G591" s="3192">
        <v>126</v>
      </c>
      <c r="H591" s="3197" t="s">
        <v>2663</v>
      </c>
      <c r="I591" s="3191" t="s">
        <v>20036</v>
      </c>
      <c r="J591" s="3197" t="s">
        <v>6543</v>
      </c>
      <c r="K591" s="3193" t="s">
        <v>4208</v>
      </c>
      <c r="L591" s="3194"/>
    </row>
    <row r="592" spans="1:12" ht="15">
      <c r="A592" s="3193">
        <f t="shared" si="8"/>
        <v>587</v>
      </c>
      <c r="B592" s="3191" t="s">
        <v>20676</v>
      </c>
      <c r="C592" s="3191" t="s">
        <v>3553</v>
      </c>
      <c r="D592" s="3191" t="s">
        <v>20038</v>
      </c>
      <c r="E592" s="3191" t="s">
        <v>20170</v>
      </c>
      <c r="F592" s="3194"/>
      <c r="G592" s="3192">
        <v>65</v>
      </c>
      <c r="H592" s="3201" t="s">
        <v>2524</v>
      </c>
      <c r="I592" s="3201" t="s">
        <v>2524</v>
      </c>
      <c r="J592" s="3197" t="s">
        <v>6543</v>
      </c>
      <c r="K592" s="3193" t="s">
        <v>20042</v>
      </c>
      <c r="L592" s="3198"/>
    </row>
    <row r="593" spans="1:12" ht="15">
      <c r="A593" s="3193">
        <f t="shared" si="8"/>
        <v>588</v>
      </c>
      <c r="B593" s="3191" t="s">
        <v>20677</v>
      </c>
      <c r="C593" s="3191" t="s">
        <v>3553</v>
      </c>
      <c r="D593" s="3191" t="s">
        <v>1256</v>
      </c>
      <c r="E593" s="3191" t="s">
        <v>20456</v>
      </c>
      <c r="F593" s="3196">
        <v>30</v>
      </c>
      <c r="G593" s="3192">
        <v>131</v>
      </c>
      <c r="H593" s="3197" t="s">
        <v>6543</v>
      </c>
      <c r="I593" s="3191" t="s">
        <v>20571</v>
      </c>
      <c r="J593" s="3190">
        <v>2</v>
      </c>
      <c r="K593" s="3193" t="s">
        <v>20034</v>
      </c>
      <c r="L593" s="3198"/>
    </row>
    <row r="594" spans="1:12" ht="15">
      <c r="A594" s="3193">
        <f t="shared" si="8"/>
        <v>589</v>
      </c>
      <c r="B594" s="3191" t="s">
        <v>20678</v>
      </c>
      <c r="C594" s="3191" t="s">
        <v>3553</v>
      </c>
      <c r="D594" s="3191" t="s">
        <v>1256</v>
      </c>
      <c r="E594" s="3191" t="s">
        <v>20103</v>
      </c>
      <c r="F594" s="3194"/>
      <c r="G594" s="3192">
        <v>131</v>
      </c>
      <c r="H594" s="3195" t="s">
        <v>2663</v>
      </c>
      <c r="I594" s="3191" t="s">
        <v>20036</v>
      </c>
      <c r="J594" s="3197" t="s">
        <v>6543</v>
      </c>
      <c r="K594" s="3193" t="s">
        <v>20034</v>
      </c>
      <c r="L594" s="3198"/>
    </row>
    <row r="595" spans="1:12" ht="15">
      <c r="A595" s="3193">
        <f t="shared" si="8"/>
        <v>590</v>
      </c>
      <c r="B595" s="3191" t="s">
        <v>20679</v>
      </c>
      <c r="C595" s="3191" t="s">
        <v>3553</v>
      </c>
      <c r="D595" s="3191" t="s">
        <v>20038</v>
      </c>
      <c r="E595" s="3191" t="s">
        <v>20170</v>
      </c>
      <c r="F595" s="3194"/>
      <c r="G595" s="3192">
        <v>65</v>
      </c>
      <c r="H595" s="3201" t="s">
        <v>2524</v>
      </c>
      <c r="I595" s="3201" t="s">
        <v>2524</v>
      </c>
      <c r="J595" s="3197" t="s">
        <v>6543</v>
      </c>
      <c r="K595" s="3193" t="s">
        <v>20042</v>
      </c>
      <c r="L595" s="3198"/>
    </row>
    <row r="596" spans="1:12" ht="15">
      <c r="A596" s="3193">
        <f t="shared" si="8"/>
        <v>591</v>
      </c>
      <c r="B596" s="3191" t="s">
        <v>20680</v>
      </c>
      <c r="C596" s="3191" t="s">
        <v>3553</v>
      </c>
      <c r="D596" s="3191" t="s">
        <v>1257</v>
      </c>
      <c r="E596" s="3191" t="s">
        <v>20456</v>
      </c>
      <c r="F596" s="3196">
        <v>30</v>
      </c>
      <c r="G596" s="3192">
        <v>126</v>
      </c>
      <c r="H596" s="3197" t="s">
        <v>6543</v>
      </c>
      <c r="I596" s="3191" t="s">
        <v>20571</v>
      </c>
      <c r="J596" s="3190">
        <v>2</v>
      </c>
      <c r="K596" s="3193" t="s">
        <v>4208</v>
      </c>
      <c r="L596" s="3198"/>
    </row>
    <row r="597" spans="1:12" ht="15">
      <c r="A597" s="3193">
        <f t="shared" si="8"/>
        <v>592</v>
      </c>
      <c r="B597" s="3191" t="s">
        <v>20681</v>
      </c>
      <c r="C597" s="3191" t="s">
        <v>3553</v>
      </c>
      <c r="D597" s="3191" t="s">
        <v>1257</v>
      </c>
      <c r="E597" s="3191" t="s">
        <v>20103</v>
      </c>
      <c r="F597" s="3194"/>
      <c r="G597" s="3192">
        <v>126</v>
      </c>
      <c r="H597" s="3195" t="s">
        <v>2663</v>
      </c>
      <c r="I597" s="3191" t="s">
        <v>20036</v>
      </c>
      <c r="J597" s="3197" t="s">
        <v>6543</v>
      </c>
      <c r="K597" s="3193" t="s">
        <v>4208</v>
      </c>
      <c r="L597" s="3198"/>
    </row>
    <row r="598" spans="1:12" ht="15">
      <c r="A598" s="3193">
        <f t="shared" si="8"/>
        <v>593</v>
      </c>
      <c r="B598" s="3191" t="s">
        <v>20682</v>
      </c>
      <c r="C598" s="3191" t="s">
        <v>3553</v>
      </c>
      <c r="D598" s="3191" t="s">
        <v>20038</v>
      </c>
      <c r="E598" s="3191" t="s">
        <v>20170</v>
      </c>
      <c r="F598" s="3194"/>
      <c r="G598" s="3192">
        <v>65</v>
      </c>
      <c r="H598" s="3201" t="s">
        <v>2524</v>
      </c>
      <c r="I598" s="3201" t="s">
        <v>2524</v>
      </c>
      <c r="J598" s="3197" t="s">
        <v>6543</v>
      </c>
      <c r="K598" s="3193" t="s">
        <v>20042</v>
      </c>
      <c r="L598" s="3198"/>
    </row>
    <row r="599" spans="1:12" ht="15">
      <c r="A599" s="3193">
        <f t="shared" si="8"/>
        <v>594</v>
      </c>
      <c r="B599" s="3191" t="s">
        <v>20683</v>
      </c>
      <c r="C599" s="3191" t="s">
        <v>3553</v>
      </c>
      <c r="D599" s="3191" t="s">
        <v>1258</v>
      </c>
      <c r="E599" s="3191" t="s">
        <v>20456</v>
      </c>
      <c r="F599" s="3196">
        <v>30</v>
      </c>
      <c r="G599" s="3192">
        <v>135</v>
      </c>
      <c r="H599" s="3197" t="s">
        <v>6543</v>
      </c>
      <c r="I599" s="3191" t="s">
        <v>20571</v>
      </c>
      <c r="J599" s="3190">
        <v>2</v>
      </c>
      <c r="K599" s="3193" t="s">
        <v>4208</v>
      </c>
      <c r="L599" s="3198"/>
    </row>
    <row r="600" spans="1:12" ht="15">
      <c r="A600" s="3193">
        <f t="shared" si="8"/>
        <v>595</v>
      </c>
      <c r="B600" s="3191" t="s">
        <v>20684</v>
      </c>
      <c r="C600" s="3191" t="s">
        <v>3553</v>
      </c>
      <c r="D600" s="3191" t="s">
        <v>1258</v>
      </c>
      <c r="E600" s="3191" t="s">
        <v>20103</v>
      </c>
      <c r="F600" s="3194"/>
      <c r="G600" s="3192">
        <v>135</v>
      </c>
      <c r="H600" s="3195" t="s">
        <v>2663</v>
      </c>
      <c r="I600" s="3191" t="s">
        <v>20036</v>
      </c>
      <c r="J600" s="3197" t="s">
        <v>6543</v>
      </c>
      <c r="K600" s="3193" t="s">
        <v>4208</v>
      </c>
      <c r="L600" s="3198"/>
    </row>
    <row r="601" spans="1:12" ht="15">
      <c r="A601" s="3193">
        <f t="shared" si="8"/>
        <v>596</v>
      </c>
      <c r="B601" s="3191" t="s">
        <v>20685</v>
      </c>
      <c r="C601" s="3191" t="s">
        <v>3553</v>
      </c>
      <c r="D601" s="3191" t="s">
        <v>20038</v>
      </c>
      <c r="E601" s="3191" t="s">
        <v>20170</v>
      </c>
      <c r="F601" s="3194"/>
      <c r="G601" s="3192">
        <v>65</v>
      </c>
      <c r="H601" s="3201" t="s">
        <v>2524</v>
      </c>
      <c r="I601" s="3201" t="s">
        <v>2524</v>
      </c>
      <c r="J601" s="3197" t="s">
        <v>6543</v>
      </c>
      <c r="K601" s="3193" t="s">
        <v>20042</v>
      </c>
      <c r="L601" s="3198"/>
    </row>
    <row r="602" spans="1:12" ht="15">
      <c r="A602" s="3193">
        <f t="shared" si="8"/>
        <v>597</v>
      </c>
      <c r="B602" s="3191" t="s">
        <v>20686</v>
      </c>
      <c r="C602" s="3191" t="s">
        <v>3553</v>
      </c>
      <c r="D602" s="3191" t="s">
        <v>1259</v>
      </c>
      <c r="E602" s="3191" t="s">
        <v>20456</v>
      </c>
      <c r="F602" s="3196">
        <v>30</v>
      </c>
      <c r="G602" s="3192">
        <v>130</v>
      </c>
      <c r="H602" s="3197" t="s">
        <v>6543</v>
      </c>
      <c r="I602" s="3191" t="s">
        <v>20571</v>
      </c>
      <c r="J602" s="3190">
        <v>2</v>
      </c>
      <c r="K602" s="3193" t="s">
        <v>4208</v>
      </c>
      <c r="L602" s="3198"/>
    </row>
    <row r="603" spans="1:12" ht="15">
      <c r="A603" s="3193">
        <f t="shared" si="8"/>
        <v>598</v>
      </c>
      <c r="B603" s="3191" t="s">
        <v>20687</v>
      </c>
      <c r="C603" s="3191" t="s">
        <v>3553</v>
      </c>
      <c r="D603" s="3191" t="s">
        <v>1259</v>
      </c>
      <c r="E603" s="3191" t="s">
        <v>20103</v>
      </c>
      <c r="F603" s="3194"/>
      <c r="G603" s="3192">
        <v>130</v>
      </c>
      <c r="H603" s="3195" t="s">
        <v>2663</v>
      </c>
      <c r="I603" s="3191" t="s">
        <v>20036</v>
      </c>
      <c r="J603" s="3197" t="s">
        <v>6543</v>
      </c>
      <c r="K603" s="3193" t="s">
        <v>4208</v>
      </c>
      <c r="L603" s="3198"/>
    </row>
    <row r="604" spans="1:12" ht="15">
      <c r="A604" s="3193">
        <f t="shared" si="8"/>
        <v>599</v>
      </c>
      <c r="B604" s="3191" t="s">
        <v>20688</v>
      </c>
      <c r="C604" s="3191" t="s">
        <v>3553</v>
      </c>
      <c r="D604" s="3191" t="s">
        <v>20038</v>
      </c>
      <c r="E604" s="3191" t="s">
        <v>20170</v>
      </c>
      <c r="F604" s="3194"/>
      <c r="G604" s="3192">
        <v>65</v>
      </c>
      <c r="H604" s="3201" t="s">
        <v>2524</v>
      </c>
      <c r="I604" s="3201" t="s">
        <v>2524</v>
      </c>
      <c r="J604" s="3197" t="s">
        <v>6543</v>
      </c>
      <c r="K604" s="3193" t="s">
        <v>20042</v>
      </c>
      <c r="L604" s="3198"/>
    </row>
    <row r="605" spans="1:12" ht="15">
      <c r="A605" s="3193">
        <f t="shared" si="8"/>
        <v>600</v>
      </c>
      <c r="B605" s="3191" t="s">
        <v>22540</v>
      </c>
      <c r="C605" s="3194" t="s">
        <v>3711</v>
      </c>
      <c r="D605" s="3191" t="s">
        <v>225</v>
      </c>
      <c r="E605" s="3191" t="s">
        <v>20456</v>
      </c>
      <c r="F605" s="3196">
        <v>30</v>
      </c>
      <c r="G605" s="3192">
        <v>130</v>
      </c>
      <c r="H605" s="3197" t="s">
        <v>6543</v>
      </c>
      <c r="I605" s="3191" t="s">
        <v>20571</v>
      </c>
      <c r="J605" s="3190">
        <v>2</v>
      </c>
      <c r="K605" s="3193" t="s">
        <v>4208</v>
      </c>
      <c r="L605" s="3194"/>
    </row>
    <row r="606" spans="1:12" ht="15">
      <c r="A606" s="3193">
        <f t="shared" si="8"/>
        <v>601</v>
      </c>
      <c r="B606" s="3191" t="s">
        <v>22541</v>
      </c>
      <c r="C606" s="3194" t="s">
        <v>3711</v>
      </c>
      <c r="D606" s="3191" t="s">
        <v>225</v>
      </c>
      <c r="E606" s="3191" t="s">
        <v>20103</v>
      </c>
      <c r="F606" s="3194"/>
      <c r="G606" s="3192">
        <v>130</v>
      </c>
      <c r="H606" s="3195" t="s">
        <v>2663</v>
      </c>
      <c r="I606" s="3191" t="s">
        <v>20036</v>
      </c>
      <c r="J606" s="3197" t="s">
        <v>6543</v>
      </c>
      <c r="K606" s="3193" t="s">
        <v>4208</v>
      </c>
      <c r="L606" s="3194"/>
    </row>
    <row r="607" spans="1:12" ht="15">
      <c r="A607" s="3193">
        <f t="shared" si="8"/>
        <v>602</v>
      </c>
      <c r="B607" s="3191" t="s">
        <v>22542</v>
      </c>
      <c r="C607" s="3194" t="s">
        <v>3711</v>
      </c>
      <c r="D607" s="3191" t="s">
        <v>20038</v>
      </c>
      <c r="E607" s="3191" t="s">
        <v>20170</v>
      </c>
      <c r="F607" s="3194"/>
      <c r="G607" s="3192">
        <v>65</v>
      </c>
      <c r="H607" s="3201" t="s">
        <v>2524</v>
      </c>
      <c r="I607" s="3201" t="s">
        <v>2524</v>
      </c>
      <c r="J607" s="3197" t="s">
        <v>6543</v>
      </c>
      <c r="K607" s="3193" t="s">
        <v>20042</v>
      </c>
      <c r="L607" s="3194"/>
    </row>
    <row r="608" spans="1:12" ht="15">
      <c r="A608" s="3193">
        <f t="shared" si="8"/>
        <v>603</v>
      </c>
      <c r="B608" s="3191" t="s">
        <v>22543</v>
      </c>
      <c r="C608" s="3194" t="s">
        <v>3711</v>
      </c>
      <c r="D608" s="3191" t="s">
        <v>226</v>
      </c>
      <c r="E608" s="3191" t="s">
        <v>20456</v>
      </c>
      <c r="F608" s="3196">
        <v>30</v>
      </c>
      <c r="G608" s="3192">
        <v>130</v>
      </c>
      <c r="H608" s="3197" t="s">
        <v>6543</v>
      </c>
      <c r="I608" s="3191" t="s">
        <v>20571</v>
      </c>
      <c r="J608" s="3190">
        <v>2</v>
      </c>
      <c r="K608" s="3193" t="s">
        <v>4208</v>
      </c>
      <c r="L608" s="3194"/>
    </row>
    <row r="609" spans="1:12" ht="15">
      <c r="A609" s="3193">
        <f t="shared" si="8"/>
        <v>604</v>
      </c>
      <c r="B609" s="3191" t="s">
        <v>22544</v>
      </c>
      <c r="C609" s="3194" t="s">
        <v>3711</v>
      </c>
      <c r="D609" s="3191" t="s">
        <v>226</v>
      </c>
      <c r="E609" s="3191" t="s">
        <v>20103</v>
      </c>
      <c r="F609" s="3194"/>
      <c r="G609" s="3192">
        <v>130</v>
      </c>
      <c r="H609" s="3195" t="s">
        <v>2663</v>
      </c>
      <c r="I609" s="3191" t="s">
        <v>20036</v>
      </c>
      <c r="J609" s="3197" t="s">
        <v>6543</v>
      </c>
      <c r="K609" s="3193" t="s">
        <v>4208</v>
      </c>
      <c r="L609" s="3194"/>
    </row>
    <row r="610" spans="1:12" ht="15">
      <c r="A610" s="3193">
        <f t="shared" si="8"/>
        <v>605</v>
      </c>
      <c r="B610" s="3191" t="s">
        <v>22545</v>
      </c>
      <c r="C610" s="3194" t="s">
        <v>3711</v>
      </c>
      <c r="D610" s="3191" t="s">
        <v>20038</v>
      </c>
      <c r="E610" s="3191" t="s">
        <v>20170</v>
      </c>
      <c r="F610" s="3194"/>
      <c r="G610" s="3192">
        <v>65</v>
      </c>
      <c r="H610" s="3201" t="s">
        <v>2524</v>
      </c>
      <c r="I610" s="3201" t="s">
        <v>2524</v>
      </c>
      <c r="J610" s="3197" t="s">
        <v>6543</v>
      </c>
      <c r="K610" s="3193" t="s">
        <v>20042</v>
      </c>
      <c r="L610" s="3194"/>
    </row>
    <row r="611" spans="1:12" ht="15">
      <c r="A611" s="3193">
        <f t="shared" si="8"/>
        <v>606</v>
      </c>
      <c r="B611" s="3191" t="s">
        <v>20689</v>
      </c>
      <c r="C611" s="3191" t="s">
        <v>3553</v>
      </c>
      <c r="D611" s="3191" t="s">
        <v>1289</v>
      </c>
      <c r="E611" s="3191" t="s">
        <v>20456</v>
      </c>
      <c r="F611" s="3196">
        <v>26</v>
      </c>
      <c r="G611" s="3192">
        <v>92</v>
      </c>
      <c r="H611" s="3197" t="s">
        <v>6543</v>
      </c>
      <c r="I611" s="3191" t="s">
        <v>20571</v>
      </c>
      <c r="J611" s="3190">
        <v>2</v>
      </c>
      <c r="K611" s="3193" t="s">
        <v>4208</v>
      </c>
      <c r="L611" s="3198"/>
    </row>
    <row r="612" spans="1:12" ht="15">
      <c r="A612" s="3193">
        <f t="shared" si="8"/>
        <v>607</v>
      </c>
      <c r="B612" s="3191" t="s">
        <v>20690</v>
      </c>
      <c r="C612" s="3191" t="s">
        <v>3553</v>
      </c>
      <c r="D612" s="3191" t="s">
        <v>1289</v>
      </c>
      <c r="E612" s="3191" t="s">
        <v>20103</v>
      </c>
      <c r="F612" s="3194"/>
      <c r="G612" s="3192">
        <v>92</v>
      </c>
      <c r="H612" s="3195" t="s">
        <v>2663</v>
      </c>
      <c r="I612" s="3191" t="s">
        <v>20036</v>
      </c>
      <c r="J612" s="3197" t="s">
        <v>6543</v>
      </c>
      <c r="K612" s="3193" t="s">
        <v>4208</v>
      </c>
      <c r="L612" s="3198"/>
    </row>
    <row r="613" spans="1:12" ht="15">
      <c r="A613" s="3193">
        <f t="shared" si="8"/>
        <v>608</v>
      </c>
      <c r="B613" s="3191" t="s">
        <v>20691</v>
      </c>
      <c r="C613" s="3191" t="s">
        <v>3553</v>
      </c>
      <c r="D613" s="3191" t="s">
        <v>20038</v>
      </c>
      <c r="E613" s="3191" t="s">
        <v>20103</v>
      </c>
      <c r="F613" s="3194"/>
      <c r="G613" s="3192">
        <v>65</v>
      </c>
      <c r="H613" s="3201" t="s">
        <v>2524</v>
      </c>
      <c r="I613" s="3201" t="s">
        <v>2524</v>
      </c>
      <c r="J613" s="3197" t="s">
        <v>6543</v>
      </c>
      <c r="K613" s="3193" t="s">
        <v>20042</v>
      </c>
      <c r="L613" s="3198"/>
    </row>
    <row r="614" spans="1:12" ht="15">
      <c r="A614" s="3193">
        <f t="shared" si="8"/>
        <v>609</v>
      </c>
      <c r="B614" s="3191" t="s">
        <v>20692</v>
      </c>
      <c r="C614" s="3191" t="s">
        <v>3553</v>
      </c>
      <c r="D614" s="3191" t="s">
        <v>1291</v>
      </c>
      <c r="E614" s="3191" t="s">
        <v>20456</v>
      </c>
      <c r="F614" s="3196">
        <v>26</v>
      </c>
      <c r="G614" s="3192">
        <v>92</v>
      </c>
      <c r="H614" s="3197" t="s">
        <v>6543</v>
      </c>
      <c r="I614" s="3191" t="s">
        <v>20571</v>
      </c>
      <c r="J614" s="3190">
        <v>2</v>
      </c>
      <c r="K614" s="3193" t="s">
        <v>4208</v>
      </c>
      <c r="L614" s="3198"/>
    </row>
    <row r="615" spans="1:12" ht="15">
      <c r="A615" s="3193">
        <f t="shared" si="8"/>
        <v>610</v>
      </c>
      <c r="B615" s="3191" t="s">
        <v>20693</v>
      </c>
      <c r="C615" s="3191" t="s">
        <v>3553</v>
      </c>
      <c r="D615" s="3191" t="s">
        <v>1291</v>
      </c>
      <c r="E615" s="3191" t="s">
        <v>20103</v>
      </c>
      <c r="F615" s="3194"/>
      <c r="G615" s="3192">
        <v>92</v>
      </c>
      <c r="H615" s="3195" t="s">
        <v>2663</v>
      </c>
      <c r="I615" s="3191" t="s">
        <v>20036</v>
      </c>
      <c r="J615" s="3197" t="s">
        <v>6543</v>
      </c>
      <c r="K615" s="3193" t="s">
        <v>4208</v>
      </c>
      <c r="L615" s="3198"/>
    </row>
    <row r="616" spans="1:12" ht="15">
      <c r="A616" s="3193">
        <f t="shared" si="8"/>
        <v>611</v>
      </c>
      <c r="B616" s="3191" t="s">
        <v>20694</v>
      </c>
      <c r="C616" s="3191" t="s">
        <v>3553</v>
      </c>
      <c r="D616" s="3191" t="s">
        <v>20038</v>
      </c>
      <c r="E616" s="3191" t="s">
        <v>20103</v>
      </c>
      <c r="F616" s="3194"/>
      <c r="G616" s="3192">
        <v>65</v>
      </c>
      <c r="H616" s="3201" t="s">
        <v>2524</v>
      </c>
      <c r="I616" s="3201" t="s">
        <v>2524</v>
      </c>
      <c r="J616" s="3197" t="s">
        <v>6543</v>
      </c>
      <c r="K616" s="3193" t="s">
        <v>20042</v>
      </c>
      <c r="L616" s="3198"/>
    </row>
    <row r="617" spans="1:12" ht="15">
      <c r="A617" s="3193">
        <f t="shared" si="8"/>
        <v>612</v>
      </c>
      <c r="B617" s="3191" t="s">
        <v>20695</v>
      </c>
      <c r="C617" s="3191" t="s">
        <v>3553</v>
      </c>
      <c r="D617" s="3191" t="s">
        <v>1292</v>
      </c>
      <c r="E617" s="3191" t="s">
        <v>20265</v>
      </c>
      <c r="F617" s="3196">
        <v>11</v>
      </c>
      <c r="G617" s="3192">
        <v>120</v>
      </c>
      <c r="H617" s="3190">
        <v>1</v>
      </c>
      <c r="I617" s="3191" t="s">
        <v>20578</v>
      </c>
      <c r="J617" s="3197" t="s">
        <v>6543</v>
      </c>
      <c r="K617" s="3193" t="s">
        <v>4208</v>
      </c>
      <c r="L617" s="3198"/>
    </row>
    <row r="618" spans="1:12" ht="15">
      <c r="A618" s="3193">
        <f t="shared" si="8"/>
        <v>613</v>
      </c>
      <c r="B618" s="3191" t="s">
        <v>20696</v>
      </c>
      <c r="C618" s="3191" t="s">
        <v>3553</v>
      </c>
      <c r="D618" s="3191" t="s">
        <v>1292</v>
      </c>
      <c r="E618" s="3191" t="s">
        <v>20103</v>
      </c>
      <c r="F618" s="3194"/>
      <c r="G618" s="3192">
        <v>120</v>
      </c>
      <c r="H618" s="3195" t="s">
        <v>2663</v>
      </c>
      <c r="I618" s="3191" t="s">
        <v>20036</v>
      </c>
      <c r="J618" s="3197" t="s">
        <v>6543</v>
      </c>
      <c r="K618" s="3193" t="s">
        <v>4208</v>
      </c>
      <c r="L618" s="3198"/>
    </row>
    <row r="619" spans="1:12" ht="15">
      <c r="A619" s="3193">
        <f t="shared" si="8"/>
        <v>614</v>
      </c>
      <c r="B619" s="3191" t="s">
        <v>20697</v>
      </c>
      <c r="C619" s="3191" t="s">
        <v>3553</v>
      </c>
      <c r="D619" s="3191" t="s">
        <v>20038</v>
      </c>
      <c r="E619" s="3191" t="s">
        <v>20103</v>
      </c>
      <c r="F619" s="3194"/>
      <c r="G619" s="3192">
        <v>65</v>
      </c>
      <c r="H619" s="3201" t="s">
        <v>2524</v>
      </c>
      <c r="I619" s="3201" t="s">
        <v>2524</v>
      </c>
      <c r="J619" s="3197" t="s">
        <v>6543</v>
      </c>
      <c r="K619" s="3193" t="s">
        <v>20042</v>
      </c>
      <c r="L619" s="3198"/>
    </row>
    <row r="620" spans="1:12" ht="15">
      <c r="A620" s="3193">
        <f t="shared" si="8"/>
        <v>615</v>
      </c>
      <c r="B620" s="3191" t="s">
        <v>20698</v>
      </c>
      <c r="C620" s="3191" t="s">
        <v>3553</v>
      </c>
      <c r="D620" s="3191" t="s">
        <v>1682</v>
      </c>
      <c r="E620" s="3191" t="s">
        <v>20265</v>
      </c>
      <c r="F620" s="3196">
        <v>11</v>
      </c>
      <c r="G620" s="3192">
        <v>120</v>
      </c>
      <c r="H620" s="3190">
        <v>1</v>
      </c>
      <c r="I620" s="3191" t="s">
        <v>20578</v>
      </c>
      <c r="J620" s="3197" t="s">
        <v>6543</v>
      </c>
      <c r="K620" s="3193" t="s">
        <v>4208</v>
      </c>
      <c r="L620" s="3198"/>
    </row>
    <row r="621" spans="1:12" ht="15">
      <c r="A621" s="3193">
        <f t="shared" si="8"/>
        <v>616</v>
      </c>
      <c r="B621" s="3191" t="s">
        <v>20699</v>
      </c>
      <c r="C621" s="3191" t="s">
        <v>3553</v>
      </c>
      <c r="D621" s="3191" t="s">
        <v>1682</v>
      </c>
      <c r="E621" s="3191" t="s">
        <v>20103</v>
      </c>
      <c r="F621" s="3194"/>
      <c r="G621" s="3192">
        <v>120</v>
      </c>
      <c r="H621" s="3195" t="s">
        <v>2663</v>
      </c>
      <c r="I621" s="3191" t="s">
        <v>20036</v>
      </c>
      <c r="J621" s="3197" t="s">
        <v>6543</v>
      </c>
      <c r="K621" s="3193" t="s">
        <v>4208</v>
      </c>
      <c r="L621" s="3198"/>
    </row>
    <row r="622" spans="1:12" ht="15">
      <c r="A622" s="3193">
        <f t="shared" si="8"/>
        <v>617</v>
      </c>
      <c r="B622" s="3191" t="s">
        <v>20700</v>
      </c>
      <c r="C622" s="3191" t="s">
        <v>3553</v>
      </c>
      <c r="D622" s="3191" t="s">
        <v>20038</v>
      </c>
      <c r="E622" s="3191" t="s">
        <v>20103</v>
      </c>
      <c r="F622" s="3194"/>
      <c r="G622" s="3192">
        <v>65</v>
      </c>
      <c r="H622" s="3201" t="s">
        <v>2524</v>
      </c>
      <c r="I622" s="3201" t="s">
        <v>2524</v>
      </c>
      <c r="J622" s="3197" t="s">
        <v>6543</v>
      </c>
      <c r="K622" s="3193" t="s">
        <v>20042</v>
      </c>
      <c r="L622" s="3198"/>
    </row>
    <row r="623" spans="1:12" ht="15">
      <c r="A623" s="3193">
        <f t="shared" si="8"/>
        <v>618</v>
      </c>
      <c r="B623" s="3191" t="s">
        <v>20701</v>
      </c>
      <c r="C623" s="3191" t="s">
        <v>3553</v>
      </c>
      <c r="D623" s="3191" t="s">
        <v>1683</v>
      </c>
      <c r="E623" s="3191" t="s">
        <v>20175</v>
      </c>
      <c r="F623" s="3196">
        <v>6.6</v>
      </c>
      <c r="G623" s="3192">
        <v>113</v>
      </c>
      <c r="H623" s="3195" t="s">
        <v>2663</v>
      </c>
      <c r="I623" s="3191" t="s">
        <v>20036</v>
      </c>
      <c r="J623" s="3197" t="s">
        <v>6543</v>
      </c>
      <c r="K623" s="3193" t="s">
        <v>4208</v>
      </c>
      <c r="L623" s="3198"/>
    </row>
    <row r="624" spans="1:12" ht="15">
      <c r="A624" s="3193">
        <f t="shared" si="8"/>
        <v>619</v>
      </c>
      <c r="B624" s="3191" t="s">
        <v>20702</v>
      </c>
      <c r="C624" s="3191" t="s">
        <v>3553</v>
      </c>
      <c r="D624" s="3191" t="s">
        <v>1683</v>
      </c>
      <c r="E624" s="3191" t="s">
        <v>20103</v>
      </c>
      <c r="F624" s="3194"/>
      <c r="G624" s="3192">
        <v>113</v>
      </c>
      <c r="H624" s="3195" t="s">
        <v>2663</v>
      </c>
      <c r="I624" s="3191" t="s">
        <v>20036</v>
      </c>
      <c r="J624" s="3197" t="s">
        <v>6543</v>
      </c>
      <c r="K624" s="3193" t="s">
        <v>4208</v>
      </c>
      <c r="L624" s="3198"/>
    </row>
    <row r="625" spans="1:12" ht="15">
      <c r="A625" s="3193">
        <f t="shared" si="8"/>
        <v>620</v>
      </c>
      <c r="B625" s="3191" t="s">
        <v>20703</v>
      </c>
      <c r="C625" s="3191" t="s">
        <v>3553</v>
      </c>
      <c r="D625" s="3191" t="s">
        <v>20038</v>
      </c>
      <c r="E625" s="3191" t="s">
        <v>20103</v>
      </c>
      <c r="F625" s="3194"/>
      <c r="G625" s="3192">
        <v>65</v>
      </c>
      <c r="H625" s="3201" t="s">
        <v>2524</v>
      </c>
      <c r="I625" s="3201" t="s">
        <v>2524</v>
      </c>
      <c r="J625" s="3197" t="s">
        <v>6543</v>
      </c>
      <c r="K625" s="3193" t="s">
        <v>20042</v>
      </c>
      <c r="L625" s="3198"/>
    </row>
    <row r="626" spans="1:12" ht="15">
      <c r="A626" s="3193">
        <f t="shared" si="8"/>
        <v>621</v>
      </c>
      <c r="B626" s="3191" t="s">
        <v>20704</v>
      </c>
      <c r="C626" s="3191" t="s">
        <v>3553</v>
      </c>
      <c r="D626" s="3191" t="s">
        <v>1685</v>
      </c>
      <c r="E626" s="3191" t="s">
        <v>20175</v>
      </c>
      <c r="F626" s="3196">
        <v>6.6</v>
      </c>
      <c r="G626" s="3192">
        <v>113</v>
      </c>
      <c r="H626" s="3195" t="s">
        <v>2663</v>
      </c>
      <c r="I626" s="3191" t="s">
        <v>20036</v>
      </c>
      <c r="J626" s="3197" t="s">
        <v>6543</v>
      </c>
      <c r="K626" s="3193" t="s">
        <v>4208</v>
      </c>
      <c r="L626" s="3198"/>
    </row>
    <row r="627" spans="1:12" ht="15">
      <c r="A627" s="3193">
        <f t="shared" si="8"/>
        <v>622</v>
      </c>
      <c r="B627" s="3191" t="s">
        <v>20705</v>
      </c>
      <c r="C627" s="3191" t="s">
        <v>3553</v>
      </c>
      <c r="D627" s="3191" t="s">
        <v>1685</v>
      </c>
      <c r="E627" s="3191" t="s">
        <v>20103</v>
      </c>
      <c r="F627" s="3194"/>
      <c r="G627" s="3192">
        <v>113</v>
      </c>
      <c r="H627" s="3195" t="s">
        <v>2663</v>
      </c>
      <c r="I627" s="3191" t="s">
        <v>20036</v>
      </c>
      <c r="J627" s="3197" t="s">
        <v>6543</v>
      </c>
      <c r="K627" s="3193" t="s">
        <v>4208</v>
      </c>
      <c r="L627" s="3198"/>
    </row>
    <row r="628" spans="1:12" ht="15">
      <c r="A628" s="3193">
        <f t="shared" si="8"/>
        <v>623</v>
      </c>
      <c r="B628" s="3191" t="s">
        <v>20706</v>
      </c>
      <c r="C628" s="3191" t="s">
        <v>3553</v>
      </c>
      <c r="D628" s="3191" t="s">
        <v>20038</v>
      </c>
      <c r="E628" s="3191" t="s">
        <v>20103</v>
      </c>
      <c r="F628" s="3194"/>
      <c r="G628" s="3192">
        <v>65</v>
      </c>
      <c r="H628" s="3201" t="s">
        <v>2524</v>
      </c>
      <c r="I628" s="3201" t="s">
        <v>2524</v>
      </c>
      <c r="J628" s="3197" t="s">
        <v>6543</v>
      </c>
      <c r="K628" s="3193" t="s">
        <v>20042</v>
      </c>
      <c r="L628" s="3194"/>
    </row>
    <row r="629" spans="1:12" ht="15">
      <c r="A629" s="3193">
        <f t="shared" si="8"/>
        <v>624</v>
      </c>
      <c r="B629" s="3191" t="s">
        <v>20707</v>
      </c>
      <c r="C629" s="3191" t="s">
        <v>3553</v>
      </c>
      <c r="D629" s="3191" t="s">
        <v>1686</v>
      </c>
      <c r="E629" s="3191" t="s">
        <v>20265</v>
      </c>
      <c r="F629" s="3196">
        <v>11</v>
      </c>
      <c r="G629" s="3192">
        <v>130</v>
      </c>
      <c r="H629" s="3190">
        <v>1</v>
      </c>
      <c r="I629" s="3191" t="s">
        <v>20578</v>
      </c>
      <c r="J629" s="3197" t="s">
        <v>6543</v>
      </c>
      <c r="K629" s="3193" t="s">
        <v>4208</v>
      </c>
      <c r="L629" s="3194"/>
    </row>
    <row r="630" spans="1:12" ht="15">
      <c r="A630" s="3193">
        <f t="shared" si="8"/>
        <v>625</v>
      </c>
      <c r="B630" s="3191" t="s">
        <v>20708</v>
      </c>
      <c r="C630" s="3191" t="s">
        <v>3553</v>
      </c>
      <c r="D630" s="3191" t="s">
        <v>1686</v>
      </c>
      <c r="E630" s="3191" t="s">
        <v>20170</v>
      </c>
      <c r="F630" s="3194"/>
      <c r="G630" s="3192">
        <v>130</v>
      </c>
      <c r="H630" s="3195" t="s">
        <v>2663</v>
      </c>
      <c r="I630" s="3191" t="s">
        <v>20036</v>
      </c>
      <c r="J630" s="3197" t="s">
        <v>6543</v>
      </c>
      <c r="K630" s="3193" t="s">
        <v>4208</v>
      </c>
      <c r="L630" s="3191" t="s">
        <v>20604</v>
      </c>
    </row>
    <row r="631" spans="1:12" ht="15">
      <c r="A631" s="3193">
        <f t="shared" si="8"/>
        <v>626</v>
      </c>
      <c r="B631" s="3191" t="s">
        <v>20709</v>
      </c>
      <c r="C631" s="3191" t="s">
        <v>3553</v>
      </c>
      <c r="D631" s="3191" t="s">
        <v>20038</v>
      </c>
      <c r="E631" s="3191" t="s">
        <v>20103</v>
      </c>
      <c r="F631" s="3194"/>
      <c r="G631" s="3192">
        <v>65</v>
      </c>
      <c r="H631" s="3201" t="s">
        <v>2524</v>
      </c>
      <c r="I631" s="3201" t="s">
        <v>2524</v>
      </c>
      <c r="J631" s="3197" t="s">
        <v>6543</v>
      </c>
      <c r="K631" s="3193" t="s">
        <v>20042</v>
      </c>
      <c r="L631" s="3194"/>
    </row>
    <row r="632" spans="1:12" ht="15">
      <c r="A632" s="3193">
        <f t="shared" si="8"/>
        <v>627</v>
      </c>
      <c r="B632" s="3191" t="s">
        <v>20710</v>
      </c>
      <c r="C632" s="3191" t="s">
        <v>1686</v>
      </c>
      <c r="D632" s="3191" t="s">
        <v>20275</v>
      </c>
      <c r="E632" s="3191" t="s">
        <v>20204</v>
      </c>
      <c r="F632" s="3194"/>
      <c r="G632" s="3192">
        <v>10</v>
      </c>
      <c r="H632" s="3195" t="s">
        <v>2663</v>
      </c>
      <c r="I632" s="3191" t="s">
        <v>20607</v>
      </c>
      <c r="J632" s="3190">
        <v>1</v>
      </c>
      <c r="K632" s="3193" t="s">
        <v>4208</v>
      </c>
      <c r="L632" s="3194"/>
    </row>
    <row r="633" spans="1:12" ht="15">
      <c r="A633" s="3193">
        <f t="shared" si="8"/>
        <v>628</v>
      </c>
      <c r="B633" s="3191" t="s">
        <v>20711</v>
      </c>
      <c r="C633" s="3191" t="s">
        <v>3553</v>
      </c>
      <c r="D633" s="3191" t="s">
        <v>1688</v>
      </c>
      <c r="E633" s="3191" t="s">
        <v>20161</v>
      </c>
      <c r="F633" s="3196">
        <v>2.2000000000000002</v>
      </c>
      <c r="G633" s="3192">
        <v>130</v>
      </c>
      <c r="H633" s="3195" t="s">
        <v>2663</v>
      </c>
      <c r="I633" s="3191" t="s">
        <v>20036</v>
      </c>
      <c r="J633" s="3197" t="s">
        <v>6543</v>
      </c>
      <c r="K633" s="3193" t="s">
        <v>4208</v>
      </c>
      <c r="L633" s="3194"/>
    </row>
    <row r="634" spans="1:12" ht="15">
      <c r="A634" s="3193">
        <f t="shared" si="8"/>
        <v>629</v>
      </c>
      <c r="B634" s="3191" t="s">
        <v>20712</v>
      </c>
      <c r="C634" s="3191" t="s">
        <v>3553</v>
      </c>
      <c r="D634" s="3191" t="s">
        <v>1688</v>
      </c>
      <c r="E634" s="3191" t="s">
        <v>20103</v>
      </c>
      <c r="F634" s="3194"/>
      <c r="G634" s="3192">
        <v>130</v>
      </c>
      <c r="H634" s="3195" t="s">
        <v>2663</v>
      </c>
      <c r="I634" s="3191" t="s">
        <v>20036</v>
      </c>
      <c r="J634" s="3197" t="s">
        <v>6543</v>
      </c>
      <c r="K634" s="3193" t="s">
        <v>4208</v>
      </c>
      <c r="L634" s="3194"/>
    </row>
    <row r="635" spans="1:12" ht="15">
      <c r="A635" s="3193">
        <f t="shared" si="8"/>
        <v>630</v>
      </c>
      <c r="B635" s="3191" t="s">
        <v>20713</v>
      </c>
      <c r="C635" s="3191" t="s">
        <v>3553</v>
      </c>
      <c r="D635" s="3191" t="s">
        <v>20038</v>
      </c>
      <c r="E635" s="3191" t="s">
        <v>20103</v>
      </c>
      <c r="F635" s="3194"/>
      <c r="G635" s="3192">
        <v>65</v>
      </c>
      <c r="H635" s="3201" t="s">
        <v>2524</v>
      </c>
      <c r="I635" s="3201" t="s">
        <v>2524</v>
      </c>
      <c r="J635" s="3197" t="s">
        <v>6543</v>
      </c>
      <c r="K635" s="3193" t="s">
        <v>20042</v>
      </c>
      <c r="L635" s="3194"/>
    </row>
    <row r="636" spans="1:12" ht="15">
      <c r="A636" s="3193">
        <f t="shared" si="8"/>
        <v>631</v>
      </c>
      <c r="B636" s="3209" t="s">
        <v>22512</v>
      </c>
      <c r="C636" s="3191" t="s">
        <v>3553</v>
      </c>
      <c r="D636" s="3191" t="s">
        <v>1690</v>
      </c>
      <c r="E636" s="3191" t="s">
        <v>20161</v>
      </c>
      <c r="F636" s="3196">
        <v>3</v>
      </c>
      <c r="G636" s="3192">
        <v>113</v>
      </c>
      <c r="H636" s="3195" t="s">
        <v>2663</v>
      </c>
      <c r="I636" s="3191" t="s">
        <v>20036</v>
      </c>
      <c r="J636" s="3197" t="s">
        <v>6543</v>
      </c>
      <c r="K636" s="3193" t="s">
        <v>4208</v>
      </c>
      <c r="L636" s="3194"/>
    </row>
    <row r="637" spans="1:12" ht="15">
      <c r="A637" s="3193">
        <f t="shared" si="8"/>
        <v>632</v>
      </c>
      <c r="B637" s="3209" t="s">
        <v>22513</v>
      </c>
      <c r="C637" s="3191" t="s">
        <v>3553</v>
      </c>
      <c r="D637" s="3191" t="s">
        <v>1690</v>
      </c>
      <c r="E637" s="3191" t="s">
        <v>20103</v>
      </c>
      <c r="F637" s="3194"/>
      <c r="G637" s="3192">
        <v>113</v>
      </c>
      <c r="H637" s="3195" t="s">
        <v>2663</v>
      </c>
      <c r="I637" s="3191" t="s">
        <v>20036</v>
      </c>
      <c r="J637" s="3197" t="s">
        <v>6543</v>
      </c>
      <c r="K637" s="3193" t="s">
        <v>4208</v>
      </c>
      <c r="L637" s="3194"/>
    </row>
    <row r="638" spans="1:12" ht="15">
      <c r="A638" s="3193">
        <f t="shared" si="8"/>
        <v>633</v>
      </c>
      <c r="B638" s="3209" t="s">
        <v>22514</v>
      </c>
      <c r="C638" s="3191" t="s">
        <v>3553</v>
      </c>
      <c r="D638" s="3191" t="s">
        <v>20038</v>
      </c>
      <c r="E638" s="3191" t="s">
        <v>20103</v>
      </c>
      <c r="F638" s="3194"/>
      <c r="G638" s="3192">
        <v>65</v>
      </c>
      <c r="H638" s="3201" t="s">
        <v>2524</v>
      </c>
      <c r="I638" s="3201" t="s">
        <v>2524</v>
      </c>
      <c r="J638" s="3197" t="s">
        <v>6543</v>
      </c>
      <c r="K638" s="3193" t="s">
        <v>20042</v>
      </c>
      <c r="L638" s="3194"/>
    </row>
    <row r="639" spans="1:12" ht="15">
      <c r="A639" s="3193">
        <f t="shared" si="8"/>
        <v>634</v>
      </c>
      <c r="B639" s="3191" t="s">
        <v>20714</v>
      </c>
      <c r="C639" s="3191" t="s">
        <v>3553</v>
      </c>
      <c r="D639" s="3191" t="s">
        <v>1692</v>
      </c>
      <c r="E639" s="3191" t="s">
        <v>20265</v>
      </c>
      <c r="F639" s="3196">
        <v>11</v>
      </c>
      <c r="G639" s="3192">
        <v>132</v>
      </c>
      <c r="H639" s="3190">
        <v>1</v>
      </c>
      <c r="I639" s="3191" t="s">
        <v>20578</v>
      </c>
      <c r="J639" s="3197" t="s">
        <v>6543</v>
      </c>
      <c r="K639" s="3193" t="s">
        <v>4208</v>
      </c>
      <c r="L639" s="3194"/>
    </row>
    <row r="640" spans="1:12" ht="15">
      <c r="A640" s="3193">
        <f t="shared" si="8"/>
        <v>635</v>
      </c>
      <c r="B640" s="3191" t="s">
        <v>20715</v>
      </c>
      <c r="C640" s="3191" t="s">
        <v>3553</v>
      </c>
      <c r="D640" s="3191" t="s">
        <v>1692</v>
      </c>
      <c r="E640" s="3191" t="s">
        <v>20170</v>
      </c>
      <c r="F640" s="3194"/>
      <c r="G640" s="3192">
        <v>132</v>
      </c>
      <c r="H640" s="3195" t="s">
        <v>2663</v>
      </c>
      <c r="I640" s="3191" t="s">
        <v>20036</v>
      </c>
      <c r="J640" s="3197" t="s">
        <v>6543</v>
      </c>
      <c r="K640" s="3193" t="s">
        <v>4208</v>
      </c>
      <c r="L640" s="3191" t="s">
        <v>20604</v>
      </c>
    </row>
    <row r="641" spans="1:12" ht="15">
      <c r="A641" s="3193">
        <f t="shared" si="8"/>
        <v>636</v>
      </c>
      <c r="B641" s="3191" t="s">
        <v>20716</v>
      </c>
      <c r="C641" s="3191" t="s">
        <v>3553</v>
      </c>
      <c r="D641" s="3191" t="s">
        <v>20038</v>
      </c>
      <c r="E641" s="3191" t="s">
        <v>20103</v>
      </c>
      <c r="F641" s="3194"/>
      <c r="G641" s="3192">
        <v>65</v>
      </c>
      <c r="H641" s="3201" t="s">
        <v>2524</v>
      </c>
      <c r="I641" s="3201" t="s">
        <v>2524</v>
      </c>
      <c r="J641" s="3197" t="s">
        <v>6543</v>
      </c>
      <c r="K641" s="3193" t="s">
        <v>20042</v>
      </c>
      <c r="L641" s="3194"/>
    </row>
    <row r="642" spans="1:12" ht="15">
      <c r="A642" s="3193">
        <f t="shared" si="8"/>
        <v>637</v>
      </c>
      <c r="B642" s="3191" t="s">
        <v>20717</v>
      </c>
      <c r="C642" s="3191" t="s">
        <v>1692</v>
      </c>
      <c r="D642" s="3191" t="s">
        <v>20275</v>
      </c>
      <c r="E642" s="3191" t="s">
        <v>20204</v>
      </c>
      <c r="F642" s="3194"/>
      <c r="G642" s="3192">
        <v>10</v>
      </c>
      <c r="H642" s="3195" t="s">
        <v>2663</v>
      </c>
      <c r="I642" s="3191" t="s">
        <v>20607</v>
      </c>
      <c r="J642" s="3190">
        <v>1</v>
      </c>
      <c r="K642" s="3193" t="s">
        <v>4208</v>
      </c>
      <c r="L642" s="3194"/>
    </row>
    <row r="643" spans="1:12" ht="15">
      <c r="A643" s="3193">
        <f t="shared" si="8"/>
        <v>638</v>
      </c>
      <c r="B643" s="3191" t="s">
        <v>27795</v>
      </c>
      <c r="C643" s="3191" t="s">
        <v>3553</v>
      </c>
      <c r="D643" s="3191" t="s">
        <v>18903</v>
      </c>
      <c r="E643" s="3191" t="s">
        <v>20265</v>
      </c>
      <c r="F643" s="3196">
        <v>11</v>
      </c>
      <c r="G643" s="3192">
        <v>150</v>
      </c>
      <c r="H643" s="3190">
        <v>1</v>
      </c>
      <c r="I643" s="3191" t="s">
        <v>20578</v>
      </c>
      <c r="J643" s="3197" t="s">
        <v>6543</v>
      </c>
      <c r="K643" s="3193" t="s">
        <v>4208</v>
      </c>
      <c r="L643" s="3198"/>
    </row>
    <row r="644" spans="1:12" ht="15">
      <c r="A644" s="3193">
        <f t="shared" si="8"/>
        <v>639</v>
      </c>
      <c r="B644" s="3191" t="s">
        <v>27796</v>
      </c>
      <c r="C644" s="3191" t="s">
        <v>3553</v>
      </c>
      <c r="D644" s="3191" t="s">
        <v>18903</v>
      </c>
      <c r="E644" s="3191" t="s">
        <v>20103</v>
      </c>
      <c r="F644" s="3194"/>
      <c r="G644" s="3192">
        <v>150</v>
      </c>
      <c r="H644" s="3195" t="s">
        <v>2663</v>
      </c>
      <c r="I644" s="3191" t="s">
        <v>20036</v>
      </c>
      <c r="J644" s="3197" t="s">
        <v>6543</v>
      </c>
      <c r="K644" s="3193" t="s">
        <v>4208</v>
      </c>
      <c r="L644" s="3198"/>
    </row>
    <row r="645" spans="1:12" ht="15">
      <c r="A645" s="3193">
        <f t="shared" si="8"/>
        <v>640</v>
      </c>
      <c r="B645" s="3191" t="s">
        <v>27797</v>
      </c>
      <c r="C645" s="3191" t="s">
        <v>3553</v>
      </c>
      <c r="D645" s="3191" t="s">
        <v>20038</v>
      </c>
      <c r="E645" s="3191" t="s">
        <v>20103</v>
      </c>
      <c r="F645" s="3194"/>
      <c r="G645" s="3192">
        <v>65</v>
      </c>
      <c r="H645" s="3201" t="s">
        <v>2524</v>
      </c>
      <c r="I645" s="3201" t="s">
        <v>2524</v>
      </c>
      <c r="J645" s="3197" t="s">
        <v>6543</v>
      </c>
      <c r="K645" s="3193" t="s">
        <v>20042</v>
      </c>
      <c r="L645" s="3198"/>
    </row>
    <row r="646" spans="1:12" ht="15">
      <c r="A646" s="3193">
        <f t="shared" si="8"/>
        <v>641</v>
      </c>
      <c r="B646" s="3191" t="s">
        <v>20718</v>
      </c>
      <c r="C646" s="3191" t="s">
        <v>3553</v>
      </c>
      <c r="D646" s="3191" t="s">
        <v>1694</v>
      </c>
      <c r="E646" s="3191" t="s">
        <v>20161</v>
      </c>
      <c r="F646" s="3196">
        <v>2.2000000000000002</v>
      </c>
      <c r="G646" s="3192">
        <v>136</v>
      </c>
      <c r="H646" s="3195" t="s">
        <v>2663</v>
      </c>
      <c r="I646" s="3191" t="s">
        <v>20036</v>
      </c>
      <c r="J646" s="3197" t="s">
        <v>6543</v>
      </c>
      <c r="K646" s="3193" t="s">
        <v>4208</v>
      </c>
      <c r="L646" s="3194"/>
    </row>
    <row r="647" spans="1:12" ht="15">
      <c r="A647" s="3193">
        <f t="shared" si="8"/>
        <v>642</v>
      </c>
      <c r="B647" s="3191" t="s">
        <v>20719</v>
      </c>
      <c r="C647" s="3191" t="s">
        <v>3553</v>
      </c>
      <c r="D647" s="3191" t="s">
        <v>1694</v>
      </c>
      <c r="E647" s="3191" t="s">
        <v>20103</v>
      </c>
      <c r="F647" s="3194"/>
      <c r="G647" s="3192">
        <v>136</v>
      </c>
      <c r="H647" s="3195" t="s">
        <v>2663</v>
      </c>
      <c r="I647" s="3191" t="s">
        <v>20036</v>
      </c>
      <c r="J647" s="3197" t="s">
        <v>6543</v>
      </c>
      <c r="K647" s="3193" t="s">
        <v>4208</v>
      </c>
      <c r="L647" s="3194"/>
    </row>
    <row r="648" spans="1:12" ht="15">
      <c r="A648" s="3193">
        <f t="shared" si="8"/>
        <v>643</v>
      </c>
      <c r="B648" s="3191" t="s">
        <v>20720</v>
      </c>
      <c r="C648" s="3191" t="s">
        <v>3553</v>
      </c>
      <c r="D648" s="3191" t="s">
        <v>20038</v>
      </c>
      <c r="E648" s="3191" t="s">
        <v>20103</v>
      </c>
      <c r="F648" s="3194"/>
      <c r="G648" s="3192">
        <v>65</v>
      </c>
      <c r="H648" s="3201" t="s">
        <v>2524</v>
      </c>
      <c r="I648" s="3201" t="s">
        <v>2524</v>
      </c>
      <c r="J648" s="3197" t="s">
        <v>6543</v>
      </c>
      <c r="K648" s="3193" t="s">
        <v>20042</v>
      </c>
      <c r="L648" s="3194"/>
    </row>
    <row r="649" spans="1:12" ht="15">
      <c r="A649" s="3193">
        <f t="shared" si="8"/>
        <v>644</v>
      </c>
      <c r="B649" s="3191" t="s">
        <v>20721</v>
      </c>
      <c r="C649" s="3191" t="s">
        <v>3553</v>
      </c>
      <c r="D649" s="3191" t="s">
        <v>1696</v>
      </c>
      <c r="E649" s="3191" t="s">
        <v>20161</v>
      </c>
      <c r="F649" s="3196">
        <v>1.1000000000000001</v>
      </c>
      <c r="G649" s="3192">
        <v>134</v>
      </c>
      <c r="H649" s="3195" t="s">
        <v>2663</v>
      </c>
      <c r="I649" s="3191" t="s">
        <v>20036</v>
      </c>
      <c r="J649" s="3197" t="s">
        <v>6543</v>
      </c>
      <c r="K649" s="3193" t="s">
        <v>4208</v>
      </c>
      <c r="L649" s="3194"/>
    </row>
    <row r="650" spans="1:12" ht="15">
      <c r="A650" s="3193">
        <f t="shared" si="8"/>
        <v>645</v>
      </c>
      <c r="B650" s="3191" t="s">
        <v>20722</v>
      </c>
      <c r="C650" s="3191" t="s">
        <v>3553</v>
      </c>
      <c r="D650" s="3191" t="s">
        <v>1696</v>
      </c>
      <c r="E650" s="3191" t="s">
        <v>20103</v>
      </c>
      <c r="F650" s="3194"/>
      <c r="G650" s="3192">
        <v>134</v>
      </c>
      <c r="H650" s="3195" t="s">
        <v>2663</v>
      </c>
      <c r="I650" s="3191" t="s">
        <v>20036</v>
      </c>
      <c r="J650" s="3197" t="s">
        <v>6543</v>
      </c>
      <c r="K650" s="3193" t="s">
        <v>4208</v>
      </c>
      <c r="L650" s="3194"/>
    </row>
    <row r="651" spans="1:12" ht="15">
      <c r="A651" s="3193">
        <f t="shared" si="8"/>
        <v>646</v>
      </c>
      <c r="B651" s="3191" t="s">
        <v>20723</v>
      </c>
      <c r="C651" s="3191" t="s">
        <v>3553</v>
      </c>
      <c r="D651" s="3191" t="s">
        <v>20038</v>
      </c>
      <c r="E651" s="3191" t="s">
        <v>20103</v>
      </c>
      <c r="F651" s="3194"/>
      <c r="G651" s="3192">
        <v>65</v>
      </c>
      <c r="H651" s="3201" t="s">
        <v>2524</v>
      </c>
      <c r="I651" s="3201" t="s">
        <v>2524</v>
      </c>
      <c r="J651" s="3197" t="s">
        <v>6543</v>
      </c>
      <c r="K651" s="3193" t="s">
        <v>20042</v>
      </c>
      <c r="L651" s="3194"/>
    </row>
    <row r="652" spans="1:12" ht="15">
      <c r="A652" s="3193">
        <f t="shared" si="8"/>
        <v>647</v>
      </c>
      <c r="B652" s="3191" t="s">
        <v>20724</v>
      </c>
      <c r="C652" s="3191" t="s">
        <v>3553</v>
      </c>
      <c r="D652" s="3191" t="s">
        <v>3559</v>
      </c>
      <c r="E652" s="3191" t="s">
        <v>20161</v>
      </c>
      <c r="F652" s="3196">
        <v>3.7</v>
      </c>
      <c r="G652" s="3192">
        <v>170</v>
      </c>
      <c r="H652" s="3195" t="s">
        <v>2663</v>
      </c>
      <c r="I652" s="3191" t="s">
        <v>20036</v>
      </c>
      <c r="J652" s="3197" t="s">
        <v>6543</v>
      </c>
      <c r="K652" s="3193" t="s">
        <v>4208</v>
      </c>
      <c r="L652" s="3194"/>
    </row>
    <row r="653" spans="1:12" ht="15">
      <c r="A653" s="3193">
        <f t="shared" si="8"/>
        <v>648</v>
      </c>
      <c r="B653" s="3191" t="s">
        <v>20725</v>
      </c>
      <c r="C653" s="3191" t="s">
        <v>3553</v>
      </c>
      <c r="D653" s="3191" t="s">
        <v>3559</v>
      </c>
      <c r="E653" s="3191" t="s">
        <v>20170</v>
      </c>
      <c r="F653" s="3194"/>
      <c r="G653" s="3192">
        <v>170</v>
      </c>
      <c r="H653" s="3195" t="s">
        <v>2663</v>
      </c>
      <c r="I653" s="3191" t="s">
        <v>20036</v>
      </c>
      <c r="J653" s="3197" t="s">
        <v>6543</v>
      </c>
      <c r="K653" s="3193" t="s">
        <v>4208</v>
      </c>
      <c r="L653" s="3191" t="s">
        <v>3599</v>
      </c>
    </row>
    <row r="654" spans="1:12" ht="15">
      <c r="A654" s="3193">
        <f t="shared" si="8"/>
        <v>649</v>
      </c>
      <c r="B654" s="3191" t="s">
        <v>20726</v>
      </c>
      <c r="C654" s="3191" t="s">
        <v>3553</v>
      </c>
      <c r="D654" s="3191" t="s">
        <v>20038</v>
      </c>
      <c r="E654" s="3191" t="s">
        <v>20103</v>
      </c>
      <c r="F654" s="3194"/>
      <c r="G654" s="3192">
        <v>65</v>
      </c>
      <c r="H654" s="3201" t="s">
        <v>2524</v>
      </c>
      <c r="I654" s="3201" t="s">
        <v>2524</v>
      </c>
      <c r="J654" s="3197" t="s">
        <v>6543</v>
      </c>
      <c r="K654" s="3193" t="s">
        <v>20042</v>
      </c>
      <c r="L654" s="3194"/>
    </row>
    <row r="655" spans="1:12" ht="15">
      <c r="A655" s="3193">
        <f t="shared" si="8"/>
        <v>650</v>
      </c>
      <c r="B655" s="3191" t="s">
        <v>20727</v>
      </c>
      <c r="C655" s="3191" t="s">
        <v>3553</v>
      </c>
      <c r="D655" s="3191" t="s">
        <v>1698</v>
      </c>
      <c r="E655" s="3191" t="s">
        <v>20161</v>
      </c>
      <c r="F655" s="3212">
        <v>3.7</v>
      </c>
      <c r="G655" s="3192">
        <v>170</v>
      </c>
      <c r="H655" s="3195" t="s">
        <v>2663</v>
      </c>
      <c r="I655" s="3191" t="s">
        <v>20036</v>
      </c>
      <c r="J655" s="3197" t="s">
        <v>6543</v>
      </c>
      <c r="K655" s="3193" t="s">
        <v>4208</v>
      </c>
      <c r="L655" s="3194"/>
    </row>
    <row r="656" spans="1:12" ht="15">
      <c r="A656" s="3193">
        <f t="shared" si="8"/>
        <v>651</v>
      </c>
      <c r="B656" s="3191" t="s">
        <v>20728</v>
      </c>
      <c r="C656" s="3191" t="s">
        <v>3553</v>
      </c>
      <c r="D656" s="3191" t="s">
        <v>1698</v>
      </c>
      <c r="E656" s="3191" t="s">
        <v>20170</v>
      </c>
      <c r="F656" s="3194"/>
      <c r="G656" s="3192">
        <v>170</v>
      </c>
      <c r="H656" s="3195" t="s">
        <v>2663</v>
      </c>
      <c r="I656" s="3191" t="s">
        <v>20036</v>
      </c>
      <c r="J656" s="3197" t="s">
        <v>6543</v>
      </c>
      <c r="K656" s="3193" t="s">
        <v>4208</v>
      </c>
      <c r="L656" s="3194"/>
    </row>
    <row r="657" spans="1:12" ht="15">
      <c r="A657" s="3193">
        <f t="shared" si="8"/>
        <v>652</v>
      </c>
      <c r="B657" s="3191" t="s">
        <v>20729</v>
      </c>
      <c r="C657" s="3191" t="s">
        <v>3553</v>
      </c>
      <c r="D657" s="3191" t="s">
        <v>20038</v>
      </c>
      <c r="E657" s="3191" t="s">
        <v>20103</v>
      </c>
      <c r="F657" s="3194"/>
      <c r="G657" s="3192">
        <v>65</v>
      </c>
      <c r="H657" s="3201" t="s">
        <v>2524</v>
      </c>
      <c r="I657" s="3201" t="s">
        <v>2524</v>
      </c>
      <c r="J657" s="3197" t="s">
        <v>6543</v>
      </c>
      <c r="K657" s="3193" t="s">
        <v>20042</v>
      </c>
      <c r="L657" s="3194"/>
    </row>
    <row r="658" spans="1:12" ht="15">
      <c r="A658" s="3193">
        <f t="shared" ref="A658:A721" si="9">A657+1</f>
        <v>653</v>
      </c>
      <c r="B658" s="3191" t="s">
        <v>20730</v>
      </c>
      <c r="C658" s="3191" t="s">
        <v>3553</v>
      </c>
      <c r="D658" s="3191" t="s">
        <v>3388</v>
      </c>
      <c r="E658" s="3191" t="s">
        <v>20161</v>
      </c>
      <c r="F658" s="3212">
        <v>3.2</v>
      </c>
      <c r="G658" s="3192">
        <v>170</v>
      </c>
      <c r="H658" s="3195" t="s">
        <v>2663</v>
      </c>
      <c r="I658" s="3191" t="s">
        <v>20036</v>
      </c>
      <c r="J658" s="3197" t="s">
        <v>6543</v>
      </c>
      <c r="K658" s="3193" t="s">
        <v>4208</v>
      </c>
      <c r="L658" s="3194"/>
    </row>
    <row r="659" spans="1:12" ht="15">
      <c r="A659" s="3193">
        <f t="shared" si="9"/>
        <v>654</v>
      </c>
      <c r="B659" s="3191" t="s">
        <v>20731</v>
      </c>
      <c r="C659" s="3191" t="s">
        <v>3553</v>
      </c>
      <c r="D659" s="3191" t="s">
        <v>3388</v>
      </c>
      <c r="E659" s="3191" t="s">
        <v>20170</v>
      </c>
      <c r="F659" s="3194"/>
      <c r="G659" s="3192">
        <v>170</v>
      </c>
      <c r="H659" s="3195" t="s">
        <v>2663</v>
      </c>
      <c r="I659" s="3191" t="s">
        <v>20036</v>
      </c>
      <c r="J659" s="3197" t="s">
        <v>6543</v>
      </c>
      <c r="K659" s="3193" t="s">
        <v>4208</v>
      </c>
      <c r="L659" s="3194"/>
    </row>
    <row r="660" spans="1:12" ht="15">
      <c r="A660" s="3193">
        <f t="shared" si="9"/>
        <v>655</v>
      </c>
      <c r="B660" s="3203" t="s">
        <v>20732</v>
      </c>
      <c r="C660" s="3203" t="s">
        <v>3553</v>
      </c>
      <c r="D660" s="3191" t="s">
        <v>20038</v>
      </c>
      <c r="E660" s="3191" t="s">
        <v>20103</v>
      </c>
      <c r="F660" s="3194"/>
      <c r="G660" s="3204">
        <v>65</v>
      </c>
      <c r="H660" s="3201" t="s">
        <v>2524</v>
      </c>
      <c r="I660" s="3201" t="s">
        <v>2524</v>
      </c>
      <c r="J660" s="3206" t="s">
        <v>6543</v>
      </c>
      <c r="K660" s="3205" t="s">
        <v>20042</v>
      </c>
      <c r="L660" s="3194"/>
    </row>
    <row r="661" spans="1:12" ht="15">
      <c r="A661" s="3193">
        <f t="shared" si="9"/>
        <v>656</v>
      </c>
      <c r="B661" s="3191" t="s">
        <v>20733</v>
      </c>
      <c r="C661" s="3191" t="s">
        <v>3553</v>
      </c>
      <c r="D661" s="3191" t="s">
        <v>3389</v>
      </c>
      <c r="E661" s="3191" t="s">
        <v>20161</v>
      </c>
      <c r="F661" s="3196">
        <v>0.37</v>
      </c>
      <c r="G661" s="3192">
        <v>116</v>
      </c>
      <c r="H661" s="3195" t="s">
        <v>2663</v>
      </c>
      <c r="I661" s="3191" t="s">
        <v>20036</v>
      </c>
      <c r="J661" s="3197" t="s">
        <v>6543</v>
      </c>
      <c r="K661" s="3193" t="s">
        <v>4208</v>
      </c>
      <c r="L661" s="3194"/>
    </row>
    <row r="662" spans="1:12" ht="15">
      <c r="A662" s="3193">
        <f t="shared" si="9"/>
        <v>657</v>
      </c>
      <c r="B662" s="3191" t="s">
        <v>20734</v>
      </c>
      <c r="C662" s="3191" t="s">
        <v>3553</v>
      </c>
      <c r="D662" s="3191" t="s">
        <v>3389</v>
      </c>
      <c r="E662" s="3191" t="s">
        <v>20103</v>
      </c>
      <c r="F662" s="3194"/>
      <c r="G662" s="3192">
        <v>116</v>
      </c>
      <c r="H662" s="3195" t="s">
        <v>2663</v>
      </c>
      <c r="I662" s="3191" t="s">
        <v>20036</v>
      </c>
      <c r="J662" s="3197" t="s">
        <v>6543</v>
      </c>
      <c r="K662" s="3193" t="s">
        <v>4208</v>
      </c>
      <c r="L662" s="3194"/>
    </row>
    <row r="663" spans="1:12" ht="15">
      <c r="A663" s="3193">
        <f t="shared" si="9"/>
        <v>658</v>
      </c>
      <c r="B663" s="3191" t="s">
        <v>20735</v>
      </c>
      <c r="C663" s="3191" t="s">
        <v>3553</v>
      </c>
      <c r="D663" s="3191" t="s">
        <v>20038</v>
      </c>
      <c r="E663" s="3191" t="s">
        <v>20103</v>
      </c>
      <c r="F663" s="3194"/>
      <c r="G663" s="3192">
        <v>65</v>
      </c>
      <c r="H663" s="3201" t="s">
        <v>2524</v>
      </c>
      <c r="I663" s="3201" t="s">
        <v>2524</v>
      </c>
      <c r="J663" s="3197" t="s">
        <v>6543</v>
      </c>
      <c r="K663" s="3193" t="s">
        <v>20042</v>
      </c>
      <c r="L663" s="3194"/>
    </row>
    <row r="664" spans="1:12" ht="15">
      <c r="A664" s="3193">
        <f t="shared" si="9"/>
        <v>659</v>
      </c>
      <c r="B664" s="3191" t="s">
        <v>20736</v>
      </c>
      <c r="C664" s="3191" t="s">
        <v>3553</v>
      </c>
      <c r="D664" s="3191" t="s">
        <v>3391</v>
      </c>
      <c r="E664" s="3191" t="s">
        <v>20161</v>
      </c>
      <c r="F664" s="3196">
        <v>1.35</v>
      </c>
      <c r="G664" s="3192">
        <v>119</v>
      </c>
      <c r="H664" s="3195" t="s">
        <v>2663</v>
      </c>
      <c r="I664" s="3191" t="s">
        <v>20036</v>
      </c>
      <c r="J664" s="3197" t="s">
        <v>6543</v>
      </c>
      <c r="K664" s="3193" t="s">
        <v>4208</v>
      </c>
      <c r="L664" s="3194"/>
    </row>
    <row r="665" spans="1:12" ht="15">
      <c r="A665" s="3193">
        <f t="shared" si="9"/>
        <v>660</v>
      </c>
      <c r="B665" s="3191" t="s">
        <v>20737</v>
      </c>
      <c r="C665" s="3191" t="s">
        <v>3553</v>
      </c>
      <c r="D665" s="3191" t="s">
        <v>3391</v>
      </c>
      <c r="E665" s="3191" t="s">
        <v>20103</v>
      </c>
      <c r="F665" s="3194"/>
      <c r="G665" s="3192">
        <v>119</v>
      </c>
      <c r="H665" s="3195" t="s">
        <v>2663</v>
      </c>
      <c r="I665" s="3191" t="s">
        <v>20036</v>
      </c>
      <c r="J665" s="3197" t="s">
        <v>6543</v>
      </c>
      <c r="K665" s="3193" t="s">
        <v>4208</v>
      </c>
      <c r="L665" s="3194"/>
    </row>
    <row r="666" spans="1:12" ht="15">
      <c r="A666" s="3193">
        <f t="shared" si="9"/>
        <v>661</v>
      </c>
      <c r="B666" s="3191" t="s">
        <v>20738</v>
      </c>
      <c r="C666" s="3191" t="s">
        <v>3553</v>
      </c>
      <c r="D666" s="3191" t="s">
        <v>20038</v>
      </c>
      <c r="E666" s="3191" t="s">
        <v>20103</v>
      </c>
      <c r="F666" s="3194"/>
      <c r="G666" s="3192">
        <v>65</v>
      </c>
      <c r="H666" s="3201" t="s">
        <v>2524</v>
      </c>
      <c r="I666" s="3201" t="s">
        <v>2524</v>
      </c>
      <c r="J666" s="3197" t="s">
        <v>6543</v>
      </c>
      <c r="K666" s="3193" t="s">
        <v>20042</v>
      </c>
      <c r="L666" s="3194"/>
    </row>
    <row r="667" spans="1:12" ht="15">
      <c r="A667" s="3193">
        <f t="shared" si="9"/>
        <v>662</v>
      </c>
      <c r="B667" s="3191" t="s">
        <v>20739</v>
      </c>
      <c r="C667" s="3191" t="s">
        <v>3553</v>
      </c>
      <c r="D667" s="3191" t="s">
        <v>3393</v>
      </c>
      <c r="E667" s="3191" t="s">
        <v>20161</v>
      </c>
      <c r="F667" s="3196">
        <v>1.1000000000000001</v>
      </c>
      <c r="G667" s="3192">
        <v>118</v>
      </c>
      <c r="H667" s="3195" t="s">
        <v>2663</v>
      </c>
      <c r="I667" s="3191" t="s">
        <v>20036</v>
      </c>
      <c r="J667" s="3197" t="s">
        <v>6543</v>
      </c>
      <c r="K667" s="3193" t="s">
        <v>4208</v>
      </c>
      <c r="L667" s="3194"/>
    </row>
    <row r="668" spans="1:12" ht="15">
      <c r="A668" s="3193">
        <f t="shared" si="9"/>
        <v>663</v>
      </c>
      <c r="B668" s="3191" t="s">
        <v>20740</v>
      </c>
      <c r="C668" s="3191" t="s">
        <v>3553</v>
      </c>
      <c r="D668" s="3191" t="s">
        <v>3393</v>
      </c>
      <c r="E668" s="3191" t="s">
        <v>20103</v>
      </c>
      <c r="F668" s="3194"/>
      <c r="G668" s="3192">
        <v>118</v>
      </c>
      <c r="H668" s="3195" t="s">
        <v>2663</v>
      </c>
      <c r="I668" s="3191" t="s">
        <v>20036</v>
      </c>
      <c r="J668" s="3197" t="s">
        <v>6543</v>
      </c>
      <c r="K668" s="3193" t="s">
        <v>4208</v>
      </c>
      <c r="L668" s="3194"/>
    </row>
    <row r="669" spans="1:12" ht="15">
      <c r="A669" s="3193">
        <f t="shared" si="9"/>
        <v>664</v>
      </c>
      <c r="B669" s="3191" t="s">
        <v>20741</v>
      </c>
      <c r="C669" s="3191" t="s">
        <v>3553</v>
      </c>
      <c r="D669" s="3191" t="s">
        <v>20038</v>
      </c>
      <c r="E669" s="3191" t="s">
        <v>20103</v>
      </c>
      <c r="F669" s="3194"/>
      <c r="G669" s="3192">
        <v>65</v>
      </c>
      <c r="H669" s="3201" t="s">
        <v>2524</v>
      </c>
      <c r="I669" s="3201" t="s">
        <v>2524</v>
      </c>
      <c r="J669" s="3197" t="s">
        <v>6543</v>
      </c>
      <c r="K669" s="3193" t="s">
        <v>20042</v>
      </c>
      <c r="L669" s="3194"/>
    </row>
    <row r="670" spans="1:12" ht="15">
      <c r="A670" s="3193">
        <f t="shared" si="9"/>
        <v>665</v>
      </c>
      <c r="B670" s="3191" t="s">
        <v>20742</v>
      </c>
      <c r="C670" s="3191" t="s">
        <v>3553</v>
      </c>
      <c r="D670" s="3191" t="s">
        <v>1260</v>
      </c>
      <c r="E670" s="3191" t="s">
        <v>20161</v>
      </c>
      <c r="F670" s="3196">
        <v>5.5</v>
      </c>
      <c r="G670" s="3192">
        <v>121</v>
      </c>
      <c r="H670" s="3195" t="s">
        <v>2663</v>
      </c>
      <c r="I670" s="3191" t="s">
        <v>20036</v>
      </c>
      <c r="J670" s="3197" t="s">
        <v>6543</v>
      </c>
      <c r="K670" s="3193" t="s">
        <v>4208</v>
      </c>
      <c r="L670" s="3194"/>
    </row>
    <row r="671" spans="1:12" ht="15">
      <c r="A671" s="3193">
        <f t="shared" si="9"/>
        <v>666</v>
      </c>
      <c r="B671" s="3191" t="s">
        <v>20743</v>
      </c>
      <c r="C671" s="3191" t="s">
        <v>3553</v>
      </c>
      <c r="D671" s="3191" t="s">
        <v>1260</v>
      </c>
      <c r="E671" s="3191" t="s">
        <v>20170</v>
      </c>
      <c r="F671" s="3194"/>
      <c r="G671" s="3192">
        <v>121</v>
      </c>
      <c r="H671" s="3195" t="s">
        <v>2663</v>
      </c>
      <c r="I671" s="3191" t="s">
        <v>20036</v>
      </c>
      <c r="J671" s="3197" t="s">
        <v>6543</v>
      </c>
      <c r="K671" s="3193" t="s">
        <v>4208</v>
      </c>
      <c r="L671" s="3191" t="s">
        <v>3599</v>
      </c>
    </row>
    <row r="672" spans="1:12" ht="15">
      <c r="A672" s="3193">
        <f t="shared" si="9"/>
        <v>667</v>
      </c>
      <c r="B672" s="3191" t="s">
        <v>20744</v>
      </c>
      <c r="C672" s="3191" t="s">
        <v>3553</v>
      </c>
      <c r="D672" s="3191" t="s">
        <v>20038</v>
      </c>
      <c r="E672" s="3191" t="s">
        <v>20103</v>
      </c>
      <c r="F672" s="3194"/>
      <c r="G672" s="3192">
        <v>65</v>
      </c>
      <c r="H672" s="3201" t="s">
        <v>2524</v>
      </c>
      <c r="I672" s="3201" t="s">
        <v>2524</v>
      </c>
      <c r="J672" s="3197" t="s">
        <v>6543</v>
      </c>
      <c r="K672" s="3193" t="s">
        <v>20042</v>
      </c>
      <c r="L672" s="3194"/>
    </row>
    <row r="673" spans="1:12" ht="15">
      <c r="A673" s="3193">
        <f t="shared" si="9"/>
        <v>668</v>
      </c>
      <c r="B673" s="3191" t="s">
        <v>20745</v>
      </c>
      <c r="C673" s="3191" t="s">
        <v>3553</v>
      </c>
      <c r="D673" s="3191" t="s">
        <v>3395</v>
      </c>
      <c r="E673" s="3191" t="s">
        <v>20161</v>
      </c>
      <c r="F673" s="3196">
        <v>1.1000000000000001</v>
      </c>
      <c r="G673" s="3192">
        <v>116</v>
      </c>
      <c r="H673" s="3195" t="s">
        <v>2663</v>
      </c>
      <c r="I673" s="3191" t="s">
        <v>20036</v>
      </c>
      <c r="J673" s="3197" t="s">
        <v>6543</v>
      </c>
      <c r="K673" s="3193" t="s">
        <v>4208</v>
      </c>
      <c r="L673" s="3194"/>
    </row>
    <row r="674" spans="1:12" ht="15">
      <c r="A674" s="3193">
        <f t="shared" si="9"/>
        <v>669</v>
      </c>
      <c r="B674" s="3191" t="s">
        <v>20746</v>
      </c>
      <c r="C674" s="3191" t="s">
        <v>3553</v>
      </c>
      <c r="D674" s="3191" t="s">
        <v>3395</v>
      </c>
      <c r="E674" s="3191" t="s">
        <v>20103</v>
      </c>
      <c r="F674" s="3194"/>
      <c r="G674" s="3192">
        <v>116</v>
      </c>
      <c r="H674" s="3195" t="s">
        <v>2663</v>
      </c>
      <c r="I674" s="3191" t="s">
        <v>20036</v>
      </c>
      <c r="J674" s="3197" t="s">
        <v>6543</v>
      </c>
      <c r="K674" s="3193" t="s">
        <v>4208</v>
      </c>
      <c r="L674" s="3194"/>
    </row>
    <row r="675" spans="1:12" ht="15">
      <c r="A675" s="3193">
        <f t="shared" si="9"/>
        <v>670</v>
      </c>
      <c r="B675" s="3191" t="s">
        <v>20747</v>
      </c>
      <c r="C675" s="3191" t="s">
        <v>3553</v>
      </c>
      <c r="D675" s="3191" t="s">
        <v>20038</v>
      </c>
      <c r="E675" s="3191" t="s">
        <v>20103</v>
      </c>
      <c r="F675" s="3194"/>
      <c r="G675" s="3192">
        <v>65</v>
      </c>
      <c r="H675" s="3201" t="s">
        <v>2524</v>
      </c>
      <c r="I675" s="3201" t="s">
        <v>2524</v>
      </c>
      <c r="J675" s="3197" t="s">
        <v>6543</v>
      </c>
      <c r="K675" s="3193" t="s">
        <v>20042</v>
      </c>
      <c r="L675" s="3194"/>
    </row>
    <row r="676" spans="1:12" ht="15">
      <c r="A676" s="3193">
        <f t="shared" si="9"/>
        <v>671</v>
      </c>
      <c r="B676" s="3191" t="s">
        <v>20748</v>
      </c>
      <c r="C676" s="3191" t="s">
        <v>3553</v>
      </c>
      <c r="D676" s="3191" t="s">
        <v>3397</v>
      </c>
      <c r="E676" s="3191" t="s">
        <v>20161</v>
      </c>
      <c r="F676" s="3196">
        <v>1.1000000000000001</v>
      </c>
      <c r="G676" s="3192">
        <v>113</v>
      </c>
      <c r="H676" s="3195" t="s">
        <v>2663</v>
      </c>
      <c r="I676" s="3191" t="s">
        <v>20036</v>
      </c>
      <c r="J676" s="3197" t="s">
        <v>6543</v>
      </c>
      <c r="K676" s="3193" t="s">
        <v>4208</v>
      </c>
      <c r="L676" s="3194"/>
    </row>
    <row r="677" spans="1:12" ht="15">
      <c r="A677" s="3193">
        <f t="shared" si="9"/>
        <v>672</v>
      </c>
      <c r="B677" s="3191" t="s">
        <v>20749</v>
      </c>
      <c r="C677" s="3191" t="s">
        <v>3553</v>
      </c>
      <c r="D677" s="3191" t="s">
        <v>3397</v>
      </c>
      <c r="E677" s="3191" t="s">
        <v>20103</v>
      </c>
      <c r="F677" s="3194"/>
      <c r="G677" s="3192">
        <v>113</v>
      </c>
      <c r="H677" s="3195" t="s">
        <v>2663</v>
      </c>
      <c r="I677" s="3191" t="s">
        <v>20036</v>
      </c>
      <c r="J677" s="3197" t="s">
        <v>6543</v>
      </c>
      <c r="K677" s="3193" t="s">
        <v>4208</v>
      </c>
      <c r="L677" s="3194"/>
    </row>
    <row r="678" spans="1:12" ht="15">
      <c r="A678" s="3193">
        <f t="shared" si="9"/>
        <v>673</v>
      </c>
      <c r="B678" s="3191" t="s">
        <v>20750</v>
      </c>
      <c r="C678" s="3191" t="s">
        <v>3553</v>
      </c>
      <c r="D678" s="3191" t="s">
        <v>20038</v>
      </c>
      <c r="E678" s="3191" t="s">
        <v>20103</v>
      </c>
      <c r="F678" s="3194"/>
      <c r="G678" s="3192">
        <v>65</v>
      </c>
      <c r="H678" s="3201" t="s">
        <v>2524</v>
      </c>
      <c r="I678" s="3201" t="s">
        <v>2524</v>
      </c>
      <c r="J678" s="3197" t="s">
        <v>6543</v>
      </c>
      <c r="K678" s="3193" t="s">
        <v>20042</v>
      </c>
      <c r="L678" s="3194"/>
    </row>
    <row r="679" spans="1:12" ht="15">
      <c r="A679" s="3193">
        <f t="shared" si="9"/>
        <v>674</v>
      </c>
      <c r="B679" s="3191" t="s">
        <v>20751</v>
      </c>
      <c r="C679" s="3191" t="s">
        <v>3553</v>
      </c>
      <c r="D679" s="3191" t="s">
        <v>3399</v>
      </c>
      <c r="E679" s="3191" t="s">
        <v>20175</v>
      </c>
      <c r="F679" s="3196">
        <v>6.6</v>
      </c>
      <c r="G679" s="3192">
        <v>115</v>
      </c>
      <c r="H679" s="3195" t="s">
        <v>2663</v>
      </c>
      <c r="I679" s="3191" t="s">
        <v>20036</v>
      </c>
      <c r="J679" s="3197" t="s">
        <v>6543</v>
      </c>
      <c r="K679" s="3193" t="s">
        <v>4208</v>
      </c>
      <c r="L679" s="3194"/>
    </row>
    <row r="680" spans="1:12" ht="15">
      <c r="A680" s="3193">
        <f t="shared" si="9"/>
        <v>675</v>
      </c>
      <c r="B680" s="3191" t="s">
        <v>20752</v>
      </c>
      <c r="C680" s="3191" t="s">
        <v>3553</v>
      </c>
      <c r="D680" s="3191" t="s">
        <v>3399</v>
      </c>
      <c r="E680" s="3191" t="s">
        <v>20170</v>
      </c>
      <c r="F680" s="3194"/>
      <c r="G680" s="3192">
        <v>115</v>
      </c>
      <c r="H680" s="3195" t="s">
        <v>2663</v>
      </c>
      <c r="I680" s="3191" t="s">
        <v>20036</v>
      </c>
      <c r="J680" s="3197" t="s">
        <v>6543</v>
      </c>
      <c r="K680" s="3193" t="s">
        <v>4208</v>
      </c>
      <c r="L680" s="3191" t="s">
        <v>20604</v>
      </c>
    </row>
    <row r="681" spans="1:12" ht="15">
      <c r="A681" s="3193">
        <f t="shared" si="9"/>
        <v>676</v>
      </c>
      <c r="B681" s="3191" t="s">
        <v>20753</v>
      </c>
      <c r="C681" s="3191" t="s">
        <v>3553</v>
      </c>
      <c r="D681" s="3191" t="s">
        <v>20038</v>
      </c>
      <c r="E681" s="3191" t="s">
        <v>20103</v>
      </c>
      <c r="F681" s="3194"/>
      <c r="G681" s="3192">
        <v>65</v>
      </c>
      <c r="H681" s="3201" t="s">
        <v>2524</v>
      </c>
      <c r="I681" s="3201" t="s">
        <v>2524</v>
      </c>
      <c r="J681" s="3197" t="s">
        <v>6543</v>
      </c>
      <c r="K681" s="3193" t="s">
        <v>20042</v>
      </c>
      <c r="L681" s="3194"/>
    </row>
    <row r="682" spans="1:12" ht="15">
      <c r="A682" s="3193">
        <f t="shared" si="9"/>
        <v>677</v>
      </c>
      <c r="B682" s="3191" t="s">
        <v>20754</v>
      </c>
      <c r="C682" s="3191" t="s">
        <v>3399</v>
      </c>
      <c r="D682" s="3191" t="s">
        <v>20275</v>
      </c>
      <c r="E682" s="3191" t="s">
        <v>20204</v>
      </c>
      <c r="F682" s="3194"/>
      <c r="G682" s="3192">
        <v>10</v>
      </c>
      <c r="H682" s="3195" t="s">
        <v>2663</v>
      </c>
      <c r="I682" s="3191" t="s">
        <v>20607</v>
      </c>
      <c r="J682" s="3190">
        <v>1</v>
      </c>
      <c r="K682" s="3193" t="s">
        <v>4208</v>
      </c>
      <c r="L682" s="3194"/>
    </row>
    <row r="683" spans="1:12" ht="15">
      <c r="A683" s="3193">
        <f t="shared" si="9"/>
        <v>678</v>
      </c>
      <c r="B683" s="3191" t="s">
        <v>20755</v>
      </c>
      <c r="C683" s="3191" t="s">
        <v>3553</v>
      </c>
      <c r="D683" s="3191" t="s">
        <v>4310</v>
      </c>
      <c r="E683" s="3191" t="s">
        <v>20161</v>
      </c>
      <c r="F683" s="3196">
        <v>1.1000000000000001</v>
      </c>
      <c r="G683" s="3192">
        <v>110</v>
      </c>
      <c r="H683" s="3195" t="s">
        <v>2663</v>
      </c>
      <c r="I683" s="3191" t="s">
        <v>20036</v>
      </c>
      <c r="J683" s="3197" t="s">
        <v>6543</v>
      </c>
      <c r="K683" s="3193" t="s">
        <v>4208</v>
      </c>
      <c r="L683" s="3194"/>
    </row>
    <row r="684" spans="1:12" ht="15">
      <c r="A684" s="3193">
        <f t="shared" si="9"/>
        <v>679</v>
      </c>
      <c r="B684" s="3191" t="s">
        <v>20756</v>
      </c>
      <c r="C684" s="3191" t="s">
        <v>3553</v>
      </c>
      <c r="D684" s="3191" t="s">
        <v>4310</v>
      </c>
      <c r="E684" s="3191" t="s">
        <v>20103</v>
      </c>
      <c r="F684" s="3194"/>
      <c r="G684" s="3192">
        <v>110</v>
      </c>
      <c r="H684" s="3195" t="s">
        <v>2663</v>
      </c>
      <c r="I684" s="3191" t="s">
        <v>20036</v>
      </c>
      <c r="J684" s="3197" t="s">
        <v>6543</v>
      </c>
      <c r="K684" s="3193" t="s">
        <v>4208</v>
      </c>
      <c r="L684" s="3194"/>
    </row>
    <row r="685" spans="1:12" ht="15">
      <c r="A685" s="3193">
        <f t="shared" si="9"/>
        <v>680</v>
      </c>
      <c r="B685" s="3191" t="s">
        <v>20757</v>
      </c>
      <c r="C685" s="3191" t="s">
        <v>3553</v>
      </c>
      <c r="D685" s="3191" t="s">
        <v>20038</v>
      </c>
      <c r="E685" s="3191" t="s">
        <v>20103</v>
      </c>
      <c r="F685" s="3194"/>
      <c r="G685" s="3192">
        <v>65</v>
      </c>
      <c r="H685" s="3201" t="s">
        <v>2524</v>
      </c>
      <c r="I685" s="3201" t="s">
        <v>2524</v>
      </c>
      <c r="J685" s="3197" t="s">
        <v>6543</v>
      </c>
      <c r="K685" s="3193" t="s">
        <v>20042</v>
      </c>
      <c r="L685" s="3194"/>
    </row>
    <row r="686" spans="1:12" ht="15">
      <c r="A686" s="3193">
        <f t="shared" si="9"/>
        <v>681</v>
      </c>
      <c r="B686" s="3191" t="s">
        <v>20758</v>
      </c>
      <c r="C686" s="3191" t="s">
        <v>3553</v>
      </c>
      <c r="D686" s="3191" t="s">
        <v>4312</v>
      </c>
      <c r="E686" s="3191" t="s">
        <v>20161</v>
      </c>
      <c r="F686" s="3196">
        <v>1.1000000000000001</v>
      </c>
      <c r="G686" s="3192">
        <v>115</v>
      </c>
      <c r="H686" s="3195" t="s">
        <v>2663</v>
      </c>
      <c r="I686" s="3191" t="s">
        <v>20036</v>
      </c>
      <c r="J686" s="3197" t="s">
        <v>6543</v>
      </c>
      <c r="K686" s="3193" t="s">
        <v>4208</v>
      </c>
      <c r="L686" s="3194"/>
    </row>
    <row r="687" spans="1:12" ht="15">
      <c r="A687" s="3193">
        <f t="shared" si="9"/>
        <v>682</v>
      </c>
      <c r="B687" s="3191" t="s">
        <v>20759</v>
      </c>
      <c r="C687" s="3191" t="s">
        <v>3553</v>
      </c>
      <c r="D687" s="3191" t="s">
        <v>4312</v>
      </c>
      <c r="E687" s="3191" t="s">
        <v>20103</v>
      </c>
      <c r="F687" s="3194"/>
      <c r="G687" s="3192">
        <v>115</v>
      </c>
      <c r="H687" s="3195" t="s">
        <v>2663</v>
      </c>
      <c r="I687" s="3191" t="s">
        <v>20036</v>
      </c>
      <c r="J687" s="3197" t="s">
        <v>6543</v>
      </c>
      <c r="K687" s="3193" t="s">
        <v>4208</v>
      </c>
      <c r="L687" s="3194"/>
    </row>
    <row r="688" spans="1:12" ht="15">
      <c r="A688" s="3193">
        <f t="shared" si="9"/>
        <v>683</v>
      </c>
      <c r="B688" s="3191" t="s">
        <v>20760</v>
      </c>
      <c r="C688" s="3191" t="s">
        <v>3553</v>
      </c>
      <c r="D688" s="3191" t="s">
        <v>20038</v>
      </c>
      <c r="E688" s="3191" t="s">
        <v>20103</v>
      </c>
      <c r="F688" s="3194"/>
      <c r="G688" s="3192">
        <v>65</v>
      </c>
      <c r="H688" s="3201" t="s">
        <v>2524</v>
      </c>
      <c r="I688" s="3201" t="s">
        <v>2524</v>
      </c>
      <c r="J688" s="3197" t="s">
        <v>6543</v>
      </c>
      <c r="K688" s="3193" t="s">
        <v>20042</v>
      </c>
      <c r="L688" s="3194"/>
    </row>
    <row r="689" spans="1:12" ht="15">
      <c r="A689" s="3193">
        <f t="shared" si="9"/>
        <v>684</v>
      </c>
      <c r="B689" s="3191" t="s">
        <v>20761</v>
      </c>
      <c r="C689" s="3191" t="s">
        <v>3711</v>
      </c>
      <c r="D689" s="3191" t="s">
        <v>4314</v>
      </c>
      <c r="E689" s="3191" t="s">
        <v>20152</v>
      </c>
      <c r="F689" s="3196">
        <v>22</v>
      </c>
      <c r="G689" s="3192">
        <v>140</v>
      </c>
      <c r="H689" s="3190">
        <v>1</v>
      </c>
      <c r="I689" s="3191" t="s">
        <v>20578</v>
      </c>
      <c r="J689" s="3197" t="s">
        <v>20080</v>
      </c>
      <c r="K689" s="3193" t="s">
        <v>4208</v>
      </c>
      <c r="L689" s="3194"/>
    </row>
    <row r="690" spans="1:12" ht="15">
      <c r="A690" s="3193">
        <f t="shared" si="9"/>
        <v>685</v>
      </c>
      <c r="B690" s="3191" t="s">
        <v>20762</v>
      </c>
      <c r="C690" s="3191" t="s">
        <v>3711</v>
      </c>
      <c r="D690" s="3191" t="s">
        <v>4314</v>
      </c>
      <c r="E690" s="3191" t="s">
        <v>20170</v>
      </c>
      <c r="F690" s="3194"/>
      <c r="G690" s="3192">
        <v>140</v>
      </c>
      <c r="H690" s="3195" t="s">
        <v>2663</v>
      </c>
      <c r="I690" s="3191" t="s">
        <v>20036</v>
      </c>
      <c r="J690" s="3197" t="s">
        <v>6543</v>
      </c>
      <c r="K690" s="3193" t="s">
        <v>4208</v>
      </c>
      <c r="L690" s="3191" t="s">
        <v>3599</v>
      </c>
    </row>
    <row r="691" spans="1:12" ht="15">
      <c r="A691" s="3193">
        <f t="shared" si="9"/>
        <v>686</v>
      </c>
      <c r="B691" s="3191" t="s">
        <v>20763</v>
      </c>
      <c r="C691" s="3191" t="s">
        <v>3711</v>
      </c>
      <c r="D691" s="3191" t="s">
        <v>20038</v>
      </c>
      <c r="E691" s="3191" t="s">
        <v>20103</v>
      </c>
      <c r="F691" s="3194"/>
      <c r="G691" s="3192">
        <v>65</v>
      </c>
      <c r="H691" s="3201" t="s">
        <v>2524</v>
      </c>
      <c r="I691" s="3201" t="s">
        <v>2524</v>
      </c>
      <c r="J691" s="3197" t="s">
        <v>6543</v>
      </c>
      <c r="K691" s="3193" t="s">
        <v>20042</v>
      </c>
      <c r="L691" s="3194"/>
    </row>
    <row r="692" spans="1:12" ht="15">
      <c r="A692" s="3193">
        <f t="shared" si="9"/>
        <v>687</v>
      </c>
      <c r="B692" s="3191" t="s">
        <v>20764</v>
      </c>
      <c r="C692" s="3191" t="s">
        <v>3711</v>
      </c>
      <c r="D692" s="3191" t="s">
        <v>3713</v>
      </c>
      <c r="E692" s="3191" t="s">
        <v>20152</v>
      </c>
      <c r="F692" s="3196">
        <v>22</v>
      </c>
      <c r="G692" s="3192">
        <v>140</v>
      </c>
      <c r="H692" s="3190">
        <v>1</v>
      </c>
      <c r="I692" s="3191" t="s">
        <v>20578</v>
      </c>
      <c r="J692" s="3197" t="s">
        <v>20080</v>
      </c>
      <c r="K692" s="3193" t="s">
        <v>4208</v>
      </c>
      <c r="L692" s="3194"/>
    </row>
    <row r="693" spans="1:12" ht="15">
      <c r="A693" s="3193">
        <f t="shared" si="9"/>
        <v>688</v>
      </c>
      <c r="B693" s="3191" t="s">
        <v>20765</v>
      </c>
      <c r="C693" s="3191" t="s">
        <v>3711</v>
      </c>
      <c r="D693" s="3191" t="s">
        <v>3713</v>
      </c>
      <c r="E693" s="3191" t="s">
        <v>20170</v>
      </c>
      <c r="F693" s="3194"/>
      <c r="G693" s="3192">
        <v>140</v>
      </c>
      <c r="H693" s="3195" t="s">
        <v>2663</v>
      </c>
      <c r="I693" s="3191" t="s">
        <v>20036</v>
      </c>
      <c r="J693" s="3197" t="s">
        <v>6543</v>
      </c>
      <c r="K693" s="3193" t="s">
        <v>4208</v>
      </c>
      <c r="L693" s="3191" t="s">
        <v>3599</v>
      </c>
    </row>
    <row r="694" spans="1:12" ht="15">
      <c r="A694" s="3193">
        <f t="shared" si="9"/>
        <v>689</v>
      </c>
      <c r="B694" s="3191" t="s">
        <v>20766</v>
      </c>
      <c r="C694" s="3191" t="s">
        <v>3711</v>
      </c>
      <c r="D694" s="3191" t="s">
        <v>20038</v>
      </c>
      <c r="E694" s="3191" t="s">
        <v>20103</v>
      </c>
      <c r="F694" s="3194"/>
      <c r="G694" s="3192">
        <v>65</v>
      </c>
      <c r="H694" s="3201" t="s">
        <v>2524</v>
      </c>
      <c r="I694" s="3201" t="s">
        <v>2524</v>
      </c>
      <c r="J694" s="3197" t="s">
        <v>6543</v>
      </c>
      <c r="K694" s="3193" t="s">
        <v>20042</v>
      </c>
      <c r="L694" s="3194"/>
    </row>
    <row r="695" spans="1:12" ht="15">
      <c r="A695" s="3193">
        <f t="shared" si="9"/>
        <v>690</v>
      </c>
      <c r="B695" s="3191" t="s">
        <v>20767</v>
      </c>
      <c r="C695" s="3191" t="s">
        <v>3711</v>
      </c>
      <c r="D695" s="3191" t="s">
        <v>3769</v>
      </c>
      <c r="E695" s="3191" t="s">
        <v>20161</v>
      </c>
      <c r="F695" s="3196">
        <v>5.5</v>
      </c>
      <c r="G695" s="3192">
        <v>96</v>
      </c>
      <c r="H695" s="3195" t="s">
        <v>2663</v>
      </c>
      <c r="I695" s="3191" t="s">
        <v>20036</v>
      </c>
      <c r="J695" s="3197" t="s">
        <v>6543</v>
      </c>
      <c r="K695" s="3193" t="s">
        <v>4208</v>
      </c>
      <c r="L695" s="3194"/>
    </row>
    <row r="696" spans="1:12" ht="15">
      <c r="A696" s="3193">
        <f t="shared" si="9"/>
        <v>691</v>
      </c>
      <c r="B696" s="3191" t="s">
        <v>20768</v>
      </c>
      <c r="C696" s="3191" t="s">
        <v>3711</v>
      </c>
      <c r="D696" s="3191" t="s">
        <v>3769</v>
      </c>
      <c r="E696" s="3191" t="s">
        <v>20103</v>
      </c>
      <c r="F696" s="3194"/>
      <c r="G696" s="3192">
        <v>96</v>
      </c>
      <c r="H696" s="3195" t="s">
        <v>2663</v>
      </c>
      <c r="I696" s="3191" t="s">
        <v>20036</v>
      </c>
      <c r="J696" s="3197" t="s">
        <v>6543</v>
      </c>
      <c r="K696" s="3193" t="s">
        <v>4208</v>
      </c>
      <c r="L696" s="3194"/>
    </row>
    <row r="697" spans="1:12" ht="15">
      <c r="A697" s="3193">
        <f t="shared" si="9"/>
        <v>692</v>
      </c>
      <c r="B697" s="3191" t="s">
        <v>20769</v>
      </c>
      <c r="C697" s="3191" t="s">
        <v>3711</v>
      </c>
      <c r="D697" s="3191" t="s">
        <v>20038</v>
      </c>
      <c r="E697" s="3191" t="s">
        <v>20103</v>
      </c>
      <c r="F697" s="3194"/>
      <c r="G697" s="3192">
        <v>65</v>
      </c>
      <c r="H697" s="3201" t="s">
        <v>2524</v>
      </c>
      <c r="I697" s="3201" t="s">
        <v>2524</v>
      </c>
      <c r="J697" s="3197" t="s">
        <v>6543</v>
      </c>
      <c r="K697" s="3193" t="s">
        <v>20042</v>
      </c>
      <c r="L697" s="3194"/>
    </row>
    <row r="698" spans="1:12" ht="15">
      <c r="A698" s="3193">
        <f t="shared" si="9"/>
        <v>693</v>
      </c>
      <c r="B698" s="3191" t="s">
        <v>20770</v>
      </c>
      <c r="C698" s="3191" t="s">
        <v>3711</v>
      </c>
      <c r="D698" s="3191" t="s">
        <v>3771</v>
      </c>
      <c r="E698" s="3191" t="s">
        <v>20161</v>
      </c>
      <c r="F698" s="3196">
        <v>5.5</v>
      </c>
      <c r="G698" s="3192">
        <v>96</v>
      </c>
      <c r="H698" s="3195" t="s">
        <v>2663</v>
      </c>
      <c r="I698" s="3191" t="s">
        <v>20036</v>
      </c>
      <c r="J698" s="3197" t="s">
        <v>6543</v>
      </c>
      <c r="K698" s="3193" t="s">
        <v>4208</v>
      </c>
      <c r="L698" s="3194"/>
    </row>
    <row r="699" spans="1:12" ht="15">
      <c r="A699" s="3193">
        <f t="shared" si="9"/>
        <v>694</v>
      </c>
      <c r="B699" s="3191" t="s">
        <v>20771</v>
      </c>
      <c r="C699" s="3191" t="s">
        <v>3711</v>
      </c>
      <c r="D699" s="3191" t="s">
        <v>3771</v>
      </c>
      <c r="E699" s="3191" t="s">
        <v>20103</v>
      </c>
      <c r="F699" s="3194"/>
      <c r="G699" s="3192">
        <v>96</v>
      </c>
      <c r="H699" s="3195" t="s">
        <v>2663</v>
      </c>
      <c r="I699" s="3191" t="s">
        <v>20036</v>
      </c>
      <c r="J699" s="3197" t="s">
        <v>6543</v>
      </c>
      <c r="K699" s="3193" t="s">
        <v>4208</v>
      </c>
      <c r="L699" s="3194"/>
    </row>
    <row r="700" spans="1:12" ht="15">
      <c r="A700" s="3193">
        <f t="shared" si="9"/>
        <v>695</v>
      </c>
      <c r="B700" s="3191" t="s">
        <v>20772</v>
      </c>
      <c r="C700" s="3191" t="s">
        <v>3711</v>
      </c>
      <c r="D700" s="3191" t="s">
        <v>20038</v>
      </c>
      <c r="E700" s="3191" t="s">
        <v>20103</v>
      </c>
      <c r="F700" s="3194"/>
      <c r="G700" s="3192">
        <v>65</v>
      </c>
      <c r="H700" s="3201" t="s">
        <v>2524</v>
      </c>
      <c r="I700" s="3201" t="s">
        <v>2524</v>
      </c>
      <c r="J700" s="3197" t="s">
        <v>6543</v>
      </c>
      <c r="K700" s="3193" t="s">
        <v>20042</v>
      </c>
      <c r="L700" s="3194"/>
    </row>
    <row r="701" spans="1:12" ht="15">
      <c r="A701" s="3193">
        <f t="shared" si="9"/>
        <v>696</v>
      </c>
      <c r="B701" s="3191" t="s">
        <v>20773</v>
      </c>
      <c r="C701" s="3191" t="s">
        <v>3711</v>
      </c>
      <c r="D701" s="3191" t="s">
        <v>3772</v>
      </c>
      <c r="E701" s="3191" t="s">
        <v>20161</v>
      </c>
      <c r="F701" s="3196">
        <v>2.2000000000000002</v>
      </c>
      <c r="G701" s="3192">
        <v>100</v>
      </c>
      <c r="H701" s="3195" t="s">
        <v>2663</v>
      </c>
      <c r="I701" s="3191" t="s">
        <v>20036</v>
      </c>
      <c r="J701" s="3197" t="s">
        <v>6543</v>
      </c>
      <c r="K701" s="3193" t="s">
        <v>4208</v>
      </c>
      <c r="L701" s="3194"/>
    </row>
    <row r="702" spans="1:12" ht="15">
      <c r="A702" s="3193">
        <f t="shared" si="9"/>
        <v>697</v>
      </c>
      <c r="B702" s="3191" t="s">
        <v>20774</v>
      </c>
      <c r="C702" s="3191" t="s">
        <v>3711</v>
      </c>
      <c r="D702" s="3191" t="s">
        <v>3772</v>
      </c>
      <c r="E702" s="3191" t="s">
        <v>20103</v>
      </c>
      <c r="F702" s="3194"/>
      <c r="G702" s="3192">
        <v>100</v>
      </c>
      <c r="H702" s="3195" t="s">
        <v>2663</v>
      </c>
      <c r="I702" s="3191" t="s">
        <v>20036</v>
      </c>
      <c r="J702" s="3197" t="s">
        <v>6543</v>
      </c>
      <c r="K702" s="3193" t="s">
        <v>4208</v>
      </c>
      <c r="L702" s="3194"/>
    </row>
    <row r="703" spans="1:12" ht="15">
      <c r="A703" s="3193">
        <f t="shared" si="9"/>
        <v>698</v>
      </c>
      <c r="B703" s="3191" t="s">
        <v>20775</v>
      </c>
      <c r="C703" s="3191" t="s">
        <v>3711</v>
      </c>
      <c r="D703" s="3191" t="s">
        <v>20038</v>
      </c>
      <c r="E703" s="3191" t="s">
        <v>20103</v>
      </c>
      <c r="F703" s="3194"/>
      <c r="G703" s="3192">
        <v>65</v>
      </c>
      <c r="H703" s="3201" t="s">
        <v>2524</v>
      </c>
      <c r="I703" s="3201" t="s">
        <v>2524</v>
      </c>
      <c r="J703" s="3197" t="s">
        <v>6543</v>
      </c>
      <c r="K703" s="3193" t="s">
        <v>20042</v>
      </c>
      <c r="L703" s="3194"/>
    </row>
    <row r="704" spans="1:12" ht="15">
      <c r="A704" s="3193">
        <f t="shared" si="9"/>
        <v>699</v>
      </c>
      <c r="B704" s="3191" t="s">
        <v>20776</v>
      </c>
      <c r="C704" s="3191" t="s">
        <v>3711</v>
      </c>
      <c r="D704" s="3191" t="s">
        <v>3774</v>
      </c>
      <c r="E704" s="3191" t="s">
        <v>20161</v>
      </c>
      <c r="F704" s="3196">
        <v>2.2000000000000002</v>
      </c>
      <c r="G704" s="3192">
        <v>100</v>
      </c>
      <c r="H704" s="3195" t="s">
        <v>2663</v>
      </c>
      <c r="I704" s="3191" t="s">
        <v>20036</v>
      </c>
      <c r="J704" s="3197" t="s">
        <v>6543</v>
      </c>
      <c r="K704" s="3193" t="s">
        <v>4208</v>
      </c>
      <c r="L704" s="3194"/>
    </row>
    <row r="705" spans="1:12" ht="15">
      <c r="A705" s="3193">
        <f t="shared" si="9"/>
        <v>700</v>
      </c>
      <c r="B705" s="3191" t="s">
        <v>20777</v>
      </c>
      <c r="C705" s="3191" t="s">
        <v>3711</v>
      </c>
      <c r="D705" s="3191" t="s">
        <v>3774</v>
      </c>
      <c r="E705" s="3191" t="s">
        <v>20103</v>
      </c>
      <c r="F705" s="3194"/>
      <c r="G705" s="3192">
        <v>100</v>
      </c>
      <c r="H705" s="3195" t="s">
        <v>2663</v>
      </c>
      <c r="I705" s="3191" t="s">
        <v>20036</v>
      </c>
      <c r="J705" s="3197" t="s">
        <v>6543</v>
      </c>
      <c r="K705" s="3193" t="s">
        <v>4208</v>
      </c>
      <c r="L705" s="3194"/>
    </row>
    <row r="706" spans="1:12" ht="15">
      <c r="A706" s="3193">
        <f t="shared" si="9"/>
        <v>701</v>
      </c>
      <c r="B706" s="3191" t="s">
        <v>20778</v>
      </c>
      <c r="C706" s="3191" t="s">
        <v>3711</v>
      </c>
      <c r="D706" s="3191" t="s">
        <v>20038</v>
      </c>
      <c r="E706" s="3191" t="s">
        <v>20103</v>
      </c>
      <c r="F706" s="3194"/>
      <c r="G706" s="3192">
        <v>65</v>
      </c>
      <c r="H706" s="3201" t="s">
        <v>2524</v>
      </c>
      <c r="I706" s="3201" t="s">
        <v>2524</v>
      </c>
      <c r="J706" s="3197" t="s">
        <v>6543</v>
      </c>
      <c r="K706" s="3193" t="s">
        <v>20042</v>
      </c>
      <c r="L706" s="3194"/>
    </row>
    <row r="707" spans="1:12" ht="15">
      <c r="A707" s="3193">
        <f t="shared" si="9"/>
        <v>702</v>
      </c>
      <c r="B707" s="3191" t="s">
        <v>20779</v>
      </c>
      <c r="C707" s="3191" t="s">
        <v>3711</v>
      </c>
      <c r="D707" s="3191" t="s">
        <v>3775</v>
      </c>
      <c r="E707" s="3191" t="s">
        <v>22446</v>
      </c>
      <c r="F707" s="3196">
        <v>55</v>
      </c>
      <c r="G707" s="3192">
        <v>105</v>
      </c>
      <c r="H707" s="3197" t="s">
        <v>20080</v>
      </c>
      <c r="I707" s="3191" t="s">
        <v>20602</v>
      </c>
      <c r="J707" s="3190">
        <v>3</v>
      </c>
      <c r="K707" s="3193" t="s">
        <v>4208</v>
      </c>
      <c r="L707" s="3194"/>
    </row>
    <row r="708" spans="1:12" ht="15">
      <c r="A708" s="3193">
        <f t="shared" si="9"/>
        <v>703</v>
      </c>
      <c r="B708" s="3191" t="s">
        <v>20780</v>
      </c>
      <c r="C708" s="3191" t="s">
        <v>3711</v>
      </c>
      <c r="D708" s="3191" t="s">
        <v>3775</v>
      </c>
      <c r="E708" s="3191" t="s">
        <v>20069</v>
      </c>
      <c r="F708" s="3194"/>
      <c r="G708" s="3192">
        <v>105</v>
      </c>
      <c r="H708" s="3195" t="s">
        <v>2663</v>
      </c>
      <c r="I708" s="3191" t="s">
        <v>20036</v>
      </c>
      <c r="J708" s="3197" t="s">
        <v>6543</v>
      </c>
      <c r="K708" s="3193" t="s">
        <v>4208</v>
      </c>
      <c r="L708" s="3191" t="s">
        <v>20604</v>
      </c>
    </row>
    <row r="709" spans="1:12" ht="15">
      <c r="A709" s="3193">
        <f t="shared" si="9"/>
        <v>704</v>
      </c>
      <c r="B709" s="3191" t="s">
        <v>20781</v>
      </c>
      <c r="C709" s="3191" t="s">
        <v>3711</v>
      </c>
      <c r="D709" s="3191" t="s">
        <v>20038</v>
      </c>
      <c r="E709" s="3191" t="s">
        <v>20103</v>
      </c>
      <c r="F709" s="3194"/>
      <c r="G709" s="3192">
        <v>65</v>
      </c>
      <c r="H709" s="3201" t="s">
        <v>2524</v>
      </c>
      <c r="I709" s="3201" t="s">
        <v>2524</v>
      </c>
      <c r="J709" s="3197" t="s">
        <v>6543</v>
      </c>
      <c r="K709" s="3193" t="s">
        <v>20042</v>
      </c>
      <c r="L709" s="3194"/>
    </row>
    <row r="710" spans="1:12" ht="15">
      <c r="A710" s="3193">
        <f t="shared" si="9"/>
        <v>705</v>
      </c>
      <c r="B710" s="3191" t="s">
        <v>20782</v>
      </c>
      <c r="C710" s="3191" t="s">
        <v>3775</v>
      </c>
      <c r="D710" s="3191" t="s">
        <v>20275</v>
      </c>
      <c r="E710" s="3191" t="s">
        <v>20204</v>
      </c>
      <c r="F710" s="3194"/>
      <c r="G710" s="3192">
        <v>10</v>
      </c>
      <c r="H710" s="3195" t="s">
        <v>2663</v>
      </c>
      <c r="I710" s="3191" t="s">
        <v>20607</v>
      </c>
      <c r="J710" s="3190">
        <v>1</v>
      </c>
      <c r="K710" s="3193" t="s">
        <v>4208</v>
      </c>
      <c r="L710" s="3194"/>
    </row>
    <row r="711" spans="1:12" ht="15">
      <c r="A711" s="3193">
        <f t="shared" si="9"/>
        <v>706</v>
      </c>
      <c r="B711" s="3191" t="s">
        <v>20783</v>
      </c>
      <c r="C711" s="3191" t="s">
        <v>3711</v>
      </c>
      <c r="D711" s="3191" t="s">
        <v>4462</v>
      </c>
      <c r="E711" s="3191" t="s">
        <v>22446</v>
      </c>
      <c r="F711" s="3196">
        <v>55</v>
      </c>
      <c r="G711" s="3192">
        <v>105</v>
      </c>
      <c r="H711" s="3197" t="s">
        <v>20080</v>
      </c>
      <c r="I711" s="3191" t="s">
        <v>20602</v>
      </c>
      <c r="J711" s="3190">
        <v>3</v>
      </c>
      <c r="K711" s="3193" t="s">
        <v>4208</v>
      </c>
      <c r="L711" s="3194"/>
    </row>
    <row r="712" spans="1:12" ht="15">
      <c r="A712" s="3193">
        <f t="shared" si="9"/>
        <v>707</v>
      </c>
      <c r="B712" s="3191" t="s">
        <v>20784</v>
      </c>
      <c r="C712" s="3191" t="s">
        <v>3711</v>
      </c>
      <c r="D712" s="3191" t="s">
        <v>4462</v>
      </c>
      <c r="E712" s="3191" t="s">
        <v>20170</v>
      </c>
      <c r="F712" s="3194"/>
      <c r="G712" s="3192">
        <v>105</v>
      </c>
      <c r="H712" s="3195" t="s">
        <v>2663</v>
      </c>
      <c r="I712" s="3191" t="s">
        <v>20036</v>
      </c>
      <c r="J712" s="3197" t="s">
        <v>6543</v>
      </c>
      <c r="K712" s="3193" t="s">
        <v>4208</v>
      </c>
      <c r="L712" s="3191" t="s">
        <v>20604</v>
      </c>
    </row>
    <row r="713" spans="1:12" ht="15">
      <c r="A713" s="3193">
        <f t="shared" si="9"/>
        <v>708</v>
      </c>
      <c r="B713" s="3191" t="s">
        <v>20785</v>
      </c>
      <c r="C713" s="3191" t="s">
        <v>3711</v>
      </c>
      <c r="D713" s="3191" t="s">
        <v>20038</v>
      </c>
      <c r="E713" s="3191" t="s">
        <v>20103</v>
      </c>
      <c r="F713" s="3194"/>
      <c r="G713" s="3192">
        <v>65</v>
      </c>
      <c r="H713" s="3201" t="s">
        <v>2524</v>
      </c>
      <c r="I713" s="3201" t="s">
        <v>2524</v>
      </c>
      <c r="J713" s="3197" t="s">
        <v>6543</v>
      </c>
      <c r="K713" s="3193" t="s">
        <v>20042</v>
      </c>
      <c r="L713" s="3194"/>
    </row>
    <row r="714" spans="1:12" ht="15">
      <c r="A714" s="3193">
        <f t="shared" si="9"/>
        <v>709</v>
      </c>
      <c r="B714" s="3191" t="s">
        <v>20786</v>
      </c>
      <c r="C714" s="3191" t="s">
        <v>4462</v>
      </c>
      <c r="D714" s="3191" t="s">
        <v>20275</v>
      </c>
      <c r="E714" s="3191" t="s">
        <v>20204</v>
      </c>
      <c r="F714" s="3194"/>
      <c r="G714" s="3192">
        <v>10</v>
      </c>
      <c r="H714" s="3195" t="s">
        <v>2663</v>
      </c>
      <c r="I714" s="3191" t="s">
        <v>20607</v>
      </c>
      <c r="J714" s="3190">
        <v>1</v>
      </c>
      <c r="K714" s="3193" t="s">
        <v>4208</v>
      </c>
      <c r="L714" s="3194"/>
    </row>
    <row r="715" spans="1:12" ht="15">
      <c r="A715" s="3193">
        <f t="shared" si="9"/>
        <v>710</v>
      </c>
      <c r="B715" s="3191" t="s">
        <v>20787</v>
      </c>
      <c r="C715" s="3191" t="s">
        <v>3711</v>
      </c>
      <c r="D715" s="3191" t="s">
        <v>4463</v>
      </c>
      <c r="E715" s="3191" t="s">
        <v>20265</v>
      </c>
      <c r="F715" s="3196">
        <v>11</v>
      </c>
      <c r="G715" s="3192">
        <v>90</v>
      </c>
      <c r="H715" s="3190">
        <v>1</v>
      </c>
      <c r="I715" s="3191" t="s">
        <v>20578</v>
      </c>
      <c r="J715" s="3197" t="s">
        <v>6543</v>
      </c>
      <c r="K715" s="3193" t="s">
        <v>4208</v>
      </c>
      <c r="L715" s="3194"/>
    </row>
    <row r="716" spans="1:12" ht="15">
      <c r="A716" s="3193">
        <f t="shared" si="9"/>
        <v>711</v>
      </c>
      <c r="B716" s="3191" t="s">
        <v>20788</v>
      </c>
      <c r="C716" s="3191" t="s">
        <v>3711</v>
      </c>
      <c r="D716" s="3191" t="s">
        <v>4463</v>
      </c>
      <c r="E716" s="3191" t="s">
        <v>20047</v>
      </c>
      <c r="F716" s="3194"/>
      <c r="G716" s="3192">
        <v>90</v>
      </c>
      <c r="H716" s="3195" t="s">
        <v>2663</v>
      </c>
      <c r="I716" s="3191" t="s">
        <v>20036</v>
      </c>
      <c r="J716" s="3197" t="s">
        <v>6543</v>
      </c>
      <c r="K716" s="3193" t="s">
        <v>4208</v>
      </c>
      <c r="L716" s="3194"/>
    </row>
    <row r="717" spans="1:12" ht="15">
      <c r="A717" s="3193">
        <f t="shared" si="9"/>
        <v>712</v>
      </c>
      <c r="B717" s="3191" t="s">
        <v>20789</v>
      </c>
      <c r="C717" s="3191" t="s">
        <v>3711</v>
      </c>
      <c r="D717" s="3191" t="s">
        <v>20038</v>
      </c>
      <c r="E717" s="3191" t="s">
        <v>20103</v>
      </c>
      <c r="F717" s="3194"/>
      <c r="G717" s="3192">
        <v>65</v>
      </c>
      <c r="H717" s="3201" t="s">
        <v>2524</v>
      </c>
      <c r="I717" s="3201" t="s">
        <v>2524</v>
      </c>
      <c r="J717" s="3197" t="s">
        <v>6543</v>
      </c>
      <c r="K717" s="3193" t="s">
        <v>20042</v>
      </c>
      <c r="L717" s="3194"/>
    </row>
    <row r="718" spans="1:12" ht="15">
      <c r="A718" s="3193">
        <f t="shared" si="9"/>
        <v>713</v>
      </c>
      <c r="B718" s="3191" t="s">
        <v>20790</v>
      </c>
      <c r="C718" s="3191" t="s">
        <v>3711</v>
      </c>
      <c r="D718" s="3191" t="s">
        <v>1834</v>
      </c>
      <c r="E718" s="3191" t="s">
        <v>20265</v>
      </c>
      <c r="F718" s="3196">
        <v>11</v>
      </c>
      <c r="G718" s="3192">
        <v>90</v>
      </c>
      <c r="H718" s="3190">
        <v>1</v>
      </c>
      <c r="I718" s="3191" t="s">
        <v>20578</v>
      </c>
      <c r="J718" s="3197" t="s">
        <v>6543</v>
      </c>
      <c r="K718" s="3193" t="s">
        <v>4208</v>
      </c>
      <c r="L718" s="3194"/>
    </row>
    <row r="719" spans="1:12" ht="15">
      <c r="A719" s="3193">
        <f t="shared" si="9"/>
        <v>714</v>
      </c>
      <c r="B719" s="3191" t="s">
        <v>20791</v>
      </c>
      <c r="C719" s="3191" t="s">
        <v>3711</v>
      </c>
      <c r="D719" s="3191" t="s">
        <v>1834</v>
      </c>
      <c r="E719" s="3191" t="s">
        <v>20796</v>
      </c>
      <c r="F719" s="3194"/>
      <c r="G719" s="3192">
        <v>90</v>
      </c>
      <c r="H719" s="3195" t="s">
        <v>2663</v>
      </c>
      <c r="I719" s="3191" t="s">
        <v>20036</v>
      </c>
      <c r="J719" s="3197" t="s">
        <v>6543</v>
      </c>
      <c r="K719" s="3193" t="s">
        <v>4208</v>
      </c>
      <c r="L719" s="3198"/>
    </row>
    <row r="720" spans="1:12" ht="15">
      <c r="A720" s="3193">
        <f t="shared" si="9"/>
        <v>715</v>
      </c>
      <c r="B720" s="3191" t="s">
        <v>20792</v>
      </c>
      <c r="C720" s="3191" t="s">
        <v>3711</v>
      </c>
      <c r="D720" s="3191" t="s">
        <v>20038</v>
      </c>
      <c r="E720" s="3191" t="s">
        <v>20103</v>
      </c>
      <c r="F720" s="3194"/>
      <c r="G720" s="3192">
        <v>65</v>
      </c>
      <c r="H720" s="3201" t="s">
        <v>2524</v>
      </c>
      <c r="I720" s="3201" t="s">
        <v>2524</v>
      </c>
      <c r="J720" s="3197" t="s">
        <v>6543</v>
      </c>
      <c r="K720" s="3193" t="s">
        <v>20042</v>
      </c>
      <c r="L720" s="3198"/>
    </row>
    <row r="721" spans="1:12" ht="15">
      <c r="A721" s="3193">
        <f t="shared" si="9"/>
        <v>716</v>
      </c>
      <c r="B721" s="3191" t="s">
        <v>20793</v>
      </c>
      <c r="C721" s="3191" t="s">
        <v>3711</v>
      </c>
      <c r="D721" s="3191" t="s">
        <v>1835</v>
      </c>
      <c r="E721" s="3191" t="s">
        <v>22449</v>
      </c>
      <c r="F721" s="3196">
        <v>0.75</v>
      </c>
      <c r="G721" s="3192">
        <v>90</v>
      </c>
      <c r="H721" s="3195" t="s">
        <v>2663</v>
      </c>
      <c r="I721" s="3191" t="s">
        <v>20036</v>
      </c>
      <c r="J721" s="3197" t="s">
        <v>6543</v>
      </c>
      <c r="K721" s="3193" t="s">
        <v>4208</v>
      </c>
      <c r="L721" s="3198"/>
    </row>
    <row r="722" spans="1:12" ht="15">
      <c r="A722" s="3193">
        <f t="shared" ref="A722:A785" si="10">A721+1</f>
        <v>717</v>
      </c>
      <c r="B722" s="3191" t="s">
        <v>20794</v>
      </c>
      <c r="C722" s="3191" t="s">
        <v>3711</v>
      </c>
      <c r="D722" s="3191" t="s">
        <v>1835</v>
      </c>
      <c r="E722" s="3191" t="s">
        <v>20796</v>
      </c>
      <c r="F722" s="3194"/>
      <c r="G722" s="3192">
        <v>90</v>
      </c>
      <c r="H722" s="3195" t="s">
        <v>2663</v>
      </c>
      <c r="I722" s="3191" t="s">
        <v>20036</v>
      </c>
      <c r="J722" s="3197" t="s">
        <v>6543</v>
      </c>
      <c r="K722" s="3193" t="s">
        <v>4208</v>
      </c>
      <c r="L722" s="3198"/>
    </row>
    <row r="723" spans="1:12" ht="15">
      <c r="A723" s="3193">
        <f t="shared" si="10"/>
        <v>718</v>
      </c>
      <c r="B723" s="3191" t="s">
        <v>20795</v>
      </c>
      <c r="C723" s="3191" t="s">
        <v>3711</v>
      </c>
      <c r="D723" s="3191" t="s">
        <v>20038</v>
      </c>
      <c r="E723" s="3191" t="s">
        <v>20796</v>
      </c>
      <c r="F723" s="3194"/>
      <c r="G723" s="3192">
        <v>65</v>
      </c>
      <c r="H723" s="3201" t="s">
        <v>2524</v>
      </c>
      <c r="I723" s="3201" t="s">
        <v>2524</v>
      </c>
      <c r="J723" s="3197" t="s">
        <v>6543</v>
      </c>
      <c r="K723" s="3193" t="s">
        <v>20042</v>
      </c>
      <c r="L723" s="3198"/>
    </row>
    <row r="724" spans="1:12" ht="15">
      <c r="A724" s="3193">
        <f t="shared" si="10"/>
        <v>719</v>
      </c>
      <c r="B724" s="3191" t="s">
        <v>20797</v>
      </c>
      <c r="C724" s="3191" t="s">
        <v>3711</v>
      </c>
      <c r="D724" s="3191" t="s">
        <v>1837</v>
      </c>
      <c r="E724" s="3191" t="s">
        <v>22449</v>
      </c>
      <c r="F724" s="3196">
        <v>0.75</v>
      </c>
      <c r="G724" s="3192">
        <v>90</v>
      </c>
      <c r="H724" s="3195" t="s">
        <v>2663</v>
      </c>
      <c r="I724" s="3191" t="s">
        <v>20036</v>
      </c>
      <c r="J724" s="3197" t="s">
        <v>6543</v>
      </c>
      <c r="K724" s="3193" t="s">
        <v>4208</v>
      </c>
      <c r="L724" s="3198"/>
    </row>
    <row r="725" spans="1:12" ht="15">
      <c r="A725" s="3193">
        <f t="shared" si="10"/>
        <v>720</v>
      </c>
      <c r="B725" s="3191" t="s">
        <v>20798</v>
      </c>
      <c r="C725" s="3191" t="s">
        <v>3711</v>
      </c>
      <c r="D725" s="3191" t="s">
        <v>1837</v>
      </c>
      <c r="E725" s="3191" t="s">
        <v>20796</v>
      </c>
      <c r="F725" s="3194"/>
      <c r="G725" s="3192">
        <v>90</v>
      </c>
      <c r="H725" s="3195" t="s">
        <v>2663</v>
      </c>
      <c r="I725" s="3191" t="s">
        <v>20036</v>
      </c>
      <c r="J725" s="3197" t="s">
        <v>6543</v>
      </c>
      <c r="K725" s="3193" t="s">
        <v>4208</v>
      </c>
      <c r="L725" s="3198"/>
    </row>
    <row r="726" spans="1:12" ht="15">
      <c r="A726" s="3193">
        <f t="shared" si="10"/>
        <v>721</v>
      </c>
      <c r="B726" s="3191" t="s">
        <v>20799</v>
      </c>
      <c r="C726" s="3191" t="s">
        <v>3711</v>
      </c>
      <c r="D726" s="3191" t="s">
        <v>20038</v>
      </c>
      <c r="E726" s="3191" t="s">
        <v>20796</v>
      </c>
      <c r="F726" s="3194"/>
      <c r="G726" s="3192">
        <v>65</v>
      </c>
      <c r="H726" s="3201" t="s">
        <v>2524</v>
      </c>
      <c r="I726" s="3201" t="s">
        <v>2524</v>
      </c>
      <c r="J726" s="3197" t="s">
        <v>6543</v>
      </c>
      <c r="K726" s="3193" t="s">
        <v>20042</v>
      </c>
      <c r="L726" s="3198"/>
    </row>
    <row r="727" spans="1:12" ht="15">
      <c r="A727" s="3193">
        <f t="shared" si="10"/>
        <v>722</v>
      </c>
      <c r="B727" s="3191" t="s">
        <v>20800</v>
      </c>
      <c r="C727" s="3191" t="s">
        <v>3711</v>
      </c>
      <c r="D727" s="3191" t="s">
        <v>3715</v>
      </c>
      <c r="E727" s="3191" t="s">
        <v>22449</v>
      </c>
      <c r="F727" s="3196">
        <v>1.5</v>
      </c>
      <c r="G727" s="3192">
        <v>126</v>
      </c>
      <c r="H727" s="3195" t="s">
        <v>2663</v>
      </c>
      <c r="I727" s="3191" t="s">
        <v>20801</v>
      </c>
      <c r="J727" s="3197" t="s">
        <v>6543</v>
      </c>
      <c r="K727" s="3193" t="s">
        <v>4208</v>
      </c>
      <c r="L727" s="3198"/>
    </row>
    <row r="728" spans="1:12" ht="15">
      <c r="A728" s="3193">
        <f t="shared" si="10"/>
        <v>723</v>
      </c>
      <c r="B728" s="3191" t="s">
        <v>20802</v>
      </c>
      <c r="C728" s="3191" t="s">
        <v>3711</v>
      </c>
      <c r="D728" s="3191" t="s">
        <v>3715</v>
      </c>
      <c r="E728" s="3191" t="s">
        <v>20796</v>
      </c>
      <c r="F728" s="3194"/>
      <c r="G728" s="3192">
        <v>126</v>
      </c>
      <c r="H728" s="3195" t="s">
        <v>2663</v>
      </c>
      <c r="I728" s="3191" t="s">
        <v>20036</v>
      </c>
      <c r="J728" s="3197" t="s">
        <v>6543</v>
      </c>
      <c r="K728" s="3193" t="s">
        <v>4208</v>
      </c>
      <c r="L728" s="3198"/>
    </row>
    <row r="729" spans="1:12" ht="15">
      <c r="A729" s="3193">
        <f t="shared" si="10"/>
        <v>724</v>
      </c>
      <c r="B729" s="3191" t="s">
        <v>20803</v>
      </c>
      <c r="C729" s="3191" t="s">
        <v>3711</v>
      </c>
      <c r="D729" s="3191" t="s">
        <v>20038</v>
      </c>
      <c r="E729" s="3191" t="s">
        <v>20796</v>
      </c>
      <c r="F729" s="3194"/>
      <c r="G729" s="3192">
        <v>65</v>
      </c>
      <c r="H729" s="3201" t="s">
        <v>2524</v>
      </c>
      <c r="I729" s="3201" t="s">
        <v>2524</v>
      </c>
      <c r="J729" s="3197" t="s">
        <v>6543</v>
      </c>
      <c r="K729" s="3193" t="s">
        <v>20042</v>
      </c>
      <c r="L729" s="3198"/>
    </row>
    <row r="730" spans="1:12" ht="15">
      <c r="A730" s="3193">
        <f t="shared" si="10"/>
        <v>725</v>
      </c>
      <c r="B730" s="3191" t="s">
        <v>20804</v>
      </c>
      <c r="C730" s="3191" t="s">
        <v>3711</v>
      </c>
      <c r="D730" s="3191" t="s">
        <v>914</v>
      </c>
      <c r="E730" s="3191" t="s">
        <v>27792</v>
      </c>
      <c r="F730" s="3196">
        <v>15</v>
      </c>
      <c r="G730" s="3192">
        <v>175</v>
      </c>
      <c r="H730" s="3202">
        <v>1</v>
      </c>
      <c r="I730" s="3191" t="s">
        <v>20578</v>
      </c>
      <c r="J730" s="3197" t="s">
        <v>6543</v>
      </c>
      <c r="K730" s="3193" t="s">
        <v>4208</v>
      </c>
      <c r="L730" s="3198"/>
    </row>
    <row r="731" spans="1:12" ht="15">
      <c r="A731" s="3193">
        <f t="shared" si="10"/>
        <v>726</v>
      </c>
      <c r="B731" s="3191" t="s">
        <v>20805</v>
      </c>
      <c r="C731" s="3191" t="s">
        <v>3711</v>
      </c>
      <c r="D731" s="3191" t="s">
        <v>914</v>
      </c>
      <c r="E731" s="3191" t="s">
        <v>20796</v>
      </c>
      <c r="F731" s="3194"/>
      <c r="G731" s="3192">
        <v>175</v>
      </c>
      <c r="H731" s="3195" t="s">
        <v>2663</v>
      </c>
      <c r="I731" s="3191" t="s">
        <v>20036</v>
      </c>
      <c r="J731" s="3197" t="s">
        <v>6543</v>
      </c>
      <c r="K731" s="3193" t="s">
        <v>4208</v>
      </c>
      <c r="L731" s="3198"/>
    </row>
    <row r="732" spans="1:12" ht="15">
      <c r="A732" s="3193">
        <f t="shared" si="10"/>
        <v>727</v>
      </c>
      <c r="B732" s="3191" t="s">
        <v>20806</v>
      </c>
      <c r="C732" s="3191" t="s">
        <v>3711</v>
      </c>
      <c r="D732" s="3191" t="s">
        <v>20038</v>
      </c>
      <c r="E732" s="3191" t="s">
        <v>20170</v>
      </c>
      <c r="F732" s="3194"/>
      <c r="G732" s="3192">
        <v>65</v>
      </c>
      <c r="H732" s="3201" t="s">
        <v>2524</v>
      </c>
      <c r="I732" s="3201" t="s">
        <v>2524</v>
      </c>
      <c r="J732" s="3197" t="s">
        <v>6543</v>
      </c>
      <c r="K732" s="3193" t="s">
        <v>20042</v>
      </c>
      <c r="L732" s="3198"/>
    </row>
    <row r="733" spans="1:12" ht="15">
      <c r="A733" s="3193">
        <f t="shared" si="10"/>
        <v>728</v>
      </c>
      <c r="B733" s="3191" t="s">
        <v>20807</v>
      </c>
      <c r="C733" s="3191" t="s">
        <v>3711</v>
      </c>
      <c r="D733" s="3191" t="s">
        <v>916</v>
      </c>
      <c r="E733" s="3191" t="s">
        <v>27792</v>
      </c>
      <c r="F733" s="3196">
        <v>15</v>
      </c>
      <c r="G733" s="3192">
        <v>170</v>
      </c>
      <c r="H733" s="3202">
        <v>1</v>
      </c>
      <c r="I733" s="3191" t="s">
        <v>20578</v>
      </c>
      <c r="J733" s="3197" t="s">
        <v>20808</v>
      </c>
      <c r="K733" s="3193" t="s">
        <v>4208</v>
      </c>
      <c r="L733" s="3198"/>
    </row>
    <row r="734" spans="1:12" ht="15">
      <c r="A734" s="3193">
        <f t="shared" si="10"/>
        <v>729</v>
      </c>
      <c r="B734" s="3191" t="s">
        <v>20809</v>
      </c>
      <c r="C734" s="3191" t="s">
        <v>3711</v>
      </c>
      <c r="D734" s="3191" t="s">
        <v>916</v>
      </c>
      <c r="E734" s="3191" t="s">
        <v>20796</v>
      </c>
      <c r="F734" s="3194"/>
      <c r="G734" s="3192">
        <v>170</v>
      </c>
      <c r="H734" s="3195" t="s">
        <v>2663</v>
      </c>
      <c r="I734" s="3191" t="s">
        <v>20036</v>
      </c>
      <c r="J734" s="3197" t="s">
        <v>6543</v>
      </c>
      <c r="K734" s="3193" t="s">
        <v>4208</v>
      </c>
      <c r="L734" s="3198"/>
    </row>
    <row r="735" spans="1:12" ht="15">
      <c r="A735" s="3193">
        <f t="shared" si="10"/>
        <v>730</v>
      </c>
      <c r="B735" s="3191" t="s">
        <v>20810</v>
      </c>
      <c r="C735" s="3191" t="s">
        <v>3711</v>
      </c>
      <c r="D735" s="3191" t="s">
        <v>20038</v>
      </c>
      <c r="E735" s="3191" t="s">
        <v>20170</v>
      </c>
      <c r="F735" s="3194"/>
      <c r="G735" s="3192">
        <v>65</v>
      </c>
      <c r="H735" s="3201" t="s">
        <v>2524</v>
      </c>
      <c r="I735" s="3201" t="s">
        <v>2524</v>
      </c>
      <c r="J735" s="3197" t="s">
        <v>6543</v>
      </c>
      <c r="K735" s="3193" t="s">
        <v>20042</v>
      </c>
      <c r="L735" s="3198"/>
    </row>
    <row r="736" spans="1:12" ht="15">
      <c r="A736" s="3193">
        <f t="shared" si="10"/>
        <v>731</v>
      </c>
      <c r="B736" s="3191" t="s">
        <v>20811</v>
      </c>
      <c r="C736" s="3191" t="s">
        <v>3711</v>
      </c>
      <c r="D736" s="3191" t="s">
        <v>1838</v>
      </c>
      <c r="E736" s="3191" t="s">
        <v>22450</v>
      </c>
      <c r="F736" s="3196">
        <v>22</v>
      </c>
      <c r="G736" s="3192">
        <v>130</v>
      </c>
      <c r="H736" s="3202">
        <v>1</v>
      </c>
      <c r="I736" s="3191" t="s">
        <v>20578</v>
      </c>
      <c r="J736" s="3197" t="s">
        <v>20080</v>
      </c>
      <c r="K736" s="3193" t="s">
        <v>4208</v>
      </c>
      <c r="L736" s="3198"/>
    </row>
    <row r="737" spans="1:12" ht="15">
      <c r="A737" s="3193">
        <f t="shared" si="10"/>
        <v>732</v>
      </c>
      <c r="B737" s="3191" t="s">
        <v>20812</v>
      </c>
      <c r="C737" s="3191" t="s">
        <v>3711</v>
      </c>
      <c r="D737" s="3191" t="s">
        <v>1838</v>
      </c>
      <c r="E737" s="3191" t="s">
        <v>20796</v>
      </c>
      <c r="F737" s="3194"/>
      <c r="G737" s="3192">
        <v>130</v>
      </c>
      <c r="H737" s="3195" t="s">
        <v>2663</v>
      </c>
      <c r="I737" s="3191" t="s">
        <v>20036</v>
      </c>
      <c r="J737" s="3197" t="s">
        <v>6543</v>
      </c>
      <c r="K737" s="3193" t="s">
        <v>4208</v>
      </c>
      <c r="L737" s="3198"/>
    </row>
    <row r="738" spans="1:12" ht="15">
      <c r="A738" s="3193">
        <f t="shared" si="10"/>
        <v>733</v>
      </c>
      <c r="B738" s="3191" t="s">
        <v>20813</v>
      </c>
      <c r="C738" s="3191" t="s">
        <v>3711</v>
      </c>
      <c r="D738" s="3191" t="s">
        <v>20038</v>
      </c>
      <c r="E738" s="3191" t="s">
        <v>20796</v>
      </c>
      <c r="F738" s="3194"/>
      <c r="G738" s="3192">
        <v>65</v>
      </c>
      <c r="H738" s="3201" t="s">
        <v>2524</v>
      </c>
      <c r="I738" s="3201" t="s">
        <v>2524</v>
      </c>
      <c r="J738" s="3197" t="s">
        <v>6543</v>
      </c>
      <c r="K738" s="3193" t="s">
        <v>20042</v>
      </c>
      <c r="L738" s="3198"/>
    </row>
    <row r="739" spans="1:12" ht="15">
      <c r="A739" s="3193">
        <f t="shared" si="10"/>
        <v>734</v>
      </c>
      <c r="B739" s="3191" t="s">
        <v>20814</v>
      </c>
      <c r="C739" s="3191" t="s">
        <v>3711</v>
      </c>
      <c r="D739" s="3191" t="s">
        <v>1840</v>
      </c>
      <c r="E739" s="3191" t="s">
        <v>22450</v>
      </c>
      <c r="F739" s="3196">
        <v>22</v>
      </c>
      <c r="G739" s="3192">
        <v>130</v>
      </c>
      <c r="H739" s="3202">
        <v>1</v>
      </c>
      <c r="I739" s="3191" t="s">
        <v>20578</v>
      </c>
      <c r="J739" s="3197" t="s">
        <v>20080</v>
      </c>
      <c r="K739" s="3193" t="s">
        <v>4208</v>
      </c>
      <c r="L739" s="3198"/>
    </row>
    <row r="740" spans="1:12" ht="15">
      <c r="A740" s="3193">
        <f t="shared" si="10"/>
        <v>735</v>
      </c>
      <c r="B740" s="3191" t="s">
        <v>20815</v>
      </c>
      <c r="C740" s="3191" t="s">
        <v>3711</v>
      </c>
      <c r="D740" s="3191" t="s">
        <v>1840</v>
      </c>
      <c r="E740" s="3191" t="s">
        <v>20796</v>
      </c>
      <c r="F740" s="3194"/>
      <c r="G740" s="3192">
        <v>130</v>
      </c>
      <c r="H740" s="3195" t="s">
        <v>2663</v>
      </c>
      <c r="I740" s="3191" t="s">
        <v>20036</v>
      </c>
      <c r="J740" s="3197" t="s">
        <v>6543</v>
      </c>
      <c r="K740" s="3193" t="s">
        <v>4208</v>
      </c>
      <c r="L740" s="3198"/>
    </row>
    <row r="741" spans="1:12" ht="15">
      <c r="A741" s="3193">
        <f t="shared" si="10"/>
        <v>736</v>
      </c>
      <c r="B741" s="3191" t="s">
        <v>20816</v>
      </c>
      <c r="C741" s="3191" t="s">
        <v>3711</v>
      </c>
      <c r="D741" s="3191" t="s">
        <v>20038</v>
      </c>
      <c r="E741" s="3191" t="s">
        <v>20796</v>
      </c>
      <c r="F741" s="3194"/>
      <c r="G741" s="3192">
        <v>65</v>
      </c>
      <c r="H741" s="3201" t="s">
        <v>2524</v>
      </c>
      <c r="I741" s="3201" t="s">
        <v>2524</v>
      </c>
      <c r="J741" s="3197" t="s">
        <v>6543</v>
      </c>
      <c r="K741" s="3193" t="s">
        <v>20042</v>
      </c>
      <c r="L741" s="3198"/>
    </row>
    <row r="742" spans="1:12" ht="15">
      <c r="A742" s="3193">
        <f t="shared" si="10"/>
        <v>737</v>
      </c>
      <c r="B742" s="3191" t="s">
        <v>20817</v>
      </c>
      <c r="C742" s="3191" t="s">
        <v>3711</v>
      </c>
      <c r="D742" s="3191" t="s">
        <v>917</v>
      </c>
      <c r="E742" s="3191" t="s">
        <v>22450</v>
      </c>
      <c r="F742" s="3196">
        <v>18.5</v>
      </c>
      <c r="G742" s="3192">
        <v>155</v>
      </c>
      <c r="H742" s="3202">
        <v>1</v>
      </c>
      <c r="I742" s="3191" t="s">
        <v>20578</v>
      </c>
      <c r="J742" s="3197" t="s">
        <v>20080</v>
      </c>
      <c r="K742" s="3193" t="s">
        <v>4208</v>
      </c>
      <c r="L742" s="3198"/>
    </row>
    <row r="743" spans="1:12" ht="15">
      <c r="A743" s="3193">
        <f t="shared" si="10"/>
        <v>738</v>
      </c>
      <c r="B743" s="3191" t="s">
        <v>20818</v>
      </c>
      <c r="C743" s="3191" t="s">
        <v>3711</v>
      </c>
      <c r="D743" s="3191" t="s">
        <v>917</v>
      </c>
      <c r="E743" s="3191" t="s">
        <v>20796</v>
      </c>
      <c r="F743" s="3194"/>
      <c r="G743" s="3192">
        <v>155</v>
      </c>
      <c r="H743" s="3195" t="s">
        <v>2663</v>
      </c>
      <c r="I743" s="3191" t="s">
        <v>20036</v>
      </c>
      <c r="J743" s="3197" t="s">
        <v>6543</v>
      </c>
      <c r="K743" s="3193" t="s">
        <v>4208</v>
      </c>
      <c r="L743" s="3198"/>
    </row>
    <row r="744" spans="1:12" ht="15">
      <c r="A744" s="3193">
        <f t="shared" si="10"/>
        <v>739</v>
      </c>
      <c r="B744" s="3191" t="s">
        <v>20819</v>
      </c>
      <c r="C744" s="3191" t="s">
        <v>3711</v>
      </c>
      <c r="D744" s="3191" t="s">
        <v>20038</v>
      </c>
      <c r="E744" s="3191" t="s">
        <v>20170</v>
      </c>
      <c r="F744" s="3194"/>
      <c r="G744" s="3192">
        <v>65</v>
      </c>
      <c r="H744" s="3201" t="s">
        <v>2524</v>
      </c>
      <c r="I744" s="3201" t="s">
        <v>2524</v>
      </c>
      <c r="J744" s="3197" t="s">
        <v>6543</v>
      </c>
      <c r="K744" s="3193" t="s">
        <v>20042</v>
      </c>
      <c r="L744" s="3198"/>
    </row>
    <row r="745" spans="1:12" ht="15">
      <c r="A745" s="3193">
        <f t="shared" si="10"/>
        <v>740</v>
      </c>
      <c r="B745" s="3191" t="s">
        <v>20820</v>
      </c>
      <c r="C745" s="3191" t="s">
        <v>3711</v>
      </c>
      <c r="D745" s="3191" t="s">
        <v>919</v>
      </c>
      <c r="E745" s="3191" t="s">
        <v>22450</v>
      </c>
      <c r="F745" s="3196">
        <v>18.5</v>
      </c>
      <c r="G745" s="3192">
        <v>150</v>
      </c>
      <c r="H745" s="3202">
        <v>1</v>
      </c>
      <c r="I745" s="3191" t="s">
        <v>20578</v>
      </c>
      <c r="J745" s="3197" t="s">
        <v>20080</v>
      </c>
      <c r="K745" s="3193" t="s">
        <v>4208</v>
      </c>
      <c r="L745" s="3198"/>
    </row>
    <row r="746" spans="1:12" ht="15">
      <c r="A746" s="3193">
        <f t="shared" si="10"/>
        <v>741</v>
      </c>
      <c r="B746" s="3191" t="s">
        <v>20821</v>
      </c>
      <c r="C746" s="3191" t="s">
        <v>3711</v>
      </c>
      <c r="D746" s="3191" t="s">
        <v>919</v>
      </c>
      <c r="E746" s="3191" t="s">
        <v>20796</v>
      </c>
      <c r="F746" s="3194"/>
      <c r="G746" s="3192">
        <v>150</v>
      </c>
      <c r="H746" s="3195" t="s">
        <v>2663</v>
      </c>
      <c r="I746" s="3191" t="s">
        <v>20036</v>
      </c>
      <c r="J746" s="3197" t="s">
        <v>6543</v>
      </c>
      <c r="K746" s="3193" t="s">
        <v>4208</v>
      </c>
      <c r="L746" s="3198"/>
    </row>
    <row r="747" spans="1:12" ht="15">
      <c r="A747" s="3193">
        <f t="shared" si="10"/>
        <v>742</v>
      </c>
      <c r="B747" s="3191" t="s">
        <v>20822</v>
      </c>
      <c r="C747" s="3191" t="s">
        <v>3711</v>
      </c>
      <c r="D747" s="3191" t="s">
        <v>20038</v>
      </c>
      <c r="E747" s="3191" t="s">
        <v>20170</v>
      </c>
      <c r="F747" s="3194"/>
      <c r="G747" s="3192">
        <v>65</v>
      </c>
      <c r="H747" s="3201" t="s">
        <v>2524</v>
      </c>
      <c r="I747" s="3201" t="s">
        <v>2524</v>
      </c>
      <c r="J747" s="3197" t="s">
        <v>6543</v>
      </c>
      <c r="K747" s="3193" t="s">
        <v>20042</v>
      </c>
      <c r="L747" s="3198"/>
    </row>
    <row r="748" spans="1:12" ht="15">
      <c r="A748" s="3193">
        <f t="shared" si="10"/>
        <v>743</v>
      </c>
      <c r="B748" s="3203" t="s">
        <v>20823</v>
      </c>
      <c r="C748" s="3203" t="s">
        <v>3711</v>
      </c>
      <c r="D748" s="3203" t="s">
        <v>1841</v>
      </c>
      <c r="E748" s="3203" t="s">
        <v>22450</v>
      </c>
      <c r="F748" s="3214">
        <v>18.5</v>
      </c>
      <c r="G748" s="3192">
        <v>116</v>
      </c>
      <c r="H748" s="3202">
        <v>1</v>
      </c>
      <c r="I748" s="3203" t="s">
        <v>20578</v>
      </c>
      <c r="J748" s="3206" t="s">
        <v>20080</v>
      </c>
      <c r="K748" s="3193" t="s">
        <v>4208</v>
      </c>
      <c r="L748" s="3198"/>
    </row>
    <row r="749" spans="1:12" ht="15">
      <c r="A749" s="3193">
        <f t="shared" si="10"/>
        <v>744</v>
      </c>
      <c r="B749" s="3191" t="s">
        <v>20824</v>
      </c>
      <c r="C749" s="3191" t="s">
        <v>3711</v>
      </c>
      <c r="D749" s="3191" t="s">
        <v>1841</v>
      </c>
      <c r="E749" s="3191" t="s">
        <v>20103</v>
      </c>
      <c r="F749" s="3194"/>
      <c r="G749" s="3192">
        <v>116</v>
      </c>
      <c r="H749" s="3195" t="s">
        <v>2663</v>
      </c>
      <c r="I749" s="3191" t="s">
        <v>20036</v>
      </c>
      <c r="J749" s="3197" t="s">
        <v>6543</v>
      </c>
      <c r="K749" s="3193" t="s">
        <v>4208</v>
      </c>
      <c r="L749" s="3191" t="s">
        <v>3580</v>
      </c>
    </row>
    <row r="750" spans="1:12" ht="15">
      <c r="A750" s="3193">
        <f t="shared" si="10"/>
        <v>745</v>
      </c>
      <c r="B750" s="3191" t="s">
        <v>20825</v>
      </c>
      <c r="C750" s="3191" t="s">
        <v>3711</v>
      </c>
      <c r="D750" s="3191" t="s">
        <v>20038</v>
      </c>
      <c r="E750" s="3191" t="s">
        <v>20103</v>
      </c>
      <c r="F750" s="3194"/>
      <c r="G750" s="3192">
        <v>65</v>
      </c>
      <c r="H750" s="3201" t="s">
        <v>2524</v>
      </c>
      <c r="I750" s="3201" t="s">
        <v>2524</v>
      </c>
      <c r="J750" s="3197" t="s">
        <v>6543</v>
      </c>
      <c r="K750" s="3193" t="s">
        <v>20042</v>
      </c>
      <c r="L750" s="3194"/>
    </row>
    <row r="751" spans="1:12" ht="15">
      <c r="A751" s="3193">
        <f t="shared" si="10"/>
        <v>746</v>
      </c>
      <c r="B751" s="3191" t="s">
        <v>20826</v>
      </c>
      <c r="C751" s="3191" t="s">
        <v>1841</v>
      </c>
      <c r="D751" s="3191" t="s">
        <v>20275</v>
      </c>
      <c r="E751" s="3191" t="s">
        <v>20204</v>
      </c>
      <c r="F751" s="3194"/>
      <c r="G751" s="3192">
        <v>10</v>
      </c>
      <c r="H751" s="3195" t="s">
        <v>2663</v>
      </c>
      <c r="I751" s="3191" t="s">
        <v>20607</v>
      </c>
      <c r="J751" s="3190">
        <v>1</v>
      </c>
      <c r="K751" s="3193" t="s">
        <v>4208</v>
      </c>
      <c r="L751" s="3194"/>
    </row>
    <row r="752" spans="1:12" ht="15">
      <c r="A752" s="3193">
        <f t="shared" si="10"/>
        <v>747</v>
      </c>
      <c r="B752" s="3191" t="s">
        <v>20827</v>
      </c>
      <c r="C752" s="3191" t="s">
        <v>3711</v>
      </c>
      <c r="D752" s="3191" t="s">
        <v>1843</v>
      </c>
      <c r="E752" s="3191" t="s">
        <v>20152</v>
      </c>
      <c r="F752" s="3196">
        <v>18.5</v>
      </c>
      <c r="G752" s="3192">
        <v>116</v>
      </c>
      <c r="H752" s="3202">
        <v>1</v>
      </c>
      <c r="I752" s="3191" t="s">
        <v>20578</v>
      </c>
      <c r="J752" s="3197" t="s">
        <v>20080</v>
      </c>
      <c r="K752" s="3193" t="s">
        <v>4208</v>
      </c>
      <c r="L752" s="3194"/>
    </row>
    <row r="753" spans="1:12" ht="15">
      <c r="A753" s="3193">
        <f t="shared" si="10"/>
        <v>748</v>
      </c>
      <c r="B753" s="3191" t="s">
        <v>20828</v>
      </c>
      <c r="C753" s="3191" t="s">
        <v>3711</v>
      </c>
      <c r="D753" s="3191" t="s">
        <v>1843</v>
      </c>
      <c r="E753" s="3191" t="s">
        <v>20103</v>
      </c>
      <c r="F753" s="3194"/>
      <c r="G753" s="3192">
        <v>116</v>
      </c>
      <c r="H753" s="3195" t="s">
        <v>2663</v>
      </c>
      <c r="I753" s="3191" t="s">
        <v>20036</v>
      </c>
      <c r="J753" s="3197" t="s">
        <v>6543</v>
      </c>
      <c r="K753" s="3193" t="s">
        <v>4208</v>
      </c>
      <c r="L753" s="3191" t="s">
        <v>3580</v>
      </c>
    </row>
    <row r="754" spans="1:12" ht="15">
      <c r="A754" s="3193">
        <f t="shared" si="10"/>
        <v>749</v>
      </c>
      <c r="B754" s="3191" t="s">
        <v>20829</v>
      </c>
      <c r="C754" s="3191" t="s">
        <v>3711</v>
      </c>
      <c r="D754" s="3191" t="s">
        <v>20038</v>
      </c>
      <c r="E754" s="3191" t="s">
        <v>20103</v>
      </c>
      <c r="F754" s="3194"/>
      <c r="G754" s="3192">
        <v>65</v>
      </c>
      <c r="H754" s="3201" t="s">
        <v>2524</v>
      </c>
      <c r="I754" s="3201" t="s">
        <v>2524</v>
      </c>
      <c r="J754" s="3197" t="s">
        <v>6543</v>
      </c>
      <c r="K754" s="3193" t="s">
        <v>20042</v>
      </c>
      <c r="L754" s="3194"/>
    </row>
    <row r="755" spans="1:12" ht="15">
      <c r="A755" s="3193">
        <f t="shared" si="10"/>
        <v>750</v>
      </c>
      <c r="B755" s="3191" t="s">
        <v>20830</v>
      </c>
      <c r="C755" s="3191" t="s">
        <v>1843</v>
      </c>
      <c r="D755" s="3191" t="s">
        <v>20275</v>
      </c>
      <c r="E755" s="3191" t="s">
        <v>20204</v>
      </c>
      <c r="F755" s="3194"/>
      <c r="G755" s="3192">
        <v>10</v>
      </c>
      <c r="H755" s="3195" t="s">
        <v>2663</v>
      </c>
      <c r="I755" s="3191" t="s">
        <v>20607</v>
      </c>
      <c r="J755" s="3190">
        <v>1</v>
      </c>
      <c r="K755" s="3193" t="s">
        <v>4208</v>
      </c>
      <c r="L755" s="3194"/>
    </row>
    <row r="756" spans="1:12" ht="15">
      <c r="A756" s="3193">
        <f t="shared" si="10"/>
        <v>751</v>
      </c>
      <c r="B756" s="3191" t="s">
        <v>20831</v>
      </c>
      <c r="C756" s="3191" t="s">
        <v>3711</v>
      </c>
      <c r="D756" s="3191" t="s">
        <v>920</v>
      </c>
      <c r="E756" s="3191" t="s">
        <v>20265</v>
      </c>
      <c r="F756" s="3196">
        <v>15</v>
      </c>
      <c r="G756" s="3192">
        <v>155</v>
      </c>
      <c r="H756" s="3202">
        <v>1</v>
      </c>
      <c r="I756" s="3191" t="s">
        <v>20578</v>
      </c>
      <c r="J756" s="3197" t="s">
        <v>6543</v>
      </c>
      <c r="K756" s="3193" t="s">
        <v>4208</v>
      </c>
      <c r="L756" s="3194"/>
    </row>
    <row r="757" spans="1:12" ht="15">
      <c r="A757" s="3193">
        <f t="shared" si="10"/>
        <v>752</v>
      </c>
      <c r="B757" s="3191" t="s">
        <v>20832</v>
      </c>
      <c r="C757" s="3191" t="s">
        <v>3711</v>
      </c>
      <c r="D757" s="3191" t="s">
        <v>920</v>
      </c>
      <c r="E757" s="3191" t="s">
        <v>20103</v>
      </c>
      <c r="F757" s="3194"/>
      <c r="G757" s="3192">
        <v>155</v>
      </c>
      <c r="H757" s="3195" t="s">
        <v>2663</v>
      </c>
      <c r="I757" s="3191" t="s">
        <v>20036</v>
      </c>
      <c r="J757" s="3197" t="s">
        <v>6543</v>
      </c>
      <c r="K757" s="3193" t="s">
        <v>4208</v>
      </c>
      <c r="L757" s="3194"/>
    </row>
    <row r="758" spans="1:12" ht="15">
      <c r="A758" s="3193">
        <f t="shared" si="10"/>
        <v>753</v>
      </c>
      <c r="B758" s="3191" t="s">
        <v>20833</v>
      </c>
      <c r="C758" s="3191" t="s">
        <v>3711</v>
      </c>
      <c r="D758" s="3191" t="s">
        <v>20038</v>
      </c>
      <c r="E758" s="3191" t="s">
        <v>20170</v>
      </c>
      <c r="F758" s="3194"/>
      <c r="G758" s="3192">
        <v>65</v>
      </c>
      <c r="H758" s="3201" t="s">
        <v>2524</v>
      </c>
      <c r="I758" s="3201" t="s">
        <v>2524</v>
      </c>
      <c r="J758" s="3197" t="s">
        <v>6543</v>
      </c>
      <c r="K758" s="3193" t="s">
        <v>20042</v>
      </c>
      <c r="L758" s="3194"/>
    </row>
    <row r="759" spans="1:12" ht="15">
      <c r="A759" s="3193">
        <f t="shared" si="10"/>
        <v>754</v>
      </c>
      <c r="B759" s="3191" t="s">
        <v>20834</v>
      </c>
      <c r="C759" s="3191" t="s">
        <v>3711</v>
      </c>
      <c r="D759" s="3191" t="s">
        <v>922</v>
      </c>
      <c r="E759" s="3191" t="s">
        <v>20265</v>
      </c>
      <c r="F759" s="3196">
        <v>15</v>
      </c>
      <c r="G759" s="3192">
        <v>150</v>
      </c>
      <c r="H759" s="3202">
        <v>1</v>
      </c>
      <c r="I759" s="3191" t="s">
        <v>20578</v>
      </c>
      <c r="J759" s="3197" t="s">
        <v>6543</v>
      </c>
      <c r="K759" s="3193" t="s">
        <v>4208</v>
      </c>
      <c r="L759" s="3194"/>
    </row>
    <row r="760" spans="1:12" ht="15">
      <c r="A760" s="3193">
        <f t="shared" si="10"/>
        <v>755</v>
      </c>
      <c r="B760" s="3191" t="s">
        <v>20835</v>
      </c>
      <c r="C760" s="3191" t="s">
        <v>3711</v>
      </c>
      <c r="D760" s="3191" t="s">
        <v>922</v>
      </c>
      <c r="E760" s="3191" t="s">
        <v>20103</v>
      </c>
      <c r="F760" s="3194"/>
      <c r="G760" s="3192">
        <v>150</v>
      </c>
      <c r="H760" s="3195" t="s">
        <v>2663</v>
      </c>
      <c r="I760" s="3191" t="s">
        <v>20036</v>
      </c>
      <c r="J760" s="3197" t="s">
        <v>6543</v>
      </c>
      <c r="K760" s="3193" t="s">
        <v>4208</v>
      </c>
      <c r="L760" s="3194"/>
    </row>
    <row r="761" spans="1:12" ht="15">
      <c r="A761" s="3193">
        <f t="shared" si="10"/>
        <v>756</v>
      </c>
      <c r="B761" s="3191" t="s">
        <v>20836</v>
      </c>
      <c r="C761" s="3191" t="s">
        <v>3711</v>
      </c>
      <c r="D761" s="3191" t="s">
        <v>20038</v>
      </c>
      <c r="E761" s="3191" t="s">
        <v>20170</v>
      </c>
      <c r="F761" s="3194"/>
      <c r="G761" s="3192">
        <v>65</v>
      </c>
      <c r="H761" s="3201" t="s">
        <v>2524</v>
      </c>
      <c r="I761" s="3201" t="s">
        <v>2524</v>
      </c>
      <c r="J761" s="3197" t="s">
        <v>6543</v>
      </c>
      <c r="K761" s="3193" t="s">
        <v>20042</v>
      </c>
      <c r="L761" s="3194"/>
    </row>
    <row r="762" spans="1:12" ht="15">
      <c r="A762" s="3193">
        <f t="shared" si="10"/>
        <v>757</v>
      </c>
      <c r="B762" s="3191" t="s">
        <v>20837</v>
      </c>
      <c r="C762" s="3191" t="s">
        <v>3711</v>
      </c>
      <c r="D762" s="3191" t="s">
        <v>1844</v>
      </c>
      <c r="E762" s="3191" t="s">
        <v>20161</v>
      </c>
      <c r="F762" s="3196">
        <v>1.5</v>
      </c>
      <c r="G762" s="3192">
        <v>100</v>
      </c>
      <c r="H762" s="3195" t="s">
        <v>2663</v>
      </c>
      <c r="I762" s="3191" t="s">
        <v>20036</v>
      </c>
      <c r="J762" s="3197" t="s">
        <v>6543</v>
      </c>
      <c r="K762" s="3193" t="s">
        <v>4208</v>
      </c>
      <c r="L762" s="3194"/>
    </row>
    <row r="763" spans="1:12" ht="15">
      <c r="A763" s="3193">
        <f t="shared" si="10"/>
        <v>758</v>
      </c>
      <c r="B763" s="3191" t="s">
        <v>20838</v>
      </c>
      <c r="C763" s="3191" t="s">
        <v>3711</v>
      </c>
      <c r="D763" s="3191" t="s">
        <v>1844</v>
      </c>
      <c r="E763" s="3191" t="s">
        <v>20103</v>
      </c>
      <c r="F763" s="3194"/>
      <c r="G763" s="3192">
        <v>100</v>
      </c>
      <c r="H763" s="3195" t="s">
        <v>2663</v>
      </c>
      <c r="I763" s="3191" t="s">
        <v>20036</v>
      </c>
      <c r="J763" s="3197" t="s">
        <v>6543</v>
      </c>
      <c r="K763" s="3193" t="s">
        <v>4208</v>
      </c>
      <c r="L763" s="3194"/>
    </row>
    <row r="764" spans="1:12" ht="15">
      <c r="A764" s="3193">
        <f t="shared" si="10"/>
        <v>759</v>
      </c>
      <c r="B764" s="3191" t="s">
        <v>20839</v>
      </c>
      <c r="C764" s="3191" t="s">
        <v>3711</v>
      </c>
      <c r="D764" s="3191" t="s">
        <v>20038</v>
      </c>
      <c r="E764" s="3191" t="s">
        <v>20103</v>
      </c>
      <c r="F764" s="3194"/>
      <c r="G764" s="3192">
        <v>65</v>
      </c>
      <c r="H764" s="3201" t="s">
        <v>2524</v>
      </c>
      <c r="I764" s="3201" t="s">
        <v>2524</v>
      </c>
      <c r="J764" s="3197" t="s">
        <v>6543</v>
      </c>
      <c r="K764" s="3193" t="s">
        <v>20042</v>
      </c>
      <c r="L764" s="3194"/>
    </row>
    <row r="765" spans="1:12" ht="15">
      <c r="A765" s="3193">
        <f t="shared" si="10"/>
        <v>760</v>
      </c>
      <c r="B765" s="3191" t="s">
        <v>20840</v>
      </c>
      <c r="C765" s="3191" t="s">
        <v>3711</v>
      </c>
      <c r="D765" s="3191" t="s">
        <v>1846</v>
      </c>
      <c r="E765" s="3191" t="s">
        <v>20161</v>
      </c>
      <c r="F765" s="3196">
        <v>1.5</v>
      </c>
      <c r="G765" s="3192">
        <v>100</v>
      </c>
      <c r="H765" s="3195" t="s">
        <v>2663</v>
      </c>
      <c r="I765" s="3191" t="s">
        <v>20801</v>
      </c>
      <c r="J765" s="3197" t="s">
        <v>6543</v>
      </c>
      <c r="K765" s="3193" t="s">
        <v>4208</v>
      </c>
      <c r="L765" s="3194"/>
    </row>
    <row r="766" spans="1:12" ht="15">
      <c r="A766" s="3193">
        <f t="shared" si="10"/>
        <v>761</v>
      </c>
      <c r="B766" s="3191" t="s">
        <v>20841</v>
      </c>
      <c r="C766" s="3191" t="s">
        <v>3711</v>
      </c>
      <c r="D766" s="3191" t="s">
        <v>1846</v>
      </c>
      <c r="E766" s="3191" t="s">
        <v>20103</v>
      </c>
      <c r="F766" s="3194"/>
      <c r="G766" s="3192">
        <v>100</v>
      </c>
      <c r="H766" s="3195" t="s">
        <v>2663</v>
      </c>
      <c r="I766" s="3191" t="s">
        <v>20036</v>
      </c>
      <c r="J766" s="3197" t="s">
        <v>6543</v>
      </c>
      <c r="K766" s="3193" t="s">
        <v>4208</v>
      </c>
      <c r="L766" s="3194"/>
    </row>
    <row r="767" spans="1:12" ht="15">
      <c r="A767" s="3193">
        <f t="shared" si="10"/>
        <v>762</v>
      </c>
      <c r="B767" s="3191" t="s">
        <v>20842</v>
      </c>
      <c r="C767" s="3191" t="s">
        <v>3711</v>
      </c>
      <c r="D767" s="3191" t="s">
        <v>20038</v>
      </c>
      <c r="E767" s="3191" t="s">
        <v>20103</v>
      </c>
      <c r="F767" s="3194"/>
      <c r="G767" s="3192">
        <v>65</v>
      </c>
      <c r="H767" s="3201" t="s">
        <v>2524</v>
      </c>
      <c r="I767" s="3201" t="s">
        <v>2524</v>
      </c>
      <c r="J767" s="3197" t="s">
        <v>6543</v>
      </c>
      <c r="K767" s="3193" t="s">
        <v>20042</v>
      </c>
      <c r="L767" s="3194"/>
    </row>
    <row r="768" spans="1:12" ht="15">
      <c r="A768" s="3193">
        <f t="shared" si="10"/>
        <v>763</v>
      </c>
      <c r="B768" s="3191" t="s">
        <v>20843</v>
      </c>
      <c r="C768" s="3191" t="s">
        <v>3711</v>
      </c>
      <c r="D768" s="3191" t="s">
        <v>1847</v>
      </c>
      <c r="E768" s="3191" t="s">
        <v>20161</v>
      </c>
      <c r="F768" s="3196">
        <v>0.75</v>
      </c>
      <c r="G768" s="3192">
        <v>105</v>
      </c>
      <c r="H768" s="3195" t="s">
        <v>2663</v>
      </c>
      <c r="I768" s="3191" t="s">
        <v>20801</v>
      </c>
      <c r="J768" s="3197" t="s">
        <v>6543</v>
      </c>
      <c r="K768" s="3193" t="s">
        <v>4208</v>
      </c>
      <c r="L768" s="3194"/>
    </row>
    <row r="769" spans="1:12" ht="15">
      <c r="A769" s="3193">
        <f t="shared" si="10"/>
        <v>764</v>
      </c>
      <c r="B769" s="3191" t="s">
        <v>20844</v>
      </c>
      <c r="C769" s="3191" t="s">
        <v>3711</v>
      </c>
      <c r="D769" s="3191" t="s">
        <v>1847</v>
      </c>
      <c r="E769" s="3191" t="s">
        <v>20103</v>
      </c>
      <c r="F769" s="3194"/>
      <c r="G769" s="3192">
        <v>105</v>
      </c>
      <c r="H769" s="3195" t="s">
        <v>2663</v>
      </c>
      <c r="I769" s="3191" t="s">
        <v>20036</v>
      </c>
      <c r="J769" s="3197" t="s">
        <v>6543</v>
      </c>
      <c r="K769" s="3193" t="s">
        <v>4208</v>
      </c>
      <c r="L769" s="3194"/>
    </row>
    <row r="770" spans="1:12" ht="15">
      <c r="A770" s="3193">
        <f t="shared" si="10"/>
        <v>765</v>
      </c>
      <c r="B770" s="3191" t="s">
        <v>20845</v>
      </c>
      <c r="C770" s="3191" t="s">
        <v>3711</v>
      </c>
      <c r="D770" s="3191" t="s">
        <v>20038</v>
      </c>
      <c r="E770" s="3191" t="s">
        <v>20103</v>
      </c>
      <c r="F770" s="3194"/>
      <c r="G770" s="3192">
        <v>65</v>
      </c>
      <c r="H770" s="3201" t="s">
        <v>2524</v>
      </c>
      <c r="I770" s="3201" t="s">
        <v>2524</v>
      </c>
      <c r="J770" s="3197" t="s">
        <v>6543</v>
      </c>
      <c r="K770" s="3193" t="s">
        <v>20042</v>
      </c>
      <c r="L770" s="3194"/>
    </row>
    <row r="771" spans="1:12" ht="15">
      <c r="A771" s="3193">
        <f t="shared" si="10"/>
        <v>766</v>
      </c>
      <c r="B771" s="3191" t="s">
        <v>20846</v>
      </c>
      <c r="C771" s="3191" t="s">
        <v>3711</v>
      </c>
      <c r="D771" s="3191" t="s">
        <v>1849</v>
      </c>
      <c r="E771" s="3191" t="s">
        <v>20161</v>
      </c>
      <c r="F771" s="3196">
        <v>0.75</v>
      </c>
      <c r="G771" s="3192">
        <v>105</v>
      </c>
      <c r="H771" s="3195" t="s">
        <v>2663</v>
      </c>
      <c r="I771" s="3191" t="s">
        <v>20036</v>
      </c>
      <c r="J771" s="3197" t="s">
        <v>6543</v>
      </c>
      <c r="K771" s="3193" t="s">
        <v>4208</v>
      </c>
      <c r="L771" s="3194"/>
    </row>
    <row r="772" spans="1:12" ht="15">
      <c r="A772" s="3193">
        <f t="shared" si="10"/>
        <v>767</v>
      </c>
      <c r="B772" s="3191" t="s">
        <v>20847</v>
      </c>
      <c r="C772" s="3191" t="s">
        <v>3711</v>
      </c>
      <c r="D772" s="3191" t="s">
        <v>1849</v>
      </c>
      <c r="E772" s="3191" t="s">
        <v>20103</v>
      </c>
      <c r="F772" s="3194"/>
      <c r="G772" s="3192">
        <v>105</v>
      </c>
      <c r="H772" s="3195" t="s">
        <v>2663</v>
      </c>
      <c r="I772" s="3191" t="s">
        <v>20801</v>
      </c>
      <c r="J772" s="3197" t="s">
        <v>6543</v>
      </c>
      <c r="K772" s="3193" t="s">
        <v>4208</v>
      </c>
      <c r="L772" s="3194"/>
    </row>
    <row r="773" spans="1:12" ht="15">
      <c r="A773" s="3193">
        <f t="shared" si="10"/>
        <v>768</v>
      </c>
      <c r="B773" s="3191" t="s">
        <v>20848</v>
      </c>
      <c r="C773" s="3191" t="s">
        <v>3711</v>
      </c>
      <c r="D773" s="3191" t="s">
        <v>20038</v>
      </c>
      <c r="E773" s="3191" t="s">
        <v>20103</v>
      </c>
      <c r="F773" s="3194"/>
      <c r="G773" s="3192">
        <v>65</v>
      </c>
      <c r="H773" s="3201" t="s">
        <v>2524</v>
      </c>
      <c r="I773" s="3201" t="s">
        <v>2524</v>
      </c>
      <c r="J773" s="3197" t="s">
        <v>6543</v>
      </c>
      <c r="K773" s="3193" t="s">
        <v>20042</v>
      </c>
      <c r="L773" s="3194"/>
    </row>
    <row r="774" spans="1:12" ht="15">
      <c r="A774" s="3193">
        <f t="shared" si="10"/>
        <v>769</v>
      </c>
      <c r="B774" s="3191" t="s">
        <v>20849</v>
      </c>
      <c r="C774" s="3191" t="s">
        <v>3711</v>
      </c>
      <c r="D774" s="3191" t="s">
        <v>1850</v>
      </c>
      <c r="E774" s="3191" t="s">
        <v>20265</v>
      </c>
      <c r="F774" s="3196">
        <v>11</v>
      </c>
      <c r="G774" s="3192">
        <v>118</v>
      </c>
      <c r="H774" s="3202">
        <v>1</v>
      </c>
      <c r="I774" s="3191" t="s">
        <v>20578</v>
      </c>
      <c r="J774" s="3197" t="s">
        <v>6543</v>
      </c>
      <c r="K774" s="3193" t="s">
        <v>4208</v>
      </c>
      <c r="L774" s="3194"/>
    </row>
    <row r="775" spans="1:12" ht="15">
      <c r="A775" s="3193">
        <f t="shared" si="10"/>
        <v>770</v>
      </c>
      <c r="B775" s="3191" t="s">
        <v>20850</v>
      </c>
      <c r="C775" s="3191" t="s">
        <v>3711</v>
      </c>
      <c r="D775" s="3191" t="s">
        <v>1850</v>
      </c>
      <c r="E775" s="3191" t="s">
        <v>20103</v>
      </c>
      <c r="F775" s="3194"/>
      <c r="G775" s="3192">
        <v>118</v>
      </c>
      <c r="H775" s="3195" t="s">
        <v>2663</v>
      </c>
      <c r="I775" s="3191" t="s">
        <v>20036</v>
      </c>
      <c r="J775" s="3197" t="s">
        <v>6543</v>
      </c>
      <c r="K775" s="3193" t="s">
        <v>4208</v>
      </c>
      <c r="L775" s="3191" t="s">
        <v>3580</v>
      </c>
    </row>
    <row r="776" spans="1:12" ht="15">
      <c r="A776" s="3193">
        <f t="shared" si="10"/>
        <v>771</v>
      </c>
      <c r="B776" s="3191" t="s">
        <v>20851</v>
      </c>
      <c r="C776" s="3191" t="s">
        <v>3711</v>
      </c>
      <c r="D776" s="3191" t="s">
        <v>20038</v>
      </c>
      <c r="E776" s="3191" t="s">
        <v>20103</v>
      </c>
      <c r="F776" s="3194"/>
      <c r="G776" s="3192">
        <v>65</v>
      </c>
      <c r="H776" s="3201" t="s">
        <v>2524</v>
      </c>
      <c r="I776" s="3201" t="s">
        <v>2524</v>
      </c>
      <c r="J776" s="3197" t="s">
        <v>6543</v>
      </c>
      <c r="K776" s="3193" t="s">
        <v>20042</v>
      </c>
      <c r="L776" s="3194"/>
    </row>
    <row r="777" spans="1:12" ht="15">
      <c r="A777" s="3193">
        <f t="shared" si="10"/>
        <v>772</v>
      </c>
      <c r="B777" s="3191" t="s">
        <v>20852</v>
      </c>
      <c r="C777" s="3191" t="s">
        <v>1850</v>
      </c>
      <c r="D777" s="3191" t="s">
        <v>20275</v>
      </c>
      <c r="E777" s="3191" t="s">
        <v>20204</v>
      </c>
      <c r="F777" s="3194"/>
      <c r="G777" s="3192">
        <v>10</v>
      </c>
      <c r="H777" s="3195" t="s">
        <v>2663</v>
      </c>
      <c r="I777" s="3191" t="s">
        <v>20607</v>
      </c>
      <c r="J777" s="3190">
        <v>1</v>
      </c>
      <c r="K777" s="3193" t="s">
        <v>4208</v>
      </c>
      <c r="L777" s="3194"/>
    </row>
    <row r="778" spans="1:12" ht="15">
      <c r="A778" s="3193">
        <f t="shared" si="10"/>
        <v>773</v>
      </c>
      <c r="B778" s="3191" t="s">
        <v>20853</v>
      </c>
      <c r="C778" s="3191" t="s">
        <v>3711</v>
      </c>
      <c r="D778" s="3191" t="s">
        <v>1852</v>
      </c>
      <c r="E778" s="3191" t="s">
        <v>20265</v>
      </c>
      <c r="F778" s="3196">
        <v>15</v>
      </c>
      <c r="G778" s="3192">
        <v>114</v>
      </c>
      <c r="H778" s="3202">
        <v>1</v>
      </c>
      <c r="I778" s="3191" t="s">
        <v>20578</v>
      </c>
      <c r="J778" s="3197" t="s">
        <v>6543</v>
      </c>
      <c r="K778" s="3193" t="s">
        <v>4208</v>
      </c>
      <c r="L778" s="3194"/>
    </row>
    <row r="779" spans="1:12" ht="15">
      <c r="A779" s="3193">
        <f t="shared" si="10"/>
        <v>774</v>
      </c>
      <c r="B779" s="3191" t="s">
        <v>20854</v>
      </c>
      <c r="C779" s="3191" t="s">
        <v>3711</v>
      </c>
      <c r="D779" s="3191" t="s">
        <v>1852</v>
      </c>
      <c r="E779" s="3191" t="s">
        <v>20103</v>
      </c>
      <c r="F779" s="3194"/>
      <c r="G779" s="3192">
        <v>114</v>
      </c>
      <c r="H779" s="3195" t="s">
        <v>2663</v>
      </c>
      <c r="I779" s="3191" t="s">
        <v>20036</v>
      </c>
      <c r="J779" s="3197" t="s">
        <v>6543</v>
      </c>
      <c r="K779" s="3193" t="s">
        <v>4208</v>
      </c>
      <c r="L779" s="3191" t="s">
        <v>3580</v>
      </c>
    </row>
    <row r="780" spans="1:12" ht="15">
      <c r="A780" s="3193">
        <f t="shared" si="10"/>
        <v>775</v>
      </c>
      <c r="B780" s="3191" t="s">
        <v>20855</v>
      </c>
      <c r="C780" s="3191" t="s">
        <v>3711</v>
      </c>
      <c r="D780" s="3191" t="s">
        <v>20038</v>
      </c>
      <c r="E780" s="3191" t="s">
        <v>20103</v>
      </c>
      <c r="F780" s="3194"/>
      <c r="G780" s="3192">
        <v>65</v>
      </c>
      <c r="H780" s="3201" t="s">
        <v>2524</v>
      </c>
      <c r="I780" s="3201" t="s">
        <v>2524</v>
      </c>
      <c r="J780" s="3197" t="s">
        <v>6543</v>
      </c>
      <c r="K780" s="3193" t="s">
        <v>20042</v>
      </c>
      <c r="L780" s="3194"/>
    </row>
    <row r="781" spans="1:12" ht="15">
      <c r="A781" s="3193">
        <f t="shared" si="10"/>
        <v>776</v>
      </c>
      <c r="B781" s="3191" t="s">
        <v>20856</v>
      </c>
      <c r="C781" s="3191" t="s">
        <v>1852</v>
      </c>
      <c r="D781" s="3191" t="s">
        <v>20275</v>
      </c>
      <c r="E781" s="3191" t="s">
        <v>20204</v>
      </c>
      <c r="F781" s="3194"/>
      <c r="G781" s="3192">
        <v>10</v>
      </c>
      <c r="H781" s="3195" t="s">
        <v>2663</v>
      </c>
      <c r="I781" s="3191" t="s">
        <v>20607</v>
      </c>
      <c r="J781" s="3190">
        <v>1</v>
      </c>
      <c r="K781" s="3193" t="s">
        <v>4208</v>
      </c>
      <c r="L781" s="3194"/>
    </row>
    <row r="782" spans="1:12" ht="15">
      <c r="A782" s="3193">
        <f t="shared" si="10"/>
        <v>777</v>
      </c>
      <c r="B782" s="3191" t="s">
        <v>20857</v>
      </c>
      <c r="C782" s="3191" t="s">
        <v>3711</v>
      </c>
      <c r="D782" s="3191" t="s">
        <v>1854</v>
      </c>
      <c r="E782" s="3191" t="s">
        <v>20265</v>
      </c>
      <c r="F782" s="3196">
        <v>15</v>
      </c>
      <c r="G782" s="3192">
        <v>114</v>
      </c>
      <c r="H782" s="3190">
        <v>1</v>
      </c>
      <c r="I782" s="3191" t="s">
        <v>20578</v>
      </c>
      <c r="J782" s="3197" t="s">
        <v>6543</v>
      </c>
      <c r="K782" s="3193" t="s">
        <v>4208</v>
      </c>
      <c r="L782" s="3194"/>
    </row>
    <row r="783" spans="1:12" ht="15">
      <c r="A783" s="3193">
        <f t="shared" si="10"/>
        <v>778</v>
      </c>
      <c r="B783" s="3191" t="s">
        <v>20858</v>
      </c>
      <c r="C783" s="3191" t="s">
        <v>3711</v>
      </c>
      <c r="D783" s="3191" t="s">
        <v>1854</v>
      </c>
      <c r="E783" s="3191" t="s">
        <v>20103</v>
      </c>
      <c r="F783" s="3194"/>
      <c r="G783" s="3192">
        <v>114</v>
      </c>
      <c r="H783" s="3195" t="s">
        <v>2663</v>
      </c>
      <c r="I783" s="3191" t="s">
        <v>20036</v>
      </c>
      <c r="J783" s="3197" t="s">
        <v>6543</v>
      </c>
      <c r="K783" s="3193" t="s">
        <v>4208</v>
      </c>
      <c r="L783" s="3191" t="s">
        <v>3580</v>
      </c>
    </row>
    <row r="784" spans="1:12" ht="15">
      <c r="A784" s="3193">
        <f t="shared" si="10"/>
        <v>779</v>
      </c>
      <c r="B784" s="3191" t="s">
        <v>20859</v>
      </c>
      <c r="C784" s="3191" t="s">
        <v>3711</v>
      </c>
      <c r="D784" s="3191" t="s">
        <v>20038</v>
      </c>
      <c r="E784" s="3191" t="s">
        <v>20103</v>
      </c>
      <c r="F784" s="3194"/>
      <c r="G784" s="3192">
        <v>65</v>
      </c>
      <c r="H784" s="3201" t="s">
        <v>2524</v>
      </c>
      <c r="I784" s="3201" t="s">
        <v>2524</v>
      </c>
      <c r="J784" s="3197" t="s">
        <v>6543</v>
      </c>
      <c r="K784" s="3193" t="s">
        <v>20042</v>
      </c>
      <c r="L784" s="3194"/>
    </row>
    <row r="785" spans="1:12" ht="15">
      <c r="A785" s="3193">
        <f t="shared" si="10"/>
        <v>780</v>
      </c>
      <c r="B785" s="3191" t="s">
        <v>20860</v>
      </c>
      <c r="C785" s="3191" t="s">
        <v>1854</v>
      </c>
      <c r="D785" s="3191" t="s">
        <v>20275</v>
      </c>
      <c r="E785" s="3191" t="s">
        <v>20204</v>
      </c>
      <c r="F785" s="3194"/>
      <c r="G785" s="3192">
        <v>10</v>
      </c>
      <c r="H785" s="3195" t="s">
        <v>2663</v>
      </c>
      <c r="I785" s="3191" t="s">
        <v>20607</v>
      </c>
      <c r="J785" s="3190">
        <v>1</v>
      </c>
      <c r="K785" s="3193" t="s">
        <v>4208</v>
      </c>
      <c r="L785" s="3194"/>
    </row>
    <row r="786" spans="1:12" ht="15">
      <c r="A786" s="3193">
        <f t="shared" ref="A786:A849" si="11">A785+1</f>
        <v>781</v>
      </c>
      <c r="B786" s="3191" t="s">
        <v>20861</v>
      </c>
      <c r="C786" s="3191" t="s">
        <v>3711</v>
      </c>
      <c r="D786" s="3191" t="s">
        <v>1090</v>
      </c>
      <c r="E786" s="3191" t="s">
        <v>20161</v>
      </c>
      <c r="F786" s="3196">
        <v>5.5</v>
      </c>
      <c r="G786" s="3192">
        <v>178</v>
      </c>
      <c r="H786" s="3195" t="s">
        <v>2663</v>
      </c>
      <c r="I786" s="3191" t="s">
        <v>20036</v>
      </c>
      <c r="J786" s="3197" t="s">
        <v>6543</v>
      </c>
      <c r="K786" s="3193" t="s">
        <v>4208</v>
      </c>
      <c r="L786" s="3194"/>
    </row>
    <row r="787" spans="1:12" ht="15">
      <c r="A787" s="3193">
        <f t="shared" si="11"/>
        <v>782</v>
      </c>
      <c r="B787" s="3191" t="s">
        <v>20862</v>
      </c>
      <c r="C787" s="3191" t="s">
        <v>3711</v>
      </c>
      <c r="D787" s="3191" t="s">
        <v>1090</v>
      </c>
      <c r="E787" s="3191" t="s">
        <v>20103</v>
      </c>
      <c r="F787" s="3194"/>
      <c r="G787" s="3192">
        <v>178</v>
      </c>
      <c r="H787" s="3195" t="s">
        <v>2663</v>
      </c>
      <c r="I787" s="3191" t="s">
        <v>20036</v>
      </c>
      <c r="J787" s="3197" t="s">
        <v>6543</v>
      </c>
      <c r="K787" s="3193" t="s">
        <v>4208</v>
      </c>
      <c r="L787" s="3194"/>
    </row>
    <row r="788" spans="1:12" ht="15">
      <c r="A788" s="3193">
        <f t="shared" si="11"/>
        <v>783</v>
      </c>
      <c r="B788" s="3191" t="s">
        <v>20863</v>
      </c>
      <c r="C788" s="3191" t="s">
        <v>3711</v>
      </c>
      <c r="D788" s="3191" t="s">
        <v>20038</v>
      </c>
      <c r="E788" s="3191" t="s">
        <v>20170</v>
      </c>
      <c r="F788" s="3194"/>
      <c r="G788" s="3192">
        <v>65</v>
      </c>
      <c r="H788" s="3201" t="s">
        <v>2524</v>
      </c>
      <c r="I788" s="3201" t="s">
        <v>2524</v>
      </c>
      <c r="J788" s="3197" t="s">
        <v>6543</v>
      </c>
      <c r="K788" s="3193" t="s">
        <v>20042</v>
      </c>
      <c r="L788" s="3194"/>
    </row>
    <row r="789" spans="1:12" ht="15">
      <c r="A789" s="3193">
        <f t="shared" si="11"/>
        <v>784</v>
      </c>
      <c r="B789" s="3191" t="s">
        <v>20864</v>
      </c>
      <c r="C789" s="3191" t="s">
        <v>3711</v>
      </c>
      <c r="D789" s="3191" t="s">
        <v>1092</v>
      </c>
      <c r="E789" s="3191" t="s">
        <v>20161</v>
      </c>
      <c r="F789" s="3196">
        <v>5.5</v>
      </c>
      <c r="G789" s="3192">
        <v>175</v>
      </c>
      <c r="H789" s="3195" t="s">
        <v>2663</v>
      </c>
      <c r="I789" s="3191" t="s">
        <v>20036</v>
      </c>
      <c r="J789" s="3197" t="s">
        <v>6543</v>
      </c>
      <c r="K789" s="3193" t="s">
        <v>4208</v>
      </c>
      <c r="L789" s="3194"/>
    </row>
    <row r="790" spans="1:12" ht="15">
      <c r="A790" s="3193">
        <f t="shared" si="11"/>
        <v>785</v>
      </c>
      <c r="B790" s="3191" t="s">
        <v>20865</v>
      </c>
      <c r="C790" s="3191" t="s">
        <v>3711</v>
      </c>
      <c r="D790" s="3191" t="s">
        <v>1092</v>
      </c>
      <c r="E790" s="3191" t="s">
        <v>20103</v>
      </c>
      <c r="F790" s="3194"/>
      <c r="G790" s="3192">
        <v>175</v>
      </c>
      <c r="H790" s="3195" t="s">
        <v>2663</v>
      </c>
      <c r="I790" s="3191" t="s">
        <v>20036</v>
      </c>
      <c r="J790" s="3197" t="s">
        <v>6543</v>
      </c>
      <c r="K790" s="3193" t="s">
        <v>4208</v>
      </c>
      <c r="L790" s="3194"/>
    </row>
    <row r="791" spans="1:12" ht="15">
      <c r="A791" s="3193">
        <f t="shared" si="11"/>
        <v>786</v>
      </c>
      <c r="B791" s="3191" t="s">
        <v>20866</v>
      </c>
      <c r="C791" s="3191" t="s">
        <v>3711</v>
      </c>
      <c r="D791" s="3191" t="s">
        <v>20038</v>
      </c>
      <c r="E791" s="3191" t="s">
        <v>20170</v>
      </c>
      <c r="F791" s="3194"/>
      <c r="G791" s="3192">
        <v>65</v>
      </c>
      <c r="H791" s="3201" t="s">
        <v>2524</v>
      </c>
      <c r="I791" s="3201" t="s">
        <v>2524</v>
      </c>
      <c r="J791" s="3197" t="s">
        <v>6543</v>
      </c>
      <c r="K791" s="3193" t="s">
        <v>20042</v>
      </c>
      <c r="L791" s="3194"/>
    </row>
    <row r="792" spans="1:12" ht="15">
      <c r="A792" s="3193">
        <f t="shared" si="11"/>
        <v>787</v>
      </c>
      <c r="B792" s="3191" t="s">
        <v>20867</v>
      </c>
      <c r="C792" s="3191" t="s">
        <v>3711</v>
      </c>
      <c r="D792" s="3191" t="s">
        <v>1093</v>
      </c>
      <c r="E792" s="3191" t="s">
        <v>20161</v>
      </c>
      <c r="F792" s="3196">
        <v>5.5</v>
      </c>
      <c r="G792" s="3192">
        <v>173</v>
      </c>
      <c r="H792" s="3195" t="s">
        <v>2663</v>
      </c>
      <c r="I792" s="3191" t="s">
        <v>20036</v>
      </c>
      <c r="J792" s="3197" t="s">
        <v>6543</v>
      </c>
      <c r="K792" s="3193" t="s">
        <v>4208</v>
      </c>
      <c r="L792" s="3194"/>
    </row>
    <row r="793" spans="1:12" ht="15">
      <c r="A793" s="3193">
        <f t="shared" si="11"/>
        <v>788</v>
      </c>
      <c r="B793" s="3191" t="s">
        <v>20868</v>
      </c>
      <c r="C793" s="3191" t="s">
        <v>3711</v>
      </c>
      <c r="D793" s="3191" t="s">
        <v>1093</v>
      </c>
      <c r="E793" s="3191" t="s">
        <v>20103</v>
      </c>
      <c r="F793" s="3194"/>
      <c r="G793" s="3192">
        <v>173</v>
      </c>
      <c r="H793" s="3195" t="s">
        <v>2663</v>
      </c>
      <c r="I793" s="3191" t="s">
        <v>20036</v>
      </c>
      <c r="J793" s="3197" t="s">
        <v>6543</v>
      </c>
      <c r="K793" s="3193" t="s">
        <v>4208</v>
      </c>
      <c r="L793" s="3194"/>
    </row>
    <row r="794" spans="1:12" ht="15">
      <c r="A794" s="3193">
        <f t="shared" si="11"/>
        <v>789</v>
      </c>
      <c r="B794" s="3191" t="s">
        <v>20869</v>
      </c>
      <c r="C794" s="3191" t="s">
        <v>3711</v>
      </c>
      <c r="D794" s="3191" t="s">
        <v>20038</v>
      </c>
      <c r="E794" s="3191" t="s">
        <v>20170</v>
      </c>
      <c r="F794" s="3194"/>
      <c r="G794" s="3192">
        <v>65</v>
      </c>
      <c r="H794" s="3201" t="s">
        <v>2524</v>
      </c>
      <c r="I794" s="3201" t="s">
        <v>2524</v>
      </c>
      <c r="J794" s="3197" t="s">
        <v>6543</v>
      </c>
      <c r="K794" s="3193" t="s">
        <v>20042</v>
      </c>
      <c r="L794" s="3194"/>
    </row>
    <row r="795" spans="1:12" ht="15">
      <c r="A795" s="3193">
        <f t="shared" si="11"/>
        <v>790</v>
      </c>
      <c r="B795" s="3191" t="s">
        <v>20870</v>
      </c>
      <c r="C795" s="3191" t="s">
        <v>3711</v>
      </c>
      <c r="D795" s="3191" t="s">
        <v>1855</v>
      </c>
      <c r="E795" s="3191" t="s">
        <v>20161</v>
      </c>
      <c r="F795" s="3196">
        <v>2.2000000000000002</v>
      </c>
      <c r="G795" s="3192">
        <v>126</v>
      </c>
      <c r="H795" s="3195" t="s">
        <v>2663</v>
      </c>
      <c r="I795" s="3191" t="s">
        <v>20036</v>
      </c>
      <c r="J795" s="3197" t="s">
        <v>6543</v>
      </c>
      <c r="K795" s="3193" t="s">
        <v>4208</v>
      </c>
      <c r="L795" s="3194"/>
    </row>
    <row r="796" spans="1:12" ht="15">
      <c r="A796" s="3193">
        <f t="shared" si="11"/>
        <v>791</v>
      </c>
      <c r="B796" s="3191" t="s">
        <v>20871</v>
      </c>
      <c r="C796" s="3191" t="s">
        <v>3711</v>
      </c>
      <c r="D796" s="3191" t="s">
        <v>1855</v>
      </c>
      <c r="E796" s="3191" t="s">
        <v>20103</v>
      </c>
      <c r="F796" s="3194"/>
      <c r="G796" s="3192">
        <v>126</v>
      </c>
      <c r="H796" s="3195" t="s">
        <v>2663</v>
      </c>
      <c r="I796" s="3191" t="s">
        <v>20036</v>
      </c>
      <c r="J796" s="3197" t="s">
        <v>6543</v>
      </c>
      <c r="K796" s="3193" t="s">
        <v>4208</v>
      </c>
      <c r="L796" s="3191" t="s">
        <v>3580</v>
      </c>
    </row>
    <row r="797" spans="1:12" ht="15">
      <c r="A797" s="3193">
        <f t="shared" si="11"/>
        <v>792</v>
      </c>
      <c r="B797" s="3191" t="s">
        <v>20872</v>
      </c>
      <c r="C797" s="3191" t="s">
        <v>3711</v>
      </c>
      <c r="D797" s="3191" t="s">
        <v>20038</v>
      </c>
      <c r="E797" s="3191" t="s">
        <v>20103</v>
      </c>
      <c r="F797" s="3194"/>
      <c r="G797" s="3192">
        <v>65</v>
      </c>
      <c r="H797" s="3201" t="s">
        <v>2524</v>
      </c>
      <c r="I797" s="3201" t="s">
        <v>2524</v>
      </c>
      <c r="J797" s="3197" t="s">
        <v>6543</v>
      </c>
      <c r="K797" s="3193" t="s">
        <v>20042</v>
      </c>
      <c r="L797" s="3194"/>
    </row>
    <row r="798" spans="1:12" ht="15">
      <c r="A798" s="3193">
        <f t="shared" si="11"/>
        <v>793</v>
      </c>
      <c r="B798" s="3191" t="s">
        <v>20873</v>
      </c>
      <c r="C798" s="3191" t="s">
        <v>1855</v>
      </c>
      <c r="D798" s="3191" t="s">
        <v>20275</v>
      </c>
      <c r="E798" s="3191" t="s">
        <v>20204</v>
      </c>
      <c r="F798" s="3194"/>
      <c r="G798" s="3192">
        <v>10</v>
      </c>
      <c r="H798" s="3195" t="s">
        <v>2663</v>
      </c>
      <c r="I798" s="3191" t="s">
        <v>20607</v>
      </c>
      <c r="J798" s="3190">
        <v>1</v>
      </c>
      <c r="K798" s="3193" t="s">
        <v>4208</v>
      </c>
      <c r="L798" s="3194"/>
    </row>
    <row r="799" spans="1:12" ht="15">
      <c r="A799" s="3193">
        <f t="shared" si="11"/>
        <v>794</v>
      </c>
      <c r="B799" s="3191" t="s">
        <v>20874</v>
      </c>
      <c r="C799" s="3191" t="s">
        <v>3711</v>
      </c>
      <c r="D799" s="3191" t="s">
        <v>1857</v>
      </c>
      <c r="E799" s="3191" t="s">
        <v>20161</v>
      </c>
      <c r="F799" s="3196">
        <v>2.2000000000000002</v>
      </c>
      <c r="G799" s="3192">
        <v>126</v>
      </c>
      <c r="H799" s="3195" t="s">
        <v>2663</v>
      </c>
      <c r="I799" s="3191" t="s">
        <v>20036</v>
      </c>
      <c r="J799" s="3197" t="s">
        <v>6543</v>
      </c>
      <c r="K799" s="3193" t="s">
        <v>4208</v>
      </c>
      <c r="L799" s="3194"/>
    </row>
    <row r="800" spans="1:12" ht="15">
      <c r="A800" s="3193">
        <f t="shared" si="11"/>
        <v>795</v>
      </c>
      <c r="B800" s="3191" t="s">
        <v>20875</v>
      </c>
      <c r="C800" s="3191" t="s">
        <v>3711</v>
      </c>
      <c r="D800" s="3191" t="s">
        <v>1857</v>
      </c>
      <c r="E800" s="3191" t="s">
        <v>20103</v>
      </c>
      <c r="F800" s="3194"/>
      <c r="G800" s="3192">
        <v>126</v>
      </c>
      <c r="H800" s="3195" t="s">
        <v>2663</v>
      </c>
      <c r="I800" s="3191" t="s">
        <v>20036</v>
      </c>
      <c r="J800" s="3197" t="s">
        <v>6543</v>
      </c>
      <c r="K800" s="3193" t="s">
        <v>4208</v>
      </c>
      <c r="L800" s="3191" t="s">
        <v>3580</v>
      </c>
    </row>
    <row r="801" spans="1:12" ht="15">
      <c r="A801" s="3193">
        <f t="shared" si="11"/>
        <v>796</v>
      </c>
      <c r="B801" s="3191" t="s">
        <v>20876</v>
      </c>
      <c r="C801" s="3191" t="s">
        <v>3711</v>
      </c>
      <c r="D801" s="3191" t="s">
        <v>20038</v>
      </c>
      <c r="E801" s="3191" t="s">
        <v>20103</v>
      </c>
      <c r="F801" s="3194"/>
      <c r="G801" s="3192">
        <v>65</v>
      </c>
      <c r="H801" s="3201" t="s">
        <v>2524</v>
      </c>
      <c r="I801" s="3201" t="s">
        <v>2524</v>
      </c>
      <c r="J801" s="3197" t="s">
        <v>6543</v>
      </c>
      <c r="K801" s="3193" t="s">
        <v>20042</v>
      </c>
      <c r="L801" s="3194"/>
    </row>
    <row r="802" spans="1:12" ht="15">
      <c r="A802" s="3193">
        <f t="shared" si="11"/>
        <v>797</v>
      </c>
      <c r="B802" s="3191" t="s">
        <v>20877</v>
      </c>
      <c r="C802" s="3191" t="s">
        <v>1857</v>
      </c>
      <c r="D802" s="3191" t="s">
        <v>20275</v>
      </c>
      <c r="E802" s="3191" t="s">
        <v>20204</v>
      </c>
      <c r="F802" s="3194"/>
      <c r="G802" s="3192">
        <v>10</v>
      </c>
      <c r="H802" s="3195" t="s">
        <v>2663</v>
      </c>
      <c r="I802" s="3191" t="s">
        <v>20607</v>
      </c>
      <c r="J802" s="3190">
        <v>1</v>
      </c>
      <c r="K802" s="3193" t="s">
        <v>4208</v>
      </c>
      <c r="L802" s="3194"/>
    </row>
    <row r="803" spans="1:12" ht="15">
      <c r="A803" s="3193">
        <f t="shared" si="11"/>
        <v>798</v>
      </c>
      <c r="B803" s="3191" t="s">
        <v>20878</v>
      </c>
      <c r="C803" s="3191" t="s">
        <v>3711</v>
      </c>
      <c r="D803" s="3191" t="s">
        <v>1858</v>
      </c>
      <c r="E803" s="3191" t="s">
        <v>20161</v>
      </c>
      <c r="F803" s="3196">
        <v>2.2000000000000002</v>
      </c>
      <c r="G803" s="3192">
        <v>120</v>
      </c>
      <c r="H803" s="3195" t="s">
        <v>2663</v>
      </c>
      <c r="I803" s="3191" t="s">
        <v>20036</v>
      </c>
      <c r="J803" s="3197" t="s">
        <v>6543</v>
      </c>
      <c r="K803" s="3193" t="s">
        <v>4208</v>
      </c>
      <c r="L803" s="3194"/>
    </row>
    <row r="804" spans="1:12" ht="15">
      <c r="A804" s="3193">
        <f t="shared" si="11"/>
        <v>799</v>
      </c>
      <c r="B804" s="3191" t="s">
        <v>20879</v>
      </c>
      <c r="C804" s="3191" t="s">
        <v>3711</v>
      </c>
      <c r="D804" s="3191" t="s">
        <v>1858</v>
      </c>
      <c r="E804" s="3191" t="s">
        <v>20103</v>
      </c>
      <c r="F804" s="3194"/>
      <c r="G804" s="3192">
        <v>120</v>
      </c>
      <c r="H804" s="3195" t="s">
        <v>2663</v>
      </c>
      <c r="I804" s="3191" t="s">
        <v>20036</v>
      </c>
      <c r="J804" s="3197" t="s">
        <v>6543</v>
      </c>
      <c r="K804" s="3193" t="s">
        <v>4208</v>
      </c>
      <c r="L804" s="3194"/>
    </row>
    <row r="805" spans="1:12" ht="15">
      <c r="A805" s="3193">
        <f t="shared" si="11"/>
        <v>800</v>
      </c>
      <c r="B805" s="3191" t="s">
        <v>20880</v>
      </c>
      <c r="C805" s="3191" t="s">
        <v>3711</v>
      </c>
      <c r="D805" s="3191" t="s">
        <v>20038</v>
      </c>
      <c r="E805" s="3191" t="s">
        <v>20103</v>
      </c>
      <c r="F805" s="3194"/>
      <c r="G805" s="3192">
        <v>65</v>
      </c>
      <c r="H805" s="3201" t="s">
        <v>2524</v>
      </c>
      <c r="I805" s="3201" t="s">
        <v>2524</v>
      </c>
      <c r="J805" s="3197" t="s">
        <v>6543</v>
      </c>
      <c r="K805" s="3193" t="s">
        <v>20042</v>
      </c>
      <c r="L805" s="3194"/>
    </row>
    <row r="806" spans="1:12" ht="15">
      <c r="A806" s="3193">
        <f t="shared" si="11"/>
        <v>801</v>
      </c>
      <c r="B806" s="3191" t="s">
        <v>20881</v>
      </c>
      <c r="C806" s="3191" t="s">
        <v>3711</v>
      </c>
      <c r="D806" s="3191" t="s">
        <v>1860</v>
      </c>
      <c r="E806" s="3191" t="s">
        <v>20161</v>
      </c>
      <c r="F806" s="3196">
        <v>2.2000000000000002</v>
      </c>
      <c r="G806" s="3192">
        <v>127</v>
      </c>
      <c r="H806" s="3195" t="s">
        <v>2663</v>
      </c>
      <c r="I806" s="3191" t="s">
        <v>20036</v>
      </c>
      <c r="J806" s="3197" t="s">
        <v>6543</v>
      </c>
      <c r="K806" s="3193" t="s">
        <v>4208</v>
      </c>
      <c r="L806" s="3194"/>
    </row>
    <row r="807" spans="1:12" ht="15">
      <c r="A807" s="3193">
        <f t="shared" si="11"/>
        <v>802</v>
      </c>
      <c r="B807" s="3191" t="s">
        <v>20882</v>
      </c>
      <c r="C807" s="3191" t="s">
        <v>3711</v>
      </c>
      <c r="D807" s="3191" t="s">
        <v>1860</v>
      </c>
      <c r="E807" s="3191" t="s">
        <v>20103</v>
      </c>
      <c r="F807" s="3194"/>
      <c r="G807" s="3192">
        <v>127</v>
      </c>
      <c r="H807" s="3195" t="s">
        <v>2663</v>
      </c>
      <c r="I807" s="3191" t="s">
        <v>20036</v>
      </c>
      <c r="J807" s="3197" t="s">
        <v>6543</v>
      </c>
      <c r="K807" s="3193" t="s">
        <v>4208</v>
      </c>
      <c r="L807" s="3191" t="s">
        <v>3580</v>
      </c>
    </row>
    <row r="808" spans="1:12" ht="15">
      <c r="A808" s="3193">
        <f t="shared" si="11"/>
        <v>803</v>
      </c>
      <c r="B808" s="3191" t="s">
        <v>20883</v>
      </c>
      <c r="C808" s="3191" t="s">
        <v>3711</v>
      </c>
      <c r="D808" s="3191" t="s">
        <v>20038</v>
      </c>
      <c r="E808" s="3191" t="s">
        <v>20103</v>
      </c>
      <c r="F808" s="3194"/>
      <c r="G808" s="3192">
        <v>65</v>
      </c>
      <c r="H808" s="3201" t="s">
        <v>2524</v>
      </c>
      <c r="I808" s="3201" t="s">
        <v>2524</v>
      </c>
      <c r="J808" s="3197" t="s">
        <v>6543</v>
      </c>
      <c r="K808" s="3193" t="s">
        <v>20042</v>
      </c>
      <c r="L808" s="3194"/>
    </row>
    <row r="809" spans="1:12" ht="15">
      <c r="A809" s="3193">
        <f t="shared" si="11"/>
        <v>804</v>
      </c>
      <c r="B809" s="3191" t="s">
        <v>20884</v>
      </c>
      <c r="C809" s="3191" t="s">
        <v>1860</v>
      </c>
      <c r="D809" s="3191" t="s">
        <v>20275</v>
      </c>
      <c r="E809" s="3191" t="s">
        <v>20204</v>
      </c>
      <c r="F809" s="3194"/>
      <c r="G809" s="3192">
        <v>10</v>
      </c>
      <c r="H809" s="3195" t="s">
        <v>2663</v>
      </c>
      <c r="I809" s="3191" t="s">
        <v>20607</v>
      </c>
      <c r="J809" s="3190">
        <v>1</v>
      </c>
      <c r="K809" s="3193" t="s">
        <v>4208</v>
      </c>
      <c r="L809" s="3194"/>
    </row>
    <row r="810" spans="1:12" ht="15">
      <c r="A810" s="3193">
        <f t="shared" si="11"/>
        <v>805</v>
      </c>
      <c r="B810" s="3191" t="s">
        <v>20885</v>
      </c>
      <c r="C810" s="3191" t="s">
        <v>3711</v>
      </c>
      <c r="D810" s="3191" t="s">
        <v>1862</v>
      </c>
      <c r="E810" s="3191" t="s">
        <v>20161</v>
      </c>
      <c r="F810" s="3196">
        <v>2.2000000000000002</v>
      </c>
      <c r="G810" s="3192">
        <v>120</v>
      </c>
      <c r="H810" s="3195" t="s">
        <v>2663</v>
      </c>
      <c r="I810" s="3191" t="s">
        <v>20036</v>
      </c>
      <c r="J810" s="3197" t="s">
        <v>6543</v>
      </c>
      <c r="K810" s="3193" t="s">
        <v>4208</v>
      </c>
      <c r="L810" s="3194"/>
    </row>
    <row r="811" spans="1:12" ht="15">
      <c r="A811" s="3193">
        <f t="shared" si="11"/>
        <v>806</v>
      </c>
      <c r="B811" s="3191" t="s">
        <v>20886</v>
      </c>
      <c r="C811" s="3191" t="s">
        <v>3711</v>
      </c>
      <c r="D811" s="3191" t="s">
        <v>1862</v>
      </c>
      <c r="E811" s="3191" t="s">
        <v>20103</v>
      </c>
      <c r="F811" s="3194"/>
      <c r="G811" s="3192">
        <v>120</v>
      </c>
      <c r="H811" s="3195" t="s">
        <v>2663</v>
      </c>
      <c r="I811" s="3191" t="s">
        <v>20036</v>
      </c>
      <c r="J811" s="3197" t="s">
        <v>6543</v>
      </c>
      <c r="K811" s="3193" t="s">
        <v>4208</v>
      </c>
      <c r="L811" s="3194"/>
    </row>
    <row r="812" spans="1:12" ht="15">
      <c r="A812" s="3193">
        <f t="shared" si="11"/>
        <v>807</v>
      </c>
      <c r="B812" s="3191" t="s">
        <v>20887</v>
      </c>
      <c r="C812" s="3191" t="s">
        <v>3711</v>
      </c>
      <c r="D812" s="3191" t="s">
        <v>20038</v>
      </c>
      <c r="E812" s="3191" t="s">
        <v>20103</v>
      </c>
      <c r="F812" s="3194"/>
      <c r="G812" s="3192">
        <v>65</v>
      </c>
      <c r="H812" s="3201" t="s">
        <v>2524</v>
      </c>
      <c r="I812" s="3201" t="s">
        <v>2524</v>
      </c>
      <c r="J812" s="3197" t="s">
        <v>6543</v>
      </c>
      <c r="K812" s="3193" t="s">
        <v>20042</v>
      </c>
      <c r="L812" s="3194"/>
    </row>
    <row r="813" spans="1:12" ht="15">
      <c r="A813" s="3193">
        <f t="shared" si="11"/>
        <v>808</v>
      </c>
      <c r="B813" s="3191" t="s">
        <v>20888</v>
      </c>
      <c r="C813" s="3191" t="s">
        <v>3711</v>
      </c>
      <c r="D813" s="3191" t="s">
        <v>1864</v>
      </c>
      <c r="E813" s="3191" t="s">
        <v>20161</v>
      </c>
      <c r="F813" s="3196">
        <v>2.2000000000000002</v>
      </c>
      <c r="G813" s="3192">
        <v>120</v>
      </c>
      <c r="H813" s="3195" t="s">
        <v>2663</v>
      </c>
      <c r="I813" s="3191" t="s">
        <v>20036</v>
      </c>
      <c r="J813" s="3197" t="s">
        <v>6543</v>
      </c>
      <c r="K813" s="3193" t="s">
        <v>4208</v>
      </c>
      <c r="L813" s="3194"/>
    </row>
    <row r="814" spans="1:12" ht="15">
      <c r="A814" s="3193">
        <f t="shared" si="11"/>
        <v>809</v>
      </c>
      <c r="B814" s="3191" t="s">
        <v>20889</v>
      </c>
      <c r="C814" s="3191" t="s">
        <v>3711</v>
      </c>
      <c r="D814" s="3191" t="s">
        <v>1864</v>
      </c>
      <c r="E814" s="3191" t="s">
        <v>20103</v>
      </c>
      <c r="F814" s="3194"/>
      <c r="G814" s="3192">
        <v>120</v>
      </c>
      <c r="H814" s="3195" t="s">
        <v>2663</v>
      </c>
      <c r="I814" s="3191" t="s">
        <v>20036</v>
      </c>
      <c r="J814" s="3197" t="s">
        <v>6543</v>
      </c>
      <c r="K814" s="3193" t="s">
        <v>4208</v>
      </c>
      <c r="L814" s="3194"/>
    </row>
    <row r="815" spans="1:12" ht="15">
      <c r="A815" s="3193">
        <f t="shared" si="11"/>
        <v>810</v>
      </c>
      <c r="B815" s="3191" t="s">
        <v>20890</v>
      </c>
      <c r="C815" s="3191" t="s">
        <v>3711</v>
      </c>
      <c r="D815" s="3191" t="s">
        <v>20038</v>
      </c>
      <c r="E815" s="3191" t="s">
        <v>20103</v>
      </c>
      <c r="F815" s="3194"/>
      <c r="G815" s="3192">
        <v>65</v>
      </c>
      <c r="H815" s="3201" t="s">
        <v>2524</v>
      </c>
      <c r="I815" s="3201" t="s">
        <v>2524</v>
      </c>
      <c r="J815" s="3197" t="s">
        <v>6543</v>
      </c>
      <c r="K815" s="3193" t="s">
        <v>20042</v>
      </c>
      <c r="L815" s="3194"/>
    </row>
    <row r="816" spans="1:12" ht="15">
      <c r="A816" s="3193">
        <f t="shared" si="11"/>
        <v>811</v>
      </c>
      <c r="B816" s="3191" t="s">
        <v>20891</v>
      </c>
      <c r="C816" s="3191" t="s">
        <v>3711</v>
      </c>
      <c r="D816" s="3191" t="s">
        <v>1865</v>
      </c>
      <c r="E816" s="3191" t="s">
        <v>20161</v>
      </c>
      <c r="F816" s="3196">
        <v>0.75</v>
      </c>
      <c r="G816" s="3192">
        <v>106</v>
      </c>
      <c r="H816" s="3195" t="s">
        <v>2663</v>
      </c>
      <c r="I816" s="3191" t="s">
        <v>20036</v>
      </c>
      <c r="J816" s="3197" t="s">
        <v>6543</v>
      </c>
      <c r="K816" s="3193" t="s">
        <v>4208</v>
      </c>
      <c r="L816" s="3194"/>
    </row>
    <row r="817" spans="1:12" ht="15">
      <c r="A817" s="3193">
        <f t="shared" si="11"/>
        <v>812</v>
      </c>
      <c r="B817" s="3191" t="s">
        <v>20892</v>
      </c>
      <c r="C817" s="3191" t="s">
        <v>3711</v>
      </c>
      <c r="D817" s="3191" t="s">
        <v>1865</v>
      </c>
      <c r="E817" s="3191" t="s">
        <v>20103</v>
      </c>
      <c r="F817" s="3194"/>
      <c r="G817" s="3192">
        <v>106</v>
      </c>
      <c r="H817" s="3195" t="s">
        <v>2663</v>
      </c>
      <c r="I817" s="3191" t="s">
        <v>20036</v>
      </c>
      <c r="J817" s="3197" t="s">
        <v>6543</v>
      </c>
      <c r="K817" s="3193" t="s">
        <v>4208</v>
      </c>
      <c r="L817" s="3194"/>
    </row>
    <row r="818" spans="1:12" ht="15">
      <c r="A818" s="3193">
        <f t="shared" si="11"/>
        <v>813</v>
      </c>
      <c r="B818" s="3191" t="s">
        <v>20893</v>
      </c>
      <c r="C818" s="3191" t="s">
        <v>3711</v>
      </c>
      <c r="D818" s="3191" t="s">
        <v>20038</v>
      </c>
      <c r="E818" s="3191" t="s">
        <v>20103</v>
      </c>
      <c r="F818" s="3194"/>
      <c r="G818" s="3192">
        <v>65</v>
      </c>
      <c r="H818" s="3201" t="s">
        <v>2524</v>
      </c>
      <c r="I818" s="3201" t="s">
        <v>2524</v>
      </c>
      <c r="J818" s="3197" t="s">
        <v>6543</v>
      </c>
      <c r="K818" s="3193" t="s">
        <v>20042</v>
      </c>
      <c r="L818" s="3194"/>
    </row>
    <row r="819" spans="1:12" ht="15">
      <c r="A819" s="3193">
        <f t="shared" si="11"/>
        <v>814</v>
      </c>
      <c r="B819" s="3191" t="s">
        <v>20894</v>
      </c>
      <c r="C819" s="3191" t="s">
        <v>3711</v>
      </c>
      <c r="D819" s="3191" t="s">
        <v>1867</v>
      </c>
      <c r="E819" s="3191" t="s">
        <v>20555</v>
      </c>
      <c r="F819" s="3196">
        <v>90</v>
      </c>
      <c r="G819" s="3192">
        <v>123</v>
      </c>
      <c r="H819" s="3190">
        <v>2</v>
      </c>
      <c r="I819" s="3191" t="s">
        <v>20033</v>
      </c>
      <c r="J819" s="3190">
        <v>3</v>
      </c>
      <c r="K819" s="3193" t="s">
        <v>4208</v>
      </c>
      <c r="L819" s="3194"/>
    </row>
    <row r="820" spans="1:12" ht="15">
      <c r="A820" s="3193">
        <f t="shared" si="11"/>
        <v>815</v>
      </c>
      <c r="B820" s="3191" t="s">
        <v>20895</v>
      </c>
      <c r="C820" s="3191" t="s">
        <v>3711</v>
      </c>
      <c r="D820" s="3191" t="s">
        <v>1867</v>
      </c>
      <c r="E820" s="3191" t="s">
        <v>20170</v>
      </c>
      <c r="F820" s="3194"/>
      <c r="G820" s="3192">
        <v>123</v>
      </c>
      <c r="H820" s="3195" t="s">
        <v>2663</v>
      </c>
      <c r="I820" s="3191" t="s">
        <v>20036</v>
      </c>
      <c r="J820" s="3197" t="s">
        <v>6543</v>
      </c>
      <c r="K820" s="3193" t="s">
        <v>4208</v>
      </c>
      <c r="L820" s="3191" t="s">
        <v>3599</v>
      </c>
    </row>
    <row r="821" spans="1:12" ht="15">
      <c r="A821" s="3193">
        <f t="shared" si="11"/>
        <v>816</v>
      </c>
      <c r="B821" s="3191" t="s">
        <v>20896</v>
      </c>
      <c r="C821" s="3191" t="s">
        <v>3711</v>
      </c>
      <c r="D821" s="3191" t="s">
        <v>20038</v>
      </c>
      <c r="E821" s="3191" t="s">
        <v>20103</v>
      </c>
      <c r="F821" s="3194"/>
      <c r="G821" s="3192">
        <v>65</v>
      </c>
      <c r="H821" s="3201" t="s">
        <v>2524</v>
      </c>
      <c r="I821" s="3201" t="s">
        <v>2524</v>
      </c>
      <c r="J821" s="3197" t="s">
        <v>6543</v>
      </c>
      <c r="K821" s="3193" t="s">
        <v>20042</v>
      </c>
      <c r="L821" s="3194"/>
    </row>
    <row r="822" spans="1:12" ht="15">
      <c r="A822" s="3193">
        <f t="shared" si="11"/>
        <v>817</v>
      </c>
      <c r="B822" s="3191" t="s">
        <v>20897</v>
      </c>
      <c r="C822" s="3191" t="s">
        <v>3711</v>
      </c>
      <c r="D822" s="3191" t="s">
        <v>1869</v>
      </c>
      <c r="E822" s="3191" t="s">
        <v>20555</v>
      </c>
      <c r="F822" s="3196">
        <v>90</v>
      </c>
      <c r="G822" s="3192">
        <v>123</v>
      </c>
      <c r="H822" s="3190">
        <v>2</v>
      </c>
      <c r="I822" s="3191" t="s">
        <v>20033</v>
      </c>
      <c r="J822" s="3190">
        <v>3</v>
      </c>
      <c r="K822" s="3193" t="s">
        <v>4208</v>
      </c>
      <c r="L822" s="3194"/>
    </row>
    <row r="823" spans="1:12" ht="15">
      <c r="A823" s="3193">
        <f t="shared" si="11"/>
        <v>818</v>
      </c>
      <c r="B823" s="3191" t="s">
        <v>20898</v>
      </c>
      <c r="C823" s="3191" t="s">
        <v>3711</v>
      </c>
      <c r="D823" s="3191" t="s">
        <v>1869</v>
      </c>
      <c r="E823" s="3191" t="s">
        <v>20170</v>
      </c>
      <c r="F823" s="3194"/>
      <c r="G823" s="3192">
        <v>123</v>
      </c>
      <c r="H823" s="3195" t="s">
        <v>2663</v>
      </c>
      <c r="I823" s="3191" t="s">
        <v>20036</v>
      </c>
      <c r="J823" s="3197" t="s">
        <v>6543</v>
      </c>
      <c r="K823" s="3193" t="s">
        <v>4208</v>
      </c>
      <c r="L823" s="3191" t="s">
        <v>3599</v>
      </c>
    </row>
    <row r="824" spans="1:12" ht="15">
      <c r="A824" s="3193">
        <f t="shared" si="11"/>
        <v>819</v>
      </c>
      <c r="B824" s="3191" t="s">
        <v>20899</v>
      </c>
      <c r="C824" s="3191" t="s">
        <v>3711</v>
      </c>
      <c r="D824" s="3191" t="s">
        <v>20038</v>
      </c>
      <c r="E824" s="3191" t="s">
        <v>20103</v>
      </c>
      <c r="F824" s="3194"/>
      <c r="G824" s="3192">
        <v>65</v>
      </c>
      <c r="H824" s="3201" t="s">
        <v>2524</v>
      </c>
      <c r="I824" s="3201" t="s">
        <v>2524</v>
      </c>
      <c r="J824" s="3197" t="s">
        <v>6543</v>
      </c>
      <c r="K824" s="3193" t="s">
        <v>20042</v>
      </c>
      <c r="L824" s="3194"/>
    </row>
    <row r="825" spans="1:12" ht="15">
      <c r="A825" s="3193">
        <f t="shared" si="11"/>
        <v>820</v>
      </c>
      <c r="B825" s="3191" t="s">
        <v>20900</v>
      </c>
      <c r="C825" s="3191" t="s">
        <v>3711</v>
      </c>
      <c r="D825" s="3191" t="s">
        <v>1870</v>
      </c>
      <c r="E825" s="3191" t="s">
        <v>20161</v>
      </c>
      <c r="F825" s="3196">
        <v>5.5</v>
      </c>
      <c r="G825" s="3192">
        <v>130</v>
      </c>
      <c r="H825" s="3195" t="s">
        <v>2663</v>
      </c>
      <c r="I825" s="3191" t="s">
        <v>20036</v>
      </c>
      <c r="J825" s="3197" t="s">
        <v>6543</v>
      </c>
      <c r="K825" s="3193" t="s">
        <v>4208</v>
      </c>
      <c r="L825" s="3194"/>
    </row>
    <row r="826" spans="1:12" ht="15">
      <c r="A826" s="3193">
        <f t="shared" si="11"/>
        <v>821</v>
      </c>
      <c r="B826" s="3191" t="s">
        <v>20901</v>
      </c>
      <c r="C826" s="3191" t="s">
        <v>3711</v>
      </c>
      <c r="D826" s="3191" t="s">
        <v>1870</v>
      </c>
      <c r="E826" s="3191" t="s">
        <v>20103</v>
      </c>
      <c r="F826" s="3194"/>
      <c r="G826" s="3192">
        <v>130</v>
      </c>
      <c r="H826" s="3195" t="s">
        <v>2663</v>
      </c>
      <c r="I826" s="3191" t="s">
        <v>20036</v>
      </c>
      <c r="J826" s="3197" t="s">
        <v>6543</v>
      </c>
      <c r="K826" s="3193" t="s">
        <v>4208</v>
      </c>
      <c r="L826" s="3194"/>
    </row>
    <row r="827" spans="1:12" ht="15">
      <c r="A827" s="3193">
        <f t="shared" si="11"/>
        <v>822</v>
      </c>
      <c r="B827" s="3191" t="s">
        <v>20902</v>
      </c>
      <c r="C827" s="3191" t="s">
        <v>3711</v>
      </c>
      <c r="D827" s="3191" t="s">
        <v>20038</v>
      </c>
      <c r="E827" s="3191" t="s">
        <v>20103</v>
      </c>
      <c r="F827" s="3194"/>
      <c r="G827" s="3192">
        <v>65</v>
      </c>
      <c r="H827" s="3201" t="s">
        <v>2524</v>
      </c>
      <c r="I827" s="3201" t="s">
        <v>2524</v>
      </c>
      <c r="J827" s="3197" t="s">
        <v>6543</v>
      </c>
      <c r="K827" s="3193" t="s">
        <v>20042</v>
      </c>
      <c r="L827" s="3194"/>
    </row>
    <row r="828" spans="1:12" ht="15">
      <c r="A828" s="3193">
        <f t="shared" si="11"/>
        <v>823</v>
      </c>
      <c r="B828" s="3191" t="s">
        <v>20903</v>
      </c>
      <c r="C828" s="3191" t="s">
        <v>3711</v>
      </c>
      <c r="D828" s="3191" t="s">
        <v>1872</v>
      </c>
      <c r="E828" s="3191" t="s">
        <v>20161</v>
      </c>
      <c r="F828" s="3196">
        <v>5.5</v>
      </c>
      <c r="G828" s="3192">
        <v>130</v>
      </c>
      <c r="H828" s="3195" t="s">
        <v>2663</v>
      </c>
      <c r="I828" s="3191" t="s">
        <v>20036</v>
      </c>
      <c r="J828" s="3197" t="s">
        <v>6543</v>
      </c>
      <c r="K828" s="3193" t="s">
        <v>4208</v>
      </c>
      <c r="L828" s="3194"/>
    </row>
    <row r="829" spans="1:12" ht="15">
      <c r="A829" s="3193">
        <f t="shared" si="11"/>
        <v>824</v>
      </c>
      <c r="B829" s="3191" t="s">
        <v>20904</v>
      </c>
      <c r="C829" s="3191" t="s">
        <v>3711</v>
      </c>
      <c r="D829" s="3191" t="s">
        <v>1872</v>
      </c>
      <c r="E829" s="3191" t="s">
        <v>20103</v>
      </c>
      <c r="F829" s="3194"/>
      <c r="G829" s="3192">
        <v>130</v>
      </c>
      <c r="H829" s="3195" t="s">
        <v>2663</v>
      </c>
      <c r="I829" s="3191" t="s">
        <v>20036</v>
      </c>
      <c r="J829" s="3197" t="s">
        <v>6543</v>
      </c>
      <c r="K829" s="3193" t="s">
        <v>4208</v>
      </c>
      <c r="L829" s="3194"/>
    </row>
    <row r="830" spans="1:12" ht="15">
      <c r="A830" s="3193">
        <f t="shared" si="11"/>
        <v>825</v>
      </c>
      <c r="B830" s="3191" t="s">
        <v>20905</v>
      </c>
      <c r="C830" s="3191" t="s">
        <v>3711</v>
      </c>
      <c r="D830" s="3191" t="s">
        <v>20038</v>
      </c>
      <c r="E830" s="3191" t="s">
        <v>20103</v>
      </c>
      <c r="F830" s="3194"/>
      <c r="G830" s="3192">
        <v>65</v>
      </c>
      <c r="H830" s="3201" t="s">
        <v>2524</v>
      </c>
      <c r="I830" s="3201" t="s">
        <v>2524</v>
      </c>
      <c r="J830" s="3197" t="s">
        <v>6543</v>
      </c>
      <c r="K830" s="3193" t="s">
        <v>20042</v>
      </c>
      <c r="L830" s="3194"/>
    </row>
    <row r="831" spans="1:12" ht="15">
      <c r="A831" s="3193">
        <f t="shared" si="11"/>
        <v>826</v>
      </c>
      <c r="B831" s="3191" t="s">
        <v>20906</v>
      </c>
      <c r="C831" s="3191" t="s">
        <v>3711</v>
      </c>
      <c r="D831" s="3191" t="s">
        <v>1873</v>
      </c>
      <c r="E831" s="3191" t="s">
        <v>20161</v>
      </c>
      <c r="F831" s="3196">
        <v>2.2000000000000002</v>
      </c>
      <c r="G831" s="3192">
        <v>130</v>
      </c>
      <c r="H831" s="3195" t="s">
        <v>2663</v>
      </c>
      <c r="I831" s="3191" t="s">
        <v>20036</v>
      </c>
      <c r="J831" s="3197" t="s">
        <v>6543</v>
      </c>
      <c r="K831" s="3193" t="s">
        <v>4208</v>
      </c>
      <c r="L831" s="3194"/>
    </row>
    <row r="832" spans="1:12" ht="15">
      <c r="A832" s="3193">
        <f t="shared" si="11"/>
        <v>827</v>
      </c>
      <c r="B832" s="3191" t="s">
        <v>20907</v>
      </c>
      <c r="C832" s="3191" t="s">
        <v>3711</v>
      </c>
      <c r="D832" s="3191" t="s">
        <v>1873</v>
      </c>
      <c r="E832" s="3191" t="s">
        <v>20103</v>
      </c>
      <c r="F832" s="3194"/>
      <c r="G832" s="3192">
        <v>130</v>
      </c>
      <c r="H832" s="3195" t="s">
        <v>2663</v>
      </c>
      <c r="I832" s="3191" t="s">
        <v>20036</v>
      </c>
      <c r="J832" s="3197" t="s">
        <v>6543</v>
      </c>
      <c r="K832" s="3193" t="s">
        <v>4208</v>
      </c>
      <c r="L832" s="3191" t="s">
        <v>3580</v>
      </c>
    </row>
    <row r="833" spans="1:12" ht="15">
      <c r="A833" s="3193">
        <f t="shared" si="11"/>
        <v>828</v>
      </c>
      <c r="B833" s="3191" t="s">
        <v>20908</v>
      </c>
      <c r="C833" s="3191" t="s">
        <v>3711</v>
      </c>
      <c r="D833" s="3191" t="s">
        <v>20038</v>
      </c>
      <c r="E833" s="3191" t="s">
        <v>20103</v>
      </c>
      <c r="F833" s="3194"/>
      <c r="G833" s="3192">
        <v>65</v>
      </c>
      <c r="H833" s="3201" t="s">
        <v>2524</v>
      </c>
      <c r="I833" s="3201" t="s">
        <v>2524</v>
      </c>
      <c r="J833" s="3197" t="s">
        <v>6543</v>
      </c>
      <c r="K833" s="3193" t="s">
        <v>20042</v>
      </c>
      <c r="L833" s="3194"/>
    </row>
    <row r="834" spans="1:12" ht="15">
      <c r="A834" s="3193">
        <f t="shared" si="11"/>
        <v>829</v>
      </c>
      <c r="B834" s="3191" t="s">
        <v>20909</v>
      </c>
      <c r="C834" s="3191" t="s">
        <v>1873</v>
      </c>
      <c r="D834" s="3191" t="s">
        <v>20275</v>
      </c>
      <c r="E834" s="3191" t="s">
        <v>20204</v>
      </c>
      <c r="F834" s="3194"/>
      <c r="G834" s="3192">
        <v>10</v>
      </c>
      <c r="H834" s="3195" t="s">
        <v>2663</v>
      </c>
      <c r="I834" s="3191" t="s">
        <v>20607</v>
      </c>
      <c r="J834" s="3190">
        <v>1</v>
      </c>
      <c r="K834" s="3193" t="s">
        <v>4208</v>
      </c>
      <c r="L834" s="3194"/>
    </row>
    <row r="835" spans="1:12" ht="15">
      <c r="A835" s="3193">
        <f t="shared" si="11"/>
        <v>830</v>
      </c>
      <c r="B835" s="3191" t="s">
        <v>20910</v>
      </c>
      <c r="C835" s="3191" t="s">
        <v>3711</v>
      </c>
      <c r="D835" s="3191" t="s">
        <v>1875</v>
      </c>
      <c r="E835" s="3191" t="s">
        <v>20161</v>
      </c>
      <c r="F835" s="3196">
        <v>2.2000000000000002</v>
      </c>
      <c r="G835" s="3192">
        <v>130</v>
      </c>
      <c r="H835" s="3195" t="s">
        <v>2663</v>
      </c>
      <c r="I835" s="3191" t="s">
        <v>20036</v>
      </c>
      <c r="J835" s="3197" t="s">
        <v>6543</v>
      </c>
      <c r="K835" s="3193" t="s">
        <v>4208</v>
      </c>
      <c r="L835" s="3194"/>
    </row>
    <row r="836" spans="1:12" ht="15">
      <c r="A836" s="3193">
        <f t="shared" si="11"/>
        <v>831</v>
      </c>
      <c r="B836" s="3191" t="s">
        <v>20911</v>
      </c>
      <c r="C836" s="3191" t="s">
        <v>3711</v>
      </c>
      <c r="D836" s="3191" t="s">
        <v>1875</v>
      </c>
      <c r="E836" s="3191" t="s">
        <v>20103</v>
      </c>
      <c r="F836" s="3194"/>
      <c r="G836" s="3192">
        <v>130</v>
      </c>
      <c r="H836" s="3195" t="s">
        <v>2663</v>
      </c>
      <c r="I836" s="3191" t="s">
        <v>20036</v>
      </c>
      <c r="J836" s="3197" t="s">
        <v>6543</v>
      </c>
      <c r="K836" s="3193" t="s">
        <v>4208</v>
      </c>
      <c r="L836" s="3191" t="s">
        <v>3580</v>
      </c>
    </row>
    <row r="837" spans="1:12" ht="15">
      <c r="A837" s="3193">
        <f t="shared" si="11"/>
        <v>832</v>
      </c>
      <c r="B837" s="3191" t="s">
        <v>20912</v>
      </c>
      <c r="C837" s="3191" t="s">
        <v>3711</v>
      </c>
      <c r="D837" s="3191" t="s">
        <v>20038</v>
      </c>
      <c r="E837" s="3191" t="s">
        <v>20103</v>
      </c>
      <c r="F837" s="3194"/>
      <c r="G837" s="3192">
        <v>65</v>
      </c>
      <c r="H837" s="3201" t="s">
        <v>2524</v>
      </c>
      <c r="I837" s="3201" t="s">
        <v>2524</v>
      </c>
      <c r="J837" s="3197" t="s">
        <v>6543</v>
      </c>
      <c r="K837" s="3193" t="s">
        <v>20042</v>
      </c>
      <c r="L837" s="3194"/>
    </row>
    <row r="838" spans="1:12" ht="15">
      <c r="A838" s="3193">
        <f t="shared" si="11"/>
        <v>833</v>
      </c>
      <c r="B838" s="3191" t="s">
        <v>20913</v>
      </c>
      <c r="C838" s="3191" t="s">
        <v>1875</v>
      </c>
      <c r="D838" s="3191" t="s">
        <v>20275</v>
      </c>
      <c r="E838" s="3191" t="s">
        <v>20204</v>
      </c>
      <c r="F838" s="3194"/>
      <c r="G838" s="3192">
        <v>10</v>
      </c>
      <c r="H838" s="3195" t="s">
        <v>2663</v>
      </c>
      <c r="I838" s="3191" t="s">
        <v>20607</v>
      </c>
      <c r="J838" s="3190">
        <v>1</v>
      </c>
      <c r="K838" s="3193" t="s">
        <v>4208</v>
      </c>
      <c r="L838" s="3194"/>
    </row>
    <row r="839" spans="1:12" ht="15">
      <c r="A839" s="3193">
        <f t="shared" si="11"/>
        <v>834</v>
      </c>
      <c r="B839" s="3191" t="s">
        <v>20914</v>
      </c>
      <c r="C839" s="3191" t="s">
        <v>3711</v>
      </c>
      <c r="D839" s="3191" t="s">
        <v>1094</v>
      </c>
      <c r="E839" s="3191" t="s">
        <v>20161</v>
      </c>
      <c r="F839" s="3196">
        <v>5.5</v>
      </c>
      <c r="G839" s="3192">
        <v>178</v>
      </c>
      <c r="H839" s="3195" t="s">
        <v>2663</v>
      </c>
      <c r="I839" s="3191" t="s">
        <v>20036</v>
      </c>
      <c r="J839" s="3197" t="s">
        <v>6543</v>
      </c>
      <c r="K839" s="3193" t="s">
        <v>4208</v>
      </c>
      <c r="L839" s="3198"/>
    </row>
    <row r="840" spans="1:12" ht="15">
      <c r="A840" s="3193">
        <f t="shared" si="11"/>
        <v>835</v>
      </c>
      <c r="B840" s="3191" t="s">
        <v>20915</v>
      </c>
      <c r="C840" s="3191" t="s">
        <v>3711</v>
      </c>
      <c r="D840" s="3191" t="s">
        <v>1094</v>
      </c>
      <c r="E840" s="3191" t="s">
        <v>20103</v>
      </c>
      <c r="F840" s="3194"/>
      <c r="G840" s="3192">
        <v>178</v>
      </c>
      <c r="H840" s="3195" t="s">
        <v>2663</v>
      </c>
      <c r="I840" s="3191" t="s">
        <v>20036</v>
      </c>
      <c r="J840" s="3197" t="s">
        <v>6543</v>
      </c>
      <c r="K840" s="3193" t="s">
        <v>4208</v>
      </c>
      <c r="L840" s="3198"/>
    </row>
    <row r="841" spans="1:12" ht="15">
      <c r="A841" s="3193">
        <f t="shared" si="11"/>
        <v>836</v>
      </c>
      <c r="B841" s="3191" t="s">
        <v>20916</v>
      </c>
      <c r="C841" s="3191" t="s">
        <v>3711</v>
      </c>
      <c r="D841" s="3191" t="s">
        <v>20038</v>
      </c>
      <c r="E841" s="3191" t="s">
        <v>20170</v>
      </c>
      <c r="F841" s="3194"/>
      <c r="G841" s="3192">
        <v>65</v>
      </c>
      <c r="H841" s="3201" t="s">
        <v>2524</v>
      </c>
      <c r="I841" s="3201" t="s">
        <v>2524</v>
      </c>
      <c r="J841" s="3197" t="s">
        <v>6543</v>
      </c>
      <c r="K841" s="3193" t="s">
        <v>20042</v>
      </c>
      <c r="L841" s="3198"/>
    </row>
    <row r="842" spans="1:12" ht="15">
      <c r="A842" s="3193">
        <f t="shared" si="11"/>
        <v>837</v>
      </c>
      <c r="B842" s="3191" t="s">
        <v>20917</v>
      </c>
      <c r="C842" s="3191" t="s">
        <v>3711</v>
      </c>
      <c r="D842" s="3191" t="s">
        <v>1096</v>
      </c>
      <c r="E842" s="3191" t="s">
        <v>20161</v>
      </c>
      <c r="F842" s="3196">
        <v>5.5</v>
      </c>
      <c r="G842" s="3192">
        <v>175</v>
      </c>
      <c r="H842" s="3195" t="s">
        <v>2663</v>
      </c>
      <c r="I842" s="3191" t="s">
        <v>20036</v>
      </c>
      <c r="J842" s="3197" t="s">
        <v>6543</v>
      </c>
      <c r="K842" s="3193" t="s">
        <v>4208</v>
      </c>
      <c r="L842" s="3198"/>
    </row>
    <row r="843" spans="1:12" ht="15">
      <c r="A843" s="3193">
        <f t="shared" si="11"/>
        <v>838</v>
      </c>
      <c r="B843" s="3191" t="s">
        <v>20918</v>
      </c>
      <c r="C843" s="3191" t="s">
        <v>3711</v>
      </c>
      <c r="D843" s="3191" t="s">
        <v>1096</v>
      </c>
      <c r="E843" s="3191" t="s">
        <v>20103</v>
      </c>
      <c r="F843" s="3194"/>
      <c r="G843" s="3192">
        <v>175</v>
      </c>
      <c r="H843" s="3195" t="s">
        <v>2663</v>
      </c>
      <c r="I843" s="3191" t="s">
        <v>20036</v>
      </c>
      <c r="J843" s="3197" t="s">
        <v>6543</v>
      </c>
      <c r="K843" s="3193" t="s">
        <v>4208</v>
      </c>
      <c r="L843" s="3198"/>
    </row>
    <row r="844" spans="1:12" ht="15">
      <c r="A844" s="3193">
        <f t="shared" si="11"/>
        <v>839</v>
      </c>
      <c r="B844" s="3191" t="s">
        <v>20919</v>
      </c>
      <c r="C844" s="3191" t="s">
        <v>3711</v>
      </c>
      <c r="D844" s="3191" t="s">
        <v>20038</v>
      </c>
      <c r="E844" s="3191" t="s">
        <v>20170</v>
      </c>
      <c r="F844" s="3194"/>
      <c r="G844" s="3192">
        <v>65</v>
      </c>
      <c r="H844" s="3201" t="s">
        <v>2524</v>
      </c>
      <c r="I844" s="3201" t="s">
        <v>2524</v>
      </c>
      <c r="J844" s="3197" t="s">
        <v>6543</v>
      </c>
      <c r="K844" s="3193" t="s">
        <v>20042</v>
      </c>
      <c r="L844" s="3198"/>
    </row>
    <row r="845" spans="1:12" ht="15">
      <c r="A845" s="3193">
        <f t="shared" si="11"/>
        <v>840</v>
      </c>
      <c r="B845" s="3191" t="s">
        <v>20920</v>
      </c>
      <c r="C845" s="3191" t="s">
        <v>3711</v>
      </c>
      <c r="D845" s="3191" t="s">
        <v>1097</v>
      </c>
      <c r="E845" s="3191" t="s">
        <v>20161</v>
      </c>
      <c r="F845" s="3196">
        <v>5.5</v>
      </c>
      <c r="G845" s="3192">
        <v>173</v>
      </c>
      <c r="H845" s="3195" t="s">
        <v>2663</v>
      </c>
      <c r="I845" s="3191" t="s">
        <v>20036</v>
      </c>
      <c r="J845" s="3197" t="s">
        <v>6543</v>
      </c>
      <c r="K845" s="3193" t="s">
        <v>4208</v>
      </c>
      <c r="L845" s="3198"/>
    </row>
    <row r="846" spans="1:12" ht="15">
      <c r="A846" s="3193">
        <f t="shared" si="11"/>
        <v>841</v>
      </c>
      <c r="B846" s="3191" t="s">
        <v>20921</v>
      </c>
      <c r="C846" s="3191" t="s">
        <v>3711</v>
      </c>
      <c r="D846" s="3191" t="s">
        <v>1097</v>
      </c>
      <c r="E846" s="3191" t="s">
        <v>20103</v>
      </c>
      <c r="F846" s="3194"/>
      <c r="G846" s="3192">
        <v>173</v>
      </c>
      <c r="H846" s="3195" t="s">
        <v>2663</v>
      </c>
      <c r="I846" s="3191" t="s">
        <v>20036</v>
      </c>
      <c r="J846" s="3197" t="s">
        <v>6543</v>
      </c>
      <c r="K846" s="3193" t="s">
        <v>4208</v>
      </c>
      <c r="L846" s="3198"/>
    </row>
    <row r="847" spans="1:12" ht="15">
      <c r="A847" s="3193">
        <f t="shared" si="11"/>
        <v>842</v>
      </c>
      <c r="B847" s="3191" t="s">
        <v>20922</v>
      </c>
      <c r="C847" s="3191" t="s">
        <v>3711</v>
      </c>
      <c r="D847" s="3191" t="s">
        <v>20038</v>
      </c>
      <c r="E847" s="3191" t="s">
        <v>20170</v>
      </c>
      <c r="F847" s="3194"/>
      <c r="G847" s="3192">
        <v>65</v>
      </c>
      <c r="H847" s="3201" t="s">
        <v>2524</v>
      </c>
      <c r="I847" s="3201" t="s">
        <v>2524</v>
      </c>
      <c r="J847" s="3197" t="s">
        <v>6543</v>
      </c>
      <c r="K847" s="3193" t="s">
        <v>20042</v>
      </c>
      <c r="L847" s="3198"/>
    </row>
    <row r="848" spans="1:12" ht="15">
      <c r="A848" s="3193">
        <f t="shared" si="11"/>
        <v>843</v>
      </c>
      <c r="B848" s="3191" t="s">
        <v>20923</v>
      </c>
      <c r="C848" s="3191" t="s">
        <v>3711</v>
      </c>
      <c r="D848" s="3191" t="s">
        <v>1876</v>
      </c>
      <c r="E848" s="3191" t="s">
        <v>20161</v>
      </c>
      <c r="F848" s="3196">
        <v>2.2000000000000002</v>
      </c>
      <c r="G848" s="3192">
        <v>130</v>
      </c>
      <c r="H848" s="3195" t="s">
        <v>2663</v>
      </c>
      <c r="I848" s="3191" t="s">
        <v>20036</v>
      </c>
      <c r="J848" s="3197" t="s">
        <v>6543</v>
      </c>
      <c r="K848" s="3193" t="s">
        <v>4208</v>
      </c>
      <c r="L848" s="3198"/>
    </row>
    <row r="849" spans="1:12" ht="15">
      <c r="A849" s="3193">
        <f t="shared" si="11"/>
        <v>844</v>
      </c>
      <c r="B849" s="3191" t="s">
        <v>20924</v>
      </c>
      <c r="C849" s="3191" t="s">
        <v>3711</v>
      </c>
      <c r="D849" s="3191" t="s">
        <v>1876</v>
      </c>
      <c r="E849" s="3191" t="s">
        <v>20103</v>
      </c>
      <c r="F849" s="3194"/>
      <c r="G849" s="3192">
        <v>130</v>
      </c>
      <c r="H849" s="3195" t="s">
        <v>2663</v>
      </c>
      <c r="I849" s="3191" t="s">
        <v>20036</v>
      </c>
      <c r="J849" s="3197" t="s">
        <v>6543</v>
      </c>
      <c r="K849" s="3193" t="s">
        <v>4208</v>
      </c>
      <c r="L849" s="3198"/>
    </row>
    <row r="850" spans="1:12" ht="15">
      <c r="A850" s="3193">
        <f t="shared" ref="A850:A913" si="12">A849+1</f>
        <v>845</v>
      </c>
      <c r="B850" s="3191" t="s">
        <v>20925</v>
      </c>
      <c r="C850" s="3191" t="s">
        <v>3711</v>
      </c>
      <c r="D850" s="3191" t="s">
        <v>20038</v>
      </c>
      <c r="E850" s="3191" t="s">
        <v>20103</v>
      </c>
      <c r="F850" s="3194"/>
      <c r="G850" s="3192">
        <v>65</v>
      </c>
      <c r="H850" s="3201" t="s">
        <v>2524</v>
      </c>
      <c r="I850" s="3201" t="s">
        <v>2524</v>
      </c>
      <c r="J850" s="3197" t="s">
        <v>6543</v>
      </c>
      <c r="K850" s="3193" t="s">
        <v>20042</v>
      </c>
      <c r="L850" s="3198"/>
    </row>
    <row r="851" spans="1:12" ht="15">
      <c r="A851" s="3193">
        <f t="shared" si="12"/>
        <v>846</v>
      </c>
      <c r="B851" s="3191" t="s">
        <v>20926</v>
      </c>
      <c r="C851" s="3191" t="s">
        <v>3711</v>
      </c>
      <c r="D851" s="3191" t="s">
        <v>1878</v>
      </c>
      <c r="E851" s="3191" t="s">
        <v>20161</v>
      </c>
      <c r="F851" s="3196">
        <v>2.2000000000000002</v>
      </c>
      <c r="G851" s="3192">
        <v>130</v>
      </c>
      <c r="H851" s="3195" t="s">
        <v>2663</v>
      </c>
      <c r="I851" s="3191" t="s">
        <v>20036</v>
      </c>
      <c r="J851" s="3197" t="s">
        <v>6543</v>
      </c>
      <c r="K851" s="3193" t="s">
        <v>4208</v>
      </c>
      <c r="L851" s="3198"/>
    </row>
    <row r="852" spans="1:12" ht="15">
      <c r="A852" s="3193">
        <f t="shared" si="12"/>
        <v>847</v>
      </c>
      <c r="B852" s="3191" t="s">
        <v>20927</v>
      </c>
      <c r="C852" s="3191" t="s">
        <v>3711</v>
      </c>
      <c r="D852" s="3191" t="s">
        <v>1878</v>
      </c>
      <c r="E852" s="3191" t="s">
        <v>20103</v>
      </c>
      <c r="F852" s="3194"/>
      <c r="G852" s="3192">
        <v>130</v>
      </c>
      <c r="H852" s="3195" t="s">
        <v>2663</v>
      </c>
      <c r="I852" s="3191" t="s">
        <v>20036</v>
      </c>
      <c r="J852" s="3197" t="s">
        <v>6543</v>
      </c>
      <c r="K852" s="3193" t="s">
        <v>4208</v>
      </c>
      <c r="L852" s="3198"/>
    </row>
    <row r="853" spans="1:12" ht="15">
      <c r="A853" s="3193">
        <f t="shared" si="12"/>
        <v>848</v>
      </c>
      <c r="B853" s="3191" t="s">
        <v>20928</v>
      </c>
      <c r="C853" s="3191" t="s">
        <v>3711</v>
      </c>
      <c r="D853" s="3191" t="s">
        <v>20038</v>
      </c>
      <c r="E853" s="3191" t="s">
        <v>20103</v>
      </c>
      <c r="F853" s="3194"/>
      <c r="G853" s="3192">
        <v>65</v>
      </c>
      <c r="H853" s="3201" t="s">
        <v>2524</v>
      </c>
      <c r="I853" s="3201" t="s">
        <v>2524</v>
      </c>
      <c r="J853" s="3197" t="s">
        <v>6543</v>
      </c>
      <c r="K853" s="3193" t="s">
        <v>20042</v>
      </c>
      <c r="L853" s="3198"/>
    </row>
    <row r="854" spans="1:12" ht="15">
      <c r="A854" s="3193">
        <f t="shared" si="12"/>
        <v>849</v>
      </c>
      <c r="B854" s="3191" t="s">
        <v>20929</v>
      </c>
      <c r="C854" s="3191" t="s">
        <v>3711</v>
      </c>
      <c r="D854" s="3191" t="s">
        <v>1879</v>
      </c>
      <c r="E854" s="3191" t="s">
        <v>20161</v>
      </c>
      <c r="F854" s="3196">
        <v>1.5</v>
      </c>
      <c r="G854" s="3192">
        <v>135</v>
      </c>
      <c r="H854" s="3195" t="s">
        <v>2663</v>
      </c>
      <c r="I854" s="3191" t="s">
        <v>20036</v>
      </c>
      <c r="J854" s="3197" t="s">
        <v>6543</v>
      </c>
      <c r="K854" s="3193" t="s">
        <v>4208</v>
      </c>
      <c r="L854" s="3198"/>
    </row>
    <row r="855" spans="1:12" ht="15">
      <c r="A855" s="3193">
        <f t="shared" si="12"/>
        <v>850</v>
      </c>
      <c r="B855" s="3191" t="s">
        <v>20930</v>
      </c>
      <c r="C855" s="3191" t="s">
        <v>3711</v>
      </c>
      <c r="D855" s="3191" t="s">
        <v>1879</v>
      </c>
      <c r="E855" s="3191" t="s">
        <v>20103</v>
      </c>
      <c r="F855" s="3194"/>
      <c r="G855" s="3192">
        <v>135</v>
      </c>
      <c r="H855" s="3195" t="s">
        <v>2663</v>
      </c>
      <c r="I855" s="3191" t="s">
        <v>20036</v>
      </c>
      <c r="J855" s="3197" t="s">
        <v>6543</v>
      </c>
      <c r="K855" s="3193" t="s">
        <v>4208</v>
      </c>
      <c r="L855" s="3198"/>
    </row>
    <row r="856" spans="1:12" ht="15">
      <c r="A856" s="3193">
        <f t="shared" si="12"/>
        <v>851</v>
      </c>
      <c r="B856" s="3191" t="s">
        <v>20931</v>
      </c>
      <c r="C856" s="3191" t="s">
        <v>3711</v>
      </c>
      <c r="D856" s="3191" t="s">
        <v>20038</v>
      </c>
      <c r="E856" s="3191" t="s">
        <v>20103</v>
      </c>
      <c r="F856" s="3194"/>
      <c r="G856" s="3192">
        <v>65</v>
      </c>
      <c r="H856" s="3201" t="s">
        <v>2524</v>
      </c>
      <c r="I856" s="3201" t="s">
        <v>2524</v>
      </c>
      <c r="J856" s="3197" t="s">
        <v>6543</v>
      </c>
      <c r="K856" s="3193" t="s">
        <v>20042</v>
      </c>
      <c r="L856" s="3198"/>
    </row>
    <row r="857" spans="1:12" ht="15">
      <c r="A857" s="3193">
        <f t="shared" si="12"/>
        <v>852</v>
      </c>
      <c r="B857" s="3191" t="s">
        <v>20932</v>
      </c>
      <c r="C857" s="3191" t="s">
        <v>3711</v>
      </c>
      <c r="D857" s="3191" t="s">
        <v>1098</v>
      </c>
      <c r="E857" s="3191" t="s">
        <v>20161</v>
      </c>
      <c r="F857" s="3196">
        <v>5.5</v>
      </c>
      <c r="G857" s="3192">
        <v>180</v>
      </c>
      <c r="H857" s="3195" t="s">
        <v>2663</v>
      </c>
      <c r="I857" s="3191" t="s">
        <v>20036</v>
      </c>
      <c r="J857" s="3197" t="s">
        <v>6543</v>
      </c>
      <c r="K857" s="3193" t="s">
        <v>4208</v>
      </c>
      <c r="L857" s="3198"/>
    </row>
    <row r="858" spans="1:12" ht="15">
      <c r="A858" s="3193">
        <f t="shared" si="12"/>
        <v>853</v>
      </c>
      <c r="B858" s="3191" t="s">
        <v>20933</v>
      </c>
      <c r="C858" s="3191" t="s">
        <v>3711</v>
      </c>
      <c r="D858" s="3191" t="s">
        <v>1098</v>
      </c>
      <c r="E858" s="3191" t="s">
        <v>20103</v>
      </c>
      <c r="F858" s="3194"/>
      <c r="G858" s="3192">
        <v>180</v>
      </c>
      <c r="H858" s="3195" t="s">
        <v>2663</v>
      </c>
      <c r="I858" s="3191" t="s">
        <v>20036</v>
      </c>
      <c r="J858" s="3197" t="s">
        <v>6543</v>
      </c>
      <c r="K858" s="3193" t="s">
        <v>4208</v>
      </c>
      <c r="L858" s="3198"/>
    </row>
    <row r="859" spans="1:12" ht="15">
      <c r="A859" s="3193">
        <f t="shared" si="12"/>
        <v>854</v>
      </c>
      <c r="B859" s="3191" t="s">
        <v>20934</v>
      </c>
      <c r="C859" s="3191" t="s">
        <v>3711</v>
      </c>
      <c r="D859" s="3191" t="s">
        <v>20038</v>
      </c>
      <c r="E859" s="3191" t="s">
        <v>20170</v>
      </c>
      <c r="F859" s="3194"/>
      <c r="G859" s="3192">
        <v>65</v>
      </c>
      <c r="H859" s="3201" t="s">
        <v>2524</v>
      </c>
      <c r="I859" s="3201" t="s">
        <v>2524</v>
      </c>
      <c r="J859" s="3197" t="s">
        <v>6543</v>
      </c>
      <c r="K859" s="3193" t="s">
        <v>20042</v>
      </c>
      <c r="L859" s="3198"/>
    </row>
    <row r="860" spans="1:12" ht="15">
      <c r="A860" s="3193">
        <f t="shared" si="12"/>
        <v>855</v>
      </c>
      <c r="B860" s="3191" t="s">
        <v>20935</v>
      </c>
      <c r="C860" s="3191" t="s">
        <v>3711</v>
      </c>
      <c r="D860" s="3191" t="s">
        <v>3764</v>
      </c>
      <c r="E860" s="3191" t="s">
        <v>20161</v>
      </c>
      <c r="F860" s="3196">
        <v>5.5</v>
      </c>
      <c r="G860" s="3192">
        <v>177</v>
      </c>
      <c r="H860" s="3195" t="s">
        <v>2663</v>
      </c>
      <c r="I860" s="3191" t="s">
        <v>20036</v>
      </c>
      <c r="J860" s="3197" t="s">
        <v>6543</v>
      </c>
      <c r="K860" s="3193" t="s">
        <v>4208</v>
      </c>
      <c r="L860" s="3198"/>
    </row>
    <row r="861" spans="1:12" ht="15">
      <c r="A861" s="3193">
        <f t="shared" si="12"/>
        <v>856</v>
      </c>
      <c r="B861" s="3191" t="s">
        <v>20936</v>
      </c>
      <c r="C861" s="3191" t="s">
        <v>3711</v>
      </c>
      <c r="D861" s="3191" t="s">
        <v>3764</v>
      </c>
      <c r="E861" s="3191" t="s">
        <v>20103</v>
      </c>
      <c r="F861" s="3194"/>
      <c r="G861" s="3192">
        <v>177</v>
      </c>
      <c r="H861" s="3195" t="s">
        <v>2663</v>
      </c>
      <c r="I861" s="3191" t="s">
        <v>20036</v>
      </c>
      <c r="J861" s="3197" t="s">
        <v>6543</v>
      </c>
      <c r="K861" s="3193" t="s">
        <v>4208</v>
      </c>
      <c r="L861" s="3198"/>
    </row>
    <row r="862" spans="1:12" ht="15">
      <c r="A862" s="3193">
        <f t="shared" si="12"/>
        <v>857</v>
      </c>
      <c r="B862" s="3191" t="s">
        <v>20937</v>
      </c>
      <c r="C862" s="3191" t="s">
        <v>3711</v>
      </c>
      <c r="D862" s="3191" t="s">
        <v>20038</v>
      </c>
      <c r="E862" s="3191" t="s">
        <v>20170</v>
      </c>
      <c r="F862" s="3194"/>
      <c r="G862" s="3192">
        <v>65</v>
      </c>
      <c r="H862" s="3201" t="s">
        <v>2524</v>
      </c>
      <c r="I862" s="3201" t="s">
        <v>2524</v>
      </c>
      <c r="J862" s="3197" t="s">
        <v>6543</v>
      </c>
      <c r="K862" s="3193" t="s">
        <v>20042</v>
      </c>
      <c r="L862" s="3198"/>
    </row>
    <row r="863" spans="1:12" ht="15">
      <c r="A863" s="3193">
        <f t="shared" si="12"/>
        <v>858</v>
      </c>
      <c r="B863" s="3191" t="s">
        <v>20938</v>
      </c>
      <c r="C863" s="3191" t="s">
        <v>3711</v>
      </c>
      <c r="D863" s="3191" t="s">
        <v>3765</v>
      </c>
      <c r="E863" s="3191" t="s">
        <v>20161</v>
      </c>
      <c r="F863" s="3196">
        <v>5.5</v>
      </c>
      <c r="G863" s="3192">
        <v>175</v>
      </c>
      <c r="H863" s="3195" t="s">
        <v>2663</v>
      </c>
      <c r="I863" s="3191" t="s">
        <v>20036</v>
      </c>
      <c r="J863" s="3197" t="s">
        <v>6543</v>
      </c>
      <c r="K863" s="3193" t="s">
        <v>4208</v>
      </c>
      <c r="L863" s="3198"/>
    </row>
    <row r="864" spans="1:12" ht="15">
      <c r="A864" s="3193">
        <f t="shared" si="12"/>
        <v>859</v>
      </c>
      <c r="B864" s="3191" t="s">
        <v>20939</v>
      </c>
      <c r="C864" s="3191" t="s">
        <v>3711</v>
      </c>
      <c r="D864" s="3191" t="s">
        <v>3765</v>
      </c>
      <c r="E864" s="3191" t="s">
        <v>20103</v>
      </c>
      <c r="F864" s="3194"/>
      <c r="G864" s="3192">
        <v>175</v>
      </c>
      <c r="H864" s="3195" t="s">
        <v>2663</v>
      </c>
      <c r="I864" s="3191" t="s">
        <v>20036</v>
      </c>
      <c r="J864" s="3197" t="s">
        <v>6543</v>
      </c>
      <c r="K864" s="3193" t="s">
        <v>4208</v>
      </c>
      <c r="L864" s="3198"/>
    </row>
    <row r="865" spans="1:12" ht="15">
      <c r="A865" s="3193">
        <f t="shared" si="12"/>
        <v>860</v>
      </c>
      <c r="B865" s="3191" t="s">
        <v>20940</v>
      </c>
      <c r="C865" s="3191" t="s">
        <v>3711</v>
      </c>
      <c r="D865" s="3191" t="s">
        <v>20038</v>
      </c>
      <c r="E865" s="3191" t="s">
        <v>20170</v>
      </c>
      <c r="F865" s="3194"/>
      <c r="G865" s="3192">
        <v>65</v>
      </c>
      <c r="H865" s="3201" t="s">
        <v>2524</v>
      </c>
      <c r="I865" s="3201" t="s">
        <v>2524</v>
      </c>
      <c r="J865" s="3197" t="s">
        <v>6543</v>
      </c>
      <c r="K865" s="3193" t="s">
        <v>20042</v>
      </c>
      <c r="L865" s="3198"/>
    </row>
    <row r="866" spans="1:12" ht="15">
      <c r="A866" s="3193">
        <f t="shared" si="12"/>
        <v>861</v>
      </c>
      <c r="B866" s="3191" t="s">
        <v>20941</v>
      </c>
      <c r="C866" s="3191" t="s">
        <v>3711</v>
      </c>
      <c r="D866" s="3191" t="s">
        <v>1881</v>
      </c>
      <c r="E866" s="3191" t="s">
        <v>20161</v>
      </c>
      <c r="F866" s="3196">
        <v>3.7</v>
      </c>
      <c r="G866" s="3192">
        <v>133</v>
      </c>
      <c r="H866" s="3195" t="s">
        <v>2663</v>
      </c>
      <c r="I866" s="3191" t="s">
        <v>20036</v>
      </c>
      <c r="J866" s="3197" t="s">
        <v>6543</v>
      </c>
      <c r="K866" s="3193" t="s">
        <v>4208</v>
      </c>
      <c r="L866" s="3198"/>
    </row>
    <row r="867" spans="1:12" ht="15">
      <c r="A867" s="3193">
        <f t="shared" si="12"/>
        <v>862</v>
      </c>
      <c r="B867" s="3191" t="s">
        <v>20942</v>
      </c>
      <c r="C867" s="3191" t="s">
        <v>3711</v>
      </c>
      <c r="D867" s="3191" t="s">
        <v>1881</v>
      </c>
      <c r="E867" s="3191" t="s">
        <v>20103</v>
      </c>
      <c r="F867" s="3194"/>
      <c r="G867" s="3192">
        <v>133</v>
      </c>
      <c r="H867" s="3195" t="s">
        <v>2663</v>
      </c>
      <c r="I867" s="3191" t="s">
        <v>20036</v>
      </c>
      <c r="J867" s="3197" t="s">
        <v>6543</v>
      </c>
      <c r="K867" s="3193" t="s">
        <v>4208</v>
      </c>
      <c r="L867" s="3198"/>
    </row>
    <row r="868" spans="1:12" ht="15">
      <c r="A868" s="3193">
        <f t="shared" si="12"/>
        <v>863</v>
      </c>
      <c r="B868" s="3191" t="s">
        <v>20943</v>
      </c>
      <c r="C868" s="3191" t="s">
        <v>3711</v>
      </c>
      <c r="D868" s="3191" t="s">
        <v>20038</v>
      </c>
      <c r="E868" s="3191" t="s">
        <v>20103</v>
      </c>
      <c r="F868" s="3194"/>
      <c r="G868" s="3192">
        <v>65</v>
      </c>
      <c r="H868" s="3201" t="s">
        <v>2524</v>
      </c>
      <c r="I868" s="3201" t="s">
        <v>2524</v>
      </c>
      <c r="J868" s="3197" t="s">
        <v>6543</v>
      </c>
      <c r="K868" s="3193" t="s">
        <v>20042</v>
      </c>
      <c r="L868" s="3198"/>
    </row>
    <row r="869" spans="1:12" ht="15">
      <c r="A869" s="3193">
        <f t="shared" si="12"/>
        <v>864</v>
      </c>
      <c r="B869" s="3191" t="s">
        <v>20944</v>
      </c>
      <c r="C869" s="3191" t="s">
        <v>3711</v>
      </c>
      <c r="D869" s="3191" t="s">
        <v>1883</v>
      </c>
      <c r="E869" s="3191" t="s">
        <v>20161</v>
      </c>
      <c r="F869" s="3196">
        <v>3.7</v>
      </c>
      <c r="G869" s="3192">
        <v>133</v>
      </c>
      <c r="H869" s="3195" t="s">
        <v>2663</v>
      </c>
      <c r="I869" s="3191" t="s">
        <v>20036</v>
      </c>
      <c r="J869" s="3197" t="s">
        <v>6543</v>
      </c>
      <c r="K869" s="3193" t="s">
        <v>4208</v>
      </c>
      <c r="L869" s="3194"/>
    </row>
    <row r="870" spans="1:12" ht="15">
      <c r="A870" s="3193">
        <f t="shared" si="12"/>
        <v>865</v>
      </c>
      <c r="B870" s="3191" t="s">
        <v>20945</v>
      </c>
      <c r="C870" s="3191" t="s">
        <v>3711</v>
      </c>
      <c r="D870" s="3191" t="s">
        <v>1883</v>
      </c>
      <c r="E870" s="3191" t="s">
        <v>20103</v>
      </c>
      <c r="F870" s="3194"/>
      <c r="G870" s="3192">
        <v>133</v>
      </c>
      <c r="H870" s="3195" t="s">
        <v>2663</v>
      </c>
      <c r="I870" s="3191" t="s">
        <v>20036</v>
      </c>
      <c r="J870" s="3197" t="s">
        <v>6543</v>
      </c>
      <c r="K870" s="3193" t="s">
        <v>4208</v>
      </c>
      <c r="L870" s="3194"/>
    </row>
    <row r="871" spans="1:12" ht="15">
      <c r="A871" s="3193">
        <f t="shared" si="12"/>
        <v>866</v>
      </c>
      <c r="B871" s="3191" t="s">
        <v>20946</v>
      </c>
      <c r="C871" s="3191" t="s">
        <v>3711</v>
      </c>
      <c r="D871" s="3191" t="s">
        <v>20038</v>
      </c>
      <c r="E871" s="3191" t="s">
        <v>20103</v>
      </c>
      <c r="F871" s="3194"/>
      <c r="G871" s="3192">
        <v>65</v>
      </c>
      <c r="H871" s="3201" t="s">
        <v>2524</v>
      </c>
      <c r="I871" s="3201" t="s">
        <v>2524</v>
      </c>
      <c r="J871" s="3197" t="s">
        <v>6543</v>
      </c>
      <c r="K871" s="3193" t="s">
        <v>20042</v>
      </c>
      <c r="L871" s="3194"/>
    </row>
    <row r="872" spans="1:12" ht="15">
      <c r="A872" s="3193">
        <f t="shared" si="12"/>
        <v>867</v>
      </c>
      <c r="B872" s="3191" t="s">
        <v>20947</v>
      </c>
      <c r="C872" s="3191" t="s">
        <v>3711</v>
      </c>
      <c r="D872" s="3191" t="s">
        <v>1884</v>
      </c>
      <c r="E872" s="3191" t="s">
        <v>20161</v>
      </c>
      <c r="F872" s="3196">
        <v>2.2000000000000002</v>
      </c>
      <c r="G872" s="3192">
        <v>138</v>
      </c>
      <c r="H872" s="3195" t="s">
        <v>2663</v>
      </c>
      <c r="I872" s="3191" t="s">
        <v>20036</v>
      </c>
      <c r="J872" s="3197" t="s">
        <v>6543</v>
      </c>
      <c r="K872" s="3193" t="s">
        <v>4208</v>
      </c>
      <c r="L872" s="3194"/>
    </row>
    <row r="873" spans="1:12" ht="15">
      <c r="A873" s="3193">
        <f t="shared" si="12"/>
        <v>868</v>
      </c>
      <c r="B873" s="3191" t="s">
        <v>20948</v>
      </c>
      <c r="C873" s="3191" t="s">
        <v>3711</v>
      </c>
      <c r="D873" s="3191" t="s">
        <v>1884</v>
      </c>
      <c r="E873" s="3191" t="s">
        <v>20103</v>
      </c>
      <c r="F873" s="3194"/>
      <c r="G873" s="3192">
        <v>138</v>
      </c>
      <c r="H873" s="3195" t="s">
        <v>2663</v>
      </c>
      <c r="I873" s="3191" t="s">
        <v>20036</v>
      </c>
      <c r="J873" s="3197" t="s">
        <v>6543</v>
      </c>
      <c r="K873" s="3193" t="s">
        <v>4208</v>
      </c>
      <c r="L873" s="3191" t="s">
        <v>3580</v>
      </c>
    </row>
    <row r="874" spans="1:12" ht="15">
      <c r="A874" s="3193">
        <f t="shared" si="12"/>
        <v>869</v>
      </c>
      <c r="B874" s="3191" t="s">
        <v>20949</v>
      </c>
      <c r="C874" s="3191" t="s">
        <v>3711</v>
      </c>
      <c r="D874" s="3191" t="s">
        <v>20038</v>
      </c>
      <c r="E874" s="3191" t="s">
        <v>20103</v>
      </c>
      <c r="F874" s="3194"/>
      <c r="G874" s="3192">
        <v>65</v>
      </c>
      <c r="H874" s="3201" t="s">
        <v>2524</v>
      </c>
      <c r="I874" s="3201" t="s">
        <v>2524</v>
      </c>
      <c r="J874" s="3197" t="s">
        <v>6543</v>
      </c>
      <c r="K874" s="3193" t="s">
        <v>20042</v>
      </c>
      <c r="L874" s="3194"/>
    </row>
    <row r="875" spans="1:12" ht="15">
      <c r="A875" s="3193">
        <f t="shared" si="12"/>
        <v>870</v>
      </c>
      <c r="B875" s="3191" t="s">
        <v>20950</v>
      </c>
      <c r="C875" s="3191" t="s">
        <v>1884</v>
      </c>
      <c r="D875" s="3191" t="s">
        <v>20275</v>
      </c>
      <c r="E875" s="3191" t="s">
        <v>20204</v>
      </c>
      <c r="F875" s="3194"/>
      <c r="G875" s="3192">
        <v>10</v>
      </c>
      <c r="H875" s="3195" t="s">
        <v>2663</v>
      </c>
      <c r="I875" s="3191" t="s">
        <v>20607</v>
      </c>
      <c r="J875" s="3190">
        <v>1</v>
      </c>
      <c r="K875" s="3193" t="s">
        <v>4208</v>
      </c>
      <c r="L875" s="3194"/>
    </row>
    <row r="876" spans="1:12" ht="15">
      <c r="A876" s="3193">
        <f t="shared" si="12"/>
        <v>871</v>
      </c>
      <c r="B876" s="3191" t="s">
        <v>20951</v>
      </c>
      <c r="C876" s="3191" t="s">
        <v>3711</v>
      </c>
      <c r="D876" s="3191" t="s">
        <v>1886</v>
      </c>
      <c r="E876" s="3191" t="s">
        <v>20161</v>
      </c>
      <c r="F876" s="3196">
        <v>2.2000000000000002</v>
      </c>
      <c r="G876" s="3192">
        <v>138</v>
      </c>
      <c r="H876" s="3195" t="s">
        <v>2663</v>
      </c>
      <c r="I876" s="3191" t="s">
        <v>20036</v>
      </c>
      <c r="J876" s="3197" t="s">
        <v>6543</v>
      </c>
      <c r="K876" s="3193" t="s">
        <v>4208</v>
      </c>
      <c r="L876" s="3194"/>
    </row>
    <row r="877" spans="1:12" ht="15">
      <c r="A877" s="3193">
        <f t="shared" si="12"/>
        <v>872</v>
      </c>
      <c r="B877" s="3191" t="s">
        <v>20952</v>
      </c>
      <c r="C877" s="3191" t="s">
        <v>3711</v>
      </c>
      <c r="D877" s="3191" t="s">
        <v>1886</v>
      </c>
      <c r="E877" s="3191" t="s">
        <v>20103</v>
      </c>
      <c r="F877" s="3194"/>
      <c r="G877" s="3192">
        <v>138</v>
      </c>
      <c r="H877" s="3195" t="s">
        <v>2663</v>
      </c>
      <c r="I877" s="3191" t="s">
        <v>20036</v>
      </c>
      <c r="J877" s="3197" t="s">
        <v>6543</v>
      </c>
      <c r="K877" s="3193" t="s">
        <v>4208</v>
      </c>
      <c r="L877" s="3191" t="s">
        <v>3580</v>
      </c>
    </row>
    <row r="878" spans="1:12" ht="15">
      <c r="A878" s="3193">
        <f t="shared" si="12"/>
        <v>873</v>
      </c>
      <c r="B878" s="3191" t="s">
        <v>20953</v>
      </c>
      <c r="C878" s="3191" t="s">
        <v>3711</v>
      </c>
      <c r="D878" s="3191" t="s">
        <v>20038</v>
      </c>
      <c r="E878" s="3191" t="s">
        <v>20103</v>
      </c>
      <c r="F878" s="3194"/>
      <c r="G878" s="3192">
        <v>65</v>
      </c>
      <c r="H878" s="3201" t="s">
        <v>2524</v>
      </c>
      <c r="I878" s="3201" t="s">
        <v>2524</v>
      </c>
      <c r="J878" s="3197" t="s">
        <v>6543</v>
      </c>
      <c r="K878" s="3193" t="s">
        <v>20042</v>
      </c>
      <c r="L878" s="3194"/>
    </row>
    <row r="879" spans="1:12" ht="15">
      <c r="A879" s="3193">
        <f t="shared" si="12"/>
        <v>874</v>
      </c>
      <c r="B879" s="3191" t="s">
        <v>20954</v>
      </c>
      <c r="C879" s="3191" t="s">
        <v>1886</v>
      </c>
      <c r="D879" s="3191" t="s">
        <v>20275</v>
      </c>
      <c r="E879" s="3191" t="s">
        <v>20204</v>
      </c>
      <c r="F879" s="3194"/>
      <c r="G879" s="3192">
        <v>10</v>
      </c>
      <c r="H879" s="3195" t="s">
        <v>2663</v>
      </c>
      <c r="I879" s="3191" t="s">
        <v>20607</v>
      </c>
      <c r="J879" s="3190">
        <v>1</v>
      </c>
      <c r="K879" s="3193" t="s">
        <v>4208</v>
      </c>
      <c r="L879" s="3194"/>
    </row>
    <row r="880" spans="1:12" ht="15">
      <c r="A880" s="3193">
        <f t="shared" si="12"/>
        <v>875</v>
      </c>
      <c r="B880" s="3191" t="s">
        <v>20955</v>
      </c>
      <c r="C880" s="3191" t="s">
        <v>3711</v>
      </c>
      <c r="D880" s="3191" t="s">
        <v>1887</v>
      </c>
      <c r="E880" s="3191" t="s">
        <v>20161</v>
      </c>
      <c r="F880" s="3196">
        <v>1.5</v>
      </c>
      <c r="G880" s="3192">
        <v>136</v>
      </c>
      <c r="H880" s="3195" t="s">
        <v>2663</v>
      </c>
      <c r="I880" s="3191" t="s">
        <v>20036</v>
      </c>
      <c r="J880" s="3197" t="s">
        <v>6543</v>
      </c>
      <c r="K880" s="3193" t="s">
        <v>4208</v>
      </c>
      <c r="L880" s="3194"/>
    </row>
    <row r="881" spans="1:12" ht="15">
      <c r="A881" s="3193">
        <f t="shared" si="12"/>
        <v>876</v>
      </c>
      <c r="B881" s="3191" t="s">
        <v>20956</v>
      </c>
      <c r="C881" s="3191" t="s">
        <v>3711</v>
      </c>
      <c r="D881" s="3191" t="s">
        <v>1887</v>
      </c>
      <c r="E881" s="3191" t="s">
        <v>20103</v>
      </c>
      <c r="F881" s="3194"/>
      <c r="G881" s="3192">
        <v>136</v>
      </c>
      <c r="H881" s="3195" t="s">
        <v>2663</v>
      </c>
      <c r="I881" s="3191" t="s">
        <v>20036</v>
      </c>
      <c r="J881" s="3197" t="s">
        <v>6543</v>
      </c>
      <c r="K881" s="3193" t="s">
        <v>4208</v>
      </c>
      <c r="L881" s="3194"/>
    </row>
    <row r="882" spans="1:12" ht="15">
      <c r="A882" s="3193">
        <f t="shared" si="12"/>
        <v>877</v>
      </c>
      <c r="B882" s="3191" t="s">
        <v>20957</v>
      </c>
      <c r="C882" s="3191" t="s">
        <v>3711</v>
      </c>
      <c r="D882" s="3191" t="s">
        <v>20038</v>
      </c>
      <c r="E882" s="3191" t="s">
        <v>20103</v>
      </c>
      <c r="F882" s="3194"/>
      <c r="G882" s="3192">
        <v>65</v>
      </c>
      <c r="H882" s="3201" t="s">
        <v>2524</v>
      </c>
      <c r="I882" s="3201" t="s">
        <v>2524</v>
      </c>
      <c r="J882" s="3197" t="s">
        <v>6543</v>
      </c>
      <c r="K882" s="3193" t="s">
        <v>20042</v>
      </c>
      <c r="L882" s="3194"/>
    </row>
    <row r="883" spans="1:12" ht="15">
      <c r="A883" s="3193">
        <f t="shared" si="12"/>
        <v>878</v>
      </c>
      <c r="B883" s="3191" t="s">
        <v>20958</v>
      </c>
      <c r="C883" s="3191" t="s">
        <v>3711</v>
      </c>
      <c r="D883" s="3191" t="s">
        <v>1889</v>
      </c>
      <c r="E883" s="3191" t="s">
        <v>20161</v>
      </c>
      <c r="F883" s="3196">
        <v>1.5</v>
      </c>
      <c r="G883" s="3192">
        <v>140</v>
      </c>
      <c r="H883" s="3195" t="s">
        <v>2663</v>
      </c>
      <c r="I883" s="3191" t="s">
        <v>20036</v>
      </c>
      <c r="J883" s="3197" t="s">
        <v>6543</v>
      </c>
      <c r="K883" s="3193" t="s">
        <v>4208</v>
      </c>
      <c r="L883" s="3194"/>
    </row>
    <row r="884" spans="1:12" ht="15">
      <c r="A884" s="3193">
        <f t="shared" si="12"/>
        <v>879</v>
      </c>
      <c r="B884" s="3191" t="s">
        <v>20959</v>
      </c>
      <c r="C884" s="3191" t="s">
        <v>3711</v>
      </c>
      <c r="D884" s="3191" t="s">
        <v>1889</v>
      </c>
      <c r="E884" s="3191" t="s">
        <v>20103</v>
      </c>
      <c r="F884" s="3194"/>
      <c r="G884" s="3192">
        <v>140</v>
      </c>
      <c r="H884" s="3195" t="s">
        <v>2663</v>
      </c>
      <c r="I884" s="3191" t="s">
        <v>20036</v>
      </c>
      <c r="J884" s="3197" t="s">
        <v>6543</v>
      </c>
      <c r="K884" s="3193" t="s">
        <v>4208</v>
      </c>
      <c r="L884" s="3194"/>
    </row>
    <row r="885" spans="1:12" ht="15">
      <c r="A885" s="3193">
        <f t="shared" si="12"/>
        <v>880</v>
      </c>
      <c r="B885" s="3191" t="s">
        <v>20960</v>
      </c>
      <c r="C885" s="3191" t="s">
        <v>3711</v>
      </c>
      <c r="D885" s="3191" t="s">
        <v>20038</v>
      </c>
      <c r="E885" s="3191" t="s">
        <v>20103</v>
      </c>
      <c r="F885" s="3194"/>
      <c r="G885" s="3192">
        <v>65</v>
      </c>
      <c r="H885" s="3201" t="s">
        <v>2524</v>
      </c>
      <c r="I885" s="3201" t="s">
        <v>2524</v>
      </c>
      <c r="J885" s="3197" t="s">
        <v>6543</v>
      </c>
      <c r="K885" s="3193" t="s">
        <v>20042</v>
      </c>
      <c r="L885" s="3194"/>
    </row>
    <row r="886" spans="1:12" ht="15">
      <c r="A886" s="3193">
        <f t="shared" si="12"/>
        <v>881</v>
      </c>
      <c r="B886" s="3191" t="s">
        <v>20961</v>
      </c>
      <c r="C886" s="3191" t="s">
        <v>3711</v>
      </c>
      <c r="D886" s="3191" t="s">
        <v>1548</v>
      </c>
      <c r="E886" s="3191" t="s">
        <v>20161</v>
      </c>
      <c r="F886" s="3196">
        <v>1.5</v>
      </c>
      <c r="G886" s="3192">
        <v>139</v>
      </c>
      <c r="H886" s="3195" t="s">
        <v>2663</v>
      </c>
      <c r="I886" s="3191" t="s">
        <v>20036</v>
      </c>
      <c r="J886" s="3197" t="s">
        <v>6543</v>
      </c>
      <c r="K886" s="3193" t="s">
        <v>4208</v>
      </c>
      <c r="L886" s="3194"/>
    </row>
    <row r="887" spans="1:12" ht="15">
      <c r="A887" s="3193">
        <f t="shared" si="12"/>
        <v>882</v>
      </c>
      <c r="B887" s="3191" t="s">
        <v>20962</v>
      </c>
      <c r="C887" s="3191" t="s">
        <v>3711</v>
      </c>
      <c r="D887" s="3191" t="s">
        <v>1548</v>
      </c>
      <c r="E887" s="3191" t="s">
        <v>20103</v>
      </c>
      <c r="F887" s="3194"/>
      <c r="G887" s="3192">
        <v>139</v>
      </c>
      <c r="H887" s="3195" t="s">
        <v>2663</v>
      </c>
      <c r="I887" s="3191" t="s">
        <v>20036</v>
      </c>
      <c r="J887" s="3197" t="s">
        <v>6543</v>
      </c>
      <c r="K887" s="3193" t="s">
        <v>4208</v>
      </c>
      <c r="L887" s="3194"/>
    </row>
    <row r="888" spans="1:12" ht="15">
      <c r="A888" s="3193">
        <f t="shared" si="12"/>
        <v>883</v>
      </c>
      <c r="B888" s="3191" t="s">
        <v>20963</v>
      </c>
      <c r="C888" s="3191" t="s">
        <v>3711</v>
      </c>
      <c r="D888" s="3191" t="s">
        <v>20038</v>
      </c>
      <c r="E888" s="3191" t="s">
        <v>20103</v>
      </c>
      <c r="F888" s="3194"/>
      <c r="G888" s="3192">
        <v>65</v>
      </c>
      <c r="H888" s="3201" t="s">
        <v>2524</v>
      </c>
      <c r="I888" s="3201" t="s">
        <v>2524</v>
      </c>
      <c r="J888" s="3197" t="s">
        <v>6543</v>
      </c>
      <c r="K888" s="3193" t="s">
        <v>20042</v>
      </c>
      <c r="L888" s="3194"/>
    </row>
    <row r="889" spans="1:12" ht="15">
      <c r="A889" s="3193">
        <f t="shared" si="12"/>
        <v>884</v>
      </c>
      <c r="B889" s="3191" t="s">
        <v>20964</v>
      </c>
      <c r="C889" s="3191" t="s">
        <v>3711</v>
      </c>
      <c r="D889" s="3191" t="s">
        <v>1550</v>
      </c>
      <c r="E889" s="3191" t="s">
        <v>20161</v>
      </c>
      <c r="F889" s="3196">
        <v>1.5</v>
      </c>
      <c r="G889" s="3192">
        <v>139</v>
      </c>
      <c r="H889" s="3195" t="s">
        <v>2663</v>
      </c>
      <c r="I889" s="3191" t="s">
        <v>20036</v>
      </c>
      <c r="J889" s="3197" t="s">
        <v>6543</v>
      </c>
      <c r="K889" s="3193" t="s">
        <v>4208</v>
      </c>
      <c r="L889" s="3194"/>
    </row>
    <row r="890" spans="1:12" ht="15">
      <c r="A890" s="3193">
        <f t="shared" si="12"/>
        <v>885</v>
      </c>
      <c r="B890" s="3191" t="s">
        <v>20965</v>
      </c>
      <c r="C890" s="3191" t="s">
        <v>3711</v>
      </c>
      <c r="D890" s="3191" t="s">
        <v>1550</v>
      </c>
      <c r="E890" s="3191" t="s">
        <v>20103</v>
      </c>
      <c r="F890" s="3194"/>
      <c r="G890" s="3192">
        <v>139</v>
      </c>
      <c r="H890" s="3195" t="s">
        <v>2663</v>
      </c>
      <c r="I890" s="3191" t="s">
        <v>20036</v>
      </c>
      <c r="J890" s="3197" t="s">
        <v>6543</v>
      </c>
      <c r="K890" s="3193" t="s">
        <v>4208</v>
      </c>
      <c r="L890" s="3194"/>
    </row>
    <row r="891" spans="1:12" ht="15">
      <c r="A891" s="3193">
        <f t="shared" si="12"/>
        <v>886</v>
      </c>
      <c r="B891" s="3191" t="s">
        <v>20966</v>
      </c>
      <c r="C891" s="3191" t="s">
        <v>3711</v>
      </c>
      <c r="D891" s="3191" t="s">
        <v>20038</v>
      </c>
      <c r="E891" s="3191" t="s">
        <v>20103</v>
      </c>
      <c r="F891" s="3194"/>
      <c r="G891" s="3192">
        <v>65</v>
      </c>
      <c r="H891" s="3201" t="s">
        <v>2524</v>
      </c>
      <c r="I891" s="3201" t="s">
        <v>2524</v>
      </c>
      <c r="J891" s="3197" t="s">
        <v>6543</v>
      </c>
      <c r="K891" s="3193" t="s">
        <v>20042</v>
      </c>
      <c r="L891" s="3194"/>
    </row>
    <row r="892" spans="1:12" ht="15">
      <c r="A892" s="3193">
        <f t="shared" si="12"/>
        <v>887</v>
      </c>
      <c r="B892" s="3191" t="s">
        <v>20967</v>
      </c>
      <c r="C892" s="3191" t="s">
        <v>3711</v>
      </c>
      <c r="D892" s="3191" t="s">
        <v>1551</v>
      </c>
      <c r="E892" s="3191" t="s">
        <v>20256</v>
      </c>
      <c r="F892" s="3196">
        <v>75</v>
      </c>
      <c r="G892" s="3192">
        <v>143</v>
      </c>
      <c r="H892" s="3190">
        <v>2</v>
      </c>
      <c r="I892" s="3191" t="s">
        <v>20033</v>
      </c>
      <c r="J892" s="3190">
        <v>3</v>
      </c>
      <c r="K892" s="3193" t="s">
        <v>4208</v>
      </c>
      <c r="L892" s="3194"/>
    </row>
    <row r="893" spans="1:12" ht="15">
      <c r="A893" s="3193">
        <f t="shared" si="12"/>
        <v>888</v>
      </c>
      <c r="B893" s="3191" t="s">
        <v>20968</v>
      </c>
      <c r="C893" s="3191" t="s">
        <v>3711</v>
      </c>
      <c r="D893" s="3191" t="s">
        <v>1551</v>
      </c>
      <c r="E893" s="3191" t="s">
        <v>20170</v>
      </c>
      <c r="F893" s="3194"/>
      <c r="G893" s="3192">
        <v>143</v>
      </c>
      <c r="H893" s="3195" t="s">
        <v>2663</v>
      </c>
      <c r="I893" s="3191" t="s">
        <v>20036</v>
      </c>
      <c r="J893" s="3197" t="s">
        <v>6543</v>
      </c>
      <c r="K893" s="3193" t="s">
        <v>4208</v>
      </c>
      <c r="L893" s="3191" t="s">
        <v>3599</v>
      </c>
    </row>
    <row r="894" spans="1:12" ht="15">
      <c r="A894" s="3193">
        <f t="shared" si="12"/>
        <v>889</v>
      </c>
      <c r="B894" s="3191" t="s">
        <v>20969</v>
      </c>
      <c r="C894" s="3191" t="s">
        <v>3711</v>
      </c>
      <c r="D894" s="3191" t="s">
        <v>20038</v>
      </c>
      <c r="E894" s="3191" t="s">
        <v>20103</v>
      </c>
      <c r="F894" s="3194"/>
      <c r="G894" s="3192">
        <v>65</v>
      </c>
      <c r="H894" s="3201" t="s">
        <v>2524</v>
      </c>
      <c r="I894" s="3201" t="s">
        <v>2524</v>
      </c>
      <c r="J894" s="3197" t="s">
        <v>6543</v>
      </c>
      <c r="K894" s="3193" t="s">
        <v>20042</v>
      </c>
      <c r="L894" s="3194"/>
    </row>
    <row r="895" spans="1:12" ht="15">
      <c r="A895" s="3193">
        <f t="shared" si="12"/>
        <v>890</v>
      </c>
      <c r="B895" s="3191" t="s">
        <v>20970</v>
      </c>
      <c r="C895" s="3191" t="s">
        <v>3711</v>
      </c>
      <c r="D895" s="3191" t="s">
        <v>1553</v>
      </c>
      <c r="E895" s="3191" t="s">
        <v>20256</v>
      </c>
      <c r="F895" s="3196">
        <v>75</v>
      </c>
      <c r="G895" s="3192">
        <v>143</v>
      </c>
      <c r="H895" s="3190">
        <v>2</v>
      </c>
      <c r="I895" s="3191" t="s">
        <v>20033</v>
      </c>
      <c r="J895" s="3190">
        <v>3</v>
      </c>
      <c r="K895" s="3193" t="s">
        <v>4208</v>
      </c>
      <c r="L895" s="3194"/>
    </row>
    <row r="896" spans="1:12" ht="15">
      <c r="A896" s="3193">
        <f t="shared" si="12"/>
        <v>891</v>
      </c>
      <c r="B896" s="3191" t="s">
        <v>20971</v>
      </c>
      <c r="C896" s="3191" t="s">
        <v>3711</v>
      </c>
      <c r="D896" s="3191" t="s">
        <v>1553</v>
      </c>
      <c r="E896" s="3191" t="s">
        <v>20170</v>
      </c>
      <c r="F896" s="3194"/>
      <c r="G896" s="3192">
        <v>143</v>
      </c>
      <c r="H896" s="3195" t="s">
        <v>2663</v>
      </c>
      <c r="I896" s="3191" t="s">
        <v>20036</v>
      </c>
      <c r="J896" s="3197" t="s">
        <v>6543</v>
      </c>
      <c r="K896" s="3193" t="s">
        <v>4208</v>
      </c>
      <c r="L896" s="3191" t="s">
        <v>3599</v>
      </c>
    </row>
    <row r="897" spans="1:12" ht="15">
      <c r="A897" s="3193">
        <f t="shared" si="12"/>
        <v>892</v>
      </c>
      <c r="B897" s="3191" t="s">
        <v>20972</v>
      </c>
      <c r="C897" s="3191" t="s">
        <v>3711</v>
      </c>
      <c r="D897" s="3191" t="s">
        <v>20038</v>
      </c>
      <c r="E897" s="3191" t="s">
        <v>20103</v>
      </c>
      <c r="F897" s="3194"/>
      <c r="G897" s="3192">
        <v>65</v>
      </c>
      <c r="H897" s="3201" t="s">
        <v>2524</v>
      </c>
      <c r="I897" s="3201" t="s">
        <v>2524</v>
      </c>
      <c r="J897" s="3197" t="s">
        <v>6543</v>
      </c>
      <c r="K897" s="3193" t="s">
        <v>20042</v>
      </c>
      <c r="L897" s="3194"/>
    </row>
    <row r="898" spans="1:12" ht="15">
      <c r="A898" s="3193">
        <f t="shared" si="12"/>
        <v>893</v>
      </c>
      <c r="B898" s="3191" t="s">
        <v>20973</v>
      </c>
      <c r="C898" s="3191" t="s">
        <v>3711</v>
      </c>
      <c r="D898" s="3191" t="s">
        <v>1554</v>
      </c>
      <c r="E898" s="3191" t="s">
        <v>20265</v>
      </c>
      <c r="F898" s="3196">
        <v>11</v>
      </c>
      <c r="G898" s="3192">
        <v>125</v>
      </c>
      <c r="H898" s="3190">
        <v>1</v>
      </c>
      <c r="I898" s="3191" t="s">
        <v>20578</v>
      </c>
      <c r="J898" s="3197" t="s">
        <v>6543</v>
      </c>
      <c r="K898" s="3193" t="s">
        <v>4208</v>
      </c>
      <c r="L898" s="3194"/>
    </row>
    <row r="899" spans="1:12" ht="15">
      <c r="A899" s="3193">
        <f t="shared" si="12"/>
        <v>894</v>
      </c>
      <c r="B899" s="3191" t="s">
        <v>20974</v>
      </c>
      <c r="C899" s="3191" t="s">
        <v>3711</v>
      </c>
      <c r="D899" s="3191" t="s">
        <v>1554</v>
      </c>
      <c r="E899" s="3191" t="s">
        <v>20103</v>
      </c>
      <c r="F899" s="3194"/>
      <c r="G899" s="3192">
        <v>125</v>
      </c>
      <c r="H899" s="3197" t="s">
        <v>2663</v>
      </c>
      <c r="I899" s="3191" t="s">
        <v>20036</v>
      </c>
      <c r="J899" s="3197" t="s">
        <v>6543</v>
      </c>
      <c r="K899" s="3193" t="s">
        <v>4208</v>
      </c>
      <c r="L899" s="3198"/>
    </row>
    <row r="900" spans="1:12" ht="15">
      <c r="A900" s="3193">
        <f t="shared" si="12"/>
        <v>895</v>
      </c>
      <c r="B900" s="3191" t="s">
        <v>20975</v>
      </c>
      <c r="C900" s="3191" t="s">
        <v>3711</v>
      </c>
      <c r="D900" s="3191" t="s">
        <v>20038</v>
      </c>
      <c r="E900" s="3191" t="s">
        <v>20103</v>
      </c>
      <c r="F900" s="3194"/>
      <c r="G900" s="3192">
        <v>65</v>
      </c>
      <c r="H900" s="3201" t="s">
        <v>2524</v>
      </c>
      <c r="I900" s="3201" t="s">
        <v>2524</v>
      </c>
      <c r="J900" s="3197" t="s">
        <v>6543</v>
      </c>
      <c r="K900" s="3193" t="s">
        <v>20042</v>
      </c>
      <c r="L900" s="3198"/>
    </row>
    <row r="901" spans="1:12" ht="15">
      <c r="A901" s="3193">
        <f t="shared" si="12"/>
        <v>896</v>
      </c>
      <c r="B901" s="3191" t="s">
        <v>20976</v>
      </c>
      <c r="C901" s="3191" t="s">
        <v>3711</v>
      </c>
      <c r="D901" s="3191" t="s">
        <v>1556</v>
      </c>
      <c r="E901" s="3191" t="s">
        <v>20265</v>
      </c>
      <c r="F901" s="3196">
        <v>11</v>
      </c>
      <c r="G901" s="3192">
        <v>125</v>
      </c>
      <c r="H901" s="3190">
        <v>1</v>
      </c>
      <c r="I901" s="3191" t="s">
        <v>20578</v>
      </c>
      <c r="J901" s="3197" t="s">
        <v>6543</v>
      </c>
      <c r="K901" s="3193" t="s">
        <v>4208</v>
      </c>
      <c r="L901" s="3198"/>
    </row>
    <row r="902" spans="1:12" ht="15">
      <c r="A902" s="3193">
        <f t="shared" si="12"/>
        <v>897</v>
      </c>
      <c r="B902" s="3191" t="s">
        <v>20977</v>
      </c>
      <c r="C902" s="3191" t="s">
        <v>3711</v>
      </c>
      <c r="D902" s="3191" t="s">
        <v>1556</v>
      </c>
      <c r="E902" s="3191" t="s">
        <v>20103</v>
      </c>
      <c r="F902" s="3194"/>
      <c r="G902" s="3192">
        <v>125</v>
      </c>
      <c r="H902" s="3197" t="s">
        <v>2663</v>
      </c>
      <c r="I902" s="3191" t="s">
        <v>20036</v>
      </c>
      <c r="J902" s="3197" t="s">
        <v>6543</v>
      </c>
      <c r="K902" s="3193" t="s">
        <v>4208</v>
      </c>
      <c r="L902" s="3198"/>
    </row>
    <row r="903" spans="1:12" ht="15">
      <c r="A903" s="3193">
        <f t="shared" si="12"/>
        <v>898</v>
      </c>
      <c r="B903" s="3191" t="s">
        <v>20978</v>
      </c>
      <c r="C903" s="3191" t="s">
        <v>3711</v>
      </c>
      <c r="D903" s="3191" t="s">
        <v>20038</v>
      </c>
      <c r="E903" s="3191" t="s">
        <v>20103</v>
      </c>
      <c r="F903" s="3194"/>
      <c r="G903" s="3192">
        <v>65</v>
      </c>
      <c r="H903" s="3201" t="s">
        <v>2524</v>
      </c>
      <c r="I903" s="3201" t="s">
        <v>2524</v>
      </c>
      <c r="J903" s="3197" t="s">
        <v>6543</v>
      </c>
      <c r="K903" s="3193" t="s">
        <v>20042</v>
      </c>
      <c r="L903" s="3198"/>
    </row>
    <row r="904" spans="1:12" ht="15">
      <c r="A904" s="3193">
        <f t="shared" si="12"/>
        <v>899</v>
      </c>
      <c r="B904" s="3191" t="s">
        <v>20979</v>
      </c>
      <c r="C904" s="3191" t="s">
        <v>3711</v>
      </c>
      <c r="D904" s="3191" t="s">
        <v>1557</v>
      </c>
      <c r="E904" s="3191" t="s">
        <v>20265</v>
      </c>
      <c r="F904" s="3196">
        <v>11</v>
      </c>
      <c r="G904" s="3192">
        <v>140</v>
      </c>
      <c r="H904" s="3190">
        <v>1</v>
      </c>
      <c r="I904" s="3191" t="s">
        <v>20578</v>
      </c>
      <c r="J904" s="3197" t="s">
        <v>6543</v>
      </c>
      <c r="K904" s="3193" t="s">
        <v>4208</v>
      </c>
      <c r="L904" s="3198"/>
    </row>
    <row r="905" spans="1:12" ht="15">
      <c r="A905" s="3193">
        <f t="shared" si="12"/>
        <v>900</v>
      </c>
      <c r="B905" s="3191" t="s">
        <v>20980</v>
      </c>
      <c r="C905" s="3191" t="s">
        <v>3711</v>
      </c>
      <c r="D905" s="3191" t="s">
        <v>1557</v>
      </c>
      <c r="E905" s="3191" t="s">
        <v>20103</v>
      </c>
      <c r="F905" s="3194"/>
      <c r="G905" s="3192">
        <v>140</v>
      </c>
      <c r="H905" s="3197" t="s">
        <v>2663</v>
      </c>
      <c r="I905" s="3191" t="s">
        <v>20036</v>
      </c>
      <c r="J905" s="3197" t="s">
        <v>6543</v>
      </c>
      <c r="K905" s="3193" t="s">
        <v>4208</v>
      </c>
      <c r="L905" s="3198"/>
    </row>
    <row r="906" spans="1:12" ht="15">
      <c r="A906" s="3193">
        <f t="shared" si="12"/>
        <v>901</v>
      </c>
      <c r="B906" s="3191" t="s">
        <v>20981</v>
      </c>
      <c r="C906" s="3191" t="s">
        <v>3711</v>
      </c>
      <c r="D906" s="3191" t="s">
        <v>20038</v>
      </c>
      <c r="E906" s="3191" t="s">
        <v>20103</v>
      </c>
      <c r="F906" s="3194"/>
      <c r="G906" s="3192">
        <v>65</v>
      </c>
      <c r="H906" s="3201" t="s">
        <v>2524</v>
      </c>
      <c r="I906" s="3201" t="s">
        <v>2524</v>
      </c>
      <c r="J906" s="3197" t="s">
        <v>6543</v>
      </c>
      <c r="K906" s="3193" t="s">
        <v>20042</v>
      </c>
      <c r="L906" s="3198"/>
    </row>
    <row r="907" spans="1:12" ht="15">
      <c r="A907" s="3193">
        <f t="shared" si="12"/>
        <v>902</v>
      </c>
      <c r="B907" s="3191" t="s">
        <v>20982</v>
      </c>
      <c r="C907" s="3191" t="s">
        <v>3711</v>
      </c>
      <c r="D907" s="3191" t="s">
        <v>1559</v>
      </c>
      <c r="E907" s="3191" t="s">
        <v>20265</v>
      </c>
      <c r="F907" s="3196">
        <v>11</v>
      </c>
      <c r="G907" s="3192">
        <v>140</v>
      </c>
      <c r="H907" s="3190">
        <v>1</v>
      </c>
      <c r="I907" s="3191" t="s">
        <v>20578</v>
      </c>
      <c r="J907" s="3197" t="s">
        <v>6543</v>
      </c>
      <c r="K907" s="3193" t="s">
        <v>4208</v>
      </c>
      <c r="L907" s="3198"/>
    </row>
    <row r="908" spans="1:12" ht="15">
      <c r="A908" s="3193">
        <f t="shared" si="12"/>
        <v>903</v>
      </c>
      <c r="B908" s="3191" t="s">
        <v>20983</v>
      </c>
      <c r="C908" s="3191" t="s">
        <v>3711</v>
      </c>
      <c r="D908" s="3191" t="s">
        <v>1559</v>
      </c>
      <c r="E908" s="3191" t="s">
        <v>20103</v>
      </c>
      <c r="F908" s="3194"/>
      <c r="G908" s="3192">
        <v>140</v>
      </c>
      <c r="H908" s="3197" t="s">
        <v>2663</v>
      </c>
      <c r="I908" s="3191" t="s">
        <v>20036</v>
      </c>
      <c r="J908" s="3197" t="s">
        <v>6543</v>
      </c>
      <c r="K908" s="3193" t="s">
        <v>4208</v>
      </c>
      <c r="L908" s="3198"/>
    </row>
    <row r="909" spans="1:12" ht="15">
      <c r="A909" s="3193">
        <f t="shared" si="12"/>
        <v>904</v>
      </c>
      <c r="B909" s="3191" t="s">
        <v>20984</v>
      </c>
      <c r="C909" s="3191" t="s">
        <v>3711</v>
      </c>
      <c r="D909" s="3191" t="s">
        <v>20038</v>
      </c>
      <c r="E909" s="3191" t="s">
        <v>20103</v>
      </c>
      <c r="F909" s="3194"/>
      <c r="G909" s="3192">
        <v>65</v>
      </c>
      <c r="H909" s="3201" t="s">
        <v>2524</v>
      </c>
      <c r="I909" s="3201" t="s">
        <v>2524</v>
      </c>
      <c r="J909" s="3197" t="s">
        <v>6543</v>
      </c>
      <c r="K909" s="3193" t="s">
        <v>20042</v>
      </c>
      <c r="L909" s="3198"/>
    </row>
    <row r="910" spans="1:12" ht="15">
      <c r="A910" s="3193">
        <f t="shared" si="12"/>
        <v>905</v>
      </c>
      <c r="B910" s="3191" t="s">
        <v>20985</v>
      </c>
      <c r="C910" s="3191" t="s">
        <v>3711</v>
      </c>
      <c r="D910" s="3191" t="s">
        <v>12611</v>
      </c>
      <c r="E910" s="3191" t="s">
        <v>20281</v>
      </c>
      <c r="F910" s="3196">
        <v>30</v>
      </c>
      <c r="G910" s="3192">
        <v>183</v>
      </c>
      <c r="H910" s="3197" t="s">
        <v>6543</v>
      </c>
      <c r="I910" s="3191" t="s">
        <v>20571</v>
      </c>
      <c r="J910" s="3190">
        <v>2</v>
      </c>
      <c r="K910" s="3193" t="s">
        <v>4208</v>
      </c>
      <c r="L910" s="3198"/>
    </row>
    <row r="911" spans="1:12" ht="15">
      <c r="A911" s="3193">
        <f t="shared" si="12"/>
        <v>906</v>
      </c>
      <c r="B911" s="3191" t="s">
        <v>20986</v>
      </c>
      <c r="C911" s="3191" t="s">
        <v>3711</v>
      </c>
      <c r="D911" s="3191" t="s">
        <v>12611</v>
      </c>
      <c r="E911" s="3191" t="s">
        <v>20103</v>
      </c>
      <c r="F911" s="3194"/>
      <c r="G911" s="3192">
        <v>183</v>
      </c>
      <c r="H911" s="3197" t="s">
        <v>2663</v>
      </c>
      <c r="I911" s="3191" t="s">
        <v>20036</v>
      </c>
      <c r="J911" s="3197" t="s">
        <v>6543</v>
      </c>
      <c r="K911" s="3193" t="s">
        <v>4208</v>
      </c>
      <c r="L911" s="3198"/>
    </row>
    <row r="912" spans="1:12" ht="15">
      <c r="A912" s="3193">
        <f t="shared" si="12"/>
        <v>907</v>
      </c>
      <c r="B912" s="3191" t="s">
        <v>20987</v>
      </c>
      <c r="C912" s="3191" t="s">
        <v>3711</v>
      </c>
      <c r="D912" s="3191" t="s">
        <v>20038</v>
      </c>
      <c r="E912" s="3191" t="s">
        <v>20170</v>
      </c>
      <c r="F912" s="3194"/>
      <c r="G912" s="3192">
        <v>65</v>
      </c>
      <c r="H912" s="3201" t="s">
        <v>2524</v>
      </c>
      <c r="I912" s="3201" t="s">
        <v>2524</v>
      </c>
      <c r="J912" s="3197" t="s">
        <v>6543</v>
      </c>
      <c r="K912" s="3193" t="s">
        <v>20042</v>
      </c>
      <c r="L912" s="3198"/>
    </row>
    <row r="913" spans="1:12" ht="15">
      <c r="A913" s="3193">
        <f t="shared" si="12"/>
        <v>908</v>
      </c>
      <c r="B913" s="3191" t="s">
        <v>20988</v>
      </c>
      <c r="C913" s="3191" t="s">
        <v>3711</v>
      </c>
      <c r="D913" s="3191" t="s">
        <v>3768</v>
      </c>
      <c r="E913" s="3191" t="s">
        <v>20281</v>
      </c>
      <c r="F913" s="3196">
        <v>30</v>
      </c>
      <c r="G913" s="3192">
        <v>180</v>
      </c>
      <c r="H913" s="3197" t="s">
        <v>6543</v>
      </c>
      <c r="I913" s="3191" t="s">
        <v>20571</v>
      </c>
      <c r="J913" s="3190">
        <v>2</v>
      </c>
      <c r="K913" s="3193" t="s">
        <v>4208</v>
      </c>
      <c r="L913" s="3198"/>
    </row>
    <row r="914" spans="1:12" ht="15">
      <c r="A914" s="3193">
        <f t="shared" ref="A914:A977" si="13">A913+1</f>
        <v>909</v>
      </c>
      <c r="B914" s="3191" t="s">
        <v>20989</v>
      </c>
      <c r="C914" s="3191" t="s">
        <v>3711</v>
      </c>
      <c r="D914" s="3191" t="s">
        <v>3768</v>
      </c>
      <c r="E914" s="3191" t="s">
        <v>20103</v>
      </c>
      <c r="F914" s="3194"/>
      <c r="G914" s="3192">
        <v>180</v>
      </c>
      <c r="H914" s="3197" t="s">
        <v>2663</v>
      </c>
      <c r="I914" s="3191" t="s">
        <v>20036</v>
      </c>
      <c r="J914" s="3197" t="s">
        <v>6543</v>
      </c>
      <c r="K914" s="3193" t="s">
        <v>4208</v>
      </c>
      <c r="L914" s="3198"/>
    </row>
    <row r="915" spans="1:12" ht="15">
      <c r="A915" s="3193">
        <f t="shared" si="13"/>
        <v>910</v>
      </c>
      <c r="B915" s="3191" t="s">
        <v>20990</v>
      </c>
      <c r="C915" s="3191" t="s">
        <v>3711</v>
      </c>
      <c r="D915" s="3191" t="s">
        <v>20038</v>
      </c>
      <c r="E915" s="3191" t="s">
        <v>20170</v>
      </c>
      <c r="F915" s="3194"/>
      <c r="G915" s="3192">
        <v>65</v>
      </c>
      <c r="H915" s="3201" t="s">
        <v>2524</v>
      </c>
      <c r="I915" s="3201" t="s">
        <v>2524</v>
      </c>
      <c r="J915" s="3197" t="s">
        <v>6543</v>
      </c>
      <c r="K915" s="3193" t="s">
        <v>20042</v>
      </c>
      <c r="L915" s="3198"/>
    </row>
    <row r="916" spans="1:12" ht="15">
      <c r="A916" s="3193">
        <f t="shared" si="13"/>
        <v>911</v>
      </c>
      <c r="B916" s="3191" t="s">
        <v>20991</v>
      </c>
      <c r="C916" s="3191" t="s">
        <v>3711</v>
      </c>
      <c r="D916" s="3191" t="s">
        <v>1560</v>
      </c>
      <c r="E916" s="3191" t="s">
        <v>20161</v>
      </c>
      <c r="F916" s="3196">
        <v>3.7</v>
      </c>
      <c r="G916" s="3192">
        <v>178</v>
      </c>
      <c r="H916" s="3197" t="s">
        <v>2663</v>
      </c>
      <c r="I916" s="3191" t="s">
        <v>20036</v>
      </c>
      <c r="J916" s="3197" t="s">
        <v>6543</v>
      </c>
      <c r="K916" s="3193" t="s">
        <v>4208</v>
      </c>
      <c r="L916" s="3198"/>
    </row>
    <row r="917" spans="1:12" ht="15">
      <c r="A917" s="3193">
        <f t="shared" si="13"/>
        <v>912</v>
      </c>
      <c r="B917" s="3191" t="s">
        <v>20992</v>
      </c>
      <c r="C917" s="3191" t="s">
        <v>3711</v>
      </c>
      <c r="D917" s="3191" t="s">
        <v>1560</v>
      </c>
      <c r="E917" s="3191" t="s">
        <v>20103</v>
      </c>
      <c r="F917" s="3194"/>
      <c r="G917" s="3192">
        <v>178</v>
      </c>
      <c r="H917" s="3197" t="s">
        <v>2663</v>
      </c>
      <c r="I917" s="3191" t="s">
        <v>20036</v>
      </c>
      <c r="J917" s="3197" t="s">
        <v>6543</v>
      </c>
      <c r="K917" s="3193" t="s">
        <v>4208</v>
      </c>
      <c r="L917" s="3198"/>
    </row>
    <row r="918" spans="1:12" ht="15">
      <c r="A918" s="3193">
        <f t="shared" si="13"/>
        <v>913</v>
      </c>
      <c r="B918" s="3191" t="s">
        <v>20993</v>
      </c>
      <c r="C918" s="3191" t="s">
        <v>3711</v>
      </c>
      <c r="D918" s="3191" t="s">
        <v>20038</v>
      </c>
      <c r="E918" s="3191" t="s">
        <v>20103</v>
      </c>
      <c r="F918" s="3194"/>
      <c r="G918" s="3192">
        <v>65</v>
      </c>
      <c r="H918" s="3201" t="s">
        <v>2524</v>
      </c>
      <c r="I918" s="3201" t="s">
        <v>2524</v>
      </c>
      <c r="J918" s="3197" t="s">
        <v>6543</v>
      </c>
      <c r="K918" s="3193" t="s">
        <v>20042</v>
      </c>
      <c r="L918" s="3198"/>
    </row>
    <row r="919" spans="1:12" ht="15">
      <c r="A919" s="3193">
        <f t="shared" si="13"/>
        <v>914</v>
      </c>
      <c r="B919" s="3191" t="s">
        <v>20994</v>
      </c>
      <c r="C919" s="3191" t="s">
        <v>3711</v>
      </c>
      <c r="D919" s="3191" t="s">
        <v>1562</v>
      </c>
      <c r="E919" s="3191" t="s">
        <v>20161</v>
      </c>
      <c r="F919" s="3196">
        <v>3.7</v>
      </c>
      <c r="G919" s="3192">
        <v>178</v>
      </c>
      <c r="H919" s="3197" t="s">
        <v>2663</v>
      </c>
      <c r="I919" s="3191" t="s">
        <v>20036</v>
      </c>
      <c r="J919" s="3197" t="s">
        <v>6543</v>
      </c>
      <c r="K919" s="3193" t="s">
        <v>4208</v>
      </c>
      <c r="L919" s="3198"/>
    </row>
    <row r="920" spans="1:12" ht="15">
      <c r="A920" s="3193">
        <f t="shared" si="13"/>
        <v>915</v>
      </c>
      <c r="B920" s="3191" t="s">
        <v>20995</v>
      </c>
      <c r="C920" s="3191" t="s">
        <v>3711</v>
      </c>
      <c r="D920" s="3191" t="s">
        <v>1562</v>
      </c>
      <c r="E920" s="3191" t="s">
        <v>20103</v>
      </c>
      <c r="F920" s="3194"/>
      <c r="G920" s="3192">
        <v>178</v>
      </c>
      <c r="H920" s="3197" t="s">
        <v>2663</v>
      </c>
      <c r="I920" s="3191" t="s">
        <v>20036</v>
      </c>
      <c r="J920" s="3197" t="s">
        <v>6543</v>
      </c>
      <c r="K920" s="3193" t="s">
        <v>4208</v>
      </c>
      <c r="L920" s="3198"/>
    </row>
    <row r="921" spans="1:12" ht="15">
      <c r="A921" s="3193">
        <f t="shared" si="13"/>
        <v>916</v>
      </c>
      <c r="B921" s="3191" t="s">
        <v>20996</v>
      </c>
      <c r="C921" s="3191" t="s">
        <v>3711</v>
      </c>
      <c r="D921" s="3191" t="s">
        <v>20038</v>
      </c>
      <c r="E921" s="3191" t="s">
        <v>20103</v>
      </c>
      <c r="F921" s="3194"/>
      <c r="G921" s="3192">
        <v>65</v>
      </c>
      <c r="H921" s="3201" t="s">
        <v>2524</v>
      </c>
      <c r="I921" s="3201" t="s">
        <v>2524</v>
      </c>
      <c r="J921" s="3197" t="s">
        <v>6543</v>
      </c>
      <c r="K921" s="3193" t="s">
        <v>20042</v>
      </c>
      <c r="L921" s="3198"/>
    </row>
    <row r="922" spans="1:12" ht="15">
      <c r="A922" s="3193">
        <f t="shared" si="13"/>
        <v>917</v>
      </c>
      <c r="B922" s="3191" t="s">
        <v>20997</v>
      </c>
      <c r="C922" s="3191" t="s">
        <v>3711</v>
      </c>
      <c r="D922" s="3191" t="s">
        <v>1563</v>
      </c>
      <c r="E922" s="3191" t="s">
        <v>20161</v>
      </c>
      <c r="F922" s="3196">
        <v>1.1000000000000001</v>
      </c>
      <c r="G922" s="3192">
        <v>148</v>
      </c>
      <c r="H922" s="3197" t="s">
        <v>2663</v>
      </c>
      <c r="I922" s="3191" t="s">
        <v>20036</v>
      </c>
      <c r="J922" s="3197" t="s">
        <v>6543</v>
      </c>
      <c r="K922" s="3193" t="s">
        <v>4208</v>
      </c>
      <c r="L922" s="3198"/>
    </row>
    <row r="923" spans="1:12" ht="15">
      <c r="A923" s="3193">
        <f t="shared" si="13"/>
        <v>918</v>
      </c>
      <c r="B923" s="3191" t="s">
        <v>20998</v>
      </c>
      <c r="C923" s="3191" t="s">
        <v>3711</v>
      </c>
      <c r="D923" s="3191" t="s">
        <v>1563</v>
      </c>
      <c r="E923" s="3191" t="s">
        <v>20103</v>
      </c>
      <c r="F923" s="3194"/>
      <c r="G923" s="3192">
        <v>148</v>
      </c>
      <c r="H923" s="3197" t="s">
        <v>2663</v>
      </c>
      <c r="I923" s="3191" t="s">
        <v>20036</v>
      </c>
      <c r="J923" s="3197" t="s">
        <v>6543</v>
      </c>
      <c r="K923" s="3193" t="s">
        <v>4208</v>
      </c>
      <c r="L923" s="3198"/>
    </row>
    <row r="924" spans="1:12" ht="15">
      <c r="A924" s="3193">
        <f t="shared" si="13"/>
        <v>919</v>
      </c>
      <c r="B924" s="3191" t="s">
        <v>20999</v>
      </c>
      <c r="C924" s="3191" t="s">
        <v>3711</v>
      </c>
      <c r="D924" s="3191" t="s">
        <v>20038</v>
      </c>
      <c r="E924" s="3191" t="s">
        <v>20103</v>
      </c>
      <c r="F924" s="3194"/>
      <c r="G924" s="3192">
        <v>65</v>
      </c>
      <c r="H924" s="3201" t="s">
        <v>2524</v>
      </c>
      <c r="I924" s="3201" t="s">
        <v>2524</v>
      </c>
      <c r="J924" s="3197" t="s">
        <v>6543</v>
      </c>
      <c r="K924" s="3193" t="s">
        <v>20042</v>
      </c>
      <c r="L924" s="3198"/>
    </row>
    <row r="925" spans="1:12" ht="15">
      <c r="A925" s="3193">
        <f t="shared" si="13"/>
        <v>920</v>
      </c>
      <c r="B925" s="3191" t="s">
        <v>21000</v>
      </c>
      <c r="C925" s="3191" t="s">
        <v>3711</v>
      </c>
      <c r="D925" s="3191" t="s">
        <v>1565</v>
      </c>
      <c r="E925" s="3191" t="s">
        <v>20161</v>
      </c>
      <c r="F925" s="3196">
        <v>1.1000000000000001</v>
      </c>
      <c r="G925" s="3192">
        <v>148</v>
      </c>
      <c r="H925" s="3197" t="s">
        <v>2663</v>
      </c>
      <c r="I925" s="3191" t="s">
        <v>20036</v>
      </c>
      <c r="J925" s="3197" t="s">
        <v>6543</v>
      </c>
      <c r="K925" s="3193" t="s">
        <v>4208</v>
      </c>
      <c r="L925" s="3198"/>
    </row>
    <row r="926" spans="1:12" ht="15">
      <c r="A926" s="3193">
        <f t="shared" si="13"/>
        <v>921</v>
      </c>
      <c r="B926" s="3191" t="s">
        <v>21001</v>
      </c>
      <c r="C926" s="3191" t="s">
        <v>3711</v>
      </c>
      <c r="D926" s="3191" t="s">
        <v>1565</v>
      </c>
      <c r="E926" s="3191" t="s">
        <v>20103</v>
      </c>
      <c r="F926" s="3194"/>
      <c r="G926" s="3192">
        <v>148</v>
      </c>
      <c r="H926" s="3197" t="s">
        <v>2663</v>
      </c>
      <c r="I926" s="3191" t="s">
        <v>20036</v>
      </c>
      <c r="J926" s="3197" t="s">
        <v>6543</v>
      </c>
      <c r="K926" s="3193" t="s">
        <v>4208</v>
      </c>
      <c r="L926" s="3198"/>
    </row>
    <row r="927" spans="1:12" ht="15">
      <c r="A927" s="3193">
        <f t="shared" si="13"/>
        <v>922</v>
      </c>
      <c r="B927" s="3191" t="s">
        <v>21002</v>
      </c>
      <c r="C927" s="3191" t="s">
        <v>3711</v>
      </c>
      <c r="D927" s="3191" t="s">
        <v>20038</v>
      </c>
      <c r="E927" s="3191" t="s">
        <v>20103</v>
      </c>
      <c r="F927" s="3194"/>
      <c r="G927" s="3192">
        <v>65</v>
      </c>
      <c r="H927" s="3201" t="s">
        <v>2524</v>
      </c>
      <c r="I927" s="3201" t="s">
        <v>2524</v>
      </c>
      <c r="J927" s="3197" t="s">
        <v>6543</v>
      </c>
      <c r="K927" s="3193" t="s">
        <v>20042</v>
      </c>
      <c r="L927" s="3198"/>
    </row>
    <row r="928" spans="1:12" ht="15">
      <c r="A928" s="3193">
        <f t="shared" si="13"/>
        <v>923</v>
      </c>
      <c r="B928" s="3191" t="s">
        <v>21003</v>
      </c>
      <c r="C928" s="3191" t="s">
        <v>3711</v>
      </c>
      <c r="D928" s="3191" t="s">
        <v>1566</v>
      </c>
      <c r="E928" s="3191" t="s">
        <v>20161</v>
      </c>
      <c r="F928" s="3196">
        <v>3.7</v>
      </c>
      <c r="G928" s="3192">
        <v>149</v>
      </c>
      <c r="H928" s="3197" t="s">
        <v>2663</v>
      </c>
      <c r="I928" s="3191" t="s">
        <v>20036</v>
      </c>
      <c r="J928" s="3197" t="s">
        <v>6543</v>
      </c>
      <c r="K928" s="3193" t="s">
        <v>4208</v>
      </c>
      <c r="L928" s="3198"/>
    </row>
    <row r="929" spans="1:12" ht="15">
      <c r="A929" s="3193">
        <f t="shared" si="13"/>
        <v>924</v>
      </c>
      <c r="B929" s="3191" t="s">
        <v>21004</v>
      </c>
      <c r="C929" s="3191" t="s">
        <v>3711</v>
      </c>
      <c r="D929" s="3191" t="s">
        <v>1566</v>
      </c>
      <c r="E929" s="3191" t="s">
        <v>20103</v>
      </c>
      <c r="F929" s="3194"/>
      <c r="G929" s="3192">
        <v>149</v>
      </c>
      <c r="H929" s="3197" t="s">
        <v>2663</v>
      </c>
      <c r="I929" s="3191" t="s">
        <v>20036</v>
      </c>
      <c r="J929" s="3197" t="s">
        <v>6543</v>
      </c>
      <c r="K929" s="3193" t="s">
        <v>4208</v>
      </c>
      <c r="L929" s="3194"/>
    </row>
    <row r="930" spans="1:12" ht="15">
      <c r="A930" s="3193">
        <f t="shared" si="13"/>
        <v>925</v>
      </c>
      <c r="B930" s="3191" t="s">
        <v>21005</v>
      </c>
      <c r="C930" s="3191" t="s">
        <v>3711</v>
      </c>
      <c r="D930" s="3191" t="s">
        <v>20038</v>
      </c>
      <c r="E930" s="3191" t="s">
        <v>20103</v>
      </c>
      <c r="F930" s="3194"/>
      <c r="G930" s="3192">
        <v>65</v>
      </c>
      <c r="H930" s="3201" t="s">
        <v>2524</v>
      </c>
      <c r="I930" s="3201" t="s">
        <v>2524</v>
      </c>
      <c r="J930" s="3197" t="s">
        <v>6543</v>
      </c>
      <c r="K930" s="3193" t="s">
        <v>20042</v>
      </c>
      <c r="L930" s="3194"/>
    </row>
    <row r="931" spans="1:12" ht="15">
      <c r="A931" s="3193">
        <f t="shared" si="13"/>
        <v>926</v>
      </c>
      <c r="B931" s="3191" t="s">
        <v>21006</v>
      </c>
      <c r="C931" s="3191" t="s">
        <v>3711</v>
      </c>
      <c r="D931" s="3191" t="s">
        <v>1135</v>
      </c>
      <c r="E931" s="3191" t="s">
        <v>20161</v>
      </c>
      <c r="F931" s="3196">
        <v>3.7</v>
      </c>
      <c r="G931" s="3192">
        <v>149</v>
      </c>
      <c r="H931" s="3197" t="s">
        <v>2663</v>
      </c>
      <c r="I931" s="3191" t="s">
        <v>20036</v>
      </c>
      <c r="J931" s="3197" t="s">
        <v>6543</v>
      </c>
      <c r="K931" s="3193" t="s">
        <v>4208</v>
      </c>
      <c r="L931" s="3194"/>
    </row>
    <row r="932" spans="1:12" ht="15">
      <c r="A932" s="3193">
        <f t="shared" si="13"/>
        <v>927</v>
      </c>
      <c r="B932" s="3191" t="s">
        <v>21007</v>
      </c>
      <c r="C932" s="3191" t="s">
        <v>3711</v>
      </c>
      <c r="D932" s="3191" t="s">
        <v>1135</v>
      </c>
      <c r="E932" s="3191" t="s">
        <v>20103</v>
      </c>
      <c r="F932" s="3194"/>
      <c r="G932" s="3192">
        <v>149</v>
      </c>
      <c r="H932" s="3197" t="s">
        <v>2663</v>
      </c>
      <c r="I932" s="3191" t="s">
        <v>20036</v>
      </c>
      <c r="J932" s="3197" t="s">
        <v>6543</v>
      </c>
      <c r="K932" s="3193" t="s">
        <v>4208</v>
      </c>
      <c r="L932" s="3194"/>
    </row>
    <row r="933" spans="1:12" ht="15">
      <c r="A933" s="3193">
        <f t="shared" si="13"/>
        <v>928</v>
      </c>
      <c r="B933" s="3191" t="s">
        <v>21008</v>
      </c>
      <c r="C933" s="3191" t="s">
        <v>3711</v>
      </c>
      <c r="D933" s="3191" t="s">
        <v>20038</v>
      </c>
      <c r="E933" s="3191" t="s">
        <v>20103</v>
      </c>
      <c r="F933" s="3194"/>
      <c r="G933" s="3192">
        <v>65</v>
      </c>
      <c r="H933" s="3201" t="s">
        <v>2524</v>
      </c>
      <c r="I933" s="3201" t="s">
        <v>2524</v>
      </c>
      <c r="J933" s="3197" t="s">
        <v>6543</v>
      </c>
      <c r="K933" s="3193" t="s">
        <v>20042</v>
      </c>
      <c r="L933" s="3194"/>
    </row>
    <row r="934" spans="1:12" ht="15">
      <c r="A934" s="3193">
        <f t="shared" si="13"/>
        <v>929</v>
      </c>
      <c r="B934" s="3191" t="s">
        <v>21009</v>
      </c>
      <c r="C934" s="3191" t="s">
        <v>3711</v>
      </c>
      <c r="D934" s="3191" t="s">
        <v>1136</v>
      </c>
      <c r="E934" s="3191" t="s">
        <v>20161</v>
      </c>
      <c r="F934" s="3196">
        <v>1.1000000000000001</v>
      </c>
      <c r="G934" s="3192">
        <v>152</v>
      </c>
      <c r="H934" s="3197" t="s">
        <v>2663</v>
      </c>
      <c r="I934" s="3191" t="s">
        <v>20036</v>
      </c>
      <c r="J934" s="3197" t="s">
        <v>6543</v>
      </c>
      <c r="K934" s="3193" t="s">
        <v>4208</v>
      </c>
      <c r="L934" s="3194"/>
    </row>
    <row r="935" spans="1:12" ht="15">
      <c r="A935" s="3193">
        <f t="shared" si="13"/>
        <v>930</v>
      </c>
      <c r="B935" s="3191" t="s">
        <v>21010</v>
      </c>
      <c r="C935" s="3191" t="s">
        <v>3711</v>
      </c>
      <c r="D935" s="3191" t="s">
        <v>1136</v>
      </c>
      <c r="E935" s="3191" t="s">
        <v>20103</v>
      </c>
      <c r="F935" s="3194"/>
      <c r="G935" s="3192">
        <v>152</v>
      </c>
      <c r="H935" s="3197" t="s">
        <v>2663</v>
      </c>
      <c r="I935" s="3191" t="s">
        <v>20036</v>
      </c>
      <c r="J935" s="3197" t="s">
        <v>6543</v>
      </c>
      <c r="K935" s="3193" t="s">
        <v>4208</v>
      </c>
      <c r="L935" s="3194"/>
    </row>
    <row r="936" spans="1:12" ht="15">
      <c r="A936" s="3193">
        <f t="shared" si="13"/>
        <v>931</v>
      </c>
      <c r="B936" s="3191" t="s">
        <v>21011</v>
      </c>
      <c r="C936" s="3191" t="s">
        <v>3711</v>
      </c>
      <c r="D936" s="3191" t="s">
        <v>20038</v>
      </c>
      <c r="E936" s="3191" t="s">
        <v>20103</v>
      </c>
      <c r="F936" s="3194"/>
      <c r="G936" s="3192">
        <v>65</v>
      </c>
      <c r="H936" s="3201" t="s">
        <v>2524</v>
      </c>
      <c r="I936" s="3201" t="s">
        <v>2524</v>
      </c>
      <c r="J936" s="3197" t="s">
        <v>6543</v>
      </c>
      <c r="K936" s="3193" t="s">
        <v>20042</v>
      </c>
      <c r="L936" s="3194"/>
    </row>
    <row r="937" spans="1:12" ht="15">
      <c r="A937" s="3193">
        <f t="shared" si="13"/>
        <v>932</v>
      </c>
      <c r="B937" s="3191" t="s">
        <v>21012</v>
      </c>
      <c r="C937" s="3191" t="s">
        <v>3711</v>
      </c>
      <c r="D937" s="3191" t="s">
        <v>1138</v>
      </c>
      <c r="E937" s="3191" t="s">
        <v>20161</v>
      </c>
      <c r="F937" s="3196">
        <v>1.1000000000000001</v>
      </c>
      <c r="G937" s="3192">
        <v>152</v>
      </c>
      <c r="H937" s="3197" t="s">
        <v>2663</v>
      </c>
      <c r="I937" s="3191" t="s">
        <v>20036</v>
      </c>
      <c r="J937" s="3197" t="s">
        <v>6543</v>
      </c>
      <c r="K937" s="3193" t="s">
        <v>4208</v>
      </c>
      <c r="L937" s="3194"/>
    </row>
    <row r="938" spans="1:12" ht="15">
      <c r="A938" s="3193">
        <f t="shared" si="13"/>
        <v>933</v>
      </c>
      <c r="B938" s="3191" t="s">
        <v>21013</v>
      </c>
      <c r="C938" s="3191" t="s">
        <v>3711</v>
      </c>
      <c r="D938" s="3191" t="s">
        <v>1138</v>
      </c>
      <c r="E938" s="3191" t="s">
        <v>20103</v>
      </c>
      <c r="F938" s="3194"/>
      <c r="G938" s="3192">
        <v>152</v>
      </c>
      <c r="H938" s="3197" t="s">
        <v>2663</v>
      </c>
      <c r="I938" s="3191" t="s">
        <v>20036</v>
      </c>
      <c r="J938" s="3197" t="s">
        <v>6543</v>
      </c>
      <c r="K938" s="3193" t="s">
        <v>4208</v>
      </c>
      <c r="L938" s="3194"/>
    </row>
    <row r="939" spans="1:12" ht="15">
      <c r="A939" s="3193">
        <f t="shared" si="13"/>
        <v>934</v>
      </c>
      <c r="B939" s="3191" t="s">
        <v>21014</v>
      </c>
      <c r="C939" s="3191" t="s">
        <v>3711</v>
      </c>
      <c r="D939" s="3191" t="s">
        <v>20038</v>
      </c>
      <c r="E939" s="3191" t="s">
        <v>20103</v>
      </c>
      <c r="F939" s="3194"/>
      <c r="G939" s="3192">
        <v>65</v>
      </c>
      <c r="H939" s="3201" t="s">
        <v>2524</v>
      </c>
      <c r="I939" s="3201" t="s">
        <v>2524</v>
      </c>
      <c r="J939" s="3197" t="s">
        <v>6543</v>
      </c>
      <c r="K939" s="3193" t="s">
        <v>20042</v>
      </c>
      <c r="L939" s="3194"/>
    </row>
    <row r="940" spans="1:12" ht="15">
      <c r="A940" s="3193">
        <f t="shared" si="13"/>
        <v>935</v>
      </c>
      <c r="B940" s="3191" t="s">
        <v>21015</v>
      </c>
      <c r="C940" s="3191" t="s">
        <v>3711</v>
      </c>
      <c r="D940" s="3191" t="s">
        <v>1139</v>
      </c>
      <c r="E940" s="3191" t="s">
        <v>20161</v>
      </c>
      <c r="F940" s="3196">
        <v>1.1000000000000001</v>
      </c>
      <c r="G940" s="3192">
        <v>152</v>
      </c>
      <c r="H940" s="3197" t="s">
        <v>2663</v>
      </c>
      <c r="I940" s="3191" t="s">
        <v>20036</v>
      </c>
      <c r="J940" s="3197" t="s">
        <v>6543</v>
      </c>
      <c r="K940" s="3193" t="s">
        <v>4208</v>
      </c>
      <c r="L940" s="3194"/>
    </row>
    <row r="941" spans="1:12" ht="15">
      <c r="A941" s="3193">
        <f t="shared" si="13"/>
        <v>936</v>
      </c>
      <c r="B941" s="3191" t="s">
        <v>21016</v>
      </c>
      <c r="C941" s="3191" t="s">
        <v>3711</v>
      </c>
      <c r="D941" s="3191" t="s">
        <v>1139</v>
      </c>
      <c r="E941" s="3191" t="s">
        <v>20103</v>
      </c>
      <c r="F941" s="3194"/>
      <c r="G941" s="3192">
        <v>152</v>
      </c>
      <c r="H941" s="3197" t="s">
        <v>2663</v>
      </c>
      <c r="I941" s="3191" t="s">
        <v>20036</v>
      </c>
      <c r="J941" s="3197" t="s">
        <v>6543</v>
      </c>
      <c r="K941" s="3193" t="s">
        <v>4208</v>
      </c>
      <c r="L941" s="3194"/>
    </row>
    <row r="942" spans="1:12" ht="15">
      <c r="A942" s="3193">
        <f t="shared" si="13"/>
        <v>937</v>
      </c>
      <c r="B942" s="3191" t="s">
        <v>21017</v>
      </c>
      <c r="C942" s="3191" t="s">
        <v>3711</v>
      </c>
      <c r="D942" s="3191" t="s">
        <v>20038</v>
      </c>
      <c r="E942" s="3191" t="s">
        <v>20103</v>
      </c>
      <c r="F942" s="3194"/>
      <c r="G942" s="3192">
        <v>65</v>
      </c>
      <c r="H942" s="3201" t="s">
        <v>2524</v>
      </c>
      <c r="I942" s="3201" t="s">
        <v>2524</v>
      </c>
      <c r="J942" s="3197" t="s">
        <v>6543</v>
      </c>
      <c r="K942" s="3193" t="s">
        <v>20042</v>
      </c>
      <c r="L942" s="3194"/>
    </row>
    <row r="943" spans="1:12" ht="15">
      <c r="A943" s="3193">
        <f t="shared" si="13"/>
        <v>938</v>
      </c>
      <c r="B943" s="3191" t="s">
        <v>21018</v>
      </c>
      <c r="C943" s="3191" t="s">
        <v>3711</v>
      </c>
      <c r="D943" s="3191" t="s">
        <v>1141</v>
      </c>
      <c r="E943" s="3191" t="s">
        <v>20161</v>
      </c>
      <c r="F943" s="3196">
        <v>1.1000000000000001</v>
      </c>
      <c r="G943" s="3192">
        <v>152</v>
      </c>
      <c r="H943" s="3197" t="s">
        <v>2663</v>
      </c>
      <c r="I943" s="3191" t="s">
        <v>20036</v>
      </c>
      <c r="J943" s="3197" t="s">
        <v>6543</v>
      </c>
      <c r="K943" s="3193" t="s">
        <v>4208</v>
      </c>
      <c r="L943" s="3194"/>
    </row>
    <row r="944" spans="1:12" ht="15">
      <c r="A944" s="3193">
        <f t="shared" si="13"/>
        <v>939</v>
      </c>
      <c r="B944" s="3191" t="s">
        <v>21019</v>
      </c>
      <c r="C944" s="3191" t="s">
        <v>3711</v>
      </c>
      <c r="D944" s="3191" t="s">
        <v>1141</v>
      </c>
      <c r="E944" s="3191" t="s">
        <v>20103</v>
      </c>
      <c r="F944" s="3194"/>
      <c r="G944" s="3192">
        <v>152</v>
      </c>
      <c r="H944" s="3197" t="s">
        <v>2663</v>
      </c>
      <c r="I944" s="3191" t="s">
        <v>20036</v>
      </c>
      <c r="J944" s="3197" t="s">
        <v>6543</v>
      </c>
      <c r="K944" s="3193" t="s">
        <v>4208</v>
      </c>
      <c r="L944" s="3194"/>
    </row>
    <row r="945" spans="1:12" ht="15">
      <c r="A945" s="3193">
        <f t="shared" si="13"/>
        <v>940</v>
      </c>
      <c r="B945" s="3191" t="s">
        <v>21020</v>
      </c>
      <c r="C945" s="3191" t="s">
        <v>3711</v>
      </c>
      <c r="D945" s="3191" t="s">
        <v>20038</v>
      </c>
      <c r="E945" s="3191" t="s">
        <v>20103</v>
      </c>
      <c r="F945" s="3194"/>
      <c r="G945" s="3192">
        <v>65</v>
      </c>
      <c r="H945" s="3201" t="s">
        <v>2524</v>
      </c>
      <c r="I945" s="3201" t="s">
        <v>2524</v>
      </c>
      <c r="J945" s="3197" t="s">
        <v>6543</v>
      </c>
      <c r="K945" s="3193" t="s">
        <v>20042</v>
      </c>
      <c r="L945" s="3194"/>
    </row>
    <row r="946" spans="1:12" ht="15">
      <c r="A946" s="3193">
        <f t="shared" si="13"/>
        <v>941</v>
      </c>
      <c r="B946" s="3191" t="s">
        <v>21021</v>
      </c>
      <c r="C946" s="3191" t="s">
        <v>3711</v>
      </c>
      <c r="D946" s="3191" t="s">
        <v>1142</v>
      </c>
      <c r="E946" s="3191" t="s">
        <v>20299</v>
      </c>
      <c r="F946" s="3196">
        <v>30</v>
      </c>
      <c r="G946" s="3192">
        <v>340</v>
      </c>
      <c r="H946" s="3197" t="s">
        <v>20080</v>
      </c>
      <c r="I946" s="3191" t="s">
        <v>20602</v>
      </c>
      <c r="J946" s="3197" t="s">
        <v>20122</v>
      </c>
      <c r="K946" s="3193" t="s">
        <v>21022</v>
      </c>
      <c r="L946" s="3194"/>
    </row>
    <row r="947" spans="1:12" ht="15">
      <c r="A947" s="3193">
        <f t="shared" si="13"/>
        <v>942</v>
      </c>
      <c r="B947" s="3191" t="s">
        <v>21023</v>
      </c>
      <c r="C947" s="3191" t="s">
        <v>3711</v>
      </c>
      <c r="D947" s="3191" t="s">
        <v>1142</v>
      </c>
      <c r="E947" s="3191" t="s">
        <v>20103</v>
      </c>
      <c r="F947" s="3194"/>
      <c r="G947" s="3192">
        <v>340</v>
      </c>
      <c r="H947" s="3197" t="s">
        <v>2663</v>
      </c>
      <c r="I947" s="3191" t="s">
        <v>20036</v>
      </c>
      <c r="J947" s="3197" t="s">
        <v>6543</v>
      </c>
      <c r="K947" s="3193" t="s">
        <v>21022</v>
      </c>
      <c r="L947" s="3194"/>
    </row>
    <row r="948" spans="1:12" ht="15">
      <c r="A948" s="3193">
        <f t="shared" si="13"/>
        <v>943</v>
      </c>
      <c r="B948" s="3191" t="s">
        <v>21024</v>
      </c>
      <c r="C948" s="3191" t="s">
        <v>3711</v>
      </c>
      <c r="D948" s="3191" t="s">
        <v>20038</v>
      </c>
      <c r="E948" s="3191" t="s">
        <v>20103</v>
      </c>
      <c r="F948" s="3194"/>
      <c r="G948" s="3192">
        <v>65</v>
      </c>
      <c r="H948" s="3201" t="s">
        <v>2524</v>
      </c>
      <c r="I948" s="3201" t="s">
        <v>2524</v>
      </c>
      <c r="J948" s="3197" t="s">
        <v>6543</v>
      </c>
      <c r="K948" s="3193" t="s">
        <v>20042</v>
      </c>
      <c r="L948" s="3194"/>
    </row>
    <row r="949" spans="1:12" ht="15">
      <c r="A949" s="3193">
        <f t="shared" si="13"/>
        <v>944</v>
      </c>
      <c r="B949" s="3191" t="s">
        <v>21025</v>
      </c>
      <c r="C949" s="3191" t="s">
        <v>3711</v>
      </c>
      <c r="D949" s="3191" t="s">
        <v>1144</v>
      </c>
      <c r="E949" s="3191" t="s">
        <v>20299</v>
      </c>
      <c r="F949" s="3196">
        <v>30</v>
      </c>
      <c r="G949" s="3192">
        <v>340</v>
      </c>
      <c r="H949" s="3197" t="s">
        <v>20080</v>
      </c>
      <c r="I949" s="3191" t="s">
        <v>20602</v>
      </c>
      <c r="J949" s="3197" t="s">
        <v>20122</v>
      </c>
      <c r="K949" s="3193" t="s">
        <v>21022</v>
      </c>
      <c r="L949" s="3194"/>
    </row>
    <row r="950" spans="1:12" ht="15">
      <c r="A950" s="3193">
        <f t="shared" si="13"/>
        <v>945</v>
      </c>
      <c r="B950" s="3191" t="s">
        <v>21026</v>
      </c>
      <c r="C950" s="3191" t="s">
        <v>3711</v>
      </c>
      <c r="D950" s="3191" t="s">
        <v>1144</v>
      </c>
      <c r="E950" s="3191" t="s">
        <v>20103</v>
      </c>
      <c r="F950" s="3194"/>
      <c r="G950" s="3192">
        <v>340</v>
      </c>
      <c r="H950" s="3197" t="s">
        <v>2663</v>
      </c>
      <c r="I950" s="3191" t="s">
        <v>20036</v>
      </c>
      <c r="J950" s="3197" t="s">
        <v>6543</v>
      </c>
      <c r="K950" s="3193" t="s">
        <v>21022</v>
      </c>
      <c r="L950" s="3194"/>
    </row>
    <row r="951" spans="1:12" ht="15">
      <c r="A951" s="3193">
        <f t="shared" si="13"/>
        <v>946</v>
      </c>
      <c r="B951" s="3191" t="s">
        <v>21027</v>
      </c>
      <c r="C951" s="3191" t="s">
        <v>3711</v>
      </c>
      <c r="D951" s="3191" t="s">
        <v>20038</v>
      </c>
      <c r="E951" s="3191" t="s">
        <v>20103</v>
      </c>
      <c r="F951" s="3194"/>
      <c r="G951" s="3192">
        <v>65</v>
      </c>
      <c r="H951" s="3201" t="s">
        <v>2524</v>
      </c>
      <c r="I951" s="3201" t="s">
        <v>2524</v>
      </c>
      <c r="J951" s="3197" t="s">
        <v>6543</v>
      </c>
      <c r="K951" s="3193" t="s">
        <v>20042</v>
      </c>
      <c r="L951" s="3194"/>
    </row>
    <row r="952" spans="1:12" ht="15">
      <c r="A952" s="3193">
        <f t="shared" si="13"/>
        <v>947</v>
      </c>
      <c r="B952" s="3191" t="s">
        <v>21028</v>
      </c>
      <c r="C952" s="3191" t="s">
        <v>3711</v>
      </c>
      <c r="D952" s="3191" t="s">
        <v>1145</v>
      </c>
      <c r="E952" s="3191" t="s">
        <v>20161</v>
      </c>
      <c r="F952" s="3196">
        <v>3.7</v>
      </c>
      <c r="G952" s="3192">
        <v>350</v>
      </c>
      <c r="H952" s="3197" t="s">
        <v>2663</v>
      </c>
      <c r="I952" s="3191" t="s">
        <v>20036</v>
      </c>
      <c r="J952" s="3197" t="s">
        <v>6543</v>
      </c>
      <c r="K952" s="3193" t="s">
        <v>21022</v>
      </c>
      <c r="L952" s="3194"/>
    </row>
    <row r="953" spans="1:12" ht="15">
      <c r="A953" s="3193">
        <f t="shared" si="13"/>
        <v>948</v>
      </c>
      <c r="B953" s="3191" t="s">
        <v>21029</v>
      </c>
      <c r="C953" s="3191" t="s">
        <v>3711</v>
      </c>
      <c r="D953" s="3191" t="s">
        <v>1145</v>
      </c>
      <c r="E953" s="3191" t="s">
        <v>20103</v>
      </c>
      <c r="F953" s="3194"/>
      <c r="G953" s="3192">
        <v>350</v>
      </c>
      <c r="H953" s="3197" t="s">
        <v>2663</v>
      </c>
      <c r="I953" s="3191" t="s">
        <v>20036</v>
      </c>
      <c r="J953" s="3197" t="s">
        <v>6543</v>
      </c>
      <c r="K953" s="3193" t="s">
        <v>21022</v>
      </c>
      <c r="L953" s="3194"/>
    </row>
    <row r="954" spans="1:12" ht="15">
      <c r="A954" s="3193">
        <f t="shared" si="13"/>
        <v>949</v>
      </c>
      <c r="B954" s="3191" t="s">
        <v>21030</v>
      </c>
      <c r="C954" s="3191" t="s">
        <v>3711</v>
      </c>
      <c r="D954" s="3191" t="s">
        <v>20038</v>
      </c>
      <c r="E954" s="3191" t="s">
        <v>20103</v>
      </c>
      <c r="F954" s="3194"/>
      <c r="G954" s="3192">
        <v>65</v>
      </c>
      <c r="H954" s="3201" t="s">
        <v>2524</v>
      </c>
      <c r="I954" s="3201" t="s">
        <v>2524</v>
      </c>
      <c r="J954" s="3197" t="s">
        <v>6543</v>
      </c>
      <c r="K954" s="3193" t="s">
        <v>20042</v>
      </c>
      <c r="L954" s="3194"/>
    </row>
    <row r="955" spans="1:12" ht="15">
      <c r="A955" s="3193">
        <f t="shared" si="13"/>
        <v>950</v>
      </c>
      <c r="B955" s="3191" t="s">
        <v>21031</v>
      </c>
      <c r="C955" s="3209" t="s">
        <v>3553</v>
      </c>
      <c r="D955" s="3191" t="s">
        <v>1147</v>
      </c>
      <c r="E955" s="3191" t="s">
        <v>20555</v>
      </c>
      <c r="F955" s="3196">
        <v>65</v>
      </c>
      <c r="G955" s="3192">
        <v>275</v>
      </c>
      <c r="H955" s="3190">
        <v>2</v>
      </c>
      <c r="I955" s="3191" t="s">
        <v>20033</v>
      </c>
      <c r="J955" s="3190">
        <v>3</v>
      </c>
      <c r="K955" s="3193" t="s">
        <v>21022</v>
      </c>
      <c r="L955" s="3213"/>
    </row>
    <row r="956" spans="1:12" ht="15">
      <c r="A956" s="3193">
        <f t="shared" si="13"/>
        <v>951</v>
      </c>
      <c r="B956" s="3191" t="s">
        <v>21032</v>
      </c>
      <c r="C956" s="3209" t="s">
        <v>3553</v>
      </c>
      <c r="D956" s="3191" t="s">
        <v>1147</v>
      </c>
      <c r="E956" s="3191" t="s">
        <v>20103</v>
      </c>
      <c r="F956" s="3194"/>
      <c r="G956" s="3192">
        <v>275</v>
      </c>
      <c r="H956" s="3197" t="s">
        <v>2663</v>
      </c>
      <c r="I956" s="3191" t="s">
        <v>20036</v>
      </c>
      <c r="J956" s="3197" t="s">
        <v>6543</v>
      </c>
      <c r="K956" s="3193" t="s">
        <v>21022</v>
      </c>
      <c r="L956" s="3191" t="s">
        <v>3580</v>
      </c>
    </row>
    <row r="957" spans="1:12" ht="15">
      <c r="A957" s="3193">
        <f t="shared" si="13"/>
        <v>952</v>
      </c>
      <c r="B957" s="3191" t="s">
        <v>21033</v>
      </c>
      <c r="C957" s="3209" t="s">
        <v>3553</v>
      </c>
      <c r="D957" s="3191" t="s">
        <v>20038</v>
      </c>
      <c r="E957" s="3191" t="s">
        <v>20103</v>
      </c>
      <c r="F957" s="3194"/>
      <c r="G957" s="3192">
        <v>65</v>
      </c>
      <c r="H957" s="3201" t="s">
        <v>2524</v>
      </c>
      <c r="I957" s="3201" t="s">
        <v>2524</v>
      </c>
      <c r="J957" s="3197" t="s">
        <v>6543</v>
      </c>
      <c r="K957" s="3193" t="s">
        <v>20042</v>
      </c>
      <c r="L957" s="3194"/>
    </row>
    <row r="958" spans="1:12" ht="15">
      <c r="A958" s="3193">
        <f t="shared" si="13"/>
        <v>953</v>
      </c>
      <c r="B958" s="3191" t="s">
        <v>21034</v>
      </c>
      <c r="C958" s="3191" t="s">
        <v>1147</v>
      </c>
      <c r="D958" s="3191" t="s">
        <v>20275</v>
      </c>
      <c r="E958" s="3191" t="s">
        <v>20204</v>
      </c>
      <c r="F958" s="3194"/>
      <c r="G958" s="3192">
        <v>10</v>
      </c>
      <c r="H958" s="3197" t="s">
        <v>2663</v>
      </c>
      <c r="I958" s="3191" t="s">
        <v>20607</v>
      </c>
      <c r="J958" s="3190">
        <v>1</v>
      </c>
      <c r="K958" s="3193" t="s">
        <v>21022</v>
      </c>
      <c r="L958" s="3194"/>
    </row>
    <row r="959" spans="1:12" ht="15">
      <c r="A959" s="3193">
        <f t="shared" si="13"/>
        <v>954</v>
      </c>
      <c r="B959" s="3191" t="s">
        <v>21035</v>
      </c>
      <c r="C959" s="3209" t="s">
        <v>3553</v>
      </c>
      <c r="D959" s="3191" t="s">
        <v>1149</v>
      </c>
      <c r="E959" s="3191" t="s">
        <v>20555</v>
      </c>
      <c r="F959" s="3196">
        <v>65</v>
      </c>
      <c r="G959" s="3192">
        <v>275</v>
      </c>
      <c r="H959" s="3190">
        <v>2</v>
      </c>
      <c r="I959" s="3191" t="s">
        <v>20033</v>
      </c>
      <c r="J959" s="3190">
        <v>3</v>
      </c>
      <c r="K959" s="3196" t="s">
        <v>21022</v>
      </c>
      <c r="L959" s="3213"/>
    </row>
    <row r="960" spans="1:12" ht="15">
      <c r="A960" s="3193">
        <f t="shared" si="13"/>
        <v>955</v>
      </c>
      <c r="B960" s="3191" t="s">
        <v>21037</v>
      </c>
      <c r="C960" s="3209" t="s">
        <v>3553</v>
      </c>
      <c r="D960" s="3191" t="s">
        <v>1149</v>
      </c>
      <c r="E960" s="3191" t="s">
        <v>20103</v>
      </c>
      <c r="F960" s="3194"/>
      <c r="G960" s="3192">
        <v>275</v>
      </c>
      <c r="H960" s="3195" t="s">
        <v>2663</v>
      </c>
      <c r="I960" s="3191" t="s">
        <v>20036</v>
      </c>
      <c r="J960" s="3197" t="s">
        <v>6543</v>
      </c>
      <c r="K960" s="3193" t="s">
        <v>21022</v>
      </c>
      <c r="L960" s="3191" t="s">
        <v>3580</v>
      </c>
    </row>
    <row r="961" spans="1:12" ht="15">
      <c r="A961" s="3193">
        <f t="shared" si="13"/>
        <v>956</v>
      </c>
      <c r="B961" s="3191" t="s">
        <v>21038</v>
      </c>
      <c r="C961" s="3209" t="s">
        <v>3553</v>
      </c>
      <c r="D961" s="3191" t="s">
        <v>20038</v>
      </c>
      <c r="E961" s="3191" t="s">
        <v>20103</v>
      </c>
      <c r="F961" s="3194"/>
      <c r="G961" s="3192">
        <v>65</v>
      </c>
      <c r="H961" s="3201" t="s">
        <v>2524</v>
      </c>
      <c r="I961" s="3201" t="s">
        <v>2524</v>
      </c>
      <c r="J961" s="3197" t="s">
        <v>6543</v>
      </c>
      <c r="K961" s="3193" t="s">
        <v>20042</v>
      </c>
      <c r="L961" s="3194"/>
    </row>
    <row r="962" spans="1:12" ht="15">
      <c r="A962" s="3193">
        <f t="shared" si="13"/>
        <v>957</v>
      </c>
      <c r="B962" s="3191" t="s">
        <v>21039</v>
      </c>
      <c r="C962" s="3191" t="s">
        <v>21036</v>
      </c>
      <c r="D962" s="3191" t="s">
        <v>20275</v>
      </c>
      <c r="E962" s="3191" t="s">
        <v>20204</v>
      </c>
      <c r="F962" s="3194"/>
      <c r="G962" s="3192">
        <v>10</v>
      </c>
      <c r="H962" s="3195" t="s">
        <v>2663</v>
      </c>
      <c r="I962" s="3191" t="s">
        <v>20607</v>
      </c>
      <c r="J962" s="3190">
        <v>1</v>
      </c>
      <c r="K962" s="3193" t="s">
        <v>21022</v>
      </c>
      <c r="L962" s="3194"/>
    </row>
    <row r="963" spans="1:12" ht="15">
      <c r="A963" s="3193">
        <f t="shared" si="13"/>
        <v>958</v>
      </c>
      <c r="B963" s="3191" t="s">
        <v>21040</v>
      </c>
      <c r="C963" s="3191" t="s">
        <v>3711</v>
      </c>
      <c r="D963" s="3191" t="s">
        <v>1150</v>
      </c>
      <c r="E963" s="3191" t="s">
        <v>20555</v>
      </c>
      <c r="F963" s="3196">
        <v>65</v>
      </c>
      <c r="G963" s="3192">
        <v>266</v>
      </c>
      <c r="H963" s="3190">
        <v>2</v>
      </c>
      <c r="I963" s="3191" t="s">
        <v>20033</v>
      </c>
      <c r="J963" s="3190">
        <v>3</v>
      </c>
      <c r="K963" s="3193" t="s">
        <v>21022</v>
      </c>
      <c r="L963" s="3194"/>
    </row>
    <row r="964" spans="1:12" ht="15">
      <c r="A964" s="3193">
        <f t="shared" si="13"/>
        <v>959</v>
      </c>
      <c r="B964" s="3191" t="s">
        <v>21041</v>
      </c>
      <c r="C964" s="3191" t="s">
        <v>3711</v>
      </c>
      <c r="D964" s="3191" t="s">
        <v>1150</v>
      </c>
      <c r="E964" s="3191" t="s">
        <v>20103</v>
      </c>
      <c r="F964" s="3194"/>
      <c r="G964" s="3192">
        <v>266</v>
      </c>
      <c r="H964" s="3195" t="s">
        <v>2663</v>
      </c>
      <c r="I964" s="3191" t="s">
        <v>20036</v>
      </c>
      <c r="J964" s="3197" t="s">
        <v>6543</v>
      </c>
      <c r="K964" s="3193" t="s">
        <v>21022</v>
      </c>
      <c r="L964" s="3191" t="s">
        <v>3580</v>
      </c>
    </row>
    <row r="965" spans="1:12" ht="15">
      <c r="A965" s="3193">
        <f t="shared" si="13"/>
        <v>960</v>
      </c>
      <c r="B965" s="3191" t="s">
        <v>21042</v>
      </c>
      <c r="C965" s="3191" t="s">
        <v>3711</v>
      </c>
      <c r="D965" s="3191" t="s">
        <v>20038</v>
      </c>
      <c r="E965" s="3191" t="s">
        <v>20103</v>
      </c>
      <c r="F965" s="3194"/>
      <c r="G965" s="3192">
        <v>65</v>
      </c>
      <c r="H965" s="3201" t="s">
        <v>2524</v>
      </c>
      <c r="I965" s="3201" t="s">
        <v>2524</v>
      </c>
      <c r="J965" s="3197" t="s">
        <v>6543</v>
      </c>
      <c r="K965" s="3193" t="s">
        <v>20042</v>
      </c>
      <c r="L965" s="3194"/>
    </row>
    <row r="966" spans="1:12" ht="15">
      <c r="A966" s="3193">
        <f t="shared" si="13"/>
        <v>961</v>
      </c>
      <c r="B966" s="3191" t="s">
        <v>21043</v>
      </c>
      <c r="C966" s="3191" t="s">
        <v>1150</v>
      </c>
      <c r="D966" s="3191" t="s">
        <v>20275</v>
      </c>
      <c r="E966" s="3191" t="s">
        <v>20204</v>
      </c>
      <c r="F966" s="3194"/>
      <c r="G966" s="3192">
        <v>10</v>
      </c>
      <c r="H966" s="3195" t="s">
        <v>2663</v>
      </c>
      <c r="I966" s="3191" t="s">
        <v>20607</v>
      </c>
      <c r="J966" s="3190">
        <v>1</v>
      </c>
      <c r="K966" s="3193" t="s">
        <v>21022</v>
      </c>
      <c r="L966" s="3194"/>
    </row>
    <row r="967" spans="1:12" ht="15">
      <c r="A967" s="3193">
        <f t="shared" si="13"/>
        <v>962</v>
      </c>
      <c r="B967" s="3191" t="s">
        <v>21044</v>
      </c>
      <c r="C967" s="3191" t="s">
        <v>3711</v>
      </c>
      <c r="D967" s="3191" t="s">
        <v>1152</v>
      </c>
      <c r="E967" s="3191" t="s">
        <v>20555</v>
      </c>
      <c r="F967" s="3196">
        <v>65</v>
      </c>
      <c r="G967" s="3192">
        <v>266</v>
      </c>
      <c r="H967" s="3190">
        <v>2</v>
      </c>
      <c r="I967" s="3191" t="s">
        <v>20033</v>
      </c>
      <c r="J967" s="3190">
        <v>3</v>
      </c>
      <c r="K967" s="3193" t="s">
        <v>21022</v>
      </c>
      <c r="L967" s="3194"/>
    </row>
    <row r="968" spans="1:12" ht="15">
      <c r="A968" s="3193">
        <f t="shared" si="13"/>
        <v>963</v>
      </c>
      <c r="B968" s="3191" t="s">
        <v>21045</v>
      </c>
      <c r="C968" s="3191" t="s">
        <v>3711</v>
      </c>
      <c r="D968" s="3191" t="s">
        <v>1152</v>
      </c>
      <c r="E968" s="3191" t="s">
        <v>20103</v>
      </c>
      <c r="F968" s="3194"/>
      <c r="G968" s="3192">
        <v>266</v>
      </c>
      <c r="H968" s="3195" t="s">
        <v>2663</v>
      </c>
      <c r="I968" s="3191" t="s">
        <v>20036</v>
      </c>
      <c r="J968" s="3197" t="s">
        <v>6543</v>
      </c>
      <c r="K968" s="3193" t="s">
        <v>21022</v>
      </c>
      <c r="L968" s="3191" t="s">
        <v>3580</v>
      </c>
    </row>
    <row r="969" spans="1:12" ht="15">
      <c r="A969" s="3193">
        <f t="shared" si="13"/>
        <v>964</v>
      </c>
      <c r="B969" s="3191" t="s">
        <v>21046</v>
      </c>
      <c r="C969" s="3191" t="s">
        <v>3711</v>
      </c>
      <c r="D969" s="3191" t="s">
        <v>20038</v>
      </c>
      <c r="E969" s="3191" t="s">
        <v>20103</v>
      </c>
      <c r="F969" s="3194"/>
      <c r="G969" s="3192">
        <v>65</v>
      </c>
      <c r="H969" s="3201" t="s">
        <v>2524</v>
      </c>
      <c r="I969" s="3201" t="s">
        <v>2524</v>
      </c>
      <c r="J969" s="3197" t="s">
        <v>6543</v>
      </c>
      <c r="K969" s="3193" t="s">
        <v>20042</v>
      </c>
      <c r="L969" s="3194"/>
    </row>
    <row r="970" spans="1:12" ht="15">
      <c r="A970" s="3193">
        <f t="shared" si="13"/>
        <v>965</v>
      </c>
      <c r="B970" s="3191" t="s">
        <v>21047</v>
      </c>
      <c r="C970" s="3191" t="s">
        <v>1152</v>
      </c>
      <c r="D970" s="3191" t="s">
        <v>20275</v>
      </c>
      <c r="E970" s="3191" t="s">
        <v>20204</v>
      </c>
      <c r="F970" s="3194"/>
      <c r="G970" s="3192">
        <v>10</v>
      </c>
      <c r="H970" s="3195" t="s">
        <v>2663</v>
      </c>
      <c r="I970" s="3191" t="s">
        <v>20607</v>
      </c>
      <c r="J970" s="3190">
        <v>1</v>
      </c>
      <c r="K970" s="3193" t="s">
        <v>21022</v>
      </c>
      <c r="L970" s="3194"/>
    </row>
    <row r="971" spans="1:12" ht="15">
      <c r="A971" s="3193">
        <f t="shared" si="13"/>
        <v>966</v>
      </c>
      <c r="B971" s="3191" t="s">
        <v>21048</v>
      </c>
      <c r="C971" s="3191" t="s">
        <v>3711</v>
      </c>
      <c r="D971" s="3191" t="s">
        <v>1153</v>
      </c>
      <c r="E971" s="3191" t="s">
        <v>20555</v>
      </c>
      <c r="F971" s="3196">
        <v>65</v>
      </c>
      <c r="G971" s="3192">
        <v>284</v>
      </c>
      <c r="H971" s="3190">
        <v>2</v>
      </c>
      <c r="I971" s="3191" t="s">
        <v>20033</v>
      </c>
      <c r="J971" s="3190">
        <v>3</v>
      </c>
      <c r="K971" s="3193" t="s">
        <v>21022</v>
      </c>
      <c r="L971" s="3194"/>
    </row>
    <row r="972" spans="1:12" ht="15">
      <c r="A972" s="3193">
        <f t="shared" si="13"/>
        <v>967</v>
      </c>
      <c r="B972" s="3191" t="s">
        <v>21049</v>
      </c>
      <c r="C972" s="3191" t="s">
        <v>3711</v>
      </c>
      <c r="D972" s="3191" t="s">
        <v>1153</v>
      </c>
      <c r="E972" s="3191" t="s">
        <v>20103</v>
      </c>
      <c r="F972" s="3194"/>
      <c r="G972" s="3192">
        <v>284</v>
      </c>
      <c r="H972" s="3195" t="s">
        <v>2663</v>
      </c>
      <c r="I972" s="3191" t="s">
        <v>20036</v>
      </c>
      <c r="J972" s="3197" t="s">
        <v>6543</v>
      </c>
      <c r="K972" s="3193" t="s">
        <v>21022</v>
      </c>
      <c r="L972" s="3191" t="s">
        <v>3580</v>
      </c>
    </row>
    <row r="973" spans="1:12" ht="15">
      <c r="A973" s="3193">
        <f t="shared" si="13"/>
        <v>968</v>
      </c>
      <c r="B973" s="3191" t="s">
        <v>21050</v>
      </c>
      <c r="C973" s="3191" t="s">
        <v>3711</v>
      </c>
      <c r="D973" s="3191" t="s">
        <v>20038</v>
      </c>
      <c r="E973" s="3191" t="s">
        <v>20103</v>
      </c>
      <c r="F973" s="3194"/>
      <c r="G973" s="3192">
        <v>65</v>
      </c>
      <c r="H973" s="3201" t="s">
        <v>2524</v>
      </c>
      <c r="I973" s="3201" t="s">
        <v>2524</v>
      </c>
      <c r="J973" s="3197" t="s">
        <v>6543</v>
      </c>
      <c r="K973" s="3193" t="s">
        <v>20042</v>
      </c>
      <c r="L973" s="3194"/>
    </row>
    <row r="974" spans="1:12" ht="15">
      <c r="A974" s="3193">
        <f t="shared" si="13"/>
        <v>969</v>
      </c>
      <c r="B974" s="3191" t="s">
        <v>21051</v>
      </c>
      <c r="C974" s="3191" t="s">
        <v>1153</v>
      </c>
      <c r="D974" s="3191" t="s">
        <v>20275</v>
      </c>
      <c r="E974" s="3191" t="s">
        <v>20204</v>
      </c>
      <c r="F974" s="3194"/>
      <c r="G974" s="3192">
        <v>10</v>
      </c>
      <c r="H974" s="3195" t="s">
        <v>2663</v>
      </c>
      <c r="I974" s="3191" t="s">
        <v>20607</v>
      </c>
      <c r="J974" s="3190">
        <v>1</v>
      </c>
      <c r="K974" s="3193" t="s">
        <v>21022</v>
      </c>
      <c r="L974" s="3194"/>
    </row>
    <row r="975" spans="1:12" ht="15">
      <c r="A975" s="3193">
        <f t="shared" si="13"/>
        <v>970</v>
      </c>
      <c r="B975" s="3191" t="s">
        <v>21052</v>
      </c>
      <c r="C975" s="3191" t="s">
        <v>3711</v>
      </c>
      <c r="D975" s="3191" t="s">
        <v>1155</v>
      </c>
      <c r="E975" s="3191" t="s">
        <v>20555</v>
      </c>
      <c r="F975" s="3196">
        <v>65</v>
      </c>
      <c r="G975" s="3192">
        <v>284</v>
      </c>
      <c r="H975" s="3190">
        <v>2</v>
      </c>
      <c r="I975" s="3191" t="s">
        <v>20033</v>
      </c>
      <c r="J975" s="3190">
        <v>3</v>
      </c>
      <c r="K975" s="3193" t="s">
        <v>21022</v>
      </c>
      <c r="L975" s="3194"/>
    </row>
    <row r="976" spans="1:12" ht="15">
      <c r="A976" s="3193">
        <f t="shared" si="13"/>
        <v>971</v>
      </c>
      <c r="B976" s="3191" t="s">
        <v>21053</v>
      </c>
      <c r="C976" s="3191" t="s">
        <v>3711</v>
      </c>
      <c r="D976" s="3191" t="s">
        <v>1155</v>
      </c>
      <c r="E976" s="3191" t="s">
        <v>20103</v>
      </c>
      <c r="F976" s="3194"/>
      <c r="G976" s="3192">
        <v>284</v>
      </c>
      <c r="H976" s="3195" t="s">
        <v>2663</v>
      </c>
      <c r="I976" s="3191" t="s">
        <v>20036</v>
      </c>
      <c r="J976" s="3197" t="s">
        <v>6543</v>
      </c>
      <c r="K976" s="3193" t="s">
        <v>21022</v>
      </c>
      <c r="L976" s="3191" t="s">
        <v>3580</v>
      </c>
    </row>
    <row r="977" spans="1:12" ht="15">
      <c r="A977" s="3193">
        <f t="shared" si="13"/>
        <v>972</v>
      </c>
      <c r="B977" s="3191" t="s">
        <v>21054</v>
      </c>
      <c r="C977" s="3191" t="s">
        <v>3711</v>
      </c>
      <c r="D977" s="3191" t="s">
        <v>20038</v>
      </c>
      <c r="E977" s="3191" t="s">
        <v>20103</v>
      </c>
      <c r="F977" s="3194"/>
      <c r="G977" s="3192">
        <v>65</v>
      </c>
      <c r="H977" s="3201" t="s">
        <v>2524</v>
      </c>
      <c r="I977" s="3201" t="s">
        <v>2524</v>
      </c>
      <c r="J977" s="3197" t="s">
        <v>6543</v>
      </c>
      <c r="K977" s="3193" t="s">
        <v>20042</v>
      </c>
      <c r="L977" s="3194"/>
    </row>
    <row r="978" spans="1:12" ht="15">
      <c r="A978" s="3193">
        <f t="shared" ref="A978:A1041" si="14">A977+1</f>
        <v>973</v>
      </c>
      <c r="B978" s="3191" t="s">
        <v>21055</v>
      </c>
      <c r="C978" s="3191" t="s">
        <v>1155</v>
      </c>
      <c r="D978" s="3191" t="s">
        <v>20275</v>
      </c>
      <c r="E978" s="3191" t="s">
        <v>20204</v>
      </c>
      <c r="F978" s="3194"/>
      <c r="G978" s="3192">
        <v>10</v>
      </c>
      <c r="H978" s="3195" t="s">
        <v>2663</v>
      </c>
      <c r="I978" s="3191" t="s">
        <v>20607</v>
      </c>
      <c r="J978" s="3190">
        <v>1</v>
      </c>
      <c r="K978" s="3193" t="s">
        <v>21022</v>
      </c>
      <c r="L978" s="3194"/>
    </row>
    <row r="979" spans="1:12" ht="15">
      <c r="A979" s="3193">
        <f t="shared" si="14"/>
        <v>974</v>
      </c>
      <c r="B979" s="3191" t="s">
        <v>21056</v>
      </c>
      <c r="C979" s="3191" t="s">
        <v>3711</v>
      </c>
      <c r="D979" s="3191" t="s">
        <v>1156</v>
      </c>
      <c r="E979" s="3191" t="s">
        <v>20265</v>
      </c>
      <c r="F979" s="3196">
        <v>7.5</v>
      </c>
      <c r="G979" s="3192">
        <v>270</v>
      </c>
      <c r="H979" s="3190">
        <v>1</v>
      </c>
      <c r="I979" s="3191" t="s">
        <v>20578</v>
      </c>
      <c r="J979" s="3197" t="s">
        <v>6543</v>
      </c>
      <c r="K979" s="3193" t="s">
        <v>21022</v>
      </c>
      <c r="L979" s="3194"/>
    </row>
    <row r="980" spans="1:12" ht="15">
      <c r="A980" s="3193">
        <f t="shared" si="14"/>
        <v>975</v>
      </c>
      <c r="B980" s="3191" t="s">
        <v>21057</v>
      </c>
      <c r="C980" s="3191" t="s">
        <v>3711</v>
      </c>
      <c r="D980" s="3191" t="s">
        <v>1156</v>
      </c>
      <c r="E980" s="3191" t="s">
        <v>20103</v>
      </c>
      <c r="F980" s="3194"/>
      <c r="G980" s="3192">
        <v>270</v>
      </c>
      <c r="H980" s="3195" t="s">
        <v>2663</v>
      </c>
      <c r="I980" s="3191" t="s">
        <v>20036</v>
      </c>
      <c r="J980" s="3197" t="s">
        <v>6543</v>
      </c>
      <c r="K980" s="3193" t="s">
        <v>21022</v>
      </c>
      <c r="L980" s="3194"/>
    </row>
    <row r="981" spans="1:12" ht="15">
      <c r="A981" s="3193">
        <f t="shared" si="14"/>
        <v>976</v>
      </c>
      <c r="B981" s="3191" t="s">
        <v>21058</v>
      </c>
      <c r="C981" s="3191" t="s">
        <v>3711</v>
      </c>
      <c r="D981" s="3191" t="s">
        <v>20038</v>
      </c>
      <c r="E981" s="3191" t="s">
        <v>20103</v>
      </c>
      <c r="F981" s="3194"/>
      <c r="G981" s="3192">
        <v>65</v>
      </c>
      <c r="H981" s="3201" t="s">
        <v>2524</v>
      </c>
      <c r="I981" s="3201" t="s">
        <v>2524</v>
      </c>
      <c r="J981" s="3197" t="s">
        <v>6543</v>
      </c>
      <c r="K981" s="3193" t="s">
        <v>20042</v>
      </c>
      <c r="L981" s="3194"/>
    </row>
    <row r="982" spans="1:12" ht="15">
      <c r="A982" s="3193">
        <f t="shared" si="14"/>
        <v>977</v>
      </c>
      <c r="B982" s="3191" t="s">
        <v>21059</v>
      </c>
      <c r="C982" s="3191" t="s">
        <v>3711</v>
      </c>
      <c r="D982" s="3191" t="s">
        <v>1158</v>
      </c>
      <c r="E982" s="3191" t="s">
        <v>20265</v>
      </c>
      <c r="F982" s="3196">
        <v>7.5</v>
      </c>
      <c r="G982" s="3192">
        <v>270</v>
      </c>
      <c r="H982" s="3190">
        <v>1</v>
      </c>
      <c r="I982" s="3191" t="s">
        <v>20578</v>
      </c>
      <c r="J982" s="3197" t="s">
        <v>6543</v>
      </c>
      <c r="K982" s="3193" t="s">
        <v>21022</v>
      </c>
      <c r="L982" s="3194"/>
    </row>
    <row r="983" spans="1:12" ht="15">
      <c r="A983" s="3193">
        <f t="shared" si="14"/>
        <v>978</v>
      </c>
      <c r="B983" s="3191" t="s">
        <v>21060</v>
      </c>
      <c r="C983" s="3191" t="s">
        <v>3711</v>
      </c>
      <c r="D983" s="3191" t="s">
        <v>1158</v>
      </c>
      <c r="E983" s="3191" t="s">
        <v>20103</v>
      </c>
      <c r="F983" s="3194"/>
      <c r="G983" s="3192">
        <v>270</v>
      </c>
      <c r="H983" s="3195" t="s">
        <v>2663</v>
      </c>
      <c r="I983" s="3191" t="s">
        <v>20036</v>
      </c>
      <c r="J983" s="3197" t="s">
        <v>6543</v>
      </c>
      <c r="K983" s="3193" t="s">
        <v>21022</v>
      </c>
      <c r="L983" s="3194"/>
    </row>
    <row r="984" spans="1:12" ht="15">
      <c r="A984" s="3193">
        <f t="shared" si="14"/>
        <v>979</v>
      </c>
      <c r="B984" s="3191" t="s">
        <v>21061</v>
      </c>
      <c r="C984" s="3191" t="s">
        <v>3711</v>
      </c>
      <c r="D984" s="3191" t="s">
        <v>20038</v>
      </c>
      <c r="E984" s="3191" t="s">
        <v>20103</v>
      </c>
      <c r="F984" s="3194"/>
      <c r="G984" s="3192">
        <v>65</v>
      </c>
      <c r="H984" s="3201" t="s">
        <v>2524</v>
      </c>
      <c r="I984" s="3201" t="s">
        <v>2524</v>
      </c>
      <c r="J984" s="3197" t="s">
        <v>6543</v>
      </c>
      <c r="K984" s="3193" t="s">
        <v>20042</v>
      </c>
      <c r="L984" s="3194"/>
    </row>
    <row r="985" spans="1:12" ht="15">
      <c r="A985" s="3193">
        <f t="shared" si="14"/>
        <v>980</v>
      </c>
      <c r="B985" s="3191" t="s">
        <v>21062</v>
      </c>
      <c r="C985" s="3191" t="s">
        <v>3711</v>
      </c>
      <c r="D985" s="3191" t="s">
        <v>1159</v>
      </c>
      <c r="E985" s="3191" t="s">
        <v>20265</v>
      </c>
      <c r="F985" s="3196">
        <v>7.5</v>
      </c>
      <c r="G985" s="3192">
        <v>261</v>
      </c>
      <c r="H985" s="3190">
        <v>1</v>
      </c>
      <c r="I985" s="3191" t="s">
        <v>20578</v>
      </c>
      <c r="J985" s="3197" t="s">
        <v>6543</v>
      </c>
      <c r="K985" s="3193" t="s">
        <v>21022</v>
      </c>
      <c r="L985" s="3194"/>
    </row>
    <row r="986" spans="1:12" ht="15">
      <c r="A986" s="3193">
        <f t="shared" si="14"/>
        <v>981</v>
      </c>
      <c r="B986" s="3191" t="s">
        <v>21063</v>
      </c>
      <c r="C986" s="3191" t="s">
        <v>3711</v>
      </c>
      <c r="D986" s="3191" t="s">
        <v>1159</v>
      </c>
      <c r="E986" s="3191" t="s">
        <v>20103</v>
      </c>
      <c r="F986" s="3194"/>
      <c r="G986" s="3192">
        <v>261</v>
      </c>
      <c r="H986" s="3195" t="s">
        <v>2663</v>
      </c>
      <c r="I986" s="3191" t="s">
        <v>20036</v>
      </c>
      <c r="J986" s="3197" t="s">
        <v>6543</v>
      </c>
      <c r="K986" s="3193" t="s">
        <v>21022</v>
      </c>
      <c r="L986" s="3194"/>
    </row>
    <row r="987" spans="1:12" ht="15">
      <c r="A987" s="3193">
        <f t="shared" si="14"/>
        <v>982</v>
      </c>
      <c r="B987" s="3191" t="s">
        <v>21064</v>
      </c>
      <c r="C987" s="3191" t="s">
        <v>3711</v>
      </c>
      <c r="D987" s="3191" t="s">
        <v>20038</v>
      </c>
      <c r="E987" s="3191" t="s">
        <v>20103</v>
      </c>
      <c r="F987" s="3194"/>
      <c r="G987" s="3192">
        <v>65</v>
      </c>
      <c r="H987" s="3201" t="s">
        <v>2524</v>
      </c>
      <c r="I987" s="3201" t="s">
        <v>2524</v>
      </c>
      <c r="J987" s="3197" t="s">
        <v>6543</v>
      </c>
      <c r="K987" s="3193" t="s">
        <v>20042</v>
      </c>
      <c r="L987" s="3194"/>
    </row>
    <row r="988" spans="1:12" ht="15">
      <c r="A988" s="3193">
        <f t="shared" si="14"/>
        <v>983</v>
      </c>
      <c r="B988" s="3191" t="s">
        <v>21065</v>
      </c>
      <c r="C988" s="3191" t="s">
        <v>3711</v>
      </c>
      <c r="D988" s="3191" t="s">
        <v>1161</v>
      </c>
      <c r="E988" s="3191" t="s">
        <v>20265</v>
      </c>
      <c r="F988" s="3196">
        <v>7.5</v>
      </c>
      <c r="G988" s="3192">
        <v>261</v>
      </c>
      <c r="H988" s="3190">
        <v>1</v>
      </c>
      <c r="I988" s="3191" t="s">
        <v>20578</v>
      </c>
      <c r="J988" s="3197" t="s">
        <v>6543</v>
      </c>
      <c r="K988" s="3193" t="s">
        <v>21022</v>
      </c>
      <c r="L988" s="3194"/>
    </row>
    <row r="989" spans="1:12" ht="15">
      <c r="A989" s="3193">
        <f t="shared" si="14"/>
        <v>984</v>
      </c>
      <c r="B989" s="3191" t="s">
        <v>21066</v>
      </c>
      <c r="C989" s="3191" t="s">
        <v>3711</v>
      </c>
      <c r="D989" s="3191" t="s">
        <v>1161</v>
      </c>
      <c r="E989" s="3191" t="s">
        <v>20103</v>
      </c>
      <c r="F989" s="3194"/>
      <c r="G989" s="3192">
        <v>261</v>
      </c>
      <c r="H989" s="3195" t="s">
        <v>2663</v>
      </c>
      <c r="I989" s="3191" t="s">
        <v>20036</v>
      </c>
      <c r="J989" s="3197" t="s">
        <v>6543</v>
      </c>
      <c r="K989" s="3193" t="s">
        <v>21022</v>
      </c>
      <c r="L989" s="3198"/>
    </row>
    <row r="990" spans="1:12" ht="15">
      <c r="A990" s="3193">
        <f t="shared" si="14"/>
        <v>985</v>
      </c>
      <c r="B990" s="3191" t="s">
        <v>21067</v>
      </c>
      <c r="C990" s="3191" t="s">
        <v>3711</v>
      </c>
      <c r="D990" s="3191" t="s">
        <v>20038</v>
      </c>
      <c r="E990" s="3191" t="s">
        <v>20103</v>
      </c>
      <c r="F990" s="3194"/>
      <c r="G990" s="3192">
        <v>65</v>
      </c>
      <c r="H990" s="3201" t="s">
        <v>2524</v>
      </c>
      <c r="I990" s="3201" t="s">
        <v>2524</v>
      </c>
      <c r="J990" s="3197" t="s">
        <v>6543</v>
      </c>
      <c r="K990" s="3193" t="s">
        <v>20042</v>
      </c>
      <c r="L990" s="3198"/>
    </row>
    <row r="991" spans="1:12" ht="15">
      <c r="A991" s="3193">
        <f t="shared" si="14"/>
        <v>986</v>
      </c>
      <c r="B991" s="3191" t="s">
        <v>21068</v>
      </c>
      <c r="C991" s="3191" t="s">
        <v>3711</v>
      </c>
      <c r="D991" s="3191" t="s">
        <v>1162</v>
      </c>
      <c r="E991" s="3191" t="s">
        <v>20265</v>
      </c>
      <c r="F991" s="3196">
        <v>7.5</v>
      </c>
      <c r="G991" s="3192">
        <v>280</v>
      </c>
      <c r="H991" s="3190">
        <v>1</v>
      </c>
      <c r="I991" s="3191" t="s">
        <v>20578</v>
      </c>
      <c r="J991" s="3197" t="s">
        <v>6543</v>
      </c>
      <c r="K991" s="3193" t="s">
        <v>21022</v>
      </c>
      <c r="L991" s="3198"/>
    </row>
    <row r="992" spans="1:12" ht="15">
      <c r="A992" s="3193">
        <f t="shared" si="14"/>
        <v>987</v>
      </c>
      <c r="B992" s="3191" t="s">
        <v>21069</v>
      </c>
      <c r="C992" s="3191" t="s">
        <v>3711</v>
      </c>
      <c r="D992" s="3191" t="s">
        <v>1162</v>
      </c>
      <c r="E992" s="3191" t="s">
        <v>20103</v>
      </c>
      <c r="F992" s="3194"/>
      <c r="G992" s="3192">
        <v>280</v>
      </c>
      <c r="H992" s="3195" t="s">
        <v>2663</v>
      </c>
      <c r="I992" s="3191" t="s">
        <v>20036</v>
      </c>
      <c r="J992" s="3197" t="s">
        <v>6543</v>
      </c>
      <c r="K992" s="3193" t="s">
        <v>21022</v>
      </c>
      <c r="L992" s="3198"/>
    </row>
    <row r="993" spans="1:12" ht="15">
      <c r="A993" s="3193">
        <f t="shared" si="14"/>
        <v>988</v>
      </c>
      <c r="B993" s="3191" t="s">
        <v>21070</v>
      </c>
      <c r="C993" s="3191" t="s">
        <v>3711</v>
      </c>
      <c r="D993" s="3191" t="s">
        <v>20038</v>
      </c>
      <c r="E993" s="3191" t="s">
        <v>20103</v>
      </c>
      <c r="F993" s="3194"/>
      <c r="G993" s="3192">
        <v>65</v>
      </c>
      <c r="H993" s="3201" t="s">
        <v>2524</v>
      </c>
      <c r="I993" s="3201" t="s">
        <v>2524</v>
      </c>
      <c r="J993" s="3197" t="s">
        <v>6543</v>
      </c>
      <c r="K993" s="3193" t="s">
        <v>20042</v>
      </c>
      <c r="L993" s="3198"/>
    </row>
    <row r="994" spans="1:12" ht="15">
      <c r="A994" s="3193">
        <f t="shared" si="14"/>
        <v>989</v>
      </c>
      <c r="B994" s="3191" t="s">
        <v>21071</v>
      </c>
      <c r="C994" s="3191" t="s">
        <v>3711</v>
      </c>
      <c r="D994" s="3191" t="s">
        <v>4399</v>
      </c>
      <c r="E994" s="3191" t="s">
        <v>20265</v>
      </c>
      <c r="F994" s="3196">
        <v>7.5</v>
      </c>
      <c r="G994" s="3192">
        <v>280</v>
      </c>
      <c r="H994" s="3190">
        <v>1</v>
      </c>
      <c r="I994" s="3191" t="s">
        <v>20578</v>
      </c>
      <c r="J994" s="3197" t="s">
        <v>6543</v>
      </c>
      <c r="K994" s="3193" t="s">
        <v>21022</v>
      </c>
      <c r="L994" s="3198"/>
    </row>
    <row r="995" spans="1:12" ht="15">
      <c r="A995" s="3193">
        <f t="shared" si="14"/>
        <v>990</v>
      </c>
      <c r="B995" s="3191" t="s">
        <v>21072</v>
      </c>
      <c r="C995" s="3191" t="s">
        <v>3711</v>
      </c>
      <c r="D995" s="3191" t="s">
        <v>4399</v>
      </c>
      <c r="E995" s="3191" t="s">
        <v>20103</v>
      </c>
      <c r="F995" s="3194"/>
      <c r="G995" s="3192">
        <v>280</v>
      </c>
      <c r="H995" s="3195" t="s">
        <v>2663</v>
      </c>
      <c r="I995" s="3191" t="s">
        <v>20036</v>
      </c>
      <c r="J995" s="3197" t="s">
        <v>6543</v>
      </c>
      <c r="K995" s="3193" t="s">
        <v>21022</v>
      </c>
      <c r="L995" s="3198"/>
    </row>
    <row r="996" spans="1:12" ht="15">
      <c r="A996" s="3193">
        <f t="shared" si="14"/>
        <v>991</v>
      </c>
      <c r="B996" s="3191" t="s">
        <v>21073</v>
      </c>
      <c r="C996" s="3191" t="s">
        <v>3711</v>
      </c>
      <c r="D996" s="3191" t="s">
        <v>20038</v>
      </c>
      <c r="E996" s="3191" t="s">
        <v>20103</v>
      </c>
      <c r="F996" s="3194"/>
      <c r="G996" s="3192">
        <v>65</v>
      </c>
      <c r="H996" s="3201" t="s">
        <v>2524</v>
      </c>
      <c r="I996" s="3201" t="s">
        <v>2524</v>
      </c>
      <c r="J996" s="3197" t="s">
        <v>6543</v>
      </c>
      <c r="K996" s="3193" t="s">
        <v>20042</v>
      </c>
      <c r="L996" s="3198"/>
    </row>
    <row r="997" spans="1:12" ht="15">
      <c r="A997" s="3193">
        <f t="shared" si="14"/>
        <v>992</v>
      </c>
      <c r="B997" s="3191" t="s">
        <v>21074</v>
      </c>
      <c r="C997" s="3191" t="s">
        <v>3711</v>
      </c>
      <c r="D997" s="3191" t="s">
        <v>21075</v>
      </c>
      <c r="E997" s="3191" t="s">
        <v>21076</v>
      </c>
      <c r="F997" s="3196">
        <v>20</v>
      </c>
      <c r="G997" s="3192">
        <v>90</v>
      </c>
      <c r="H997" s="3197" t="s">
        <v>6543</v>
      </c>
      <c r="I997" s="3191" t="s">
        <v>20571</v>
      </c>
      <c r="J997" s="3190">
        <v>2</v>
      </c>
      <c r="K997" s="3193" t="s">
        <v>21077</v>
      </c>
      <c r="L997" s="3198"/>
    </row>
    <row r="998" spans="1:12" ht="15">
      <c r="A998" s="3193">
        <f t="shared" si="14"/>
        <v>993</v>
      </c>
      <c r="B998" s="3191" t="s">
        <v>21078</v>
      </c>
      <c r="C998" s="3191" t="s">
        <v>599</v>
      </c>
      <c r="D998" s="3191" t="s">
        <v>600</v>
      </c>
      <c r="E998" s="3191" t="s">
        <v>20490</v>
      </c>
      <c r="F998" s="3196">
        <v>20</v>
      </c>
      <c r="G998" s="3192">
        <v>70</v>
      </c>
      <c r="H998" s="3197" t="s">
        <v>6543</v>
      </c>
      <c r="I998" s="3191" t="s">
        <v>20571</v>
      </c>
      <c r="J998" s="3190">
        <v>2</v>
      </c>
      <c r="K998" s="3197" t="s">
        <v>21077</v>
      </c>
      <c r="L998" s="3198"/>
    </row>
    <row r="999" spans="1:12" ht="15">
      <c r="A999" s="3193">
        <f t="shared" si="14"/>
        <v>994</v>
      </c>
      <c r="B999" s="3191" t="s">
        <v>21079</v>
      </c>
      <c r="C999" s="3191" t="s">
        <v>3711</v>
      </c>
      <c r="D999" s="3191" t="s">
        <v>21080</v>
      </c>
      <c r="E999" s="3191" t="s">
        <v>20490</v>
      </c>
      <c r="F999" s="3196">
        <v>20</v>
      </c>
      <c r="G999" s="3192">
        <v>130</v>
      </c>
      <c r="H999" s="3197" t="s">
        <v>6543</v>
      </c>
      <c r="I999" s="3191" t="s">
        <v>20571</v>
      </c>
      <c r="J999" s="3190">
        <v>2</v>
      </c>
      <c r="K999" s="3197" t="s">
        <v>21081</v>
      </c>
      <c r="L999" s="3198"/>
    </row>
    <row r="1000" spans="1:12" ht="15">
      <c r="A1000" s="3193">
        <f t="shared" si="14"/>
        <v>995</v>
      </c>
      <c r="B1000" s="3191" t="s">
        <v>21082</v>
      </c>
      <c r="C1000" s="3191" t="s">
        <v>601</v>
      </c>
      <c r="D1000" s="3191" t="s">
        <v>602</v>
      </c>
      <c r="E1000" s="3191" t="s">
        <v>20490</v>
      </c>
      <c r="F1000" s="3196">
        <v>20</v>
      </c>
      <c r="G1000" s="3192">
        <v>40</v>
      </c>
      <c r="H1000" s="3197" t="s">
        <v>6543</v>
      </c>
      <c r="I1000" s="3191" t="s">
        <v>20571</v>
      </c>
      <c r="J1000" s="3190">
        <v>2</v>
      </c>
      <c r="K1000" s="3193" t="s">
        <v>21273</v>
      </c>
      <c r="L1000" s="3198"/>
    </row>
    <row r="1001" spans="1:12" ht="15">
      <c r="A1001" s="3193">
        <f t="shared" si="14"/>
        <v>996</v>
      </c>
      <c r="B1001" s="3191" t="s">
        <v>21083</v>
      </c>
      <c r="C1001" s="3191" t="s">
        <v>3711</v>
      </c>
      <c r="D1001" s="3191" t="s">
        <v>21084</v>
      </c>
      <c r="E1001" s="3191" t="s">
        <v>20490</v>
      </c>
      <c r="F1001" s="3196">
        <v>20</v>
      </c>
      <c r="G1001" s="3192">
        <v>135</v>
      </c>
      <c r="H1001" s="3197" t="s">
        <v>6543</v>
      </c>
      <c r="I1001" s="3191" t="s">
        <v>20571</v>
      </c>
      <c r="J1001" s="3190">
        <v>2</v>
      </c>
      <c r="K1001" s="3197" t="s">
        <v>21085</v>
      </c>
      <c r="L1001" s="3198"/>
    </row>
    <row r="1002" spans="1:12" ht="15">
      <c r="A1002" s="3193">
        <f t="shared" si="14"/>
        <v>997</v>
      </c>
      <c r="B1002" s="3191" t="s">
        <v>21086</v>
      </c>
      <c r="C1002" s="3191" t="s">
        <v>603</v>
      </c>
      <c r="D1002" s="3191" t="s">
        <v>604</v>
      </c>
      <c r="E1002" s="3191" t="s">
        <v>20490</v>
      </c>
      <c r="F1002" s="3196">
        <v>20</v>
      </c>
      <c r="G1002" s="3192">
        <v>70</v>
      </c>
      <c r="H1002" s="3197" t="s">
        <v>6543</v>
      </c>
      <c r="I1002" s="3191" t="s">
        <v>20571</v>
      </c>
      <c r="J1002" s="3190">
        <v>2</v>
      </c>
      <c r="K1002" s="3197" t="s">
        <v>21087</v>
      </c>
      <c r="L1002" s="3198"/>
    </row>
    <row r="1003" spans="1:12" ht="15">
      <c r="A1003" s="3193">
        <f t="shared" si="14"/>
        <v>998</v>
      </c>
      <c r="B1003" s="3191" t="s">
        <v>21088</v>
      </c>
      <c r="C1003" s="3191" t="s">
        <v>3711</v>
      </c>
      <c r="D1003" s="3191" t="s">
        <v>21089</v>
      </c>
      <c r="E1003" s="3191" t="s">
        <v>20490</v>
      </c>
      <c r="F1003" s="3196">
        <v>20</v>
      </c>
      <c r="G1003" s="3192">
        <v>140</v>
      </c>
      <c r="H1003" s="3197" t="s">
        <v>6543</v>
      </c>
      <c r="I1003" s="3191" t="s">
        <v>20571</v>
      </c>
      <c r="J1003" s="3190">
        <v>2</v>
      </c>
      <c r="K1003" s="3193" t="s">
        <v>20034</v>
      </c>
      <c r="L1003" s="3198"/>
    </row>
    <row r="1004" spans="1:12" ht="15">
      <c r="A1004" s="3193">
        <f t="shared" si="14"/>
        <v>999</v>
      </c>
      <c r="B1004" s="3191" t="s">
        <v>21090</v>
      </c>
      <c r="C1004" s="3191" t="s">
        <v>605</v>
      </c>
      <c r="D1004" s="3191" t="s">
        <v>789</v>
      </c>
      <c r="E1004" s="3191" t="s">
        <v>20490</v>
      </c>
      <c r="F1004" s="3196">
        <v>20</v>
      </c>
      <c r="G1004" s="3192">
        <v>70</v>
      </c>
      <c r="H1004" s="3197" t="s">
        <v>6543</v>
      </c>
      <c r="I1004" s="3191" t="s">
        <v>20571</v>
      </c>
      <c r="J1004" s="3190">
        <v>2</v>
      </c>
      <c r="K1004" s="3193" t="s">
        <v>20034</v>
      </c>
      <c r="L1004" s="3198"/>
    </row>
    <row r="1005" spans="1:12" ht="15">
      <c r="A1005" s="3193">
        <f t="shared" si="14"/>
        <v>1000</v>
      </c>
      <c r="B1005" s="3191" t="s">
        <v>21091</v>
      </c>
      <c r="C1005" s="3191" t="s">
        <v>3711</v>
      </c>
      <c r="D1005" s="3191" t="s">
        <v>21092</v>
      </c>
      <c r="E1005" s="3191" t="s">
        <v>21093</v>
      </c>
      <c r="F1005" s="3196">
        <v>20</v>
      </c>
      <c r="G1005" s="3192">
        <v>275</v>
      </c>
      <c r="H1005" s="3197" t="s">
        <v>20080</v>
      </c>
      <c r="I1005" s="3191" t="s">
        <v>20602</v>
      </c>
      <c r="J1005" s="3197" t="s">
        <v>20122</v>
      </c>
      <c r="K1005" s="3197" t="s">
        <v>21094</v>
      </c>
      <c r="L1005" s="3198"/>
    </row>
    <row r="1006" spans="1:12" ht="15">
      <c r="A1006" s="3193">
        <f t="shared" si="14"/>
        <v>1001</v>
      </c>
      <c r="B1006" s="3191" t="s">
        <v>21095</v>
      </c>
      <c r="C1006" s="3191" t="s">
        <v>790</v>
      </c>
      <c r="D1006" s="3191" t="s">
        <v>791</v>
      </c>
      <c r="E1006" s="3191" t="s">
        <v>20490</v>
      </c>
      <c r="F1006" s="3196">
        <v>20</v>
      </c>
      <c r="G1006" s="3192">
        <v>125</v>
      </c>
      <c r="H1006" s="3197" t="s">
        <v>6543</v>
      </c>
      <c r="I1006" s="3191" t="s">
        <v>20571</v>
      </c>
      <c r="J1006" s="3190">
        <v>2</v>
      </c>
      <c r="K1006" s="3197" t="s">
        <v>21094</v>
      </c>
      <c r="L1006" s="3198"/>
    </row>
    <row r="1007" spans="1:12" ht="15">
      <c r="A1007" s="3193">
        <f t="shared" si="14"/>
        <v>1002</v>
      </c>
      <c r="B1007" s="3191" t="s">
        <v>21096</v>
      </c>
      <c r="C1007" s="3191" t="s">
        <v>3711</v>
      </c>
      <c r="D1007" s="3191" t="s">
        <v>21097</v>
      </c>
      <c r="E1007" s="3191" t="s">
        <v>20152</v>
      </c>
      <c r="F1007" s="3196">
        <v>20</v>
      </c>
      <c r="G1007" s="3192">
        <v>50</v>
      </c>
      <c r="H1007" s="3190">
        <v>1</v>
      </c>
      <c r="I1007" s="3195" t="s">
        <v>20041</v>
      </c>
      <c r="J1007" s="3197" t="s">
        <v>20080</v>
      </c>
      <c r="K1007" s="3193" t="s">
        <v>20126</v>
      </c>
      <c r="L1007" s="3198"/>
    </row>
    <row r="1008" spans="1:12" ht="15">
      <c r="A1008" s="3193">
        <f t="shared" si="14"/>
        <v>1003</v>
      </c>
      <c r="B1008" s="3191" t="s">
        <v>21098</v>
      </c>
      <c r="C1008" s="3191" t="s">
        <v>3711</v>
      </c>
      <c r="D1008" s="3191" t="s">
        <v>21099</v>
      </c>
      <c r="E1008" s="3191" t="s">
        <v>20456</v>
      </c>
      <c r="F1008" s="3196">
        <v>40</v>
      </c>
      <c r="G1008" s="3192">
        <v>50</v>
      </c>
      <c r="H1008" s="3197" t="s">
        <v>6543</v>
      </c>
      <c r="I1008" s="3195" t="s">
        <v>4849</v>
      </c>
      <c r="J1008" s="3190">
        <v>2</v>
      </c>
      <c r="K1008" s="3193" t="s">
        <v>21100</v>
      </c>
      <c r="L1008" s="3198"/>
    </row>
    <row r="1009" spans="1:12" ht="15">
      <c r="A1009" s="3193">
        <f t="shared" si="14"/>
        <v>1004</v>
      </c>
      <c r="B1009" s="3191" t="s">
        <v>21101</v>
      </c>
      <c r="C1009" s="3191" t="s">
        <v>3711</v>
      </c>
      <c r="D1009" s="3191" t="s">
        <v>373</v>
      </c>
      <c r="E1009" s="3191" t="s">
        <v>22439</v>
      </c>
      <c r="F1009" s="3196" t="s">
        <v>21102</v>
      </c>
      <c r="G1009" s="3192">
        <v>50</v>
      </c>
      <c r="H1009" s="3190">
        <v>2</v>
      </c>
      <c r="I1009" s="3195" t="s">
        <v>259</v>
      </c>
      <c r="J1009" s="3190">
        <v>3</v>
      </c>
      <c r="K1009" s="3193" t="s">
        <v>20126</v>
      </c>
      <c r="L1009" s="3198"/>
    </row>
    <row r="1010" spans="1:12" ht="15">
      <c r="A1010" s="3193">
        <f t="shared" si="14"/>
        <v>1005</v>
      </c>
      <c r="B1010" s="3191" t="s">
        <v>21103</v>
      </c>
      <c r="C1010" s="3191" t="s">
        <v>3711</v>
      </c>
      <c r="D1010" s="3191" t="s">
        <v>373</v>
      </c>
      <c r="E1010" s="3191" t="s">
        <v>22439</v>
      </c>
      <c r="F1010" s="3196" t="s">
        <v>21102</v>
      </c>
      <c r="G1010" s="3192">
        <v>50</v>
      </c>
      <c r="H1010" s="3190">
        <v>2</v>
      </c>
      <c r="I1010" s="3195" t="s">
        <v>259</v>
      </c>
      <c r="J1010" s="3190">
        <v>3</v>
      </c>
      <c r="K1010" s="3193" t="s">
        <v>20126</v>
      </c>
      <c r="L1010" s="3198"/>
    </row>
    <row r="1011" spans="1:12" ht="15">
      <c r="A1011" s="3193">
        <f t="shared" si="14"/>
        <v>1006</v>
      </c>
      <c r="B1011" s="3191" t="s">
        <v>3700</v>
      </c>
      <c r="C1011" s="3191" t="s">
        <v>3711</v>
      </c>
      <c r="D1011" s="3191" t="s">
        <v>21104</v>
      </c>
      <c r="E1011" s="3191" t="s">
        <v>20522</v>
      </c>
      <c r="F1011" s="3196">
        <v>15</v>
      </c>
      <c r="G1011" s="3207">
        <v>1.55</v>
      </c>
      <c r="H1011" s="3190">
        <v>1</v>
      </c>
      <c r="I1011" s="3191" t="s">
        <v>20578</v>
      </c>
      <c r="J1011" s="3190">
        <v>2</v>
      </c>
      <c r="K1011" s="3197" t="s">
        <v>21105</v>
      </c>
      <c r="L1011" s="3198"/>
    </row>
    <row r="1012" spans="1:12" ht="15">
      <c r="A1012" s="3193">
        <f t="shared" si="14"/>
        <v>1007</v>
      </c>
      <c r="B1012" s="3191" t="s">
        <v>912</v>
      </c>
      <c r="C1012" s="3191" t="s">
        <v>3711</v>
      </c>
      <c r="D1012" s="3191" t="s">
        <v>20534</v>
      </c>
      <c r="E1012" s="3191" t="s">
        <v>20540</v>
      </c>
      <c r="F1012" s="3196" t="s">
        <v>20504</v>
      </c>
      <c r="G1012" s="3192">
        <v>260</v>
      </c>
      <c r="H1012" s="3197" t="s">
        <v>6543</v>
      </c>
      <c r="I1012" s="3191" t="s">
        <v>20571</v>
      </c>
      <c r="J1012" s="3190">
        <v>2</v>
      </c>
      <c r="K1012" s="3197" t="s">
        <v>21105</v>
      </c>
      <c r="L1012" s="3198"/>
    </row>
    <row r="1013" spans="1:12" ht="15">
      <c r="A1013" s="3193">
        <f t="shared" si="14"/>
        <v>1008</v>
      </c>
      <c r="B1013" s="3191" t="s">
        <v>913</v>
      </c>
      <c r="C1013" s="3191" t="s">
        <v>3711</v>
      </c>
      <c r="D1013" s="3191" t="s">
        <v>20534</v>
      </c>
      <c r="E1013" s="3191" t="s">
        <v>20540</v>
      </c>
      <c r="F1013" s="3196" t="s">
        <v>20504</v>
      </c>
      <c r="G1013" s="3192">
        <v>260</v>
      </c>
      <c r="H1013" s="3197" t="s">
        <v>6543</v>
      </c>
      <c r="I1013" s="3191" t="s">
        <v>20571</v>
      </c>
      <c r="J1013" s="3190">
        <v>2</v>
      </c>
      <c r="K1013" s="3197" t="s">
        <v>21105</v>
      </c>
      <c r="L1013" s="3198"/>
    </row>
    <row r="1014" spans="1:12" ht="15">
      <c r="A1014" s="3193">
        <f t="shared" si="14"/>
        <v>1009</v>
      </c>
      <c r="B1014" s="3191" t="s">
        <v>21106</v>
      </c>
      <c r="C1014" s="3191" t="s">
        <v>4401</v>
      </c>
      <c r="D1014" s="3191" t="s">
        <v>2595</v>
      </c>
      <c r="E1014" s="3191" t="s">
        <v>21107</v>
      </c>
      <c r="F1014" s="3196">
        <v>145</v>
      </c>
      <c r="G1014" s="3192">
        <v>240</v>
      </c>
      <c r="H1014" s="3197" t="s">
        <v>20122</v>
      </c>
      <c r="I1014" s="3191" t="s">
        <v>21108</v>
      </c>
      <c r="J1014" s="3197" t="s">
        <v>20093</v>
      </c>
      <c r="K1014" s="3193" t="s">
        <v>20034</v>
      </c>
      <c r="L1014" s="3198"/>
    </row>
    <row r="1015" spans="1:12" ht="15">
      <c r="A1015" s="3193">
        <f t="shared" si="14"/>
        <v>1010</v>
      </c>
      <c r="B1015" s="3191" t="s">
        <v>21109</v>
      </c>
      <c r="C1015" s="3191" t="s">
        <v>4401</v>
      </c>
      <c r="D1015" s="3191" t="s">
        <v>2595</v>
      </c>
      <c r="E1015" s="3191" t="s">
        <v>21107</v>
      </c>
      <c r="F1015" s="3196">
        <v>145</v>
      </c>
      <c r="G1015" s="3192">
        <v>240</v>
      </c>
      <c r="H1015" s="3197" t="s">
        <v>20122</v>
      </c>
      <c r="I1015" s="3191" t="s">
        <v>21108</v>
      </c>
      <c r="J1015" s="3197" t="s">
        <v>20093</v>
      </c>
      <c r="K1015" s="3193" t="s">
        <v>20034</v>
      </c>
      <c r="L1015" s="3198"/>
    </row>
    <row r="1016" spans="1:12" ht="15">
      <c r="A1016" s="3193">
        <f t="shared" si="14"/>
        <v>1011</v>
      </c>
      <c r="B1016" s="3191" t="s">
        <v>21110</v>
      </c>
      <c r="C1016" s="3191" t="s">
        <v>4401</v>
      </c>
      <c r="D1016" s="3191" t="s">
        <v>2595</v>
      </c>
      <c r="E1016" s="3191" t="s">
        <v>20069</v>
      </c>
      <c r="F1016" s="3198"/>
      <c r="G1016" s="3192">
        <v>240</v>
      </c>
      <c r="H1016" s="3195" t="s">
        <v>2663</v>
      </c>
      <c r="I1016" s="3191" t="s">
        <v>20036</v>
      </c>
      <c r="J1016" s="3197" t="s">
        <v>6543</v>
      </c>
      <c r="K1016" s="3193" t="s">
        <v>20034</v>
      </c>
      <c r="L1016" s="3198"/>
    </row>
    <row r="1017" spans="1:12" ht="15">
      <c r="A1017" s="3193">
        <f t="shared" si="14"/>
        <v>1012</v>
      </c>
      <c r="B1017" s="3191" t="s">
        <v>21111</v>
      </c>
      <c r="C1017" s="3191" t="s">
        <v>4401</v>
      </c>
      <c r="D1017" s="3191" t="s">
        <v>20038</v>
      </c>
      <c r="E1017" s="3191" t="s">
        <v>20039</v>
      </c>
      <c r="F1017" s="3198"/>
      <c r="G1017" s="3192">
        <v>65</v>
      </c>
      <c r="H1017" s="3201" t="s">
        <v>2524</v>
      </c>
      <c r="I1017" s="3201" t="s">
        <v>2524</v>
      </c>
      <c r="J1017" s="3197" t="s">
        <v>6543</v>
      </c>
      <c r="K1017" s="3193" t="s">
        <v>20042</v>
      </c>
      <c r="L1017" s="3198"/>
    </row>
    <row r="1018" spans="1:12" ht="15">
      <c r="A1018" s="3193">
        <f t="shared" si="14"/>
        <v>1013</v>
      </c>
      <c r="B1018" s="3191" t="s">
        <v>21112</v>
      </c>
      <c r="C1018" s="3191" t="s">
        <v>4401</v>
      </c>
      <c r="D1018" s="3191" t="s">
        <v>2597</v>
      </c>
      <c r="E1018" s="3191" t="s">
        <v>20161</v>
      </c>
      <c r="F1018" s="3196">
        <v>0.75</v>
      </c>
      <c r="G1018" s="3192">
        <v>240</v>
      </c>
      <c r="H1018" s="3195" t="s">
        <v>2663</v>
      </c>
      <c r="I1018" s="3191" t="s">
        <v>20036</v>
      </c>
      <c r="J1018" s="3197" t="s">
        <v>6543</v>
      </c>
      <c r="K1018" s="3193" t="s">
        <v>20034</v>
      </c>
      <c r="L1018" s="3198"/>
    </row>
    <row r="1019" spans="1:12" ht="15">
      <c r="A1019" s="3193">
        <f t="shared" si="14"/>
        <v>1014</v>
      </c>
      <c r="B1019" s="3191" t="s">
        <v>21113</v>
      </c>
      <c r="C1019" s="3191" t="s">
        <v>4401</v>
      </c>
      <c r="D1019" s="3191" t="s">
        <v>2597</v>
      </c>
      <c r="E1019" s="3191" t="s">
        <v>20103</v>
      </c>
      <c r="F1019" s="3198"/>
      <c r="G1019" s="3192">
        <v>240</v>
      </c>
      <c r="H1019" s="3195" t="s">
        <v>2663</v>
      </c>
      <c r="I1019" s="3191" t="s">
        <v>20036</v>
      </c>
      <c r="J1019" s="3197" t="s">
        <v>6543</v>
      </c>
      <c r="K1019" s="3193" t="s">
        <v>20034</v>
      </c>
      <c r="L1019" s="3198"/>
    </row>
    <row r="1020" spans="1:12" ht="15">
      <c r="A1020" s="3193">
        <f t="shared" si="14"/>
        <v>1015</v>
      </c>
      <c r="B1020" s="3191" t="s">
        <v>21114</v>
      </c>
      <c r="C1020" s="3191" t="s">
        <v>4401</v>
      </c>
      <c r="D1020" s="3191" t="s">
        <v>20038</v>
      </c>
      <c r="E1020" s="3191" t="s">
        <v>20103</v>
      </c>
      <c r="F1020" s="3198"/>
      <c r="G1020" s="3192">
        <v>65</v>
      </c>
      <c r="H1020" s="3201" t="s">
        <v>2524</v>
      </c>
      <c r="I1020" s="3201" t="s">
        <v>2524</v>
      </c>
      <c r="J1020" s="3197" t="s">
        <v>6543</v>
      </c>
      <c r="K1020" s="3193" t="s">
        <v>20042</v>
      </c>
      <c r="L1020" s="3198"/>
    </row>
    <row r="1021" spans="1:12" ht="15">
      <c r="A1021" s="3193">
        <f t="shared" si="14"/>
        <v>1016</v>
      </c>
      <c r="B1021" s="3191" t="s">
        <v>22510</v>
      </c>
      <c r="C1021" s="3191" t="s">
        <v>4401</v>
      </c>
      <c r="D1021" s="3191" t="s">
        <v>4400</v>
      </c>
      <c r="E1021" s="3191" t="s">
        <v>20161</v>
      </c>
      <c r="F1021" s="3196">
        <v>0.2</v>
      </c>
      <c r="G1021" s="3192">
        <v>240</v>
      </c>
      <c r="H1021" s="3195" t="s">
        <v>2663</v>
      </c>
      <c r="I1021" s="3191" t="s">
        <v>20036</v>
      </c>
      <c r="J1021" s="3197" t="s">
        <v>6543</v>
      </c>
      <c r="K1021" s="3193" t="s">
        <v>20034</v>
      </c>
      <c r="L1021" s="3198"/>
    </row>
    <row r="1022" spans="1:12" ht="15">
      <c r="A1022" s="3193">
        <f t="shared" si="14"/>
        <v>1017</v>
      </c>
      <c r="B1022" s="3191" t="s">
        <v>21115</v>
      </c>
      <c r="C1022" s="3191" t="s">
        <v>4401</v>
      </c>
      <c r="D1022" s="3191" t="s">
        <v>4400</v>
      </c>
      <c r="E1022" s="3191" t="s">
        <v>20103</v>
      </c>
      <c r="F1022" s="3198"/>
      <c r="G1022" s="3192">
        <v>240</v>
      </c>
      <c r="H1022" s="3195" t="s">
        <v>2663</v>
      </c>
      <c r="I1022" s="3191" t="s">
        <v>20036</v>
      </c>
      <c r="J1022" s="3197" t="s">
        <v>6543</v>
      </c>
      <c r="K1022" s="3193" t="s">
        <v>20034</v>
      </c>
      <c r="L1022" s="3198"/>
    </row>
    <row r="1023" spans="1:12" ht="15">
      <c r="A1023" s="3193">
        <f t="shared" si="14"/>
        <v>1018</v>
      </c>
      <c r="B1023" s="3191" t="s">
        <v>21116</v>
      </c>
      <c r="C1023" s="3191" t="s">
        <v>4401</v>
      </c>
      <c r="D1023" s="3191" t="s">
        <v>20038</v>
      </c>
      <c r="E1023" s="3191" t="s">
        <v>20103</v>
      </c>
      <c r="F1023" s="3198"/>
      <c r="G1023" s="3192">
        <v>65</v>
      </c>
      <c r="H1023" s="3201" t="s">
        <v>2524</v>
      </c>
      <c r="I1023" s="3201" t="s">
        <v>2524</v>
      </c>
      <c r="J1023" s="3197" t="s">
        <v>6543</v>
      </c>
      <c r="K1023" s="3193" t="s">
        <v>20042</v>
      </c>
      <c r="L1023" s="3198"/>
    </row>
    <row r="1024" spans="1:12" ht="15">
      <c r="A1024" s="3193">
        <f t="shared" si="14"/>
        <v>1019</v>
      </c>
      <c r="B1024" s="3191" t="s">
        <v>22527</v>
      </c>
      <c r="C1024" s="3191" t="s">
        <v>4401</v>
      </c>
      <c r="D1024" s="3191" t="s">
        <v>12605</v>
      </c>
      <c r="E1024" s="3191" t="s">
        <v>20161</v>
      </c>
      <c r="F1024" s="3196">
        <v>5.5</v>
      </c>
      <c r="G1024" s="3192">
        <v>186</v>
      </c>
      <c r="H1024" s="3195" t="s">
        <v>2663</v>
      </c>
      <c r="I1024" s="3191" t="s">
        <v>20036</v>
      </c>
      <c r="J1024" s="3197" t="s">
        <v>6543</v>
      </c>
      <c r="K1024" s="3193" t="s">
        <v>20034</v>
      </c>
      <c r="L1024" s="3198"/>
    </row>
    <row r="1025" spans="1:12" ht="15">
      <c r="A1025" s="3193">
        <f t="shared" si="14"/>
        <v>1020</v>
      </c>
      <c r="B1025" s="3191" t="s">
        <v>22528</v>
      </c>
      <c r="C1025" s="3191" t="s">
        <v>4401</v>
      </c>
      <c r="D1025" s="3191" t="s">
        <v>12605</v>
      </c>
      <c r="E1025" s="3191" t="s">
        <v>20047</v>
      </c>
      <c r="F1025" s="3198"/>
      <c r="G1025" s="3192">
        <v>186</v>
      </c>
      <c r="H1025" s="3195" t="s">
        <v>2663</v>
      </c>
      <c r="I1025" s="3191" t="s">
        <v>20036</v>
      </c>
      <c r="J1025" s="3197" t="s">
        <v>6543</v>
      </c>
      <c r="K1025" s="3193" t="s">
        <v>20034</v>
      </c>
      <c r="L1025" s="3198"/>
    </row>
    <row r="1026" spans="1:12" ht="15">
      <c r="A1026" s="3193">
        <f t="shared" si="14"/>
        <v>1021</v>
      </c>
      <c r="B1026" s="3191" t="s">
        <v>22529</v>
      </c>
      <c r="C1026" s="3191" t="s">
        <v>4401</v>
      </c>
      <c r="D1026" s="3191" t="s">
        <v>20038</v>
      </c>
      <c r="E1026" s="3191" t="s">
        <v>20103</v>
      </c>
      <c r="F1026" s="3198"/>
      <c r="G1026" s="3192">
        <v>65</v>
      </c>
      <c r="H1026" s="3201" t="s">
        <v>2524</v>
      </c>
      <c r="I1026" s="3201" t="s">
        <v>2524</v>
      </c>
      <c r="J1026" s="3197" t="s">
        <v>6543</v>
      </c>
      <c r="K1026" s="3193" t="s">
        <v>20042</v>
      </c>
      <c r="L1026" s="3198"/>
    </row>
    <row r="1027" spans="1:12" ht="15">
      <c r="A1027" s="3193">
        <f t="shared" si="14"/>
        <v>1022</v>
      </c>
      <c r="B1027" s="3191" t="s">
        <v>22530</v>
      </c>
      <c r="C1027" s="3191" t="s">
        <v>4401</v>
      </c>
      <c r="D1027" s="3191" t="s">
        <v>12606</v>
      </c>
      <c r="E1027" s="3191" t="s">
        <v>20161</v>
      </c>
      <c r="F1027" s="3196">
        <v>3.7</v>
      </c>
      <c r="G1027" s="3192">
        <v>186</v>
      </c>
      <c r="H1027" s="3195" t="s">
        <v>2663</v>
      </c>
      <c r="I1027" s="3191" t="s">
        <v>20036</v>
      </c>
      <c r="J1027" s="3197" t="s">
        <v>6543</v>
      </c>
      <c r="K1027" s="3193" t="s">
        <v>20034</v>
      </c>
      <c r="L1027" s="3198"/>
    </row>
    <row r="1028" spans="1:12" ht="15">
      <c r="A1028" s="3193">
        <f t="shared" si="14"/>
        <v>1023</v>
      </c>
      <c r="B1028" s="3191" t="s">
        <v>22531</v>
      </c>
      <c r="C1028" s="3191" t="s">
        <v>4401</v>
      </c>
      <c r="D1028" s="3191" t="s">
        <v>12606</v>
      </c>
      <c r="E1028" s="3191" t="s">
        <v>20103</v>
      </c>
      <c r="F1028" s="3198"/>
      <c r="G1028" s="3192">
        <v>186</v>
      </c>
      <c r="H1028" s="3195" t="s">
        <v>2663</v>
      </c>
      <c r="I1028" s="3191" t="s">
        <v>20036</v>
      </c>
      <c r="J1028" s="3197" t="s">
        <v>6543</v>
      </c>
      <c r="K1028" s="3193" t="s">
        <v>20034</v>
      </c>
      <c r="L1028" s="3198"/>
    </row>
    <row r="1029" spans="1:12" ht="15">
      <c r="A1029" s="3193">
        <f t="shared" si="14"/>
        <v>1024</v>
      </c>
      <c r="B1029" s="3191" t="s">
        <v>22532</v>
      </c>
      <c r="C1029" s="3191" t="s">
        <v>4401</v>
      </c>
      <c r="D1029" s="3191" t="s">
        <v>20038</v>
      </c>
      <c r="E1029" s="3191" t="s">
        <v>20103</v>
      </c>
      <c r="F1029" s="3198"/>
      <c r="G1029" s="3196">
        <v>65</v>
      </c>
      <c r="H1029" s="3201" t="s">
        <v>2524</v>
      </c>
      <c r="I1029" s="3201" t="s">
        <v>2524</v>
      </c>
      <c r="J1029" s="3197" t="s">
        <v>6543</v>
      </c>
      <c r="K1029" s="3193" t="s">
        <v>20042</v>
      </c>
      <c r="L1029" s="3198"/>
    </row>
    <row r="1030" spans="1:12" ht="15">
      <c r="A1030" s="3193">
        <f t="shared" si="14"/>
        <v>1025</v>
      </c>
      <c r="B1030" s="3191" t="s">
        <v>21117</v>
      </c>
      <c r="C1030" s="3191" t="s">
        <v>4401</v>
      </c>
      <c r="D1030" s="3191" t="s">
        <v>1320</v>
      </c>
      <c r="E1030" s="3191" t="s">
        <v>20161</v>
      </c>
      <c r="F1030" s="3196">
        <v>0.37</v>
      </c>
      <c r="G1030" s="3192">
        <v>240</v>
      </c>
      <c r="H1030" s="3195" t="s">
        <v>2663</v>
      </c>
      <c r="I1030" s="3191" t="s">
        <v>20036</v>
      </c>
      <c r="J1030" s="3197" t="s">
        <v>6543</v>
      </c>
      <c r="K1030" s="3193" t="s">
        <v>20034</v>
      </c>
      <c r="L1030" s="3198"/>
    </row>
    <row r="1031" spans="1:12" ht="15">
      <c r="A1031" s="3193">
        <f t="shared" si="14"/>
        <v>1026</v>
      </c>
      <c r="B1031" s="3191" t="s">
        <v>21118</v>
      </c>
      <c r="C1031" s="3191" t="s">
        <v>4401</v>
      </c>
      <c r="D1031" s="3191" t="s">
        <v>1320</v>
      </c>
      <c r="E1031" s="3191" t="s">
        <v>20103</v>
      </c>
      <c r="F1031" s="3198"/>
      <c r="G1031" s="3192">
        <v>240</v>
      </c>
      <c r="H1031" s="3195" t="s">
        <v>2663</v>
      </c>
      <c r="I1031" s="3191" t="s">
        <v>20036</v>
      </c>
      <c r="J1031" s="3197" t="s">
        <v>6543</v>
      </c>
      <c r="K1031" s="3193" t="s">
        <v>20034</v>
      </c>
      <c r="L1031" s="3198"/>
    </row>
    <row r="1032" spans="1:12" ht="15">
      <c r="A1032" s="3193">
        <f t="shared" si="14"/>
        <v>1027</v>
      </c>
      <c r="B1032" s="3191" t="s">
        <v>21119</v>
      </c>
      <c r="C1032" s="3191" t="s">
        <v>4401</v>
      </c>
      <c r="D1032" s="3191" t="s">
        <v>20038</v>
      </c>
      <c r="E1032" s="3191" t="s">
        <v>20103</v>
      </c>
      <c r="F1032" s="3198"/>
      <c r="G1032" s="3192">
        <v>65</v>
      </c>
      <c r="H1032" s="3201" t="s">
        <v>2524</v>
      </c>
      <c r="I1032" s="3201" t="s">
        <v>2524</v>
      </c>
      <c r="J1032" s="3197" t="s">
        <v>6543</v>
      </c>
      <c r="K1032" s="3193" t="s">
        <v>20042</v>
      </c>
      <c r="L1032" s="3198"/>
    </row>
    <row r="1033" spans="1:12" ht="15">
      <c r="A1033" s="3193">
        <f t="shared" si="14"/>
        <v>1028</v>
      </c>
      <c r="B1033" s="3191" t="s">
        <v>21120</v>
      </c>
      <c r="C1033" s="3191" t="s">
        <v>4401</v>
      </c>
      <c r="D1033" s="3191" t="s">
        <v>1322</v>
      </c>
      <c r="E1033" s="3191" t="s">
        <v>20161</v>
      </c>
      <c r="F1033" s="3196">
        <v>0.37</v>
      </c>
      <c r="G1033" s="3192">
        <v>240</v>
      </c>
      <c r="H1033" s="3195" t="s">
        <v>2663</v>
      </c>
      <c r="I1033" s="3191" t="s">
        <v>20036</v>
      </c>
      <c r="J1033" s="3197" t="s">
        <v>6543</v>
      </c>
      <c r="K1033" s="3193" t="s">
        <v>20034</v>
      </c>
      <c r="L1033" s="3198"/>
    </row>
    <row r="1034" spans="1:12" ht="15">
      <c r="A1034" s="3193">
        <f t="shared" si="14"/>
        <v>1029</v>
      </c>
      <c r="B1034" s="3191" t="s">
        <v>21121</v>
      </c>
      <c r="C1034" s="3191" t="s">
        <v>4401</v>
      </c>
      <c r="D1034" s="3191" t="s">
        <v>1322</v>
      </c>
      <c r="E1034" s="3191" t="s">
        <v>20103</v>
      </c>
      <c r="F1034" s="3198"/>
      <c r="G1034" s="3192">
        <v>240</v>
      </c>
      <c r="H1034" s="3195" t="s">
        <v>2663</v>
      </c>
      <c r="I1034" s="3191" t="s">
        <v>20036</v>
      </c>
      <c r="J1034" s="3197" t="s">
        <v>6543</v>
      </c>
      <c r="K1034" s="3193" t="s">
        <v>20034</v>
      </c>
      <c r="L1034" s="3198"/>
    </row>
    <row r="1035" spans="1:12" ht="15">
      <c r="A1035" s="3193">
        <f t="shared" si="14"/>
        <v>1030</v>
      </c>
      <c r="B1035" s="3191" t="s">
        <v>21122</v>
      </c>
      <c r="C1035" s="3191" t="s">
        <v>4401</v>
      </c>
      <c r="D1035" s="3191" t="s">
        <v>20038</v>
      </c>
      <c r="E1035" s="3191" t="s">
        <v>20103</v>
      </c>
      <c r="F1035" s="3198"/>
      <c r="G1035" s="3192">
        <v>65</v>
      </c>
      <c r="H1035" s="3201" t="s">
        <v>2524</v>
      </c>
      <c r="I1035" s="3201" t="s">
        <v>2524</v>
      </c>
      <c r="J1035" s="3197" t="s">
        <v>6543</v>
      </c>
      <c r="K1035" s="3193" t="s">
        <v>20042</v>
      </c>
      <c r="L1035" s="3198"/>
    </row>
    <row r="1036" spans="1:12" ht="15">
      <c r="A1036" s="3193">
        <f t="shared" si="14"/>
        <v>1031</v>
      </c>
      <c r="B1036" s="3191" t="s">
        <v>21123</v>
      </c>
      <c r="C1036" s="3191" t="s">
        <v>4401</v>
      </c>
      <c r="D1036" s="3191" t="s">
        <v>4068</v>
      </c>
      <c r="E1036" s="3191" t="s">
        <v>20161</v>
      </c>
      <c r="F1036" s="3196">
        <v>1.5</v>
      </c>
      <c r="G1036" s="3192">
        <v>176</v>
      </c>
      <c r="H1036" s="3195" t="s">
        <v>2663</v>
      </c>
      <c r="I1036" s="3191" t="s">
        <v>20036</v>
      </c>
      <c r="J1036" s="3197" t="s">
        <v>6543</v>
      </c>
      <c r="K1036" s="3193" t="s">
        <v>20034</v>
      </c>
      <c r="L1036" s="3198"/>
    </row>
    <row r="1037" spans="1:12" ht="15">
      <c r="A1037" s="3193">
        <f t="shared" si="14"/>
        <v>1032</v>
      </c>
      <c r="B1037" s="3191" t="s">
        <v>21124</v>
      </c>
      <c r="C1037" s="3191" t="s">
        <v>4401</v>
      </c>
      <c r="D1037" s="3191" t="s">
        <v>4068</v>
      </c>
      <c r="E1037" s="3191" t="s">
        <v>20103</v>
      </c>
      <c r="F1037" s="3198"/>
      <c r="G1037" s="3192">
        <v>176</v>
      </c>
      <c r="H1037" s="3195" t="s">
        <v>2663</v>
      </c>
      <c r="I1037" s="3191" t="s">
        <v>20036</v>
      </c>
      <c r="J1037" s="3197" t="s">
        <v>6543</v>
      </c>
      <c r="K1037" s="3193" t="s">
        <v>20034</v>
      </c>
      <c r="L1037" s="3198"/>
    </row>
    <row r="1038" spans="1:12" ht="15">
      <c r="A1038" s="3193">
        <f t="shared" si="14"/>
        <v>1033</v>
      </c>
      <c r="B1038" s="3191" t="s">
        <v>21125</v>
      </c>
      <c r="C1038" s="3191" t="s">
        <v>4401</v>
      </c>
      <c r="D1038" s="3191" t="s">
        <v>20038</v>
      </c>
      <c r="E1038" s="3191" t="s">
        <v>20103</v>
      </c>
      <c r="F1038" s="3198"/>
      <c r="G1038" s="3192">
        <v>65</v>
      </c>
      <c r="H1038" s="3201" t="s">
        <v>2524</v>
      </c>
      <c r="I1038" s="3201" t="s">
        <v>2524</v>
      </c>
      <c r="J1038" s="3197" t="s">
        <v>6543</v>
      </c>
      <c r="K1038" s="3193" t="s">
        <v>20042</v>
      </c>
      <c r="L1038" s="3198"/>
    </row>
    <row r="1039" spans="1:12" ht="15">
      <c r="A1039" s="3193">
        <f t="shared" si="14"/>
        <v>1034</v>
      </c>
      <c r="B1039" s="3191" t="s">
        <v>21126</v>
      </c>
      <c r="C1039" s="3191" t="s">
        <v>4401</v>
      </c>
      <c r="D1039" s="3191" t="s">
        <v>410</v>
      </c>
      <c r="E1039" s="3191" t="s">
        <v>20152</v>
      </c>
      <c r="F1039" s="3196">
        <v>15</v>
      </c>
      <c r="G1039" s="3192">
        <v>215</v>
      </c>
      <c r="H1039" s="3202">
        <v>1</v>
      </c>
      <c r="I1039" s="3191" t="s">
        <v>20578</v>
      </c>
      <c r="J1039" s="3197" t="s">
        <v>20080</v>
      </c>
      <c r="K1039" s="3193" t="s">
        <v>20034</v>
      </c>
      <c r="L1039" s="3198"/>
    </row>
    <row r="1040" spans="1:12" ht="15">
      <c r="A1040" s="3193">
        <f t="shared" si="14"/>
        <v>1035</v>
      </c>
      <c r="B1040" s="3191" t="s">
        <v>21127</v>
      </c>
      <c r="C1040" s="3191" t="s">
        <v>4401</v>
      </c>
      <c r="D1040" s="3191" t="s">
        <v>410</v>
      </c>
      <c r="E1040" s="3191" t="s">
        <v>20103</v>
      </c>
      <c r="F1040" s="3198"/>
      <c r="G1040" s="3192">
        <v>215</v>
      </c>
      <c r="H1040" s="3195" t="s">
        <v>2663</v>
      </c>
      <c r="I1040" s="3191" t="s">
        <v>20036</v>
      </c>
      <c r="J1040" s="3197" t="s">
        <v>6543</v>
      </c>
      <c r="K1040" s="3193" t="s">
        <v>20034</v>
      </c>
      <c r="L1040" s="3198"/>
    </row>
    <row r="1041" spans="1:12" ht="15">
      <c r="A1041" s="3193">
        <f t="shared" si="14"/>
        <v>1036</v>
      </c>
      <c r="B1041" s="3191" t="s">
        <v>21128</v>
      </c>
      <c r="C1041" s="3191" t="s">
        <v>4401</v>
      </c>
      <c r="D1041" s="3191" t="s">
        <v>20038</v>
      </c>
      <c r="E1041" s="3191" t="s">
        <v>20170</v>
      </c>
      <c r="F1041" s="3198"/>
      <c r="G1041" s="3192">
        <v>65</v>
      </c>
      <c r="H1041" s="3201" t="s">
        <v>2524</v>
      </c>
      <c r="I1041" s="3201" t="s">
        <v>2524</v>
      </c>
      <c r="J1041" s="3197" t="s">
        <v>6543</v>
      </c>
      <c r="K1041" s="3193" t="s">
        <v>20042</v>
      </c>
      <c r="L1041" s="3198"/>
    </row>
    <row r="1042" spans="1:12" ht="15">
      <c r="A1042" s="3193">
        <f t="shared" ref="A1042:A1094" si="15">A1041+1</f>
        <v>1037</v>
      </c>
      <c r="B1042" s="3191" t="s">
        <v>21129</v>
      </c>
      <c r="C1042" s="3191" t="s">
        <v>4401</v>
      </c>
      <c r="D1042" s="3191" t="s">
        <v>1319</v>
      </c>
      <c r="E1042" s="3191" t="s">
        <v>20152</v>
      </c>
      <c r="F1042" s="3196">
        <v>15</v>
      </c>
      <c r="G1042" s="3192">
        <v>210</v>
      </c>
      <c r="H1042" s="3202">
        <v>1</v>
      </c>
      <c r="I1042" s="3191" t="s">
        <v>20578</v>
      </c>
      <c r="J1042" s="3197" t="s">
        <v>20080</v>
      </c>
      <c r="K1042" s="3193" t="s">
        <v>20034</v>
      </c>
      <c r="L1042" s="3198"/>
    </row>
    <row r="1043" spans="1:12" ht="15">
      <c r="A1043" s="3193">
        <f t="shared" si="15"/>
        <v>1038</v>
      </c>
      <c r="B1043" s="3191" t="s">
        <v>21130</v>
      </c>
      <c r="C1043" s="3191" t="s">
        <v>4401</v>
      </c>
      <c r="D1043" s="3191" t="s">
        <v>1319</v>
      </c>
      <c r="E1043" s="3191" t="s">
        <v>20103</v>
      </c>
      <c r="F1043" s="3198"/>
      <c r="G1043" s="3192">
        <v>210</v>
      </c>
      <c r="H1043" s="3195" t="s">
        <v>2663</v>
      </c>
      <c r="I1043" s="3191" t="s">
        <v>20036</v>
      </c>
      <c r="J1043" s="3197" t="s">
        <v>6543</v>
      </c>
      <c r="K1043" s="3193" t="s">
        <v>20034</v>
      </c>
      <c r="L1043" s="3198"/>
    </row>
    <row r="1044" spans="1:12" ht="15">
      <c r="A1044" s="3193">
        <f t="shared" si="15"/>
        <v>1039</v>
      </c>
      <c r="B1044" s="3191" t="s">
        <v>21131</v>
      </c>
      <c r="C1044" s="3191" t="s">
        <v>4401</v>
      </c>
      <c r="D1044" s="3191" t="s">
        <v>20038</v>
      </c>
      <c r="E1044" s="3191" t="s">
        <v>20170</v>
      </c>
      <c r="F1044" s="3194"/>
      <c r="G1044" s="3192">
        <v>65</v>
      </c>
      <c r="H1044" s="3201" t="s">
        <v>2524</v>
      </c>
      <c r="I1044" s="3201" t="s">
        <v>2524</v>
      </c>
      <c r="J1044" s="3197" t="s">
        <v>6543</v>
      </c>
      <c r="K1044" s="3193" t="s">
        <v>20042</v>
      </c>
      <c r="L1044" s="3194"/>
    </row>
    <row r="1045" spans="1:12" ht="15">
      <c r="A1045" s="3193">
        <f t="shared" si="15"/>
        <v>1040</v>
      </c>
      <c r="B1045" s="3191" t="s">
        <v>22534</v>
      </c>
      <c r="C1045" s="3191" t="s">
        <v>4401</v>
      </c>
      <c r="D1045" s="3194" t="s">
        <v>223</v>
      </c>
      <c r="E1045" s="3191" t="s">
        <v>20265</v>
      </c>
      <c r="F1045" s="3196">
        <v>15</v>
      </c>
      <c r="G1045" s="3192">
        <v>215</v>
      </c>
      <c r="H1045" s="3202">
        <v>1</v>
      </c>
      <c r="I1045" s="3191" t="s">
        <v>20578</v>
      </c>
      <c r="J1045" s="3197" t="s">
        <v>20080</v>
      </c>
      <c r="K1045" s="3193" t="s">
        <v>20034</v>
      </c>
      <c r="L1045" s="3198"/>
    </row>
    <row r="1046" spans="1:12" ht="15">
      <c r="A1046" s="3193">
        <f t="shared" si="15"/>
        <v>1041</v>
      </c>
      <c r="B1046" s="3191" t="s">
        <v>22535</v>
      </c>
      <c r="C1046" s="3191" t="s">
        <v>4401</v>
      </c>
      <c r="D1046" s="3194" t="s">
        <v>223</v>
      </c>
      <c r="E1046" s="3191" t="s">
        <v>20103</v>
      </c>
      <c r="F1046" s="3198"/>
      <c r="G1046" s="3192">
        <v>215</v>
      </c>
      <c r="H1046" s="3195" t="s">
        <v>2663</v>
      </c>
      <c r="I1046" s="3191" t="s">
        <v>20036</v>
      </c>
      <c r="J1046" s="3197" t="s">
        <v>6543</v>
      </c>
      <c r="K1046" s="3193" t="s">
        <v>20034</v>
      </c>
      <c r="L1046" s="3198"/>
    </row>
    <row r="1047" spans="1:12" ht="15">
      <c r="A1047" s="3193">
        <f t="shared" si="15"/>
        <v>1042</v>
      </c>
      <c r="B1047" s="3191" t="s">
        <v>22536</v>
      </c>
      <c r="C1047" s="3191" t="s">
        <v>4401</v>
      </c>
      <c r="D1047" s="3191" t="s">
        <v>20038</v>
      </c>
      <c r="E1047" s="3191" t="s">
        <v>20170</v>
      </c>
      <c r="F1047" s="3198"/>
      <c r="G1047" s="3192">
        <v>65</v>
      </c>
      <c r="H1047" s="3201" t="s">
        <v>2524</v>
      </c>
      <c r="I1047" s="3201" t="s">
        <v>2524</v>
      </c>
      <c r="J1047" s="3197" t="s">
        <v>6543</v>
      </c>
      <c r="K1047" s="3193" t="s">
        <v>20042</v>
      </c>
      <c r="L1047" s="3198"/>
    </row>
    <row r="1048" spans="1:12" ht="15">
      <c r="A1048" s="3193">
        <f t="shared" si="15"/>
        <v>1043</v>
      </c>
      <c r="B1048" s="3191" t="s">
        <v>22537</v>
      </c>
      <c r="C1048" s="3191" t="s">
        <v>4401</v>
      </c>
      <c r="D1048" s="3194" t="s">
        <v>224</v>
      </c>
      <c r="E1048" s="3191" t="s">
        <v>20265</v>
      </c>
      <c r="F1048" s="3196">
        <v>15</v>
      </c>
      <c r="G1048" s="3192">
        <v>215</v>
      </c>
      <c r="H1048" s="3202">
        <v>1</v>
      </c>
      <c r="I1048" s="3191" t="s">
        <v>20578</v>
      </c>
      <c r="J1048" s="3197" t="s">
        <v>20080</v>
      </c>
      <c r="K1048" s="3193" t="s">
        <v>20034</v>
      </c>
      <c r="L1048" s="3198"/>
    </row>
    <row r="1049" spans="1:12" ht="15">
      <c r="A1049" s="3193">
        <f t="shared" si="15"/>
        <v>1044</v>
      </c>
      <c r="B1049" s="3191" t="s">
        <v>22538</v>
      </c>
      <c r="C1049" s="3191" t="s">
        <v>4401</v>
      </c>
      <c r="D1049" s="3194" t="s">
        <v>224</v>
      </c>
      <c r="E1049" s="3191" t="s">
        <v>20103</v>
      </c>
      <c r="F1049" s="3198"/>
      <c r="G1049" s="3192">
        <v>215</v>
      </c>
      <c r="H1049" s="3195" t="s">
        <v>2663</v>
      </c>
      <c r="I1049" s="3191" t="s">
        <v>20036</v>
      </c>
      <c r="J1049" s="3197" t="s">
        <v>6543</v>
      </c>
      <c r="K1049" s="3193" t="s">
        <v>20034</v>
      </c>
      <c r="L1049" s="3198"/>
    </row>
    <row r="1050" spans="1:12" ht="15">
      <c r="A1050" s="3193">
        <f t="shared" si="15"/>
        <v>1045</v>
      </c>
      <c r="B1050" s="3191" t="s">
        <v>22539</v>
      </c>
      <c r="C1050" s="3191" t="s">
        <v>4401</v>
      </c>
      <c r="D1050" s="3191" t="s">
        <v>20038</v>
      </c>
      <c r="E1050" s="3191" t="s">
        <v>20170</v>
      </c>
      <c r="F1050" s="3198"/>
      <c r="G1050" s="3192">
        <v>65</v>
      </c>
      <c r="H1050" s="3201" t="s">
        <v>2524</v>
      </c>
      <c r="I1050" s="3201" t="s">
        <v>2524</v>
      </c>
      <c r="J1050" s="3197" t="s">
        <v>6543</v>
      </c>
      <c r="K1050" s="3193" t="s">
        <v>20042</v>
      </c>
      <c r="L1050" s="3198"/>
    </row>
    <row r="1051" spans="1:12" ht="15">
      <c r="A1051" s="3193">
        <f t="shared" si="15"/>
        <v>1046</v>
      </c>
      <c r="B1051" s="3191" t="s">
        <v>21132</v>
      </c>
      <c r="C1051" s="3191" t="s">
        <v>4401</v>
      </c>
      <c r="D1051" s="3191" t="s">
        <v>1323</v>
      </c>
      <c r="E1051" s="3191" t="s">
        <v>22451</v>
      </c>
      <c r="F1051" s="3196">
        <v>55</v>
      </c>
      <c r="G1051" s="3192">
        <v>200</v>
      </c>
      <c r="H1051" s="3197" t="s">
        <v>20080</v>
      </c>
      <c r="I1051" s="3191" t="s">
        <v>20602</v>
      </c>
      <c r="J1051" s="3190">
        <v>3</v>
      </c>
      <c r="K1051" s="3193" t="s">
        <v>20034</v>
      </c>
      <c r="L1051" s="3194"/>
    </row>
    <row r="1052" spans="1:12" ht="15">
      <c r="A1052" s="3193">
        <f t="shared" si="15"/>
        <v>1047</v>
      </c>
      <c r="B1052" s="3191" t="s">
        <v>21133</v>
      </c>
      <c r="C1052" s="3191" t="s">
        <v>4401</v>
      </c>
      <c r="D1052" s="3191" t="s">
        <v>1323</v>
      </c>
      <c r="E1052" s="3191" t="s">
        <v>20796</v>
      </c>
      <c r="F1052" s="3194"/>
      <c r="G1052" s="3192">
        <v>200</v>
      </c>
      <c r="H1052" s="3195" t="s">
        <v>2663</v>
      </c>
      <c r="I1052" s="3191" t="s">
        <v>20036</v>
      </c>
      <c r="J1052" s="3197" t="s">
        <v>6543</v>
      </c>
      <c r="K1052" s="3193" t="s">
        <v>20034</v>
      </c>
      <c r="L1052" s="3191" t="s">
        <v>3580</v>
      </c>
    </row>
    <row r="1053" spans="1:12" ht="15">
      <c r="A1053" s="3193">
        <f t="shared" si="15"/>
        <v>1048</v>
      </c>
      <c r="B1053" s="3191" t="s">
        <v>21134</v>
      </c>
      <c r="C1053" s="3191" t="s">
        <v>4401</v>
      </c>
      <c r="D1053" s="3191" t="s">
        <v>20038</v>
      </c>
      <c r="E1053" s="3191" t="s">
        <v>20796</v>
      </c>
      <c r="F1053" s="3194"/>
      <c r="G1053" s="3192">
        <v>65</v>
      </c>
      <c r="H1053" s="3201" t="s">
        <v>2524</v>
      </c>
      <c r="I1053" s="3201" t="s">
        <v>2524</v>
      </c>
      <c r="J1053" s="3197" t="s">
        <v>6543</v>
      </c>
      <c r="K1053" s="3193" t="s">
        <v>20042</v>
      </c>
      <c r="L1053" s="3194"/>
    </row>
    <row r="1054" spans="1:12" ht="15.75" thickBot="1">
      <c r="A1054" s="3193">
        <f t="shared" si="15"/>
        <v>1049</v>
      </c>
      <c r="B1054" s="3191" t="s">
        <v>21135</v>
      </c>
      <c r="C1054" s="3191" t="s">
        <v>1323</v>
      </c>
      <c r="D1054" s="3191" t="s">
        <v>20275</v>
      </c>
      <c r="E1054" s="3191" t="s">
        <v>22452</v>
      </c>
      <c r="F1054" s="3194"/>
      <c r="G1054" s="3192">
        <v>10</v>
      </c>
      <c r="H1054" s="3195" t="s">
        <v>2663</v>
      </c>
      <c r="I1054" s="3191" t="s">
        <v>20607</v>
      </c>
      <c r="J1054" s="3190">
        <v>1</v>
      </c>
      <c r="K1054" s="3193" t="s">
        <v>20034</v>
      </c>
      <c r="L1054" s="3194"/>
    </row>
    <row r="1055" spans="1:12" ht="15.75" thickBot="1">
      <c r="A1055" s="3193">
        <f t="shared" si="15"/>
        <v>1050</v>
      </c>
      <c r="B1055" s="3191" t="s">
        <v>21136</v>
      </c>
      <c r="C1055" s="3191" t="s">
        <v>4401</v>
      </c>
      <c r="D1055" s="3191" t="s">
        <v>1325</v>
      </c>
      <c r="E1055" s="3124" t="s">
        <v>20256</v>
      </c>
      <c r="F1055" s="3196">
        <v>75</v>
      </c>
      <c r="G1055" s="3192">
        <v>200</v>
      </c>
      <c r="H1055" s="3197" t="s">
        <v>20080</v>
      </c>
      <c r="I1055" s="3191" t="s">
        <v>20602</v>
      </c>
      <c r="J1055" s="3190">
        <v>3</v>
      </c>
      <c r="K1055" s="3193" t="s">
        <v>20034</v>
      </c>
      <c r="L1055" s="3194"/>
    </row>
    <row r="1056" spans="1:12" ht="15">
      <c r="A1056" s="3193">
        <f t="shared" si="15"/>
        <v>1051</v>
      </c>
      <c r="B1056" s="3191" t="s">
        <v>22511</v>
      </c>
      <c r="C1056" s="3191" t="s">
        <v>4401</v>
      </c>
      <c r="D1056" s="3191" t="s">
        <v>1325</v>
      </c>
      <c r="E1056" s="3191" t="s">
        <v>20796</v>
      </c>
      <c r="F1056" s="3194"/>
      <c r="G1056" s="3192">
        <v>200</v>
      </c>
      <c r="H1056" s="3195" t="s">
        <v>2663</v>
      </c>
      <c r="I1056" s="3191" t="s">
        <v>20036</v>
      </c>
      <c r="J1056" s="3197" t="s">
        <v>6543</v>
      </c>
      <c r="K1056" s="3193" t="s">
        <v>20034</v>
      </c>
      <c r="L1056" s="3191" t="s">
        <v>3580</v>
      </c>
    </row>
    <row r="1057" spans="1:12" ht="15">
      <c r="A1057" s="3193">
        <f t="shared" si="15"/>
        <v>1052</v>
      </c>
      <c r="B1057" s="3191" t="s">
        <v>21138</v>
      </c>
      <c r="C1057" s="3191" t="s">
        <v>4401</v>
      </c>
      <c r="D1057" s="3191" t="s">
        <v>20038</v>
      </c>
      <c r="E1057" s="3191" t="s">
        <v>20796</v>
      </c>
      <c r="F1057" s="3194"/>
      <c r="G1057" s="3192">
        <v>65</v>
      </c>
      <c r="H1057" s="3201" t="s">
        <v>2524</v>
      </c>
      <c r="I1057" s="3201" t="s">
        <v>2524</v>
      </c>
      <c r="J1057" s="3197" t="s">
        <v>6543</v>
      </c>
      <c r="K1057" s="3193" t="s">
        <v>20042</v>
      </c>
      <c r="L1057" s="3194"/>
    </row>
    <row r="1058" spans="1:12" ht="15">
      <c r="A1058" s="3193">
        <f t="shared" si="15"/>
        <v>1053</v>
      </c>
      <c r="B1058" s="3191" t="s">
        <v>21139</v>
      </c>
      <c r="C1058" s="3191" t="s">
        <v>21137</v>
      </c>
      <c r="D1058" s="3191" t="s">
        <v>20275</v>
      </c>
      <c r="E1058" s="3191" t="s">
        <v>22452</v>
      </c>
      <c r="F1058" s="3194"/>
      <c r="G1058" s="3192">
        <v>10</v>
      </c>
      <c r="H1058" s="3195" t="s">
        <v>2663</v>
      </c>
      <c r="I1058" s="3191" t="s">
        <v>20607</v>
      </c>
      <c r="J1058" s="3190">
        <v>1</v>
      </c>
      <c r="K1058" s="3193" t="s">
        <v>20034</v>
      </c>
      <c r="L1058" s="3194"/>
    </row>
    <row r="1059" spans="1:12" ht="15">
      <c r="A1059" s="3193">
        <f t="shared" si="15"/>
        <v>1054</v>
      </c>
      <c r="B1059" s="3191" t="s">
        <v>21140</v>
      </c>
      <c r="C1059" s="3191" t="s">
        <v>4401</v>
      </c>
      <c r="D1059" s="3191" t="s">
        <v>4403</v>
      </c>
      <c r="E1059" s="3191" t="s">
        <v>22449</v>
      </c>
      <c r="F1059" s="3196">
        <v>0.2</v>
      </c>
      <c r="G1059" s="3192">
        <v>220</v>
      </c>
      <c r="H1059" s="3195" t="s">
        <v>2663</v>
      </c>
      <c r="I1059" s="3191" t="s">
        <v>20036</v>
      </c>
      <c r="J1059" s="3197" t="s">
        <v>6543</v>
      </c>
      <c r="K1059" s="3193" t="s">
        <v>20034</v>
      </c>
      <c r="L1059" s="3194"/>
    </row>
    <row r="1060" spans="1:12" ht="15">
      <c r="A1060" s="3193">
        <f t="shared" si="15"/>
        <v>1055</v>
      </c>
      <c r="B1060" s="3191" t="s">
        <v>21141</v>
      </c>
      <c r="C1060" s="3191" t="s">
        <v>4401</v>
      </c>
      <c r="D1060" s="3191" t="s">
        <v>4403</v>
      </c>
      <c r="E1060" s="3191" t="s">
        <v>20796</v>
      </c>
      <c r="F1060" s="3194"/>
      <c r="G1060" s="3192">
        <v>220</v>
      </c>
      <c r="H1060" s="3195" t="s">
        <v>2663</v>
      </c>
      <c r="I1060" s="3191" t="s">
        <v>20036</v>
      </c>
      <c r="J1060" s="3197" t="s">
        <v>6543</v>
      </c>
      <c r="K1060" s="3193" t="s">
        <v>20034</v>
      </c>
      <c r="L1060" s="3194"/>
    </row>
    <row r="1061" spans="1:12" ht="15">
      <c r="A1061" s="3193">
        <f t="shared" si="15"/>
        <v>1056</v>
      </c>
      <c r="B1061" s="3191" t="s">
        <v>21142</v>
      </c>
      <c r="C1061" s="3191" t="s">
        <v>4401</v>
      </c>
      <c r="D1061" s="3191" t="s">
        <v>20038</v>
      </c>
      <c r="E1061" s="3191" t="s">
        <v>20796</v>
      </c>
      <c r="F1061" s="3194"/>
      <c r="G1061" s="3192">
        <v>65</v>
      </c>
      <c r="H1061" s="3201" t="s">
        <v>2524</v>
      </c>
      <c r="I1061" s="3201" t="s">
        <v>2524</v>
      </c>
      <c r="J1061" s="3197" t="s">
        <v>6543</v>
      </c>
      <c r="K1061" s="3193" t="s">
        <v>20042</v>
      </c>
      <c r="L1061" s="3194"/>
    </row>
    <row r="1062" spans="1:12" ht="15">
      <c r="A1062" s="3193">
        <f t="shared" si="15"/>
        <v>1057</v>
      </c>
      <c r="B1062" s="3191" t="s">
        <v>21143</v>
      </c>
      <c r="C1062" s="3191" t="s">
        <v>4401</v>
      </c>
      <c r="D1062" s="3191" t="s">
        <v>1326</v>
      </c>
      <c r="E1062" s="3191" t="s">
        <v>22449</v>
      </c>
      <c r="F1062" s="3196">
        <v>2.2000000000000002</v>
      </c>
      <c r="G1062" s="3192">
        <v>185</v>
      </c>
      <c r="H1062" s="3195" t="s">
        <v>2663</v>
      </c>
      <c r="I1062" s="3191" t="s">
        <v>20036</v>
      </c>
      <c r="J1062" s="3197" t="s">
        <v>6543</v>
      </c>
      <c r="K1062" s="3193" t="s">
        <v>20034</v>
      </c>
      <c r="L1062" s="3194"/>
    </row>
    <row r="1063" spans="1:12" ht="15">
      <c r="A1063" s="3193">
        <f t="shared" si="15"/>
        <v>1058</v>
      </c>
      <c r="B1063" s="3191" t="s">
        <v>21144</v>
      </c>
      <c r="C1063" s="3191" t="s">
        <v>4401</v>
      </c>
      <c r="D1063" s="3191" t="s">
        <v>1326</v>
      </c>
      <c r="E1063" s="3191" t="s">
        <v>20796</v>
      </c>
      <c r="F1063" s="3194"/>
      <c r="G1063" s="3192">
        <v>185</v>
      </c>
      <c r="H1063" s="3195" t="s">
        <v>2663</v>
      </c>
      <c r="I1063" s="3191" t="s">
        <v>20036</v>
      </c>
      <c r="J1063" s="3197" t="s">
        <v>6543</v>
      </c>
      <c r="K1063" s="3193" t="s">
        <v>20034</v>
      </c>
      <c r="L1063" s="3194"/>
    </row>
    <row r="1064" spans="1:12" ht="15">
      <c r="A1064" s="3193">
        <f t="shared" si="15"/>
        <v>1059</v>
      </c>
      <c r="B1064" s="3191" t="s">
        <v>21145</v>
      </c>
      <c r="C1064" s="3191" t="s">
        <v>4401</v>
      </c>
      <c r="D1064" s="3191" t="s">
        <v>20038</v>
      </c>
      <c r="E1064" s="3191" t="s">
        <v>20796</v>
      </c>
      <c r="F1064" s="3194"/>
      <c r="G1064" s="3192">
        <v>65</v>
      </c>
      <c r="H1064" s="3201" t="s">
        <v>2524</v>
      </c>
      <c r="I1064" s="3201" t="s">
        <v>2524</v>
      </c>
      <c r="J1064" s="3197" t="s">
        <v>6543</v>
      </c>
      <c r="K1064" s="3193" t="s">
        <v>20042</v>
      </c>
      <c r="L1064" s="3194"/>
    </row>
    <row r="1065" spans="1:12" ht="15">
      <c r="A1065" s="3193">
        <f t="shared" si="15"/>
        <v>1060</v>
      </c>
      <c r="B1065" s="3191" t="s">
        <v>21146</v>
      </c>
      <c r="C1065" s="3191" t="s">
        <v>4401</v>
      </c>
      <c r="D1065" s="3191" t="s">
        <v>2755</v>
      </c>
      <c r="E1065" s="3191" t="s">
        <v>22449</v>
      </c>
      <c r="F1065" s="3196">
        <v>2.2000000000000002</v>
      </c>
      <c r="G1065" s="3192">
        <v>185</v>
      </c>
      <c r="H1065" s="3195" t="s">
        <v>2663</v>
      </c>
      <c r="I1065" s="3191" t="s">
        <v>20036</v>
      </c>
      <c r="J1065" s="3197" t="s">
        <v>6543</v>
      </c>
      <c r="K1065" s="3193" t="s">
        <v>20034</v>
      </c>
      <c r="L1065" s="3194"/>
    </row>
    <row r="1066" spans="1:12" ht="15">
      <c r="A1066" s="3193">
        <f t="shared" si="15"/>
        <v>1061</v>
      </c>
      <c r="B1066" s="3191" t="s">
        <v>21147</v>
      </c>
      <c r="C1066" s="3191" t="s">
        <v>4401</v>
      </c>
      <c r="D1066" s="3191" t="s">
        <v>2755</v>
      </c>
      <c r="E1066" s="3191" t="s">
        <v>20796</v>
      </c>
      <c r="F1066" s="3194"/>
      <c r="G1066" s="3192">
        <v>185</v>
      </c>
      <c r="H1066" s="3195" t="s">
        <v>2663</v>
      </c>
      <c r="I1066" s="3191" t="s">
        <v>20036</v>
      </c>
      <c r="J1066" s="3197" t="s">
        <v>6543</v>
      </c>
      <c r="K1066" s="3193"/>
      <c r="L1066" s="3194"/>
    </row>
    <row r="1067" spans="1:12" ht="15">
      <c r="A1067" s="3193">
        <f t="shared" si="15"/>
        <v>1062</v>
      </c>
      <c r="B1067" s="3191" t="s">
        <v>21148</v>
      </c>
      <c r="C1067" s="3191" t="s">
        <v>4401</v>
      </c>
      <c r="D1067" s="3191" t="s">
        <v>20038</v>
      </c>
      <c r="E1067" s="3191" t="s">
        <v>20796</v>
      </c>
      <c r="F1067" s="3194"/>
      <c r="G1067" s="3192">
        <v>65</v>
      </c>
      <c r="H1067" s="3201" t="s">
        <v>2524</v>
      </c>
      <c r="I1067" s="3201" t="s">
        <v>2524</v>
      </c>
      <c r="J1067" s="3197" t="s">
        <v>6543</v>
      </c>
      <c r="K1067" s="3193" t="s">
        <v>20042</v>
      </c>
      <c r="L1067" s="3194"/>
    </row>
    <row r="1068" spans="1:12" ht="15">
      <c r="A1068" s="3193">
        <f t="shared" si="15"/>
        <v>1063</v>
      </c>
      <c r="B1068" s="3191" t="s">
        <v>21149</v>
      </c>
      <c r="C1068" s="3191" t="s">
        <v>4401</v>
      </c>
      <c r="D1068" s="3191" t="s">
        <v>4405</v>
      </c>
      <c r="E1068" s="3191" t="s">
        <v>22449</v>
      </c>
      <c r="F1068" s="3196">
        <v>0.2</v>
      </c>
      <c r="G1068" s="3192">
        <v>170</v>
      </c>
      <c r="H1068" s="3195" t="s">
        <v>2663</v>
      </c>
      <c r="I1068" s="3191" t="s">
        <v>20036</v>
      </c>
      <c r="J1068" s="3197" t="s">
        <v>6543</v>
      </c>
      <c r="K1068" s="3193" t="s">
        <v>20034</v>
      </c>
      <c r="L1068" s="3194"/>
    </row>
    <row r="1069" spans="1:12" ht="15">
      <c r="A1069" s="3193">
        <f t="shared" si="15"/>
        <v>1064</v>
      </c>
      <c r="B1069" s="3191" t="s">
        <v>21150</v>
      </c>
      <c r="C1069" s="3191" t="s">
        <v>4401</v>
      </c>
      <c r="D1069" s="3191" t="s">
        <v>4405</v>
      </c>
      <c r="E1069" s="3191" t="s">
        <v>20796</v>
      </c>
      <c r="F1069" s="3194"/>
      <c r="G1069" s="3192">
        <v>170</v>
      </c>
      <c r="H1069" s="3195" t="s">
        <v>2663</v>
      </c>
      <c r="I1069" s="3191" t="s">
        <v>20036</v>
      </c>
      <c r="J1069" s="3197" t="s">
        <v>6543</v>
      </c>
      <c r="K1069" s="3193" t="s">
        <v>20034</v>
      </c>
      <c r="L1069" s="3194"/>
    </row>
    <row r="1070" spans="1:12" ht="15">
      <c r="A1070" s="3193">
        <f t="shared" si="15"/>
        <v>1065</v>
      </c>
      <c r="B1070" s="3191" t="s">
        <v>21151</v>
      </c>
      <c r="C1070" s="3191" t="s">
        <v>4401</v>
      </c>
      <c r="D1070" s="3191" t="s">
        <v>20038</v>
      </c>
      <c r="E1070" s="3191" t="s">
        <v>20796</v>
      </c>
      <c r="F1070" s="3194"/>
      <c r="G1070" s="3192">
        <v>65</v>
      </c>
      <c r="H1070" s="3201" t="s">
        <v>2524</v>
      </c>
      <c r="I1070" s="3201" t="s">
        <v>2524</v>
      </c>
      <c r="J1070" s="3197" t="s">
        <v>6543</v>
      </c>
      <c r="K1070" s="3193" t="s">
        <v>20042</v>
      </c>
      <c r="L1070" s="3194"/>
    </row>
    <row r="1071" spans="1:12" ht="15">
      <c r="A1071" s="3193">
        <f t="shared" si="15"/>
        <v>1066</v>
      </c>
      <c r="B1071" s="3191" t="s">
        <v>21152</v>
      </c>
      <c r="C1071" s="3191" t="s">
        <v>4401</v>
      </c>
      <c r="D1071" s="3191" t="s">
        <v>2514</v>
      </c>
      <c r="E1071" s="3191" t="s">
        <v>27792</v>
      </c>
      <c r="F1071" s="3196">
        <v>11</v>
      </c>
      <c r="G1071" s="3192">
        <v>185</v>
      </c>
      <c r="H1071" s="3190">
        <v>1</v>
      </c>
      <c r="I1071" s="3191" t="s">
        <v>20578</v>
      </c>
      <c r="J1071" s="3197" t="s">
        <v>6543</v>
      </c>
      <c r="K1071" s="3193" t="s">
        <v>20034</v>
      </c>
      <c r="L1071" s="3194"/>
    </row>
    <row r="1072" spans="1:12" ht="15">
      <c r="A1072" s="3193">
        <f t="shared" si="15"/>
        <v>1067</v>
      </c>
      <c r="B1072" s="3191" t="s">
        <v>21153</v>
      </c>
      <c r="C1072" s="3191" t="s">
        <v>4401</v>
      </c>
      <c r="D1072" s="3191" t="s">
        <v>2514</v>
      </c>
      <c r="E1072" s="3191" t="s">
        <v>20796</v>
      </c>
      <c r="F1072" s="3194"/>
      <c r="G1072" s="3192">
        <v>185</v>
      </c>
      <c r="H1072" s="3195" t="s">
        <v>2663</v>
      </c>
      <c r="I1072" s="3191" t="s">
        <v>20036</v>
      </c>
      <c r="J1072" s="3197" t="s">
        <v>6543</v>
      </c>
      <c r="K1072" s="3193" t="s">
        <v>20034</v>
      </c>
      <c r="L1072" s="3194"/>
    </row>
    <row r="1073" spans="1:12" ht="15">
      <c r="A1073" s="3193">
        <f t="shared" si="15"/>
        <v>1068</v>
      </c>
      <c r="B1073" s="3191" t="s">
        <v>21154</v>
      </c>
      <c r="C1073" s="3191" t="s">
        <v>4401</v>
      </c>
      <c r="D1073" s="3191" t="s">
        <v>20038</v>
      </c>
      <c r="E1073" s="3191" t="s">
        <v>20796</v>
      </c>
      <c r="F1073" s="3194"/>
      <c r="G1073" s="3192">
        <v>65</v>
      </c>
      <c r="H1073" s="3201" t="s">
        <v>2524</v>
      </c>
      <c r="I1073" s="3201" t="s">
        <v>2524</v>
      </c>
      <c r="J1073" s="3197" t="s">
        <v>6543</v>
      </c>
      <c r="K1073" s="3193" t="s">
        <v>20042</v>
      </c>
      <c r="L1073" s="3194"/>
    </row>
    <row r="1074" spans="1:12" ht="15">
      <c r="A1074" s="3193">
        <f t="shared" si="15"/>
        <v>1069</v>
      </c>
      <c r="B1074" s="3191" t="s">
        <v>21155</v>
      </c>
      <c r="C1074" s="3191" t="s">
        <v>4401</v>
      </c>
      <c r="D1074" s="3191" t="s">
        <v>4407</v>
      </c>
      <c r="E1074" s="3191" t="s">
        <v>22449</v>
      </c>
      <c r="F1074" s="3196">
        <v>0.4</v>
      </c>
      <c r="G1074" s="3192">
        <v>220</v>
      </c>
      <c r="H1074" s="3195" t="s">
        <v>2663</v>
      </c>
      <c r="I1074" s="3191" t="s">
        <v>20036</v>
      </c>
      <c r="J1074" s="3197" t="s">
        <v>6543</v>
      </c>
      <c r="K1074" s="3193" t="s">
        <v>20034</v>
      </c>
      <c r="L1074" s="3194"/>
    </row>
    <row r="1075" spans="1:12" ht="15">
      <c r="A1075" s="3193">
        <f t="shared" si="15"/>
        <v>1070</v>
      </c>
      <c r="B1075" s="3191" t="s">
        <v>21156</v>
      </c>
      <c r="C1075" s="3191" t="s">
        <v>4401</v>
      </c>
      <c r="D1075" s="3191" t="s">
        <v>4407</v>
      </c>
      <c r="E1075" s="3191" t="s">
        <v>20796</v>
      </c>
      <c r="F1075" s="3194"/>
      <c r="G1075" s="3192">
        <v>220</v>
      </c>
      <c r="H1075" s="3195" t="s">
        <v>2663</v>
      </c>
      <c r="I1075" s="3191" t="s">
        <v>20036</v>
      </c>
      <c r="J1075" s="3197" t="s">
        <v>6543</v>
      </c>
      <c r="K1075" s="3193" t="s">
        <v>20034</v>
      </c>
      <c r="L1075" s="3194"/>
    </row>
    <row r="1076" spans="1:12" ht="15">
      <c r="A1076" s="3193">
        <f t="shared" si="15"/>
        <v>1071</v>
      </c>
      <c r="B1076" s="3191" t="s">
        <v>21157</v>
      </c>
      <c r="C1076" s="3191" t="s">
        <v>4401</v>
      </c>
      <c r="D1076" s="3191" t="s">
        <v>20038</v>
      </c>
      <c r="E1076" s="3191" t="s">
        <v>20796</v>
      </c>
      <c r="F1076" s="3194"/>
      <c r="G1076" s="3192">
        <v>65</v>
      </c>
      <c r="H1076" s="3201" t="s">
        <v>2524</v>
      </c>
      <c r="I1076" s="3201" t="s">
        <v>2524</v>
      </c>
      <c r="J1076" s="3197" t="s">
        <v>6543</v>
      </c>
      <c r="K1076" s="3193" t="s">
        <v>20042</v>
      </c>
      <c r="L1076" s="3194"/>
    </row>
    <row r="1077" spans="1:12" ht="15">
      <c r="A1077" s="3193">
        <f t="shared" si="15"/>
        <v>1072</v>
      </c>
      <c r="B1077" s="3191" t="s">
        <v>21158</v>
      </c>
      <c r="C1077" s="3191" t="s">
        <v>4401</v>
      </c>
      <c r="D1077" s="3191" t="s">
        <v>2516</v>
      </c>
      <c r="E1077" s="3191" t="s">
        <v>22449</v>
      </c>
      <c r="F1077" s="3196">
        <v>1.5</v>
      </c>
      <c r="G1077" s="3192">
        <v>185</v>
      </c>
      <c r="H1077" s="3195" t="s">
        <v>2663</v>
      </c>
      <c r="I1077" s="3191" t="s">
        <v>20036</v>
      </c>
      <c r="J1077" s="3197" t="s">
        <v>6543</v>
      </c>
      <c r="K1077" s="3193" t="s">
        <v>20034</v>
      </c>
      <c r="L1077" s="3194"/>
    </row>
    <row r="1078" spans="1:12" ht="15">
      <c r="A1078" s="3193">
        <f t="shared" si="15"/>
        <v>1073</v>
      </c>
      <c r="B1078" s="3191" t="s">
        <v>21159</v>
      </c>
      <c r="C1078" s="3191" t="s">
        <v>4401</v>
      </c>
      <c r="D1078" s="3191" t="s">
        <v>2516</v>
      </c>
      <c r="E1078" s="3191" t="s">
        <v>20103</v>
      </c>
      <c r="F1078" s="3194"/>
      <c r="G1078" s="3192">
        <v>185</v>
      </c>
      <c r="H1078" s="3195" t="s">
        <v>2663</v>
      </c>
      <c r="I1078" s="3191" t="s">
        <v>20036</v>
      </c>
      <c r="J1078" s="3197" t="s">
        <v>6543</v>
      </c>
      <c r="K1078" s="3193" t="s">
        <v>20034</v>
      </c>
      <c r="L1078" s="3194"/>
    </row>
    <row r="1079" spans="1:12" ht="15">
      <c r="A1079" s="3193">
        <f t="shared" si="15"/>
        <v>1074</v>
      </c>
      <c r="B1079" s="3191" t="s">
        <v>21160</v>
      </c>
      <c r="C1079" s="3191" t="s">
        <v>4401</v>
      </c>
      <c r="D1079" s="3191" t="s">
        <v>20038</v>
      </c>
      <c r="E1079" s="3191" t="s">
        <v>20796</v>
      </c>
      <c r="F1079" s="3194"/>
      <c r="G1079" s="3192">
        <v>65</v>
      </c>
      <c r="H1079" s="3201" t="s">
        <v>2524</v>
      </c>
      <c r="I1079" s="3201" t="s">
        <v>2524</v>
      </c>
      <c r="J1079" s="3197" t="s">
        <v>6543</v>
      </c>
      <c r="K1079" s="3193" t="s">
        <v>20042</v>
      </c>
      <c r="L1079" s="3194"/>
    </row>
    <row r="1080" spans="1:12" ht="15">
      <c r="A1080" s="3193">
        <f t="shared" si="15"/>
        <v>1075</v>
      </c>
      <c r="B1080" s="3191" t="s">
        <v>21161</v>
      </c>
      <c r="C1080" s="3191" t="s">
        <v>4401</v>
      </c>
      <c r="D1080" s="3191" t="s">
        <v>2518</v>
      </c>
      <c r="E1080" s="3191" t="s">
        <v>20175</v>
      </c>
      <c r="F1080" s="3196">
        <v>5.5</v>
      </c>
      <c r="G1080" s="3192">
        <v>215</v>
      </c>
      <c r="H1080" s="3195" t="s">
        <v>2663</v>
      </c>
      <c r="I1080" s="3191" t="s">
        <v>20036</v>
      </c>
      <c r="J1080" s="3197" t="s">
        <v>6543</v>
      </c>
      <c r="K1080" s="3193" t="s">
        <v>20034</v>
      </c>
      <c r="L1080" s="3198"/>
    </row>
    <row r="1081" spans="1:12" ht="15">
      <c r="A1081" s="3193">
        <f t="shared" si="15"/>
        <v>1076</v>
      </c>
      <c r="B1081" s="3191" t="s">
        <v>21162</v>
      </c>
      <c r="C1081" s="3191" t="s">
        <v>4401</v>
      </c>
      <c r="D1081" s="3191" t="s">
        <v>2518</v>
      </c>
      <c r="E1081" s="3191" t="s">
        <v>20103</v>
      </c>
      <c r="F1081" s="3194"/>
      <c r="G1081" s="3192">
        <v>215</v>
      </c>
      <c r="H1081" s="3195" t="s">
        <v>2663</v>
      </c>
      <c r="I1081" s="3191" t="s">
        <v>20036</v>
      </c>
      <c r="J1081" s="3197" t="s">
        <v>6543</v>
      </c>
      <c r="K1081" s="3193" t="s">
        <v>20034</v>
      </c>
      <c r="L1081" s="3198"/>
    </row>
    <row r="1082" spans="1:12" ht="15">
      <c r="A1082" s="3193">
        <f t="shared" si="15"/>
        <v>1077</v>
      </c>
      <c r="B1082" s="3191" t="s">
        <v>21163</v>
      </c>
      <c r="C1082" s="3191" t="s">
        <v>4401</v>
      </c>
      <c r="D1082" s="3191" t="s">
        <v>20038</v>
      </c>
      <c r="E1082" s="3191" t="s">
        <v>20103</v>
      </c>
      <c r="F1082" s="3194"/>
      <c r="G1082" s="3192">
        <v>65</v>
      </c>
      <c r="H1082" s="3201" t="s">
        <v>2524</v>
      </c>
      <c r="I1082" s="3201" t="s">
        <v>2524</v>
      </c>
      <c r="J1082" s="3197" t="s">
        <v>6543</v>
      </c>
      <c r="K1082" s="3193" t="s">
        <v>20042</v>
      </c>
      <c r="L1082" s="3198"/>
    </row>
    <row r="1083" spans="1:12" ht="15">
      <c r="A1083" s="3193">
        <f t="shared" si="15"/>
        <v>1078</v>
      </c>
      <c r="B1083" s="3191" t="s">
        <v>21164</v>
      </c>
      <c r="C1083" s="3191" t="s">
        <v>4401</v>
      </c>
      <c r="D1083" s="3191" t="s">
        <v>2520</v>
      </c>
      <c r="E1083" s="3191" t="s">
        <v>20175</v>
      </c>
      <c r="F1083" s="3196">
        <v>5.5</v>
      </c>
      <c r="G1083" s="3192">
        <v>215</v>
      </c>
      <c r="H1083" s="3195" t="s">
        <v>2663</v>
      </c>
      <c r="I1083" s="3191" t="s">
        <v>20036</v>
      </c>
      <c r="J1083" s="3197" t="s">
        <v>6543</v>
      </c>
      <c r="K1083" s="3193" t="s">
        <v>20034</v>
      </c>
      <c r="L1083" s="3198"/>
    </row>
    <row r="1084" spans="1:12" ht="15">
      <c r="A1084" s="3193">
        <f t="shared" si="15"/>
        <v>1079</v>
      </c>
      <c r="B1084" s="3191" t="s">
        <v>21165</v>
      </c>
      <c r="C1084" s="3191" t="s">
        <v>4401</v>
      </c>
      <c r="D1084" s="3191" t="s">
        <v>2520</v>
      </c>
      <c r="E1084" s="3191" t="s">
        <v>20103</v>
      </c>
      <c r="F1084" s="3194"/>
      <c r="G1084" s="3192">
        <v>215</v>
      </c>
      <c r="H1084" s="3195" t="s">
        <v>2663</v>
      </c>
      <c r="I1084" s="3191" t="s">
        <v>20036</v>
      </c>
      <c r="J1084" s="3197" t="s">
        <v>6543</v>
      </c>
      <c r="K1084" s="3193" t="s">
        <v>20034</v>
      </c>
      <c r="L1084" s="3198"/>
    </row>
    <row r="1085" spans="1:12" ht="15">
      <c r="A1085" s="3193">
        <f t="shared" si="15"/>
        <v>1080</v>
      </c>
      <c r="B1085" s="3191" t="s">
        <v>21166</v>
      </c>
      <c r="C1085" s="3191" t="s">
        <v>4401</v>
      </c>
      <c r="D1085" s="3191" t="s">
        <v>20038</v>
      </c>
      <c r="E1085" s="3191" t="s">
        <v>20103</v>
      </c>
      <c r="F1085" s="3194"/>
      <c r="G1085" s="3192">
        <v>65</v>
      </c>
      <c r="H1085" s="3201" t="s">
        <v>2524</v>
      </c>
      <c r="I1085" s="3201" t="s">
        <v>2524</v>
      </c>
      <c r="J1085" s="3197" t="s">
        <v>6543</v>
      </c>
      <c r="K1085" s="3193" t="s">
        <v>20042</v>
      </c>
      <c r="L1085" s="3198"/>
    </row>
    <row r="1086" spans="1:12" ht="15">
      <c r="A1086" s="3193">
        <f t="shared" si="15"/>
        <v>1081</v>
      </c>
      <c r="B1086" s="3191" t="s">
        <v>21167</v>
      </c>
      <c r="C1086" s="3191" t="s">
        <v>4401</v>
      </c>
      <c r="D1086" s="3191" t="s">
        <v>2521</v>
      </c>
      <c r="E1086" s="3191" t="s">
        <v>20161</v>
      </c>
      <c r="F1086" s="3196">
        <v>0.25</v>
      </c>
      <c r="G1086" s="3192">
        <v>220</v>
      </c>
      <c r="H1086" s="3195" t="s">
        <v>2663</v>
      </c>
      <c r="I1086" s="3191" t="s">
        <v>20036</v>
      </c>
      <c r="J1086" s="3197" t="s">
        <v>6543</v>
      </c>
      <c r="K1086" s="3193" t="s">
        <v>20034</v>
      </c>
      <c r="L1086" s="3198"/>
    </row>
    <row r="1087" spans="1:12" ht="15">
      <c r="A1087" s="3193">
        <f t="shared" si="15"/>
        <v>1082</v>
      </c>
      <c r="B1087" s="3191" t="s">
        <v>21168</v>
      </c>
      <c r="C1087" s="3191" t="s">
        <v>4401</v>
      </c>
      <c r="D1087" s="3191" t="s">
        <v>2521</v>
      </c>
      <c r="E1087" s="3191" t="s">
        <v>20103</v>
      </c>
      <c r="F1087" s="3194"/>
      <c r="G1087" s="3192">
        <v>220</v>
      </c>
      <c r="H1087" s="3195" t="s">
        <v>2663</v>
      </c>
      <c r="I1087" s="3191" t="s">
        <v>20036</v>
      </c>
      <c r="J1087" s="3197" t="s">
        <v>6543</v>
      </c>
      <c r="K1087" s="3193" t="s">
        <v>20034</v>
      </c>
      <c r="L1087" s="3198"/>
    </row>
    <row r="1088" spans="1:12" ht="15">
      <c r="A1088" s="3193">
        <f t="shared" si="15"/>
        <v>1083</v>
      </c>
      <c r="B1088" s="3191" t="s">
        <v>21169</v>
      </c>
      <c r="C1088" s="3191" t="s">
        <v>4401</v>
      </c>
      <c r="D1088" s="3191" t="s">
        <v>20038</v>
      </c>
      <c r="E1088" s="3191" t="s">
        <v>20103</v>
      </c>
      <c r="F1088" s="3194"/>
      <c r="G1088" s="3192">
        <v>65</v>
      </c>
      <c r="H1088" s="3201" t="s">
        <v>2524</v>
      </c>
      <c r="I1088" s="3201" t="s">
        <v>2524</v>
      </c>
      <c r="J1088" s="3197" t="s">
        <v>6543</v>
      </c>
      <c r="K1088" s="3193" t="s">
        <v>20042</v>
      </c>
      <c r="L1088" s="3198"/>
    </row>
    <row r="1089" spans="1:12" ht="15">
      <c r="A1089" s="3193">
        <f t="shared" si="15"/>
        <v>1084</v>
      </c>
      <c r="B1089" s="3191" t="s">
        <v>22565</v>
      </c>
      <c r="C1089" s="3194" t="s">
        <v>4401</v>
      </c>
      <c r="D1089" s="3194" t="s">
        <v>19959</v>
      </c>
      <c r="E1089" s="3191" t="s">
        <v>20161</v>
      </c>
      <c r="F1089" s="3196">
        <v>5.5</v>
      </c>
      <c r="G1089" s="3192">
        <v>220</v>
      </c>
      <c r="H1089" s="3195" t="s">
        <v>2663</v>
      </c>
      <c r="I1089" s="3191" t="s">
        <v>20036</v>
      </c>
      <c r="J1089" s="3197" t="s">
        <v>6543</v>
      </c>
      <c r="K1089" s="3193"/>
      <c r="L1089" s="3194"/>
    </row>
    <row r="1090" spans="1:12" ht="15">
      <c r="A1090" s="3193">
        <f t="shared" si="15"/>
        <v>1085</v>
      </c>
      <c r="B1090" s="3191" t="s">
        <v>22566</v>
      </c>
      <c r="C1090" s="3194" t="s">
        <v>4401</v>
      </c>
      <c r="D1090" s="3194" t="s">
        <v>19959</v>
      </c>
      <c r="E1090" s="3191" t="s">
        <v>20103</v>
      </c>
      <c r="F1090" s="3194"/>
      <c r="G1090" s="3192">
        <v>220</v>
      </c>
      <c r="H1090" s="3195" t="s">
        <v>2663</v>
      </c>
      <c r="I1090" s="3191" t="s">
        <v>20036</v>
      </c>
      <c r="J1090" s="3197" t="s">
        <v>6543</v>
      </c>
      <c r="K1090" s="3193"/>
      <c r="L1090" s="3194"/>
    </row>
    <row r="1091" spans="1:12" ht="15">
      <c r="A1091" s="3193">
        <f t="shared" si="15"/>
        <v>1086</v>
      </c>
      <c r="B1091" s="3191" t="s">
        <v>22567</v>
      </c>
      <c r="C1091" s="3194" t="s">
        <v>4401</v>
      </c>
      <c r="D1091" s="3191" t="s">
        <v>20038</v>
      </c>
      <c r="E1091" s="3191" t="s">
        <v>20103</v>
      </c>
      <c r="F1091" s="3194"/>
      <c r="G1091" s="3192">
        <v>65</v>
      </c>
      <c r="H1091" s="3201" t="s">
        <v>2524</v>
      </c>
      <c r="I1091" s="3201" t="s">
        <v>2524</v>
      </c>
      <c r="J1091" s="3197" t="s">
        <v>6543</v>
      </c>
      <c r="K1091" s="3193"/>
      <c r="L1091" s="3194"/>
    </row>
    <row r="1092" spans="1:12" ht="15">
      <c r="A1092" s="3193">
        <f t="shared" si="15"/>
        <v>1087</v>
      </c>
      <c r="B1092" s="3191" t="s">
        <v>22568</v>
      </c>
      <c r="C1092" s="3194" t="s">
        <v>4401</v>
      </c>
      <c r="D1092" s="3194" t="s">
        <v>19963</v>
      </c>
      <c r="E1092" s="3191" t="s">
        <v>20161</v>
      </c>
      <c r="F1092" s="3196">
        <v>1.1000000000000001</v>
      </c>
      <c r="G1092" s="3192">
        <v>220</v>
      </c>
      <c r="H1092" s="3195" t="s">
        <v>2663</v>
      </c>
      <c r="I1092" s="3191" t="s">
        <v>20036</v>
      </c>
      <c r="J1092" s="3197" t="s">
        <v>6543</v>
      </c>
      <c r="K1092" s="3193"/>
      <c r="L1092" s="3194"/>
    </row>
    <row r="1093" spans="1:12" ht="15">
      <c r="A1093" s="3193">
        <f t="shared" si="15"/>
        <v>1088</v>
      </c>
      <c r="B1093" s="3191" t="s">
        <v>22569</v>
      </c>
      <c r="C1093" s="3194" t="s">
        <v>4401</v>
      </c>
      <c r="D1093" s="3194" t="s">
        <v>19963</v>
      </c>
      <c r="E1093" s="3191" t="s">
        <v>20103</v>
      </c>
      <c r="F1093" s="3194"/>
      <c r="G1093" s="3192">
        <v>220</v>
      </c>
      <c r="H1093" s="3195" t="s">
        <v>2663</v>
      </c>
      <c r="I1093" s="3191" t="s">
        <v>20036</v>
      </c>
      <c r="J1093" s="3197" t="s">
        <v>6543</v>
      </c>
      <c r="K1093" s="3193"/>
      <c r="L1093" s="3194"/>
    </row>
    <row r="1094" spans="1:12" ht="15">
      <c r="A1094" s="3193">
        <f t="shared" si="15"/>
        <v>1089</v>
      </c>
      <c r="B1094" s="3191" t="s">
        <v>22570</v>
      </c>
      <c r="C1094" s="3194" t="s">
        <v>4401</v>
      </c>
      <c r="D1094" s="3191" t="s">
        <v>20038</v>
      </c>
      <c r="E1094" s="3191" t="s">
        <v>20103</v>
      </c>
      <c r="F1094" s="3194"/>
      <c r="G1094" s="3192">
        <v>65</v>
      </c>
      <c r="H1094" s="3201" t="s">
        <v>2524</v>
      </c>
      <c r="I1094" s="3201" t="s">
        <v>2524</v>
      </c>
      <c r="J1094" s="3197" t="s">
        <v>6543</v>
      </c>
      <c r="K1094" s="3193"/>
      <c r="L1094" s="3194"/>
    </row>
    <row r="1095" spans="1:12" ht="15">
      <c r="A1095" s="3193"/>
      <c r="B1095" s="3191"/>
      <c r="C1095" s="3191"/>
      <c r="D1095" s="3191"/>
      <c r="E1095" s="3191"/>
      <c r="F1095" s="3194"/>
      <c r="G1095" s="3192"/>
      <c r="H1095" s="3201"/>
      <c r="I1095" s="3201"/>
      <c r="J1095" s="3197"/>
      <c r="K1095" s="3193"/>
      <c r="L1095" s="3198"/>
    </row>
    <row r="1096" spans="1:12" ht="15">
      <c r="A1096" s="3193"/>
      <c r="B1096" s="3305" t="s">
        <v>28063</v>
      </c>
      <c r="C1096" s="3191"/>
      <c r="D1096" s="3191"/>
      <c r="E1096" s="3191"/>
      <c r="F1096" s="3194"/>
      <c r="G1096" s="3192"/>
      <c r="H1096" s="3201"/>
      <c r="I1096" s="3201"/>
      <c r="J1096" s="3197"/>
      <c r="K1096" s="3193"/>
      <c r="L1096" s="3198"/>
    </row>
    <row r="1097" spans="1:12" ht="15">
      <c r="A1097" s="3193">
        <f t="shared" ref="A1097:A1160" si="16">A1096+1</f>
        <v>1</v>
      </c>
      <c r="B1097" s="3191" t="s">
        <v>21170</v>
      </c>
      <c r="C1097" s="3191" t="s">
        <v>21171</v>
      </c>
      <c r="D1097" s="3191" t="s">
        <v>21172</v>
      </c>
      <c r="E1097" s="3191" t="s">
        <v>22440</v>
      </c>
      <c r="F1097" s="3196">
        <v>0.5</v>
      </c>
      <c r="G1097" s="3192">
        <v>40</v>
      </c>
      <c r="H1097" s="3201" t="s">
        <v>2524</v>
      </c>
      <c r="I1097" s="3201" t="s">
        <v>2524</v>
      </c>
      <c r="J1097" s="3197" t="s">
        <v>6543</v>
      </c>
      <c r="K1097" s="3197" t="s">
        <v>21173</v>
      </c>
      <c r="L1097" s="3198"/>
    </row>
    <row r="1098" spans="1:12" ht="15">
      <c r="A1098" s="3193">
        <f t="shared" si="16"/>
        <v>2</v>
      </c>
      <c r="B1098" s="3191" t="s">
        <v>21174</v>
      </c>
      <c r="C1098" s="3191" t="s">
        <v>21171</v>
      </c>
      <c r="D1098" s="3191" t="s">
        <v>21175</v>
      </c>
      <c r="E1098" s="3191" t="s">
        <v>22441</v>
      </c>
      <c r="F1098" s="3196">
        <v>2</v>
      </c>
      <c r="G1098" s="3192">
        <v>40</v>
      </c>
      <c r="H1098" s="3201" t="s">
        <v>2524</v>
      </c>
      <c r="I1098" s="3201" t="s">
        <v>2524</v>
      </c>
      <c r="J1098" s="3197" t="s">
        <v>6543</v>
      </c>
      <c r="K1098" s="3197" t="s">
        <v>21173</v>
      </c>
      <c r="L1098" s="3198"/>
    </row>
    <row r="1099" spans="1:12" ht="15">
      <c r="A1099" s="3193">
        <f t="shared" si="16"/>
        <v>3</v>
      </c>
      <c r="B1099" s="3191" t="s">
        <v>21176</v>
      </c>
      <c r="C1099" s="3191" t="s">
        <v>21171</v>
      </c>
      <c r="D1099" s="3191" t="s">
        <v>21177</v>
      </c>
      <c r="E1099" s="3191" t="s">
        <v>22440</v>
      </c>
      <c r="F1099" s="3196">
        <v>0.3</v>
      </c>
      <c r="G1099" s="3192">
        <v>40</v>
      </c>
      <c r="H1099" s="3201" t="s">
        <v>2524</v>
      </c>
      <c r="I1099" s="3201" t="s">
        <v>2524</v>
      </c>
      <c r="J1099" s="3190">
        <v>1</v>
      </c>
      <c r="K1099" s="3197" t="s">
        <v>21173</v>
      </c>
      <c r="L1099" s="3198"/>
    </row>
    <row r="1100" spans="1:12" ht="15">
      <c r="A1100" s="3193">
        <f t="shared" si="16"/>
        <v>4</v>
      </c>
      <c r="B1100" s="3191" t="s">
        <v>21178</v>
      </c>
      <c r="C1100" s="3191" t="s">
        <v>21171</v>
      </c>
      <c r="D1100" s="3191" t="s">
        <v>21179</v>
      </c>
      <c r="E1100" s="3191" t="s">
        <v>22441</v>
      </c>
      <c r="F1100" s="3196">
        <v>0.3</v>
      </c>
      <c r="G1100" s="3192">
        <v>160</v>
      </c>
      <c r="H1100" s="3201" t="s">
        <v>2524</v>
      </c>
      <c r="I1100" s="3201" t="s">
        <v>2524</v>
      </c>
      <c r="J1100" s="3197" t="s">
        <v>6543</v>
      </c>
      <c r="K1100" s="3197" t="s">
        <v>21180</v>
      </c>
      <c r="L1100" s="3198"/>
    </row>
    <row r="1101" spans="1:12" ht="15">
      <c r="A1101" s="3193">
        <f t="shared" si="16"/>
        <v>5</v>
      </c>
      <c r="B1101" s="3191" t="s">
        <v>21181</v>
      </c>
      <c r="C1101" s="3191" t="s">
        <v>21179</v>
      </c>
      <c r="D1101" s="3191" t="s">
        <v>21182</v>
      </c>
      <c r="E1101" s="3191" t="s">
        <v>22437</v>
      </c>
      <c r="F1101" s="3196">
        <v>0.3</v>
      </c>
      <c r="G1101" s="3192">
        <v>40</v>
      </c>
      <c r="H1101" s="3201" t="s">
        <v>2524</v>
      </c>
      <c r="I1101" s="3201" t="s">
        <v>2524</v>
      </c>
      <c r="J1101" s="3190">
        <v>1</v>
      </c>
      <c r="K1101" s="3197" t="s">
        <v>21180</v>
      </c>
      <c r="L1101" s="3198"/>
    </row>
    <row r="1102" spans="1:12" ht="15">
      <c r="A1102" s="3193">
        <f t="shared" si="16"/>
        <v>6</v>
      </c>
      <c r="B1102" s="3191" t="s">
        <v>21183</v>
      </c>
      <c r="C1102" s="3191" t="s">
        <v>21182</v>
      </c>
      <c r="D1102" s="3191" t="s">
        <v>21184</v>
      </c>
      <c r="E1102" s="3191" t="s">
        <v>22437</v>
      </c>
      <c r="F1102" s="3196">
        <v>0.3</v>
      </c>
      <c r="G1102" s="3192">
        <v>40</v>
      </c>
      <c r="H1102" s="3201" t="s">
        <v>2524</v>
      </c>
      <c r="I1102" s="3201" t="s">
        <v>2524</v>
      </c>
      <c r="J1102" s="3190">
        <v>1</v>
      </c>
      <c r="K1102" s="3197" t="s">
        <v>21180</v>
      </c>
      <c r="L1102" s="3198"/>
    </row>
    <row r="1103" spans="1:12" ht="15">
      <c r="A1103" s="3193">
        <f t="shared" si="16"/>
        <v>7</v>
      </c>
      <c r="B1103" s="3191" t="s">
        <v>21185</v>
      </c>
      <c r="C1103" s="3191" t="s">
        <v>21171</v>
      </c>
      <c r="D1103" s="3191" t="s">
        <v>21186</v>
      </c>
      <c r="E1103" s="3191" t="s">
        <v>22436</v>
      </c>
      <c r="F1103" s="3196">
        <v>6.6</v>
      </c>
      <c r="G1103" s="3192">
        <v>30</v>
      </c>
      <c r="H1103" s="3201" t="s">
        <v>2524</v>
      </c>
      <c r="I1103" s="3201" t="s">
        <v>2524</v>
      </c>
      <c r="J1103" s="3190">
        <v>2</v>
      </c>
      <c r="K1103" s="3197" t="s">
        <v>21173</v>
      </c>
      <c r="L1103" s="3198"/>
    </row>
    <row r="1104" spans="1:12" ht="15">
      <c r="A1104" s="3193">
        <f t="shared" si="16"/>
        <v>8</v>
      </c>
      <c r="B1104" s="3191" t="s">
        <v>21187</v>
      </c>
      <c r="C1104" s="3191" t="s">
        <v>372</v>
      </c>
      <c r="D1104" s="3191" t="s">
        <v>21171</v>
      </c>
      <c r="E1104" s="3191" t="s">
        <v>22453</v>
      </c>
      <c r="F1104" s="3196">
        <v>0.1</v>
      </c>
      <c r="G1104" s="3192">
        <v>50</v>
      </c>
      <c r="H1104" s="3201" t="s">
        <v>2524</v>
      </c>
      <c r="I1104" s="3201" t="s">
        <v>2524</v>
      </c>
      <c r="J1104" s="3190">
        <v>1</v>
      </c>
      <c r="K1104" s="3197" t="s">
        <v>21173</v>
      </c>
      <c r="L1104" s="3198"/>
    </row>
    <row r="1105" spans="1:12" ht="15">
      <c r="A1105" s="3193">
        <f t="shared" si="16"/>
        <v>9</v>
      </c>
      <c r="B1105" s="3191" t="s">
        <v>21188</v>
      </c>
      <c r="C1105" s="3191" t="s">
        <v>21171</v>
      </c>
      <c r="D1105" s="3191" t="s">
        <v>21186</v>
      </c>
      <c r="E1105" s="3191" t="s">
        <v>22453</v>
      </c>
      <c r="F1105" s="3198"/>
      <c r="G1105" s="3192">
        <v>50</v>
      </c>
      <c r="H1105" s="3201" t="s">
        <v>2524</v>
      </c>
      <c r="I1105" s="3201" t="s">
        <v>2524</v>
      </c>
      <c r="J1105" s="3190">
        <v>1</v>
      </c>
      <c r="K1105" s="3197" t="s">
        <v>21173</v>
      </c>
      <c r="L1105" s="3198"/>
    </row>
    <row r="1106" spans="1:12" ht="15">
      <c r="A1106" s="3193">
        <f t="shared" si="16"/>
        <v>10</v>
      </c>
      <c r="B1106" s="3191" t="s">
        <v>21189</v>
      </c>
      <c r="C1106" s="3191" t="s">
        <v>21171</v>
      </c>
      <c r="D1106" s="3191" t="s">
        <v>21190</v>
      </c>
      <c r="E1106" s="3191" t="s">
        <v>22453</v>
      </c>
      <c r="F1106" s="3198"/>
      <c r="G1106" s="3192">
        <v>40</v>
      </c>
      <c r="H1106" s="3201" t="s">
        <v>2524</v>
      </c>
      <c r="I1106" s="3201" t="s">
        <v>2524</v>
      </c>
      <c r="J1106" s="3190">
        <v>1</v>
      </c>
      <c r="K1106" s="3197" t="s">
        <v>21173</v>
      </c>
      <c r="L1106" s="3198"/>
    </row>
    <row r="1107" spans="1:12" ht="15">
      <c r="A1107" s="3193">
        <f t="shared" si="16"/>
        <v>11</v>
      </c>
      <c r="B1107" s="3191" t="s">
        <v>21191</v>
      </c>
      <c r="C1107" s="3191" t="s">
        <v>21171</v>
      </c>
      <c r="D1107" s="3191" t="s">
        <v>21192</v>
      </c>
      <c r="E1107" s="3191" t="s">
        <v>22435</v>
      </c>
      <c r="F1107" s="3196">
        <v>0.1</v>
      </c>
      <c r="G1107" s="3192">
        <v>180</v>
      </c>
      <c r="H1107" s="3190">
        <v>1</v>
      </c>
      <c r="I1107" s="3193" t="s">
        <v>20041</v>
      </c>
      <c r="J1107" s="3197" t="s">
        <v>20080</v>
      </c>
      <c r="K1107" s="3193" t="s">
        <v>4841</v>
      </c>
      <c r="L1107" s="3198"/>
    </row>
    <row r="1108" spans="1:12" ht="15">
      <c r="A1108" s="3193">
        <f t="shared" si="16"/>
        <v>12</v>
      </c>
      <c r="B1108" s="3191" t="s">
        <v>21193</v>
      </c>
      <c r="C1108" s="3191" t="s">
        <v>21171</v>
      </c>
      <c r="D1108" s="3191" t="s">
        <v>21194</v>
      </c>
      <c r="E1108" s="3191" t="s">
        <v>22441</v>
      </c>
      <c r="F1108" s="3196">
        <v>0.1</v>
      </c>
      <c r="G1108" s="3192">
        <v>100</v>
      </c>
      <c r="H1108" s="3190">
        <v>1</v>
      </c>
      <c r="I1108" s="3191" t="s">
        <v>20578</v>
      </c>
      <c r="J1108" s="3197" t="s">
        <v>6543</v>
      </c>
      <c r="K1108" s="3193" t="s">
        <v>21195</v>
      </c>
      <c r="L1108" s="3198"/>
    </row>
    <row r="1109" spans="1:12" ht="15">
      <c r="A1109" s="3193">
        <f t="shared" si="16"/>
        <v>13</v>
      </c>
      <c r="B1109" s="3191" t="s">
        <v>21196</v>
      </c>
      <c r="C1109" s="3191" t="s">
        <v>21171</v>
      </c>
      <c r="D1109" s="3191" t="s">
        <v>21197</v>
      </c>
      <c r="E1109" s="3191" t="s">
        <v>22435</v>
      </c>
      <c r="F1109" s="3196">
        <v>0.1</v>
      </c>
      <c r="G1109" s="3192">
        <v>200</v>
      </c>
      <c r="H1109" s="3190">
        <v>1</v>
      </c>
      <c r="I1109" s="3191" t="s">
        <v>20578</v>
      </c>
      <c r="J1109" s="3197" t="s">
        <v>20080</v>
      </c>
      <c r="K1109" s="3193" t="s">
        <v>500</v>
      </c>
      <c r="L1109" s="3198"/>
    </row>
    <row r="1110" spans="1:12" ht="15">
      <c r="A1110" s="3193">
        <f t="shared" si="16"/>
        <v>14</v>
      </c>
      <c r="B1110" s="3191" t="s">
        <v>21198</v>
      </c>
      <c r="C1110" s="3191" t="s">
        <v>21199</v>
      </c>
      <c r="D1110" s="3191" t="s">
        <v>21200</v>
      </c>
      <c r="E1110" s="3191" t="s">
        <v>21201</v>
      </c>
      <c r="F1110" s="3197" t="s">
        <v>21202</v>
      </c>
      <c r="G1110" s="3192">
        <v>292</v>
      </c>
      <c r="H1110" s="3201" t="s">
        <v>2524</v>
      </c>
      <c r="I1110" s="3201" t="s">
        <v>2524</v>
      </c>
      <c r="J1110" s="3190">
        <v>3</v>
      </c>
      <c r="K1110" s="3197" t="s">
        <v>21180</v>
      </c>
      <c r="L1110" s="3198"/>
    </row>
    <row r="1111" spans="1:12" ht="15">
      <c r="A1111" s="3193">
        <f t="shared" si="16"/>
        <v>15</v>
      </c>
      <c r="B1111" s="3191" t="s">
        <v>21203</v>
      </c>
      <c r="C1111" s="3191" t="s">
        <v>21199</v>
      </c>
      <c r="D1111" s="3191" t="s">
        <v>21200</v>
      </c>
      <c r="E1111" s="3191" t="s">
        <v>21201</v>
      </c>
      <c r="F1111" s="3197" t="s">
        <v>21202</v>
      </c>
      <c r="G1111" s="3192">
        <v>50</v>
      </c>
      <c r="H1111" s="3201" t="s">
        <v>2524</v>
      </c>
      <c r="I1111" s="3201" t="s">
        <v>2524</v>
      </c>
      <c r="J1111" s="3190">
        <v>3</v>
      </c>
      <c r="K1111" s="3197" t="s">
        <v>21180</v>
      </c>
      <c r="L1111" s="3198"/>
    </row>
    <row r="1112" spans="1:12" ht="15">
      <c r="A1112" s="3193">
        <f t="shared" si="16"/>
        <v>16</v>
      </c>
      <c r="B1112" s="3191" t="s">
        <v>21204</v>
      </c>
      <c r="C1112" s="3191" t="s">
        <v>21199</v>
      </c>
      <c r="D1112" s="3191" t="s">
        <v>21200</v>
      </c>
      <c r="E1112" s="3191" t="s">
        <v>21201</v>
      </c>
      <c r="F1112" s="3197" t="s">
        <v>21202</v>
      </c>
      <c r="G1112" s="3192">
        <v>292</v>
      </c>
      <c r="H1112" s="3201" t="s">
        <v>2524</v>
      </c>
      <c r="I1112" s="3201" t="s">
        <v>2524</v>
      </c>
      <c r="J1112" s="3190">
        <v>3</v>
      </c>
      <c r="K1112" s="3197" t="s">
        <v>21180</v>
      </c>
      <c r="L1112" s="3198"/>
    </row>
    <row r="1113" spans="1:12" ht="15">
      <c r="A1113" s="3193">
        <f t="shared" si="16"/>
        <v>17</v>
      </c>
      <c r="B1113" s="3191" t="s">
        <v>21205</v>
      </c>
      <c r="C1113" s="3191" t="s">
        <v>21199</v>
      </c>
      <c r="D1113" s="3191" t="s">
        <v>21206</v>
      </c>
      <c r="E1113" s="3191" t="s">
        <v>22442</v>
      </c>
      <c r="F1113" s="3197" t="s">
        <v>21207</v>
      </c>
      <c r="G1113" s="3192">
        <v>240</v>
      </c>
      <c r="H1113" s="3201" t="s">
        <v>2524</v>
      </c>
      <c r="I1113" s="3201" t="s">
        <v>2524</v>
      </c>
      <c r="J1113" s="3197" t="s">
        <v>20122</v>
      </c>
      <c r="K1113" s="3193" t="s">
        <v>1128</v>
      </c>
      <c r="L1113" s="3198"/>
    </row>
    <row r="1114" spans="1:12" ht="15">
      <c r="A1114" s="3193">
        <f t="shared" si="16"/>
        <v>18</v>
      </c>
      <c r="B1114" s="3191" t="s">
        <v>21208</v>
      </c>
      <c r="C1114" s="3191" t="s">
        <v>21199</v>
      </c>
      <c r="D1114" s="3191" t="s">
        <v>21209</v>
      </c>
      <c r="E1114" s="3191" t="s">
        <v>22438</v>
      </c>
      <c r="F1114" s="3197" t="s">
        <v>20474</v>
      </c>
      <c r="G1114" s="3192">
        <v>240</v>
      </c>
      <c r="H1114" s="3201" t="s">
        <v>2524</v>
      </c>
      <c r="I1114" s="3201" t="s">
        <v>2524</v>
      </c>
      <c r="J1114" s="3190">
        <v>2</v>
      </c>
      <c r="K1114" s="3197" t="s">
        <v>21210</v>
      </c>
      <c r="L1114" s="3198"/>
    </row>
    <row r="1115" spans="1:12" ht="15">
      <c r="A1115" s="3193">
        <f t="shared" si="16"/>
        <v>19</v>
      </c>
      <c r="B1115" s="3191" t="s">
        <v>21211</v>
      </c>
      <c r="C1115" s="3191" t="s">
        <v>21199</v>
      </c>
      <c r="D1115" s="3191" t="s">
        <v>21212</v>
      </c>
      <c r="E1115" s="3191" t="s">
        <v>22438</v>
      </c>
      <c r="F1115" s="3197" t="s">
        <v>21213</v>
      </c>
      <c r="G1115" s="3192">
        <v>190</v>
      </c>
      <c r="H1115" s="3195" t="s">
        <v>20052</v>
      </c>
      <c r="I1115" s="3195" t="s">
        <v>4849</v>
      </c>
      <c r="J1115" s="3190">
        <v>2</v>
      </c>
      <c r="K1115" s="3193" t="s">
        <v>4841</v>
      </c>
      <c r="L1115" s="3198"/>
    </row>
    <row r="1116" spans="1:12" ht="15">
      <c r="A1116" s="3193">
        <f t="shared" si="16"/>
        <v>20</v>
      </c>
      <c r="B1116" s="3191" t="s">
        <v>21214</v>
      </c>
      <c r="C1116" s="3191" t="s">
        <v>21199</v>
      </c>
      <c r="D1116" s="3191" t="s">
        <v>21215</v>
      </c>
      <c r="E1116" s="3191" t="s">
        <v>21201</v>
      </c>
      <c r="F1116" s="3197" t="s">
        <v>20457</v>
      </c>
      <c r="G1116" s="3192">
        <v>30</v>
      </c>
      <c r="H1116" s="3201" t="s">
        <v>2524</v>
      </c>
      <c r="I1116" s="3201" t="s">
        <v>2524</v>
      </c>
      <c r="J1116" s="3190">
        <v>3</v>
      </c>
      <c r="K1116" s="3193" t="s">
        <v>1128</v>
      </c>
      <c r="L1116" s="3198"/>
    </row>
    <row r="1117" spans="1:12" ht="15">
      <c r="A1117" s="3193">
        <f t="shared" si="16"/>
        <v>21</v>
      </c>
      <c r="B1117" s="3191" t="s">
        <v>21216</v>
      </c>
      <c r="C1117" s="3191" t="s">
        <v>21199</v>
      </c>
      <c r="D1117" s="3191" t="s">
        <v>21215</v>
      </c>
      <c r="E1117" s="3191" t="s">
        <v>22453</v>
      </c>
      <c r="F1117" s="3198"/>
      <c r="G1117" s="3192">
        <v>50</v>
      </c>
      <c r="H1117" s="3201" t="s">
        <v>2524</v>
      </c>
      <c r="I1117" s="3201" t="s">
        <v>2524</v>
      </c>
      <c r="J1117" s="3190">
        <v>1</v>
      </c>
      <c r="K1117" s="3197" t="s">
        <v>21210</v>
      </c>
      <c r="L1117" s="3198"/>
    </row>
    <row r="1118" spans="1:12" ht="15">
      <c r="A1118" s="3193">
        <f t="shared" si="16"/>
        <v>22</v>
      </c>
      <c r="B1118" s="3191" t="s">
        <v>21217</v>
      </c>
      <c r="C1118" s="3191" t="s">
        <v>21199</v>
      </c>
      <c r="D1118" s="3191" t="s">
        <v>21190</v>
      </c>
      <c r="E1118" s="3191" t="s">
        <v>22453</v>
      </c>
      <c r="F1118" s="3198"/>
      <c r="G1118" s="3192">
        <v>40</v>
      </c>
      <c r="H1118" s="3201" t="s">
        <v>2524</v>
      </c>
      <c r="I1118" s="3201" t="s">
        <v>2524</v>
      </c>
      <c r="J1118" s="3190">
        <v>1</v>
      </c>
      <c r="K1118" s="3197" t="s">
        <v>21173</v>
      </c>
      <c r="L1118" s="3198"/>
    </row>
    <row r="1119" spans="1:12" ht="15">
      <c r="A1119" s="3193">
        <f t="shared" si="16"/>
        <v>23</v>
      </c>
      <c r="B1119" s="3191" t="s">
        <v>21218</v>
      </c>
      <c r="C1119" s="3191" t="s">
        <v>21199</v>
      </c>
      <c r="D1119" s="3191" t="s">
        <v>21219</v>
      </c>
      <c r="E1119" s="3191" t="s">
        <v>22435</v>
      </c>
      <c r="F1119" s="3197" t="s">
        <v>21220</v>
      </c>
      <c r="G1119" s="3192">
        <v>50</v>
      </c>
      <c r="H1119" s="3201" t="s">
        <v>2524</v>
      </c>
      <c r="I1119" s="3201" t="s">
        <v>2524</v>
      </c>
      <c r="J1119" s="3197" t="s">
        <v>20080</v>
      </c>
      <c r="K1119" s="3197" t="s">
        <v>21173</v>
      </c>
      <c r="L1119" s="3198"/>
    </row>
    <row r="1120" spans="1:12" ht="15">
      <c r="A1120" s="3193">
        <f t="shared" si="16"/>
        <v>24</v>
      </c>
      <c r="B1120" s="3191" t="s">
        <v>21221</v>
      </c>
      <c r="C1120" s="3191" t="s">
        <v>21212</v>
      </c>
      <c r="D1120" s="3191" t="s">
        <v>21222</v>
      </c>
      <c r="E1120" s="3191" t="s">
        <v>22453</v>
      </c>
      <c r="F1120" s="3191" t="s">
        <v>21213</v>
      </c>
      <c r="G1120" s="3192">
        <v>50</v>
      </c>
      <c r="H1120" s="3201" t="s">
        <v>2524</v>
      </c>
      <c r="I1120" s="3201" t="s">
        <v>2524</v>
      </c>
      <c r="J1120" s="3190">
        <v>1</v>
      </c>
      <c r="K1120" s="3193" t="s">
        <v>4841</v>
      </c>
      <c r="L1120" s="3198"/>
    </row>
    <row r="1121" spans="1:12" ht="15">
      <c r="A1121" s="3193">
        <f t="shared" si="16"/>
        <v>25</v>
      </c>
      <c r="B1121" s="3191" t="s">
        <v>21223</v>
      </c>
      <c r="C1121" s="3191" t="s">
        <v>28064</v>
      </c>
      <c r="D1121" s="3191" t="s">
        <v>20463</v>
      </c>
      <c r="E1121" s="3191" t="s">
        <v>22453</v>
      </c>
      <c r="F1121" s="3194"/>
      <c r="G1121" s="3192">
        <v>40</v>
      </c>
      <c r="H1121" s="3201" t="s">
        <v>2524</v>
      </c>
      <c r="I1121" s="3201" t="s">
        <v>2524</v>
      </c>
      <c r="J1121" s="3190">
        <v>1</v>
      </c>
      <c r="K1121" s="3193" t="s">
        <v>1128</v>
      </c>
      <c r="L1121" s="3198"/>
    </row>
    <row r="1122" spans="1:12" ht="15">
      <c r="A1122" s="3193">
        <f t="shared" si="16"/>
        <v>26</v>
      </c>
      <c r="B1122" s="3191" t="s">
        <v>21224</v>
      </c>
      <c r="C1122" s="3191" t="s">
        <v>28064</v>
      </c>
      <c r="D1122" s="3191" t="s">
        <v>20484</v>
      </c>
      <c r="E1122" s="3191" t="s">
        <v>22453</v>
      </c>
      <c r="F1122" s="3194"/>
      <c r="G1122" s="3192">
        <v>60</v>
      </c>
      <c r="H1122" s="3201" t="s">
        <v>2524</v>
      </c>
      <c r="I1122" s="3201" t="s">
        <v>2524</v>
      </c>
      <c r="J1122" s="3190">
        <v>1</v>
      </c>
      <c r="K1122" s="3197" t="s">
        <v>21173</v>
      </c>
      <c r="L1122" s="3198"/>
    </row>
    <row r="1123" spans="1:12" ht="15">
      <c r="A1123" s="3193">
        <f t="shared" si="16"/>
        <v>27</v>
      </c>
      <c r="B1123" s="3191" t="s">
        <v>21225</v>
      </c>
      <c r="C1123" s="3191" t="s">
        <v>28065</v>
      </c>
      <c r="D1123" s="3191" t="s">
        <v>21097</v>
      </c>
      <c r="E1123" s="3191" t="s">
        <v>22453</v>
      </c>
      <c r="F1123" s="3194"/>
      <c r="G1123" s="3192">
        <v>180</v>
      </c>
      <c r="H1123" s="3201" t="s">
        <v>2524</v>
      </c>
      <c r="I1123" s="3201" t="s">
        <v>2524</v>
      </c>
      <c r="J1123" s="3190">
        <v>1</v>
      </c>
      <c r="K1123" s="3197" t="s">
        <v>21180</v>
      </c>
      <c r="L1123" s="3198"/>
    </row>
    <row r="1124" spans="1:12" ht="15">
      <c r="A1124" s="3193">
        <f t="shared" si="16"/>
        <v>28</v>
      </c>
      <c r="B1124" s="3191" t="s">
        <v>21226</v>
      </c>
      <c r="C1124" s="3191" t="s">
        <v>28066</v>
      </c>
      <c r="D1124" s="3191" t="s">
        <v>21099</v>
      </c>
      <c r="E1124" s="3191" t="s">
        <v>22453</v>
      </c>
      <c r="F1124" s="3194"/>
      <c r="G1124" s="3192">
        <v>200</v>
      </c>
      <c r="H1124" s="3201" t="s">
        <v>2524</v>
      </c>
      <c r="I1124" s="3201" t="s">
        <v>2524</v>
      </c>
      <c r="J1124" s="3190">
        <v>1</v>
      </c>
      <c r="K1124" s="3197" t="s">
        <v>21210</v>
      </c>
      <c r="L1124" s="3198"/>
    </row>
    <row r="1125" spans="1:12" ht="15">
      <c r="A1125" s="3193">
        <f t="shared" si="16"/>
        <v>29</v>
      </c>
      <c r="B1125" s="3191" t="s">
        <v>21227</v>
      </c>
      <c r="C1125" s="3191" t="s">
        <v>372</v>
      </c>
      <c r="D1125" s="3191" t="s">
        <v>3079</v>
      </c>
      <c r="E1125" s="3191" t="s">
        <v>22454</v>
      </c>
      <c r="F1125" s="3194"/>
      <c r="G1125" s="3192">
        <v>70</v>
      </c>
      <c r="H1125" s="3190">
        <v>1</v>
      </c>
      <c r="I1125" s="3195" t="s">
        <v>20041</v>
      </c>
      <c r="J1125" s="3197" t="s">
        <v>20080</v>
      </c>
      <c r="K1125" s="3193" t="s">
        <v>4841</v>
      </c>
      <c r="L1125" s="3198"/>
    </row>
    <row r="1126" spans="1:12" ht="15">
      <c r="A1126" s="3193">
        <f t="shared" si="16"/>
        <v>30</v>
      </c>
      <c r="B1126" s="3191" t="s">
        <v>21228</v>
      </c>
      <c r="C1126" s="3191" t="s">
        <v>372</v>
      </c>
      <c r="D1126" s="3191" t="s">
        <v>3079</v>
      </c>
      <c r="E1126" s="3191" t="s">
        <v>27793</v>
      </c>
      <c r="F1126" s="3194"/>
      <c r="G1126" s="3192">
        <v>70</v>
      </c>
      <c r="H1126" s="3190">
        <v>1</v>
      </c>
      <c r="I1126" s="3195" t="s">
        <v>20041</v>
      </c>
      <c r="J1126" s="3197" t="s">
        <v>6543</v>
      </c>
      <c r="K1126" s="3193" t="s">
        <v>4841</v>
      </c>
      <c r="L1126" s="3198"/>
    </row>
    <row r="1127" spans="1:12" ht="15">
      <c r="A1127" s="3193">
        <f t="shared" si="16"/>
        <v>31</v>
      </c>
      <c r="B1127" s="3191" t="s">
        <v>21229</v>
      </c>
      <c r="C1127" s="3191" t="s">
        <v>372</v>
      </c>
      <c r="D1127" s="3191" t="s">
        <v>3081</v>
      </c>
      <c r="E1127" s="3191" t="s">
        <v>22454</v>
      </c>
      <c r="F1127" s="3194"/>
      <c r="G1127" s="3192">
        <v>120</v>
      </c>
      <c r="H1127" s="3190">
        <v>1</v>
      </c>
      <c r="I1127" s="3195" t="s">
        <v>20041</v>
      </c>
      <c r="J1127" s="3197" t="s">
        <v>20080</v>
      </c>
      <c r="K1127" s="3193" t="s">
        <v>4841</v>
      </c>
      <c r="L1127" s="3198"/>
    </row>
    <row r="1128" spans="1:12" ht="15">
      <c r="A1128" s="3193">
        <f t="shared" si="16"/>
        <v>32</v>
      </c>
      <c r="B1128" s="3191" t="s">
        <v>21230</v>
      </c>
      <c r="C1128" s="3191" t="s">
        <v>372</v>
      </c>
      <c r="D1128" s="3191" t="s">
        <v>3081</v>
      </c>
      <c r="E1128" s="3191" t="s">
        <v>27793</v>
      </c>
      <c r="F1128" s="3194"/>
      <c r="G1128" s="3192">
        <v>120</v>
      </c>
      <c r="H1128" s="3190">
        <v>1</v>
      </c>
      <c r="I1128" s="3195" t="s">
        <v>20041</v>
      </c>
      <c r="J1128" s="3197" t="s">
        <v>6543</v>
      </c>
      <c r="K1128" s="3193" t="s">
        <v>4841</v>
      </c>
      <c r="L1128" s="3198"/>
    </row>
    <row r="1129" spans="1:12" ht="15">
      <c r="A1129" s="3193">
        <f t="shared" si="16"/>
        <v>33</v>
      </c>
      <c r="B1129" s="3191" t="s">
        <v>21231</v>
      </c>
      <c r="C1129" s="3191" t="s">
        <v>372</v>
      </c>
      <c r="D1129" s="3191" t="s">
        <v>3083</v>
      </c>
      <c r="E1129" s="3191" t="s">
        <v>22455</v>
      </c>
      <c r="F1129" s="3194"/>
      <c r="G1129" s="3192">
        <v>190</v>
      </c>
      <c r="H1129" s="3197" t="s">
        <v>6543</v>
      </c>
      <c r="I1129" s="3195" t="s">
        <v>4849</v>
      </c>
      <c r="J1129" s="3190">
        <v>2</v>
      </c>
      <c r="K1129" s="3193" t="s">
        <v>2989</v>
      </c>
      <c r="L1129" s="3198"/>
    </row>
    <row r="1130" spans="1:12" ht="15">
      <c r="A1130" s="3193">
        <f t="shared" si="16"/>
        <v>34</v>
      </c>
      <c r="B1130" s="3191" t="s">
        <v>21232</v>
      </c>
      <c r="C1130" s="3191" t="s">
        <v>372</v>
      </c>
      <c r="D1130" s="3191" t="s">
        <v>3083</v>
      </c>
      <c r="E1130" s="3191" t="s">
        <v>22456</v>
      </c>
      <c r="F1130" s="3194"/>
      <c r="G1130" s="3192">
        <v>190</v>
      </c>
      <c r="H1130" s="3197" t="s">
        <v>6543</v>
      </c>
      <c r="I1130" s="3195" t="s">
        <v>4849</v>
      </c>
      <c r="J1130" s="3190">
        <v>2</v>
      </c>
      <c r="K1130" s="3193" t="s">
        <v>2989</v>
      </c>
      <c r="L1130" s="3198"/>
    </row>
    <row r="1131" spans="1:12" ht="15">
      <c r="A1131" s="3193">
        <f t="shared" si="16"/>
        <v>35</v>
      </c>
      <c r="B1131" s="3191" t="s">
        <v>21233</v>
      </c>
      <c r="C1131" s="3191" t="s">
        <v>372</v>
      </c>
      <c r="D1131" s="3191" t="s">
        <v>3085</v>
      </c>
      <c r="E1131" s="3191" t="s">
        <v>22454</v>
      </c>
      <c r="F1131" s="3194"/>
      <c r="G1131" s="3192">
        <v>50</v>
      </c>
      <c r="H1131" s="3190">
        <v>1</v>
      </c>
      <c r="I1131" s="3195" t="s">
        <v>20041</v>
      </c>
      <c r="J1131" s="3197" t="s">
        <v>20080</v>
      </c>
      <c r="K1131" s="3193" t="s">
        <v>1128</v>
      </c>
      <c r="L1131" s="3198"/>
    </row>
    <row r="1132" spans="1:12" ht="15">
      <c r="A1132" s="3193">
        <f t="shared" si="16"/>
        <v>36</v>
      </c>
      <c r="B1132" s="3191" t="s">
        <v>21234</v>
      </c>
      <c r="C1132" s="3191" t="s">
        <v>372</v>
      </c>
      <c r="D1132" s="3191" t="s">
        <v>3086</v>
      </c>
      <c r="E1132" s="3191" t="s">
        <v>22457</v>
      </c>
      <c r="F1132" s="3194"/>
      <c r="G1132" s="3192">
        <v>560</v>
      </c>
      <c r="H1132" s="3190">
        <v>2</v>
      </c>
      <c r="I1132" s="3195" t="s">
        <v>259</v>
      </c>
      <c r="J1132" s="3190">
        <v>3</v>
      </c>
      <c r="K1132" s="3193" t="s">
        <v>22480</v>
      </c>
      <c r="L1132" s="3198"/>
    </row>
    <row r="1133" spans="1:12" ht="15">
      <c r="A1133" s="3193">
        <f t="shared" si="16"/>
        <v>37</v>
      </c>
      <c r="B1133" s="3191" t="s">
        <v>21235</v>
      </c>
      <c r="C1133" s="3191" t="s">
        <v>372</v>
      </c>
      <c r="D1133" s="3191" t="s">
        <v>3087</v>
      </c>
      <c r="E1133" s="3191" t="s">
        <v>22454</v>
      </c>
      <c r="F1133" s="3194"/>
      <c r="G1133" s="3192">
        <v>180</v>
      </c>
      <c r="H1133" s="3190">
        <v>1</v>
      </c>
      <c r="I1133" s="3195" t="s">
        <v>20041</v>
      </c>
      <c r="J1133" s="3197" t="s">
        <v>20080</v>
      </c>
      <c r="K1133" s="3193" t="s">
        <v>21236</v>
      </c>
      <c r="L1133" s="3198"/>
    </row>
    <row r="1134" spans="1:12" ht="15">
      <c r="A1134" s="3193">
        <f t="shared" si="16"/>
        <v>38</v>
      </c>
      <c r="B1134" s="3191" t="s">
        <v>21237</v>
      </c>
      <c r="C1134" s="3191" t="s">
        <v>372</v>
      </c>
      <c r="D1134" s="3191" t="s">
        <v>3089</v>
      </c>
      <c r="E1134" s="3191" t="s">
        <v>22455</v>
      </c>
      <c r="F1134" s="3194"/>
      <c r="G1134" s="3192">
        <v>250</v>
      </c>
      <c r="H1134" s="3197" t="s">
        <v>6543</v>
      </c>
      <c r="I1134" s="3195" t="s">
        <v>4849</v>
      </c>
      <c r="J1134" s="3190">
        <v>2</v>
      </c>
      <c r="K1134" s="3193" t="s">
        <v>21238</v>
      </c>
      <c r="L1134" s="3198"/>
    </row>
    <row r="1135" spans="1:12" ht="15">
      <c r="A1135" s="3193">
        <f t="shared" si="16"/>
        <v>39</v>
      </c>
      <c r="B1135" s="3191" t="s">
        <v>21239</v>
      </c>
      <c r="C1135" s="3191" t="s">
        <v>372</v>
      </c>
      <c r="D1135" s="3191" t="s">
        <v>860</v>
      </c>
      <c r="E1135" s="3191" t="s">
        <v>22454</v>
      </c>
      <c r="F1135" s="3194"/>
      <c r="G1135" s="3192">
        <v>80</v>
      </c>
      <c r="H1135" s="3190">
        <v>1</v>
      </c>
      <c r="I1135" s="3195" t="s">
        <v>20041</v>
      </c>
      <c r="J1135" s="3197" t="s">
        <v>20080</v>
      </c>
      <c r="K1135" s="3193" t="s">
        <v>21240</v>
      </c>
      <c r="L1135" s="3198"/>
    </row>
    <row r="1136" spans="1:12" ht="15">
      <c r="A1136" s="3193">
        <f t="shared" si="16"/>
        <v>40</v>
      </c>
      <c r="B1136" s="3191" t="s">
        <v>21241</v>
      </c>
      <c r="C1136" s="3191" t="s">
        <v>372</v>
      </c>
      <c r="D1136" s="3191" t="s">
        <v>861</v>
      </c>
      <c r="E1136" s="3191" t="s">
        <v>27793</v>
      </c>
      <c r="F1136" s="3194"/>
      <c r="G1136" s="3192">
        <v>40</v>
      </c>
      <c r="H1136" s="3190">
        <v>1</v>
      </c>
      <c r="I1136" s="3195" t="s">
        <v>20041</v>
      </c>
      <c r="J1136" s="3197" t="s">
        <v>6543</v>
      </c>
      <c r="K1136" s="3197" t="s">
        <v>21173</v>
      </c>
      <c r="L1136" s="3198"/>
    </row>
    <row r="1137" spans="1:12" ht="15">
      <c r="A1137" s="3193">
        <f t="shared" si="16"/>
        <v>41</v>
      </c>
      <c r="B1137" s="3191" t="s">
        <v>21242</v>
      </c>
      <c r="C1137" s="3191" t="s">
        <v>372</v>
      </c>
      <c r="D1137" s="3191" t="s">
        <v>863</v>
      </c>
      <c r="E1137" s="3191" t="s">
        <v>22456</v>
      </c>
      <c r="F1137" s="3194"/>
      <c r="G1137" s="3192">
        <v>340</v>
      </c>
      <c r="H1137" s="3197" t="s">
        <v>6543</v>
      </c>
      <c r="I1137" s="3195" t="s">
        <v>4849</v>
      </c>
      <c r="J1137" s="3190">
        <v>2</v>
      </c>
      <c r="K1137" s="3197" t="s">
        <v>21243</v>
      </c>
      <c r="L1137" s="3198"/>
    </row>
    <row r="1138" spans="1:12" ht="15">
      <c r="A1138" s="3193">
        <f t="shared" si="16"/>
        <v>42</v>
      </c>
      <c r="B1138" s="3191" t="s">
        <v>21244</v>
      </c>
      <c r="C1138" s="3191" t="s">
        <v>372</v>
      </c>
      <c r="D1138" s="3191" t="s">
        <v>865</v>
      </c>
      <c r="E1138" s="3191" t="s">
        <v>22458</v>
      </c>
      <c r="F1138" s="3194"/>
      <c r="G1138" s="3192">
        <v>480</v>
      </c>
      <c r="H1138" s="3197" t="s">
        <v>20080</v>
      </c>
      <c r="I1138" s="3195" t="s">
        <v>20074</v>
      </c>
      <c r="J1138" s="3190">
        <v>3</v>
      </c>
      <c r="K1138" s="3197" t="s">
        <v>21245</v>
      </c>
      <c r="L1138" s="3198"/>
    </row>
    <row r="1139" spans="1:12" ht="15">
      <c r="A1139" s="3193">
        <f t="shared" si="16"/>
        <v>43</v>
      </c>
      <c r="B1139" s="3191" t="s">
        <v>22486</v>
      </c>
      <c r="C1139" s="3191" t="s">
        <v>865</v>
      </c>
      <c r="D1139" s="3191" t="s">
        <v>3435</v>
      </c>
      <c r="E1139" s="3191" t="s">
        <v>22441</v>
      </c>
      <c r="F1139" s="3194"/>
      <c r="G1139" s="3192">
        <v>50</v>
      </c>
      <c r="H1139" s="3190">
        <v>1</v>
      </c>
      <c r="I1139" s="3195" t="s">
        <v>20041</v>
      </c>
      <c r="J1139" s="3197" t="s">
        <v>6543</v>
      </c>
      <c r="K1139" s="3193" t="s">
        <v>21246</v>
      </c>
      <c r="L1139" s="3198"/>
    </row>
    <row r="1140" spans="1:12" ht="15">
      <c r="A1140" s="3193">
        <f t="shared" si="16"/>
        <v>44</v>
      </c>
      <c r="B1140" s="3191" t="s">
        <v>21247</v>
      </c>
      <c r="C1140" s="3191" t="s">
        <v>2993</v>
      </c>
      <c r="D1140" s="3191" t="s">
        <v>21248</v>
      </c>
      <c r="E1140" s="3191" t="s">
        <v>22459</v>
      </c>
      <c r="F1140" s="3194"/>
      <c r="G1140" s="3192">
        <v>50</v>
      </c>
      <c r="H1140" s="3197" t="s">
        <v>2663</v>
      </c>
      <c r="I1140" s="3193" t="s">
        <v>3599</v>
      </c>
      <c r="J1140" s="3190">
        <v>1</v>
      </c>
      <c r="K1140" s="3193" t="s">
        <v>20095</v>
      </c>
      <c r="L1140" s="3198"/>
    </row>
    <row r="1141" spans="1:12" ht="15">
      <c r="A1141" s="3193">
        <f t="shared" si="16"/>
        <v>45</v>
      </c>
      <c r="B1141" s="3191" t="s">
        <v>21249</v>
      </c>
      <c r="C1141" s="3191" t="s">
        <v>372</v>
      </c>
      <c r="D1141" s="3191" t="s">
        <v>21248</v>
      </c>
      <c r="E1141" s="3191" t="s">
        <v>22459</v>
      </c>
      <c r="F1141" s="3194"/>
      <c r="G1141" s="3192">
        <v>50</v>
      </c>
      <c r="H1141" s="3197" t="s">
        <v>2663</v>
      </c>
      <c r="I1141" s="3193" t="s">
        <v>3599</v>
      </c>
      <c r="J1141" s="3190">
        <v>1</v>
      </c>
      <c r="K1141" s="3193" t="s">
        <v>20095</v>
      </c>
      <c r="L1141" s="3198"/>
    </row>
    <row r="1142" spans="1:12" ht="15">
      <c r="A1142" s="3193">
        <f t="shared" si="16"/>
        <v>46</v>
      </c>
      <c r="B1142" s="3191" t="s">
        <v>21250</v>
      </c>
      <c r="C1142" s="3191" t="s">
        <v>372</v>
      </c>
      <c r="D1142" s="3191" t="s">
        <v>20468</v>
      </c>
      <c r="E1142" s="3191" t="s">
        <v>22453</v>
      </c>
      <c r="F1142" s="3194"/>
      <c r="G1142" s="3192">
        <v>5</v>
      </c>
      <c r="H1142" s="3197" t="s">
        <v>2663</v>
      </c>
      <c r="I1142" s="3193" t="s">
        <v>3599</v>
      </c>
      <c r="J1142" s="3190">
        <v>1</v>
      </c>
      <c r="K1142" s="3193" t="s">
        <v>20095</v>
      </c>
      <c r="L1142" s="3198"/>
    </row>
    <row r="1143" spans="1:12" ht="15">
      <c r="A1143" s="3193">
        <f t="shared" si="16"/>
        <v>47</v>
      </c>
      <c r="B1143" s="3191" t="s">
        <v>21251</v>
      </c>
      <c r="C1143" s="3191" t="s">
        <v>20468</v>
      </c>
      <c r="D1143" s="3191" t="s">
        <v>3079</v>
      </c>
      <c r="E1143" s="3191" t="s">
        <v>22460</v>
      </c>
      <c r="F1143" s="3194"/>
      <c r="G1143" s="3192">
        <v>70</v>
      </c>
      <c r="H1143" s="3190">
        <v>1</v>
      </c>
      <c r="I1143" s="3193" t="s">
        <v>20041</v>
      </c>
      <c r="J1143" s="3197" t="s">
        <v>20080</v>
      </c>
      <c r="K1143" s="3193" t="s">
        <v>4841</v>
      </c>
      <c r="L1143" s="3198"/>
    </row>
    <row r="1144" spans="1:12" ht="15">
      <c r="A1144" s="3193">
        <f t="shared" si="16"/>
        <v>48</v>
      </c>
      <c r="B1144" s="3191" t="s">
        <v>21252</v>
      </c>
      <c r="C1144" s="3191" t="s">
        <v>20468</v>
      </c>
      <c r="D1144" s="3191" t="s">
        <v>3081</v>
      </c>
      <c r="E1144" s="3191" t="s">
        <v>22461</v>
      </c>
      <c r="F1144" s="3194"/>
      <c r="G1144" s="3192">
        <v>120</v>
      </c>
      <c r="H1144" s="3197" t="s">
        <v>6543</v>
      </c>
      <c r="I1144" s="3193" t="s">
        <v>4849</v>
      </c>
      <c r="J1144" s="3190">
        <v>2</v>
      </c>
      <c r="K1144" s="3193" t="s">
        <v>4841</v>
      </c>
      <c r="L1144" s="3198"/>
    </row>
    <row r="1145" spans="1:12" ht="15">
      <c r="A1145" s="3193">
        <f t="shared" si="16"/>
        <v>49</v>
      </c>
      <c r="B1145" s="3191" t="s">
        <v>21253</v>
      </c>
      <c r="C1145" s="3191" t="s">
        <v>20468</v>
      </c>
      <c r="D1145" s="3191" t="s">
        <v>3083</v>
      </c>
      <c r="E1145" s="3191" t="s">
        <v>22462</v>
      </c>
      <c r="F1145" s="3194"/>
      <c r="G1145" s="3192">
        <v>190</v>
      </c>
      <c r="H1145" s="3197" t="s">
        <v>6543</v>
      </c>
      <c r="I1145" s="3193" t="s">
        <v>4849</v>
      </c>
      <c r="J1145" s="3190">
        <v>2</v>
      </c>
      <c r="K1145" s="3193" t="s">
        <v>2989</v>
      </c>
      <c r="L1145" s="3198"/>
    </row>
    <row r="1146" spans="1:12" ht="15">
      <c r="A1146" s="3193">
        <f t="shared" si="16"/>
        <v>50</v>
      </c>
      <c r="B1146" s="3191" t="s">
        <v>21254</v>
      </c>
      <c r="C1146" s="3191" t="s">
        <v>20468</v>
      </c>
      <c r="D1146" s="3191" t="s">
        <v>3085</v>
      </c>
      <c r="E1146" s="3191" t="s">
        <v>22460</v>
      </c>
      <c r="F1146" s="3194"/>
      <c r="G1146" s="3192">
        <v>50</v>
      </c>
      <c r="H1146" s="3190">
        <v>1</v>
      </c>
      <c r="I1146" s="3193" t="s">
        <v>20041</v>
      </c>
      <c r="J1146" s="3197" t="s">
        <v>20080</v>
      </c>
      <c r="K1146" s="3193" t="s">
        <v>1128</v>
      </c>
      <c r="L1146" s="3198"/>
    </row>
    <row r="1147" spans="1:12" ht="15">
      <c r="A1147" s="3193">
        <f t="shared" si="16"/>
        <v>51</v>
      </c>
      <c r="B1147" s="3191" t="s">
        <v>21255</v>
      </c>
      <c r="C1147" s="3191" t="s">
        <v>20468</v>
      </c>
      <c r="D1147" s="3191" t="s">
        <v>3086</v>
      </c>
      <c r="E1147" s="3191" t="s">
        <v>22463</v>
      </c>
      <c r="F1147" s="3194"/>
      <c r="G1147" s="3192">
        <v>560</v>
      </c>
      <c r="H1147" s="3190">
        <v>2</v>
      </c>
      <c r="I1147" s="3193" t="s">
        <v>259</v>
      </c>
      <c r="J1147" s="3190">
        <v>3</v>
      </c>
      <c r="K1147" s="3193" t="s">
        <v>22480</v>
      </c>
      <c r="L1147" s="3198"/>
    </row>
    <row r="1148" spans="1:12" ht="15">
      <c r="A1148" s="3193">
        <f t="shared" si="16"/>
        <v>52</v>
      </c>
      <c r="B1148" s="3191" t="s">
        <v>21256</v>
      </c>
      <c r="C1148" s="3191" t="s">
        <v>20468</v>
      </c>
      <c r="D1148" s="3191" t="s">
        <v>3087</v>
      </c>
      <c r="E1148" s="3191" t="s">
        <v>22461</v>
      </c>
      <c r="F1148" s="3194"/>
      <c r="G1148" s="3192">
        <v>180</v>
      </c>
      <c r="H1148" s="3197" t="s">
        <v>6543</v>
      </c>
      <c r="I1148" s="3193" t="s">
        <v>4849</v>
      </c>
      <c r="J1148" s="3190">
        <v>2</v>
      </c>
      <c r="K1148" s="3193" t="s">
        <v>21236</v>
      </c>
      <c r="L1148" s="3198"/>
    </row>
    <row r="1149" spans="1:12" ht="15">
      <c r="A1149" s="3193">
        <f t="shared" si="16"/>
        <v>53</v>
      </c>
      <c r="B1149" s="3191" t="s">
        <v>21257</v>
      </c>
      <c r="C1149" s="3191" t="s">
        <v>20468</v>
      </c>
      <c r="D1149" s="3191" t="s">
        <v>3089</v>
      </c>
      <c r="E1149" s="3191" t="s">
        <v>22462</v>
      </c>
      <c r="F1149" s="3194"/>
      <c r="G1149" s="3192">
        <v>250</v>
      </c>
      <c r="H1149" s="3197" t="s">
        <v>6543</v>
      </c>
      <c r="I1149" s="3193" t="s">
        <v>4849</v>
      </c>
      <c r="J1149" s="3190">
        <v>2</v>
      </c>
      <c r="K1149" s="3193" t="s">
        <v>21238</v>
      </c>
      <c r="L1149" s="3198"/>
    </row>
    <row r="1150" spans="1:12" ht="15">
      <c r="A1150" s="3193">
        <f t="shared" si="16"/>
        <v>54</v>
      </c>
      <c r="B1150" s="3191" t="s">
        <v>21258</v>
      </c>
      <c r="C1150" s="3191" t="s">
        <v>20468</v>
      </c>
      <c r="D1150" s="3191" t="s">
        <v>860</v>
      </c>
      <c r="E1150" s="3191" t="s">
        <v>22460</v>
      </c>
      <c r="F1150" s="3194"/>
      <c r="G1150" s="3192">
        <v>80</v>
      </c>
      <c r="H1150" s="3190">
        <v>1</v>
      </c>
      <c r="I1150" s="3193" t="s">
        <v>20041</v>
      </c>
      <c r="J1150" s="3197" t="s">
        <v>20080</v>
      </c>
      <c r="K1150" s="3193" t="s">
        <v>21240</v>
      </c>
      <c r="L1150" s="3198"/>
    </row>
    <row r="1151" spans="1:12" ht="15">
      <c r="A1151" s="3193">
        <f t="shared" si="16"/>
        <v>55</v>
      </c>
      <c r="B1151" s="3191" t="s">
        <v>21259</v>
      </c>
      <c r="C1151" s="3191" t="s">
        <v>20468</v>
      </c>
      <c r="D1151" s="3191" t="s">
        <v>861</v>
      </c>
      <c r="E1151" s="3191" t="s">
        <v>27794</v>
      </c>
      <c r="F1151" s="3194"/>
      <c r="G1151" s="3192">
        <v>40</v>
      </c>
      <c r="H1151" s="3190">
        <v>1</v>
      </c>
      <c r="I1151" s="3193" t="s">
        <v>20041</v>
      </c>
      <c r="J1151" s="3197" t="s">
        <v>6543</v>
      </c>
      <c r="K1151" s="3197" t="s">
        <v>21173</v>
      </c>
      <c r="L1151" s="3198"/>
    </row>
    <row r="1152" spans="1:12" ht="15">
      <c r="A1152" s="3193">
        <f t="shared" si="16"/>
        <v>56</v>
      </c>
      <c r="B1152" s="3191" t="s">
        <v>21260</v>
      </c>
      <c r="C1152" s="3191" t="s">
        <v>20468</v>
      </c>
      <c r="D1152" s="3191" t="s">
        <v>863</v>
      </c>
      <c r="E1152" s="3191" t="s">
        <v>22438</v>
      </c>
      <c r="F1152" s="3194"/>
      <c r="G1152" s="3192">
        <v>340</v>
      </c>
      <c r="H1152" s="3197" t="s">
        <v>6543</v>
      </c>
      <c r="I1152" s="3193" t="s">
        <v>4849</v>
      </c>
      <c r="J1152" s="3190">
        <v>2</v>
      </c>
      <c r="K1152" s="3197" t="s">
        <v>21243</v>
      </c>
      <c r="L1152" s="3198"/>
    </row>
    <row r="1153" spans="1:12" ht="15">
      <c r="A1153" s="3193">
        <f t="shared" si="16"/>
        <v>57</v>
      </c>
      <c r="B1153" s="3191" t="s">
        <v>21261</v>
      </c>
      <c r="C1153" s="3191" t="s">
        <v>20468</v>
      </c>
      <c r="D1153" s="3191" t="s">
        <v>865</v>
      </c>
      <c r="E1153" s="3191" t="s">
        <v>22442</v>
      </c>
      <c r="F1153" s="3194"/>
      <c r="G1153" s="3192">
        <v>460</v>
      </c>
      <c r="H1153" s="3197" t="s">
        <v>20080</v>
      </c>
      <c r="I1153" s="3193" t="s">
        <v>20074</v>
      </c>
      <c r="J1153" s="3197" t="s">
        <v>20122</v>
      </c>
      <c r="K1153" s="3197" t="s">
        <v>21245</v>
      </c>
      <c r="L1153" s="3198"/>
    </row>
    <row r="1154" spans="1:12" ht="15">
      <c r="A1154" s="3193">
        <f t="shared" si="16"/>
        <v>58</v>
      </c>
      <c r="B1154" s="3191" t="s">
        <v>22487</v>
      </c>
      <c r="C1154" s="3191" t="s">
        <v>865</v>
      </c>
      <c r="D1154" s="3191" t="s">
        <v>3435</v>
      </c>
      <c r="E1154" s="3191" t="s">
        <v>22441</v>
      </c>
      <c r="F1154" s="3194"/>
      <c r="G1154" s="3192">
        <v>50</v>
      </c>
      <c r="H1154" s="3197" t="s">
        <v>2663</v>
      </c>
      <c r="I1154" s="3193" t="s">
        <v>3599</v>
      </c>
      <c r="J1154" s="3197" t="s">
        <v>6543</v>
      </c>
      <c r="K1154" s="3193" t="s">
        <v>21246</v>
      </c>
      <c r="L1154" s="3198"/>
    </row>
    <row r="1155" spans="1:12" ht="15">
      <c r="A1155" s="3193">
        <f t="shared" si="16"/>
        <v>59</v>
      </c>
      <c r="B1155" s="3191" t="s">
        <v>21262</v>
      </c>
      <c r="C1155" s="3191" t="s">
        <v>20468</v>
      </c>
      <c r="D1155" s="3191" t="s">
        <v>21263</v>
      </c>
      <c r="E1155" s="3191" t="s">
        <v>22464</v>
      </c>
      <c r="F1155" s="3194"/>
      <c r="G1155" s="3192">
        <v>50</v>
      </c>
      <c r="H1155" s="3197" t="s">
        <v>2663</v>
      </c>
      <c r="I1155" s="3193" t="s">
        <v>3599</v>
      </c>
      <c r="J1155" s="3197" t="s">
        <v>6543</v>
      </c>
      <c r="K1155" s="3193" t="s">
        <v>1128</v>
      </c>
      <c r="L1155" s="3198"/>
    </row>
    <row r="1156" spans="1:12" ht="15">
      <c r="A1156" s="3193">
        <f t="shared" si="16"/>
        <v>60</v>
      </c>
      <c r="B1156" s="3191" t="s">
        <v>21264</v>
      </c>
      <c r="C1156" s="3191" t="s">
        <v>373</v>
      </c>
      <c r="D1156" s="3191" t="s">
        <v>21265</v>
      </c>
      <c r="E1156" s="3191" t="s">
        <v>22454</v>
      </c>
      <c r="F1156" s="3194"/>
      <c r="G1156" s="3192">
        <v>110</v>
      </c>
      <c r="H1156" s="3190">
        <v>1</v>
      </c>
      <c r="I1156" s="3191" t="s">
        <v>20578</v>
      </c>
      <c r="J1156" s="3197" t="s">
        <v>20080</v>
      </c>
      <c r="K1156" s="3193" t="s">
        <v>21195</v>
      </c>
      <c r="L1156" s="3198"/>
    </row>
    <row r="1157" spans="1:12" ht="15">
      <c r="A1157" s="3193">
        <f t="shared" si="16"/>
        <v>61</v>
      </c>
      <c r="B1157" s="3191" t="s">
        <v>21266</v>
      </c>
      <c r="C1157" s="3191" t="s">
        <v>373</v>
      </c>
      <c r="D1157" s="3191" t="s">
        <v>21267</v>
      </c>
      <c r="E1157" s="3191" t="s">
        <v>27793</v>
      </c>
      <c r="F1157" s="3194"/>
      <c r="G1157" s="3192">
        <v>110</v>
      </c>
      <c r="H1157" s="3190">
        <v>1</v>
      </c>
      <c r="I1157" s="3191" t="s">
        <v>20578</v>
      </c>
      <c r="J1157" s="3197" t="s">
        <v>6543</v>
      </c>
      <c r="K1157" s="3193" t="s">
        <v>21195</v>
      </c>
      <c r="L1157" s="3198"/>
    </row>
    <row r="1158" spans="1:12" ht="15">
      <c r="A1158" s="3193">
        <f t="shared" si="16"/>
        <v>62</v>
      </c>
      <c r="B1158" s="3191" t="s">
        <v>21268</v>
      </c>
      <c r="C1158" s="3191" t="s">
        <v>373</v>
      </c>
      <c r="D1158" s="3191" t="s">
        <v>1082</v>
      </c>
      <c r="E1158" s="3191" t="s">
        <v>22454</v>
      </c>
      <c r="F1158" s="3194"/>
      <c r="G1158" s="3192">
        <v>110</v>
      </c>
      <c r="H1158" s="3190">
        <v>1</v>
      </c>
      <c r="I1158" s="3191" t="s">
        <v>20578</v>
      </c>
      <c r="J1158" s="3197" t="s">
        <v>20080</v>
      </c>
      <c r="K1158" s="3197" t="s">
        <v>21195</v>
      </c>
      <c r="L1158" s="3198"/>
    </row>
    <row r="1159" spans="1:12" ht="15">
      <c r="A1159" s="3193">
        <f t="shared" si="16"/>
        <v>63</v>
      </c>
      <c r="B1159" s="3191" t="s">
        <v>21269</v>
      </c>
      <c r="C1159" s="3191" t="s">
        <v>373</v>
      </c>
      <c r="D1159" s="3191" t="s">
        <v>1443</v>
      </c>
      <c r="E1159" s="3191" t="s">
        <v>27793</v>
      </c>
      <c r="F1159" s="3194"/>
      <c r="G1159" s="3192">
        <v>110</v>
      </c>
      <c r="H1159" s="3190">
        <v>1</v>
      </c>
      <c r="I1159" s="3191" t="s">
        <v>20578</v>
      </c>
      <c r="J1159" s="3197" t="s">
        <v>6543</v>
      </c>
      <c r="K1159" s="3197" t="s">
        <v>21195</v>
      </c>
      <c r="L1159" s="3198"/>
    </row>
    <row r="1160" spans="1:12" ht="15">
      <c r="A1160" s="3193">
        <f t="shared" si="16"/>
        <v>64</v>
      </c>
      <c r="B1160" s="3191" t="s">
        <v>21270</v>
      </c>
      <c r="C1160" s="3191" t="s">
        <v>373</v>
      </c>
      <c r="D1160" s="3191" t="s">
        <v>1444</v>
      </c>
      <c r="E1160" s="3191" t="s">
        <v>22458</v>
      </c>
      <c r="F1160" s="3194"/>
      <c r="G1160" s="3192">
        <v>210</v>
      </c>
      <c r="H1160" s="3197" t="s">
        <v>20080</v>
      </c>
      <c r="I1160" s="3191" t="s">
        <v>20602</v>
      </c>
      <c r="J1160" s="3190">
        <v>3</v>
      </c>
      <c r="K1160" s="3193" t="s">
        <v>500</v>
      </c>
      <c r="L1160" s="3198"/>
    </row>
    <row r="1161" spans="1:12" ht="15">
      <c r="A1161" s="3193">
        <f t="shared" ref="A1161:A1177" si="17">A1160+1</f>
        <v>65</v>
      </c>
      <c r="B1161" s="3191" t="s">
        <v>21271</v>
      </c>
      <c r="C1161" s="3191" t="s">
        <v>373</v>
      </c>
      <c r="D1161" s="3191" t="s">
        <v>3974</v>
      </c>
      <c r="E1161" s="3191" t="s">
        <v>22456</v>
      </c>
      <c r="F1161" s="3194"/>
      <c r="G1161" s="3192">
        <v>210</v>
      </c>
      <c r="H1161" s="3197" t="s">
        <v>6543</v>
      </c>
      <c r="I1161" s="3191" t="s">
        <v>20571</v>
      </c>
      <c r="J1161" s="3190">
        <v>2</v>
      </c>
      <c r="K1161" s="3193" t="s">
        <v>12</v>
      </c>
      <c r="L1161" s="3198"/>
    </row>
    <row r="1162" spans="1:12" ht="15">
      <c r="A1162" s="3193">
        <f t="shared" si="17"/>
        <v>66</v>
      </c>
      <c r="B1162" s="3191" t="s">
        <v>21272</v>
      </c>
      <c r="C1162" s="3191" t="s">
        <v>373</v>
      </c>
      <c r="D1162" s="3191" t="s">
        <v>3975</v>
      </c>
      <c r="E1162" s="3191" t="s">
        <v>22454</v>
      </c>
      <c r="F1162" s="3194"/>
      <c r="G1162" s="3192">
        <v>160</v>
      </c>
      <c r="H1162" s="3190">
        <v>1</v>
      </c>
      <c r="I1162" s="3191" t="s">
        <v>20578</v>
      </c>
      <c r="J1162" s="3197" t="s">
        <v>20080</v>
      </c>
      <c r="K1162" s="3193" t="s">
        <v>21273</v>
      </c>
      <c r="L1162" s="3198"/>
    </row>
    <row r="1163" spans="1:12" ht="15">
      <c r="A1163" s="3193">
        <f t="shared" si="17"/>
        <v>67</v>
      </c>
      <c r="B1163" s="3191" t="s">
        <v>21274</v>
      </c>
      <c r="C1163" s="3191" t="s">
        <v>373</v>
      </c>
      <c r="D1163" s="3191" t="s">
        <v>3977</v>
      </c>
      <c r="E1163" s="3191" t="s">
        <v>22454</v>
      </c>
      <c r="F1163" s="3194"/>
      <c r="G1163" s="3192">
        <v>160</v>
      </c>
      <c r="H1163" s="3190">
        <v>1</v>
      </c>
      <c r="I1163" s="3191" t="s">
        <v>20578</v>
      </c>
      <c r="J1163" s="3197" t="s">
        <v>20080</v>
      </c>
      <c r="K1163" s="3193" t="s">
        <v>21273</v>
      </c>
      <c r="L1163" s="3198"/>
    </row>
    <row r="1164" spans="1:12" ht="15">
      <c r="A1164" s="3193">
        <f t="shared" si="17"/>
        <v>68</v>
      </c>
      <c r="B1164" s="3191" t="s">
        <v>21275</v>
      </c>
      <c r="C1164" s="3191" t="s">
        <v>373</v>
      </c>
      <c r="D1164" s="3191" t="s">
        <v>3978</v>
      </c>
      <c r="E1164" s="3191" t="s">
        <v>22455</v>
      </c>
      <c r="F1164" s="3194"/>
      <c r="G1164" s="3192">
        <v>200</v>
      </c>
      <c r="H1164" s="3197" t="s">
        <v>6543</v>
      </c>
      <c r="I1164" s="3191" t="s">
        <v>20571</v>
      </c>
      <c r="J1164" s="3190">
        <v>2</v>
      </c>
      <c r="K1164" s="3197" t="s">
        <v>21276</v>
      </c>
      <c r="L1164" s="3198"/>
    </row>
    <row r="1165" spans="1:12" ht="15">
      <c r="A1165" s="3193">
        <f t="shared" si="17"/>
        <v>69</v>
      </c>
      <c r="B1165" s="3191" t="s">
        <v>21277</v>
      </c>
      <c r="C1165" s="3191" t="s">
        <v>373</v>
      </c>
      <c r="D1165" s="3191" t="s">
        <v>3980</v>
      </c>
      <c r="E1165" s="3191" t="s">
        <v>22456</v>
      </c>
      <c r="F1165" s="3194"/>
      <c r="G1165" s="3192">
        <v>200</v>
      </c>
      <c r="H1165" s="3197" t="s">
        <v>6543</v>
      </c>
      <c r="I1165" s="3191" t="s">
        <v>20571</v>
      </c>
      <c r="J1165" s="3190">
        <v>2</v>
      </c>
      <c r="K1165" s="3193" t="s">
        <v>21276</v>
      </c>
      <c r="L1165" s="3198"/>
    </row>
    <row r="1166" spans="1:12" ht="15">
      <c r="A1166" s="3193">
        <f t="shared" si="17"/>
        <v>70</v>
      </c>
      <c r="B1166" s="3191" t="s">
        <v>21278</v>
      </c>
      <c r="C1166" s="3191" t="s">
        <v>373</v>
      </c>
      <c r="D1166" s="3191" t="s">
        <v>3689</v>
      </c>
      <c r="E1166" s="3191" t="s">
        <v>22465</v>
      </c>
      <c r="F1166" s="3194"/>
      <c r="G1166" s="3192">
        <v>40</v>
      </c>
      <c r="H1166" s="3197" t="s">
        <v>2663</v>
      </c>
      <c r="I1166" s="3193" t="s">
        <v>3599</v>
      </c>
      <c r="J1166" s="3197" t="s">
        <v>6543</v>
      </c>
      <c r="K1166" s="3191" t="s">
        <v>21180</v>
      </c>
      <c r="L1166" s="3198"/>
    </row>
    <row r="1167" spans="1:12" ht="15">
      <c r="A1167" s="3193">
        <f t="shared" si="17"/>
        <v>71</v>
      </c>
      <c r="B1167" s="3191" t="s">
        <v>21279</v>
      </c>
      <c r="C1167" s="3191" t="s">
        <v>373</v>
      </c>
      <c r="D1167" s="3191" t="s">
        <v>3690</v>
      </c>
      <c r="E1167" s="3191" t="s">
        <v>22465</v>
      </c>
      <c r="F1167" s="3194"/>
      <c r="G1167" s="3192">
        <v>60</v>
      </c>
      <c r="H1167" s="3197" t="s">
        <v>2663</v>
      </c>
      <c r="I1167" s="3193" t="s">
        <v>3599</v>
      </c>
      <c r="J1167" s="3197" t="s">
        <v>6543</v>
      </c>
      <c r="K1167" s="3191" t="s">
        <v>21280</v>
      </c>
      <c r="L1167" s="3198"/>
    </row>
    <row r="1168" spans="1:12" ht="15">
      <c r="A1168" s="3193">
        <f t="shared" si="17"/>
        <v>72</v>
      </c>
      <c r="B1168" s="3191" t="s">
        <v>21281</v>
      </c>
      <c r="C1168" s="3191" t="s">
        <v>3711</v>
      </c>
      <c r="D1168" s="3191" t="s">
        <v>21248</v>
      </c>
      <c r="E1168" s="3191" t="s">
        <v>22459</v>
      </c>
      <c r="F1168" s="3194"/>
      <c r="G1168" s="3192">
        <v>50</v>
      </c>
      <c r="H1168" s="3197" t="s">
        <v>2663</v>
      </c>
      <c r="I1168" s="3193" t="s">
        <v>3599</v>
      </c>
      <c r="J1168" s="3190">
        <v>1</v>
      </c>
      <c r="K1168" s="3191" t="s">
        <v>21180</v>
      </c>
      <c r="L1168" s="3198"/>
    </row>
    <row r="1169" spans="1:12" ht="15">
      <c r="A1169" s="3193">
        <f t="shared" si="17"/>
        <v>73</v>
      </c>
      <c r="B1169" s="3191" t="s">
        <v>21282</v>
      </c>
      <c r="C1169" s="3191" t="s">
        <v>373</v>
      </c>
      <c r="D1169" s="3191" t="s">
        <v>21248</v>
      </c>
      <c r="E1169" s="3191" t="s">
        <v>22459</v>
      </c>
      <c r="F1169" s="3194"/>
      <c r="G1169" s="3192">
        <v>50</v>
      </c>
      <c r="H1169" s="3197" t="s">
        <v>2663</v>
      </c>
      <c r="I1169" s="3193" t="s">
        <v>3599</v>
      </c>
      <c r="J1169" s="3190">
        <v>1</v>
      </c>
      <c r="K1169" s="3191" t="s">
        <v>21180</v>
      </c>
      <c r="L1169" s="3198"/>
    </row>
    <row r="1170" spans="1:12" ht="15">
      <c r="A1170" s="3193">
        <f t="shared" si="17"/>
        <v>74</v>
      </c>
      <c r="B1170" s="3191" t="s">
        <v>21283</v>
      </c>
      <c r="C1170" s="3191" t="s">
        <v>373</v>
      </c>
      <c r="D1170" s="3191" t="s">
        <v>20470</v>
      </c>
      <c r="E1170" s="3191" t="s">
        <v>22453</v>
      </c>
      <c r="F1170" s="3194"/>
      <c r="G1170" s="3192">
        <v>40</v>
      </c>
      <c r="H1170" s="3197" t="s">
        <v>2663</v>
      </c>
      <c r="I1170" s="3193" t="s">
        <v>3599</v>
      </c>
      <c r="J1170" s="3190">
        <v>1</v>
      </c>
      <c r="K1170" s="3191" t="s">
        <v>21180</v>
      </c>
      <c r="L1170" s="3198"/>
    </row>
    <row r="1171" spans="1:12" ht="15">
      <c r="A1171" s="3193">
        <f t="shared" si="17"/>
        <v>75</v>
      </c>
      <c r="B1171" s="3191" t="s">
        <v>21284</v>
      </c>
      <c r="C1171" s="3191" t="s">
        <v>20470</v>
      </c>
      <c r="D1171" s="3191" t="s">
        <v>3691</v>
      </c>
      <c r="E1171" s="3191" t="s">
        <v>22460</v>
      </c>
      <c r="F1171" s="3194"/>
      <c r="G1171" s="3192">
        <v>110</v>
      </c>
      <c r="H1171" s="3190">
        <v>1</v>
      </c>
      <c r="I1171" s="3191" t="s">
        <v>20578</v>
      </c>
      <c r="J1171" s="3197" t="s">
        <v>20080</v>
      </c>
      <c r="K1171" s="3197" t="s">
        <v>21195</v>
      </c>
      <c r="L1171" s="3198"/>
    </row>
    <row r="1172" spans="1:12" ht="15">
      <c r="A1172" s="3193">
        <f t="shared" si="17"/>
        <v>76</v>
      </c>
      <c r="B1172" s="3191" t="s">
        <v>21285</v>
      </c>
      <c r="C1172" s="3191" t="s">
        <v>20470</v>
      </c>
      <c r="D1172" s="3191" t="s">
        <v>3692</v>
      </c>
      <c r="E1172" s="3191" t="s">
        <v>22460</v>
      </c>
      <c r="F1172" s="3194"/>
      <c r="G1172" s="3192">
        <v>110</v>
      </c>
      <c r="H1172" s="3190">
        <v>1</v>
      </c>
      <c r="I1172" s="3191" t="s">
        <v>20578</v>
      </c>
      <c r="J1172" s="3197" t="s">
        <v>20080</v>
      </c>
      <c r="K1172" s="3197" t="s">
        <v>21195</v>
      </c>
      <c r="L1172" s="3198"/>
    </row>
    <row r="1173" spans="1:12" ht="15">
      <c r="A1173" s="3193">
        <f t="shared" si="17"/>
        <v>77</v>
      </c>
      <c r="B1173" s="3191" t="s">
        <v>21286</v>
      </c>
      <c r="C1173" s="3191" t="s">
        <v>20470</v>
      </c>
      <c r="D1173" s="3191" t="s">
        <v>3693</v>
      </c>
      <c r="E1173" s="3191" t="s">
        <v>22462</v>
      </c>
      <c r="F1173" s="3194"/>
      <c r="G1173" s="3192">
        <v>210</v>
      </c>
      <c r="H1173" s="3197" t="s">
        <v>6543</v>
      </c>
      <c r="I1173" s="3191" t="s">
        <v>20571</v>
      </c>
      <c r="J1173" s="3190">
        <v>2</v>
      </c>
      <c r="K1173" s="3193" t="s">
        <v>500</v>
      </c>
      <c r="L1173" s="3198"/>
    </row>
    <row r="1174" spans="1:12" ht="15">
      <c r="A1174" s="3193">
        <f t="shared" si="17"/>
        <v>78</v>
      </c>
      <c r="B1174" s="3191" t="s">
        <v>21287</v>
      </c>
      <c r="C1174" s="3191" t="s">
        <v>20470</v>
      </c>
      <c r="D1174" s="3191" t="s">
        <v>3694</v>
      </c>
      <c r="E1174" s="3191" t="s">
        <v>22436</v>
      </c>
      <c r="F1174" s="3194"/>
      <c r="G1174" s="3192">
        <v>160</v>
      </c>
      <c r="H1174" s="3197" t="s">
        <v>6543</v>
      </c>
      <c r="I1174" s="3191" t="s">
        <v>20571</v>
      </c>
      <c r="J1174" s="3190">
        <v>2</v>
      </c>
      <c r="K1174" s="3193" t="s">
        <v>21273</v>
      </c>
      <c r="L1174" s="3198"/>
    </row>
    <row r="1175" spans="1:12" ht="15">
      <c r="A1175" s="3193">
        <f t="shared" si="17"/>
        <v>79</v>
      </c>
      <c r="B1175" s="3191" t="s">
        <v>21288</v>
      </c>
      <c r="C1175" s="3191" t="s">
        <v>20470</v>
      </c>
      <c r="D1175" s="3191" t="s">
        <v>3695</v>
      </c>
      <c r="E1175" s="3191" t="s">
        <v>22462</v>
      </c>
      <c r="F1175" s="3194"/>
      <c r="G1175" s="3192">
        <v>200</v>
      </c>
      <c r="H1175" s="3197" t="s">
        <v>6543</v>
      </c>
      <c r="I1175" s="3191" t="s">
        <v>20571</v>
      </c>
      <c r="J1175" s="3190">
        <v>2</v>
      </c>
      <c r="K1175" s="3197" t="s">
        <v>21276</v>
      </c>
      <c r="L1175" s="3198"/>
    </row>
    <row r="1176" spans="1:12" ht="15">
      <c r="A1176" s="3193">
        <f t="shared" si="17"/>
        <v>80</v>
      </c>
      <c r="B1176" s="3191" t="s">
        <v>21289</v>
      </c>
      <c r="C1176" s="3191" t="s">
        <v>20470</v>
      </c>
      <c r="D1176" s="3191" t="s">
        <v>3689</v>
      </c>
      <c r="E1176" s="3191" t="s">
        <v>27794</v>
      </c>
      <c r="F1176" s="3194"/>
      <c r="G1176" s="3192">
        <v>40</v>
      </c>
      <c r="H1176" s="3190">
        <v>1</v>
      </c>
      <c r="I1176" s="3193" t="s">
        <v>20041</v>
      </c>
      <c r="J1176" s="3197" t="s">
        <v>6543</v>
      </c>
      <c r="K1176" s="3191" t="s">
        <v>21180</v>
      </c>
      <c r="L1176" s="3198"/>
    </row>
    <row r="1177" spans="1:12" ht="15">
      <c r="A1177" s="3193">
        <f t="shared" si="17"/>
        <v>81</v>
      </c>
      <c r="B1177" s="3191" t="s">
        <v>21290</v>
      </c>
      <c r="C1177" s="3191" t="s">
        <v>20470</v>
      </c>
      <c r="D1177" s="3191" t="s">
        <v>3690</v>
      </c>
      <c r="E1177" s="3191" t="s">
        <v>27794</v>
      </c>
      <c r="F1177" s="3194"/>
      <c r="G1177" s="3192">
        <v>60</v>
      </c>
      <c r="H1177" s="3190">
        <v>1</v>
      </c>
      <c r="I1177" s="3193" t="s">
        <v>20041</v>
      </c>
      <c r="J1177" s="3197" t="s">
        <v>6543</v>
      </c>
      <c r="K1177" s="3191" t="s">
        <v>21280</v>
      </c>
      <c r="L1177" s="3198"/>
    </row>
    <row r="1178" spans="1:12" ht="15">
      <c r="A1178" s="3193"/>
      <c r="B1178" s="3194"/>
      <c r="C1178" s="3194"/>
      <c r="D1178" s="3194"/>
      <c r="E1178" s="3194"/>
      <c r="F1178" s="3194"/>
      <c r="G1178" s="3219"/>
      <c r="H1178" s="3198"/>
      <c r="I1178" s="3194"/>
      <c r="J1178" s="3194"/>
      <c r="K1178" s="3194"/>
      <c r="L1178" s="3198"/>
    </row>
    <row r="1179" spans="1:12" ht="15">
      <c r="A1179" s="3193"/>
      <c r="B1179" s="3305" t="s">
        <v>21291</v>
      </c>
      <c r="C1179" s="3191"/>
      <c r="D1179" s="3191"/>
      <c r="E1179" s="3194"/>
      <c r="F1179" s="3198"/>
      <c r="G1179" s="3219"/>
      <c r="H1179" s="3198"/>
      <c r="I1179" s="3198"/>
      <c r="J1179" s="3194"/>
      <c r="K1179" s="3198"/>
      <c r="L1179" s="3198"/>
    </row>
    <row r="1180" spans="1:12" ht="15">
      <c r="A1180" s="3193">
        <f t="shared" ref="A1180:A1196" si="18">A1179+1</f>
        <v>1</v>
      </c>
      <c r="B1180" s="3191" t="s">
        <v>21292</v>
      </c>
      <c r="C1180" s="3191" t="s">
        <v>376</v>
      </c>
      <c r="D1180" s="3191" t="s">
        <v>21293</v>
      </c>
      <c r="E1180" s="3191" t="s">
        <v>22464</v>
      </c>
      <c r="F1180" s="3196">
        <v>7.5</v>
      </c>
      <c r="G1180" s="3192">
        <v>60</v>
      </c>
      <c r="H1180" s="3197" t="s">
        <v>2663</v>
      </c>
      <c r="I1180" s="3193" t="s">
        <v>3599</v>
      </c>
      <c r="J1180" s="3197" t="s">
        <v>6543</v>
      </c>
      <c r="K1180" s="3198"/>
      <c r="L1180" s="3198"/>
    </row>
    <row r="1181" spans="1:12" ht="15">
      <c r="A1181" s="3193">
        <f t="shared" si="18"/>
        <v>2</v>
      </c>
      <c r="B1181" s="3191" t="s">
        <v>21294</v>
      </c>
      <c r="C1181" s="3191" t="s">
        <v>376</v>
      </c>
      <c r="D1181" s="3191" t="s">
        <v>21295</v>
      </c>
      <c r="E1181" s="3191" t="s">
        <v>22464</v>
      </c>
      <c r="F1181" s="3196">
        <v>1.5</v>
      </c>
      <c r="G1181" s="3192">
        <v>60</v>
      </c>
      <c r="H1181" s="3197" t="s">
        <v>2663</v>
      </c>
      <c r="I1181" s="3193" t="s">
        <v>3599</v>
      </c>
      <c r="J1181" s="3197" t="s">
        <v>6543</v>
      </c>
      <c r="K1181" s="3198"/>
      <c r="L1181" s="3198"/>
    </row>
    <row r="1182" spans="1:12" ht="15">
      <c r="A1182" s="3193">
        <f t="shared" si="18"/>
        <v>3</v>
      </c>
      <c r="B1182" s="3191" t="s">
        <v>21296</v>
      </c>
      <c r="C1182" s="3191" t="s">
        <v>376</v>
      </c>
      <c r="D1182" s="3191" t="s">
        <v>21297</v>
      </c>
      <c r="E1182" s="3191" t="s">
        <v>22464</v>
      </c>
      <c r="F1182" s="3196">
        <v>1.5</v>
      </c>
      <c r="G1182" s="3192">
        <v>60</v>
      </c>
      <c r="H1182" s="3197" t="s">
        <v>2663</v>
      </c>
      <c r="I1182" s="3193" t="s">
        <v>3599</v>
      </c>
      <c r="J1182" s="3197" t="s">
        <v>6543</v>
      </c>
      <c r="K1182" s="3198"/>
      <c r="L1182" s="3198"/>
    </row>
    <row r="1183" spans="1:12" ht="15">
      <c r="A1183" s="3193">
        <f t="shared" si="18"/>
        <v>4</v>
      </c>
      <c r="B1183" s="3191" t="s">
        <v>21298</v>
      </c>
      <c r="C1183" s="3191" t="s">
        <v>376</v>
      </c>
      <c r="D1183" s="3191" t="s">
        <v>21299</v>
      </c>
      <c r="E1183" s="3191" t="s">
        <v>22464</v>
      </c>
      <c r="F1183" s="3196">
        <v>2.6</v>
      </c>
      <c r="G1183" s="3192">
        <v>30</v>
      </c>
      <c r="H1183" s="3197" t="s">
        <v>2663</v>
      </c>
      <c r="I1183" s="3193" t="s">
        <v>3599</v>
      </c>
      <c r="J1183" s="3197" t="s">
        <v>6543</v>
      </c>
      <c r="K1183" s="3198"/>
      <c r="L1183" s="3198"/>
    </row>
    <row r="1184" spans="1:12" ht="15">
      <c r="A1184" s="3193">
        <f t="shared" si="18"/>
        <v>5</v>
      </c>
      <c r="B1184" s="3191" t="s">
        <v>21300</v>
      </c>
      <c r="C1184" s="3191" t="s">
        <v>376</v>
      </c>
      <c r="D1184" s="3191" t="s">
        <v>21301</v>
      </c>
      <c r="E1184" s="3191" t="s">
        <v>22460</v>
      </c>
      <c r="F1184" s="3197" t="s">
        <v>21302</v>
      </c>
      <c r="G1184" s="3192">
        <v>45</v>
      </c>
      <c r="H1184" s="3190">
        <v>1</v>
      </c>
      <c r="I1184" s="3193" t="s">
        <v>20041</v>
      </c>
      <c r="J1184" s="3197" t="s">
        <v>20080</v>
      </c>
      <c r="K1184" s="3198"/>
      <c r="L1184" s="3198"/>
    </row>
    <row r="1185" spans="1:12" ht="15">
      <c r="A1185" s="3193">
        <f t="shared" si="18"/>
        <v>6</v>
      </c>
      <c r="B1185" s="3191" t="s">
        <v>21303</v>
      </c>
      <c r="C1185" s="3191" t="s">
        <v>376</v>
      </c>
      <c r="D1185" s="3191" t="s">
        <v>21304</v>
      </c>
      <c r="E1185" s="3191" t="s">
        <v>22460</v>
      </c>
      <c r="F1185" s="3197" t="s">
        <v>21302</v>
      </c>
      <c r="G1185" s="3192">
        <v>45</v>
      </c>
      <c r="H1185" s="3190">
        <v>1</v>
      </c>
      <c r="I1185" s="3193" t="s">
        <v>20041</v>
      </c>
      <c r="J1185" s="3197" t="s">
        <v>20080</v>
      </c>
      <c r="K1185" s="3198"/>
      <c r="L1185" s="3198"/>
    </row>
    <row r="1186" spans="1:12" ht="15">
      <c r="A1186" s="3193">
        <f t="shared" si="18"/>
        <v>7</v>
      </c>
      <c r="B1186" s="3191" t="s">
        <v>21305</v>
      </c>
      <c r="C1186" s="3191" t="s">
        <v>376</v>
      </c>
      <c r="D1186" s="3191" t="s">
        <v>21306</v>
      </c>
      <c r="E1186" s="3191" t="s">
        <v>22460</v>
      </c>
      <c r="F1186" s="3197" t="s">
        <v>21307</v>
      </c>
      <c r="G1186" s="3192">
        <v>45</v>
      </c>
      <c r="H1186" s="3190">
        <v>1</v>
      </c>
      <c r="I1186" s="3193" t="s">
        <v>20041</v>
      </c>
      <c r="J1186" s="3197" t="s">
        <v>20080</v>
      </c>
      <c r="K1186" s="3198"/>
      <c r="L1186" s="3198"/>
    </row>
    <row r="1187" spans="1:12" ht="15">
      <c r="A1187" s="3193">
        <f t="shared" si="18"/>
        <v>8</v>
      </c>
      <c r="B1187" s="3191" t="s">
        <v>21308</v>
      </c>
      <c r="C1187" s="3191" t="s">
        <v>376</v>
      </c>
      <c r="D1187" s="3191" t="s">
        <v>21309</v>
      </c>
      <c r="E1187" s="3191" t="s">
        <v>22461</v>
      </c>
      <c r="F1187" s="3196">
        <v>37.5</v>
      </c>
      <c r="G1187" s="3192">
        <v>55</v>
      </c>
      <c r="H1187" s="3197" t="s">
        <v>6543</v>
      </c>
      <c r="I1187" s="3193" t="s">
        <v>4849</v>
      </c>
      <c r="J1187" s="3190">
        <v>2</v>
      </c>
      <c r="K1187" s="3198"/>
      <c r="L1187" s="3198"/>
    </row>
    <row r="1188" spans="1:12" ht="15">
      <c r="A1188" s="3193">
        <f t="shared" si="18"/>
        <v>9</v>
      </c>
      <c r="B1188" s="3191" t="s">
        <v>21310</v>
      </c>
      <c r="C1188" s="3191" t="s">
        <v>376</v>
      </c>
      <c r="D1188" s="3191" t="s">
        <v>21311</v>
      </c>
      <c r="E1188" s="3191" t="s">
        <v>22464</v>
      </c>
      <c r="F1188" s="3196">
        <v>3.7</v>
      </c>
      <c r="G1188" s="3192">
        <v>45</v>
      </c>
      <c r="H1188" s="3197" t="s">
        <v>2663</v>
      </c>
      <c r="I1188" s="3193" t="s">
        <v>3599</v>
      </c>
      <c r="J1188" s="3197" t="s">
        <v>6543</v>
      </c>
      <c r="K1188" s="3198"/>
      <c r="L1188" s="3198"/>
    </row>
    <row r="1189" spans="1:12" ht="15">
      <c r="A1189" s="3193">
        <f t="shared" si="18"/>
        <v>10</v>
      </c>
      <c r="B1189" s="3191" t="s">
        <v>21312</v>
      </c>
      <c r="C1189" s="3191" t="s">
        <v>376</v>
      </c>
      <c r="D1189" s="3191" t="s">
        <v>21313</v>
      </c>
      <c r="E1189" s="3191" t="s">
        <v>22464</v>
      </c>
      <c r="F1189" s="3196">
        <v>3.7</v>
      </c>
      <c r="G1189" s="3192">
        <v>55</v>
      </c>
      <c r="H1189" s="3197" t="s">
        <v>2663</v>
      </c>
      <c r="I1189" s="3193" t="s">
        <v>3599</v>
      </c>
      <c r="J1189" s="3197" t="s">
        <v>6543</v>
      </c>
      <c r="K1189" s="3198"/>
      <c r="L1189" s="3198"/>
    </row>
    <row r="1190" spans="1:12" ht="15">
      <c r="A1190" s="3193">
        <f t="shared" si="18"/>
        <v>11</v>
      </c>
      <c r="B1190" s="3191" t="s">
        <v>21314</v>
      </c>
      <c r="C1190" s="3191" t="s">
        <v>376</v>
      </c>
      <c r="D1190" s="3191" t="s">
        <v>21315</v>
      </c>
      <c r="E1190" s="3191" t="s">
        <v>22464</v>
      </c>
      <c r="F1190" s="3196">
        <v>0.75</v>
      </c>
      <c r="G1190" s="3192">
        <v>40</v>
      </c>
      <c r="H1190" s="3197" t="s">
        <v>2663</v>
      </c>
      <c r="I1190" s="3193" t="s">
        <v>3599</v>
      </c>
      <c r="J1190" s="3197" t="s">
        <v>6543</v>
      </c>
      <c r="K1190" s="3198"/>
      <c r="L1190" s="3198"/>
    </row>
    <row r="1191" spans="1:12" ht="15">
      <c r="A1191" s="3193">
        <f t="shared" si="18"/>
        <v>12</v>
      </c>
      <c r="B1191" s="3191" t="s">
        <v>21316</v>
      </c>
      <c r="C1191" s="3191" t="s">
        <v>376</v>
      </c>
      <c r="D1191" s="3191" t="s">
        <v>21317</v>
      </c>
      <c r="E1191" s="3191" t="s">
        <v>22464</v>
      </c>
      <c r="F1191" s="3196">
        <v>4</v>
      </c>
      <c r="G1191" s="3192">
        <v>40</v>
      </c>
      <c r="H1191" s="3197" t="s">
        <v>2663</v>
      </c>
      <c r="I1191" s="3193" t="s">
        <v>3599</v>
      </c>
      <c r="J1191" s="3197" t="s">
        <v>6543</v>
      </c>
      <c r="K1191" s="3198"/>
      <c r="L1191" s="3198"/>
    </row>
    <row r="1192" spans="1:12" ht="15">
      <c r="A1192" s="3193">
        <f t="shared" si="18"/>
        <v>13</v>
      </c>
      <c r="B1192" s="3191" t="s">
        <v>21318</v>
      </c>
      <c r="C1192" s="3191" t="s">
        <v>376</v>
      </c>
      <c r="D1192" s="3191" t="s">
        <v>21319</v>
      </c>
      <c r="E1192" s="3191" t="s">
        <v>27794</v>
      </c>
      <c r="F1192" s="3196">
        <v>18.5</v>
      </c>
      <c r="G1192" s="3192">
        <v>45</v>
      </c>
      <c r="H1192" s="3190">
        <v>1</v>
      </c>
      <c r="I1192" s="3193" t="s">
        <v>20041</v>
      </c>
      <c r="J1192" s="3197" t="s">
        <v>6543</v>
      </c>
      <c r="K1192" s="3198"/>
      <c r="L1192" s="3198"/>
    </row>
    <row r="1193" spans="1:12" ht="15">
      <c r="A1193" s="3193">
        <f t="shared" si="18"/>
        <v>14</v>
      </c>
      <c r="B1193" s="3191" t="s">
        <v>21320</v>
      </c>
      <c r="C1193" s="3191" t="s">
        <v>376</v>
      </c>
      <c r="D1193" s="3191" t="s">
        <v>21321</v>
      </c>
      <c r="E1193" s="3191" t="s">
        <v>27794</v>
      </c>
      <c r="F1193" s="3196">
        <v>18.5</v>
      </c>
      <c r="G1193" s="3192">
        <v>50</v>
      </c>
      <c r="H1193" s="3190">
        <v>1</v>
      </c>
      <c r="I1193" s="3193" t="s">
        <v>20041</v>
      </c>
      <c r="J1193" s="3197" t="s">
        <v>6543</v>
      </c>
      <c r="K1193" s="3198"/>
      <c r="L1193" s="3198"/>
    </row>
    <row r="1194" spans="1:12" ht="15">
      <c r="A1194" s="3193">
        <f t="shared" si="18"/>
        <v>15</v>
      </c>
      <c r="B1194" s="3191" t="s">
        <v>21322</v>
      </c>
      <c r="C1194" s="3191" t="s">
        <v>376</v>
      </c>
      <c r="D1194" s="3191" t="s">
        <v>21323</v>
      </c>
      <c r="E1194" s="3191" t="s">
        <v>22464</v>
      </c>
      <c r="F1194" s="3215" t="s">
        <v>2524</v>
      </c>
      <c r="G1194" s="3192">
        <v>70</v>
      </c>
      <c r="H1194" s="3197" t="s">
        <v>2663</v>
      </c>
      <c r="I1194" s="3193" t="s">
        <v>3599</v>
      </c>
      <c r="J1194" s="3197" t="s">
        <v>6543</v>
      </c>
      <c r="K1194" s="3198"/>
      <c r="L1194" s="3198"/>
    </row>
    <row r="1195" spans="1:12" ht="15">
      <c r="A1195" s="3193">
        <f t="shared" si="18"/>
        <v>16</v>
      </c>
      <c r="B1195" s="3191" t="s">
        <v>21324</v>
      </c>
      <c r="C1195" s="3191" t="s">
        <v>376</v>
      </c>
      <c r="D1195" s="3191" t="s">
        <v>21325</v>
      </c>
      <c r="E1195" s="3191" t="s">
        <v>22464</v>
      </c>
      <c r="F1195" s="3215" t="s">
        <v>2524</v>
      </c>
      <c r="G1195" s="3192">
        <v>55</v>
      </c>
      <c r="H1195" s="3197" t="s">
        <v>2663</v>
      </c>
      <c r="I1195" s="3193" t="s">
        <v>3599</v>
      </c>
      <c r="J1195" s="3197" t="s">
        <v>6543</v>
      </c>
      <c r="K1195" s="3198"/>
      <c r="L1195" s="3198"/>
    </row>
    <row r="1196" spans="1:12" ht="15">
      <c r="A1196" s="3193">
        <f t="shared" si="18"/>
        <v>17</v>
      </c>
      <c r="B1196" s="3191" t="s">
        <v>21326</v>
      </c>
      <c r="C1196" s="3191" t="s">
        <v>376</v>
      </c>
      <c r="D1196" s="3191" t="s">
        <v>21327</v>
      </c>
      <c r="E1196" s="3191" t="s">
        <v>22464</v>
      </c>
      <c r="F1196" s="3215" t="s">
        <v>2524</v>
      </c>
      <c r="G1196" s="3192">
        <v>70</v>
      </c>
      <c r="H1196" s="3197" t="s">
        <v>2663</v>
      </c>
      <c r="I1196" s="3193" t="s">
        <v>3599</v>
      </c>
      <c r="J1196" s="3197" t="s">
        <v>6543</v>
      </c>
      <c r="K1196" s="3198"/>
      <c r="L1196" s="3198"/>
    </row>
    <row r="1197" spans="1:12" ht="15">
      <c r="A1197" s="3193"/>
      <c r="B1197" s="3194"/>
      <c r="C1197" s="3194"/>
      <c r="D1197" s="3194"/>
      <c r="E1197" s="3194"/>
      <c r="F1197" s="3198"/>
      <c r="G1197" s="3219"/>
      <c r="H1197" s="3198"/>
      <c r="I1197" s="3198"/>
      <c r="J1197" s="3194"/>
      <c r="K1197" s="3198"/>
      <c r="L1197" s="3198"/>
    </row>
    <row r="1198" spans="1:12" ht="15">
      <c r="A1198" s="3193"/>
      <c r="B1198" s="3305" t="s">
        <v>21328</v>
      </c>
      <c r="C1198" s="3191"/>
      <c r="D1198" s="3191"/>
      <c r="E1198" s="3194"/>
      <c r="F1198" s="3198"/>
      <c r="G1198" s="3219"/>
      <c r="H1198" s="3198"/>
      <c r="I1198" s="3198"/>
      <c r="J1198" s="3194"/>
      <c r="K1198" s="3198"/>
      <c r="L1198" s="3198"/>
    </row>
    <row r="1199" spans="1:12" ht="15">
      <c r="A1199" s="3193">
        <f t="shared" ref="A1199:A1200" si="19">A1198+1</f>
        <v>1</v>
      </c>
      <c r="B1199" s="3191" t="s">
        <v>21329</v>
      </c>
      <c r="C1199" s="3191" t="s">
        <v>21330</v>
      </c>
      <c r="D1199" s="3191" t="s">
        <v>21331</v>
      </c>
      <c r="E1199" s="3191" t="s">
        <v>22464</v>
      </c>
      <c r="F1199" s="3198"/>
      <c r="G1199" s="3192">
        <v>350</v>
      </c>
      <c r="H1199" s="3197" t="s">
        <v>2663</v>
      </c>
      <c r="I1199" s="3193" t="s">
        <v>3599</v>
      </c>
      <c r="J1199" s="3197" t="s">
        <v>6543</v>
      </c>
      <c r="K1199" s="3198"/>
      <c r="L1199" s="3198"/>
    </row>
    <row r="1200" spans="1:12" ht="15">
      <c r="A1200" s="3193">
        <f t="shared" si="19"/>
        <v>2</v>
      </c>
      <c r="B1200" s="3191" t="s">
        <v>21332</v>
      </c>
      <c r="C1200" s="3191" t="s">
        <v>21333</v>
      </c>
      <c r="D1200" s="3191" t="s">
        <v>21331</v>
      </c>
      <c r="E1200" s="3191" t="s">
        <v>22466</v>
      </c>
      <c r="F1200" s="3198"/>
      <c r="G1200" s="3192">
        <v>40</v>
      </c>
      <c r="H1200" s="3197" t="s">
        <v>2663</v>
      </c>
      <c r="I1200" s="3193" t="s">
        <v>3599</v>
      </c>
      <c r="J1200" s="3197" t="s">
        <v>6543</v>
      </c>
      <c r="K1200" s="3198"/>
      <c r="L1200" s="3198"/>
    </row>
    <row r="1201" spans="1:12" ht="15">
      <c r="A1201" s="3193"/>
      <c r="B1201" s="3194"/>
      <c r="C1201" s="3194"/>
      <c r="D1201" s="3194"/>
      <c r="E1201" s="3194"/>
      <c r="F1201" s="3198"/>
      <c r="G1201" s="3219"/>
      <c r="H1201" s="3198"/>
      <c r="I1201" s="3198"/>
      <c r="J1201" s="3194"/>
      <c r="K1201" s="3198"/>
      <c r="L1201" s="3198"/>
    </row>
    <row r="1202" spans="1:12" ht="15">
      <c r="A1202" s="3193"/>
      <c r="B1202" s="3306" t="s">
        <v>21334</v>
      </c>
      <c r="C1202" s="3197"/>
      <c r="D1202" s="3194"/>
      <c r="E1202" s="3194"/>
      <c r="F1202" s="3194"/>
      <c r="G1202" s="3219"/>
      <c r="H1202" s="3198"/>
      <c r="I1202" s="3194"/>
      <c r="J1202" s="3194"/>
      <c r="K1202" s="3198"/>
      <c r="L1202" s="3198"/>
    </row>
    <row r="1203" spans="1:12" ht="15">
      <c r="A1203" s="3193">
        <f t="shared" ref="A1203:A1206" si="20">A1202+1</f>
        <v>1</v>
      </c>
      <c r="B1203" s="3191" t="s">
        <v>21335</v>
      </c>
      <c r="C1203" s="3193" t="s">
        <v>21336</v>
      </c>
      <c r="D1203" s="3193"/>
      <c r="E1203" s="3191" t="s">
        <v>22467</v>
      </c>
      <c r="F1203" s="3194"/>
      <c r="G1203" s="3192">
        <v>1885</v>
      </c>
      <c r="H1203" s="3197" t="s">
        <v>6543</v>
      </c>
      <c r="I1203" s="3191" t="s">
        <v>20571</v>
      </c>
      <c r="J1203" s="3190">
        <v>2</v>
      </c>
      <c r="K1203" s="3198"/>
      <c r="L1203" s="3198"/>
    </row>
    <row r="1204" spans="1:12" ht="15">
      <c r="A1204" s="3193">
        <f t="shared" si="20"/>
        <v>2</v>
      </c>
      <c r="B1204" s="3191" t="s">
        <v>21337</v>
      </c>
      <c r="C1204" s="3193" t="s">
        <v>21336</v>
      </c>
      <c r="D1204" s="3193"/>
      <c r="E1204" s="3191" t="s">
        <v>22468</v>
      </c>
      <c r="F1204" s="3194"/>
      <c r="G1204" s="3192">
        <v>80</v>
      </c>
      <c r="H1204" s="3190">
        <v>2</v>
      </c>
      <c r="I1204" s="3191" t="s">
        <v>20033</v>
      </c>
      <c r="J1204" s="3190">
        <v>3</v>
      </c>
      <c r="K1204" s="3198"/>
      <c r="L1204" s="3198"/>
    </row>
    <row r="1205" spans="1:12" ht="15">
      <c r="A1205" s="3193">
        <f t="shared" si="20"/>
        <v>3</v>
      </c>
      <c r="B1205" s="3191" t="s">
        <v>21337</v>
      </c>
      <c r="C1205" s="3193" t="s">
        <v>21336</v>
      </c>
      <c r="D1205" s="3193"/>
      <c r="E1205" s="3191" t="s">
        <v>22469</v>
      </c>
      <c r="F1205" s="3194"/>
      <c r="G1205" s="3192">
        <v>115</v>
      </c>
      <c r="H1205" s="3197" t="s">
        <v>20122</v>
      </c>
      <c r="I1205" s="3191" t="s">
        <v>21108</v>
      </c>
      <c r="J1205" s="3197" t="s">
        <v>20093</v>
      </c>
      <c r="K1205" s="3198"/>
      <c r="L1205" s="3198"/>
    </row>
    <row r="1206" spans="1:12" ht="15">
      <c r="A1206" s="3193">
        <f t="shared" si="20"/>
        <v>4</v>
      </c>
      <c r="B1206" s="3191" t="s">
        <v>21338</v>
      </c>
      <c r="C1206" s="3191" t="s">
        <v>21339</v>
      </c>
      <c r="D1206" s="3191" t="s">
        <v>21340</v>
      </c>
      <c r="E1206" s="3191" t="s">
        <v>22453</v>
      </c>
      <c r="F1206" s="3194"/>
      <c r="G1206" s="3192">
        <v>520</v>
      </c>
      <c r="H1206" s="3197" t="s">
        <v>2663</v>
      </c>
      <c r="I1206" s="3191" t="s">
        <v>20607</v>
      </c>
      <c r="J1206" s="3190">
        <v>1</v>
      </c>
      <c r="K1206" s="3198"/>
      <c r="L1206" s="3198"/>
    </row>
    <row r="1207" spans="1:12" ht="15">
      <c r="A1207" s="3193"/>
      <c r="B1207" s="3194"/>
      <c r="C1207" s="3194"/>
      <c r="D1207" s="3194"/>
      <c r="E1207" s="3194"/>
      <c r="F1207" s="3194"/>
      <c r="G1207" s="3219"/>
      <c r="H1207" s="3198"/>
      <c r="I1207" s="3194"/>
      <c r="J1207" s="3194"/>
      <c r="K1207" s="3198"/>
      <c r="L1207" s="3198"/>
    </row>
    <row r="1208" spans="1:12" ht="15">
      <c r="A1208" s="3193"/>
      <c r="B1208" s="3194"/>
      <c r="C1208" s="3194"/>
      <c r="D1208" s="3194"/>
      <c r="E1208" s="3194"/>
      <c r="F1208" s="3194"/>
      <c r="G1208" s="3219"/>
      <c r="H1208" s="3198"/>
      <c r="I1208" s="3194"/>
      <c r="J1208" s="3194"/>
      <c r="K1208" s="3198"/>
      <c r="L1208" s="3198"/>
    </row>
    <row r="1209" spans="1:12" ht="15">
      <c r="A1209" s="3193"/>
      <c r="B1209" s="3305" t="s">
        <v>21341</v>
      </c>
      <c r="C1209" s="3191"/>
      <c r="D1209" s="3194"/>
      <c r="E1209" s="3194"/>
      <c r="F1209" s="3194"/>
      <c r="G1209" s="3219"/>
      <c r="H1209" s="3198"/>
      <c r="I1209" s="3194"/>
      <c r="J1209" s="3194"/>
      <c r="K1209" s="3198"/>
      <c r="L1209" s="3198"/>
    </row>
    <row r="1210" spans="1:12" ht="15">
      <c r="A1210" s="3193">
        <f t="shared" ref="A1210:A1213" si="21">A1209+1</f>
        <v>1</v>
      </c>
      <c r="B1210" s="3191" t="s">
        <v>21342</v>
      </c>
      <c r="C1210" s="3191" t="s">
        <v>21343</v>
      </c>
      <c r="D1210" s="3193"/>
      <c r="E1210" s="3191" t="s">
        <v>21344</v>
      </c>
      <c r="F1210" s="3194"/>
      <c r="G1210" s="3192">
        <v>285</v>
      </c>
      <c r="H1210" s="3197" t="s">
        <v>2663</v>
      </c>
      <c r="I1210" s="3193" t="s">
        <v>10465</v>
      </c>
      <c r="J1210" s="3190">
        <v>1</v>
      </c>
      <c r="K1210" s="3198"/>
      <c r="L1210" s="3198"/>
    </row>
    <row r="1211" spans="1:12" ht="15">
      <c r="A1211" s="3193">
        <f t="shared" si="21"/>
        <v>2</v>
      </c>
      <c r="B1211" s="3194"/>
      <c r="C1211" s="3191" t="s">
        <v>21343</v>
      </c>
      <c r="D1211" s="3193"/>
      <c r="E1211" s="3191" t="s">
        <v>21345</v>
      </c>
      <c r="F1211" s="3194"/>
      <c r="G1211" s="3192">
        <v>390</v>
      </c>
      <c r="H1211" s="3190">
        <v>1</v>
      </c>
      <c r="I1211" s="3193" t="s">
        <v>20041</v>
      </c>
      <c r="J1211" s="3197" t="s">
        <v>20080</v>
      </c>
      <c r="K1211" s="3198"/>
      <c r="L1211" s="3198"/>
    </row>
    <row r="1212" spans="1:12" ht="15">
      <c r="A1212" s="3193">
        <f t="shared" si="21"/>
        <v>3</v>
      </c>
      <c r="B1212" s="3194"/>
      <c r="C1212" s="3191" t="s">
        <v>21343</v>
      </c>
      <c r="D1212" s="3193"/>
      <c r="E1212" s="3191" t="s">
        <v>21346</v>
      </c>
      <c r="F1212" s="3194"/>
      <c r="G1212" s="3192">
        <v>410</v>
      </c>
      <c r="H1212" s="3197" t="s">
        <v>20080</v>
      </c>
      <c r="I1212" s="3193" t="s">
        <v>20074</v>
      </c>
      <c r="J1212" s="3197" t="s">
        <v>20122</v>
      </c>
      <c r="K1212" s="3198"/>
      <c r="L1212" s="3198"/>
    </row>
    <row r="1213" spans="1:12" ht="15">
      <c r="A1213" s="3193">
        <f t="shared" si="21"/>
        <v>4</v>
      </c>
      <c r="B1213" s="3191" t="s">
        <v>21347</v>
      </c>
      <c r="C1213" s="3191" t="s">
        <v>21348</v>
      </c>
      <c r="D1213" s="3191" t="s">
        <v>21349</v>
      </c>
      <c r="E1213" s="3191" t="s">
        <v>21350</v>
      </c>
      <c r="F1213" s="3194"/>
      <c r="G1213" s="3192">
        <v>1200</v>
      </c>
      <c r="H1213" s="3198"/>
      <c r="I1213" s="3194"/>
      <c r="J1213" s="3194"/>
      <c r="K1213" s="3198"/>
      <c r="L1213" s="3198"/>
    </row>
    <row r="1214" spans="1:12" ht="15">
      <c r="A1214" s="3193"/>
      <c r="B1214" s="3194"/>
      <c r="C1214" s="3194"/>
      <c r="D1214" s="3194"/>
      <c r="E1214" s="3194"/>
      <c r="F1214" s="3194"/>
      <c r="G1214" s="3219"/>
      <c r="H1214" s="3198"/>
      <c r="I1214" s="3194"/>
      <c r="J1214" s="3194"/>
      <c r="K1214" s="3198"/>
      <c r="L1214" s="3198"/>
    </row>
    <row r="1215" spans="1:12" ht="15">
      <c r="A1215" s="3193"/>
      <c r="B1215" s="3194"/>
      <c r="C1215" s="3194"/>
      <c r="D1215" s="3194"/>
      <c r="E1215" s="3194"/>
      <c r="F1215" s="3194"/>
      <c r="G1215" s="3219"/>
      <c r="H1215" s="3198"/>
      <c r="I1215" s="3194"/>
      <c r="J1215" s="3194"/>
      <c r="K1215" s="3198"/>
      <c r="L1215" s="3198"/>
    </row>
    <row r="1216" spans="1:12" ht="15">
      <c r="A1216" s="3193"/>
      <c r="B1216" s="3194"/>
      <c r="C1216" s="3194"/>
      <c r="D1216" s="3194"/>
      <c r="E1216" s="3194"/>
      <c r="F1216" s="3194"/>
      <c r="G1216" s="3219"/>
      <c r="H1216" s="3198"/>
      <c r="I1216" s="3194"/>
      <c r="J1216" s="3194"/>
      <c r="K1216" s="3198"/>
      <c r="L1216" s="3198"/>
    </row>
    <row r="1217" spans="1:12" ht="15">
      <c r="A1217" s="3193"/>
      <c r="B1217" s="3305" t="s">
        <v>21351</v>
      </c>
      <c r="C1217" s="3191"/>
      <c r="D1217" s="3194"/>
      <c r="E1217" s="3194"/>
      <c r="F1217" s="3194"/>
      <c r="G1217" s="3219"/>
      <c r="H1217" s="3198"/>
      <c r="I1217" s="3194"/>
      <c r="J1217" s="3194"/>
      <c r="K1217" s="3198"/>
      <c r="L1217" s="3198"/>
    </row>
    <row r="1218" spans="1:12" ht="15">
      <c r="A1218" s="3193">
        <f t="shared" ref="A1218:A1249" si="22">A1217+1</f>
        <v>1</v>
      </c>
      <c r="B1218" s="3191" t="s">
        <v>21352</v>
      </c>
      <c r="C1218" s="3191" t="s">
        <v>21353</v>
      </c>
      <c r="D1218" s="3191" t="s">
        <v>21354</v>
      </c>
      <c r="E1218" s="3191" t="s">
        <v>22470</v>
      </c>
      <c r="F1218" s="3194"/>
      <c r="G1218" s="3192">
        <v>30</v>
      </c>
      <c r="H1218" s="3190">
        <v>1</v>
      </c>
      <c r="I1218" s="3193" t="s">
        <v>20041</v>
      </c>
      <c r="J1218" s="3197" t="s">
        <v>6543</v>
      </c>
      <c r="K1218" s="3198"/>
      <c r="L1218" s="3198"/>
    </row>
    <row r="1219" spans="1:12" ht="15">
      <c r="A1219" s="3193">
        <f t="shared" si="22"/>
        <v>2</v>
      </c>
      <c r="B1219" s="3191" t="s">
        <v>21355</v>
      </c>
      <c r="C1219" s="3191" t="s">
        <v>21353</v>
      </c>
      <c r="D1219" s="3191" t="s">
        <v>21356</v>
      </c>
      <c r="E1219" s="3191" t="s">
        <v>22471</v>
      </c>
      <c r="F1219" s="3194"/>
      <c r="G1219" s="3192">
        <v>230</v>
      </c>
      <c r="H1219" s="3197" t="s">
        <v>2663</v>
      </c>
      <c r="I1219" s="3193" t="s">
        <v>3599</v>
      </c>
      <c r="J1219" s="3197" t="s">
        <v>6543</v>
      </c>
      <c r="K1219" s="3198"/>
      <c r="L1219" s="3198"/>
    </row>
    <row r="1220" spans="1:12" ht="15">
      <c r="A1220" s="3193">
        <f t="shared" si="22"/>
        <v>3</v>
      </c>
      <c r="B1220" s="3191" t="s">
        <v>21357</v>
      </c>
      <c r="C1220" s="3191" t="s">
        <v>21358</v>
      </c>
      <c r="D1220" s="3191" t="s">
        <v>21359</v>
      </c>
      <c r="E1220" s="3191" t="s">
        <v>22471</v>
      </c>
      <c r="F1220" s="3194"/>
      <c r="G1220" s="3192">
        <v>150</v>
      </c>
      <c r="H1220" s="3197" t="s">
        <v>2663</v>
      </c>
      <c r="I1220" s="3193" t="s">
        <v>3599</v>
      </c>
      <c r="J1220" s="3197" t="s">
        <v>6543</v>
      </c>
      <c r="K1220" s="3198"/>
      <c r="L1220" s="3198"/>
    </row>
    <row r="1221" spans="1:12" ht="15">
      <c r="A1221" s="3193">
        <f t="shared" si="22"/>
        <v>4</v>
      </c>
      <c r="B1221" s="3191" t="s">
        <v>21360</v>
      </c>
      <c r="C1221" s="3191" t="s">
        <v>21353</v>
      </c>
      <c r="D1221" s="3191" t="s">
        <v>21361</v>
      </c>
      <c r="E1221" s="3191" t="s">
        <v>22471</v>
      </c>
      <c r="F1221" s="3194"/>
      <c r="G1221" s="3192">
        <v>290</v>
      </c>
      <c r="H1221" s="3197" t="s">
        <v>2663</v>
      </c>
      <c r="I1221" s="3193" t="s">
        <v>3599</v>
      </c>
      <c r="J1221" s="3197" t="s">
        <v>6543</v>
      </c>
      <c r="K1221" s="3198"/>
      <c r="L1221" s="3198"/>
    </row>
    <row r="1222" spans="1:12" ht="15">
      <c r="A1222" s="3193">
        <f t="shared" si="22"/>
        <v>5</v>
      </c>
      <c r="B1222" s="3191" t="s">
        <v>21362</v>
      </c>
      <c r="C1222" s="3191" t="s">
        <v>21353</v>
      </c>
      <c r="D1222" s="3191" t="s">
        <v>21363</v>
      </c>
      <c r="E1222" s="3191" t="s">
        <v>22471</v>
      </c>
      <c r="F1222" s="3194"/>
      <c r="G1222" s="3192">
        <v>150</v>
      </c>
      <c r="H1222" s="3197" t="s">
        <v>2663</v>
      </c>
      <c r="I1222" s="3193" t="s">
        <v>3599</v>
      </c>
      <c r="J1222" s="3197" t="s">
        <v>6543</v>
      </c>
      <c r="K1222" s="3198"/>
      <c r="L1222" s="3198"/>
    </row>
    <row r="1223" spans="1:12" ht="15">
      <c r="A1223" s="3193">
        <f t="shared" si="22"/>
        <v>6</v>
      </c>
      <c r="B1223" s="3191" t="s">
        <v>21364</v>
      </c>
      <c r="C1223" s="3191" t="s">
        <v>21353</v>
      </c>
      <c r="D1223" s="3191" t="s">
        <v>21358</v>
      </c>
      <c r="E1223" s="3191" t="s">
        <v>22472</v>
      </c>
      <c r="F1223" s="3194"/>
      <c r="G1223" s="3192">
        <v>450</v>
      </c>
      <c r="H1223" s="3197" t="s">
        <v>6543</v>
      </c>
      <c r="I1223" s="3193" t="s">
        <v>4849</v>
      </c>
      <c r="J1223" s="3190">
        <v>2</v>
      </c>
      <c r="K1223" s="3198"/>
      <c r="L1223" s="3198"/>
    </row>
    <row r="1224" spans="1:12" ht="15">
      <c r="A1224" s="3193">
        <f t="shared" si="22"/>
        <v>7</v>
      </c>
      <c r="B1224" s="3191" t="s">
        <v>21365</v>
      </c>
      <c r="C1224" s="3191" t="s">
        <v>21353</v>
      </c>
      <c r="D1224" s="3191" t="s">
        <v>21358</v>
      </c>
      <c r="E1224" s="3191" t="s">
        <v>21366</v>
      </c>
      <c r="F1224" s="3194"/>
      <c r="G1224" s="3192">
        <v>450</v>
      </c>
      <c r="H1224" s="3190">
        <v>1</v>
      </c>
      <c r="I1224" s="3193" t="s">
        <v>20041</v>
      </c>
      <c r="J1224" s="3197" t="s">
        <v>20080</v>
      </c>
      <c r="K1224" s="3198"/>
      <c r="L1224" s="3198"/>
    </row>
    <row r="1225" spans="1:12" ht="15">
      <c r="A1225" s="3193">
        <f t="shared" si="22"/>
        <v>8</v>
      </c>
      <c r="B1225" s="3191" t="s">
        <v>21367</v>
      </c>
      <c r="C1225" s="3191" t="s">
        <v>21353</v>
      </c>
      <c r="D1225" s="3191" t="s">
        <v>21368</v>
      </c>
      <c r="E1225" s="3191" t="s">
        <v>22470</v>
      </c>
      <c r="F1225" s="3194"/>
      <c r="G1225" s="3192">
        <v>55</v>
      </c>
      <c r="H1225" s="3190">
        <v>1</v>
      </c>
      <c r="I1225" s="3193" t="s">
        <v>20041</v>
      </c>
      <c r="J1225" s="3197" t="s">
        <v>6543</v>
      </c>
      <c r="K1225" s="3198"/>
      <c r="L1225" s="3198"/>
    </row>
    <row r="1226" spans="1:12" ht="15">
      <c r="A1226" s="3193">
        <f t="shared" si="22"/>
        <v>9</v>
      </c>
      <c r="B1226" s="3191" t="s">
        <v>21369</v>
      </c>
      <c r="C1226" s="3191" t="s">
        <v>21353</v>
      </c>
      <c r="D1226" s="3191" t="s">
        <v>21368</v>
      </c>
      <c r="E1226" s="3191" t="s">
        <v>22470</v>
      </c>
      <c r="F1226" s="3194"/>
      <c r="G1226" s="3192">
        <v>55</v>
      </c>
      <c r="H1226" s="3190">
        <v>1</v>
      </c>
      <c r="I1226" s="3193" t="s">
        <v>20041</v>
      </c>
      <c r="J1226" s="3197" t="s">
        <v>6543</v>
      </c>
      <c r="K1226" s="3198"/>
      <c r="L1226" s="3198"/>
    </row>
    <row r="1227" spans="1:12" ht="15">
      <c r="A1227" s="3193">
        <f t="shared" si="22"/>
        <v>10</v>
      </c>
      <c r="B1227" s="3191" t="s">
        <v>21370</v>
      </c>
      <c r="C1227" s="3191" t="s">
        <v>21368</v>
      </c>
      <c r="D1227" s="3191" t="s">
        <v>21371</v>
      </c>
      <c r="E1227" s="3191" t="s">
        <v>21366</v>
      </c>
      <c r="F1227" s="3194"/>
      <c r="G1227" s="3192">
        <v>90</v>
      </c>
      <c r="H1227" s="3190">
        <v>1</v>
      </c>
      <c r="I1227" s="3193" t="s">
        <v>20041</v>
      </c>
      <c r="J1227" s="3197" t="s">
        <v>20080</v>
      </c>
      <c r="K1227" s="3198"/>
      <c r="L1227" s="3198"/>
    </row>
    <row r="1228" spans="1:12" ht="15">
      <c r="A1228" s="3193">
        <f t="shared" si="22"/>
        <v>11</v>
      </c>
      <c r="B1228" s="3191" t="s">
        <v>21372</v>
      </c>
      <c r="C1228" s="3191" t="s">
        <v>21371</v>
      </c>
      <c r="D1228" s="3191" t="s">
        <v>21373</v>
      </c>
      <c r="E1228" s="3191" t="s">
        <v>22470</v>
      </c>
      <c r="F1228" s="3194"/>
      <c r="G1228" s="3192">
        <v>80</v>
      </c>
      <c r="H1228" s="3190">
        <v>1</v>
      </c>
      <c r="I1228" s="3193" t="s">
        <v>20041</v>
      </c>
      <c r="J1228" s="3197" t="s">
        <v>6543</v>
      </c>
      <c r="K1228" s="3198"/>
      <c r="L1228" s="3198"/>
    </row>
    <row r="1229" spans="1:12" ht="15">
      <c r="A1229" s="3193">
        <f t="shared" si="22"/>
        <v>12</v>
      </c>
      <c r="B1229" s="3191" t="s">
        <v>21374</v>
      </c>
      <c r="C1229" s="3191" t="s">
        <v>21368</v>
      </c>
      <c r="D1229" s="3191" t="s">
        <v>21375</v>
      </c>
      <c r="E1229" s="3191" t="s">
        <v>22453</v>
      </c>
      <c r="F1229" s="3194"/>
      <c r="G1229" s="3192">
        <v>110</v>
      </c>
      <c r="H1229" s="3197" t="s">
        <v>2663</v>
      </c>
      <c r="I1229" s="3190" t="s">
        <v>10465</v>
      </c>
      <c r="J1229" s="3190">
        <v>1</v>
      </c>
      <c r="K1229" s="3198"/>
      <c r="L1229" s="3198"/>
    </row>
    <row r="1230" spans="1:12" ht="15">
      <c r="A1230" s="3193">
        <f t="shared" si="22"/>
        <v>13</v>
      </c>
      <c r="B1230" s="3191" t="s">
        <v>21376</v>
      </c>
      <c r="C1230" s="3191" t="s">
        <v>21368</v>
      </c>
      <c r="D1230" s="3191" t="s">
        <v>21377</v>
      </c>
      <c r="E1230" s="3191" t="s">
        <v>22453</v>
      </c>
      <c r="F1230" s="3194"/>
      <c r="G1230" s="3192">
        <v>200</v>
      </c>
      <c r="H1230" s="3195" t="s">
        <v>2663</v>
      </c>
      <c r="I1230" s="3190" t="s">
        <v>10465</v>
      </c>
      <c r="J1230" s="3190">
        <v>1</v>
      </c>
      <c r="K1230" s="3198"/>
      <c r="L1230" s="3198"/>
    </row>
    <row r="1231" spans="1:12" ht="15">
      <c r="A1231" s="3193">
        <f t="shared" si="22"/>
        <v>14</v>
      </c>
      <c r="B1231" s="3191" t="s">
        <v>21378</v>
      </c>
      <c r="C1231" s="3191" t="s">
        <v>21368</v>
      </c>
      <c r="D1231" s="3191" t="s">
        <v>21379</v>
      </c>
      <c r="E1231" s="3191" t="s">
        <v>22471</v>
      </c>
      <c r="F1231" s="3194"/>
      <c r="G1231" s="3192">
        <v>50</v>
      </c>
      <c r="H1231" s="3195" t="s">
        <v>2663</v>
      </c>
      <c r="I1231" s="3193" t="s">
        <v>3599</v>
      </c>
      <c r="J1231" s="3197" t="s">
        <v>6543</v>
      </c>
      <c r="K1231" s="3198"/>
      <c r="L1231" s="3198"/>
    </row>
    <row r="1232" spans="1:12" ht="15">
      <c r="A1232" s="3193">
        <f t="shared" si="22"/>
        <v>15</v>
      </c>
      <c r="B1232" s="3191" t="s">
        <v>21380</v>
      </c>
      <c r="C1232" s="3191" t="s">
        <v>21371</v>
      </c>
      <c r="D1232" s="3191" t="s">
        <v>21381</v>
      </c>
      <c r="E1232" s="3191" t="s">
        <v>22471</v>
      </c>
      <c r="F1232" s="3194"/>
      <c r="G1232" s="3192">
        <v>80</v>
      </c>
      <c r="H1232" s="3195" t="s">
        <v>2663</v>
      </c>
      <c r="I1232" s="3193" t="s">
        <v>3599</v>
      </c>
      <c r="J1232" s="3197" t="s">
        <v>6543</v>
      </c>
      <c r="K1232" s="3198"/>
      <c r="L1232" s="3198"/>
    </row>
    <row r="1233" spans="1:12" ht="15">
      <c r="A1233" s="3193">
        <f t="shared" si="22"/>
        <v>16</v>
      </c>
      <c r="B1233" s="3191" t="s">
        <v>21382</v>
      </c>
      <c r="C1233" s="3191" t="s">
        <v>21371</v>
      </c>
      <c r="D1233" s="3191" t="s">
        <v>21383</v>
      </c>
      <c r="E1233" s="3191" t="s">
        <v>22453</v>
      </c>
      <c r="F1233" s="3194"/>
      <c r="G1233" s="3192">
        <v>90</v>
      </c>
      <c r="H1233" s="3195" t="s">
        <v>2663</v>
      </c>
      <c r="I1233" s="3190" t="s">
        <v>10465</v>
      </c>
      <c r="J1233" s="3190">
        <v>1</v>
      </c>
      <c r="K1233" s="3198"/>
      <c r="L1233" s="3198"/>
    </row>
    <row r="1234" spans="1:12" ht="15">
      <c r="A1234" s="3193">
        <f t="shared" si="22"/>
        <v>17</v>
      </c>
      <c r="B1234" s="3191" t="s">
        <v>21384</v>
      </c>
      <c r="C1234" s="3191" t="s">
        <v>21385</v>
      </c>
      <c r="D1234" s="3191" t="s">
        <v>21386</v>
      </c>
      <c r="E1234" s="3191" t="s">
        <v>22453</v>
      </c>
      <c r="F1234" s="3194"/>
      <c r="G1234" s="3192">
        <v>150</v>
      </c>
      <c r="H1234" s="3195" t="s">
        <v>2663</v>
      </c>
      <c r="I1234" s="3190" t="s">
        <v>10465</v>
      </c>
      <c r="J1234" s="3190">
        <v>1</v>
      </c>
      <c r="K1234" s="3198"/>
      <c r="L1234" s="3198"/>
    </row>
    <row r="1235" spans="1:12" ht="15">
      <c r="A1235" s="3193">
        <f t="shared" si="22"/>
        <v>18</v>
      </c>
      <c r="B1235" s="3191" t="s">
        <v>21387</v>
      </c>
      <c r="C1235" s="3191" t="s">
        <v>21386</v>
      </c>
      <c r="D1235" s="3191" t="s">
        <v>21388</v>
      </c>
      <c r="E1235" s="3191" t="s">
        <v>22453</v>
      </c>
      <c r="F1235" s="3194"/>
      <c r="G1235" s="3192">
        <v>130</v>
      </c>
      <c r="H1235" s="3195" t="s">
        <v>2663</v>
      </c>
      <c r="I1235" s="3190" t="s">
        <v>10465</v>
      </c>
      <c r="J1235" s="3190">
        <v>1</v>
      </c>
      <c r="K1235" s="3198"/>
      <c r="L1235" s="3198"/>
    </row>
    <row r="1236" spans="1:12" ht="15">
      <c r="A1236" s="3193">
        <f t="shared" si="22"/>
        <v>19</v>
      </c>
      <c r="B1236" s="3191" t="s">
        <v>21389</v>
      </c>
      <c r="C1236" s="3191" t="s">
        <v>21388</v>
      </c>
      <c r="D1236" s="3191" t="s">
        <v>21390</v>
      </c>
      <c r="E1236" s="3191" t="s">
        <v>22453</v>
      </c>
      <c r="F1236" s="3194"/>
      <c r="G1236" s="3192">
        <v>110</v>
      </c>
      <c r="H1236" s="3195" t="s">
        <v>2663</v>
      </c>
      <c r="I1236" s="3190" t="s">
        <v>10465</v>
      </c>
      <c r="J1236" s="3190">
        <v>1</v>
      </c>
      <c r="K1236" s="3198"/>
      <c r="L1236" s="3198"/>
    </row>
    <row r="1237" spans="1:12" ht="15">
      <c r="A1237" s="3193">
        <f t="shared" si="22"/>
        <v>20</v>
      </c>
      <c r="B1237" s="3191" t="s">
        <v>21391</v>
      </c>
      <c r="C1237" s="3191" t="s">
        <v>21385</v>
      </c>
      <c r="D1237" s="3191" t="s">
        <v>21392</v>
      </c>
      <c r="E1237" s="3191" t="s">
        <v>22453</v>
      </c>
      <c r="F1237" s="3194"/>
      <c r="G1237" s="3192">
        <v>16</v>
      </c>
      <c r="H1237" s="3195" t="s">
        <v>2663</v>
      </c>
      <c r="I1237" s="3190" t="s">
        <v>10465</v>
      </c>
      <c r="J1237" s="3190">
        <v>1</v>
      </c>
      <c r="K1237" s="3198"/>
      <c r="L1237" s="3198"/>
    </row>
    <row r="1238" spans="1:12" ht="15">
      <c r="A1238" s="3193">
        <f t="shared" si="22"/>
        <v>21</v>
      </c>
      <c r="B1238" s="3191" t="s">
        <v>21393</v>
      </c>
      <c r="C1238" s="3191" t="s">
        <v>21385</v>
      </c>
      <c r="D1238" s="3191" t="s">
        <v>21394</v>
      </c>
      <c r="E1238" s="3191" t="s">
        <v>22453</v>
      </c>
      <c r="F1238" s="3194"/>
      <c r="G1238" s="3192">
        <v>22</v>
      </c>
      <c r="H1238" s="3195" t="s">
        <v>2663</v>
      </c>
      <c r="I1238" s="3190" t="s">
        <v>10465</v>
      </c>
      <c r="J1238" s="3190">
        <v>1</v>
      </c>
      <c r="K1238" s="3198"/>
      <c r="L1238" s="3198"/>
    </row>
    <row r="1239" spans="1:12" ht="15">
      <c r="A1239" s="3193">
        <f t="shared" si="22"/>
        <v>22</v>
      </c>
      <c r="B1239" s="3191" t="s">
        <v>21395</v>
      </c>
      <c r="C1239" s="3191" t="s">
        <v>21396</v>
      </c>
      <c r="D1239" s="3191" t="s">
        <v>21397</v>
      </c>
      <c r="E1239" s="3191" t="s">
        <v>22453</v>
      </c>
      <c r="F1239" s="3194"/>
      <c r="G1239" s="3192">
        <v>26</v>
      </c>
      <c r="H1239" s="3195" t="s">
        <v>2663</v>
      </c>
      <c r="I1239" s="3190" t="s">
        <v>10465</v>
      </c>
      <c r="J1239" s="3190">
        <v>1</v>
      </c>
      <c r="K1239" s="3198"/>
      <c r="L1239" s="3198"/>
    </row>
    <row r="1240" spans="1:12" ht="15">
      <c r="A1240" s="3193">
        <f t="shared" si="22"/>
        <v>23</v>
      </c>
      <c r="B1240" s="3191" t="s">
        <v>21398</v>
      </c>
      <c r="C1240" s="3191" t="s">
        <v>21399</v>
      </c>
      <c r="D1240" s="3191" t="s">
        <v>21400</v>
      </c>
      <c r="E1240" s="3191" t="s">
        <v>22471</v>
      </c>
      <c r="F1240" s="3194"/>
      <c r="G1240" s="3192">
        <v>30</v>
      </c>
      <c r="H1240" s="3195" t="s">
        <v>2663</v>
      </c>
      <c r="I1240" s="3193" t="s">
        <v>3599</v>
      </c>
      <c r="J1240" s="3197" t="s">
        <v>6543</v>
      </c>
      <c r="K1240" s="3198"/>
      <c r="L1240" s="3198"/>
    </row>
    <row r="1241" spans="1:12" ht="15">
      <c r="A1241" s="3193">
        <f t="shared" si="22"/>
        <v>24</v>
      </c>
      <c r="B1241" s="3191" t="s">
        <v>21401</v>
      </c>
      <c r="C1241" s="3191" t="s">
        <v>21399</v>
      </c>
      <c r="D1241" s="3191" t="s">
        <v>21402</v>
      </c>
      <c r="E1241" s="3191" t="s">
        <v>22453</v>
      </c>
      <c r="F1241" s="3194"/>
      <c r="G1241" s="3192">
        <v>40</v>
      </c>
      <c r="H1241" s="3195" t="s">
        <v>2663</v>
      </c>
      <c r="I1241" s="3190" t="s">
        <v>10465</v>
      </c>
      <c r="J1241" s="3190">
        <v>1</v>
      </c>
      <c r="K1241" s="3198"/>
      <c r="L1241" s="3198"/>
    </row>
    <row r="1242" spans="1:12" ht="15">
      <c r="A1242" s="3193">
        <f t="shared" si="22"/>
        <v>25</v>
      </c>
      <c r="B1242" s="3191" t="s">
        <v>21403</v>
      </c>
      <c r="C1242" s="3191" t="s">
        <v>21404</v>
      </c>
      <c r="D1242" s="3191" t="s">
        <v>21405</v>
      </c>
      <c r="E1242" s="3191" t="s">
        <v>22471</v>
      </c>
      <c r="F1242" s="3194"/>
      <c r="G1242" s="3192">
        <v>30</v>
      </c>
      <c r="H1242" s="3195" t="s">
        <v>2663</v>
      </c>
      <c r="I1242" s="3193" t="s">
        <v>3599</v>
      </c>
      <c r="J1242" s="3197" t="s">
        <v>6543</v>
      </c>
      <c r="K1242" s="3198"/>
      <c r="L1242" s="3198"/>
    </row>
    <row r="1243" spans="1:12" ht="15">
      <c r="A1243" s="3193">
        <f t="shared" si="22"/>
        <v>26</v>
      </c>
      <c r="B1243" s="3191" t="s">
        <v>21406</v>
      </c>
      <c r="C1243" s="3191" t="s">
        <v>21404</v>
      </c>
      <c r="D1243" s="3191" t="s">
        <v>21407</v>
      </c>
      <c r="E1243" s="3191" t="s">
        <v>22453</v>
      </c>
      <c r="F1243" s="3194"/>
      <c r="G1243" s="3192">
        <v>40</v>
      </c>
      <c r="H1243" s="3195" t="s">
        <v>2663</v>
      </c>
      <c r="I1243" s="3190" t="s">
        <v>10465</v>
      </c>
      <c r="J1243" s="3190">
        <v>1</v>
      </c>
      <c r="K1243" s="3198"/>
      <c r="L1243" s="3198"/>
    </row>
    <row r="1244" spans="1:12" ht="15">
      <c r="A1244" s="3193">
        <f t="shared" si="22"/>
        <v>27</v>
      </c>
      <c r="B1244" s="3191" t="s">
        <v>21408</v>
      </c>
      <c r="C1244" s="3191" t="s">
        <v>21409</v>
      </c>
      <c r="D1244" s="3191" t="s">
        <v>21410</v>
      </c>
      <c r="E1244" s="3191" t="s">
        <v>22471</v>
      </c>
      <c r="F1244" s="3194"/>
      <c r="G1244" s="3192">
        <v>40</v>
      </c>
      <c r="H1244" s="3195" t="s">
        <v>2663</v>
      </c>
      <c r="I1244" s="3193" t="s">
        <v>3599</v>
      </c>
      <c r="J1244" s="3197" t="s">
        <v>6543</v>
      </c>
      <c r="K1244" s="3198"/>
      <c r="L1244" s="3198"/>
    </row>
    <row r="1245" spans="1:12" ht="15">
      <c r="A1245" s="3193">
        <f t="shared" si="22"/>
        <v>28</v>
      </c>
      <c r="B1245" s="3191" t="s">
        <v>21411</v>
      </c>
      <c r="C1245" s="3191" t="s">
        <v>21412</v>
      </c>
      <c r="D1245" s="3191" t="s">
        <v>21413</v>
      </c>
      <c r="E1245" s="3191" t="s">
        <v>22453</v>
      </c>
      <c r="F1245" s="3194"/>
      <c r="G1245" s="3192">
        <v>45</v>
      </c>
      <c r="H1245" s="3195" t="s">
        <v>2663</v>
      </c>
      <c r="I1245" s="3190" t="s">
        <v>10465</v>
      </c>
      <c r="J1245" s="3190">
        <v>1</v>
      </c>
      <c r="K1245" s="3198"/>
      <c r="L1245" s="3198"/>
    </row>
    <row r="1246" spans="1:12" ht="15">
      <c r="A1246" s="3193">
        <f t="shared" si="22"/>
        <v>29</v>
      </c>
      <c r="B1246" s="3191" t="s">
        <v>21414</v>
      </c>
      <c r="C1246" s="3191" t="s">
        <v>21375</v>
      </c>
      <c r="D1246" s="3191" t="s">
        <v>21415</v>
      </c>
      <c r="E1246" s="3191" t="s">
        <v>22471</v>
      </c>
      <c r="F1246" s="3194"/>
      <c r="G1246" s="3192">
        <v>100</v>
      </c>
      <c r="H1246" s="3195" t="s">
        <v>2663</v>
      </c>
      <c r="I1246" s="3193" t="s">
        <v>3599</v>
      </c>
      <c r="J1246" s="3197" t="s">
        <v>6543</v>
      </c>
      <c r="K1246" s="3198"/>
      <c r="L1246" s="3198"/>
    </row>
    <row r="1247" spans="1:12" ht="15">
      <c r="A1247" s="3193">
        <f t="shared" si="22"/>
        <v>30</v>
      </c>
      <c r="B1247" s="3191" t="s">
        <v>21416</v>
      </c>
      <c r="C1247" s="3191" t="s">
        <v>21375</v>
      </c>
      <c r="D1247" s="3191" t="s">
        <v>21417</v>
      </c>
      <c r="E1247" s="3191" t="s">
        <v>22453</v>
      </c>
      <c r="F1247" s="3194"/>
      <c r="G1247" s="3192">
        <v>250</v>
      </c>
      <c r="H1247" s="3195" t="s">
        <v>2663</v>
      </c>
      <c r="I1247" s="3190" t="s">
        <v>10465</v>
      </c>
      <c r="J1247" s="3190">
        <v>1</v>
      </c>
      <c r="K1247" s="3198"/>
      <c r="L1247" s="3198"/>
    </row>
    <row r="1248" spans="1:12" ht="15">
      <c r="A1248" s="3193">
        <f t="shared" si="22"/>
        <v>31</v>
      </c>
      <c r="B1248" s="3191" t="s">
        <v>21418</v>
      </c>
      <c r="C1248" s="3191" t="s">
        <v>21417</v>
      </c>
      <c r="D1248" s="3191" t="s">
        <v>21419</v>
      </c>
      <c r="E1248" s="3191" t="s">
        <v>22453</v>
      </c>
      <c r="F1248" s="3194"/>
      <c r="G1248" s="3192">
        <v>150</v>
      </c>
      <c r="H1248" s="3195" t="s">
        <v>2663</v>
      </c>
      <c r="I1248" s="3190" t="s">
        <v>10465</v>
      </c>
      <c r="J1248" s="3190">
        <v>1</v>
      </c>
      <c r="K1248" s="3198"/>
      <c r="L1248" s="3198"/>
    </row>
    <row r="1249" spans="1:12" ht="15">
      <c r="A1249" s="3193">
        <f t="shared" si="22"/>
        <v>32</v>
      </c>
      <c r="B1249" s="3191" t="s">
        <v>21420</v>
      </c>
      <c r="C1249" s="3193" t="s">
        <v>21421</v>
      </c>
      <c r="D1249" s="3193"/>
      <c r="E1249" s="3191" t="s">
        <v>21422</v>
      </c>
      <c r="F1249" s="3194"/>
      <c r="G1249" s="3192">
        <v>2000</v>
      </c>
      <c r="H1249" s="3201" t="s">
        <v>2524</v>
      </c>
      <c r="I1249" s="3201" t="s">
        <v>2524</v>
      </c>
      <c r="J1249" s="3197" t="s">
        <v>2663</v>
      </c>
      <c r="K1249" s="3198"/>
      <c r="L1249" s="3198"/>
    </row>
    <row r="1250" spans="1:12" ht="15">
      <c r="A1250" s="3193"/>
      <c r="B1250" s="3194"/>
      <c r="C1250" s="3194"/>
      <c r="D1250" s="3194"/>
      <c r="E1250" s="3194"/>
      <c r="F1250" s="3194"/>
      <c r="G1250" s="3219"/>
      <c r="H1250" s="3198"/>
      <c r="I1250" s="3198"/>
      <c r="J1250" s="3194"/>
      <c r="K1250" s="3198"/>
      <c r="L1250" s="3198"/>
    </row>
    <row r="1251" spans="1:12" ht="15">
      <c r="A1251" s="3193"/>
      <c r="B1251" s="3194"/>
      <c r="C1251" s="3194"/>
      <c r="D1251" s="3194"/>
      <c r="E1251" s="3194"/>
      <c r="F1251" s="3194"/>
      <c r="G1251" s="3219"/>
      <c r="H1251" s="3198"/>
      <c r="I1251" s="3198"/>
      <c r="J1251" s="3194"/>
      <c r="K1251" s="3198"/>
      <c r="L1251" s="3198"/>
    </row>
    <row r="1252" spans="1:12" ht="15">
      <c r="A1252" s="3193"/>
      <c r="B1252" s="3305" t="s">
        <v>21423</v>
      </c>
      <c r="C1252" s="3191"/>
      <c r="D1252" s="3191"/>
      <c r="E1252" s="3194"/>
      <c r="F1252" s="3194"/>
      <c r="G1252" s="3219"/>
      <c r="H1252" s="3194"/>
      <c r="I1252" s="3194"/>
      <c r="J1252" s="3194"/>
      <c r="K1252" s="3198"/>
      <c r="L1252" s="3198"/>
    </row>
    <row r="1253" spans="1:12" ht="15">
      <c r="A1253" s="3193">
        <f t="shared" ref="A1253:A1266" si="23">A1252+1</f>
        <v>1</v>
      </c>
      <c r="B1253" s="3191" t="s">
        <v>21424</v>
      </c>
      <c r="C1253" s="3191" t="s">
        <v>21425</v>
      </c>
      <c r="D1253" s="3191" t="s">
        <v>21426</v>
      </c>
      <c r="E1253" s="3191" t="s">
        <v>22472</v>
      </c>
      <c r="F1253" s="3194"/>
      <c r="G1253" s="3192">
        <v>180</v>
      </c>
      <c r="H1253" s="3201" t="s">
        <v>2524</v>
      </c>
      <c r="I1253" s="3201" t="s">
        <v>2524</v>
      </c>
      <c r="J1253" s="3190">
        <v>2</v>
      </c>
      <c r="K1253" s="3198"/>
      <c r="L1253" s="3198"/>
    </row>
    <row r="1254" spans="1:12" ht="15">
      <c r="A1254" s="3193">
        <f t="shared" si="23"/>
        <v>2</v>
      </c>
      <c r="B1254" s="3191" t="s">
        <v>21427</v>
      </c>
      <c r="C1254" s="3191" t="s">
        <v>21425</v>
      </c>
      <c r="D1254" s="3191" t="s">
        <v>21426</v>
      </c>
      <c r="E1254" s="3191" t="s">
        <v>22472</v>
      </c>
      <c r="F1254" s="3194"/>
      <c r="G1254" s="3192">
        <v>180</v>
      </c>
      <c r="H1254" s="3201" t="s">
        <v>2524</v>
      </c>
      <c r="I1254" s="3201" t="s">
        <v>2524</v>
      </c>
      <c r="J1254" s="3190">
        <v>2</v>
      </c>
      <c r="K1254" s="3198"/>
      <c r="L1254" s="3198"/>
    </row>
    <row r="1255" spans="1:12" ht="15">
      <c r="A1255" s="3193">
        <f t="shared" si="23"/>
        <v>3</v>
      </c>
      <c r="B1255" s="3191" t="s">
        <v>21428</v>
      </c>
      <c r="C1255" s="3191" t="s">
        <v>21425</v>
      </c>
      <c r="D1255" s="3191" t="s">
        <v>21426</v>
      </c>
      <c r="E1255" s="3191" t="s">
        <v>22472</v>
      </c>
      <c r="F1255" s="3194"/>
      <c r="G1255" s="3192">
        <v>180</v>
      </c>
      <c r="H1255" s="3201" t="s">
        <v>2524</v>
      </c>
      <c r="I1255" s="3201" t="s">
        <v>2524</v>
      </c>
      <c r="J1255" s="3190">
        <v>2</v>
      </c>
      <c r="K1255" s="3198"/>
      <c r="L1255" s="3198"/>
    </row>
    <row r="1256" spans="1:12" ht="15">
      <c r="A1256" s="3193">
        <f t="shared" si="23"/>
        <v>4</v>
      </c>
      <c r="B1256" s="3191" t="s">
        <v>21429</v>
      </c>
      <c r="C1256" s="3191" t="s">
        <v>21425</v>
      </c>
      <c r="D1256" s="3191" t="s">
        <v>21426</v>
      </c>
      <c r="E1256" s="3191" t="s">
        <v>22472</v>
      </c>
      <c r="F1256" s="3194"/>
      <c r="G1256" s="3192">
        <v>180</v>
      </c>
      <c r="H1256" s="3201" t="s">
        <v>2524</v>
      </c>
      <c r="I1256" s="3201" t="s">
        <v>2524</v>
      </c>
      <c r="J1256" s="3190">
        <v>2</v>
      </c>
      <c r="K1256" s="3198"/>
      <c r="L1256" s="3198"/>
    </row>
    <row r="1257" spans="1:12" ht="15">
      <c r="A1257" s="3193">
        <f t="shared" si="23"/>
        <v>5</v>
      </c>
      <c r="B1257" s="3191" t="s">
        <v>21430</v>
      </c>
      <c r="C1257" s="3191" t="s">
        <v>21425</v>
      </c>
      <c r="D1257" s="3191" t="s">
        <v>21426</v>
      </c>
      <c r="E1257" s="3191" t="s">
        <v>22472</v>
      </c>
      <c r="F1257" s="3194"/>
      <c r="G1257" s="3192">
        <v>180</v>
      </c>
      <c r="H1257" s="3201" t="s">
        <v>2524</v>
      </c>
      <c r="I1257" s="3201" t="s">
        <v>2524</v>
      </c>
      <c r="J1257" s="3190">
        <v>2</v>
      </c>
      <c r="K1257" s="3198"/>
      <c r="L1257" s="3198"/>
    </row>
    <row r="1258" spans="1:12" ht="15">
      <c r="A1258" s="3193">
        <f t="shared" si="23"/>
        <v>6</v>
      </c>
      <c r="B1258" s="3191" t="s">
        <v>21431</v>
      </c>
      <c r="C1258" s="3191" t="s">
        <v>21425</v>
      </c>
      <c r="D1258" s="3191" t="s">
        <v>21426</v>
      </c>
      <c r="E1258" s="3191" t="s">
        <v>22472</v>
      </c>
      <c r="F1258" s="3194"/>
      <c r="G1258" s="3192">
        <v>180</v>
      </c>
      <c r="H1258" s="3201" t="s">
        <v>2524</v>
      </c>
      <c r="I1258" s="3201" t="s">
        <v>2524</v>
      </c>
      <c r="J1258" s="3190">
        <v>2</v>
      </c>
      <c r="K1258" s="3198"/>
      <c r="L1258" s="3198"/>
    </row>
    <row r="1259" spans="1:12" ht="15">
      <c r="A1259" s="3193">
        <f t="shared" si="23"/>
        <v>7</v>
      </c>
      <c r="B1259" s="3191" t="s">
        <v>21432</v>
      </c>
      <c r="C1259" s="3191" t="s">
        <v>21425</v>
      </c>
      <c r="D1259" s="3191" t="s">
        <v>21426</v>
      </c>
      <c r="E1259" s="3191" t="s">
        <v>22472</v>
      </c>
      <c r="F1259" s="3194"/>
      <c r="G1259" s="3192">
        <v>180</v>
      </c>
      <c r="H1259" s="3201" t="s">
        <v>2524</v>
      </c>
      <c r="I1259" s="3201" t="s">
        <v>2524</v>
      </c>
      <c r="J1259" s="3190">
        <v>2</v>
      </c>
      <c r="K1259" s="3198"/>
      <c r="L1259" s="3198"/>
    </row>
    <row r="1260" spans="1:12" ht="15">
      <c r="A1260" s="3193">
        <f t="shared" si="23"/>
        <v>8</v>
      </c>
      <c r="B1260" s="3191" t="s">
        <v>21433</v>
      </c>
      <c r="C1260" s="3191" t="s">
        <v>21425</v>
      </c>
      <c r="D1260" s="3191" t="s">
        <v>21426</v>
      </c>
      <c r="E1260" s="3191" t="s">
        <v>22472</v>
      </c>
      <c r="F1260" s="3194"/>
      <c r="G1260" s="3192">
        <v>180</v>
      </c>
      <c r="H1260" s="3201" t="s">
        <v>2524</v>
      </c>
      <c r="I1260" s="3201" t="s">
        <v>2524</v>
      </c>
      <c r="J1260" s="3190">
        <v>2</v>
      </c>
      <c r="K1260" s="3198"/>
      <c r="L1260" s="3198"/>
    </row>
    <row r="1261" spans="1:12" ht="15">
      <c r="A1261" s="3193">
        <f t="shared" si="23"/>
        <v>9</v>
      </c>
      <c r="B1261" s="3191" t="s">
        <v>21434</v>
      </c>
      <c r="C1261" s="3191" t="s">
        <v>21425</v>
      </c>
      <c r="D1261" s="3191" t="s">
        <v>21426</v>
      </c>
      <c r="E1261" s="3191" t="s">
        <v>22472</v>
      </c>
      <c r="F1261" s="3194"/>
      <c r="G1261" s="3192">
        <v>180</v>
      </c>
      <c r="H1261" s="3201" t="s">
        <v>2524</v>
      </c>
      <c r="I1261" s="3201" t="s">
        <v>2524</v>
      </c>
      <c r="J1261" s="3190">
        <v>2</v>
      </c>
      <c r="K1261" s="3198"/>
      <c r="L1261" s="3198"/>
    </row>
    <row r="1262" spans="1:12" ht="15">
      <c r="A1262" s="3193">
        <f t="shared" si="23"/>
        <v>10</v>
      </c>
      <c r="B1262" s="3191" t="s">
        <v>21435</v>
      </c>
      <c r="C1262" s="3191" t="s">
        <v>21425</v>
      </c>
      <c r="D1262" s="3191" t="s">
        <v>21426</v>
      </c>
      <c r="E1262" s="3191" t="s">
        <v>22472</v>
      </c>
      <c r="F1262" s="3194"/>
      <c r="G1262" s="3192">
        <v>180</v>
      </c>
      <c r="H1262" s="3201" t="s">
        <v>2524</v>
      </c>
      <c r="I1262" s="3201" t="s">
        <v>2524</v>
      </c>
      <c r="J1262" s="3190">
        <v>2</v>
      </c>
      <c r="K1262" s="3198"/>
      <c r="L1262" s="3198"/>
    </row>
    <row r="1263" spans="1:12" ht="15">
      <c r="A1263" s="3193">
        <f t="shared" si="23"/>
        <v>11</v>
      </c>
      <c r="B1263" s="3191" t="s">
        <v>21436</v>
      </c>
      <c r="C1263" s="3191" t="s">
        <v>21425</v>
      </c>
      <c r="D1263" s="3191" t="s">
        <v>21426</v>
      </c>
      <c r="E1263" s="3191" t="s">
        <v>22472</v>
      </c>
      <c r="F1263" s="3194"/>
      <c r="G1263" s="3192">
        <v>180</v>
      </c>
      <c r="H1263" s="3201" t="s">
        <v>2524</v>
      </c>
      <c r="I1263" s="3201" t="s">
        <v>2524</v>
      </c>
      <c r="J1263" s="3190">
        <v>2</v>
      </c>
      <c r="K1263" s="3198"/>
      <c r="L1263" s="3198"/>
    </row>
    <row r="1264" spans="1:12" ht="15">
      <c r="A1264" s="3193">
        <f t="shared" si="23"/>
        <v>12</v>
      </c>
      <c r="B1264" s="3191" t="s">
        <v>21437</v>
      </c>
      <c r="C1264" s="3191" t="s">
        <v>21425</v>
      </c>
      <c r="D1264" s="3191" t="s">
        <v>21426</v>
      </c>
      <c r="E1264" s="3191" t="s">
        <v>22472</v>
      </c>
      <c r="F1264" s="3194"/>
      <c r="G1264" s="3192">
        <v>180</v>
      </c>
      <c r="H1264" s="3201" t="s">
        <v>2524</v>
      </c>
      <c r="I1264" s="3201" t="s">
        <v>2524</v>
      </c>
      <c r="J1264" s="3190">
        <v>2</v>
      </c>
      <c r="K1264" s="3198"/>
      <c r="L1264" s="3198"/>
    </row>
    <row r="1265" spans="1:12" ht="15">
      <c r="A1265" s="3193">
        <f t="shared" si="23"/>
        <v>13</v>
      </c>
      <c r="B1265" s="3191" t="s">
        <v>21438</v>
      </c>
      <c r="C1265" s="3191" t="s">
        <v>21425</v>
      </c>
      <c r="D1265" s="3191" t="s">
        <v>21426</v>
      </c>
      <c r="E1265" s="3191" t="s">
        <v>22472</v>
      </c>
      <c r="F1265" s="3194"/>
      <c r="G1265" s="3192">
        <v>180</v>
      </c>
      <c r="H1265" s="3201" t="s">
        <v>2524</v>
      </c>
      <c r="I1265" s="3201" t="s">
        <v>2524</v>
      </c>
      <c r="J1265" s="3190">
        <v>2</v>
      </c>
      <c r="K1265" s="3198"/>
      <c r="L1265" s="3198"/>
    </row>
    <row r="1266" spans="1:12" ht="15">
      <c r="A1266" s="3193">
        <f t="shared" si="23"/>
        <v>14</v>
      </c>
      <c r="B1266" s="3191" t="s">
        <v>21439</v>
      </c>
      <c r="C1266" s="3191" t="s">
        <v>21425</v>
      </c>
      <c r="D1266" s="3191" t="s">
        <v>21440</v>
      </c>
      <c r="E1266" s="3191" t="s">
        <v>22470</v>
      </c>
      <c r="F1266" s="3194"/>
      <c r="G1266" s="3192">
        <v>190</v>
      </c>
      <c r="H1266" s="3190">
        <v>1</v>
      </c>
      <c r="I1266" s="3191" t="s">
        <v>20578</v>
      </c>
      <c r="J1266" s="3197" t="s">
        <v>6543</v>
      </c>
      <c r="K1266" s="3198"/>
      <c r="L1266" s="3198"/>
    </row>
    <row r="1267" spans="1:12" ht="15">
      <c r="A1267" s="3193"/>
      <c r="B1267" s="3194"/>
      <c r="C1267" s="3194"/>
      <c r="D1267" s="3194"/>
      <c r="E1267" s="3194"/>
      <c r="F1267" s="3194"/>
      <c r="G1267" s="3219"/>
      <c r="H1267" s="3194"/>
      <c r="I1267" s="3194"/>
      <c r="J1267" s="3194"/>
      <c r="K1267" s="3198"/>
      <c r="L1267" s="3198"/>
    </row>
    <row r="1268" spans="1:12" ht="15">
      <c r="A1268" s="3193"/>
      <c r="B1268" s="3306" t="s">
        <v>21441</v>
      </c>
      <c r="C1268" s="3197"/>
      <c r="D1268" s="3194"/>
      <c r="E1268" s="3194"/>
      <c r="F1268" s="3194"/>
      <c r="G1268" s="3219"/>
      <c r="H1268" s="3198"/>
      <c r="I1268" s="3198"/>
      <c r="J1268" s="3194"/>
      <c r="K1268" s="3198"/>
      <c r="L1268" s="3198"/>
    </row>
    <row r="1269" spans="1:12" ht="15">
      <c r="A1269" s="3193">
        <f t="shared" ref="A1269:A1306" si="24">A1268+1</f>
        <v>1</v>
      </c>
      <c r="B1269" s="3191" t="s">
        <v>21442</v>
      </c>
      <c r="C1269" s="3191" t="s">
        <v>21443</v>
      </c>
      <c r="D1269" s="3191" t="s">
        <v>21444</v>
      </c>
      <c r="E1269" s="3191" t="s">
        <v>22464</v>
      </c>
      <c r="F1269" s="3196">
        <v>1.3</v>
      </c>
      <c r="G1269" s="3192">
        <v>30</v>
      </c>
      <c r="H1269" s="3197" t="s">
        <v>2663</v>
      </c>
      <c r="I1269" s="3193" t="s">
        <v>3599</v>
      </c>
      <c r="J1269" s="3197" t="s">
        <v>6543</v>
      </c>
      <c r="K1269" s="3193" t="s">
        <v>22480</v>
      </c>
      <c r="L1269" s="3198"/>
    </row>
    <row r="1270" spans="1:12" ht="15">
      <c r="A1270" s="3193">
        <f t="shared" si="24"/>
        <v>2</v>
      </c>
      <c r="B1270" s="3191" t="s">
        <v>21445</v>
      </c>
      <c r="C1270" s="3191" t="s">
        <v>21443</v>
      </c>
      <c r="D1270" s="3191" t="s">
        <v>21446</v>
      </c>
      <c r="E1270" s="3191" t="s">
        <v>22464</v>
      </c>
      <c r="F1270" s="3196">
        <v>1.3</v>
      </c>
      <c r="G1270" s="3192">
        <v>30</v>
      </c>
      <c r="H1270" s="3197" t="s">
        <v>2663</v>
      </c>
      <c r="I1270" s="3193" t="s">
        <v>3599</v>
      </c>
      <c r="J1270" s="3197" t="s">
        <v>6543</v>
      </c>
      <c r="K1270" s="3193" t="s">
        <v>22480</v>
      </c>
      <c r="L1270" s="3198"/>
    </row>
    <row r="1271" spans="1:12" ht="15">
      <c r="A1271" s="3193">
        <f t="shared" si="24"/>
        <v>3</v>
      </c>
      <c r="B1271" s="3191" t="s">
        <v>21447</v>
      </c>
      <c r="C1271" s="3191" t="s">
        <v>21448</v>
      </c>
      <c r="D1271" s="3191" t="s">
        <v>21449</v>
      </c>
      <c r="E1271" s="3191" t="s">
        <v>22464</v>
      </c>
      <c r="F1271" s="3196">
        <v>1.3</v>
      </c>
      <c r="G1271" s="3192">
        <v>30</v>
      </c>
      <c r="H1271" s="3197" t="s">
        <v>2663</v>
      </c>
      <c r="I1271" s="3193" t="s">
        <v>3599</v>
      </c>
      <c r="J1271" s="3197" t="s">
        <v>6543</v>
      </c>
      <c r="K1271" s="3193" t="s">
        <v>22480</v>
      </c>
      <c r="L1271" s="3198"/>
    </row>
    <row r="1272" spans="1:12" ht="15">
      <c r="A1272" s="3193">
        <f t="shared" si="24"/>
        <v>4</v>
      </c>
      <c r="B1272" s="3191" t="s">
        <v>21450</v>
      </c>
      <c r="C1272" s="3191" t="s">
        <v>21448</v>
      </c>
      <c r="D1272" s="3191" t="s">
        <v>21451</v>
      </c>
      <c r="E1272" s="3191" t="s">
        <v>22464</v>
      </c>
      <c r="F1272" s="3196">
        <v>1.3</v>
      </c>
      <c r="G1272" s="3192">
        <v>30</v>
      </c>
      <c r="H1272" s="3197" t="s">
        <v>2663</v>
      </c>
      <c r="I1272" s="3193" t="s">
        <v>3599</v>
      </c>
      <c r="J1272" s="3197" t="s">
        <v>6543</v>
      </c>
      <c r="K1272" s="3193" t="s">
        <v>22480</v>
      </c>
      <c r="L1272" s="3198"/>
    </row>
    <row r="1273" spans="1:12" ht="15">
      <c r="A1273" s="3193">
        <f t="shared" si="24"/>
        <v>5</v>
      </c>
      <c r="B1273" s="3191" t="s">
        <v>21452</v>
      </c>
      <c r="C1273" s="3191" t="s">
        <v>21448</v>
      </c>
      <c r="D1273" s="3191" t="s">
        <v>21453</v>
      </c>
      <c r="E1273" s="3191" t="s">
        <v>22464</v>
      </c>
      <c r="F1273" s="3196">
        <v>1.3</v>
      </c>
      <c r="G1273" s="3192">
        <v>30</v>
      </c>
      <c r="H1273" s="3197" t="s">
        <v>2663</v>
      </c>
      <c r="I1273" s="3193" t="s">
        <v>3599</v>
      </c>
      <c r="J1273" s="3197" t="s">
        <v>6543</v>
      </c>
      <c r="K1273" s="3193" t="s">
        <v>22480</v>
      </c>
      <c r="L1273" s="3198"/>
    </row>
    <row r="1274" spans="1:12" ht="15">
      <c r="A1274" s="3193">
        <f t="shared" si="24"/>
        <v>6</v>
      </c>
      <c r="B1274" s="3191" t="s">
        <v>21454</v>
      </c>
      <c r="C1274" s="3191" t="s">
        <v>21448</v>
      </c>
      <c r="D1274" s="3191" t="s">
        <v>21455</v>
      </c>
      <c r="E1274" s="3191" t="s">
        <v>22464</v>
      </c>
      <c r="F1274" s="3196">
        <v>1.3</v>
      </c>
      <c r="G1274" s="3192">
        <v>30</v>
      </c>
      <c r="H1274" s="3197" t="s">
        <v>2663</v>
      </c>
      <c r="I1274" s="3193" t="s">
        <v>3599</v>
      </c>
      <c r="J1274" s="3197" t="s">
        <v>6543</v>
      </c>
      <c r="K1274" s="3193" t="s">
        <v>22480</v>
      </c>
      <c r="L1274" s="3198"/>
    </row>
    <row r="1275" spans="1:12" ht="15">
      <c r="A1275" s="3193">
        <f t="shared" si="24"/>
        <v>7</v>
      </c>
      <c r="B1275" s="3191" t="s">
        <v>21456</v>
      </c>
      <c r="C1275" s="3191" t="s">
        <v>21448</v>
      </c>
      <c r="D1275" s="3191" t="s">
        <v>21457</v>
      </c>
      <c r="E1275" s="3191" t="s">
        <v>22464</v>
      </c>
      <c r="F1275" s="3196">
        <v>1.3</v>
      </c>
      <c r="G1275" s="3192">
        <v>30</v>
      </c>
      <c r="H1275" s="3197" t="s">
        <v>2663</v>
      </c>
      <c r="I1275" s="3193" t="s">
        <v>3599</v>
      </c>
      <c r="J1275" s="3197" t="s">
        <v>6543</v>
      </c>
      <c r="K1275" s="3193" t="s">
        <v>22480</v>
      </c>
      <c r="L1275" s="3198"/>
    </row>
    <row r="1276" spans="1:12" ht="15">
      <c r="A1276" s="3193">
        <f t="shared" si="24"/>
        <v>8</v>
      </c>
      <c r="B1276" s="3191" t="s">
        <v>21458</v>
      </c>
      <c r="C1276" s="3191" t="s">
        <v>21448</v>
      </c>
      <c r="D1276" s="3191" t="s">
        <v>21459</v>
      </c>
      <c r="E1276" s="3191" t="s">
        <v>22464</v>
      </c>
      <c r="F1276" s="3196">
        <v>1.3</v>
      </c>
      <c r="G1276" s="3192">
        <v>30</v>
      </c>
      <c r="H1276" s="3197" t="s">
        <v>2663</v>
      </c>
      <c r="I1276" s="3193" t="s">
        <v>3599</v>
      </c>
      <c r="J1276" s="3197" t="s">
        <v>6543</v>
      </c>
      <c r="K1276" s="3193" t="s">
        <v>22480</v>
      </c>
      <c r="L1276" s="3198"/>
    </row>
    <row r="1277" spans="1:12" ht="15">
      <c r="A1277" s="3193">
        <f t="shared" si="24"/>
        <v>9</v>
      </c>
      <c r="B1277" s="3191" t="s">
        <v>21460</v>
      </c>
      <c r="C1277" s="3191" t="s">
        <v>21448</v>
      </c>
      <c r="D1277" s="3191" t="s">
        <v>21461</v>
      </c>
      <c r="E1277" s="3191" t="s">
        <v>22464</v>
      </c>
      <c r="F1277" s="3196">
        <v>1.3</v>
      </c>
      <c r="G1277" s="3192">
        <v>30</v>
      </c>
      <c r="H1277" s="3197" t="s">
        <v>2663</v>
      </c>
      <c r="I1277" s="3193" t="s">
        <v>3599</v>
      </c>
      <c r="J1277" s="3197" t="s">
        <v>6543</v>
      </c>
      <c r="K1277" s="3193" t="s">
        <v>22480</v>
      </c>
      <c r="L1277" s="3198"/>
    </row>
    <row r="1278" spans="1:12" ht="15">
      <c r="A1278" s="3193">
        <f t="shared" si="24"/>
        <v>10</v>
      </c>
      <c r="B1278" s="3191" t="s">
        <v>21462</v>
      </c>
      <c r="C1278" s="3191" t="s">
        <v>21448</v>
      </c>
      <c r="D1278" s="3191" t="s">
        <v>21463</v>
      </c>
      <c r="E1278" s="3191" t="s">
        <v>21464</v>
      </c>
      <c r="F1278" s="3196">
        <v>1.3</v>
      </c>
      <c r="G1278" s="3192">
        <v>30</v>
      </c>
      <c r="H1278" s="3197" t="s">
        <v>2663</v>
      </c>
      <c r="I1278" s="3193" t="s">
        <v>3599</v>
      </c>
      <c r="J1278" s="3197" t="s">
        <v>6543</v>
      </c>
      <c r="K1278" s="3193" t="s">
        <v>22480</v>
      </c>
      <c r="L1278" s="3198"/>
    </row>
    <row r="1279" spans="1:12" ht="15">
      <c r="A1279" s="3193">
        <f t="shared" si="24"/>
        <v>11</v>
      </c>
      <c r="B1279" s="3191" t="s">
        <v>21465</v>
      </c>
      <c r="C1279" s="3191" t="s">
        <v>21448</v>
      </c>
      <c r="D1279" s="3191" t="s">
        <v>21466</v>
      </c>
      <c r="E1279" s="3191" t="s">
        <v>22464</v>
      </c>
      <c r="F1279" s="3196">
        <v>1.3</v>
      </c>
      <c r="G1279" s="3192">
        <v>30</v>
      </c>
      <c r="H1279" s="3197" t="s">
        <v>2663</v>
      </c>
      <c r="I1279" s="3193" t="s">
        <v>3599</v>
      </c>
      <c r="J1279" s="3197" t="s">
        <v>6543</v>
      </c>
      <c r="K1279" s="3193" t="s">
        <v>22480</v>
      </c>
      <c r="L1279" s="3198"/>
    </row>
    <row r="1280" spans="1:12" ht="15">
      <c r="A1280" s="3193">
        <f t="shared" si="24"/>
        <v>12</v>
      </c>
      <c r="B1280" s="3191" t="s">
        <v>21467</v>
      </c>
      <c r="C1280" s="3191" t="s">
        <v>21448</v>
      </c>
      <c r="D1280" s="3191" t="s">
        <v>21468</v>
      </c>
      <c r="E1280" s="3191" t="s">
        <v>22464</v>
      </c>
      <c r="F1280" s="3196">
        <v>1.3</v>
      </c>
      <c r="G1280" s="3192">
        <v>30</v>
      </c>
      <c r="H1280" s="3197" t="s">
        <v>2663</v>
      </c>
      <c r="I1280" s="3193" t="s">
        <v>3599</v>
      </c>
      <c r="J1280" s="3197" t="s">
        <v>6543</v>
      </c>
      <c r="K1280" s="3193" t="s">
        <v>22480</v>
      </c>
      <c r="L1280" s="3198"/>
    </row>
    <row r="1281" spans="1:12" ht="15">
      <c r="A1281" s="3193">
        <f t="shared" si="24"/>
        <v>13</v>
      </c>
      <c r="B1281" s="3191" t="s">
        <v>21469</v>
      </c>
      <c r="C1281" s="3191" t="s">
        <v>21448</v>
      </c>
      <c r="D1281" s="3191" t="s">
        <v>21470</v>
      </c>
      <c r="E1281" s="3191" t="s">
        <v>22464</v>
      </c>
      <c r="F1281" s="3196">
        <v>1.3</v>
      </c>
      <c r="G1281" s="3192">
        <v>30</v>
      </c>
      <c r="H1281" s="3197" t="s">
        <v>2663</v>
      </c>
      <c r="I1281" s="3193" t="s">
        <v>3599</v>
      </c>
      <c r="J1281" s="3197" t="s">
        <v>6543</v>
      </c>
      <c r="K1281" s="3193" t="s">
        <v>22480</v>
      </c>
      <c r="L1281" s="3198"/>
    </row>
    <row r="1282" spans="1:12" ht="15">
      <c r="A1282" s="3193">
        <f t="shared" si="24"/>
        <v>14</v>
      </c>
      <c r="B1282" s="3191" t="s">
        <v>21471</v>
      </c>
      <c r="C1282" s="3191" t="s">
        <v>21448</v>
      </c>
      <c r="D1282" s="3191" t="s">
        <v>21472</v>
      </c>
      <c r="E1282" s="3191" t="s">
        <v>22464</v>
      </c>
      <c r="F1282" s="3196">
        <v>1.3</v>
      </c>
      <c r="G1282" s="3192">
        <v>30</v>
      </c>
      <c r="H1282" s="3197" t="s">
        <v>2663</v>
      </c>
      <c r="I1282" s="3193" t="s">
        <v>3599</v>
      </c>
      <c r="J1282" s="3197" t="s">
        <v>6543</v>
      </c>
      <c r="K1282" s="3193" t="s">
        <v>22480</v>
      </c>
      <c r="L1282" s="3198"/>
    </row>
    <row r="1283" spans="1:12" ht="15">
      <c r="A1283" s="3193">
        <f t="shared" si="24"/>
        <v>15</v>
      </c>
      <c r="B1283" s="3191" t="s">
        <v>21473</v>
      </c>
      <c r="C1283" s="3191" t="s">
        <v>21448</v>
      </c>
      <c r="D1283" s="3191" t="s">
        <v>21474</v>
      </c>
      <c r="E1283" s="3191" t="s">
        <v>22464</v>
      </c>
      <c r="F1283" s="3196">
        <v>1.3</v>
      </c>
      <c r="G1283" s="3192">
        <v>30</v>
      </c>
      <c r="H1283" s="3197" t="s">
        <v>2663</v>
      </c>
      <c r="I1283" s="3193" t="s">
        <v>3599</v>
      </c>
      <c r="J1283" s="3197" t="s">
        <v>6543</v>
      </c>
      <c r="K1283" s="3193" t="s">
        <v>22480</v>
      </c>
      <c r="L1283" s="3198"/>
    </row>
    <row r="1284" spans="1:12" ht="15">
      <c r="A1284" s="3193">
        <f t="shared" si="24"/>
        <v>16</v>
      </c>
      <c r="B1284" s="3191" t="s">
        <v>21475</v>
      </c>
      <c r="C1284" s="3191" t="s">
        <v>21448</v>
      </c>
      <c r="D1284" s="3191" t="s">
        <v>21476</v>
      </c>
      <c r="E1284" s="3191" t="s">
        <v>22464</v>
      </c>
      <c r="F1284" s="3196">
        <v>1.3</v>
      </c>
      <c r="G1284" s="3192">
        <v>30</v>
      </c>
      <c r="H1284" s="3197" t="s">
        <v>2663</v>
      </c>
      <c r="I1284" s="3193" t="s">
        <v>3599</v>
      </c>
      <c r="J1284" s="3197" t="s">
        <v>6543</v>
      </c>
      <c r="K1284" s="3193" t="s">
        <v>22480</v>
      </c>
      <c r="L1284" s="3198"/>
    </row>
    <row r="1285" spans="1:12" ht="15">
      <c r="A1285" s="3193">
        <f t="shared" si="24"/>
        <v>17</v>
      </c>
      <c r="B1285" s="3191" t="s">
        <v>21477</v>
      </c>
      <c r="C1285" s="3191" t="s">
        <v>21448</v>
      </c>
      <c r="D1285" s="3191" t="s">
        <v>21478</v>
      </c>
      <c r="E1285" s="3191" t="s">
        <v>22464</v>
      </c>
      <c r="F1285" s="3196">
        <v>1.3</v>
      </c>
      <c r="G1285" s="3192">
        <v>30</v>
      </c>
      <c r="H1285" s="3197" t="s">
        <v>2663</v>
      </c>
      <c r="I1285" s="3193" t="s">
        <v>3599</v>
      </c>
      <c r="J1285" s="3197" t="s">
        <v>6543</v>
      </c>
      <c r="K1285" s="3193" t="s">
        <v>22480</v>
      </c>
      <c r="L1285" s="3198"/>
    </row>
    <row r="1286" spans="1:12" ht="15">
      <c r="A1286" s="3193">
        <f t="shared" si="24"/>
        <v>18</v>
      </c>
      <c r="B1286" s="3191" t="s">
        <v>21479</v>
      </c>
      <c r="C1286" s="3191" t="s">
        <v>21448</v>
      </c>
      <c r="D1286" s="3191" t="s">
        <v>21480</v>
      </c>
      <c r="E1286" s="3191" t="s">
        <v>22464</v>
      </c>
      <c r="F1286" s="3196">
        <v>1.3</v>
      </c>
      <c r="G1286" s="3192">
        <v>30</v>
      </c>
      <c r="H1286" s="3197" t="s">
        <v>2663</v>
      </c>
      <c r="I1286" s="3193" t="s">
        <v>3599</v>
      </c>
      <c r="J1286" s="3197" t="s">
        <v>6543</v>
      </c>
      <c r="K1286" s="3193" t="s">
        <v>22480</v>
      </c>
      <c r="L1286" s="3198"/>
    </row>
    <row r="1287" spans="1:12" ht="15">
      <c r="A1287" s="3193">
        <f t="shared" si="24"/>
        <v>19</v>
      </c>
      <c r="B1287" s="3191" t="s">
        <v>21481</v>
      </c>
      <c r="C1287" s="3191" t="s">
        <v>21448</v>
      </c>
      <c r="D1287" s="3191" t="s">
        <v>21482</v>
      </c>
      <c r="E1287" s="3191" t="s">
        <v>22464</v>
      </c>
      <c r="F1287" s="3196">
        <v>1.3</v>
      </c>
      <c r="G1287" s="3192">
        <v>30</v>
      </c>
      <c r="H1287" s="3197" t="s">
        <v>2663</v>
      </c>
      <c r="I1287" s="3193" t="s">
        <v>3599</v>
      </c>
      <c r="J1287" s="3197" t="s">
        <v>6543</v>
      </c>
      <c r="K1287" s="3193" t="s">
        <v>22480</v>
      </c>
      <c r="L1287" s="3198"/>
    </row>
    <row r="1288" spans="1:12" ht="15">
      <c r="A1288" s="3193">
        <f t="shared" si="24"/>
        <v>20</v>
      </c>
      <c r="B1288" s="3191" t="s">
        <v>21483</v>
      </c>
      <c r="C1288" s="3191" t="s">
        <v>21484</v>
      </c>
      <c r="D1288" s="3191" t="s">
        <v>21444</v>
      </c>
      <c r="E1288" s="3191" t="s">
        <v>22464</v>
      </c>
      <c r="F1288" s="3196">
        <v>1.3</v>
      </c>
      <c r="G1288" s="3192">
        <v>30</v>
      </c>
      <c r="H1288" s="3197" t="s">
        <v>2663</v>
      </c>
      <c r="I1288" s="3193" t="s">
        <v>3599</v>
      </c>
      <c r="J1288" s="3197" t="s">
        <v>6543</v>
      </c>
      <c r="K1288" s="3193" t="s">
        <v>21240</v>
      </c>
      <c r="L1288" s="3198"/>
    </row>
    <row r="1289" spans="1:12" ht="15">
      <c r="A1289" s="3193">
        <f t="shared" si="24"/>
        <v>21</v>
      </c>
      <c r="B1289" s="3191" t="s">
        <v>21485</v>
      </c>
      <c r="C1289" s="3191" t="s">
        <v>21486</v>
      </c>
      <c r="D1289" s="3191" t="s">
        <v>21446</v>
      </c>
      <c r="E1289" s="3191" t="s">
        <v>22464</v>
      </c>
      <c r="F1289" s="3196">
        <v>1.3</v>
      </c>
      <c r="G1289" s="3192">
        <v>30</v>
      </c>
      <c r="H1289" s="3197" t="s">
        <v>2663</v>
      </c>
      <c r="I1289" s="3193" t="s">
        <v>3599</v>
      </c>
      <c r="J1289" s="3197" t="s">
        <v>6543</v>
      </c>
      <c r="K1289" s="3193" t="s">
        <v>21240</v>
      </c>
      <c r="L1289" s="3198"/>
    </row>
    <row r="1290" spans="1:12" ht="15">
      <c r="A1290" s="3193">
        <f t="shared" si="24"/>
        <v>22</v>
      </c>
      <c r="B1290" s="3191" t="s">
        <v>21487</v>
      </c>
      <c r="C1290" s="3191" t="s">
        <v>21486</v>
      </c>
      <c r="D1290" s="3191" t="s">
        <v>21449</v>
      </c>
      <c r="E1290" s="3191" t="s">
        <v>22464</v>
      </c>
      <c r="F1290" s="3196">
        <v>1.3</v>
      </c>
      <c r="G1290" s="3192">
        <v>30</v>
      </c>
      <c r="H1290" s="3197" t="s">
        <v>2663</v>
      </c>
      <c r="I1290" s="3193" t="s">
        <v>3599</v>
      </c>
      <c r="J1290" s="3197" t="s">
        <v>6543</v>
      </c>
      <c r="K1290" s="3193" t="s">
        <v>21240</v>
      </c>
      <c r="L1290" s="3198"/>
    </row>
    <row r="1291" spans="1:12" ht="15">
      <c r="A1291" s="3193">
        <f t="shared" si="24"/>
        <v>23</v>
      </c>
      <c r="B1291" s="3191" t="s">
        <v>21488</v>
      </c>
      <c r="C1291" s="3191" t="s">
        <v>21486</v>
      </c>
      <c r="D1291" s="3191" t="s">
        <v>21451</v>
      </c>
      <c r="E1291" s="3191" t="s">
        <v>22464</v>
      </c>
      <c r="F1291" s="3196">
        <v>1.3</v>
      </c>
      <c r="G1291" s="3192">
        <v>30</v>
      </c>
      <c r="H1291" s="3197" t="s">
        <v>2663</v>
      </c>
      <c r="I1291" s="3193" t="s">
        <v>3599</v>
      </c>
      <c r="J1291" s="3197" t="s">
        <v>6543</v>
      </c>
      <c r="K1291" s="3193" t="s">
        <v>21240</v>
      </c>
      <c r="L1291" s="3198"/>
    </row>
    <row r="1292" spans="1:12" ht="15">
      <c r="A1292" s="3193">
        <f t="shared" si="24"/>
        <v>24</v>
      </c>
      <c r="B1292" s="3191" t="s">
        <v>21489</v>
      </c>
      <c r="C1292" s="3191" t="s">
        <v>21486</v>
      </c>
      <c r="D1292" s="3191" t="s">
        <v>21453</v>
      </c>
      <c r="E1292" s="3191" t="s">
        <v>22464</v>
      </c>
      <c r="F1292" s="3196">
        <v>1.3</v>
      </c>
      <c r="G1292" s="3192">
        <v>30</v>
      </c>
      <c r="H1292" s="3197" t="s">
        <v>2663</v>
      </c>
      <c r="I1292" s="3193" t="s">
        <v>3599</v>
      </c>
      <c r="J1292" s="3197" t="s">
        <v>6543</v>
      </c>
      <c r="K1292" s="3193" t="s">
        <v>21240</v>
      </c>
      <c r="L1292" s="3198"/>
    </row>
    <row r="1293" spans="1:12" ht="15">
      <c r="A1293" s="3193">
        <f t="shared" si="24"/>
        <v>25</v>
      </c>
      <c r="B1293" s="3191" t="s">
        <v>21490</v>
      </c>
      <c r="C1293" s="3191" t="s">
        <v>21486</v>
      </c>
      <c r="D1293" s="3191" t="s">
        <v>21455</v>
      </c>
      <c r="E1293" s="3191" t="s">
        <v>22464</v>
      </c>
      <c r="F1293" s="3196">
        <v>1.3</v>
      </c>
      <c r="G1293" s="3192">
        <v>30</v>
      </c>
      <c r="H1293" s="3197" t="s">
        <v>2663</v>
      </c>
      <c r="I1293" s="3193" t="s">
        <v>3599</v>
      </c>
      <c r="J1293" s="3197" t="s">
        <v>6543</v>
      </c>
      <c r="K1293" s="3193" t="s">
        <v>21240</v>
      </c>
      <c r="L1293" s="3198"/>
    </row>
    <row r="1294" spans="1:12" ht="15">
      <c r="A1294" s="3193">
        <f t="shared" si="24"/>
        <v>26</v>
      </c>
      <c r="B1294" s="3191" t="s">
        <v>21491</v>
      </c>
      <c r="C1294" s="3191" t="s">
        <v>21486</v>
      </c>
      <c r="D1294" s="3191" t="s">
        <v>21457</v>
      </c>
      <c r="E1294" s="3191" t="s">
        <v>22464</v>
      </c>
      <c r="F1294" s="3196">
        <v>1.3</v>
      </c>
      <c r="G1294" s="3192">
        <v>30</v>
      </c>
      <c r="H1294" s="3197" t="s">
        <v>2663</v>
      </c>
      <c r="I1294" s="3193" t="s">
        <v>3599</v>
      </c>
      <c r="J1294" s="3197" t="s">
        <v>6543</v>
      </c>
      <c r="K1294" s="3193" t="s">
        <v>21240</v>
      </c>
      <c r="L1294" s="3198"/>
    </row>
    <row r="1295" spans="1:12" ht="15">
      <c r="A1295" s="3193">
        <f t="shared" si="24"/>
        <v>27</v>
      </c>
      <c r="B1295" s="3191" t="s">
        <v>21492</v>
      </c>
      <c r="C1295" s="3191" t="s">
        <v>21486</v>
      </c>
      <c r="D1295" s="3191" t="s">
        <v>21459</v>
      </c>
      <c r="E1295" s="3191" t="s">
        <v>22464</v>
      </c>
      <c r="F1295" s="3196">
        <v>1.3</v>
      </c>
      <c r="G1295" s="3192">
        <v>30</v>
      </c>
      <c r="H1295" s="3197" t="s">
        <v>2663</v>
      </c>
      <c r="I1295" s="3193" t="s">
        <v>3599</v>
      </c>
      <c r="J1295" s="3197" t="s">
        <v>6543</v>
      </c>
      <c r="K1295" s="3193" t="s">
        <v>21240</v>
      </c>
      <c r="L1295" s="3198"/>
    </row>
    <row r="1296" spans="1:12" ht="15">
      <c r="A1296" s="3193">
        <f t="shared" si="24"/>
        <v>28</v>
      </c>
      <c r="B1296" s="3191" t="s">
        <v>21493</v>
      </c>
      <c r="C1296" s="3191" t="s">
        <v>21486</v>
      </c>
      <c r="D1296" s="3191" t="s">
        <v>21461</v>
      </c>
      <c r="E1296" s="3191" t="s">
        <v>22464</v>
      </c>
      <c r="F1296" s="3196">
        <v>1.3</v>
      </c>
      <c r="G1296" s="3192">
        <v>30</v>
      </c>
      <c r="H1296" s="3197" t="s">
        <v>2663</v>
      </c>
      <c r="I1296" s="3193" t="s">
        <v>3599</v>
      </c>
      <c r="J1296" s="3197" t="s">
        <v>6543</v>
      </c>
      <c r="K1296" s="3193" t="s">
        <v>21240</v>
      </c>
      <c r="L1296" s="3198"/>
    </row>
    <row r="1297" spans="1:12" ht="15">
      <c r="A1297" s="3193">
        <f t="shared" si="24"/>
        <v>29</v>
      </c>
      <c r="B1297" s="3191" t="s">
        <v>21494</v>
      </c>
      <c r="C1297" s="3191" t="s">
        <v>21484</v>
      </c>
      <c r="D1297" s="3191" t="s">
        <v>21463</v>
      </c>
      <c r="E1297" s="3191" t="s">
        <v>22464</v>
      </c>
      <c r="F1297" s="3196">
        <v>1.3</v>
      </c>
      <c r="G1297" s="3192">
        <v>30</v>
      </c>
      <c r="H1297" s="3197" t="s">
        <v>2663</v>
      </c>
      <c r="I1297" s="3193" t="s">
        <v>3599</v>
      </c>
      <c r="J1297" s="3197" t="s">
        <v>6543</v>
      </c>
      <c r="K1297" s="3193" t="s">
        <v>21240</v>
      </c>
      <c r="L1297" s="3198"/>
    </row>
    <row r="1298" spans="1:12" ht="15">
      <c r="A1298" s="3193">
        <f t="shared" si="24"/>
        <v>30</v>
      </c>
      <c r="B1298" s="3191" t="s">
        <v>21495</v>
      </c>
      <c r="C1298" s="3191" t="s">
        <v>21484</v>
      </c>
      <c r="D1298" s="3191" t="s">
        <v>21466</v>
      </c>
      <c r="E1298" s="3191" t="s">
        <v>22464</v>
      </c>
      <c r="F1298" s="3196">
        <v>1.3</v>
      </c>
      <c r="G1298" s="3192">
        <v>30</v>
      </c>
      <c r="H1298" s="3197" t="s">
        <v>2663</v>
      </c>
      <c r="I1298" s="3193" t="s">
        <v>3599</v>
      </c>
      <c r="J1298" s="3197" t="s">
        <v>6543</v>
      </c>
      <c r="K1298" s="3193" t="s">
        <v>21240</v>
      </c>
      <c r="L1298" s="3198"/>
    </row>
    <row r="1299" spans="1:12" ht="15">
      <c r="A1299" s="3193">
        <f t="shared" si="24"/>
        <v>31</v>
      </c>
      <c r="B1299" s="3191" t="s">
        <v>21496</v>
      </c>
      <c r="C1299" s="3191" t="s">
        <v>21486</v>
      </c>
      <c r="D1299" s="3191" t="s">
        <v>21468</v>
      </c>
      <c r="E1299" s="3191" t="s">
        <v>22464</v>
      </c>
      <c r="F1299" s="3196">
        <v>1.3</v>
      </c>
      <c r="G1299" s="3192">
        <v>30</v>
      </c>
      <c r="H1299" s="3197" t="s">
        <v>2663</v>
      </c>
      <c r="I1299" s="3193" t="s">
        <v>3599</v>
      </c>
      <c r="J1299" s="3197" t="s">
        <v>6543</v>
      </c>
      <c r="K1299" s="3193" t="s">
        <v>21240</v>
      </c>
      <c r="L1299" s="3198"/>
    </row>
    <row r="1300" spans="1:12" ht="15">
      <c r="A1300" s="3193">
        <f t="shared" si="24"/>
        <v>32</v>
      </c>
      <c r="B1300" s="3191" t="s">
        <v>21497</v>
      </c>
      <c r="C1300" s="3191" t="s">
        <v>21498</v>
      </c>
      <c r="D1300" s="3191" t="s">
        <v>21444</v>
      </c>
      <c r="E1300" s="3191" t="s">
        <v>22464</v>
      </c>
      <c r="F1300" s="3196">
        <v>1.3</v>
      </c>
      <c r="G1300" s="3192">
        <v>30</v>
      </c>
      <c r="H1300" s="3197" t="s">
        <v>2663</v>
      </c>
      <c r="I1300" s="3193" t="s">
        <v>3599</v>
      </c>
      <c r="J1300" s="3197" t="s">
        <v>6543</v>
      </c>
      <c r="K1300" s="3193" t="s">
        <v>21499</v>
      </c>
      <c r="L1300" s="3198"/>
    </row>
    <row r="1301" spans="1:12" ht="15">
      <c r="A1301" s="3193">
        <f t="shared" si="24"/>
        <v>33</v>
      </c>
      <c r="B1301" s="3191" t="s">
        <v>21500</v>
      </c>
      <c r="C1301" s="3191" t="s">
        <v>21501</v>
      </c>
      <c r="D1301" s="3191" t="s">
        <v>21446</v>
      </c>
      <c r="E1301" s="3191" t="s">
        <v>22464</v>
      </c>
      <c r="F1301" s="3196">
        <v>1.3</v>
      </c>
      <c r="G1301" s="3192">
        <v>30</v>
      </c>
      <c r="H1301" s="3197" t="s">
        <v>2663</v>
      </c>
      <c r="I1301" s="3193" t="s">
        <v>3599</v>
      </c>
      <c r="J1301" s="3197" t="s">
        <v>6543</v>
      </c>
      <c r="K1301" s="3193" t="s">
        <v>21238</v>
      </c>
      <c r="L1301" s="3198"/>
    </row>
    <row r="1302" spans="1:12" ht="15">
      <c r="A1302" s="3193">
        <f t="shared" si="24"/>
        <v>34</v>
      </c>
      <c r="B1302" s="3191" t="s">
        <v>21502</v>
      </c>
      <c r="C1302" s="3191" t="s">
        <v>21501</v>
      </c>
      <c r="D1302" s="3191" t="s">
        <v>21449</v>
      </c>
      <c r="E1302" s="3191" t="s">
        <v>22464</v>
      </c>
      <c r="F1302" s="3196">
        <v>1.5</v>
      </c>
      <c r="G1302" s="3192">
        <v>30</v>
      </c>
      <c r="H1302" s="3197" t="s">
        <v>2663</v>
      </c>
      <c r="I1302" s="3193" t="s">
        <v>3599</v>
      </c>
      <c r="J1302" s="3197" t="s">
        <v>6543</v>
      </c>
      <c r="K1302" s="3193" t="s">
        <v>21238</v>
      </c>
      <c r="L1302" s="3198"/>
    </row>
    <row r="1303" spans="1:12" ht="15">
      <c r="A1303" s="3193">
        <f t="shared" si="24"/>
        <v>35</v>
      </c>
      <c r="B1303" s="3191" t="s">
        <v>21503</v>
      </c>
      <c r="C1303" s="3191" t="s">
        <v>21501</v>
      </c>
      <c r="D1303" s="3191" t="s">
        <v>21451</v>
      </c>
      <c r="E1303" s="3191" t="s">
        <v>22464</v>
      </c>
      <c r="F1303" s="3196">
        <v>1.5</v>
      </c>
      <c r="G1303" s="3192">
        <v>30</v>
      </c>
      <c r="H1303" s="3197" t="s">
        <v>2663</v>
      </c>
      <c r="I1303" s="3193" t="s">
        <v>3599</v>
      </c>
      <c r="J1303" s="3197" t="s">
        <v>6543</v>
      </c>
      <c r="K1303" s="3193" t="s">
        <v>21238</v>
      </c>
      <c r="L1303" s="3198"/>
    </row>
    <row r="1304" spans="1:12" ht="15">
      <c r="A1304" s="3193">
        <f t="shared" si="24"/>
        <v>36</v>
      </c>
      <c r="B1304" s="3191" t="s">
        <v>21504</v>
      </c>
      <c r="C1304" s="3191" t="s">
        <v>21501</v>
      </c>
      <c r="D1304" s="3191" t="s">
        <v>21453</v>
      </c>
      <c r="E1304" s="3191" t="s">
        <v>22464</v>
      </c>
      <c r="F1304" s="3196">
        <v>1.5</v>
      </c>
      <c r="G1304" s="3192">
        <v>30</v>
      </c>
      <c r="H1304" s="3197" t="s">
        <v>2663</v>
      </c>
      <c r="I1304" s="3193" t="s">
        <v>3599</v>
      </c>
      <c r="J1304" s="3197" t="s">
        <v>6543</v>
      </c>
      <c r="K1304" s="3193" t="s">
        <v>21238</v>
      </c>
      <c r="L1304" s="3198"/>
    </row>
    <row r="1305" spans="1:12" ht="15">
      <c r="A1305" s="3193">
        <f t="shared" si="24"/>
        <v>37</v>
      </c>
      <c r="B1305" s="3191" t="s">
        <v>21505</v>
      </c>
      <c r="C1305" s="3191" t="s">
        <v>21501</v>
      </c>
      <c r="D1305" s="3191" t="s">
        <v>21455</v>
      </c>
      <c r="E1305" s="3191" t="s">
        <v>22464</v>
      </c>
      <c r="F1305" s="3196">
        <v>1.5</v>
      </c>
      <c r="G1305" s="3192">
        <v>30</v>
      </c>
      <c r="H1305" s="3197" t="s">
        <v>2663</v>
      </c>
      <c r="I1305" s="3193" t="s">
        <v>3599</v>
      </c>
      <c r="J1305" s="3197" t="s">
        <v>6543</v>
      </c>
      <c r="K1305" s="3193" t="s">
        <v>21238</v>
      </c>
      <c r="L1305" s="3198"/>
    </row>
    <row r="1306" spans="1:12" ht="15">
      <c r="A1306" s="3193">
        <f t="shared" si="24"/>
        <v>38</v>
      </c>
      <c r="B1306" s="3191" t="s">
        <v>21506</v>
      </c>
      <c r="C1306" s="3191" t="s">
        <v>21501</v>
      </c>
      <c r="D1306" s="3191" t="s">
        <v>21457</v>
      </c>
      <c r="E1306" s="3191" t="s">
        <v>22464</v>
      </c>
      <c r="F1306" s="3196">
        <v>1.5</v>
      </c>
      <c r="G1306" s="3192">
        <v>30</v>
      </c>
      <c r="H1306" s="3197" t="s">
        <v>2663</v>
      </c>
      <c r="I1306" s="3193" t="s">
        <v>3599</v>
      </c>
      <c r="J1306" s="3197" t="s">
        <v>6543</v>
      </c>
      <c r="K1306" s="3193" t="s">
        <v>21238</v>
      </c>
      <c r="L1306" s="3198"/>
    </row>
    <row r="1307" spans="1:12" ht="15">
      <c r="A1307" s="3193"/>
      <c r="B1307" s="3194"/>
      <c r="C1307" s="3194"/>
      <c r="D1307" s="3194"/>
      <c r="E1307" s="3194"/>
      <c r="F1307" s="3194"/>
      <c r="G1307" s="3219"/>
      <c r="H1307" s="3198"/>
      <c r="I1307" s="3198"/>
      <c r="J1307" s="3194"/>
      <c r="K1307" s="3198"/>
      <c r="L1307" s="3198"/>
    </row>
    <row r="1308" spans="1:12" ht="15">
      <c r="A1308" s="3193"/>
      <c r="B1308" s="3307" t="s">
        <v>2290</v>
      </c>
      <c r="C1308" s="3194"/>
      <c r="D1308" s="3194"/>
      <c r="E1308" s="3194"/>
      <c r="F1308" s="3194"/>
      <c r="G1308" s="3219"/>
      <c r="H1308" s="3198"/>
      <c r="I1308" s="3198"/>
      <c r="J1308" s="3194"/>
      <c r="K1308" s="3198"/>
      <c r="L1308" s="3198"/>
    </row>
    <row r="1309" spans="1:12" ht="15" customHeight="1">
      <c r="A1309" s="3193">
        <v>1</v>
      </c>
      <c r="B1309" s="3194" t="s">
        <v>2290</v>
      </c>
      <c r="C1309" s="3194" t="s">
        <v>2994</v>
      </c>
      <c r="D1309" s="3194" t="s">
        <v>2290</v>
      </c>
      <c r="E1309" s="3194" t="s">
        <v>20067</v>
      </c>
      <c r="F1309" s="3194">
        <v>480</v>
      </c>
      <c r="G1309" s="3219">
        <v>296</v>
      </c>
      <c r="H1309" s="3198"/>
      <c r="I1309" s="3198"/>
      <c r="J1309" s="3194"/>
      <c r="K1309" s="3198"/>
      <c r="L1309" s="3198"/>
    </row>
    <row r="1310" spans="1:12" ht="15" customHeight="1">
      <c r="A1310" s="3193">
        <f>A1309+1</f>
        <v>2</v>
      </c>
      <c r="B1310" s="3194" t="s">
        <v>22560</v>
      </c>
      <c r="C1310" s="3194" t="s">
        <v>2994</v>
      </c>
      <c r="D1310" s="3194" t="s">
        <v>2290</v>
      </c>
      <c r="E1310" s="3191" t="s">
        <v>20170</v>
      </c>
      <c r="F1310" s="3194"/>
      <c r="G1310" s="3219">
        <v>296</v>
      </c>
      <c r="H1310" s="3198"/>
      <c r="I1310" s="3198"/>
      <c r="J1310" s="3194"/>
      <c r="K1310" s="3198"/>
      <c r="L1310" s="3198"/>
    </row>
    <row r="1311" spans="1:12" ht="15" customHeight="1">
      <c r="A1311" s="3193">
        <f t="shared" ref="A1311:A1319" si="25">A1310+1</f>
        <v>3</v>
      </c>
      <c r="B1311" s="3194" t="s">
        <v>22561</v>
      </c>
      <c r="C1311" s="3194" t="s">
        <v>2994</v>
      </c>
      <c r="D1311" s="3191" t="s">
        <v>20038</v>
      </c>
      <c r="E1311" s="3191" t="s">
        <v>20039</v>
      </c>
      <c r="F1311" s="3194"/>
      <c r="G1311" s="3192">
        <v>50</v>
      </c>
      <c r="H1311" s="3201" t="s">
        <v>2524</v>
      </c>
      <c r="I1311" s="3193" t="s">
        <v>20041</v>
      </c>
      <c r="J1311" s="3196" t="s">
        <v>6543</v>
      </c>
      <c r="K1311" s="3193" t="s">
        <v>20042</v>
      </c>
      <c r="L1311" s="3198"/>
    </row>
    <row r="1312" spans="1:12" ht="15">
      <c r="A1312" s="3193">
        <f t="shared" si="25"/>
        <v>4</v>
      </c>
      <c r="B1312" s="3191" t="s">
        <v>22562</v>
      </c>
      <c r="C1312" s="3191" t="s">
        <v>4401</v>
      </c>
      <c r="D1312" s="3191" t="s">
        <v>12672</v>
      </c>
      <c r="E1312" s="3191" t="s">
        <v>22449</v>
      </c>
      <c r="F1312" s="3196">
        <v>2.2000000000000002</v>
      </c>
      <c r="G1312" s="3219">
        <v>296</v>
      </c>
      <c r="H1312" s="3195" t="s">
        <v>2663</v>
      </c>
      <c r="I1312" s="3191" t="s">
        <v>20036</v>
      </c>
      <c r="J1312" s="3197" t="s">
        <v>6543</v>
      </c>
      <c r="K1312" s="3193" t="s">
        <v>20034</v>
      </c>
      <c r="L1312" s="3194"/>
    </row>
    <row r="1313" spans="1:12" ht="15">
      <c r="A1313" s="3193">
        <f t="shared" si="25"/>
        <v>5</v>
      </c>
      <c r="B1313" s="3191" t="s">
        <v>22563</v>
      </c>
      <c r="C1313" s="3191" t="s">
        <v>4401</v>
      </c>
      <c r="D1313" s="3191" t="s">
        <v>12672</v>
      </c>
      <c r="E1313" s="3191" t="s">
        <v>20796</v>
      </c>
      <c r="F1313" s="3194"/>
      <c r="G1313" s="3219">
        <v>296</v>
      </c>
      <c r="H1313" s="3195" t="s">
        <v>2663</v>
      </c>
      <c r="I1313" s="3191" t="s">
        <v>20036</v>
      </c>
      <c r="J1313" s="3197" t="s">
        <v>6543</v>
      </c>
      <c r="K1313" s="3193" t="s">
        <v>20034</v>
      </c>
      <c r="L1313" s="3194"/>
    </row>
    <row r="1314" spans="1:12" ht="15">
      <c r="A1314" s="3193">
        <f t="shared" si="25"/>
        <v>6</v>
      </c>
      <c r="B1314" s="3191" t="s">
        <v>22564</v>
      </c>
      <c r="C1314" s="3191" t="s">
        <v>4401</v>
      </c>
      <c r="D1314" s="3191" t="s">
        <v>20038</v>
      </c>
      <c r="E1314" s="3191" t="s">
        <v>20796</v>
      </c>
      <c r="F1314" s="3194"/>
      <c r="G1314" s="3192">
        <v>65</v>
      </c>
      <c r="H1314" s="3201" t="s">
        <v>2524</v>
      </c>
      <c r="I1314" s="3201" t="s">
        <v>2524</v>
      </c>
      <c r="J1314" s="3197" t="s">
        <v>6543</v>
      </c>
      <c r="K1314" s="3193" t="s">
        <v>20042</v>
      </c>
      <c r="L1314" s="3194"/>
    </row>
    <row r="1315" spans="1:12" ht="15">
      <c r="A1315" s="3193"/>
      <c r="B1315" s="3191"/>
      <c r="C1315" s="3191"/>
      <c r="D1315" s="3191"/>
      <c r="E1315" s="3191"/>
      <c r="F1315" s="3194"/>
      <c r="G1315" s="3192"/>
      <c r="H1315" s="3201"/>
      <c r="I1315" s="3201"/>
      <c r="J1315" s="3197"/>
      <c r="K1315" s="3193"/>
      <c r="L1315" s="3194"/>
    </row>
    <row r="1316" spans="1:12" ht="15">
      <c r="A1316" s="3193"/>
      <c r="B1316" s="3305" t="s">
        <v>28067</v>
      </c>
      <c r="C1316" s="3191"/>
      <c r="D1316" s="3191"/>
      <c r="E1316" s="3191"/>
      <c r="F1316" s="3194"/>
      <c r="G1316" s="3192"/>
      <c r="H1316" s="3201"/>
      <c r="I1316" s="3201"/>
      <c r="J1316" s="3197"/>
      <c r="K1316" s="3193"/>
      <c r="L1316" s="3194"/>
    </row>
    <row r="1317" spans="1:12" ht="15">
      <c r="A1317" s="3193">
        <f t="shared" si="25"/>
        <v>1</v>
      </c>
      <c r="B1317" s="3191" t="s">
        <v>28068</v>
      </c>
      <c r="C1317" s="3208" t="s">
        <v>2993</v>
      </c>
      <c r="D1317" s="3191" t="s">
        <v>28069</v>
      </c>
      <c r="E1317" s="3191" t="s">
        <v>21093</v>
      </c>
      <c r="F1317" s="3308" t="s">
        <v>2524</v>
      </c>
      <c r="G1317" s="3192"/>
      <c r="H1317" s="3201"/>
      <c r="I1317" s="3201"/>
      <c r="J1317" s="3197"/>
      <c r="K1317" s="3193"/>
      <c r="L1317" s="3200"/>
    </row>
    <row r="1318" spans="1:12" ht="15" customHeight="1">
      <c r="A1318" s="3193">
        <f t="shared" si="25"/>
        <v>2</v>
      </c>
      <c r="B1318" s="3208" t="s">
        <v>28070</v>
      </c>
      <c r="C1318" s="3191" t="s">
        <v>28068</v>
      </c>
      <c r="D1318" s="3208" t="s">
        <v>12616</v>
      </c>
      <c r="E1318" s="3208" t="s">
        <v>28071</v>
      </c>
      <c r="F1318" s="3208">
        <v>15</v>
      </c>
      <c r="G1318" s="3196">
        <v>10</v>
      </c>
      <c r="H1318" s="3208"/>
      <c r="I1318" s="3208"/>
      <c r="J1318" s="3208"/>
      <c r="K1318" s="3208"/>
      <c r="L1318" s="3208"/>
    </row>
    <row r="1319" spans="1:12" ht="15" customHeight="1">
      <c r="A1319" s="3193">
        <f t="shared" si="25"/>
        <v>3</v>
      </c>
      <c r="B1319" s="3208" t="s">
        <v>28072</v>
      </c>
      <c r="C1319" s="3191" t="s">
        <v>28068</v>
      </c>
      <c r="D1319" s="3208" t="s">
        <v>28073</v>
      </c>
      <c r="E1319" s="3208" t="s">
        <v>28074</v>
      </c>
      <c r="F1319" s="3208">
        <v>2.2000000000000002</v>
      </c>
      <c r="G1319" s="3196">
        <v>10</v>
      </c>
      <c r="H1319" s="3208"/>
      <c r="I1319" s="3208"/>
      <c r="J1319" s="3208"/>
      <c r="K1319" s="3208"/>
      <c r="L1319" s="3208"/>
    </row>
    <row r="1320" spans="1:12" ht="15" customHeight="1">
      <c r="A1320" s="3193">
        <f>A345+1</f>
        <v>341</v>
      </c>
      <c r="B1320" s="3208" t="s">
        <v>12615</v>
      </c>
      <c r="C1320" s="3208" t="s">
        <v>28075</v>
      </c>
      <c r="D1320" s="3208" t="s">
        <v>12615</v>
      </c>
      <c r="E1320" s="3191" t="s">
        <v>20265</v>
      </c>
      <c r="F1320" s="3208">
        <v>11</v>
      </c>
      <c r="G1320" s="3196">
        <v>10</v>
      </c>
      <c r="H1320" s="3208"/>
      <c r="I1320" s="3208"/>
      <c r="J1320" s="3208"/>
      <c r="K1320" s="3208"/>
      <c r="L1320" s="3208"/>
    </row>
    <row r="1321" spans="1:12" ht="15" customHeight="1">
      <c r="A1321" s="3193"/>
      <c r="B1321" s="3208"/>
      <c r="C1321" s="3191"/>
      <c r="D1321" s="3208"/>
      <c r="E1321" s="3208"/>
      <c r="F1321" s="3208"/>
      <c r="G1321" s="3196"/>
      <c r="H1321" s="3208"/>
      <c r="I1321" s="3208"/>
      <c r="J1321" s="3208"/>
      <c r="K1321" s="3208"/>
      <c r="L1321" s="3208"/>
    </row>
    <row r="1322" spans="1:12" ht="15" customHeight="1">
      <c r="A1322" s="3193"/>
      <c r="B1322" s="3309" t="s">
        <v>28076</v>
      </c>
      <c r="C1322" s="3208"/>
      <c r="D1322" s="3208"/>
      <c r="E1322" s="3191"/>
      <c r="F1322" s="3208"/>
      <c r="G1322" s="3196"/>
      <c r="H1322" s="3208"/>
      <c r="I1322" s="3208"/>
      <c r="J1322" s="3208"/>
      <c r="K1322" s="3193"/>
      <c r="L1322" s="3208"/>
    </row>
    <row r="1323" spans="1:12" ht="15" customHeight="1">
      <c r="A1323" s="3193">
        <v>1</v>
      </c>
      <c r="B1323" s="3208" t="s">
        <v>28075</v>
      </c>
      <c r="C1323" s="3208" t="s">
        <v>27877</v>
      </c>
      <c r="D1323" s="3208" t="s">
        <v>28077</v>
      </c>
      <c r="E1323" s="3300" t="s">
        <v>28078</v>
      </c>
      <c r="F1323" s="3302" t="s">
        <v>2524</v>
      </c>
      <c r="G1323" s="3196"/>
      <c r="H1323" s="3208"/>
      <c r="I1323" s="3208"/>
      <c r="J1323" s="3208"/>
      <c r="K1323" s="3193"/>
      <c r="L1323" s="3208"/>
    </row>
    <row r="1324" spans="1:12" ht="15" customHeight="1">
      <c r="A1324" s="3193">
        <f>A1323+1</f>
        <v>2</v>
      </c>
      <c r="B1324" s="3208" t="s">
        <v>18356</v>
      </c>
      <c r="C1324" s="3208" t="s">
        <v>28075</v>
      </c>
      <c r="D1324" s="3208" t="s">
        <v>18356</v>
      </c>
      <c r="E1324" s="3300" t="s">
        <v>28079</v>
      </c>
      <c r="F1324" s="3208">
        <v>0.55000000000000004</v>
      </c>
      <c r="G1324" s="3196">
        <v>10</v>
      </c>
      <c r="H1324" s="3208"/>
      <c r="I1324" s="3208"/>
      <c r="J1324" s="3208"/>
      <c r="K1324" s="3193" t="s">
        <v>4841</v>
      </c>
      <c r="L1324" s="3208" t="s">
        <v>2993</v>
      </c>
    </row>
    <row r="1325" spans="1:12" ht="15" customHeight="1">
      <c r="A1325" s="3193">
        <f>A1324+1</f>
        <v>3</v>
      </c>
      <c r="B1325" s="3208" t="s">
        <v>12635</v>
      </c>
      <c r="C1325" s="3208" t="s">
        <v>28075</v>
      </c>
      <c r="D1325" s="3208" t="s">
        <v>12635</v>
      </c>
      <c r="E1325" s="3300" t="s">
        <v>28079</v>
      </c>
      <c r="F1325" s="3208">
        <v>5.5</v>
      </c>
      <c r="G1325" s="3196">
        <v>10</v>
      </c>
      <c r="H1325" s="3208"/>
      <c r="I1325" s="3208"/>
      <c r="J1325" s="3208"/>
      <c r="K1325" s="3193" t="s">
        <v>4841</v>
      </c>
      <c r="L1325" s="3208" t="s">
        <v>2993</v>
      </c>
    </row>
    <row r="1326" spans="1:12" ht="15">
      <c r="A1326" s="3193">
        <f>A1325+1</f>
        <v>4</v>
      </c>
      <c r="B1326" s="3191" t="s">
        <v>27842</v>
      </c>
      <c r="C1326" s="3208" t="s">
        <v>2993</v>
      </c>
      <c r="D1326" s="3208" t="s">
        <v>19908</v>
      </c>
      <c r="E1326" s="3191" t="s">
        <v>20281</v>
      </c>
      <c r="F1326" s="3196">
        <v>18.5</v>
      </c>
      <c r="G1326" s="3192">
        <v>185</v>
      </c>
      <c r="H1326" s="3190"/>
      <c r="I1326" s="3195"/>
      <c r="J1326" s="3197"/>
      <c r="K1326" s="3193" t="s">
        <v>4841</v>
      </c>
      <c r="L1326" s="3200"/>
    </row>
    <row r="1327" spans="1:12" ht="15">
      <c r="A1327" s="3193">
        <f>A1326+1</f>
        <v>5</v>
      </c>
      <c r="B1327" s="3191" t="s">
        <v>27843</v>
      </c>
      <c r="C1327" s="3208" t="s">
        <v>2993</v>
      </c>
      <c r="D1327" s="3208" t="s">
        <v>19908</v>
      </c>
      <c r="E1327" s="3191" t="s">
        <v>20103</v>
      </c>
      <c r="F1327" s="3194"/>
      <c r="G1327" s="3192">
        <v>185</v>
      </c>
      <c r="H1327" s="3195"/>
      <c r="I1327" s="3195"/>
      <c r="J1327" s="3197"/>
      <c r="K1327" s="3193" t="s">
        <v>4841</v>
      </c>
      <c r="L1327" s="3200"/>
    </row>
    <row r="1328" spans="1:12" ht="15" customHeight="1">
      <c r="A1328" s="3193"/>
      <c r="B1328" s="3208"/>
      <c r="C1328" s="3208"/>
      <c r="D1328" s="3191"/>
      <c r="E1328" s="3191"/>
      <c r="F1328" s="3194"/>
      <c r="G1328" s="3192"/>
      <c r="H1328" s="3208"/>
      <c r="I1328" s="3208"/>
      <c r="J1328" s="3208"/>
      <c r="K1328" s="3208"/>
      <c r="L1328" s="3208"/>
    </row>
    <row r="1329" spans="1:12" ht="15" customHeight="1">
      <c r="A1329" s="3193"/>
      <c r="B1329" s="3309" t="s">
        <v>13046</v>
      </c>
      <c r="C1329" s="3208"/>
      <c r="D1329" s="3191"/>
      <c r="E1329" s="3191"/>
      <c r="F1329" s="3194"/>
      <c r="G1329" s="3192"/>
      <c r="H1329" s="3208"/>
      <c r="I1329" s="3208"/>
      <c r="J1329" s="3208"/>
      <c r="K1329" s="3208"/>
      <c r="L1329" s="3208"/>
    </row>
    <row r="1330" spans="1:12" ht="15">
      <c r="A1330" s="3193">
        <v>1</v>
      </c>
      <c r="B1330" s="3191" t="s">
        <v>27845</v>
      </c>
      <c r="C1330" s="3191" t="s">
        <v>20031</v>
      </c>
      <c r="D1330" s="3191" t="s">
        <v>13366</v>
      </c>
      <c r="E1330" s="3191" t="s">
        <v>28080</v>
      </c>
      <c r="F1330" s="3196">
        <v>185</v>
      </c>
      <c r="G1330" s="3192">
        <v>185</v>
      </c>
      <c r="H1330" s="3190"/>
      <c r="I1330" s="3191"/>
      <c r="J1330" s="3190"/>
      <c r="K1330" s="3193"/>
      <c r="L1330" s="3194"/>
    </row>
    <row r="1331" spans="1:12" ht="15">
      <c r="A1331" s="3193">
        <f>A1330+1</f>
        <v>2</v>
      </c>
      <c r="B1331" s="3191" t="s">
        <v>27846</v>
      </c>
      <c r="C1331" s="3191" t="s">
        <v>20031</v>
      </c>
      <c r="D1331" s="3191" t="s">
        <v>13366</v>
      </c>
      <c r="E1331" s="3191" t="s">
        <v>20170</v>
      </c>
      <c r="F1331" s="3194"/>
      <c r="G1331" s="3192">
        <v>185</v>
      </c>
      <c r="H1331" s="3195"/>
      <c r="I1331" s="3191"/>
      <c r="J1331" s="3196"/>
      <c r="K1331" s="3193"/>
      <c r="L1331" s="3191"/>
    </row>
    <row r="1332" spans="1:12" ht="15">
      <c r="A1332" s="3193">
        <f t="shared" ref="A1332:A1335" si="26">A1331+1</f>
        <v>3</v>
      </c>
      <c r="B1332" s="3191" t="s">
        <v>27847</v>
      </c>
      <c r="C1332" s="3191" t="s">
        <v>20031</v>
      </c>
      <c r="D1332" s="3191" t="s">
        <v>20038</v>
      </c>
      <c r="E1332" s="3191" t="s">
        <v>20039</v>
      </c>
      <c r="F1332" s="3194"/>
      <c r="G1332" s="3192">
        <v>50</v>
      </c>
      <c r="H1332" s="3195"/>
      <c r="I1332" s="3193"/>
      <c r="J1332" s="3196"/>
      <c r="K1332" s="3193"/>
      <c r="L1332" s="3194"/>
    </row>
    <row r="1333" spans="1:12" ht="15">
      <c r="A1333" s="3193">
        <f t="shared" si="26"/>
        <v>4</v>
      </c>
      <c r="B1333" s="3191" t="s">
        <v>27848</v>
      </c>
      <c r="C1333" s="3208" t="s">
        <v>3711</v>
      </c>
      <c r="D1333" s="3191" t="s">
        <v>13482</v>
      </c>
      <c r="E1333" s="3191" t="s">
        <v>20555</v>
      </c>
      <c r="F1333" s="3196">
        <v>185</v>
      </c>
      <c r="G1333" s="3192">
        <v>135</v>
      </c>
      <c r="H1333" s="3190"/>
      <c r="I1333" s="3191"/>
      <c r="J1333" s="3190"/>
      <c r="K1333" s="3193"/>
      <c r="L1333" s="3194"/>
    </row>
    <row r="1334" spans="1:12" ht="15">
      <c r="A1334" s="3193">
        <f t="shared" si="26"/>
        <v>5</v>
      </c>
      <c r="B1334" s="3191" t="s">
        <v>27849</v>
      </c>
      <c r="C1334" s="3208" t="s">
        <v>3711</v>
      </c>
      <c r="D1334" s="3191" t="s">
        <v>13482</v>
      </c>
      <c r="E1334" s="3191" t="s">
        <v>20170</v>
      </c>
      <c r="F1334" s="3194"/>
      <c r="G1334" s="3192">
        <v>135</v>
      </c>
      <c r="H1334" s="3195"/>
      <c r="I1334" s="3191"/>
      <c r="J1334" s="3196"/>
      <c r="K1334" s="3193"/>
      <c r="L1334" s="3191"/>
    </row>
    <row r="1335" spans="1:12" ht="15">
      <c r="A1335" s="3193">
        <f t="shared" si="26"/>
        <v>6</v>
      </c>
      <c r="B1335" s="3191" t="s">
        <v>27850</v>
      </c>
      <c r="C1335" s="3208" t="s">
        <v>3711</v>
      </c>
      <c r="D1335" s="3191" t="s">
        <v>20038</v>
      </c>
      <c r="E1335" s="3191" t="s">
        <v>20039</v>
      </c>
      <c r="F1335" s="3194"/>
      <c r="G1335" s="3192">
        <v>65</v>
      </c>
      <c r="H1335" s="3195"/>
      <c r="I1335" s="3193"/>
      <c r="J1335" s="3196"/>
      <c r="K1335" s="3193"/>
      <c r="L1335" s="3194"/>
    </row>
    <row r="1336" spans="1:12" ht="15">
      <c r="A1336" s="3193"/>
      <c r="B1336" s="3191"/>
      <c r="C1336" s="3208"/>
      <c r="D1336" s="3191"/>
      <c r="E1336" s="3191"/>
      <c r="F1336" s="3194"/>
      <c r="G1336" s="3192"/>
      <c r="H1336" s="3195"/>
      <c r="I1336" s="3193"/>
      <c r="J1336" s="3196"/>
      <c r="K1336" s="3193"/>
      <c r="L1336" s="3194"/>
    </row>
    <row r="1337" spans="1:12" ht="15">
      <c r="A1337" s="3193"/>
      <c r="B1337" s="3305" t="s">
        <v>6532</v>
      </c>
      <c r="C1337" s="3208"/>
      <c r="D1337" s="3191"/>
      <c r="E1337" s="3191"/>
      <c r="F1337" s="3194"/>
      <c r="G1337" s="3192"/>
      <c r="H1337" s="3195"/>
      <c r="I1337" s="3193"/>
      <c r="J1337" s="3196"/>
      <c r="K1337" s="3193"/>
      <c r="L1337" s="3194"/>
    </row>
    <row r="1338" spans="1:12" ht="15">
      <c r="A1338" s="3193">
        <v>1</v>
      </c>
      <c r="B1338" s="3191" t="s">
        <v>27851</v>
      </c>
      <c r="C1338" s="3191"/>
      <c r="D1338" s="3191" t="s">
        <v>13616</v>
      </c>
      <c r="E1338" s="3191" t="s">
        <v>20456</v>
      </c>
      <c r="F1338" s="3196">
        <v>30</v>
      </c>
      <c r="G1338" s="3192"/>
      <c r="H1338" s="3197"/>
      <c r="I1338" s="3191"/>
      <c r="J1338" s="3190"/>
      <c r="K1338" s="3193"/>
      <c r="L1338" s="3198"/>
    </row>
    <row r="1339" spans="1:12" s="3267" customFormat="1" ht="15">
      <c r="A1339" s="3193">
        <f>A1338+1</f>
        <v>2</v>
      </c>
      <c r="B1339" s="3191" t="s">
        <v>27852</v>
      </c>
      <c r="C1339" s="3191"/>
      <c r="D1339" s="3191" t="s">
        <v>13616</v>
      </c>
      <c r="E1339" s="3191" t="s">
        <v>20103</v>
      </c>
      <c r="F1339" s="3194"/>
      <c r="G1339" s="3192"/>
      <c r="H1339" s="3195"/>
      <c r="I1339" s="3191"/>
      <c r="J1339" s="3197"/>
      <c r="K1339" s="3193"/>
      <c r="L1339" s="3198"/>
    </row>
    <row r="1340" spans="1:12" s="3267" customFormat="1" ht="15">
      <c r="A1340" s="3193">
        <f t="shared" ref="A1340:A1355" si="27">A1339+1</f>
        <v>3</v>
      </c>
      <c r="B1340" s="3191" t="s">
        <v>27853</v>
      </c>
      <c r="C1340" s="3191"/>
      <c r="D1340" s="3191" t="s">
        <v>20038</v>
      </c>
      <c r="E1340" s="3191" t="s">
        <v>20103</v>
      </c>
      <c r="F1340" s="3194"/>
      <c r="G1340" s="3192">
        <v>65</v>
      </c>
      <c r="H1340" s="3201"/>
      <c r="I1340" s="3201"/>
      <c r="J1340" s="3197"/>
      <c r="K1340" s="3193"/>
      <c r="L1340" s="3198"/>
    </row>
    <row r="1341" spans="1:12" s="3267" customFormat="1" ht="15">
      <c r="A1341" s="3193">
        <f t="shared" si="27"/>
        <v>4</v>
      </c>
      <c r="B1341" s="3268" t="s">
        <v>27854</v>
      </c>
      <c r="C1341" s="3208" t="s">
        <v>3711</v>
      </c>
      <c r="D1341" s="3268" t="s">
        <v>13617</v>
      </c>
      <c r="E1341" s="3208" t="s">
        <v>20161</v>
      </c>
      <c r="F1341" s="3208">
        <v>1.1000000000000001</v>
      </c>
      <c r="G1341" s="3196"/>
      <c r="H1341" s="3208"/>
      <c r="I1341" s="3208"/>
      <c r="J1341" s="3208"/>
      <c r="K1341" s="3208"/>
      <c r="L1341" s="3208"/>
    </row>
    <row r="1342" spans="1:12" s="3267" customFormat="1" ht="15">
      <c r="A1342" s="3193">
        <f t="shared" si="27"/>
        <v>5</v>
      </c>
      <c r="B1342" s="3268" t="s">
        <v>27855</v>
      </c>
      <c r="C1342" s="3208" t="s">
        <v>3711</v>
      </c>
      <c r="D1342" s="3268" t="s">
        <v>13617</v>
      </c>
      <c r="E1342" s="3191" t="s">
        <v>20103</v>
      </c>
      <c r="F1342" s="3208"/>
      <c r="G1342" s="3196"/>
      <c r="H1342" s="3208"/>
      <c r="I1342" s="3208"/>
      <c r="J1342" s="3208"/>
      <c r="K1342" s="3208"/>
      <c r="L1342" s="3208"/>
    </row>
    <row r="1343" spans="1:12" s="3267" customFormat="1" ht="15">
      <c r="A1343" s="3193">
        <f t="shared" si="27"/>
        <v>6</v>
      </c>
      <c r="B1343" s="3268" t="s">
        <v>27856</v>
      </c>
      <c r="C1343" s="3208" t="s">
        <v>3711</v>
      </c>
      <c r="D1343" s="3191" t="s">
        <v>20038</v>
      </c>
      <c r="E1343" s="3191" t="s">
        <v>20103</v>
      </c>
      <c r="F1343" s="3208"/>
      <c r="G1343" s="3192">
        <v>65</v>
      </c>
      <c r="H1343" s="3208"/>
      <c r="I1343" s="3208"/>
      <c r="J1343" s="3208"/>
      <c r="K1343" s="3208"/>
      <c r="L1343" s="3208"/>
    </row>
    <row r="1344" spans="1:12" s="3267" customFormat="1" ht="15">
      <c r="A1344" s="3193">
        <f t="shared" si="27"/>
        <v>7</v>
      </c>
      <c r="B1344" s="3268" t="s">
        <v>27857</v>
      </c>
      <c r="C1344" s="3208" t="s">
        <v>3711</v>
      </c>
      <c r="D1344" s="3268" t="s">
        <v>13619</v>
      </c>
      <c r="E1344" s="3208" t="s">
        <v>20161</v>
      </c>
      <c r="F1344" s="3208">
        <v>2.2000000000000002</v>
      </c>
      <c r="G1344" s="3196"/>
      <c r="H1344" s="3208"/>
      <c r="I1344" s="3208"/>
      <c r="J1344" s="3208"/>
      <c r="K1344" s="3208"/>
      <c r="L1344" s="3208"/>
    </row>
    <row r="1345" spans="1:12" s="3267" customFormat="1" ht="15">
      <c r="A1345" s="3193">
        <f t="shared" si="27"/>
        <v>8</v>
      </c>
      <c r="B1345" s="3268" t="s">
        <v>27858</v>
      </c>
      <c r="C1345" s="3208" t="s">
        <v>3711</v>
      </c>
      <c r="D1345" s="3268" t="s">
        <v>13619</v>
      </c>
      <c r="E1345" s="3191" t="s">
        <v>20103</v>
      </c>
      <c r="F1345" s="3208"/>
      <c r="G1345" s="3196"/>
      <c r="H1345" s="3208"/>
      <c r="I1345" s="3208"/>
      <c r="J1345" s="3208"/>
      <c r="K1345" s="3208"/>
      <c r="L1345" s="3208"/>
    </row>
    <row r="1346" spans="1:12" s="3267" customFormat="1" ht="15">
      <c r="A1346" s="3193">
        <f t="shared" si="27"/>
        <v>9</v>
      </c>
      <c r="B1346" s="3268" t="s">
        <v>27859</v>
      </c>
      <c r="C1346" s="3208" t="s">
        <v>3711</v>
      </c>
      <c r="D1346" s="3191" t="s">
        <v>20038</v>
      </c>
      <c r="E1346" s="3191" t="s">
        <v>20103</v>
      </c>
      <c r="F1346" s="3208"/>
      <c r="G1346" s="3192">
        <v>65</v>
      </c>
      <c r="H1346" s="3208"/>
      <c r="I1346" s="3208"/>
      <c r="J1346" s="3208"/>
      <c r="K1346" s="3208"/>
      <c r="L1346" s="3208"/>
    </row>
    <row r="1347" spans="1:12" s="3267" customFormat="1" ht="15">
      <c r="A1347" s="3193">
        <f t="shared" si="27"/>
        <v>10</v>
      </c>
      <c r="B1347" s="3268" t="s">
        <v>13624</v>
      </c>
      <c r="C1347" s="3208" t="s">
        <v>3711</v>
      </c>
      <c r="D1347" s="3268" t="s">
        <v>13624</v>
      </c>
      <c r="E1347" s="3208" t="s">
        <v>20161</v>
      </c>
      <c r="F1347" s="3208">
        <v>3</v>
      </c>
      <c r="G1347" s="3196"/>
      <c r="H1347" s="3208"/>
      <c r="I1347" s="3208"/>
      <c r="J1347" s="3208"/>
      <c r="K1347" s="3208"/>
      <c r="L1347" s="3208"/>
    </row>
    <row r="1348" spans="1:12" s="3267" customFormat="1" ht="15">
      <c r="A1348" s="3193">
        <f t="shared" si="27"/>
        <v>11</v>
      </c>
      <c r="B1348" s="3268" t="s">
        <v>27860</v>
      </c>
      <c r="C1348" s="3208" t="s">
        <v>3711</v>
      </c>
      <c r="D1348" s="3268" t="s">
        <v>13624</v>
      </c>
      <c r="E1348" s="3191" t="s">
        <v>20103</v>
      </c>
      <c r="F1348" s="3208"/>
      <c r="G1348" s="3196"/>
      <c r="H1348" s="3208"/>
      <c r="I1348" s="3208"/>
      <c r="J1348" s="3208"/>
      <c r="K1348" s="3208"/>
      <c r="L1348" s="3208"/>
    </row>
    <row r="1349" spans="1:12" s="3267" customFormat="1" ht="15">
      <c r="A1349" s="3193">
        <f t="shared" si="27"/>
        <v>12</v>
      </c>
      <c r="B1349" s="3268" t="s">
        <v>27861</v>
      </c>
      <c r="C1349" s="3208" t="s">
        <v>3711</v>
      </c>
      <c r="D1349" s="3191" t="s">
        <v>20038</v>
      </c>
      <c r="E1349" s="3191" t="s">
        <v>20103</v>
      </c>
      <c r="F1349" s="3208"/>
      <c r="G1349" s="3192">
        <v>65</v>
      </c>
      <c r="H1349" s="3208"/>
      <c r="I1349" s="3208"/>
      <c r="J1349" s="3208"/>
      <c r="K1349" s="3208"/>
      <c r="L1349" s="3208"/>
    </row>
    <row r="1350" spans="1:12" s="3267" customFormat="1" ht="15">
      <c r="A1350" s="3193">
        <f t="shared" si="27"/>
        <v>13</v>
      </c>
      <c r="B1350" s="3268" t="s">
        <v>27862</v>
      </c>
      <c r="C1350" s="3208" t="s">
        <v>3711</v>
      </c>
      <c r="D1350" s="3268" t="s">
        <v>18271</v>
      </c>
      <c r="E1350" s="3208" t="s">
        <v>20161</v>
      </c>
      <c r="F1350" s="3208">
        <v>2.2000000000000002</v>
      </c>
      <c r="G1350" s="3196"/>
      <c r="H1350" s="3208"/>
      <c r="I1350" s="3208"/>
      <c r="J1350" s="3208"/>
      <c r="K1350" s="3208"/>
      <c r="L1350" s="3208"/>
    </row>
    <row r="1351" spans="1:12" s="3267" customFormat="1" ht="15">
      <c r="A1351" s="3193">
        <f t="shared" si="27"/>
        <v>14</v>
      </c>
      <c r="B1351" s="3268" t="s">
        <v>27863</v>
      </c>
      <c r="C1351" s="3208" t="s">
        <v>3711</v>
      </c>
      <c r="D1351" s="3268" t="s">
        <v>18271</v>
      </c>
      <c r="E1351" s="3191" t="s">
        <v>20103</v>
      </c>
      <c r="F1351" s="3208"/>
      <c r="G1351" s="3196"/>
      <c r="H1351" s="3208"/>
      <c r="I1351" s="3208"/>
      <c r="J1351" s="3208"/>
      <c r="K1351" s="3208"/>
      <c r="L1351" s="3208"/>
    </row>
    <row r="1352" spans="1:12" s="3267" customFormat="1" ht="15">
      <c r="A1352" s="3193">
        <f t="shared" si="27"/>
        <v>15</v>
      </c>
      <c r="B1352" s="3268" t="s">
        <v>27864</v>
      </c>
      <c r="C1352" s="3208" t="s">
        <v>3711</v>
      </c>
      <c r="D1352" s="3191" t="s">
        <v>20038</v>
      </c>
      <c r="E1352" s="3191" t="s">
        <v>20103</v>
      </c>
      <c r="F1352" s="3208"/>
      <c r="G1352" s="3192">
        <v>65</v>
      </c>
      <c r="H1352" s="3208"/>
      <c r="I1352" s="3208"/>
      <c r="J1352" s="3208"/>
      <c r="K1352" s="3208"/>
      <c r="L1352" s="3208"/>
    </row>
    <row r="1353" spans="1:12" s="3267" customFormat="1" ht="15">
      <c r="A1353" s="3193">
        <f t="shared" si="27"/>
        <v>16</v>
      </c>
      <c r="B1353" s="3268" t="s">
        <v>27865</v>
      </c>
      <c r="C1353" s="3208" t="s">
        <v>3711</v>
      </c>
      <c r="D1353" s="3268" t="s">
        <v>18271</v>
      </c>
      <c r="E1353" s="3208" t="s">
        <v>20161</v>
      </c>
      <c r="F1353" s="3208">
        <v>2.2000000000000002</v>
      </c>
      <c r="G1353" s="3196"/>
      <c r="H1353" s="3208"/>
      <c r="I1353" s="3208"/>
      <c r="J1353" s="3208"/>
      <c r="K1353" s="3208"/>
      <c r="L1353" s="3208"/>
    </row>
    <row r="1354" spans="1:12" s="3267" customFormat="1" ht="15">
      <c r="A1354" s="3193">
        <f t="shared" si="27"/>
        <v>17</v>
      </c>
      <c r="B1354" s="3268" t="s">
        <v>27866</v>
      </c>
      <c r="C1354" s="3208" t="s">
        <v>3711</v>
      </c>
      <c r="D1354" s="3268" t="s">
        <v>18271</v>
      </c>
      <c r="E1354" s="3191" t="s">
        <v>20103</v>
      </c>
      <c r="F1354" s="3208"/>
      <c r="G1354" s="3196"/>
      <c r="H1354" s="3208"/>
      <c r="I1354" s="3208"/>
      <c r="J1354" s="3208"/>
      <c r="K1354" s="3208"/>
      <c r="L1354" s="3208"/>
    </row>
    <row r="1355" spans="1:12" s="3267" customFormat="1" ht="15">
      <c r="A1355" s="3193">
        <f t="shared" si="27"/>
        <v>18</v>
      </c>
      <c r="B1355" s="3268" t="s">
        <v>27867</v>
      </c>
      <c r="C1355" s="3208" t="s">
        <v>3711</v>
      </c>
      <c r="D1355" s="3191" t="s">
        <v>20038</v>
      </c>
      <c r="E1355" s="3191" t="s">
        <v>20103</v>
      </c>
      <c r="F1355" s="3208"/>
      <c r="G1355" s="3192">
        <v>65</v>
      </c>
      <c r="H1355" s="3208"/>
      <c r="I1355" s="3208"/>
      <c r="J1355" s="3208"/>
      <c r="K1355" s="3208"/>
      <c r="L1355" s="3208"/>
    </row>
    <row r="1356" spans="1:12" s="3267" customFormat="1" ht="15">
      <c r="A1356" s="3193"/>
      <c r="B1356" s="3268"/>
      <c r="C1356" s="3208"/>
      <c r="D1356" s="3191"/>
      <c r="E1356" s="3191"/>
      <c r="F1356" s="3208"/>
      <c r="G1356" s="3192"/>
      <c r="H1356" s="3208"/>
      <c r="I1356" s="3208"/>
      <c r="J1356" s="3208"/>
      <c r="K1356" s="3208"/>
      <c r="L1356" s="3208"/>
    </row>
    <row r="1357" spans="1:12" s="3267" customFormat="1" ht="15">
      <c r="A1357" s="3193"/>
      <c r="B1357" s="3310" t="s">
        <v>6504</v>
      </c>
      <c r="C1357" s="3208"/>
      <c r="D1357" s="3191"/>
      <c r="E1357" s="3191"/>
      <c r="F1357" s="3208"/>
      <c r="G1357" s="3192"/>
      <c r="H1357" s="3208"/>
      <c r="I1357" s="3208"/>
      <c r="J1357" s="3208"/>
      <c r="K1357" s="3208"/>
      <c r="L1357" s="3208"/>
    </row>
    <row r="1358" spans="1:12" s="3267" customFormat="1" ht="15">
      <c r="A1358" s="3193">
        <v>1</v>
      </c>
      <c r="B1358" s="3268" t="s">
        <v>27868</v>
      </c>
      <c r="C1358" s="3208" t="s">
        <v>3042</v>
      </c>
      <c r="D1358" s="3268" t="s">
        <v>12658</v>
      </c>
      <c r="E1358" s="3191" t="s">
        <v>27869</v>
      </c>
      <c r="F1358" s="3208">
        <v>75</v>
      </c>
      <c r="G1358" s="3192">
        <v>25</v>
      </c>
      <c r="H1358" s="3208"/>
      <c r="I1358" s="3208"/>
      <c r="J1358" s="3208"/>
      <c r="K1358" s="3208"/>
      <c r="L1358" s="3208"/>
    </row>
    <row r="1359" spans="1:12" s="3267" customFormat="1" ht="15">
      <c r="A1359" s="3193">
        <f>A1358+1</f>
        <v>2</v>
      </c>
      <c r="B1359" s="3268" t="s">
        <v>27870</v>
      </c>
      <c r="C1359" s="3208" t="s">
        <v>3042</v>
      </c>
      <c r="D1359" s="3268" t="s">
        <v>12659</v>
      </c>
      <c r="E1359" s="3191" t="s">
        <v>27869</v>
      </c>
      <c r="F1359" s="3208">
        <v>75</v>
      </c>
      <c r="G1359" s="3192">
        <v>25</v>
      </c>
      <c r="H1359" s="3208"/>
      <c r="I1359" s="3208"/>
      <c r="J1359" s="3208"/>
      <c r="K1359" s="3208"/>
      <c r="L1359" s="3208"/>
    </row>
    <row r="1360" spans="1:12" s="3267" customFormat="1" ht="15">
      <c r="A1360" s="3193">
        <f t="shared" ref="A1360:A1363" si="28">A1359+1</f>
        <v>3</v>
      </c>
      <c r="B1360" s="3268" t="s">
        <v>27871</v>
      </c>
      <c r="C1360" s="3208" t="s">
        <v>3042</v>
      </c>
      <c r="D1360" s="3191" t="s">
        <v>27872</v>
      </c>
      <c r="E1360" s="3191" t="s">
        <v>27873</v>
      </c>
      <c r="F1360" s="3208"/>
      <c r="G1360" s="3192">
        <v>25</v>
      </c>
      <c r="H1360" s="3208"/>
      <c r="I1360" s="3208"/>
      <c r="J1360" s="3208"/>
      <c r="K1360" s="3208"/>
      <c r="L1360" s="3208"/>
    </row>
    <row r="1361" spans="1:12" s="3267" customFormat="1" ht="15">
      <c r="A1361" s="3193">
        <f t="shared" si="28"/>
        <v>4</v>
      </c>
      <c r="B1361" s="3268" t="s">
        <v>27874</v>
      </c>
      <c r="C1361" s="3208" t="s">
        <v>3042</v>
      </c>
      <c r="D1361" s="3191" t="s">
        <v>27875</v>
      </c>
      <c r="E1361" s="3191" t="s">
        <v>27873</v>
      </c>
      <c r="F1361" s="3208"/>
      <c r="G1361" s="3192">
        <v>25</v>
      </c>
      <c r="H1361" s="3208"/>
      <c r="I1361" s="3208"/>
      <c r="J1361" s="3208"/>
      <c r="K1361" s="3208"/>
      <c r="L1361" s="3208"/>
    </row>
    <row r="1362" spans="1:12" s="3267" customFormat="1" ht="15">
      <c r="A1362" s="3193">
        <f t="shared" si="28"/>
        <v>5</v>
      </c>
      <c r="B1362" s="3268" t="s">
        <v>27876</v>
      </c>
      <c r="C1362" s="3208" t="s">
        <v>2993</v>
      </c>
      <c r="D1362" s="3191" t="s">
        <v>6504</v>
      </c>
      <c r="E1362" s="3191" t="s">
        <v>27878</v>
      </c>
      <c r="F1362" s="3208"/>
      <c r="G1362" s="3192">
        <v>210</v>
      </c>
      <c r="H1362" s="3208"/>
      <c r="I1362" s="3208"/>
      <c r="J1362" s="3208"/>
      <c r="K1362" s="3208"/>
      <c r="L1362" s="3208"/>
    </row>
    <row r="1363" spans="1:12" s="3267" customFormat="1" ht="15">
      <c r="A1363" s="3193">
        <f t="shared" si="28"/>
        <v>6</v>
      </c>
      <c r="B1363" s="3268" t="s">
        <v>27879</v>
      </c>
      <c r="C1363" s="3208" t="s">
        <v>2993</v>
      </c>
      <c r="D1363" s="3191" t="s">
        <v>6504</v>
      </c>
      <c r="E1363" s="3191" t="s">
        <v>27878</v>
      </c>
      <c r="F1363" s="3208"/>
      <c r="G1363" s="3192">
        <v>210</v>
      </c>
      <c r="H1363" s="3208"/>
      <c r="I1363" s="3208"/>
      <c r="J1363" s="3208"/>
      <c r="K1363" s="3208"/>
      <c r="L1363" s="3208"/>
    </row>
    <row r="1364" spans="1:12" s="3267" customFormat="1" ht="15">
      <c r="A1364" s="3193"/>
      <c r="B1364" s="3268"/>
      <c r="C1364" s="3208"/>
      <c r="D1364" s="3191"/>
      <c r="E1364" s="3191"/>
      <c r="F1364" s="3208"/>
      <c r="G1364" s="3192"/>
      <c r="H1364" s="3208"/>
      <c r="I1364" s="3208"/>
      <c r="J1364" s="3208"/>
      <c r="K1364" s="3208"/>
      <c r="L1364" s="3208"/>
    </row>
    <row r="1365" spans="1:12" s="3267" customFormat="1" ht="15">
      <c r="A1365" s="3193"/>
      <c r="B1365" s="3310" t="s">
        <v>11858</v>
      </c>
      <c r="C1365" s="3208"/>
      <c r="D1365" s="3191"/>
      <c r="E1365" s="3191"/>
      <c r="F1365" s="3208"/>
      <c r="G1365" s="3192"/>
      <c r="H1365" s="3208"/>
      <c r="I1365" s="3208"/>
      <c r="J1365" s="3208"/>
      <c r="K1365" s="3208"/>
      <c r="L1365" s="3208"/>
    </row>
    <row r="1366" spans="1:12" s="3267" customFormat="1" ht="15">
      <c r="A1366" s="3193">
        <v>1</v>
      </c>
      <c r="B1366" s="3268" t="s">
        <v>28081</v>
      </c>
      <c r="C1366" s="3208" t="s">
        <v>2993</v>
      </c>
      <c r="D1366" s="3191" t="s">
        <v>12386</v>
      </c>
      <c r="E1366" s="3191" t="s">
        <v>28082</v>
      </c>
      <c r="F1366" s="3208">
        <v>37</v>
      </c>
      <c r="G1366" s="3192">
        <v>450</v>
      </c>
      <c r="H1366" s="3208"/>
      <c r="I1366" s="3208"/>
      <c r="J1366" s="3208"/>
      <c r="K1366" s="3208"/>
      <c r="L1366" s="3208"/>
    </row>
    <row r="1367" spans="1:12" s="3267" customFormat="1" ht="15">
      <c r="A1367" s="3193">
        <f>A1366+1</f>
        <v>2</v>
      </c>
      <c r="B1367" s="3268" t="s">
        <v>28083</v>
      </c>
      <c r="C1367" s="3208" t="s">
        <v>16516</v>
      </c>
      <c r="D1367" s="3191" t="s">
        <v>28084</v>
      </c>
      <c r="E1367" s="3191" t="s">
        <v>28085</v>
      </c>
      <c r="F1367" s="3208"/>
      <c r="G1367" s="3192">
        <v>330</v>
      </c>
      <c r="H1367" s="3208"/>
      <c r="I1367" s="3208"/>
      <c r="J1367" s="3208"/>
      <c r="K1367" s="3208"/>
      <c r="L1367" s="3208"/>
    </row>
    <row r="1368" spans="1:12" s="3267" customFormat="1" ht="15">
      <c r="A1368" s="3193"/>
      <c r="B1368" s="3268"/>
      <c r="C1368" s="3208"/>
      <c r="D1368" s="3191"/>
      <c r="E1368" s="3191"/>
      <c r="F1368" s="3208"/>
      <c r="G1368" s="3192"/>
      <c r="H1368" s="3208"/>
      <c r="I1368" s="3208"/>
      <c r="J1368" s="3208"/>
      <c r="K1368" s="3208"/>
      <c r="L1368" s="3208"/>
    </row>
    <row r="1369" spans="1:12" s="3267" customFormat="1" ht="15">
      <c r="A1369" s="3193"/>
      <c r="B1369" s="3310" t="s">
        <v>18907</v>
      </c>
      <c r="C1369" s="3208"/>
      <c r="D1369" s="3191"/>
      <c r="E1369" s="3191"/>
      <c r="F1369" s="3208"/>
      <c r="G1369" s="3192"/>
      <c r="H1369" s="3208"/>
      <c r="I1369" s="3208"/>
      <c r="J1369" s="3208"/>
      <c r="K1369" s="3208"/>
      <c r="L1369" s="3208"/>
    </row>
    <row r="1370" spans="1:12" s="3267" customFormat="1" ht="15">
      <c r="A1370" s="3193">
        <v>1</v>
      </c>
      <c r="B1370" s="3268" t="s">
        <v>16873</v>
      </c>
      <c r="C1370" s="3208" t="s">
        <v>28030</v>
      </c>
      <c r="D1370" s="3268" t="s">
        <v>16873</v>
      </c>
      <c r="E1370" s="3311" t="s">
        <v>28117</v>
      </c>
      <c r="F1370" s="3312">
        <v>4</v>
      </c>
      <c r="G1370" s="3192"/>
      <c r="H1370" s="3208"/>
      <c r="I1370" s="3208"/>
      <c r="J1370" s="3208"/>
      <c r="K1370" s="3208"/>
      <c r="L1370" s="3208"/>
    </row>
    <row r="1371" spans="1:12" s="3267" customFormat="1" ht="15">
      <c r="A1371" s="3193">
        <f>A1370+1</f>
        <v>2</v>
      </c>
      <c r="B1371" s="3268" t="s">
        <v>16874</v>
      </c>
      <c r="C1371" s="3208" t="s">
        <v>28030</v>
      </c>
      <c r="D1371" s="3268" t="s">
        <v>16874</v>
      </c>
      <c r="E1371" s="3311" t="s">
        <v>28117</v>
      </c>
      <c r="F1371" s="3312">
        <v>4</v>
      </c>
      <c r="G1371" s="3192"/>
      <c r="H1371" s="3208"/>
      <c r="I1371" s="3208"/>
      <c r="J1371" s="3208"/>
      <c r="K1371" s="3208"/>
      <c r="L1371" s="3208"/>
    </row>
    <row r="1372" spans="1:12" s="3267" customFormat="1" ht="15">
      <c r="A1372" s="3193">
        <f t="shared" ref="A1372:A1381" si="29">A1371+1</f>
        <v>3</v>
      </c>
      <c r="B1372" s="3268" t="s">
        <v>16875</v>
      </c>
      <c r="C1372" s="3208" t="s">
        <v>28030</v>
      </c>
      <c r="D1372" s="3268" t="s">
        <v>16875</v>
      </c>
      <c r="E1372" s="3311" t="s">
        <v>28117</v>
      </c>
      <c r="F1372" s="3312">
        <v>3</v>
      </c>
      <c r="G1372" s="3192"/>
      <c r="H1372" s="3208"/>
      <c r="I1372" s="3208"/>
      <c r="J1372" s="3208"/>
      <c r="K1372" s="3208"/>
      <c r="L1372" s="3208"/>
    </row>
    <row r="1373" spans="1:12" s="3267" customFormat="1" ht="15">
      <c r="A1373" s="3193">
        <f t="shared" si="29"/>
        <v>4</v>
      </c>
      <c r="B1373" s="3268" t="s">
        <v>28120</v>
      </c>
      <c r="C1373" s="3208" t="s">
        <v>28030</v>
      </c>
      <c r="D1373" s="3268" t="s">
        <v>28120</v>
      </c>
      <c r="E1373" s="3311" t="s">
        <v>28117</v>
      </c>
      <c r="F1373" s="3312">
        <v>15</v>
      </c>
      <c r="G1373" s="3192"/>
      <c r="H1373" s="3208"/>
      <c r="I1373" s="3208"/>
      <c r="J1373" s="3208"/>
      <c r="K1373" s="3208"/>
      <c r="L1373" s="3208"/>
    </row>
    <row r="1374" spans="1:12" s="3267" customFormat="1" ht="15">
      <c r="A1374" s="3193"/>
      <c r="B1374" s="3268" t="s">
        <v>28121</v>
      </c>
      <c r="C1374" s="3208" t="s">
        <v>28030</v>
      </c>
      <c r="D1374" s="3268" t="s">
        <v>28121</v>
      </c>
      <c r="E1374" s="3311" t="s">
        <v>28118</v>
      </c>
      <c r="F1374" s="3312">
        <v>15</v>
      </c>
      <c r="G1374" s="3192"/>
      <c r="H1374" s="3208"/>
      <c r="I1374" s="3208"/>
      <c r="J1374" s="3208"/>
      <c r="K1374" s="3208"/>
      <c r="L1374" s="3208"/>
    </row>
    <row r="1375" spans="1:12" s="3267" customFormat="1" ht="15">
      <c r="A1375" s="3193">
        <f>A1373+1</f>
        <v>5</v>
      </c>
      <c r="B1375" s="3268" t="s">
        <v>16876</v>
      </c>
      <c r="C1375" s="3208" t="s">
        <v>28030</v>
      </c>
      <c r="D1375" s="3268" t="s">
        <v>16876</v>
      </c>
      <c r="E1375" s="3311" t="s">
        <v>28117</v>
      </c>
      <c r="F1375" s="3312">
        <v>4</v>
      </c>
      <c r="G1375" s="3192"/>
      <c r="H1375" s="3208"/>
      <c r="I1375" s="3208"/>
      <c r="J1375" s="3208"/>
      <c r="K1375" s="3208"/>
      <c r="L1375" s="3208"/>
    </row>
    <row r="1376" spans="1:12" s="3267" customFormat="1" ht="15">
      <c r="A1376" s="3193">
        <f t="shared" si="29"/>
        <v>6</v>
      </c>
      <c r="B1376" s="3268" t="s">
        <v>16877</v>
      </c>
      <c r="C1376" s="3208" t="s">
        <v>28030</v>
      </c>
      <c r="D1376" s="3268" t="s">
        <v>16877</v>
      </c>
      <c r="E1376" s="3311" t="s">
        <v>28117</v>
      </c>
      <c r="F1376" s="3312">
        <v>5.5</v>
      </c>
      <c r="G1376" s="3192"/>
      <c r="H1376" s="3208"/>
      <c r="I1376" s="3208"/>
      <c r="J1376" s="3208"/>
      <c r="K1376" s="3208"/>
      <c r="L1376" s="3208"/>
    </row>
    <row r="1377" spans="1:12" s="3267" customFormat="1" ht="15">
      <c r="A1377" s="3193">
        <f t="shared" si="29"/>
        <v>7</v>
      </c>
      <c r="B1377" s="3268" t="s">
        <v>16878</v>
      </c>
      <c r="C1377" s="3208" t="s">
        <v>28030</v>
      </c>
      <c r="D1377" s="3268" t="s">
        <v>16878</v>
      </c>
      <c r="E1377" s="3311" t="s">
        <v>28119</v>
      </c>
      <c r="F1377" s="3312">
        <v>29</v>
      </c>
      <c r="G1377" s="3192"/>
      <c r="H1377" s="3208"/>
      <c r="I1377" s="3208"/>
      <c r="J1377" s="3208"/>
      <c r="K1377" s="3208"/>
      <c r="L1377" s="3208"/>
    </row>
    <row r="1378" spans="1:12" s="3267" customFormat="1" ht="15">
      <c r="A1378" s="3193">
        <f t="shared" si="29"/>
        <v>8</v>
      </c>
      <c r="B1378" s="3268" t="s">
        <v>16879</v>
      </c>
      <c r="C1378" s="3208" t="s">
        <v>28030</v>
      </c>
      <c r="D1378" s="3268" t="s">
        <v>16879</v>
      </c>
      <c r="E1378" s="3311" t="s">
        <v>28119</v>
      </c>
      <c r="F1378" s="3312">
        <v>29</v>
      </c>
      <c r="G1378" s="3192"/>
      <c r="H1378" s="3208"/>
      <c r="I1378" s="3208"/>
      <c r="J1378" s="3208"/>
      <c r="K1378" s="3208"/>
      <c r="L1378" s="3208"/>
    </row>
    <row r="1379" spans="1:12" s="3267" customFormat="1" ht="15">
      <c r="A1379" s="3193">
        <f t="shared" si="29"/>
        <v>9</v>
      </c>
      <c r="B1379" s="3268" t="s">
        <v>16880</v>
      </c>
      <c r="C1379" s="3208" t="s">
        <v>28030</v>
      </c>
      <c r="D1379" s="3268" t="s">
        <v>16880</v>
      </c>
      <c r="E1379" s="3311" t="s">
        <v>28119</v>
      </c>
      <c r="F1379" s="3312">
        <v>29</v>
      </c>
      <c r="G1379" s="3192"/>
      <c r="H1379" s="3208"/>
      <c r="I1379" s="3208"/>
      <c r="J1379" s="3208"/>
      <c r="K1379" s="3208"/>
      <c r="L1379" s="3208"/>
    </row>
    <row r="1380" spans="1:12" s="3267" customFormat="1" ht="15">
      <c r="A1380" s="3193">
        <f t="shared" si="29"/>
        <v>10</v>
      </c>
      <c r="B1380" s="3268" t="s">
        <v>28086</v>
      </c>
      <c r="C1380" s="3208" t="s">
        <v>27877</v>
      </c>
      <c r="D1380" s="3208" t="s">
        <v>27880</v>
      </c>
      <c r="E1380" s="3191" t="s">
        <v>28087</v>
      </c>
      <c r="F1380" s="3208">
        <v>7.5</v>
      </c>
      <c r="G1380" s="3192">
        <v>100</v>
      </c>
      <c r="H1380" s="3208"/>
      <c r="I1380" s="3208"/>
      <c r="J1380" s="3208"/>
      <c r="K1380" s="3208"/>
      <c r="L1380" s="3208"/>
    </row>
    <row r="1381" spans="1:12" s="3267" customFormat="1" ht="15">
      <c r="A1381" s="3193">
        <f t="shared" si="29"/>
        <v>11</v>
      </c>
      <c r="B1381" s="3268" t="s">
        <v>28088</v>
      </c>
      <c r="C1381" s="3208" t="s">
        <v>27877</v>
      </c>
      <c r="D1381" s="3208" t="s">
        <v>27880</v>
      </c>
      <c r="E1381" s="3191" t="s">
        <v>28087</v>
      </c>
      <c r="F1381" s="3208">
        <v>9.1999999999999993</v>
      </c>
      <c r="G1381" s="3192">
        <v>100</v>
      </c>
      <c r="H1381" s="3208"/>
      <c r="I1381" s="3208"/>
      <c r="J1381" s="3208"/>
      <c r="K1381" s="3208"/>
      <c r="L1381" s="3208"/>
    </row>
    <row r="1382" spans="1:12" s="3267" customFormat="1" ht="15">
      <c r="A1382" s="3193"/>
      <c r="B1382" s="3268"/>
      <c r="C1382" s="3208"/>
      <c r="D1382" s="3208"/>
      <c r="E1382" s="3191"/>
      <c r="F1382" s="3208"/>
      <c r="G1382" s="3192"/>
      <c r="H1382" s="3208"/>
      <c r="I1382" s="3208"/>
      <c r="J1382" s="3208"/>
      <c r="K1382" s="3208"/>
      <c r="L1382" s="3208"/>
    </row>
    <row r="1383" spans="1:12" s="3267" customFormat="1" ht="15">
      <c r="A1383" s="3193"/>
      <c r="B1383" s="3310" t="s">
        <v>19085</v>
      </c>
      <c r="C1383" s="3208"/>
      <c r="D1383" s="3208"/>
      <c r="E1383" s="3191"/>
      <c r="F1383" s="3208"/>
      <c r="G1383" s="3192"/>
      <c r="H1383" s="3208"/>
      <c r="I1383" s="3208"/>
      <c r="J1383" s="3208"/>
      <c r="K1383" s="3208"/>
      <c r="L1383" s="3208"/>
    </row>
    <row r="1384" spans="1:12" s="3267" customFormat="1" ht="15">
      <c r="A1384" s="3193">
        <v>1</v>
      </c>
      <c r="B1384" s="3268" t="s">
        <v>28089</v>
      </c>
      <c r="C1384" s="3208" t="s">
        <v>27877</v>
      </c>
      <c r="D1384" s="3208" t="s">
        <v>27881</v>
      </c>
      <c r="E1384" s="3191" t="s">
        <v>28090</v>
      </c>
      <c r="F1384" s="3268" t="s">
        <v>2524</v>
      </c>
      <c r="G1384" s="3192">
        <v>155</v>
      </c>
      <c r="H1384" s="3208"/>
      <c r="I1384" s="3208"/>
      <c r="J1384" s="3208"/>
      <c r="K1384" s="3208"/>
      <c r="L1384" s="3208"/>
    </row>
    <row r="1385" spans="1:12" s="3267" customFormat="1" ht="15">
      <c r="A1385" s="3193">
        <f>A1384+1</f>
        <v>2</v>
      </c>
      <c r="B1385" s="3268" t="s">
        <v>28091</v>
      </c>
      <c r="C1385" s="3208" t="s">
        <v>27881</v>
      </c>
      <c r="D1385" s="3208" t="s">
        <v>19078</v>
      </c>
      <c r="E1385" s="3191" t="s">
        <v>28092</v>
      </c>
      <c r="F1385" s="3208">
        <v>1.5</v>
      </c>
      <c r="G1385" s="3192">
        <v>5</v>
      </c>
      <c r="H1385" s="3208"/>
      <c r="I1385" s="3208"/>
      <c r="J1385" s="3208"/>
      <c r="K1385" s="3208"/>
      <c r="L1385" s="3208"/>
    </row>
    <row r="1386" spans="1:12" s="3267" customFormat="1" ht="15">
      <c r="A1386" s="3193">
        <f>A1385+1</f>
        <v>3</v>
      </c>
      <c r="B1386" s="3268" t="s">
        <v>28093</v>
      </c>
      <c r="C1386" s="3208" t="s">
        <v>27881</v>
      </c>
      <c r="D1386" s="3191" t="s">
        <v>19081</v>
      </c>
      <c r="E1386" s="3191" t="s">
        <v>28092</v>
      </c>
      <c r="F1386" s="3208">
        <v>4</v>
      </c>
      <c r="G1386" s="3192">
        <v>5</v>
      </c>
      <c r="H1386" s="3208"/>
      <c r="I1386" s="3208"/>
      <c r="J1386" s="3208"/>
      <c r="K1386" s="3208"/>
      <c r="L1386" s="3208"/>
    </row>
    <row r="1387" spans="1:12" s="3267" customFormat="1" ht="15">
      <c r="A1387" s="3193"/>
      <c r="B1387" s="3268"/>
      <c r="C1387" s="3208"/>
      <c r="D1387" s="3191"/>
      <c r="E1387" s="3191"/>
      <c r="F1387" s="3208"/>
      <c r="G1387" s="3192"/>
      <c r="H1387" s="3208"/>
      <c r="I1387" s="3208"/>
      <c r="J1387" s="3208"/>
      <c r="K1387" s="3208"/>
      <c r="L1387" s="3208"/>
    </row>
    <row r="1388" spans="1:12" s="3267" customFormat="1" ht="15">
      <c r="A1388" s="3193"/>
      <c r="B1388" s="3310" t="s">
        <v>27823</v>
      </c>
      <c r="C1388" s="3208"/>
      <c r="D1388" s="3191"/>
      <c r="E1388" s="3191"/>
      <c r="F1388" s="3208"/>
      <c r="G1388" s="3192"/>
      <c r="H1388" s="3208"/>
      <c r="I1388" s="3208"/>
      <c r="J1388" s="3208"/>
      <c r="K1388" s="3208"/>
      <c r="L1388" s="3208"/>
    </row>
    <row r="1389" spans="1:12" s="3267" customFormat="1" ht="15">
      <c r="A1389" s="3193">
        <v>1</v>
      </c>
      <c r="B1389" s="3268" t="s">
        <v>28094</v>
      </c>
      <c r="C1389" s="3208" t="s">
        <v>27877</v>
      </c>
      <c r="D1389" s="3191" t="s">
        <v>28095</v>
      </c>
      <c r="E1389" s="3191"/>
      <c r="F1389" s="3208"/>
      <c r="G1389" s="3192"/>
      <c r="H1389" s="3208"/>
      <c r="I1389" s="3208"/>
      <c r="J1389" s="3208"/>
      <c r="K1389" s="3208"/>
      <c r="L1389" s="3208"/>
    </row>
    <row r="1390" spans="1:12" s="3267" customFormat="1" ht="15">
      <c r="A1390" s="3193">
        <f>A1389+1</f>
        <v>2</v>
      </c>
      <c r="B1390" s="3268" t="s">
        <v>2257</v>
      </c>
      <c r="C1390" s="3268" t="s">
        <v>28094</v>
      </c>
      <c r="D1390" s="3268" t="s">
        <v>2257</v>
      </c>
      <c r="E1390" s="3191" t="s">
        <v>28096</v>
      </c>
      <c r="F1390" s="3208">
        <v>11</v>
      </c>
      <c r="G1390" s="3192">
        <v>5</v>
      </c>
      <c r="H1390" s="3208"/>
      <c r="I1390" s="3208"/>
      <c r="J1390" s="3208"/>
      <c r="K1390" s="3208"/>
      <c r="L1390" s="3208"/>
    </row>
    <row r="1391" spans="1:12" s="3267" customFormat="1" ht="15">
      <c r="A1391" s="3193">
        <f>A1390+1</f>
        <v>3</v>
      </c>
      <c r="B1391" s="3268" t="s">
        <v>2260</v>
      </c>
      <c r="C1391" s="3268" t="s">
        <v>28094</v>
      </c>
      <c r="D1391" s="3268" t="s">
        <v>2260</v>
      </c>
      <c r="E1391" s="3191" t="s">
        <v>28097</v>
      </c>
      <c r="F1391" s="3208">
        <v>4</v>
      </c>
      <c r="G1391" s="3192">
        <v>5</v>
      </c>
      <c r="H1391" s="3208"/>
      <c r="I1391" s="3208"/>
      <c r="J1391" s="3208"/>
      <c r="K1391" s="3208"/>
      <c r="L1391" s="3208"/>
    </row>
    <row r="1392" spans="1:12" s="3267" customFormat="1" ht="15">
      <c r="A1392" s="3193"/>
      <c r="B1392" s="3268"/>
      <c r="C1392" s="3268"/>
      <c r="D1392" s="3268"/>
      <c r="E1392" s="3191"/>
      <c r="F1392" s="3208"/>
      <c r="G1392" s="3192"/>
      <c r="H1392" s="3208"/>
      <c r="I1392" s="3208"/>
      <c r="J1392" s="3208"/>
      <c r="K1392" s="3208"/>
      <c r="L1392" s="3208"/>
    </row>
    <row r="1393" spans="1:12" s="3267" customFormat="1" ht="15">
      <c r="A1393" s="3193"/>
      <c r="B1393" s="3310" t="s">
        <v>6328</v>
      </c>
      <c r="C1393" s="3268"/>
      <c r="D1393" s="3268"/>
      <c r="E1393" s="3191"/>
      <c r="F1393" s="3208"/>
      <c r="G1393" s="3192"/>
      <c r="H1393" s="3208"/>
      <c r="I1393" s="3208"/>
      <c r="J1393" s="3208"/>
      <c r="K1393" s="3208"/>
      <c r="L1393" s="3208"/>
    </row>
    <row r="1394" spans="1:12" s="3267" customFormat="1" ht="15">
      <c r="A1394" s="3193">
        <v>1</v>
      </c>
      <c r="B1394" s="3268" t="s">
        <v>28098</v>
      </c>
      <c r="C1394" s="3208" t="s">
        <v>2992</v>
      </c>
      <c r="D1394" s="3191" t="s">
        <v>28099</v>
      </c>
      <c r="E1394" s="3191" t="s">
        <v>28100</v>
      </c>
      <c r="F1394" s="3268" t="s">
        <v>2524</v>
      </c>
      <c r="G1394" s="3192">
        <v>230</v>
      </c>
      <c r="H1394" s="3208"/>
      <c r="I1394" s="3208"/>
      <c r="J1394" s="3208"/>
      <c r="K1394" s="3208"/>
      <c r="L1394" s="3208"/>
    </row>
    <row r="1395" spans="1:12" s="3267" customFormat="1" ht="15">
      <c r="A1395" s="3193">
        <f>A1394+1</f>
        <v>2</v>
      </c>
      <c r="B1395" s="3268" t="s">
        <v>28101</v>
      </c>
      <c r="C1395" s="3208" t="s">
        <v>28102</v>
      </c>
      <c r="D1395" s="3191" t="s">
        <v>28099</v>
      </c>
      <c r="E1395" s="3191" t="s">
        <v>28103</v>
      </c>
      <c r="F1395" s="3268" t="s">
        <v>2524</v>
      </c>
      <c r="G1395" s="3192">
        <v>225</v>
      </c>
      <c r="H1395" s="3208"/>
      <c r="I1395" s="3208"/>
      <c r="J1395" s="3208"/>
      <c r="K1395" s="3208"/>
      <c r="L1395" s="3208"/>
    </row>
    <row r="1396" spans="1:12" s="3267" customFormat="1" ht="15">
      <c r="A1396" s="3193">
        <f t="shared" ref="A1396:A1405" si="30">A1395+1</f>
        <v>3</v>
      </c>
      <c r="B1396" s="3268" t="s">
        <v>19999</v>
      </c>
      <c r="C1396" s="3208" t="s">
        <v>27882</v>
      </c>
      <c r="D1396" s="3191" t="s">
        <v>28104</v>
      </c>
      <c r="E1396" s="3191" t="s">
        <v>28105</v>
      </c>
      <c r="F1396" s="3208">
        <v>45</v>
      </c>
      <c r="G1396" s="3192">
        <v>30</v>
      </c>
      <c r="H1396" s="3208"/>
      <c r="I1396" s="3208"/>
      <c r="J1396" s="3208"/>
      <c r="K1396" s="3208"/>
      <c r="L1396" s="3208"/>
    </row>
    <row r="1397" spans="1:12" s="3267" customFormat="1" ht="15">
      <c r="A1397" s="3193">
        <f t="shared" si="30"/>
        <v>4</v>
      </c>
      <c r="B1397" s="3268" t="s">
        <v>19998</v>
      </c>
      <c r="C1397" s="3208" t="s">
        <v>27882</v>
      </c>
      <c r="D1397" s="3191" t="s">
        <v>28106</v>
      </c>
      <c r="E1397" s="3191" t="s">
        <v>28107</v>
      </c>
      <c r="F1397" s="3208">
        <v>45</v>
      </c>
      <c r="G1397" s="3192">
        <v>30</v>
      </c>
      <c r="H1397" s="3208"/>
      <c r="I1397" s="3208"/>
      <c r="J1397" s="3208"/>
      <c r="K1397" s="3208"/>
      <c r="L1397" s="3208"/>
    </row>
    <row r="1398" spans="1:12" s="3267" customFormat="1" ht="15">
      <c r="A1398" s="3193">
        <f t="shared" si="30"/>
        <v>5</v>
      </c>
      <c r="B1398" s="3268" t="s">
        <v>19996</v>
      </c>
      <c r="C1398" s="3208" t="s">
        <v>27882</v>
      </c>
      <c r="D1398" s="3191" t="s">
        <v>28108</v>
      </c>
      <c r="E1398" s="3191" t="s">
        <v>28109</v>
      </c>
      <c r="F1398" s="3208">
        <v>7.5</v>
      </c>
      <c r="G1398" s="3192"/>
      <c r="H1398" s="3208"/>
      <c r="I1398" s="3208"/>
      <c r="J1398" s="3208"/>
      <c r="K1398" s="3208"/>
      <c r="L1398" s="3208"/>
    </row>
    <row r="1399" spans="1:12" s="3267" customFormat="1" ht="15">
      <c r="A1399" s="3193">
        <f t="shared" si="30"/>
        <v>6</v>
      </c>
      <c r="B1399" s="3268" t="s">
        <v>20003</v>
      </c>
      <c r="C1399" s="3208" t="s">
        <v>27882</v>
      </c>
      <c r="D1399" s="3191" t="s">
        <v>28110</v>
      </c>
      <c r="E1399" s="3191" t="s">
        <v>28109</v>
      </c>
      <c r="F1399" s="3208">
        <v>7.5</v>
      </c>
      <c r="G1399" s="3192"/>
      <c r="H1399" s="3208"/>
      <c r="I1399" s="3208"/>
      <c r="J1399" s="3208"/>
      <c r="K1399" s="3208"/>
      <c r="L1399" s="3208"/>
    </row>
    <row r="1400" spans="1:12" s="3267" customFormat="1" ht="15">
      <c r="A1400" s="3193">
        <f t="shared" si="30"/>
        <v>7</v>
      </c>
      <c r="B1400" s="3268" t="s">
        <v>19988</v>
      </c>
      <c r="C1400" s="3208" t="s">
        <v>27882</v>
      </c>
      <c r="D1400" s="3191" t="s">
        <v>28111</v>
      </c>
      <c r="E1400" s="3191" t="s">
        <v>28109</v>
      </c>
      <c r="F1400" s="3208">
        <v>0.18</v>
      </c>
      <c r="G1400" s="3192"/>
      <c r="H1400" s="3208"/>
      <c r="I1400" s="3208"/>
      <c r="J1400" s="3208"/>
      <c r="K1400" s="3208"/>
      <c r="L1400" s="3208"/>
    </row>
    <row r="1401" spans="1:12" s="3267" customFormat="1" ht="15">
      <c r="A1401" s="3193">
        <f t="shared" si="30"/>
        <v>8</v>
      </c>
      <c r="B1401" s="3268" t="s">
        <v>19989</v>
      </c>
      <c r="C1401" s="3208" t="s">
        <v>27882</v>
      </c>
      <c r="D1401" s="3191" t="s">
        <v>28112</v>
      </c>
      <c r="E1401" s="3191" t="s">
        <v>28109</v>
      </c>
      <c r="F1401" s="3208">
        <v>0.37</v>
      </c>
      <c r="G1401" s="3192"/>
      <c r="H1401" s="3208"/>
      <c r="I1401" s="3208"/>
      <c r="J1401" s="3208"/>
      <c r="K1401" s="3208"/>
      <c r="L1401" s="3208"/>
    </row>
    <row r="1402" spans="1:12" s="3267" customFormat="1" ht="15">
      <c r="A1402" s="3193">
        <f t="shared" si="30"/>
        <v>9</v>
      </c>
      <c r="B1402" s="3268" t="s">
        <v>19990</v>
      </c>
      <c r="C1402" s="3208" t="s">
        <v>27882</v>
      </c>
      <c r="D1402" s="3191" t="s">
        <v>28113</v>
      </c>
      <c r="E1402" s="3191" t="s">
        <v>28109</v>
      </c>
      <c r="F1402" s="3208">
        <v>0.37</v>
      </c>
      <c r="G1402" s="3192"/>
      <c r="H1402" s="3208"/>
      <c r="I1402" s="3208"/>
      <c r="J1402" s="3208"/>
      <c r="K1402" s="3208"/>
      <c r="L1402" s="3208"/>
    </row>
    <row r="1403" spans="1:12" s="3267" customFormat="1" ht="15">
      <c r="A1403" s="3193">
        <f t="shared" si="30"/>
        <v>10</v>
      </c>
      <c r="B1403" s="3268" t="s">
        <v>20001</v>
      </c>
      <c r="C1403" s="3208" t="s">
        <v>27882</v>
      </c>
      <c r="D1403" s="3191" t="s">
        <v>28114</v>
      </c>
      <c r="E1403" s="3191" t="s">
        <v>28109</v>
      </c>
      <c r="F1403" s="3208">
        <v>1.5</v>
      </c>
      <c r="G1403" s="3192"/>
      <c r="H1403" s="3208"/>
      <c r="I1403" s="3208"/>
      <c r="J1403" s="3208"/>
      <c r="K1403" s="3208"/>
      <c r="L1403" s="3208"/>
    </row>
    <row r="1404" spans="1:12" s="3267" customFormat="1" ht="15">
      <c r="A1404" s="3193">
        <f t="shared" si="30"/>
        <v>11</v>
      </c>
      <c r="B1404" s="3268" t="s">
        <v>28098</v>
      </c>
      <c r="C1404" s="3208" t="s">
        <v>2992</v>
      </c>
      <c r="D1404" s="3191" t="s">
        <v>28099</v>
      </c>
      <c r="E1404" s="3191" t="s">
        <v>28115</v>
      </c>
      <c r="F1404" s="3268" t="s">
        <v>2524</v>
      </c>
      <c r="G1404" s="3192">
        <v>260</v>
      </c>
      <c r="H1404" s="3208"/>
      <c r="I1404" s="3208"/>
      <c r="J1404" s="3208"/>
      <c r="K1404" s="3208"/>
      <c r="L1404" s="3208"/>
    </row>
    <row r="1405" spans="1:12" s="3267" customFormat="1" ht="15">
      <c r="A1405" s="3193">
        <f t="shared" si="30"/>
        <v>12</v>
      </c>
      <c r="B1405" s="3268" t="s">
        <v>28101</v>
      </c>
      <c r="C1405" s="3208" t="s">
        <v>28102</v>
      </c>
      <c r="D1405" s="3191" t="s">
        <v>28099</v>
      </c>
      <c r="E1405" s="3191" t="s">
        <v>28103</v>
      </c>
      <c r="F1405" s="3208"/>
      <c r="G1405" s="3192">
        <v>260</v>
      </c>
      <c r="H1405" s="3208"/>
      <c r="I1405" s="3208"/>
      <c r="J1405" s="3208"/>
      <c r="K1405" s="3208"/>
      <c r="L1405" s="3208"/>
    </row>
    <row r="1406" spans="1:12" s="3267" customFormat="1" ht="15">
      <c r="A1406" s="3193"/>
      <c r="B1406" s="3268"/>
      <c r="C1406" s="3208"/>
      <c r="D1406" s="3191"/>
      <c r="E1406" s="3191"/>
      <c r="F1406" s="3208"/>
      <c r="G1406" s="3192"/>
      <c r="H1406" s="3208"/>
      <c r="I1406" s="3208"/>
      <c r="J1406" s="3208"/>
      <c r="K1406" s="3208"/>
      <c r="L1406" s="3208"/>
    </row>
    <row r="1407" spans="1:12" s="3267" customFormat="1" ht="15">
      <c r="A1407" s="3193"/>
      <c r="B1407" s="3310" t="s">
        <v>3356</v>
      </c>
      <c r="C1407" s="3208"/>
      <c r="D1407" s="3191"/>
      <c r="E1407" s="3191"/>
      <c r="F1407" s="3208"/>
      <c r="G1407" s="3192"/>
      <c r="H1407" s="3208"/>
      <c r="I1407" s="3208"/>
      <c r="J1407" s="3208"/>
      <c r="K1407" s="3208"/>
      <c r="L1407" s="3208"/>
    </row>
    <row r="1408" spans="1:12" s="3267" customFormat="1" ht="15">
      <c r="A1408" s="3193">
        <v>1</v>
      </c>
      <c r="B1408" s="3268" t="s">
        <v>3033</v>
      </c>
      <c r="C1408" s="3208" t="s">
        <v>27883</v>
      </c>
      <c r="D1408" s="3191"/>
      <c r="E1408" s="3191"/>
      <c r="F1408" s="3208">
        <v>75</v>
      </c>
      <c r="G1408" s="3192"/>
      <c r="H1408" s="3208"/>
      <c r="I1408" s="3208"/>
      <c r="J1408" s="3208"/>
      <c r="K1408" s="3208"/>
      <c r="L1408" s="3208"/>
    </row>
    <row r="1409" spans="1:12" s="3267" customFormat="1" ht="15">
      <c r="A1409" s="3193">
        <f>A1408+1</f>
        <v>2</v>
      </c>
      <c r="B1409" s="3268" t="s">
        <v>3035</v>
      </c>
      <c r="C1409" s="3208" t="s">
        <v>27883</v>
      </c>
      <c r="D1409" s="3191"/>
      <c r="E1409" s="3191"/>
      <c r="F1409" s="3208">
        <v>0.18</v>
      </c>
      <c r="G1409" s="3192"/>
      <c r="H1409" s="3208"/>
      <c r="I1409" s="3208"/>
      <c r="J1409" s="3208"/>
      <c r="K1409" s="3208"/>
      <c r="L1409" s="3208"/>
    </row>
    <row r="1410" spans="1:12" s="3267" customFormat="1" ht="15">
      <c r="A1410" s="3193">
        <f t="shared" ref="A1410:A1413" si="31">A1409+1</f>
        <v>3</v>
      </c>
      <c r="B1410" s="3268" t="s">
        <v>3036</v>
      </c>
      <c r="C1410" s="3208" t="s">
        <v>27883</v>
      </c>
      <c r="D1410" s="3191"/>
      <c r="E1410" s="3191"/>
      <c r="F1410" s="3208">
        <v>0.37</v>
      </c>
      <c r="G1410" s="3192"/>
      <c r="H1410" s="3208"/>
      <c r="I1410" s="3208"/>
      <c r="J1410" s="3208"/>
      <c r="K1410" s="3208"/>
      <c r="L1410" s="3208"/>
    </row>
    <row r="1411" spans="1:12" s="3267" customFormat="1" ht="15">
      <c r="A1411" s="3193">
        <f t="shared" si="31"/>
        <v>4</v>
      </c>
      <c r="B1411" s="3268" t="s">
        <v>3037</v>
      </c>
      <c r="C1411" s="3208" t="s">
        <v>27883</v>
      </c>
      <c r="D1411" s="3191"/>
      <c r="E1411" s="3191"/>
      <c r="F1411" s="3208">
        <v>0.37</v>
      </c>
      <c r="G1411" s="3192"/>
      <c r="H1411" s="3208"/>
      <c r="I1411" s="3208"/>
      <c r="J1411" s="3208"/>
      <c r="K1411" s="3208"/>
      <c r="L1411" s="3208"/>
    </row>
    <row r="1412" spans="1:12" s="3267" customFormat="1" ht="15">
      <c r="A1412" s="3193">
        <f t="shared" si="31"/>
        <v>5</v>
      </c>
      <c r="B1412" s="3268" t="s">
        <v>3038</v>
      </c>
      <c r="C1412" s="3208" t="s">
        <v>27883</v>
      </c>
      <c r="D1412" s="3191"/>
      <c r="E1412" s="3191"/>
      <c r="F1412" s="3208">
        <v>0.37</v>
      </c>
      <c r="G1412" s="3192"/>
      <c r="H1412" s="3208"/>
      <c r="I1412" s="3208"/>
      <c r="J1412" s="3208"/>
      <c r="K1412" s="3208"/>
      <c r="L1412" s="3208"/>
    </row>
    <row r="1413" spans="1:12" s="3267" customFormat="1" ht="15">
      <c r="A1413" s="3193">
        <f t="shared" si="31"/>
        <v>6</v>
      </c>
      <c r="B1413" s="3268" t="s">
        <v>3039</v>
      </c>
      <c r="C1413" s="3208" t="s">
        <v>27883</v>
      </c>
      <c r="D1413" s="3191"/>
      <c r="E1413" s="3191"/>
      <c r="F1413" s="3208">
        <v>0.37</v>
      </c>
      <c r="G1413" s="3192"/>
      <c r="H1413" s="3208"/>
      <c r="I1413" s="3208"/>
      <c r="J1413" s="3208"/>
      <c r="K1413" s="3208"/>
      <c r="L1413" s="3208"/>
    </row>
    <row r="1414" spans="1:12" s="3267" customFormat="1" ht="15">
      <c r="A1414" s="3193"/>
      <c r="B1414" s="3268"/>
      <c r="C1414" s="3208"/>
      <c r="D1414" s="3191"/>
      <c r="E1414" s="3191"/>
      <c r="F1414" s="3208"/>
      <c r="G1414" s="3192"/>
      <c r="H1414" s="3208"/>
      <c r="I1414" s="3208"/>
      <c r="J1414" s="3208"/>
      <c r="K1414" s="3208"/>
      <c r="L1414" s="3208"/>
    </row>
    <row r="1415" spans="1:12" s="3267" customFormat="1" ht="15">
      <c r="A1415" s="3193"/>
      <c r="B1415" s="3310" t="s">
        <v>5623</v>
      </c>
      <c r="C1415" s="3208"/>
      <c r="D1415" s="3191"/>
      <c r="E1415" s="3191"/>
      <c r="F1415" s="3208"/>
      <c r="G1415" s="3192"/>
      <c r="H1415" s="3208"/>
      <c r="I1415" s="3208"/>
      <c r="J1415" s="3208"/>
      <c r="K1415" s="3208"/>
      <c r="L1415" s="3208"/>
    </row>
    <row r="1416" spans="1:12" s="3267" customFormat="1" ht="15">
      <c r="A1416" s="3193">
        <v>1</v>
      </c>
      <c r="B1416" s="3300" t="s">
        <v>27931</v>
      </c>
      <c r="C1416" s="3208" t="s">
        <v>27932</v>
      </c>
      <c r="D1416" s="3268" t="s">
        <v>12637</v>
      </c>
      <c r="E1416" s="3300" t="s">
        <v>27933</v>
      </c>
      <c r="F1416" s="3208">
        <v>0.37</v>
      </c>
      <c r="G1416" s="3196">
        <v>22</v>
      </c>
      <c r="H1416" s="3208"/>
      <c r="I1416" s="3208"/>
      <c r="J1416" s="3208"/>
      <c r="K1416" s="3208" t="s">
        <v>2835</v>
      </c>
      <c r="L1416" s="3208"/>
    </row>
    <row r="1417" spans="1:12" s="3267" customFormat="1" ht="15">
      <c r="A1417" s="3193">
        <f>A1416+1</f>
        <v>2</v>
      </c>
      <c r="B1417" s="3300" t="s">
        <v>27934</v>
      </c>
      <c r="C1417" s="3208" t="s">
        <v>27932</v>
      </c>
      <c r="D1417" s="3268" t="s">
        <v>12638</v>
      </c>
      <c r="E1417" s="3300" t="s">
        <v>27935</v>
      </c>
      <c r="F1417" s="3208">
        <v>37</v>
      </c>
      <c r="G1417" s="3196">
        <v>22</v>
      </c>
      <c r="H1417" s="3208"/>
      <c r="I1417" s="3208"/>
      <c r="J1417" s="3208"/>
      <c r="K1417" s="3208" t="s">
        <v>2835</v>
      </c>
      <c r="L1417" s="3208"/>
    </row>
    <row r="1418" spans="1:12" s="3267" customFormat="1" ht="15">
      <c r="A1418" s="3193">
        <f t="shared" ref="A1418:A1441" si="32">A1417+1</f>
        <v>3</v>
      </c>
      <c r="B1418" s="3300" t="s">
        <v>27936</v>
      </c>
      <c r="C1418" s="3208" t="s">
        <v>27932</v>
      </c>
      <c r="D1418" s="3268" t="s">
        <v>12639</v>
      </c>
      <c r="E1418" s="3300" t="s">
        <v>27937</v>
      </c>
      <c r="F1418" s="3208">
        <v>0.09</v>
      </c>
      <c r="G1418" s="3196">
        <v>22</v>
      </c>
      <c r="H1418" s="3208"/>
      <c r="I1418" s="3208"/>
      <c r="J1418" s="3208"/>
      <c r="K1418" s="3208" t="s">
        <v>2835</v>
      </c>
      <c r="L1418" s="3208"/>
    </row>
    <row r="1419" spans="1:12" s="3267" customFormat="1" ht="15">
      <c r="A1419" s="3193">
        <f t="shared" si="32"/>
        <v>4</v>
      </c>
      <c r="B1419" s="3300" t="s">
        <v>27938</v>
      </c>
      <c r="C1419" s="3208" t="s">
        <v>27932</v>
      </c>
      <c r="D1419" s="3268" t="s">
        <v>6499</v>
      </c>
      <c r="E1419" s="3300" t="s">
        <v>27937</v>
      </c>
      <c r="F1419" s="3208">
        <v>2.4E-2</v>
      </c>
      <c r="G1419" s="3196">
        <v>22</v>
      </c>
      <c r="H1419" s="3208"/>
      <c r="I1419" s="3208"/>
      <c r="J1419" s="3208"/>
      <c r="K1419" s="3208" t="s">
        <v>2835</v>
      </c>
      <c r="L1419" s="3208"/>
    </row>
    <row r="1420" spans="1:12" s="3267" customFormat="1" ht="15">
      <c r="A1420" s="3193">
        <f t="shared" si="32"/>
        <v>5</v>
      </c>
      <c r="B1420" s="3300" t="s">
        <v>27939</v>
      </c>
      <c r="C1420" s="3208" t="s">
        <v>27932</v>
      </c>
      <c r="D1420" s="3268" t="s">
        <v>12640</v>
      </c>
      <c r="E1420" s="3300" t="s">
        <v>27933</v>
      </c>
      <c r="F1420" s="3208">
        <v>0.75</v>
      </c>
      <c r="G1420" s="3196">
        <v>21</v>
      </c>
      <c r="H1420" s="3208"/>
      <c r="I1420" s="3208"/>
      <c r="J1420" s="3208"/>
      <c r="K1420" s="3208" t="s">
        <v>2835</v>
      </c>
      <c r="L1420" s="3208"/>
    </row>
    <row r="1421" spans="1:12" s="3267" customFormat="1" ht="15">
      <c r="A1421" s="3193">
        <f t="shared" si="32"/>
        <v>6</v>
      </c>
      <c r="B1421" s="3300" t="s">
        <v>27940</v>
      </c>
      <c r="C1421" s="3208" t="s">
        <v>27932</v>
      </c>
      <c r="D1421" s="3268" t="s">
        <v>12641</v>
      </c>
      <c r="E1421" s="3300" t="s">
        <v>27941</v>
      </c>
      <c r="F1421" s="3208">
        <v>18.5</v>
      </c>
      <c r="G1421" s="3196">
        <v>24</v>
      </c>
      <c r="H1421" s="3208"/>
      <c r="I1421" s="3208"/>
      <c r="J1421" s="3208"/>
      <c r="K1421" s="3208" t="s">
        <v>2835</v>
      </c>
      <c r="L1421" s="3208"/>
    </row>
    <row r="1422" spans="1:12" s="3267" customFormat="1" ht="15">
      <c r="A1422" s="3193">
        <f t="shared" si="32"/>
        <v>7</v>
      </c>
      <c r="B1422" s="3300" t="s">
        <v>27942</v>
      </c>
      <c r="C1422" s="3208" t="s">
        <v>27932</v>
      </c>
      <c r="D1422" s="3268" t="s">
        <v>12642</v>
      </c>
      <c r="E1422" s="3300" t="s">
        <v>27943</v>
      </c>
      <c r="F1422" s="3208">
        <v>75</v>
      </c>
      <c r="G1422" s="3196">
        <v>27</v>
      </c>
      <c r="H1422" s="3208"/>
      <c r="I1422" s="3208"/>
      <c r="J1422" s="3208"/>
      <c r="K1422" s="3208" t="s">
        <v>2835</v>
      </c>
      <c r="L1422" s="3208"/>
    </row>
    <row r="1423" spans="1:12" s="3267" customFormat="1" ht="15">
      <c r="A1423" s="3193">
        <f t="shared" si="32"/>
        <v>8</v>
      </c>
      <c r="B1423" s="3300" t="s">
        <v>27944</v>
      </c>
      <c r="C1423" s="3208" t="s">
        <v>27932</v>
      </c>
      <c r="D1423" s="3268" t="s">
        <v>12643</v>
      </c>
      <c r="E1423" s="3300" t="s">
        <v>27945</v>
      </c>
      <c r="F1423" s="3208">
        <v>5.5</v>
      </c>
      <c r="G1423" s="3196" t="s">
        <v>27946</v>
      </c>
      <c r="H1423" s="3208"/>
      <c r="I1423" s="3208"/>
      <c r="J1423" s="3208"/>
      <c r="K1423" s="3208" t="s">
        <v>2835</v>
      </c>
      <c r="L1423" s="3208"/>
    </row>
    <row r="1424" spans="1:12" s="3267" customFormat="1" ht="15">
      <c r="A1424" s="3193">
        <f t="shared" si="32"/>
        <v>9</v>
      </c>
      <c r="B1424" s="3300" t="s">
        <v>27947</v>
      </c>
      <c r="C1424" s="3208" t="s">
        <v>27932</v>
      </c>
      <c r="D1424" s="3268" t="s">
        <v>12644</v>
      </c>
      <c r="E1424" s="3300" t="s">
        <v>27933</v>
      </c>
      <c r="F1424" s="3208">
        <v>5.5</v>
      </c>
      <c r="G1424" s="3196">
        <v>24</v>
      </c>
      <c r="H1424" s="3208"/>
      <c r="I1424" s="3208"/>
      <c r="J1424" s="3208"/>
      <c r="K1424" s="3208" t="s">
        <v>2835</v>
      </c>
      <c r="L1424" s="3208"/>
    </row>
    <row r="1425" spans="1:12" s="3267" customFormat="1" ht="15">
      <c r="A1425" s="3193">
        <f t="shared" si="32"/>
        <v>10</v>
      </c>
      <c r="B1425" s="3300" t="s">
        <v>27948</v>
      </c>
      <c r="C1425" s="3208" t="s">
        <v>27932</v>
      </c>
      <c r="D1425" s="3268" t="s">
        <v>12645</v>
      </c>
      <c r="E1425" s="3300" t="s">
        <v>27937</v>
      </c>
      <c r="F1425" s="3208">
        <v>0.37</v>
      </c>
      <c r="G1425" s="3196">
        <v>24</v>
      </c>
      <c r="H1425" s="3208"/>
      <c r="I1425" s="3208"/>
      <c r="J1425" s="3208"/>
      <c r="K1425" s="3208" t="s">
        <v>2835</v>
      </c>
      <c r="L1425" s="3208"/>
    </row>
    <row r="1426" spans="1:12" s="3267" customFormat="1" ht="15">
      <c r="A1426" s="3193">
        <f t="shared" si="32"/>
        <v>11</v>
      </c>
      <c r="B1426" s="3300" t="s">
        <v>27949</v>
      </c>
      <c r="C1426" s="3208" t="s">
        <v>27932</v>
      </c>
      <c r="D1426" s="3268" t="s">
        <v>12646</v>
      </c>
      <c r="E1426" s="3300" t="s">
        <v>27933</v>
      </c>
      <c r="F1426" s="3208">
        <v>7.5</v>
      </c>
      <c r="G1426" s="3196">
        <v>24</v>
      </c>
      <c r="H1426" s="3208"/>
      <c r="I1426" s="3208"/>
      <c r="J1426" s="3208"/>
      <c r="K1426" s="3208" t="s">
        <v>2835</v>
      </c>
      <c r="L1426" s="3208"/>
    </row>
    <row r="1427" spans="1:12" s="3267" customFormat="1" ht="15">
      <c r="A1427" s="3193">
        <f t="shared" si="32"/>
        <v>12</v>
      </c>
      <c r="B1427" s="3300" t="s">
        <v>27950</v>
      </c>
      <c r="C1427" s="3208" t="s">
        <v>27932</v>
      </c>
      <c r="D1427" s="3268" t="s">
        <v>12647</v>
      </c>
      <c r="E1427" s="3300" t="s">
        <v>27933</v>
      </c>
      <c r="F1427" s="3208">
        <v>0.75</v>
      </c>
      <c r="G1427" s="3196">
        <v>28</v>
      </c>
      <c r="H1427" s="3208"/>
      <c r="I1427" s="3208"/>
      <c r="J1427" s="3208"/>
      <c r="K1427" s="3208" t="s">
        <v>2835</v>
      </c>
      <c r="L1427" s="3208"/>
    </row>
    <row r="1428" spans="1:12" s="3267" customFormat="1" ht="15">
      <c r="A1428" s="3193">
        <f t="shared" si="32"/>
        <v>13</v>
      </c>
      <c r="B1428" s="3300" t="s">
        <v>27951</v>
      </c>
      <c r="C1428" s="3208" t="s">
        <v>27932</v>
      </c>
      <c r="D1428" s="3268" t="s">
        <v>12648</v>
      </c>
      <c r="E1428" s="3300" t="s">
        <v>27952</v>
      </c>
      <c r="F1428" s="3208">
        <v>160</v>
      </c>
      <c r="G1428" s="3196">
        <v>20</v>
      </c>
      <c r="H1428" s="3208"/>
      <c r="I1428" s="3208"/>
      <c r="J1428" s="3208"/>
      <c r="K1428" s="3208" t="s">
        <v>2835</v>
      </c>
      <c r="L1428" s="3208"/>
    </row>
    <row r="1429" spans="1:12" s="3267" customFormat="1" ht="15">
      <c r="A1429" s="3193">
        <f t="shared" si="32"/>
        <v>14</v>
      </c>
      <c r="B1429" s="3300" t="s">
        <v>27953</v>
      </c>
      <c r="C1429" s="3208" t="s">
        <v>27932</v>
      </c>
      <c r="D1429" s="3268" t="s">
        <v>12649</v>
      </c>
      <c r="E1429" s="3300" t="s">
        <v>27933</v>
      </c>
      <c r="F1429" s="3208">
        <v>0.37</v>
      </c>
      <c r="G1429" s="3196">
        <v>20</v>
      </c>
      <c r="H1429" s="3208"/>
      <c r="I1429" s="3208"/>
      <c r="J1429" s="3208"/>
      <c r="K1429" s="3208" t="s">
        <v>2835</v>
      </c>
      <c r="L1429" s="3208"/>
    </row>
    <row r="1430" spans="1:12" s="3267" customFormat="1" ht="15">
      <c r="A1430" s="3193">
        <f t="shared" si="32"/>
        <v>15</v>
      </c>
      <c r="B1430" s="3300" t="s">
        <v>27954</v>
      </c>
      <c r="C1430" s="3208" t="s">
        <v>27932</v>
      </c>
      <c r="D1430" s="3268" t="s">
        <v>12650</v>
      </c>
      <c r="E1430" s="3300" t="s">
        <v>27933</v>
      </c>
      <c r="F1430" s="3208">
        <v>0.82</v>
      </c>
      <c r="G1430" s="3196">
        <v>20</v>
      </c>
      <c r="H1430" s="3208"/>
      <c r="I1430" s="3208"/>
      <c r="J1430" s="3208"/>
      <c r="K1430" s="3208" t="s">
        <v>2835</v>
      </c>
      <c r="L1430" s="3208"/>
    </row>
    <row r="1431" spans="1:12" s="3267" customFormat="1" ht="15">
      <c r="A1431" s="3193">
        <f t="shared" si="32"/>
        <v>16</v>
      </c>
      <c r="B1431" s="3268" t="s">
        <v>6295</v>
      </c>
      <c r="C1431" s="3208" t="s">
        <v>27932</v>
      </c>
      <c r="D1431" s="3268" t="s">
        <v>6295</v>
      </c>
      <c r="E1431" s="3300" t="s">
        <v>27955</v>
      </c>
      <c r="F1431" s="3208">
        <v>90</v>
      </c>
      <c r="G1431" s="3196">
        <v>75</v>
      </c>
      <c r="H1431" s="3208" t="s">
        <v>28031</v>
      </c>
      <c r="I1431" s="3208" t="s">
        <v>5433</v>
      </c>
      <c r="J1431" s="3208"/>
      <c r="K1431" s="3208" t="s">
        <v>2835</v>
      </c>
      <c r="L1431" s="3208"/>
    </row>
    <row r="1432" spans="1:12" s="3267" customFormat="1" ht="15">
      <c r="A1432" s="3193">
        <f t="shared" si="32"/>
        <v>17</v>
      </c>
      <c r="B1432" s="3268" t="s">
        <v>6296</v>
      </c>
      <c r="C1432" s="3208" t="s">
        <v>27932</v>
      </c>
      <c r="D1432" s="3268" t="s">
        <v>6296</v>
      </c>
      <c r="E1432" s="3300" t="s">
        <v>27956</v>
      </c>
      <c r="F1432" s="3208">
        <v>150</v>
      </c>
      <c r="G1432" s="3196">
        <v>75</v>
      </c>
      <c r="H1432" s="3208" t="s">
        <v>28032</v>
      </c>
      <c r="I1432" s="3208" t="s">
        <v>5433</v>
      </c>
      <c r="J1432" s="3208"/>
      <c r="K1432" s="3208" t="s">
        <v>2835</v>
      </c>
      <c r="L1432" s="3208"/>
    </row>
    <row r="1433" spans="1:12" s="3267" customFormat="1" ht="15">
      <c r="A1433" s="3193">
        <f t="shared" si="32"/>
        <v>18</v>
      </c>
      <c r="B1433" s="3268" t="s">
        <v>254</v>
      </c>
      <c r="C1433" s="3208" t="s">
        <v>27932</v>
      </c>
      <c r="D1433" s="3268" t="s">
        <v>254</v>
      </c>
      <c r="E1433" s="3300" t="s">
        <v>27957</v>
      </c>
      <c r="F1433" s="3208">
        <v>15</v>
      </c>
      <c r="G1433" s="3196">
        <v>83</v>
      </c>
      <c r="H1433" s="3208"/>
      <c r="I1433" s="3208"/>
      <c r="J1433" s="3208"/>
      <c r="K1433" s="3208" t="s">
        <v>2835</v>
      </c>
      <c r="L1433" s="3208"/>
    </row>
    <row r="1434" spans="1:12" s="3267" customFormat="1" ht="15">
      <c r="A1434" s="3193">
        <f t="shared" si="32"/>
        <v>19</v>
      </c>
      <c r="B1434" s="3268" t="s">
        <v>255</v>
      </c>
      <c r="C1434" s="3208" t="s">
        <v>27932</v>
      </c>
      <c r="D1434" s="3268" t="s">
        <v>255</v>
      </c>
      <c r="E1434" s="3300" t="s">
        <v>27957</v>
      </c>
      <c r="F1434" s="3208">
        <v>15</v>
      </c>
      <c r="G1434" s="3196">
        <v>83</v>
      </c>
      <c r="H1434" s="3208"/>
      <c r="I1434" s="3208"/>
      <c r="J1434" s="3208"/>
      <c r="K1434" s="3208" t="s">
        <v>2835</v>
      </c>
      <c r="L1434" s="3208"/>
    </row>
    <row r="1435" spans="1:12" s="3267" customFormat="1" ht="15">
      <c r="A1435" s="3193">
        <f t="shared" si="32"/>
        <v>20</v>
      </c>
      <c r="B1435" s="3268" t="s">
        <v>12651</v>
      </c>
      <c r="C1435" s="3208" t="s">
        <v>27932</v>
      </c>
      <c r="D1435" s="3268" t="s">
        <v>12651</v>
      </c>
      <c r="E1435" s="3300" t="s">
        <v>27958</v>
      </c>
      <c r="F1435" s="3208"/>
      <c r="G1435" s="3196">
        <v>75</v>
      </c>
      <c r="H1435" s="3208"/>
      <c r="I1435" s="3208"/>
      <c r="J1435" s="3208"/>
      <c r="K1435" s="3208" t="s">
        <v>2835</v>
      </c>
      <c r="L1435" s="3208"/>
    </row>
    <row r="1436" spans="1:12" s="3267" customFormat="1" ht="15">
      <c r="A1436" s="3193">
        <f t="shared" si="32"/>
        <v>21</v>
      </c>
      <c r="B1436" s="3268" t="s">
        <v>12652</v>
      </c>
      <c r="C1436" s="3208" t="s">
        <v>27932</v>
      </c>
      <c r="D1436" s="3268" t="s">
        <v>12652</v>
      </c>
      <c r="E1436" s="3300" t="s">
        <v>27958</v>
      </c>
      <c r="F1436" s="3208"/>
      <c r="G1436" s="3196">
        <v>75</v>
      </c>
      <c r="H1436" s="3208"/>
      <c r="I1436" s="3208"/>
      <c r="J1436" s="3208"/>
      <c r="K1436" s="3208" t="s">
        <v>2835</v>
      </c>
      <c r="L1436" s="3208"/>
    </row>
    <row r="1437" spans="1:12" s="3267" customFormat="1" ht="15">
      <c r="A1437" s="3193">
        <f t="shared" si="32"/>
        <v>22</v>
      </c>
      <c r="B1437" s="3268" t="s">
        <v>12653</v>
      </c>
      <c r="C1437" s="3208" t="s">
        <v>27932</v>
      </c>
      <c r="D1437" s="3268" t="s">
        <v>12653</v>
      </c>
      <c r="E1437" s="3300" t="s">
        <v>27958</v>
      </c>
      <c r="F1437" s="3208"/>
      <c r="G1437" s="3196">
        <v>75</v>
      </c>
      <c r="H1437" s="3208"/>
      <c r="I1437" s="3208"/>
      <c r="J1437" s="3208"/>
      <c r="K1437" s="3208" t="s">
        <v>2835</v>
      </c>
      <c r="L1437" s="3208"/>
    </row>
    <row r="1438" spans="1:12" s="3267" customFormat="1" ht="15">
      <c r="A1438" s="3193">
        <f t="shared" si="32"/>
        <v>23</v>
      </c>
      <c r="B1438" s="3268" t="s">
        <v>12654</v>
      </c>
      <c r="C1438" s="3208" t="s">
        <v>27932</v>
      </c>
      <c r="D1438" s="3268" t="s">
        <v>12654</v>
      </c>
      <c r="E1438" s="3300" t="s">
        <v>27958</v>
      </c>
      <c r="F1438" s="3208"/>
      <c r="G1438" s="3196">
        <v>75</v>
      </c>
      <c r="H1438" s="3208"/>
      <c r="I1438" s="3208"/>
      <c r="J1438" s="3208"/>
      <c r="K1438" s="3208" t="s">
        <v>2835</v>
      </c>
      <c r="L1438" s="3208"/>
    </row>
    <row r="1439" spans="1:12" s="3267" customFormat="1" ht="15">
      <c r="A1439" s="3193">
        <f t="shared" si="32"/>
        <v>24</v>
      </c>
      <c r="B1439" s="3268" t="s">
        <v>12655</v>
      </c>
      <c r="C1439" s="3208" t="s">
        <v>27932</v>
      </c>
      <c r="D1439" s="3268" t="s">
        <v>12655</v>
      </c>
      <c r="E1439" s="3300" t="s">
        <v>27957</v>
      </c>
      <c r="F1439" s="3208">
        <v>11</v>
      </c>
      <c r="G1439" s="3196">
        <v>60</v>
      </c>
      <c r="H1439" s="3208"/>
      <c r="I1439" s="3208"/>
      <c r="J1439" s="3208"/>
      <c r="K1439" s="3208" t="s">
        <v>2835</v>
      </c>
      <c r="L1439" s="3208"/>
    </row>
    <row r="1440" spans="1:12" s="3267" customFormat="1" ht="15">
      <c r="A1440" s="3193">
        <f t="shared" si="32"/>
        <v>25</v>
      </c>
      <c r="B1440" s="3268" t="s">
        <v>12656</v>
      </c>
      <c r="C1440" s="3208" t="s">
        <v>27932</v>
      </c>
      <c r="D1440" s="3268" t="s">
        <v>12656</v>
      </c>
      <c r="E1440" s="3300" t="s">
        <v>27959</v>
      </c>
      <c r="F1440" s="3208">
        <v>5.5</v>
      </c>
      <c r="G1440" s="3196">
        <v>56</v>
      </c>
      <c r="H1440" s="3208"/>
      <c r="I1440" s="3208"/>
      <c r="J1440" s="3208"/>
      <c r="K1440" s="3208" t="s">
        <v>2835</v>
      </c>
      <c r="L1440" s="3208"/>
    </row>
    <row r="1441" spans="1:12" s="3267" customFormat="1" ht="15">
      <c r="A1441" s="3193">
        <f t="shared" si="32"/>
        <v>26</v>
      </c>
      <c r="B1441" s="3268" t="s">
        <v>12657</v>
      </c>
      <c r="C1441" s="3208" t="s">
        <v>27932</v>
      </c>
      <c r="D1441" s="3268" t="s">
        <v>12657</v>
      </c>
      <c r="E1441" s="3300" t="s">
        <v>27959</v>
      </c>
      <c r="F1441" s="3208">
        <v>5.5</v>
      </c>
      <c r="G1441" s="3196">
        <v>56</v>
      </c>
      <c r="H1441" s="3208"/>
      <c r="I1441" s="3208"/>
      <c r="J1441" s="3208"/>
      <c r="K1441" s="3208" t="s">
        <v>2835</v>
      </c>
      <c r="L1441" s="3208"/>
    </row>
    <row r="1442" spans="1:12" s="3267" customFormat="1" ht="15">
      <c r="A1442" s="3193"/>
      <c r="B1442" s="3268"/>
      <c r="C1442" s="3208"/>
      <c r="D1442" s="3268"/>
      <c r="E1442" s="3300"/>
      <c r="F1442" s="3208"/>
      <c r="G1442" s="3196"/>
      <c r="H1442" s="3208"/>
      <c r="I1442" s="3208"/>
      <c r="J1442" s="3208"/>
      <c r="K1442" s="3208"/>
      <c r="L1442" s="3208"/>
    </row>
    <row r="1443" spans="1:12" s="3267" customFormat="1" ht="15">
      <c r="A1443" s="3193"/>
      <c r="B1443" s="3310" t="s">
        <v>5450</v>
      </c>
      <c r="C1443" s="3208"/>
      <c r="D1443" s="3268"/>
      <c r="E1443" s="3300"/>
      <c r="F1443" s="3208"/>
      <c r="G1443" s="3196"/>
      <c r="H1443" s="3208"/>
      <c r="I1443" s="3208"/>
      <c r="J1443" s="3208"/>
      <c r="K1443" s="3208"/>
      <c r="L1443" s="3208"/>
    </row>
    <row r="1444" spans="1:12" s="3267" customFormat="1" ht="15">
      <c r="A1444" s="3193">
        <v>1</v>
      </c>
      <c r="B1444" s="3268" t="s">
        <v>27931</v>
      </c>
      <c r="C1444" s="3208" t="s">
        <v>27960</v>
      </c>
      <c r="D1444" s="3268" t="s">
        <v>5976</v>
      </c>
      <c r="E1444" s="3191" t="s">
        <v>27961</v>
      </c>
      <c r="F1444" s="3208">
        <v>1.5</v>
      </c>
      <c r="G1444" s="3192">
        <v>41</v>
      </c>
      <c r="H1444" s="3208"/>
      <c r="I1444" s="3208"/>
      <c r="J1444" s="3208"/>
      <c r="K1444" s="3208"/>
      <c r="L1444" s="3208"/>
    </row>
    <row r="1445" spans="1:12" s="3267" customFormat="1" ht="15">
      <c r="A1445" s="3193">
        <v>2</v>
      </c>
      <c r="B1445" s="3268" t="s">
        <v>27962</v>
      </c>
      <c r="C1445" s="3208" t="s">
        <v>27960</v>
      </c>
      <c r="D1445" s="3268" t="s">
        <v>14654</v>
      </c>
      <c r="E1445" s="3191" t="s">
        <v>27963</v>
      </c>
      <c r="F1445" s="3208">
        <v>2.4E-2</v>
      </c>
      <c r="G1445" s="3192">
        <v>40</v>
      </c>
      <c r="H1445" s="3208"/>
      <c r="I1445" s="3208"/>
      <c r="J1445" s="3208"/>
      <c r="K1445" s="3208"/>
      <c r="L1445" s="3208"/>
    </row>
    <row r="1446" spans="1:12" s="3267" customFormat="1" ht="15">
      <c r="A1446" s="3193">
        <v>3</v>
      </c>
      <c r="B1446" s="3268" t="s">
        <v>27940</v>
      </c>
      <c r="C1446" s="3208" t="s">
        <v>27960</v>
      </c>
      <c r="D1446" s="3268" t="s">
        <v>13301</v>
      </c>
      <c r="E1446" s="3191" t="s">
        <v>27963</v>
      </c>
      <c r="F1446" s="3208">
        <v>0.09</v>
      </c>
      <c r="G1446" s="3192">
        <v>40</v>
      </c>
      <c r="H1446" s="3208"/>
      <c r="I1446" s="3208"/>
      <c r="J1446" s="3208"/>
      <c r="K1446" s="3208"/>
      <c r="L1446" s="3208"/>
    </row>
    <row r="1447" spans="1:12" s="3267" customFormat="1" ht="15">
      <c r="A1447" s="3193">
        <v>4</v>
      </c>
      <c r="B1447" s="3268" t="s">
        <v>27964</v>
      </c>
      <c r="C1447" s="3208" t="s">
        <v>27960</v>
      </c>
      <c r="D1447" s="3268" t="s">
        <v>6001</v>
      </c>
      <c r="E1447" s="3191" t="s">
        <v>27965</v>
      </c>
      <c r="F1447" s="3208">
        <v>37</v>
      </c>
      <c r="G1447" s="3192">
        <v>40</v>
      </c>
      <c r="H1447" s="3208"/>
      <c r="I1447" s="3208"/>
      <c r="J1447" s="3208"/>
      <c r="K1447" s="3208"/>
      <c r="L1447" s="3208"/>
    </row>
    <row r="1448" spans="1:12" s="3267" customFormat="1" ht="15">
      <c r="A1448" s="3193">
        <v>5</v>
      </c>
      <c r="B1448" s="3268" t="s">
        <v>27966</v>
      </c>
      <c r="C1448" s="3208" t="s">
        <v>27960</v>
      </c>
      <c r="D1448" s="3268" t="s">
        <v>27967</v>
      </c>
      <c r="E1448" s="3191" t="s">
        <v>27963</v>
      </c>
      <c r="F1448" s="3208">
        <v>1</v>
      </c>
      <c r="G1448" s="3192">
        <v>40</v>
      </c>
      <c r="H1448" s="3208"/>
      <c r="I1448" s="3208"/>
      <c r="J1448" s="3208"/>
      <c r="K1448" s="3208"/>
      <c r="L1448" s="3208"/>
    </row>
    <row r="1449" spans="1:12" s="3267" customFormat="1" ht="15">
      <c r="A1449" s="3193">
        <v>6</v>
      </c>
      <c r="B1449" s="3268" t="s">
        <v>27968</v>
      </c>
      <c r="C1449" s="3208" t="s">
        <v>27960</v>
      </c>
      <c r="D1449" s="3268" t="s">
        <v>27969</v>
      </c>
      <c r="E1449" s="3191" t="s">
        <v>27963</v>
      </c>
      <c r="F1449" s="3208">
        <v>0.42</v>
      </c>
      <c r="G1449" s="3192">
        <v>40</v>
      </c>
      <c r="H1449" s="3208"/>
      <c r="I1449" s="3208"/>
      <c r="J1449" s="3208"/>
      <c r="K1449" s="3208"/>
      <c r="L1449" s="3208"/>
    </row>
    <row r="1450" spans="1:12" s="3267" customFormat="1" ht="15">
      <c r="A1450" s="3193">
        <v>7</v>
      </c>
      <c r="B1450" s="3268" t="s">
        <v>27970</v>
      </c>
      <c r="C1450" s="3208" t="s">
        <v>27960</v>
      </c>
      <c r="D1450" s="3268" t="s">
        <v>27971</v>
      </c>
      <c r="E1450" s="3191" t="s">
        <v>27963</v>
      </c>
      <c r="F1450" s="3208">
        <v>1.1000000000000001</v>
      </c>
      <c r="G1450" s="3192">
        <v>40</v>
      </c>
      <c r="H1450" s="3208"/>
      <c r="I1450" s="3208"/>
      <c r="J1450" s="3208"/>
      <c r="K1450" s="3208"/>
      <c r="L1450" s="3208"/>
    </row>
    <row r="1451" spans="1:12" s="3267" customFormat="1" ht="15">
      <c r="A1451" s="3193">
        <v>8</v>
      </c>
      <c r="B1451" s="3268" t="s">
        <v>27972</v>
      </c>
      <c r="C1451" s="3208" t="s">
        <v>27960</v>
      </c>
      <c r="D1451" s="3268" t="s">
        <v>27973</v>
      </c>
      <c r="E1451" s="3191" t="s">
        <v>27963</v>
      </c>
      <c r="F1451" s="3208">
        <v>1</v>
      </c>
      <c r="G1451" s="3192">
        <v>40</v>
      </c>
      <c r="H1451" s="3208"/>
      <c r="I1451" s="3208"/>
      <c r="J1451" s="3208"/>
      <c r="K1451" s="3208"/>
      <c r="L1451" s="3208"/>
    </row>
    <row r="1452" spans="1:12" s="3267" customFormat="1" ht="15">
      <c r="A1452" s="3193">
        <v>9</v>
      </c>
      <c r="B1452" s="3268" t="s">
        <v>27974</v>
      </c>
      <c r="C1452" s="3208" t="s">
        <v>27960</v>
      </c>
      <c r="D1452" s="3268" t="s">
        <v>27975</v>
      </c>
      <c r="E1452" s="3191" t="s">
        <v>27963</v>
      </c>
      <c r="F1452" s="3208">
        <v>2</v>
      </c>
      <c r="G1452" s="3192">
        <v>40</v>
      </c>
      <c r="H1452" s="3208"/>
      <c r="I1452" s="3208"/>
      <c r="J1452" s="3208"/>
      <c r="K1452" s="3208"/>
      <c r="L1452" s="3208"/>
    </row>
    <row r="1453" spans="1:12" s="3267" customFormat="1" ht="15">
      <c r="A1453" s="3193">
        <v>10</v>
      </c>
      <c r="B1453" s="3268" t="s">
        <v>27942</v>
      </c>
      <c r="C1453" s="3208" t="s">
        <v>27960</v>
      </c>
      <c r="D1453" s="3268" t="s">
        <v>12640</v>
      </c>
      <c r="E1453" s="3191" t="s">
        <v>27961</v>
      </c>
      <c r="F1453" s="3208">
        <v>0.75</v>
      </c>
      <c r="G1453" s="3192">
        <v>23</v>
      </c>
      <c r="H1453" s="3208"/>
      <c r="I1453" s="3208"/>
      <c r="J1453" s="3208"/>
      <c r="K1453" s="3208"/>
      <c r="L1453" s="3208"/>
    </row>
    <row r="1454" spans="1:12" s="3267" customFormat="1" ht="15">
      <c r="A1454" s="3193">
        <v>11</v>
      </c>
      <c r="B1454" s="3268" t="s">
        <v>27976</v>
      </c>
      <c r="C1454" s="3208" t="s">
        <v>27960</v>
      </c>
      <c r="D1454" s="3268" t="s">
        <v>6311</v>
      </c>
      <c r="E1454" s="3191" t="s">
        <v>27977</v>
      </c>
      <c r="F1454" s="3208">
        <v>18.5</v>
      </c>
      <c r="G1454" s="3192">
        <v>23</v>
      </c>
      <c r="H1454" s="3208"/>
      <c r="I1454" s="3208"/>
      <c r="J1454" s="3208"/>
      <c r="K1454" s="3208"/>
      <c r="L1454" s="3208"/>
    </row>
    <row r="1455" spans="1:12" s="3267" customFormat="1" ht="15">
      <c r="A1455" s="3193">
        <v>12</v>
      </c>
      <c r="B1455" s="3268" t="s">
        <v>27978</v>
      </c>
      <c r="C1455" s="3208" t="s">
        <v>27960</v>
      </c>
      <c r="D1455" s="3268" t="s">
        <v>12642</v>
      </c>
      <c r="E1455" s="3191" t="s">
        <v>27979</v>
      </c>
      <c r="F1455" s="3208">
        <v>132</v>
      </c>
      <c r="G1455" s="3192">
        <v>10</v>
      </c>
      <c r="H1455" s="3208"/>
      <c r="I1455" s="3208"/>
      <c r="J1455" s="3208"/>
      <c r="K1455" s="3208"/>
      <c r="L1455" s="3208"/>
    </row>
    <row r="1456" spans="1:12" s="3267" customFormat="1" ht="15">
      <c r="A1456" s="3193">
        <v>13</v>
      </c>
      <c r="B1456" s="3268" t="s">
        <v>27980</v>
      </c>
      <c r="C1456" s="3208" t="s">
        <v>27981</v>
      </c>
      <c r="D1456" s="3268" t="s">
        <v>12642</v>
      </c>
      <c r="E1456" s="3191" t="s">
        <v>27982</v>
      </c>
      <c r="F1456" s="3208"/>
      <c r="G1456" s="3192">
        <v>27</v>
      </c>
      <c r="H1456" s="3208"/>
      <c r="I1456" s="3208"/>
      <c r="J1456" s="3208"/>
      <c r="K1456" s="3208"/>
      <c r="L1456" s="3208"/>
    </row>
    <row r="1457" spans="1:12" s="3267" customFormat="1" ht="15">
      <c r="A1457" s="3193">
        <v>14</v>
      </c>
      <c r="B1457" s="3268" t="s">
        <v>27983</v>
      </c>
      <c r="C1457" s="3208" t="s">
        <v>27981</v>
      </c>
      <c r="D1457" s="3268" t="s">
        <v>12642</v>
      </c>
      <c r="E1457" s="3191" t="s">
        <v>27982</v>
      </c>
      <c r="F1457" s="3208"/>
      <c r="G1457" s="3192">
        <v>27</v>
      </c>
      <c r="H1457" s="3208"/>
      <c r="I1457" s="3208"/>
      <c r="J1457" s="3208"/>
      <c r="K1457" s="3208"/>
      <c r="L1457" s="3208"/>
    </row>
    <row r="1458" spans="1:12" s="3267" customFormat="1" ht="15">
      <c r="A1458" s="3193">
        <v>15</v>
      </c>
      <c r="B1458" s="3268" t="s">
        <v>27947</v>
      </c>
      <c r="C1458" s="3208" t="s">
        <v>27960</v>
      </c>
      <c r="D1458" s="3268" t="s">
        <v>14647</v>
      </c>
      <c r="E1458" s="3191" t="s">
        <v>27984</v>
      </c>
      <c r="F1458" s="3208">
        <v>45</v>
      </c>
      <c r="G1458" s="3192">
        <v>27</v>
      </c>
      <c r="H1458" s="3208"/>
      <c r="I1458" s="3208"/>
      <c r="J1458" s="3208"/>
      <c r="K1458" s="3208"/>
      <c r="L1458" s="3208"/>
    </row>
    <row r="1459" spans="1:12" s="3267" customFormat="1" ht="15">
      <c r="A1459" s="3193">
        <v>16</v>
      </c>
      <c r="B1459" s="3268" t="s">
        <v>27949</v>
      </c>
      <c r="C1459" s="3208" t="s">
        <v>27960</v>
      </c>
      <c r="D1459" s="3268" t="s">
        <v>5981</v>
      </c>
      <c r="E1459" s="3191" t="s">
        <v>27985</v>
      </c>
      <c r="F1459" s="3208">
        <v>15</v>
      </c>
      <c r="G1459" s="3192">
        <v>34</v>
      </c>
      <c r="H1459" s="3208"/>
      <c r="I1459" s="3208"/>
      <c r="J1459" s="3208"/>
      <c r="K1459" s="3208"/>
      <c r="L1459" s="3208"/>
    </row>
    <row r="1460" spans="1:12" s="3267" customFormat="1" ht="15">
      <c r="A1460" s="3193">
        <v>17</v>
      </c>
      <c r="B1460" s="3301" t="s">
        <v>18894</v>
      </c>
      <c r="C1460" s="3208" t="s">
        <v>27960</v>
      </c>
      <c r="D1460" s="3268" t="s">
        <v>18894</v>
      </c>
      <c r="E1460" s="3191" t="s">
        <v>27977</v>
      </c>
      <c r="F1460" s="3208">
        <v>18.5</v>
      </c>
      <c r="G1460" s="3192">
        <v>34</v>
      </c>
      <c r="H1460" s="3208"/>
      <c r="I1460" s="3208"/>
      <c r="J1460" s="3208"/>
      <c r="K1460" s="3208"/>
      <c r="L1460" s="3208"/>
    </row>
    <row r="1461" spans="1:12" s="3267" customFormat="1" ht="15">
      <c r="A1461" s="3193">
        <v>18</v>
      </c>
      <c r="B1461" s="3268" t="s">
        <v>27986</v>
      </c>
      <c r="C1461" s="3208" t="s">
        <v>27960</v>
      </c>
      <c r="D1461" s="3268" t="s">
        <v>5980</v>
      </c>
      <c r="E1461" s="3191" t="s">
        <v>27987</v>
      </c>
      <c r="F1461" s="3208">
        <v>15</v>
      </c>
      <c r="G1461" s="3192">
        <v>34</v>
      </c>
      <c r="H1461" s="3208"/>
      <c r="I1461" s="3208"/>
      <c r="J1461" s="3208"/>
      <c r="K1461" s="3208"/>
      <c r="L1461" s="3208"/>
    </row>
    <row r="1462" spans="1:12" s="3267" customFormat="1" ht="15">
      <c r="A1462" s="3193">
        <v>19</v>
      </c>
      <c r="B1462" s="3268" t="s">
        <v>27950</v>
      </c>
      <c r="C1462" s="3208" t="s">
        <v>27960</v>
      </c>
      <c r="D1462" s="3268" t="s">
        <v>5984</v>
      </c>
      <c r="E1462" s="3191" t="s">
        <v>27988</v>
      </c>
      <c r="F1462" s="3208">
        <v>0.9</v>
      </c>
      <c r="G1462" s="3192">
        <v>34</v>
      </c>
      <c r="H1462" s="3208"/>
      <c r="I1462" s="3208"/>
      <c r="J1462" s="3208"/>
      <c r="K1462" s="3208"/>
      <c r="L1462" s="3208"/>
    </row>
    <row r="1463" spans="1:12" s="3267" customFormat="1" ht="15">
      <c r="A1463" s="3193">
        <v>20</v>
      </c>
      <c r="B1463" s="3268" t="s">
        <v>27989</v>
      </c>
      <c r="C1463" s="3208" t="s">
        <v>27960</v>
      </c>
      <c r="D1463" s="3268" t="s">
        <v>5987</v>
      </c>
      <c r="E1463" s="3191" t="s">
        <v>27961</v>
      </c>
      <c r="F1463" s="3208">
        <v>18.5</v>
      </c>
      <c r="G1463" s="3192">
        <v>34</v>
      </c>
      <c r="H1463" s="3208"/>
      <c r="I1463" s="3208"/>
      <c r="J1463" s="3208"/>
      <c r="K1463" s="3208"/>
      <c r="L1463" s="3208"/>
    </row>
    <row r="1464" spans="1:12" s="3267" customFormat="1" ht="15">
      <c r="A1464" s="3193">
        <v>21</v>
      </c>
      <c r="B1464" s="3301" t="s">
        <v>18905</v>
      </c>
      <c r="C1464" s="3208" t="s">
        <v>27960</v>
      </c>
      <c r="D1464" s="3268" t="s">
        <v>18905</v>
      </c>
      <c r="E1464" s="3191" t="s">
        <v>27977</v>
      </c>
      <c r="F1464" s="3208">
        <v>18.5</v>
      </c>
      <c r="G1464" s="3192">
        <v>34</v>
      </c>
      <c r="H1464" s="3208"/>
      <c r="I1464" s="3208"/>
      <c r="J1464" s="3208"/>
      <c r="K1464" s="3208"/>
      <c r="L1464" s="3208"/>
    </row>
    <row r="1465" spans="1:12" s="3267" customFormat="1" ht="15">
      <c r="A1465" s="3193">
        <v>22</v>
      </c>
      <c r="B1465" s="3268" t="s">
        <v>27990</v>
      </c>
      <c r="C1465" s="3208" t="s">
        <v>27960</v>
      </c>
      <c r="D1465" s="3268" t="s">
        <v>14655</v>
      </c>
      <c r="E1465" s="3191" t="s">
        <v>27961</v>
      </c>
      <c r="F1465" s="3208">
        <v>0.75</v>
      </c>
      <c r="G1465" s="3192">
        <v>46</v>
      </c>
      <c r="H1465" s="3208"/>
      <c r="I1465" s="3208"/>
      <c r="J1465" s="3208"/>
      <c r="K1465" s="3208"/>
      <c r="L1465" s="3208"/>
    </row>
    <row r="1466" spans="1:12" s="3267" customFormat="1" ht="15">
      <c r="A1466" s="3193">
        <v>23</v>
      </c>
      <c r="B1466" s="3268" t="s">
        <v>27951</v>
      </c>
      <c r="C1466" s="3208" t="s">
        <v>27960</v>
      </c>
      <c r="D1466" s="3268" t="s">
        <v>5990</v>
      </c>
      <c r="E1466" s="3191" t="s">
        <v>27991</v>
      </c>
      <c r="F1466" s="3208">
        <v>11</v>
      </c>
      <c r="G1466" s="3192">
        <v>32</v>
      </c>
      <c r="H1466" s="3208"/>
      <c r="I1466" s="3208"/>
      <c r="J1466" s="3208"/>
      <c r="K1466" s="3208"/>
      <c r="L1466" s="3208"/>
    </row>
    <row r="1467" spans="1:12" s="3267" customFormat="1" ht="15">
      <c r="A1467" s="3193">
        <v>24</v>
      </c>
      <c r="B1467" s="3301" t="s">
        <v>18898</v>
      </c>
      <c r="C1467" s="3208" t="s">
        <v>27960</v>
      </c>
      <c r="D1467" s="3268" t="s">
        <v>18898</v>
      </c>
      <c r="E1467" s="3191" t="s">
        <v>27977</v>
      </c>
      <c r="F1467" s="3208">
        <v>15</v>
      </c>
      <c r="G1467" s="3192">
        <v>34</v>
      </c>
      <c r="H1467" s="3208"/>
      <c r="I1467" s="3208"/>
      <c r="J1467" s="3208"/>
      <c r="K1467" s="3208"/>
      <c r="L1467" s="3208"/>
    </row>
    <row r="1468" spans="1:12" s="3267" customFormat="1" ht="15">
      <c r="A1468" s="3193">
        <v>25</v>
      </c>
      <c r="B1468" s="3268" t="s">
        <v>27992</v>
      </c>
      <c r="C1468" s="3208" t="s">
        <v>27960</v>
      </c>
      <c r="D1468" s="3268" t="s">
        <v>5622</v>
      </c>
      <c r="E1468" s="3191" t="s">
        <v>27993</v>
      </c>
      <c r="F1468" s="3208">
        <v>194</v>
      </c>
      <c r="G1468" s="3192">
        <v>46</v>
      </c>
      <c r="H1468" s="3208"/>
      <c r="I1468" s="3208"/>
      <c r="J1468" s="3208"/>
      <c r="K1468" s="3208"/>
      <c r="L1468" s="3208"/>
    </row>
    <row r="1469" spans="1:12" s="3267" customFormat="1" ht="15">
      <c r="A1469" s="3193">
        <v>26</v>
      </c>
      <c r="B1469" s="3268" t="s">
        <v>27994</v>
      </c>
      <c r="C1469" s="3208" t="s">
        <v>27960</v>
      </c>
      <c r="D1469" s="3268" t="s">
        <v>5622</v>
      </c>
      <c r="E1469" s="3191" t="s">
        <v>27993</v>
      </c>
      <c r="F1469" s="3208">
        <v>194</v>
      </c>
      <c r="G1469" s="3192">
        <v>46</v>
      </c>
      <c r="H1469" s="3208"/>
      <c r="I1469" s="3208"/>
      <c r="J1469" s="3208"/>
      <c r="K1469" s="3208"/>
      <c r="L1469" s="3208"/>
    </row>
    <row r="1470" spans="1:12" s="3267" customFormat="1" ht="15">
      <c r="A1470" s="3193">
        <v>27</v>
      </c>
      <c r="B1470" s="3268" t="s">
        <v>27954</v>
      </c>
      <c r="C1470" s="3208" t="s">
        <v>27960</v>
      </c>
      <c r="D1470" s="3268" t="s">
        <v>14656</v>
      </c>
      <c r="E1470" s="3191" t="s">
        <v>27995</v>
      </c>
      <c r="F1470" s="3208">
        <v>0.37</v>
      </c>
      <c r="G1470" s="3192">
        <v>46</v>
      </c>
      <c r="H1470" s="3208"/>
      <c r="I1470" s="3208"/>
      <c r="J1470" s="3208"/>
      <c r="K1470" s="3208"/>
      <c r="L1470" s="3208"/>
    </row>
    <row r="1471" spans="1:12" s="3267" customFormat="1" ht="15">
      <c r="A1471" s="3193">
        <v>28</v>
      </c>
      <c r="B1471" s="3268" t="s">
        <v>27996</v>
      </c>
      <c r="C1471" s="3208" t="s">
        <v>27960</v>
      </c>
      <c r="D1471" s="3268" t="s">
        <v>14657</v>
      </c>
      <c r="E1471" s="3191" t="s">
        <v>27995</v>
      </c>
      <c r="F1471" s="3208">
        <v>0.85</v>
      </c>
      <c r="G1471" s="3192">
        <v>46</v>
      </c>
      <c r="H1471" s="3208"/>
      <c r="I1471" s="3208"/>
      <c r="J1471" s="3208"/>
      <c r="K1471" s="3208"/>
      <c r="L1471" s="3208"/>
    </row>
    <row r="1472" spans="1:12" s="3267" customFormat="1" ht="15">
      <c r="A1472" s="3193">
        <v>29</v>
      </c>
      <c r="B1472" s="3268" t="s">
        <v>27997</v>
      </c>
      <c r="C1472" s="3208" t="s">
        <v>27960</v>
      </c>
      <c r="D1472" s="3268" t="s">
        <v>5625</v>
      </c>
      <c r="E1472" s="3191" t="s">
        <v>27993</v>
      </c>
      <c r="F1472" s="3208">
        <v>194</v>
      </c>
      <c r="G1472" s="3192">
        <v>51</v>
      </c>
      <c r="H1472" s="3208"/>
      <c r="I1472" s="3208"/>
      <c r="J1472" s="3208"/>
      <c r="K1472" s="3208"/>
      <c r="L1472" s="3208"/>
    </row>
    <row r="1473" spans="1:12" s="3267" customFormat="1" ht="15">
      <c r="A1473" s="3193">
        <v>30</v>
      </c>
      <c r="B1473" s="3268" t="s">
        <v>27998</v>
      </c>
      <c r="C1473" s="3208" t="s">
        <v>27960</v>
      </c>
      <c r="D1473" s="3268" t="s">
        <v>5625</v>
      </c>
      <c r="E1473" s="3191" t="s">
        <v>27993</v>
      </c>
      <c r="F1473" s="3208">
        <v>194</v>
      </c>
      <c r="G1473" s="3192">
        <v>51</v>
      </c>
      <c r="H1473" s="3208"/>
      <c r="I1473" s="3208"/>
      <c r="J1473" s="3208"/>
      <c r="K1473" s="3208"/>
      <c r="L1473" s="3208"/>
    </row>
    <row r="1474" spans="1:12" s="3267" customFormat="1" ht="15">
      <c r="A1474" s="3193">
        <v>31</v>
      </c>
      <c r="B1474" s="3268" t="s">
        <v>27999</v>
      </c>
      <c r="C1474" s="3208" t="s">
        <v>27960</v>
      </c>
      <c r="D1474" s="3268" t="s">
        <v>14658</v>
      </c>
      <c r="E1474" s="3191" t="s">
        <v>28000</v>
      </c>
      <c r="F1474" s="3208">
        <v>0.37</v>
      </c>
      <c r="G1474" s="3192">
        <v>51</v>
      </c>
      <c r="H1474" s="3208"/>
      <c r="I1474" s="3208"/>
      <c r="J1474" s="3208"/>
      <c r="K1474" s="3208"/>
      <c r="L1474" s="3208"/>
    </row>
    <row r="1475" spans="1:12" s="3267" customFormat="1" ht="15">
      <c r="A1475" s="3193">
        <v>32</v>
      </c>
      <c r="B1475" s="3268" t="s">
        <v>28001</v>
      </c>
      <c r="C1475" s="3208" t="s">
        <v>27960</v>
      </c>
      <c r="D1475" s="3268" t="s">
        <v>14659</v>
      </c>
      <c r="E1475" s="3191" t="s">
        <v>28000</v>
      </c>
      <c r="F1475" s="3208">
        <v>0.85</v>
      </c>
      <c r="G1475" s="3192">
        <v>51</v>
      </c>
      <c r="H1475" s="3208"/>
      <c r="I1475" s="3208"/>
      <c r="J1475" s="3208"/>
      <c r="K1475" s="3208"/>
      <c r="L1475" s="3208"/>
    </row>
    <row r="1476" spans="1:12" s="3267" customFormat="1" ht="15">
      <c r="A1476" s="3193">
        <v>33</v>
      </c>
      <c r="B1476" s="3268" t="s">
        <v>28002</v>
      </c>
      <c r="C1476" s="3208" t="s">
        <v>27960</v>
      </c>
      <c r="D1476" s="3191" t="s">
        <v>28003</v>
      </c>
      <c r="E1476" s="3191" t="s">
        <v>27991</v>
      </c>
      <c r="F1476" s="3208">
        <v>14.4</v>
      </c>
      <c r="G1476" s="3192">
        <v>47</v>
      </c>
      <c r="H1476" s="3208"/>
      <c r="I1476" s="3208"/>
      <c r="J1476" s="3208"/>
      <c r="K1476" s="3208"/>
      <c r="L1476" s="3208"/>
    </row>
    <row r="1477" spans="1:12" s="3267" customFormat="1" ht="15">
      <c r="A1477" s="3193">
        <v>34</v>
      </c>
      <c r="B1477" s="3268" t="s">
        <v>28004</v>
      </c>
      <c r="C1477" s="3208" t="s">
        <v>27960</v>
      </c>
      <c r="D1477" s="3191" t="s">
        <v>28005</v>
      </c>
      <c r="E1477" s="3191" t="s">
        <v>27991</v>
      </c>
      <c r="F1477" s="3208">
        <v>14.4</v>
      </c>
      <c r="G1477" s="3192">
        <v>47</v>
      </c>
      <c r="H1477" s="3208"/>
      <c r="I1477" s="3208"/>
      <c r="J1477" s="3208"/>
      <c r="K1477" s="3208"/>
      <c r="L1477" s="3208"/>
    </row>
    <row r="1478" spans="1:12" s="3267" customFormat="1" ht="15">
      <c r="A1478" s="3193">
        <v>35</v>
      </c>
      <c r="B1478" s="3268" t="s">
        <v>28006</v>
      </c>
      <c r="C1478" s="3208" t="s">
        <v>27960</v>
      </c>
      <c r="D1478" s="3268" t="s">
        <v>5992</v>
      </c>
      <c r="E1478" s="3191" t="s">
        <v>28000</v>
      </c>
      <c r="F1478" s="3208">
        <v>4.3</v>
      </c>
      <c r="G1478" s="3192">
        <v>56</v>
      </c>
      <c r="H1478" s="3208"/>
      <c r="I1478" s="3208"/>
      <c r="J1478" s="3208"/>
      <c r="K1478" s="3208"/>
      <c r="L1478" s="3208"/>
    </row>
    <row r="1479" spans="1:12" s="3267" customFormat="1" ht="15">
      <c r="A1479" s="3193">
        <v>36</v>
      </c>
      <c r="B1479" s="3268" t="s">
        <v>28007</v>
      </c>
      <c r="C1479" s="3208" t="s">
        <v>27960</v>
      </c>
      <c r="D1479" s="3268" t="s">
        <v>14648</v>
      </c>
      <c r="E1479" s="3191" t="s">
        <v>27979</v>
      </c>
      <c r="F1479" s="3208">
        <v>132</v>
      </c>
      <c r="G1479" s="3192">
        <v>49</v>
      </c>
      <c r="H1479" s="3208"/>
      <c r="I1479" s="3208"/>
      <c r="J1479" s="3208"/>
      <c r="K1479" s="3208"/>
      <c r="L1479" s="3208"/>
    </row>
    <row r="1480" spans="1:12" s="3267" customFormat="1" ht="15">
      <c r="A1480" s="3193">
        <v>37</v>
      </c>
      <c r="B1480" s="3268" t="s">
        <v>28008</v>
      </c>
      <c r="C1480" s="3208" t="s">
        <v>27960</v>
      </c>
      <c r="D1480" s="3268" t="s">
        <v>14649</v>
      </c>
      <c r="E1480" s="3191" t="s">
        <v>27979</v>
      </c>
      <c r="F1480" s="3208">
        <v>132</v>
      </c>
      <c r="G1480" s="3192">
        <v>50</v>
      </c>
      <c r="H1480" s="3208"/>
      <c r="I1480" s="3208"/>
      <c r="J1480" s="3208"/>
      <c r="K1480" s="3208"/>
      <c r="L1480" s="3208"/>
    </row>
    <row r="1481" spans="1:12" s="3267" customFormat="1" ht="15">
      <c r="A1481" s="3193">
        <v>38</v>
      </c>
      <c r="B1481" s="3268" t="s">
        <v>28009</v>
      </c>
      <c r="C1481" s="3208" t="s">
        <v>27960</v>
      </c>
      <c r="D1481" s="3268" t="s">
        <v>14650</v>
      </c>
      <c r="E1481" s="3191" t="s">
        <v>27979</v>
      </c>
      <c r="F1481" s="3208">
        <v>132</v>
      </c>
      <c r="G1481" s="3192">
        <v>51</v>
      </c>
      <c r="H1481" s="3208"/>
      <c r="I1481" s="3208"/>
      <c r="J1481" s="3208"/>
      <c r="K1481" s="3208"/>
      <c r="L1481" s="3208"/>
    </row>
    <row r="1482" spans="1:12" s="3267" customFormat="1" ht="15">
      <c r="A1482" s="3193">
        <v>39</v>
      </c>
      <c r="B1482" s="3268" t="s">
        <v>28010</v>
      </c>
      <c r="C1482" s="3208" t="s">
        <v>27960</v>
      </c>
      <c r="D1482" s="3268" t="s">
        <v>28011</v>
      </c>
      <c r="E1482" s="3191" t="s">
        <v>28012</v>
      </c>
      <c r="F1482" s="3302">
        <v>0.14000000000000001</v>
      </c>
      <c r="G1482" s="3192">
        <v>49</v>
      </c>
      <c r="H1482" s="3208"/>
      <c r="I1482" s="3208"/>
      <c r="J1482" s="3208"/>
      <c r="K1482" s="3208"/>
      <c r="L1482" s="3208"/>
    </row>
    <row r="1483" spans="1:12" s="3267" customFormat="1" ht="15">
      <c r="A1483" s="3193">
        <v>40</v>
      </c>
      <c r="B1483" s="3268" t="s">
        <v>28013</v>
      </c>
      <c r="C1483" s="3208" t="s">
        <v>27960</v>
      </c>
      <c r="D1483" s="3268" t="s">
        <v>2449</v>
      </c>
      <c r="E1483" s="3191" t="s">
        <v>28012</v>
      </c>
      <c r="F1483" s="3302" t="s">
        <v>2524</v>
      </c>
      <c r="G1483" s="3192">
        <v>24</v>
      </c>
      <c r="H1483" s="3208"/>
      <c r="I1483" s="3208"/>
      <c r="J1483" s="3208"/>
      <c r="K1483" s="3208"/>
      <c r="L1483" s="3208"/>
    </row>
    <row r="1484" spans="1:12" s="3267" customFormat="1" ht="15">
      <c r="A1484" s="3193">
        <v>41</v>
      </c>
      <c r="B1484" s="3268" t="s">
        <v>28014</v>
      </c>
      <c r="C1484" s="3208" t="s">
        <v>27960</v>
      </c>
      <c r="D1484" s="3268" t="s">
        <v>2452</v>
      </c>
      <c r="E1484" s="3191" t="s">
        <v>28012</v>
      </c>
      <c r="F1484" s="3302" t="s">
        <v>2524</v>
      </c>
      <c r="G1484" s="3192">
        <v>43</v>
      </c>
      <c r="H1484" s="3208"/>
      <c r="I1484" s="3208"/>
      <c r="J1484" s="3208"/>
      <c r="K1484" s="3208"/>
      <c r="L1484" s="3208"/>
    </row>
    <row r="1485" spans="1:12" s="3267" customFormat="1" ht="15">
      <c r="A1485" s="3193">
        <v>42</v>
      </c>
      <c r="B1485" s="3268" t="s">
        <v>28015</v>
      </c>
      <c r="C1485" s="3208" t="s">
        <v>27960</v>
      </c>
      <c r="D1485" s="3268" t="s">
        <v>2453</v>
      </c>
      <c r="E1485" s="3191" t="s">
        <v>28012</v>
      </c>
      <c r="F1485" s="3302" t="s">
        <v>2524</v>
      </c>
      <c r="G1485" s="3192">
        <v>40</v>
      </c>
      <c r="H1485" s="3208"/>
      <c r="I1485" s="3208"/>
      <c r="J1485" s="3208"/>
      <c r="K1485" s="3208"/>
      <c r="L1485" s="3208"/>
    </row>
    <row r="1486" spans="1:12" s="3267" customFormat="1" ht="15">
      <c r="A1486" s="3193">
        <v>43</v>
      </c>
      <c r="B1486" s="3268" t="s">
        <v>28016</v>
      </c>
      <c r="C1486" s="3208" t="s">
        <v>27960</v>
      </c>
      <c r="D1486" s="3268" t="s">
        <v>1972</v>
      </c>
      <c r="E1486" s="3191" t="s">
        <v>28012</v>
      </c>
      <c r="F1486" s="3302" t="s">
        <v>2524</v>
      </c>
      <c r="G1486" s="3192">
        <v>30</v>
      </c>
      <c r="H1486" s="3208"/>
      <c r="I1486" s="3208"/>
      <c r="J1486" s="3208"/>
      <c r="K1486" s="3208"/>
      <c r="L1486" s="3208"/>
    </row>
    <row r="1487" spans="1:12" s="3267" customFormat="1" ht="15">
      <c r="A1487" s="3193">
        <v>44</v>
      </c>
      <c r="B1487" s="3268" t="s">
        <v>28017</v>
      </c>
      <c r="C1487" s="3208" t="s">
        <v>27960</v>
      </c>
      <c r="D1487" s="3268" t="s">
        <v>28018</v>
      </c>
      <c r="E1487" s="3191" t="s">
        <v>28012</v>
      </c>
      <c r="F1487" s="3302" t="s">
        <v>2524</v>
      </c>
      <c r="G1487" s="3192">
        <v>34</v>
      </c>
      <c r="H1487" s="3208"/>
      <c r="I1487" s="3208"/>
      <c r="J1487" s="3208"/>
      <c r="K1487" s="3208"/>
      <c r="L1487" s="3208"/>
    </row>
    <row r="1488" spans="1:12" s="3267" customFormat="1" ht="15">
      <c r="A1488" s="3193">
        <v>45</v>
      </c>
      <c r="B1488" s="3268" t="s">
        <v>28019</v>
      </c>
      <c r="C1488" s="3208" t="s">
        <v>27960</v>
      </c>
      <c r="D1488" s="3268" t="s">
        <v>2456</v>
      </c>
      <c r="E1488" s="3191" t="s">
        <v>28012</v>
      </c>
      <c r="F1488" s="3302" t="s">
        <v>2524</v>
      </c>
      <c r="G1488" s="3192">
        <v>46</v>
      </c>
      <c r="H1488" s="3208"/>
      <c r="I1488" s="3208"/>
      <c r="J1488" s="3208"/>
      <c r="K1488" s="3208"/>
      <c r="L1488" s="3208"/>
    </row>
    <row r="1489" spans="1:12" s="3267" customFormat="1" ht="15">
      <c r="A1489" s="3193">
        <v>46</v>
      </c>
      <c r="B1489" s="3268" t="s">
        <v>28020</v>
      </c>
      <c r="C1489" s="3208" t="s">
        <v>27960</v>
      </c>
      <c r="D1489" s="3268" t="s">
        <v>2457</v>
      </c>
      <c r="E1489" s="3191" t="s">
        <v>28012</v>
      </c>
      <c r="F1489" s="3302" t="s">
        <v>2524</v>
      </c>
      <c r="G1489" s="3192">
        <v>51</v>
      </c>
      <c r="H1489" s="3208"/>
      <c r="I1489" s="3208"/>
      <c r="J1489" s="3208"/>
      <c r="K1489" s="3208"/>
      <c r="L1489" s="3208"/>
    </row>
    <row r="1490" spans="1:12" s="3267" customFormat="1" ht="15">
      <c r="A1490" s="3193">
        <v>47</v>
      </c>
      <c r="B1490" s="3268" t="s">
        <v>27938</v>
      </c>
      <c r="C1490" s="3208" t="s">
        <v>27960</v>
      </c>
      <c r="D1490" s="3268" t="s">
        <v>2450</v>
      </c>
      <c r="E1490" s="3191" t="s">
        <v>28012</v>
      </c>
      <c r="F1490" s="3302" t="s">
        <v>2524</v>
      </c>
      <c r="G1490" s="3192">
        <v>47</v>
      </c>
      <c r="H1490" s="3208"/>
      <c r="I1490" s="3208"/>
      <c r="J1490" s="3208"/>
      <c r="K1490" s="3208"/>
      <c r="L1490" s="3208"/>
    </row>
    <row r="1491" spans="1:12" s="3267" customFormat="1" ht="15">
      <c r="A1491" s="3193">
        <v>48</v>
      </c>
      <c r="B1491" s="3268" t="s">
        <v>28021</v>
      </c>
      <c r="C1491" s="3208" t="s">
        <v>27960</v>
      </c>
      <c r="D1491" s="3268" t="s">
        <v>2451</v>
      </c>
      <c r="E1491" s="3191" t="s">
        <v>28012</v>
      </c>
      <c r="F1491" s="3302" t="s">
        <v>2524</v>
      </c>
      <c r="G1491" s="3192">
        <v>56</v>
      </c>
      <c r="H1491" s="3208"/>
      <c r="I1491" s="3208"/>
      <c r="J1491" s="3208"/>
      <c r="K1491" s="3208"/>
      <c r="L1491" s="3208"/>
    </row>
    <row r="1492" spans="1:12" s="3267" customFormat="1" ht="15">
      <c r="A1492" s="3193">
        <v>49</v>
      </c>
      <c r="B1492" s="3268" t="s">
        <v>28022</v>
      </c>
      <c r="C1492" s="3208" t="s">
        <v>27960</v>
      </c>
      <c r="D1492" s="3268" t="s">
        <v>28023</v>
      </c>
      <c r="E1492" s="3191" t="s">
        <v>28012</v>
      </c>
      <c r="F1492" s="3302" t="s">
        <v>2524</v>
      </c>
      <c r="G1492" s="3192">
        <v>49</v>
      </c>
      <c r="H1492" s="3208"/>
      <c r="I1492" s="3208"/>
      <c r="J1492" s="3208"/>
      <c r="K1492" s="3208"/>
      <c r="L1492" s="3208"/>
    </row>
    <row r="1493" spans="1:12" s="3267" customFormat="1" ht="15">
      <c r="A1493" s="3193">
        <v>50</v>
      </c>
      <c r="B1493" s="3268" t="s">
        <v>3507</v>
      </c>
      <c r="C1493" s="3208" t="s">
        <v>27960</v>
      </c>
      <c r="D1493" s="3268" t="s">
        <v>3507</v>
      </c>
      <c r="E1493" s="3191" t="s">
        <v>28024</v>
      </c>
      <c r="F1493" s="3208">
        <v>110</v>
      </c>
      <c r="G1493" s="3192">
        <v>75</v>
      </c>
      <c r="H1493" s="3208"/>
      <c r="I1493" s="3208"/>
      <c r="J1493" s="3208"/>
      <c r="K1493" s="3208"/>
      <c r="L1493" s="3208"/>
    </row>
    <row r="1494" spans="1:12" s="3267" customFormat="1" ht="15">
      <c r="A1494" s="3193">
        <v>51</v>
      </c>
      <c r="B1494" s="3268" t="s">
        <v>3509</v>
      </c>
      <c r="C1494" s="3208" t="s">
        <v>27960</v>
      </c>
      <c r="D1494" s="3268" t="s">
        <v>3509</v>
      </c>
      <c r="E1494" s="3191" t="s">
        <v>28024</v>
      </c>
      <c r="F1494" s="3208">
        <v>110</v>
      </c>
      <c r="G1494" s="3192">
        <v>75</v>
      </c>
      <c r="H1494" s="3208"/>
      <c r="I1494" s="3208"/>
      <c r="J1494" s="3208"/>
      <c r="K1494" s="3208"/>
      <c r="L1494" s="3208"/>
    </row>
    <row r="1495" spans="1:12" s="3267" customFormat="1" ht="15">
      <c r="A1495" s="3193">
        <v>52</v>
      </c>
      <c r="B1495" s="3268" t="s">
        <v>18912</v>
      </c>
      <c r="C1495" s="3208" t="s">
        <v>27960</v>
      </c>
      <c r="D1495" s="3268" t="s">
        <v>18912</v>
      </c>
      <c r="E1495" s="3303" t="s">
        <v>28025</v>
      </c>
      <c r="F1495" s="3208">
        <v>132</v>
      </c>
      <c r="G1495" s="3192">
        <v>85</v>
      </c>
      <c r="H1495" s="3208"/>
      <c r="I1495" s="3208"/>
      <c r="J1495" s="3208"/>
      <c r="K1495" s="3208"/>
      <c r="L1495" s="3208"/>
    </row>
    <row r="1496" spans="1:12" s="3267" customFormat="1" ht="15">
      <c r="A1496" s="3193">
        <v>53</v>
      </c>
      <c r="B1496" s="3268" t="s">
        <v>3511</v>
      </c>
      <c r="C1496" s="3208" t="s">
        <v>27960</v>
      </c>
      <c r="D1496" s="3268" t="s">
        <v>3511</v>
      </c>
      <c r="E1496" s="3191" t="s">
        <v>28026</v>
      </c>
      <c r="F1496" s="3208">
        <v>55</v>
      </c>
      <c r="G1496" s="3192">
        <v>55</v>
      </c>
      <c r="H1496" s="3208"/>
      <c r="I1496" s="3208"/>
      <c r="J1496" s="3208"/>
      <c r="K1496" s="3208"/>
      <c r="L1496" s="3208"/>
    </row>
    <row r="1497" spans="1:12" s="3267" customFormat="1" ht="15">
      <c r="A1497" s="3193">
        <v>54</v>
      </c>
      <c r="B1497" s="3268" t="s">
        <v>3513</v>
      </c>
      <c r="C1497" s="3208" t="s">
        <v>27960</v>
      </c>
      <c r="D1497" s="3268" t="s">
        <v>3513</v>
      </c>
      <c r="E1497" s="3191" t="s">
        <v>28026</v>
      </c>
      <c r="F1497" s="3208">
        <v>55</v>
      </c>
      <c r="G1497" s="3192">
        <v>55</v>
      </c>
      <c r="H1497" s="3208"/>
      <c r="I1497" s="3208"/>
      <c r="J1497" s="3208"/>
      <c r="K1497" s="3208"/>
      <c r="L1497" s="3208"/>
    </row>
    <row r="1498" spans="1:12" s="3267" customFormat="1" ht="15">
      <c r="A1498" s="3193">
        <v>55</v>
      </c>
      <c r="B1498" s="3268" t="s">
        <v>2139</v>
      </c>
      <c r="C1498" s="3208" t="s">
        <v>27960</v>
      </c>
      <c r="D1498" s="3268" t="s">
        <v>2139</v>
      </c>
      <c r="E1498" s="3267" t="s">
        <v>28027</v>
      </c>
      <c r="F1498" s="3208">
        <v>13.5</v>
      </c>
      <c r="G1498" s="3192">
        <v>5</v>
      </c>
      <c r="H1498" s="3208"/>
      <c r="I1498" s="3208"/>
      <c r="J1498" s="3208"/>
      <c r="K1498" s="3208"/>
      <c r="L1498" s="3208"/>
    </row>
    <row r="1499" spans="1:12" s="3267" customFormat="1" ht="15">
      <c r="A1499" s="3193">
        <v>56</v>
      </c>
      <c r="B1499" s="3268" t="s">
        <v>2140</v>
      </c>
      <c r="C1499" s="3208" t="s">
        <v>27960</v>
      </c>
      <c r="D1499" s="3268" t="s">
        <v>2140</v>
      </c>
      <c r="E1499" s="3191" t="s">
        <v>28028</v>
      </c>
      <c r="F1499" s="3208">
        <v>5.5</v>
      </c>
      <c r="G1499" s="3192">
        <v>5</v>
      </c>
      <c r="H1499" s="3208"/>
      <c r="I1499" s="3208"/>
      <c r="J1499" s="3208"/>
      <c r="K1499" s="3208"/>
      <c r="L1499" s="3208"/>
    </row>
    <row r="1500" spans="1:12" s="3267" customFormat="1" ht="15">
      <c r="A1500" s="3193">
        <v>57</v>
      </c>
      <c r="B1500" s="3268" t="s">
        <v>18358</v>
      </c>
      <c r="C1500" s="3208" t="s">
        <v>27960</v>
      </c>
      <c r="D1500" s="3268" t="s">
        <v>18358</v>
      </c>
      <c r="E1500" s="3191" t="s">
        <v>28028</v>
      </c>
      <c r="F1500" s="3208">
        <v>5.5</v>
      </c>
      <c r="G1500" s="3192">
        <v>5</v>
      </c>
      <c r="H1500" s="3208"/>
      <c r="I1500" s="3208"/>
      <c r="J1500" s="3208"/>
      <c r="K1500" s="3208"/>
      <c r="L1500" s="3208"/>
    </row>
    <row r="1501" spans="1:12" s="3267" customFormat="1" ht="15">
      <c r="A1501" s="3193">
        <v>58</v>
      </c>
      <c r="B1501" s="3268" t="s">
        <v>13326</v>
      </c>
      <c r="C1501" s="3208" t="s">
        <v>27960</v>
      </c>
      <c r="D1501" s="3268" t="s">
        <v>13326</v>
      </c>
      <c r="E1501" s="3191" t="s">
        <v>28028</v>
      </c>
      <c r="F1501" s="3208">
        <v>7.5</v>
      </c>
      <c r="G1501" s="3192"/>
      <c r="H1501" s="3208"/>
      <c r="I1501" s="3208"/>
      <c r="J1501" s="3208"/>
      <c r="K1501" s="3208"/>
      <c r="L1501" s="3208"/>
    </row>
    <row r="1502" spans="1:12" s="3267" customFormat="1" ht="15">
      <c r="A1502" s="3193">
        <v>59</v>
      </c>
      <c r="B1502" s="3268" t="s">
        <v>19202</v>
      </c>
      <c r="C1502" s="3208" t="s">
        <v>27960</v>
      </c>
      <c r="D1502" s="3268" t="s">
        <v>19202</v>
      </c>
      <c r="E1502" s="3191" t="s">
        <v>20161</v>
      </c>
      <c r="F1502" s="3208">
        <v>2.1999999999999999E-2</v>
      </c>
      <c r="G1502" s="3192"/>
      <c r="H1502" s="3208"/>
      <c r="I1502" s="3208"/>
      <c r="J1502" s="3208"/>
      <c r="K1502" s="3208"/>
      <c r="L1502" s="3208"/>
    </row>
    <row r="1503" spans="1:12" s="3267" customFormat="1" ht="15">
      <c r="A1503" s="3193"/>
      <c r="B1503" s="3268"/>
      <c r="C1503" s="3208"/>
      <c r="D1503" s="3191"/>
      <c r="E1503" s="3191"/>
      <c r="F1503" s="3208"/>
      <c r="G1503" s="3192"/>
      <c r="H1503" s="3208"/>
      <c r="I1503" s="3208"/>
      <c r="J1503" s="3208"/>
      <c r="K1503" s="3208"/>
      <c r="L1503" s="3208"/>
    </row>
    <row r="1504" spans="1:12" s="3267" customFormat="1" ht="15">
      <c r="A1504" s="3193"/>
      <c r="B1504" s="3268"/>
      <c r="C1504" s="3208"/>
      <c r="D1504" s="3208"/>
      <c r="E1504" s="3208"/>
      <c r="F1504" s="3208"/>
      <c r="G1504" s="3196"/>
      <c r="H1504" s="3208"/>
      <c r="I1504" s="3208"/>
      <c r="J1504" s="3208"/>
      <c r="K1504" s="3208"/>
      <c r="L1504" s="3208"/>
    </row>
    <row r="1505" spans="1:7" s="3267" customFormat="1" ht="15">
      <c r="G1505" s="3269"/>
    </row>
    <row r="1507" spans="1:7">
      <c r="A1507">
        <f>COUNTA(A6:A1506)</f>
        <v>1448</v>
      </c>
      <c r="E1507">
        <f>COUNTA(E6:E1506)</f>
        <v>1442</v>
      </c>
    </row>
    <row r="1509" spans="1:7">
      <c r="E1509">
        <f>A1507-E1507</f>
        <v>6</v>
      </c>
    </row>
  </sheetData>
  <autoFilter ref="A5:L1314" xr:uid="{EC8D0A15-A982-4930-AA97-35F987C0A3B0}"/>
  <phoneticPr fontId="197" type="noConversion"/>
  <pageMargins left="0.17" right="0.17" top="0.75" bottom="0.75" header="0.3" footer="0.3"/>
  <pageSetup scale="8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0061-C9AF-47C1-B892-11CF5DF3E768}">
  <dimension ref="A1:J61"/>
  <sheetViews>
    <sheetView zoomScale="145" zoomScaleNormal="145" workbookViewId="0">
      <selection activeCell="E14" sqref="E14"/>
    </sheetView>
  </sheetViews>
  <sheetFormatPr defaultRowHeight="12.75"/>
  <cols>
    <col min="1" max="1" width="5" customWidth="1"/>
    <col min="2" max="2" width="18.140625" customWidth="1"/>
    <col min="3" max="3" width="44.5703125" customWidth="1"/>
    <col min="4" max="4" width="18.42578125" customWidth="1"/>
    <col min="5" max="5" width="27" customWidth="1"/>
    <col min="6" max="6" width="20.28515625" customWidth="1"/>
    <col min="7" max="8" width="8.7109375" customWidth="1"/>
    <col min="9" max="9" width="13.85546875" customWidth="1"/>
    <col min="10" max="10" width="19.85546875" customWidth="1"/>
  </cols>
  <sheetData>
    <row r="1" spans="1:10" ht="24" customHeight="1">
      <c r="A1" s="3590" t="s">
        <v>27698</v>
      </c>
      <c r="B1" s="3590"/>
      <c r="C1" s="3591"/>
      <c r="D1" s="3591"/>
      <c r="E1" s="3591"/>
      <c r="F1" s="3591"/>
      <c r="G1" s="3591"/>
      <c r="H1" s="3591"/>
      <c r="I1" s="3591"/>
      <c r="J1" s="3591"/>
    </row>
    <row r="2" spans="1:10" ht="12.75" customHeight="1">
      <c r="A2" s="2"/>
      <c r="B2" s="2"/>
      <c r="C2" s="3"/>
      <c r="D2" s="3"/>
      <c r="E2" s="3"/>
      <c r="F2" s="3"/>
      <c r="G2" s="3"/>
      <c r="H2" s="342" t="s">
        <v>691</v>
      </c>
      <c r="I2" s="3"/>
      <c r="J2" s="5"/>
    </row>
    <row r="3" spans="1:10" ht="13.5" thickBot="1">
      <c r="H3" s="343" t="s">
        <v>692</v>
      </c>
    </row>
    <row r="4" spans="1:10">
      <c r="A4" s="3592" t="s">
        <v>2418</v>
      </c>
      <c r="B4" s="2047" t="s">
        <v>6167</v>
      </c>
      <c r="C4" s="3594" t="s">
        <v>6168</v>
      </c>
      <c r="D4" s="3596" t="s">
        <v>282</v>
      </c>
      <c r="E4" s="3594" t="s">
        <v>28142</v>
      </c>
      <c r="F4" s="3596" t="s">
        <v>281</v>
      </c>
      <c r="G4" s="3598" t="s">
        <v>4238</v>
      </c>
      <c r="H4" s="3599"/>
      <c r="I4" s="3600" t="s">
        <v>693</v>
      </c>
      <c r="J4" s="3602" t="s">
        <v>284</v>
      </c>
    </row>
    <row r="5" spans="1:10" ht="13.5" thickBot="1">
      <c r="A5" s="3593"/>
      <c r="B5" s="2048"/>
      <c r="C5" s="3595"/>
      <c r="D5" s="3597"/>
      <c r="E5" s="3595"/>
      <c r="F5" s="3597"/>
      <c r="G5" s="423" t="s">
        <v>4237</v>
      </c>
      <c r="H5" s="424" t="s">
        <v>2201</v>
      </c>
      <c r="I5" s="3601"/>
      <c r="J5" s="3603"/>
    </row>
    <row r="6" spans="1:10" ht="4.5" customHeight="1">
      <c r="A6" s="7"/>
      <c r="B6" s="7"/>
      <c r="C6" s="8"/>
      <c r="D6" s="8"/>
      <c r="E6" s="8"/>
      <c r="F6" s="8"/>
      <c r="G6" s="8"/>
      <c r="H6" s="8"/>
      <c r="I6" s="8"/>
      <c r="J6" s="11"/>
    </row>
    <row r="7" spans="1:10" s="12" customFormat="1">
      <c r="A7" s="2335">
        <v>1</v>
      </c>
      <c r="B7" s="2336" t="s">
        <v>27699</v>
      </c>
      <c r="C7" s="2337" t="s">
        <v>27738</v>
      </c>
      <c r="D7" s="2337" t="s">
        <v>27786</v>
      </c>
      <c r="E7" s="2336"/>
      <c r="F7" s="2338" t="s">
        <v>27772</v>
      </c>
      <c r="G7" s="2333"/>
      <c r="H7" s="2338"/>
      <c r="I7" s="2335"/>
      <c r="J7" s="2338"/>
    </row>
    <row r="8" spans="1:10" s="12" customFormat="1">
      <c r="A8" s="2335">
        <f>A7+1</f>
        <v>2</v>
      </c>
      <c r="B8" s="2336" t="s">
        <v>27700</v>
      </c>
      <c r="C8" s="2337" t="s">
        <v>27738</v>
      </c>
      <c r="D8" s="2337" t="s">
        <v>27785</v>
      </c>
      <c r="E8" s="2336"/>
      <c r="F8" s="2338" t="s">
        <v>27772</v>
      </c>
      <c r="G8" s="2333"/>
      <c r="H8" s="2338"/>
      <c r="I8" s="2335"/>
      <c r="J8" s="2338"/>
    </row>
    <row r="9" spans="1:10" s="12" customFormat="1">
      <c r="A9" s="2335">
        <f t="shared" ref="A9:A45" si="0">A8+1</f>
        <v>3</v>
      </c>
      <c r="B9" s="2336" t="s">
        <v>27701</v>
      </c>
      <c r="C9" s="2337" t="s">
        <v>27739</v>
      </c>
      <c r="D9" s="2337" t="s">
        <v>27785</v>
      </c>
      <c r="E9" s="2336"/>
      <c r="F9" s="2338" t="s">
        <v>27773</v>
      </c>
      <c r="G9" s="2333"/>
      <c r="H9" s="2338"/>
      <c r="I9" s="2335"/>
      <c r="J9" s="2338"/>
    </row>
    <row r="10" spans="1:10" s="12" customFormat="1">
      <c r="A10" s="2335">
        <f t="shared" si="0"/>
        <v>4</v>
      </c>
      <c r="B10" s="2336" t="s">
        <v>27702</v>
      </c>
      <c r="C10" s="2337" t="s">
        <v>27740</v>
      </c>
      <c r="D10" s="2337" t="s">
        <v>6075</v>
      </c>
      <c r="E10" s="2336"/>
      <c r="F10" s="2338" t="s">
        <v>27774</v>
      </c>
      <c r="G10" s="2333"/>
      <c r="H10" s="2338"/>
      <c r="I10" s="2335"/>
      <c r="J10" s="2338"/>
    </row>
    <row r="11" spans="1:10" s="12" customFormat="1">
      <c r="A11" s="2335">
        <f t="shared" si="0"/>
        <v>5</v>
      </c>
      <c r="B11" s="2336" t="s">
        <v>27703</v>
      </c>
      <c r="C11" s="2337" t="s">
        <v>27741</v>
      </c>
      <c r="D11" s="2337" t="s">
        <v>6075</v>
      </c>
      <c r="E11" s="2336"/>
      <c r="F11" s="2338" t="s">
        <v>27775</v>
      </c>
      <c r="G11" s="2333"/>
      <c r="H11" s="2338"/>
      <c r="I11" s="2335"/>
      <c r="J11" s="2338"/>
    </row>
    <row r="12" spans="1:10" s="12" customFormat="1">
      <c r="A12" s="2335">
        <f t="shared" si="0"/>
        <v>6</v>
      </c>
      <c r="B12" s="2336" t="s">
        <v>27704</v>
      </c>
      <c r="C12" s="2337" t="s">
        <v>27742</v>
      </c>
      <c r="D12" s="2337" t="s">
        <v>6075</v>
      </c>
      <c r="E12" s="2336"/>
      <c r="F12" s="2338" t="s">
        <v>2559</v>
      </c>
      <c r="G12" s="2333"/>
      <c r="H12" s="2338"/>
      <c r="I12" s="2335"/>
      <c r="J12" s="2338"/>
    </row>
    <row r="13" spans="1:10" s="12" customFormat="1">
      <c r="A13" s="2335">
        <f t="shared" si="0"/>
        <v>7</v>
      </c>
      <c r="B13" s="2336" t="s">
        <v>27705</v>
      </c>
      <c r="C13" s="2337" t="s">
        <v>27743</v>
      </c>
      <c r="D13" s="2337" t="s">
        <v>6075</v>
      </c>
      <c r="E13" s="2336"/>
      <c r="F13" s="2338" t="s">
        <v>27774</v>
      </c>
      <c r="G13" s="2333"/>
      <c r="H13" s="2338"/>
      <c r="I13" s="2335"/>
      <c r="J13" s="2338"/>
    </row>
    <row r="14" spans="1:10" s="12" customFormat="1">
      <c r="A14" s="2335">
        <f t="shared" si="0"/>
        <v>8</v>
      </c>
      <c r="B14" s="2336" t="s">
        <v>27706</v>
      </c>
      <c r="C14" s="2337" t="s">
        <v>27744</v>
      </c>
      <c r="D14" s="2337" t="s">
        <v>6075</v>
      </c>
      <c r="E14" s="2336"/>
      <c r="F14" s="2338" t="s">
        <v>27776</v>
      </c>
      <c r="G14" s="2333"/>
      <c r="H14" s="2338"/>
      <c r="I14" s="2335"/>
      <c r="J14" s="2338"/>
    </row>
    <row r="15" spans="1:10" s="12" customFormat="1">
      <c r="A15" s="2335">
        <f t="shared" si="0"/>
        <v>9</v>
      </c>
      <c r="B15" s="2336" t="s">
        <v>27707</v>
      </c>
      <c r="C15" s="2337" t="s">
        <v>27745</v>
      </c>
      <c r="D15" s="2337" t="s">
        <v>6075</v>
      </c>
      <c r="E15" s="2336"/>
      <c r="F15" s="2338" t="s">
        <v>2999</v>
      </c>
      <c r="G15" s="2333"/>
      <c r="H15" s="2338"/>
      <c r="I15" s="2335"/>
      <c r="J15" s="2338"/>
    </row>
    <row r="16" spans="1:10" s="12" customFormat="1">
      <c r="A16" s="2335">
        <f t="shared" si="0"/>
        <v>10</v>
      </c>
      <c r="B16" s="2336" t="s">
        <v>27708</v>
      </c>
      <c r="C16" s="2337" t="s">
        <v>27746</v>
      </c>
      <c r="D16" s="2337" t="s">
        <v>6075</v>
      </c>
      <c r="E16" s="2336"/>
      <c r="F16" s="2338" t="s">
        <v>27777</v>
      </c>
      <c r="G16" s="2333"/>
      <c r="H16" s="2338"/>
      <c r="I16" s="2335"/>
      <c r="J16" s="2338"/>
    </row>
    <row r="17" spans="1:10" s="12" customFormat="1">
      <c r="A17" s="2335">
        <f t="shared" si="0"/>
        <v>11</v>
      </c>
      <c r="B17" s="2336" t="s">
        <v>27709</v>
      </c>
      <c r="C17" s="2337" t="s">
        <v>27747</v>
      </c>
      <c r="D17" s="2337" t="s">
        <v>6075</v>
      </c>
      <c r="E17" s="2336"/>
      <c r="F17" s="2338" t="s">
        <v>27778</v>
      </c>
      <c r="G17" s="2333"/>
      <c r="H17" s="2338"/>
      <c r="I17" s="2335"/>
      <c r="J17" s="2338"/>
    </row>
    <row r="18" spans="1:10" s="12" customFormat="1">
      <c r="A18" s="2335">
        <f t="shared" si="0"/>
        <v>12</v>
      </c>
      <c r="B18" s="2336" t="s">
        <v>27710</v>
      </c>
      <c r="C18" s="2337" t="s">
        <v>27748</v>
      </c>
      <c r="D18" s="2337" t="s">
        <v>6075</v>
      </c>
      <c r="E18" s="2336"/>
      <c r="F18" s="2338" t="s">
        <v>27779</v>
      </c>
      <c r="G18" s="2333"/>
      <c r="H18" s="2338"/>
      <c r="I18" s="2335"/>
      <c r="J18" s="2338"/>
    </row>
    <row r="19" spans="1:10" s="12" customFormat="1">
      <c r="A19" s="2335">
        <f t="shared" si="0"/>
        <v>13</v>
      </c>
      <c r="B19" s="2336" t="s">
        <v>27711</v>
      </c>
      <c r="C19" s="2337" t="s">
        <v>27749</v>
      </c>
      <c r="D19" s="2337" t="s">
        <v>6075</v>
      </c>
      <c r="E19" s="2336"/>
      <c r="F19" s="2338" t="s">
        <v>3426</v>
      </c>
      <c r="G19" s="2333"/>
      <c r="H19" s="2338"/>
      <c r="I19" s="2335"/>
      <c r="J19" s="2338"/>
    </row>
    <row r="20" spans="1:10" s="12" customFormat="1">
      <c r="A20" s="2335">
        <f t="shared" si="0"/>
        <v>14</v>
      </c>
      <c r="B20" s="2336" t="s">
        <v>27712</v>
      </c>
      <c r="C20" s="2337" t="s">
        <v>27750</v>
      </c>
      <c r="D20" s="2337" t="s">
        <v>6075</v>
      </c>
      <c r="E20" s="2336"/>
      <c r="F20" s="2338" t="s">
        <v>2559</v>
      </c>
      <c r="G20" s="2333"/>
      <c r="H20" s="2338"/>
      <c r="I20" s="2335"/>
      <c r="J20" s="2338"/>
    </row>
    <row r="21" spans="1:10" s="12" customFormat="1">
      <c r="A21" s="2335">
        <f t="shared" si="0"/>
        <v>15</v>
      </c>
      <c r="B21" s="2336" t="s">
        <v>27713</v>
      </c>
      <c r="C21" s="2337" t="s">
        <v>27751</v>
      </c>
      <c r="D21" s="2337" t="s">
        <v>6075</v>
      </c>
      <c r="E21" s="2336"/>
      <c r="F21" s="2338" t="s">
        <v>27780</v>
      </c>
      <c r="G21" s="2333"/>
      <c r="H21" s="2338"/>
      <c r="I21" s="2335"/>
      <c r="J21" s="2338"/>
    </row>
    <row r="22" spans="1:10" s="12" customFormat="1">
      <c r="A22" s="2335">
        <f t="shared" si="0"/>
        <v>16</v>
      </c>
      <c r="B22" s="2336" t="s">
        <v>27714</v>
      </c>
      <c r="C22" s="2337" t="s">
        <v>27752</v>
      </c>
      <c r="D22" s="2337" t="s">
        <v>6075</v>
      </c>
      <c r="E22" s="2336"/>
      <c r="F22" s="2338"/>
      <c r="G22" s="2333"/>
      <c r="H22" s="2338"/>
      <c r="I22" s="2335"/>
      <c r="J22" s="2338"/>
    </row>
    <row r="23" spans="1:10" s="12" customFormat="1">
      <c r="A23" s="2335">
        <f t="shared" si="0"/>
        <v>17</v>
      </c>
      <c r="B23" s="2336" t="s">
        <v>27715</v>
      </c>
      <c r="C23" s="2337" t="s">
        <v>27753</v>
      </c>
      <c r="D23" s="2337" t="s">
        <v>6075</v>
      </c>
      <c r="E23" s="2336"/>
      <c r="F23" s="2338" t="s">
        <v>27774</v>
      </c>
      <c r="G23" s="2333"/>
      <c r="H23" s="2338"/>
      <c r="I23" s="2335"/>
      <c r="J23" s="2338"/>
    </row>
    <row r="24" spans="1:10" s="12" customFormat="1">
      <c r="A24" s="2335">
        <f t="shared" si="0"/>
        <v>18</v>
      </c>
      <c r="B24" s="2336" t="s">
        <v>27716</v>
      </c>
      <c r="C24" s="2337" t="s">
        <v>27754</v>
      </c>
      <c r="D24" s="2337" t="s">
        <v>6075</v>
      </c>
      <c r="E24" s="2336"/>
      <c r="F24" s="2338" t="s">
        <v>27774</v>
      </c>
      <c r="G24" s="2333"/>
      <c r="H24" s="2338"/>
      <c r="I24" s="2335"/>
      <c r="J24" s="2338"/>
    </row>
    <row r="25" spans="1:10" s="12" customFormat="1">
      <c r="A25" s="2335">
        <f t="shared" si="0"/>
        <v>19</v>
      </c>
      <c r="B25" s="2336" t="s">
        <v>27717</v>
      </c>
      <c r="C25" s="2337" t="s">
        <v>27755</v>
      </c>
      <c r="D25" s="2337" t="s">
        <v>6075</v>
      </c>
      <c r="E25" s="2336"/>
      <c r="F25" s="2338"/>
      <c r="G25" s="2333"/>
      <c r="H25" s="2338"/>
      <c r="I25" s="2335"/>
      <c r="J25" s="2338"/>
    </row>
    <row r="26" spans="1:10" s="12" customFormat="1">
      <c r="A26" s="2335">
        <f t="shared" si="0"/>
        <v>20</v>
      </c>
      <c r="B26" s="2336" t="s">
        <v>27718</v>
      </c>
      <c r="C26" s="2337" t="s">
        <v>27756</v>
      </c>
      <c r="D26" s="2337" t="s">
        <v>6075</v>
      </c>
      <c r="E26" s="2336"/>
      <c r="F26" s="2338"/>
      <c r="G26" s="2333"/>
      <c r="H26" s="2338"/>
      <c r="I26" s="2335"/>
      <c r="J26" s="2338"/>
    </row>
    <row r="27" spans="1:10" s="12" customFormat="1">
      <c r="A27" s="2335">
        <f t="shared" si="0"/>
        <v>21</v>
      </c>
      <c r="B27" s="2336" t="s">
        <v>27719</v>
      </c>
      <c r="C27" s="2337" t="s">
        <v>27757</v>
      </c>
      <c r="D27" s="2337" t="s">
        <v>6075</v>
      </c>
      <c r="E27" s="2336"/>
      <c r="F27" s="2338"/>
      <c r="G27" s="2333"/>
      <c r="H27" s="2338"/>
      <c r="I27" s="2335"/>
      <c r="J27" s="2338"/>
    </row>
    <row r="28" spans="1:10" s="12" customFormat="1">
      <c r="A28" s="2335">
        <f t="shared" si="0"/>
        <v>22</v>
      </c>
      <c r="B28" s="2336" t="s">
        <v>27720</v>
      </c>
      <c r="C28" s="2337" t="s">
        <v>27758</v>
      </c>
      <c r="D28" s="2337" t="s">
        <v>18432</v>
      </c>
      <c r="E28" s="2336"/>
      <c r="F28" s="2338"/>
      <c r="G28" s="2333"/>
      <c r="H28" s="2338"/>
      <c r="I28" s="2335"/>
      <c r="J28" s="2338"/>
    </row>
    <row r="29" spans="1:10" s="12" customFormat="1">
      <c r="A29" s="2335">
        <f t="shared" si="0"/>
        <v>23</v>
      </c>
      <c r="B29" s="2336" t="s">
        <v>27721</v>
      </c>
      <c r="C29" s="2337" t="s">
        <v>27759</v>
      </c>
      <c r="D29" s="2337" t="s">
        <v>6075</v>
      </c>
      <c r="E29" s="2336"/>
      <c r="F29" s="2338" t="s">
        <v>27774</v>
      </c>
      <c r="G29" s="2333"/>
      <c r="H29" s="2338"/>
      <c r="I29" s="2335"/>
      <c r="J29" s="2338"/>
    </row>
    <row r="30" spans="1:10" s="12" customFormat="1">
      <c r="A30" s="2335">
        <f t="shared" si="0"/>
        <v>24</v>
      </c>
      <c r="B30" s="2336" t="s">
        <v>27722</v>
      </c>
      <c r="C30" s="2337" t="s">
        <v>27760</v>
      </c>
      <c r="D30" s="2337" t="s">
        <v>6075</v>
      </c>
      <c r="E30" s="2336"/>
      <c r="F30" s="2338" t="s">
        <v>27774</v>
      </c>
      <c r="G30" s="2333"/>
      <c r="H30" s="2338"/>
      <c r="I30" s="2335"/>
      <c r="J30" s="2338"/>
    </row>
    <row r="31" spans="1:10" s="12" customFormat="1">
      <c r="A31" s="2335">
        <f t="shared" si="0"/>
        <v>25</v>
      </c>
      <c r="B31" s="2336" t="s">
        <v>27723</v>
      </c>
      <c r="C31" s="2337" t="s">
        <v>27761</v>
      </c>
      <c r="D31" s="2337" t="s">
        <v>3780</v>
      </c>
      <c r="E31" s="2336"/>
      <c r="F31" s="2338"/>
      <c r="G31" s="2333"/>
      <c r="H31" s="2338"/>
      <c r="I31" s="2335"/>
      <c r="J31" s="2338"/>
    </row>
    <row r="32" spans="1:10" s="12" customFormat="1">
      <c r="A32" s="2335">
        <f t="shared" si="0"/>
        <v>26</v>
      </c>
      <c r="B32" s="2336" t="s">
        <v>27724</v>
      </c>
      <c r="C32" s="2337" t="s">
        <v>27762</v>
      </c>
      <c r="D32" s="2337" t="s">
        <v>18432</v>
      </c>
      <c r="E32" s="2336"/>
      <c r="F32" s="2338"/>
      <c r="G32" s="2333"/>
      <c r="H32" s="2338"/>
      <c r="I32" s="2335"/>
      <c r="J32" s="2338"/>
    </row>
    <row r="33" spans="1:10" s="12" customFormat="1">
      <c r="A33" s="2335">
        <f t="shared" si="0"/>
        <v>27</v>
      </c>
      <c r="B33" s="2336" t="s">
        <v>27725</v>
      </c>
      <c r="C33" s="2337" t="s">
        <v>27762</v>
      </c>
      <c r="D33" s="2337" t="s">
        <v>18432</v>
      </c>
      <c r="E33" s="2336"/>
      <c r="F33" s="2338" t="s">
        <v>27781</v>
      </c>
      <c r="G33" s="2333"/>
      <c r="H33" s="2338"/>
      <c r="I33" s="2335"/>
      <c r="J33" s="2338"/>
    </row>
    <row r="34" spans="1:10" s="12" customFormat="1">
      <c r="A34" s="2335">
        <f t="shared" si="0"/>
        <v>28</v>
      </c>
      <c r="B34" s="2336" t="s">
        <v>27726</v>
      </c>
      <c r="C34" s="2337" t="s">
        <v>27763</v>
      </c>
      <c r="D34" s="2337" t="s">
        <v>6075</v>
      </c>
      <c r="E34" s="2336"/>
      <c r="F34" s="2338" t="s">
        <v>27774</v>
      </c>
      <c r="G34" s="2333"/>
      <c r="H34" s="2338"/>
      <c r="I34" s="2335"/>
      <c r="J34" s="2338"/>
    </row>
    <row r="35" spans="1:10" s="12" customFormat="1">
      <c r="A35" s="2335">
        <f t="shared" si="0"/>
        <v>29</v>
      </c>
      <c r="B35" s="2336" t="s">
        <v>27727</v>
      </c>
      <c r="C35" s="2337" t="s">
        <v>27764</v>
      </c>
      <c r="D35" s="2337" t="s">
        <v>6075</v>
      </c>
      <c r="E35" s="2336"/>
      <c r="F35" s="2338" t="s">
        <v>27774</v>
      </c>
      <c r="G35" s="2333"/>
      <c r="H35" s="2338"/>
      <c r="I35" s="2335"/>
      <c r="J35" s="2338"/>
    </row>
    <row r="36" spans="1:10" s="12" customFormat="1">
      <c r="A36" s="2335">
        <f t="shared" si="0"/>
        <v>30</v>
      </c>
      <c r="B36" s="2336" t="s">
        <v>27728</v>
      </c>
      <c r="C36" s="2337" t="s">
        <v>27765</v>
      </c>
      <c r="D36" s="2337" t="s">
        <v>6075</v>
      </c>
      <c r="E36" s="2336"/>
      <c r="F36" s="2338" t="s">
        <v>27774</v>
      </c>
      <c r="G36" s="2333"/>
      <c r="H36" s="2338"/>
      <c r="I36" s="2335"/>
      <c r="J36" s="2338"/>
    </row>
    <row r="37" spans="1:10" s="12" customFormat="1">
      <c r="A37" s="2335">
        <f t="shared" si="0"/>
        <v>31</v>
      </c>
      <c r="B37" s="2336" t="s">
        <v>27729</v>
      </c>
      <c r="C37" s="2337" t="s">
        <v>27766</v>
      </c>
      <c r="D37" s="2337" t="s">
        <v>6075</v>
      </c>
      <c r="E37" s="2336"/>
      <c r="F37" s="2338" t="s">
        <v>27774</v>
      </c>
      <c r="G37" s="2333"/>
      <c r="H37" s="2338"/>
      <c r="I37" s="2335"/>
      <c r="J37" s="2338"/>
    </row>
    <row r="38" spans="1:10" s="12" customFormat="1">
      <c r="A38" s="2335">
        <f t="shared" si="0"/>
        <v>32</v>
      </c>
      <c r="B38" s="2336" t="s">
        <v>27730</v>
      </c>
      <c r="C38" s="2337" t="s">
        <v>27767</v>
      </c>
      <c r="D38" s="2337" t="s">
        <v>6075</v>
      </c>
      <c r="E38" s="2336"/>
      <c r="F38" s="2338" t="s">
        <v>27774</v>
      </c>
      <c r="G38" s="2333"/>
      <c r="H38" s="2338"/>
      <c r="I38" s="2335"/>
      <c r="J38" s="2338"/>
    </row>
    <row r="39" spans="1:10" s="12" customFormat="1">
      <c r="A39" s="2335">
        <f t="shared" si="0"/>
        <v>33</v>
      </c>
      <c r="B39" s="2336" t="s">
        <v>27731</v>
      </c>
      <c r="C39" s="2337" t="s">
        <v>27767</v>
      </c>
      <c r="D39" s="2337" t="s">
        <v>6075</v>
      </c>
      <c r="E39" s="2336"/>
      <c r="F39" s="2338" t="s">
        <v>27774</v>
      </c>
      <c r="G39" s="2333"/>
      <c r="H39" s="2338"/>
      <c r="I39" s="2335"/>
      <c r="J39" s="2338"/>
    </row>
    <row r="40" spans="1:10" s="12" customFormat="1">
      <c r="A40" s="2335">
        <f t="shared" si="0"/>
        <v>34</v>
      </c>
      <c r="B40" s="2336" t="s">
        <v>27732</v>
      </c>
      <c r="C40" s="2337" t="s">
        <v>27768</v>
      </c>
      <c r="D40" s="2337" t="s">
        <v>27784</v>
      </c>
      <c r="E40" s="2336"/>
      <c r="F40" s="2338"/>
      <c r="G40" s="2333"/>
      <c r="H40" s="2338"/>
      <c r="I40" s="2335"/>
      <c r="J40" s="2338"/>
    </row>
    <row r="41" spans="1:10" s="12" customFormat="1">
      <c r="A41" s="2335">
        <f t="shared" si="0"/>
        <v>35</v>
      </c>
      <c r="B41" s="2336" t="s">
        <v>27733</v>
      </c>
      <c r="C41" s="2337" t="s">
        <v>27769</v>
      </c>
      <c r="D41" s="2337" t="s">
        <v>27784</v>
      </c>
      <c r="E41" s="2336"/>
      <c r="F41" s="2338"/>
      <c r="G41" s="2333"/>
      <c r="H41" s="2338"/>
      <c r="I41" s="2335"/>
      <c r="J41" s="2338"/>
    </row>
    <row r="42" spans="1:10" s="12" customFormat="1">
      <c r="A42" s="2335">
        <f t="shared" si="0"/>
        <v>36</v>
      </c>
      <c r="B42" s="2336" t="s">
        <v>27734</v>
      </c>
      <c r="C42" s="2337" t="s">
        <v>27770</v>
      </c>
      <c r="D42" s="2337" t="s">
        <v>27784</v>
      </c>
      <c r="E42" s="2336"/>
      <c r="F42" s="2338" t="s">
        <v>27782</v>
      </c>
      <c r="G42" s="2333"/>
      <c r="H42" s="2338"/>
      <c r="I42" s="2335"/>
      <c r="J42" s="2338"/>
    </row>
    <row r="43" spans="1:10" s="12" customFormat="1">
      <c r="A43" s="2335">
        <f t="shared" si="0"/>
        <v>37</v>
      </c>
      <c r="B43" s="2336" t="s">
        <v>27735</v>
      </c>
      <c r="C43" s="2337" t="s">
        <v>27771</v>
      </c>
      <c r="D43" s="2337" t="s">
        <v>27783</v>
      </c>
      <c r="E43" s="2336"/>
      <c r="F43" s="2338"/>
      <c r="G43" s="2333"/>
      <c r="H43" s="2338"/>
      <c r="I43" s="2335"/>
      <c r="J43" s="2338"/>
    </row>
    <row r="44" spans="1:10" s="12" customFormat="1">
      <c r="A44" s="2335">
        <f t="shared" si="0"/>
        <v>38</v>
      </c>
      <c r="B44" s="2336" t="s">
        <v>27736</v>
      </c>
      <c r="C44" s="2337" t="s">
        <v>27771</v>
      </c>
      <c r="D44" s="2337" t="s">
        <v>27783</v>
      </c>
      <c r="E44" s="2336"/>
      <c r="F44" s="2338"/>
      <c r="G44" s="2333"/>
      <c r="H44" s="2338"/>
      <c r="I44" s="2335"/>
      <c r="J44" s="2338"/>
    </row>
    <row r="45" spans="1:10" s="12" customFormat="1">
      <c r="A45" s="2335">
        <f t="shared" si="0"/>
        <v>39</v>
      </c>
      <c r="B45" s="2336" t="s">
        <v>27737</v>
      </c>
      <c r="C45" s="2337" t="s">
        <v>27771</v>
      </c>
      <c r="D45" s="2337" t="s">
        <v>27783</v>
      </c>
      <c r="E45" s="2336"/>
      <c r="F45" s="2338"/>
      <c r="G45" s="2333"/>
      <c r="H45" s="2338"/>
      <c r="I45" s="2335"/>
      <c r="J45" s="2338"/>
    </row>
    <row r="46" spans="1:10" s="12" customFormat="1">
      <c r="A46" s="2335"/>
      <c r="B46" s="2336"/>
      <c r="C46" s="2337"/>
      <c r="D46" s="2337"/>
      <c r="E46" s="2336"/>
      <c r="F46" s="2338"/>
      <c r="G46" s="2333"/>
      <c r="H46" s="2338"/>
      <c r="I46" s="2335"/>
      <c r="J46" s="2338"/>
    </row>
    <row r="47" spans="1:10" s="12" customFormat="1">
      <c r="A47" s="2335"/>
      <c r="B47" s="2336"/>
      <c r="C47" s="2337"/>
      <c r="D47" s="2337"/>
      <c r="E47" s="2336"/>
      <c r="F47" s="2338"/>
      <c r="G47" s="2333"/>
      <c r="H47" s="2338"/>
      <c r="I47" s="2335"/>
      <c r="J47" s="2338"/>
    </row>
    <row r="48" spans="1:10" s="12" customFormat="1">
      <c r="A48" s="2335"/>
      <c r="B48" s="2336"/>
      <c r="C48" s="2337"/>
      <c r="D48" s="2337"/>
      <c r="E48" s="2336"/>
      <c r="F48" s="2338"/>
      <c r="G48" s="2333"/>
      <c r="H48" s="2338"/>
      <c r="I48" s="2335"/>
      <c r="J48" s="2338"/>
    </row>
    <row r="49" spans="1:10" s="12" customFormat="1">
      <c r="A49" s="2335"/>
      <c r="B49" s="2336"/>
      <c r="C49" s="2337"/>
      <c r="D49" s="2337"/>
      <c r="E49" s="2336"/>
      <c r="F49" s="2338"/>
      <c r="G49" s="2333"/>
      <c r="H49" s="2338"/>
      <c r="I49" s="2335"/>
      <c r="J49" s="2338"/>
    </row>
    <row r="50" spans="1:10" s="12" customFormat="1">
      <c r="A50" s="2335"/>
      <c r="B50" s="2336"/>
      <c r="C50" s="2337"/>
      <c r="D50" s="2337"/>
      <c r="E50" s="2336"/>
      <c r="F50" s="2338"/>
      <c r="G50" s="2333"/>
      <c r="H50" s="2338"/>
      <c r="I50" s="2335"/>
      <c r="J50" s="2338"/>
    </row>
    <row r="51" spans="1:10" s="12" customFormat="1">
      <c r="A51" s="2335"/>
      <c r="B51" s="2336"/>
      <c r="C51" s="2337"/>
      <c r="D51" s="2337"/>
      <c r="E51" s="2336"/>
      <c r="F51" s="2338"/>
      <c r="G51" s="2333"/>
      <c r="H51" s="2338"/>
      <c r="I51" s="2335"/>
      <c r="J51" s="2338"/>
    </row>
    <row r="52" spans="1:10" s="12" customFormat="1">
      <c r="A52" s="2335"/>
      <c r="B52" s="2336"/>
      <c r="C52" s="2337"/>
      <c r="D52" s="2337"/>
      <c r="E52" s="2336"/>
      <c r="F52" s="2338"/>
      <c r="G52" s="2333"/>
      <c r="H52" s="2338"/>
      <c r="I52" s="2335"/>
      <c r="J52" s="2338"/>
    </row>
    <row r="53" spans="1:10" s="12" customFormat="1">
      <c r="A53" s="2335"/>
      <c r="B53" s="2336"/>
      <c r="C53" s="2337"/>
      <c r="D53" s="2337"/>
      <c r="E53" s="2336"/>
      <c r="F53" s="2338"/>
      <c r="G53" s="2333"/>
      <c r="H53" s="2338"/>
      <c r="I53" s="2335"/>
      <c r="J53" s="2338"/>
    </row>
    <row r="54" spans="1:10" s="12" customFormat="1">
      <c r="A54" s="2335"/>
      <c r="B54" s="2336"/>
      <c r="C54" s="2337"/>
      <c r="D54" s="2337"/>
      <c r="E54" s="2336"/>
      <c r="F54" s="2338"/>
      <c r="G54" s="2333"/>
      <c r="H54" s="2338"/>
      <c r="I54" s="2335"/>
      <c r="J54" s="2338"/>
    </row>
    <row r="55" spans="1:10" s="12" customFormat="1">
      <c r="A55" s="2335"/>
      <c r="B55" s="2336"/>
      <c r="C55" s="2337"/>
      <c r="D55" s="2337"/>
      <c r="E55" s="2336"/>
      <c r="F55" s="2338"/>
      <c r="G55" s="2333"/>
      <c r="H55" s="2338"/>
      <c r="I55" s="2335"/>
      <c r="J55" s="2338"/>
    </row>
    <row r="56" spans="1:10" s="12" customFormat="1">
      <c r="A56" s="2335"/>
      <c r="B56" s="2336"/>
      <c r="C56" s="2337"/>
      <c r="D56" s="2336"/>
      <c r="E56" s="2336"/>
      <c r="F56" s="2338"/>
      <c r="G56" s="2333"/>
      <c r="H56" s="2338"/>
      <c r="I56" s="2335"/>
      <c r="J56" s="2338"/>
    </row>
    <row r="57" spans="1:10">
      <c r="A57" s="2339"/>
      <c r="B57" s="2339"/>
      <c r="C57" s="2340"/>
      <c r="D57" s="2341"/>
      <c r="E57" s="2341"/>
      <c r="F57" s="2342"/>
      <c r="G57" s="2333" t="str">
        <f>IF(ISERROR(INDEX(data,MATCH(LEN(I57),item,0),2))," ",INDEX(data,MATCH(LEN(I57),item,0),2))</f>
        <v xml:space="preserve"> </v>
      </c>
      <c r="H57" s="2342"/>
      <c r="I57" s="2342"/>
      <c r="J57" s="2334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t="s">
        <v>6404</v>
      </c>
      <c r="E59" s="12"/>
      <c r="F59" s="12"/>
      <c r="G59" s="12"/>
      <c r="H59" s="12"/>
      <c r="I59" s="12"/>
      <c r="J59" s="12"/>
    </row>
    <row r="60" spans="1:10">
      <c r="A60" s="88">
        <f>COUNT(A7:A57)</f>
        <v>39</v>
      </c>
    </row>
    <row r="61" spans="1:10">
      <c r="E61" t="s">
        <v>19193</v>
      </c>
    </row>
  </sheetData>
  <mergeCells count="9">
    <mergeCell ref="A1:J1"/>
    <mergeCell ref="A4:A5"/>
    <mergeCell ref="C4:C5"/>
    <mergeCell ref="D4:D5"/>
    <mergeCell ref="E4:E5"/>
    <mergeCell ref="F4:F5"/>
    <mergeCell ref="G4:H4"/>
    <mergeCell ref="I4:I5"/>
    <mergeCell ref="J4:J5"/>
  </mergeCells>
  <pageMargins left="1" right="0.15" top="1" bottom="0.6" header="0.5" footer="0.38"/>
  <pageSetup paperSize="9" scale="70" orientation="portrait" horizontalDpi="4294967292" verticalDpi="300" r:id="rId1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E156-6196-412D-A950-45F3FFDFCAFF}">
  <sheetPr codeName="Sheet27"/>
  <dimension ref="A1:K109"/>
  <sheetViews>
    <sheetView zoomScale="145" zoomScaleNormal="145" workbookViewId="0">
      <selection sqref="A1:K1"/>
    </sheetView>
  </sheetViews>
  <sheetFormatPr defaultRowHeight="12.75"/>
  <cols>
    <col min="1" max="1" width="5" customWidth="1"/>
    <col min="2" max="2" width="18.140625" customWidth="1"/>
    <col min="3" max="3" width="23.28515625" customWidth="1"/>
    <col min="4" max="4" width="18.42578125" customWidth="1"/>
    <col min="5" max="5" width="27" customWidth="1"/>
    <col min="6" max="7" width="20.28515625" customWidth="1"/>
    <col min="8" max="9" width="8.7109375" customWidth="1"/>
    <col min="10" max="10" width="13.85546875" customWidth="1"/>
    <col min="11" max="11" width="19.85546875" customWidth="1"/>
  </cols>
  <sheetData>
    <row r="1" spans="1:11" ht="24" customHeight="1">
      <c r="A1" s="3590" t="s">
        <v>18139</v>
      </c>
      <c r="B1" s="3590"/>
      <c r="C1" s="3591"/>
      <c r="D1" s="3591"/>
      <c r="E1" s="3591"/>
      <c r="F1" s="3591"/>
      <c r="G1" s="3591"/>
      <c r="H1" s="3591"/>
      <c r="I1" s="3591"/>
      <c r="J1" s="3591"/>
      <c r="K1" s="3591"/>
    </row>
    <row r="2" spans="1:11" ht="12.75" customHeight="1">
      <c r="A2" s="2"/>
      <c r="B2" s="2"/>
      <c r="C2" s="3"/>
      <c r="D2" s="3"/>
      <c r="E2" s="3"/>
      <c r="F2" s="3"/>
      <c r="G2" s="3"/>
      <c r="H2" s="3"/>
      <c r="I2" s="342" t="s">
        <v>691</v>
      </c>
      <c r="J2" s="3"/>
      <c r="K2" s="5"/>
    </row>
    <row r="3" spans="1:11" ht="13.5" thickBot="1">
      <c r="I3" s="343" t="s">
        <v>692</v>
      </c>
    </row>
    <row r="4" spans="1:11">
      <c r="A4" s="3592" t="s">
        <v>2418</v>
      </c>
      <c r="B4" s="2047" t="s">
        <v>6167</v>
      </c>
      <c r="C4" s="3594" t="s">
        <v>2420</v>
      </c>
      <c r="D4" s="3596" t="s">
        <v>282</v>
      </c>
      <c r="E4" s="3594" t="s">
        <v>12318</v>
      </c>
      <c r="F4" s="3596" t="s">
        <v>281</v>
      </c>
      <c r="G4" s="2050" t="s">
        <v>6412</v>
      </c>
      <c r="H4" s="3598" t="s">
        <v>4238</v>
      </c>
      <c r="I4" s="3599"/>
      <c r="J4" s="3600" t="s">
        <v>693</v>
      </c>
      <c r="K4" s="3602" t="s">
        <v>284</v>
      </c>
    </row>
    <row r="5" spans="1:11" ht="13.5" thickBot="1">
      <c r="A5" s="3593"/>
      <c r="B5" s="2048"/>
      <c r="C5" s="3595"/>
      <c r="D5" s="3597"/>
      <c r="E5" s="3595"/>
      <c r="F5" s="3597"/>
      <c r="G5" s="423"/>
      <c r="H5" s="423" t="s">
        <v>4237</v>
      </c>
      <c r="I5" s="424" t="s">
        <v>2201</v>
      </c>
      <c r="J5" s="3601"/>
      <c r="K5" s="3603"/>
    </row>
    <row r="6" spans="1:11" ht="4.5" customHeight="1">
      <c r="A6" s="7"/>
      <c r="B6" s="7"/>
      <c r="C6" s="8"/>
      <c r="D6" s="8"/>
      <c r="E6" s="8"/>
      <c r="F6" s="8"/>
      <c r="G6" s="8"/>
      <c r="H6" s="8"/>
      <c r="I6" s="8"/>
      <c r="J6" s="8"/>
      <c r="K6" s="11"/>
    </row>
    <row r="7" spans="1:11" s="12" customFormat="1">
      <c r="A7" s="2335">
        <v>1</v>
      </c>
      <c r="B7" s="2336" t="s">
        <v>18042</v>
      </c>
      <c r="C7" s="2337" t="s">
        <v>4023</v>
      </c>
      <c r="D7" s="2337" t="s">
        <v>4023</v>
      </c>
      <c r="E7" s="2336"/>
      <c r="F7" s="2338" t="s">
        <v>8458</v>
      </c>
      <c r="G7" s="2338"/>
      <c r="H7" s="2333"/>
      <c r="I7" s="2338"/>
      <c r="J7" s="2335"/>
      <c r="K7" s="2338"/>
    </row>
    <row r="8" spans="1:11" s="12" customFormat="1">
      <c r="A8" s="2335">
        <v>2</v>
      </c>
      <c r="B8" s="2336" t="s">
        <v>18043</v>
      </c>
      <c r="C8" s="2337" t="s">
        <v>4023</v>
      </c>
      <c r="D8" s="2337" t="s">
        <v>4023</v>
      </c>
      <c r="E8" s="2336"/>
      <c r="F8" s="2338" t="s">
        <v>8458</v>
      </c>
      <c r="G8" s="2338"/>
      <c r="H8" s="2333"/>
      <c r="I8" s="2338"/>
      <c r="J8" s="2335"/>
      <c r="K8" s="2338"/>
    </row>
    <row r="9" spans="1:11" s="12" customFormat="1">
      <c r="A9" s="2335">
        <v>3</v>
      </c>
      <c r="B9" s="2336" t="s">
        <v>18044</v>
      </c>
      <c r="C9" s="2337" t="s">
        <v>4023</v>
      </c>
      <c r="D9" s="2337" t="s">
        <v>4023</v>
      </c>
      <c r="E9" s="2336"/>
      <c r="F9" s="2338" t="s">
        <v>8458</v>
      </c>
      <c r="G9" s="2338"/>
      <c r="H9" s="2333"/>
      <c r="I9" s="2338"/>
      <c r="J9" s="2335"/>
      <c r="K9" s="2338"/>
    </row>
    <row r="10" spans="1:11" s="12" customFormat="1">
      <c r="A10" s="2335">
        <v>4</v>
      </c>
      <c r="B10" s="2336" t="s">
        <v>18045</v>
      </c>
      <c r="C10" s="2337" t="s">
        <v>4023</v>
      </c>
      <c r="D10" s="2337" t="s">
        <v>4023</v>
      </c>
      <c r="E10" s="2336"/>
      <c r="F10" s="2338" t="s">
        <v>8458</v>
      </c>
      <c r="G10" s="2338"/>
      <c r="H10" s="2333"/>
      <c r="I10" s="2338"/>
      <c r="J10" s="2335"/>
      <c r="K10" s="2338"/>
    </row>
    <row r="11" spans="1:11" s="12" customFormat="1">
      <c r="A11" s="2335">
        <v>5</v>
      </c>
      <c r="B11" s="2336" t="s">
        <v>18046</v>
      </c>
      <c r="C11" s="2337" t="s">
        <v>4023</v>
      </c>
      <c r="D11" s="2337" t="s">
        <v>4023</v>
      </c>
      <c r="E11" s="2336"/>
      <c r="F11" s="2338" t="s">
        <v>8458</v>
      </c>
      <c r="G11" s="2338"/>
      <c r="H11" s="2333"/>
      <c r="I11" s="2338"/>
      <c r="J11" s="2335"/>
      <c r="K11" s="2338"/>
    </row>
    <row r="12" spans="1:11" s="12" customFormat="1">
      <c r="A12" s="2335">
        <v>6</v>
      </c>
      <c r="B12" s="2336" t="s">
        <v>18047</v>
      </c>
      <c r="C12" s="2337" t="s">
        <v>4023</v>
      </c>
      <c r="D12" s="2337" t="s">
        <v>4023</v>
      </c>
      <c r="E12" s="2336"/>
      <c r="F12" s="2338" t="s">
        <v>8458</v>
      </c>
      <c r="G12" s="2338"/>
      <c r="H12" s="2333"/>
      <c r="I12" s="2338"/>
      <c r="J12" s="2335"/>
      <c r="K12" s="2338"/>
    </row>
    <row r="13" spans="1:11" s="12" customFormat="1">
      <c r="A13" s="2335">
        <v>7</v>
      </c>
      <c r="B13" s="2336" t="s">
        <v>18048</v>
      </c>
      <c r="C13" s="2337" t="s">
        <v>4023</v>
      </c>
      <c r="D13" s="2337" t="s">
        <v>4023</v>
      </c>
      <c r="E13" s="2336"/>
      <c r="F13" s="2338" t="s">
        <v>8458</v>
      </c>
      <c r="G13" s="2338"/>
      <c r="H13" s="2333"/>
      <c r="I13" s="2338"/>
      <c r="J13" s="2335"/>
      <c r="K13" s="2338"/>
    </row>
    <row r="14" spans="1:11" s="12" customFormat="1">
      <c r="A14" s="2335">
        <v>8</v>
      </c>
      <c r="B14" s="2336" t="s">
        <v>18049</v>
      </c>
      <c r="C14" s="2337" t="s">
        <v>4023</v>
      </c>
      <c r="D14" s="2337" t="s">
        <v>4023</v>
      </c>
      <c r="E14" s="2336"/>
      <c r="F14" s="2338" t="s">
        <v>8458</v>
      </c>
      <c r="G14" s="2338"/>
      <c r="H14" s="2333"/>
      <c r="I14" s="2338"/>
      <c r="J14" s="2335"/>
      <c r="K14" s="2338"/>
    </row>
    <row r="15" spans="1:11" s="12" customFormat="1">
      <c r="A15" s="2335">
        <v>9</v>
      </c>
      <c r="B15" s="2336" t="s">
        <v>18050</v>
      </c>
      <c r="C15" s="2337" t="s">
        <v>18035</v>
      </c>
      <c r="D15" s="2337" t="s">
        <v>18035</v>
      </c>
      <c r="E15" s="2336"/>
      <c r="F15" s="2338" t="s">
        <v>8458</v>
      </c>
      <c r="G15" s="2338"/>
      <c r="H15" s="2333"/>
      <c r="I15" s="2338"/>
      <c r="J15" s="2335"/>
      <c r="K15" s="2338"/>
    </row>
    <row r="16" spans="1:11" s="12" customFormat="1">
      <c r="A16" s="2335">
        <v>10</v>
      </c>
      <c r="B16" s="2336" t="s">
        <v>18051</v>
      </c>
      <c r="C16" s="2337" t="s">
        <v>18035</v>
      </c>
      <c r="D16" s="2337" t="s">
        <v>18035</v>
      </c>
      <c r="E16" s="2336"/>
      <c r="F16" s="2338" t="s">
        <v>8458</v>
      </c>
      <c r="G16" s="2338"/>
      <c r="H16" s="2333"/>
      <c r="I16" s="2338"/>
      <c r="J16" s="2335"/>
      <c r="K16" s="2338"/>
    </row>
    <row r="17" spans="1:11" s="12" customFormat="1">
      <c r="A17" s="2335">
        <v>11</v>
      </c>
      <c r="B17" s="2336" t="s">
        <v>18052</v>
      </c>
      <c r="C17" s="2337" t="s">
        <v>18035</v>
      </c>
      <c r="D17" s="2337" t="s">
        <v>18035</v>
      </c>
      <c r="E17" s="2336"/>
      <c r="F17" s="2338" t="s">
        <v>8458</v>
      </c>
      <c r="G17" s="2338"/>
      <c r="H17" s="2333"/>
      <c r="I17" s="2338"/>
      <c r="J17" s="2335"/>
      <c r="K17" s="2338"/>
    </row>
    <row r="18" spans="1:11" s="12" customFormat="1">
      <c r="A18" s="2335">
        <v>12</v>
      </c>
      <c r="B18" s="2336" t="s">
        <v>18053</v>
      </c>
      <c r="C18" s="2337" t="s">
        <v>18035</v>
      </c>
      <c r="D18" s="2337" t="s">
        <v>18035</v>
      </c>
      <c r="E18" s="2336"/>
      <c r="F18" s="2338" t="s">
        <v>8458</v>
      </c>
      <c r="G18" s="2336"/>
      <c r="H18" s="2333"/>
      <c r="I18" s="2338"/>
      <c r="J18" s="2335"/>
      <c r="K18" s="2338"/>
    </row>
    <row r="19" spans="1:11" s="12" customFormat="1">
      <c r="A19" s="2335">
        <v>13</v>
      </c>
      <c r="B19" s="2336" t="s">
        <v>18054</v>
      </c>
      <c r="C19" s="2337" t="s">
        <v>864</v>
      </c>
      <c r="D19" s="2337" t="s">
        <v>864</v>
      </c>
      <c r="E19" s="2336"/>
      <c r="F19" s="2338" t="s">
        <v>8458</v>
      </c>
      <c r="G19" s="2336"/>
      <c r="H19" s="2333"/>
      <c r="I19" s="2338"/>
      <c r="J19" s="2335"/>
      <c r="K19" s="2338"/>
    </row>
    <row r="20" spans="1:11" s="12" customFormat="1">
      <c r="A20" s="2335">
        <v>14</v>
      </c>
      <c r="B20" s="2336" t="s">
        <v>18055</v>
      </c>
      <c r="C20" s="2337" t="s">
        <v>864</v>
      </c>
      <c r="D20" s="2337" t="s">
        <v>864</v>
      </c>
      <c r="E20" s="2336"/>
      <c r="F20" s="2338" t="s">
        <v>8458</v>
      </c>
      <c r="G20" s="2336"/>
      <c r="H20" s="2333"/>
      <c r="I20" s="2338"/>
      <c r="J20" s="2335"/>
      <c r="K20" s="2338"/>
    </row>
    <row r="21" spans="1:11" s="12" customFormat="1">
      <c r="A21" s="2335">
        <v>15</v>
      </c>
      <c r="B21" s="2336" t="s">
        <v>18056</v>
      </c>
      <c r="C21" s="2337" t="s">
        <v>864</v>
      </c>
      <c r="D21" s="2337" t="s">
        <v>864</v>
      </c>
      <c r="E21" s="2336"/>
      <c r="F21" s="2338" t="s">
        <v>8458</v>
      </c>
      <c r="G21" s="2336"/>
      <c r="H21" s="2333"/>
      <c r="I21" s="2338"/>
      <c r="J21" s="2335"/>
      <c r="K21" s="2338"/>
    </row>
    <row r="22" spans="1:11" s="12" customFormat="1">
      <c r="A22" s="2335">
        <v>16</v>
      </c>
      <c r="B22" s="2336" t="s">
        <v>18057</v>
      </c>
      <c r="C22" s="2337" t="s">
        <v>18036</v>
      </c>
      <c r="D22" s="2337" t="s">
        <v>18036</v>
      </c>
      <c r="E22" s="2336"/>
      <c r="F22" s="2338" t="s">
        <v>8458</v>
      </c>
      <c r="G22" s="2336"/>
      <c r="H22" s="2333"/>
      <c r="I22" s="2338"/>
      <c r="J22" s="2335"/>
      <c r="K22" s="2338"/>
    </row>
    <row r="23" spans="1:11" s="12" customFormat="1">
      <c r="A23" s="2335">
        <v>17</v>
      </c>
      <c r="B23" s="2336" t="s">
        <v>18058</v>
      </c>
      <c r="C23" s="2337" t="s">
        <v>18036</v>
      </c>
      <c r="D23" s="2337" t="s">
        <v>18036</v>
      </c>
      <c r="E23" s="2336"/>
      <c r="F23" s="2338" t="s">
        <v>8458</v>
      </c>
      <c r="G23" s="2336"/>
      <c r="H23" s="2333"/>
      <c r="I23" s="2338"/>
      <c r="J23" s="2335"/>
      <c r="K23" s="2338"/>
    </row>
    <row r="24" spans="1:11" s="12" customFormat="1">
      <c r="A24" s="2335">
        <v>18</v>
      </c>
      <c r="B24" s="2336" t="s">
        <v>18059</v>
      </c>
      <c r="C24" s="2337" t="s">
        <v>18037</v>
      </c>
      <c r="D24" s="2337" t="s">
        <v>18037</v>
      </c>
      <c r="E24" s="2336"/>
      <c r="F24" s="2338" t="s">
        <v>8458</v>
      </c>
      <c r="G24" s="2336"/>
      <c r="H24" s="2333"/>
      <c r="I24" s="2338"/>
      <c r="J24" s="2335"/>
      <c r="K24" s="2338"/>
    </row>
    <row r="25" spans="1:11" s="12" customFormat="1">
      <c r="A25" s="2335">
        <v>19</v>
      </c>
      <c r="B25" s="2336" t="s">
        <v>18060</v>
      </c>
      <c r="C25" s="2337" t="s">
        <v>18037</v>
      </c>
      <c r="D25" s="2337" t="s">
        <v>18037</v>
      </c>
      <c r="E25" s="2336"/>
      <c r="F25" s="2338" t="s">
        <v>8458</v>
      </c>
      <c r="G25" s="2336"/>
      <c r="H25" s="2333"/>
      <c r="I25" s="2338"/>
      <c r="J25" s="2335"/>
      <c r="K25" s="2338"/>
    </row>
    <row r="26" spans="1:11" s="12" customFormat="1">
      <c r="A26" s="2335">
        <v>20</v>
      </c>
      <c r="B26" s="2336" t="s">
        <v>18061</v>
      </c>
      <c r="C26" s="2337" t="s">
        <v>18037</v>
      </c>
      <c r="D26" s="2337" t="s">
        <v>18037</v>
      </c>
      <c r="E26" s="2336"/>
      <c r="F26" s="2338" t="s">
        <v>8458</v>
      </c>
      <c r="G26" s="2336"/>
      <c r="H26" s="2333"/>
      <c r="I26" s="2338"/>
      <c r="J26" s="2335"/>
      <c r="K26" s="2338"/>
    </row>
    <row r="27" spans="1:11" s="12" customFormat="1">
      <c r="A27" s="2335">
        <v>21</v>
      </c>
      <c r="B27" s="2336" t="s">
        <v>18062</v>
      </c>
      <c r="C27" s="2337" t="s">
        <v>18035</v>
      </c>
      <c r="D27" s="2337" t="s">
        <v>18035</v>
      </c>
      <c r="E27" s="2336"/>
      <c r="F27" s="2338" t="s">
        <v>8458</v>
      </c>
      <c r="G27" s="2336"/>
      <c r="H27" s="2333"/>
      <c r="I27" s="2338"/>
      <c r="J27" s="2335"/>
      <c r="K27" s="2338"/>
    </row>
    <row r="28" spans="1:11" s="12" customFormat="1">
      <c r="A28" s="2335">
        <v>22</v>
      </c>
      <c r="B28" s="2336" t="s">
        <v>18063</v>
      </c>
      <c r="C28" s="2337" t="s">
        <v>18035</v>
      </c>
      <c r="D28" s="2337" t="s">
        <v>18035</v>
      </c>
      <c r="E28" s="2336"/>
      <c r="F28" s="2338" t="s">
        <v>8458</v>
      </c>
      <c r="G28" s="2336"/>
      <c r="H28" s="2333"/>
      <c r="I28" s="2338"/>
      <c r="J28" s="2335"/>
      <c r="K28" s="2338"/>
    </row>
    <row r="29" spans="1:11" s="12" customFormat="1">
      <c r="A29" s="2335">
        <v>23</v>
      </c>
      <c r="B29" s="2336" t="s">
        <v>18064</v>
      </c>
      <c r="C29" s="2337" t="s">
        <v>864</v>
      </c>
      <c r="D29" s="2337" t="s">
        <v>864</v>
      </c>
      <c r="E29" s="2336"/>
      <c r="F29" s="2338" t="s">
        <v>8458</v>
      </c>
      <c r="G29" s="2336"/>
      <c r="H29" s="2333"/>
      <c r="I29" s="2338"/>
      <c r="J29" s="2335"/>
      <c r="K29" s="2338"/>
    </row>
    <row r="30" spans="1:11" s="12" customFormat="1">
      <c r="A30" s="2335">
        <v>24</v>
      </c>
      <c r="B30" s="2336" t="s">
        <v>18065</v>
      </c>
      <c r="C30" s="2337" t="s">
        <v>864</v>
      </c>
      <c r="D30" s="2337" t="s">
        <v>864</v>
      </c>
      <c r="E30" s="2336"/>
      <c r="F30" s="2338" t="s">
        <v>8458</v>
      </c>
      <c r="G30" s="2336"/>
      <c r="H30" s="2333"/>
      <c r="I30" s="2338"/>
      <c r="J30" s="2335"/>
      <c r="K30" s="2338"/>
    </row>
    <row r="31" spans="1:11" s="12" customFormat="1">
      <c r="A31" s="2335">
        <v>25</v>
      </c>
      <c r="B31" s="2336" t="s">
        <v>18066</v>
      </c>
      <c r="C31" s="2337" t="s">
        <v>4382</v>
      </c>
      <c r="D31" s="2337" t="s">
        <v>4382</v>
      </c>
      <c r="E31" s="2336"/>
      <c r="F31" s="2338" t="s">
        <v>8458</v>
      </c>
      <c r="G31" s="2336"/>
      <c r="H31" s="2333"/>
      <c r="I31" s="2338"/>
      <c r="J31" s="2335"/>
      <c r="K31" s="2338"/>
    </row>
    <row r="32" spans="1:11" s="12" customFormat="1">
      <c r="A32" s="2335">
        <v>26</v>
      </c>
      <c r="B32" s="2336" t="s">
        <v>18067</v>
      </c>
      <c r="C32" s="2337" t="s">
        <v>4382</v>
      </c>
      <c r="D32" s="2337" t="s">
        <v>4382</v>
      </c>
      <c r="E32" s="2336"/>
      <c r="F32" s="2338" t="s">
        <v>8458</v>
      </c>
      <c r="G32" s="2336"/>
      <c r="H32" s="2333"/>
      <c r="I32" s="2338"/>
      <c r="J32" s="2335"/>
      <c r="K32" s="2338"/>
    </row>
    <row r="33" spans="1:11" s="12" customFormat="1">
      <c r="A33" s="2335">
        <v>27</v>
      </c>
      <c r="B33" s="2336" t="s">
        <v>18068</v>
      </c>
      <c r="C33" s="2337" t="s">
        <v>4382</v>
      </c>
      <c r="D33" s="2337" t="s">
        <v>4382</v>
      </c>
      <c r="E33" s="2336"/>
      <c r="F33" s="2338" t="s">
        <v>8458</v>
      </c>
      <c r="G33" s="2336"/>
      <c r="H33" s="2333"/>
      <c r="I33" s="2338"/>
      <c r="J33" s="2335"/>
      <c r="K33" s="2338"/>
    </row>
    <row r="34" spans="1:11" s="12" customFormat="1">
      <c r="A34" s="2335">
        <v>28</v>
      </c>
      <c r="B34" s="2336" t="s">
        <v>18069</v>
      </c>
      <c r="C34" s="2337" t="s">
        <v>4382</v>
      </c>
      <c r="D34" s="2337" t="s">
        <v>4382</v>
      </c>
      <c r="E34" s="2336"/>
      <c r="F34" s="2338" t="s">
        <v>8458</v>
      </c>
      <c r="G34" s="2336"/>
      <c r="H34" s="2333"/>
      <c r="I34" s="2338"/>
      <c r="J34" s="2335"/>
      <c r="K34" s="2338"/>
    </row>
    <row r="35" spans="1:11" s="12" customFormat="1">
      <c r="A35" s="2335">
        <v>29</v>
      </c>
      <c r="B35" s="2336" t="s">
        <v>18070</v>
      </c>
      <c r="C35" s="2337" t="s">
        <v>864</v>
      </c>
      <c r="D35" s="2337" t="s">
        <v>864</v>
      </c>
      <c r="E35" s="2336"/>
      <c r="F35" s="2338" t="s">
        <v>8458</v>
      </c>
      <c r="G35" s="2336"/>
      <c r="H35" s="2333"/>
      <c r="I35" s="2338"/>
      <c r="J35" s="2335"/>
      <c r="K35" s="2338"/>
    </row>
    <row r="36" spans="1:11" s="12" customFormat="1">
      <c r="A36" s="2335">
        <v>30</v>
      </c>
      <c r="B36" s="2336" t="s">
        <v>18071</v>
      </c>
      <c r="C36" s="2337" t="s">
        <v>864</v>
      </c>
      <c r="D36" s="2337" t="s">
        <v>864</v>
      </c>
      <c r="E36" s="2336"/>
      <c r="F36" s="2338" t="s">
        <v>8458</v>
      </c>
      <c r="G36" s="2336"/>
      <c r="H36" s="2333"/>
      <c r="I36" s="2338"/>
      <c r="J36" s="2335"/>
      <c r="K36" s="2338"/>
    </row>
    <row r="37" spans="1:11" s="12" customFormat="1">
      <c r="A37" s="2335">
        <v>31</v>
      </c>
      <c r="B37" s="2336" t="s">
        <v>18072</v>
      </c>
      <c r="C37" s="2337" t="s">
        <v>864</v>
      </c>
      <c r="D37" s="2337" t="s">
        <v>864</v>
      </c>
      <c r="E37" s="2336"/>
      <c r="F37" s="2338" t="s">
        <v>8458</v>
      </c>
      <c r="G37" s="2336"/>
      <c r="H37" s="2333"/>
      <c r="I37" s="2338"/>
      <c r="J37" s="2335"/>
      <c r="K37" s="2338"/>
    </row>
    <row r="38" spans="1:11" s="12" customFormat="1">
      <c r="A38" s="2335">
        <v>32</v>
      </c>
      <c r="B38" s="2336" t="s">
        <v>18073</v>
      </c>
      <c r="C38" s="2337" t="s">
        <v>18036</v>
      </c>
      <c r="D38" s="2337" t="s">
        <v>18036</v>
      </c>
      <c r="E38" s="2336"/>
      <c r="F38" s="2338" t="s">
        <v>8458</v>
      </c>
      <c r="G38" s="2336"/>
      <c r="H38" s="2333"/>
      <c r="I38" s="2338"/>
      <c r="J38" s="2335"/>
      <c r="K38" s="2338"/>
    </row>
    <row r="39" spans="1:11" s="12" customFormat="1">
      <c r="A39" s="2335">
        <v>33</v>
      </c>
      <c r="B39" s="2336" t="s">
        <v>18074</v>
      </c>
      <c r="C39" s="2337" t="s">
        <v>18036</v>
      </c>
      <c r="D39" s="2337" t="s">
        <v>18036</v>
      </c>
      <c r="E39" s="2336"/>
      <c r="F39" s="2338" t="s">
        <v>8458</v>
      </c>
      <c r="G39" s="2336"/>
      <c r="H39" s="2333"/>
      <c r="I39" s="2338"/>
      <c r="J39" s="2335"/>
      <c r="K39" s="2338"/>
    </row>
    <row r="40" spans="1:11" s="12" customFormat="1">
      <c r="A40" s="2335">
        <v>34</v>
      </c>
      <c r="B40" s="2336" t="s">
        <v>18075</v>
      </c>
      <c r="C40" s="2337" t="s">
        <v>18036</v>
      </c>
      <c r="D40" s="2337" t="s">
        <v>18036</v>
      </c>
      <c r="E40" s="2336"/>
      <c r="F40" s="2338" t="s">
        <v>8458</v>
      </c>
      <c r="G40" s="2336"/>
      <c r="H40" s="2333"/>
      <c r="I40" s="2338"/>
      <c r="J40" s="2335"/>
      <c r="K40" s="2338"/>
    </row>
    <row r="41" spans="1:11" s="12" customFormat="1">
      <c r="A41" s="2335">
        <v>35</v>
      </c>
      <c r="B41" s="2336" t="s">
        <v>18076</v>
      </c>
      <c r="C41" s="2337" t="s">
        <v>18036</v>
      </c>
      <c r="D41" s="2337" t="s">
        <v>18036</v>
      </c>
      <c r="E41" s="2336"/>
      <c r="F41" s="2338" t="s">
        <v>8458</v>
      </c>
      <c r="G41" s="2336"/>
      <c r="H41" s="2333"/>
      <c r="I41" s="2338"/>
      <c r="J41" s="2335"/>
      <c r="K41" s="2338"/>
    </row>
    <row r="42" spans="1:11" s="12" customFormat="1">
      <c r="A42" s="2335">
        <v>36</v>
      </c>
      <c r="B42" s="2336" t="s">
        <v>18077</v>
      </c>
      <c r="C42" s="2337" t="s">
        <v>18036</v>
      </c>
      <c r="D42" s="2337" t="s">
        <v>18036</v>
      </c>
      <c r="E42" s="2336"/>
      <c r="F42" s="2338" t="s">
        <v>8458</v>
      </c>
      <c r="G42" s="2336"/>
      <c r="H42" s="2333"/>
      <c r="I42" s="2338"/>
      <c r="J42" s="2335"/>
      <c r="K42" s="2338"/>
    </row>
    <row r="43" spans="1:11" s="12" customFormat="1">
      <c r="A43" s="2335">
        <v>37</v>
      </c>
      <c r="B43" s="2336" t="s">
        <v>18078</v>
      </c>
      <c r="C43" s="2337" t="s">
        <v>18036</v>
      </c>
      <c r="D43" s="2337" t="s">
        <v>18036</v>
      </c>
      <c r="E43" s="2336"/>
      <c r="F43" s="2338" t="s">
        <v>8458</v>
      </c>
      <c r="G43" s="2336"/>
      <c r="H43" s="2333"/>
      <c r="I43" s="2338"/>
      <c r="J43" s="2335"/>
      <c r="K43" s="2338"/>
    </row>
    <row r="44" spans="1:11" s="12" customFormat="1">
      <c r="A44" s="2335">
        <v>38</v>
      </c>
      <c r="B44" s="2336" t="s">
        <v>18079</v>
      </c>
      <c r="C44" s="2337" t="s">
        <v>18038</v>
      </c>
      <c r="D44" s="2337" t="s">
        <v>18038</v>
      </c>
      <c r="E44" s="2336"/>
      <c r="F44" s="2338" t="s">
        <v>8458</v>
      </c>
      <c r="G44" s="2336"/>
      <c r="H44" s="2333"/>
      <c r="I44" s="2338"/>
      <c r="J44" s="2335"/>
      <c r="K44" s="2338"/>
    </row>
    <row r="45" spans="1:11" s="12" customFormat="1">
      <c r="A45" s="2335">
        <v>39</v>
      </c>
      <c r="B45" s="2336" t="s">
        <v>18080</v>
      </c>
      <c r="C45" s="2337" t="s">
        <v>18038</v>
      </c>
      <c r="D45" s="2337" t="s">
        <v>18038</v>
      </c>
      <c r="E45" s="2336"/>
      <c r="F45" s="2338" t="s">
        <v>8458</v>
      </c>
      <c r="G45" s="2336"/>
      <c r="H45" s="2333"/>
      <c r="I45" s="2338"/>
      <c r="J45" s="2335"/>
      <c r="K45" s="2338"/>
    </row>
    <row r="46" spans="1:11" s="12" customFormat="1">
      <c r="A46" s="2335">
        <v>40</v>
      </c>
      <c r="B46" s="2336" t="s">
        <v>18081</v>
      </c>
      <c r="C46" s="2337" t="s">
        <v>18038</v>
      </c>
      <c r="D46" s="2337" t="s">
        <v>18038</v>
      </c>
      <c r="E46" s="2336"/>
      <c r="F46" s="2338" t="s">
        <v>8458</v>
      </c>
      <c r="G46" s="2336"/>
      <c r="H46" s="2333"/>
      <c r="I46" s="2338"/>
      <c r="J46" s="2335"/>
      <c r="K46" s="2338"/>
    </row>
    <row r="47" spans="1:11" s="12" customFormat="1">
      <c r="A47" s="2335">
        <v>41</v>
      </c>
      <c r="B47" s="2336" t="s">
        <v>18082</v>
      </c>
      <c r="C47" s="2337" t="s">
        <v>18038</v>
      </c>
      <c r="D47" s="2337" t="s">
        <v>18038</v>
      </c>
      <c r="E47" s="2336"/>
      <c r="F47" s="2338" t="s">
        <v>8458</v>
      </c>
      <c r="G47" s="2336"/>
      <c r="H47" s="2333"/>
      <c r="I47" s="2338"/>
      <c r="J47" s="2335"/>
      <c r="K47" s="2338"/>
    </row>
    <row r="48" spans="1:11" s="12" customFormat="1">
      <c r="A48" s="2335">
        <v>42</v>
      </c>
      <c r="B48" s="2336" t="s">
        <v>18083</v>
      </c>
      <c r="C48" s="2337" t="s">
        <v>18038</v>
      </c>
      <c r="D48" s="2337" t="s">
        <v>18038</v>
      </c>
      <c r="E48" s="2336"/>
      <c r="F48" s="2338" t="s">
        <v>8458</v>
      </c>
      <c r="G48" s="2336"/>
      <c r="H48" s="2333"/>
      <c r="I48" s="2338"/>
      <c r="J48" s="2335"/>
      <c r="K48" s="2338"/>
    </row>
    <row r="49" spans="1:11" s="12" customFormat="1">
      <c r="A49" s="2335">
        <v>43</v>
      </c>
      <c r="B49" s="2336" t="s">
        <v>18084</v>
      </c>
      <c r="C49" s="2337" t="s">
        <v>18038</v>
      </c>
      <c r="D49" s="2337" t="s">
        <v>18038</v>
      </c>
      <c r="E49" s="2336"/>
      <c r="F49" s="2338" t="s">
        <v>8458</v>
      </c>
      <c r="G49" s="2336"/>
      <c r="H49" s="2333"/>
      <c r="I49" s="2338"/>
      <c r="J49" s="2335"/>
      <c r="K49" s="2338"/>
    </row>
    <row r="50" spans="1:11" s="12" customFormat="1">
      <c r="A50" s="2335">
        <v>44</v>
      </c>
      <c r="B50" s="2336" t="s">
        <v>18085</v>
      </c>
      <c r="C50" s="2337" t="s">
        <v>18038</v>
      </c>
      <c r="D50" s="2337" t="s">
        <v>18038</v>
      </c>
      <c r="E50" s="2336"/>
      <c r="F50" s="2338" t="s">
        <v>8458</v>
      </c>
      <c r="G50" s="2336"/>
      <c r="H50" s="2333"/>
      <c r="I50" s="2338"/>
      <c r="J50" s="2335"/>
      <c r="K50" s="2338"/>
    </row>
    <row r="51" spans="1:11" s="12" customFormat="1">
      <c r="A51" s="2335">
        <v>45</v>
      </c>
      <c r="B51" s="2336" t="s">
        <v>18086</v>
      </c>
      <c r="C51" s="2337" t="s">
        <v>18038</v>
      </c>
      <c r="D51" s="2337" t="s">
        <v>18038</v>
      </c>
      <c r="E51" s="2336"/>
      <c r="F51" s="2338" t="s">
        <v>8458</v>
      </c>
      <c r="G51" s="2336"/>
      <c r="H51" s="2333"/>
      <c r="I51" s="2338"/>
      <c r="J51" s="2335"/>
      <c r="K51" s="2338"/>
    </row>
    <row r="52" spans="1:11" s="12" customFormat="1">
      <c r="A52" s="2335">
        <v>46</v>
      </c>
      <c r="B52" s="2336" t="s">
        <v>18087</v>
      </c>
      <c r="C52" s="2337" t="s">
        <v>18038</v>
      </c>
      <c r="D52" s="2337" t="s">
        <v>18038</v>
      </c>
      <c r="E52" s="2336"/>
      <c r="F52" s="2338" t="s">
        <v>8458</v>
      </c>
      <c r="G52" s="2336"/>
      <c r="H52" s="2333"/>
      <c r="I52" s="2338"/>
      <c r="J52" s="2335"/>
      <c r="K52" s="2338"/>
    </row>
    <row r="53" spans="1:11" s="12" customFormat="1">
      <c r="A53" s="2335">
        <v>47</v>
      </c>
      <c r="B53" s="2336" t="s">
        <v>18088</v>
      </c>
      <c r="C53" s="2337" t="s">
        <v>18038</v>
      </c>
      <c r="D53" s="2337" t="s">
        <v>18038</v>
      </c>
      <c r="E53" s="2336"/>
      <c r="F53" s="2338" t="s">
        <v>8458</v>
      </c>
      <c r="G53" s="2336"/>
      <c r="H53" s="2333"/>
      <c r="I53" s="2338"/>
      <c r="J53" s="2335"/>
      <c r="K53" s="2338"/>
    </row>
    <row r="54" spans="1:11" s="12" customFormat="1">
      <c r="A54" s="2335">
        <v>48</v>
      </c>
      <c r="B54" s="2336" t="s">
        <v>18089</v>
      </c>
      <c r="C54" s="2337" t="s">
        <v>4156</v>
      </c>
      <c r="D54" s="2337" t="s">
        <v>4156</v>
      </c>
      <c r="E54" s="2336"/>
      <c r="F54" s="2338" t="s">
        <v>8458</v>
      </c>
      <c r="G54" s="2336"/>
      <c r="H54" s="2333"/>
      <c r="I54" s="2338"/>
      <c r="J54" s="2335"/>
      <c r="K54" s="2338"/>
    </row>
    <row r="55" spans="1:11" s="12" customFormat="1">
      <c r="A55" s="2335">
        <v>49</v>
      </c>
      <c r="B55" s="2336" t="s">
        <v>18090</v>
      </c>
      <c r="C55" s="2337" t="s">
        <v>4156</v>
      </c>
      <c r="D55" s="2337" t="s">
        <v>4156</v>
      </c>
      <c r="E55" s="2336"/>
      <c r="F55" s="2338" t="s">
        <v>8458</v>
      </c>
      <c r="G55" s="2336"/>
      <c r="H55" s="2333"/>
      <c r="I55" s="2338"/>
      <c r="J55" s="2335"/>
      <c r="K55" s="2338"/>
    </row>
    <row r="56" spans="1:11" s="12" customFormat="1">
      <c r="A56" s="2335">
        <v>50</v>
      </c>
      <c r="B56" s="2336" t="s">
        <v>18091</v>
      </c>
      <c r="C56" s="2337" t="s">
        <v>4156</v>
      </c>
      <c r="D56" s="2337" t="s">
        <v>4156</v>
      </c>
      <c r="E56" s="2336"/>
      <c r="F56" s="2338" t="s">
        <v>8458</v>
      </c>
      <c r="G56" s="2336"/>
      <c r="H56" s="2333"/>
      <c r="I56" s="2338"/>
      <c r="J56" s="2335"/>
      <c r="K56" s="2338"/>
    </row>
    <row r="57" spans="1:11" s="12" customFormat="1">
      <c r="A57" s="2335">
        <v>51</v>
      </c>
      <c r="B57" s="2336" t="s">
        <v>18092</v>
      </c>
      <c r="C57" s="2337" t="s">
        <v>4156</v>
      </c>
      <c r="D57" s="2337" t="s">
        <v>4156</v>
      </c>
      <c r="E57" s="2336"/>
      <c r="F57" s="2338" t="s">
        <v>8458</v>
      </c>
      <c r="G57" s="2336"/>
      <c r="H57" s="2333"/>
      <c r="I57" s="2338"/>
      <c r="J57" s="2335"/>
      <c r="K57" s="2338"/>
    </row>
    <row r="58" spans="1:11" s="12" customFormat="1">
      <c r="A58" s="2335">
        <v>52</v>
      </c>
      <c r="B58" s="2336" t="s">
        <v>18093</v>
      </c>
      <c r="C58" s="2337" t="s">
        <v>4156</v>
      </c>
      <c r="D58" s="2337" t="s">
        <v>4156</v>
      </c>
      <c r="E58" s="2336"/>
      <c r="F58" s="2338" t="s">
        <v>8458</v>
      </c>
      <c r="G58" s="2336"/>
      <c r="H58" s="2333"/>
      <c r="I58" s="2338"/>
      <c r="J58" s="2335"/>
      <c r="K58" s="2338"/>
    </row>
    <row r="59" spans="1:11" s="12" customFormat="1">
      <c r="A59" s="2335">
        <v>53</v>
      </c>
      <c r="B59" s="2336" t="s">
        <v>18094</v>
      </c>
      <c r="C59" s="2337" t="s">
        <v>4156</v>
      </c>
      <c r="D59" s="2337" t="s">
        <v>4156</v>
      </c>
      <c r="E59" s="2336"/>
      <c r="F59" s="2338" t="s">
        <v>8458</v>
      </c>
      <c r="G59" s="2336"/>
      <c r="H59" s="2333"/>
      <c r="I59" s="2338"/>
      <c r="J59" s="2335"/>
      <c r="K59" s="2338"/>
    </row>
    <row r="60" spans="1:11" s="12" customFormat="1">
      <c r="A60" s="2335">
        <v>54</v>
      </c>
      <c r="B60" s="2336" t="s">
        <v>18095</v>
      </c>
      <c r="C60" s="2337" t="s">
        <v>4156</v>
      </c>
      <c r="D60" s="2337" t="s">
        <v>4156</v>
      </c>
      <c r="E60" s="2336"/>
      <c r="F60" s="2338" t="s">
        <v>8458</v>
      </c>
      <c r="G60" s="2336"/>
      <c r="H60" s="2333"/>
      <c r="I60" s="2338"/>
      <c r="J60" s="2335"/>
      <c r="K60" s="2338"/>
    </row>
    <row r="61" spans="1:11" s="12" customFormat="1">
      <c r="A61" s="2335">
        <v>55</v>
      </c>
      <c r="B61" s="2336" t="s">
        <v>18096</v>
      </c>
      <c r="C61" s="2337" t="s">
        <v>4156</v>
      </c>
      <c r="D61" s="2337" t="s">
        <v>4156</v>
      </c>
      <c r="E61" s="2336"/>
      <c r="F61" s="2338" t="s">
        <v>8458</v>
      </c>
      <c r="G61" s="2336"/>
      <c r="H61" s="2333"/>
      <c r="I61" s="2338"/>
      <c r="J61" s="2335"/>
      <c r="K61" s="2338"/>
    </row>
    <row r="62" spans="1:11" s="12" customFormat="1">
      <c r="A62" s="2335">
        <v>56</v>
      </c>
      <c r="B62" s="2336" t="s">
        <v>18097</v>
      </c>
      <c r="C62" s="2337" t="s">
        <v>4156</v>
      </c>
      <c r="D62" s="2337" t="s">
        <v>4156</v>
      </c>
      <c r="E62" s="2336"/>
      <c r="F62" s="2338" t="s">
        <v>8458</v>
      </c>
      <c r="G62" s="2336"/>
      <c r="H62" s="2333"/>
      <c r="I62" s="2338"/>
      <c r="J62" s="2335"/>
      <c r="K62" s="2338"/>
    </row>
    <row r="63" spans="1:11" s="12" customFormat="1">
      <c r="A63" s="2335">
        <v>57</v>
      </c>
      <c r="B63" s="2336" t="s">
        <v>18098</v>
      </c>
      <c r="C63" s="2337" t="s">
        <v>4156</v>
      </c>
      <c r="D63" s="2337" t="s">
        <v>4156</v>
      </c>
      <c r="E63" s="2336"/>
      <c r="F63" s="2338" t="s">
        <v>8458</v>
      </c>
      <c r="G63" s="2336"/>
      <c r="H63" s="2333"/>
      <c r="I63" s="2338"/>
      <c r="J63" s="2335"/>
      <c r="K63" s="2338"/>
    </row>
    <row r="64" spans="1:11" s="12" customFormat="1">
      <c r="A64" s="2335">
        <v>58</v>
      </c>
      <c r="B64" s="2336" t="s">
        <v>18099</v>
      </c>
      <c r="C64" s="2337" t="s">
        <v>4156</v>
      </c>
      <c r="D64" s="2337" t="s">
        <v>4156</v>
      </c>
      <c r="E64" s="2336"/>
      <c r="F64" s="2338" t="s">
        <v>8458</v>
      </c>
      <c r="G64" s="2336"/>
      <c r="H64" s="2333"/>
      <c r="I64" s="2338"/>
      <c r="J64" s="2335"/>
      <c r="K64" s="2338"/>
    </row>
    <row r="65" spans="1:11" s="12" customFormat="1">
      <c r="A65" s="2335">
        <v>59</v>
      </c>
      <c r="B65" s="2336" t="s">
        <v>18100</v>
      </c>
      <c r="C65" s="2337" t="s">
        <v>4156</v>
      </c>
      <c r="D65" s="2337" t="s">
        <v>4156</v>
      </c>
      <c r="E65" s="2336"/>
      <c r="F65" s="2338" t="s">
        <v>8458</v>
      </c>
      <c r="G65" s="2336"/>
      <c r="H65" s="2333"/>
      <c r="I65" s="2338"/>
      <c r="J65" s="2335"/>
      <c r="K65" s="2338"/>
    </row>
    <row r="66" spans="1:11" s="12" customFormat="1">
      <c r="A66" s="2335">
        <v>60</v>
      </c>
      <c r="B66" s="2336" t="s">
        <v>18101</v>
      </c>
      <c r="C66" s="2337" t="s">
        <v>4156</v>
      </c>
      <c r="D66" s="2337" t="s">
        <v>4156</v>
      </c>
      <c r="E66" s="2336"/>
      <c r="F66" s="2338" t="s">
        <v>8458</v>
      </c>
      <c r="G66" s="2336"/>
      <c r="H66" s="2333"/>
      <c r="I66" s="2338"/>
      <c r="J66" s="2335"/>
      <c r="K66" s="2338"/>
    </row>
    <row r="67" spans="1:11" s="12" customFormat="1">
      <c r="A67" s="2335">
        <v>61</v>
      </c>
      <c r="B67" s="2336" t="s">
        <v>18102</v>
      </c>
      <c r="C67" s="2337" t="s">
        <v>4156</v>
      </c>
      <c r="D67" s="2337" t="s">
        <v>4156</v>
      </c>
      <c r="E67" s="2336"/>
      <c r="F67" s="2338" t="s">
        <v>8458</v>
      </c>
      <c r="G67" s="2336"/>
      <c r="H67" s="2333"/>
      <c r="I67" s="2338"/>
      <c r="J67" s="2335"/>
      <c r="K67" s="2338"/>
    </row>
    <row r="68" spans="1:11" s="12" customFormat="1">
      <c r="A68" s="2335">
        <v>62</v>
      </c>
      <c r="B68" s="2336" t="s">
        <v>18103</v>
      </c>
      <c r="C68" s="2337" t="s">
        <v>4156</v>
      </c>
      <c r="D68" s="2337" t="s">
        <v>4156</v>
      </c>
      <c r="E68" s="2336"/>
      <c r="F68" s="2338" t="s">
        <v>8458</v>
      </c>
      <c r="G68" s="2336"/>
      <c r="H68" s="2333"/>
      <c r="I68" s="2338"/>
      <c r="J68" s="2335"/>
      <c r="K68" s="2338"/>
    </row>
    <row r="69" spans="1:11" s="12" customFormat="1">
      <c r="A69" s="2335">
        <v>63</v>
      </c>
      <c r="B69" s="2336" t="s">
        <v>18104</v>
      </c>
      <c r="C69" s="2337" t="s">
        <v>4156</v>
      </c>
      <c r="D69" s="2337" t="s">
        <v>4156</v>
      </c>
      <c r="E69" s="2336"/>
      <c r="F69" s="2338" t="s">
        <v>8458</v>
      </c>
      <c r="G69" s="2336"/>
      <c r="H69" s="2333"/>
      <c r="I69" s="2338"/>
      <c r="J69" s="2335"/>
      <c r="K69" s="2338"/>
    </row>
    <row r="70" spans="1:11" s="12" customFormat="1">
      <c r="A70" s="2335">
        <v>64</v>
      </c>
      <c r="B70" s="2336" t="s">
        <v>18105</v>
      </c>
      <c r="C70" s="2337" t="s">
        <v>4156</v>
      </c>
      <c r="D70" s="2337" t="s">
        <v>4156</v>
      </c>
      <c r="E70" s="2336"/>
      <c r="F70" s="2338" t="s">
        <v>8458</v>
      </c>
      <c r="G70" s="2336"/>
      <c r="H70" s="2333"/>
      <c r="I70" s="2338"/>
      <c r="J70" s="2335"/>
      <c r="K70" s="2338"/>
    </row>
    <row r="71" spans="1:11" s="12" customFormat="1">
      <c r="A71" s="2335">
        <v>65</v>
      </c>
      <c r="B71" s="2336" t="s">
        <v>18106</v>
      </c>
      <c r="C71" s="2337" t="s">
        <v>4156</v>
      </c>
      <c r="D71" s="2337" t="s">
        <v>4156</v>
      </c>
      <c r="E71" s="2336"/>
      <c r="F71" s="2338" t="s">
        <v>8458</v>
      </c>
      <c r="G71" s="2336"/>
      <c r="H71" s="2333"/>
      <c r="I71" s="2338"/>
      <c r="J71" s="2335"/>
      <c r="K71" s="2338"/>
    </row>
    <row r="72" spans="1:11" s="12" customFormat="1">
      <c r="A72" s="2335">
        <v>66</v>
      </c>
      <c r="B72" s="2336" t="s">
        <v>18107</v>
      </c>
      <c r="C72" s="2337" t="s">
        <v>4156</v>
      </c>
      <c r="D72" s="2337" t="s">
        <v>4156</v>
      </c>
      <c r="E72" s="2336"/>
      <c r="F72" s="2338" t="s">
        <v>8458</v>
      </c>
      <c r="G72" s="2336"/>
      <c r="H72" s="2333"/>
      <c r="I72" s="2338"/>
      <c r="J72" s="2335"/>
      <c r="K72" s="2338"/>
    </row>
    <row r="73" spans="1:11" s="12" customFormat="1">
      <c r="A73" s="2335">
        <v>67</v>
      </c>
      <c r="B73" s="2336" t="s">
        <v>18108</v>
      </c>
      <c r="C73" s="2337" t="s">
        <v>4156</v>
      </c>
      <c r="D73" s="2337" t="s">
        <v>4156</v>
      </c>
      <c r="E73" s="2336"/>
      <c r="F73" s="2338" t="s">
        <v>8458</v>
      </c>
      <c r="G73" s="2336"/>
      <c r="H73" s="2333"/>
      <c r="I73" s="2338"/>
      <c r="J73" s="2335"/>
      <c r="K73" s="2338"/>
    </row>
    <row r="74" spans="1:11" s="12" customFormat="1">
      <c r="A74" s="2335">
        <v>68</v>
      </c>
      <c r="B74" s="2336" t="s">
        <v>18109</v>
      </c>
      <c r="C74" s="2337" t="s">
        <v>4156</v>
      </c>
      <c r="D74" s="2337" t="s">
        <v>4156</v>
      </c>
      <c r="E74" s="2336"/>
      <c r="F74" s="2338" t="s">
        <v>8458</v>
      </c>
      <c r="G74" s="2336"/>
      <c r="H74" s="2333"/>
      <c r="I74" s="2338"/>
      <c r="J74" s="2335"/>
      <c r="K74" s="2338"/>
    </row>
    <row r="75" spans="1:11" s="12" customFormat="1">
      <c r="A75" s="2335">
        <v>69</v>
      </c>
      <c r="B75" s="2336" t="s">
        <v>18110</v>
      </c>
      <c r="C75" s="2337" t="s">
        <v>4156</v>
      </c>
      <c r="D75" s="2337" t="s">
        <v>4156</v>
      </c>
      <c r="E75" s="2336"/>
      <c r="F75" s="2338" t="s">
        <v>8458</v>
      </c>
      <c r="G75" s="2336"/>
      <c r="H75" s="2333"/>
      <c r="I75" s="2338"/>
      <c r="J75" s="2335"/>
      <c r="K75" s="2338"/>
    </row>
    <row r="76" spans="1:11" s="12" customFormat="1">
      <c r="A76" s="2335">
        <v>70</v>
      </c>
      <c r="B76" s="2336" t="s">
        <v>18111</v>
      </c>
      <c r="C76" s="2337" t="s">
        <v>18039</v>
      </c>
      <c r="D76" s="2337" t="s">
        <v>18039</v>
      </c>
      <c r="E76" s="2336"/>
      <c r="F76" s="2338" t="s">
        <v>8458</v>
      </c>
      <c r="G76" s="2336"/>
      <c r="H76" s="2333"/>
      <c r="I76" s="2338"/>
      <c r="J76" s="2335"/>
      <c r="K76" s="2338"/>
    </row>
    <row r="77" spans="1:11" s="12" customFormat="1">
      <c r="A77" s="2335">
        <v>71</v>
      </c>
      <c r="B77" s="2336" t="s">
        <v>18112</v>
      </c>
      <c r="C77" s="2337" t="s">
        <v>18039</v>
      </c>
      <c r="D77" s="2337" t="s">
        <v>18039</v>
      </c>
      <c r="E77" s="2336"/>
      <c r="F77" s="2338" t="s">
        <v>8458</v>
      </c>
      <c r="G77" s="2336"/>
      <c r="H77" s="2333"/>
      <c r="I77" s="2338"/>
      <c r="J77" s="2335"/>
      <c r="K77" s="2338"/>
    </row>
    <row r="78" spans="1:11" s="12" customFormat="1">
      <c r="A78" s="2335">
        <v>72</v>
      </c>
      <c r="B78" s="2336" t="s">
        <v>18113</v>
      </c>
      <c r="C78" s="2337" t="s">
        <v>18039</v>
      </c>
      <c r="D78" s="2337" t="s">
        <v>18039</v>
      </c>
      <c r="E78" s="2336"/>
      <c r="F78" s="2338" t="s">
        <v>8458</v>
      </c>
      <c r="G78" s="2336"/>
      <c r="H78" s="2333"/>
      <c r="I78" s="2338"/>
      <c r="J78" s="2335"/>
      <c r="K78" s="2338"/>
    </row>
    <row r="79" spans="1:11" s="12" customFormat="1">
      <c r="A79" s="2335">
        <v>73</v>
      </c>
      <c r="B79" s="2336" t="s">
        <v>18114</v>
      </c>
      <c r="C79" s="2337" t="s">
        <v>18039</v>
      </c>
      <c r="D79" s="2337" t="s">
        <v>18039</v>
      </c>
      <c r="E79" s="2336"/>
      <c r="F79" s="2338" t="s">
        <v>8458</v>
      </c>
      <c r="G79" s="2336"/>
      <c r="H79" s="2333"/>
      <c r="I79" s="2338"/>
      <c r="J79" s="2335"/>
      <c r="K79" s="2338"/>
    </row>
    <row r="80" spans="1:11" s="12" customFormat="1">
      <c r="A80" s="2335">
        <v>74</v>
      </c>
      <c r="B80" s="2336" t="s">
        <v>18115</v>
      </c>
      <c r="C80" s="2337" t="s">
        <v>18039</v>
      </c>
      <c r="D80" s="2337" t="s">
        <v>18039</v>
      </c>
      <c r="E80" s="2336"/>
      <c r="F80" s="2338" t="s">
        <v>8458</v>
      </c>
      <c r="G80" s="2336"/>
      <c r="H80" s="2333"/>
      <c r="I80" s="2338"/>
      <c r="J80" s="2335"/>
      <c r="K80" s="2338"/>
    </row>
    <row r="81" spans="1:11" s="12" customFormat="1">
      <c r="A81" s="2335">
        <v>75</v>
      </c>
      <c r="B81" s="2336" t="s">
        <v>18116</v>
      </c>
      <c r="C81" s="2337" t="s">
        <v>18039</v>
      </c>
      <c r="D81" s="2337" t="s">
        <v>18039</v>
      </c>
      <c r="E81" s="2336"/>
      <c r="F81" s="2338" t="s">
        <v>8458</v>
      </c>
      <c r="G81" s="2336"/>
      <c r="H81" s="2333"/>
      <c r="I81" s="2338"/>
      <c r="J81" s="2335"/>
      <c r="K81" s="2338"/>
    </row>
    <row r="82" spans="1:11" s="12" customFormat="1">
      <c r="A82" s="2335">
        <v>76</v>
      </c>
      <c r="B82" s="2336" t="s">
        <v>18117</v>
      </c>
      <c r="C82" s="2337" t="s">
        <v>18039</v>
      </c>
      <c r="D82" s="2337" t="s">
        <v>18039</v>
      </c>
      <c r="E82" s="2336"/>
      <c r="F82" s="2338" t="s">
        <v>8458</v>
      </c>
      <c r="G82" s="2336"/>
      <c r="H82" s="2333"/>
      <c r="I82" s="2338"/>
      <c r="J82" s="2335"/>
      <c r="K82" s="2338"/>
    </row>
    <row r="83" spans="1:11" s="12" customFormat="1">
      <c r="A83" s="2335">
        <v>77</v>
      </c>
      <c r="B83" s="2336" t="s">
        <v>18118</v>
      </c>
      <c r="C83" s="2337" t="s">
        <v>18039</v>
      </c>
      <c r="D83" s="2337" t="s">
        <v>18039</v>
      </c>
      <c r="E83" s="2336"/>
      <c r="F83" s="2338" t="s">
        <v>8458</v>
      </c>
      <c r="G83" s="2336"/>
      <c r="H83" s="2333"/>
      <c r="I83" s="2338"/>
      <c r="J83" s="2335"/>
      <c r="K83" s="2338"/>
    </row>
    <row r="84" spans="1:11" s="12" customFormat="1">
      <c r="A84" s="2335">
        <v>78</v>
      </c>
      <c r="B84" s="2336" t="s">
        <v>18119</v>
      </c>
      <c r="C84" s="2337" t="s">
        <v>18039</v>
      </c>
      <c r="D84" s="2337" t="s">
        <v>18039</v>
      </c>
      <c r="E84" s="2336"/>
      <c r="F84" s="2338" t="s">
        <v>8458</v>
      </c>
      <c r="G84" s="2336"/>
      <c r="H84" s="2333"/>
      <c r="I84" s="2338"/>
      <c r="J84" s="2335"/>
      <c r="K84" s="2338"/>
    </row>
    <row r="85" spans="1:11" s="12" customFormat="1">
      <c r="A85" s="2335">
        <v>79</v>
      </c>
      <c r="B85" s="2336" t="s">
        <v>18120</v>
      </c>
      <c r="C85" s="2337" t="s">
        <v>18039</v>
      </c>
      <c r="D85" s="2337" t="s">
        <v>18039</v>
      </c>
      <c r="E85" s="2336"/>
      <c r="F85" s="2338" t="s">
        <v>8458</v>
      </c>
      <c r="G85" s="2336"/>
      <c r="H85" s="2333"/>
      <c r="I85" s="2338"/>
      <c r="J85" s="2335"/>
      <c r="K85" s="2338"/>
    </row>
    <row r="86" spans="1:11" s="12" customFormat="1">
      <c r="A86" s="2335">
        <v>80</v>
      </c>
      <c r="B86" s="2336" t="s">
        <v>18121</v>
      </c>
      <c r="C86" s="2337" t="s">
        <v>18039</v>
      </c>
      <c r="D86" s="2337" t="s">
        <v>18039</v>
      </c>
      <c r="E86" s="2336"/>
      <c r="F86" s="2338" t="s">
        <v>8458</v>
      </c>
      <c r="G86" s="2336"/>
      <c r="H86" s="2333"/>
      <c r="I86" s="2338"/>
      <c r="J86" s="2335"/>
      <c r="K86" s="2338"/>
    </row>
    <row r="87" spans="1:11" s="12" customFormat="1">
      <c r="A87" s="2335">
        <v>81</v>
      </c>
      <c r="B87" s="2336" t="s">
        <v>18122</v>
      </c>
      <c r="C87" s="2337" t="s">
        <v>18039</v>
      </c>
      <c r="D87" s="2337" t="s">
        <v>18039</v>
      </c>
      <c r="E87" s="2336"/>
      <c r="F87" s="2338" t="s">
        <v>8458</v>
      </c>
      <c r="G87" s="2336"/>
      <c r="H87" s="2333"/>
      <c r="I87" s="2338"/>
      <c r="J87" s="2335"/>
      <c r="K87" s="2338"/>
    </row>
    <row r="88" spans="1:11" s="12" customFormat="1">
      <c r="A88" s="2335">
        <v>82</v>
      </c>
      <c r="B88" s="2336" t="s">
        <v>18123</v>
      </c>
      <c r="C88" s="2337" t="s">
        <v>18039</v>
      </c>
      <c r="D88" s="2337" t="s">
        <v>18039</v>
      </c>
      <c r="E88" s="2336"/>
      <c r="F88" s="2338" t="s">
        <v>8458</v>
      </c>
      <c r="G88" s="2336"/>
      <c r="H88" s="2333"/>
      <c r="I88" s="2338"/>
      <c r="J88" s="2335"/>
      <c r="K88" s="2338"/>
    </row>
    <row r="89" spans="1:11" s="12" customFormat="1">
      <c r="A89" s="2335">
        <v>83</v>
      </c>
      <c r="B89" s="2336" t="s">
        <v>18124</v>
      </c>
      <c r="C89" s="2337" t="s">
        <v>18039</v>
      </c>
      <c r="D89" s="2337" t="s">
        <v>18039</v>
      </c>
      <c r="E89" s="2336"/>
      <c r="F89" s="2338" t="s">
        <v>8458</v>
      </c>
      <c r="G89" s="2336"/>
      <c r="H89" s="2333"/>
      <c r="I89" s="2338"/>
      <c r="J89" s="2335"/>
      <c r="K89" s="2338"/>
    </row>
    <row r="90" spans="1:11" s="12" customFormat="1">
      <c r="A90" s="2335">
        <v>84</v>
      </c>
      <c r="B90" s="2336" t="s">
        <v>18125</v>
      </c>
      <c r="C90" s="2337" t="s">
        <v>18039</v>
      </c>
      <c r="D90" s="2337" t="s">
        <v>18039</v>
      </c>
      <c r="E90" s="2336"/>
      <c r="F90" s="2338" t="s">
        <v>8458</v>
      </c>
      <c r="G90" s="2336"/>
      <c r="H90" s="2333"/>
      <c r="I90" s="2338"/>
      <c r="J90" s="2335"/>
      <c r="K90" s="2338"/>
    </row>
    <row r="91" spans="1:11" s="12" customFormat="1">
      <c r="A91" s="2335">
        <v>85</v>
      </c>
      <c r="B91" s="2336" t="s">
        <v>18126</v>
      </c>
      <c r="C91" s="2337" t="s">
        <v>18039</v>
      </c>
      <c r="D91" s="2337" t="s">
        <v>18039</v>
      </c>
      <c r="E91" s="2336"/>
      <c r="F91" s="2338" t="s">
        <v>8458</v>
      </c>
      <c r="G91" s="2336"/>
      <c r="H91" s="2333"/>
      <c r="I91" s="2338"/>
      <c r="J91" s="2335"/>
      <c r="K91" s="2338"/>
    </row>
    <row r="92" spans="1:11" s="12" customFormat="1">
      <c r="A92" s="2335">
        <v>86</v>
      </c>
      <c r="B92" s="2336" t="s">
        <v>18127</v>
      </c>
      <c r="C92" s="2337" t="s">
        <v>18039</v>
      </c>
      <c r="D92" s="2337" t="s">
        <v>18039</v>
      </c>
      <c r="E92" s="2336"/>
      <c r="F92" s="2338" t="s">
        <v>8458</v>
      </c>
      <c r="G92" s="2336"/>
      <c r="H92" s="2333"/>
      <c r="I92" s="2338"/>
      <c r="J92" s="2335"/>
      <c r="K92" s="2338"/>
    </row>
    <row r="93" spans="1:11" s="12" customFormat="1">
      <c r="A93" s="2335">
        <v>87</v>
      </c>
      <c r="B93" s="2336" t="s">
        <v>18128</v>
      </c>
      <c r="C93" s="2337" t="s">
        <v>18039</v>
      </c>
      <c r="D93" s="2337" t="s">
        <v>18039</v>
      </c>
      <c r="E93" s="2336"/>
      <c r="F93" s="2338" t="s">
        <v>8458</v>
      </c>
      <c r="G93" s="2336"/>
      <c r="H93" s="2333"/>
      <c r="I93" s="2338"/>
      <c r="J93" s="2335"/>
      <c r="K93" s="2338"/>
    </row>
    <row r="94" spans="1:11" s="12" customFormat="1">
      <c r="A94" s="2335">
        <v>88</v>
      </c>
      <c r="B94" s="2336" t="s">
        <v>18129</v>
      </c>
      <c r="C94" s="2337" t="s">
        <v>18039</v>
      </c>
      <c r="D94" s="2337" t="s">
        <v>18039</v>
      </c>
      <c r="E94" s="2336"/>
      <c r="F94" s="2338" t="s">
        <v>8458</v>
      </c>
      <c r="G94" s="2336"/>
      <c r="H94" s="2333"/>
      <c r="I94" s="2338"/>
      <c r="J94" s="2335"/>
      <c r="K94" s="2338"/>
    </row>
    <row r="95" spans="1:11" s="12" customFormat="1">
      <c r="A95" s="2335">
        <v>89</v>
      </c>
      <c r="B95" s="2336" t="s">
        <v>18130</v>
      </c>
      <c r="C95" s="2337" t="s">
        <v>18039</v>
      </c>
      <c r="D95" s="2337" t="s">
        <v>18039</v>
      </c>
      <c r="E95" s="2336"/>
      <c r="F95" s="2338" t="s">
        <v>8458</v>
      </c>
      <c r="G95" s="2336"/>
      <c r="H95" s="2333"/>
      <c r="I95" s="2338"/>
      <c r="J95" s="2335"/>
      <c r="K95" s="2338"/>
    </row>
    <row r="96" spans="1:11" s="12" customFormat="1">
      <c r="A96" s="2335">
        <v>90</v>
      </c>
      <c r="B96" s="2336" t="s">
        <v>18131</v>
      </c>
      <c r="C96" s="2337" t="s">
        <v>4156</v>
      </c>
      <c r="D96" s="2337" t="s">
        <v>4156</v>
      </c>
      <c r="E96" s="2336"/>
      <c r="F96" s="2338" t="s">
        <v>8458</v>
      </c>
      <c r="G96" s="2336"/>
      <c r="H96" s="2333"/>
      <c r="I96" s="2338"/>
      <c r="J96" s="2335"/>
      <c r="K96" s="2338"/>
    </row>
    <row r="97" spans="1:11" s="12" customFormat="1">
      <c r="A97" s="2335">
        <v>91</v>
      </c>
      <c r="B97" s="2336" t="s">
        <v>18132</v>
      </c>
      <c r="C97" s="2337" t="s">
        <v>18040</v>
      </c>
      <c r="D97" s="2337" t="s">
        <v>18040</v>
      </c>
      <c r="E97" s="2336"/>
      <c r="F97" s="2338" t="s">
        <v>8458</v>
      </c>
      <c r="G97" s="2336"/>
      <c r="H97" s="2333"/>
      <c r="I97" s="2338"/>
      <c r="J97" s="2335"/>
      <c r="K97" s="2338"/>
    </row>
    <row r="98" spans="1:11" s="12" customFormat="1">
      <c r="A98" s="2335">
        <v>92</v>
      </c>
      <c r="B98" s="2336" t="s">
        <v>18133</v>
      </c>
      <c r="C98" s="2337" t="s">
        <v>18040</v>
      </c>
      <c r="D98" s="2337" t="s">
        <v>18040</v>
      </c>
      <c r="E98" s="2336"/>
      <c r="F98" s="2338" t="s">
        <v>8458</v>
      </c>
      <c r="G98" s="2336"/>
      <c r="H98" s="2333"/>
      <c r="I98" s="2338"/>
      <c r="J98" s="2335"/>
      <c r="K98" s="2338"/>
    </row>
    <row r="99" spans="1:11" s="12" customFormat="1">
      <c r="A99" s="2335">
        <v>93</v>
      </c>
      <c r="B99" s="2336" t="s">
        <v>18134</v>
      </c>
      <c r="C99" s="2337" t="s">
        <v>18040</v>
      </c>
      <c r="D99" s="2337" t="s">
        <v>18040</v>
      </c>
      <c r="E99" s="2336"/>
      <c r="F99" s="2338" t="s">
        <v>8458</v>
      </c>
      <c r="G99" s="2336"/>
      <c r="H99" s="2333"/>
      <c r="I99" s="2338"/>
      <c r="J99" s="2335"/>
      <c r="K99" s="2338"/>
    </row>
    <row r="100" spans="1:11" s="12" customFormat="1">
      <c r="A100" s="2335">
        <v>94</v>
      </c>
      <c r="B100" s="2336" t="s">
        <v>18135</v>
      </c>
      <c r="C100" s="2337" t="s">
        <v>18040</v>
      </c>
      <c r="D100" s="2337" t="s">
        <v>18040</v>
      </c>
      <c r="E100" s="2336"/>
      <c r="F100" s="2338" t="s">
        <v>8458</v>
      </c>
      <c r="G100" s="2336"/>
      <c r="H100" s="2333"/>
      <c r="I100" s="2338"/>
      <c r="J100" s="2335"/>
      <c r="K100" s="2338"/>
    </row>
    <row r="101" spans="1:11" s="12" customFormat="1">
      <c r="A101" s="2335">
        <v>95</v>
      </c>
      <c r="B101" s="2336" t="s">
        <v>18136</v>
      </c>
      <c r="C101" s="2337" t="s">
        <v>3519</v>
      </c>
      <c r="D101" s="2337" t="s">
        <v>3519</v>
      </c>
      <c r="E101" s="2336"/>
      <c r="F101" s="2338" t="s">
        <v>8458</v>
      </c>
      <c r="G101" s="2336"/>
      <c r="H101" s="2333"/>
      <c r="I101" s="2338"/>
      <c r="J101" s="2335"/>
      <c r="K101" s="2338"/>
    </row>
    <row r="102" spans="1:11" s="12" customFormat="1">
      <c r="A102" s="2335">
        <v>96</v>
      </c>
      <c r="B102" s="2336" t="s">
        <v>18137</v>
      </c>
      <c r="C102" s="2337" t="s">
        <v>3500</v>
      </c>
      <c r="D102" s="2337" t="s">
        <v>3500</v>
      </c>
      <c r="E102" s="2336"/>
      <c r="F102" s="2338" t="s">
        <v>8458</v>
      </c>
      <c r="G102" s="2336"/>
      <c r="H102" s="2333"/>
      <c r="I102" s="2338"/>
      <c r="J102" s="2335"/>
      <c r="K102" s="2338"/>
    </row>
    <row r="103" spans="1:11" s="12" customFormat="1">
      <c r="A103" s="2335">
        <v>97</v>
      </c>
      <c r="B103" s="2336" t="s">
        <v>18138</v>
      </c>
      <c r="C103" s="2337" t="s">
        <v>18041</v>
      </c>
      <c r="D103" s="2337" t="s">
        <v>18041</v>
      </c>
      <c r="E103" s="2336"/>
      <c r="F103" s="2338" t="s">
        <v>8458</v>
      </c>
      <c r="G103" s="2336"/>
      <c r="H103" s="2333"/>
      <c r="I103" s="2338"/>
      <c r="J103" s="2335"/>
      <c r="K103" s="2338"/>
    </row>
    <row r="104" spans="1:11" s="12" customFormat="1">
      <c r="A104" s="2335"/>
      <c r="B104" s="2336"/>
      <c r="C104" s="2337"/>
      <c r="D104" s="2336"/>
      <c r="E104" s="2336"/>
      <c r="F104" s="2338"/>
      <c r="G104" s="2338"/>
      <c r="H104" s="2333"/>
      <c r="I104" s="2338"/>
      <c r="J104" s="2335"/>
      <c r="K104" s="2338"/>
    </row>
    <row r="105" spans="1:11">
      <c r="A105" s="2339"/>
      <c r="B105" s="2339"/>
      <c r="C105" s="2340"/>
      <c r="D105" s="2341"/>
      <c r="E105" s="2341"/>
      <c r="F105" s="2342"/>
      <c r="G105" s="2342"/>
      <c r="H105" s="2333" t="str">
        <f>IF(ISERROR(INDEX(data,MATCH(LEN(J105),item,0),2))," ",INDEX(data,MATCH(LEN(J105),item,0),2))</f>
        <v xml:space="preserve"> </v>
      </c>
      <c r="I105" s="2342"/>
      <c r="J105" s="2342"/>
      <c r="K105" s="2334"/>
    </row>
    <row r="106" spans="1:1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1:11">
      <c r="A107" t="s">
        <v>6404</v>
      </c>
      <c r="D107" s="88">
        <f>COUNT(A7:A105)</f>
        <v>97</v>
      </c>
      <c r="E107" s="12"/>
      <c r="F107" s="12"/>
      <c r="G107" s="12"/>
      <c r="H107" s="12"/>
      <c r="I107" s="12"/>
      <c r="J107" s="12"/>
      <c r="K107" s="12"/>
    </row>
    <row r="109" spans="1:11">
      <c r="E109" t="s">
        <v>19193</v>
      </c>
    </row>
  </sheetData>
  <customSheetViews>
    <customSheetView guid="{EAD1C6BF-B58E-4716-994B-7E887560A863}" scale="145" showPageBreaks="1" printArea="1">
      <selection activeCell="E109" sqref="E109"/>
      <pageMargins left="1" right="0.15" top="1" bottom="0.6" header="0.5" footer="0.38"/>
      <pageSetup paperSize="9" scale="70" orientation="portrait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FA1B31CD-DD8D-47B3-9B34-AB72E4090B34}" scale="145" topLeftCell="A90">
      <selection sqref="A1:K1"/>
      <pageMargins left="1" right="0.15" top="1" bottom="0.6" header="0.5" footer="0.38"/>
      <pageSetup paperSize="9" scale="70" orientation="portrait" horizontalDpi="4294967292" verticalDpi="300" r:id="rId2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51C80409-42FF-431E-A1CF-253ADAD7E5C5}" scale="145">
      <selection activeCell="E109" sqref="E109"/>
      <pageMargins left="1" right="0.15" top="1" bottom="0.6" header="0.5" footer="0.38"/>
      <pageSetup paperSize="9" scale="70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45" showPageBreaks="1" topLeftCell="A90">
      <selection activeCell="C1" sqref="C1"/>
      <pageMargins left="1" right="0.15" top="1" bottom="0.6" header="0.5" footer="0.38"/>
      <pageSetup paperSize="9" scale="70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9">
    <mergeCell ref="A1:K1"/>
    <mergeCell ref="A4:A5"/>
    <mergeCell ref="C4:C5"/>
    <mergeCell ref="D4:D5"/>
    <mergeCell ref="E4:E5"/>
    <mergeCell ref="F4:F5"/>
    <mergeCell ref="H4:I4"/>
    <mergeCell ref="J4:J5"/>
    <mergeCell ref="K4:K5"/>
  </mergeCells>
  <pageMargins left="1" right="0.15" top="1" bottom="0.6" header="0.5" footer="0.38"/>
  <pageSetup paperSize="9" scale="70" orientation="portrait" horizontalDpi="4294967292" verticalDpi="300" r:id="rId5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269A-3F70-4CB6-9A5D-15B57FB2228D}">
  <sheetPr codeName="Sheet52"/>
  <dimension ref="A1:L32"/>
  <sheetViews>
    <sheetView zoomScale="145" zoomScaleNormal="95" workbookViewId="0">
      <selection activeCell="C8" sqref="C8"/>
    </sheetView>
  </sheetViews>
  <sheetFormatPr defaultRowHeight="12.75"/>
  <cols>
    <col min="1" max="1" width="5" customWidth="1"/>
    <col min="2" max="2" width="18.140625" customWidth="1"/>
    <col min="3" max="3" width="23.28515625" customWidth="1"/>
    <col min="4" max="4" width="18.42578125" customWidth="1"/>
    <col min="5" max="5" width="27" customWidth="1"/>
    <col min="6" max="8" width="20.28515625" customWidth="1"/>
    <col min="9" max="10" width="8.7109375" customWidth="1"/>
    <col min="11" max="11" width="13.85546875" customWidth="1"/>
    <col min="12" max="12" width="19.85546875" customWidth="1"/>
  </cols>
  <sheetData>
    <row r="1" spans="1:12" ht="24" customHeight="1">
      <c r="A1" s="3590" t="s">
        <v>17892</v>
      </c>
      <c r="B1" s="3590"/>
      <c r="C1" s="3591"/>
      <c r="D1" s="3591"/>
      <c r="E1" s="3591"/>
      <c r="F1" s="3591"/>
      <c r="G1" s="3591"/>
      <c r="H1" s="3591"/>
      <c r="I1" s="3591"/>
      <c r="J1" s="3591"/>
      <c r="K1" s="3591"/>
      <c r="L1" s="3591"/>
    </row>
    <row r="2" spans="1:12" ht="12.75" customHeight="1">
      <c r="A2" s="2"/>
      <c r="B2" s="2"/>
      <c r="C2" s="3"/>
      <c r="D2" s="3"/>
      <c r="E2" s="3"/>
      <c r="F2" s="3"/>
      <c r="G2" s="3"/>
      <c r="H2" s="3"/>
      <c r="I2" s="3"/>
      <c r="J2" s="342" t="s">
        <v>691</v>
      </c>
      <c r="K2" s="3"/>
      <c r="L2" s="5"/>
    </row>
    <row r="3" spans="1:12" ht="13.5" thickBot="1">
      <c r="J3" s="343" t="s">
        <v>692</v>
      </c>
    </row>
    <row r="4" spans="1:12">
      <c r="A4" s="3592" t="s">
        <v>2418</v>
      </c>
      <c r="B4" s="2047" t="s">
        <v>6167</v>
      </c>
      <c r="C4" s="3594" t="s">
        <v>2420</v>
      </c>
      <c r="D4" s="3596" t="s">
        <v>282</v>
      </c>
      <c r="E4" s="3594" t="s">
        <v>12318</v>
      </c>
      <c r="F4" s="3596" t="s">
        <v>281</v>
      </c>
      <c r="G4" s="2050" t="s">
        <v>6412</v>
      </c>
      <c r="H4" s="2050" t="s">
        <v>19164</v>
      </c>
      <c r="I4" s="3598" t="s">
        <v>4238</v>
      </c>
      <c r="J4" s="3599"/>
      <c r="K4" s="3600" t="s">
        <v>693</v>
      </c>
      <c r="L4" s="3602" t="s">
        <v>284</v>
      </c>
    </row>
    <row r="5" spans="1:12" ht="13.5" thickBot="1">
      <c r="A5" s="3593"/>
      <c r="B5" s="2048"/>
      <c r="C5" s="3595"/>
      <c r="D5" s="3597"/>
      <c r="E5" s="3595"/>
      <c r="F5" s="3597"/>
      <c r="G5" s="423"/>
      <c r="H5" s="423"/>
      <c r="I5" s="423" t="s">
        <v>4237</v>
      </c>
      <c r="J5" s="424" t="s">
        <v>2201</v>
      </c>
      <c r="K5" s="3601"/>
      <c r="L5" s="3603"/>
    </row>
    <row r="6" spans="1:12" ht="4.5" customHeight="1">
      <c r="A6" s="7"/>
      <c r="B6" s="7"/>
      <c r="C6" s="8"/>
      <c r="D6" s="8"/>
      <c r="E6" s="8"/>
      <c r="F6" s="8"/>
      <c r="G6" s="8"/>
      <c r="H6" s="8"/>
      <c r="I6" s="8"/>
      <c r="J6" s="8"/>
      <c r="K6" s="8"/>
      <c r="L6" s="11"/>
    </row>
    <row r="7" spans="1:12" s="12" customFormat="1">
      <c r="A7" s="2335">
        <v>1</v>
      </c>
      <c r="B7" s="2336" t="s">
        <v>17927</v>
      </c>
      <c r="C7" s="2337" t="s">
        <v>17905</v>
      </c>
      <c r="D7" s="2337" t="s">
        <v>17905</v>
      </c>
      <c r="E7" s="2336" t="s">
        <v>19163</v>
      </c>
      <c r="F7" s="2338" t="s">
        <v>17921</v>
      </c>
      <c r="G7" s="2338" t="s">
        <v>2118</v>
      </c>
      <c r="H7" s="2338" t="s">
        <v>19165</v>
      </c>
      <c r="I7" s="2333"/>
      <c r="J7" s="2338"/>
      <c r="K7" s="2335"/>
      <c r="L7" s="2338"/>
    </row>
    <row r="8" spans="1:12" s="12" customFormat="1">
      <c r="A8" s="2335">
        <v>2</v>
      </c>
      <c r="B8" s="2336" t="s">
        <v>17928</v>
      </c>
      <c r="C8" s="2337" t="s">
        <v>17905</v>
      </c>
      <c r="D8" s="2337" t="s">
        <v>17905</v>
      </c>
      <c r="E8" s="2336" t="s">
        <v>19167</v>
      </c>
      <c r="F8" s="2338" t="s">
        <v>17921</v>
      </c>
      <c r="G8" s="2338" t="s">
        <v>2118</v>
      </c>
      <c r="H8" s="2338" t="s">
        <v>19166</v>
      </c>
      <c r="I8" s="2333"/>
      <c r="J8" s="2338"/>
      <c r="K8" s="2335"/>
      <c r="L8" s="2338"/>
    </row>
    <row r="9" spans="1:12" s="12" customFormat="1">
      <c r="A9" s="2335">
        <v>3</v>
      </c>
      <c r="B9" s="2336" t="s">
        <v>17929</v>
      </c>
      <c r="C9" s="2337" t="s">
        <v>17905</v>
      </c>
      <c r="D9" s="2337" t="s">
        <v>17905</v>
      </c>
      <c r="E9" s="2336" t="s">
        <v>19167</v>
      </c>
      <c r="F9" s="2338" t="s">
        <v>17921</v>
      </c>
      <c r="G9" s="2338" t="s">
        <v>2118</v>
      </c>
      <c r="H9" s="2338" t="s">
        <v>19168</v>
      </c>
      <c r="I9" s="2333"/>
      <c r="J9" s="2338"/>
      <c r="K9" s="2335"/>
      <c r="L9" s="2338"/>
    </row>
    <row r="10" spans="1:12" s="12" customFormat="1">
      <c r="A10" s="2335">
        <v>4</v>
      </c>
      <c r="B10" s="2336" t="s">
        <v>17930</v>
      </c>
      <c r="C10" s="2337" t="s">
        <v>17905</v>
      </c>
      <c r="D10" s="2337" t="s">
        <v>17905</v>
      </c>
      <c r="E10" s="2336" t="s">
        <v>17910</v>
      </c>
      <c r="F10" s="2338" t="s">
        <v>17921</v>
      </c>
      <c r="G10" s="2338" t="s">
        <v>2118</v>
      </c>
      <c r="H10" s="2338" t="s">
        <v>19169</v>
      </c>
      <c r="I10" s="2333"/>
      <c r="J10" s="2338"/>
      <c r="K10" s="2335"/>
      <c r="L10" s="2338"/>
    </row>
    <row r="11" spans="1:12" s="12" customFormat="1">
      <c r="A11" s="2335">
        <v>5</v>
      </c>
      <c r="B11" s="2336" t="s">
        <v>17931</v>
      </c>
      <c r="C11" s="2337" t="s">
        <v>17905</v>
      </c>
      <c r="D11" s="2337" t="s">
        <v>17905</v>
      </c>
      <c r="E11" s="2336" t="s">
        <v>19167</v>
      </c>
      <c r="F11" s="2338" t="s">
        <v>17921</v>
      </c>
      <c r="G11" s="2338" t="s">
        <v>2118</v>
      </c>
      <c r="H11" s="2338" t="s">
        <v>19170</v>
      </c>
      <c r="I11" s="2333"/>
      <c r="J11" s="2338"/>
      <c r="K11" s="2335"/>
      <c r="L11" s="2338"/>
    </row>
    <row r="12" spans="1:12" s="12" customFormat="1">
      <c r="A12" s="2335">
        <v>6</v>
      </c>
      <c r="B12" s="2336" t="s">
        <v>17932</v>
      </c>
      <c r="C12" s="2337" t="s">
        <v>17905</v>
      </c>
      <c r="D12" s="2337" t="s">
        <v>17905</v>
      </c>
      <c r="E12" s="2336" t="s">
        <v>17911</v>
      </c>
      <c r="F12" s="2338" t="s">
        <v>17921</v>
      </c>
      <c r="G12" s="2338" t="s">
        <v>2118</v>
      </c>
      <c r="H12" s="2338" t="s">
        <v>19171</v>
      </c>
      <c r="I12" s="2333"/>
      <c r="J12" s="2338"/>
      <c r="K12" s="2335"/>
      <c r="L12" s="2338"/>
    </row>
    <row r="13" spans="1:12" s="12" customFormat="1">
      <c r="A13" s="2335">
        <v>7</v>
      </c>
      <c r="B13" s="2336" t="s">
        <v>17933</v>
      </c>
      <c r="C13" s="2337" t="s">
        <v>17905</v>
      </c>
      <c r="D13" s="2337" t="s">
        <v>17905</v>
      </c>
      <c r="E13" s="2336" t="s">
        <v>17911</v>
      </c>
      <c r="F13" s="2338" t="s">
        <v>17921</v>
      </c>
      <c r="G13" s="2338" t="s">
        <v>17925</v>
      </c>
      <c r="H13" s="2338" t="s">
        <v>19172</v>
      </c>
      <c r="I13" s="2333"/>
      <c r="J13" s="2338"/>
      <c r="K13" s="2335"/>
      <c r="L13" s="2338"/>
    </row>
    <row r="14" spans="1:12" s="12" customFormat="1">
      <c r="A14" s="2335">
        <v>8</v>
      </c>
      <c r="B14" s="2336" t="s">
        <v>17934</v>
      </c>
      <c r="C14" s="2337" t="s">
        <v>17905</v>
      </c>
      <c r="D14" s="2337" t="s">
        <v>17905</v>
      </c>
      <c r="E14" s="2336" t="s">
        <v>17912</v>
      </c>
      <c r="F14" s="2338" t="s">
        <v>17921</v>
      </c>
      <c r="G14" s="2338" t="s">
        <v>17925</v>
      </c>
      <c r="H14" s="2338" t="s">
        <v>19173</v>
      </c>
      <c r="I14" s="2333"/>
      <c r="J14" s="2338"/>
      <c r="K14" s="2335"/>
      <c r="L14" s="2338"/>
    </row>
    <row r="15" spans="1:12" s="12" customFormat="1">
      <c r="A15" s="2335">
        <v>9</v>
      </c>
      <c r="B15" s="2336" t="s">
        <v>17935</v>
      </c>
      <c r="C15" s="2337" t="s">
        <v>17905</v>
      </c>
      <c r="D15" s="2337" t="s">
        <v>17905</v>
      </c>
      <c r="E15" s="2336" t="s">
        <v>17911</v>
      </c>
      <c r="F15" s="2338" t="s">
        <v>17921</v>
      </c>
      <c r="G15" s="2338" t="s">
        <v>17925</v>
      </c>
      <c r="H15" s="2338" t="s">
        <v>19174</v>
      </c>
      <c r="I15" s="2333"/>
      <c r="J15" s="2338"/>
      <c r="K15" s="2335"/>
      <c r="L15" s="2338"/>
    </row>
    <row r="16" spans="1:12" s="12" customFormat="1">
      <c r="A16" s="2335">
        <v>10</v>
      </c>
      <c r="B16" s="2336" t="s">
        <v>17936</v>
      </c>
      <c r="C16" s="2337" t="s">
        <v>17905</v>
      </c>
      <c r="D16" s="2337" t="s">
        <v>17905</v>
      </c>
      <c r="E16" s="2336" t="s">
        <v>19175</v>
      </c>
      <c r="F16" s="2338" t="s">
        <v>17921</v>
      </c>
      <c r="G16" s="2338" t="s">
        <v>17925</v>
      </c>
      <c r="H16" s="2338" t="s">
        <v>19176</v>
      </c>
      <c r="I16" s="2333"/>
      <c r="J16" s="2338"/>
      <c r="K16" s="2335"/>
      <c r="L16" s="2338"/>
    </row>
    <row r="17" spans="1:12" s="12" customFormat="1">
      <c r="A17" s="2335">
        <v>11</v>
      </c>
      <c r="B17" s="2336" t="s">
        <v>17937</v>
      </c>
      <c r="C17" s="2337" t="s">
        <v>17905</v>
      </c>
      <c r="D17" s="2337" t="s">
        <v>17905</v>
      </c>
      <c r="E17" s="2336" t="s">
        <v>17913</v>
      </c>
      <c r="F17" s="2338" t="s">
        <v>17922</v>
      </c>
      <c r="G17" s="2338" t="s">
        <v>17926</v>
      </c>
      <c r="H17" s="2338"/>
      <c r="I17" s="2333"/>
      <c r="J17" s="2338"/>
      <c r="K17" s="2335"/>
      <c r="L17" s="2338"/>
    </row>
    <row r="18" spans="1:12" s="12" customFormat="1">
      <c r="A18" s="2335">
        <v>12</v>
      </c>
      <c r="B18" s="2336" t="s">
        <v>17893</v>
      </c>
      <c r="C18" s="2337" t="s">
        <v>17906</v>
      </c>
      <c r="D18" s="2337" t="s">
        <v>17906</v>
      </c>
      <c r="E18" s="2336" t="s">
        <v>17914</v>
      </c>
      <c r="F18" s="2338"/>
      <c r="G18" s="2336" t="s">
        <v>17893</v>
      </c>
      <c r="H18" s="2336"/>
      <c r="I18" s="2333"/>
      <c r="J18" s="2338"/>
      <c r="K18" s="2335"/>
      <c r="L18" s="2338"/>
    </row>
    <row r="19" spans="1:12" s="12" customFormat="1">
      <c r="A19" s="2335">
        <v>13</v>
      </c>
      <c r="B19" s="2336" t="s">
        <v>17895</v>
      </c>
      <c r="C19" s="2337" t="s">
        <v>17906</v>
      </c>
      <c r="D19" s="2337" t="s">
        <v>17906</v>
      </c>
      <c r="E19" s="2336" t="s">
        <v>17915</v>
      </c>
      <c r="F19" s="2338" t="s">
        <v>17923</v>
      </c>
      <c r="G19" s="2336" t="s">
        <v>17894</v>
      </c>
      <c r="H19" s="2336"/>
      <c r="I19" s="2333"/>
      <c r="J19" s="2338"/>
      <c r="K19" s="2335"/>
      <c r="L19" s="2338"/>
    </row>
    <row r="20" spans="1:12" s="12" customFormat="1">
      <c r="A20" s="2335">
        <v>14</v>
      </c>
      <c r="B20" s="2336" t="s">
        <v>17896</v>
      </c>
      <c r="C20" s="2337" t="s">
        <v>17907</v>
      </c>
      <c r="D20" s="2337" t="s">
        <v>17907</v>
      </c>
      <c r="E20" s="2336" t="s">
        <v>17916</v>
      </c>
      <c r="F20" s="2338" t="s">
        <v>17923</v>
      </c>
      <c r="G20" s="2336" t="s">
        <v>17894</v>
      </c>
      <c r="H20" s="2336"/>
      <c r="I20" s="2333"/>
      <c r="J20" s="2338"/>
      <c r="K20" s="2335"/>
      <c r="L20" s="2338"/>
    </row>
    <row r="21" spans="1:12" s="12" customFormat="1">
      <c r="A21" s="2335">
        <v>15</v>
      </c>
      <c r="B21" s="2336" t="s">
        <v>17904</v>
      </c>
      <c r="C21" s="2337" t="s">
        <v>17907</v>
      </c>
      <c r="D21" s="2337" t="s">
        <v>17907</v>
      </c>
      <c r="E21" s="2336" t="s">
        <v>17916</v>
      </c>
      <c r="F21" s="2338" t="s">
        <v>17923</v>
      </c>
      <c r="G21" s="2336" t="s">
        <v>17894</v>
      </c>
      <c r="H21" s="2336"/>
      <c r="I21" s="2333"/>
      <c r="J21" s="2338"/>
      <c r="K21" s="2335"/>
      <c r="L21" s="2338"/>
    </row>
    <row r="22" spans="1:12" s="12" customFormat="1">
      <c r="A22" s="2335">
        <v>16</v>
      </c>
      <c r="B22" s="2336" t="s">
        <v>17944</v>
      </c>
      <c r="C22" s="2337" t="s">
        <v>17908</v>
      </c>
      <c r="D22" s="2337" t="s">
        <v>17908</v>
      </c>
      <c r="E22" s="2336" t="s">
        <v>17917</v>
      </c>
      <c r="F22" s="2338" t="s">
        <v>17921</v>
      </c>
      <c r="G22" s="2336" t="s">
        <v>17897</v>
      </c>
      <c r="H22" s="2336"/>
      <c r="I22" s="2333"/>
      <c r="J22" s="2338"/>
      <c r="K22" s="2335"/>
      <c r="L22" s="2338"/>
    </row>
    <row r="23" spans="1:12" s="12" customFormat="1">
      <c r="A23" s="2335">
        <v>17</v>
      </c>
      <c r="B23" s="2336" t="s">
        <v>17943</v>
      </c>
      <c r="C23" s="2337" t="s">
        <v>17909</v>
      </c>
      <c r="D23" s="2337" t="s">
        <v>17909</v>
      </c>
      <c r="E23" s="2336" t="s">
        <v>17918</v>
      </c>
      <c r="F23" s="2338" t="s">
        <v>17924</v>
      </c>
      <c r="G23" s="2336" t="s">
        <v>17898</v>
      </c>
      <c r="H23" s="2336"/>
      <c r="I23" s="2333"/>
      <c r="J23" s="2338"/>
      <c r="K23" s="2335"/>
      <c r="L23" s="2338"/>
    </row>
    <row r="24" spans="1:12" s="12" customFormat="1">
      <c r="A24" s="2335">
        <v>18</v>
      </c>
      <c r="B24" s="2336" t="s">
        <v>17938</v>
      </c>
      <c r="C24" s="2337" t="s">
        <v>17909</v>
      </c>
      <c r="D24" s="2337" t="s">
        <v>17909</v>
      </c>
      <c r="E24" s="2336" t="s">
        <v>17919</v>
      </c>
      <c r="F24" s="2338" t="s">
        <v>719</v>
      </c>
      <c r="G24" s="2336" t="s">
        <v>17899</v>
      </c>
      <c r="H24" s="2336"/>
      <c r="I24" s="2333"/>
      <c r="J24" s="2338"/>
      <c r="K24" s="2335"/>
      <c r="L24" s="2338"/>
    </row>
    <row r="25" spans="1:12" s="12" customFormat="1">
      <c r="A25" s="2335">
        <v>19</v>
      </c>
      <c r="B25" s="2336" t="s">
        <v>17939</v>
      </c>
      <c r="C25" s="2337" t="s">
        <v>17909</v>
      </c>
      <c r="D25" s="2337" t="s">
        <v>17909</v>
      </c>
      <c r="E25" s="2336" t="s">
        <v>17919</v>
      </c>
      <c r="F25" s="2338" t="s">
        <v>719</v>
      </c>
      <c r="G25" s="2336" t="s">
        <v>17900</v>
      </c>
      <c r="H25" s="2336"/>
      <c r="I25" s="2333"/>
      <c r="J25" s="2338"/>
      <c r="K25" s="2335"/>
      <c r="L25" s="2338"/>
    </row>
    <row r="26" spans="1:12" s="12" customFormat="1">
      <c r="A26" s="2335">
        <v>20</v>
      </c>
      <c r="B26" s="2336" t="s">
        <v>17940</v>
      </c>
      <c r="C26" s="2337" t="s">
        <v>17909</v>
      </c>
      <c r="D26" s="2337" t="s">
        <v>17909</v>
      </c>
      <c r="E26" s="2336" t="s">
        <v>17919</v>
      </c>
      <c r="F26" s="2338" t="s">
        <v>719</v>
      </c>
      <c r="G26" s="2336" t="s">
        <v>17901</v>
      </c>
      <c r="H26" s="2336"/>
      <c r="I26" s="2333"/>
      <c r="J26" s="2338"/>
      <c r="K26" s="2335"/>
      <c r="L26" s="2338"/>
    </row>
    <row r="27" spans="1:12" s="12" customFormat="1">
      <c r="A27" s="2335">
        <v>21</v>
      </c>
      <c r="B27" s="2336" t="s">
        <v>17941</v>
      </c>
      <c r="C27" s="2337" t="s">
        <v>17909</v>
      </c>
      <c r="D27" s="2337" t="s">
        <v>17909</v>
      </c>
      <c r="E27" s="2336" t="s">
        <v>17919</v>
      </c>
      <c r="F27" s="2338" t="s">
        <v>719</v>
      </c>
      <c r="G27" s="2336" t="s">
        <v>17902</v>
      </c>
      <c r="H27" s="2336"/>
      <c r="I27" s="2333"/>
      <c r="J27" s="2338"/>
      <c r="K27" s="2335"/>
      <c r="L27" s="2338"/>
    </row>
    <row r="28" spans="1:12" s="12" customFormat="1">
      <c r="A28" s="2335">
        <v>22</v>
      </c>
      <c r="B28" s="2336" t="s">
        <v>17942</v>
      </c>
      <c r="C28" s="2337" t="s">
        <v>17909</v>
      </c>
      <c r="D28" s="2337" t="s">
        <v>17909</v>
      </c>
      <c r="E28" s="2336" t="s">
        <v>17920</v>
      </c>
      <c r="F28" s="2338"/>
      <c r="G28" s="2336" t="s">
        <v>17903</v>
      </c>
      <c r="H28" s="2336"/>
      <c r="I28" s="2333"/>
      <c r="J28" s="2338"/>
      <c r="K28" s="2335"/>
      <c r="L28" s="2338"/>
    </row>
    <row r="29" spans="1:12" s="12" customFormat="1">
      <c r="A29" s="2335"/>
      <c r="B29" s="2336"/>
      <c r="C29" s="2337"/>
      <c r="D29" s="2336"/>
      <c r="E29" s="2336"/>
      <c r="F29" s="2338"/>
      <c r="G29" s="2338"/>
      <c r="H29" s="2338"/>
      <c r="I29" s="2333"/>
      <c r="J29" s="2338"/>
      <c r="K29" s="2335"/>
      <c r="L29" s="2338"/>
    </row>
    <row r="30" spans="1:12">
      <c r="A30" s="2339"/>
      <c r="B30" s="2339"/>
      <c r="C30" s="2340"/>
      <c r="D30" s="2341"/>
      <c r="E30" s="2341"/>
      <c r="F30" s="2342"/>
      <c r="G30" s="2342"/>
      <c r="H30" s="2342"/>
      <c r="I30" s="2333" t="str">
        <f>IF(ISERROR(INDEX(data,MATCH(LEN(K30),item,0),2))," ",INDEX(data,MATCH(LEN(K30),item,0),2))</f>
        <v xml:space="preserve"> </v>
      </c>
      <c r="J30" s="2342"/>
      <c r="K30" s="2342"/>
      <c r="L30" s="2334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t="s">
        <v>6404</v>
      </c>
      <c r="D32" s="88">
        <f>COUNT(A7:A30)</f>
        <v>22</v>
      </c>
      <c r="E32" s="12"/>
      <c r="F32" s="12"/>
      <c r="G32" s="12"/>
      <c r="H32" s="12"/>
      <c r="I32" s="12"/>
      <c r="J32" s="12"/>
      <c r="K32" s="12"/>
      <c r="L32" s="12"/>
    </row>
  </sheetData>
  <customSheetViews>
    <customSheetView guid="{EAD1C6BF-B58E-4716-994B-7E887560A863}" scale="145" showPageBreaks="1" printArea="1" topLeftCell="A13">
      <selection activeCell="E33" sqref="E33"/>
      <pageMargins left="1" right="0.15" top="1" bottom="0.6" header="0.5" footer="0.38"/>
      <pageSetup paperSize="9" scale="70" orientation="portrait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FA1B31CD-DD8D-47B3-9B34-AB72E4090B34}" scale="145">
      <selection sqref="A1:L1"/>
      <pageMargins left="1" right="0.15" top="1" bottom="0.6" header="0.5" footer="0.38"/>
      <pageSetup paperSize="9" scale="70" orientation="portrait" horizontalDpi="4294967292" verticalDpi="300" r:id="rId2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51C80409-42FF-431E-A1CF-253ADAD7E5C5}" scale="145">
      <selection activeCell="E33" sqref="E33"/>
      <pageMargins left="1" right="0.15" top="1" bottom="0.6" header="0.5" footer="0.38"/>
      <pageSetup paperSize="9" scale="70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45" showPageBreaks="1">
      <selection activeCell="C1" sqref="C1"/>
      <pageMargins left="1" right="0.15" top="1" bottom="0.6" header="0.5" footer="0.38"/>
      <pageSetup paperSize="9" scale="70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9">
    <mergeCell ref="A1:L1"/>
    <mergeCell ref="A4:A5"/>
    <mergeCell ref="C4:C5"/>
    <mergeCell ref="D4:D5"/>
    <mergeCell ref="E4:E5"/>
    <mergeCell ref="F4:F5"/>
    <mergeCell ref="I4:J4"/>
    <mergeCell ref="K4:K5"/>
    <mergeCell ref="L4:L5"/>
  </mergeCells>
  <phoneticPr fontId="98" type="noConversion"/>
  <pageMargins left="1" right="0.15" top="1" bottom="0.6" header="0.5" footer="0.38"/>
  <pageSetup paperSize="9" scale="70" orientation="portrait" horizontalDpi="4294967292" verticalDpi="300" r:id="rId5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49"/>
  <dimension ref="A1:S40"/>
  <sheetViews>
    <sheetView workbookViewId="0">
      <selection activeCell="M40" sqref="M40"/>
    </sheetView>
  </sheetViews>
  <sheetFormatPr defaultRowHeight="12.75"/>
  <cols>
    <col min="1" max="1" width="5.42578125" customWidth="1"/>
    <col min="2" max="2" width="18.42578125" customWidth="1"/>
    <col min="3" max="3" width="35.7109375" customWidth="1"/>
    <col min="4" max="4" width="11.140625" customWidth="1"/>
    <col min="5" max="5" width="15.5703125" customWidth="1"/>
    <col min="6" max="6" width="14.28515625" customWidth="1"/>
    <col min="7" max="7" width="21.140625" customWidth="1"/>
    <col min="9" max="9" width="39.5703125" customWidth="1"/>
    <col min="11" max="11" width="9.140625" customWidth="1"/>
  </cols>
  <sheetData>
    <row r="1" spans="1:19" ht="24.75">
      <c r="A1" s="974" t="s">
        <v>12355</v>
      </c>
      <c r="B1" s="938"/>
      <c r="C1" s="938"/>
      <c r="D1" s="938"/>
      <c r="E1" s="938"/>
      <c r="F1" s="938"/>
      <c r="G1" s="938"/>
      <c r="H1" s="938"/>
      <c r="I1" s="938"/>
      <c r="J1" s="938"/>
      <c r="K1" s="938"/>
      <c r="L1" s="938"/>
      <c r="M1" s="938"/>
      <c r="N1" s="938"/>
      <c r="O1" s="938"/>
      <c r="P1" s="938"/>
      <c r="Q1" s="938"/>
      <c r="R1" s="938"/>
      <c r="S1" s="22"/>
    </row>
    <row r="2" spans="1:19" ht="19.5">
      <c r="A2" s="937"/>
      <c r="B2" s="938"/>
      <c r="C2" s="938"/>
      <c r="D2" s="938"/>
      <c r="E2" s="938"/>
      <c r="F2" s="938"/>
      <c r="G2" s="938"/>
      <c r="H2" s="938"/>
      <c r="I2" s="938"/>
      <c r="J2" s="938"/>
      <c r="K2" s="326" t="s">
        <v>691</v>
      </c>
      <c r="L2" s="326"/>
      <c r="M2" s="938"/>
      <c r="N2" s="939" t="s">
        <v>691</v>
      </c>
      <c r="O2" s="940"/>
      <c r="P2" s="940"/>
      <c r="Q2" s="940"/>
      <c r="R2" s="940"/>
    </row>
    <row r="3" spans="1:19" ht="13.5" thickBot="1">
      <c r="A3" s="941"/>
      <c r="B3" s="941"/>
      <c r="C3" s="941"/>
      <c r="D3" s="941"/>
      <c r="E3" s="941"/>
      <c r="F3" s="941"/>
      <c r="G3" s="941"/>
      <c r="H3" s="941"/>
      <c r="I3" s="941"/>
      <c r="J3" s="941"/>
      <c r="K3" t="s">
        <v>692</v>
      </c>
      <c r="M3" s="941"/>
      <c r="N3" s="942" t="s">
        <v>692</v>
      </c>
      <c r="O3" s="328"/>
      <c r="P3" s="328"/>
      <c r="Q3" s="328"/>
      <c r="R3" s="328"/>
    </row>
    <row r="4" spans="1:19" ht="25.5">
      <c r="A4" s="943" t="s">
        <v>6515</v>
      </c>
      <c r="B4" s="965" t="s">
        <v>6516</v>
      </c>
      <c r="C4" s="944" t="s">
        <v>4911</v>
      </c>
      <c r="D4" s="946" t="s">
        <v>6411</v>
      </c>
      <c r="E4" s="946" t="s">
        <v>13378</v>
      </c>
      <c r="F4" s="946" t="s">
        <v>12318</v>
      </c>
      <c r="G4" s="946" t="s">
        <v>6517</v>
      </c>
      <c r="H4" s="977" t="s">
        <v>12339</v>
      </c>
      <c r="I4" s="946" t="s">
        <v>12319</v>
      </c>
      <c r="J4" s="946" t="s">
        <v>2199</v>
      </c>
      <c r="K4" s="946" t="s">
        <v>2200</v>
      </c>
      <c r="L4" s="947" t="s">
        <v>4238</v>
      </c>
      <c r="M4" s="948"/>
      <c r="N4" s="949" t="s">
        <v>4940</v>
      </c>
      <c r="O4" s="950" t="s">
        <v>6079</v>
      </c>
      <c r="P4" s="950" t="s">
        <v>6080</v>
      </c>
      <c r="Q4" s="950" t="s">
        <v>6081</v>
      </c>
      <c r="R4" s="950" t="s">
        <v>6210</v>
      </c>
      <c r="S4" s="951" t="s">
        <v>699</v>
      </c>
    </row>
    <row r="5" spans="1:19" ht="13.5" thickBot="1">
      <c r="A5" s="952"/>
      <c r="B5" s="953"/>
      <c r="C5" s="953"/>
      <c r="D5" s="954"/>
      <c r="E5" s="954"/>
      <c r="F5" s="954"/>
      <c r="G5" s="954"/>
      <c r="H5" s="954" t="s">
        <v>3599</v>
      </c>
      <c r="I5" s="954"/>
      <c r="J5" s="954"/>
      <c r="K5" s="954"/>
      <c r="L5" s="954" t="s">
        <v>4237</v>
      </c>
      <c r="M5" s="954" t="s">
        <v>2201</v>
      </c>
      <c r="N5" s="955"/>
      <c r="O5" s="956"/>
      <c r="P5" s="956"/>
      <c r="Q5" s="956"/>
      <c r="R5" s="956"/>
      <c r="S5" s="957"/>
    </row>
    <row r="6" spans="1:19">
      <c r="A6" s="958"/>
      <c r="B6" s="945"/>
      <c r="C6" s="945"/>
      <c r="D6" s="945"/>
      <c r="E6" s="945"/>
      <c r="F6" s="945"/>
      <c r="G6" s="945"/>
      <c r="H6" s="945"/>
      <c r="I6" s="945"/>
      <c r="J6" s="945"/>
      <c r="K6" s="945"/>
      <c r="L6" s="945"/>
      <c r="M6" s="945"/>
      <c r="N6" s="958"/>
      <c r="O6" s="959"/>
      <c r="P6" s="959"/>
      <c r="Q6" s="959"/>
      <c r="R6" s="959"/>
    </row>
    <row r="7" spans="1:19">
      <c r="A7" s="966">
        <v>1</v>
      </c>
      <c r="B7" s="967" t="s">
        <v>12294</v>
      </c>
      <c r="C7" s="969" t="s">
        <v>12304</v>
      </c>
      <c r="D7" s="968" t="s">
        <v>59</v>
      </c>
      <c r="E7" s="968"/>
      <c r="F7" s="968" t="s">
        <v>12338</v>
      </c>
      <c r="G7" s="968" t="s">
        <v>12337</v>
      </c>
      <c r="H7" s="978">
        <v>630</v>
      </c>
      <c r="I7" s="968" t="s">
        <v>2524</v>
      </c>
      <c r="J7" s="968"/>
      <c r="K7" s="968"/>
      <c r="L7" s="966">
        <f>IF(ISERROR(INDEX(data,MATCH(LEN(N7),item,0),2))," ",INDEX(data,MATCH(LEN(N7),item,0),2))</f>
        <v>125</v>
      </c>
      <c r="M7" s="970" t="s">
        <v>690</v>
      </c>
      <c r="N7" s="971" t="s">
        <v>698</v>
      </c>
      <c r="O7" s="972" t="s">
        <v>6098</v>
      </c>
      <c r="P7" s="971"/>
      <c r="Q7" s="971"/>
      <c r="R7" s="971"/>
      <c r="S7" s="973"/>
    </row>
    <row r="8" spans="1:19">
      <c r="A8" s="960">
        <f t="shared" ref="A8:A37" si="0">A7+1</f>
        <v>2</v>
      </c>
      <c r="B8" s="961" t="s">
        <v>12295</v>
      </c>
      <c r="C8" s="963" t="s">
        <v>12340</v>
      </c>
      <c r="D8" s="962" t="s">
        <v>59</v>
      </c>
      <c r="E8" s="962"/>
      <c r="F8" s="962" t="s">
        <v>12338</v>
      </c>
      <c r="G8" s="962" t="s">
        <v>12337</v>
      </c>
      <c r="H8" s="979">
        <v>630</v>
      </c>
      <c r="I8" s="962" t="s">
        <v>12345</v>
      </c>
      <c r="J8" s="962"/>
      <c r="K8" s="962"/>
      <c r="L8" s="960" t="str">
        <f>IF(ISERROR(INDEX(data,MATCH(LEN(N8),item,0),2))," ",INDEX(data,MATCH(LEN(N8),item,0),2))</f>
        <v xml:space="preserve"> </v>
      </c>
      <c r="M8" s="962"/>
      <c r="N8" s="964"/>
      <c r="O8" s="964"/>
      <c r="P8" s="964"/>
      <c r="Q8" s="964"/>
      <c r="R8" s="964"/>
      <c r="S8" s="154"/>
    </row>
    <row r="9" spans="1:19">
      <c r="A9" s="960">
        <f t="shared" si="0"/>
        <v>3</v>
      </c>
      <c r="B9" s="961" t="s">
        <v>12341</v>
      </c>
      <c r="C9" s="963" t="s">
        <v>12342</v>
      </c>
      <c r="D9" s="962" t="s">
        <v>59</v>
      </c>
      <c r="E9" s="962"/>
      <c r="F9" s="962" t="s">
        <v>12343</v>
      </c>
      <c r="G9" s="962" t="s">
        <v>12337</v>
      </c>
      <c r="H9" s="979">
        <v>1250</v>
      </c>
      <c r="I9" s="962" t="s">
        <v>12344</v>
      </c>
      <c r="J9" s="962"/>
      <c r="K9" s="962"/>
      <c r="L9" s="960"/>
      <c r="M9" s="962"/>
      <c r="N9" s="964"/>
      <c r="O9" s="964"/>
      <c r="P9" s="964"/>
      <c r="Q9" s="964"/>
      <c r="R9" s="964"/>
      <c r="S9" s="154"/>
    </row>
    <row r="10" spans="1:19">
      <c r="A10" s="960">
        <f t="shared" si="0"/>
        <v>4</v>
      </c>
      <c r="B10" s="961" t="s">
        <v>12296</v>
      </c>
      <c r="C10" s="963" t="s">
        <v>12305</v>
      </c>
      <c r="D10" s="962" t="s">
        <v>59</v>
      </c>
      <c r="E10" s="962"/>
      <c r="F10" s="962" t="s">
        <v>12343</v>
      </c>
      <c r="G10" s="962" t="s">
        <v>12337</v>
      </c>
      <c r="H10" s="979">
        <v>1250</v>
      </c>
      <c r="I10" s="962" t="s">
        <v>12344</v>
      </c>
      <c r="J10" s="962"/>
      <c r="K10" s="962"/>
      <c r="L10" s="960" t="str">
        <f t="shared" ref="L10:L37" si="1">IF(ISERROR(INDEX(data,MATCH(LEN(N10),item,0),2))," ",INDEX(data,MATCH(LEN(N10),item,0),2))</f>
        <v xml:space="preserve"> </v>
      </c>
      <c r="M10" s="962"/>
      <c r="N10" s="964"/>
      <c r="O10" s="964"/>
      <c r="P10" s="964"/>
      <c r="Q10" s="964"/>
      <c r="R10" s="964"/>
      <c r="S10" s="154"/>
    </row>
    <row r="11" spans="1:19">
      <c r="A11" s="960">
        <f t="shared" si="0"/>
        <v>5</v>
      </c>
      <c r="B11" s="961" t="s">
        <v>12297</v>
      </c>
      <c r="C11" s="963" t="s">
        <v>12306</v>
      </c>
      <c r="D11" s="962" t="s">
        <v>59</v>
      </c>
      <c r="E11" s="962"/>
      <c r="F11" s="962" t="s">
        <v>12346</v>
      </c>
      <c r="G11" s="962" t="s">
        <v>12337</v>
      </c>
      <c r="H11" s="979" t="s">
        <v>2524</v>
      </c>
      <c r="I11" s="962" t="s">
        <v>2524</v>
      </c>
      <c r="J11" s="962"/>
      <c r="K11" s="962"/>
      <c r="L11" s="960" t="str">
        <f t="shared" si="1"/>
        <v xml:space="preserve"> </v>
      </c>
      <c r="M11" s="962"/>
      <c r="N11" s="964"/>
      <c r="O11" s="964"/>
      <c r="P11" s="964"/>
      <c r="Q11" s="964"/>
      <c r="R11" s="964"/>
      <c r="S11" s="154"/>
    </row>
    <row r="12" spans="1:19">
      <c r="A12" s="960">
        <f t="shared" si="0"/>
        <v>6</v>
      </c>
      <c r="B12" s="961" t="s">
        <v>12298</v>
      </c>
      <c r="C12" s="963" t="s">
        <v>12307</v>
      </c>
      <c r="D12" s="962" t="s">
        <v>59</v>
      </c>
      <c r="E12" s="962"/>
      <c r="F12" s="962" t="s">
        <v>12343</v>
      </c>
      <c r="G12" s="962" t="s">
        <v>12337</v>
      </c>
      <c r="H12" s="979">
        <v>630</v>
      </c>
      <c r="I12" s="962" t="s">
        <v>12347</v>
      </c>
      <c r="J12" s="962"/>
      <c r="K12" s="962"/>
      <c r="L12" s="960" t="str">
        <f t="shared" si="1"/>
        <v xml:space="preserve"> </v>
      </c>
      <c r="M12" s="962"/>
      <c r="N12" s="964"/>
      <c r="O12" s="964"/>
      <c r="P12" s="964"/>
      <c r="Q12" s="964"/>
      <c r="R12" s="964"/>
      <c r="S12" s="154"/>
    </row>
    <row r="13" spans="1:19">
      <c r="A13" s="960">
        <f t="shared" si="0"/>
        <v>7</v>
      </c>
      <c r="B13" s="961" t="s">
        <v>3588</v>
      </c>
      <c r="C13" s="963" t="s">
        <v>12308</v>
      </c>
      <c r="D13" s="962" t="s">
        <v>59</v>
      </c>
      <c r="E13" s="962"/>
      <c r="F13" s="962" t="s">
        <v>12343</v>
      </c>
      <c r="G13" s="962" t="s">
        <v>12337</v>
      </c>
      <c r="H13" s="979">
        <v>630</v>
      </c>
      <c r="I13" s="962" t="s">
        <v>12348</v>
      </c>
      <c r="J13" s="962"/>
      <c r="K13" s="962"/>
      <c r="L13" s="960" t="str">
        <f t="shared" si="1"/>
        <v xml:space="preserve"> </v>
      </c>
      <c r="M13" s="962"/>
      <c r="N13" s="964"/>
      <c r="O13" s="964"/>
      <c r="P13" s="964"/>
      <c r="Q13" s="964"/>
      <c r="R13" s="964"/>
      <c r="S13" s="154"/>
    </row>
    <row r="14" spans="1:19">
      <c r="A14" s="960">
        <f t="shared" si="0"/>
        <v>8</v>
      </c>
      <c r="B14" s="961" t="s">
        <v>3589</v>
      </c>
      <c r="C14" s="963" t="s">
        <v>12308</v>
      </c>
      <c r="D14" s="962" t="s">
        <v>59</v>
      </c>
      <c r="E14" s="962"/>
      <c r="F14" s="962" t="s">
        <v>12343</v>
      </c>
      <c r="G14" s="962" t="s">
        <v>12337</v>
      </c>
      <c r="H14" s="979">
        <v>630</v>
      </c>
      <c r="I14" s="962" t="s">
        <v>12348</v>
      </c>
      <c r="J14" s="962"/>
      <c r="K14" s="962"/>
      <c r="L14" s="960" t="str">
        <f t="shared" si="1"/>
        <v xml:space="preserve"> </v>
      </c>
      <c r="M14" s="962"/>
      <c r="N14" s="964"/>
      <c r="O14" s="964"/>
      <c r="P14" s="964"/>
      <c r="Q14" s="964"/>
      <c r="R14" s="964"/>
      <c r="S14" s="154"/>
    </row>
    <row r="15" spans="1:19">
      <c r="A15" s="960">
        <f t="shared" si="0"/>
        <v>9</v>
      </c>
      <c r="B15" s="961" t="s">
        <v>3590</v>
      </c>
      <c r="C15" s="963" t="s">
        <v>12308</v>
      </c>
      <c r="D15" s="962" t="s">
        <v>59</v>
      </c>
      <c r="E15" s="962"/>
      <c r="F15" s="962" t="s">
        <v>12343</v>
      </c>
      <c r="G15" s="962" t="s">
        <v>12337</v>
      </c>
      <c r="H15" s="979">
        <v>630</v>
      </c>
      <c r="I15" s="962" t="s">
        <v>12349</v>
      </c>
      <c r="J15" s="962"/>
      <c r="K15" s="962"/>
      <c r="L15" s="960" t="str">
        <f t="shared" si="1"/>
        <v xml:space="preserve"> </v>
      </c>
      <c r="M15" s="962"/>
      <c r="N15" s="964"/>
      <c r="O15" s="964"/>
      <c r="P15" s="964"/>
      <c r="Q15" s="964"/>
      <c r="R15" s="964"/>
      <c r="S15" s="154"/>
    </row>
    <row r="16" spans="1:19">
      <c r="A16" s="960">
        <f t="shared" si="0"/>
        <v>10</v>
      </c>
      <c r="B16" s="961" t="s">
        <v>3591</v>
      </c>
      <c r="C16" s="963" t="s">
        <v>12309</v>
      </c>
      <c r="D16" s="962" t="s">
        <v>59</v>
      </c>
      <c r="E16" s="962"/>
      <c r="F16" s="962" t="s">
        <v>12343</v>
      </c>
      <c r="G16" s="962" t="s">
        <v>12337</v>
      </c>
      <c r="H16" s="979">
        <v>630</v>
      </c>
      <c r="I16" s="962" t="s">
        <v>12348</v>
      </c>
      <c r="J16" s="962"/>
      <c r="K16" s="962"/>
      <c r="L16" s="960" t="str">
        <f t="shared" si="1"/>
        <v xml:space="preserve"> </v>
      </c>
      <c r="M16" s="962"/>
      <c r="N16" s="964"/>
      <c r="O16" s="964"/>
      <c r="P16" s="964"/>
      <c r="Q16" s="964"/>
      <c r="R16" s="964"/>
      <c r="S16" s="154"/>
    </row>
    <row r="17" spans="1:19">
      <c r="A17" s="960">
        <f t="shared" si="0"/>
        <v>11</v>
      </c>
      <c r="B17" s="961" t="s">
        <v>4387</v>
      </c>
      <c r="C17" s="963" t="s">
        <v>12310</v>
      </c>
      <c r="D17" s="962" t="s">
        <v>59</v>
      </c>
      <c r="E17" s="962"/>
      <c r="F17" s="962" t="s">
        <v>12343</v>
      </c>
      <c r="G17" s="962" t="s">
        <v>12337</v>
      </c>
      <c r="H17" s="979">
        <v>630</v>
      </c>
      <c r="I17" s="962" t="s">
        <v>12350</v>
      </c>
      <c r="J17" s="962"/>
      <c r="K17" s="962"/>
      <c r="L17" s="960" t="str">
        <f t="shared" si="1"/>
        <v xml:space="preserve"> </v>
      </c>
      <c r="M17" s="962"/>
      <c r="N17" s="964"/>
      <c r="O17" s="964"/>
      <c r="P17" s="964"/>
      <c r="Q17" s="964"/>
      <c r="R17" s="964"/>
      <c r="S17" s="154"/>
    </row>
    <row r="18" spans="1:19">
      <c r="A18" s="960">
        <f t="shared" si="0"/>
        <v>12</v>
      </c>
      <c r="B18" s="961" t="s">
        <v>2623</v>
      </c>
      <c r="C18" s="963" t="s">
        <v>12311</v>
      </c>
      <c r="D18" s="962" t="s">
        <v>59</v>
      </c>
      <c r="E18" s="962"/>
      <c r="F18" s="962" t="s">
        <v>12351</v>
      </c>
      <c r="G18" s="962" t="s">
        <v>12337</v>
      </c>
      <c r="H18" s="979">
        <v>125</v>
      </c>
      <c r="I18" s="962" t="s">
        <v>12354</v>
      </c>
      <c r="J18" s="962"/>
      <c r="K18" s="962"/>
      <c r="L18" s="960" t="str">
        <f t="shared" si="1"/>
        <v xml:space="preserve"> </v>
      </c>
      <c r="M18" s="962"/>
      <c r="N18" s="964"/>
      <c r="O18" s="964"/>
      <c r="P18" s="964"/>
      <c r="Q18" s="964"/>
      <c r="R18" s="964"/>
      <c r="S18" s="154"/>
    </row>
    <row r="19" spans="1:19">
      <c r="A19" s="960">
        <f t="shared" si="0"/>
        <v>13</v>
      </c>
      <c r="B19" s="961" t="s">
        <v>4847</v>
      </c>
      <c r="C19" s="963" t="s">
        <v>12312</v>
      </c>
      <c r="D19" s="962" t="s">
        <v>59</v>
      </c>
      <c r="E19" s="962"/>
      <c r="F19" s="962" t="s">
        <v>12351</v>
      </c>
      <c r="G19" s="962" t="s">
        <v>12337</v>
      </c>
      <c r="H19" s="979">
        <v>125</v>
      </c>
      <c r="I19" s="962" t="s">
        <v>12354</v>
      </c>
      <c r="J19" s="962"/>
      <c r="K19" s="962"/>
      <c r="L19" s="960" t="str">
        <f t="shared" si="1"/>
        <v xml:space="preserve"> </v>
      </c>
      <c r="M19" s="962"/>
      <c r="N19" s="964"/>
      <c r="O19" s="964"/>
      <c r="P19" s="964"/>
      <c r="Q19" s="964"/>
      <c r="R19" s="964"/>
      <c r="S19" s="154"/>
    </row>
    <row r="20" spans="1:19">
      <c r="A20" s="960">
        <f t="shared" si="0"/>
        <v>14</v>
      </c>
      <c r="B20" s="961" t="s">
        <v>12299</v>
      </c>
      <c r="C20" s="963" t="s">
        <v>12313</v>
      </c>
      <c r="D20" s="962" t="s">
        <v>59</v>
      </c>
      <c r="E20" s="962"/>
      <c r="F20" s="962" t="s">
        <v>12351</v>
      </c>
      <c r="G20" s="962" t="s">
        <v>12337</v>
      </c>
      <c r="H20" s="979">
        <v>125</v>
      </c>
      <c r="I20" s="962" t="s">
        <v>12354</v>
      </c>
      <c r="J20" s="962"/>
      <c r="K20" s="962"/>
      <c r="L20" s="960" t="str">
        <f t="shared" si="1"/>
        <v xml:space="preserve"> </v>
      </c>
      <c r="M20" s="962"/>
      <c r="N20" s="964"/>
      <c r="O20" s="964"/>
      <c r="P20" s="964"/>
      <c r="Q20" s="964"/>
      <c r="R20" s="964"/>
      <c r="S20" s="154"/>
    </row>
    <row r="21" spans="1:19">
      <c r="A21" s="960">
        <f t="shared" si="0"/>
        <v>15</v>
      </c>
      <c r="B21" s="961" t="s">
        <v>12300</v>
      </c>
      <c r="C21" s="963" t="s">
        <v>12313</v>
      </c>
      <c r="D21" s="962" t="s">
        <v>59</v>
      </c>
      <c r="E21" s="962"/>
      <c r="F21" s="962" t="s">
        <v>12351</v>
      </c>
      <c r="G21" s="962" t="s">
        <v>12337</v>
      </c>
      <c r="H21" s="979">
        <v>125</v>
      </c>
      <c r="I21" s="962" t="s">
        <v>12354</v>
      </c>
      <c r="J21" s="962"/>
      <c r="K21" s="962"/>
      <c r="L21" s="960" t="str">
        <f t="shared" si="1"/>
        <v xml:space="preserve"> </v>
      </c>
      <c r="M21" s="962"/>
      <c r="N21" s="964"/>
      <c r="O21" s="964"/>
      <c r="P21" s="964"/>
      <c r="Q21" s="964"/>
      <c r="R21" s="964"/>
      <c r="S21" s="154"/>
    </row>
    <row r="22" spans="1:19">
      <c r="A22" s="960">
        <f t="shared" si="0"/>
        <v>16</v>
      </c>
      <c r="B22" s="961" t="s">
        <v>1100</v>
      </c>
      <c r="C22" s="963" t="s">
        <v>12314</v>
      </c>
      <c r="D22" s="962" t="s">
        <v>59</v>
      </c>
      <c r="E22" s="962"/>
      <c r="F22" s="962" t="s">
        <v>12351</v>
      </c>
      <c r="G22" s="962" t="s">
        <v>12337</v>
      </c>
      <c r="H22" s="979">
        <v>160</v>
      </c>
      <c r="I22" s="962" t="s">
        <v>12354</v>
      </c>
      <c r="J22" s="962"/>
      <c r="K22" s="962"/>
      <c r="L22" s="960" t="str">
        <f t="shared" si="1"/>
        <v xml:space="preserve"> </v>
      </c>
      <c r="M22" s="962"/>
      <c r="N22" s="964"/>
      <c r="O22" s="964"/>
      <c r="P22" s="964"/>
      <c r="Q22" s="964"/>
      <c r="R22" s="964"/>
      <c r="S22" s="154"/>
    </row>
    <row r="23" spans="1:19">
      <c r="A23" s="960">
        <f t="shared" si="0"/>
        <v>17</v>
      </c>
      <c r="B23" s="961" t="s">
        <v>12301</v>
      </c>
      <c r="C23" s="963" t="s">
        <v>12315</v>
      </c>
      <c r="D23" s="962" t="s">
        <v>59</v>
      </c>
      <c r="E23" s="962"/>
      <c r="F23" s="962" t="s">
        <v>12351</v>
      </c>
      <c r="G23" s="962" t="s">
        <v>12337</v>
      </c>
      <c r="H23" s="979">
        <v>125</v>
      </c>
      <c r="I23" s="962" t="s">
        <v>12354</v>
      </c>
      <c r="J23" s="962"/>
      <c r="K23" s="962"/>
      <c r="L23" s="960" t="str">
        <f t="shared" si="1"/>
        <v xml:space="preserve"> </v>
      </c>
      <c r="M23" s="962"/>
      <c r="N23" s="964"/>
      <c r="O23" s="964"/>
      <c r="P23" s="964"/>
      <c r="Q23" s="964"/>
      <c r="R23" s="964"/>
      <c r="S23" s="154"/>
    </row>
    <row r="24" spans="1:19">
      <c r="A24" s="960">
        <f t="shared" si="0"/>
        <v>18</v>
      </c>
      <c r="B24" s="961" t="s">
        <v>12302</v>
      </c>
      <c r="C24" s="963" t="s">
        <v>12316</v>
      </c>
      <c r="D24" s="962" t="s">
        <v>59</v>
      </c>
      <c r="E24" s="962"/>
      <c r="F24" s="962" t="s">
        <v>12351</v>
      </c>
      <c r="G24" s="962" t="s">
        <v>12337</v>
      </c>
      <c r="H24" s="979">
        <v>125</v>
      </c>
      <c r="I24" s="962" t="s">
        <v>12354</v>
      </c>
      <c r="J24" s="962"/>
      <c r="K24" s="962"/>
      <c r="L24" s="960" t="str">
        <f t="shared" si="1"/>
        <v xml:space="preserve"> </v>
      </c>
      <c r="M24" s="962"/>
      <c r="N24" s="964"/>
      <c r="O24" s="964"/>
      <c r="P24" s="964"/>
      <c r="Q24" s="964"/>
      <c r="R24" s="964"/>
      <c r="S24" s="154"/>
    </row>
    <row r="25" spans="1:19">
      <c r="A25" s="960">
        <f t="shared" si="0"/>
        <v>19</v>
      </c>
      <c r="B25" s="961" t="s">
        <v>12303</v>
      </c>
      <c r="C25" s="963" t="s">
        <v>12316</v>
      </c>
      <c r="D25" s="962" t="s">
        <v>59</v>
      </c>
      <c r="E25" s="962"/>
      <c r="F25" s="962" t="s">
        <v>12351</v>
      </c>
      <c r="G25" s="962" t="s">
        <v>12337</v>
      </c>
      <c r="H25" s="979">
        <v>125</v>
      </c>
      <c r="I25" s="962" t="s">
        <v>12354</v>
      </c>
      <c r="J25" s="962"/>
      <c r="K25" s="962"/>
      <c r="L25" s="960" t="str">
        <f t="shared" si="1"/>
        <v xml:space="preserve"> </v>
      </c>
      <c r="M25" s="962"/>
      <c r="N25" s="964"/>
      <c r="O25" s="964"/>
      <c r="P25" s="964"/>
      <c r="Q25" s="964"/>
      <c r="R25" s="964"/>
      <c r="S25" s="154"/>
    </row>
    <row r="26" spans="1:19">
      <c r="A26" s="960">
        <f t="shared" si="0"/>
        <v>20</v>
      </c>
      <c r="B26" s="961" t="s">
        <v>2290</v>
      </c>
      <c r="C26" s="963" t="s">
        <v>12317</v>
      </c>
      <c r="D26" s="962" t="s">
        <v>59</v>
      </c>
      <c r="E26" s="962"/>
      <c r="F26" s="962" t="s">
        <v>12351</v>
      </c>
      <c r="G26" s="962" t="s">
        <v>12337</v>
      </c>
      <c r="H26" s="979">
        <v>125</v>
      </c>
      <c r="I26" s="962" t="s">
        <v>12354</v>
      </c>
      <c r="J26" s="962"/>
      <c r="K26" s="962"/>
      <c r="L26" s="960" t="str">
        <f t="shared" si="1"/>
        <v xml:space="preserve"> </v>
      </c>
      <c r="M26" s="962"/>
      <c r="N26" s="964"/>
      <c r="O26" s="964"/>
      <c r="P26" s="964"/>
      <c r="Q26" s="964"/>
      <c r="R26" s="964"/>
      <c r="S26" s="154"/>
    </row>
    <row r="27" spans="1:19">
      <c r="A27" s="960">
        <f t="shared" si="0"/>
        <v>21</v>
      </c>
      <c r="B27" s="961" t="s">
        <v>3519</v>
      </c>
      <c r="C27" s="963" t="s">
        <v>12308</v>
      </c>
      <c r="D27" s="962" t="s">
        <v>59</v>
      </c>
      <c r="E27" s="962"/>
      <c r="F27" s="962" t="s">
        <v>12353</v>
      </c>
      <c r="G27" s="962" t="s">
        <v>12352</v>
      </c>
      <c r="H27" s="979">
        <v>1250</v>
      </c>
      <c r="I27" s="962" t="s">
        <v>12349</v>
      </c>
      <c r="J27" s="962"/>
      <c r="K27" s="962"/>
      <c r="L27" s="960" t="str">
        <f t="shared" si="1"/>
        <v xml:space="preserve"> </v>
      </c>
      <c r="M27" s="962"/>
      <c r="N27" s="964"/>
      <c r="O27" s="964"/>
      <c r="P27" s="964"/>
      <c r="Q27" s="964"/>
      <c r="R27" s="964"/>
      <c r="S27" s="154"/>
    </row>
    <row r="28" spans="1:19">
      <c r="A28" s="960">
        <f t="shared" si="0"/>
        <v>22</v>
      </c>
      <c r="B28" s="961" t="s">
        <v>12356</v>
      </c>
      <c r="C28" s="963" t="s">
        <v>12362</v>
      </c>
      <c r="D28" s="962" t="s">
        <v>59</v>
      </c>
      <c r="E28" s="962"/>
      <c r="F28" s="962" t="s">
        <v>12816</v>
      </c>
      <c r="G28" s="962" t="s">
        <v>12337</v>
      </c>
      <c r="H28" s="979">
        <v>3200</v>
      </c>
      <c r="I28" s="962" t="s">
        <v>12817</v>
      </c>
      <c r="J28" s="962"/>
      <c r="K28" s="962"/>
      <c r="L28" s="960" t="str">
        <f t="shared" si="1"/>
        <v xml:space="preserve"> </v>
      </c>
      <c r="M28" s="962"/>
      <c r="N28" s="964"/>
      <c r="O28" s="964"/>
      <c r="P28" s="964"/>
      <c r="Q28" s="964"/>
      <c r="R28" s="964"/>
      <c r="S28" s="154"/>
    </row>
    <row r="29" spans="1:19">
      <c r="A29" s="960">
        <f t="shared" si="0"/>
        <v>23</v>
      </c>
      <c r="B29" s="961" t="s">
        <v>12357</v>
      </c>
      <c r="C29" s="963" t="s">
        <v>12363</v>
      </c>
      <c r="D29" s="962" t="s">
        <v>59</v>
      </c>
      <c r="E29" s="962"/>
      <c r="F29" s="962"/>
      <c r="G29" s="962" t="s">
        <v>12337</v>
      </c>
      <c r="H29" s="979"/>
      <c r="I29" s="962"/>
      <c r="J29" s="962"/>
      <c r="K29" s="962"/>
      <c r="L29" s="960" t="str">
        <f t="shared" si="1"/>
        <v xml:space="preserve"> </v>
      </c>
      <c r="M29" s="962"/>
      <c r="N29" s="964"/>
      <c r="O29" s="964"/>
      <c r="P29" s="964"/>
      <c r="Q29" s="964"/>
      <c r="R29" s="964"/>
      <c r="S29" s="154"/>
    </row>
    <row r="30" spans="1:19">
      <c r="A30" s="960">
        <f t="shared" si="0"/>
        <v>24</v>
      </c>
      <c r="B30" s="961" t="s">
        <v>12358</v>
      </c>
      <c r="C30" s="963" t="s">
        <v>12364</v>
      </c>
      <c r="D30" s="962" t="s">
        <v>59</v>
      </c>
      <c r="E30" s="962"/>
      <c r="F30" s="962" t="s">
        <v>12868</v>
      </c>
      <c r="G30" s="962" t="s">
        <v>12337</v>
      </c>
      <c r="H30" s="979">
        <v>1250</v>
      </c>
      <c r="I30" s="962" t="s">
        <v>12817</v>
      </c>
      <c r="J30" s="962"/>
      <c r="K30" s="962"/>
      <c r="L30" s="960" t="str">
        <f t="shared" si="1"/>
        <v xml:space="preserve"> </v>
      </c>
      <c r="M30" s="962"/>
      <c r="N30" s="964"/>
      <c r="O30" s="964"/>
      <c r="P30" s="964"/>
      <c r="Q30" s="964"/>
      <c r="R30" s="964"/>
      <c r="S30" s="154"/>
    </row>
    <row r="31" spans="1:19">
      <c r="A31" s="960">
        <f t="shared" si="0"/>
        <v>25</v>
      </c>
      <c r="B31" s="961" t="s">
        <v>3553</v>
      </c>
      <c r="C31" s="963" t="s">
        <v>12365</v>
      </c>
      <c r="D31" s="962" t="s">
        <v>1130</v>
      </c>
      <c r="E31" s="962"/>
      <c r="F31" s="962" t="s">
        <v>12816</v>
      </c>
      <c r="G31" s="962" t="s">
        <v>12337</v>
      </c>
      <c r="H31" s="979">
        <v>3200</v>
      </c>
      <c r="I31" s="962" t="s">
        <v>12817</v>
      </c>
      <c r="J31" s="962"/>
      <c r="K31" s="962"/>
      <c r="L31" s="960" t="str">
        <f t="shared" si="1"/>
        <v xml:space="preserve"> </v>
      </c>
      <c r="M31" s="962"/>
      <c r="N31" s="964"/>
      <c r="O31" s="964"/>
      <c r="P31" s="964"/>
      <c r="Q31" s="964"/>
      <c r="R31" s="964"/>
      <c r="S31" s="154"/>
    </row>
    <row r="32" spans="1:19">
      <c r="A32" s="960">
        <f t="shared" si="0"/>
        <v>26</v>
      </c>
      <c r="B32" s="961" t="s">
        <v>3711</v>
      </c>
      <c r="C32" s="963" t="s">
        <v>12366</v>
      </c>
      <c r="D32" s="962" t="s">
        <v>1130</v>
      </c>
      <c r="E32" s="962"/>
      <c r="F32" s="962" t="s">
        <v>12818</v>
      </c>
      <c r="G32" s="962" t="s">
        <v>12337</v>
      </c>
      <c r="H32" s="979">
        <v>3200</v>
      </c>
      <c r="I32" s="962" t="s">
        <v>12819</v>
      </c>
      <c r="J32" s="962"/>
      <c r="K32" s="962"/>
      <c r="L32" s="960" t="str">
        <f t="shared" si="1"/>
        <v xml:space="preserve"> </v>
      </c>
      <c r="M32" s="962"/>
      <c r="N32" s="964"/>
      <c r="O32" s="964"/>
      <c r="P32" s="964"/>
      <c r="Q32" s="964"/>
      <c r="R32" s="964"/>
      <c r="S32" s="154"/>
    </row>
    <row r="33" spans="1:19">
      <c r="A33" s="960">
        <f t="shared" si="0"/>
        <v>27</v>
      </c>
      <c r="B33" s="961" t="s">
        <v>4401</v>
      </c>
      <c r="C33" s="963" t="s">
        <v>12367</v>
      </c>
      <c r="D33" s="962" t="s">
        <v>1130</v>
      </c>
      <c r="E33" s="962"/>
      <c r="F33" s="962" t="s">
        <v>12820</v>
      </c>
      <c r="G33" s="962" t="s">
        <v>12337</v>
      </c>
      <c r="H33" s="979">
        <v>1600</v>
      </c>
      <c r="I33" s="962" t="s">
        <v>12817</v>
      </c>
      <c r="J33" s="962"/>
      <c r="K33" s="962"/>
      <c r="L33" s="960" t="str">
        <f t="shared" si="1"/>
        <v xml:space="preserve"> </v>
      </c>
      <c r="M33" s="962"/>
      <c r="N33" s="964"/>
      <c r="O33" s="964"/>
      <c r="P33" s="964"/>
      <c r="Q33" s="964"/>
      <c r="R33" s="964"/>
      <c r="S33" s="154"/>
    </row>
    <row r="34" spans="1:19">
      <c r="A34" s="960">
        <f t="shared" si="0"/>
        <v>28</v>
      </c>
      <c r="B34" s="961" t="s">
        <v>3500</v>
      </c>
      <c r="C34" s="963" t="s">
        <v>12368</v>
      </c>
      <c r="D34" s="962" t="s">
        <v>4307</v>
      </c>
      <c r="E34" s="962"/>
      <c r="F34" s="962" t="s">
        <v>12871</v>
      </c>
      <c r="G34" s="962" t="s">
        <v>4411</v>
      </c>
      <c r="H34" s="979"/>
      <c r="I34" s="962"/>
      <c r="J34" s="962"/>
      <c r="K34" s="962"/>
      <c r="L34" s="960" t="str">
        <f t="shared" si="1"/>
        <v xml:space="preserve"> </v>
      </c>
      <c r="M34" s="962"/>
      <c r="N34" s="964"/>
      <c r="O34" s="964"/>
      <c r="P34" s="964"/>
      <c r="Q34" s="964"/>
      <c r="R34" s="964"/>
      <c r="S34" s="154"/>
    </row>
    <row r="35" spans="1:19">
      <c r="A35" s="960">
        <f t="shared" si="0"/>
        <v>29</v>
      </c>
      <c r="B35" s="961" t="s">
        <v>12359</v>
      </c>
      <c r="C35" s="963" t="s">
        <v>12369</v>
      </c>
      <c r="D35" s="962" t="s">
        <v>4307</v>
      </c>
      <c r="E35" s="962"/>
      <c r="F35" s="962" t="s">
        <v>12869</v>
      </c>
      <c r="G35" s="962" t="s">
        <v>12352</v>
      </c>
      <c r="H35" s="979">
        <v>800</v>
      </c>
      <c r="I35" s="962" t="s">
        <v>12870</v>
      </c>
      <c r="J35" s="962"/>
      <c r="K35" s="962"/>
      <c r="L35" s="960" t="str">
        <f t="shared" si="1"/>
        <v xml:space="preserve"> </v>
      </c>
      <c r="M35" s="962"/>
      <c r="N35" s="964"/>
      <c r="O35" s="964"/>
      <c r="P35" s="964"/>
      <c r="Q35" s="964"/>
      <c r="R35" s="964"/>
      <c r="S35" s="154"/>
    </row>
    <row r="36" spans="1:19">
      <c r="A36" s="960">
        <f t="shared" si="0"/>
        <v>30</v>
      </c>
      <c r="B36" s="961" t="s">
        <v>12360</v>
      </c>
      <c r="C36" s="963" t="s">
        <v>12370</v>
      </c>
      <c r="D36" s="962" t="s">
        <v>4307</v>
      </c>
      <c r="E36" s="962"/>
      <c r="F36" s="962"/>
      <c r="G36" s="962"/>
      <c r="H36" s="979"/>
      <c r="I36" s="962"/>
      <c r="J36" s="962"/>
      <c r="K36" s="962"/>
      <c r="L36" s="960" t="str">
        <f t="shared" si="1"/>
        <v xml:space="preserve"> </v>
      </c>
      <c r="M36" s="962"/>
      <c r="N36" s="964"/>
      <c r="O36" s="964"/>
      <c r="P36" s="964"/>
      <c r="Q36" s="964"/>
      <c r="R36" s="964"/>
      <c r="S36" s="154"/>
    </row>
    <row r="37" spans="1:19">
      <c r="A37" s="960">
        <f t="shared" si="0"/>
        <v>31</v>
      </c>
      <c r="B37" s="961" t="s">
        <v>12361</v>
      </c>
      <c r="C37" s="963" t="s">
        <v>12371</v>
      </c>
      <c r="D37" s="962" t="s">
        <v>4307</v>
      </c>
      <c r="E37" s="962"/>
      <c r="F37" s="962"/>
      <c r="G37" s="962"/>
      <c r="H37" s="979"/>
      <c r="I37" s="962"/>
      <c r="J37" s="962"/>
      <c r="K37" s="962"/>
      <c r="L37" s="960" t="str">
        <f t="shared" si="1"/>
        <v xml:space="preserve"> </v>
      </c>
      <c r="M37" s="962"/>
      <c r="N37" s="964"/>
      <c r="O37" s="964"/>
      <c r="P37" s="964"/>
      <c r="Q37" s="964"/>
      <c r="R37" s="964"/>
      <c r="S37" s="154"/>
    </row>
    <row r="40" spans="1:19">
      <c r="A40" t="s">
        <v>6404</v>
      </c>
      <c r="D40">
        <f>COUNTA(A7:A37)</f>
        <v>31</v>
      </c>
    </row>
  </sheetData>
  <customSheetViews>
    <customSheetView guid="{EAD1C6BF-B58E-4716-994B-7E887560A863}" hiddenColumns="1">
      <selection activeCell="D40" sqref="D40"/>
      <pageMargins left="0.7" right="0.7" top="0.75" bottom="0.75" header="0.3" footer="0.3"/>
    </customSheetView>
    <customSheetView guid="{A746A1D1-F079-45F9-ABC6-D5B94B695A0B}">
      <selection activeCell="M40" sqref="M40"/>
      <pageMargins left="0.7" right="0.7" top="0.75" bottom="0.75" header="0.3" footer="0.3"/>
    </customSheetView>
    <customSheetView guid="{0F6DE11C-9731-46C0-B362-D9F8FDA344B7}">
      <selection activeCell="M40" sqref="M40"/>
      <pageMargins left="0.7" right="0.7" top="0.75" bottom="0.75" header="0.3" footer="0.3"/>
    </customSheetView>
    <customSheetView guid="{365A82E1-C32F-49FA-B525-E173050F7DE9}">
      <selection activeCell="M40" sqref="M40"/>
      <pageMargins left="0.7" right="0.7" top="0.75" bottom="0.75" header="0.3" footer="0.3"/>
    </customSheetView>
    <customSheetView guid="{A91B9AC7-FD9D-4ABC-9E60-25BCC3ACDFCE}">
      <pane ySplit="6" topLeftCell="A22" activePane="bottomLeft" state="frozen"/>
      <selection pane="bottomLeft" activeCell="E34" sqref="E34"/>
      <pageMargins left="0.7" right="0.7" top="0.75" bottom="0.75" header="0.3" footer="0.3"/>
    </customSheetView>
    <customSheetView guid="{34308931-6E20-41C0-A5BD-7D8C451C3840}">
      <selection activeCell="A9" sqref="A9:XFD9"/>
      <pageMargins left="0.7" right="0.7" top="0.75" bottom="0.75" header="0.3" footer="0.3"/>
    </customSheetView>
    <customSheetView guid="{BCE8B9BA-B99B-4BE3-B7C6-DC4F3FC9FA95}">
      <selection activeCell="M40" sqref="M40"/>
      <pageMargins left="0.7" right="0.7" top="0.75" bottom="0.75" header="0.3" footer="0.3"/>
    </customSheetView>
    <customSheetView guid="{FA1B31CD-DD8D-47B3-9B34-AB72E4090B34}">
      <selection activeCell="A9" sqref="A9:XFD9"/>
      <pageMargins left="0.7" right="0.7" top="0.75" bottom="0.75" header="0.3" footer="0.3"/>
    </customSheetView>
    <customSheetView guid="{51C80409-42FF-431E-A1CF-253ADAD7E5C5}">
      <selection activeCell="M40" sqref="M40"/>
      <pageMargins left="0.7" right="0.7" top="0.75" bottom="0.75" header="0.3" footer="0.3"/>
      <pageSetup orientation="portrait" horizontalDpi="120" verticalDpi="72" r:id="rId1"/>
    </customSheetView>
    <customSheetView guid="{0A3BE354-EABF-4B36-A467-F2E7E7C9C594}" showPageBreaks="1">
      <selection activeCell="C1" sqref="C1"/>
      <pageMargins left="0.7" right="0.7" top="0.75" bottom="0.75" header="0.3" footer="0.3"/>
      <pageSetup orientation="portrait" horizontalDpi="120" verticalDpi="72" r:id="rId2"/>
    </customSheetView>
  </customSheetViews>
  <pageMargins left="0.7" right="0.7" top="0.75" bottom="0.75" header="0.3" footer="0.3"/>
  <pageSetup orientation="portrait" horizontalDpi="120" verticalDpi="72" r:id="rId3"/>
  <drawing r:id="rId4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0"/>
  <dimension ref="A1:J73"/>
  <sheetViews>
    <sheetView zoomScale="145" zoomScaleNormal="145" workbookViewId="0">
      <selection activeCell="J17" sqref="J17"/>
    </sheetView>
  </sheetViews>
  <sheetFormatPr defaultColWidth="9.140625" defaultRowHeight="12.75"/>
  <cols>
    <col min="1" max="1" width="7.140625" style="1810" customWidth="1"/>
    <col min="2" max="2" width="11.42578125" style="1810" customWidth="1"/>
    <col min="3" max="5" width="10.7109375" style="1810" customWidth="1"/>
    <col min="6" max="6" width="11.42578125" style="1810" customWidth="1"/>
    <col min="7" max="7" width="10.7109375" style="1810" customWidth="1"/>
    <col min="8" max="8" width="16.42578125" style="1810" customWidth="1"/>
    <col min="9" max="16384" width="9.140625" style="1810"/>
  </cols>
  <sheetData>
    <row r="1" spans="1:10">
      <c r="A1" s="1810" t="s">
        <v>16610</v>
      </c>
    </row>
    <row r="3" spans="1:10">
      <c r="A3" s="1811" t="s">
        <v>2705</v>
      </c>
      <c r="B3" s="1811" t="s">
        <v>4910</v>
      </c>
      <c r="C3" s="1811" t="s">
        <v>4911</v>
      </c>
      <c r="D3" s="1811" t="s">
        <v>6411</v>
      </c>
      <c r="E3" s="1811" t="s">
        <v>13378</v>
      </c>
      <c r="F3" s="1811" t="s">
        <v>12318</v>
      </c>
      <c r="G3" s="1811" t="s">
        <v>16611</v>
      </c>
      <c r="H3" s="1812" t="s">
        <v>12210</v>
      </c>
      <c r="J3" s="1810" t="s">
        <v>20009</v>
      </c>
    </row>
    <row r="4" spans="1:10">
      <c r="A4" s="1813">
        <v>1</v>
      </c>
      <c r="B4" s="1812" t="s">
        <v>12173</v>
      </c>
      <c r="C4" s="1812" t="s">
        <v>4178</v>
      </c>
      <c r="D4" s="1812"/>
      <c r="E4" s="1812"/>
      <c r="F4" s="1812"/>
      <c r="G4" s="1812"/>
      <c r="H4" s="1812" t="s">
        <v>17253</v>
      </c>
    </row>
    <row r="5" spans="1:10">
      <c r="A5" s="1813">
        <f>A4+1</f>
        <v>2</v>
      </c>
      <c r="B5" s="1812" t="s">
        <v>12174</v>
      </c>
      <c r="C5" s="1812" t="s">
        <v>1756</v>
      </c>
      <c r="D5" s="1812"/>
      <c r="E5" s="1812"/>
      <c r="F5" s="1812"/>
      <c r="G5" s="1812"/>
      <c r="H5" s="1812" t="s">
        <v>3516</v>
      </c>
    </row>
    <row r="6" spans="1:10">
      <c r="A6" s="1813">
        <f t="shared" ref="A6:A65" si="0">A5+1</f>
        <v>3</v>
      </c>
      <c r="B6" s="1812" t="s">
        <v>12175</v>
      </c>
      <c r="C6" s="1812"/>
      <c r="D6" s="1812"/>
      <c r="E6" s="1812"/>
      <c r="F6" s="1812"/>
      <c r="G6" s="1812"/>
      <c r="H6" s="1812" t="s">
        <v>3516</v>
      </c>
    </row>
    <row r="7" spans="1:10">
      <c r="A7" s="1813">
        <f t="shared" si="0"/>
        <v>4</v>
      </c>
      <c r="B7" s="1812" t="s">
        <v>12176</v>
      </c>
      <c r="C7" s="1812"/>
      <c r="D7" s="1812"/>
      <c r="E7" s="1812"/>
      <c r="F7" s="1812"/>
      <c r="G7" s="1812"/>
      <c r="H7" s="1812" t="s">
        <v>3516</v>
      </c>
    </row>
    <row r="8" spans="1:10">
      <c r="A8" s="1813">
        <f t="shared" si="0"/>
        <v>5</v>
      </c>
      <c r="B8" s="1812" t="s">
        <v>12177</v>
      </c>
      <c r="C8" s="1812" t="s">
        <v>1260</v>
      </c>
      <c r="D8" s="1812"/>
      <c r="E8" s="1812"/>
      <c r="F8" s="1812"/>
      <c r="G8" s="1812"/>
      <c r="H8" s="1812" t="s">
        <v>17236</v>
      </c>
    </row>
    <row r="9" spans="1:10">
      <c r="A9" s="1813">
        <f t="shared" si="0"/>
        <v>6</v>
      </c>
      <c r="B9" s="1812" t="s">
        <v>12178</v>
      </c>
      <c r="C9" s="1812" t="s">
        <v>100</v>
      </c>
      <c r="D9" s="1812"/>
      <c r="E9" s="1812"/>
      <c r="F9" s="1812"/>
      <c r="G9" s="1812"/>
      <c r="H9" s="1812" t="s">
        <v>17230</v>
      </c>
    </row>
    <row r="10" spans="1:10">
      <c r="A10" s="1813">
        <f t="shared" si="0"/>
        <v>7</v>
      </c>
      <c r="B10" s="1812" t="s">
        <v>12179</v>
      </c>
      <c r="C10" s="1812" t="s">
        <v>4389</v>
      </c>
      <c r="D10" s="1812"/>
      <c r="E10" s="1812"/>
      <c r="F10" s="1812"/>
      <c r="G10" s="1812"/>
      <c r="H10" s="1812" t="s">
        <v>17230</v>
      </c>
    </row>
    <row r="11" spans="1:10">
      <c r="A11" s="1813">
        <f t="shared" si="0"/>
        <v>8</v>
      </c>
      <c r="B11" s="1812" t="s">
        <v>12180</v>
      </c>
      <c r="C11" s="1812" t="s">
        <v>1586</v>
      </c>
      <c r="D11" s="1812"/>
      <c r="E11" s="1812"/>
      <c r="F11" s="1812"/>
      <c r="G11" s="1812"/>
      <c r="H11" s="1812" t="s">
        <v>17230</v>
      </c>
    </row>
    <row r="12" spans="1:10">
      <c r="A12" s="1813">
        <f t="shared" si="0"/>
        <v>9</v>
      </c>
      <c r="B12" s="1812" t="s">
        <v>12181</v>
      </c>
      <c r="C12" s="1812" t="s">
        <v>1591</v>
      </c>
      <c r="D12" s="1812"/>
      <c r="E12" s="1812"/>
      <c r="F12" s="1812"/>
      <c r="G12" s="1812"/>
      <c r="H12" s="1812" t="s">
        <v>17230</v>
      </c>
    </row>
    <row r="13" spans="1:10">
      <c r="A13" s="1813">
        <f t="shared" si="0"/>
        <v>10</v>
      </c>
      <c r="B13" s="1812" t="s">
        <v>12182</v>
      </c>
      <c r="C13" s="1812" t="s">
        <v>4389</v>
      </c>
      <c r="D13" s="1812"/>
      <c r="E13" s="1812"/>
      <c r="F13" s="1812"/>
      <c r="G13" s="1812"/>
      <c r="H13" s="1812" t="s">
        <v>17230</v>
      </c>
    </row>
    <row r="14" spans="1:10">
      <c r="A14" s="1813">
        <f t="shared" si="0"/>
        <v>11</v>
      </c>
      <c r="B14" s="1812" t="s">
        <v>12183</v>
      </c>
      <c r="C14" s="1812" t="s">
        <v>1586</v>
      </c>
      <c r="D14" s="1812"/>
      <c r="E14" s="1812"/>
      <c r="F14" s="1812"/>
      <c r="G14" s="1812"/>
      <c r="H14" s="1812" t="s">
        <v>17230</v>
      </c>
    </row>
    <row r="15" spans="1:10">
      <c r="A15" s="1813">
        <f t="shared" si="0"/>
        <v>12</v>
      </c>
      <c r="B15" s="1812" t="s">
        <v>12184</v>
      </c>
      <c r="C15" s="1812" t="s">
        <v>1591</v>
      </c>
      <c r="D15" s="1812"/>
      <c r="E15" s="1812"/>
      <c r="F15" s="1812"/>
      <c r="G15" s="1812"/>
      <c r="H15" s="1812" t="s">
        <v>17230</v>
      </c>
    </row>
    <row r="16" spans="1:10">
      <c r="A16" s="1813">
        <f>A15+1</f>
        <v>13</v>
      </c>
      <c r="B16" s="1812" t="s">
        <v>16523</v>
      </c>
      <c r="C16" s="1812" t="s">
        <v>16525</v>
      </c>
      <c r="D16" s="1812"/>
      <c r="E16" s="1812"/>
      <c r="F16" s="1812"/>
      <c r="G16" s="1812"/>
      <c r="H16" s="1812" t="s">
        <v>17230</v>
      </c>
      <c r="J16" s="1810" t="s">
        <v>19938</v>
      </c>
    </row>
    <row r="17" spans="1:10">
      <c r="A17" s="1813">
        <f t="shared" si="0"/>
        <v>14</v>
      </c>
      <c r="B17" s="1812" t="s">
        <v>16524</v>
      </c>
      <c r="C17" s="1812" t="s">
        <v>13044</v>
      </c>
      <c r="D17" s="1812"/>
      <c r="E17" s="1812"/>
      <c r="F17" s="1812"/>
      <c r="G17" s="1812"/>
      <c r="H17" s="1812" t="s">
        <v>17230</v>
      </c>
      <c r="J17" s="1810" t="s">
        <v>19938</v>
      </c>
    </row>
    <row r="18" spans="1:10">
      <c r="A18" s="1813">
        <f t="shared" si="0"/>
        <v>15</v>
      </c>
      <c r="B18" s="1812" t="s">
        <v>12185</v>
      </c>
      <c r="C18" s="1812" t="s">
        <v>1601</v>
      </c>
      <c r="D18" s="1812"/>
      <c r="E18" s="1812"/>
      <c r="F18" s="1812"/>
      <c r="G18" s="1812"/>
      <c r="H18" s="1812" t="s">
        <v>17234</v>
      </c>
    </row>
    <row r="19" spans="1:10">
      <c r="A19" s="1813">
        <f t="shared" si="0"/>
        <v>16</v>
      </c>
      <c r="B19" s="1812" t="s">
        <v>12186</v>
      </c>
      <c r="C19" s="1812" t="s">
        <v>3529</v>
      </c>
      <c r="D19" s="1812"/>
      <c r="E19" s="1812"/>
      <c r="F19" s="1812"/>
      <c r="G19" s="1812"/>
      <c r="H19" s="1812" t="s">
        <v>17234</v>
      </c>
    </row>
    <row r="20" spans="1:10">
      <c r="A20" s="1813">
        <f t="shared" si="0"/>
        <v>17</v>
      </c>
      <c r="B20" s="1812" t="s">
        <v>12187</v>
      </c>
      <c r="C20" s="1812" t="s">
        <v>12189</v>
      </c>
      <c r="D20" s="1812"/>
      <c r="E20" s="1812"/>
      <c r="F20" s="1812"/>
      <c r="G20" s="1812"/>
      <c r="H20" s="1812" t="s">
        <v>17234</v>
      </c>
    </row>
    <row r="21" spans="1:10">
      <c r="A21" s="1813">
        <f t="shared" si="0"/>
        <v>18</v>
      </c>
      <c r="B21" s="1812" t="s">
        <v>12188</v>
      </c>
      <c r="C21" s="1812" t="s">
        <v>12190</v>
      </c>
      <c r="D21" s="1812"/>
      <c r="E21" s="1812"/>
      <c r="F21" s="1812"/>
      <c r="G21" s="1812"/>
      <c r="H21" s="1812" t="s">
        <v>17234</v>
      </c>
    </row>
    <row r="22" spans="1:10">
      <c r="A22" s="1813">
        <f t="shared" si="0"/>
        <v>19</v>
      </c>
      <c r="B22" s="1812" t="s">
        <v>12191</v>
      </c>
      <c r="C22" s="1812" t="s">
        <v>1433</v>
      </c>
      <c r="D22" s="1812"/>
      <c r="E22" s="1812"/>
      <c r="F22" s="1812"/>
      <c r="G22" s="1812"/>
      <c r="H22" s="1812" t="s">
        <v>17239</v>
      </c>
    </row>
    <row r="23" spans="1:10">
      <c r="A23" s="1813">
        <f t="shared" si="0"/>
        <v>20</v>
      </c>
      <c r="B23" s="1812" t="s">
        <v>12192</v>
      </c>
      <c r="C23" s="1812" t="s">
        <v>3384</v>
      </c>
      <c r="D23" s="1812"/>
      <c r="E23" s="1812"/>
      <c r="F23" s="1812"/>
      <c r="G23" s="1812"/>
      <c r="H23" s="1812" t="s">
        <v>17239</v>
      </c>
    </row>
    <row r="24" spans="1:10">
      <c r="A24" s="1813">
        <f t="shared" si="0"/>
        <v>21</v>
      </c>
      <c r="B24" s="1812" t="s">
        <v>12193</v>
      </c>
      <c r="C24" s="1812" t="s">
        <v>4236</v>
      </c>
      <c r="D24" s="1812"/>
      <c r="E24" s="1812"/>
      <c r="F24" s="1812"/>
      <c r="G24" s="1812"/>
      <c r="H24" s="1812" t="s">
        <v>17239</v>
      </c>
    </row>
    <row r="25" spans="1:10">
      <c r="A25" s="1813">
        <f t="shared" si="0"/>
        <v>22</v>
      </c>
      <c r="B25" s="1812" t="s">
        <v>12194</v>
      </c>
      <c r="C25" s="1812" t="s">
        <v>4393</v>
      </c>
      <c r="D25" s="1812"/>
      <c r="E25" s="1812"/>
      <c r="F25" s="1812"/>
      <c r="G25" s="1812"/>
      <c r="H25" s="1812" t="s">
        <v>17272</v>
      </c>
    </row>
    <row r="26" spans="1:10">
      <c r="A26" s="1813">
        <f t="shared" si="0"/>
        <v>23</v>
      </c>
      <c r="B26" s="1812" t="s">
        <v>12195</v>
      </c>
      <c r="C26" s="1812" t="s">
        <v>4393</v>
      </c>
      <c r="D26" s="1812"/>
      <c r="E26" s="1812"/>
      <c r="F26" s="1812"/>
      <c r="G26" s="1812"/>
      <c r="H26" s="1812" t="s">
        <v>17272</v>
      </c>
    </row>
    <row r="27" spans="1:10">
      <c r="A27" s="1813">
        <f t="shared" si="0"/>
        <v>24</v>
      </c>
      <c r="B27" s="1812" t="s">
        <v>12206</v>
      </c>
      <c r="C27" s="1812" t="s">
        <v>4391</v>
      </c>
      <c r="D27" s="1812"/>
      <c r="E27" s="1812"/>
      <c r="F27" s="1812"/>
      <c r="G27" s="1812"/>
      <c r="H27" s="1812" t="s">
        <v>17263</v>
      </c>
    </row>
    <row r="28" spans="1:10">
      <c r="A28" s="1813">
        <f t="shared" si="0"/>
        <v>25</v>
      </c>
      <c r="B28" s="1812" t="s">
        <v>12207</v>
      </c>
      <c r="C28" s="1812" t="s">
        <v>4392</v>
      </c>
      <c r="D28" s="1812"/>
      <c r="E28" s="1812"/>
      <c r="F28" s="1812"/>
      <c r="G28" s="1812"/>
      <c r="H28" s="1812" t="s">
        <v>17263</v>
      </c>
    </row>
    <row r="29" spans="1:10">
      <c r="A29" s="1813">
        <f t="shared" si="0"/>
        <v>26</v>
      </c>
      <c r="B29" s="1812" t="s">
        <v>12208</v>
      </c>
      <c r="C29" s="1812" t="s">
        <v>1011</v>
      </c>
      <c r="D29" s="1812"/>
      <c r="E29" s="1812"/>
      <c r="F29" s="1812"/>
      <c r="G29" s="1812"/>
      <c r="H29" s="1812" t="s">
        <v>17268</v>
      </c>
    </row>
    <row r="30" spans="1:10">
      <c r="A30" s="1813">
        <f t="shared" si="0"/>
        <v>27</v>
      </c>
      <c r="B30" s="1812" t="s">
        <v>12209</v>
      </c>
      <c r="C30" s="1812" t="s">
        <v>1013</v>
      </c>
      <c r="D30" s="1812"/>
      <c r="E30" s="1812"/>
      <c r="F30" s="1812"/>
      <c r="G30" s="1812"/>
      <c r="H30" s="1812" t="s">
        <v>17268</v>
      </c>
    </row>
    <row r="31" spans="1:10">
      <c r="A31" s="1813">
        <f t="shared" si="0"/>
        <v>28</v>
      </c>
      <c r="B31" s="1812" t="s">
        <v>12224</v>
      </c>
      <c r="C31" s="1812" t="s">
        <v>12225</v>
      </c>
      <c r="D31" s="1812"/>
      <c r="E31" s="1812"/>
      <c r="F31" s="1812"/>
      <c r="G31" s="1812"/>
      <c r="H31" s="1812" t="s">
        <v>17288</v>
      </c>
    </row>
    <row r="32" spans="1:10">
      <c r="A32" s="1813">
        <f t="shared" si="0"/>
        <v>29</v>
      </c>
      <c r="B32" s="1812" t="s">
        <v>12227</v>
      </c>
      <c r="C32" s="1812" t="s">
        <v>12225</v>
      </c>
      <c r="D32" s="1812"/>
      <c r="E32" s="1812"/>
      <c r="F32" s="1812"/>
      <c r="G32" s="1812"/>
      <c r="H32" s="1812" t="s">
        <v>17288</v>
      </c>
    </row>
    <row r="33" spans="1:8">
      <c r="A33" s="1813">
        <f t="shared" si="0"/>
        <v>30</v>
      </c>
      <c r="B33" s="1812" t="s">
        <v>12235</v>
      </c>
      <c r="C33" s="1812" t="s">
        <v>6200</v>
      </c>
      <c r="D33" s="1812"/>
      <c r="E33" s="1812"/>
      <c r="F33" s="1812"/>
      <c r="G33" s="1812"/>
      <c r="H33" s="1812" t="s">
        <v>17245</v>
      </c>
    </row>
    <row r="34" spans="1:8">
      <c r="A34" s="1813">
        <f t="shared" si="0"/>
        <v>31</v>
      </c>
      <c r="B34" s="1812" t="s">
        <v>12174</v>
      </c>
      <c r="C34" s="1812"/>
      <c r="D34" s="1812"/>
      <c r="E34" s="1812"/>
      <c r="F34" s="1812"/>
      <c r="G34" s="1812"/>
      <c r="H34" s="1812" t="s">
        <v>17227</v>
      </c>
    </row>
    <row r="35" spans="1:8">
      <c r="A35" s="1813">
        <f t="shared" si="0"/>
        <v>32</v>
      </c>
      <c r="B35" s="1812" t="s">
        <v>12330</v>
      </c>
      <c r="C35" s="1812" t="s">
        <v>4394</v>
      </c>
      <c r="D35" s="1812"/>
      <c r="E35" s="1812"/>
      <c r="F35" s="1812"/>
      <c r="G35" s="1812"/>
      <c r="H35" s="1812" t="s">
        <v>17272</v>
      </c>
    </row>
    <row r="36" spans="1:8">
      <c r="A36" s="1813">
        <f t="shared" si="0"/>
        <v>33</v>
      </c>
      <c r="B36" s="1812" t="s">
        <v>12331</v>
      </c>
      <c r="C36" s="1812" t="s">
        <v>4394</v>
      </c>
      <c r="D36" s="1812"/>
      <c r="E36" s="1812"/>
      <c r="F36" s="1812"/>
      <c r="G36" s="1812"/>
      <c r="H36" s="1812" t="s">
        <v>17272</v>
      </c>
    </row>
    <row r="37" spans="1:8">
      <c r="A37" s="1813">
        <f t="shared" si="0"/>
        <v>34</v>
      </c>
      <c r="B37" s="1812" t="s">
        <v>12332</v>
      </c>
      <c r="C37" s="1812" t="s">
        <v>4393</v>
      </c>
      <c r="D37" s="1812"/>
      <c r="E37" s="1812"/>
      <c r="F37" s="1812"/>
      <c r="G37" s="1812"/>
      <c r="H37" s="1812" t="s">
        <v>17272</v>
      </c>
    </row>
    <row r="38" spans="1:8">
      <c r="A38" s="1813">
        <f t="shared" si="0"/>
        <v>35</v>
      </c>
      <c r="B38" s="1812" t="s">
        <v>12333</v>
      </c>
      <c r="C38" s="1812" t="s">
        <v>4393</v>
      </c>
      <c r="D38" s="1812"/>
      <c r="E38" s="1812"/>
      <c r="F38" s="1812"/>
      <c r="G38" s="1812"/>
      <c r="H38" s="1812" t="s">
        <v>17272</v>
      </c>
    </row>
    <row r="39" spans="1:8">
      <c r="A39" s="1813">
        <f t="shared" si="0"/>
        <v>36</v>
      </c>
      <c r="B39" s="1812" t="s">
        <v>12334</v>
      </c>
      <c r="C39" s="1812" t="s">
        <v>4394</v>
      </c>
      <c r="D39" s="1812"/>
      <c r="E39" s="1812"/>
      <c r="F39" s="1812"/>
      <c r="G39" s="1812"/>
      <c r="H39" s="1812" t="s">
        <v>17272</v>
      </c>
    </row>
    <row r="40" spans="1:8">
      <c r="A40" s="1813">
        <f t="shared" si="0"/>
        <v>37</v>
      </c>
      <c r="B40" s="1812" t="s">
        <v>12335</v>
      </c>
      <c r="C40" s="1812" t="s">
        <v>4394</v>
      </c>
      <c r="D40" s="1812"/>
      <c r="E40" s="1812"/>
      <c r="F40" s="1812"/>
      <c r="G40" s="1812"/>
      <c r="H40" s="1812" t="s">
        <v>17272</v>
      </c>
    </row>
    <row r="41" spans="1:8">
      <c r="A41" s="1813">
        <f t="shared" si="0"/>
        <v>38</v>
      </c>
      <c r="B41" s="1812" t="s">
        <v>12336</v>
      </c>
      <c r="C41" s="1812"/>
      <c r="D41" s="1812"/>
      <c r="E41" s="1812"/>
      <c r="F41" s="1812"/>
      <c r="G41" s="1812"/>
      <c r="H41" s="1812" t="s">
        <v>17272</v>
      </c>
    </row>
    <row r="42" spans="1:8">
      <c r="A42" s="1813">
        <f t="shared" si="0"/>
        <v>39</v>
      </c>
      <c r="B42" s="1812" t="s">
        <v>12375</v>
      </c>
      <c r="C42" s="1812" t="s">
        <v>4391</v>
      </c>
      <c r="D42" s="1812"/>
      <c r="E42" s="1812"/>
      <c r="F42" s="1812"/>
      <c r="G42" s="1812"/>
      <c r="H42" s="1812" t="s">
        <v>17263</v>
      </c>
    </row>
    <row r="43" spans="1:8">
      <c r="A43" s="1813">
        <f t="shared" si="0"/>
        <v>40</v>
      </c>
      <c r="B43" s="1812" t="s">
        <v>12376</v>
      </c>
      <c r="C43" s="1812" t="s">
        <v>4392</v>
      </c>
      <c r="D43" s="1812"/>
      <c r="E43" s="1812"/>
      <c r="F43" s="1812"/>
      <c r="G43" s="1812"/>
      <c r="H43" s="1812" t="s">
        <v>17263</v>
      </c>
    </row>
    <row r="44" spans="1:8">
      <c r="A44" s="1813">
        <f t="shared" si="0"/>
        <v>41</v>
      </c>
      <c r="B44" s="1812" t="s">
        <v>12378</v>
      </c>
      <c r="C44" s="1812" t="s">
        <v>1011</v>
      </c>
      <c r="D44" s="1812"/>
      <c r="E44" s="1812"/>
      <c r="F44" s="1812"/>
      <c r="G44" s="1812"/>
      <c r="H44" s="1812" t="s">
        <v>17268</v>
      </c>
    </row>
    <row r="45" spans="1:8">
      <c r="A45" s="1813">
        <f t="shared" si="0"/>
        <v>42</v>
      </c>
      <c r="B45" s="1812" t="s">
        <v>12379</v>
      </c>
      <c r="C45" s="1812" t="s">
        <v>1013</v>
      </c>
      <c r="D45" s="1812"/>
      <c r="E45" s="1812"/>
      <c r="F45" s="1812"/>
      <c r="G45" s="1812"/>
      <c r="H45" s="1812" t="s">
        <v>17268</v>
      </c>
    </row>
    <row r="46" spans="1:8">
      <c r="A46" s="1813">
        <f t="shared" si="0"/>
        <v>43</v>
      </c>
      <c r="B46" s="1812" t="s">
        <v>12175</v>
      </c>
      <c r="C46" s="1812" t="s">
        <v>1675</v>
      </c>
      <c r="D46" s="1812"/>
      <c r="E46" s="1812"/>
      <c r="F46" s="1812"/>
      <c r="G46" s="1812"/>
      <c r="H46" s="1812" t="s">
        <v>17229</v>
      </c>
    </row>
    <row r="47" spans="1:8">
      <c r="A47" s="1813">
        <f t="shared" si="0"/>
        <v>44</v>
      </c>
      <c r="B47" s="1812" t="s">
        <v>12176</v>
      </c>
      <c r="C47" s="1812" t="s">
        <v>12428</v>
      </c>
      <c r="D47" s="1812"/>
      <c r="E47" s="1812"/>
      <c r="F47" s="1812"/>
      <c r="G47" s="1812"/>
      <c r="H47" s="1812" t="s">
        <v>17232</v>
      </c>
    </row>
    <row r="48" spans="1:8">
      <c r="A48" s="1813">
        <f t="shared" si="0"/>
        <v>45</v>
      </c>
      <c r="B48" s="1812" t="s">
        <v>12456</v>
      </c>
      <c r="C48" s="1812" t="s">
        <v>100</v>
      </c>
      <c r="D48" s="1812"/>
      <c r="E48" s="1812"/>
      <c r="F48" s="1812"/>
      <c r="G48" s="1812"/>
      <c r="H48" s="1812" t="s">
        <v>17230</v>
      </c>
    </row>
    <row r="49" spans="1:10">
      <c r="A49" s="1813">
        <f t="shared" si="0"/>
        <v>46</v>
      </c>
      <c r="B49" s="1812" t="s">
        <v>12457</v>
      </c>
      <c r="C49" s="1812" t="s">
        <v>4389</v>
      </c>
      <c r="D49" s="1812"/>
      <c r="E49" s="1812"/>
      <c r="F49" s="1812"/>
      <c r="G49" s="1812"/>
      <c r="H49" s="1812" t="s">
        <v>17230</v>
      </c>
    </row>
    <row r="50" spans="1:10">
      <c r="A50" s="1813">
        <f t="shared" si="0"/>
        <v>47</v>
      </c>
      <c r="B50" s="1812" t="s">
        <v>12458</v>
      </c>
      <c r="C50" s="1812" t="s">
        <v>4389</v>
      </c>
      <c r="D50" s="1812"/>
      <c r="E50" s="1812"/>
      <c r="F50" s="1812"/>
      <c r="G50" s="1812"/>
      <c r="H50" s="1812" t="s">
        <v>17230</v>
      </c>
    </row>
    <row r="51" spans="1:10">
      <c r="A51" s="1813">
        <f t="shared" si="0"/>
        <v>48</v>
      </c>
      <c r="B51" s="1812" t="s">
        <v>12459</v>
      </c>
      <c r="C51" s="1812" t="s">
        <v>1586</v>
      </c>
      <c r="D51" s="1812"/>
      <c r="E51" s="1812"/>
      <c r="F51" s="1812"/>
      <c r="G51" s="1812"/>
      <c r="H51" s="1812" t="s">
        <v>17230</v>
      </c>
    </row>
    <row r="52" spans="1:10">
      <c r="A52" s="1813">
        <f t="shared" si="0"/>
        <v>49</v>
      </c>
      <c r="B52" s="1812" t="s">
        <v>12460</v>
      </c>
      <c r="C52" s="1812" t="s">
        <v>1586</v>
      </c>
      <c r="D52" s="1812"/>
      <c r="E52" s="1812"/>
      <c r="F52" s="1812"/>
      <c r="G52" s="1812"/>
      <c r="H52" s="1812" t="s">
        <v>17230</v>
      </c>
    </row>
    <row r="53" spans="1:10">
      <c r="A53" s="1813">
        <f t="shared" si="0"/>
        <v>50</v>
      </c>
      <c r="B53" s="1812" t="s">
        <v>12461</v>
      </c>
      <c r="C53" s="1812" t="s">
        <v>1591</v>
      </c>
      <c r="D53" s="1812"/>
      <c r="E53" s="1812"/>
      <c r="F53" s="1812"/>
      <c r="G53" s="1812"/>
      <c r="H53" s="1812" t="s">
        <v>17230</v>
      </c>
    </row>
    <row r="54" spans="1:10">
      <c r="A54" s="1813">
        <f t="shared" si="0"/>
        <v>51</v>
      </c>
      <c r="B54" s="1812" t="s">
        <v>12462</v>
      </c>
      <c r="C54" s="1812" t="s">
        <v>1591</v>
      </c>
      <c r="D54" s="1812"/>
      <c r="E54" s="1812"/>
      <c r="F54" s="1812"/>
      <c r="G54" s="1812"/>
      <c r="H54" s="1812" t="s">
        <v>17230</v>
      </c>
    </row>
    <row r="55" spans="1:10">
      <c r="A55" s="1813">
        <f t="shared" si="0"/>
        <v>52</v>
      </c>
      <c r="B55" s="1812" t="s">
        <v>16526</v>
      </c>
      <c r="C55" s="1812" t="s">
        <v>14756</v>
      </c>
      <c r="D55" s="1812"/>
      <c r="E55" s="1812"/>
      <c r="F55" s="1812"/>
      <c r="G55" s="1812"/>
      <c r="H55" s="1812" t="s">
        <v>17230</v>
      </c>
      <c r="J55" s="1810" t="s">
        <v>19938</v>
      </c>
    </row>
    <row r="56" spans="1:10">
      <c r="A56" s="1813">
        <f t="shared" si="0"/>
        <v>53</v>
      </c>
      <c r="B56" s="1812" t="s">
        <v>16527</v>
      </c>
      <c r="C56" s="1812" t="s">
        <v>16528</v>
      </c>
      <c r="D56" s="1812"/>
      <c r="E56" s="1812"/>
      <c r="F56" s="1812"/>
      <c r="G56" s="1812"/>
      <c r="H56" s="1812" t="s">
        <v>17230</v>
      </c>
      <c r="J56" s="1810" t="s">
        <v>19938</v>
      </c>
    </row>
    <row r="57" spans="1:10">
      <c r="A57" s="1813">
        <f t="shared" si="0"/>
        <v>54</v>
      </c>
      <c r="B57" s="1812" t="s">
        <v>12484</v>
      </c>
      <c r="C57" s="1812" t="s">
        <v>1601</v>
      </c>
      <c r="D57" s="1812"/>
      <c r="E57" s="1812"/>
      <c r="F57" s="1812"/>
      <c r="G57" s="1812"/>
      <c r="H57" s="1812" t="s">
        <v>17234</v>
      </c>
    </row>
    <row r="58" spans="1:10">
      <c r="A58" s="1813">
        <f t="shared" si="0"/>
        <v>55</v>
      </c>
      <c r="B58" s="1812" t="s">
        <v>12485</v>
      </c>
      <c r="C58" s="1812" t="s">
        <v>3529</v>
      </c>
      <c r="D58" s="1812"/>
      <c r="E58" s="1812"/>
      <c r="F58" s="1812"/>
      <c r="G58" s="1812"/>
      <c r="H58" s="1812" t="s">
        <v>17234</v>
      </c>
    </row>
    <row r="59" spans="1:10">
      <c r="A59" s="1813">
        <f t="shared" si="0"/>
        <v>56</v>
      </c>
      <c r="B59" s="1812" t="s">
        <v>12486</v>
      </c>
      <c r="C59" s="1812" t="s">
        <v>12189</v>
      </c>
      <c r="D59" s="1812"/>
      <c r="E59" s="1812"/>
      <c r="F59" s="1812"/>
      <c r="G59" s="1812"/>
      <c r="H59" s="1812" t="s">
        <v>17234</v>
      </c>
    </row>
    <row r="60" spans="1:10">
      <c r="A60" s="1813">
        <f t="shared" si="0"/>
        <v>57</v>
      </c>
      <c r="B60" s="1812" t="s">
        <v>12487</v>
      </c>
      <c r="C60" s="1812" t="s">
        <v>12190</v>
      </c>
      <c r="D60" s="1812"/>
      <c r="E60" s="1812"/>
      <c r="F60" s="1812"/>
      <c r="G60" s="1812"/>
      <c r="H60" s="1812" t="s">
        <v>17234</v>
      </c>
    </row>
    <row r="61" spans="1:10">
      <c r="A61" s="1813">
        <f t="shared" si="0"/>
        <v>58</v>
      </c>
      <c r="B61" s="1812" t="s">
        <v>12489</v>
      </c>
      <c r="C61" s="1812" t="s">
        <v>1433</v>
      </c>
      <c r="D61" s="1812"/>
      <c r="E61" s="1812"/>
      <c r="F61" s="1812"/>
      <c r="G61" s="1812"/>
      <c r="H61" s="1812" t="s">
        <v>17239</v>
      </c>
    </row>
    <row r="62" spans="1:10">
      <c r="A62" s="1813">
        <f t="shared" si="0"/>
        <v>59</v>
      </c>
      <c r="B62" s="1812" t="s">
        <v>12490</v>
      </c>
      <c r="C62" s="1812" t="s">
        <v>3384</v>
      </c>
      <c r="D62" s="1812"/>
      <c r="E62" s="1812"/>
      <c r="F62" s="1812"/>
      <c r="G62" s="1812"/>
      <c r="H62" s="1812" t="s">
        <v>17239</v>
      </c>
    </row>
    <row r="63" spans="1:10">
      <c r="A63" s="1813">
        <f t="shared" si="0"/>
        <v>60</v>
      </c>
      <c r="B63" s="1812" t="s">
        <v>12491</v>
      </c>
      <c r="C63" s="1812" t="s">
        <v>4236</v>
      </c>
      <c r="D63" s="1812"/>
      <c r="E63" s="1812"/>
      <c r="F63" s="1812"/>
      <c r="G63" s="1812"/>
      <c r="H63" s="1812" t="s">
        <v>17239</v>
      </c>
    </row>
    <row r="64" spans="1:10">
      <c r="A64" s="1813">
        <f t="shared" si="0"/>
        <v>61</v>
      </c>
      <c r="B64" s="1812" t="s">
        <v>17795</v>
      </c>
      <c r="C64" s="1812" t="s">
        <v>3094</v>
      </c>
      <c r="D64" s="1812"/>
      <c r="E64" s="1812"/>
      <c r="F64" s="1812"/>
      <c r="G64" s="1812"/>
      <c r="H64" s="1812" t="s">
        <v>17292</v>
      </c>
    </row>
    <row r="65" spans="1:8">
      <c r="A65" s="1813">
        <f t="shared" si="0"/>
        <v>62</v>
      </c>
      <c r="B65" s="1812" t="s">
        <v>17796</v>
      </c>
      <c r="C65" s="1812" t="s">
        <v>3096</v>
      </c>
      <c r="D65" s="1812"/>
      <c r="E65" s="1812"/>
      <c r="F65" s="1812"/>
      <c r="G65" s="1812"/>
      <c r="H65" s="1812" t="s">
        <v>17292</v>
      </c>
    </row>
    <row r="66" spans="1:8">
      <c r="A66" s="1814"/>
    </row>
    <row r="67" spans="1:8">
      <c r="A67" s="1814"/>
    </row>
    <row r="68" spans="1:8">
      <c r="A68" s="1814"/>
    </row>
    <row r="69" spans="1:8">
      <c r="A69" s="1814"/>
    </row>
    <row r="70" spans="1:8">
      <c r="A70" s="1814"/>
    </row>
    <row r="71" spans="1:8">
      <c r="A71" s="1814"/>
    </row>
    <row r="73" spans="1:8">
      <c r="A73" s="1810" t="s">
        <v>6404</v>
      </c>
      <c r="B73" s="1810">
        <f>COUNTA(B4:B46)</f>
        <v>43</v>
      </c>
      <c r="H73" s="1810">
        <f>COUNTA(H4:H46)</f>
        <v>43</v>
      </c>
    </row>
  </sheetData>
  <customSheetViews>
    <customSheetView guid="{EAD1C6BF-B58E-4716-994B-7E887560A863}" scale="145" topLeftCell="A46">
      <pageMargins left="0.7" right="0.7" top="0.75" bottom="0.75" header="0.3" footer="0.3"/>
      <pageSetup orientation="portrait" horizontalDpi="120" verticalDpi="72" r:id="rId1"/>
    </customSheetView>
    <customSheetView guid="{FA1B31CD-DD8D-47B3-9B34-AB72E4090B34}" scale="145" topLeftCell="A46">
      <selection activeCell="C1" sqref="C1"/>
      <pageMargins left="0.7" right="0.7" top="0.75" bottom="0.75" header="0.3" footer="0.3"/>
      <pageSetup orientation="portrait" horizontalDpi="120" verticalDpi="72" r:id="rId2"/>
    </customSheetView>
    <customSheetView guid="{51C80409-42FF-431E-A1CF-253ADAD7E5C5}" scale="145">
      <selection activeCell="J17" sqref="J17"/>
      <pageMargins left="0.7" right="0.7" top="0.75" bottom="0.75" header="0.3" footer="0.3"/>
      <pageSetup orientation="portrait" horizontalDpi="120" verticalDpi="72" r:id="rId3"/>
    </customSheetView>
    <customSheetView guid="{0A3BE354-EABF-4B36-A467-F2E7E7C9C594}" scale="145" showPageBreaks="1" topLeftCell="A46">
      <selection activeCell="C1" sqref="C1"/>
      <pageMargins left="0.7" right="0.7" top="0.75" bottom="0.75" header="0.3" footer="0.3"/>
      <pageSetup orientation="portrait" horizontalDpi="120" verticalDpi="72" r:id="rId4"/>
    </customSheetView>
  </customSheetViews>
  <pageMargins left="0.7" right="0.7" top="0.75" bottom="0.75" header="0.3" footer="0.3"/>
  <pageSetup orientation="portrait" horizontalDpi="120" verticalDpi="72" r:id="rId5"/>
  <drawing r:id="rId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"/>
  <dimension ref="A1:K24"/>
  <sheetViews>
    <sheetView topLeftCell="A13" zoomScale="145" zoomScaleNormal="145" workbookViewId="0">
      <selection activeCell="K17" sqref="K17"/>
    </sheetView>
  </sheetViews>
  <sheetFormatPr defaultRowHeight="12.75"/>
  <cols>
    <col min="1" max="1" width="5" customWidth="1"/>
    <col min="2" max="2" width="12.5703125" customWidth="1"/>
    <col min="3" max="3" width="30.85546875" customWidth="1"/>
    <col min="4" max="4" width="18.42578125" customWidth="1"/>
    <col min="5" max="5" width="27" customWidth="1"/>
    <col min="6" max="6" width="13.42578125" customWidth="1"/>
    <col min="7" max="7" width="8.7109375" hidden="1" customWidth="1"/>
    <col min="8" max="9" width="8.7109375" customWidth="1"/>
    <col min="10" max="10" width="13.85546875" customWidth="1"/>
    <col min="11" max="11" width="19.85546875" customWidth="1"/>
  </cols>
  <sheetData>
    <row r="1" spans="1:11" ht="24" customHeight="1">
      <c r="A1" s="3590" t="s">
        <v>6417</v>
      </c>
      <c r="B1" s="3590"/>
      <c r="C1" s="3591"/>
      <c r="D1" s="3591"/>
      <c r="E1" s="3591"/>
      <c r="F1" s="3591"/>
      <c r="G1" s="3591"/>
      <c r="H1" s="3591"/>
      <c r="I1" s="3591"/>
      <c r="J1" s="3591"/>
      <c r="K1" s="3591"/>
    </row>
    <row r="2" spans="1:11" ht="12.75" customHeight="1">
      <c r="A2" s="2"/>
      <c r="B2" s="2"/>
      <c r="C2" s="3"/>
      <c r="D2" s="3"/>
      <c r="E2" s="3"/>
      <c r="F2" s="3"/>
      <c r="G2" s="3"/>
      <c r="H2" s="3"/>
      <c r="I2" s="342" t="s">
        <v>691</v>
      </c>
      <c r="J2" s="3"/>
      <c r="K2" s="5"/>
    </row>
    <row r="3" spans="1:11" ht="13.5" thickBot="1">
      <c r="I3" s="343" t="s">
        <v>692</v>
      </c>
    </row>
    <row r="4" spans="1:11">
      <c r="A4" s="3592" t="s">
        <v>2418</v>
      </c>
      <c r="B4" s="2047" t="s">
        <v>6167</v>
      </c>
      <c r="C4" s="3594" t="s">
        <v>2422</v>
      </c>
      <c r="D4" s="3596" t="s">
        <v>282</v>
      </c>
      <c r="E4" s="3594" t="s">
        <v>2420</v>
      </c>
      <c r="F4" s="3596" t="s">
        <v>281</v>
      </c>
      <c r="G4" s="440" t="s">
        <v>2199</v>
      </c>
      <c r="H4" s="3598" t="s">
        <v>4238</v>
      </c>
      <c r="I4" s="3599"/>
      <c r="J4" s="3600" t="s">
        <v>693</v>
      </c>
      <c r="K4" s="3602" t="s">
        <v>284</v>
      </c>
    </row>
    <row r="5" spans="1:11" ht="13.5" thickBot="1">
      <c r="A5" s="3593"/>
      <c r="B5" s="2048"/>
      <c r="C5" s="3595"/>
      <c r="D5" s="3597"/>
      <c r="E5" s="3595"/>
      <c r="F5" s="3597"/>
      <c r="G5" s="424"/>
      <c r="H5" s="423" t="s">
        <v>4237</v>
      </c>
      <c r="I5" s="424" t="s">
        <v>2201</v>
      </c>
      <c r="J5" s="3601"/>
      <c r="K5" s="3603"/>
    </row>
    <row r="6" spans="1:11" ht="4.5" customHeight="1">
      <c r="A6" s="7"/>
      <c r="B6" s="7"/>
      <c r="C6" s="8"/>
      <c r="D6" s="8"/>
      <c r="E6" s="8"/>
      <c r="F6" s="8"/>
      <c r="G6" s="8"/>
      <c r="H6" s="8"/>
      <c r="I6" s="8"/>
      <c r="J6" s="8"/>
      <c r="K6" s="11"/>
    </row>
    <row r="7" spans="1:11" s="12" customFormat="1">
      <c r="A7" s="1571">
        <v>1</v>
      </c>
      <c r="B7" s="2321" t="s">
        <v>17786</v>
      </c>
      <c r="C7" s="2321" t="s">
        <v>13217</v>
      </c>
      <c r="D7" s="2321" t="s">
        <v>4018</v>
      </c>
      <c r="E7" s="2321" t="s">
        <v>710</v>
      </c>
      <c r="F7" s="132" t="s">
        <v>2361</v>
      </c>
      <c r="G7" s="132"/>
      <c r="H7" s="349">
        <f t="shared" ref="H7:H22" si="0">IF(ISERROR(INDEX(data,MATCH(LEN(J7),item,0),2))," ",INDEX(data,MATCH(LEN(J7),item,0),2))</f>
        <v>125</v>
      </c>
      <c r="I7" s="329" t="s">
        <v>4239</v>
      </c>
      <c r="J7" s="1571" t="s">
        <v>698</v>
      </c>
      <c r="K7" s="132"/>
    </row>
    <row r="8" spans="1:11" s="12" customFormat="1">
      <c r="A8" s="1571">
        <f t="shared" ref="A8:A18" si="1">A7+1</f>
        <v>2</v>
      </c>
      <c r="B8" s="2321" t="s">
        <v>17787</v>
      </c>
      <c r="C8" s="2321" t="s">
        <v>17780</v>
      </c>
      <c r="D8" s="2321" t="s">
        <v>4018</v>
      </c>
      <c r="E8" s="2321" t="s">
        <v>711</v>
      </c>
      <c r="F8" s="132" t="s">
        <v>718</v>
      </c>
      <c r="G8" s="132"/>
      <c r="H8" s="349">
        <f t="shared" si="0"/>
        <v>125</v>
      </c>
      <c r="I8" s="329" t="s">
        <v>4239</v>
      </c>
      <c r="J8" s="1571" t="s">
        <v>698</v>
      </c>
      <c r="K8" s="132"/>
    </row>
    <row r="9" spans="1:11" s="12" customFormat="1">
      <c r="A9" s="1571">
        <f t="shared" si="1"/>
        <v>3</v>
      </c>
      <c r="B9" s="2321" t="s">
        <v>17788</v>
      </c>
      <c r="C9" s="2321" t="s">
        <v>17781</v>
      </c>
      <c r="D9" s="2321" t="s">
        <v>712</v>
      </c>
      <c r="E9" s="2321" t="s">
        <v>713</v>
      </c>
      <c r="F9" s="132" t="s">
        <v>719</v>
      </c>
      <c r="G9" s="132"/>
      <c r="H9" s="349">
        <f t="shared" si="0"/>
        <v>125</v>
      </c>
      <c r="I9" s="329" t="s">
        <v>4239</v>
      </c>
      <c r="J9" s="1571" t="s">
        <v>698</v>
      </c>
      <c r="K9" s="132"/>
    </row>
    <row r="10" spans="1:11" s="12" customFormat="1">
      <c r="A10" s="1571">
        <f t="shared" si="1"/>
        <v>4</v>
      </c>
      <c r="B10" s="2321" t="s">
        <v>17789</v>
      </c>
      <c r="C10" s="2321" t="s">
        <v>17782</v>
      </c>
      <c r="D10" s="2321" t="s">
        <v>2290</v>
      </c>
      <c r="E10" s="2321" t="s">
        <v>714</v>
      </c>
      <c r="F10" s="132" t="s">
        <v>719</v>
      </c>
      <c r="G10" s="132"/>
      <c r="H10" s="349">
        <f t="shared" si="0"/>
        <v>125</v>
      </c>
      <c r="I10" s="329" t="s">
        <v>4239</v>
      </c>
      <c r="J10" s="1571" t="s">
        <v>698</v>
      </c>
      <c r="K10" s="132"/>
    </row>
    <row r="11" spans="1:11" s="12" customFormat="1">
      <c r="A11" s="1571">
        <f t="shared" si="1"/>
        <v>5</v>
      </c>
      <c r="B11" s="2321" t="s">
        <v>17790</v>
      </c>
      <c r="C11" s="2321" t="s">
        <v>17783</v>
      </c>
      <c r="D11" s="2321" t="s">
        <v>715</v>
      </c>
      <c r="E11" s="2321" t="s">
        <v>16517</v>
      </c>
      <c r="F11" s="132" t="s">
        <v>4859</v>
      </c>
      <c r="G11" s="132"/>
      <c r="H11" s="349">
        <f t="shared" si="0"/>
        <v>125</v>
      </c>
      <c r="I11" s="329" t="s">
        <v>4239</v>
      </c>
      <c r="J11" s="1571" t="s">
        <v>698</v>
      </c>
      <c r="K11" s="132"/>
    </row>
    <row r="12" spans="1:11" s="12" customFormat="1">
      <c r="A12" s="1571">
        <f t="shared" si="1"/>
        <v>6</v>
      </c>
      <c r="B12" s="2321" t="s">
        <v>17791</v>
      </c>
      <c r="C12" s="2321" t="s">
        <v>18892</v>
      </c>
      <c r="D12" s="2321" t="s">
        <v>3356</v>
      </c>
      <c r="E12" s="2321" t="s">
        <v>716</v>
      </c>
      <c r="F12" s="132" t="s">
        <v>4859</v>
      </c>
      <c r="G12" s="132"/>
      <c r="H12" s="349">
        <f t="shared" si="0"/>
        <v>125</v>
      </c>
      <c r="I12" s="329" t="s">
        <v>4239</v>
      </c>
      <c r="J12" s="1571" t="s">
        <v>698</v>
      </c>
      <c r="K12" s="132" t="s">
        <v>18893</v>
      </c>
    </row>
    <row r="13" spans="1:11" s="12" customFormat="1">
      <c r="A13" s="1571">
        <f t="shared" si="1"/>
        <v>7</v>
      </c>
      <c r="B13" s="2321" t="s">
        <v>17792</v>
      </c>
      <c r="C13" s="2321" t="s">
        <v>17784</v>
      </c>
      <c r="D13" s="2321" t="s">
        <v>6328</v>
      </c>
      <c r="E13" s="2321" t="s">
        <v>6559</v>
      </c>
      <c r="F13" s="132" t="s">
        <v>4859</v>
      </c>
      <c r="G13" s="132"/>
      <c r="H13" s="349">
        <f>IF(ISERROR(INDEX(data,MATCH(LEN(J13),item,0),2))," ",INDEX(data,MATCH(LEN(J13),item,0),2))</f>
        <v>125</v>
      </c>
      <c r="I13" s="329" t="s">
        <v>4239</v>
      </c>
      <c r="J13" s="1571" t="s">
        <v>698</v>
      </c>
      <c r="K13" s="132"/>
    </row>
    <row r="14" spans="1:11" s="12" customFormat="1">
      <c r="A14" s="1571">
        <f t="shared" si="1"/>
        <v>8</v>
      </c>
      <c r="B14" s="2321" t="s">
        <v>17793</v>
      </c>
      <c r="C14" s="2321" t="s">
        <v>18892</v>
      </c>
      <c r="D14" s="2322" t="s">
        <v>717</v>
      </c>
      <c r="E14" s="2322" t="s">
        <v>16518</v>
      </c>
      <c r="F14" s="132" t="s">
        <v>4859</v>
      </c>
      <c r="G14" s="1008"/>
      <c r="H14" s="349">
        <f t="shared" si="0"/>
        <v>125</v>
      </c>
      <c r="I14" s="329" t="s">
        <v>4239</v>
      </c>
      <c r="J14" s="1571" t="s">
        <v>698</v>
      </c>
      <c r="K14" s="132" t="s">
        <v>18893</v>
      </c>
    </row>
    <row r="15" spans="1:11" s="12" customFormat="1">
      <c r="A15" s="1571">
        <f t="shared" si="1"/>
        <v>9</v>
      </c>
      <c r="B15" s="2321" t="s">
        <v>17794</v>
      </c>
      <c r="C15" s="2321" t="s">
        <v>17785</v>
      </c>
      <c r="D15" s="2322" t="s">
        <v>6558</v>
      </c>
      <c r="E15" s="2322" t="s">
        <v>6560</v>
      </c>
      <c r="F15" s="132" t="s">
        <v>4859</v>
      </c>
      <c r="G15" s="1008"/>
      <c r="H15" s="349">
        <f>IF(ISERROR(INDEX(data,MATCH(LEN(J15),item,0),2))," ",INDEX(data,MATCH(LEN(J15),item,0),2))</f>
        <v>125</v>
      </c>
      <c r="I15" s="329" t="s">
        <v>4239</v>
      </c>
      <c r="J15" s="1571" t="s">
        <v>698</v>
      </c>
      <c r="K15" s="1008"/>
    </row>
    <row r="16" spans="1:11" s="12" customFormat="1">
      <c r="A16" s="1571">
        <f t="shared" si="1"/>
        <v>10</v>
      </c>
      <c r="B16" s="2322" t="s">
        <v>18314</v>
      </c>
      <c r="C16" s="2322" t="s">
        <v>18318</v>
      </c>
      <c r="D16" s="2322" t="s">
        <v>3956</v>
      </c>
      <c r="E16" s="2321" t="s">
        <v>711</v>
      </c>
      <c r="F16" s="132" t="s">
        <v>18317</v>
      </c>
      <c r="G16" s="1008"/>
      <c r="H16" s="349">
        <f>IF(ISERROR(INDEX(data,MATCH(LEN(J16),item,0),2))," ",INDEX(data,MATCH(LEN(J16),item,0),2))</f>
        <v>125</v>
      </c>
      <c r="I16" s="329" t="s">
        <v>4239</v>
      </c>
      <c r="J16" s="1571" t="s">
        <v>698</v>
      </c>
      <c r="K16" s="1008"/>
    </row>
    <row r="17" spans="1:11" s="12" customFormat="1">
      <c r="A17" s="1571">
        <f t="shared" si="1"/>
        <v>11</v>
      </c>
      <c r="B17" s="2322" t="s">
        <v>18315</v>
      </c>
      <c r="C17" s="2322" t="s">
        <v>18319</v>
      </c>
      <c r="D17" s="2322" t="s">
        <v>5623</v>
      </c>
      <c r="E17" s="2321" t="s">
        <v>16517</v>
      </c>
      <c r="F17" s="132" t="s">
        <v>4859</v>
      </c>
      <c r="G17" s="1008"/>
      <c r="H17" s="349">
        <f>IF(ISERROR(INDEX(data,MATCH(LEN(J17),item,0),2))," ",INDEX(data,MATCH(LEN(J17),item,0),2))</f>
        <v>125</v>
      </c>
      <c r="I17" s="329" t="s">
        <v>4239</v>
      </c>
      <c r="J17" s="1571" t="s">
        <v>698</v>
      </c>
      <c r="K17" s="1008"/>
    </row>
    <row r="18" spans="1:11" s="12" customFormat="1">
      <c r="A18" s="1571">
        <f t="shared" si="1"/>
        <v>12</v>
      </c>
      <c r="B18" s="2322" t="s">
        <v>18316</v>
      </c>
      <c r="C18" s="2322" t="s">
        <v>18319</v>
      </c>
      <c r="D18" s="2322" t="s">
        <v>5450</v>
      </c>
      <c r="E18" s="2322" t="s">
        <v>16518</v>
      </c>
      <c r="F18" s="132" t="s">
        <v>4859</v>
      </c>
      <c r="G18" s="1008"/>
      <c r="H18" s="349">
        <f>IF(ISERROR(INDEX(data,MATCH(LEN(J18),item,0),2))," ",INDEX(data,MATCH(LEN(J18),item,0),2))</f>
        <v>125</v>
      </c>
      <c r="I18" s="329" t="s">
        <v>4239</v>
      </c>
      <c r="J18" s="1571" t="s">
        <v>698</v>
      </c>
      <c r="K18" s="1008"/>
    </row>
    <row r="19" spans="1:11" s="12" customFormat="1">
      <c r="A19" s="1007"/>
      <c r="B19" s="2322"/>
      <c r="C19" s="2322"/>
      <c r="D19" s="2322"/>
      <c r="E19" s="2322"/>
      <c r="F19" s="1008"/>
      <c r="G19" s="1008"/>
      <c r="H19" s="350"/>
      <c r="I19" s="1008"/>
      <c r="J19" s="1007"/>
      <c r="K19" s="1008"/>
    </row>
    <row r="20" spans="1:11" s="12" customFormat="1">
      <c r="A20" s="1007"/>
      <c r="B20" s="2322"/>
      <c r="C20" s="2322"/>
      <c r="D20" s="2322"/>
      <c r="E20" s="2322"/>
      <c r="F20" s="1008"/>
      <c r="G20" s="1008"/>
      <c r="H20" s="350"/>
      <c r="I20" s="1008"/>
      <c r="J20" s="1007"/>
      <c r="K20" s="1008"/>
    </row>
    <row r="21" spans="1:11" s="12" customFormat="1">
      <c r="A21" s="1007"/>
      <c r="B21" s="2322"/>
      <c r="C21" s="2322"/>
      <c r="D21" s="2322"/>
      <c r="E21" s="2322"/>
      <c r="F21" s="1008"/>
      <c r="G21" s="1008"/>
      <c r="H21" s="350"/>
      <c r="I21" s="1008"/>
      <c r="J21" s="1007"/>
      <c r="K21" s="1008"/>
    </row>
    <row r="22" spans="1:11">
      <c r="A22" s="36"/>
      <c r="B22" s="2049"/>
      <c r="C22" s="50"/>
      <c r="D22" s="40"/>
      <c r="E22" s="40"/>
      <c r="F22" s="41"/>
      <c r="G22" s="41"/>
      <c r="H22" s="351" t="str">
        <f t="shared" si="0"/>
        <v xml:space="preserve"> </v>
      </c>
      <c r="I22" s="41"/>
      <c r="J22" s="41"/>
      <c r="K22" s="51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t="s">
        <v>6404</v>
      </c>
      <c r="D24" s="88">
        <f>COUNT(A7:A22)</f>
        <v>12</v>
      </c>
      <c r="E24" s="12"/>
      <c r="F24" s="12"/>
      <c r="G24" s="12"/>
      <c r="H24" s="12"/>
      <c r="I24" s="12"/>
      <c r="J24" s="12"/>
      <c r="K24" s="12"/>
    </row>
  </sheetData>
  <customSheetViews>
    <customSheetView guid="{EAD1C6BF-B58E-4716-994B-7E887560A863}" showPageBreaks="1" printArea="1" hiddenColumns="1">
      <selection activeCell="H35" sqref="H35"/>
      <pageMargins left="1" right="0.15" top="1" bottom="0.6" header="0.5" footer="0.38"/>
      <pageSetup paperSize="9" scale="7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115" showPageBreaks="1">
      <pane ySplit="6" topLeftCell="A7" activePane="bottomLeft" state="frozen"/>
      <selection pane="bottomLeft" activeCell="H24" sqref="H24"/>
      <pageMargins left="1" right="0.4" top="1" bottom="0.6" header="0.5" footer="0.38"/>
      <pageSetup scale="70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 topLeftCell="B1">
      <selection activeCell="E11" sqref="E11"/>
      <pageMargins left="1" right="0.15" top="1" bottom="0.6" header="0.5" footer="0.38"/>
      <pageSetup paperSize="9" scale="70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selection activeCell="E11" sqref="E11"/>
      <pageMargins left="1" right="0.15" top="1" bottom="0.6" header="0.5" footer="0.38"/>
      <pageSetup paperSize="9" scale="70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selection activeCell="E11" sqref="E11"/>
      <pageMargins left="1" right="0.15" top="1" bottom="0.6" header="0.5" footer="0.38"/>
      <pageSetup paperSize="9" scale="70" orientation="portrait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115">
      <pane ySplit="6" topLeftCell="A7" activePane="bottomLeft" state="frozen"/>
      <selection pane="bottomLeft" activeCell="H24" sqref="H24"/>
      <pageMargins left="1" right="0.4" top="1" bottom="0.6" header="0.5" footer="0.38"/>
      <pageSetup scale="70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115" showPageBreaks="1">
      <pane ySplit="6" topLeftCell="A7" activePane="bottomLeft" state="frozen"/>
      <selection pane="bottomLeft" activeCell="H24" sqref="H24"/>
      <pageMargins left="1" right="0.4" top="1" bottom="0.6" header="0.5" footer="0.38"/>
      <pageSetup scale="70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>
      <pane ySplit="6" topLeftCell="A7" activePane="bottomLeft" state="frozen"/>
      <selection pane="bottomLeft" activeCell="H24" sqref="H24"/>
      <pageMargins left="1" right="0.4" top="1" bottom="0.6" header="0.5" footer="0.38"/>
      <pageSetup scale="70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15" showPageBreaks="1">
      <pane ySplit="5" topLeftCell="A6" activePane="bottomLeft" state="frozen"/>
      <selection pane="bottomLeft" sqref="A1:K22"/>
      <pageMargins left="1" right="0.4" top="1" bottom="0.6" header="0.5" footer="0.38"/>
      <pageSetup scale="70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45" hiddenColumns="1" topLeftCell="A13">
      <selection activeCell="K17" sqref="K17"/>
      <pageMargins left="1" right="0.15" top="1" bottom="0.6" header="0.5" footer="0.38"/>
      <pageSetup paperSize="9" scale="70" orientation="portrait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45" showPageBreaks="1" hiddenColumns="1" topLeftCell="A13">
      <selection activeCell="C1" sqref="C1"/>
      <pageMargins left="1" right="0.15" top="1" bottom="0.6" header="0.5" footer="0.38"/>
      <pageSetup paperSize="9" scale="70" orientation="portrait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9">
    <mergeCell ref="A1:K1"/>
    <mergeCell ref="A4:A5"/>
    <mergeCell ref="C4:C5"/>
    <mergeCell ref="D4:D5"/>
    <mergeCell ref="E4:E5"/>
    <mergeCell ref="F4:F5"/>
    <mergeCell ref="J4:J5"/>
    <mergeCell ref="K4:K5"/>
    <mergeCell ref="H4:I4"/>
  </mergeCells>
  <phoneticPr fontId="45" type="noConversion"/>
  <pageMargins left="1" right="0.15" top="1" bottom="0.6" header="0.5" footer="0.38"/>
  <pageSetup paperSize="9" scale="70" orientation="portrait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"/>
  <dimension ref="A1:O356"/>
  <sheetViews>
    <sheetView zoomScale="130" zoomScaleNormal="130" workbookViewId="0">
      <pane xSplit="6" ySplit="6" topLeftCell="G331" activePane="bottomRight" state="frozen"/>
      <selection pane="topRight" activeCell="G1" sqref="G1"/>
      <selection pane="bottomLeft" activeCell="A7" sqref="A7"/>
      <selection pane="bottomRight" activeCell="B343" sqref="B343"/>
    </sheetView>
  </sheetViews>
  <sheetFormatPr defaultRowHeight="12.75"/>
  <cols>
    <col min="1" max="1" width="5" customWidth="1"/>
    <col min="2" max="2" width="14.85546875" customWidth="1"/>
    <col min="3" max="3" width="11.5703125" customWidth="1"/>
    <col min="4" max="4" width="29" customWidth="1"/>
    <col min="5" max="6" width="20.140625" customWidth="1"/>
    <col min="7" max="7" width="14" customWidth="1"/>
    <col min="8" max="8" width="9.85546875" customWidth="1"/>
    <col min="9" max="9" width="9.7109375" customWidth="1"/>
    <col min="10" max="10" width="8.140625" customWidth="1"/>
    <col min="11" max="11" width="8.140625" hidden="1" customWidth="1"/>
    <col min="12" max="13" width="8.140625" customWidth="1"/>
    <col min="14" max="14" width="8.7109375" customWidth="1"/>
    <col min="15" max="15" width="18.7109375" customWidth="1"/>
  </cols>
  <sheetData>
    <row r="1" spans="1:15" ht="24" customHeight="1">
      <c r="A1" s="3604" t="s">
        <v>6416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  <c r="N1" s="3605"/>
      <c r="O1" s="3605"/>
    </row>
    <row r="2" spans="1:15" ht="12.75" customHeight="1">
      <c r="A2" s="2"/>
      <c r="B2" s="3"/>
      <c r="C2" s="3"/>
      <c r="D2" s="3"/>
      <c r="E2" s="3"/>
      <c r="F2" s="3"/>
      <c r="G2" s="3"/>
      <c r="H2" s="4"/>
      <c r="I2" s="4"/>
      <c r="J2" s="3"/>
      <c r="K2" s="3"/>
      <c r="L2" s="3"/>
      <c r="M2" s="342" t="s">
        <v>691</v>
      </c>
      <c r="N2" s="3"/>
      <c r="O2" s="5"/>
    </row>
    <row r="3" spans="1:15" ht="13.5" thickBot="1">
      <c r="M3" s="343" t="s">
        <v>692</v>
      </c>
    </row>
    <row r="4" spans="1:15">
      <c r="A4" s="3592" t="s">
        <v>2705</v>
      </c>
      <c r="B4" s="3606" t="s">
        <v>2706</v>
      </c>
      <c r="C4" s="3596" t="s">
        <v>6411</v>
      </c>
      <c r="D4" s="3594" t="s">
        <v>4911</v>
      </c>
      <c r="E4" s="3596" t="s">
        <v>12318</v>
      </c>
      <c r="F4" s="3596" t="s">
        <v>16611</v>
      </c>
      <c r="G4" s="3596" t="s">
        <v>6412</v>
      </c>
      <c r="H4" s="3608" t="s">
        <v>6413</v>
      </c>
      <c r="I4" s="3608"/>
      <c r="J4" s="3609"/>
      <c r="K4" s="418" t="s">
        <v>2199</v>
      </c>
      <c r="L4" s="3598" t="s">
        <v>4238</v>
      </c>
      <c r="M4" s="3599"/>
      <c r="N4" s="3610" t="s">
        <v>693</v>
      </c>
      <c r="O4" s="3602" t="s">
        <v>2707</v>
      </c>
    </row>
    <row r="5" spans="1:15" ht="13.5" thickBot="1">
      <c r="A5" s="3593"/>
      <c r="B5" s="3607"/>
      <c r="C5" s="3597"/>
      <c r="D5" s="3595"/>
      <c r="E5" s="3597"/>
      <c r="F5" s="3597"/>
      <c r="G5" s="3597"/>
      <c r="H5" s="419" t="s">
        <v>2708</v>
      </c>
      <c r="I5" s="420" t="s">
        <v>56</v>
      </c>
      <c r="J5" s="421" t="s">
        <v>57</v>
      </c>
      <c r="K5" s="422"/>
      <c r="L5" s="423" t="s">
        <v>4237</v>
      </c>
      <c r="M5" s="424" t="s">
        <v>2201</v>
      </c>
      <c r="N5" s="3611"/>
      <c r="O5" s="3603"/>
    </row>
    <row r="6" spans="1:15" ht="3" customHeight="1">
      <c r="A6" s="7"/>
      <c r="B6" s="8"/>
      <c r="C6" s="8"/>
      <c r="D6" s="8"/>
      <c r="E6" s="8"/>
      <c r="F6" s="8"/>
      <c r="G6" s="8"/>
      <c r="H6" s="9"/>
      <c r="I6" s="9"/>
      <c r="J6" s="10"/>
      <c r="K6" s="10"/>
      <c r="L6" s="10"/>
      <c r="M6" s="10"/>
      <c r="N6" s="10"/>
      <c r="O6" s="11"/>
    </row>
    <row r="7" spans="1:15" s="12" customFormat="1">
      <c r="A7" s="425">
        <v>1</v>
      </c>
      <c r="B7" s="426" t="s">
        <v>58</v>
      </c>
      <c r="C7" s="427" t="s">
        <v>59</v>
      </c>
      <c r="D7" s="427" t="s">
        <v>2292</v>
      </c>
      <c r="E7" s="427"/>
      <c r="F7" s="427"/>
      <c r="G7" s="426" t="s">
        <v>2293</v>
      </c>
      <c r="H7" s="428"/>
      <c r="I7" s="428"/>
      <c r="J7" s="428"/>
      <c r="K7" s="428"/>
      <c r="L7" s="379">
        <f t="shared" ref="L7:L70" si="0">IF(ISERROR(INDEX(data,MATCH(LEN(N7),item,0),2))," ",INDEX(data,MATCH(LEN(N7),item,0),2))</f>
        <v>125</v>
      </c>
      <c r="M7" s="428" t="s">
        <v>317</v>
      </c>
      <c r="N7" s="425" t="s">
        <v>698</v>
      </c>
      <c r="O7" s="427"/>
    </row>
    <row r="8" spans="1:15" s="12" customFormat="1">
      <c r="A8" s="429">
        <f t="shared" ref="A8:A71" si="1">A7+1</f>
        <v>2</v>
      </c>
      <c r="B8" s="430" t="s">
        <v>2294</v>
      </c>
      <c r="C8" s="431" t="s">
        <v>59</v>
      </c>
      <c r="D8" s="431" t="s">
        <v>2295</v>
      </c>
      <c r="E8" s="431"/>
      <c r="F8" s="431"/>
      <c r="G8" s="430" t="s">
        <v>2296</v>
      </c>
      <c r="H8" s="432"/>
      <c r="I8" s="432"/>
      <c r="J8" s="432"/>
      <c r="K8" s="432"/>
      <c r="L8" s="379">
        <f t="shared" si="0"/>
        <v>125</v>
      </c>
      <c r="M8" s="432" t="s">
        <v>317</v>
      </c>
      <c r="N8" s="432" t="s">
        <v>698</v>
      </c>
      <c r="O8" s="431"/>
    </row>
    <row r="9" spans="1:15" s="12" customFormat="1">
      <c r="A9" s="13">
        <f t="shared" si="1"/>
        <v>3</v>
      </c>
      <c r="B9" s="15" t="s">
        <v>2297</v>
      </c>
      <c r="C9" s="15" t="s">
        <v>59</v>
      </c>
      <c r="D9" s="15" t="s">
        <v>2298</v>
      </c>
      <c r="E9" s="15"/>
      <c r="F9" s="15"/>
      <c r="G9" s="14" t="s">
        <v>2296</v>
      </c>
      <c r="H9" s="16"/>
      <c r="I9" s="16"/>
      <c r="J9" s="16"/>
      <c r="K9" s="16"/>
      <c r="L9" s="349">
        <f t="shared" si="0"/>
        <v>25</v>
      </c>
      <c r="M9" s="16" t="s">
        <v>4849</v>
      </c>
      <c r="N9" s="16" t="s">
        <v>694</v>
      </c>
      <c r="O9" s="15"/>
    </row>
    <row r="10" spans="1:15" s="12" customFormat="1">
      <c r="A10" s="13">
        <f t="shared" si="1"/>
        <v>4</v>
      </c>
      <c r="B10" s="14" t="s">
        <v>2299</v>
      </c>
      <c r="C10" s="15" t="s">
        <v>59</v>
      </c>
      <c r="D10" s="15" t="s">
        <v>2298</v>
      </c>
      <c r="E10" s="15"/>
      <c r="F10" s="15"/>
      <c r="G10" s="14" t="s">
        <v>2293</v>
      </c>
      <c r="H10" s="16"/>
      <c r="I10" s="16"/>
      <c r="J10" s="16"/>
      <c r="K10" s="16"/>
      <c r="L10" s="349">
        <f t="shared" si="0"/>
        <v>25</v>
      </c>
      <c r="M10" s="16" t="s">
        <v>4849</v>
      </c>
      <c r="N10" s="16" t="s">
        <v>694</v>
      </c>
      <c r="O10" s="15"/>
    </row>
    <row r="11" spans="1:15" s="12" customFormat="1">
      <c r="A11" s="429">
        <f t="shared" si="1"/>
        <v>5</v>
      </c>
      <c r="B11" s="430" t="s">
        <v>2300</v>
      </c>
      <c r="C11" s="431" t="s">
        <v>59</v>
      </c>
      <c r="D11" s="431" t="s">
        <v>2298</v>
      </c>
      <c r="E11" s="431"/>
      <c r="F11" s="431"/>
      <c r="G11" s="430" t="s">
        <v>2293</v>
      </c>
      <c r="H11" s="432"/>
      <c r="I11" s="432"/>
      <c r="J11" s="432"/>
      <c r="K11" s="432"/>
      <c r="L11" s="379">
        <f t="shared" si="0"/>
        <v>125</v>
      </c>
      <c r="M11" s="432" t="s">
        <v>317</v>
      </c>
      <c r="N11" s="429" t="s">
        <v>698</v>
      </c>
      <c r="O11" s="431"/>
    </row>
    <row r="12" spans="1:15" s="12" customFormat="1">
      <c r="A12" s="13">
        <f t="shared" si="1"/>
        <v>6</v>
      </c>
      <c r="B12" s="14" t="s">
        <v>2301</v>
      </c>
      <c r="C12" s="15" t="s">
        <v>59</v>
      </c>
      <c r="D12" s="15" t="s">
        <v>2298</v>
      </c>
      <c r="E12" s="15"/>
      <c r="F12" s="15"/>
      <c r="G12" s="14" t="s">
        <v>2293</v>
      </c>
      <c r="H12" s="16"/>
      <c r="I12" s="16"/>
      <c r="J12" s="16"/>
      <c r="K12" s="16"/>
      <c r="L12" s="349">
        <f t="shared" si="0"/>
        <v>5</v>
      </c>
      <c r="M12" s="16" t="s">
        <v>4849</v>
      </c>
      <c r="N12" s="13" t="s">
        <v>1527</v>
      </c>
      <c r="O12" s="15"/>
    </row>
    <row r="13" spans="1:15" s="12" customFormat="1">
      <c r="A13" s="13">
        <f t="shared" si="1"/>
        <v>7</v>
      </c>
      <c r="B13" s="14" t="s">
        <v>2302</v>
      </c>
      <c r="C13" s="15" t="s">
        <v>59</v>
      </c>
      <c r="D13" s="15" t="s">
        <v>2298</v>
      </c>
      <c r="E13" s="15"/>
      <c r="F13" s="15"/>
      <c r="G13" s="14" t="s">
        <v>2293</v>
      </c>
      <c r="H13" s="16"/>
      <c r="I13" s="16"/>
      <c r="J13" s="16"/>
      <c r="K13" s="16"/>
      <c r="L13" s="349">
        <f t="shared" si="0"/>
        <v>5</v>
      </c>
      <c r="M13" s="16" t="s">
        <v>4849</v>
      </c>
      <c r="N13" s="13" t="s">
        <v>1527</v>
      </c>
      <c r="O13" s="15"/>
    </row>
    <row r="14" spans="1:15" s="12" customFormat="1">
      <c r="A14" s="13">
        <f t="shared" si="1"/>
        <v>8</v>
      </c>
      <c r="B14" s="14" t="s">
        <v>2303</v>
      </c>
      <c r="C14" s="15" t="s">
        <v>59</v>
      </c>
      <c r="D14" s="15" t="s">
        <v>2298</v>
      </c>
      <c r="E14" s="15"/>
      <c r="F14" s="15"/>
      <c r="G14" s="14" t="s">
        <v>2293</v>
      </c>
      <c r="H14" s="16"/>
      <c r="I14" s="16"/>
      <c r="J14" s="16"/>
      <c r="K14" s="16"/>
      <c r="L14" s="349">
        <f t="shared" si="0"/>
        <v>5</v>
      </c>
      <c r="M14" s="16" t="s">
        <v>4849</v>
      </c>
      <c r="N14" s="13" t="s">
        <v>1527</v>
      </c>
      <c r="O14" s="15"/>
    </row>
    <row r="15" spans="1:15" s="12" customFormat="1">
      <c r="A15" s="13">
        <f t="shared" si="1"/>
        <v>9</v>
      </c>
      <c r="B15" s="14" t="s">
        <v>2304</v>
      </c>
      <c r="C15" s="15" t="s">
        <v>59</v>
      </c>
      <c r="D15" s="15" t="s">
        <v>2298</v>
      </c>
      <c r="E15" s="15"/>
      <c r="F15" s="15"/>
      <c r="G15" s="17" t="s">
        <v>2305</v>
      </c>
      <c r="H15" s="16"/>
      <c r="I15" s="16"/>
      <c r="J15" s="16"/>
      <c r="K15" s="16"/>
      <c r="L15" s="349">
        <f t="shared" si="0"/>
        <v>5</v>
      </c>
      <c r="M15" s="16" t="s">
        <v>4849</v>
      </c>
      <c r="N15" s="13" t="s">
        <v>1527</v>
      </c>
      <c r="O15" s="15"/>
    </row>
    <row r="16" spans="1:15" s="12" customFormat="1">
      <c r="A16" s="13">
        <f t="shared" si="1"/>
        <v>10</v>
      </c>
      <c r="B16" s="14" t="s">
        <v>2306</v>
      </c>
      <c r="C16" s="15" t="s">
        <v>59</v>
      </c>
      <c r="D16" s="15" t="s">
        <v>2298</v>
      </c>
      <c r="E16" s="15"/>
      <c r="F16" s="15"/>
      <c r="G16" s="17" t="s">
        <v>2305</v>
      </c>
      <c r="H16" s="16"/>
      <c r="I16" s="16"/>
      <c r="J16" s="16"/>
      <c r="K16" s="16"/>
      <c r="L16" s="349">
        <f t="shared" si="0"/>
        <v>5</v>
      </c>
      <c r="M16" s="16" t="s">
        <v>4849</v>
      </c>
      <c r="N16" s="13" t="s">
        <v>1527</v>
      </c>
      <c r="O16" s="15"/>
    </row>
    <row r="17" spans="1:15" s="12" customFormat="1">
      <c r="A17" s="13">
        <f t="shared" si="1"/>
        <v>11</v>
      </c>
      <c r="B17" s="14" t="s">
        <v>2307</v>
      </c>
      <c r="C17" s="15" t="s">
        <v>59</v>
      </c>
      <c r="D17" s="15" t="s">
        <v>2298</v>
      </c>
      <c r="E17" s="15"/>
      <c r="F17" s="15"/>
      <c r="G17" s="14" t="s">
        <v>2293</v>
      </c>
      <c r="H17" s="16"/>
      <c r="I17" s="16"/>
      <c r="J17" s="16"/>
      <c r="K17" s="16"/>
      <c r="L17" s="349">
        <f t="shared" si="0"/>
        <v>5</v>
      </c>
      <c r="M17" s="16" t="s">
        <v>4849</v>
      </c>
      <c r="N17" s="13" t="s">
        <v>1527</v>
      </c>
      <c r="O17" s="15"/>
    </row>
    <row r="18" spans="1:15">
      <c r="A18" s="13">
        <f t="shared" si="1"/>
        <v>12</v>
      </c>
      <c r="B18" s="14" t="s">
        <v>2308</v>
      </c>
      <c r="C18" s="15" t="s">
        <v>59</v>
      </c>
      <c r="D18" s="15" t="s">
        <v>2298</v>
      </c>
      <c r="E18" s="15"/>
      <c r="F18" s="15"/>
      <c r="G18" s="14" t="s">
        <v>2309</v>
      </c>
      <c r="H18" s="15"/>
      <c r="I18" s="15"/>
      <c r="J18" s="15"/>
      <c r="K18" s="15"/>
      <c r="L18" s="349" t="str">
        <f t="shared" si="0"/>
        <v xml:space="preserve"> </v>
      </c>
      <c r="M18" s="15"/>
      <c r="N18" s="15"/>
      <c r="O18" s="15"/>
    </row>
    <row r="19" spans="1:15">
      <c r="A19" s="13">
        <f t="shared" si="1"/>
        <v>13</v>
      </c>
      <c r="B19" s="14" t="s">
        <v>2310</v>
      </c>
      <c r="C19" s="15" t="s">
        <v>59</v>
      </c>
      <c r="D19" s="15" t="s">
        <v>2298</v>
      </c>
      <c r="E19" s="15"/>
      <c r="F19" s="15"/>
      <c r="G19" s="14" t="s">
        <v>2311</v>
      </c>
      <c r="H19" s="15"/>
      <c r="I19" s="15"/>
      <c r="J19" s="15"/>
      <c r="K19" s="15"/>
      <c r="L19" s="349" t="str">
        <f t="shared" si="0"/>
        <v xml:space="preserve"> </v>
      </c>
      <c r="M19" s="15"/>
      <c r="N19" s="15"/>
      <c r="O19" s="15"/>
    </row>
    <row r="20" spans="1:15">
      <c r="A20" s="13">
        <f t="shared" si="1"/>
        <v>14</v>
      </c>
      <c r="B20" s="14" t="s">
        <v>2312</v>
      </c>
      <c r="C20" s="15" t="s">
        <v>59</v>
      </c>
      <c r="D20" s="15" t="s">
        <v>2298</v>
      </c>
      <c r="E20" s="15"/>
      <c r="F20" s="15"/>
      <c r="G20" s="14" t="s">
        <v>2311</v>
      </c>
      <c r="H20" s="15"/>
      <c r="I20" s="15"/>
      <c r="J20" s="15"/>
      <c r="K20" s="15"/>
      <c r="L20" s="349" t="str">
        <f t="shared" si="0"/>
        <v xml:space="preserve"> </v>
      </c>
      <c r="M20" s="15"/>
      <c r="N20" s="15"/>
      <c r="O20" s="15"/>
    </row>
    <row r="21" spans="1:15">
      <c r="A21" s="13">
        <f t="shared" si="1"/>
        <v>15</v>
      </c>
      <c r="B21" s="14" t="s">
        <v>2313</v>
      </c>
      <c r="C21" s="15" t="s">
        <v>59</v>
      </c>
      <c r="D21" s="15" t="s">
        <v>2298</v>
      </c>
      <c r="E21" s="15"/>
      <c r="F21" s="15"/>
      <c r="G21" s="14" t="s">
        <v>2311</v>
      </c>
      <c r="H21" s="15"/>
      <c r="I21" s="15"/>
      <c r="J21" s="15"/>
      <c r="K21" s="15"/>
      <c r="L21" s="349" t="str">
        <f t="shared" si="0"/>
        <v xml:space="preserve"> </v>
      </c>
      <c r="M21" s="15"/>
      <c r="N21" s="15"/>
      <c r="O21" s="15"/>
    </row>
    <row r="22" spans="1:15">
      <c r="A22" s="13">
        <f t="shared" si="1"/>
        <v>16</v>
      </c>
      <c r="B22" s="14" t="s">
        <v>2314</v>
      </c>
      <c r="C22" s="15" t="s">
        <v>59</v>
      </c>
      <c r="D22" s="15" t="s">
        <v>2298</v>
      </c>
      <c r="E22" s="15"/>
      <c r="F22" s="15"/>
      <c r="G22" s="14" t="s">
        <v>2315</v>
      </c>
      <c r="H22" s="15"/>
      <c r="I22" s="15"/>
      <c r="J22" s="15"/>
      <c r="K22" s="15"/>
      <c r="L22" s="349" t="str">
        <f t="shared" si="0"/>
        <v xml:space="preserve"> </v>
      </c>
      <c r="M22" s="15"/>
      <c r="N22" s="15"/>
      <c r="O22" s="15"/>
    </row>
    <row r="23" spans="1:15">
      <c r="A23" s="13">
        <f t="shared" si="1"/>
        <v>17</v>
      </c>
      <c r="B23" s="14" t="s">
        <v>2316</v>
      </c>
      <c r="C23" s="15" t="s">
        <v>59</v>
      </c>
      <c r="D23" s="15" t="s">
        <v>2298</v>
      </c>
      <c r="E23" s="15"/>
      <c r="F23" s="15"/>
      <c r="G23" s="15" t="s">
        <v>2317</v>
      </c>
      <c r="H23" s="15"/>
      <c r="I23" s="15"/>
      <c r="J23" s="15"/>
      <c r="K23" s="15"/>
      <c r="L23" s="349">
        <f t="shared" si="0"/>
        <v>5</v>
      </c>
      <c r="M23" s="16" t="s">
        <v>4849</v>
      </c>
      <c r="N23" s="13" t="s">
        <v>1527</v>
      </c>
      <c r="O23" s="15"/>
    </row>
    <row r="24" spans="1:15">
      <c r="A24" s="13">
        <f t="shared" si="1"/>
        <v>18</v>
      </c>
      <c r="B24" s="14" t="s">
        <v>2318</v>
      </c>
      <c r="C24" s="15" t="s">
        <v>59</v>
      </c>
      <c r="D24" s="15" t="s">
        <v>2298</v>
      </c>
      <c r="E24" s="15"/>
      <c r="F24" s="15"/>
      <c r="G24" s="15" t="s">
        <v>2319</v>
      </c>
      <c r="H24" s="15"/>
      <c r="I24" s="15"/>
      <c r="J24" s="15"/>
      <c r="K24" s="15"/>
      <c r="L24" s="349">
        <f t="shared" si="0"/>
        <v>5</v>
      </c>
      <c r="M24" s="16" t="s">
        <v>4849</v>
      </c>
      <c r="N24" s="13" t="s">
        <v>1527</v>
      </c>
      <c r="O24" s="15"/>
    </row>
    <row r="25" spans="1:15">
      <c r="A25" s="13">
        <f t="shared" si="1"/>
        <v>19</v>
      </c>
      <c r="B25" s="14" t="s">
        <v>2320</v>
      </c>
      <c r="C25" s="15" t="s">
        <v>59</v>
      </c>
      <c r="D25" s="15" t="s">
        <v>2298</v>
      </c>
      <c r="E25" s="15"/>
      <c r="F25" s="15"/>
      <c r="G25" s="15" t="s">
        <v>2317</v>
      </c>
      <c r="H25" s="15"/>
      <c r="I25" s="15"/>
      <c r="J25" s="15"/>
      <c r="K25" s="15"/>
      <c r="L25" s="349">
        <f t="shared" si="0"/>
        <v>5</v>
      </c>
      <c r="M25" s="16" t="s">
        <v>4849</v>
      </c>
      <c r="N25" s="13" t="s">
        <v>1527</v>
      </c>
      <c r="O25" s="15"/>
    </row>
    <row r="26" spans="1:15">
      <c r="A26" s="13">
        <f t="shared" si="1"/>
        <v>20</v>
      </c>
      <c r="B26" s="14" t="s">
        <v>2321</v>
      </c>
      <c r="C26" s="15" t="s">
        <v>59</v>
      </c>
      <c r="D26" s="15" t="s">
        <v>2298</v>
      </c>
      <c r="E26" s="15"/>
      <c r="F26" s="15"/>
      <c r="G26" s="15" t="s">
        <v>2322</v>
      </c>
      <c r="H26" s="15"/>
      <c r="I26" s="15"/>
      <c r="J26" s="15"/>
      <c r="K26" s="15"/>
      <c r="L26" s="349">
        <f t="shared" si="0"/>
        <v>5</v>
      </c>
      <c r="M26" s="16" t="s">
        <v>4849</v>
      </c>
      <c r="N26" s="13" t="s">
        <v>1527</v>
      </c>
      <c r="O26" s="15"/>
    </row>
    <row r="27" spans="1:15">
      <c r="A27" s="13">
        <f t="shared" si="1"/>
        <v>21</v>
      </c>
      <c r="B27" s="14" t="s">
        <v>2323</v>
      </c>
      <c r="C27" s="15" t="s">
        <v>59</v>
      </c>
      <c r="D27" s="15" t="s">
        <v>2298</v>
      </c>
      <c r="E27" s="15"/>
      <c r="F27" s="15"/>
      <c r="G27" s="15" t="s">
        <v>2324</v>
      </c>
      <c r="H27" s="15"/>
      <c r="I27" s="15"/>
      <c r="J27" s="15"/>
      <c r="K27" s="15"/>
      <c r="L27" s="349">
        <f t="shared" si="0"/>
        <v>5</v>
      </c>
      <c r="M27" s="16" t="s">
        <v>4849</v>
      </c>
      <c r="N27" s="13" t="s">
        <v>1527</v>
      </c>
      <c r="O27" s="15"/>
    </row>
    <row r="28" spans="1:15">
      <c r="A28" s="13">
        <f t="shared" si="1"/>
        <v>22</v>
      </c>
      <c r="B28" s="14" t="s">
        <v>2325</v>
      </c>
      <c r="C28" s="15" t="s">
        <v>59</v>
      </c>
      <c r="D28" s="15" t="s">
        <v>2298</v>
      </c>
      <c r="E28" s="15"/>
      <c r="F28" s="15"/>
      <c r="G28" s="15" t="s">
        <v>2324</v>
      </c>
      <c r="H28" s="15"/>
      <c r="I28" s="15"/>
      <c r="J28" s="15"/>
      <c r="K28" s="15"/>
      <c r="L28" s="349">
        <f t="shared" si="0"/>
        <v>5</v>
      </c>
      <c r="M28" s="16" t="s">
        <v>4849</v>
      </c>
      <c r="N28" s="13" t="s">
        <v>1527</v>
      </c>
      <c r="O28" s="15"/>
    </row>
    <row r="29" spans="1:15">
      <c r="A29" s="13">
        <f t="shared" si="1"/>
        <v>23</v>
      </c>
      <c r="B29" s="14" t="s">
        <v>2326</v>
      </c>
      <c r="C29" s="15" t="s">
        <v>59</v>
      </c>
      <c r="D29" s="15" t="s">
        <v>2298</v>
      </c>
      <c r="E29" s="15"/>
      <c r="F29" s="15"/>
      <c r="G29" s="15" t="s">
        <v>2327</v>
      </c>
      <c r="H29" s="15"/>
      <c r="I29" s="15"/>
      <c r="J29" s="15"/>
      <c r="K29" s="15"/>
      <c r="L29" s="349">
        <f t="shared" si="0"/>
        <v>5</v>
      </c>
      <c r="M29" s="16" t="s">
        <v>4849</v>
      </c>
      <c r="N29" s="13" t="s">
        <v>1527</v>
      </c>
      <c r="O29" s="15"/>
    </row>
    <row r="30" spans="1:15">
      <c r="A30" s="429">
        <f t="shared" si="1"/>
        <v>24</v>
      </c>
      <c r="B30" s="430" t="s">
        <v>2328</v>
      </c>
      <c r="C30" s="431" t="s">
        <v>59</v>
      </c>
      <c r="D30" s="431" t="s">
        <v>2298</v>
      </c>
      <c r="E30" s="431"/>
      <c r="F30" s="431"/>
      <c r="G30" s="431" t="s">
        <v>2317</v>
      </c>
      <c r="H30" s="431"/>
      <c r="I30" s="431"/>
      <c r="J30" s="431"/>
      <c r="K30" s="431"/>
      <c r="L30" s="379">
        <f t="shared" si="0"/>
        <v>125</v>
      </c>
      <c r="M30" s="432" t="s">
        <v>317</v>
      </c>
      <c r="N30" s="429" t="s">
        <v>698</v>
      </c>
      <c r="O30" s="431"/>
    </row>
    <row r="31" spans="1:15">
      <c r="A31" s="13">
        <f t="shared" si="1"/>
        <v>25</v>
      </c>
      <c r="B31" s="14" t="s">
        <v>2329</v>
      </c>
      <c r="C31" s="15" t="s">
        <v>59</v>
      </c>
      <c r="D31" s="15" t="s">
        <v>2298</v>
      </c>
      <c r="E31" s="15"/>
      <c r="F31" s="15"/>
      <c r="G31" s="15" t="s">
        <v>2330</v>
      </c>
      <c r="H31" s="15"/>
      <c r="I31" s="15"/>
      <c r="J31" s="15"/>
      <c r="K31" s="15"/>
      <c r="L31" s="349" t="str">
        <f t="shared" si="0"/>
        <v xml:space="preserve"> </v>
      </c>
      <c r="M31" s="15"/>
      <c r="N31" s="15"/>
      <c r="O31" s="15"/>
    </row>
    <row r="32" spans="1:15">
      <c r="A32" s="13">
        <f t="shared" si="1"/>
        <v>26</v>
      </c>
      <c r="B32" s="14" t="s">
        <v>2331</v>
      </c>
      <c r="C32" s="15" t="s">
        <v>59</v>
      </c>
      <c r="D32" s="15" t="s">
        <v>2298</v>
      </c>
      <c r="E32" s="15"/>
      <c r="F32" s="15"/>
      <c r="G32" s="15" t="s">
        <v>2330</v>
      </c>
      <c r="H32" s="15"/>
      <c r="I32" s="15"/>
      <c r="J32" s="15"/>
      <c r="K32" s="15"/>
      <c r="L32" s="349" t="str">
        <f t="shared" si="0"/>
        <v xml:space="preserve"> </v>
      </c>
      <c r="M32" s="15"/>
      <c r="N32" s="15"/>
      <c r="O32" s="15"/>
    </row>
    <row r="33" spans="1:15">
      <c r="A33" s="13">
        <f t="shared" si="1"/>
        <v>27</v>
      </c>
      <c r="B33" s="18" t="s">
        <v>2332</v>
      </c>
      <c r="C33" s="19" t="s">
        <v>2333</v>
      </c>
      <c r="D33" s="20" t="s">
        <v>2334</v>
      </c>
      <c r="E33" s="20"/>
      <c r="F33" s="20"/>
      <c r="G33" s="15"/>
      <c r="H33" s="15"/>
      <c r="I33" s="15"/>
      <c r="J33" s="15"/>
      <c r="K33" s="15"/>
      <c r="L33" s="349" t="str">
        <f t="shared" si="0"/>
        <v xml:space="preserve"> </v>
      </c>
      <c r="M33" s="15"/>
      <c r="N33" s="15"/>
      <c r="O33" s="15"/>
    </row>
    <row r="34" spans="1:15">
      <c r="A34" s="13">
        <f t="shared" si="1"/>
        <v>28</v>
      </c>
      <c r="B34" s="18" t="s">
        <v>2335</v>
      </c>
      <c r="C34" s="19" t="s">
        <v>2333</v>
      </c>
      <c r="D34" s="20" t="s">
        <v>1763</v>
      </c>
      <c r="E34" s="20"/>
      <c r="F34" s="20"/>
      <c r="G34" s="15"/>
      <c r="H34" s="15"/>
      <c r="I34" s="15"/>
      <c r="J34" s="15"/>
      <c r="K34" s="15"/>
      <c r="L34" s="349" t="str">
        <f t="shared" si="0"/>
        <v xml:space="preserve"> </v>
      </c>
      <c r="M34" s="15"/>
      <c r="N34" s="15"/>
      <c r="O34" s="15"/>
    </row>
    <row r="35" spans="1:15">
      <c r="A35" s="13">
        <f t="shared" si="1"/>
        <v>29</v>
      </c>
      <c r="B35" s="18" t="s">
        <v>1764</v>
      </c>
      <c r="C35" s="19" t="s">
        <v>2333</v>
      </c>
      <c r="D35" s="20" t="s">
        <v>1765</v>
      </c>
      <c r="E35" s="20"/>
      <c r="F35" s="20"/>
      <c r="G35" s="15"/>
      <c r="H35" s="15"/>
      <c r="I35" s="15"/>
      <c r="J35" s="15"/>
      <c r="K35" s="15"/>
      <c r="L35" s="349" t="str">
        <f t="shared" si="0"/>
        <v xml:space="preserve"> </v>
      </c>
      <c r="M35" s="15"/>
      <c r="N35" s="15"/>
      <c r="O35" s="15"/>
    </row>
    <row r="36" spans="1:15">
      <c r="A36" s="13">
        <f t="shared" si="1"/>
        <v>30</v>
      </c>
      <c r="B36" s="18" t="s">
        <v>1766</v>
      </c>
      <c r="C36" s="19" t="s">
        <v>2333</v>
      </c>
      <c r="D36" s="20" t="s">
        <v>1767</v>
      </c>
      <c r="E36" s="20"/>
      <c r="F36" s="20"/>
      <c r="G36" s="15"/>
      <c r="H36" s="15"/>
      <c r="I36" s="15"/>
      <c r="J36" s="15"/>
      <c r="K36" s="15"/>
      <c r="L36" s="349" t="str">
        <f t="shared" si="0"/>
        <v xml:space="preserve"> </v>
      </c>
      <c r="M36" s="15"/>
      <c r="N36" s="15"/>
      <c r="O36" s="15"/>
    </row>
    <row r="37" spans="1:15">
      <c r="A37" s="13">
        <f t="shared" si="1"/>
        <v>31</v>
      </c>
      <c r="B37" s="21" t="s">
        <v>2531</v>
      </c>
      <c r="C37" s="19" t="s">
        <v>2333</v>
      </c>
      <c r="D37" s="20" t="s">
        <v>2532</v>
      </c>
      <c r="E37" s="20"/>
      <c r="F37" s="20"/>
      <c r="G37" s="15"/>
      <c r="H37" s="15"/>
      <c r="I37" s="15"/>
      <c r="J37" s="15"/>
      <c r="K37" s="15"/>
      <c r="L37" s="349" t="str">
        <f t="shared" si="0"/>
        <v xml:space="preserve"> </v>
      </c>
      <c r="M37" s="15"/>
      <c r="N37" s="15"/>
      <c r="O37" s="15"/>
    </row>
    <row r="38" spans="1:15">
      <c r="A38" s="13">
        <f t="shared" si="1"/>
        <v>32</v>
      </c>
      <c r="B38" s="21" t="s">
        <v>2533</v>
      </c>
      <c r="C38" s="19" t="s">
        <v>2333</v>
      </c>
      <c r="D38" s="20" t="s">
        <v>2532</v>
      </c>
      <c r="E38" s="20"/>
      <c r="F38" s="20"/>
      <c r="G38" s="15"/>
      <c r="H38" s="15"/>
      <c r="I38" s="15"/>
      <c r="J38" s="15"/>
      <c r="K38" s="15"/>
      <c r="L38" s="349" t="str">
        <f t="shared" si="0"/>
        <v xml:space="preserve"> </v>
      </c>
      <c r="M38" s="15"/>
      <c r="N38" s="15"/>
      <c r="O38" s="15"/>
    </row>
    <row r="39" spans="1:15">
      <c r="A39" s="13">
        <f t="shared" si="1"/>
        <v>33</v>
      </c>
      <c r="B39" s="18" t="s">
        <v>2534</v>
      </c>
      <c r="C39" s="19" t="s">
        <v>2333</v>
      </c>
      <c r="D39" s="20" t="s">
        <v>2535</v>
      </c>
      <c r="E39" s="20"/>
      <c r="F39" s="20"/>
      <c r="G39" s="15"/>
      <c r="H39" s="15"/>
      <c r="I39" s="15"/>
      <c r="J39" s="15"/>
      <c r="K39" s="15"/>
      <c r="L39" s="349" t="str">
        <f t="shared" si="0"/>
        <v xml:space="preserve"> </v>
      </c>
      <c r="M39" s="15"/>
      <c r="N39" s="15"/>
      <c r="O39" s="15"/>
    </row>
    <row r="40" spans="1:15">
      <c r="A40" s="13">
        <f t="shared" si="1"/>
        <v>34</v>
      </c>
      <c r="B40" s="18" t="s">
        <v>2536</v>
      </c>
      <c r="C40" s="19" t="s">
        <v>2333</v>
      </c>
      <c r="D40" s="20" t="s">
        <v>2537</v>
      </c>
      <c r="E40" s="20"/>
      <c r="F40" s="20"/>
      <c r="G40" s="15"/>
      <c r="H40" s="15"/>
      <c r="I40" s="15"/>
      <c r="J40" s="15"/>
      <c r="K40" s="15"/>
      <c r="L40" s="349" t="str">
        <f t="shared" si="0"/>
        <v xml:space="preserve"> </v>
      </c>
      <c r="M40" s="15"/>
      <c r="N40" s="15"/>
      <c r="O40" s="15"/>
    </row>
    <row r="41" spans="1:15">
      <c r="A41" s="13">
        <f t="shared" si="1"/>
        <v>35</v>
      </c>
      <c r="B41" s="18" t="s">
        <v>2538</v>
      </c>
      <c r="C41" s="19" t="s">
        <v>2333</v>
      </c>
      <c r="D41" s="20" t="s">
        <v>2537</v>
      </c>
      <c r="E41" s="20"/>
      <c r="F41" s="20"/>
      <c r="G41" s="15"/>
      <c r="H41" s="15"/>
      <c r="I41" s="15"/>
      <c r="J41" s="15"/>
      <c r="K41" s="15"/>
      <c r="L41" s="349" t="str">
        <f t="shared" si="0"/>
        <v xml:space="preserve"> </v>
      </c>
      <c r="M41" s="15"/>
      <c r="N41" s="15"/>
      <c r="O41" s="15"/>
    </row>
    <row r="42" spans="1:15">
      <c r="A42" s="13">
        <f t="shared" si="1"/>
        <v>36</v>
      </c>
      <c r="B42" s="18" t="s">
        <v>2539</v>
      </c>
      <c r="C42" s="19" t="s">
        <v>2333</v>
      </c>
      <c r="D42" s="20" t="s">
        <v>2540</v>
      </c>
      <c r="E42" s="20"/>
      <c r="F42" s="20"/>
      <c r="G42" s="15"/>
      <c r="H42" s="15"/>
      <c r="I42" s="15"/>
      <c r="J42" s="15"/>
      <c r="K42" s="15"/>
      <c r="L42" s="349">
        <f t="shared" si="0"/>
        <v>25</v>
      </c>
      <c r="M42" s="13" t="s">
        <v>4239</v>
      </c>
      <c r="N42" s="13" t="s">
        <v>694</v>
      </c>
      <c r="O42" s="15"/>
    </row>
    <row r="43" spans="1:15">
      <c r="A43" s="13">
        <f t="shared" si="1"/>
        <v>37</v>
      </c>
      <c r="B43" s="18" t="s">
        <v>2541</v>
      </c>
      <c r="C43" s="19" t="s">
        <v>2333</v>
      </c>
      <c r="D43" s="20" t="s">
        <v>3912</v>
      </c>
      <c r="E43" s="20"/>
      <c r="F43" s="20"/>
      <c r="G43" s="15"/>
      <c r="H43" s="15"/>
      <c r="I43" s="15"/>
      <c r="J43" s="15"/>
      <c r="K43" s="15"/>
      <c r="L43" s="349" t="str">
        <f t="shared" si="0"/>
        <v xml:space="preserve"> </v>
      </c>
      <c r="M43" s="15"/>
      <c r="N43" s="15"/>
      <c r="O43" s="15"/>
    </row>
    <row r="44" spans="1:15">
      <c r="A44" s="13">
        <f t="shared" si="1"/>
        <v>38</v>
      </c>
      <c r="B44" s="18" t="s">
        <v>3913</v>
      </c>
      <c r="C44" s="19" t="s">
        <v>2333</v>
      </c>
      <c r="D44" s="20" t="s">
        <v>3912</v>
      </c>
      <c r="E44" s="20"/>
      <c r="F44" s="20"/>
      <c r="G44" s="15"/>
      <c r="H44" s="15"/>
      <c r="I44" s="15"/>
      <c r="J44" s="15"/>
      <c r="K44" s="15"/>
      <c r="L44" s="349" t="str">
        <f t="shared" si="0"/>
        <v xml:space="preserve"> </v>
      </c>
      <c r="M44" s="15"/>
      <c r="N44" s="15"/>
      <c r="O44" s="15"/>
    </row>
    <row r="45" spans="1:15">
      <c r="A45" s="13">
        <f t="shared" si="1"/>
        <v>39</v>
      </c>
      <c r="B45" s="18" t="s">
        <v>3914</v>
      </c>
      <c r="C45" s="19" t="s">
        <v>2333</v>
      </c>
      <c r="D45" s="20" t="s">
        <v>2638</v>
      </c>
      <c r="E45" s="20"/>
      <c r="F45" s="20"/>
      <c r="G45" s="15"/>
      <c r="H45" s="15"/>
      <c r="I45" s="15"/>
      <c r="J45" s="15"/>
      <c r="K45" s="15"/>
      <c r="L45" s="349" t="str">
        <f t="shared" si="0"/>
        <v xml:space="preserve"> </v>
      </c>
      <c r="M45" s="15"/>
      <c r="N45" s="15"/>
      <c r="O45" s="15"/>
    </row>
    <row r="46" spans="1:15">
      <c r="A46" s="13">
        <f t="shared" si="1"/>
        <v>40</v>
      </c>
      <c r="B46" s="18" t="s">
        <v>2639</v>
      </c>
      <c r="C46" s="19" t="s">
        <v>2333</v>
      </c>
      <c r="D46" s="20" t="s">
        <v>2640</v>
      </c>
      <c r="E46" s="20"/>
      <c r="F46" s="20"/>
      <c r="G46" s="15"/>
      <c r="H46" s="15"/>
      <c r="I46" s="15"/>
      <c r="J46" s="15"/>
      <c r="K46" s="15"/>
      <c r="L46" s="349" t="str">
        <f t="shared" si="0"/>
        <v xml:space="preserve"> </v>
      </c>
      <c r="M46" s="15"/>
      <c r="N46" s="15"/>
      <c r="O46" s="15"/>
    </row>
    <row r="47" spans="1:15">
      <c r="A47" s="13">
        <f t="shared" si="1"/>
        <v>41</v>
      </c>
      <c r="B47" s="18" t="s">
        <v>2641</v>
      </c>
      <c r="C47" s="19" t="s">
        <v>2333</v>
      </c>
      <c r="D47" s="20" t="s">
        <v>2640</v>
      </c>
      <c r="E47" s="20"/>
      <c r="F47" s="20"/>
      <c r="G47" s="15"/>
      <c r="H47" s="15"/>
      <c r="I47" s="15"/>
      <c r="J47" s="15"/>
      <c r="K47" s="15"/>
      <c r="L47" s="349" t="str">
        <f t="shared" si="0"/>
        <v xml:space="preserve"> </v>
      </c>
      <c r="M47" s="15"/>
      <c r="N47" s="15"/>
      <c r="O47" s="15"/>
    </row>
    <row r="48" spans="1:15">
      <c r="A48" s="13">
        <f t="shared" si="1"/>
        <v>42</v>
      </c>
      <c r="B48" s="18" t="s">
        <v>2642</v>
      </c>
      <c r="C48" s="19" t="s">
        <v>2333</v>
      </c>
      <c r="D48" s="20" t="s">
        <v>2643</v>
      </c>
      <c r="E48" s="20"/>
      <c r="F48" s="20"/>
      <c r="G48" s="15"/>
      <c r="H48" s="15"/>
      <c r="I48" s="15"/>
      <c r="J48" s="15"/>
      <c r="K48" s="15"/>
      <c r="L48" s="349" t="str">
        <f t="shared" si="0"/>
        <v xml:space="preserve"> </v>
      </c>
      <c r="M48" s="15"/>
      <c r="N48" s="15"/>
      <c r="O48" s="15"/>
    </row>
    <row r="49" spans="1:15">
      <c r="A49" s="13">
        <f t="shared" si="1"/>
        <v>43</v>
      </c>
      <c r="B49" s="18" t="s">
        <v>4047</v>
      </c>
      <c r="C49" s="19" t="s">
        <v>2333</v>
      </c>
      <c r="D49" s="20" t="s">
        <v>4048</v>
      </c>
      <c r="E49" s="20"/>
      <c r="F49" s="20"/>
      <c r="G49" s="15"/>
      <c r="H49" s="15"/>
      <c r="I49" s="15"/>
      <c r="J49" s="15"/>
      <c r="K49" s="15"/>
      <c r="L49" s="349">
        <f t="shared" si="0"/>
        <v>5</v>
      </c>
      <c r="M49" s="13" t="s">
        <v>4849</v>
      </c>
      <c r="N49" s="13" t="s">
        <v>1527</v>
      </c>
      <c r="O49" s="15"/>
    </row>
    <row r="50" spans="1:15">
      <c r="A50" s="13">
        <f t="shared" si="1"/>
        <v>44</v>
      </c>
      <c r="B50" s="18" t="s">
        <v>4049</v>
      </c>
      <c r="C50" s="19" t="s">
        <v>2333</v>
      </c>
      <c r="D50" s="20" t="s">
        <v>4048</v>
      </c>
      <c r="E50" s="20"/>
      <c r="F50" s="20"/>
      <c r="G50" s="15"/>
      <c r="H50" s="15"/>
      <c r="I50" s="15"/>
      <c r="J50" s="15"/>
      <c r="K50" s="15"/>
      <c r="L50" s="349">
        <f t="shared" si="0"/>
        <v>5</v>
      </c>
      <c r="M50" s="13" t="s">
        <v>4849</v>
      </c>
      <c r="N50" s="13" t="s">
        <v>1527</v>
      </c>
      <c r="O50" s="15"/>
    </row>
    <row r="51" spans="1:15">
      <c r="A51" s="13">
        <f t="shared" si="1"/>
        <v>45</v>
      </c>
      <c r="B51" s="18" t="s">
        <v>4050</v>
      </c>
      <c r="C51" s="19" t="s">
        <v>2333</v>
      </c>
      <c r="D51" s="20" t="s">
        <v>4051</v>
      </c>
      <c r="E51" s="20"/>
      <c r="F51" s="20"/>
      <c r="G51" s="15"/>
      <c r="H51" s="15"/>
      <c r="I51" s="15"/>
      <c r="J51" s="15"/>
      <c r="K51" s="15"/>
      <c r="L51" s="349" t="str">
        <f t="shared" si="0"/>
        <v xml:space="preserve"> </v>
      </c>
      <c r="M51" s="15"/>
      <c r="N51" s="15"/>
      <c r="O51" s="15"/>
    </row>
    <row r="52" spans="1:15">
      <c r="A52" s="13">
        <f t="shared" si="1"/>
        <v>46</v>
      </c>
      <c r="B52" s="18" t="s">
        <v>4052</v>
      </c>
      <c r="C52" s="19" t="s">
        <v>2333</v>
      </c>
      <c r="D52" s="20"/>
      <c r="E52" s="20"/>
      <c r="F52" s="20"/>
      <c r="G52" s="15"/>
      <c r="H52" s="15"/>
      <c r="I52" s="15"/>
      <c r="J52" s="15"/>
      <c r="K52" s="15"/>
      <c r="L52" s="349">
        <f t="shared" si="0"/>
        <v>25</v>
      </c>
      <c r="M52" s="13" t="s">
        <v>4239</v>
      </c>
      <c r="N52" s="13" t="s">
        <v>694</v>
      </c>
      <c r="O52" s="15"/>
    </row>
    <row r="53" spans="1:15">
      <c r="A53" s="13">
        <f t="shared" si="1"/>
        <v>47</v>
      </c>
      <c r="B53" s="21" t="s">
        <v>4053</v>
      </c>
      <c r="C53" s="19" t="s">
        <v>2333</v>
      </c>
      <c r="D53" s="20" t="s">
        <v>4054</v>
      </c>
      <c r="E53" s="20"/>
      <c r="F53" s="20"/>
      <c r="G53" s="15"/>
      <c r="H53" s="15"/>
      <c r="I53" s="15"/>
      <c r="J53" s="15"/>
      <c r="K53" s="15"/>
      <c r="L53" s="349" t="str">
        <f t="shared" si="0"/>
        <v xml:space="preserve"> </v>
      </c>
      <c r="M53" s="15"/>
      <c r="N53" s="15"/>
      <c r="O53" s="15"/>
    </row>
    <row r="54" spans="1:15">
      <c r="A54" s="13">
        <f t="shared" si="1"/>
        <v>48</v>
      </c>
      <c r="B54" s="21" t="s">
        <v>4055</v>
      </c>
      <c r="C54" s="19" t="s">
        <v>2333</v>
      </c>
      <c r="D54" s="20" t="s">
        <v>4054</v>
      </c>
      <c r="E54" s="20"/>
      <c r="F54" s="20"/>
      <c r="G54" s="15"/>
      <c r="H54" s="15"/>
      <c r="I54" s="15"/>
      <c r="J54" s="15"/>
      <c r="K54" s="15"/>
      <c r="L54" s="349" t="str">
        <f t="shared" si="0"/>
        <v xml:space="preserve"> </v>
      </c>
      <c r="M54" s="15"/>
      <c r="N54" s="15"/>
      <c r="O54" s="15"/>
    </row>
    <row r="55" spans="1:15">
      <c r="A55" s="13">
        <f t="shared" si="1"/>
        <v>49</v>
      </c>
      <c r="B55" s="18" t="s">
        <v>4056</v>
      </c>
      <c r="C55" s="19" t="s">
        <v>2333</v>
      </c>
      <c r="D55" s="20" t="s">
        <v>4057</v>
      </c>
      <c r="E55" s="20"/>
      <c r="F55" s="20"/>
      <c r="G55" s="15"/>
      <c r="H55" s="15"/>
      <c r="I55" s="15"/>
      <c r="J55" s="15"/>
      <c r="K55" s="15"/>
      <c r="L55" s="349">
        <f t="shared" si="0"/>
        <v>25</v>
      </c>
      <c r="M55" s="13" t="s">
        <v>4261</v>
      </c>
      <c r="N55" s="13" t="s">
        <v>694</v>
      </c>
      <c r="O55" s="15"/>
    </row>
    <row r="56" spans="1:15">
      <c r="A56" s="13">
        <f t="shared" si="1"/>
        <v>50</v>
      </c>
      <c r="B56" s="18" t="s">
        <v>4058</v>
      </c>
      <c r="C56" s="19" t="s">
        <v>2333</v>
      </c>
      <c r="D56" s="20" t="s">
        <v>4057</v>
      </c>
      <c r="E56" s="20"/>
      <c r="F56" s="20"/>
      <c r="G56" s="15"/>
      <c r="H56" s="15"/>
      <c r="I56" s="15"/>
      <c r="J56" s="15"/>
      <c r="K56" s="15"/>
      <c r="L56" s="349">
        <f t="shared" si="0"/>
        <v>25</v>
      </c>
      <c r="M56" s="13" t="s">
        <v>4261</v>
      </c>
      <c r="N56" s="13" t="s">
        <v>694</v>
      </c>
      <c r="O56" s="15"/>
    </row>
    <row r="57" spans="1:15">
      <c r="A57" s="13">
        <f t="shared" si="1"/>
        <v>51</v>
      </c>
      <c r="B57" s="18" t="s">
        <v>4059</v>
      </c>
      <c r="C57" s="19" t="s">
        <v>2333</v>
      </c>
      <c r="D57" s="20" t="s">
        <v>4060</v>
      </c>
      <c r="E57" s="20"/>
      <c r="F57" s="20"/>
      <c r="G57" s="15"/>
      <c r="H57" s="15"/>
      <c r="I57" s="15"/>
      <c r="J57" s="15"/>
      <c r="K57" s="15"/>
      <c r="L57" s="349" t="str">
        <f t="shared" si="0"/>
        <v xml:space="preserve"> </v>
      </c>
      <c r="M57" s="15"/>
      <c r="N57" s="15"/>
      <c r="O57" s="15"/>
    </row>
    <row r="58" spans="1:15">
      <c r="A58" s="13">
        <f t="shared" si="1"/>
        <v>52</v>
      </c>
      <c r="B58" s="18" t="s">
        <v>4061</v>
      </c>
      <c r="C58" s="19" t="s">
        <v>2333</v>
      </c>
      <c r="D58" s="20" t="s">
        <v>4062</v>
      </c>
      <c r="E58" s="20"/>
      <c r="F58" s="20"/>
      <c r="G58" s="15"/>
      <c r="H58" s="15"/>
      <c r="I58" s="15"/>
      <c r="J58" s="15"/>
      <c r="K58" s="15"/>
      <c r="L58" s="349" t="str">
        <f t="shared" si="0"/>
        <v xml:space="preserve"> </v>
      </c>
      <c r="M58" s="15"/>
      <c r="N58" s="15"/>
      <c r="O58" s="15"/>
    </row>
    <row r="59" spans="1:15">
      <c r="A59" s="13">
        <f t="shared" si="1"/>
        <v>53</v>
      </c>
      <c r="B59" s="18" t="s">
        <v>4063</v>
      </c>
      <c r="C59" s="19" t="s">
        <v>2333</v>
      </c>
      <c r="D59" s="20" t="s">
        <v>4064</v>
      </c>
      <c r="E59" s="20"/>
      <c r="F59" s="20"/>
      <c r="G59" s="15"/>
      <c r="H59" s="15"/>
      <c r="I59" s="15"/>
      <c r="J59" s="15"/>
      <c r="K59" s="15"/>
      <c r="L59" s="349" t="str">
        <f t="shared" si="0"/>
        <v xml:space="preserve"> </v>
      </c>
      <c r="M59" s="15"/>
      <c r="N59" s="15"/>
      <c r="O59" s="15"/>
    </row>
    <row r="60" spans="1:15">
      <c r="A60" s="13">
        <f t="shared" si="1"/>
        <v>54</v>
      </c>
      <c r="B60" s="18" t="s">
        <v>4065</v>
      </c>
      <c r="C60" s="19" t="s">
        <v>2333</v>
      </c>
      <c r="D60" s="20" t="s">
        <v>3457</v>
      </c>
      <c r="E60" s="20"/>
      <c r="F60" s="20"/>
      <c r="G60" s="15"/>
      <c r="H60" s="15"/>
      <c r="I60" s="15"/>
      <c r="J60" s="15"/>
      <c r="K60" s="15"/>
      <c r="L60" s="349" t="str">
        <f t="shared" si="0"/>
        <v xml:space="preserve"> </v>
      </c>
      <c r="M60" s="15"/>
      <c r="N60" s="15"/>
      <c r="O60" s="15"/>
    </row>
    <row r="61" spans="1:15">
      <c r="A61" s="13">
        <f t="shared" si="1"/>
        <v>55</v>
      </c>
      <c r="B61" s="18" t="s">
        <v>3458</v>
      </c>
      <c r="C61" s="19" t="s">
        <v>2333</v>
      </c>
      <c r="D61" s="20" t="s">
        <v>3459</v>
      </c>
      <c r="E61" s="20"/>
      <c r="F61" s="20"/>
      <c r="G61" s="15"/>
      <c r="H61" s="15"/>
      <c r="I61" s="15"/>
      <c r="J61" s="15"/>
      <c r="K61" s="15"/>
      <c r="L61" s="349" t="str">
        <f t="shared" si="0"/>
        <v xml:space="preserve"> </v>
      </c>
      <c r="M61" s="15"/>
      <c r="N61" s="15"/>
      <c r="O61" s="15"/>
    </row>
    <row r="62" spans="1:15">
      <c r="A62" s="13">
        <f t="shared" si="1"/>
        <v>56</v>
      </c>
      <c r="B62" s="18" t="s">
        <v>3460</v>
      </c>
      <c r="C62" s="19" t="s">
        <v>2333</v>
      </c>
      <c r="D62" s="20" t="s">
        <v>3461</v>
      </c>
      <c r="E62" s="20"/>
      <c r="F62" s="20"/>
      <c r="G62" s="15"/>
      <c r="H62" s="15"/>
      <c r="I62" s="15"/>
      <c r="J62" s="15"/>
      <c r="K62" s="15"/>
      <c r="L62" s="349" t="str">
        <f t="shared" si="0"/>
        <v xml:space="preserve"> </v>
      </c>
      <c r="M62" s="15"/>
      <c r="N62" s="15"/>
      <c r="O62" s="15"/>
    </row>
    <row r="63" spans="1:15">
      <c r="A63" s="13">
        <f t="shared" si="1"/>
        <v>57</v>
      </c>
      <c r="B63" s="18" t="s">
        <v>3462</v>
      </c>
      <c r="C63" s="19" t="s">
        <v>2333</v>
      </c>
      <c r="D63" s="20" t="s">
        <v>505</v>
      </c>
      <c r="E63" s="20"/>
      <c r="F63" s="20"/>
      <c r="G63" s="15"/>
      <c r="H63" s="15"/>
      <c r="I63" s="15"/>
      <c r="J63" s="15"/>
      <c r="K63" s="15"/>
      <c r="L63" s="349" t="str">
        <f t="shared" si="0"/>
        <v xml:space="preserve"> </v>
      </c>
      <c r="M63" s="15"/>
      <c r="N63" s="15"/>
      <c r="O63" s="15"/>
    </row>
    <row r="64" spans="1:15">
      <c r="A64" s="13">
        <f t="shared" si="1"/>
        <v>58</v>
      </c>
      <c r="B64" s="18" t="s">
        <v>506</v>
      </c>
      <c r="C64" s="19" t="s">
        <v>2333</v>
      </c>
      <c r="D64" s="20" t="s">
        <v>507</v>
      </c>
      <c r="E64" s="20"/>
      <c r="F64" s="20"/>
      <c r="G64" s="15"/>
      <c r="H64" s="15"/>
      <c r="I64" s="15"/>
      <c r="J64" s="15"/>
      <c r="K64" s="15"/>
      <c r="L64" s="349" t="str">
        <f t="shared" si="0"/>
        <v xml:space="preserve"> </v>
      </c>
      <c r="M64" s="15"/>
      <c r="N64" s="15"/>
      <c r="O64" s="15"/>
    </row>
    <row r="65" spans="1:15">
      <c r="A65" s="13">
        <f t="shared" si="1"/>
        <v>59</v>
      </c>
      <c r="B65" s="18" t="s">
        <v>508</v>
      </c>
      <c r="C65" s="19" t="s">
        <v>2333</v>
      </c>
      <c r="D65" s="20" t="s">
        <v>509</v>
      </c>
      <c r="E65" s="20"/>
      <c r="F65" s="20"/>
      <c r="G65" s="15"/>
      <c r="H65" s="15"/>
      <c r="I65" s="15"/>
      <c r="J65" s="15"/>
      <c r="K65" s="15"/>
      <c r="L65" s="349" t="str">
        <f t="shared" si="0"/>
        <v xml:space="preserve"> </v>
      </c>
      <c r="M65" s="15"/>
      <c r="N65" s="15"/>
      <c r="O65" s="15"/>
    </row>
    <row r="66" spans="1:15">
      <c r="A66" s="13">
        <f t="shared" si="1"/>
        <v>60</v>
      </c>
      <c r="B66" s="18" t="s">
        <v>510</v>
      </c>
      <c r="C66" s="19" t="s">
        <v>2333</v>
      </c>
      <c r="D66" s="20" t="s">
        <v>511</v>
      </c>
      <c r="E66" s="20"/>
      <c r="F66" s="20"/>
      <c r="G66" s="15"/>
      <c r="H66" s="15"/>
      <c r="I66" s="15"/>
      <c r="J66" s="15"/>
      <c r="K66" s="15"/>
      <c r="L66" s="349" t="str">
        <f t="shared" si="0"/>
        <v xml:space="preserve"> </v>
      </c>
      <c r="M66" s="15"/>
      <c r="N66" s="15"/>
      <c r="O66" s="15"/>
    </row>
    <row r="67" spans="1:15">
      <c r="A67" s="13">
        <f t="shared" si="1"/>
        <v>61</v>
      </c>
      <c r="B67" s="18" t="s">
        <v>512</v>
      </c>
      <c r="C67" s="19" t="s">
        <v>2333</v>
      </c>
      <c r="D67" s="20" t="s">
        <v>513</v>
      </c>
      <c r="E67" s="20"/>
      <c r="F67" s="20"/>
      <c r="G67" s="15"/>
      <c r="H67" s="15"/>
      <c r="I67" s="15"/>
      <c r="J67" s="15"/>
      <c r="K67" s="15"/>
      <c r="L67" s="349" t="str">
        <f t="shared" si="0"/>
        <v xml:space="preserve"> </v>
      </c>
      <c r="M67" s="15"/>
      <c r="N67" s="15"/>
      <c r="O67" s="15"/>
    </row>
    <row r="68" spans="1:15">
      <c r="A68" s="13">
        <f t="shared" si="1"/>
        <v>62</v>
      </c>
      <c r="B68" s="18" t="s">
        <v>514</v>
      </c>
      <c r="C68" s="19" t="s">
        <v>2333</v>
      </c>
      <c r="D68" s="20" t="s">
        <v>513</v>
      </c>
      <c r="E68" s="20"/>
      <c r="F68" s="20"/>
      <c r="G68" s="15"/>
      <c r="H68" s="15"/>
      <c r="I68" s="15"/>
      <c r="J68" s="15"/>
      <c r="K68" s="15"/>
      <c r="L68" s="349" t="str">
        <f t="shared" si="0"/>
        <v xml:space="preserve"> </v>
      </c>
      <c r="M68" s="15"/>
      <c r="N68" s="15"/>
      <c r="O68" s="15"/>
    </row>
    <row r="69" spans="1:15">
      <c r="A69" s="13">
        <f t="shared" si="1"/>
        <v>63</v>
      </c>
      <c r="B69" s="18" t="s">
        <v>515</v>
      </c>
      <c r="C69" s="19" t="s">
        <v>2333</v>
      </c>
      <c r="D69" s="20" t="s">
        <v>516</v>
      </c>
      <c r="E69" s="20"/>
      <c r="F69" s="20"/>
      <c r="G69" s="15"/>
      <c r="H69" s="15"/>
      <c r="I69" s="15"/>
      <c r="J69" s="15"/>
      <c r="K69" s="15"/>
      <c r="L69" s="349" t="str">
        <f t="shared" si="0"/>
        <v xml:space="preserve"> </v>
      </c>
      <c r="M69" s="15"/>
      <c r="N69" s="15"/>
      <c r="O69" s="15"/>
    </row>
    <row r="70" spans="1:15">
      <c r="A70" s="13">
        <f t="shared" si="1"/>
        <v>64</v>
      </c>
      <c r="B70" s="18" t="s">
        <v>517</v>
      </c>
      <c r="C70" s="19" t="s">
        <v>2333</v>
      </c>
      <c r="D70" s="20" t="s">
        <v>516</v>
      </c>
      <c r="E70" s="20"/>
      <c r="F70" s="20"/>
      <c r="G70" s="15"/>
      <c r="H70" s="15"/>
      <c r="I70" s="15"/>
      <c r="J70" s="15"/>
      <c r="K70" s="15"/>
      <c r="L70" s="349" t="str">
        <f t="shared" si="0"/>
        <v xml:space="preserve"> </v>
      </c>
      <c r="M70" s="15"/>
      <c r="N70" s="15"/>
      <c r="O70" s="15"/>
    </row>
    <row r="71" spans="1:15">
      <c r="A71" s="13">
        <f t="shared" si="1"/>
        <v>65</v>
      </c>
      <c r="B71" s="18" t="s">
        <v>518</v>
      </c>
      <c r="C71" s="19" t="s">
        <v>2333</v>
      </c>
      <c r="D71" s="20" t="s">
        <v>4326</v>
      </c>
      <c r="E71" s="20"/>
      <c r="F71" s="20"/>
      <c r="G71" s="15"/>
      <c r="H71" s="15"/>
      <c r="I71" s="15"/>
      <c r="J71" s="15"/>
      <c r="K71" s="15"/>
      <c r="L71" s="349" t="str">
        <f t="shared" ref="L71:L134" si="2">IF(ISERROR(INDEX(data,MATCH(LEN(N71),item,0),2))," ",INDEX(data,MATCH(LEN(N71),item,0),2))</f>
        <v xml:space="preserve"> </v>
      </c>
      <c r="M71" s="15"/>
      <c r="N71" s="15"/>
      <c r="O71" s="15"/>
    </row>
    <row r="72" spans="1:15">
      <c r="A72" s="13">
        <f t="shared" ref="A72:A135" si="3">A71+1</f>
        <v>66</v>
      </c>
      <c r="B72" s="18" t="s">
        <v>4327</v>
      </c>
      <c r="C72" s="19" t="s">
        <v>2333</v>
      </c>
      <c r="D72" s="20" t="s">
        <v>4328</v>
      </c>
      <c r="E72" s="20"/>
      <c r="F72" s="20"/>
      <c r="G72" s="15"/>
      <c r="H72" s="15"/>
      <c r="I72" s="15"/>
      <c r="J72" s="15"/>
      <c r="K72" s="15"/>
      <c r="L72" s="349" t="str">
        <f t="shared" si="2"/>
        <v xml:space="preserve"> </v>
      </c>
      <c r="M72" s="15"/>
      <c r="N72" s="15"/>
      <c r="O72" s="15"/>
    </row>
    <row r="73" spans="1:15">
      <c r="A73" s="13">
        <f t="shared" si="3"/>
        <v>67</v>
      </c>
      <c r="B73" s="18" t="s">
        <v>4329</v>
      </c>
      <c r="C73" s="19" t="s">
        <v>2333</v>
      </c>
      <c r="D73" s="20" t="s">
        <v>4330</v>
      </c>
      <c r="E73" s="20"/>
      <c r="F73" s="20"/>
      <c r="G73" s="15"/>
      <c r="H73" s="15"/>
      <c r="I73" s="15"/>
      <c r="J73" s="15"/>
      <c r="K73" s="15"/>
      <c r="L73" s="349" t="str">
        <f t="shared" si="2"/>
        <v xml:space="preserve"> </v>
      </c>
      <c r="M73" s="15"/>
      <c r="N73" s="15"/>
      <c r="O73" s="15"/>
    </row>
    <row r="74" spans="1:15">
      <c r="A74" s="13">
        <f t="shared" si="3"/>
        <v>68</v>
      </c>
      <c r="B74" s="18" t="s">
        <v>4331</v>
      </c>
      <c r="C74" s="19" t="s">
        <v>2333</v>
      </c>
      <c r="D74" s="20" t="s">
        <v>4840</v>
      </c>
      <c r="E74" s="20"/>
      <c r="F74" s="20"/>
      <c r="G74" s="15"/>
      <c r="H74" s="15"/>
      <c r="I74" s="15"/>
      <c r="J74" s="15"/>
      <c r="K74" s="15"/>
      <c r="L74" s="349" t="str">
        <f t="shared" si="2"/>
        <v xml:space="preserve"> </v>
      </c>
      <c r="M74" s="15"/>
      <c r="N74" s="15"/>
      <c r="O74" s="15"/>
    </row>
    <row r="75" spans="1:15">
      <c r="A75" s="13">
        <f t="shared" si="3"/>
        <v>69</v>
      </c>
      <c r="B75" s="18" t="s">
        <v>2865</v>
      </c>
      <c r="C75" s="19" t="s">
        <v>2333</v>
      </c>
      <c r="D75" s="20" t="s">
        <v>2866</v>
      </c>
      <c r="E75" s="20"/>
      <c r="F75" s="20"/>
      <c r="G75" s="15"/>
      <c r="H75" s="15"/>
      <c r="I75" s="15"/>
      <c r="J75" s="15"/>
      <c r="K75" s="15"/>
      <c r="L75" s="349" t="str">
        <f t="shared" si="2"/>
        <v xml:space="preserve"> </v>
      </c>
      <c r="M75" s="15"/>
      <c r="N75" s="15"/>
      <c r="O75" s="15"/>
    </row>
    <row r="76" spans="1:15">
      <c r="A76" s="13">
        <f t="shared" si="3"/>
        <v>70</v>
      </c>
      <c r="B76" s="18" t="s">
        <v>2867</v>
      </c>
      <c r="C76" s="19" t="s">
        <v>2333</v>
      </c>
      <c r="D76" s="20" t="s">
        <v>2866</v>
      </c>
      <c r="E76" s="20"/>
      <c r="F76" s="20"/>
      <c r="G76" s="15"/>
      <c r="H76" s="15"/>
      <c r="I76" s="15"/>
      <c r="J76" s="15"/>
      <c r="K76" s="15"/>
      <c r="L76" s="349" t="str">
        <f t="shared" si="2"/>
        <v xml:space="preserve"> </v>
      </c>
      <c r="M76" s="15"/>
      <c r="N76" s="15"/>
      <c r="O76" s="15"/>
    </row>
    <row r="77" spans="1:15">
      <c r="A77" s="13">
        <f t="shared" si="3"/>
        <v>71</v>
      </c>
      <c r="B77" s="18" t="s">
        <v>2868</v>
      </c>
      <c r="C77" s="19" t="s">
        <v>2333</v>
      </c>
      <c r="D77" s="20" t="s">
        <v>2869</v>
      </c>
      <c r="E77" s="20"/>
      <c r="F77" s="20"/>
      <c r="G77" s="15"/>
      <c r="H77" s="15"/>
      <c r="I77" s="15"/>
      <c r="J77" s="15"/>
      <c r="K77" s="15"/>
      <c r="L77" s="349" t="str">
        <f t="shared" si="2"/>
        <v xml:space="preserve"> </v>
      </c>
      <c r="M77" s="15"/>
      <c r="N77" s="15"/>
      <c r="O77" s="15"/>
    </row>
    <row r="78" spans="1:15">
      <c r="A78" s="13">
        <f t="shared" si="3"/>
        <v>72</v>
      </c>
      <c r="B78" s="18" t="s">
        <v>2870</v>
      </c>
      <c r="C78" s="19" t="s">
        <v>2333</v>
      </c>
      <c r="D78" s="20" t="s">
        <v>2871</v>
      </c>
      <c r="E78" s="20"/>
      <c r="F78" s="20"/>
      <c r="G78" s="15"/>
      <c r="H78" s="15"/>
      <c r="I78" s="15"/>
      <c r="J78" s="15"/>
      <c r="K78" s="15"/>
      <c r="L78" s="349" t="str">
        <f t="shared" si="2"/>
        <v xml:space="preserve"> </v>
      </c>
      <c r="M78" s="15"/>
      <c r="N78" s="15"/>
      <c r="O78" s="15"/>
    </row>
    <row r="79" spans="1:15">
      <c r="A79" s="13">
        <f t="shared" si="3"/>
        <v>73</v>
      </c>
      <c r="B79" s="18" t="s">
        <v>2872</v>
      </c>
      <c r="C79" s="19" t="s">
        <v>2333</v>
      </c>
      <c r="D79" s="20" t="s">
        <v>2871</v>
      </c>
      <c r="E79" s="20"/>
      <c r="F79" s="20"/>
      <c r="G79" s="15"/>
      <c r="H79" s="15"/>
      <c r="I79" s="15"/>
      <c r="J79" s="15"/>
      <c r="K79" s="15"/>
      <c r="L79" s="349" t="str">
        <f t="shared" si="2"/>
        <v xml:space="preserve"> </v>
      </c>
      <c r="M79" s="15"/>
      <c r="N79" s="15"/>
      <c r="O79" s="15"/>
    </row>
    <row r="80" spans="1:15">
      <c r="A80" s="13">
        <f t="shared" si="3"/>
        <v>74</v>
      </c>
      <c r="B80" s="18" t="s">
        <v>2873</v>
      </c>
      <c r="C80" s="19" t="s">
        <v>2333</v>
      </c>
      <c r="D80" s="20" t="s">
        <v>2874</v>
      </c>
      <c r="E80" s="20"/>
      <c r="F80" s="20"/>
      <c r="G80" s="15"/>
      <c r="H80" s="15"/>
      <c r="I80" s="15"/>
      <c r="J80" s="15"/>
      <c r="K80" s="15"/>
      <c r="L80" s="349" t="str">
        <f t="shared" si="2"/>
        <v xml:space="preserve"> </v>
      </c>
      <c r="M80" s="15"/>
      <c r="N80" s="15"/>
      <c r="O80" s="15"/>
    </row>
    <row r="81" spans="1:15">
      <c r="A81" s="13">
        <f t="shared" si="3"/>
        <v>75</v>
      </c>
      <c r="B81" s="18" t="s">
        <v>2875</v>
      </c>
      <c r="C81" s="19" t="s">
        <v>2333</v>
      </c>
      <c r="D81" s="20" t="s">
        <v>2874</v>
      </c>
      <c r="E81" s="20"/>
      <c r="F81" s="20"/>
      <c r="G81" s="15"/>
      <c r="H81" s="15"/>
      <c r="I81" s="15"/>
      <c r="J81" s="15"/>
      <c r="K81" s="15"/>
      <c r="L81" s="349" t="str">
        <f t="shared" si="2"/>
        <v xml:space="preserve"> </v>
      </c>
      <c r="M81" s="15"/>
      <c r="N81" s="15"/>
      <c r="O81" s="15"/>
    </row>
    <row r="82" spans="1:15">
      <c r="A82" s="13">
        <f t="shared" si="3"/>
        <v>76</v>
      </c>
      <c r="B82" s="18" t="s">
        <v>2876</v>
      </c>
      <c r="C82" s="19" t="s">
        <v>2333</v>
      </c>
      <c r="D82" s="20" t="s">
        <v>2877</v>
      </c>
      <c r="E82" s="20"/>
      <c r="F82" s="20"/>
      <c r="G82" s="15"/>
      <c r="H82" s="15"/>
      <c r="I82" s="15"/>
      <c r="J82" s="15"/>
      <c r="K82" s="15"/>
      <c r="L82" s="349" t="str">
        <f t="shared" si="2"/>
        <v xml:space="preserve"> </v>
      </c>
      <c r="M82" s="15"/>
      <c r="N82" s="15"/>
      <c r="O82" s="15"/>
    </row>
    <row r="83" spans="1:15">
      <c r="A83" s="13">
        <f t="shared" si="3"/>
        <v>77</v>
      </c>
      <c r="B83" s="18" t="s">
        <v>2878</v>
      </c>
      <c r="C83" s="19" t="s">
        <v>2333</v>
      </c>
      <c r="D83" s="20" t="s">
        <v>2877</v>
      </c>
      <c r="E83" s="20"/>
      <c r="F83" s="20"/>
      <c r="G83" s="15"/>
      <c r="H83" s="15"/>
      <c r="I83" s="15"/>
      <c r="J83" s="15"/>
      <c r="K83" s="15"/>
      <c r="L83" s="349" t="str">
        <f t="shared" si="2"/>
        <v xml:space="preserve"> </v>
      </c>
      <c r="M83" s="15"/>
      <c r="N83" s="15"/>
      <c r="O83" s="15"/>
    </row>
    <row r="84" spans="1:15">
      <c r="A84" s="13">
        <f t="shared" si="3"/>
        <v>78</v>
      </c>
      <c r="B84" s="18" t="s">
        <v>2879</v>
      </c>
      <c r="C84" s="19" t="s">
        <v>2333</v>
      </c>
      <c r="D84" s="20" t="s">
        <v>2880</v>
      </c>
      <c r="E84" s="20"/>
      <c r="F84" s="20"/>
      <c r="G84" s="15"/>
      <c r="H84" s="15"/>
      <c r="I84" s="15"/>
      <c r="J84" s="15"/>
      <c r="K84" s="15"/>
      <c r="L84" s="349" t="str">
        <f t="shared" si="2"/>
        <v xml:space="preserve"> </v>
      </c>
      <c r="M84" s="15"/>
      <c r="N84" s="15"/>
      <c r="O84" s="15"/>
    </row>
    <row r="85" spans="1:15">
      <c r="A85" s="13">
        <f t="shared" si="3"/>
        <v>79</v>
      </c>
      <c r="B85" s="18" t="s">
        <v>2881</v>
      </c>
      <c r="C85" s="19" t="s">
        <v>2333</v>
      </c>
      <c r="D85" s="20" t="s">
        <v>2882</v>
      </c>
      <c r="E85" s="20"/>
      <c r="F85" s="20"/>
      <c r="G85" s="15"/>
      <c r="H85" s="15"/>
      <c r="I85" s="15"/>
      <c r="J85" s="15"/>
      <c r="K85" s="15"/>
      <c r="L85" s="349" t="str">
        <f t="shared" si="2"/>
        <v xml:space="preserve"> </v>
      </c>
      <c r="M85" s="15"/>
      <c r="N85" s="15"/>
      <c r="O85" s="15"/>
    </row>
    <row r="86" spans="1:15">
      <c r="A86" s="13">
        <f t="shared" si="3"/>
        <v>80</v>
      </c>
      <c r="B86" s="18" t="s">
        <v>2883</v>
      </c>
      <c r="C86" s="19" t="s">
        <v>2333</v>
      </c>
      <c r="D86" s="20" t="s">
        <v>2882</v>
      </c>
      <c r="E86" s="20"/>
      <c r="F86" s="20"/>
      <c r="G86" s="15"/>
      <c r="H86" s="15"/>
      <c r="I86" s="15"/>
      <c r="J86" s="15"/>
      <c r="K86" s="15"/>
      <c r="L86" s="349" t="str">
        <f t="shared" si="2"/>
        <v xml:space="preserve"> </v>
      </c>
      <c r="M86" s="15"/>
      <c r="N86" s="15"/>
      <c r="O86" s="15"/>
    </row>
    <row r="87" spans="1:15">
      <c r="A87" s="13">
        <f t="shared" si="3"/>
        <v>81</v>
      </c>
      <c r="B87" s="18" t="s">
        <v>2884</v>
      </c>
      <c r="C87" s="19" t="s">
        <v>2333</v>
      </c>
      <c r="D87" s="20" t="s">
        <v>2885</v>
      </c>
      <c r="E87" s="20"/>
      <c r="F87" s="20"/>
      <c r="G87" s="15"/>
      <c r="H87" s="15"/>
      <c r="I87" s="15"/>
      <c r="J87" s="15"/>
      <c r="K87" s="15"/>
      <c r="L87" s="349" t="str">
        <f t="shared" si="2"/>
        <v xml:space="preserve"> </v>
      </c>
      <c r="M87" s="15"/>
      <c r="N87" s="15"/>
      <c r="O87" s="15"/>
    </row>
    <row r="88" spans="1:15">
      <c r="A88" s="13">
        <f t="shared" si="3"/>
        <v>82</v>
      </c>
      <c r="B88" s="18" t="s">
        <v>2886</v>
      </c>
      <c r="C88" s="19" t="s">
        <v>2333</v>
      </c>
      <c r="D88" s="20" t="s">
        <v>2885</v>
      </c>
      <c r="E88" s="20"/>
      <c r="F88" s="20"/>
      <c r="G88" s="15"/>
      <c r="H88" s="15"/>
      <c r="I88" s="15"/>
      <c r="J88" s="15"/>
      <c r="K88" s="15"/>
      <c r="L88" s="349" t="str">
        <f t="shared" si="2"/>
        <v xml:space="preserve"> </v>
      </c>
      <c r="M88" s="15"/>
      <c r="N88" s="15"/>
      <c r="O88" s="15"/>
    </row>
    <row r="89" spans="1:15">
      <c r="A89" s="13">
        <f t="shared" si="3"/>
        <v>83</v>
      </c>
      <c r="B89" s="18" t="s">
        <v>2887</v>
      </c>
      <c r="C89" s="19" t="s">
        <v>2333</v>
      </c>
      <c r="D89" s="20" t="s">
        <v>2888</v>
      </c>
      <c r="E89" s="20"/>
      <c r="F89" s="20"/>
      <c r="G89" s="15"/>
      <c r="H89" s="15"/>
      <c r="I89" s="15"/>
      <c r="J89" s="15"/>
      <c r="K89" s="15"/>
      <c r="L89" s="349" t="str">
        <f t="shared" si="2"/>
        <v xml:space="preserve"> </v>
      </c>
      <c r="M89" s="15"/>
      <c r="N89" s="15"/>
      <c r="O89" s="15"/>
    </row>
    <row r="90" spans="1:15">
      <c r="A90" s="13">
        <f t="shared" si="3"/>
        <v>84</v>
      </c>
      <c r="B90" s="18" t="s">
        <v>2889</v>
      </c>
      <c r="C90" s="19" t="s">
        <v>2333</v>
      </c>
      <c r="D90" s="20" t="s">
        <v>2888</v>
      </c>
      <c r="E90" s="20"/>
      <c r="F90" s="20"/>
      <c r="G90" s="15"/>
      <c r="H90" s="15"/>
      <c r="I90" s="15"/>
      <c r="J90" s="15"/>
      <c r="K90" s="15"/>
      <c r="L90" s="349" t="str">
        <f t="shared" si="2"/>
        <v xml:space="preserve"> </v>
      </c>
      <c r="M90" s="15"/>
      <c r="N90" s="15"/>
      <c r="O90" s="15"/>
    </row>
    <row r="91" spans="1:15">
      <c r="A91" s="13">
        <f t="shared" si="3"/>
        <v>85</v>
      </c>
      <c r="B91" s="18" t="s">
        <v>2890</v>
      </c>
      <c r="C91" s="19" t="s">
        <v>2333</v>
      </c>
      <c r="D91" s="20" t="s">
        <v>2891</v>
      </c>
      <c r="E91" s="20"/>
      <c r="F91" s="20"/>
      <c r="G91" s="15"/>
      <c r="H91" s="15"/>
      <c r="I91" s="15"/>
      <c r="J91" s="15"/>
      <c r="K91" s="15"/>
      <c r="L91" s="349" t="str">
        <f t="shared" si="2"/>
        <v xml:space="preserve"> </v>
      </c>
      <c r="M91" s="15"/>
      <c r="N91" s="15"/>
      <c r="O91" s="15"/>
    </row>
    <row r="92" spans="1:15">
      <c r="A92" s="13">
        <f t="shared" si="3"/>
        <v>86</v>
      </c>
      <c r="B92" s="18" t="s">
        <v>2892</v>
      </c>
      <c r="C92" s="19" t="s">
        <v>2333</v>
      </c>
      <c r="D92" s="20" t="s">
        <v>2891</v>
      </c>
      <c r="E92" s="20"/>
      <c r="F92" s="20"/>
      <c r="G92" s="15"/>
      <c r="H92" s="15"/>
      <c r="I92" s="15"/>
      <c r="J92" s="15"/>
      <c r="K92" s="15"/>
      <c r="L92" s="349" t="str">
        <f t="shared" si="2"/>
        <v xml:space="preserve"> </v>
      </c>
      <c r="M92" s="15"/>
      <c r="N92" s="15"/>
      <c r="O92" s="15"/>
    </row>
    <row r="93" spans="1:15">
      <c r="A93" s="13">
        <f t="shared" si="3"/>
        <v>87</v>
      </c>
      <c r="B93" s="18" t="s">
        <v>2893</v>
      </c>
      <c r="C93" s="19" t="s">
        <v>2333</v>
      </c>
      <c r="D93" s="20" t="s">
        <v>2894</v>
      </c>
      <c r="E93" s="20"/>
      <c r="F93" s="20"/>
      <c r="G93" s="15"/>
      <c r="H93" s="15"/>
      <c r="I93" s="15"/>
      <c r="J93" s="15"/>
      <c r="K93" s="15"/>
      <c r="L93" s="349" t="str">
        <f t="shared" si="2"/>
        <v xml:space="preserve"> </v>
      </c>
      <c r="M93" s="15"/>
      <c r="N93" s="15"/>
      <c r="O93" s="15"/>
    </row>
    <row r="94" spans="1:15">
      <c r="A94" s="13">
        <f t="shared" si="3"/>
        <v>88</v>
      </c>
      <c r="B94" s="18" t="s">
        <v>2895</v>
      </c>
      <c r="C94" s="19" t="s">
        <v>2333</v>
      </c>
      <c r="D94" s="20" t="s">
        <v>2894</v>
      </c>
      <c r="E94" s="20"/>
      <c r="F94" s="20"/>
      <c r="G94" s="15"/>
      <c r="H94" s="15"/>
      <c r="I94" s="15"/>
      <c r="J94" s="15"/>
      <c r="K94" s="15"/>
      <c r="L94" s="349" t="str">
        <f t="shared" si="2"/>
        <v xml:space="preserve"> </v>
      </c>
      <c r="M94" s="15"/>
      <c r="N94" s="15"/>
      <c r="O94" s="15"/>
    </row>
    <row r="95" spans="1:15">
      <c r="A95" s="13">
        <f t="shared" si="3"/>
        <v>89</v>
      </c>
      <c r="B95" s="18" t="s">
        <v>2896</v>
      </c>
      <c r="C95" s="19" t="s">
        <v>2333</v>
      </c>
      <c r="D95" s="20" t="s">
        <v>2897</v>
      </c>
      <c r="E95" s="20"/>
      <c r="F95" s="20"/>
      <c r="G95" s="15"/>
      <c r="H95" s="15"/>
      <c r="I95" s="15"/>
      <c r="J95" s="15"/>
      <c r="K95" s="15"/>
      <c r="L95" s="349" t="str">
        <f t="shared" si="2"/>
        <v xml:space="preserve"> </v>
      </c>
      <c r="M95" s="15"/>
      <c r="N95" s="15"/>
      <c r="O95" s="15"/>
    </row>
    <row r="96" spans="1:15">
      <c r="A96" s="13">
        <f t="shared" si="3"/>
        <v>90</v>
      </c>
      <c r="B96" s="18" t="s">
        <v>1568</v>
      </c>
      <c r="C96" s="19" t="s">
        <v>2333</v>
      </c>
      <c r="D96" s="20" t="s">
        <v>2897</v>
      </c>
      <c r="E96" s="20"/>
      <c r="F96" s="20"/>
      <c r="G96" s="15"/>
      <c r="H96" s="15"/>
      <c r="I96" s="15"/>
      <c r="J96" s="15"/>
      <c r="K96" s="15"/>
      <c r="L96" s="349" t="str">
        <f t="shared" si="2"/>
        <v xml:space="preserve"> </v>
      </c>
      <c r="M96" s="15"/>
      <c r="N96" s="15"/>
      <c r="O96" s="15"/>
    </row>
    <row r="97" spans="1:15">
      <c r="A97" s="13">
        <f t="shared" si="3"/>
        <v>91</v>
      </c>
      <c r="B97" s="18" t="s">
        <v>1569</v>
      </c>
      <c r="C97" s="19" t="s">
        <v>2333</v>
      </c>
      <c r="D97" s="20" t="s">
        <v>1570</v>
      </c>
      <c r="E97" s="20"/>
      <c r="F97" s="20"/>
      <c r="G97" s="15"/>
      <c r="H97" s="15"/>
      <c r="I97" s="15"/>
      <c r="J97" s="15"/>
      <c r="K97" s="15"/>
      <c r="L97" s="349" t="str">
        <f t="shared" si="2"/>
        <v xml:space="preserve"> </v>
      </c>
      <c r="M97" s="15"/>
      <c r="N97" s="15"/>
      <c r="O97" s="15"/>
    </row>
    <row r="98" spans="1:15">
      <c r="A98" s="13">
        <f t="shared" si="3"/>
        <v>92</v>
      </c>
      <c r="B98" s="18" t="s">
        <v>1571</v>
      </c>
      <c r="C98" s="19" t="s">
        <v>2333</v>
      </c>
      <c r="D98" s="20" t="s">
        <v>1570</v>
      </c>
      <c r="E98" s="20"/>
      <c r="F98" s="20"/>
      <c r="G98" s="15"/>
      <c r="H98" s="15"/>
      <c r="I98" s="15"/>
      <c r="J98" s="15"/>
      <c r="K98" s="15"/>
      <c r="L98" s="349" t="str">
        <f t="shared" si="2"/>
        <v xml:space="preserve"> </v>
      </c>
      <c r="M98" s="15"/>
      <c r="N98" s="15"/>
      <c r="O98" s="15"/>
    </row>
    <row r="99" spans="1:15">
      <c r="A99" s="13">
        <f t="shared" si="3"/>
        <v>93</v>
      </c>
      <c r="B99" s="18" t="s">
        <v>1572</v>
      </c>
      <c r="C99" s="19" t="s">
        <v>2333</v>
      </c>
      <c r="D99" s="20" t="s">
        <v>1573</v>
      </c>
      <c r="E99" s="20"/>
      <c r="F99" s="20"/>
      <c r="G99" s="15"/>
      <c r="H99" s="15"/>
      <c r="I99" s="15"/>
      <c r="J99" s="15"/>
      <c r="K99" s="15"/>
      <c r="L99" s="349" t="str">
        <f t="shared" si="2"/>
        <v xml:space="preserve"> </v>
      </c>
      <c r="M99" s="15"/>
      <c r="N99" s="15"/>
      <c r="O99" s="15"/>
    </row>
    <row r="100" spans="1:15">
      <c r="A100" s="13">
        <f t="shared" si="3"/>
        <v>94</v>
      </c>
      <c r="B100" s="18" t="s">
        <v>1574</v>
      </c>
      <c r="C100" s="19" t="s">
        <v>2333</v>
      </c>
      <c r="D100" s="20" t="s">
        <v>1573</v>
      </c>
      <c r="E100" s="20"/>
      <c r="F100" s="20"/>
      <c r="G100" s="15"/>
      <c r="H100" s="15"/>
      <c r="I100" s="15"/>
      <c r="J100" s="15"/>
      <c r="K100" s="15"/>
      <c r="L100" s="349" t="str">
        <f t="shared" si="2"/>
        <v xml:space="preserve"> </v>
      </c>
      <c r="M100" s="15"/>
      <c r="N100" s="15"/>
      <c r="O100" s="15"/>
    </row>
    <row r="101" spans="1:15">
      <c r="A101" s="13">
        <f t="shared" si="3"/>
        <v>95</v>
      </c>
      <c r="B101" s="21" t="s">
        <v>1575</v>
      </c>
      <c r="C101" s="19" t="s">
        <v>2333</v>
      </c>
      <c r="D101" s="20" t="s">
        <v>1576</v>
      </c>
      <c r="E101" s="20"/>
      <c r="F101" s="20"/>
      <c r="G101" s="15"/>
      <c r="H101" s="15"/>
      <c r="I101" s="15"/>
      <c r="J101" s="15"/>
      <c r="K101" s="15"/>
      <c r="L101" s="349" t="str">
        <f t="shared" si="2"/>
        <v xml:space="preserve"> </v>
      </c>
      <c r="M101" s="15"/>
      <c r="N101" s="15"/>
      <c r="O101" s="15"/>
    </row>
    <row r="102" spans="1:15">
      <c r="A102" s="13">
        <f t="shared" si="3"/>
        <v>96</v>
      </c>
      <c r="B102" s="21" t="s">
        <v>1577</v>
      </c>
      <c r="C102" s="19" t="s">
        <v>2333</v>
      </c>
      <c r="D102" s="20" t="s">
        <v>1578</v>
      </c>
      <c r="E102" s="20"/>
      <c r="F102" s="20"/>
      <c r="G102" s="15"/>
      <c r="H102" s="15"/>
      <c r="I102" s="15"/>
      <c r="J102" s="15"/>
      <c r="K102" s="15"/>
      <c r="L102" s="349" t="str">
        <f t="shared" si="2"/>
        <v xml:space="preserve"> </v>
      </c>
      <c r="M102" s="15"/>
      <c r="N102" s="15"/>
      <c r="O102" s="15"/>
    </row>
    <row r="103" spans="1:15">
      <c r="A103" s="13">
        <f t="shared" si="3"/>
        <v>97</v>
      </c>
      <c r="B103" s="18" t="s">
        <v>0</v>
      </c>
      <c r="C103" s="19" t="s">
        <v>2333</v>
      </c>
      <c r="D103" s="20" t="s">
        <v>1</v>
      </c>
      <c r="E103" s="20"/>
      <c r="F103" s="20"/>
      <c r="G103" s="15"/>
      <c r="H103" s="15"/>
      <c r="I103" s="15"/>
      <c r="J103" s="15"/>
      <c r="K103" s="15"/>
      <c r="L103" s="349" t="str">
        <f t="shared" si="2"/>
        <v xml:space="preserve"> </v>
      </c>
      <c r="M103" s="15"/>
      <c r="N103" s="15"/>
      <c r="O103" s="15"/>
    </row>
    <row r="104" spans="1:15">
      <c r="A104" s="13">
        <f t="shared" si="3"/>
        <v>98</v>
      </c>
      <c r="B104" s="18" t="s">
        <v>2</v>
      </c>
      <c r="C104" s="19" t="s">
        <v>2333</v>
      </c>
      <c r="D104" s="20" t="s">
        <v>1</v>
      </c>
      <c r="E104" s="20"/>
      <c r="F104" s="20"/>
      <c r="G104" s="15"/>
      <c r="H104" s="15"/>
      <c r="I104" s="15"/>
      <c r="J104" s="15"/>
      <c r="K104" s="15"/>
      <c r="L104" s="349" t="str">
        <f t="shared" si="2"/>
        <v xml:space="preserve"> </v>
      </c>
      <c r="M104" s="15"/>
      <c r="N104" s="15"/>
      <c r="O104" s="15"/>
    </row>
    <row r="105" spans="1:15">
      <c r="A105" s="13">
        <f t="shared" si="3"/>
        <v>99</v>
      </c>
      <c r="B105" s="21" t="s">
        <v>3</v>
      </c>
      <c r="C105" s="19" t="s">
        <v>2333</v>
      </c>
      <c r="D105" s="20" t="s">
        <v>4</v>
      </c>
      <c r="E105" s="20"/>
      <c r="F105" s="20"/>
      <c r="G105" s="15"/>
      <c r="H105" s="15"/>
      <c r="I105" s="15"/>
      <c r="J105" s="15"/>
      <c r="K105" s="15"/>
      <c r="L105" s="349" t="str">
        <f t="shared" si="2"/>
        <v xml:space="preserve"> </v>
      </c>
      <c r="M105" s="15"/>
      <c r="N105" s="15"/>
      <c r="O105" s="15"/>
    </row>
    <row r="106" spans="1:15">
      <c r="A106" s="13">
        <f t="shared" si="3"/>
        <v>100</v>
      </c>
      <c r="B106" s="21" t="s">
        <v>3092</v>
      </c>
      <c r="C106" s="19" t="s">
        <v>2333</v>
      </c>
      <c r="D106" s="20" t="s">
        <v>4</v>
      </c>
      <c r="E106" s="20"/>
      <c r="F106" s="20"/>
      <c r="G106" s="15"/>
      <c r="H106" s="15"/>
      <c r="I106" s="15"/>
      <c r="J106" s="15"/>
      <c r="K106" s="15"/>
      <c r="L106" s="349" t="str">
        <f t="shared" si="2"/>
        <v xml:space="preserve"> </v>
      </c>
      <c r="M106" s="15"/>
      <c r="N106" s="15"/>
      <c r="O106" s="15"/>
    </row>
    <row r="107" spans="1:15">
      <c r="A107" s="13">
        <f t="shared" si="3"/>
        <v>101</v>
      </c>
      <c r="B107" s="21" t="s">
        <v>3093</v>
      </c>
      <c r="C107" s="19" t="s">
        <v>2333</v>
      </c>
      <c r="D107" s="20"/>
      <c r="E107" s="20"/>
      <c r="F107" s="20"/>
      <c r="G107" s="15"/>
      <c r="H107" s="15"/>
      <c r="I107" s="15"/>
      <c r="J107" s="15"/>
      <c r="K107" s="15"/>
      <c r="L107" s="349" t="str">
        <f t="shared" si="2"/>
        <v xml:space="preserve"> </v>
      </c>
      <c r="M107" s="15"/>
      <c r="N107" s="15"/>
      <c r="O107" s="15"/>
    </row>
    <row r="108" spans="1:15">
      <c r="A108" s="13">
        <f t="shared" si="3"/>
        <v>102</v>
      </c>
      <c r="B108" s="18" t="s">
        <v>3094</v>
      </c>
      <c r="C108" s="19" t="s">
        <v>2333</v>
      </c>
      <c r="D108" s="20" t="s">
        <v>3095</v>
      </c>
      <c r="E108" s="20"/>
      <c r="F108" s="20"/>
      <c r="G108" s="15"/>
      <c r="H108" s="15"/>
      <c r="I108" s="15"/>
      <c r="J108" s="15"/>
      <c r="K108" s="15"/>
      <c r="L108" s="349" t="str">
        <f t="shared" si="2"/>
        <v xml:space="preserve"> </v>
      </c>
      <c r="M108" s="15"/>
      <c r="N108" s="15"/>
      <c r="O108" s="15"/>
    </row>
    <row r="109" spans="1:15">
      <c r="A109" s="13">
        <f t="shared" si="3"/>
        <v>103</v>
      </c>
      <c r="B109" s="18" t="s">
        <v>3096</v>
      </c>
      <c r="C109" s="19" t="s">
        <v>2333</v>
      </c>
      <c r="D109" s="20" t="s">
        <v>3095</v>
      </c>
      <c r="E109" s="20"/>
      <c r="F109" s="20"/>
      <c r="G109" s="15"/>
      <c r="H109" s="15"/>
      <c r="I109" s="15"/>
      <c r="J109" s="15"/>
      <c r="K109" s="15"/>
      <c r="L109" s="349" t="str">
        <f t="shared" si="2"/>
        <v xml:space="preserve"> </v>
      </c>
      <c r="M109" s="15"/>
      <c r="N109" s="15"/>
      <c r="O109" s="15"/>
    </row>
    <row r="110" spans="1:15">
      <c r="A110" s="13">
        <f t="shared" si="3"/>
        <v>104</v>
      </c>
      <c r="B110" s="18" t="s">
        <v>3097</v>
      </c>
      <c r="C110" s="19" t="s">
        <v>2333</v>
      </c>
      <c r="D110" s="20" t="s">
        <v>3929</v>
      </c>
      <c r="E110" s="20"/>
      <c r="F110" s="20"/>
      <c r="G110" s="15"/>
      <c r="H110" s="15"/>
      <c r="I110" s="15"/>
      <c r="J110" s="15"/>
      <c r="K110" s="15"/>
      <c r="L110" s="349" t="str">
        <f t="shared" si="2"/>
        <v xml:space="preserve"> </v>
      </c>
      <c r="M110" s="15"/>
      <c r="N110" s="15"/>
      <c r="O110" s="15"/>
    </row>
    <row r="111" spans="1:15">
      <c r="A111" s="13">
        <f t="shared" si="3"/>
        <v>105</v>
      </c>
      <c r="B111" s="18" t="s">
        <v>3930</v>
      </c>
      <c r="C111" s="19" t="s">
        <v>2333</v>
      </c>
      <c r="D111" s="20" t="s">
        <v>3931</v>
      </c>
      <c r="E111" s="20"/>
      <c r="F111" s="20"/>
      <c r="G111" s="15"/>
      <c r="H111" s="15"/>
      <c r="I111" s="15"/>
      <c r="J111" s="15"/>
      <c r="K111" s="15"/>
      <c r="L111" s="349" t="str">
        <f t="shared" si="2"/>
        <v xml:space="preserve"> </v>
      </c>
      <c r="M111" s="15"/>
      <c r="N111" s="15"/>
      <c r="O111" s="15"/>
    </row>
    <row r="112" spans="1:15">
      <c r="A112" s="13">
        <f t="shared" si="3"/>
        <v>106</v>
      </c>
      <c r="B112" s="18" t="s">
        <v>3932</v>
      </c>
      <c r="C112" s="19" t="s">
        <v>2333</v>
      </c>
      <c r="D112" s="20" t="s">
        <v>3931</v>
      </c>
      <c r="E112" s="20"/>
      <c r="F112" s="20"/>
      <c r="G112" s="15"/>
      <c r="H112" s="15"/>
      <c r="I112" s="15"/>
      <c r="J112" s="15"/>
      <c r="K112" s="15"/>
      <c r="L112" s="349" t="str">
        <f t="shared" si="2"/>
        <v xml:space="preserve"> </v>
      </c>
      <c r="M112" s="15"/>
      <c r="N112" s="15"/>
      <c r="O112" s="15"/>
    </row>
    <row r="113" spans="1:15">
      <c r="A113" s="13">
        <f t="shared" si="3"/>
        <v>107</v>
      </c>
      <c r="B113" s="18" t="s">
        <v>3933</v>
      </c>
      <c r="C113" s="19" t="s">
        <v>2333</v>
      </c>
      <c r="D113" s="20" t="s">
        <v>3934</v>
      </c>
      <c r="E113" s="20"/>
      <c r="F113" s="20"/>
      <c r="G113" s="15"/>
      <c r="H113" s="15"/>
      <c r="I113" s="15"/>
      <c r="J113" s="15"/>
      <c r="K113" s="15"/>
      <c r="L113" s="349" t="str">
        <f t="shared" si="2"/>
        <v xml:space="preserve"> </v>
      </c>
      <c r="M113" s="15"/>
      <c r="N113" s="15"/>
      <c r="O113" s="15"/>
    </row>
    <row r="114" spans="1:15">
      <c r="A114" s="13">
        <f t="shared" si="3"/>
        <v>108</v>
      </c>
      <c r="B114" s="18" t="s">
        <v>3935</v>
      </c>
      <c r="C114" s="19" t="s">
        <v>2333</v>
      </c>
      <c r="D114" s="20" t="s">
        <v>3934</v>
      </c>
      <c r="E114" s="20"/>
      <c r="F114" s="20"/>
      <c r="G114" s="15"/>
      <c r="H114" s="15"/>
      <c r="I114" s="15"/>
      <c r="J114" s="15"/>
      <c r="K114" s="15"/>
      <c r="L114" s="349" t="str">
        <f t="shared" si="2"/>
        <v xml:space="preserve"> </v>
      </c>
      <c r="M114" s="15"/>
      <c r="N114" s="15"/>
      <c r="O114" s="15"/>
    </row>
    <row r="115" spans="1:15">
      <c r="A115" s="13">
        <f t="shared" si="3"/>
        <v>109</v>
      </c>
      <c r="B115" s="18" t="s">
        <v>3936</v>
      </c>
      <c r="C115" s="19" t="s">
        <v>2333</v>
      </c>
      <c r="D115" s="20" t="s">
        <v>3937</v>
      </c>
      <c r="E115" s="20"/>
      <c r="F115" s="20"/>
      <c r="G115" s="15"/>
      <c r="H115" s="15"/>
      <c r="I115" s="15"/>
      <c r="J115" s="15"/>
      <c r="K115" s="15"/>
      <c r="L115" s="349" t="str">
        <f t="shared" si="2"/>
        <v xml:space="preserve"> </v>
      </c>
      <c r="M115" s="15"/>
      <c r="N115" s="15"/>
      <c r="O115" s="15"/>
    </row>
    <row r="116" spans="1:15">
      <c r="A116" s="13">
        <f t="shared" si="3"/>
        <v>110</v>
      </c>
      <c r="B116" s="18" t="s">
        <v>3938</v>
      </c>
      <c r="C116" s="19" t="s">
        <v>2333</v>
      </c>
      <c r="D116" s="20" t="s">
        <v>3939</v>
      </c>
      <c r="E116" s="20"/>
      <c r="F116" s="20"/>
      <c r="G116" s="15"/>
      <c r="H116" s="15"/>
      <c r="I116" s="15"/>
      <c r="J116" s="15"/>
      <c r="K116" s="15"/>
      <c r="L116" s="349" t="str">
        <f t="shared" si="2"/>
        <v xml:space="preserve"> </v>
      </c>
      <c r="M116" s="15"/>
      <c r="N116" s="15"/>
      <c r="O116" s="15"/>
    </row>
    <row r="117" spans="1:15">
      <c r="A117" s="13">
        <f t="shared" si="3"/>
        <v>111</v>
      </c>
      <c r="B117" s="18" t="s">
        <v>3940</v>
      </c>
      <c r="C117" s="19" t="s">
        <v>2333</v>
      </c>
      <c r="D117" s="20" t="s">
        <v>1536</v>
      </c>
      <c r="E117" s="20"/>
      <c r="F117" s="20"/>
      <c r="G117" s="15"/>
      <c r="H117" s="15"/>
      <c r="I117" s="15"/>
      <c r="J117" s="15"/>
      <c r="K117" s="15"/>
      <c r="L117" s="349" t="str">
        <f t="shared" si="2"/>
        <v xml:space="preserve"> </v>
      </c>
      <c r="M117" s="15"/>
      <c r="N117" s="15"/>
      <c r="O117" s="15"/>
    </row>
    <row r="118" spans="1:15">
      <c r="A118" s="13">
        <f t="shared" si="3"/>
        <v>112</v>
      </c>
      <c r="B118" s="18" t="s">
        <v>1537</v>
      </c>
      <c r="C118" s="19" t="s">
        <v>2333</v>
      </c>
      <c r="D118" s="18" t="s">
        <v>1538</v>
      </c>
      <c r="E118" s="18"/>
      <c r="F118" s="18"/>
      <c r="G118" s="15"/>
      <c r="H118" s="15"/>
      <c r="I118" s="15"/>
      <c r="J118" s="15"/>
      <c r="K118" s="15"/>
      <c r="L118" s="349" t="str">
        <f t="shared" si="2"/>
        <v xml:space="preserve"> </v>
      </c>
      <c r="M118" s="15"/>
      <c r="N118" s="15"/>
      <c r="O118" s="15"/>
    </row>
    <row r="119" spans="1:15">
      <c r="A119" s="13">
        <f t="shared" si="3"/>
        <v>113</v>
      </c>
      <c r="B119" s="18" t="s">
        <v>1539</v>
      </c>
      <c r="C119" s="19" t="s">
        <v>2333</v>
      </c>
      <c r="D119" s="18" t="s">
        <v>1538</v>
      </c>
      <c r="E119" s="18"/>
      <c r="F119" s="18"/>
      <c r="G119" s="15"/>
      <c r="H119" s="15"/>
      <c r="I119" s="15"/>
      <c r="J119" s="15"/>
      <c r="K119" s="15"/>
      <c r="L119" s="349" t="str">
        <f t="shared" si="2"/>
        <v xml:space="preserve"> </v>
      </c>
      <c r="M119" s="15"/>
      <c r="N119" s="15"/>
      <c r="O119" s="15"/>
    </row>
    <row r="120" spans="1:15">
      <c r="A120" s="13">
        <f t="shared" si="3"/>
        <v>114</v>
      </c>
      <c r="B120" s="18" t="s">
        <v>1540</v>
      </c>
      <c r="C120" s="19" t="s">
        <v>2333</v>
      </c>
      <c r="D120" s="18" t="s">
        <v>1538</v>
      </c>
      <c r="E120" s="18"/>
      <c r="F120" s="18"/>
      <c r="G120" s="15"/>
      <c r="H120" s="15"/>
      <c r="I120" s="15"/>
      <c r="J120" s="15"/>
      <c r="K120" s="15"/>
      <c r="L120" s="349" t="str">
        <f t="shared" si="2"/>
        <v xml:space="preserve"> </v>
      </c>
      <c r="M120" s="15"/>
      <c r="N120" s="15"/>
      <c r="O120" s="15"/>
    </row>
    <row r="121" spans="1:15">
      <c r="A121" s="13">
        <f t="shared" si="3"/>
        <v>115</v>
      </c>
      <c r="B121" s="18" t="s">
        <v>1541</v>
      </c>
      <c r="C121" s="19" t="s">
        <v>2333</v>
      </c>
      <c r="D121" s="18" t="s">
        <v>1538</v>
      </c>
      <c r="E121" s="18"/>
      <c r="F121" s="18"/>
      <c r="G121" s="15"/>
      <c r="H121" s="15"/>
      <c r="I121" s="15"/>
      <c r="J121" s="15"/>
      <c r="K121" s="15"/>
      <c r="L121" s="349" t="str">
        <f t="shared" si="2"/>
        <v xml:space="preserve"> </v>
      </c>
      <c r="M121" s="15"/>
      <c r="N121" s="15"/>
      <c r="O121" s="15"/>
    </row>
    <row r="122" spans="1:15">
      <c r="A122" s="13">
        <f t="shared" si="3"/>
        <v>116</v>
      </c>
      <c r="B122" s="18" t="s">
        <v>1542</v>
      </c>
      <c r="C122" s="19" t="s">
        <v>2333</v>
      </c>
      <c r="D122" s="18" t="s">
        <v>1538</v>
      </c>
      <c r="E122" s="18"/>
      <c r="F122" s="18"/>
      <c r="G122" s="15"/>
      <c r="H122" s="15"/>
      <c r="I122" s="15"/>
      <c r="J122" s="15"/>
      <c r="K122" s="15"/>
      <c r="L122" s="349" t="str">
        <f t="shared" si="2"/>
        <v xml:space="preserve"> </v>
      </c>
      <c r="M122" s="15"/>
      <c r="N122" s="15"/>
      <c r="O122" s="15"/>
    </row>
    <row r="123" spans="1:15">
      <c r="A123" s="13">
        <f t="shared" si="3"/>
        <v>117</v>
      </c>
      <c r="B123" s="18" t="s">
        <v>1543</v>
      </c>
      <c r="C123" s="19" t="s">
        <v>2333</v>
      </c>
      <c r="D123" s="18" t="s">
        <v>1538</v>
      </c>
      <c r="E123" s="18"/>
      <c r="F123" s="18"/>
      <c r="G123" s="15"/>
      <c r="H123" s="15"/>
      <c r="I123" s="15"/>
      <c r="J123" s="15"/>
      <c r="K123" s="15"/>
      <c r="L123" s="349" t="str">
        <f t="shared" si="2"/>
        <v xml:space="preserve"> </v>
      </c>
      <c r="M123" s="15"/>
      <c r="N123" s="15"/>
      <c r="O123" s="15"/>
    </row>
    <row r="124" spans="1:15">
      <c r="A124" s="13">
        <f t="shared" si="3"/>
        <v>118</v>
      </c>
      <c r="B124" s="18" t="s">
        <v>1544</v>
      </c>
      <c r="C124" s="19" t="s">
        <v>2333</v>
      </c>
      <c r="D124" s="18" t="s">
        <v>1538</v>
      </c>
      <c r="E124" s="18"/>
      <c r="F124" s="18"/>
      <c r="G124" s="15"/>
      <c r="H124" s="15"/>
      <c r="I124" s="15"/>
      <c r="J124" s="15"/>
      <c r="K124" s="15"/>
      <c r="L124" s="349" t="str">
        <f t="shared" si="2"/>
        <v xml:space="preserve"> </v>
      </c>
      <c r="M124" s="15"/>
      <c r="N124" s="15"/>
      <c r="O124" s="15"/>
    </row>
    <row r="125" spans="1:15">
      <c r="A125" s="13">
        <f t="shared" si="3"/>
        <v>119</v>
      </c>
      <c r="B125" s="18" t="s">
        <v>1545</v>
      </c>
      <c r="C125" s="19" t="s">
        <v>2333</v>
      </c>
      <c r="D125" s="15" t="s">
        <v>1546</v>
      </c>
      <c r="E125" s="15"/>
      <c r="F125" s="15"/>
      <c r="G125" s="15"/>
      <c r="H125" s="15"/>
      <c r="I125" s="15"/>
      <c r="J125" s="15"/>
      <c r="K125" s="15"/>
      <c r="L125" s="349" t="str">
        <f t="shared" si="2"/>
        <v xml:space="preserve"> </v>
      </c>
      <c r="M125" s="15"/>
      <c r="N125" s="15"/>
      <c r="O125" s="15"/>
    </row>
    <row r="126" spans="1:15">
      <c r="A126" s="13">
        <f t="shared" si="3"/>
        <v>120</v>
      </c>
      <c r="B126" s="18" t="s">
        <v>3544</v>
      </c>
      <c r="C126" s="19" t="s">
        <v>2333</v>
      </c>
      <c r="D126" s="15" t="s">
        <v>3545</v>
      </c>
      <c r="E126" s="15"/>
      <c r="F126" s="15"/>
      <c r="G126" s="15"/>
      <c r="H126" s="15"/>
      <c r="I126" s="15"/>
      <c r="J126" s="15"/>
      <c r="K126" s="15"/>
      <c r="L126" s="349" t="str">
        <f t="shared" si="2"/>
        <v xml:space="preserve"> </v>
      </c>
      <c r="M126" s="15"/>
      <c r="N126" s="15"/>
      <c r="O126" s="15"/>
    </row>
    <row r="127" spans="1:15">
      <c r="A127" s="13">
        <f t="shared" si="3"/>
        <v>121</v>
      </c>
      <c r="B127" s="18" t="s">
        <v>3546</v>
      </c>
      <c r="C127" s="19" t="s">
        <v>2333</v>
      </c>
      <c r="D127" s="18" t="s">
        <v>3546</v>
      </c>
      <c r="E127" s="18"/>
      <c r="F127" s="18"/>
      <c r="G127" s="15"/>
      <c r="H127" s="15"/>
      <c r="I127" s="15"/>
      <c r="J127" s="15"/>
      <c r="K127" s="15"/>
      <c r="L127" s="349">
        <f t="shared" si="2"/>
        <v>25</v>
      </c>
      <c r="M127" s="13" t="s">
        <v>695</v>
      </c>
      <c r="N127" s="13" t="s">
        <v>694</v>
      </c>
      <c r="O127" s="15"/>
    </row>
    <row r="128" spans="1:15">
      <c r="A128" s="13">
        <f t="shared" si="3"/>
        <v>122</v>
      </c>
      <c r="B128" s="18" t="s">
        <v>3547</v>
      </c>
      <c r="C128" s="19" t="s">
        <v>2333</v>
      </c>
      <c r="D128" s="18" t="s">
        <v>3547</v>
      </c>
      <c r="E128" s="18"/>
      <c r="F128" s="18"/>
      <c r="G128" s="15"/>
      <c r="H128" s="15"/>
      <c r="I128" s="15"/>
      <c r="J128" s="15"/>
      <c r="K128" s="15"/>
      <c r="L128" s="349">
        <f t="shared" si="2"/>
        <v>25</v>
      </c>
      <c r="M128" s="13" t="s">
        <v>695</v>
      </c>
      <c r="N128" s="13" t="s">
        <v>694</v>
      </c>
      <c r="O128" s="15"/>
    </row>
    <row r="129" spans="1:15">
      <c r="A129" s="13">
        <f t="shared" si="3"/>
        <v>123</v>
      </c>
      <c r="B129" s="18" t="s">
        <v>3548</v>
      </c>
      <c r="C129" s="19" t="s">
        <v>2333</v>
      </c>
      <c r="D129" s="18" t="s">
        <v>3548</v>
      </c>
      <c r="E129" s="18"/>
      <c r="F129" s="18"/>
      <c r="G129" s="15"/>
      <c r="H129" s="15"/>
      <c r="I129" s="15"/>
      <c r="J129" s="15"/>
      <c r="K129" s="15"/>
      <c r="L129" s="349">
        <f t="shared" si="2"/>
        <v>25</v>
      </c>
      <c r="M129" s="13" t="s">
        <v>4849</v>
      </c>
      <c r="N129" s="13" t="s">
        <v>694</v>
      </c>
      <c r="O129" s="15"/>
    </row>
    <row r="130" spans="1:15">
      <c r="A130" s="13">
        <f t="shared" si="3"/>
        <v>124</v>
      </c>
      <c r="B130" s="18" t="s">
        <v>3549</v>
      </c>
      <c r="C130" s="19" t="s">
        <v>2333</v>
      </c>
      <c r="D130" s="18" t="s">
        <v>3549</v>
      </c>
      <c r="E130" s="18"/>
      <c r="F130" s="18"/>
      <c r="G130" s="15"/>
      <c r="H130" s="15"/>
      <c r="I130" s="15"/>
      <c r="J130" s="15"/>
      <c r="K130" s="15"/>
      <c r="L130" s="349" t="str">
        <f t="shared" si="2"/>
        <v xml:space="preserve"> </v>
      </c>
      <c r="M130" s="15"/>
      <c r="N130" s="15"/>
      <c r="O130" s="15"/>
    </row>
    <row r="131" spans="1:15">
      <c r="A131" s="13">
        <f t="shared" si="3"/>
        <v>125</v>
      </c>
      <c r="B131" s="18" t="s">
        <v>3550</v>
      </c>
      <c r="C131" s="19" t="s">
        <v>2333</v>
      </c>
      <c r="D131" s="18" t="s">
        <v>3550</v>
      </c>
      <c r="E131" s="18"/>
      <c r="F131" s="18"/>
      <c r="G131" s="15"/>
      <c r="H131" s="15"/>
      <c r="I131" s="15"/>
      <c r="J131" s="15"/>
      <c r="K131" s="15"/>
      <c r="L131" s="349" t="str">
        <f t="shared" si="2"/>
        <v xml:space="preserve"> </v>
      </c>
      <c r="M131" s="15"/>
      <c r="N131" s="15"/>
      <c r="O131" s="15"/>
    </row>
    <row r="132" spans="1:15">
      <c r="A132" s="13">
        <f t="shared" si="3"/>
        <v>126</v>
      </c>
      <c r="B132" s="18" t="s">
        <v>3551</v>
      </c>
      <c r="C132" s="19" t="s">
        <v>2333</v>
      </c>
      <c r="D132" s="18" t="s">
        <v>3551</v>
      </c>
      <c r="E132" s="18"/>
      <c r="F132" s="18"/>
      <c r="G132" s="15"/>
      <c r="H132" s="15"/>
      <c r="I132" s="15"/>
      <c r="J132" s="15"/>
      <c r="K132" s="15"/>
      <c r="L132" s="349" t="str">
        <f t="shared" si="2"/>
        <v xml:space="preserve"> </v>
      </c>
      <c r="M132" s="15"/>
      <c r="N132" s="15"/>
      <c r="O132" s="15"/>
    </row>
    <row r="133" spans="1:15">
      <c r="A133" s="13">
        <f t="shared" si="3"/>
        <v>127</v>
      </c>
      <c r="B133" s="18" t="s">
        <v>3552</v>
      </c>
      <c r="C133" s="19" t="s">
        <v>3553</v>
      </c>
      <c r="D133" s="20" t="s">
        <v>3554</v>
      </c>
      <c r="E133" s="20"/>
      <c r="F133" s="20"/>
      <c r="G133" s="15"/>
      <c r="H133" s="15"/>
      <c r="I133" s="15"/>
      <c r="J133" s="15"/>
      <c r="K133" s="15"/>
      <c r="L133" s="349" t="str">
        <f t="shared" si="2"/>
        <v xml:space="preserve"> </v>
      </c>
      <c r="M133" s="15"/>
      <c r="N133" s="15"/>
      <c r="O133" s="15"/>
    </row>
    <row r="134" spans="1:15">
      <c r="A134" s="13">
        <f t="shared" si="3"/>
        <v>128</v>
      </c>
      <c r="B134" s="18" t="s">
        <v>3555</v>
      </c>
      <c r="C134" s="19" t="s">
        <v>3553</v>
      </c>
      <c r="D134" s="20" t="s">
        <v>3556</v>
      </c>
      <c r="E134" s="20"/>
      <c r="F134" s="20"/>
      <c r="G134" s="15"/>
      <c r="H134" s="15"/>
      <c r="I134" s="15"/>
      <c r="J134" s="15"/>
      <c r="K134" s="15"/>
      <c r="L134" s="349" t="str">
        <f t="shared" si="2"/>
        <v xml:space="preserve"> </v>
      </c>
      <c r="M134" s="15"/>
      <c r="N134" s="15"/>
      <c r="O134" s="15"/>
    </row>
    <row r="135" spans="1:15">
      <c r="A135" s="13">
        <f t="shared" si="3"/>
        <v>129</v>
      </c>
      <c r="B135" s="18" t="s">
        <v>3557</v>
      </c>
      <c r="C135" s="19" t="s">
        <v>3553</v>
      </c>
      <c r="D135" s="20" t="s">
        <v>3558</v>
      </c>
      <c r="E135" s="20"/>
      <c r="F135" s="20"/>
      <c r="G135" s="15"/>
      <c r="H135" s="15"/>
      <c r="I135" s="15"/>
      <c r="J135" s="15"/>
      <c r="K135" s="15"/>
      <c r="L135" s="349" t="str">
        <f t="shared" ref="L135:L198" si="4">IF(ISERROR(INDEX(data,MATCH(LEN(N135),item,0),2))," ",INDEX(data,MATCH(LEN(N135),item,0),2))</f>
        <v xml:space="preserve"> </v>
      </c>
      <c r="M135" s="15"/>
      <c r="N135" s="15"/>
      <c r="O135" s="15"/>
    </row>
    <row r="136" spans="1:15">
      <c r="A136" s="13">
        <f t="shared" ref="A136:A199" si="5">A135+1</f>
        <v>130</v>
      </c>
      <c r="B136" s="18" t="s">
        <v>3559</v>
      </c>
      <c r="C136" s="19" t="s">
        <v>3553</v>
      </c>
      <c r="D136" s="20" t="s">
        <v>3560</v>
      </c>
      <c r="E136" s="20"/>
      <c r="F136" s="20"/>
      <c r="G136" s="15"/>
      <c r="H136" s="15"/>
      <c r="I136" s="15"/>
      <c r="J136" s="15"/>
      <c r="K136" s="15"/>
      <c r="L136" s="349" t="str">
        <f t="shared" si="4"/>
        <v xml:space="preserve"> </v>
      </c>
      <c r="M136" s="15"/>
      <c r="N136" s="15"/>
      <c r="O136" s="15"/>
    </row>
    <row r="137" spans="1:15">
      <c r="A137" s="13">
        <f t="shared" si="5"/>
        <v>131</v>
      </c>
      <c r="B137" s="18" t="s">
        <v>3561</v>
      </c>
      <c r="C137" s="19" t="s">
        <v>3553</v>
      </c>
      <c r="D137" s="20" t="s">
        <v>3562</v>
      </c>
      <c r="E137" s="20"/>
      <c r="F137" s="20"/>
      <c r="G137" s="15"/>
      <c r="H137" s="15"/>
      <c r="I137" s="15"/>
      <c r="J137" s="15"/>
      <c r="K137" s="15"/>
      <c r="L137" s="349">
        <f t="shared" si="4"/>
        <v>5</v>
      </c>
      <c r="M137" s="16" t="s">
        <v>4849</v>
      </c>
      <c r="N137" s="13" t="s">
        <v>1527</v>
      </c>
      <c r="O137" s="15"/>
    </row>
    <row r="138" spans="1:15">
      <c r="A138" s="13">
        <f t="shared" si="5"/>
        <v>132</v>
      </c>
      <c r="B138" s="18" t="s">
        <v>3563</v>
      </c>
      <c r="C138" s="19" t="s">
        <v>3553</v>
      </c>
      <c r="D138" s="20" t="s">
        <v>3564</v>
      </c>
      <c r="E138" s="20"/>
      <c r="F138" s="20"/>
      <c r="G138" s="15"/>
      <c r="H138" s="15"/>
      <c r="I138" s="15"/>
      <c r="J138" s="15"/>
      <c r="K138" s="15"/>
      <c r="L138" s="349" t="str">
        <f t="shared" si="4"/>
        <v xml:space="preserve"> </v>
      </c>
      <c r="M138" s="15"/>
      <c r="N138" s="15"/>
      <c r="O138" s="15"/>
    </row>
    <row r="139" spans="1:15">
      <c r="A139" s="13">
        <f t="shared" si="5"/>
        <v>133</v>
      </c>
      <c r="B139" s="18" t="s">
        <v>3565</v>
      </c>
      <c r="C139" s="19" t="s">
        <v>3553</v>
      </c>
      <c r="D139" s="20" t="s">
        <v>3566</v>
      </c>
      <c r="E139" s="20"/>
      <c r="F139" s="20"/>
      <c r="G139" s="15"/>
      <c r="H139" s="15"/>
      <c r="I139" s="15"/>
      <c r="J139" s="15"/>
      <c r="K139" s="15"/>
      <c r="L139" s="349">
        <f t="shared" si="4"/>
        <v>5</v>
      </c>
      <c r="M139" s="16" t="s">
        <v>4849</v>
      </c>
      <c r="N139" s="13" t="s">
        <v>1527</v>
      </c>
      <c r="O139" s="15"/>
    </row>
    <row r="140" spans="1:15">
      <c r="A140" s="13">
        <f t="shared" si="5"/>
        <v>134</v>
      </c>
      <c r="B140" s="18" t="s">
        <v>3567</v>
      </c>
      <c r="C140" s="19" t="s">
        <v>3553</v>
      </c>
      <c r="D140" s="20" t="s">
        <v>3568</v>
      </c>
      <c r="E140" s="20"/>
      <c r="F140" s="20"/>
      <c r="G140" s="15"/>
      <c r="H140" s="15"/>
      <c r="I140" s="15"/>
      <c r="J140" s="15"/>
      <c r="K140" s="15"/>
      <c r="L140" s="349" t="str">
        <f t="shared" si="4"/>
        <v xml:space="preserve"> </v>
      </c>
      <c r="M140" s="15"/>
      <c r="N140" s="15"/>
      <c r="O140" s="15"/>
    </row>
    <row r="141" spans="1:15">
      <c r="A141" s="13">
        <f t="shared" si="5"/>
        <v>135</v>
      </c>
      <c r="B141" s="18" t="s">
        <v>3569</v>
      </c>
      <c r="C141" s="19" t="s">
        <v>3553</v>
      </c>
      <c r="D141" s="20" t="s">
        <v>1239</v>
      </c>
      <c r="E141" s="20"/>
      <c r="F141" s="20"/>
      <c r="G141" s="15"/>
      <c r="H141" s="15"/>
      <c r="I141" s="15"/>
      <c r="J141" s="15"/>
      <c r="K141" s="15"/>
      <c r="L141" s="349" t="str">
        <f t="shared" si="4"/>
        <v xml:space="preserve"> </v>
      </c>
      <c r="M141" s="15"/>
      <c r="N141" s="15"/>
      <c r="O141" s="15"/>
    </row>
    <row r="142" spans="1:15">
      <c r="A142" s="13">
        <f t="shared" si="5"/>
        <v>136</v>
      </c>
      <c r="B142" s="18" t="s">
        <v>1240</v>
      </c>
      <c r="C142" s="19" t="s">
        <v>3553</v>
      </c>
      <c r="D142" s="20" t="s">
        <v>1239</v>
      </c>
      <c r="E142" s="20"/>
      <c r="F142" s="20"/>
      <c r="G142" s="15"/>
      <c r="H142" s="15"/>
      <c r="I142" s="15"/>
      <c r="J142" s="15"/>
      <c r="K142" s="15"/>
      <c r="L142" s="349" t="str">
        <f t="shared" si="4"/>
        <v xml:space="preserve"> </v>
      </c>
      <c r="M142" s="15"/>
      <c r="N142" s="15"/>
      <c r="O142" s="15"/>
    </row>
    <row r="143" spans="1:15">
      <c r="A143" s="13">
        <f t="shared" si="5"/>
        <v>137</v>
      </c>
      <c r="B143" s="18" t="s">
        <v>1241</v>
      </c>
      <c r="C143" s="19" t="s">
        <v>3553</v>
      </c>
      <c r="D143" s="20" t="s">
        <v>1242</v>
      </c>
      <c r="E143" s="20"/>
      <c r="F143" s="20"/>
      <c r="G143" s="15"/>
      <c r="H143" s="15"/>
      <c r="I143" s="15"/>
      <c r="J143" s="15"/>
      <c r="K143" s="15"/>
      <c r="L143" s="349" t="str">
        <f t="shared" si="4"/>
        <v xml:space="preserve"> </v>
      </c>
      <c r="M143" s="15"/>
      <c r="N143" s="15"/>
      <c r="O143" s="15"/>
    </row>
    <row r="144" spans="1:15">
      <c r="A144" s="13">
        <f t="shared" si="5"/>
        <v>138</v>
      </c>
      <c r="B144" s="18" t="s">
        <v>1243</v>
      </c>
      <c r="C144" s="19" t="s">
        <v>3553</v>
      </c>
      <c r="D144" s="20" t="s">
        <v>1242</v>
      </c>
      <c r="E144" s="20"/>
      <c r="F144" s="20"/>
      <c r="G144" s="15"/>
      <c r="H144" s="15"/>
      <c r="I144" s="15"/>
      <c r="J144" s="15"/>
      <c r="K144" s="15"/>
      <c r="L144" s="349" t="str">
        <f t="shared" si="4"/>
        <v xml:space="preserve"> </v>
      </c>
      <c r="M144" s="15"/>
      <c r="N144" s="15"/>
      <c r="O144" s="15"/>
    </row>
    <row r="145" spans="1:15">
      <c r="A145" s="13">
        <f t="shared" si="5"/>
        <v>139</v>
      </c>
      <c r="B145" s="18" t="s">
        <v>1244</v>
      </c>
      <c r="C145" s="19" t="s">
        <v>3553</v>
      </c>
      <c r="D145" s="20" t="s">
        <v>1242</v>
      </c>
      <c r="E145" s="20"/>
      <c r="F145" s="20"/>
      <c r="G145" s="15"/>
      <c r="H145" s="15"/>
      <c r="I145" s="15"/>
      <c r="J145" s="15"/>
      <c r="K145" s="15"/>
      <c r="L145" s="349" t="str">
        <f t="shared" si="4"/>
        <v xml:space="preserve"> </v>
      </c>
      <c r="M145" s="15"/>
      <c r="N145" s="15"/>
      <c r="O145" s="15"/>
    </row>
    <row r="146" spans="1:15">
      <c r="A146" s="13">
        <f t="shared" si="5"/>
        <v>140</v>
      </c>
      <c r="B146" s="18" t="s">
        <v>1245</v>
      </c>
      <c r="C146" s="19" t="s">
        <v>3553</v>
      </c>
      <c r="D146" s="20" t="s">
        <v>1242</v>
      </c>
      <c r="E146" s="20"/>
      <c r="F146" s="20"/>
      <c r="G146" s="15"/>
      <c r="H146" s="15"/>
      <c r="I146" s="15"/>
      <c r="J146" s="15"/>
      <c r="K146" s="15"/>
      <c r="L146" s="349" t="str">
        <f t="shared" si="4"/>
        <v xml:space="preserve"> </v>
      </c>
      <c r="M146" s="15"/>
      <c r="N146" s="15"/>
      <c r="O146" s="15"/>
    </row>
    <row r="147" spans="1:15">
      <c r="A147" s="13">
        <f t="shared" si="5"/>
        <v>141</v>
      </c>
      <c r="B147" s="18" t="s">
        <v>1246</v>
      </c>
      <c r="C147" s="19" t="s">
        <v>3553</v>
      </c>
      <c r="D147" s="20" t="s">
        <v>1247</v>
      </c>
      <c r="E147" s="20"/>
      <c r="F147" s="20"/>
      <c r="G147" s="15"/>
      <c r="H147" s="15"/>
      <c r="I147" s="15"/>
      <c r="J147" s="15"/>
      <c r="K147" s="15"/>
      <c r="L147" s="349" t="str">
        <f t="shared" si="4"/>
        <v xml:space="preserve"> </v>
      </c>
      <c r="M147" s="15"/>
      <c r="N147" s="15"/>
      <c r="O147" s="15"/>
    </row>
    <row r="148" spans="1:15">
      <c r="A148" s="13">
        <f t="shared" si="5"/>
        <v>142</v>
      </c>
      <c r="B148" s="18" t="s">
        <v>1248</v>
      </c>
      <c r="C148" s="19" t="s">
        <v>3553</v>
      </c>
      <c r="D148" s="20" t="s">
        <v>1247</v>
      </c>
      <c r="E148" s="20"/>
      <c r="F148" s="20"/>
      <c r="G148" s="15"/>
      <c r="H148" s="15"/>
      <c r="I148" s="15"/>
      <c r="J148" s="15"/>
      <c r="K148" s="15"/>
      <c r="L148" s="349" t="str">
        <f t="shared" si="4"/>
        <v xml:space="preserve"> </v>
      </c>
      <c r="M148" s="15"/>
      <c r="N148" s="15"/>
      <c r="O148" s="15"/>
    </row>
    <row r="149" spans="1:15">
      <c r="A149" s="13">
        <f t="shared" si="5"/>
        <v>143</v>
      </c>
      <c r="B149" s="18" t="s">
        <v>1249</v>
      </c>
      <c r="C149" s="19" t="s">
        <v>3553</v>
      </c>
      <c r="D149" s="20" t="s">
        <v>1247</v>
      </c>
      <c r="E149" s="20"/>
      <c r="F149" s="20"/>
      <c r="G149" s="15"/>
      <c r="H149" s="15"/>
      <c r="I149" s="15"/>
      <c r="J149" s="15"/>
      <c r="K149" s="15"/>
      <c r="L149" s="349" t="str">
        <f t="shared" si="4"/>
        <v xml:space="preserve"> </v>
      </c>
      <c r="M149" s="15"/>
      <c r="N149" s="15"/>
      <c r="O149" s="15"/>
    </row>
    <row r="150" spans="1:15">
      <c r="A150" s="13">
        <f t="shared" si="5"/>
        <v>144</v>
      </c>
      <c r="B150" s="18" t="s">
        <v>1250</v>
      </c>
      <c r="C150" s="19" t="s">
        <v>3553</v>
      </c>
      <c r="D150" s="20" t="s">
        <v>1247</v>
      </c>
      <c r="E150" s="20"/>
      <c r="F150" s="20"/>
      <c r="G150" s="15"/>
      <c r="H150" s="15"/>
      <c r="I150" s="15"/>
      <c r="J150" s="15"/>
      <c r="K150" s="15"/>
      <c r="L150" s="349" t="str">
        <f t="shared" si="4"/>
        <v xml:space="preserve"> </v>
      </c>
      <c r="M150" s="15"/>
      <c r="N150" s="15"/>
      <c r="O150" s="15"/>
    </row>
    <row r="151" spans="1:15">
      <c r="A151" s="13">
        <f t="shared" si="5"/>
        <v>145</v>
      </c>
      <c r="B151" s="18" t="s">
        <v>1251</v>
      </c>
      <c r="C151" s="19" t="s">
        <v>3553</v>
      </c>
      <c r="D151" s="20" t="s">
        <v>1252</v>
      </c>
      <c r="E151" s="20"/>
      <c r="F151" s="20"/>
      <c r="G151" s="15"/>
      <c r="H151" s="15"/>
      <c r="I151" s="15"/>
      <c r="J151" s="15"/>
      <c r="K151" s="15"/>
      <c r="L151" s="349" t="str">
        <f t="shared" si="4"/>
        <v xml:space="preserve"> </v>
      </c>
      <c r="M151" s="15"/>
      <c r="N151" s="15"/>
      <c r="O151" s="15"/>
    </row>
    <row r="152" spans="1:15">
      <c r="A152" s="13">
        <f t="shared" si="5"/>
        <v>146</v>
      </c>
      <c r="B152" s="18" t="s">
        <v>1253</v>
      </c>
      <c r="C152" s="19" t="s">
        <v>3553</v>
      </c>
      <c r="D152" s="20" t="s">
        <v>1252</v>
      </c>
      <c r="E152" s="20"/>
      <c r="F152" s="20"/>
      <c r="G152" s="15"/>
      <c r="H152" s="15"/>
      <c r="I152" s="15"/>
      <c r="J152" s="15"/>
      <c r="K152" s="15"/>
      <c r="L152" s="349" t="str">
        <f t="shared" si="4"/>
        <v xml:space="preserve"> </v>
      </c>
      <c r="M152" s="15"/>
      <c r="N152" s="15"/>
      <c r="O152" s="15"/>
    </row>
    <row r="153" spans="1:15">
      <c r="A153" s="13">
        <f t="shared" si="5"/>
        <v>147</v>
      </c>
      <c r="B153" s="18" t="s">
        <v>1254</v>
      </c>
      <c r="C153" s="19" t="s">
        <v>3553</v>
      </c>
      <c r="D153" s="20" t="s">
        <v>1252</v>
      </c>
      <c r="E153" s="20"/>
      <c r="F153" s="20"/>
      <c r="G153" s="15"/>
      <c r="H153" s="15"/>
      <c r="I153" s="15"/>
      <c r="J153" s="15"/>
      <c r="K153" s="15"/>
      <c r="L153" s="349" t="str">
        <f t="shared" si="4"/>
        <v xml:space="preserve"> </v>
      </c>
      <c r="M153" s="15"/>
      <c r="N153" s="15"/>
      <c r="O153" s="15"/>
    </row>
    <row r="154" spans="1:15">
      <c r="A154" s="13">
        <f t="shared" si="5"/>
        <v>148</v>
      </c>
      <c r="B154" s="18" t="s">
        <v>1255</v>
      </c>
      <c r="C154" s="19" t="s">
        <v>3553</v>
      </c>
      <c r="D154" s="20" t="s">
        <v>1252</v>
      </c>
      <c r="E154" s="20"/>
      <c r="F154" s="20"/>
      <c r="G154" s="15"/>
      <c r="H154" s="15"/>
      <c r="I154" s="15"/>
      <c r="J154" s="15"/>
      <c r="K154" s="15"/>
      <c r="L154" s="349" t="str">
        <f t="shared" si="4"/>
        <v xml:space="preserve"> </v>
      </c>
      <c r="M154" s="15"/>
      <c r="N154" s="15"/>
      <c r="O154" s="15"/>
    </row>
    <row r="155" spans="1:15">
      <c r="A155" s="13">
        <f t="shared" si="5"/>
        <v>149</v>
      </c>
      <c r="B155" s="18" t="s">
        <v>1256</v>
      </c>
      <c r="C155" s="19" t="s">
        <v>3553</v>
      </c>
      <c r="D155" s="20" t="s">
        <v>1252</v>
      </c>
      <c r="E155" s="20"/>
      <c r="F155" s="20"/>
      <c r="G155" s="15"/>
      <c r="H155" s="15"/>
      <c r="I155" s="15"/>
      <c r="J155" s="15"/>
      <c r="K155" s="15"/>
      <c r="L155" s="349" t="str">
        <f t="shared" si="4"/>
        <v xml:space="preserve"> </v>
      </c>
      <c r="M155" s="15"/>
      <c r="N155" s="15"/>
      <c r="O155" s="15"/>
    </row>
    <row r="156" spans="1:15">
      <c r="A156" s="13">
        <f t="shared" si="5"/>
        <v>150</v>
      </c>
      <c r="B156" s="18" t="s">
        <v>1257</v>
      </c>
      <c r="C156" s="19" t="s">
        <v>3553</v>
      </c>
      <c r="D156" s="20" t="s">
        <v>1252</v>
      </c>
      <c r="E156" s="20"/>
      <c r="F156" s="20"/>
      <c r="G156" s="15"/>
      <c r="H156" s="15"/>
      <c r="I156" s="15"/>
      <c r="J156" s="15"/>
      <c r="K156" s="15"/>
      <c r="L156" s="349" t="str">
        <f t="shared" si="4"/>
        <v xml:space="preserve"> </v>
      </c>
      <c r="M156" s="15"/>
      <c r="N156" s="15"/>
      <c r="O156" s="15"/>
    </row>
    <row r="157" spans="1:15">
      <c r="A157" s="13">
        <f t="shared" si="5"/>
        <v>151</v>
      </c>
      <c r="B157" s="18" t="s">
        <v>1258</v>
      </c>
      <c r="C157" s="19" t="s">
        <v>3553</v>
      </c>
      <c r="D157" s="20" t="s">
        <v>1252</v>
      </c>
      <c r="E157" s="20"/>
      <c r="F157" s="20"/>
      <c r="G157" s="15"/>
      <c r="H157" s="15"/>
      <c r="I157" s="15"/>
      <c r="J157" s="15"/>
      <c r="K157" s="15"/>
      <c r="L157" s="349" t="str">
        <f t="shared" si="4"/>
        <v xml:space="preserve"> </v>
      </c>
      <c r="M157" s="15"/>
      <c r="N157" s="15"/>
      <c r="O157" s="15"/>
    </row>
    <row r="158" spans="1:15">
      <c r="A158" s="13">
        <f t="shared" si="5"/>
        <v>152</v>
      </c>
      <c r="B158" s="18" t="s">
        <v>1259</v>
      </c>
      <c r="C158" s="19" t="s">
        <v>3553</v>
      </c>
      <c r="D158" s="20" t="s">
        <v>1252</v>
      </c>
      <c r="E158" s="20"/>
      <c r="F158" s="20"/>
      <c r="G158" s="15"/>
      <c r="H158" s="15"/>
      <c r="I158" s="15"/>
      <c r="J158" s="15"/>
      <c r="K158" s="15"/>
      <c r="L158" s="349" t="str">
        <f t="shared" si="4"/>
        <v xml:space="preserve"> </v>
      </c>
      <c r="M158" s="15"/>
      <c r="N158" s="15"/>
      <c r="O158" s="15"/>
    </row>
    <row r="159" spans="1:15">
      <c r="A159" s="13">
        <f t="shared" si="5"/>
        <v>153</v>
      </c>
      <c r="B159" s="18" t="s">
        <v>1260</v>
      </c>
      <c r="C159" s="19" t="s">
        <v>3553</v>
      </c>
      <c r="D159" s="20" t="s">
        <v>1261</v>
      </c>
      <c r="E159" s="20"/>
      <c r="F159" s="20"/>
      <c r="G159" s="15"/>
      <c r="H159" s="15"/>
      <c r="I159" s="15"/>
      <c r="J159" s="15"/>
      <c r="K159" s="15"/>
      <c r="L159" s="349" t="str">
        <f t="shared" si="4"/>
        <v xml:space="preserve"> </v>
      </c>
      <c r="M159" s="15"/>
      <c r="N159" s="15"/>
      <c r="O159" s="15"/>
    </row>
    <row r="160" spans="1:15">
      <c r="A160" s="13">
        <f t="shared" si="5"/>
        <v>154</v>
      </c>
      <c r="B160" s="18" t="s">
        <v>1262</v>
      </c>
      <c r="C160" s="19" t="s">
        <v>3553</v>
      </c>
      <c r="D160" s="20" t="s">
        <v>1263</v>
      </c>
      <c r="E160" s="20"/>
      <c r="F160" s="20"/>
      <c r="G160" s="15"/>
      <c r="H160" s="15"/>
      <c r="I160" s="15"/>
      <c r="J160" s="15"/>
      <c r="K160" s="15"/>
      <c r="L160" s="349" t="str">
        <f t="shared" si="4"/>
        <v xml:space="preserve"> </v>
      </c>
      <c r="M160" s="15"/>
      <c r="N160" s="15"/>
      <c r="O160" s="15"/>
    </row>
    <row r="161" spans="1:15">
      <c r="A161" s="13">
        <f t="shared" si="5"/>
        <v>155</v>
      </c>
      <c r="B161" s="18" t="s">
        <v>1264</v>
      </c>
      <c r="C161" s="19" t="s">
        <v>3553</v>
      </c>
      <c r="D161" s="20" t="s">
        <v>1265</v>
      </c>
      <c r="E161" s="20"/>
      <c r="F161" s="20"/>
      <c r="G161" s="15"/>
      <c r="H161" s="15"/>
      <c r="I161" s="15"/>
      <c r="J161" s="15"/>
      <c r="K161" s="15"/>
      <c r="L161" s="349" t="str">
        <f t="shared" si="4"/>
        <v xml:space="preserve"> </v>
      </c>
      <c r="M161" s="15"/>
      <c r="N161" s="15"/>
      <c r="O161" s="15"/>
    </row>
    <row r="162" spans="1:15">
      <c r="A162" s="13">
        <f t="shared" si="5"/>
        <v>156</v>
      </c>
      <c r="B162" s="18" t="s">
        <v>1266</v>
      </c>
      <c r="C162" s="19" t="s">
        <v>3553</v>
      </c>
      <c r="D162" s="20" t="s">
        <v>1265</v>
      </c>
      <c r="E162" s="20"/>
      <c r="F162" s="20"/>
      <c r="G162" s="15"/>
      <c r="H162" s="15"/>
      <c r="I162" s="15"/>
      <c r="J162" s="15"/>
      <c r="K162" s="15"/>
      <c r="L162" s="349" t="str">
        <f t="shared" si="4"/>
        <v xml:space="preserve"> </v>
      </c>
      <c r="M162" s="15"/>
      <c r="N162" s="15"/>
      <c r="O162" s="15"/>
    </row>
    <row r="163" spans="1:15">
      <c r="A163" s="13">
        <f t="shared" si="5"/>
        <v>157</v>
      </c>
      <c r="B163" s="18" t="s">
        <v>1267</v>
      </c>
      <c r="C163" s="19" t="s">
        <v>3553</v>
      </c>
      <c r="D163" s="20" t="s">
        <v>1268</v>
      </c>
      <c r="E163" s="20"/>
      <c r="F163" s="20"/>
      <c r="G163" s="15"/>
      <c r="H163" s="15"/>
      <c r="I163" s="15"/>
      <c r="J163" s="15"/>
      <c r="K163" s="15"/>
      <c r="L163" s="349" t="str">
        <f t="shared" si="4"/>
        <v xml:space="preserve"> </v>
      </c>
      <c r="M163" s="15"/>
      <c r="N163" s="15"/>
      <c r="O163" s="15"/>
    </row>
    <row r="164" spans="1:15">
      <c r="A164" s="13">
        <f t="shared" si="5"/>
        <v>158</v>
      </c>
      <c r="B164" s="18" t="s">
        <v>1269</v>
      </c>
      <c r="C164" s="19" t="s">
        <v>3553</v>
      </c>
      <c r="D164" s="20" t="s">
        <v>1270</v>
      </c>
      <c r="E164" s="20"/>
      <c r="F164" s="20"/>
      <c r="G164" s="15"/>
      <c r="H164" s="15"/>
      <c r="I164" s="15"/>
      <c r="J164" s="15"/>
      <c r="K164" s="15"/>
      <c r="L164" s="349" t="str">
        <f t="shared" si="4"/>
        <v xml:space="preserve"> </v>
      </c>
      <c r="M164" s="15"/>
      <c r="N164" s="15"/>
      <c r="O164" s="15"/>
    </row>
    <row r="165" spans="1:15">
      <c r="A165" s="13">
        <f t="shared" si="5"/>
        <v>159</v>
      </c>
      <c r="B165" s="18" t="s">
        <v>1271</v>
      </c>
      <c r="C165" s="19" t="s">
        <v>3553</v>
      </c>
      <c r="D165" s="20" t="s">
        <v>1270</v>
      </c>
      <c r="E165" s="20"/>
      <c r="F165" s="20"/>
      <c r="G165" s="15"/>
      <c r="H165" s="15"/>
      <c r="I165" s="15"/>
      <c r="J165" s="15"/>
      <c r="K165" s="15"/>
      <c r="L165" s="349" t="str">
        <f t="shared" si="4"/>
        <v xml:space="preserve"> </v>
      </c>
      <c r="M165" s="15"/>
      <c r="N165" s="15"/>
      <c r="O165" s="15"/>
    </row>
    <row r="166" spans="1:15">
      <c r="A166" s="13">
        <f t="shared" si="5"/>
        <v>160</v>
      </c>
      <c r="B166" s="18" t="s">
        <v>1272</v>
      </c>
      <c r="C166" s="19" t="s">
        <v>3553</v>
      </c>
      <c r="D166" s="20" t="s">
        <v>1273</v>
      </c>
      <c r="E166" s="20"/>
      <c r="F166" s="20"/>
      <c r="G166" s="15"/>
      <c r="H166" s="15"/>
      <c r="I166" s="15"/>
      <c r="J166" s="15"/>
      <c r="K166" s="15"/>
      <c r="L166" s="349" t="str">
        <f t="shared" si="4"/>
        <v xml:space="preserve"> </v>
      </c>
      <c r="M166" s="15"/>
      <c r="N166" s="15"/>
      <c r="O166" s="15"/>
    </row>
    <row r="167" spans="1:15">
      <c r="A167" s="13">
        <f t="shared" si="5"/>
        <v>161</v>
      </c>
      <c r="B167" s="18" t="s">
        <v>1274</v>
      </c>
      <c r="C167" s="19" t="s">
        <v>3553</v>
      </c>
      <c r="D167" s="20" t="s">
        <v>1273</v>
      </c>
      <c r="E167" s="20"/>
      <c r="F167" s="20"/>
      <c r="G167" s="15"/>
      <c r="H167" s="15"/>
      <c r="I167" s="15"/>
      <c r="J167" s="15"/>
      <c r="K167" s="15"/>
      <c r="L167" s="349" t="str">
        <f t="shared" si="4"/>
        <v xml:space="preserve"> </v>
      </c>
      <c r="M167" s="15"/>
      <c r="N167" s="15"/>
      <c r="O167" s="15"/>
    </row>
    <row r="168" spans="1:15">
      <c r="A168" s="13">
        <f t="shared" si="5"/>
        <v>162</v>
      </c>
      <c r="B168" s="18" t="s">
        <v>1275</v>
      </c>
      <c r="C168" s="19" t="s">
        <v>3553</v>
      </c>
      <c r="D168" s="20" t="s">
        <v>1276</v>
      </c>
      <c r="E168" s="20"/>
      <c r="F168" s="20"/>
      <c r="G168" s="15"/>
      <c r="H168" s="15"/>
      <c r="I168" s="15"/>
      <c r="J168" s="15"/>
      <c r="K168" s="15"/>
      <c r="L168" s="349" t="str">
        <f t="shared" si="4"/>
        <v xml:space="preserve"> </v>
      </c>
      <c r="M168" s="15"/>
      <c r="N168" s="15"/>
      <c r="O168" s="15"/>
    </row>
    <row r="169" spans="1:15">
      <c r="A169" s="13">
        <f t="shared" si="5"/>
        <v>163</v>
      </c>
      <c r="B169" s="18" t="s">
        <v>1277</v>
      </c>
      <c r="C169" s="19" t="s">
        <v>3553</v>
      </c>
      <c r="D169" s="20" t="s">
        <v>1276</v>
      </c>
      <c r="E169" s="20"/>
      <c r="F169" s="20"/>
      <c r="G169" s="15"/>
      <c r="H169" s="15"/>
      <c r="I169" s="15"/>
      <c r="J169" s="15"/>
      <c r="K169" s="15"/>
      <c r="L169" s="349" t="str">
        <f t="shared" si="4"/>
        <v xml:space="preserve"> </v>
      </c>
      <c r="M169" s="15"/>
      <c r="N169" s="15"/>
      <c r="O169" s="15"/>
    </row>
    <row r="170" spans="1:15">
      <c r="A170" s="13">
        <f t="shared" si="5"/>
        <v>164</v>
      </c>
      <c r="B170" s="18" t="s">
        <v>1278</v>
      </c>
      <c r="C170" s="19" t="s">
        <v>3553</v>
      </c>
      <c r="D170" s="20" t="s">
        <v>1279</v>
      </c>
      <c r="E170" s="20"/>
      <c r="F170" s="20"/>
      <c r="G170" s="15"/>
      <c r="H170" s="15"/>
      <c r="I170" s="15"/>
      <c r="J170" s="15"/>
      <c r="K170" s="15"/>
      <c r="L170" s="349" t="str">
        <f t="shared" si="4"/>
        <v xml:space="preserve"> </v>
      </c>
      <c r="M170" s="15"/>
      <c r="N170" s="15"/>
      <c r="O170" s="15"/>
    </row>
    <row r="171" spans="1:15">
      <c r="A171" s="13">
        <f t="shared" si="5"/>
        <v>165</v>
      </c>
      <c r="B171" s="18" t="s">
        <v>1280</v>
      </c>
      <c r="C171" s="19" t="s">
        <v>3553</v>
      </c>
      <c r="D171" s="20" t="s">
        <v>1279</v>
      </c>
      <c r="E171" s="20"/>
      <c r="F171" s="20"/>
      <c r="G171" s="15"/>
      <c r="H171" s="15"/>
      <c r="I171" s="15"/>
      <c r="J171" s="15"/>
      <c r="K171" s="15"/>
      <c r="L171" s="349" t="str">
        <f t="shared" si="4"/>
        <v xml:space="preserve"> </v>
      </c>
      <c r="M171" s="15"/>
      <c r="N171" s="15"/>
      <c r="O171" s="15"/>
    </row>
    <row r="172" spans="1:15">
      <c r="A172" s="13">
        <f t="shared" si="5"/>
        <v>166</v>
      </c>
      <c r="B172" s="18" t="s">
        <v>1281</v>
      </c>
      <c r="C172" s="19" t="s">
        <v>3553</v>
      </c>
      <c r="D172" s="20" t="s">
        <v>1282</v>
      </c>
      <c r="E172" s="20"/>
      <c r="F172" s="20"/>
      <c r="G172" s="15"/>
      <c r="H172" s="15"/>
      <c r="I172" s="15"/>
      <c r="J172" s="15"/>
      <c r="K172" s="15"/>
      <c r="L172" s="349" t="str">
        <f t="shared" si="4"/>
        <v xml:space="preserve"> </v>
      </c>
      <c r="M172" s="15"/>
      <c r="N172" s="15"/>
      <c r="O172" s="15"/>
    </row>
    <row r="173" spans="1:15">
      <c r="A173" s="13">
        <f t="shared" si="5"/>
        <v>167</v>
      </c>
      <c r="B173" s="18" t="s">
        <v>1283</v>
      </c>
      <c r="C173" s="19" t="s">
        <v>3553</v>
      </c>
      <c r="D173" s="20" t="s">
        <v>1282</v>
      </c>
      <c r="E173" s="20"/>
      <c r="F173" s="20"/>
      <c r="G173" s="15"/>
      <c r="H173" s="15"/>
      <c r="I173" s="15"/>
      <c r="J173" s="15"/>
      <c r="K173" s="15"/>
      <c r="L173" s="349" t="str">
        <f t="shared" si="4"/>
        <v xml:space="preserve"> </v>
      </c>
      <c r="M173" s="15"/>
      <c r="N173" s="15"/>
      <c r="O173" s="15"/>
    </row>
    <row r="174" spans="1:15">
      <c r="A174" s="13">
        <f t="shared" si="5"/>
        <v>168</v>
      </c>
      <c r="B174" s="18" t="s">
        <v>1284</v>
      </c>
      <c r="C174" s="19" t="s">
        <v>3553</v>
      </c>
      <c r="D174" s="20" t="s">
        <v>1285</v>
      </c>
      <c r="E174" s="20"/>
      <c r="F174" s="20"/>
      <c r="G174" s="15"/>
      <c r="H174" s="15"/>
      <c r="I174" s="15"/>
      <c r="J174" s="15"/>
      <c r="K174" s="15"/>
      <c r="L174" s="349" t="str">
        <f t="shared" si="4"/>
        <v xml:space="preserve"> </v>
      </c>
      <c r="M174" s="15"/>
      <c r="N174" s="15"/>
      <c r="O174" s="15"/>
    </row>
    <row r="175" spans="1:15">
      <c r="A175" s="13">
        <f t="shared" si="5"/>
        <v>169</v>
      </c>
      <c r="B175" s="18" t="s">
        <v>1286</v>
      </c>
      <c r="C175" s="19" t="s">
        <v>3553</v>
      </c>
      <c r="D175" s="20" t="s">
        <v>1285</v>
      </c>
      <c r="E175" s="20"/>
      <c r="F175" s="20"/>
      <c r="G175" s="15"/>
      <c r="H175" s="15"/>
      <c r="I175" s="15"/>
      <c r="J175" s="15"/>
      <c r="K175" s="15"/>
      <c r="L175" s="349" t="str">
        <f t="shared" si="4"/>
        <v xml:space="preserve"> </v>
      </c>
      <c r="M175" s="15"/>
      <c r="N175" s="15"/>
      <c r="O175" s="15"/>
    </row>
    <row r="176" spans="1:15">
      <c r="A176" s="13">
        <f t="shared" si="5"/>
        <v>170</v>
      </c>
      <c r="B176" s="18" t="s">
        <v>1287</v>
      </c>
      <c r="C176" s="19" t="s">
        <v>3553</v>
      </c>
      <c r="D176" s="20" t="s">
        <v>1288</v>
      </c>
      <c r="E176" s="20"/>
      <c r="F176" s="20"/>
      <c r="G176" s="15"/>
      <c r="H176" s="15"/>
      <c r="I176" s="15"/>
      <c r="J176" s="15"/>
      <c r="K176" s="15"/>
      <c r="L176" s="349" t="str">
        <f t="shared" si="4"/>
        <v xml:space="preserve"> </v>
      </c>
      <c r="M176" s="15"/>
      <c r="N176" s="15"/>
      <c r="O176" s="15"/>
    </row>
    <row r="177" spans="1:15">
      <c r="A177" s="13">
        <f t="shared" si="5"/>
        <v>171</v>
      </c>
      <c r="B177" s="18" t="s">
        <v>1289</v>
      </c>
      <c r="C177" s="19" t="s">
        <v>3553</v>
      </c>
      <c r="D177" s="20" t="s">
        <v>1290</v>
      </c>
      <c r="E177" s="20"/>
      <c r="F177" s="20"/>
      <c r="G177" s="15"/>
      <c r="H177" s="15"/>
      <c r="I177" s="15"/>
      <c r="J177" s="15"/>
      <c r="K177" s="15"/>
      <c r="L177" s="349" t="str">
        <f t="shared" si="4"/>
        <v xml:space="preserve"> </v>
      </c>
      <c r="M177" s="15"/>
      <c r="N177" s="15"/>
      <c r="O177" s="15"/>
    </row>
    <row r="178" spans="1:15">
      <c r="A178" s="13">
        <f t="shared" si="5"/>
        <v>172</v>
      </c>
      <c r="B178" s="18" t="s">
        <v>1291</v>
      </c>
      <c r="C178" s="19" t="s">
        <v>3553</v>
      </c>
      <c r="D178" s="20" t="s">
        <v>1290</v>
      </c>
      <c r="E178" s="20"/>
      <c r="F178" s="20"/>
      <c r="G178" s="15"/>
      <c r="H178" s="15"/>
      <c r="I178" s="15"/>
      <c r="J178" s="15"/>
      <c r="K178" s="15"/>
      <c r="L178" s="349" t="str">
        <f t="shared" si="4"/>
        <v xml:space="preserve"> </v>
      </c>
      <c r="M178" s="15"/>
      <c r="N178" s="15"/>
      <c r="O178" s="15"/>
    </row>
    <row r="179" spans="1:15">
      <c r="A179" s="13">
        <f t="shared" si="5"/>
        <v>173</v>
      </c>
      <c r="B179" s="18" t="s">
        <v>1292</v>
      </c>
      <c r="C179" s="19" t="s">
        <v>3553</v>
      </c>
      <c r="D179" s="20" t="s">
        <v>1293</v>
      </c>
      <c r="E179" s="20"/>
      <c r="F179" s="20"/>
      <c r="G179" s="15"/>
      <c r="H179" s="15"/>
      <c r="I179" s="15"/>
      <c r="J179" s="15"/>
      <c r="K179" s="15"/>
      <c r="L179" s="349" t="str">
        <f t="shared" si="4"/>
        <v xml:space="preserve"> </v>
      </c>
      <c r="M179" s="15"/>
      <c r="N179" s="15"/>
      <c r="O179" s="15"/>
    </row>
    <row r="180" spans="1:15">
      <c r="A180" s="13">
        <f t="shared" si="5"/>
        <v>174</v>
      </c>
      <c r="B180" s="18" t="s">
        <v>1682</v>
      </c>
      <c r="C180" s="19" t="s">
        <v>3553</v>
      </c>
      <c r="D180" s="20" t="s">
        <v>1293</v>
      </c>
      <c r="E180" s="20"/>
      <c r="F180" s="20"/>
      <c r="G180" s="15"/>
      <c r="H180" s="15"/>
      <c r="I180" s="15"/>
      <c r="J180" s="15"/>
      <c r="K180" s="15"/>
      <c r="L180" s="349" t="str">
        <f t="shared" si="4"/>
        <v xml:space="preserve"> </v>
      </c>
      <c r="M180" s="15"/>
      <c r="N180" s="15"/>
      <c r="O180" s="15"/>
    </row>
    <row r="181" spans="1:15">
      <c r="A181" s="13">
        <f t="shared" si="5"/>
        <v>175</v>
      </c>
      <c r="B181" s="18" t="s">
        <v>1683</v>
      </c>
      <c r="C181" s="19" t="s">
        <v>3553</v>
      </c>
      <c r="D181" s="20" t="s">
        <v>1684</v>
      </c>
      <c r="E181" s="20"/>
      <c r="F181" s="20"/>
      <c r="G181" s="15"/>
      <c r="H181" s="15"/>
      <c r="I181" s="15"/>
      <c r="J181" s="15"/>
      <c r="K181" s="15"/>
      <c r="L181" s="349" t="str">
        <f t="shared" si="4"/>
        <v xml:space="preserve"> </v>
      </c>
      <c r="M181" s="15"/>
      <c r="N181" s="15"/>
      <c r="O181" s="15"/>
    </row>
    <row r="182" spans="1:15">
      <c r="A182" s="13">
        <f t="shared" si="5"/>
        <v>176</v>
      </c>
      <c r="B182" s="18" t="s">
        <v>1685</v>
      </c>
      <c r="C182" s="19" t="s">
        <v>3553</v>
      </c>
      <c r="D182" s="20" t="s">
        <v>1684</v>
      </c>
      <c r="E182" s="20"/>
      <c r="F182" s="20"/>
      <c r="G182" s="15"/>
      <c r="H182" s="15"/>
      <c r="I182" s="15"/>
      <c r="J182" s="15"/>
      <c r="K182" s="15"/>
      <c r="L182" s="349" t="str">
        <f t="shared" si="4"/>
        <v xml:space="preserve"> </v>
      </c>
      <c r="M182" s="15"/>
      <c r="N182" s="15"/>
      <c r="O182" s="15"/>
    </row>
    <row r="183" spans="1:15">
      <c r="A183" s="13">
        <f t="shared" si="5"/>
        <v>177</v>
      </c>
      <c r="B183" s="18" t="s">
        <v>1686</v>
      </c>
      <c r="C183" s="19" t="s">
        <v>3553</v>
      </c>
      <c r="D183" s="20" t="s">
        <v>1687</v>
      </c>
      <c r="E183" s="20"/>
      <c r="F183" s="20"/>
      <c r="G183" s="15"/>
      <c r="H183" s="15"/>
      <c r="I183" s="15"/>
      <c r="J183" s="15"/>
      <c r="K183" s="15"/>
      <c r="L183" s="349" t="str">
        <f t="shared" si="4"/>
        <v xml:space="preserve"> </v>
      </c>
      <c r="M183" s="15"/>
      <c r="N183" s="15"/>
      <c r="O183" s="15"/>
    </row>
    <row r="184" spans="1:15">
      <c r="A184" s="13">
        <f t="shared" si="5"/>
        <v>178</v>
      </c>
      <c r="B184" s="18" t="s">
        <v>1688</v>
      </c>
      <c r="C184" s="19" t="s">
        <v>3553</v>
      </c>
      <c r="D184" s="20" t="s">
        <v>1689</v>
      </c>
      <c r="E184" s="20"/>
      <c r="F184" s="20"/>
      <c r="G184" s="15"/>
      <c r="H184" s="15"/>
      <c r="I184" s="15"/>
      <c r="J184" s="15"/>
      <c r="K184" s="15"/>
      <c r="L184" s="349" t="str">
        <f t="shared" si="4"/>
        <v xml:space="preserve"> </v>
      </c>
      <c r="M184" s="15"/>
      <c r="N184" s="15"/>
      <c r="O184" s="15"/>
    </row>
    <row r="185" spans="1:15">
      <c r="A185" s="13">
        <f t="shared" si="5"/>
        <v>179</v>
      </c>
      <c r="B185" s="18" t="s">
        <v>1690</v>
      </c>
      <c r="C185" s="19" t="s">
        <v>3553</v>
      </c>
      <c r="D185" s="20" t="s">
        <v>1691</v>
      </c>
      <c r="E185" s="20"/>
      <c r="F185" s="20"/>
      <c r="G185" s="15"/>
      <c r="H185" s="15"/>
      <c r="I185" s="15"/>
      <c r="J185" s="15"/>
      <c r="K185" s="15"/>
      <c r="L185" s="349" t="str">
        <f t="shared" si="4"/>
        <v xml:space="preserve"> </v>
      </c>
      <c r="M185" s="15"/>
      <c r="N185" s="15"/>
      <c r="O185" s="15"/>
    </row>
    <row r="186" spans="1:15">
      <c r="A186" s="13">
        <f t="shared" si="5"/>
        <v>180</v>
      </c>
      <c r="B186" s="18" t="s">
        <v>1692</v>
      </c>
      <c r="C186" s="19" t="s">
        <v>3553</v>
      </c>
      <c r="D186" s="20" t="s">
        <v>1693</v>
      </c>
      <c r="E186" s="20"/>
      <c r="F186" s="20"/>
      <c r="G186" s="15"/>
      <c r="H186" s="15"/>
      <c r="I186" s="15"/>
      <c r="J186" s="15"/>
      <c r="K186" s="15"/>
      <c r="L186" s="349" t="str">
        <f t="shared" si="4"/>
        <v xml:space="preserve"> </v>
      </c>
      <c r="M186" s="15"/>
      <c r="N186" s="15"/>
      <c r="O186" s="15"/>
    </row>
    <row r="187" spans="1:15">
      <c r="A187" s="13">
        <f t="shared" si="5"/>
        <v>181</v>
      </c>
      <c r="B187" s="18" t="s">
        <v>1694</v>
      </c>
      <c r="C187" s="19" t="s">
        <v>3553</v>
      </c>
      <c r="D187" s="20" t="s">
        <v>1695</v>
      </c>
      <c r="E187" s="20"/>
      <c r="F187" s="20"/>
      <c r="G187" s="15"/>
      <c r="H187" s="15"/>
      <c r="I187" s="15"/>
      <c r="J187" s="15"/>
      <c r="K187" s="15"/>
      <c r="L187" s="349" t="str">
        <f t="shared" si="4"/>
        <v xml:space="preserve"> </v>
      </c>
      <c r="M187" s="15"/>
      <c r="N187" s="15"/>
      <c r="O187" s="15"/>
    </row>
    <row r="188" spans="1:15">
      <c r="A188" s="13">
        <f t="shared" si="5"/>
        <v>182</v>
      </c>
      <c r="B188" s="18" t="s">
        <v>1696</v>
      </c>
      <c r="C188" s="19" t="s">
        <v>3553</v>
      </c>
      <c r="D188" s="20" t="s">
        <v>1697</v>
      </c>
      <c r="E188" s="20"/>
      <c r="F188" s="20"/>
      <c r="G188" s="15"/>
      <c r="H188" s="15"/>
      <c r="I188" s="15"/>
      <c r="J188" s="15"/>
      <c r="K188" s="15"/>
      <c r="L188" s="349" t="str">
        <f t="shared" si="4"/>
        <v xml:space="preserve"> </v>
      </c>
      <c r="M188" s="15"/>
      <c r="N188" s="15"/>
      <c r="O188" s="15"/>
    </row>
    <row r="189" spans="1:15">
      <c r="A189" s="13">
        <f t="shared" si="5"/>
        <v>183</v>
      </c>
      <c r="B189" s="18" t="s">
        <v>1698</v>
      </c>
      <c r="C189" s="19" t="s">
        <v>3553</v>
      </c>
      <c r="D189" s="20" t="s">
        <v>1699</v>
      </c>
      <c r="E189" s="20"/>
      <c r="F189" s="20"/>
      <c r="G189" s="15"/>
      <c r="H189" s="15"/>
      <c r="I189" s="15"/>
      <c r="J189" s="15"/>
      <c r="K189" s="15"/>
      <c r="L189" s="349" t="str">
        <f t="shared" si="4"/>
        <v xml:space="preserve"> </v>
      </c>
      <c r="M189" s="15"/>
      <c r="N189" s="15"/>
      <c r="O189" s="15"/>
    </row>
    <row r="190" spans="1:15">
      <c r="A190" s="13">
        <f t="shared" si="5"/>
        <v>184</v>
      </c>
      <c r="B190" s="18" t="s">
        <v>3388</v>
      </c>
      <c r="C190" s="19" t="s">
        <v>3553</v>
      </c>
      <c r="D190" s="20" t="s">
        <v>1699</v>
      </c>
      <c r="E190" s="20"/>
      <c r="F190" s="20"/>
      <c r="G190" s="15"/>
      <c r="H190" s="15"/>
      <c r="I190" s="15"/>
      <c r="J190" s="15"/>
      <c r="K190" s="15"/>
      <c r="L190" s="349" t="str">
        <f t="shared" si="4"/>
        <v xml:space="preserve"> </v>
      </c>
      <c r="M190" s="15"/>
      <c r="N190" s="15"/>
      <c r="O190" s="15"/>
    </row>
    <row r="191" spans="1:15">
      <c r="A191" s="13">
        <f t="shared" si="5"/>
        <v>185</v>
      </c>
      <c r="B191" s="18" t="s">
        <v>3389</v>
      </c>
      <c r="C191" s="19" t="s">
        <v>3553</v>
      </c>
      <c r="D191" s="20" t="s">
        <v>3390</v>
      </c>
      <c r="E191" s="20"/>
      <c r="F191" s="20"/>
      <c r="G191" s="15"/>
      <c r="H191" s="15"/>
      <c r="I191" s="15"/>
      <c r="J191" s="15"/>
      <c r="K191" s="15"/>
      <c r="L191" s="349" t="str">
        <f t="shared" si="4"/>
        <v xml:space="preserve"> </v>
      </c>
      <c r="M191" s="15"/>
      <c r="N191" s="15"/>
      <c r="O191" s="15"/>
    </row>
    <row r="192" spans="1:15">
      <c r="A192" s="13">
        <f t="shared" si="5"/>
        <v>186</v>
      </c>
      <c r="B192" s="18" t="s">
        <v>3391</v>
      </c>
      <c r="C192" s="19" t="s">
        <v>3553</v>
      </c>
      <c r="D192" s="20" t="s">
        <v>3392</v>
      </c>
      <c r="E192" s="20"/>
      <c r="F192" s="20"/>
      <c r="G192" s="15"/>
      <c r="H192" s="15"/>
      <c r="I192" s="15"/>
      <c r="J192" s="15"/>
      <c r="K192" s="15"/>
      <c r="L192" s="349" t="str">
        <f t="shared" si="4"/>
        <v xml:space="preserve"> </v>
      </c>
      <c r="M192" s="15"/>
      <c r="N192" s="15"/>
      <c r="O192" s="15"/>
    </row>
    <row r="193" spans="1:15">
      <c r="A193" s="13">
        <f t="shared" si="5"/>
        <v>187</v>
      </c>
      <c r="B193" s="18" t="s">
        <v>3393</v>
      </c>
      <c r="C193" s="19" t="s">
        <v>3553</v>
      </c>
      <c r="D193" s="20" t="s">
        <v>3394</v>
      </c>
      <c r="E193" s="20"/>
      <c r="F193" s="20"/>
      <c r="G193" s="15"/>
      <c r="H193" s="15"/>
      <c r="I193" s="15"/>
      <c r="J193" s="15"/>
      <c r="K193" s="15"/>
      <c r="L193" s="349" t="str">
        <f t="shared" si="4"/>
        <v xml:space="preserve"> </v>
      </c>
      <c r="M193" s="15"/>
      <c r="N193" s="15"/>
      <c r="O193" s="15"/>
    </row>
    <row r="194" spans="1:15">
      <c r="A194" s="13">
        <f t="shared" si="5"/>
        <v>188</v>
      </c>
      <c r="B194" s="18" t="s">
        <v>3395</v>
      </c>
      <c r="C194" s="19" t="s">
        <v>3553</v>
      </c>
      <c r="D194" s="20" t="s">
        <v>3396</v>
      </c>
      <c r="E194" s="20"/>
      <c r="F194" s="20"/>
      <c r="G194" s="15"/>
      <c r="H194" s="15"/>
      <c r="I194" s="15"/>
      <c r="J194" s="15"/>
      <c r="K194" s="15"/>
      <c r="L194" s="349" t="str">
        <f t="shared" si="4"/>
        <v xml:space="preserve"> </v>
      </c>
      <c r="M194" s="15"/>
      <c r="N194" s="15"/>
      <c r="O194" s="15"/>
    </row>
    <row r="195" spans="1:15">
      <c r="A195" s="13">
        <f t="shared" si="5"/>
        <v>189</v>
      </c>
      <c r="B195" s="18" t="s">
        <v>3397</v>
      </c>
      <c r="C195" s="19" t="s">
        <v>3553</v>
      </c>
      <c r="D195" s="20" t="s">
        <v>3398</v>
      </c>
      <c r="E195" s="20"/>
      <c r="F195" s="20"/>
      <c r="G195" s="15"/>
      <c r="H195" s="15"/>
      <c r="I195" s="15"/>
      <c r="J195" s="15"/>
      <c r="K195" s="15"/>
      <c r="L195" s="349" t="str">
        <f t="shared" si="4"/>
        <v xml:space="preserve"> </v>
      </c>
      <c r="M195" s="15"/>
      <c r="N195" s="15"/>
      <c r="O195" s="15"/>
    </row>
    <row r="196" spans="1:15">
      <c r="A196" s="13">
        <f t="shared" si="5"/>
        <v>190</v>
      </c>
      <c r="B196" s="18" t="s">
        <v>3399</v>
      </c>
      <c r="C196" s="19" t="s">
        <v>3553</v>
      </c>
      <c r="D196" s="20" t="s">
        <v>4309</v>
      </c>
      <c r="E196" s="20"/>
      <c r="F196" s="20"/>
      <c r="G196" s="15"/>
      <c r="H196" s="15"/>
      <c r="I196" s="15"/>
      <c r="J196" s="15"/>
      <c r="K196" s="15"/>
      <c r="L196" s="349" t="str">
        <f t="shared" si="4"/>
        <v xml:space="preserve"> </v>
      </c>
      <c r="M196" s="15"/>
      <c r="N196" s="15"/>
      <c r="O196" s="15"/>
    </row>
    <row r="197" spans="1:15">
      <c r="A197" s="13">
        <f t="shared" si="5"/>
        <v>191</v>
      </c>
      <c r="B197" s="18" t="s">
        <v>4310</v>
      </c>
      <c r="C197" s="19" t="s">
        <v>3553</v>
      </c>
      <c r="D197" s="20" t="s">
        <v>4311</v>
      </c>
      <c r="E197" s="20"/>
      <c r="F197" s="20"/>
      <c r="G197" s="15"/>
      <c r="H197" s="15"/>
      <c r="I197" s="15"/>
      <c r="J197" s="15"/>
      <c r="K197" s="15"/>
      <c r="L197" s="349" t="str">
        <f t="shared" si="4"/>
        <v xml:space="preserve"> </v>
      </c>
      <c r="M197" s="15"/>
      <c r="N197" s="15"/>
      <c r="O197" s="15"/>
    </row>
    <row r="198" spans="1:15">
      <c r="A198" s="13">
        <f t="shared" si="5"/>
        <v>192</v>
      </c>
      <c r="B198" s="18" t="s">
        <v>4312</v>
      </c>
      <c r="C198" s="19" t="s">
        <v>3553</v>
      </c>
      <c r="D198" s="20" t="s">
        <v>4313</v>
      </c>
      <c r="E198" s="20"/>
      <c r="F198" s="20"/>
      <c r="G198" s="15"/>
      <c r="H198" s="15"/>
      <c r="I198" s="15"/>
      <c r="J198" s="15"/>
      <c r="K198" s="15"/>
      <c r="L198" s="349" t="str">
        <f t="shared" si="4"/>
        <v xml:space="preserve"> </v>
      </c>
      <c r="M198" s="15"/>
      <c r="N198" s="15"/>
      <c r="O198" s="15"/>
    </row>
    <row r="199" spans="1:15">
      <c r="A199" s="13">
        <f t="shared" si="5"/>
        <v>193</v>
      </c>
      <c r="B199" s="18" t="s">
        <v>4314</v>
      </c>
      <c r="C199" s="19" t="s">
        <v>3711</v>
      </c>
      <c r="D199" s="20" t="s">
        <v>3712</v>
      </c>
      <c r="E199" s="20"/>
      <c r="F199" s="20"/>
      <c r="G199" s="15"/>
      <c r="H199" s="15"/>
      <c r="I199" s="15"/>
      <c r="J199" s="15"/>
      <c r="K199" s="15"/>
      <c r="L199" s="349">
        <f>IF(ISERROR(INDEX(data,MATCH(LEN(N199),item,0),2))," ",INDEX(data,MATCH(LEN(N199),item,0),2))</f>
        <v>5</v>
      </c>
      <c r="M199" s="16" t="s">
        <v>4849</v>
      </c>
      <c r="N199" s="13" t="s">
        <v>1527</v>
      </c>
      <c r="O199" s="15"/>
    </row>
    <row r="200" spans="1:15">
      <c r="A200" s="13">
        <f t="shared" ref="A200:A263" si="6">A199+1</f>
        <v>194</v>
      </c>
      <c r="B200" s="18" t="s">
        <v>3713</v>
      </c>
      <c r="C200" s="19" t="s">
        <v>3711</v>
      </c>
      <c r="D200" s="20" t="s">
        <v>3714</v>
      </c>
      <c r="E200" s="20"/>
      <c r="F200" s="20"/>
      <c r="G200" s="15"/>
      <c r="H200" s="15"/>
      <c r="I200" s="15"/>
      <c r="J200" s="15"/>
      <c r="K200" s="15"/>
      <c r="L200" s="349">
        <f>IF(ISERROR(INDEX(data,MATCH(LEN(N200),item,0),2))," ",INDEX(data,MATCH(LEN(N200),item,0),2))</f>
        <v>5</v>
      </c>
      <c r="M200" s="16" t="s">
        <v>4849</v>
      </c>
      <c r="N200" s="13" t="s">
        <v>1527</v>
      </c>
      <c r="O200" s="15"/>
    </row>
    <row r="201" spans="1:15">
      <c r="A201" s="13">
        <f t="shared" si="6"/>
        <v>195</v>
      </c>
      <c r="B201" s="18" t="s">
        <v>3715</v>
      </c>
      <c r="C201" s="19" t="s">
        <v>3711</v>
      </c>
      <c r="D201" s="20" t="s">
        <v>911</v>
      </c>
      <c r="E201" s="20"/>
      <c r="F201" s="20"/>
      <c r="G201" s="15"/>
      <c r="H201" s="15"/>
      <c r="I201" s="15"/>
      <c r="J201" s="15"/>
      <c r="K201" s="15"/>
      <c r="L201" s="349" t="str">
        <f t="shared" ref="L201:L262" si="7">IF(ISERROR(INDEX(data,MATCH(LEN(N201),item,0),2))," ",INDEX(data,MATCH(LEN(N201),item,0),2))</f>
        <v xml:space="preserve"> </v>
      </c>
      <c r="M201" s="15"/>
      <c r="N201" s="15"/>
      <c r="O201" s="15"/>
    </row>
    <row r="202" spans="1:15">
      <c r="A202" s="13">
        <f t="shared" si="6"/>
        <v>196</v>
      </c>
      <c r="B202" s="18" t="s">
        <v>912</v>
      </c>
      <c r="C202" s="19" t="s">
        <v>3711</v>
      </c>
      <c r="D202" s="20"/>
      <c r="E202" s="20"/>
      <c r="F202" s="20"/>
      <c r="G202" s="15"/>
      <c r="H202" s="15"/>
      <c r="I202" s="15"/>
      <c r="J202" s="15"/>
      <c r="K202" s="15"/>
      <c r="L202" s="349" t="str">
        <f t="shared" si="7"/>
        <v xml:space="preserve"> </v>
      </c>
      <c r="M202" s="15"/>
      <c r="N202" s="15"/>
      <c r="O202" s="15"/>
    </row>
    <row r="203" spans="1:15">
      <c r="A203" s="13">
        <f t="shared" si="6"/>
        <v>197</v>
      </c>
      <c r="B203" s="18" t="s">
        <v>913</v>
      </c>
      <c r="C203" s="19" t="s">
        <v>3711</v>
      </c>
      <c r="D203" s="20"/>
      <c r="E203" s="20"/>
      <c r="F203" s="20"/>
      <c r="G203" s="15"/>
      <c r="H203" s="15"/>
      <c r="I203" s="15"/>
      <c r="J203" s="15"/>
      <c r="K203" s="15"/>
      <c r="L203" s="349" t="str">
        <f t="shared" si="7"/>
        <v xml:space="preserve"> </v>
      </c>
      <c r="M203" s="15"/>
      <c r="N203" s="15"/>
      <c r="O203" s="15"/>
    </row>
    <row r="204" spans="1:15">
      <c r="A204" s="13">
        <f t="shared" si="6"/>
        <v>198</v>
      </c>
      <c r="B204" s="18" t="s">
        <v>914</v>
      </c>
      <c r="C204" s="19" t="s">
        <v>3711</v>
      </c>
      <c r="D204" s="20" t="s">
        <v>915</v>
      </c>
      <c r="E204" s="20"/>
      <c r="F204" s="20"/>
      <c r="G204" s="15"/>
      <c r="H204" s="15"/>
      <c r="I204" s="15"/>
      <c r="J204" s="15"/>
      <c r="K204" s="15"/>
      <c r="L204" s="349" t="str">
        <f t="shared" si="7"/>
        <v xml:space="preserve"> </v>
      </c>
      <c r="M204" s="15"/>
      <c r="N204" s="15"/>
      <c r="O204" s="15"/>
    </row>
    <row r="205" spans="1:15">
      <c r="A205" s="13">
        <f t="shared" si="6"/>
        <v>199</v>
      </c>
      <c r="B205" s="18" t="s">
        <v>916</v>
      </c>
      <c r="C205" s="19" t="s">
        <v>3711</v>
      </c>
      <c r="D205" s="20" t="s">
        <v>915</v>
      </c>
      <c r="E205" s="20"/>
      <c r="F205" s="20"/>
      <c r="G205" s="15"/>
      <c r="H205" s="15"/>
      <c r="I205" s="15"/>
      <c r="J205" s="15"/>
      <c r="K205" s="15"/>
      <c r="L205" s="349" t="str">
        <f t="shared" si="7"/>
        <v xml:space="preserve"> </v>
      </c>
      <c r="M205" s="15"/>
      <c r="N205" s="15"/>
      <c r="O205" s="15"/>
    </row>
    <row r="206" spans="1:15">
      <c r="A206" s="13">
        <f t="shared" si="6"/>
        <v>200</v>
      </c>
      <c r="B206" s="18" t="s">
        <v>917</v>
      </c>
      <c r="C206" s="19" t="s">
        <v>3711</v>
      </c>
      <c r="D206" s="20" t="s">
        <v>918</v>
      </c>
      <c r="E206" s="20"/>
      <c r="F206" s="20"/>
      <c r="G206" s="15"/>
      <c r="H206" s="15"/>
      <c r="I206" s="15"/>
      <c r="J206" s="15"/>
      <c r="K206" s="15"/>
      <c r="L206" s="349" t="str">
        <f t="shared" si="7"/>
        <v xml:space="preserve"> </v>
      </c>
      <c r="M206" s="15"/>
      <c r="N206" s="15"/>
      <c r="O206" s="15"/>
    </row>
    <row r="207" spans="1:15">
      <c r="A207" s="13">
        <f t="shared" si="6"/>
        <v>201</v>
      </c>
      <c r="B207" s="18" t="s">
        <v>919</v>
      </c>
      <c r="C207" s="19" t="s">
        <v>3711</v>
      </c>
      <c r="D207" s="20" t="s">
        <v>918</v>
      </c>
      <c r="E207" s="20"/>
      <c r="F207" s="20"/>
      <c r="G207" s="15"/>
      <c r="H207" s="15"/>
      <c r="I207" s="15"/>
      <c r="J207" s="15"/>
      <c r="K207" s="15"/>
      <c r="L207" s="349" t="str">
        <f t="shared" si="7"/>
        <v xml:space="preserve"> </v>
      </c>
      <c r="M207" s="15"/>
      <c r="N207" s="15"/>
      <c r="O207" s="15"/>
    </row>
    <row r="208" spans="1:15">
      <c r="A208" s="13">
        <f t="shared" si="6"/>
        <v>202</v>
      </c>
      <c r="B208" s="18" t="s">
        <v>920</v>
      </c>
      <c r="C208" s="19" t="s">
        <v>3711</v>
      </c>
      <c r="D208" s="20" t="s">
        <v>921</v>
      </c>
      <c r="E208" s="20"/>
      <c r="F208" s="20"/>
      <c r="G208" s="15"/>
      <c r="H208" s="15"/>
      <c r="I208" s="15"/>
      <c r="J208" s="15"/>
      <c r="K208" s="15"/>
      <c r="L208" s="349" t="str">
        <f t="shared" si="7"/>
        <v xml:space="preserve"> </v>
      </c>
      <c r="M208" s="15"/>
      <c r="N208" s="15"/>
      <c r="O208" s="15"/>
    </row>
    <row r="209" spans="1:15">
      <c r="A209" s="13">
        <f t="shared" si="6"/>
        <v>203</v>
      </c>
      <c r="B209" s="18" t="s">
        <v>922</v>
      </c>
      <c r="C209" s="19" t="s">
        <v>3711</v>
      </c>
      <c r="D209" s="20" t="s">
        <v>921</v>
      </c>
      <c r="E209" s="20"/>
      <c r="F209" s="20"/>
      <c r="G209" s="15"/>
      <c r="H209" s="15"/>
      <c r="I209" s="15"/>
      <c r="J209" s="15"/>
      <c r="K209" s="15"/>
      <c r="L209" s="349" t="str">
        <f t="shared" si="7"/>
        <v xml:space="preserve"> </v>
      </c>
      <c r="M209" s="15"/>
      <c r="N209" s="15"/>
      <c r="O209" s="15"/>
    </row>
    <row r="210" spans="1:15">
      <c r="A210" s="13">
        <f t="shared" si="6"/>
        <v>204</v>
      </c>
      <c r="B210" s="18" t="s">
        <v>1090</v>
      </c>
      <c r="C210" s="19" t="s">
        <v>3711</v>
      </c>
      <c r="D210" s="20" t="s">
        <v>1091</v>
      </c>
      <c r="E210" s="20"/>
      <c r="F210" s="20"/>
      <c r="G210" s="15"/>
      <c r="H210" s="15"/>
      <c r="I210" s="15"/>
      <c r="J210" s="15"/>
      <c r="K210" s="15"/>
      <c r="L210" s="349" t="str">
        <f t="shared" si="7"/>
        <v xml:space="preserve"> </v>
      </c>
      <c r="M210" s="15"/>
      <c r="N210" s="15"/>
      <c r="O210" s="15"/>
    </row>
    <row r="211" spans="1:15">
      <c r="A211" s="13">
        <f t="shared" si="6"/>
        <v>205</v>
      </c>
      <c r="B211" s="18" t="s">
        <v>1092</v>
      </c>
      <c r="C211" s="19" t="s">
        <v>3711</v>
      </c>
      <c r="D211" s="20" t="s">
        <v>1091</v>
      </c>
      <c r="E211" s="20"/>
      <c r="F211" s="20"/>
      <c r="G211" s="15"/>
      <c r="H211" s="15"/>
      <c r="I211" s="15"/>
      <c r="J211" s="15"/>
      <c r="K211" s="15"/>
      <c r="L211" s="349" t="str">
        <f t="shared" si="7"/>
        <v xml:space="preserve"> </v>
      </c>
      <c r="M211" s="15"/>
      <c r="N211" s="15"/>
      <c r="O211" s="15"/>
    </row>
    <row r="212" spans="1:15">
      <c r="A212" s="13">
        <f t="shared" si="6"/>
        <v>206</v>
      </c>
      <c r="B212" s="18" t="s">
        <v>1093</v>
      </c>
      <c r="C212" s="19" t="s">
        <v>3711</v>
      </c>
      <c r="D212" s="20" t="s">
        <v>1091</v>
      </c>
      <c r="E212" s="20"/>
      <c r="F212" s="20"/>
      <c r="G212" s="15"/>
      <c r="H212" s="15"/>
      <c r="I212" s="15"/>
      <c r="J212" s="15"/>
      <c r="K212" s="15"/>
      <c r="L212" s="349" t="str">
        <f t="shared" si="7"/>
        <v xml:space="preserve"> </v>
      </c>
      <c r="M212" s="15"/>
      <c r="N212" s="15"/>
      <c r="O212" s="15"/>
    </row>
    <row r="213" spans="1:15">
      <c r="A213" s="13">
        <f t="shared" si="6"/>
        <v>207</v>
      </c>
      <c r="B213" s="18" t="s">
        <v>1094</v>
      </c>
      <c r="C213" s="19" t="s">
        <v>3711</v>
      </c>
      <c r="D213" s="20" t="s">
        <v>1095</v>
      </c>
      <c r="E213" s="20"/>
      <c r="F213" s="20"/>
      <c r="G213" s="15"/>
      <c r="H213" s="15"/>
      <c r="I213" s="15"/>
      <c r="J213" s="15"/>
      <c r="K213" s="15"/>
      <c r="L213" s="349" t="str">
        <f t="shared" si="7"/>
        <v xml:space="preserve"> </v>
      </c>
      <c r="M213" s="15"/>
      <c r="N213" s="15"/>
      <c r="O213" s="15"/>
    </row>
    <row r="214" spans="1:15">
      <c r="A214" s="13">
        <f t="shared" si="6"/>
        <v>208</v>
      </c>
      <c r="B214" s="18" t="s">
        <v>1096</v>
      </c>
      <c r="C214" s="19" t="s">
        <v>3711</v>
      </c>
      <c r="D214" s="20" t="s">
        <v>1095</v>
      </c>
      <c r="E214" s="20"/>
      <c r="F214" s="20"/>
      <c r="G214" s="15"/>
      <c r="H214" s="15"/>
      <c r="I214" s="15"/>
      <c r="J214" s="15"/>
      <c r="K214" s="15"/>
      <c r="L214" s="349" t="str">
        <f t="shared" si="7"/>
        <v xml:space="preserve"> </v>
      </c>
      <c r="M214" s="15"/>
      <c r="N214" s="15"/>
      <c r="O214" s="15"/>
    </row>
    <row r="215" spans="1:15">
      <c r="A215" s="13">
        <f t="shared" si="6"/>
        <v>209</v>
      </c>
      <c r="B215" s="18" t="s">
        <v>1097</v>
      </c>
      <c r="C215" s="19" t="s">
        <v>3711</v>
      </c>
      <c r="D215" s="20" t="s">
        <v>1095</v>
      </c>
      <c r="E215" s="20"/>
      <c r="F215" s="20"/>
      <c r="G215" s="15"/>
      <c r="H215" s="15"/>
      <c r="I215" s="15"/>
      <c r="J215" s="15"/>
      <c r="K215" s="15"/>
      <c r="L215" s="349" t="str">
        <f t="shared" si="7"/>
        <v xml:space="preserve"> </v>
      </c>
      <c r="M215" s="15"/>
      <c r="N215" s="15"/>
      <c r="O215" s="15"/>
    </row>
    <row r="216" spans="1:15">
      <c r="A216" s="13">
        <f t="shared" si="6"/>
        <v>210</v>
      </c>
      <c r="B216" s="18" t="s">
        <v>1098</v>
      </c>
      <c r="C216" s="19" t="s">
        <v>3711</v>
      </c>
      <c r="D216" s="20" t="s">
        <v>1099</v>
      </c>
      <c r="E216" s="20"/>
      <c r="F216" s="20"/>
      <c r="G216" s="15"/>
      <c r="H216" s="15"/>
      <c r="I216" s="15"/>
      <c r="J216" s="15"/>
      <c r="K216" s="15"/>
      <c r="L216" s="349" t="str">
        <f t="shared" si="7"/>
        <v xml:space="preserve"> </v>
      </c>
      <c r="M216" s="15"/>
      <c r="N216" s="15"/>
      <c r="O216" s="15"/>
    </row>
    <row r="217" spans="1:15">
      <c r="A217" s="13">
        <f t="shared" si="6"/>
        <v>211</v>
      </c>
      <c r="B217" s="18" t="s">
        <v>3764</v>
      </c>
      <c r="C217" s="19" t="s">
        <v>3711</v>
      </c>
      <c r="D217" s="20" t="s">
        <v>1099</v>
      </c>
      <c r="E217" s="20"/>
      <c r="F217" s="20"/>
      <c r="G217" s="15"/>
      <c r="H217" s="15"/>
      <c r="I217" s="15"/>
      <c r="J217" s="15"/>
      <c r="K217" s="15"/>
      <c r="L217" s="349" t="str">
        <f t="shared" si="7"/>
        <v xml:space="preserve"> </v>
      </c>
      <c r="M217" s="15"/>
      <c r="N217" s="15"/>
      <c r="O217" s="15"/>
    </row>
    <row r="218" spans="1:15">
      <c r="A218" s="13">
        <f t="shared" si="6"/>
        <v>212</v>
      </c>
      <c r="B218" s="18" t="s">
        <v>3765</v>
      </c>
      <c r="C218" s="19" t="s">
        <v>3711</v>
      </c>
      <c r="D218" s="20" t="s">
        <v>1099</v>
      </c>
      <c r="E218" s="20"/>
      <c r="F218" s="20"/>
      <c r="G218" s="15"/>
      <c r="H218" s="15"/>
      <c r="I218" s="15"/>
      <c r="J218" s="15"/>
      <c r="K218" s="15"/>
      <c r="L218" s="349" t="str">
        <f t="shared" si="7"/>
        <v xml:space="preserve"> </v>
      </c>
      <c r="M218" s="15"/>
      <c r="N218" s="15"/>
      <c r="O218" s="15"/>
    </row>
    <row r="219" spans="1:15">
      <c r="A219" s="13">
        <f t="shared" si="6"/>
        <v>213</v>
      </c>
      <c r="B219" s="18" t="s">
        <v>3766</v>
      </c>
      <c r="C219" s="19" t="s">
        <v>3711</v>
      </c>
      <c r="D219" s="20" t="s">
        <v>3767</v>
      </c>
      <c r="E219" s="20"/>
      <c r="F219" s="20"/>
      <c r="G219" s="15"/>
      <c r="H219" s="15"/>
      <c r="I219" s="15"/>
      <c r="J219" s="15"/>
      <c r="K219" s="15"/>
      <c r="L219" s="349" t="str">
        <f t="shared" si="7"/>
        <v xml:space="preserve"> </v>
      </c>
      <c r="M219" s="15"/>
      <c r="N219" s="15"/>
      <c r="O219" s="15"/>
    </row>
    <row r="220" spans="1:15">
      <c r="A220" s="13">
        <f t="shared" si="6"/>
        <v>214</v>
      </c>
      <c r="B220" s="18" t="s">
        <v>3768</v>
      </c>
      <c r="C220" s="19" t="s">
        <v>3711</v>
      </c>
      <c r="D220" s="20" t="s">
        <v>3767</v>
      </c>
      <c r="E220" s="20"/>
      <c r="F220" s="20"/>
      <c r="G220" s="15"/>
      <c r="H220" s="15"/>
      <c r="I220" s="15"/>
      <c r="J220" s="15"/>
      <c r="K220" s="15"/>
      <c r="L220" s="349" t="str">
        <f t="shared" si="7"/>
        <v xml:space="preserve"> </v>
      </c>
      <c r="M220" s="15"/>
      <c r="N220" s="15"/>
      <c r="O220" s="15"/>
    </row>
    <row r="221" spans="1:15">
      <c r="A221" s="13">
        <f t="shared" si="6"/>
        <v>215</v>
      </c>
      <c r="B221" s="18" t="s">
        <v>3769</v>
      </c>
      <c r="C221" s="19" t="s">
        <v>3711</v>
      </c>
      <c r="D221" s="20" t="s">
        <v>3770</v>
      </c>
      <c r="E221" s="20"/>
      <c r="F221" s="20"/>
      <c r="G221" s="15"/>
      <c r="H221" s="15"/>
      <c r="I221" s="15"/>
      <c r="J221" s="15"/>
      <c r="K221" s="15"/>
      <c r="L221" s="349" t="str">
        <f t="shared" si="7"/>
        <v xml:space="preserve"> </v>
      </c>
      <c r="M221" s="15"/>
      <c r="N221" s="15"/>
      <c r="O221" s="15"/>
    </row>
    <row r="222" spans="1:15">
      <c r="A222" s="13">
        <f t="shared" si="6"/>
        <v>216</v>
      </c>
      <c r="B222" s="18" t="s">
        <v>3771</v>
      </c>
      <c r="C222" s="19" t="s">
        <v>3711</v>
      </c>
      <c r="D222" s="20" t="s">
        <v>3770</v>
      </c>
      <c r="E222" s="20"/>
      <c r="F222" s="20"/>
      <c r="G222" s="15"/>
      <c r="H222" s="15"/>
      <c r="I222" s="15"/>
      <c r="J222" s="15"/>
      <c r="K222" s="15"/>
      <c r="L222" s="349" t="str">
        <f t="shared" si="7"/>
        <v xml:space="preserve"> </v>
      </c>
      <c r="M222" s="15"/>
      <c r="N222" s="15"/>
      <c r="O222" s="15"/>
    </row>
    <row r="223" spans="1:15">
      <c r="A223" s="13">
        <f t="shared" si="6"/>
        <v>217</v>
      </c>
      <c r="B223" s="18" t="s">
        <v>3772</v>
      </c>
      <c r="C223" s="19" t="s">
        <v>3711</v>
      </c>
      <c r="D223" s="20" t="s">
        <v>3773</v>
      </c>
      <c r="E223" s="20"/>
      <c r="F223" s="20"/>
      <c r="G223" s="15"/>
      <c r="H223" s="15"/>
      <c r="I223" s="15"/>
      <c r="J223" s="15"/>
      <c r="K223" s="15"/>
      <c r="L223" s="349" t="str">
        <f t="shared" si="7"/>
        <v xml:space="preserve"> </v>
      </c>
      <c r="M223" s="15"/>
      <c r="N223" s="15"/>
      <c r="O223" s="15"/>
    </row>
    <row r="224" spans="1:15">
      <c r="A224" s="13">
        <f t="shared" si="6"/>
        <v>218</v>
      </c>
      <c r="B224" s="18" t="s">
        <v>3774</v>
      </c>
      <c r="C224" s="19" t="s">
        <v>3711</v>
      </c>
      <c r="D224" s="20" t="s">
        <v>3773</v>
      </c>
      <c r="E224" s="20"/>
      <c r="F224" s="20"/>
      <c r="G224" s="15"/>
      <c r="H224" s="15"/>
      <c r="I224" s="15"/>
      <c r="J224" s="15"/>
      <c r="K224" s="15"/>
      <c r="L224" s="349" t="str">
        <f t="shared" si="7"/>
        <v xml:space="preserve"> </v>
      </c>
      <c r="M224" s="15"/>
      <c r="N224" s="15"/>
      <c r="O224" s="15"/>
    </row>
    <row r="225" spans="1:15">
      <c r="A225" s="13">
        <f t="shared" si="6"/>
        <v>219</v>
      </c>
      <c r="B225" s="18" t="s">
        <v>3775</v>
      </c>
      <c r="C225" s="19" t="s">
        <v>3711</v>
      </c>
      <c r="D225" s="20" t="s">
        <v>4461</v>
      </c>
      <c r="E225" s="20"/>
      <c r="F225" s="20"/>
      <c r="G225" s="15"/>
      <c r="H225" s="15"/>
      <c r="I225" s="15"/>
      <c r="J225" s="15"/>
      <c r="K225" s="15"/>
      <c r="L225" s="349" t="str">
        <f t="shared" si="7"/>
        <v xml:space="preserve"> </v>
      </c>
      <c r="M225" s="15"/>
      <c r="N225" s="15"/>
      <c r="O225" s="15"/>
    </row>
    <row r="226" spans="1:15">
      <c r="A226" s="13">
        <f t="shared" si="6"/>
        <v>220</v>
      </c>
      <c r="B226" s="18" t="s">
        <v>4462</v>
      </c>
      <c r="C226" s="19" t="s">
        <v>3711</v>
      </c>
      <c r="D226" s="20" t="s">
        <v>4461</v>
      </c>
      <c r="E226" s="20"/>
      <c r="F226" s="20"/>
      <c r="G226" s="15"/>
      <c r="H226" s="15"/>
      <c r="I226" s="15"/>
      <c r="J226" s="15"/>
      <c r="K226" s="15"/>
      <c r="L226" s="349" t="str">
        <f t="shared" si="7"/>
        <v xml:space="preserve"> </v>
      </c>
      <c r="M226" s="15"/>
      <c r="N226" s="15"/>
      <c r="O226" s="15"/>
    </row>
    <row r="227" spans="1:15">
      <c r="A227" s="13">
        <f t="shared" si="6"/>
        <v>221</v>
      </c>
      <c r="B227" s="18" t="s">
        <v>4463</v>
      </c>
      <c r="C227" s="19" t="s">
        <v>3711</v>
      </c>
      <c r="D227" s="20" t="s">
        <v>1833</v>
      </c>
      <c r="E227" s="20"/>
      <c r="F227" s="20"/>
      <c r="G227" s="15"/>
      <c r="H227" s="15"/>
      <c r="I227" s="15"/>
      <c r="J227" s="15"/>
      <c r="K227" s="15"/>
      <c r="L227" s="349" t="str">
        <f t="shared" si="7"/>
        <v xml:space="preserve"> </v>
      </c>
      <c r="M227" s="15"/>
      <c r="N227" s="15"/>
      <c r="O227" s="15"/>
    </row>
    <row r="228" spans="1:15">
      <c r="A228" s="13">
        <f t="shared" si="6"/>
        <v>222</v>
      </c>
      <c r="B228" s="18" t="s">
        <v>1834</v>
      </c>
      <c r="C228" s="19" t="s">
        <v>3711</v>
      </c>
      <c r="D228" s="20" t="s">
        <v>1833</v>
      </c>
      <c r="E228" s="20"/>
      <c r="F228" s="20"/>
      <c r="G228" s="15"/>
      <c r="H228" s="15"/>
      <c r="I228" s="15"/>
      <c r="J228" s="15"/>
      <c r="K228" s="15"/>
      <c r="L228" s="349" t="str">
        <f t="shared" si="7"/>
        <v xml:space="preserve"> </v>
      </c>
      <c r="M228" s="15"/>
      <c r="N228" s="15"/>
      <c r="O228" s="15"/>
    </row>
    <row r="229" spans="1:15">
      <c r="A229" s="13">
        <f t="shared" si="6"/>
        <v>223</v>
      </c>
      <c r="B229" s="18" t="s">
        <v>1835</v>
      </c>
      <c r="C229" s="19" t="s">
        <v>3711</v>
      </c>
      <c r="D229" s="20" t="s">
        <v>1836</v>
      </c>
      <c r="E229" s="20"/>
      <c r="F229" s="20"/>
      <c r="G229" s="15"/>
      <c r="H229" s="15"/>
      <c r="I229" s="15"/>
      <c r="J229" s="15"/>
      <c r="K229" s="15"/>
      <c r="L229" s="349" t="str">
        <f t="shared" si="7"/>
        <v xml:space="preserve"> </v>
      </c>
      <c r="M229" s="15"/>
      <c r="N229" s="15"/>
      <c r="O229" s="15"/>
    </row>
    <row r="230" spans="1:15">
      <c r="A230" s="13">
        <f t="shared" si="6"/>
        <v>224</v>
      </c>
      <c r="B230" s="18" t="s">
        <v>1837</v>
      </c>
      <c r="C230" s="19" t="s">
        <v>3711</v>
      </c>
      <c r="D230" s="20" t="s">
        <v>1836</v>
      </c>
      <c r="E230" s="20"/>
      <c r="F230" s="20"/>
      <c r="G230" s="15"/>
      <c r="H230" s="15"/>
      <c r="I230" s="15"/>
      <c r="J230" s="15"/>
      <c r="K230" s="15"/>
      <c r="L230" s="349" t="str">
        <f t="shared" si="7"/>
        <v xml:space="preserve"> </v>
      </c>
      <c r="M230" s="15"/>
      <c r="N230" s="15"/>
      <c r="O230" s="15"/>
    </row>
    <row r="231" spans="1:15">
      <c r="A231" s="13">
        <f t="shared" si="6"/>
        <v>225</v>
      </c>
      <c r="B231" s="18" t="s">
        <v>1838</v>
      </c>
      <c r="C231" s="19" t="s">
        <v>3711</v>
      </c>
      <c r="D231" s="20" t="s">
        <v>1839</v>
      </c>
      <c r="E231" s="20"/>
      <c r="F231" s="20"/>
      <c r="G231" s="15"/>
      <c r="H231" s="15"/>
      <c r="I231" s="15"/>
      <c r="J231" s="15"/>
      <c r="K231" s="15"/>
      <c r="L231" s="349" t="str">
        <f t="shared" si="7"/>
        <v xml:space="preserve"> </v>
      </c>
      <c r="M231" s="15"/>
      <c r="N231" s="15"/>
      <c r="O231" s="15"/>
    </row>
    <row r="232" spans="1:15">
      <c r="A232" s="13">
        <f t="shared" si="6"/>
        <v>226</v>
      </c>
      <c r="B232" s="18" t="s">
        <v>1840</v>
      </c>
      <c r="C232" s="19" t="s">
        <v>3711</v>
      </c>
      <c r="D232" s="20" t="s">
        <v>1839</v>
      </c>
      <c r="E232" s="20"/>
      <c r="F232" s="20"/>
      <c r="G232" s="15"/>
      <c r="H232" s="15"/>
      <c r="I232" s="15"/>
      <c r="J232" s="15"/>
      <c r="K232" s="15"/>
      <c r="L232" s="349" t="str">
        <f t="shared" si="7"/>
        <v xml:space="preserve"> </v>
      </c>
      <c r="M232" s="15"/>
      <c r="N232" s="15"/>
      <c r="O232" s="15"/>
    </row>
    <row r="233" spans="1:15">
      <c r="A233" s="13">
        <f t="shared" si="6"/>
        <v>227</v>
      </c>
      <c r="B233" s="18" t="s">
        <v>1841</v>
      </c>
      <c r="C233" s="19" t="s">
        <v>3711</v>
      </c>
      <c r="D233" s="20" t="s">
        <v>1842</v>
      </c>
      <c r="E233" s="20"/>
      <c r="F233" s="20"/>
      <c r="G233" s="15"/>
      <c r="H233" s="15"/>
      <c r="I233" s="15"/>
      <c r="J233" s="15"/>
      <c r="K233" s="15"/>
      <c r="L233" s="349" t="str">
        <f t="shared" si="7"/>
        <v xml:space="preserve"> </v>
      </c>
      <c r="M233" s="15"/>
      <c r="N233" s="15"/>
      <c r="O233" s="15"/>
    </row>
    <row r="234" spans="1:15">
      <c r="A234" s="13">
        <f t="shared" si="6"/>
        <v>228</v>
      </c>
      <c r="B234" s="18" t="s">
        <v>1843</v>
      </c>
      <c r="C234" s="19" t="s">
        <v>3711</v>
      </c>
      <c r="D234" s="20" t="s">
        <v>1842</v>
      </c>
      <c r="E234" s="20"/>
      <c r="F234" s="20"/>
      <c r="G234" s="15"/>
      <c r="H234" s="15"/>
      <c r="I234" s="15"/>
      <c r="J234" s="15"/>
      <c r="K234" s="15"/>
      <c r="L234" s="349" t="str">
        <f t="shared" si="7"/>
        <v xml:space="preserve"> </v>
      </c>
      <c r="M234" s="15"/>
      <c r="N234" s="15"/>
      <c r="O234" s="15"/>
    </row>
    <row r="235" spans="1:15">
      <c r="A235" s="13">
        <f t="shared" si="6"/>
        <v>229</v>
      </c>
      <c r="B235" s="18" t="s">
        <v>1844</v>
      </c>
      <c r="C235" s="19" t="s">
        <v>3711</v>
      </c>
      <c r="D235" s="20" t="s">
        <v>1845</v>
      </c>
      <c r="E235" s="20"/>
      <c r="F235" s="20"/>
      <c r="G235" s="15"/>
      <c r="H235" s="15"/>
      <c r="I235" s="15"/>
      <c r="J235" s="15"/>
      <c r="K235" s="15"/>
      <c r="L235" s="349" t="str">
        <f t="shared" si="7"/>
        <v xml:space="preserve"> </v>
      </c>
      <c r="M235" s="15"/>
      <c r="N235" s="15"/>
      <c r="O235" s="15"/>
    </row>
    <row r="236" spans="1:15">
      <c r="A236" s="13">
        <f t="shared" si="6"/>
        <v>230</v>
      </c>
      <c r="B236" s="18" t="s">
        <v>1846</v>
      </c>
      <c r="C236" s="19" t="s">
        <v>3711</v>
      </c>
      <c r="D236" s="20" t="s">
        <v>1845</v>
      </c>
      <c r="E236" s="20"/>
      <c r="F236" s="20"/>
      <c r="G236" s="15"/>
      <c r="H236" s="15"/>
      <c r="I236" s="15"/>
      <c r="J236" s="15"/>
      <c r="K236" s="15"/>
      <c r="L236" s="349" t="str">
        <f t="shared" si="7"/>
        <v xml:space="preserve"> </v>
      </c>
      <c r="M236" s="15"/>
      <c r="N236" s="15"/>
      <c r="O236" s="15"/>
    </row>
    <row r="237" spans="1:15">
      <c r="A237" s="13">
        <f t="shared" si="6"/>
        <v>231</v>
      </c>
      <c r="B237" s="18" t="s">
        <v>1847</v>
      </c>
      <c r="C237" s="19" t="s">
        <v>3711</v>
      </c>
      <c r="D237" s="20" t="s">
        <v>1848</v>
      </c>
      <c r="E237" s="20"/>
      <c r="F237" s="20"/>
      <c r="G237" s="15"/>
      <c r="H237" s="15"/>
      <c r="I237" s="15"/>
      <c r="J237" s="15"/>
      <c r="K237" s="15"/>
      <c r="L237" s="349" t="str">
        <f t="shared" si="7"/>
        <v xml:space="preserve"> </v>
      </c>
      <c r="M237" s="15"/>
      <c r="N237" s="15"/>
      <c r="O237" s="15"/>
    </row>
    <row r="238" spans="1:15">
      <c r="A238" s="13">
        <f t="shared" si="6"/>
        <v>232</v>
      </c>
      <c r="B238" s="18" t="s">
        <v>1849</v>
      </c>
      <c r="C238" s="19" t="s">
        <v>3711</v>
      </c>
      <c r="D238" s="20" t="s">
        <v>1848</v>
      </c>
      <c r="E238" s="20"/>
      <c r="F238" s="20"/>
      <c r="G238" s="15"/>
      <c r="H238" s="15"/>
      <c r="I238" s="15"/>
      <c r="J238" s="15"/>
      <c r="K238" s="15"/>
      <c r="L238" s="349" t="str">
        <f t="shared" si="7"/>
        <v xml:space="preserve"> </v>
      </c>
      <c r="M238" s="15"/>
      <c r="N238" s="15"/>
      <c r="O238" s="15"/>
    </row>
    <row r="239" spans="1:15">
      <c r="A239" s="13">
        <f t="shared" si="6"/>
        <v>233</v>
      </c>
      <c r="B239" s="18" t="s">
        <v>1850</v>
      </c>
      <c r="C239" s="19" t="s">
        <v>3711</v>
      </c>
      <c r="D239" s="20" t="s">
        <v>1851</v>
      </c>
      <c r="E239" s="20"/>
      <c r="F239" s="20"/>
      <c r="G239" s="15"/>
      <c r="H239" s="15"/>
      <c r="I239" s="15"/>
      <c r="J239" s="15"/>
      <c r="K239" s="15"/>
      <c r="L239" s="349" t="str">
        <f t="shared" si="7"/>
        <v xml:space="preserve"> </v>
      </c>
      <c r="M239" s="15"/>
      <c r="N239" s="15"/>
      <c r="O239" s="15"/>
    </row>
    <row r="240" spans="1:15">
      <c r="A240" s="13">
        <f t="shared" si="6"/>
        <v>234</v>
      </c>
      <c r="B240" s="18" t="s">
        <v>1852</v>
      </c>
      <c r="C240" s="19" t="s">
        <v>3711</v>
      </c>
      <c r="D240" s="20" t="s">
        <v>1853</v>
      </c>
      <c r="E240" s="20"/>
      <c r="F240" s="20"/>
      <c r="G240" s="15"/>
      <c r="H240" s="15"/>
      <c r="I240" s="15"/>
      <c r="J240" s="15"/>
      <c r="K240" s="15"/>
      <c r="L240" s="349" t="str">
        <f t="shared" si="7"/>
        <v xml:space="preserve"> </v>
      </c>
      <c r="M240" s="15"/>
      <c r="N240" s="15"/>
      <c r="O240" s="15"/>
    </row>
    <row r="241" spans="1:15">
      <c r="A241" s="13">
        <f t="shared" si="6"/>
        <v>235</v>
      </c>
      <c r="B241" s="18" t="s">
        <v>1854</v>
      </c>
      <c r="C241" s="19" t="s">
        <v>3711</v>
      </c>
      <c r="D241" s="20" t="s">
        <v>1853</v>
      </c>
      <c r="E241" s="20"/>
      <c r="F241" s="20"/>
      <c r="G241" s="15"/>
      <c r="H241" s="15"/>
      <c r="I241" s="15"/>
      <c r="J241" s="15"/>
      <c r="K241" s="15"/>
      <c r="L241" s="349" t="str">
        <f t="shared" si="7"/>
        <v xml:space="preserve"> </v>
      </c>
      <c r="M241" s="15"/>
      <c r="N241" s="15"/>
      <c r="O241" s="15"/>
    </row>
    <row r="242" spans="1:15">
      <c r="A242" s="13">
        <f t="shared" si="6"/>
        <v>236</v>
      </c>
      <c r="B242" s="18" t="s">
        <v>1855</v>
      </c>
      <c r="C242" s="19" t="s">
        <v>3711</v>
      </c>
      <c r="D242" s="20" t="s">
        <v>1856</v>
      </c>
      <c r="E242" s="20"/>
      <c r="F242" s="20"/>
      <c r="G242" s="15"/>
      <c r="H242" s="15"/>
      <c r="I242" s="15"/>
      <c r="J242" s="15"/>
      <c r="K242" s="15"/>
      <c r="L242" s="349" t="str">
        <f t="shared" si="7"/>
        <v xml:space="preserve"> </v>
      </c>
      <c r="M242" s="15"/>
      <c r="N242" s="15"/>
      <c r="O242" s="15"/>
    </row>
    <row r="243" spans="1:15">
      <c r="A243" s="13">
        <f t="shared" si="6"/>
        <v>237</v>
      </c>
      <c r="B243" s="18" t="s">
        <v>1857</v>
      </c>
      <c r="C243" s="19" t="s">
        <v>3711</v>
      </c>
      <c r="D243" s="20" t="s">
        <v>1856</v>
      </c>
      <c r="E243" s="20"/>
      <c r="F243" s="20"/>
      <c r="G243" s="15"/>
      <c r="H243" s="15"/>
      <c r="I243" s="15"/>
      <c r="J243" s="15"/>
      <c r="K243" s="15"/>
      <c r="L243" s="349" t="str">
        <f t="shared" si="7"/>
        <v xml:space="preserve"> </v>
      </c>
      <c r="M243" s="15"/>
      <c r="N243" s="15"/>
      <c r="O243" s="15"/>
    </row>
    <row r="244" spans="1:15">
      <c r="A244" s="13">
        <f t="shared" si="6"/>
        <v>238</v>
      </c>
      <c r="B244" s="18" t="s">
        <v>1858</v>
      </c>
      <c r="C244" s="19" t="s">
        <v>3711</v>
      </c>
      <c r="D244" s="20" t="s">
        <v>1859</v>
      </c>
      <c r="E244" s="20"/>
      <c r="F244" s="20"/>
      <c r="G244" s="15"/>
      <c r="H244" s="15"/>
      <c r="I244" s="15"/>
      <c r="J244" s="15"/>
      <c r="K244" s="15"/>
      <c r="L244" s="349" t="str">
        <f t="shared" si="7"/>
        <v xml:space="preserve"> </v>
      </c>
      <c r="M244" s="15"/>
      <c r="N244" s="15"/>
      <c r="O244" s="15"/>
    </row>
    <row r="245" spans="1:15">
      <c r="A245" s="13">
        <f t="shared" si="6"/>
        <v>239</v>
      </c>
      <c r="B245" s="18" t="s">
        <v>1860</v>
      </c>
      <c r="C245" s="19" t="s">
        <v>3711</v>
      </c>
      <c r="D245" s="20" t="s">
        <v>1861</v>
      </c>
      <c r="E245" s="20"/>
      <c r="F245" s="20"/>
      <c r="G245" s="15"/>
      <c r="H245" s="15"/>
      <c r="I245" s="15"/>
      <c r="J245" s="15"/>
      <c r="K245" s="15"/>
      <c r="L245" s="349" t="str">
        <f t="shared" si="7"/>
        <v xml:space="preserve"> </v>
      </c>
      <c r="M245" s="15"/>
      <c r="N245" s="15"/>
      <c r="O245" s="15"/>
    </row>
    <row r="246" spans="1:15">
      <c r="A246" s="13">
        <f t="shared" si="6"/>
        <v>240</v>
      </c>
      <c r="B246" s="18" t="s">
        <v>1862</v>
      </c>
      <c r="C246" s="19" t="s">
        <v>3711</v>
      </c>
      <c r="D246" s="20" t="s">
        <v>1863</v>
      </c>
      <c r="E246" s="20"/>
      <c r="F246" s="20"/>
      <c r="G246" s="15"/>
      <c r="H246" s="15"/>
      <c r="I246" s="15"/>
      <c r="J246" s="15"/>
      <c r="K246" s="15"/>
      <c r="L246" s="349" t="str">
        <f t="shared" si="7"/>
        <v xml:space="preserve"> </v>
      </c>
      <c r="M246" s="15"/>
      <c r="N246" s="15"/>
      <c r="O246" s="15"/>
    </row>
    <row r="247" spans="1:15">
      <c r="A247" s="13">
        <f t="shared" si="6"/>
        <v>241</v>
      </c>
      <c r="B247" s="18" t="s">
        <v>1864</v>
      </c>
      <c r="C247" s="19" t="s">
        <v>3711</v>
      </c>
      <c r="D247" s="20" t="s">
        <v>1863</v>
      </c>
      <c r="E247" s="20"/>
      <c r="F247" s="20"/>
      <c r="G247" s="15"/>
      <c r="H247" s="15"/>
      <c r="I247" s="15"/>
      <c r="J247" s="15"/>
      <c r="K247" s="15"/>
      <c r="L247" s="349" t="str">
        <f t="shared" si="7"/>
        <v xml:space="preserve"> </v>
      </c>
      <c r="M247" s="15"/>
      <c r="N247" s="15"/>
      <c r="O247" s="15"/>
    </row>
    <row r="248" spans="1:15">
      <c r="A248" s="13">
        <f t="shared" si="6"/>
        <v>242</v>
      </c>
      <c r="B248" s="18" t="s">
        <v>1865</v>
      </c>
      <c r="C248" s="19" t="s">
        <v>3711</v>
      </c>
      <c r="D248" s="20" t="s">
        <v>1866</v>
      </c>
      <c r="E248" s="20"/>
      <c r="F248" s="20"/>
      <c r="G248" s="15"/>
      <c r="H248" s="15"/>
      <c r="I248" s="15"/>
      <c r="J248" s="15"/>
      <c r="K248" s="15"/>
      <c r="L248" s="349" t="str">
        <f t="shared" si="7"/>
        <v xml:space="preserve"> </v>
      </c>
      <c r="M248" s="15"/>
      <c r="N248" s="15"/>
      <c r="O248" s="15"/>
    </row>
    <row r="249" spans="1:15">
      <c r="A249" s="13">
        <f t="shared" si="6"/>
        <v>243</v>
      </c>
      <c r="B249" s="18" t="s">
        <v>1867</v>
      </c>
      <c r="C249" s="19" t="s">
        <v>3711</v>
      </c>
      <c r="D249" s="20" t="s">
        <v>1868</v>
      </c>
      <c r="E249" s="20"/>
      <c r="F249" s="20"/>
      <c r="G249" s="15"/>
      <c r="H249" s="15"/>
      <c r="I249" s="15"/>
      <c r="J249" s="15"/>
      <c r="K249" s="15"/>
      <c r="L249" s="349" t="str">
        <f t="shared" si="7"/>
        <v xml:space="preserve"> </v>
      </c>
      <c r="M249" s="15"/>
      <c r="N249" s="15"/>
      <c r="O249" s="15"/>
    </row>
    <row r="250" spans="1:15">
      <c r="A250" s="13">
        <f t="shared" si="6"/>
        <v>244</v>
      </c>
      <c r="B250" s="18" t="s">
        <v>1869</v>
      </c>
      <c r="C250" s="19" t="s">
        <v>3711</v>
      </c>
      <c r="D250" s="20" t="s">
        <v>1868</v>
      </c>
      <c r="E250" s="20"/>
      <c r="F250" s="20"/>
      <c r="G250" s="15"/>
      <c r="H250" s="15"/>
      <c r="I250" s="15"/>
      <c r="J250" s="15"/>
      <c r="K250" s="15"/>
      <c r="L250" s="349" t="str">
        <f t="shared" si="7"/>
        <v xml:space="preserve"> </v>
      </c>
      <c r="M250" s="15"/>
      <c r="N250" s="15"/>
      <c r="O250" s="15"/>
    </row>
    <row r="251" spans="1:15">
      <c r="A251" s="13">
        <f t="shared" si="6"/>
        <v>245</v>
      </c>
      <c r="B251" s="18" t="s">
        <v>1870</v>
      </c>
      <c r="C251" s="19" t="s">
        <v>3711</v>
      </c>
      <c r="D251" s="20" t="s">
        <v>1871</v>
      </c>
      <c r="E251" s="20"/>
      <c r="F251" s="20"/>
      <c r="G251" s="15"/>
      <c r="H251" s="15"/>
      <c r="I251" s="15"/>
      <c r="J251" s="15"/>
      <c r="K251" s="15"/>
      <c r="L251" s="349" t="str">
        <f t="shared" si="7"/>
        <v xml:space="preserve"> </v>
      </c>
      <c r="M251" s="15"/>
      <c r="N251" s="15"/>
      <c r="O251" s="15"/>
    </row>
    <row r="252" spans="1:15">
      <c r="A252" s="13">
        <f t="shared" si="6"/>
        <v>246</v>
      </c>
      <c r="B252" s="18" t="s">
        <v>1872</v>
      </c>
      <c r="C252" s="19" t="s">
        <v>3711</v>
      </c>
      <c r="D252" s="20" t="s">
        <v>1871</v>
      </c>
      <c r="E252" s="20"/>
      <c r="F252" s="20"/>
      <c r="G252" s="15"/>
      <c r="H252" s="15"/>
      <c r="I252" s="15"/>
      <c r="J252" s="15"/>
      <c r="K252" s="15"/>
      <c r="L252" s="349" t="str">
        <f t="shared" si="7"/>
        <v xml:space="preserve"> </v>
      </c>
      <c r="M252" s="15"/>
      <c r="N252" s="15"/>
      <c r="O252" s="15"/>
    </row>
    <row r="253" spans="1:15">
      <c r="A253" s="13">
        <f t="shared" si="6"/>
        <v>247</v>
      </c>
      <c r="B253" s="18" t="s">
        <v>1873</v>
      </c>
      <c r="C253" s="19" t="s">
        <v>3711</v>
      </c>
      <c r="D253" s="20" t="s">
        <v>1874</v>
      </c>
      <c r="E253" s="20"/>
      <c r="F253" s="20"/>
      <c r="G253" s="15"/>
      <c r="H253" s="15"/>
      <c r="I253" s="15"/>
      <c r="J253" s="15"/>
      <c r="K253" s="15"/>
      <c r="L253" s="349" t="str">
        <f t="shared" si="7"/>
        <v xml:space="preserve"> </v>
      </c>
      <c r="M253" s="15"/>
      <c r="N253" s="15"/>
      <c r="O253" s="15"/>
    </row>
    <row r="254" spans="1:15">
      <c r="A254" s="13">
        <f t="shared" si="6"/>
        <v>248</v>
      </c>
      <c r="B254" s="18" t="s">
        <v>1875</v>
      </c>
      <c r="C254" s="19" t="s">
        <v>3711</v>
      </c>
      <c r="D254" s="20" t="s">
        <v>1874</v>
      </c>
      <c r="E254" s="20"/>
      <c r="F254" s="20"/>
      <c r="G254" s="15"/>
      <c r="H254" s="15"/>
      <c r="I254" s="15"/>
      <c r="J254" s="15"/>
      <c r="K254" s="15"/>
      <c r="L254" s="349" t="str">
        <f t="shared" si="7"/>
        <v xml:space="preserve"> </v>
      </c>
      <c r="M254" s="15"/>
      <c r="N254" s="15"/>
      <c r="O254" s="15"/>
    </row>
    <row r="255" spans="1:15">
      <c r="A255" s="13">
        <f t="shared" si="6"/>
        <v>249</v>
      </c>
      <c r="B255" s="18" t="s">
        <v>1876</v>
      </c>
      <c r="C255" s="19" t="s">
        <v>3711</v>
      </c>
      <c r="D255" s="20" t="s">
        <v>1877</v>
      </c>
      <c r="E255" s="20"/>
      <c r="F255" s="20"/>
      <c r="G255" s="15"/>
      <c r="H255" s="15"/>
      <c r="I255" s="15"/>
      <c r="J255" s="15"/>
      <c r="K255" s="15"/>
      <c r="L255" s="349" t="str">
        <f t="shared" si="7"/>
        <v xml:space="preserve"> </v>
      </c>
      <c r="M255" s="15"/>
      <c r="N255" s="15"/>
      <c r="O255" s="15"/>
    </row>
    <row r="256" spans="1:15">
      <c r="A256" s="13">
        <f t="shared" si="6"/>
        <v>250</v>
      </c>
      <c r="B256" s="18" t="s">
        <v>1878</v>
      </c>
      <c r="C256" s="19" t="s">
        <v>3711</v>
      </c>
      <c r="D256" s="20" t="s">
        <v>1877</v>
      </c>
      <c r="E256" s="20"/>
      <c r="F256" s="20"/>
      <c r="G256" s="15"/>
      <c r="H256" s="15"/>
      <c r="I256" s="15"/>
      <c r="J256" s="15"/>
      <c r="K256" s="15"/>
      <c r="L256" s="349" t="str">
        <f t="shared" si="7"/>
        <v xml:space="preserve"> </v>
      </c>
      <c r="M256" s="15"/>
      <c r="N256" s="15"/>
      <c r="O256" s="15"/>
    </row>
    <row r="257" spans="1:15">
      <c r="A257" s="13">
        <f t="shared" si="6"/>
        <v>251</v>
      </c>
      <c r="B257" s="18" t="s">
        <v>1879</v>
      </c>
      <c r="C257" s="19" t="s">
        <v>3711</v>
      </c>
      <c r="D257" s="20" t="s">
        <v>1880</v>
      </c>
      <c r="E257" s="20"/>
      <c r="F257" s="20"/>
      <c r="G257" s="15"/>
      <c r="H257" s="15"/>
      <c r="I257" s="15"/>
      <c r="J257" s="15"/>
      <c r="K257" s="15"/>
      <c r="L257" s="349" t="str">
        <f t="shared" si="7"/>
        <v xml:space="preserve"> </v>
      </c>
      <c r="M257" s="15"/>
      <c r="N257" s="15"/>
      <c r="O257" s="15"/>
    </row>
    <row r="258" spans="1:15">
      <c r="A258" s="13">
        <f t="shared" si="6"/>
        <v>252</v>
      </c>
      <c r="B258" s="18" t="s">
        <v>1881</v>
      </c>
      <c r="C258" s="19" t="s">
        <v>3711</v>
      </c>
      <c r="D258" s="20" t="s">
        <v>1882</v>
      </c>
      <c r="E258" s="20"/>
      <c r="F258" s="20"/>
      <c r="G258" s="15"/>
      <c r="H258" s="15"/>
      <c r="I258" s="15"/>
      <c r="J258" s="15"/>
      <c r="K258" s="15"/>
      <c r="L258" s="349" t="str">
        <f t="shared" si="7"/>
        <v xml:space="preserve"> </v>
      </c>
      <c r="M258" s="15"/>
      <c r="N258" s="15"/>
      <c r="O258" s="15"/>
    </row>
    <row r="259" spans="1:15">
      <c r="A259" s="13">
        <f t="shared" si="6"/>
        <v>253</v>
      </c>
      <c r="B259" s="18" t="s">
        <v>1883</v>
      </c>
      <c r="C259" s="19" t="s">
        <v>3711</v>
      </c>
      <c r="D259" s="20" t="s">
        <v>1882</v>
      </c>
      <c r="E259" s="20"/>
      <c r="F259" s="20"/>
      <c r="G259" s="15"/>
      <c r="H259" s="15"/>
      <c r="I259" s="15"/>
      <c r="J259" s="15"/>
      <c r="K259" s="15"/>
      <c r="L259" s="349" t="str">
        <f t="shared" si="7"/>
        <v xml:space="preserve"> </v>
      </c>
      <c r="M259" s="15"/>
      <c r="N259" s="15"/>
      <c r="O259" s="15"/>
    </row>
    <row r="260" spans="1:15">
      <c r="A260" s="13">
        <f t="shared" si="6"/>
        <v>254</v>
      </c>
      <c r="B260" s="18" t="s">
        <v>1884</v>
      </c>
      <c r="C260" s="19" t="s">
        <v>3711</v>
      </c>
      <c r="D260" s="20" t="s">
        <v>1885</v>
      </c>
      <c r="E260" s="20"/>
      <c r="F260" s="20"/>
      <c r="G260" s="15"/>
      <c r="H260" s="15"/>
      <c r="I260" s="15"/>
      <c r="J260" s="15"/>
      <c r="K260" s="15"/>
      <c r="L260" s="349" t="str">
        <f t="shared" si="7"/>
        <v xml:space="preserve"> </v>
      </c>
      <c r="M260" s="15"/>
      <c r="N260" s="15"/>
      <c r="O260" s="15"/>
    </row>
    <row r="261" spans="1:15">
      <c r="A261" s="13">
        <f t="shared" si="6"/>
        <v>255</v>
      </c>
      <c r="B261" s="18" t="s">
        <v>1886</v>
      </c>
      <c r="C261" s="19" t="s">
        <v>3711</v>
      </c>
      <c r="D261" s="20" t="s">
        <v>1885</v>
      </c>
      <c r="E261" s="20"/>
      <c r="F261" s="20"/>
      <c r="G261" s="15"/>
      <c r="H261" s="15"/>
      <c r="I261" s="15"/>
      <c r="J261" s="15"/>
      <c r="K261" s="15"/>
      <c r="L261" s="349" t="str">
        <f t="shared" si="7"/>
        <v xml:space="preserve"> </v>
      </c>
      <c r="M261" s="15"/>
      <c r="N261" s="15"/>
      <c r="O261" s="15"/>
    </row>
    <row r="262" spans="1:15">
      <c r="A262" s="13">
        <f t="shared" si="6"/>
        <v>256</v>
      </c>
      <c r="B262" s="18" t="s">
        <v>1887</v>
      </c>
      <c r="C262" s="19" t="s">
        <v>3711</v>
      </c>
      <c r="D262" s="20" t="s">
        <v>1888</v>
      </c>
      <c r="E262" s="20"/>
      <c r="F262" s="20"/>
      <c r="G262" s="15"/>
      <c r="H262" s="15"/>
      <c r="I262" s="15"/>
      <c r="J262" s="15"/>
      <c r="K262" s="15"/>
      <c r="L262" s="349" t="str">
        <f t="shared" si="7"/>
        <v xml:space="preserve"> </v>
      </c>
      <c r="M262" s="15"/>
      <c r="N262" s="15"/>
      <c r="O262" s="15"/>
    </row>
    <row r="263" spans="1:15">
      <c r="A263" s="13">
        <f t="shared" si="6"/>
        <v>257</v>
      </c>
      <c r="B263" s="18" t="s">
        <v>1889</v>
      </c>
      <c r="C263" s="19" t="s">
        <v>3711</v>
      </c>
      <c r="D263" s="20" t="s">
        <v>1547</v>
      </c>
      <c r="E263" s="20"/>
      <c r="F263" s="20"/>
      <c r="G263" s="15"/>
      <c r="H263" s="15"/>
      <c r="I263" s="15"/>
      <c r="J263" s="15"/>
      <c r="K263" s="15"/>
      <c r="L263" s="349" t="str">
        <f t="shared" ref="L263:L326" si="8">IF(ISERROR(INDEX(data,MATCH(LEN(N263),item,0),2))," ",INDEX(data,MATCH(LEN(N263),item,0),2))</f>
        <v xml:space="preserve"> </v>
      </c>
      <c r="M263" s="15"/>
      <c r="N263" s="15"/>
      <c r="O263" s="15"/>
    </row>
    <row r="264" spans="1:15">
      <c r="A264" s="13">
        <f t="shared" ref="A264:A319" si="9">A263+1</f>
        <v>258</v>
      </c>
      <c r="B264" s="18" t="s">
        <v>1548</v>
      </c>
      <c r="C264" s="19" t="s">
        <v>3711</v>
      </c>
      <c r="D264" s="20" t="s">
        <v>1549</v>
      </c>
      <c r="E264" s="20"/>
      <c r="F264" s="20"/>
      <c r="G264" s="15"/>
      <c r="H264" s="15"/>
      <c r="I264" s="15"/>
      <c r="J264" s="15"/>
      <c r="K264" s="15"/>
      <c r="L264" s="349" t="str">
        <f t="shared" si="8"/>
        <v xml:space="preserve"> </v>
      </c>
      <c r="M264" s="15"/>
      <c r="N264" s="15"/>
      <c r="O264" s="15"/>
    </row>
    <row r="265" spans="1:15">
      <c r="A265" s="13">
        <f t="shared" si="9"/>
        <v>259</v>
      </c>
      <c r="B265" s="18" t="s">
        <v>1550</v>
      </c>
      <c r="C265" s="19" t="s">
        <v>3711</v>
      </c>
      <c r="D265" s="20" t="s">
        <v>1549</v>
      </c>
      <c r="E265" s="20"/>
      <c r="F265" s="20"/>
      <c r="G265" s="15"/>
      <c r="H265" s="15"/>
      <c r="I265" s="15"/>
      <c r="J265" s="15"/>
      <c r="K265" s="15"/>
      <c r="L265" s="349" t="str">
        <f t="shared" si="8"/>
        <v xml:space="preserve"> </v>
      </c>
      <c r="M265" s="15"/>
      <c r="N265" s="15"/>
      <c r="O265" s="15"/>
    </row>
    <row r="266" spans="1:15">
      <c r="A266" s="13">
        <f t="shared" si="9"/>
        <v>260</v>
      </c>
      <c r="B266" s="18" t="s">
        <v>1551</v>
      </c>
      <c r="C266" s="19" t="s">
        <v>3711</v>
      </c>
      <c r="D266" s="20" t="s">
        <v>1552</v>
      </c>
      <c r="E266" s="20"/>
      <c r="F266" s="20"/>
      <c r="G266" s="15"/>
      <c r="H266" s="15"/>
      <c r="I266" s="15"/>
      <c r="J266" s="15"/>
      <c r="K266" s="15"/>
      <c r="L266" s="349" t="str">
        <f t="shared" si="8"/>
        <v xml:space="preserve"> </v>
      </c>
      <c r="M266" s="15"/>
      <c r="N266" s="15"/>
      <c r="O266" s="15"/>
    </row>
    <row r="267" spans="1:15">
      <c r="A267" s="13">
        <f t="shared" si="9"/>
        <v>261</v>
      </c>
      <c r="B267" s="18" t="s">
        <v>1553</v>
      </c>
      <c r="C267" s="19" t="s">
        <v>3711</v>
      </c>
      <c r="D267" s="20" t="s">
        <v>1552</v>
      </c>
      <c r="E267" s="20"/>
      <c r="F267" s="20"/>
      <c r="G267" s="15"/>
      <c r="H267" s="15"/>
      <c r="I267" s="15"/>
      <c r="J267" s="15"/>
      <c r="K267" s="15"/>
      <c r="L267" s="349" t="str">
        <f t="shared" si="8"/>
        <v xml:space="preserve"> </v>
      </c>
      <c r="M267" s="15"/>
      <c r="N267" s="15"/>
      <c r="O267" s="15"/>
    </row>
    <row r="268" spans="1:15">
      <c r="A268" s="13">
        <f t="shared" si="9"/>
        <v>262</v>
      </c>
      <c r="B268" s="18" t="s">
        <v>1554</v>
      </c>
      <c r="C268" s="19" t="s">
        <v>3711</v>
      </c>
      <c r="D268" s="20" t="s">
        <v>1555</v>
      </c>
      <c r="E268" s="20"/>
      <c r="F268" s="20"/>
      <c r="G268" s="15"/>
      <c r="H268" s="15"/>
      <c r="I268" s="15"/>
      <c r="J268" s="15"/>
      <c r="K268" s="15"/>
      <c r="L268" s="349" t="str">
        <f t="shared" si="8"/>
        <v xml:space="preserve"> </v>
      </c>
      <c r="M268" s="15"/>
      <c r="N268" s="15"/>
      <c r="O268" s="15"/>
    </row>
    <row r="269" spans="1:15">
      <c r="A269" s="13">
        <f t="shared" si="9"/>
        <v>263</v>
      </c>
      <c r="B269" s="18" t="s">
        <v>1556</v>
      </c>
      <c r="C269" s="19" t="s">
        <v>3711</v>
      </c>
      <c r="D269" s="20" t="s">
        <v>1555</v>
      </c>
      <c r="E269" s="20"/>
      <c r="F269" s="20"/>
      <c r="G269" s="15"/>
      <c r="H269" s="15"/>
      <c r="I269" s="15"/>
      <c r="J269" s="15"/>
      <c r="K269" s="15"/>
      <c r="L269" s="349" t="str">
        <f t="shared" si="8"/>
        <v xml:space="preserve"> </v>
      </c>
      <c r="M269" s="15"/>
      <c r="N269" s="15"/>
      <c r="O269" s="15"/>
    </row>
    <row r="270" spans="1:15">
      <c r="A270" s="13">
        <f t="shared" si="9"/>
        <v>264</v>
      </c>
      <c r="B270" s="18" t="s">
        <v>1557</v>
      </c>
      <c r="C270" s="19" t="s">
        <v>3711</v>
      </c>
      <c r="D270" s="20" t="s">
        <v>1558</v>
      </c>
      <c r="E270" s="20"/>
      <c r="F270" s="20"/>
      <c r="G270" s="15"/>
      <c r="H270" s="15"/>
      <c r="I270" s="15"/>
      <c r="J270" s="15"/>
      <c r="K270" s="15"/>
      <c r="L270" s="349" t="str">
        <f t="shared" si="8"/>
        <v xml:space="preserve"> </v>
      </c>
      <c r="M270" s="15"/>
      <c r="N270" s="15"/>
      <c r="O270" s="15"/>
    </row>
    <row r="271" spans="1:15">
      <c r="A271" s="13">
        <f t="shared" si="9"/>
        <v>265</v>
      </c>
      <c r="B271" s="18" t="s">
        <v>1559</v>
      </c>
      <c r="C271" s="19" t="s">
        <v>3711</v>
      </c>
      <c r="D271" s="20" t="s">
        <v>1558</v>
      </c>
      <c r="E271" s="20"/>
      <c r="F271" s="20"/>
      <c r="G271" s="15"/>
      <c r="H271" s="15"/>
      <c r="I271" s="15"/>
      <c r="J271" s="15"/>
      <c r="K271" s="15"/>
      <c r="L271" s="349" t="str">
        <f t="shared" si="8"/>
        <v xml:space="preserve"> </v>
      </c>
      <c r="M271" s="15"/>
      <c r="N271" s="15"/>
      <c r="O271" s="15"/>
    </row>
    <row r="272" spans="1:15">
      <c r="A272" s="13">
        <f t="shared" si="9"/>
        <v>266</v>
      </c>
      <c r="B272" s="18" t="s">
        <v>1560</v>
      </c>
      <c r="C272" s="19" t="s">
        <v>3711</v>
      </c>
      <c r="D272" s="20" t="s">
        <v>1561</v>
      </c>
      <c r="E272" s="20"/>
      <c r="F272" s="20"/>
      <c r="G272" s="15"/>
      <c r="H272" s="15"/>
      <c r="I272" s="15"/>
      <c r="J272" s="15"/>
      <c r="K272" s="15"/>
      <c r="L272" s="349" t="str">
        <f t="shared" si="8"/>
        <v xml:space="preserve"> </v>
      </c>
      <c r="M272" s="15"/>
      <c r="N272" s="15"/>
      <c r="O272" s="15"/>
    </row>
    <row r="273" spans="1:15">
      <c r="A273" s="13">
        <f t="shared" si="9"/>
        <v>267</v>
      </c>
      <c r="B273" s="18" t="s">
        <v>1562</v>
      </c>
      <c r="C273" s="19" t="s">
        <v>3711</v>
      </c>
      <c r="D273" s="20" t="s">
        <v>1561</v>
      </c>
      <c r="E273" s="20"/>
      <c r="F273" s="20"/>
      <c r="G273" s="15"/>
      <c r="H273" s="15"/>
      <c r="I273" s="15"/>
      <c r="J273" s="15"/>
      <c r="K273" s="15"/>
      <c r="L273" s="349" t="str">
        <f t="shared" si="8"/>
        <v xml:space="preserve"> </v>
      </c>
      <c r="M273" s="15"/>
      <c r="N273" s="15"/>
      <c r="O273" s="15"/>
    </row>
    <row r="274" spans="1:15">
      <c r="A274" s="13">
        <f t="shared" si="9"/>
        <v>268</v>
      </c>
      <c r="B274" s="18" t="s">
        <v>1563</v>
      </c>
      <c r="C274" s="19" t="s">
        <v>3711</v>
      </c>
      <c r="D274" s="20" t="s">
        <v>1564</v>
      </c>
      <c r="E274" s="20"/>
      <c r="F274" s="20"/>
      <c r="G274" s="15"/>
      <c r="H274" s="15"/>
      <c r="I274" s="15"/>
      <c r="J274" s="15"/>
      <c r="K274" s="15"/>
      <c r="L274" s="349" t="str">
        <f t="shared" si="8"/>
        <v xml:space="preserve"> </v>
      </c>
      <c r="M274" s="15"/>
      <c r="N274" s="15"/>
      <c r="O274" s="15"/>
    </row>
    <row r="275" spans="1:15">
      <c r="A275" s="13">
        <f t="shared" si="9"/>
        <v>269</v>
      </c>
      <c r="B275" s="18" t="s">
        <v>1565</v>
      </c>
      <c r="C275" s="19" t="s">
        <v>3711</v>
      </c>
      <c r="D275" s="20" t="s">
        <v>1564</v>
      </c>
      <c r="E275" s="20"/>
      <c r="F275" s="20"/>
      <c r="G275" s="15"/>
      <c r="H275" s="15"/>
      <c r="I275" s="15"/>
      <c r="J275" s="15"/>
      <c r="K275" s="15"/>
      <c r="L275" s="349" t="str">
        <f t="shared" si="8"/>
        <v xml:space="preserve"> </v>
      </c>
      <c r="M275" s="15"/>
      <c r="N275" s="15"/>
      <c r="O275" s="15"/>
    </row>
    <row r="276" spans="1:15">
      <c r="A276" s="13">
        <f t="shared" si="9"/>
        <v>270</v>
      </c>
      <c r="B276" s="18" t="s">
        <v>1566</v>
      </c>
      <c r="C276" s="19" t="s">
        <v>3711</v>
      </c>
      <c r="D276" s="20" t="s">
        <v>1567</v>
      </c>
      <c r="E276" s="20"/>
      <c r="F276" s="20"/>
      <c r="G276" s="15"/>
      <c r="H276" s="15"/>
      <c r="I276" s="15"/>
      <c r="J276" s="15"/>
      <c r="K276" s="15"/>
      <c r="L276" s="349" t="str">
        <f t="shared" si="8"/>
        <v xml:space="preserve"> </v>
      </c>
      <c r="M276" s="15"/>
      <c r="N276" s="15"/>
      <c r="O276" s="15"/>
    </row>
    <row r="277" spans="1:15">
      <c r="A277" s="13">
        <f t="shared" si="9"/>
        <v>271</v>
      </c>
      <c r="B277" s="18" t="s">
        <v>1135</v>
      </c>
      <c r="C277" s="19" t="s">
        <v>3711</v>
      </c>
      <c r="D277" s="20" t="s">
        <v>1567</v>
      </c>
      <c r="E277" s="20"/>
      <c r="F277" s="20"/>
      <c r="G277" s="15"/>
      <c r="H277" s="15"/>
      <c r="I277" s="15"/>
      <c r="J277" s="15"/>
      <c r="K277" s="15"/>
      <c r="L277" s="349" t="str">
        <f t="shared" si="8"/>
        <v xml:space="preserve"> </v>
      </c>
      <c r="M277" s="15"/>
      <c r="N277" s="15"/>
      <c r="O277" s="15"/>
    </row>
    <row r="278" spans="1:15">
      <c r="A278" s="13">
        <f t="shared" si="9"/>
        <v>272</v>
      </c>
      <c r="B278" s="18" t="s">
        <v>1136</v>
      </c>
      <c r="C278" s="19" t="s">
        <v>3711</v>
      </c>
      <c r="D278" s="20" t="s">
        <v>1137</v>
      </c>
      <c r="E278" s="20"/>
      <c r="F278" s="20"/>
      <c r="G278" s="15"/>
      <c r="H278" s="15"/>
      <c r="I278" s="15"/>
      <c r="J278" s="15"/>
      <c r="K278" s="15"/>
      <c r="L278" s="349" t="str">
        <f t="shared" si="8"/>
        <v xml:space="preserve"> </v>
      </c>
      <c r="M278" s="15"/>
      <c r="N278" s="15"/>
      <c r="O278" s="15"/>
    </row>
    <row r="279" spans="1:15">
      <c r="A279" s="13">
        <f t="shared" si="9"/>
        <v>273</v>
      </c>
      <c r="B279" s="18" t="s">
        <v>1138</v>
      </c>
      <c r="C279" s="19" t="s">
        <v>3711</v>
      </c>
      <c r="D279" s="20" t="s">
        <v>1137</v>
      </c>
      <c r="E279" s="20"/>
      <c r="F279" s="20"/>
      <c r="G279" s="15"/>
      <c r="H279" s="15"/>
      <c r="I279" s="15"/>
      <c r="J279" s="15"/>
      <c r="K279" s="15"/>
      <c r="L279" s="349" t="str">
        <f t="shared" si="8"/>
        <v xml:space="preserve"> </v>
      </c>
      <c r="M279" s="15"/>
      <c r="N279" s="15"/>
      <c r="O279" s="15"/>
    </row>
    <row r="280" spans="1:15">
      <c r="A280" s="13">
        <f t="shared" si="9"/>
        <v>274</v>
      </c>
      <c r="B280" s="18" t="s">
        <v>1139</v>
      </c>
      <c r="C280" s="19" t="s">
        <v>3711</v>
      </c>
      <c r="D280" s="20" t="s">
        <v>1140</v>
      </c>
      <c r="E280" s="20"/>
      <c r="F280" s="20"/>
      <c r="G280" s="15"/>
      <c r="H280" s="15"/>
      <c r="I280" s="15"/>
      <c r="J280" s="15"/>
      <c r="K280" s="15"/>
      <c r="L280" s="349" t="str">
        <f t="shared" si="8"/>
        <v xml:space="preserve"> </v>
      </c>
      <c r="M280" s="15"/>
      <c r="N280" s="15"/>
      <c r="O280" s="15"/>
    </row>
    <row r="281" spans="1:15">
      <c r="A281" s="13">
        <f t="shared" si="9"/>
        <v>275</v>
      </c>
      <c r="B281" s="18" t="s">
        <v>1141</v>
      </c>
      <c r="C281" s="19" t="s">
        <v>3711</v>
      </c>
      <c r="D281" s="20" t="s">
        <v>1140</v>
      </c>
      <c r="E281" s="20"/>
      <c r="F281" s="20"/>
      <c r="G281" s="15"/>
      <c r="H281" s="15"/>
      <c r="I281" s="15"/>
      <c r="J281" s="15"/>
      <c r="K281" s="15"/>
      <c r="L281" s="349" t="str">
        <f t="shared" si="8"/>
        <v xml:space="preserve"> </v>
      </c>
      <c r="M281" s="15"/>
      <c r="N281" s="15"/>
      <c r="O281" s="15"/>
    </row>
    <row r="282" spans="1:15">
      <c r="A282" s="13">
        <f t="shared" si="9"/>
        <v>276</v>
      </c>
      <c r="B282" s="18" t="s">
        <v>1142</v>
      </c>
      <c r="C282" s="19" t="s">
        <v>3711</v>
      </c>
      <c r="D282" s="20" t="s">
        <v>1143</v>
      </c>
      <c r="E282" s="20"/>
      <c r="F282" s="20"/>
      <c r="G282" s="15"/>
      <c r="H282" s="15"/>
      <c r="I282" s="15"/>
      <c r="J282" s="15"/>
      <c r="K282" s="15"/>
      <c r="L282" s="349">
        <f>IF(ISERROR(INDEX(data,MATCH(LEN(N282),item,0),2))," ",INDEX(data,MATCH(LEN(N282),item,0),2))</f>
        <v>5</v>
      </c>
      <c r="M282" s="16" t="s">
        <v>4849</v>
      </c>
      <c r="N282" s="13" t="s">
        <v>1527</v>
      </c>
      <c r="O282" s="15"/>
    </row>
    <row r="283" spans="1:15">
      <c r="A283" s="13">
        <f t="shared" si="9"/>
        <v>277</v>
      </c>
      <c r="B283" s="18" t="s">
        <v>1144</v>
      </c>
      <c r="C283" s="19" t="s">
        <v>3711</v>
      </c>
      <c r="D283" s="20" t="s">
        <v>1143</v>
      </c>
      <c r="E283" s="20"/>
      <c r="F283" s="20"/>
      <c r="G283" s="15"/>
      <c r="H283" s="15"/>
      <c r="I283" s="15"/>
      <c r="J283" s="15"/>
      <c r="K283" s="15"/>
      <c r="L283" s="349">
        <f>IF(ISERROR(INDEX(data,MATCH(LEN(N283),item,0),2))," ",INDEX(data,MATCH(LEN(N283),item,0),2))</f>
        <v>5</v>
      </c>
      <c r="M283" s="16" t="s">
        <v>4849</v>
      </c>
      <c r="N283" s="13" t="s">
        <v>1527</v>
      </c>
      <c r="O283" s="15"/>
    </row>
    <row r="284" spans="1:15">
      <c r="A284" s="13">
        <f t="shared" si="9"/>
        <v>278</v>
      </c>
      <c r="B284" s="18" t="s">
        <v>1145</v>
      </c>
      <c r="C284" s="19" t="s">
        <v>3711</v>
      </c>
      <c r="D284" s="20" t="s">
        <v>1146</v>
      </c>
      <c r="E284" s="20"/>
      <c r="F284" s="20"/>
      <c r="G284" s="15"/>
      <c r="H284" s="15"/>
      <c r="I284" s="15"/>
      <c r="J284" s="15"/>
      <c r="K284" s="15"/>
      <c r="L284" s="349" t="str">
        <f t="shared" si="8"/>
        <v xml:space="preserve"> </v>
      </c>
      <c r="M284" s="15"/>
      <c r="N284" s="15"/>
      <c r="O284" s="15"/>
    </row>
    <row r="285" spans="1:15">
      <c r="A285" s="13">
        <f t="shared" si="9"/>
        <v>279</v>
      </c>
      <c r="B285" s="18" t="s">
        <v>1147</v>
      </c>
      <c r="C285" s="19" t="s">
        <v>3711</v>
      </c>
      <c r="D285" s="20" t="s">
        <v>1148</v>
      </c>
      <c r="E285" s="20"/>
      <c r="F285" s="20"/>
      <c r="G285" s="15"/>
      <c r="H285" s="15"/>
      <c r="I285" s="15"/>
      <c r="J285" s="15"/>
      <c r="K285" s="15"/>
      <c r="L285" s="349" t="str">
        <f t="shared" si="8"/>
        <v xml:space="preserve"> </v>
      </c>
      <c r="M285" s="15"/>
      <c r="N285" s="15"/>
      <c r="O285" s="15"/>
    </row>
    <row r="286" spans="1:15">
      <c r="A286" s="13">
        <f t="shared" si="9"/>
        <v>280</v>
      </c>
      <c r="B286" s="18" t="s">
        <v>1149</v>
      </c>
      <c r="C286" s="19" t="s">
        <v>3711</v>
      </c>
      <c r="D286" s="20" t="s">
        <v>1148</v>
      </c>
      <c r="E286" s="20"/>
      <c r="F286" s="20"/>
      <c r="G286" s="15"/>
      <c r="H286" s="15"/>
      <c r="I286" s="15"/>
      <c r="J286" s="15"/>
      <c r="K286" s="15"/>
      <c r="L286" s="349" t="str">
        <f t="shared" si="8"/>
        <v xml:space="preserve"> </v>
      </c>
      <c r="M286" s="15"/>
      <c r="N286" s="15"/>
      <c r="O286" s="15"/>
    </row>
    <row r="287" spans="1:15">
      <c r="A287" s="13">
        <f t="shared" si="9"/>
        <v>281</v>
      </c>
      <c r="B287" s="18" t="s">
        <v>1150</v>
      </c>
      <c r="C287" s="19" t="s">
        <v>3711</v>
      </c>
      <c r="D287" s="20" t="s">
        <v>1151</v>
      </c>
      <c r="E287" s="20"/>
      <c r="F287" s="20"/>
      <c r="G287" s="15"/>
      <c r="H287" s="15"/>
      <c r="I287" s="15"/>
      <c r="J287" s="15"/>
      <c r="K287" s="15"/>
      <c r="L287" s="349" t="str">
        <f t="shared" si="8"/>
        <v xml:space="preserve"> </v>
      </c>
      <c r="M287" s="15"/>
      <c r="N287" s="15"/>
      <c r="O287" s="15"/>
    </row>
    <row r="288" spans="1:15">
      <c r="A288" s="13">
        <f t="shared" si="9"/>
        <v>282</v>
      </c>
      <c r="B288" s="18" t="s">
        <v>1152</v>
      </c>
      <c r="C288" s="19" t="s">
        <v>3711</v>
      </c>
      <c r="D288" s="20" t="s">
        <v>1151</v>
      </c>
      <c r="E288" s="20"/>
      <c r="F288" s="20"/>
      <c r="G288" s="15"/>
      <c r="H288" s="15"/>
      <c r="I288" s="15"/>
      <c r="J288" s="15"/>
      <c r="K288" s="15"/>
      <c r="L288" s="349" t="str">
        <f t="shared" si="8"/>
        <v xml:space="preserve"> </v>
      </c>
      <c r="M288" s="15"/>
      <c r="N288" s="15"/>
      <c r="O288" s="15"/>
    </row>
    <row r="289" spans="1:15">
      <c r="A289" s="13">
        <f t="shared" si="9"/>
        <v>283</v>
      </c>
      <c r="B289" s="18" t="s">
        <v>1153</v>
      </c>
      <c r="C289" s="19" t="s">
        <v>3711</v>
      </c>
      <c r="D289" s="20" t="s">
        <v>1154</v>
      </c>
      <c r="E289" s="20"/>
      <c r="F289" s="20"/>
      <c r="G289" s="15"/>
      <c r="H289" s="15"/>
      <c r="I289" s="15"/>
      <c r="J289" s="15"/>
      <c r="K289" s="15"/>
      <c r="L289" s="349" t="str">
        <f t="shared" si="8"/>
        <v xml:space="preserve"> </v>
      </c>
      <c r="M289" s="15"/>
      <c r="N289" s="15"/>
      <c r="O289" s="15"/>
    </row>
    <row r="290" spans="1:15">
      <c r="A290" s="13">
        <f t="shared" si="9"/>
        <v>284</v>
      </c>
      <c r="B290" s="18" t="s">
        <v>1155</v>
      </c>
      <c r="C290" s="19" t="s">
        <v>3711</v>
      </c>
      <c r="D290" s="20" t="s">
        <v>1154</v>
      </c>
      <c r="E290" s="20"/>
      <c r="F290" s="20"/>
      <c r="G290" s="15"/>
      <c r="H290" s="15"/>
      <c r="I290" s="15"/>
      <c r="J290" s="15"/>
      <c r="K290" s="15"/>
      <c r="L290" s="349" t="str">
        <f t="shared" si="8"/>
        <v xml:space="preserve"> </v>
      </c>
      <c r="M290" s="15"/>
      <c r="N290" s="15"/>
      <c r="O290" s="15"/>
    </row>
    <row r="291" spans="1:15">
      <c r="A291" s="13">
        <f t="shared" si="9"/>
        <v>285</v>
      </c>
      <c r="B291" s="18" t="s">
        <v>1156</v>
      </c>
      <c r="C291" s="19" t="s">
        <v>3711</v>
      </c>
      <c r="D291" s="20" t="s">
        <v>1157</v>
      </c>
      <c r="E291" s="20"/>
      <c r="F291" s="20"/>
      <c r="G291" s="15"/>
      <c r="H291" s="15"/>
      <c r="I291" s="15"/>
      <c r="J291" s="15"/>
      <c r="K291" s="15"/>
      <c r="L291" s="349" t="str">
        <f t="shared" si="8"/>
        <v xml:space="preserve"> </v>
      </c>
      <c r="M291" s="15"/>
      <c r="N291" s="15"/>
      <c r="O291" s="15"/>
    </row>
    <row r="292" spans="1:15">
      <c r="A292" s="13">
        <f t="shared" si="9"/>
        <v>286</v>
      </c>
      <c r="B292" s="18" t="s">
        <v>1158</v>
      </c>
      <c r="C292" s="19" t="s">
        <v>3711</v>
      </c>
      <c r="D292" s="20" t="s">
        <v>1157</v>
      </c>
      <c r="E292" s="20"/>
      <c r="F292" s="20"/>
      <c r="G292" s="15"/>
      <c r="H292" s="15"/>
      <c r="I292" s="15"/>
      <c r="J292" s="15"/>
      <c r="K292" s="15"/>
      <c r="L292" s="349" t="str">
        <f t="shared" si="8"/>
        <v xml:space="preserve"> </v>
      </c>
      <c r="M292" s="15"/>
      <c r="N292" s="15"/>
      <c r="O292" s="15"/>
    </row>
    <row r="293" spans="1:15">
      <c r="A293" s="13">
        <f t="shared" si="9"/>
        <v>287</v>
      </c>
      <c r="B293" s="18" t="s">
        <v>1159</v>
      </c>
      <c r="C293" s="19" t="s">
        <v>3711</v>
      </c>
      <c r="D293" s="20" t="s">
        <v>1160</v>
      </c>
      <c r="E293" s="20"/>
      <c r="F293" s="20"/>
      <c r="G293" s="15"/>
      <c r="H293" s="15"/>
      <c r="I293" s="15"/>
      <c r="J293" s="15"/>
      <c r="K293" s="15"/>
      <c r="L293" s="349" t="str">
        <f t="shared" si="8"/>
        <v xml:space="preserve"> </v>
      </c>
      <c r="M293" s="15"/>
      <c r="N293" s="15"/>
      <c r="O293" s="15"/>
    </row>
    <row r="294" spans="1:15">
      <c r="A294" s="13">
        <f t="shared" si="9"/>
        <v>288</v>
      </c>
      <c r="B294" s="18" t="s">
        <v>1161</v>
      </c>
      <c r="C294" s="19" t="s">
        <v>3711</v>
      </c>
      <c r="D294" s="20" t="s">
        <v>1160</v>
      </c>
      <c r="E294" s="20"/>
      <c r="F294" s="20"/>
      <c r="G294" s="15"/>
      <c r="H294" s="15"/>
      <c r="I294" s="15"/>
      <c r="J294" s="15"/>
      <c r="K294" s="15"/>
      <c r="L294" s="349" t="str">
        <f t="shared" si="8"/>
        <v xml:space="preserve"> </v>
      </c>
      <c r="M294" s="15"/>
      <c r="N294" s="15"/>
      <c r="O294" s="15"/>
    </row>
    <row r="295" spans="1:15">
      <c r="A295" s="13">
        <f t="shared" si="9"/>
        <v>289</v>
      </c>
      <c r="B295" s="18" t="s">
        <v>1162</v>
      </c>
      <c r="C295" s="19" t="s">
        <v>3711</v>
      </c>
      <c r="D295" s="20" t="s">
        <v>1163</v>
      </c>
      <c r="E295" s="20"/>
      <c r="F295" s="20"/>
      <c r="G295" s="15"/>
      <c r="H295" s="15"/>
      <c r="I295" s="15"/>
      <c r="J295" s="15"/>
      <c r="K295" s="15"/>
      <c r="L295" s="349" t="str">
        <f t="shared" si="8"/>
        <v xml:space="preserve"> </v>
      </c>
      <c r="M295" s="15"/>
      <c r="N295" s="15"/>
      <c r="O295" s="15"/>
    </row>
    <row r="296" spans="1:15">
      <c r="A296" s="13">
        <f t="shared" si="9"/>
        <v>290</v>
      </c>
      <c r="B296" s="18" t="s">
        <v>4399</v>
      </c>
      <c r="C296" s="19" t="s">
        <v>3711</v>
      </c>
      <c r="D296" s="20" t="s">
        <v>1163</v>
      </c>
      <c r="E296" s="20"/>
      <c r="F296" s="20"/>
      <c r="G296" s="15"/>
      <c r="H296" s="15"/>
      <c r="I296" s="15"/>
      <c r="J296" s="15"/>
      <c r="K296" s="15"/>
      <c r="L296" s="349" t="str">
        <f t="shared" si="8"/>
        <v xml:space="preserve"> </v>
      </c>
      <c r="M296" s="15"/>
      <c r="N296" s="15"/>
      <c r="O296" s="15"/>
    </row>
    <row r="297" spans="1:15">
      <c r="A297" s="13">
        <f t="shared" si="9"/>
        <v>291</v>
      </c>
      <c r="B297" s="18" t="s">
        <v>4400</v>
      </c>
      <c r="C297" s="19" t="s">
        <v>4401</v>
      </c>
      <c r="D297" s="20" t="s">
        <v>4402</v>
      </c>
      <c r="E297" s="20"/>
      <c r="F297" s="20"/>
      <c r="G297" s="15"/>
      <c r="H297" s="15"/>
      <c r="I297" s="15"/>
      <c r="J297" s="15"/>
      <c r="K297" s="15"/>
      <c r="L297" s="349" t="str">
        <f t="shared" si="8"/>
        <v xml:space="preserve"> </v>
      </c>
      <c r="M297" s="15"/>
      <c r="N297" s="15"/>
      <c r="O297" s="15"/>
    </row>
    <row r="298" spans="1:15">
      <c r="A298" s="13">
        <f t="shared" si="9"/>
        <v>292</v>
      </c>
      <c r="B298" s="18" t="s">
        <v>4403</v>
      </c>
      <c r="C298" s="19" t="s">
        <v>4401</v>
      </c>
      <c r="D298" s="20" t="s">
        <v>4404</v>
      </c>
      <c r="E298" s="20"/>
      <c r="F298" s="20"/>
      <c r="G298" s="15"/>
      <c r="H298" s="15"/>
      <c r="I298" s="15"/>
      <c r="J298" s="15"/>
      <c r="K298" s="15"/>
      <c r="L298" s="349" t="str">
        <f t="shared" si="8"/>
        <v xml:space="preserve"> </v>
      </c>
      <c r="M298" s="15"/>
      <c r="N298" s="15"/>
      <c r="O298" s="15"/>
    </row>
    <row r="299" spans="1:15">
      <c r="A299" s="13">
        <f t="shared" si="9"/>
        <v>293</v>
      </c>
      <c r="B299" s="18" t="s">
        <v>4405</v>
      </c>
      <c r="C299" s="19" t="s">
        <v>4401</v>
      </c>
      <c r="D299" s="20" t="s">
        <v>4406</v>
      </c>
      <c r="E299" s="20"/>
      <c r="F299" s="20"/>
      <c r="G299" s="15"/>
      <c r="H299" s="15"/>
      <c r="I299" s="15"/>
      <c r="J299" s="15"/>
      <c r="K299" s="15"/>
      <c r="L299" s="349" t="str">
        <f t="shared" si="8"/>
        <v xml:space="preserve"> </v>
      </c>
      <c r="M299" s="15"/>
      <c r="N299" s="15"/>
      <c r="O299" s="15"/>
    </row>
    <row r="300" spans="1:15">
      <c r="A300" s="13">
        <f t="shared" si="9"/>
        <v>294</v>
      </c>
      <c r="B300" s="18" t="s">
        <v>4407</v>
      </c>
      <c r="C300" s="19" t="s">
        <v>4401</v>
      </c>
      <c r="D300" s="20" t="s">
        <v>2594</v>
      </c>
      <c r="E300" s="20"/>
      <c r="F300" s="20"/>
      <c r="G300" s="15"/>
      <c r="H300" s="15"/>
      <c r="I300" s="15"/>
      <c r="J300" s="15"/>
      <c r="K300" s="15"/>
      <c r="L300" s="349" t="str">
        <f t="shared" si="8"/>
        <v xml:space="preserve"> </v>
      </c>
      <c r="M300" s="15"/>
      <c r="N300" s="15"/>
      <c r="O300" s="15"/>
    </row>
    <row r="301" spans="1:15">
      <c r="A301" s="13">
        <f t="shared" si="9"/>
        <v>295</v>
      </c>
      <c r="B301" s="18" t="s">
        <v>2595</v>
      </c>
      <c r="C301" s="19" t="s">
        <v>4401</v>
      </c>
      <c r="D301" s="20" t="s">
        <v>2596</v>
      </c>
      <c r="E301" s="20"/>
      <c r="F301" s="20"/>
      <c r="G301" s="15"/>
      <c r="H301" s="15"/>
      <c r="I301" s="15"/>
      <c r="J301" s="15"/>
      <c r="K301" s="15"/>
      <c r="L301" s="349">
        <f t="shared" si="8"/>
        <v>5</v>
      </c>
      <c r="M301" s="16" t="s">
        <v>4849</v>
      </c>
      <c r="N301" s="13" t="s">
        <v>1527</v>
      </c>
      <c r="O301" s="15"/>
    </row>
    <row r="302" spans="1:15">
      <c r="A302" s="13">
        <f t="shared" si="9"/>
        <v>296</v>
      </c>
      <c r="B302" s="18" t="s">
        <v>2597</v>
      </c>
      <c r="C302" s="19" t="s">
        <v>4401</v>
      </c>
      <c r="D302" s="20" t="s">
        <v>2598</v>
      </c>
      <c r="E302" s="20"/>
      <c r="F302" s="20"/>
      <c r="G302" s="15"/>
      <c r="H302" s="15"/>
      <c r="I302" s="15"/>
      <c r="J302" s="15"/>
      <c r="K302" s="15"/>
      <c r="L302" s="349">
        <f t="shared" si="8"/>
        <v>5</v>
      </c>
      <c r="M302" s="16" t="s">
        <v>4849</v>
      </c>
      <c r="N302" s="13" t="s">
        <v>1527</v>
      </c>
      <c r="O302" s="15"/>
    </row>
    <row r="303" spans="1:15">
      <c r="A303" s="13">
        <f t="shared" si="9"/>
        <v>297</v>
      </c>
      <c r="B303" s="18" t="s">
        <v>814</v>
      </c>
      <c r="C303" s="19" t="s">
        <v>4401</v>
      </c>
      <c r="D303" s="20" t="s">
        <v>815</v>
      </c>
      <c r="E303" s="20"/>
      <c r="F303" s="20"/>
      <c r="G303" s="15"/>
      <c r="H303" s="15"/>
      <c r="I303" s="15"/>
      <c r="J303" s="15"/>
      <c r="K303" s="15"/>
      <c r="L303" s="349" t="str">
        <f t="shared" si="8"/>
        <v xml:space="preserve"> </v>
      </c>
      <c r="M303" s="15"/>
      <c r="N303" s="15"/>
      <c r="O303" s="15"/>
    </row>
    <row r="304" spans="1:15">
      <c r="A304" s="13">
        <f t="shared" si="9"/>
        <v>298</v>
      </c>
      <c r="B304" s="18" t="s">
        <v>4066</v>
      </c>
      <c r="C304" s="19" t="s">
        <v>4401</v>
      </c>
      <c r="D304" s="20" t="s">
        <v>4067</v>
      </c>
      <c r="E304" s="20"/>
      <c r="F304" s="20"/>
      <c r="G304" s="15"/>
      <c r="H304" s="15"/>
      <c r="I304" s="15"/>
      <c r="J304" s="15"/>
      <c r="K304" s="15"/>
      <c r="L304" s="349" t="str">
        <f t="shared" si="8"/>
        <v xml:space="preserve"> </v>
      </c>
      <c r="M304" s="15"/>
      <c r="N304" s="15"/>
      <c r="O304" s="15"/>
    </row>
    <row r="305" spans="1:15">
      <c r="A305" s="13">
        <f t="shared" si="9"/>
        <v>299</v>
      </c>
      <c r="B305" s="18" t="s">
        <v>4068</v>
      </c>
      <c r="C305" s="19" t="s">
        <v>4401</v>
      </c>
      <c r="D305" s="20" t="s">
        <v>4069</v>
      </c>
      <c r="E305" s="20"/>
      <c r="F305" s="20"/>
      <c r="G305" s="15"/>
      <c r="H305" s="15"/>
      <c r="I305" s="15"/>
      <c r="J305" s="15"/>
      <c r="K305" s="15"/>
      <c r="L305" s="349" t="str">
        <f t="shared" si="8"/>
        <v xml:space="preserve"> </v>
      </c>
      <c r="M305" s="15"/>
      <c r="N305" s="15"/>
      <c r="O305" s="15"/>
    </row>
    <row r="306" spans="1:15">
      <c r="A306" s="13">
        <f t="shared" si="9"/>
        <v>300</v>
      </c>
      <c r="B306" s="18" t="s">
        <v>410</v>
      </c>
      <c r="C306" s="19" t="s">
        <v>4401</v>
      </c>
      <c r="D306" s="20" t="s">
        <v>1318</v>
      </c>
      <c r="E306" s="20"/>
      <c r="F306" s="20"/>
      <c r="G306" s="15"/>
      <c r="H306" s="15"/>
      <c r="I306" s="15"/>
      <c r="J306" s="15"/>
      <c r="K306" s="15"/>
      <c r="L306" s="349" t="str">
        <f t="shared" si="8"/>
        <v xml:space="preserve"> </v>
      </c>
      <c r="M306" s="15"/>
      <c r="N306" s="15"/>
      <c r="O306" s="15"/>
    </row>
    <row r="307" spans="1:15">
      <c r="A307" s="13">
        <f t="shared" si="9"/>
        <v>301</v>
      </c>
      <c r="B307" s="18" t="s">
        <v>1319</v>
      </c>
      <c r="C307" s="19" t="s">
        <v>4401</v>
      </c>
      <c r="D307" s="20" t="s">
        <v>1318</v>
      </c>
      <c r="E307" s="20"/>
      <c r="F307" s="20"/>
      <c r="G307" s="15"/>
      <c r="H307" s="15"/>
      <c r="I307" s="15"/>
      <c r="J307" s="15"/>
      <c r="K307" s="15"/>
      <c r="L307" s="349" t="str">
        <f t="shared" si="8"/>
        <v xml:space="preserve"> </v>
      </c>
      <c r="M307" s="15"/>
      <c r="N307" s="15"/>
      <c r="O307" s="15"/>
    </row>
    <row r="308" spans="1:15">
      <c r="A308" s="13">
        <f t="shared" si="9"/>
        <v>302</v>
      </c>
      <c r="B308" s="18" t="s">
        <v>1320</v>
      </c>
      <c r="C308" s="19" t="s">
        <v>4401</v>
      </c>
      <c r="D308" s="20" t="s">
        <v>1321</v>
      </c>
      <c r="E308" s="20"/>
      <c r="F308" s="20"/>
      <c r="G308" s="15"/>
      <c r="H308" s="15"/>
      <c r="I308" s="15"/>
      <c r="J308" s="15"/>
      <c r="K308" s="15"/>
      <c r="L308" s="349" t="str">
        <f t="shared" si="8"/>
        <v xml:space="preserve"> </v>
      </c>
      <c r="M308" s="15"/>
      <c r="N308" s="15"/>
      <c r="O308" s="15"/>
    </row>
    <row r="309" spans="1:15">
      <c r="A309" s="13">
        <f t="shared" si="9"/>
        <v>303</v>
      </c>
      <c r="B309" s="18" t="s">
        <v>1322</v>
      </c>
      <c r="C309" s="19" t="s">
        <v>4401</v>
      </c>
      <c r="D309" s="20" t="s">
        <v>1321</v>
      </c>
      <c r="E309" s="20"/>
      <c r="F309" s="20"/>
      <c r="G309" s="15"/>
      <c r="H309" s="15"/>
      <c r="I309" s="15"/>
      <c r="J309" s="15"/>
      <c r="K309" s="15"/>
      <c r="L309" s="349" t="str">
        <f t="shared" si="8"/>
        <v xml:space="preserve"> </v>
      </c>
      <c r="M309" s="15"/>
      <c r="N309" s="15"/>
      <c r="O309" s="15"/>
    </row>
    <row r="310" spans="1:15">
      <c r="A310" s="13">
        <f t="shared" si="9"/>
        <v>304</v>
      </c>
      <c r="B310" s="18" t="s">
        <v>1323</v>
      </c>
      <c r="C310" s="19" t="s">
        <v>4401</v>
      </c>
      <c r="D310" s="20" t="s">
        <v>1324</v>
      </c>
      <c r="E310" s="20"/>
      <c r="F310" s="20"/>
      <c r="G310" s="15"/>
      <c r="H310" s="15"/>
      <c r="I310" s="15"/>
      <c r="J310" s="15"/>
      <c r="K310" s="15"/>
      <c r="L310" s="349">
        <f>IF(ISERROR(INDEX(data,MATCH(LEN(N310),item,0),2))," ",INDEX(data,MATCH(LEN(N310),item,0),2))</f>
        <v>5</v>
      </c>
      <c r="M310" s="16" t="s">
        <v>4849</v>
      </c>
      <c r="N310" s="13" t="s">
        <v>1527</v>
      </c>
      <c r="O310" s="15"/>
    </row>
    <row r="311" spans="1:15">
      <c r="A311" s="13">
        <f t="shared" si="9"/>
        <v>305</v>
      </c>
      <c r="B311" s="18" t="s">
        <v>1325</v>
      </c>
      <c r="C311" s="19" t="s">
        <v>4401</v>
      </c>
      <c r="D311" s="20" t="s">
        <v>1324</v>
      </c>
      <c r="E311" s="20"/>
      <c r="F311" s="20"/>
      <c r="G311" s="15"/>
      <c r="H311" s="15"/>
      <c r="I311" s="15"/>
      <c r="J311" s="15"/>
      <c r="K311" s="15"/>
      <c r="L311" s="349">
        <f>IF(ISERROR(INDEX(data,MATCH(LEN(N311),item,0),2))," ",INDEX(data,MATCH(LEN(N311),item,0),2))</f>
        <v>5</v>
      </c>
      <c r="M311" s="16" t="s">
        <v>4849</v>
      </c>
      <c r="N311" s="13" t="s">
        <v>1527</v>
      </c>
      <c r="O311" s="15"/>
    </row>
    <row r="312" spans="1:15">
      <c r="A312" s="13">
        <f t="shared" si="9"/>
        <v>306</v>
      </c>
      <c r="B312" s="18" t="s">
        <v>1326</v>
      </c>
      <c r="C312" s="19" t="s">
        <v>4401</v>
      </c>
      <c r="D312" s="20" t="s">
        <v>2754</v>
      </c>
      <c r="E312" s="20"/>
      <c r="F312" s="20"/>
      <c r="G312" s="15"/>
      <c r="H312" s="15"/>
      <c r="I312" s="15"/>
      <c r="J312" s="15"/>
      <c r="K312" s="15"/>
      <c r="L312" s="349" t="str">
        <f t="shared" si="8"/>
        <v xml:space="preserve"> </v>
      </c>
      <c r="M312" s="15"/>
      <c r="N312" s="15"/>
      <c r="O312" s="15"/>
    </row>
    <row r="313" spans="1:15">
      <c r="A313" s="13">
        <f t="shared" si="9"/>
        <v>307</v>
      </c>
      <c r="B313" s="18" t="s">
        <v>2755</v>
      </c>
      <c r="C313" s="19" t="s">
        <v>4401</v>
      </c>
      <c r="D313" s="20" t="s">
        <v>2754</v>
      </c>
      <c r="E313" s="20"/>
      <c r="F313" s="20"/>
      <c r="G313" s="15"/>
      <c r="H313" s="15"/>
      <c r="I313" s="15"/>
      <c r="J313" s="15"/>
      <c r="K313" s="15"/>
      <c r="L313" s="349" t="str">
        <f t="shared" si="8"/>
        <v xml:space="preserve"> </v>
      </c>
      <c r="M313" s="15"/>
      <c r="N313" s="15"/>
      <c r="O313" s="15"/>
    </row>
    <row r="314" spans="1:15">
      <c r="A314" s="13">
        <f t="shared" si="9"/>
        <v>308</v>
      </c>
      <c r="B314" s="18" t="s">
        <v>2514</v>
      </c>
      <c r="C314" s="19" t="s">
        <v>4401</v>
      </c>
      <c r="D314" s="20" t="s">
        <v>2515</v>
      </c>
      <c r="E314" s="20"/>
      <c r="F314" s="20"/>
      <c r="G314" s="15"/>
      <c r="H314" s="15"/>
      <c r="I314" s="15"/>
      <c r="J314" s="15"/>
      <c r="K314" s="15"/>
      <c r="L314" s="349" t="str">
        <f t="shared" si="8"/>
        <v xml:space="preserve"> </v>
      </c>
      <c r="M314" s="15"/>
      <c r="N314" s="15"/>
      <c r="O314" s="15"/>
    </row>
    <row r="315" spans="1:15">
      <c r="A315" s="13">
        <f t="shared" si="9"/>
        <v>309</v>
      </c>
      <c r="B315" s="18" t="s">
        <v>2516</v>
      </c>
      <c r="C315" s="19" t="s">
        <v>4401</v>
      </c>
      <c r="D315" s="20" t="s">
        <v>2517</v>
      </c>
      <c r="E315" s="20"/>
      <c r="F315" s="20"/>
      <c r="G315" s="15"/>
      <c r="H315" s="15"/>
      <c r="I315" s="15"/>
      <c r="J315" s="15"/>
      <c r="K315" s="15"/>
      <c r="L315" s="349" t="str">
        <f t="shared" si="8"/>
        <v xml:space="preserve"> </v>
      </c>
      <c r="M315" s="15"/>
      <c r="N315" s="15"/>
      <c r="O315" s="15"/>
    </row>
    <row r="316" spans="1:15">
      <c r="A316" s="13">
        <f t="shared" si="9"/>
        <v>310</v>
      </c>
      <c r="B316" s="18" t="s">
        <v>2518</v>
      </c>
      <c r="C316" s="19" t="s">
        <v>4401</v>
      </c>
      <c r="D316" s="20" t="s">
        <v>2519</v>
      </c>
      <c r="E316" s="20"/>
      <c r="F316" s="20"/>
      <c r="G316" s="15"/>
      <c r="H316" s="15"/>
      <c r="I316" s="15"/>
      <c r="J316" s="15"/>
      <c r="K316" s="15"/>
      <c r="L316" s="349" t="str">
        <f t="shared" si="8"/>
        <v xml:space="preserve"> </v>
      </c>
      <c r="M316" s="15"/>
      <c r="N316" s="15"/>
      <c r="O316" s="15"/>
    </row>
    <row r="317" spans="1:15">
      <c r="A317" s="13">
        <f t="shared" si="9"/>
        <v>311</v>
      </c>
      <c r="B317" s="18" t="s">
        <v>2520</v>
      </c>
      <c r="C317" s="19" t="s">
        <v>4401</v>
      </c>
      <c r="D317" s="20" t="s">
        <v>2519</v>
      </c>
      <c r="E317" s="20"/>
      <c r="F317" s="20"/>
      <c r="G317" s="15"/>
      <c r="H317" s="15"/>
      <c r="I317" s="15"/>
      <c r="J317" s="15"/>
      <c r="K317" s="15"/>
      <c r="L317" s="349" t="str">
        <f t="shared" si="8"/>
        <v xml:space="preserve"> </v>
      </c>
      <c r="M317" s="15"/>
      <c r="N317" s="15"/>
      <c r="O317" s="15"/>
    </row>
    <row r="318" spans="1:15">
      <c r="A318" s="13">
        <f t="shared" si="9"/>
        <v>312</v>
      </c>
      <c r="B318" s="318" t="s">
        <v>2521</v>
      </c>
      <c r="C318" s="319" t="s">
        <v>4401</v>
      </c>
      <c r="D318" s="267" t="s">
        <v>2522</v>
      </c>
      <c r="E318" s="267"/>
      <c r="F318" s="267"/>
      <c r="G318" s="266"/>
      <c r="H318" s="266"/>
      <c r="I318" s="266"/>
      <c r="J318" s="266"/>
      <c r="K318" s="266"/>
      <c r="L318" s="349" t="str">
        <f t="shared" si="8"/>
        <v xml:space="preserve"> </v>
      </c>
      <c r="M318" s="266"/>
      <c r="N318" s="266"/>
      <c r="O318" s="266"/>
    </row>
    <row r="319" spans="1:15">
      <c r="A319" s="13">
        <f t="shared" si="9"/>
        <v>313</v>
      </c>
      <c r="B319" s="18" t="s">
        <v>12642</v>
      </c>
      <c r="C319" s="19" t="s">
        <v>3500</v>
      </c>
      <c r="D319" s="20" t="s">
        <v>4853</v>
      </c>
      <c r="E319" s="20"/>
      <c r="F319" s="20"/>
      <c r="G319" s="16" t="s">
        <v>2524</v>
      </c>
      <c r="H319" s="16" t="s">
        <v>2524</v>
      </c>
      <c r="I319" s="16" t="s">
        <v>2524</v>
      </c>
      <c r="J319" s="16" t="s">
        <v>2524</v>
      </c>
      <c r="K319" s="16"/>
      <c r="L319" s="349" t="str">
        <f t="shared" si="8"/>
        <v xml:space="preserve"> </v>
      </c>
      <c r="M319" s="16"/>
      <c r="N319" s="16"/>
      <c r="O319" s="15"/>
    </row>
    <row r="320" spans="1:15">
      <c r="A320" s="13">
        <f>A319+1</f>
        <v>314</v>
      </c>
      <c r="B320" s="18" t="s">
        <v>14647</v>
      </c>
      <c r="C320" s="19" t="s">
        <v>3500</v>
      </c>
      <c r="D320" s="20" t="s">
        <v>3502</v>
      </c>
      <c r="E320" s="20"/>
      <c r="F320" s="20"/>
      <c r="G320" s="16" t="s">
        <v>2524</v>
      </c>
      <c r="H320" s="16" t="s">
        <v>2524</v>
      </c>
      <c r="I320" s="16" t="s">
        <v>2524</v>
      </c>
      <c r="J320" s="16" t="s">
        <v>2524</v>
      </c>
      <c r="K320" s="16"/>
      <c r="L320" s="349" t="str">
        <f t="shared" si="8"/>
        <v xml:space="preserve"> </v>
      </c>
      <c r="M320" s="16"/>
      <c r="N320" s="16"/>
      <c r="O320" s="15"/>
    </row>
    <row r="321" spans="1:15">
      <c r="A321" s="13">
        <f t="shared" ref="A321:A340" si="10">A320+1</f>
        <v>315</v>
      </c>
      <c r="B321" s="18" t="s">
        <v>5622</v>
      </c>
      <c r="C321" s="19" t="s">
        <v>3500</v>
      </c>
      <c r="D321" s="20" t="s">
        <v>2272</v>
      </c>
      <c r="E321" s="20"/>
      <c r="F321" s="20"/>
      <c r="G321" s="16" t="s">
        <v>2524</v>
      </c>
      <c r="H321" s="16" t="s">
        <v>2524</v>
      </c>
      <c r="I321" s="16" t="s">
        <v>2524</v>
      </c>
      <c r="J321" s="16" t="s">
        <v>2524</v>
      </c>
      <c r="K321" s="16"/>
      <c r="L321" s="349" t="str">
        <f t="shared" si="8"/>
        <v xml:space="preserve"> </v>
      </c>
      <c r="M321" s="16"/>
      <c r="N321" s="16"/>
      <c r="O321" s="15"/>
    </row>
    <row r="322" spans="1:15">
      <c r="A322" s="13">
        <f t="shared" si="10"/>
        <v>316</v>
      </c>
      <c r="B322" s="18" t="s">
        <v>5625</v>
      </c>
      <c r="C322" s="19" t="s">
        <v>3500</v>
      </c>
      <c r="D322" s="20" t="s">
        <v>3503</v>
      </c>
      <c r="E322" s="20"/>
      <c r="F322" s="20"/>
      <c r="G322" s="16" t="s">
        <v>2524</v>
      </c>
      <c r="H322" s="16" t="s">
        <v>2524</v>
      </c>
      <c r="I322" s="16" t="s">
        <v>2524</v>
      </c>
      <c r="J322" s="16" t="s">
        <v>2524</v>
      </c>
      <c r="K322" s="16"/>
      <c r="L322" s="349" t="str">
        <f t="shared" si="8"/>
        <v xml:space="preserve"> </v>
      </c>
      <c r="M322" s="16"/>
      <c r="N322" s="16"/>
      <c r="O322" s="15"/>
    </row>
    <row r="323" spans="1:15">
      <c r="A323" s="13">
        <f t="shared" si="10"/>
        <v>317</v>
      </c>
      <c r="B323" s="18" t="s">
        <v>14648</v>
      </c>
      <c r="C323" s="19" t="s">
        <v>3500</v>
      </c>
      <c r="D323" s="20" t="s">
        <v>3504</v>
      </c>
      <c r="E323" s="20"/>
      <c r="F323" s="20"/>
      <c r="G323" s="16" t="s">
        <v>2524</v>
      </c>
      <c r="H323" s="16" t="s">
        <v>2524</v>
      </c>
      <c r="I323" s="16" t="s">
        <v>2524</v>
      </c>
      <c r="J323" s="16" t="s">
        <v>2524</v>
      </c>
      <c r="K323" s="16"/>
      <c r="L323" s="349" t="str">
        <f t="shared" si="8"/>
        <v xml:space="preserve"> </v>
      </c>
      <c r="M323" s="16"/>
      <c r="N323" s="16"/>
      <c r="O323" s="15"/>
    </row>
    <row r="324" spans="1:15">
      <c r="A324" s="13">
        <f t="shared" si="10"/>
        <v>318</v>
      </c>
      <c r="B324" s="18" t="s">
        <v>14649</v>
      </c>
      <c r="C324" s="19" t="s">
        <v>3500</v>
      </c>
      <c r="D324" s="20" t="s">
        <v>3505</v>
      </c>
      <c r="E324" s="20"/>
      <c r="F324" s="20"/>
      <c r="G324" s="16" t="s">
        <v>2524</v>
      </c>
      <c r="H324" s="16" t="s">
        <v>2524</v>
      </c>
      <c r="I324" s="16" t="s">
        <v>2524</v>
      </c>
      <c r="J324" s="16" t="s">
        <v>2524</v>
      </c>
      <c r="K324" s="16"/>
      <c r="L324" s="349" t="str">
        <f t="shared" si="8"/>
        <v xml:space="preserve"> </v>
      </c>
      <c r="M324" s="16"/>
      <c r="N324" s="16"/>
      <c r="O324" s="15"/>
    </row>
    <row r="325" spans="1:15">
      <c r="A325" s="13">
        <f t="shared" si="10"/>
        <v>319</v>
      </c>
      <c r="B325" s="18" t="s">
        <v>14650</v>
      </c>
      <c r="C325" s="19" t="s">
        <v>3500</v>
      </c>
      <c r="D325" s="20" t="s">
        <v>3506</v>
      </c>
      <c r="E325" s="20"/>
      <c r="F325" s="20"/>
      <c r="G325" s="16" t="s">
        <v>2524</v>
      </c>
      <c r="H325" s="16" t="s">
        <v>2524</v>
      </c>
      <c r="I325" s="16" t="s">
        <v>2524</v>
      </c>
      <c r="J325" s="16" t="s">
        <v>2524</v>
      </c>
      <c r="K325" s="16"/>
      <c r="L325" s="349" t="str">
        <f t="shared" si="8"/>
        <v xml:space="preserve"> </v>
      </c>
      <c r="M325" s="16"/>
      <c r="N325" s="16"/>
      <c r="O325" s="15"/>
    </row>
    <row r="326" spans="1:15">
      <c r="A326" s="13">
        <f t="shared" si="10"/>
        <v>320</v>
      </c>
      <c r="B326" s="18" t="s">
        <v>3507</v>
      </c>
      <c r="C326" s="19" t="s">
        <v>3500</v>
      </c>
      <c r="D326" s="20" t="s">
        <v>3508</v>
      </c>
      <c r="E326" s="20"/>
      <c r="F326" s="20"/>
      <c r="G326" s="16" t="s">
        <v>2524</v>
      </c>
      <c r="H326" s="16" t="s">
        <v>2524</v>
      </c>
      <c r="I326" s="16" t="s">
        <v>2524</v>
      </c>
      <c r="J326" s="16" t="s">
        <v>2524</v>
      </c>
      <c r="K326" s="16"/>
      <c r="L326" s="349" t="str">
        <f t="shared" si="8"/>
        <v xml:space="preserve"> </v>
      </c>
      <c r="M326" s="16"/>
      <c r="N326" s="16"/>
      <c r="O326" s="15"/>
    </row>
    <row r="327" spans="1:15">
      <c r="A327" s="13">
        <f t="shared" si="10"/>
        <v>321</v>
      </c>
      <c r="B327" s="18" t="s">
        <v>3509</v>
      </c>
      <c r="C327" s="19" t="s">
        <v>3500</v>
      </c>
      <c r="D327" s="20" t="s">
        <v>3510</v>
      </c>
      <c r="E327" s="20"/>
      <c r="F327" s="20"/>
      <c r="G327" s="16" t="s">
        <v>2524</v>
      </c>
      <c r="H327" s="16" t="s">
        <v>2524</v>
      </c>
      <c r="I327" s="16" t="s">
        <v>2524</v>
      </c>
      <c r="J327" s="16" t="s">
        <v>2524</v>
      </c>
      <c r="K327" s="16"/>
      <c r="L327" s="349" t="str">
        <f>IF(ISERROR(INDEX(data,MATCH(LEN(N327),item,0),2))," ",INDEX(data,MATCH(LEN(N327),item,0),2))</f>
        <v xml:space="preserve"> </v>
      </c>
      <c r="M327" s="16"/>
      <c r="N327" s="16"/>
      <c r="O327" s="15"/>
    </row>
    <row r="328" spans="1:15">
      <c r="A328" s="13">
        <f t="shared" si="10"/>
        <v>322</v>
      </c>
      <c r="B328" s="18" t="s">
        <v>3511</v>
      </c>
      <c r="C328" s="19" t="s">
        <v>3500</v>
      </c>
      <c r="D328" s="20" t="s">
        <v>3512</v>
      </c>
      <c r="E328" s="20"/>
      <c r="F328" s="20"/>
      <c r="G328" s="16" t="s">
        <v>2524</v>
      </c>
      <c r="H328" s="16" t="s">
        <v>2524</v>
      </c>
      <c r="I328" s="16" t="s">
        <v>2524</v>
      </c>
      <c r="J328" s="16" t="s">
        <v>2524</v>
      </c>
      <c r="K328" s="16"/>
      <c r="L328" s="349" t="str">
        <f>IF(ISERROR(INDEX(data,MATCH(LEN(N328),item,0),2))," ",INDEX(data,MATCH(LEN(N328),item,0),2))</f>
        <v xml:space="preserve"> </v>
      </c>
      <c r="M328" s="16"/>
      <c r="N328" s="16"/>
      <c r="O328" s="15"/>
    </row>
    <row r="329" spans="1:15">
      <c r="A329" s="13">
        <f t="shared" si="10"/>
        <v>323</v>
      </c>
      <c r="B329" s="18" t="s">
        <v>3513</v>
      </c>
      <c r="C329" s="19" t="s">
        <v>3500</v>
      </c>
      <c r="D329" s="20" t="s">
        <v>3514</v>
      </c>
      <c r="E329" s="20"/>
      <c r="F329" s="20"/>
      <c r="G329" s="16" t="s">
        <v>2524</v>
      </c>
      <c r="H329" s="16" t="s">
        <v>2524</v>
      </c>
      <c r="I329" s="16" t="s">
        <v>2524</v>
      </c>
      <c r="J329" s="16" t="s">
        <v>2524</v>
      </c>
      <c r="K329" s="16"/>
      <c r="L329" s="349" t="str">
        <f>IF(ISERROR(INDEX(data,MATCH(LEN(N329),item,0),2))," ",INDEX(data,MATCH(LEN(N329),item,0),2))</f>
        <v xml:space="preserve"> </v>
      </c>
      <c r="M329" s="16"/>
      <c r="N329" s="16"/>
      <c r="O329" s="15"/>
    </row>
    <row r="330" spans="1:15">
      <c r="A330" s="13">
        <f t="shared" si="10"/>
        <v>324</v>
      </c>
      <c r="B330" s="18" t="s">
        <v>2197</v>
      </c>
      <c r="C330" s="19" t="s">
        <v>2993</v>
      </c>
      <c r="D330" s="20" t="s">
        <v>3515</v>
      </c>
      <c r="E330" s="20"/>
      <c r="F330" s="20"/>
      <c r="G330" s="16" t="s">
        <v>2524</v>
      </c>
      <c r="H330" s="16" t="s">
        <v>2524</v>
      </c>
      <c r="I330" s="16" t="s">
        <v>2524</v>
      </c>
      <c r="J330" s="16" t="s">
        <v>2524</v>
      </c>
      <c r="K330" s="16"/>
      <c r="L330" s="349"/>
      <c r="M330" s="16"/>
      <c r="N330" s="16"/>
      <c r="O330" s="15"/>
    </row>
    <row r="331" spans="1:15">
      <c r="A331" s="13">
        <f t="shared" si="10"/>
        <v>325</v>
      </c>
      <c r="B331" s="18" t="s">
        <v>13215</v>
      </c>
      <c r="C331" s="19" t="s">
        <v>59</v>
      </c>
      <c r="D331" s="20" t="s">
        <v>13216</v>
      </c>
      <c r="E331" s="20"/>
      <c r="F331" s="20"/>
      <c r="G331" s="16" t="s">
        <v>2524</v>
      </c>
      <c r="H331" s="16" t="s">
        <v>2524</v>
      </c>
      <c r="I331" s="16" t="s">
        <v>2524</v>
      </c>
      <c r="J331" s="16" t="s">
        <v>2524</v>
      </c>
      <c r="K331" s="16"/>
      <c r="L331" s="349"/>
      <c r="M331" s="16"/>
      <c r="N331" s="16"/>
      <c r="O331" s="15"/>
    </row>
    <row r="332" spans="1:15" s="12" customFormat="1">
      <c r="A332" s="13">
        <f t="shared" si="10"/>
        <v>326</v>
      </c>
      <c r="B332" s="14" t="s">
        <v>58</v>
      </c>
      <c r="C332" s="15" t="s">
        <v>13181</v>
      </c>
      <c r="D332" s="15" t="s">
        <v>2292</v>
      </c>
      <c r="E332" s="15"/>
      <c r="F332" s="15"/>
      <c r="G332" s="3071" t="s">
        <v>2293</v>
      </c>
      <c r="H332" s="16"/>
      <c r="I332" s="16"/>
      <c r="J332" s="16"/>
      <c r="K332" s="16"/>
      <c r="L332" s="349">
        <f>IF(ISERROR(INDEX(data,MATCH(LEN(N332),item,0),2))," ",INDEX(data,MATCH(LEN(N332),item,0),2))</f>
        <v>125</v>
      </c>
      <c r="M332" s="16" t="s">
        <v>317</v>
      </c>
      <c r="N332" s="13" t="s">
        <v>698</v>
      </c>
      <c r="O332" s="15"/>
    </row>
    <row r="333" spans="1:15" s="12" customFormat="1">
      <c r="A333" s="13">
        <f t="shared" si="10"/>
        <v>327</v>
      </c>
      <c r="B333" s="14" t="s">
        <v>2294</v>
      </c>
      <c r="C333" s="15" t="s">
        <v>13181</v>
      </c>
      <c r="D333" s="15" t="s">
        <v>2295</v>
      </c>
      <c r="E333" s="15"/>
      <c r="F333" s="15"/>
      <c r="G333" s="3071" t="s">
        <v>2296</v>
      </c>
      <c r="H333" s="16"/>
      <c r="I333" s="16"/>
      <c r="J333" s="16"/>
      <c r="K333" s="16"/>
      <c r="L333" s="349">
        <f>IF(ISERROR(INDEX(data,MATCH(LEN(N333),item,0),2))," ",INDEX(data,MATCH(LEN(N333),item,0),2))</f>
        <v>125</v>
      </c>
      <c r="M333" s="16" t="s">
        <v>317</v>
      </c>
      <c r="N333" s="16" t="s">
        <v>698</v>
      </c>
      <c r="O333" s="15"/>
    </row>
    <row r="334" spans="1:15" s="12" customFormat="1">
      <c r="A334" s="13">
        <f t="shared" si="10"/>
        <v>328</v>
      </c>
      <c r="B334" s="14" t="s">
        <v>13222</v>
      </c>
      <c r="C334" s="15" t="s">
        <v>13181</v>
      </c>
      <c r="D334" s="15" t="s">
        <v>2298</v>
      </c>
      <c r="E334" s="15"/>
      <c r="F334" s="15"/>
      <c r="G334" s="3071" t="s">
        <v>2293</v>
      </c>
      <c r="H334" s="16"/>
      <c r="I334" s="16"/>
      <c r="J334" s="16"/>
      <c r="K334" s="16"/>
      <c r="L334" s="349">
        <f>IF(ISERROR(INDEX(data,MATCH(LEN(N334),item,0),2))," ",INDEX(data,MATCH(LEN(N334),item,0),2))</f>
        <v>125</v>
      </c>
      <c r="M334" s="16" t="s">
        <v>317</v>
      </c>
      <c r="N334" s="13" t="s">
        <v>698</v>
      </c>
      <c r="O334" s="15"/>
    </row>
    <row r="335" spans="1:15" s="12" customFormat="1">
      <c r="A335" s="13">
        <f t="shared" si="10"/>
        <v>329</v>
      </c>
      <c r="B335" s="14" t="s">
        <v>13223</v>
      </c>
      <c r="C335" s="15" t="s">
        <v>13181</v>
      </c>
      <c r="D335" s="15" t="s">
        <v>2298</v>
      </c>
      <c r="E335" s="15"/>
      <c r="F335" s="15"/>
      <c r="G335" s="3071" t="s">
        <v>2293</v>
      </c>
      <c r="H335" s="16"/>
      <c r="I335" s="16"/>
      <c r="J335" s="16"/>
      <c r="K335" s="16"/>
      <c r="L335" s="349">
        <f>IF(ISERROR(INDEX(data,MATCH(LEN(N335),item,0),2))," ",INDEX(data,MATCH(LEN(N335),item,0),2))</f>
        <v>5</v>
      </c>
      <c r="M335" s="16" t="s">
        <v>4849</v>
      </c>
      <c r="N335" s="13" t="s">
        <v>1527</v>
      </c>
      <c r="O335" s="15"/>
    </row>
    <row r="336" spans="1:15" s="12" customFormat="1">
      <c r="A336" s="13">
        <f t="shared" si="10"/>
        <v>330</v>
      </c>
      <c r="B336" s="14" t="s">
        <v>13224</v>
      </c>
      <c r="C336" s="15" t="s">
        <v>13181</v>
      </c>
      <c r="D336" s="15" t="s">
        <v>2298</v>
      </c>
      <c r="E336" s="15"/>
      <c r="F336" s="15"/>
      <c r="G336" s="3071" t="s">
        <v>2293</v>
      </c>
      <c r="H336" s="16"/>
      <c r="I336" s="16"/>
      <c r="J336" s="16"/>
      <c r="K336" s="16"/>
      <c r="L336" s="349">
        <f>IF(ISERROR(INDEX(data,MATCH(LEN(N336),item,0),2))," ",INDEX(data,MATCH(LEN(N336),item,0),2))</f>
        <v>5</v>
      </c>
      <c r="M336" s="16" t="s">
        <v>4849</v>
      </c>
      <c r="N336" s="13" t="s">
        <v>1527</v>
      </c>
      <c r="O336" s="15"/>
    </row>
    <row r="337" spans="1:15" s="12" customFormat="1">
      <c r="A337" s="13">
        <f t="shared" si="10"/>
        <v>331</v>
      </c>
      <c r="B337" s="2347" t="s">
        <v>18141</v>
      </c>
      <c r="C337" s="266" t="s">
        <v>59</v>
      </c>
      <c r="D337" s="266" t="s">
        <v>18140</v>
      </c>
      <c r="E337" s="266"/>
      <c r="F337" s="266"/>
      <c r="G337" s="2347"/>
      <c r="H337" s="265"/>
      <c r="I337" s="265"/>
      <c r="J337" s="265"/>
      <c r="K337" s="265"/>
      <c r="L337" s="350"/>
      <c r="M337" s="265"/>
      <c r="N337" s="303"/>
      <c r="O337" s="266"/>
    </row>
    <row r="338" spans="1:15" s="12" customFormat="1">
      <c r="A338" s="13">
        <f t="shared" si="10"/>
        <v>332</v>
      </c>
      <c r="B338" s="2347" t="s">
        <v>18142</v>
      </c>
      <c r="C338" s="266" t="s">
        <v>1130</v>
      </c>
      <c r="D338" s="266" t="s">
        <v>18145</v>
      </c>
      <c r="E338" s="266"/>
      <c r="F338" s="266"/>
      <c r="G338" s="2347"/>
      <c r="H338" s="265"/>
      <c r="I338" s="265"/>
      <c r="J338" s="265"/>
      <c r="K338" s="265"/>
      <c r="L338" s="350"/>
      <c r="M338" s="265"/>
      <c r="N338" s="303"/>
      <c r="O338" s="266"/>
    </row>
    <row r="339" spans="1:15" s="12" customFormat="1">
      <c r="A339" s="13">
        <f t="shared" si="10"/>
        <v>333</v>
      </c>
      <c r="B339" s="2347" t="s">
        <v>18143</v>
      </c>
      <c r="C339" s="266" t="s">
        <v>1130</v>
      </c>
      <c r="D339" s="266" t="s">
        <v>18146</v>
      </c>
      <c r="E339" s="266"/>
      <c r="F339" s="266"/>
      <c r="G339" s="2347"/>
      <c r="H339" s="265"/>
      <c r="I339" s="265"/>
      <c r="J339" s="265"/>
      <c r="K339" s="265"/>
      <c r="L339" s="350"/>
      <c r="M339" s="265"/>
      <c r="N339" s="303"/>
      <c r="O339" s="266"/>
    </row>
    <row r="340" spans="1:15" s="12" customFormat="1">
      <c r="A340" s="13">
        <f t="shared" si="10"/>
        <v>334</v>
      </c>
      <c r="B340" s="2347" t="s">
        <v>18144</v>
      </c>
      <c r="C340" s="266" t="s">
        <v>5623</v>
      </c>
      <c r="D340" s="266" t="s">
        <v>18147</v>
      </c>
      <c r="E340" s="266"/>
      <c r="F340" s="266"/>
      <c r="G340" s="2347"/>
      <c r="H340" s="265"/>
      <c r="I340" s="265"/>
      <c r="J340" s="265"/>
      <c r="K340" s="265"/>
      <c r="L340" s="350"/>
      <c r="M340" s="265"/>
      <c r="N340" s="303"/>
      <c r="O340" s="266"/>
    </row>
    <row r="341" spans="1:15" s="12" customFormat="1">
      <c r="A341" s="303"/>
      <c r="B341" s="2347"/>
      <c r="C341" s="266"/>
      <c r="D341" s="266"/>
      <c r="E341" s="266"/>
      <c r="F341" s="266"/>
      <c r="G341" s="2347"/>
      <c r="H341" s="265"/>
      <c r="I341" s="265"/>
      <c r="J341" s="265"/>
      <c r="K341" s="265"/>
      <c r="L341" s="350"/>
      <c r="M341" s="265"/>
      <c r="N341" s="303"/>
      <c r="O341" s="266"/>
    </row>
    <row r="342" spans="1:15" s="12" customFormat="1">
      <c r="A342" s="303"/>
      <c r="B342" s="2347" t="s">
        <v>17082</v>
      </c>
      <c r="C342" s="266"/>
      <c r="D342" s="266"/>
      <c r="E342" s="266"/>
      <c r="F342" s="266"/>
      <c r="G342" s="2347"/>
      <c r="H342" s="265"/>
      <c r="I342" s="265"/>
      <c r="J342" s="265"/>
      <c r="K342" s="265"/>
      <c r="L342" s="350"/>
      <c r="M342" s="265"/>
      <c r="N342" s="303"/>
      <c r="O342" s="266"/>
    </row>
    <row r="343" spans="1:15" s="12" customFormat="1">
      <c r="A343" s="303">
        <v>1</v>
      </c>
      <c r="B343" s="2347"/>
      <c r="C343" s="266"/>
      <c r="D343" s="266"/>
      <c r="E343" s="266"/>
      <c r="F343" s="266"/>
      <c r="G343" s="2347"/>
      <c r="H343" s="265"/>
      <c r="I343" s="265"/>
      <c r="J343" s="265"/>
      <c r="K343" s="265"/>
      <c r="L343" s="350"/>
      <c r="M343" s="265"/>
      <c r="N343" s="303"/>
      <c r="O343" s="266"/>
    </row>
    <row r="344" spans="1:15" s="12" customFormat="1">
      <c r="A344" s="303"/>
      <c r="B344" s="2347"/>
      <c r="C344" s="266"/>
      <c r="D344" s="266"/>
      <c r="E344" s="266"/>
      <c r="F344" s="266"/>
      <c r="G344" s="2347"/>
      <c r="H344" s="265"/>
      <c r="I344" s="265"/>
      <c r="J344" s="265"/>
      <c r="K344" s="265"/>
      <c r="L344" s="350"/>
      <c r="M344" s="265"/>
      <c r="N344" s="303"/>
      <c r="O344" s="266"/>
    </row>
    <row r="345" spans="1:15" s="12" customFormat="1">
      <c r="A345" s="303"/>
      <c r="B345" s="2347"/>
      <c r="C345" s="266"/>
      <c r="D345" s="266"/>
      <c r="E345" s="266"/>
      <c r="F345" s="266"/>
      <c r="G345" s="2347"/>
      <c r="H345" s="265"/>
      <c r="I345" s="265"/>
      <c r="J345" s="265"/>
      <c r="K345" s="265"/>
      <c r="L345" s="350"/>
      <c r="M345" s="265"/>
      <c r="N345" s="303"/>
      <c r="O345" s="266"/>
    </row>
    <row r="346" spans="1:15" s="12" customFormat="1">
      <c r="A346" s="303"/>
      <c r="B346" s="2347"/>
      <c r="C346" s="266"/>
      <c r="D346" s="266"/>
      <c r="E346" s="266"/>
      <c r="F346" s="266"/>
      <c r="G346" s="2347"/>
      <c r="H346" s="265"/>
      <c r="I346" s="265"/>
      <c r="J346" s="265"/>
      <c r="K346" s="265"/>
      <c r="L346" s="350"/>
      <c r="M346" s="265"/>
      <c r="N346" s="303"/>
      <c r="O346" s="266"/>
    </row>
    <row r="347" spans="1:15" s="12" customFormat="1">
      <c r="A347" s="303"/>
      <c r="B347" s="2347"/>
      <c r="C347" s="266"/>
      <c r="D347" s="266"/>
      <c r="E347" s="266"/>
      <c r="F347" s="266"/>
      <c r="G347" s="2347"/>
      <c r="H347" s="265"/>
      <c r="I347" s="265"/>
      <c r="J347" s="265"/>
      <c r="K347" s="265"/>
      <c r="L347" s="350"/>
      <c r="M347" s="265"/>
      <c r="N347" s="303"/>
      <c r="O347" s="266"/>
    </row>
    <row r="348" spans="1:15" s="12" customFormat="1">
      <c r="A348" s="303"/>
      <c r="B348" s="2347"/>
      <c r="C348" s="266"/>
      <c r="D348" s="266"/>
      <c r="E348" s="266"/>
      <c r="F348" s="266"/>
      <c r="G348" s="2347"/>
      <c r="H348" s="265"/>
      <c r="I348" s="265"/>
      <c r="J348" s="265"/>
      <c r="K348" s="265"/>
      <c r="L348" s="350"/>
      <c r="M348" s="265"/>
      <c r="N348" s="303"/>
      <c r="O348" s="266"/>
    </row>
    <row r="349" spans="1:15" s="12" customFormat="1">
      <c r="A349" s="303"/>
      <c r="B349" s="2347"/>
      <c r="C349" s="266"/>
      <c r="D349" s="266"/>
      <c r="E349" s="266"/>
      <c r="F349" s="266"/>
      <c r="G349" s="2347"/>
      <c r="H349" s="265"/>
      <c r="I349" s="265"/>
      <c r="J349" s="265"/>
      <c r="K349" s="265"/>
      <c r="L349" s="350"/>
      <c r="M349" s="265"/>
      <c r="N349" s="303"/>
      <c r="O349" s="266"/>
    </row>
    <row r="350" spans="1:15" s="12" customFormat="1">
      <c r="A350" s="303"/>
      <c r="B350" s="2347"/>
      <c r="C350" s="266"/>
      <c r="D350" s="266"/>
      <c r="E350" s="266"/>
      <c r="F350" s="266"/>
      <c r="G350" s="2347"/>
      <c r="H350" s="265"/>
      <c r="I350" s="265"/>
      <c r="J350" s="265"/>
      <c r="K350" s="265"/>
      <c r="L350" s="350"/>
      <c r="M350" s="265"/>
      <c r="N350" s="303"/>
      <c r="O350" s="266"/>
    </row>
    <row r="351" spans="1:15" s="12" customFormat="1">
      <c r="A351" s="303"/>
      <c r="B351" s="2347"/>
      <c r="C351" s="266"/>
      <c r="D351" s="266"/>
      <c r="E351" s="266"/>
      <c r="F351" s="266"/>
      <c r="G351" s="2347"/>
      <c r="H351" s="265"/>
      <c r="I351" s="265"/>
      <c r="J351" s="265"/>
      <c r="K351" s="265"/>
      <c r="L351" s="350"/>
      <c r="M351" s="265"/>
      <c r="N351" s="303"/>
      <c r="O351" s="266"/>
    </row>
    <row r="352" spans="1:15" s="12" customFormat="1">
      <c r="A352" s="303"/>
      <c r="B352" s="2347"/>
      <c r="C352" s="266"/>
      <c r="D352" s="266"/>
      <c r="E352" s="266"/>
      <c r="F352" s="266"/>
      <c r="G352" s="2347"/>
      <c r="H352" s="265"/>
      <c r="I352" s="265"/>
      <c r="J352" s="265"/>
      <c r="K352" s="265"/>
      <c r="L352" s="350"/>
      <c r="M352" s="265"/>
      <c r="N352" s="303"/>
      <c r="O352" s="266"/>
    </row>
    <row r="353" spans="1:15">
      <c r="A353" s="433"/>
      <c r="B353" s="434"/>
      <c r="C353" s="435"/>
      <c r="D353" s="436"/>
      <c r="E353" s="436"/>
      <c r="F353" s="436"/>
      <c r="G353" s="437"/>
      <c r="H353" s="437"/>
      <c r="I353" s="437"/>
      <c r="J353" s="437"/>
      <c r="K353" s="437"/>
      <c r="L353" s="351" t="str">
        <f>IF(ISERROR(INDEX(data,MATCH(LEN(N353),item,0),2))," ",INDEX(data,MATCH(LEN(N353),item,0),2))</f>
        <v xml:space="preserve"> </v>
      </c>
      <c r="M353" s="437"/>
      <c r="N353" s="437"/>
      <c r="O353" s="438"/>
    </row>
    <row r="354" spans="1:15">
      <c r="A354" s="313"/>
      <c r="B354" s="314"/>
      <c r="C354" s="315"/>
      <c r="D354" s="316"/>
      <c r="E354" s="316"/>
      <c r="F354" s="316"/>
      <c r="G354" s="317"/>
      <c r="H354" s="317"/>
      <c r="I354" s="317"/>
      <c r="J354" s="317"/>
      <c r="K354" s="317"/>
      <c r="L354" s="317"/>
      <c r="M354" s="317"/>
      <c r="N354" s="317"/>
      <c r="O354" s="317"/>
    </row>
    <row r="355" spans="1:15">
      <c r="C355" s="6"/>
    </row>
    <row r="356" spans="1:15">
      <c r="A356" t="s">
        <v>6404</v>
      </c>
      <c r="G356" s="88">
        <f>COUNT(A7:A354)</f>
        <v>335</v>
      </c>
    </row>
  </sheetData>
  <customSheetViews>
    <customSheetView guid="{EAD1C6BF-B58E-4716-994B-7E887560A863}" showPageBreaks="1" printArea="1" hiddenColumns="1" topLeftCell="A316">
      <selection activeCell="A4" sqref="A4:XFD6"/>
      <pageMargins left="0.45" right="0.16" top="1" bottom="0.6" header="0.5" footer="0.38"/>
      <pageSetup scale="85" orientation="landscape" horizontalDpi="4294967292" verticalDpi="300" r:id="rId1"/>
      <headerFooter alignWithMargins="0">
        <oddHeader>&amp;L&amp;"Arial Black,Bold"&amp;8PT. PETRO OXO NUSANTARA&amp;9DEPARTEMEN MAINTENANCE SEKSI ELECTRICAL - INTRUMENT</oddHeader>
        <oddFooter>&amp;R&amp;9&amp;F / hal &amp;P dari &amp;N</oddFooter>
      </headerFooter>
    </customSheetView>
    <customSheetView guid="{A746A1D1-F079-45F9-ABC6-D5B94B695A0B}" scale="115" showPageBreaks="1">
      <pane xSplit="3" ySplit="6" topLeftCell="E310" activePane="bottomRight" state="frozen"/>
      <selection pane="bottomRight" activeCell="C13" sqref="C13"/>
      <pageMargins left="1" right="0.4" top="1" bottom="0.6" header="0.5" footer="0.38"/>
      <pageSetup scale="70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INTRUMENT</oddHeader>
        <oddFooter>&amp;R&amp;9&amp;F / hal &amp;P dari &amp;N</oddFooter>
      </headerFooter>
    </customSheetView>
    <customSheetView guid="{0F6DE11C-9731-46C0-B362-D9F8FDA344B7}" hiddenColumns="1" topLeftCell="A104">
      <selection activeCell="B161" sqref="B161"/>
      <pageMargins left="0.45" right="0.16" top="1" bottom="0.6" header="0.5" footer="0.38"/>
      <pageSetup scale="85" orientation="landscape" horizontalDpi="4294967292" verticalDpi="300" r:id="rId3"/>
      <headerFooter alignWithMargins="0">
        <oddHeader>&amp;L&amp;"Arial Black,Bold"&amp;8PT. PETRO OXO NUSANTARA&amp;9DEPARTEMEN MAINTENANCE SEKSI ELECTRICAL - INTRUMENT</oddHeader>
        <oddFooter>&amp;R&amp;9&amp;F / hal &amp;P dari &amp;N</oddFooter>
      </headerFooter>
    </customSheetView>
    <customSheetView guid="{365A82E1-C32F-49FA-B525-E173050F7DE9}" showPageBreaks="1" printArea="1" hiddenColumns="1" topLeftCell="A104">
      <selection activeCell="B161" sqref="B161"/>
      <pageMargins left="0.45" right="0.16" top="1" bottom="0.6" header="0.5" footer="0.38"/>
      <pageSetup scale="85" orientation="landscape" horizontalDpi="4294967292" verticalDpi="300" r:id="rId4"/>
      <headerFooter alignWithMargins="0">
        <oddHeader>&amp;L&amp;"Arial Black,Bold"&amp;8PT. PETRO OXO NUSANTARA&amp;9DEPARTEMEN MAINTENANCE SEKSI ELECTRICAL - INTRUMENT</oddHeader>
        <oddFooter>&amp;R&amp;9&amp;F / hal &amp;P dari &amp;N</oddFooter>
      </headerFooter>
    </customSheetView>
    <customSheetView guid="{A91B9AC7-FD9D-4ABC-9E60-25BCC3ACDFCE}" showPageBreaks="1" printArea="1" hiddenColumns="1" topLeftCell="A316">
      <selection activeCell="A4" sqref="A4:XFD6"/>
      <pageMargins left="0.45" right="0.16" top="1" bottom="0.6" header="0.5" footer="0.38"/>
      <pageSetup scale="85" orientation="landscape" horizontalDpi="4294967292" verticalDpi="300" r:id="rId5"/>
      <headerFooter alignWithMargins="0">
        <oddHeader>&amp;L&amp;"Arial Black,Bold"&amp;8PT. PETRO OXO NUSANTARA&amp;9DEPARTEMEN MAINTENANCE SEKSI ELECTRICAL - INTRUMENT</oddHeader>
        <oddFooter>&amp;R&amp;9&amp;F / hal &amp;P dari &amp;N</oddFooter>
      </headerFooter>
    </customSheetView>
    <customSheetView guid="{15D70F00-01D7-413A-8D7C-E754B7B596E4}" scale="115">
      <pane xSplit="4" ySplit="6" topLeftCell="E310" activePane="bottomRight" state="frozen"/>
      <selection pane="bottomRight" activeCell="C13" sqref="C13"/>
      <pageMargins left="1" right="0.4" top="1" bottom="0.6" header="0.5" footer="0.38"/>
      <pageSetup scale="70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INTRUMENT</oddHeader>
        <oddFooter>&amp;R&amp;9&amp;F / hal &amp;P dari &amp;N</oddFooter>
      </headerFooter>
    </customSheetView>
    <customSheetView guid="{34308931-6E20-41C0-A5BD-7D8C451C3840}" scale="115" showPageBreaks="1">
      <pane xSplit="4" ySplit="6" topLeftCell="E7" activePane="bottomRight" state="frozen"/>
      <selection pane="bottomRight" activeCell="C13" sqref="C13"/>
      <pageMargins left="1" right="0.4" top="1" bottom="0.6" header="0.5" footer="0.38"/>
      <pageSetup scale="70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INTRUMENT</oddHeader>
        <oddFooter>&amp;R&amp;9&amp;F / hal &amp;P dari &amp;N</oddFooter>
      </headerFooter>
    </customSheetView>
    <customSheetView guid="{BCE8B9BA-B99B-4BE3-B7C6-DC4F3FC9FA95}" scale="115" showPageBreaks="1">
      <pane xSplit="4" ySplit="6" topLeftCell="E310" activePane="bottomRight" state="frozen"/>
      <selection pane="bottomRight" activeCell="C13" sqref="C13"/>
      <pageMargins left="1" right="0.4" top="1" bottom="0.6" header="0.5" footer="0.38"/>
      <pageSetup scale="70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INTRUMENT</oddHeader>
        <oddFooter>&amp;R&amp;9&amp;F / hal &amp;P dari &amp;N</oddFooter>
      </headerFooter>
    </customSheetView>
    <customSheetView guid="{FA1B31CD-DD8D-47B3-9B34-AB72E4090B34}" scale="115" showPageBreaks="1">
      <pane xSplit="3" ySplit="5" topLeftCell="E310" activePane="bottomRight" state="frozen"/>
      <selection pane="bottomRight" activeCell="C13" sqref="C13"/>
      <pageMargins left="1" right="0.4" top="1" bottom="0.6" header="0.5" footer="0.38"/>
      <pageSetup scale="70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INTRUMENT</oddHeader>
        <oddFooter>&amp;R&amp;9&amp;F / hal &amp;P dari &amp;N</oddFooter>
      </headerFooter>
    </customSheetView>
    <customSheetView guid="{51C80409-42FF-431E-A1CF-253ADAD7E5C5}" scale="130" hiddenColumns="1">
      <pane xSplit="6" ySplit="6" topLeftCell="G331" activePane="bottomRight" state="frozen"/>
      <selection pane="bottomRight" activeCell="B343" sqref="B343"/>
      <pageMargins left="0.45" right="0.16" top="1" bottom="0.6" header="0.5" footer="0.38"/>
      <pageSetup scale="85" orientation="landscape" horizontalDpi="4294967292" verticalDpi="300" r:id="rId10"/>
      <headerFooter alignWithMargins="0">
        <oddHeader>&amp;L&amp;"Arial Black,Bold"&amp;8PT. PETRO OXO NUSANTARA&amp;9DEPARTEMEN MAINTENANCE SEKSI ELECTRICAL - INTRUMENT</oddHeader>
        <oddFooter>&amp;R&amp;9&amp;F / hal &amp;P dari &amp;N</oddFooter>
      </headerFooter>
    </customSheetView>
    <customSheetView guid="{0A3BE354-EABF-4B36-A467-F2E7E7C9C594}" scale="130" showPageBreaks="1" hiddenColumns="1">
      <pane xSplit="6" ySplit="6" topLeftCell="G315" activePane="bottomRight" state="frozen"/>
      <selection pane="bottomRight" activeCell="C1" sqref="C1"/>
      <pageMargins left="0.45" right="0.16" top="1" bottom="0.6" header="0.5" footer="0.38"/>
      <pageSetup scale="85" orientation="landscape" horizontalDpi="4294967292" verticalDpi="300" r:id="rId11"/>
      <headerFooter alignWithMargins="0">
        <oddHeader>&amp;L&amp;"Arial Black,Bold"&amp;8PT. PETRO OXO NUSANTARA&amp;9DEPARTEMEN MAINTENANCE SEKSI ELECTRICAL - INTRUMENT</oddHeader>
        <oddFooter>&amp;R&amp;9&amp;F / hal &amp;P dari &amp;N</oddFooter>
      </headerFooter>
    </customSheetView>
  </customSheetViews>
  <mergeCells count="12">
    <mergeCell ref="A1:O1"/>
    <mergeCell ref="A4:A5"/>
    <mergeCell ref="B4:B5"/>
    <mergeCell ref="C4:C5"/>
    <mergeCell ref="D4:D5"/>
    <mergeCell ref="G4:G5"/>
    <mergeCell ref="H4:J4"/>
    <mergeCell ref="O4:O5"/>
    <mergeCell ref="N4:N5"/>
    <mergeCell ref="L4:M4"/>
    <mergeCell ref="E4:E5"/>
    <mergeCell ref="F4:F5"/>
  </mergeCells>
  <phoneticPr fontId="30" type="noConversion"/>
  <pageMargins left="0.45" right="0.16" top="1" bottom="0.6" header="0.5" footer="0.38"/>
  <pageSetup scale="85" orientation="landscape" horizontalDpi="4294967292" verticalDpi="300" r:id="rId12"/>
  <headerFooter alignWithMargins="0">
    <oddHeader>&amp;L&amp;"Arial Black,Bold"&amp;8PT. PETRO OXO NUSANTARA&amp;9DEPARTEMEN MAINTENANCE SEKSI ELECTRICAL - INTRUMENT</oddHeader>
    <oddFooter>&amp;R&amp;9&amp;F / hal &amp;P dari &amp;N</oddFooter>
  </headerFooter>
  <drawing r:id="rId1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5"/>
  <dimension ref="A1:I83"/>
  <sheetViews>
    <sheetView zoomScale="160" zoomScaleNormal="160" workbookViewId="0">
      <selection sqref="A1:I1"/>
    </sheetView>
  </sheetViews>
  <sheetFormatPr defaultRowHeight="12.75"/>
  <cols>
    <col min="1" max="1" width="5" customWidth="1"/>
    <col min="2" max="2" width="8.28515625" customWidth="1"/>
    <col min="3" max="3" width="19.42578125" customWidth="1"/>
    <col min="4" max="4" width="22.7109375" customWidth="1"/>
    <col min="5" max="5" width="8.7109375" hidden="1" customWidth="1"/>
    <col min="6" max="8" width="8.7109375" customWidth="1"/>
    <col min="9" max="9" width="18.28515625" customWidth="1"/>
  </cols>
  <sheetData>
    <row r="1" spans="1:9" ht="24" customHeight="1">
      <c r="A1" s="3604" t="s">
        <v>6415</v>
      </c>
      <c r="B1" s="3605"/>
      <c r="C1" s="3605"/>
      <c r="D1" s="3605"/>
      <c r="E1" s="3605"/>
      <c r="F1" s="3605"/>
      <c r="G1" s="3605"/>
      <c r="H1" s="3605"/>
      <c r="I1" s="3605"/>
    </row>
    <row r="2" spans="1:9" ht="12.75" customHeight="1">
      <c r="A2" s="2"/>
      <c r="B2" s="3"/>
      <c r="C2" s="3"/>
      <c r="D2" s="3"/>
      <c r="E2" s="3"/>
      <c r="F2" s="3"/>
      <c r="G2" s="342" t="s">
        <v>691</v>
      </c>
      <c r="H2" s="3"/>
      <c r="I2" s="5"/>
    </row>
    <row r="3" spans="1:9" ht="13.5" thickBot="1">
      <c r="G3" s="343" t="s">
        <v>692</v>
      </c>
    </row>
    <row r="4" spans="1:9">
      <c r="A4" s="3612" t="s">
        <v>2418</v>
      </c>
      <c r="B4" s="2328" t="s">
        <v>2419</v>
      </c>
      <c r="C4" s="3614" t="s">
        <v>282</v>
      </c>
      <c r="D4" s="3616" t="s">
        <v>2420</v>
      </c>
      <c r="E4" s="2324" t="s">
        <v>2199</v>
      </c>
      <c r="F4" s="3622" t="s">
        <v>4238</v>
      </c>
      <c r="G4" s="3623"/>
      <c r="H4" s="3620" t="s">
        <v>693</v>
      </c>
      <c r="I4" s="3618" t="s">
        <v>284</v>
      </c>
    </row>
    <row r="5" spans="1:9" ht="13.5" thickBot="1">
      <c r="A5" s="3613"/>
      <c r="B5" s="2329"/>
      <c r="C5" s="3615"/>
      <c r="D5" s="3617"/>
      <c r="E5" s="2325"/>
      <c r="F5" s="2326" t="s">
        <v>4237</v>
      </c>
      <c r="G5" s="2327" t="s">
        <v>2201</v>
      </c>
      <c r="H5" s="3621"/>
      <c r="I5" s="3619"/>
    </row>
    <row r="6" spans="1:9" ht="3" customHeight="1">
      <c r="A6" s="7"/>
      <c r="B6" s="8"/>
      <c r="C6" s="8"/>
      <c r="D6" s="8"/>
      <c r="E6" s="8"/>
      <c r="F6" s="8"/>
      <c r="G6" s="8"/>
      <c r="H6" s="8"/>
      <c r="I6" s="11"/>
    </row>
    <row r="7" spans="1:9" s="12" customFormat="1">
      <c r="A7" s="2330">
        <v>1</v>
      </c>
      <c r="B7" s="2331" t="s">
        <v>17817</v>
      </c>
      <c r="C7" s="2332" t="s">
        <v>1128</v>
      </c>
      <c r="D7" s="2332" t="s">
        <v>1128</v>
      </c>
      <c r="E7" s="2332"/>
      <c r="F7" s="2333" t="str">
        <f t="shared" ref="F7:F70" si="0">IF(ISERROR(INDEX(data,MATCH(LEN(H7),item,0),2))," ",INDEX(data,MATCH(LEN(H7),item,0),2))</f>
        <v xml:space="preserve"> </v>
      </c>
      <c r="G7" s="2332"/>
      <c r="H7" s="2332"/>
      <c r="I7" s="2332"/>
    </row>
    <row r="8" spans="1:9" s="12" customFormat="1">
      <c r="A8" s="2330">
        <f t="shared" ref="A8:A39" si="1">A7+1</f>
        <v>2</v>
      </c>
      <c r="B8" s="2331" t="s">
        <v>17818</v>
      </c>
      <c r="C8" s="2332" t="s">
        <v>59</v>
      </c>
      <c r="D8" s="2332" t="s">
        <v>59</v>
      </c>
      <c r="E8" s="2332"/>
      <c r="F8" s="2333" t="str">
        <f t="shared" si="0"/>
        <v xml:space="preserve"> </v>
      </c>
      <c r="G8" s="2332"/>
      <c r="H8" s="2332"/>
      <c r="I8" s="2332"/>
    </row>
    <row r="9" spans="1:9" s="12" customFormat="1">
      <c r="A9" s="2330">
        <f t="shared" si="1"/>
        <v>3</v>
      </c>
      <c r="B9" s="2331" t="s">
        <v>17819</v>
      </c>
      <c r="C9" s="2332" t="s">
        <v>1129</v>
      </c>
      <c r="D9" s="2332" t="s">
        <v>1129</v>
      </c>
      <c r="E9" s="2332"/>
      <c r="F9" s="2333" t="str">
        <f t="shared" si="0"/>
        <v xml:space="preserve"> </v>
      </c>
      <c r="G9" s="2332"/>
      <c r="H9" s="2332"/>
      <c r="I9" s="2332"/>
    </row>
    <row r="10" spans="1:9" s="12" customFormat="1">
      <c r="A10" s="2330">
        <f t="shared" si="1"/>
        <v>4</v>
      </c>
      <c r="B10" s="2331" t="s">
        <v>17820</v>
      </c>
      <c r="C10" s="2332" t="s">
        <v>1130</v>
      </c>
      <c r="D10" s="2332" t="s">
        <v>1130</v>
      </c>
      <c r="E10" s="2332"/>
      <c r="F10" s="2333" t="str">
        <f t="shared" si="0"/>
        <v xml:space="preserve"> </v>
      </c>
      <c r="G10" s="2332"/>
      <c r="H10" s="2332"/>
      <c r="I10" s="2332"/>
    </row>
    <row r="11" spans="1:9" s="12" customFormat="1">
      <c r="A11" s="2330">
        <f t="shared" si="1"/>
        <v>5</v>
      </c>
      <c r="B11" s="2331" t="s">
        <v>17821</v>
      </c>
      <c r="C11" s="2332" t="s">
        <v>1130</v>
      </c>
      <c r="D11" s="2332" t="s">
        <v>1130</v>
      </c>
      <c r="E11" s="2332"/>
      <c r="F11" s="2333" t="str">
        <f t="shared" si="0"/>
        <v xml:space="preserve"> </v>
      </c>
      <c r="G11" s="2332"/>
      <c r="H11" s="2332"/>
      <c r="I11" s="2332"/>
    </row>
    <row r="12" spans="1:9" s="12" customFormat="1">
      <c r="A12" s="2330">
        <f t="shared" si="1"/>
        <v>6</v>
      </c>
      <c r="B12" s="2331" t="s">
        <v>17822</v>
      </c>
      <c r="C12" s="2332" t="s">
        <v>1131</v>
      </c>
      <c r="D12" s="2332" t="s">
        <v>1131</v>
      </c>
      <c r="E12" s="2332"/>
      <c r="F12" s="2333" t="str">
        <f t="shared" si="0"/>
        <v xml:space="preserve"> </v>
      </c>
      <c r="G12" s="2332"/>
      <c r="H12" s="2332"/>
      <c r="I12" s="2332"/>
    </row>
    <row r="13" spans="1:9" s="12" customFormat="1">
      <c r="A13" s="2330">
        <f t="shared" si="1"/>
        <v>7</v>
      </c>
      <c r="B13" s="2331" t="s">
        <v>17823</v>
      </c>
      <c r="C13" s="2332" t="s">
        <v>4382</v>
      </c>
      <c r="D13" s="2332" t="s">
        <v>4382</v>
      </c>
      <c r="E13" s="2332"/>
      <c r="F13" s="2333" t="str">
        <f t="shared" si="0"/>
        <v xml:space="preserve"> </v>
      </c>
      <c r="G13" s="2332"/>
      <c r="H13" s="2332"/>
      <c r="I13" s="2332"/>
    </row>
    <row r="14" spans="1:9" s="12" customFormat="1">
      <c r="A14" s="2330">
        <f t="shared" si="1"/>
        <v>8</v>
      </c>
      <c r="B14" s="2331" t="s">
        <v>17824</v>
      </c>
      <c r="C14" s="2332" t="s">
        <v>4383</v>
      </c>
      <c r="D14" s="2332" t="s">
        <v>4383</v>
      </c>
      <c r="E14" s="2332"/>
      <c r="F14" s="2333" t="str">
        <f t="shared" si="0"/>
        <v xml:space="preserve"> </v>
      </c>
      <c r="G14" s="2332"/>
      <c r="H14" s="2332"/>
      <c r="I14" s="2332"/>
    </row>
    <row r="15" spans="1:9" s="12" customFormat="1">
      <c r="A15" s="2330">
        <f t="shared" si="1"/>
        <v>9</v>
      </c>
      <c r="B15" s="2331" t="s">
        <v>17825</v>
      </c>
      <c r="C15" s="2332" t="s">
        <v>4384</v>
      </c>
      <c r="D15" s="2332" t="s">
        <v>4384</v>
      </c>
      <c r="E15" s="2332"/>
      <c r="F15" s="2333" t="str">
        <f t="shared" si="0"/>
        <v xml:space="preserve"> </v>
      </c>
      <c r="G15" s="2332"/>
      <c r="H15" s="2332"/>
      <c r="I15" s="2332"/>
    </row>
    <row r="16" spans="1:9" s="12" customFormat="1">
      <c r="A16" s="2330">
        <f t="shared" si="1"/>
        <v>10</v>
      </c>
      <c r="B16" s="2331" t="s">
        <v>17826</v>
      </c>
      <c r="C16" s="2332" t="s">
        <v>4385</v>
      </c>
      <c r="D16" s="2332" t="s">
        <v>4385</v>
      </c>
      <c r="E16" s="2332"/>
      <c r="F16" s="2333" t="str">
        <f t="shared" si="0"/>
        <v xml:space="preserve"> </v>
      </c>
      <c r="G16" s="2332"/>
      <c r="H16" s="2332"/>
      <c r="I16" s="2332"/>
    </row>
    <row r="17" spans="1:9" s="12" customFormat="1">
      <c r="A17" s="2330">
        <f t="shared" si="1"/>
        <v>11</v>
      </c>
      <c r="B17" s="2331" t="s">
        <v>17827</v>
      </c>
      <c r="C17" s="2332" t="s">
        <v>4386</v>
      </c>
      <c r="D17" s="2332" t="s">
        <v>4386</v>
      </c>
      <c r="E17" s="2332"/>
      <c r="F17" s="2333" t="str">
        <f t="shared" si="0"/>
        <v xml:space="preserve"> </v>
      </c>
      <c r="G17" s="2332"/>
      <c r="H17" s="2332"/>
      <c r="I17" s="2332"/>
    </row>
    <row r="18" spans="1:9" s="12" customFormat="1">
      <c r="A18" s="2330">
        <f t="shared" si="1"/>
        <v>12</v>
      </c>
      <c r="B18" s="2331" t="s">
        <v>17828</v>
      </c>
      <c r="C18" s="2332" t="s">
        <v>4387</v>
      </c>
      <c r="D18" s="2332" t="s">
        <v>4387</v>
      </c>
      <c r="E18" s="2332"/>
      <c r="F18" s="2333" t="str">
        <f t="shared" si="0"/>
        <v xml:space="preserve"> </v>
      </c>
      <c r="G18" s="2332"/>
      <c r="H18" s="2332"/>
      <c r="I18" s="2332"/>
    </row>
    <row r="19" spans="1:9" s="12" customFormat="1">
      <c r="A19" s="2330">
        <f t="shared" si="1"/>
        <v>13</v>
      </c>
      <c r="B19" s="2331" t="s">
        <v>17829</v>
      </c>
      <c r="C19" s="2332" t="s">
        <v>4388</v>
      </c>
      <c r="D19" s="2332" t="s">
        <v>4388</v>
      </c>
      <c r="E19" s="2332"/>
      <c r="F19" s="2333" t="str">
        <f t="shared" si="0"/>
        <v xml:space="preserve"> </v>
      </c>
      <c r="G19" s="2332"/>
      <c r="H19" s="2332"/>
      <c r="I19" s="2332"/>
    </row>
    <row r="20" spans="1:9" s="12" customFormat="1">
      <c r="A20" s="2330">
        <f t="shared" si="1"/>
        <v>14</v>
      </c>
      <c r="B20" s="2331" t="s">
        <v>17830</v>
      </c>
      <c r="C20" s="2332" t="s">
        <v>4389</v>
      </c>
      <c r="D20" s="2332" t="s">
        <v>4389</v>
      </c>
      <c r="E20" s="2332"/>
      <c r="F20" s="2333" t="str">
        <f t="shared" si="0"/>
        <v xml:space="preserve"> </v>
      </c>
      <c r="G20" s="2332"/>
      <c r="H20" s="2332"/>
      <c r="I20" s="2332"/>
    </row>
    <row r="21" spans="1:9">
      <c r="A21" s="2330">
        <f t="shared" si="1"/>
        <v>15</v>
      </c>
      <c r="B21" s="2331" t="s">
        <v>17831</v>
      </c>
      <c r="C21" s="2332" t="s">
        <v>4390</v>
      </c>
      <c r="D21" s="2332" t="s">
        <v>4390</v>
      </c>
      <c r="E21" s="2332"/>
      <c r="F21" s="2333" t="str">
        <f t="shared" si="0"/>
        <v xml:space="preserve"> </v>
      </c>
      <c r="G21" s="2332"/>
      <c r="H21" s="2332"/>
      <c r="I21" s="2334"/>
    </row>
    <row r="22" spans="1:9">
      <c r="A22" s="2330">
        <f t="shared" si="1"/>
        <v>16</v>
      </c>
      <c r="B22" s="2331" t="s">
        <v>17832</v>
      </c>
      <c r="C22" s="2332" t="s">
        <v>4391</v>
      </c>
      <c r="D22" s="2332" t="s">
        <v>4391</v>
      </c>
      <c r="E22" s="2332"/>
      <c r="F22" s="2333" t="str">
        <f t="shared" si="0"/>
        <v xml:space="preserve"> </v>
      </c>
      <c r="G22" s="2332"/>
      <c r="H22" s="2332"/>
      <c r="I22" s="2332"/>
    </row>
    <row r="23" spans="1:9">
      <c r="A23" s="2330">
        <f t="shared" si="1"/>
        <v>17</v>
      </c>
      <c r="B23" s="2331" t="s">
        <v>17833</v>
      </c>
      <c r="C23" s="2332" t="s">
        <v>4391</v>
      </c>
      <c r="D23" s="2332" t="s">
        <v>4391</v>
      </c>
      <c r="E23" s="2332"/>
      <c r="F23" s="2333" t="str">
        <f t="shared" si="0"/>
        <v xml:space="preserve"> </v>
      </c>
      <c r="G23" s="2332"/>
      <c r="H23" s="2332"/>
      <c r="I23" s="2332"/>
    </row>
    <row r="24" spans="1:9">
      <c r="A24" s="2330">
        <f t="shared" si="1"/>
        <v>18</v>
      </c>
      <c r="B24" s="2331" t="s">
        <v>17834</v>
      </c>
      <c r="C24" s="2332" t="s">
        <v>4392</v>
      </c>
      <c r="D24" s="2332" t="s">
        <v>4392</v>
      </c>
      <c r="E24" s="2332"/>
      <c r="F24" s="2333" t="str">
        <f t="shared" si="0"/>
        <v xml:space="preserve"> </v>
      </c>
      <c r="G24" s="2332"/>
      <c r="H24" s="2332"/>
      <c r="I24" s="2332"/>
    </row>
    <row r="25" spans="1:9">
      <c r="A25" s="2330">
        <f t="shared" si="1"/>
        <v>19</v>
      </c>
      <c r="B25" s="2331" t="s">
        <v>17835</v>
      </c>
      <c r="C25" s="2332" t="s">
        <v>4392</v>
      </c>
      <c r="D25" s="2332" t="s">
        <v>4392</v>
      </c>
      <c r="E25" s="2332"/>
      <c r="F25" s="2333" t="str">
        <f t="shared" si="0"/>
        <v xml:space="preserve"> </v>
      </c>
      <c r="G25" s="2332"/>
      <c r="H25" s="2332"/>
      <c r="I25" s="2332"/>
    </row>
    <row r="26" spans="1:9">
      <c r="A26" s="2330">
        <f t="shared" si="1"/>
        <v>20</v>
      </c>
      <c r="B26" s="2331" t="s">
        <v>17836</v>
      </c>
      <c r="C26" s="2332" t="s">
        <v>1011</v>
      </c>
      <c r="D26" s="2332" t="s">
        <v>1011</v>
      </c>
      <c r="E26" s="2332"/>
      <c r="F26" s="2333" t="str">
        <f t="shared" si="0"/>
        <v xml:space="preserve"> </v>
      </c>
      <c r="G26" s="2332"/>
      <c r="H26" s="2332"/>
      <c r="I26" s="2332"/>
    </row>
    <row r="27" spans="1:9">
      <c r="A27" s="2330">
        <f t="shared" si="1"/>
        <v>21</v>
      </c>
      <c r="B27" s="2331" t="s">
        <v>17837</v>
      </c>
      <c r="C27" s="2332" t="s">
        <v>1011</v>
      </c>
      <c r="D27" s="2332" t="s">
        <v>1011</v>
      </c>
      <c r="E27" s="2332"/>
      <c r="F27" s="2333" t="str">
        <f t="shared" si="0"/>
        <v xml:space="preserve"> </v>
      </c>
      <c r="G27" s="2332"/>
      <c r="H27" s="2332"/>
      <c r="I27" s="2332"/>
    </row>
    <row r="28" spans="1:9">
      <c r="A28" s="2330">
        <f t="shared" si="1"/>
        <v>22</v>
      </c>
      <c r="B28" s="2331" t="s">
        <v>17838</v>
      </c>
      <c r="C28" s="2332" t="s">
        <v>1013</v>
      </c>
      <c r="D28" s="2332" t="s">
        <v>1013</v>
      </c>
      <c r="E28" s="2332"/>
      <c r="F28" s="2333" t="str">
        <f t="shared" si="0"/>
        <v xml:space="preserve"> </v>
      </c>
      <c r="G28" s="2332"/>
      <c r="H28" s="2332"/>
      <c r="I28" s="2332"/>
    </row>
    <row r="29" spans="1:9">
      <c r="A29" s="2330">
        <f t="shared" si="1"/>
        <v>23</v>
      </c>
      <c r="B29" s="2331" t="s">
        <v>17839</v>
      </c>
      <c r="C29" s="2332" t="s">
        <v>1013</v>
      </c>
      <c r="D29" s="2332" t="s">
        <v>1013</v>
      </c>
      <c r="E29" s="2332"/>
      <c r="F29" s="2333" t="str">
        <f t="shared" si="0"/>
        <v xml:space="preserve"> </v>
      </c>
      <c r="G29" s="2332"/>
      <c r="H29" s="2332"/>
      <c r="I29" s="2332"/>
    </row>
    <row r="30" spans="1:9">
      <c r="A30" s="2330">
        <f t="shared" si="1"/>
        <v>24</v>
      </c>
      <c r="B30" s="2331" t="s">
        <v>17840</v>
      </c>
      <c r="C30" s="2332" t="s">
        <v>4393</v>
      </c>
      <c r="D30" s="2332" t="s">
        <v>4393</v>
      </c>
      <c r="E30" s="2332"/>
      <c r="F30" s="2333" t="str">
        <f t="shared" si="0"/>
        <v xml:space="preserve"> </v>
      </c>
      <c r="G30" s="2332"/>
      <c r="H30" s="2332"/>
      <c r="I30" s="2332"/>
    </row>
    <row r="31" spans="1:9">
      <c r="A31" s="2330">
        <f t="shared" si="1"/>
        <v>25</v>
      </c>
      <c r="B31" s="2331" t="s">
        <v>17841</v>
      </c>
      <c r="C31" s="2332" t="s">
        <v>4393</v>
      </c>
      <c r="D31" s="2332" t="s">
        <v>4393</v>
      </c>
      <c r="E31" s="2332"/>
      <c r="F31" s="2333" t="str">
        <f t="shared" si="0"/>
        <v xml:space="preserve"> </v>
      </c>
      <c r="G31" s="2332"/>
      <c r="H31" s="2332"/>
      <c r="I31" s="2332"/>
    </row>
    <row r="32" spans="1:9">
      <c r="A32" s="2330">
        <f t="shared" si="1"/>
        <v>26</v>
      </c>
      <c r="B32" s="2331" t="s">
        <v>17842</v>
      </c>
      <c r="C32" s="2332" t="s">
        <v>4394</v>
      </c>
      <c r="D32" s="2332" t="s">
        <v>4394</v>
      </c>
      <c r="E32" s="2332"/>
      <c r="F32" s="2333" t="str">
        <f t="shared" si="0"/>
        <v xml:space="preserve"> </v>
      </c>
      <c r="G32" s="2332"/>
      <c r="H32" s="2332"/>
      <c r="I32" s="2332"/>
    </row>
    <row r="33" spans="1:9">
      <c r="A33" s="2330">
        <f t="shared" si="1"/>
        <v>27</v>
      </c>
      <c r="B33" s="2331" t="s">
        <v>17843</v>
      </c>
      <c r="C33" s="2332" t="s">
        <v>4394</v>
      </c>
      <c r="D33" s="2332" t="s">
        <v>4394</v>
      </c>
      <c r="E33" s="2332"/>
      <c r="F33" s="2333" t="str">
        <f t="shared" si="0"/>
        <v xml:space="preserve"> </v>
      </c>
      <c r="G33" s="2332"/>
      <c r="H33" s="2332"/>
      <c r="I33" s="2332"/>
    </row>
    <row r="34" spans="1:9">
      <c r="A34" s="2330">
        <f t="shared" si="1"/>
        <v>28</v>
      </c>
      <c r="B34" s="2331" t="s">
        <v>17844</v>
      </c>
      <c r="C34" s="2332" t="s">
        <v>4393</v>
      </c>
      <c r="D34" s="2332" t="s">
        <v>4393</v>
      </c>
      <c r="E34" s="2332"/>
      <c r="F34" s="2333" t="str">
        <f t="shared" si="0"/>
        <v xml:space="preserve"> </v>
      </c>
      <c r="G34" s="2332"/>
      <c r="H34" s="2332"/>
      <c r="I34" s="2332"/>
    </row>
    <row r="35" spans="1:9">
      <c r="A35" s="2330">
        <f t="shared" si="1"/>
        <v>29</v>
      </c>
      <c r="B35" s="2331" t="s">
        <v>17845</v>
      </c>
      <c r="C35" s="2332" t="s">
        <v>4395</v>
      </c>
      <c r="D35" s="2332" t="s">
        <v>4395</v>
      </c>
      <c r="E35" s="2332"/>
      <c r="F35" s="2333" t="str">
        <f t="shared" si="0"/>
        <v xml:space="preserve"> </v>
      </c>
      <c r="G35" s="2332"/>
      <c r="H35" s="2332"/>
      <c r="I35" s="2332"/>
    </row>
    <row r="36" spans="1:9">
      <c r="A36" s="2330">
        <f t="shared" si="1"/>
        <v>30</v>
      </c>
      <c r="B36" s="2331" t="s">
        <v>17846</v>
      </c>
      <c r="C36" s="2332" t="s">
        <v>4395</v>
      </c>
      <c r="D36" s="2332" t="s">
        <v>4395</v>
      </c>
      <c r="E36" s="2332"/>
      <c r="F36" s="2333" t="str">
        <f t="shared" si="0"/>
        <v xml:space="preserve"> </v>
      </c>
      <c r="G36" s="2332"/>
      <c r="H36" s="2332"/>
      <c r="I36" s="2332"/>
    </row>
    <row r="37" spans="1:9">
      <c r="A37" s="2330">
        <f t="shared" si="1"/>
        <v>31</v>
      </c>
      <c r="B37" s="2331" t="s">
        <v>17847</v>
      </c>
      <c r="C37" s="2332" t="s">
        <v>2989</v>
      </c>
      <c r="D37" s="2332" t="s">
        <v>2989</v>
      </c>
      <c r="E37" s="2332"/>
      <c r="F37" s="2333" t="str">
        <f t="shared" si="0"/>
        <v xml:space="preserve"> </v>
      </c>
      <c r="G37" s="2332"/>
      <c r="H37" s="2332"/>
      <c r="I37" s="2332"/>
    </row>
    <row r="38" spans="1:9">
      <c r="A38" s="2330">
        <f t="shared" si="1"/>
        <v>32</v>
      </c>
      <c r="B38" s="2331" t="s">
        <v>17848</v>
      </c>
      <c r="C38" s="2332" t="s">
        <v>2990</v>
      </c>
      <c r="D38" s="2332" t="s">
        <v>2990</v>
      </c>
      <c r="E38" s="2332"/>
      <c r="F38" s="2333" t="str">
        <f t="shared" si="0"/>
        <v xml:space="preserve"> </v>
      </c>
      <c r="G38" s="2332"/>
      <c r="H38" s="2332"/>
      <c r="I38" s="2332"/>
    </row>
    <row r="39" spans="1:9">
      <c r="A39" s="2330">
        <f t="shared" si="1"/>
        <v>33</v>
      </c>
      <c r="B39" s="2331" t="s">
        <v>17849</v>
      </c>
      <c r="C39" s="2332" t="s">
        <v>2991</v>
      </c>
      <c r="D39" s="2332" t="s">
        <v>2991</v>
      </c>
      <c r="E39" s="2332"/>
      <c r="F39" s="2333" t="str">
        <f t="shared" si="0"/>
        <v xml:space="preserve"> </v>
      </c>
      <c r="G39" s="2332"/>
      <c r="H39" s="2332"/>
      <c r="I39" s="2332"/>
    </row>
    <row r="40" spans="1:9">
      <c r="A40" s="2330">
        <f t="shared" ref="A40:A68" si="2">A39+1</f>
        <v>34</v>
      </c>
      <c r="B40" s="2331" t="s">
        <v>17850</v>
      </c>
      <c r="C40" s="2332" t="s">
        <v>4395</v>
      </c>
      <c r="D40" s="2332" t="s">
        <v>4395</v>
      </c>
      <c r="E40" s="2332"/>
      <c r="F40" s="2333" t="str">
        <f t="shared" si="0"/>
        <v xml:space="preserve"> </v>
      </c>
      <c r="G40" s="2332"/>
      <c r="H40" s="2332"/>
      <c r="I40" s="2332"/>
    </row>
    <row r="41" spans="1:9">
      <c r="A41" s="2330">
        <f t="shared" si="2"/>
        <v>35</v>
      </c>
      <c r="B41" s="2331" t="s">
        <v>17851</v>
      </c>
      <c r="C41" s="2332" t="s">
        <v>1128</v>
      </c>
      <c r="D41" s="2332" t="s">
        <v>1128</v>
      </c>
      <c r="E41" s="2332"/>
      <c r="F41" s="2333" t="str">
        <f t="shared" si="0"/>
        <v xml:space="preserve"> </v>
      </c>
      <c r="G41" s="2332"/>
      <c r="H41" s="2332"/>
      <c r="I41" s="2332"/>
    </row>
    <row r="42" spans="1:9">
      <c r="A42" s="2330">
        <f t="shared" si="2"/>
        <v>36</v>
      </c>
      <c r="B42" s="2331" t="s">
        <v>17852</v>
      </c>
      <c r="C42" s="2332" t="s">
        <v>1128</v>
      </c>
      <c r="D42" s="2332" t="s">
        <v>1128</v>
      </c>
      <c r="E42" s="2332"/>
      <c r="F42" s="2333" t="str">
        <f t="shared" si="0"/>
        <v xml:space="preserve"> </v>
      </c>
      <c r="G42" s="2332"/>
      <c r="H42" s="2332"/>
      <c r="I42" s="2332"/>
    </row>
    <row r="43" spans="1:9">
      <c r="A43" s="2330">
        <f t="shared" si="2"/>
        <v>37</v>
      </c>
      <c r="B43" s="2331" t="s">
        <v>17853</v>
      </c>
      <c r="C43" s="2332" t="s">
        <v>1128</v>
      </c>
      <c r="D43" s="2332" t="s">
        <v>1128</v>
      </c>
      <c r="E43" s="2332"/>
      <c r="F43" s="2333" t="str">
        <f t="shared" si="0"/>
        <v xml:space="preserve"> </v>
      </c>
      <c r="G43" s="2332"/>
      <c r="H43" s="2332"/>
      <c r="I43" s="2332"/>
    </row>
    <row r="44" spans="1:9">
      <c r="A44" s="2330">
        <f t="shared" si="2"/>
        <v>38</v>
      </c>
      <c r="B44" s="2331" t="s">
        <v>17854</v>
      </c>
      <c r="C44" s="2332" t="s">
        <v>1129</v>
      </c>
      <c r="D44" s="2332" t="s">
        <v>1129</v>
      </c>
      <c r="E44" s="2332"/>
      <c r="F44" s="2333" t="str">
        <f t="shared" si="0"/>
        <v xml:space="preserve"> </v>
      </c>
      <c r="G44" s="2332"/>
      <c r="H44" s="2332"/>
      <c r="I44" s="2332"/>
    </row>
    <row r="45" spans="1:9">
      <c r="A45" s="2330">
        <f t="shared" si="2"/>
        <v>39</v>
      </c>
      <c r="B45" s="2331" t="s">
        <v>17855</v>
      </c>
      <c r="C45" s="2332" t="s">
        <v>1129</v>
      </c>
      <c r="D45" s="2332" t="s">
        <v>1129</v>
      </c>
      <c r="E45" s="2332"/>
      <c r="F45" s="2333" t="str">
        <f t="shared" si="0"/>
        <v xml:space="preserve"> </v>
      </c>
      <c r="G45" s="2332"/>
      <c r="H45" s="2332"/>
      <c r="I45" s="2332"/>
    </row>
    <row r="46" spans="1:9">
      <c r="A46" s="2330">
        <f t="shared" si="2"/>
        <v>40</v>
      </c>
      <c r="B46" s="2331" t="s">
        <v>17856</v>
      </c>
      <c r="C46" s="2332" t="s">
        <v>1129</v>
      </c>
      <c r="D46" s="2332" t="s">
        <v>1129</v>
      </c>
      <c r="E46" s="2332"/>
      <c r="F46" s="2333" t="str">
        <f t="shared" si="0"/>
        <v xml:space="preserve"> </v>
      </c>
      <c r="G46" s="2332"/>
      <c r="H46" s="2332"/>
      <c r="I46" s="2332"/>
    </row>
    <row r="47" spans="1:9">
      <c r="A47" s="2330">
        <f t="shared" si="2"/>
        <v>41</v>
      </c>
      <c r="B47" s="2331" t="s">
        <v>17857</v>
      </c>
      <c r="C47" s="2332" t="s">
        <v>2620</v>
      </c>
      <c r="D47" s="2332" t="s">
        <v>2620</v>
      </c>
      <c r="E47" s="2332"/>
      <c r="F47" s="2333" t="str">
        <f t="shared" si="0"/>
        <v xml:space="preserve"> </v>
      </c>
      <c r="G47" s="2332"/>
      <c r="H47" s="2332"/>
      <c r="I47" s="2332"/>
    </row>
    <row r="48" spans="1:9">
      <c r="A48" s="2330">
        <f t="shared" si="2"/>
        <v>42</v>
      </c>
      <c r="B48" s="2331" t="s">
        <v>17858</v>
      </c>
      <c r="C48" s="2332" t="s">
        <v>2620</v>
      </c>
      <c r="D48" s="2332" t="s">
        <v>2620</v>
      </c>
      <c r="E48" s="2332"/>
      <c r="F48" s="2333" t="str">
        <f t="shared" si="0"/>
        <v xml:space="preserve"> </v>
      </c>
      <c r="G48" s="2332"/>
      <c r="H48" s="2332"/>
      <c r="I48" s="2332"/>
    </row>
    <row r="49" spans="1:9">
      <c r="A49" s="2330">
        <f t="shared" si="2"/>
        <v>43</v>
      </c>
      <c r="B49" s="2331" t="s">
        <v>17859</v>
      </c>
      <c r="C49" s="2332" t="s">
        <v>2621</v>
      </c>
      <c r="D49" s="2332" t="s">
        <v>2621</v>
      </c>
      <c r="E49" s="2332"/>
      <c r="F49" s="2333" t="str">
        <f t="shared" si="0"/>
        <v xml:space="preserve"> </v>
      </c>
      <c r="G49" s="2332"/>
      <c r="H49" s="2332"/>
      <c r="I49" s="2332"/>
    </row>
    <row r="50" spans="1:9">
      <c r="A50" s="2330">
        <f t="shared" si="2"/>
        <v>44</v>
      </c>
      <c r="B50" s="2331" t="s">
        <v>17860</v>
      </c>
      <c r="C50" s="2332" t="s">
        <v>2621</v>
      </c>
      <c r="D50" s="2332" t="s">
        <v>2621</v>
      </c>
      <c r="E50" s="2332"/>
      <c r="F50" s="2333" t="str">
        <f t="shared" si="0"/>
        <v xml:space="preserve"> </v>
      </c>
      <c r="G50" s="2332"/>
      <c r="H50" s="2332"/>
      <c r="I50" s="2332"/>
    </row>
    <row r="51" spans="1:9">
      <c r="A51" s="2330">
        <f t="shared" si="2"/>
        <v>45</v>
      </c>
      <c r="B51" s="2331" t="s">
        <v>17861</v>
      </c>
      <c r="C51" s="2332" t="s">
        <v>2622</v>
      </c>
      <c r="D51" s="2332" t="s">
        <v>2622</v>
      </c>
      <c r="E51" s="2332"/>
      <c r="F51" s="2333" t="str">
        <f t="shared" si="0"/>
        <v xml:space="preserve"> </v>
      </c>
      <c r="G51" s="2332"/>
      <c r="H51" s="2332"/>
      <c r="I51" s="2332"/>
    </row>
    <row r="52" spans="1:9">
      <c r="A52" s="2330">
        <f t="shared" si="2"/>
        <v>46</v>
      </c>
      <c r="B52" s="2331" t="s">
        <v>17862</v>
      </c>
      <c r="C52" s="2332" t="s">
        <v>2622</v>
      </c>
      <c r="D52" s="2332" t="s">
        <v>2622</v>
      </c>
      <c r="E52" s="2332"/>
      <c r="F52" s="2333" t="str">
        <f t="shared" si="0"/>
        <v xml:space="preserve"> </v>
      </c>
      <c r="G52" s="2332"/>
      <c r="H52" s="2332"/>
      <c r="I52" s="2332"/>
    </row>
    <row r="53" spans="1:9">
      <c r="A53" s="2330">
        <f t="shared" si="2"/>
        <v>47</v>
      </c>
      <c r="B53" s="2331" t="s">
        <v>17863</v>
      </c>
      <c r="C53" s="2332" t="s">
        <v>2623</v>
      </c>
      <c r="D53" s="2332" t="s">
        <v>2623</v>
      </c>
      <c r="E53" s="2332"/>
      <c r="F53" s="2333" t="str">
        <f t="shared" si="0"/>
        <v xml:space="preserve"> </v>
      </c>
      <c r="G53" s="2332"/>
      <c r="H53" s="2332"/>
      <c r="I53" s="2332"/>
    </row>
    <row r="54" spans="1:9">
      <c r="A54" s="2330">
        <f t="shared" si="2"/>
        <v>48</v>
      </c>
      <c r="B54" s="2331" t="s">
        <v>17864</v>
      </c>
      <c r="C54" s="2332" t="s">
        <v>2624</v>
      </c>
      <c r="D54" s="2332" t="s">
        <v>2624</v>
      </c>
      <c r="E54" s="2332"/>
      <c r="F54" s="2333" t="str">
        <f t="shared" si="0"/>
        <v xml:space="preserve"> </v>
      </c>
      <c r="G54" s="2332"/>
      <c r="H54" s="2332"/>
      <c r="I54" s="2332"/>
    </row>
    <row r="55" spans="1:9">
      <c r="A55" s="2330">
        <f t="shared" si="2"/>
        <v>49</v>
      </c>
      <c r="B55" s="2331" t="s">
        <v>17865</v>
      </c>
      <c r="C55" s="2332" t="s">
        <v>3587</v>
      </c>
      <c r="D55" s="2332" t="s">
        <v>3587</v>
      </c>
      <c r="E55" s="2332"/>
      <c r="F55" s="2333">
        <f t="shared" si="0"/>
        <v>125</v>
      </c>
      <c r="G55" s="2332" t="s">
        <v>4239</v>
      </c>
      <c r="H55" s="2332" t="s">
        <v>698</v>
      </c>
      <c r="I55" s="2332"/>
    </row>
    <row r="56" spans="1:9">
      <c r="A56" s="2330">
        <f t="shared" si="2"/>
        <v>50</v>
      </c>
      <c r="B56" s="2331" t="s">
        <v>17866</v>
      </c>
      <c r="C56" s="2332" t="s">
        <v>3588</v>
      </c>
      <c r="D56" s="2332" t="s">
        <v>3588</v>
      </c>
      <c r="E56" s="2332"/>
      <c r="F56" s="2333" t="str">
        <f t="shared" si="0"/>
        <v xml:space="preserve"> </v>
      </c>
      <c r="G56" s="2332"/>
      <c r="H56" s="2332"/>
      <c r="I56" s="2332"/>
    </row>
    <row r="57" spans="1:9">
      <c r="A57" s="2330">
        <f t="shared" si="2"/>
        <v>51</v>
      </c>
      <c r="B57" s="2331" t="s">
        <v>17867</v>
      </c>
      <c r="C57" s="2332" t="s">
        <v>59</v>
      </c>
      <c r="D57" s="2332" t="s">
        <v>59</v>
      </c>
      <c r="E57" s="2332"/>
      <c r="F57" s="2333" t="str">
        <f t="shared" si="0"/>
        <v xml:space="preserve"> </v>
      </c>
      <c r="G57" s="2332"/>
      <c r="H57" s="2332"/>
      <c r="I57" s="2332"/>
    </row>
    <row r="58" spans="1:9">
      <c r="A58" s="2330">
        <f t="shared" si="2"/>
        <v>52</v>
      </c>
      <c r="B58" s="2331" t="s">
        <v>17868</v>
      </c>
      <c r="C58" s="2332" t="s">
        <v>3589</v>
      </c>
      <c r="D58" s="2332" t="s">
        <v>3589</v>
      </c>
      <c r="E58" s="2332"/>
      <c r="F58" s="2333" t="str">
        <f t="shared" si="0"/>
        <v xml:space="preserve"> </v>
      </c>
      <c r="G58" s="2332"/>
      <c r="H58" s="2332"/>
      <c r="I58" s="2332"/>
    </row>
    <row r="59" spans="1:9">
      <c r="A59" s="2330">
        <f t="shared" si="2"/>
        <v>53</v>
      </c>
      <c r="B59" s="2331" t="s">
        <v>17869</v>
      </c>
      <c r="C59" s="2332" t="s">
        <v>3590</v>
      </c>
      <c r="D59" s="2332" t="s">
        <v>3590</v>
      </c>
      <c r="E59" s="2332"/>
      <c r="F59" s="2333" t="str">
        <f t="shared" si="0"/>
        <v xml:space="preserve"> </v>
      </c>
      <c r="G59" s="2332"/>
      <c r="H59" s="2332"/>
      <c r="I59" s="2332"/>
    </row>
    <row r="60" spans="1:9">
      <c r="A60" s="2330">
        <f t="shared" si="2"/>
        <v>54</v>
      </c>
      <c r="B60" s="2331" t="s">
        <v>17870</v>
      </c>
      <c r="C60" s="2332" t="s">
        <v>3591</v>
      </c>
      <c r="D60" s="2332" t="s">
        <v>3591</v>
      </c>
      <c r="E60" s="2332"/>
      <c r="F60" s="2333" t="str">
        <f t="shared" si="0"/>
        <v xml:space="preserve"> </v>
      </c>
      <c r="G60" s="2332"/>
      <c r="H60" s="2332"/>
      <c r="I60" s="2332"/>
    </row>
    <row r="61" spans="1:9">
      <c r="A61" s="2330">
        <f t="shared" si="2"/>
        <v>55</v>
      </c>
      <c r="B61" s="2331" t="s">
        <v>17871</v>
      </c>
      <c r="C61" s="2332" t="s">
        <v>3519</v>
      </c>
      <c r="D61" s="2332" t="s">
        <v>3519</v>
      </c>
      <c r="E61" s="2332"/>
      <c r="F61" s="2333" t="str">
        <f t="shared" si="0"/>
        <v xml:space="preserve"> </v>
      </c>
      <c r="G61" s="2332"/>
      <c r="H61" s="2332"/>
      <c r="I61" s="2332"/>
    </row>
    <row r="62" spans="1:9">
      <c r="A62" s="2330">
        <f t="shared" si="2"/>
        <v>56</v>
      </c>
      <c r="B62" s="2331" t="s">
        <v>17872</v>
      </c>
      <c r="C62" s="2332" t="s">
        <v>3520</v>
      </c>
      <c r="D62" s="2332" t="s">
        <v>3520</v>
      </c>
      <c r="E62" s="2332"/>
      <c r="F62" s="2333" t="str">
        <f t="shared" si="0"/>
        <v xml:space="preserve"> </v>
      </c>
      <c r="G62" s="2332"/>
      <c r="H62" s="2332"/>
      <c r="I62" s="2332"/>
    </row>
    <row r="63" spans="1:9">
      <c r="A63" s="2330">
        <f t="shared" si="2"/>
        <v>57</v>
      </c>
      <c r="B63" s="2331" t="s">
        <v>17873</v>
      </c>
      <c r="C63" s="2332" t="s">
        <v>2187</v>
      </c>
      <c r="D63" s="2332" t="s">
        <v>2187</v>
      </c>
      <c r="E63" s="2332"/>
      <c r="F63" s="2333" t="str">
        <f t="shared" si="0"/>
        <v xml:space="preserve"> </v>
      </c>
      <c r="G63" s="2332"/>
      <c r="H63" s="2332"/>
      <c r="I63" s="2332"/>
    </row>
    <row r="64" spans="1:9">
      <c r="A64" s="2330">
        <f t="shared" si="2"/>
        <v>58</v>
      </c>
      <c r="B64" s="2331" t="s">
        <v>17874</v>
      </c>
      <c r="C64" s="2332" t="s">
        <v>3521</v>
      </c>
      <c r="D64" s="2332" t="s">
        <v>3521</v>
      </c>
      <c r="E64" s="2332"/>
      <c r="F64" s="2333" t="str">
        <f t="shared" si="0"/>
        <v xml:space="preserve"> </v>
      </c>
      <c r="G64" s="2332"/>
      <c r="H64" s="2332"/>
      <c r="I64" s="2332"/>
    </row>
    <row r="65" spans="1:9">
      <c r="A65" s="2330">
        <f t="shared" si="2"/>
        <v>59</v>
      </c>
      <c r="B65" s="2331" t="s">
        <v>17875</v>
      </c>
      <c r="C65" s="2332" t="s">
        <v>2188</v>
      </c>
      <c r="D65" s="2332" t="s">
        <v>2188</v>
      </c>
      <c r="E65" s="2332"/>
      <c r="F65" s="2333" t="str">
        <f t="shared" si="0"/>
        <v xml:space="preserve"> </v>
      </c>
      <c r="G65" s="2332"/>
      <c r="H65" s="2332"/>
      <c r="I65" s="2332"/>
    </row>
    <row r="66" spans="1:9">
      <c r="A66" s="2330">
        <f t="shared" si="2"/>
        <v>60</v>
      </c>
      <c r="B66" s="2331" t="s">
        <v>17876</v>
      </c>
      <c r="C66" s="2332" t="s">
        <v>2189</v>
      </c>
      <c r="D66" s="2332" t="s">
        <v>2189</v>
      </c>
      <c r="E66" s="2332"/>
      <c r="F66" s="2333" t="str">
        <f t="shared" si="0"/>
        <v xml:space="preserve"> </v>
      </c>
      <c r="G66" s="2332"/>
      <c r="H66" s="2332"/>
      <c r="I66" s="2332"/>
    </row>
    <row r="67" spans="1:9">
      <c r="A67" s="2330">
        <f t="shared" si="2"/>
        <v>61</v>
      </c>
      <c r="B67" s="2331" t="s">
        <v>17877</v>
      </c>
      <c r="C67" s="2332" t="s">
        <v>3500</v>
      </c>
      <c r="D67" s="2332" t="s">
        <v>3500</v>
      </c>
      <c r="E67" s="2332"/>
      <c r="F67" s="2333" t="str">
        <f t="shared" si="0"/>
        <v xml:space="preserve"> </v>
      </c>
      <c r="G67" s="2332"/>
      <c r="H67" s="2332"/>
      <c r="I67" s="2332"/>
    </row>
    <row r="68" spans="1:9">
      <c r="A68" s="2330">
        <f t="shared" si="2"/>
        <v>62</v>
      </c>
      <c r="B68" s="2331" t="s">
        <v>17878</v>
      </c>
      <c r="C68" s="2332" t="s">
        <v>2143</v>
      </c>
      <c r="D68" s="2332" t="s">
        <v>2179</v>
      </c>
      <c r="E68" s="2332"/>
      <c r="F68" s="2333" t="str">
        <f t="shared" si="0"/>
        <v xml:space="preserve"> </v>
      </c>
      <c r="G68" s="2332"/>
      <c r="H68" s="2332"/>
      <c r="I68" s="2332"/>
    </row>
    <row r="69" spans="1:9">
      <c r="A69" s="2330">
        <f t="shared" ref="A69:A79" si="3">A68+1</f>
        <v>63</v>
      </c>
      <c r="B69" s="2331" t="s">
        <v>17879</v>
      </c>
      <c r="C69" s="2332" t="s">
        <v>2190</v>
      </c>
      <c r="D69" s="2332" t="s">
        <v>2180</v>
      </c>
      <c r="E69" s="2332"/>
      <c r="F69" s="2333" t="str">
        <f t="shared" si="0"/>
        <v xml:space="preserve"> </v>
      </c>
      <c r="G69" s="2332"/>
      <c r="H69" s="2332"/>
      <c r="I69" s="2332"/>
    </row>
    <row r="70" spans="1:9">
      <c r="A70" s="2330">
        <f t="shared" si="3"/>
        <v>64</v>
      </c>
      <c r="B70" s="2331" t="s">
        <v>17880</v>
      </c>
      <c r="C70" s="2332" t="s">
        <v>2191</v>
      </c>
      <c r="D70" s="2332" t="s">
        <v>2181</v>
      </c>
      <c r="E70" s="2332"/>
      <c r="F70" s="2333" t="str">
        <f t="shared" si="0"/>
        <v xml:space="preserve"> </v>
      </c>
      <c r="G70" s="2332"/>
      <c r="H70" s="2332"/>
      <c r="I70" s="2332"/>
    </row>
    <row r="71" spans="1:9">
      <c r="A71" s="2330">
        <f t="shared" si="3"/>
        <v>65</v>
      </c>
      <c r="B71" s="2331" t="s">
        <v>17881</v>
      </c>
      <c r="C71" s="2332" t="s">
        <v>2192</v>
      </c>
      <c r="D71" s="2332" t="s">
        <v>2182</v>
      </c>
      <c r="E71" s="2332"/>
      <c r="F71" s="2333" t="str">
        <f>IF(ISERROR(INDEX(data,MATCH(LEN(H71),item,0),2))," ",INDEX(data,MATCH(LEN(H71),item,0),2))</f>
        <v xml:space="preserve"> </v>
      </c>
      <c r="G71" s="2332"/>
      <c r="H71" s="2332"/>
      <c r="I71" s="2332"/>
    </row>
    <row r="72" spans="1:9">
      <c r="A72" s="2330">
        <f t="shared" si="3"/>
        <v>66</v>
      </c>
      <c r="B72" s="2331" t="s">
        <v>17882</v>
      </c>
      <c r="C72" s="2332" t="s">
        <v>2193</v>
      </c>
      <c r="D72" s="2332" t="s">
        <v>2183</v>
      </c>
      <c r="E72" s="2332"/>
      <c r="F72" s="2333" t="str">
        <f>IF(ISERROR(INDEX(data,MATCH(LEN(H72),item,0),2))," ",INDEX(data,MATCH(LEN(H72),item,0),2))</f>
        <v xml:space="preserve"> </v>
      </c>
      <c r="G72" s="2332"/>
      <c r="H72" s="2332"/>
      <c r="I72" s="2332"/>
    </row>
    <row r="73" spans="1:9">
      <c r="A73" s="2330">
        <f t="shared" si="3"/>
        <v>67</v>
      </c>
      <c r="B73" s="2331" t="s">
        <v>17883</v>
      </c>
      <c r="C73" s="2332" t="s">
        <v>2194</v>
      </c>
      <c r="D73" s="2332" t="s">
        <v>2184</v>
      </c>
      <c r="E73" s="2332"/>
      <c r="F73" s="2333" t="str">
        <f>IF(ISERROR(INDEX(data,MATCH(LEN(H73),item,0),2))," ",INDEX(data,MATCH(LEN(H73),item,0),2))</f>
        <v xml:space="preserve"> </v>
      </c>
      <c r="G73" s="2332"/>
      <c r="H73" s="2332"/>
      <c r="I73" s="2332"/>
    </row>
    <row r="74" spans="1:9">
      <c r="A74" s="2330">
        <f t="shared" si="3"/>
        <v>68</v>
      </c>
      <c r="B74" s="2331" t="s">
        <v>17884</v>
      </c>
      <c r="C74" s="2332" t="s">
        <v>2195</v>
      </c>
      <c r="D74" s="2332" t="s">
        <v>2185</v>
      </c>
      <c r="E74" s="2332"/>
      <c r="F74" s="2333" t="str">
        <f>IF(ISERROR(INDEX(data,MATCH(LEN(H74),item,0),2))," ",INDEX(data,MATCH(LEN(H74),item,0),2))</f>
        <v xml:space="preserve"> </v>
      </c>
      <c r="G74" s="2332"/>
      <c r="H74" s="2332"/>
      <c r="I74" s="2332"/>
    </row>
    <row r="75" spans="1:9">
      <c r="A75" s="2330">
        <f t="shared" si="3"/>
        <v>69</v>
      </c>
      <c r="B75" s="2331" t="s">
        <v>17885</v>
      </c>
      <c r="C75" s="2332" t="s">
        <v>2196</v>
      </c>
      <c r="D75" s="2332" t="s">
        <v>2186</v>
      </c>
      <c r="E75" s="2332"/>
      <c r="F75" s="2333" t="str">
        <f>IF(ISERROR(INDEX(data,MATCH(LEN(H75),item,0),2))," ",INDEX(data,MATCH(LEN(H75),item,0),2))</f>
        <v xml:space="preserve"> </v>
      </c>
      <c r="G75" s="2332"/>
      <c r="H75" s="2332"/>
      <c r="I75" s="2332"/>
    </row>
    <row r="76" spans="1:9">
      <c r="A76" s="2330">
        <f t="shared" si="3"/>
        <v>70</v>
      </c>
      <c r="B76" s="2331" t="s">
        <v>17886</v>
      </c>
      <c r="C76" s="2332" t="s">
        <v>2620</v>
      </c>
      <c r="D76" s="2332" t="s">
        <v>17813</v>
      </c>
      <c r="E76" s="2332"/>
      <c r="F76" s="2333"/>
      <c r="G76" s="2332"/>
      <c r="H76" s="2332"/>
      <c r="I76" s="2332"/>
    </row>
    <row r="77" spans="1:9">
      <c r="A77" s="2330">
        <f t="shared" si="3"/>
        <v>71</v>
      </c>
      <c r="B77" s="2331" t="s">
        <v>17887</v>
      </c>
      <c r="C77" s="2332" t="s">
        <v>2622</v>
      </c>
      <c r="D77" s="2332" t="s">
        <v>17814</v>
      </c>
      <c r="E77" s="2332"/>
      <c r="F77" s="2333"/>
      <c r="G77" s="2332"/>
      <c r="H77" s="2332"/>
      <c r="I77" s="2332"/>
    </row>
    <row r="78" spans="1:9">
      <c r="A78" s="2330">
        <f t="shared" si="3"/>
        <v>72</v>
      </c>
      <c r="B78" s="2331" t="s">
        <v>17888</v>
      </c>
      <c r="C78" s="2332" t="s">
        <v>2621</v>
      </c>
      <c r="D78" s="2332" t="s">
        <v>17815</v>
      </c>
      <c r="E78" s="2332"/>
      <c r="F78" s="2333"/>
      <c r="G78" s="2332"/>
      <c r="H78" s="2332"/>
      <c r="I78" s="2332"/>
    </row>
    <row r="79" spans="1:9">
      <c r="A79" s="2330">
        <f t="shared" si="3"/>
        <v>73</v>
      </c>
      <c r="B79" s="2331" t="s">
        <v>17889</v>
      </c>
      <c r="C79" s="2332" t="s">
        <v>4010</v>
      </c>
      <c r="D79" s="2332" t="s">
        <v>17816</v>
      </c>
      <c r="E79" s="2332"/>
      <c r="F79" s="2333"/>
      <c r="G79" s="2332"/>
      <c r="H79" s="2332"/>
      <c r="I79" s="2332"/>
    </row>
    <row r="80" spans="1:9">
      <c r="A80" s="152"/>
      <c r="B80" s="144"/>
      <c r="C80" s="2085"/>
      <c r="D80" s="2085"/>
      <c r="E80" s="2085"/>
      <c r="F80" s="2323"/>
      <c r="G80" s="2085"/>
      <c r="H80" s="2085"/>
      <c r="I80" s="2085"/>
    </row>
    <row r="81" spans="1:9">
      <c r="A81" s="152"/>
      <c r="B81" s="144"/>
      <c r="C81" s="2085"/>
      <c r="D81" s="2085"/>
      <c r="E81" s="2085"/>
      <c r="F81" s="2323"/>
      <c r="G81" s="2085"/>
      <c r="H81" s="2085"/>
      <c r="I81" s="2085"/>
    </row>
    <row r="83" spans="1:9">
      <c r="A83" t="s">
        <v>6404</v>
      </c>
      <c r="C83" s="88">
        <f>COUNT(A:A)</f>
        <v>73</v>
      </c>
    </row>
  </sheetData>
  <customSheetViews>
    <customSheetView guid="{EAD1C6BF-B58E-4716-994B-7E887560A863}" showPageBreaks="1" printArea="1" hiddenColumns="1">
      <selection activeCell="E78" sqref="E78"/>
      <pageMargins left="1" right="0.11" top="1" bottom="0.6" header="0.5" footer="0.38"/>
      <pageSetup paperSize="9" scale="85" orientation="portrait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115" showPageBreaks="1">
      <pane ySplit="6" topLeftCell="A46" activePane="bottomLeft" state="frozen"/>
      <selection pane="bottomLeft" activeCell="H29" sqref="H29"/>
      <pageMargins left="1" right="0.4" top="1" bottom="0.6" header="0.5" footer="0.38"/>
      <pageSetup paperSize="9" scale="90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 topLeftCell="A33">
      <selection activeCell="E78" sqref="E78"/>
      <pageMargins left="1" right="0.11" top="1" bottom="0.6" header="0.5" footer="0.38"/>
      <pageSetup paperSize="9" scale="85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 topLeftCell="A33">
      <selection activeCell="E78" sqref="E78"/>
      <pageMargins left="1" right="0.11" top="1" bottom="0.6" header="0.5" footer="0.38"/>
      <pageSetup paperSize="9" scale="85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selection activeCell="E78" sqref="E78"/>
      <pageMargins left="1" right="0.11" top="1" bottom="0.6" header="0.5" footer="0.38"/>
      <pageSetup paperSize="9" scale="85" orientation="portrait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115">
      <pane ySplit="6" topLeftCell="A46" activePane="bottomLeft" state="frozen"/>
      <selection pane="bottomLeft" activeCell="H29" sqref="H29"/>
      <pageMargins left="1" right="0.4" top="1" bottom="0.6" header="0.5" footer="0.38"/>
      <pageSetup paperSize="9" scale="90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115" showPageBreaks="1">
      <pane ySplit="6" topLeftCell="A46" activePane="bottomLeft" state="frozen"/>
      <selection pane="bottomLeft" activeCell="F54" sqref="F54"/>
      <pageMargins left="1" right="0.4" top="1" bottom="0.6" header="0.5" footer="0.38"/>
      <pageSetup paperSize="9" scale="90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115" showPageBreaks="1">
      <pane ySplit="6" topLeftCell="A46" activePane="bottomLeft" state="frozen"/>
      <selection pane="bottomLeft" activeCell="H29" sqref="H29"/>
      <pageMargins left="1" right="0.4" top="1" bottom="0.6" header="0.5" footer="0.38"/>
      <pageSetup paperSize="9" scale="90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15" showPageBreaks="1">
      <pane ySplit="5" topLeftCell="A6" activePane="bottomLeft" state="frozen"/>
      <selection pane="bottomLeft" activeCell="C12" sqref="C12"/>
      <pageMargins left="1" right="0.4" top="1" bottom="0.6" header="0.5" footer="0.38"/>
      <pageSetup paperSize="9" scale="90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60" hiddenColumns="1">
      <selection sqref="A1:I1"/>
      <pageMargins left="1" right="0.11" top="1" bottom="0.6" header="0.5" footer="0.38"/>
      <pageSetup paperSize="9" scale="85" orientation="portrait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60" showPageBreaks="1" hiddenColumns="1" topLeftCell="A50">
      <selection activeCell="C1" sqref="C1"/>
      <pageMargins left="1" right="0.11" top="1" bottom="0.6" header="0.5" footer="0.38"/>
      <pageSetup paperSize="9" scale="85" orientation="portrait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7">
    <mergeCell ref="A1:I1"/>
    <mergeCell ref="A4:A5"/>
    <mergeCell ref="C4:C5"/>
    <mergeCell ref="D4:D5"/>
    <mergeCell ref="I4:I5"/>
    <mergeCell ref="H4:H5"/>
    <mergeCell ref="F4:G4"/>
  </mergeCells>
  <phoneticPr fontId="30" type="noConversion"/>
  <pageMargins left="1" right="0.11" top="1" bottom="0.6" header="0.5" footer="0.38"/>
  <pageSetup paperSize="9" scale="85" orientation="portrait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"/>
  <dimension ref="A1:N132"/>
  <sheetViews>
    <sheetView topLeftCell="A109" zoomScale="130" zoomScaleNormal="130" workbookViewId="0">
      <selection activeCell="D116" sqref="D116"/>
    </sheetView>
  </sheetViews>
  <sheetFormatPr defaultRowHeight="12.75"/>
  <cols>
    <col min="1" max="1" width="5" customWidth="1"/>
    <col min="2" max="2" width="11.5703125" style="6" customWidth="1"/>
    <col min="3" max="3" width="13.140625" customWidth="1"/>
    <col min="4" max="4" width="24.28515625" customWidth="1"/>
    <col min="5" max="5" width="12.140625" customWidth="1"/>
    <col min="6" max="8" width="7.7109375" customWidth="1"/>
    <col min="9" max="10" width="8.140625" hidden="1" customWidth="1"/>
    <col min="11" max="11" width="6.7109375" customWidth="1"/>
    <col min="12" max="12" width="8.140625" customWidth="1"/>
    <col min="13" max="13" width="12" customWidth="1"/>
  </cols>
  <sheetData>
    <row r="1" spans="1:14" ht="24" customHeight="1">
      <c r="A1" s="3604" t="s">
        <v>6414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</row>
    <row r="2" spans="1:14" ht="12.75" customHeight="1">
      <c r="A2" s="2"/>
      <c r="B2" s="5"/>
      <c r="C2" s="3"/>
      <c r="D2" s="3"/>
      <c r="E2" s="3"/>
      <c r="F2" s="4"/>
      <c r="G2" s="4"/>
      <c r="H2" s="3"/>
      <c r="I2" s="3"/>
      <c r="J2" s="3"/>
      <c r="K2" s="342" t="s">
        <v>691</v>
      </c>
      <c r="L2" s="3"/>
      <c r="M2" s="5"/>
    </row>
    <row r="3" spans="1:14" ht="13.5" thickBot="1">
      <c r="A3" s="6"/>
      <c r="C3" s="6"/>
      <c r="D3" s="6"/>
      <c r="E3" s="6"/>
      <c r="F3" s="6"/>
      <c r="G3" s="6"/>
      <c r="H3" s="6"/>
      <c r="I3" s="6"/>
      <c r="J3" s="6"/>
      <c r="K3" s="343" t="s">
        <v>692</v>
      </c>
      <c r="L3" s="6"/>
      <c r="M3" s="6"/>
    </row>
    <row r="4" spans="1:14">
      <c r="A4" s="3624" t="s">
        <v>2705</v>
      </c>
      <c r="B4" s="3626" t="s">
        <v>2523</v>
      </c>
      <c r="C4" s="3628" t="s">
        <v>6411</v>
      </c>
      <c r="D4" s="3628" t="s">
        <v>4911</v>
      </c>
      <c r="E4" s="3628" t="s">
        <v>6412</v>
      </c>
      <c r="F4" s="3630" t="s">
        <v>6413</v>
      </c>
      <c r="G4" s="3631"/>
      <c r="H4" s="3632"/>
      <c r="I4" s="417" t="s">
        <v>2199</v>
      </c>
      <c r="J4" s="417" t="s">
        <v>2200</v>
      </c>
      <c r="K4" s="417" t="s">
        <v>2202</v>
      </c>
      <c r="L4" s="3635" t="s">
        <v>693</v>
      </c>
      <c r="M4" s="3633" t="s">
        <v>699</v>
      </c>
      <c r="N4" s="52"/>
    </row>
    <row r="5" spans="1:14" ht="13.5" thickBot="1">
      <c r="A5" s="3625"/>
      <c r="B5" s="3627"/>
      <c r="C5" s="3629"/>
      <c r="D5" s="3629"/>
      <c r="E5" s="3629"/>
      <c r="F5" s="413" t="s">
        <v>2708</v>
      </c>
      <c r="G5" s="414" t="s">
        <v>56</v>
      </c>
      <c r="H5" s="415" t="s">
        <v>57</v>
      </c>
      <c r="I5" s="416"/>
      <c r="J5" s="416"/>
      <c r="K5" s="416"/>
      <c r="L5" s="3636"/>
      <c r="M5" s="3634"/>
      <c r="N5" s="52"/>
    </row>
    <row r="6" spans="1:14" ht="3" customHeight="1">
      <c r="A6" s="53"/>
      <c r="B6" s="216"/>
      <c r="C6" s="54"/>
      <c r="D6" s="54"/>
      <c r="E6" s="54"/>
      <c r="F6" s="55"/>
      <c r="G6" s="55"/>
      <c r="H6" s="56"/>
      <c r="I6" s="56"/>
      <c r="J6" s="56"/>
      <c r="K6" s="56"/>
      <c r="L6" s="56"/>
      <c r="M6" s="57"/>
    </row>
    <row r="7" spans="1:14" s="12" customFormat="1">
      <c r="A7" s="43">
        <f t="shared" ref="A7:A38" si="0">A6+1</f>
        <v>1</v>
      </c>
      <c r="B7" s="1783" t="s">
        <v>18149</v>
      </c>
      <c r="C7" s="58" t="s">
        <v>2595</v>
      </c>
      <c r="D7" s="58" t="s">
        <v>2595</v>
      </c>
      <c r="E7" s="44" t="s">
        <v>3600</v>
      </c>
      <c r="F7" s="46" t="s">
        <v>2524</v>
      </c>
      <c r="G7" s="46" t="s">
        <v>2524</v>
      </c>
      <c r="H7" s="46" t="s">
        <v>2524</v>
      </c>
      <c r="I7" s="46"/>
      <c r="J7" s="46"/>
      <c r="K7" s="46"/>
      <c r="L7" s="46"/>
      <c r="M7" s="44"/>
    </row>
    <row r="8" spans="1:14" s="12" customFormat="1">
      <c r="A8" s="43">
        <f t="shared" si="0"/>
        <v>2</v>
      </c>
      <c r="B8" s="1783" t="s">
        <v>18150</v>
      </c>
      <c r="C8" s="58" t="s">
        <v>2595</v>
      </c>
      <c r="D8" s="58" t="s">
        <v>2595</v>
      </c>
      <c r="E8" s="44" t="s">
        <v>3600</v>
      </c>
      <c r="F8" s="46" t="s">
        <v>2524</v>
      </c>
      <c r="G8" s="46" t="s">
        <v>2524</v>
      </c>
      <c r="H8" s="46" t="s">
        <v>2524</v>
      </c>
      <c r="I8" s="46"/>
      <c r="J8" s="46"/>
      <c r="K8" s="46"/>
      <c r="L8" s="46"/>
      <c r="M8" s="44"/>
    </row>
    <row r="9" spans="1:14" s="12" customFormat="1">
      <c r="A9" s="43">
        <f t="shared" si="0"/>
        <v>3</v>
      </c>
      <c r="B9" s="1783" t="s">
        <v>18151</v>
      </c>
      <c r="C9" s="58" t="s">
        <v>3601</v>
      </c>
      <c r="D9" s="58" t="s">
        <v>3601</v>
      </c>
      <c r="E9" s="44" t="s">
        <v>3600</v>
      </c>
      <c r="F9" s="46" t="s">
        <v>2524</v>
      </c>
      <c r="G9" s="46" t="s">
        <v>2524</v>
      </c>
      <c r="H9" s="46" t="s">
        <v>2524</v>
      </c>
      <c r="I9" s="46"/>
      <c r="J9" s="46"/>
      <c r="K9" s="46"/>
      <c r="L9" s="46"/>
      <c r="M9" s="44"/>
    </row>
    <row r="10" spans="1:14" s="12" customFormat="1">
      <c r="A10" s="43">
        <f t="shared" si="0"/>
        <v>4</v>
      </c>
      <c r="B10" s="1783" t="s">
        <v>18152</v>
      </c>
      <c r="C10" s="58" t="s">
        <v>3601</v>
      </c>
      <c r="D10" s="58" t="s">
        <v>3601</v>
      </c>
      <c r="E10" s="44" t="s">
        <v>3600</v>
      </c>
      <c r="F10" s="46" t="s">
        <v>2524</v>
      </c>
      <c r="G10" s="46" t="s">
        <v>2524</v>
      </c>
      <c r="H10" s="46" t="s">
        <v>2524</v>
      </c>
      <c r="I10" s="46"/>
      <c r="J10" s="46"/>
      <c r="K10" s="46"/>
      <c r="L10" s="46"/>
      <c r="M10" s="44"/>
    </row>
    <row r="11" spans="1:14" s="12" customFormat="1">
      <c r="A11" s="43">
        <f t="shared" si="0"/>
        <v>5</v>
      </c>
      <c r="B11" s="1783" t="s">
        <v>18153</v>
      </c>
      <c r="C11" s="58" t="s">
        <v>3602</v>
      </c>
      <c r="D11" s="58" t="s">
        <v>3602</v>
      </c>
      <c r="E11" s="44" t="s">
        <v>3600</v>
      </c>
      <c r="F11" s="46" t="s">
        <v>2524</v>
      </c>
      <c r="G11" s="46" t="s">
        <v>2524</v>
      </c>
      <c r="H11" s="46" t="s">
        <v>2524</v>
      </c>
      <c r="I11" s="46"/>
      <c r="J11" s="46"/>
      <c r="K11" s="46"/>
      <c r="L11" s="46"/>
      <c r="M11" s="44"/>
    </row>
    <row r="12" spans="1:14" s="12" customFormat="1">
      <c r="A12" s="43">
        <f t="shared" si="0"/>
        <v>6</v>
      </c>
      <c r="B12" s="1783" t="s">
        <v>18154</v>
      </c>
      <c r="C12" s="58" t="s">
        <v>3602</v>
      </c>
      <c r="D12" s="58" t="s">
        <v>3602</v>
      </c>
      <c r="E12" s="44" t="s">
        <v>3600</v>
      </c>
      <c r="F12" s="46" t="s">
        <v>2524</v>
      </c>
      <c r="G12" s="46" t="s">
        <v>2524</v>
      </c>
      <c r="H12" s="46" t="s">
        <v>2524</v>
      </c>
      <c r="I12" s="46"/>
      <c r="J12" s="46"/>
      <c r="K12" s="46"/>
      <c r="L12" s="46"/>
      <c r="M12" s="44"/>
    </row>
    <row r="13" spans="1:14" s="12" customFormat="1">
      <c r="A13" s="43">
        <f t="shared" si="0"/>
        <v>7</v>
      </c>
      <c r="B13" s="1783" t="s">
        <v>18155</v>
      </c>
      <c r="C13" s="58" t="s">
        <v>3602</v>
      </c>
      <c r="D13" s="58" t="s">
        <v>3602</v>
      </c>
      <c r="E13" s="44" t="s">
        <v>3600</v>
      </c>
      <c r="F13" s="46" t="s">
        <v>2524</v>
      </c>
      <c r="G13" s="46" t="s">
        <v>2524</v>
      </c>
      <c r="H13" s="46" t="s">
        <v>2524</v>
      </c>
      <c r="I13" s="46"/>
      <c r="J13" s="46"/>
      <c r="K13" s="46"/>
      <c r="L13" s="46"/>
      <c r="M13" s="44"/>
    </row>
    <row r="14" spans="1:14" s="12" customFormat="1">
      <c r="A14" s="43">
        <f t="shared" si="0"/>
        <v>8</v>
      </c>
      <c r="B14" s="1783" t="s">
        <v>18156</v>
      </c>
      <c r="C14" s="58" t="s">
        <v>4475</v>
      </c>
      <c r="D14" s="58" t="s">
        <v>4475</v>
      </c>
      <c r="E14" s="44" t="s">
        <v>3600</v>
      </c>
      <c r="F14" s="46" t="s">
        <v>2524</v>
      </c>
      <c r="G14" s="46" t="s">
        <v>2524</v>
      </c>
      <c r="H14" s="46" t="s">
        <v>2524</v>
      </c>
      <c r="I14" s="46"/>
      <c r="J14" s="46"/>
      <c r="K14" s="46"/>
      <c r="L14" s="46"/>
      <c r="M14" s="44"/>
    </row>
    <row r="15" spans="1:14" s="12" customFormat="1">
      <c r="A15" s="43">
        <f t="shared" si="0"/>
        <v>9</v>
      </c>
      <c r="B15" s="1783" t="s">
        <v>18157</v>
      </c>
      <c r="C15" s="58" t="s">
        <v>4475</v>
      </c>
      <c r="D15" s="58" t="s">
        <v>4475</v>
      </c>
      <c r="E15" s="44" t="s">
        <v>3600</v>
      </c>
      <c r="F15" s="46" t="s">
        <v>2524</v>
      </c>
      <c r="G15" s="46" t="s">
        <v>2524</v>
      </c>
      <c r="H15" s="46" t="s">
        <v>2524</v>
      </c>
      <c r="I15" s="46"/>
      <c r="J15" s="46"/>
      <c r="K15" s="46"/>
      <c r="L15" s="46"/>
      <c r="M15" s="44"/>
    </row>
    <row r="16" spans="1:14" s="12" customFormat="1">
      <c r="A16" s="43">
        <f t="shared" si="0"/>
        <v>10</v>
      </c>
      <c r="B16" s="1783" t="s">
        <v>18158</v>
      </c>
      <c r="C16" s="58" t="s">
        <v>4475</v>
      </c>
      <c r="D16" s="58" t="s">
        <v>4475</v>
      </c>
      <c r="E16" s="44" t="s">
        <v>3600</v>
      </c>
      <c r="F16" s="46" t="s">
        <v>2524</v>
      </c>
      <c r="G16" s="46" t="s">
        <v>2524</v>
      </c>
      <c r="H16" s="46" t="s">
        <v>2524</v>
      </c>
      <c r="I16" s="46"/>
      <c r="J16" s="46"/>
      <c r="K16" s="46"/>
      <c r="L16" s="46"/>
      <c r="M16" s="44"/>
    </row>
    <row r="17" spans="1:13" s="12" customFormat="1">
      <c r="A17" s="43">
        <f t="shared" si="0"/>
        <v>11</v>
      </c>
      <c r="B17" s="1783" t="s">
        <v>18159</v>
      </c>
      <c r="C17" s="58" t="s">
        <v>4475</v>
      </c>
      <c r="D17" s="58" t="s">
        <v>4475</v>
      </c>
      <c r="E17" s="44" t="s">
        <v>3600</v>
      </c>
      <c r="F17" s="46" t="s">
        <v>2524</v>
      </c>
      <c r="G17" s="46" t="s">
        <v>2524</v>
      </c>
      <c r="H17" s="46" t="s">
        <v>2524</v>
      </c>
      <c r="I17" s="46"/>
      <c r="J17" s="46"/>
      <c r="K17" s="46"/>
      <c r="L17" s="46"/>
      <c r="M17" s="44"/>
    </row>
    <row r="18" spans="1:13" s="12" customFormat="1">
      <c r="A18" s="43">
        <f t="shared" si="0"/>
        <v>12</v>
      </c>
      <c r="B18" s="1783" t="s">
        <v>18160</v>
      </c>
      <c r="C18" s="58" t="s">
        <v>2288</v>
      </c>
      <c r="D18" s="44" t="s">
        <v>13275</v>
      </c>
      <c r="E18" s="44" t="s">
        <v>3600</v>
      </c>
      <c r="F18" s="46" t="s">
        <v>2524</v>
      </c>
      <c r="G18" s="46" t="s">
        <v>2524</v>
      </c>
      <c r="H18" s="46" t="s">
        <v>2524</v>
      </c>
      <c r="I18" s="46"/>
      <c r="J18" s="46"/>
      <c r="K18" s="46"/>
      <c r="L18" s="46"/>
      <c r="M18" s="44"/>
    </row>
    <row r="19" spans="1:13" s="12" customFormat="1">
      <c r="A19" s="43">
        <f t="shared" si="0"/>
        <v>13</v>
      </c>
      <c r="B19" s="1783" t="s">
        <v>18161</v>
      </c>
      <c r="C19" s="58" t="s">
        <v>2288</v>
      </c>
      <c r="D19" s="44" t="s">
        <v>13275</v>
      </c>
      <c r="E19" s="44" t="s">
        <v>3600</v>
      </c>
      <c r="F19" s="46" t="s">
        <v>2524</v>
      </c>
      <c r="G19" s="46" t="s">
        <v>2524</v>
      </c>
      <c r="H19" s="46" t="s">
        <v>2524</v>
      </c>
      <c r="I19" s="46"/>
      <c r="J19" s="46"/>
      <c r="K19" s="46"/>
      <c r="L19" s="46"/>
      <c r="M19" s="44"/>
    </row>
    <row r="20" spans="1:13" s="12" customFormat="1">
      <c r="A20" s="43">
        <f t="shared" si="0"/>
        <v>14</v>
      </c>
      <c r="B20" s="1783" t="s">
        <v>18162</v>
      </c>
      <c r="C20" s="58" t="s">
        <v>817</v>
      </c>
      <c r="D20" s="44" t="s">
        <v>13275</v>
      </c>
      <c r="E20" s="44" t="s">
        <v>3600</v>
      </c>
      <c r="F20" s="46" t="s">
        <v>2524</v>
      </c>
      <c r="G20" s="46" t="s">
        <v>2524</v>
      </c>
      <c r="H20" s="46" t="s">
        <v>2524</v>
      </c>
      <c r="I20" s="46"/>
      <c r="J20" s="46"/>
      <c r="K20" s="46"/>
      <c r="L20" s="46"/>
      <c r="M20" s="44"/>
    </row>
    <row r="21" spans="1:13" s="12" customFormat="1">
      <c r="A21" s="43">
        <f t="shared" si="0"/>
        <v>15</v>
      </c>
      <c r="B21" s="1783" t="s">
        <v>18163</v>
      </c>
      <c r="C21" s="58" t="s">
        <v>817</v>
      </c>
      <c r="D21" s="44" t="s">
        <v>13275</v>
      </c>
      <c r="E21" s="44" t="s">
        <v>3600</v>
      </c>
      <c r="F21" s="46" t="s">
        <v>2524</v>
      </c>
      <c r="G21" s="46" t="s">
        <v>2524</v>
      </c>
      <c r="H21" s="46" t="s">
        <v>2524</v>
      </c>
      <c r="I21" s="46"/>
      <c r="J21" s="46"/>
      <c r="K21" s="46"/>
      <c r="L21" s="46"/>
      <c r="M21" s="44"/>
    </row>
    <row r="22" spans="1:13" s="12" customFormat="1">
      <c r="A22" s="43">
        <f t="shared" si="0"/>
        <v>16</v>
      </c>
      <c r="B22" s="1783" t="s">
        <v>18164</v>
      </c>
      <c r="C22" s="58" t="s">
        <v>817</v>
      </c>
      <c r="D22" s="44" t="s">
        <v>13275</v>
      </c>
      <c r="E22" s="44" t="s">
        <v>3600</v>
      </c>
      <c r="F22" s="46" t="s">
        <v>2524</v>
      </c>
      <c r="G22" s="46" t="s">
        <v>2524</v>
      </c>
      <c r="H22" s="46" t="s">
        <v>2524</v>
      </c>
      <c r="I22" s="46"/>
      <c r="J22" s="46"/>
      <c r="K22" s="46"/>
      <c r="L22" s="46"/>
      <c r="M22" s="44"/>
    </row>
    <row r="23" spans="1:13" s="12" customFormat="1">
      <c r="A23" s="43">
        <f t="shared" si="0"/>
        <v>17</v>
      </c>
      <c r="B23" s="1783" t="s">
        <v>18165</v>
      </c>
      <c r="C23" s="58" t="s">
        <v>2289</v>
      </c>
      <c r="D23" s="44" t="s">
        <v>13275</v>
      </c>
      <c r="E23" s="44" t="s">
        <v>3600</v>
      </c>
      <c r="F23" s="46" t="s">
        <v>2524</v>
      </c>
      <c r="G23" s="46" t="s">
        <v>2524</v>
      </c>
      <c r="H23" s="46" t="s">
        <v>2524</v>
      </c>
      <c r="I23" s="46"/>
      <c r="J23" s="46"/>
      <c r="K23" s="46"/>
      <c r="L23" s="46"/>
      <c r="M23" s="44"/>
    </row>
    <row r="24" spans="1:13" s="12" customFormat="1">
      <c r="A24" s="43">
        <f t="shared" si="0"/>
        <v>18</v>
      </c>
      <c r="B24" s="1783" t="s">
        <v>18166</v>
      </c>
      <c r="C24" s="58" t="s">
        <v>829</v>
      </c>
      <c r="D24" s="44" t="s">
        <v>13275</v>
      </c>
      <c r="E24" s="44" t="s">
        <v>3600</v>
      </c>
      <c r="F24" s="46" t="s">
        <v>2524</v>
      </c>
      <c r="G24" s="46" t="s">
        <v>2524</v>
      </c>
      <c r="H24" s="46" t="s">
        <v>2524</v>
      </c>
      <c r="I24" s="46"/>
      <c r="J24" s="46"/>
      <c r="K24" s="46"/>
      <c r="L24" s="46"/>
      <c r="M24" s="44"/>
    </row>
    <row r="25" spans="1:13" s="12" customFormat="1">
      <c r="A25" s="43">
        <f t="shared" si="0"/>
        <v>19</v>
      </c>
      <c r="B25" s="1783" t="s">
        <v>18167</v>
      </c>
      <c r="C25" s="58" t="s">
        <v>829</v>
      </c>
      <c r="D25" s="44" t="s">
        <v>13275</v>
      </c>
      <c r="E25" s="44" t="s">
        <v>3600</v>
      </c>
      <c r="F25" s="46" t="s">
        <v>2524</v>
      </c>
      <c r="G25" s="46" t="s">
        <v>2524</v>
      </c>
      <c r="H25" s="46" t="s">
        <v>2524</v>
      </c>
      <c r="I25" s="46"/>
      <c r="J25" s="46"/>
      <c r="K25" s="46"/>
      <c r="L25" s="46"/>
      <c r="M25" s="44"/>
    </row>
    <row r="26" spans="1:13" s="12" customFormat="1">
      <c r="A26" s="43">
        <f t="shared" si="0"/>
        <v>20</v>
      </c>
      <c r="B26" s="1783" t="s">
        <v>18168</v>
      </c>
      <c r="C26" s="58" t="s">
        <v>829</v>
      </c>
      <c r="D26" s="44" t="s">
        <v>13275</v>
      </c>
      <c r="E26" s="44" t="s">
        <v>3600</v>
      </c>
      <c r="F26" s="46" t="s">
        <v>2524</v>
      </c>
      <c r="G26" s="46" t="s">
        <v>2524</v>
      </c>
      <c r="H26" s="46" t="s">
        <v>2524</v>
      </c>
      <c r="I26" s="46"/>
      <c r="J26" s="46"/>
      <c r="K26" s="46"/>
      <c r="L26" s="46"/>
      <c r="M26" s="44"/>
    </row>
    <row r="27" spans="1:13">
      <c r="A27" s="43">
        <f t="shared" si="0"/>
        <v>21</v>
      </c>
      <c r="B27" s="1783" t="s">
        <v>18169</v>
      </c>
      <c r="C27" s="58" t="s">
        <v>829</v>
      </c>
      <c r="D27" s="44" t="s">
        <v>13275</v>
      </c>
      <c r="E27" s="44" t="s">
        <v>3600</v>
      </c>
      <c r="F27" s="46" t="s">
        <v>2524</v>
      </c>
      <c r="G27" s="46" t="s">
        <v>2524</v>
      </c>
      <c r="H27" s="46" t="s">
        <v>2524</v>
      </c>
      <c r="I27" s="46"/>
      <c r="J27" s="46"/>
      <c r="K27" s="46"/>
      <c r="L27" s="46"/>
      <c r="M27" s="44"/>
    </row>
    <row r="28" spans="1:13">
      <c r="A28" s="43">
        <f t="shared" si="0"/>
        <v>22</v>
      </c>
      <c r="B28" s="1783" t="s">
        <v>18170</v>
      </c>
      <c r="C28" s="58" t="s">
        <v>829</v>
      </c>
      <c r="D28" s="44" t="s">
        <v>13275</v>
      </c>
      <c r="E28" s="44" t="s">
        <v>3600</v>
      </c>
      <c r="F28" s="46" t="s">
        <v>2524</v>
      </c>
      <c r="G28" s="46" t="s">
        <v>2524</v>
      </c>
      <c r="H28" s="46" t="s">
        <v>2524</v>
      </c>
      <c r="I28" s="46"/>
      <c r="J28" s="46"/>
      <c r="K28" s="46"/>
      <c r="L28" s="46"/>
      <c r="M28" s="44"/>
    </row>
    <row r="29" spans="1:13">
      <c r="A29" s="43">
        <f t="shared" si="0"/>
        <v>23</v>
      </c>
      <c r="B29" s="1783" t="s">
        <v>18171</v>
      </c>
      <c r="C29" s="58" t="s">
        <v>2563</v>
      </c>
      <c r="D29" s="44" t="s">
        <v>18269</v>
      </c>
      <c r="E29" s="44" t="s">
        <v>3600</v>
      </c>
      <c r="F29" s="46" t="s">
        <v>2524</v>
      </c>
      <c r="G29" s="46" t="s">
        <v>2524</v>
      </c>
      <c r="H29" s="46" t="s">
        <v>2524</v>
      </c>
      <c r="I29" s="46"/>
      <c r="J29" s="46"/>
      <c r="K29" s="46"/>
      <c r="L29" s="46"/>
      <c r="M29" s="44"/>
    </row>
    <row r="30" spans="1:13">
      <c r="A30" s="43">
        <f t="shared" si="0"/>
        <v>24</v>
      </c>
      <c r="B30" s="1783" t="s">
        <v>18172</v>
      </c>
      <c r="C30" s="58" t="s">
        <v>2563</v>
      </c>
      <c r="D30" s="44" t="s">
        <v>18269</v>
      </c>
      <c r="E30" s="44" t="s">
        <v>3600</v>
      </c>
      <c r="F30" s="46" t="s">
        <v>2524</v>
      </c>
      <c r="G30" s="46" t="s">
        <v>2524</v>
      </c>
      <c r="H30" s="46" t="s">
        <v>2524</v>
      </c>
      <c r="I30" s="46"/>
      <c r="J30" s="46"/>
      <c r="K30" s="46"/>
      <c r="L30" s="46"/>
      <c r="M30" s="44"/>
    </row>
    <row r="31" spans="1:13">
      <c r="A31" s="43">
        <f t="shared" si="0"/>
        <v>25</v>
      </c>
      <c r="B31" s="1783" t="s">
        <v>18173</v>
      </c>
      <c r="C31" s="58" t="s">
        <v>2563</v>
      </c>
      <c r="D31" s="44" t="s">
        <v>18269</v>
      </c>
      <c r="E31" s="44" t="s">
        <v>3600</v>
      </c>
      <c r="F31" s="46" t="s">
        <v>2524</v>
      </c>
      <c r="G31" s="46" t="s">
        <v>2524</v>
      </c>
      <c r="H31" s="46" t="s">
        <v>2524</v>
      </c>
      <c r="I31" s="46"/>
      <c r="J31" s="46"/>
      <c r="K31" s="46"/>
      <c r="L31" s="46"/>
      <c r="M31" s="44"/>
    </row>
    <row r="32" spans="1:13">
      <c r="A32" s="43">
        <f t="shared" si="0"/>
        <v>26</v>
      </c>
      <c r="B32" s="1783" t="s">
        <v>18174</v>
      </c>
      <c r="C32" s="58" t="s">
        <v>2564</v>
      </c>
      <c r="D32" s="44" t="s">
        <v>18269</v>
      </c>
      <c r="E32" s="44" t="s">
        <v>3600</v>
      </c>
      <c r="F32" s="46" t="s">
        <v>2524</v>
      </c>
      <c r="G32" s="46" t="s">
        <v>2524</v>
      </c>
      <c r="H32" s="46" t="s">
        <v>2524</v>
      </c>
      <c r="I32" s="46"/>
      <c r="J32" s="46"/>
      <c r="K32" s="46"/>
      <c r="L32" s="46"/>
      <c r="M32" s="44"/>
    </row>
    <row r="33" spans="1:13">
      <c r="A33" s="43">
        <f t="shared" si="0"/>
        <v>27</v>
      </c>
      <c r="B33" s="1783" t="s">
        <v>18175</v>
      </c>
      <c r="C33" s="58" t="s">
        <v>2564</v>
      </c>
      <c r="D33" s="44" t="s">
        <v>18269</v>
      </c>
      <c r="E33" s="44" t="s">
        <v>3600</v>
      </c>
      <c r="F33" s="46" t="s">
        <v>2524</v>
      </c>
      <c r="G33" s="46" t="s">
        <v>2524</v>
      </c>
      <c r="H33" s="46" t="s">
        <v>2524</v>
      </c>
      <c r="I33" s="46"/>
      <c r="J33" s="46"/>
      <c r="K33" s="46"/>
      <c r="L33" s="46"/>
      <c r="M33" s="44"/>
    </row>
    <row r="34" spans="1:13">
      <c r="A34" s="43">
        <f t="shared" si="0"/>
        <v>28</v>
      </c>
      <c r="B34" s="1783" t="s">
        <v>18176</v>
      </c>
      <c r="C34" s="58" t="s">
        <v>2564</v>
      </c>
      <c r="D34" s="44" t="s">
        <v>18269</v>
      </c>
      <c r="E34" s="44" t="s">
        <v>3600</v>
      </c>
      <c r="F34" s="46" t="s">
        <v>2524</v>
      </c>
      <c r="G34" s="46" t="s">
        <v>2524</v>
      </c>
      <c r="H34" s="46" t="s">
        <v>2524</v>
      </c>
      <c r="I34" s="46"/>
      <c r="J34" s="46"/>
      <c r="K34" s="46"/>
      <c r="L34" s="46"/>
      <c r="M34" s="44"/>
    </row>
    <row r="35" spans="1:13" s="12" customFormat="1">
      <c r="A35" s="43">
        <f t="shared" si="0"/>
        <v>29</v>
      </c>
      <c r="B35" s="1783" t="s">
        <v>18177</v>
      </c>
      <c r="C35" s="58" t="s">
        <v>3565</v>
      </c>
      <c r="D35" s="58" t="s">
        <v>3565</v>
      </c>
      <c r="E35" s="44" t="s">
        <v>3600</v>
      </c>
      <c r="F35" s="46" t="s">
        <v>2524</v>
      </c>
      <c r="G35" s="46" t="s">
        <v>2524</v>
      </c>
      <c r="H35" s="46" t="s">
        <v>2524</v>
      </c>
      <c r="I35" s="46"/>
      <c r="J35" s="46"/>
      <c r="K35" s="46"/>
      <c r="L35" s="46"/>
      <c r="M35" s="44"/>
    </row>
    <row r="36" spans="1:13" s="12" customFormat="1">
      <c r="A36" s="43">
        <f t="shared" si="0"/>
        <v>30</v>
      </c>
      <c r="B36" s="1783" t="s">
        <v>18178</v>
      </c>
      <c r="C36" s="58" t="s">
        <v>3565</v>
      </c>
      <c r="D36" s="58" t="s">
        <v>3565</v>
      </c>
      <c r="E36" s="44" t="s">
        <v>3600</v>
      </c>
      <c r="F36" s="46" t="s">
        <v>2524</v>
      </c>
      <c r="G36" s="46" t="s">
        <v>2524</v>
      </c>
      <c r="H36" s="46" t="s">
        <v>2524</v>
      </c>
      <c r="I36" s="46"/>
      <c r="J36" s="46"/>
      <c r="K36" s="46"/>
      <c r="L36" s="46"/>
      <c r="M36" s="44"/>
    </row>
    <row r="37" spans="1:13" s="12" customFormat="1">
      <c r="A37" s="43">
        <f t="shared" si="0"/>
        <v>31</v>
      </c>
      <c r="B37" s="1783" t="s">
        <v>18179</v>
      </c>
      <c r="C37" s="58" t="s">
        <v>3565</v>
      </c>
      <c r="D37" s="58" t="s">
        <v>3565</v>
      </c>
      <c r="E37" s="44" t="s">
        <v>3600</v>
      </c>
      <c r="F37" s="46" t="s">
        <v>2524</v>
      </c>
      <c r="G37" s="46" t="s">
        <v>2524</v>
      </c>
      <c r="H37" s="46" t="s">
        <v>2524</v>
      </c>
      <c r="I37" s="46"/>
      <c r="J37" s="46"/>
      <c r="K37" s="46"/>
      <c r="L37" s="46"/>
      <c r="M37" s="44"/>
    </row>
    <row r="38" spans="1:13" s="12" customFormat="1">
      <c r="A38" s="43">
        <f t="shared" si="0"/>
        <v>32</v>
      </c>
      <c r="B38" s="1783" t="s">
        <v>18180</v>
      </c>
      <c r="C38" s="58" t="s">
        <v>1100</v>
      </c>
      <c r="D38" s="58" t="s">
        <v>1100</v>
      </c>
      <c r="E38" s="44" t="s">
        <v>3600</v>
      </c>
      <c r="F38" s="46" t="s">
        <v>2524</v>
      </c>
      <c r="G38" s="46" t="s">
        <v>2524</v>
      </c>
      <c r="H38" s="46" t="s">
        <v>2524</v>
      </c>
      <c r="I38" s="46"/>
      <c r="J38" s="46"/>
      <c r="K38" s="46"/>
      <c r="L38" s="46"/>
      <c r="M38" s="44"/>
    </row>
    <row r="39" spans="1:13" s="12" customFormat="1">
      <c r="A39" s="43">
        <f t="shared" ref="A39:A70" si="1">A38+1</f>
        <v>33</v>
      </c>
      <c r="B39" s="1783" t="s">
        <v>18181</v>
      </c>
      <c r="C39" s="58" t="s">
        <v>1100</v>
      </c>
      <c r="D39" s="58" t="s">
        <v>1100</v>
      </c>
      <c r="E39" s="44" t="s">
        <v>3600</v>
      </c>
      <c r="F39" s="46" t="s">
        <v>2524</v>
      </c>
      <c r="G39" s="46" t="s">
        <v>2524</v>
      </c>
      <c r="H39" s="46" t="s">
        <v>2524</v>
      </c>
      <c r="I39" s="46"/>
      <c r="J39" s="46"/>
      <c r="K39" s="46"/>
      <c r="L39" s="46"/>
      <c r="M39" s="44"/>
    </row>
    <row r="40" spans="1:13" s="12" customFormat="1">
      <c r="A40" s="43">
        <f t="shared" si="1"/>
        <v>34</v>
      </c>
      <c r="B40" s="1783" t="s">
        <v>18182</v>
      </c>
      <c r="C40" s="58" t="s">
        <v>1100</v>
      </c>
      <c r="D40" s="58" t="s">
        <v>1100</v>
      </c>
      <c r="E40" s="44" t="s">
        <v>3600</v>
      </c>
      <c r="F40" s="46" t="s">
        <v>2524</v>
      </c>
      <c r="G40" s="46" t="s">
        <v>2524</v>
      </c>
      <c r="H40" s="46" t="s">
        <v>2524</v>
      </c>
      <c r="I40" s="46"/>
      <c r="J40" s="46"/>
      <c r="K40" s="46"/>
      <c r="L40" s="46"/>
      <c r="M40" s="44"/>
    </row>
    <row r="41" spans="1:13">
      <c r="A41" s="43">
        <f t="shared" si="1"/>
        <v>35</v>
      </c>
      <c r="B41" s="1783" t="s">
        <v>18183</v>
      </c>
      <c r="C41" s="58" t="s">
        <v>1101</v>
      </c>
      <c r="D41" s="44" t="s">
        <v>4928</v>
      </c>
      <c r="E41" s="44" t="s">
        <v>3600</v>
      </c>
      <c r="F41" s="46" t="s">
        <v>2524</v>
      </c>
      <c r="G41" s="46" t="s">
        <v>2524</v>
      </c>
      <c r="H41" s="46" t="s">
        <v>2524</v>
      </c>
      <c r="I41" s="46"/>
      <c r="J41" s="46"/>
      <c r="K41" s="46"/>
      <c r="L41" s="46"/>
      <c r="M41" s="44"/>
    </row>
    <row r="42" spans="1:13">
      <c r="A42" s="43">
        <f t="shared" si="1"/>
        <v>36</v>
      </c>
      <c r="B42" s="1783" t="s">
        <v>18184</v>
      </c>
      <c r="C42" s="58" t="s">
        <v>1102</v>
      </c>
      <c r="D42" s="44" t="s">
        <v>4928</v>
      </c>
      <c r="E42" s="44" t="s">
        <v>3600</v>
      </c>
      <c r="F42" s="46" t="s">
        <v>2524</v>
      </c>
      <c r="G42" s="46" t="s">
        <v>2524</v>
      </c>
      <c r="H42" s="46" t="s">
        <v>2524</v>
      </c>
      <c r="I42" s="46"/>
      <c r="J42" s="46"/>
      <c r="K42" s="46"/>
      <c r="L42" s="46"/>
      <c r="M42" s="44"/>
    </row>
    <row r="43" spans="1:13">
      <c r="A43" s="43">
        <f t="shared" si="1"/>
        <v>37</v>
      </c>
      <c r="B43" s="1783" t="s">
        <v>18185</v>
      </c>
      <c r="C43" s="58" t="s">
        <v>1103</v>
      </c>
      <c r="D43" s="44" t="s">
        <v>4928</v>
      </c>
      <c r="E43" s="44" t="s">
        <v>3600</v>
      </c>
      <c r="F43" s="46" t="s">
        <v>2524</v>
      </c>
      <c r="G43" s="46" t="s">
        <v>2524</v>
      </c>
      <c r="H43" s="46" t="s">
        <v>2524</v>
      </c>
      <c r="I43" s="46"/>
      <c r="J43" s="46"/>
      <c r="K43" s="46"/>
      <c r="L43" s="46"/>
      <c r="M43" s="44"/>
    </row>
    <row r="44" spans="1:13">
      <c r="A44" s="43">
        <f t="shared" si="1"/>
        <v>38</v>
      </c>
      <c r="B44" s="1783" t="s">
        <v>18186</v>
      </c>
      <c r="C44" s="58" t="s">
        <v>1103</v>
      </c>
      <c r="D44" s="44" t="s">
        <v>4928</v>
      </c>
      <c r="E44" s="44" t="s">
        <v>3600</v>
      </c>
      <c r="F44" s="46" t="s">
        <v>2524</v>
      </c>
      <c r="G44" s="46" t="s">
        <v>2524</v>
      </c>
      <c r="H44" s="46" t="s">
        <v>2524</v>
      </c>
      <c r="I44" s="46"/>
      <c r="J44" s="46"/>
      <c r="K44" s="46"/>
      <c r="L44" s="46"/>
      <c r="M44" s="44"/>
    </row>
    <row r="45" spans="1:13">
      <c r="A45" s="43">
        <f t="shared" si="1"/>
        <v>39</v>
      </c>
      <c r="B45" s="1783" t="s">
        <v>18187</v>
      </c>
      <c r="C45" s="58" t="s">
        <v>1104</v>
      </c>
      <c r="D45" s="44" t="s">
        <v>4928</v>
      </c>
      <c r="E45" s="44" t="s">
        <v>3600</v>
      </c>
      <c r="F45" s="46" t="s">
        <v>2524</v>
      </c>
      <c r="G45" s="46" t="s">
        <v>2524</v>
      </c>
      <c r="H45" s="46" t="s">
        <v>2524</v>
      </c>
      <c r="I45" s="46"/>
      <c r="J45" s="46"/>
      <c r="K45" s="46"/>
      <c r="L45" s="46"/>
      <c r="M45" s="44"/>
    </row>
    <row r="46" spans="1:13">
      <c r="A46" s="43">
        <f t="shared" si="1"/>
        <v>40</v>
      </c>
      <c r="B46" s="1783" t="s">
        <v>18188</v>
      </c>
      <c r="C46" s="58" t="s">
        <v>1104</v>
      </c>
      <c r="D46" s="44" t="s">
        <v>4928</v>
      </c>
      <c r="E46" s="44" t="s">
        <v>3600</v>
      </c>
      <c r="F46" s="46" t="s">
        <v>2524</v>
      </c>
      <c r="G46" s="46" t="s">
        <v>2524</v>
      </c>
      <c r="H46" s="46" t="s">
        <v>2524</v>
      </c>
      <c r="I46" s="46"/>
      <c r="J46" s="46"/>
      <c r="K46" s="46"/>
      <c r="L46" s="46"/>
      <c r="M46" s="44"/>
    </row>
    <row r="47" spans="1:13">
      <c r="A47" s="43">
        <f t="shared" si="1"/>
        <v>41</v>
      </c>
      <c r="B47" s="1783" t="s">
        <v>18189</v>
      </c>
      <c r="C47" s="58" t="s">
        <v>1105</v>
      </c>
      <c r="D47" s="44" t="s">
        <v>4928</v>
      </c>
      <c r="E47" s="44" t="s">
        <v>3600</v>
      </c>
      <c r="F47" s="46" t="s">
        <v>2524</v>
      </c>
      <c r="G47" s="46" t="s">
        <v>2524</v>
      </c>
      <c r="H47" s="46" t="s">
        <v>2524</v>
      </c>
      <c r="I47" s="46"/>
      <c r="J47" s="46"/>
      <c r="K47" s="46"/>
      <c r="L47" s="46"/>
      <c r="M47" s="44"/>
    </row>
    <row r="48" spans="1:13">
      <c r="A48" s="43">
        <f t="shared" si="1"/>
        <v>42</v>
      </c>
      <c r="B48" s="1783" t="s">
        <v>18190</v>
      </c>
      <c r="C48" s="58" t="s">
        <v>1105</v>
      </c>
      <c r="D48" s="44" t="s">
        <v>4928</v>
      </c>
      <c r="E48" s="44" t="s">
        <v>3600</v>
      </c>
      <c r="F48" s="46" t="s">
        <v>2524</v>
      </c>
      <c r="G48" s="46" t="s">
        <v>2524</v>
      </c>
      <c r="H48" s="46" t="s">
        <v>2524</v>
      </c>
      <c r="I48" s="46"/>
      <c r="J48" s="46"/>
      <c r="K48" s="46"/>
      <c r="L48" s="46"/>
      <c r="M48" s="44"/>
    </row>
    <row r="49" spans="1:13">
      <c r="A49" s="43">
        <f t="shared" si="1"/>
        <v>43</v>
      </c>
      <c r="B49" s="1783" t="s">
        <v>18191</v>
      </c>
      <c r="C49" s="58" t="s">
        <v>1105</v>
      </c>
      <c r="D49" s="44" t="s">
        <v>4928</v>
      </c>
      <c r="E49" s="44" t="s">
        <v>3600</v>
      </c>
      <c r="F49" s="46" t="s">
        <v>2524</v>
      </c>
      <c r="G49" s="46" t="s">
        <v>2524</v>
      </c>
      <c r="H49" s="46" t="s">
        <v>2524</v>
      </c>
      <c r="I49" s="46"/>
      <c r="J49" s="46"/>
      <c r="K49" s="46"/>
      <c r="L49" s="46"/>
      <c r="M49" s="44"/>
    </row>
    <row r="50" spans="1:13">
      <c r="A50" s="43">
        <f t="shared" si="1"/>
        <v>44</v>
      </c>
      <c r="B50" s="1783" t="s">
        <v>18192</v>
      </c>
      <c r="C50" s="58" t="s">
        <v>1106</v>
      </c>
      <c r="D50" s="44" t="s">
        <v>4928</v>
      </c>
      <c r="E50" s="44" t="s">
        <v>3600</v>
      </c>
      <c r="F50" s="46" t="s">
        <v>2524</v>
      </c>
      <c r="G50" s="46" t="s">
        <v>2524</v>
      </c>
      <c r="H50" s="46" t="s">
        <v>2524</v>
      </c>
      <c r="I50" s="46"/>
      <c r="J50" s="46"/>
      <c r="K50" s="46"/>
      <c r="L50" s="46"/>
      <c r="M50" s="44"/>
    </row>
    <row r="51" spans="1:13">
      <c r="A51" s="43">
        <f t="shared" si="1"/>
        <v>45</v>
      </c>
      <c r="B51" s="1783" t="s">
        <v>18193</v>
      </c>
      <c r="C51" s="58" t="s">
        <v>1107</v>
      </c>
      <c r="D51" s="44" t="s">
        <v>4928</v>
      </c>
      <c r="E51" s="44" t="s">
        <v>3600</v>
      </c>
      <c r="F51" s="46" t="s">
        <v>2524</v>
      </c>
      <c r="G51" s="46" t="s">
        <v>2524</v>
      </c>
      <c r="H51" s="46" t="s">
        <v>2524</v>
      </c>
      <c r="I51" s="46"/>
      <c r="J51" s="46"/>
      <c r="K51" s="46"/>
      <c r="L51" s="46"/>
      <c r="M51" s="44"/>
    </row>
    <row r="52" spans="1:13">
      <c r="A52" s="43">
        <f t="shared" si="1"/>
        <v>46</v>
      </c>
      <c r="B52" s="1783" t="s">
        <v>18194</v>
      </c>
      <c r="C52" s="58" t="s">
        <v>1107</v>
      </c>
      <c r="D52" s="44" t="s">
        <v>4928</v>
      </c>
      <c r="E52" s="44" t="s">
        <v>3600</v>
      </c>
      <c r="F52" s="46" t="s">
        <v>2524</v>
      </c>
      <c r="G52" s="46" t="s">
        <v>2524</v>
      </c>
      <c r="H52" s="46" t="s">
        <v>2524</v>
      </c>
      <c r="I52" s="46"/>
      <c r="J52" s="46"/>
      <c r="K52" s="46"/>
      <c r="L52" s="46"/>
      <c r="M52" s="44"/>
    </row>
    <row r="53" spans="1:13">
      <c r="A53" s="43">
        <f t="shared" si="1"/>
        <v>47</v>
      </c>
      <c r="B53" s="1783" t="s">
        <v>18195</v>
      </c>
      <c r="C53" s="58" t="s">
        <v>1107</v>
      </c>
      <c r="D53" s="44" t="s">
        <v>4928</v>
      </c>
      <c r="E53" s="44" t="s">
        <v>3600</v>
      </c>
      <c r="F53" s="46" t="s">
        <v>2524</v>
      </c>
      <c r="G53" s="46" t="s">
        <v>2524</v>
      </c>
      <c r="H53" s="46" t="s">
        <v>2524</v>
      </c>
      <c r="I53" s="46"/>
      <c r="J53" s="46"/>
      <c r="K53" s="46"/>
      <c r="L53" s="46"/>
      <c r="M53" s="44"/>
    </row>
    <row r="54" spans="1:13">
      <c r="A54" s="43">
        <f t="shared" si="1"/>
        <v>48</v>
      </c>
      <c r="B54" s="1783" t="s">
        <v>18196</v>
      </c>
      <c r="C54" s="58" t="s">
        <v>4795</v>
      </c>
      <c r="D54" s="44" t="s">
        <v>4928</v>
      </c>
      <c r="E54" s="44" t="s">
        <v>3600</v>
      </c>
      <c r="F54" s="46" t="s">
        <v>2524</v>
      </c>
      <c r="G54" s="46" t="s">
        <v>2524</v>
      </c>
      <c r="H54" s="46" t="s">
        <v>2524</v>
      </c>
      <c r="I54" s="46"/>
      <c r="J54" s="46"/>
      <c r="K54" s="46"/>
      <c r="L54" s="46"/>
      <c r="M54" s="44"/>
    </row>
    <row r="55" spans="1:13">
      <c r="A55" s="43">
        <f t="shared" si="1"/>
        <v>49</v>
      </c>
      <c r="B55" s="1783" t="s">
        <v>18197</v>
      </c>
      <c r="C55" s="58" t="s">
        <v>4795</v>
      </c>
      <c r="D55" s="44" t="s">
        <v>4928</v>
      </c>
      <c r="E55" s="44" t="s">
        <v>3600</v>
      </c>
      <c r="F55" s="46" t="s">
        <v>2524</v>
      </c>
      <c r="G55" s="46" t="s">
        <v>2524</v>
      </c>
      <c r="H55" s="46" t="s">
        <v>2524</v>
      </c>
      <c r="I55" s="46"/>
      <c r="J55" s="46"/>
      <c r="K55" s="46"/>
      <c r="L55" s="46"/>
      <c r="M55" s="44"/>
    </row>
    <row r="56" spans="1:13">
      <c r="A56" s="43">
        <f t="shared" si="1"/>
        <v>50</v>
      </c>
      <c r="B56" s="1783" t="s">
        <v>18198</v>
      </c>
      <c r="C56" s="58" t="s">
        <v>4796</v>
      </c>
      <c r="D56" s="44" t="s">
        <v>4928</v>
      </c>
      <c r="E56" s="44" t="s">
        <v>3600</v>
      </c>
      <c r="F56" s="46" t="s">
        <v>2524</v>
      </c>
      <c r="G56" s="46" t="s">
        <v>2524</v>
      </c>
      <c r="H56" s="46" t="s">
        <v>2524</v>
      </c>
      <c r="I56" s="46"/>
      <c r="J56" s="46"/>
      <c r="K56" s="46"/>
      <c r="L56" s="46"/>
      <c r="M56" s="44"/>
    </row>
    <row r="57" spans="1:13">
      <c r="A57" s="43">
        <f t="shared" si="1"/>
        <v>51</v>
      </c>
      <c r="B57" s="1783" t="s">
        <v>18199</v>
      </c>
      <c r="C57" s="58" t="s">
        <v>4796</v>
      </c>
      <c r="D57" s="44" t="s">
        <v>4928</v>
      </c>
      <c r="E57" s="44" t="s">
        <v>3600</v>
      </c>
      <c r="F57" s="46" t="s">
        <v>2524</v>
      </c>
      <c r="G57" s="46" t="s">
        <v>2524</v>
      </c>
      <c r="H57" s="46" t="s">
        <v>2524</v>
      </c>
      <c r="I57" s="46"/>
      <c r="J57" s="46"/>
      <c r="K57" s="46"/>
      <c r="L57" s="46"/>
      <c r="M57" s="44"/>
    </row>
    <row r="58" spans="1:13">
      <c r="A58" s="43">
        <f t="shared" si="1"/>
        <v>52</v>
      </c>
      <c r="B58" s="1783" t="s">
        <v>18200</v>
      </c>
      <c r="C58" s="58" t="s">
        <v>4796</v>
      </c>
      <c r="D58" s="44" t="s">
        <v>4928</v>
      </c>
      <c r="E58" s="44" t="s">
        <v>3600</v>
      </c>
      <c r="F58" s="46" t="s">
        <v>2524</v>
      </c>
      <c r="G58" s="46" t="s">
        <v>2524</v>
      </c>
      <c r="H58" s="46" t="s">
        <v>2524</v>
      </c>
      <c r="I58" s="46"/>
      <c r="J58" s="46"/>
      <c r="K58" s="46"/>
      <c r="L58" s="46"/>
      <c r="M58" s="44"/>
    </row>
    <row r="59" spans="1:13">
      <c r="A59" s="43">
        <f t="shared" si="1"/>
        <v>53</v>
      </c>
      <c r="B59" s="1783" t="s">
        <v>18201</v>
      </c>
      <c r="C59" s="58" t="s">
        <v>4797</v>
      </c>
      <c r="D59" s="44" t="s">
        <v>4928</v>
      </c>
      <c r="E59" s="44" t="s">
        <v>3600</v>
      </c>
      <c r="F59" s="46" t="s">
        <v>2524</v>
      </c>
      <c r="G59" s="46" t="s">
        <v>2524</v>
      </c>
      <c r="H59" s="46" t="s">
        <v>2524</v>
      </c>
      <c r="I59" s="46"/>
      <c r="J59" s="46"/>
      <c r="K59" s="46"/>
      <c r="L59" s="46"/>
      <c r="M59" s="44"/>
    </row>
    <row r="60" spans="1:13">
      <c r="A60" s="43">
        <f t="shared" si="1"/>
        <v>54</v>
      </c>
      <c r="B60" s="1783" t="s">
        <v>18202</v>
      </c>
      <c r="C60" s="58" t="s">
        <v>1686</v>
      </c>
      <c r="D60" s="44" t="s">
        <v>4928</v>
      </c>
      <c r="E60" s="44" t="s">
        <v>3600</v>
      </c>
      <c r="F60" s="46" t="s">
        <v>2524</v>
      </c>
      <c r="G60" s="46" t="s">
        <v>2524</v>
      </c>
      <c r="H60" s="46" t="s">
        <v>2524</v>
      </c>
      <c r="I60" s="46"/>
      <c r="J60" s="46"/>
      <c r="K60" s="46"/>
      <c r="L60" s="46"/>
      <c r="M60" s="44"/>
    </row>
    <row r="61" spans="1:13">
      <c r="A61" s="43">
        <f t="shared" si="1"/>
        <v>55</v>
      </c>
      <c r="B61" s="1783" t="s">
        <v>18203</v>
      </c>
      <c r="C61" s="58" t="s">
        <v>3391</v>
      </c>
      <c r="D61" s="44" t="s">
        <v>4928</v>
      </c>
      <c r="E61" s="44" t="s">
        <v>3600</v>
      </c>
      <c r="F61" s="46" t="s">
        <v>2524</v>
      </c>
      <c r="G61" s="46" t="s">
        <v>2524</v>
      </c>
      <c r="H61" s="46" t="s">
        <v>2524</v>
      </c>
      <c r="I61" s="46"/>
      <c r="J61" s="46"/>
      <c r="K61" s="46"/>
      <c r="L61" s="46"/>
      <c r="M61" s="44"/>
    </row>
    <row r="62" spans="1:13">
      <c r="A62" s="43">
        <f t="shared" si="1"/>
        <v>56</v>
      </c>
      <c r="B62" s="1783" t="s">
        <v>18204</v>
      </c>
      <c r="C62" s="58" t="s">
        <v>3399</v>
      </c>
      <c r="D62" s="44" t="s">
        <v>4928</v>
      </c>
      <c r="E62" s="44" t="s">
        <v>3600</v>
      </c>
      <c r="F62" s="46" t="s">
        <v>2524</v>
      </c>
      <c r="G62" s="46" t="s">
        <v>2524</v>
      </c>
      <c r="H62" s="46" t="s">
        <v>2524</v>
      </c>
      <c r="I62" s="46"/>
      <c r="J62" s="46"/>
      <c r="K62" s="46"/>
      <c r="L62" s="46"/>
      <c r="M62" s="44"/>
    </row>
    <row r="63" spans="1:13">
      <c r="A63" s="43">
        <f t="shared" si="1"/>
        <v>57</v>
      </c>
      <c r="B63" s="1783" t="s">
        <v>18205</v>
      </c>
      <c r="C63" s="58" t="s">
        <v>4312</v>
      </c>
      <c r="D63" s="44" t="s">
        <v>4928</v>
      </c>
      <c r="E63" s="44" t="s">
        <v>3600</v>
      </c>
      <c r="F63" s="46" t="s">
        <v>2524</v>
      </c>
      <c r="G63" s="46" t="s">
        <v>2524</v>
      </c>
      <c r="H63" s="46" t="s">
        <v>2524</v>
      </c>
      <c r="I63" s="46"/>
      <c r="J63" s="46"/>
      <c r="K63" s="46"/>
      <c r="L63" s="46"/>
      <c r="M63" s="44"/>
    </row>
    <row r="64" spans="1:13">
      <c r="A64" s="43">
        <f t="shared" si="1"/>
        <v>58</v>
      </c>
      <c r="B64" s="1783" t="s">
        <v>18206</v>
      </c>
      <c r="C64" s="58" t="s">
        <v>4312</v>
      </c>
      <c r="D64" s="44" t="s">
        <v>4928</v>
      </c>
      <c r="E64" s="44" t="s">
        <v>3600</v>
      </c>
      <c r="F64" s="46" t="s">
        <v>2524</v>
      </c>
      <c r="G64" s="46" t="s">
        <v>2524</v>
      </c>
      <c r="H64" s="46" t="s">
        <v>2524</v>
      </c>
      <c r="I64" s="46"/>
      <c r="J64" s="46"/>
      <c r="K64" s="46"/>
      <c r="L64" s="46"/>
      <c r="M64" s="44"/>
    </row>
    <row r="65" spans="1:13">
      <c r="A65" s="43">
        <f t="shared" si="1"/>
        <v>59</v>
      </c>
      <c r="B65" s="1783" t="s">
        <v>18207</v>
      </c>
      <c r="C65" s="58" t="s">
        <v>4312</v>
      </c>
      <c r="D65" s="44" t="s">
        <v>4928</v>
      </c>
      <c r="E65" s="44" t="s">
        <v>3600</v>
      </c>
      <c r="F65" s="46" t="s">
        <v>2524</v>
      </c>
      <c r="G65" s="46" t="s">
        <v>2524</v>
      </c>
      <c r="H65" s="46" t="s">
        <v>2524</v>
      </c>
      <c r="I65" s="46"/>
      <c r="J65" s="46"/>
      <c r="K65" s="46"/>
      <c r="L65" s="46"/>
      <c r="M65" s="44"/>
    </row>
    <row r="66" spans="1:13">
      <c r="A66" s="43">
        <f t="shared" si="1"/>
        <v>60</v>
      </c>
      <c r="B66" s="1783" t="s">
        <v>18208</v>
      </c>
      <c r="C66" s="58" t="s">
        <v>4798</v>
      </c>
      <c r="D66" s="44" t="s">
        <v>4928</v>
      </c>
      <c r="E66" s="44" t="s">
        <v>3600</v>
      </c>
      <c r="F66" s="46" t="s">
        <v>2524</v>
      </c>
      <c r="G66" s="46" t="s">
        <v>2524</v>
      </c>
      <c r="H66" s="46" t="s">
        <v>2524</v>
      </c>
      <c r="I66" s="46"/>
      <c r="J66" s="46"/>
      <c r="K66" s="46"/>
      <c r="L66" s="46"/>
      <c r="M66" s="44"/>
    </row>
    <row r="67" spans="1:13">
      <c r="A67" s="43">
        <f t="shared" si="1"/>
        <v>61</v>
      </c>
      <c r="B67" s="1783" t="s">
        <v>18209</v>
      </c>
      <c r="C67" s="58" t="s">
        <v>4798</v>
      </c>
      <c r="D67" s="44" t="s">
        <v>4928</v>
      </c>
      <c r="E67" s="44" t="s">
        <v>3600</v>
      </c>
      <c r="F67" s="46" t="s">
        <v>2524</v>
      </c>
      <c r="G67" s="46" t="s">
        <v>2524</v>
      </c>
      <c r="H67" s="46" t="s">
        <v>2524</v>
      </c>
      <c r="I67" s="46"/>
      <c r="J67" s="46"/>
      <c r="K67" s="46"/>
      <c r="L67" s="46"/>
      <c r="M67" s="44"/>
    </row>
    <row r="68" spans="1:13">
      <c r="A68" s="43">
        <f t="shared" si="1"/>
        <v>62</v>
      </c>
      <c r="B68" s="1783" t="s">
        <v>18210</v>
      </c>
      <c r="C68" s="58" t="s">
        <v>4799</v>
      </c>
      <c r="D68" s="44" t="s">
        <v>4928</v>
      </c>
      <c r="E68" s="44" t="s">
        <v>3600</v>
      </c>
      <c r="F68" s="46" t="s">
        <v>2524</v>
      </c>
      <c r="G68" s="46" t="s">
        <v>2524</v>
      </c>
      <c r="H68" s="46" t="s">
        <v>2524</v>
      </c>
      <c r="I68" s="46"/>
      <c r="J68" s="46"/>
      <c r="K68" s="46"/>
      <c r="L68" s="46"/>
      <c r="M68" s="44"/>
    </row>
    <row r="69" spans="1:13">
      <c r="A69" s="43">
        <f t="shared" si="1"/>
        <v>63</v>
      </c>
      <c r="B69" s="1783" t="s">
        <v>18211</v>
      </c>
      <c r="C69" s="58" t="s">
        <v>4799</v>
      </c>
      <c r="D69" s="44" t="s">
        <v>4928</v>
      </c>
      <c r="E69" s="44" t="s">
        <v>3600</v>
      </c>
      <c r="F69" s="46" t="s">
        <v>2524</v>
      </c>
      <c r="G69" s="46" t="s">
        <v>2524</v>
      </c>
      <c r="H69" s="46" t="s">
        <v>2524</v>
      </c>
      <c r="I69" s="46"/>
      <c r="J69" s="46"/>
      <c r="K69" s="46"/>
      <c r="L69" s="46"/>
      <c r="M69" s="44"/>
    </row>
    <row r="70" spans="1:13">
      <c r="A70" s="43">
        <f t="shared" si="1"/>
        <v>64</v>
      </c>
      <c r="B70" s="1783" t="s">
        <v>18212</v>
      </c>
      <c r="C70" s="58" t="s">
        <v>4800</v>
      </c>
      <c r="D70" s="44" t="s">
        <v>4928</v>
      </c>
      <c r="E70" s="44" t="s">
        <v>3600</v>
      </c>
      <c r="F70" s="46" t="s">
        <v>2524</v>
      </c>
      <c r="G70" s="46" t="s">
        <v>2524</v>
      </c>
      <c r="H70" s="46" t="s">
        <v>2524</v>
      </c>
      <c r="I70" s="46"/>
      <c r="J70" s="46"/>
      <c r="K70" s="46"/>
      <c r="L70" s="46"/>
      <c r="M70" s="44"/>
    </row>
    <row r="71" spans="1:13">
      <c r="A71" s="43">
        <f t="shared" ref="A71:A102" si="2">A70+1</f>
        <v>65</v>
      </c>
      <c r="B71" s="1783" t="s">
        <v>18213</v>
      </c>
      <c r="C71" s="58" t="s">
        <v>4801</v>
      </c>
      <c r="D71" s="44" t="s">
        <v>4928</v>
      </c>
      <c r="E71" s="44" t="s">
        <v>3600</v>
      </c>
      <c r="F71" s="46" t="s">
        <v>2524</v>
      </c>
      <c r="G71" s="46" t="s">
        <v>2524</v>
      </c>
      <c r="H71" s="46" t="s">
        <v>2524</v>
      </c>
      <c r="I71" s="46"/>
      <c r="J71" s="46"/>
      <c r="K71" s="46"/>
      <c r="L71" s="46"/>
      <c r="M71" s="44"/>
    </row>
    <row r="72" spans="1:13">
      <c r="A72" s="43">
        <f t="shared" si="2"/>
        <v>66</v>
      </c>
      <c r="B72" s="1783" t="s">
        <v>18214</v>
      </c>
      <c r="C72" s="58" t="s">
        <v>4802</v>
      </c>
      <c r="D72" s="44" t="s">
        <v>4928</v>
      </c>
      <c r="E72" s="44" t="s">
        <v>3600</v>
      </c>
      <c r="F72" s="46" t="s">
        <v>2524</v>
      </c>
      <c r="G72" s="46" t="s">
        <v>2524</v>
      </c>
      <c r="H72" s="46" t="s">
        <v>2524</v>
      </c>
      <c r="I72" s="46"/>
      <c r="J72" s="46"/>
      <c r="K72" s="46"/>
      <c r="L72" s="46"/>
      <c r="M72" s="44"/>
    </row>
    <row r="73" spans="1:13">
      <c r="A73" s="43">
        <f t="shared" si="2"/>
        <v>67</v>
      </c>
      <c r="B73" s="1783" t="s">
        <v>18215</v>
      </c>
      <c r="C73" s="58" t="s">
        <v>4802</v>
      </c>
      <c r="D73" s="44" t="s">
        <v>4928</v>
      </c>
      <c r="E73" s="44" t="s">
        <v>3600</v>
      </c>
      <c r="F73" s="46" t="s">
        <v>2524</v>
      </c>
      <c r="G73" s="46" t="s">
        <v>2524</v>
      </c>
      <c r="H73" s="46" t="s">
        <v>2524</v>
      </c>
      <c r="I73" s="46"/>
      <c r="J73" s="46"/>
      <c r="K73" s="46"/>
      <c r="L73" s="46"/>
      <c r="M73" s="44"/>
    </row>
    <row r="74" spans="1:13">
      <c r="A74" s="43">
        <f t="shared" si="2"/>
        <v>68</v>
      </c>
      <c r="B74" s="1783" t="s">
        <v>18216</v>
      </c>
      <c r="C74" s="58" t="s">
        <v>4802</v>
      </c>
      <c r="D74" s="44" t="s">
        <v>4928</v>
      </c>
      <c r="E74" s="44" t="s">
        <v>3600</v>
      </c>
      <c r="F74" s="46" t="s">
        <v>2524</v>
      </c>
      <c r="G74" s="46" t="s">
        <v>2524</v>
      </c>
      <c r="H74" s="46" t="s">
        <v>2524</v>
      </c>
      <c r="I74" s="46"/>
      <c r="J74" s="46"/>
      <c r="K74" s="46"/>
      <c r="L74" s="46"/>
      <c r="M74" s="44"/>
    </row>
    <row r="75" spans="1:13">
      <c r="A75" s="43">
        <f t="shared" si="2"/>
        <v>69</v>
      </c>
      <c r="B75" s="1783" t="s">
        <v>18217</v>
      </c>
      <c r="C75" s="58" t="s">
        <v>3015</v>
      </c>
      <c r="D75" s="44" t="s">
        <v>4928</v>
      </c>
      <c r="E75" s="44" t="s">
        <v>3600</v>
      </c>
      <c r="F75" s="46" t="s">
        <v>2524</v>
      </c>
      <c r="G75" s="46" t="s">
        <v>2524</v>
      </c>
      <c r="H75" s="46" t="s">
        <v>2524</v>
      </c>
      <c r="I75" s="46"/>
      <c r="J75" s="46"/>
      <c r="K75" s="46"/>
      <c r="L75" s="46"/>
      <c r="M75" s="44"/>
    </row>
    <row r="76" spans="1:13">
      <c r="A76" s="43">
        <f t="shared" si="2"/>
        <v>70</v>
      </c>
      <c r="B76" s="1783" t="s">
        <v>18218</v>
      </c>
      <c r="C76" s="58" t="s">
        <v>3016</v>
      </c>
      <c r="D76" s="44" t="s">
        <v>4928</v>
      </c>
      <c r="E76" s="44" t="s">
        <v>3600</v>
      </c>
      <c r="F76" s="46" t="s">
        <v>2524</v>
      </c>
      <c r="G76" s="46" t="s">
        <v>2524</v>
      </c>
      <c r="H76" s="46" t="s">
        <v>2524</v>
      </c>
      <c r="I76" s="46"/>
      <c r="J76" s="46"/>
      <c r="K76" s="46"/>
      <c r="L76" s="46"/>
      <c r="M76" s="47"/>
    </row>
    <row r="77" spans="1:13">
      <c r="A77" s="43">
        <f t="shared" si="2"/>
        <v>71</v>
      </c>
      <c r="B77" s="1783" t="s">
        <v>18190</v>
      </c>
      <c r="C77" s="58" t="s">
        <v>3016</v>
      </c>
      <c r="D77" s="44" t="s">
        <v>4928</v>
      </c>
      <c r="E77" s="44" t="s">
        <v>3600</v>
      </c>
      <c r="F77" s="46" t="s">
        <v>2524</v>
      </c>
      <c r="G77" s="46" t="s">
        <v>2524</v>
      </c>
      <c r="H77" s="46" t="s">
        <v>2524</v>
      </c>
      <c r="I77" s="46"/>
      <c r="J77" s="46"/>
      <c r="K77" s="46"/>
      <c r="L77" s="46"/>
      <c r="M77" s="44"/>
    </row>
    <row r="78" spans="1:13">
      <c r="A78" s="43">
        <f t="shared" si="2"/>
        <v>72</v>
      </c>
      <c r="B78" s="1783" t="s">
        <v>18219</v>
      </c>
      <c r="C78" s="58" t="s">
        <v>3016</v>
      </c>
      <c r="D78" s="44" t="s">
        <v>4928</v>
      </c>
      <c r="E78" s="44" t="s">
        <v>3600</v>
      </c>
      <c r="F78" s="46" t="s">
        <v>2524</v>
      </c>
      <c r="G78" s="46" t="s">
        <v>2524</v>
      </c>
      <c r="H78" s="46" t="s">
        <v>2524</v>
      </c>
      <c r="I78" s="46"/>
      <c r="J78" s="46"/>
      <c r="K78" s="46"/>
      <c r="L78" s="46"/>
      <c r="M78" s="44"/>
    </row>
    <row r="79" spans="1:13">
      <c r="A79" s="43">
        <f t="shared" si="2"/>
        <v>73</v>
      </c>
      <c r="B79" s="1783" t="s">
        <v>18220</v>
      </c>
      <c r="C79" s="58" t="s">
        <v>3017</v>
      </c>
      <c r="D79" s="44" t="s">
        <v>4928</v>
      </c>
      <c r="E79" s="44" t="s">
        <v>3600</v>
      </c>
      <c r="F79" s="46" t="s">
        <v>2524</v>
      </c>
      <c r="G79" s="46" t="s">
        <v>2524</v>
      </c>
      <c r="H79" s="46" t="s">
        <v>2524</v>
      </c>
      <c r="I79" s="46"/>
      <c r="J79" s="46"/>
      <c r="K79" s="46"/>
      <c r="L79" s="46"/>
      <c r="M79" s="44"/>
    </row>
    <row r="80" spans="1:13">
      <c r="A80" s="43">
        <f t="shared" si="2"/>
        <v>74</v>
      </c>
      <c r="B80" s="1783" t="s">
        <v>18221</v>
      </c>
      <c r="C80" s="58" t="s">
        <v>3018</v>
      </c>
      <c r="D80" s="44" t="s">
        <v>4928</v>
      </c>
      <c r="E80" s="44" t="s">
        <v>3600</v>
      </c>
      <c r="F80" s="46" t="s">
        <v>2524</v>
      </c>
      <c r="G80" s="46" t="s">
        <v>2524</v>
      </c>
      <c r="H80" s="46" t="s">
        <v>2524</v>
      </c>
      <c r="I80" s="46"/>
      <c r="J80" s="46"/>
      <c r="K80" s="46"/>
      <c r="L80" s="46"/>
      <c r="M80" s="44"/>
    </row>
    <row r="81" spans="1:13">
      <c r="A81" s="43">
        <f t="shared" si="2"/>
        <v>75</v>
      </c>
      <c r="B81" s="1783" t="s">
        <v>18222</v>
      </c>
      <c r="C81" s="58" t="s">
        <v>3018</v>
      </c>
      <c r="D81" s="44" t="s">
        <v>4928</v>
      </c>
      <c r="E81" s="44" t="s">
        <v>3600</v>
      </c>
      <c r="F81" s="46" t="s">
        <v>2524</v>
      </c>
      <c r="G81" s="46" t="s">
        <v>2524</v>
      </c>
      <c r="H81" s="46" t="s">
        <v>2524</v>
      </c>
      <c r="I81" s="46"/>
      <c r="J81" s="46"/>
      <c r="K81" s="46"/>
      <c r="L81" s="46"/>
      <c r="M81" s="44"/>
    </row>
    <row r="82" spans="1:13">
      <c r="A82" s="43">
        <f t="shared" si="2"/>
        <v>76</v>
      </c>
      <c r="B82" s="1783" t="s">
        <v>18223</v>
      </c>
      <c r="C82" s="58" t="s">
        <v>3019</v>
      </c>
      <c r="D82" s="44" t="s">
        <v>4156</v>
      </c>
      <c r="E82" s="44" t="s">
        <v>3600</v>
      </c>
      <c r="F82" s="46" t="s">
        <v>2524</v>
      </c>
      <c r="G82" s="46" t="s">
        <v>2524</v>
      </c>
      <c r="H82" s="46" t="s">
        <v>2524</v>
      </c>
      <c r="I82" s="46"/>
      <c r="J82" s="46"/>
      <c r="K82" s="46"/>
      <c r="L82" s="46"/>
      <c r="M82" s="44"/>
    </row>
    <row r="83" spans="1:13">
      <c r="A83" s="43">
        <f t="shared" si="2"/>
        <v>77</v>
      </c>
      <c r="B83" s="1783" t="s">
        <v>18224</v>
      </c>
      <c r="C83" s="58" t="s">
        <v>3019</v>
      </c>
      <c r="D83" s="44" t="s">
        <v>4156</v>
      </c>
      <c r="E83" s="44" t="s">
        <v>3600</v>
      </c>
      <c r="F83" s="46" t="s">
        <v>2524</v>
      </c>
      <c r="G83" s="46" t="s">
        <v>2524</v>
      </c>
      <c r="H83" s="46" t="s">
        <v>2524</v>
      </c>
      <c r="I83" s="46"/>
      <c r="J83" s="46"/>
      <c r="K83" s="46"/>
      <c r="L83" s="46"/>
      <c r="M83" s="44"/>
    </row>
    <row r="84" spans="1:13">
      <c r="A84" s="43">
        <f t="shared" si="2"/>
        <v>78</v>
      </c>
      <c r="B84" s="1783" t="s">
        <v>18225</v>
      </c>
      <c r="C84" s="58" t="s">
        <v>3019</v>
      </c>
      <c r="D84" s="44" t="s">
        <v>4156</v>
      </c>
      <c r="E84" s="44" t="s">
        <v>3600</v>
      </c>
      <c r="F84" s="46" t="s">
        <v>2524</v>
      </c>
      <c r="G84" s="46" t="s">
        <v>2524</v>
      </c>
      <c r="H84" s="46" t="s">
        <v>2524</v>
      </c>
      <c r="I84" s="46"/>
      <c r="J84" s="46"/>
      <c r="K84" s="46"/>
      <c r="L84" s="46"/>
      <c r="M84" s="44"/>
    </row>
    <row r="85" spans="1:13">
      <c r="A85" s="43">
        <f t="shared" si="2"/>
        <v>79</v>
      </c>
      <c r="B85" s="1783" t="s">
        <v>18226</v>
      </c>
      <c r="C85" s="58" t="s">
        <v>3019</v>
      </c>
      <c r="D85" s="44" t="s">
        <v>4156</v>
      </c>
      <c r="E85" s="44" t="s">
        <v>3600</v>
      </c>
      <c r="F85" s="46" t="s">
        <v>2524</v>
      </c>
      <c r="G85" s="46" t="s">
        <v>2524</v>
      </c>
      <c r="H85" s="46" t="s">
        <v>2524</v>
      </c>
      <c r="I85" s="46"/>
      <c r="J85" s="46"/>
      <c r="K85" s="46"/>
      <c r="L85" s="46"/>
      <c r="M85" s="44"/>
    </row>
    <row r="86" spans="1:13">
      <c r="A86" s="43">
        <f t="shared" si="2"/>
        <v>80</v>
      </c>
      <c r="B86" s="1783" t="s">
        <v>18227</v>
      </c>
      <c r="C86" s="58" t="s">
        <v>1145</v>
      </c>
      <c r="D86" s="44" t="s">
        <v>4156</v>
      </c>
      <c r="E86" s="44" t="s">
        <v>3600</v>
      </c>
      <c r="F86" s="46" t="s">
        <v>2524</v>
      </c>
      <c r="G86" s="46" t="s">
        <v>2524</v>
      </c>
      <c r="H86" s="46" t="s">
        <v>2524</v>
      </c>
      <c r="I86" s="46"/>
      <c r="J86" s="46"/>
      <c r="K86" s="46"/>
      <c r="L86" s="46"/>
      <c r="M86" s="44"/>
    </row>
    <row r="87" spans="1:13">
      <c r="A87" s="43">
        <f t="shared" si="2"/>
        <v>81</v>
      </c>
      <c r="B87" s="1783" t="s">
        <v>18228</v>
      </c>
      <c r="C87" s="58" t="s">
        <v>2728</v>
      </c>
      <c r="D87" s="44" t="s">
        <v>4156</v>
      </c>
      <c r="E87" s="44" t="s">
        <v>3600</v>
      </c>
      <c r="F87" s="46" t="s">
        <v>2524</v>
      </c>
      <c r="G87" s="46" t="s">
        <v>2524</v>
      </c>
      <c r="H87" s="46" t="s">
        <v>2524</v>
      </c>
      <c r="I87" s="46"/>
      <c r="J87" s="46"/>
      <c r="K87" s="46"/>
      <c r="L87" s="46"/>
      <c r="M87" s="44"/>
    </row>
    <row r="88" spans="1:13">
      <c r="A88" s="43">
        <f t="shared" si="2"/>
        <v>82</v>
      </c>
      <c r="B88" s="1783" t="s">
        <v>18229</v>
      </c>
      <c r="C88" s="58" t="s">
        <v>2728</v>
      </c>
      <c r="D88" s="44" t="s">
        <v>4156</v>
      </c>
      <c r="E88" s="44" t="s">
        <v>3600</v>
      </c>
      <c r="F88" s="46" t="s">
        <v>2524</v>
      </c>
      <c r="G88" s="46" t="s">
        <v>2524</v>
      </c>
      <c r="H88" s="46" t="s">
        <v>2524</v>
      </c>
      <c r="I88" s="46"/>
      <c r="J88" s="46"/>
      <c r="K88" s="46"/>
      <c r="L88" s="46"/>
      <c r="M88" s="44"/>
    </row>
    <row r="89" spans="1:13">
      <c r="A89" s="43">
        <f t="shared" si="2"/>
        <v>83</v>
      </c>
      <c r="B89" s="1783" t="s">
        <v>18230</v>
      </c>
      <c r="C89" s="58" t="s">
        <v>2728</v>
      </c>
      <c r="D89" s="44" t="s">
        <v>4156</v>
      </c>
      <c r="E89" s="44" t="s">
        <v>3600</v>
      </c>
      <c r="F89" s="46" t="s">
        <v>2524</v>
      </c>
      <c r="G89" s="46" t="s">
        <v>2524</v>
      </c>
      <c r="H89" s="46" t="s">
        <v>2524</v>
      </c>
      <c r="I89" s="46"/>
      <c r="J89" s="46"/>
      <c r="K89" s="46"/>
      <c r="L89" s="46"/>
      <c r="M89" s="44"/>
    </row>
    <row r="90" spans="1:13">
      <c r="A90" s="43">
        <f t="shared" si="2"/>
        <v>84</v>
      </c>
      <c r="B90" s="1783" t="s">
        <v>18231</v>
      </c>
      <c r="C90" s="58" t="s">
        <v>2728</v>
      </c>
      <c r="D90" s="44" t="s">
        <v>4156</v>
      </c>
      <c r="E90" s="44" t="s">
        <v>3600</v>
      </c>
      <c r="F90" s="46" t="s">
        <v>2524</v>
      </c>
      <c r="G90" s="46" t="s">
        <v>2524</v>
      </c>
      <c r="H90" s="46" t="s">
        <v>2524</v>
      </c>
      <c r="I90" s="46"/>
      <c r="J90" s="46"/>
      <c r="K90" s="46"/>
      <c r="L90" s="46"/>
      <c r="M90" s="44"/>
    </row>
    <row r="91" spans="1:13">
      <c r="A91" s="43">
        <f t="shared" si="2"/>
        <v>85</v>
      </c>
      <c r="B91" s="1783" t="s">
        <v>18223</v>
      </c>
      <c r="C91" s="58" t="s">
        <v>1121</v>
      </c>
      <c r="D91" s="44" t="s">
        <v>4156</v>
      </c>
      <c r="E91" s="44" t="s">
        <v>3600</v>
      </c>
      <c r="F91" s="46" t="s">
        <v>2524</v>
      </c>
      <c r="G91" s="46" t="s">
        <v>2524</v>
      </c>
      <c r="H91" s="46" t="s">
        <v>2524</v>
      </c>
      <c r="I91" s="46"/>
      <c r="J91" s="46"/>
      <c r="K91" s="46"/>
      <c r="L91" s="46"/>
      <c r="M91" s="44"/>
    </row>
    <row r="92" spans="1:13">
      <c r="A92" s="43">
        <f t="shared" si="2"/>
        <v>86</v>
      </c>
      <c r="B92" s="1783" t="s">
        <v>18232</v>
      </c>
      <c r="C92" s="58" t="s">
        <v>1122</v>
      </c>
      <c r="D92" s="44" t="s">
        <v>4156</v>
      </c>
      <c r="E92" s="44" t="s">
        <v>3600</v>
      </c>
      <c r="F92" s="46" t="s">
        <v>2524</v>
      </c>
      <c r="G92" s="46" t="s">
        <v>2524</v>
      </c>
      <c r="H92" s="46" t="s">
        <v>2524</v>
      </c>
      <c r="I92" s="46"/>
      <c r="J92" s="46"/>
      <c r="K92" s="46"/>
      <c r="L92" s="46"/>
      <c r="M92" s="44"/>
    </row>
    <row r="93" spans="1:13">
      <c r="A93" s="43">
        <f t="shared" si="2"/>
        <v>87</v>
      </c>
      <c r="B93" s="1783" t="s">
        <v>18233</v>
      </c>
      <c r="C93" s="58" t="s">
        <v>1122</v>
      </c>
      <c r="D93" s="44" t="s">
        <v>4156</v>
      </c>
      <c r="E93" s="44" t="s">
        <v>3600</v>
      </c>
      <c r="F93" s="46" t="s">
        <v>2524</v>
      </c>
      <c r="G93" s="46" t="s">
        <v>2524</v>
      </c>
      <c r="H93" s="46" t="s">
        <v>2524</v>
      </c>
      <c r="I93" s="46"/>
      <c r="J93" s="46"/>
      <c r="K93" s="46"/>
      <c r="L93" s="46"/>
      <c r="M93" s="44"/>
    </row>
    <row r="94" spans="1:13">
      <c r="A94" s="43">
        <f t="shared" si="2"/>
        <v>88</v>
      </c>
      <c r="B94" s="1783" t="s">
        <v>18234</v>
      </c>
      <c r="C94" s="58" t="s">
        <v>1123</v>
      </c>
      <c r="D94" s="44" t="s">
        <v>4156</v>
      </c>
      <c r="E94" s="44" t="s">
        <v>3600</v>
      </c>
      <c r="F94" s="46" t="s">
        <v>2524</v>
      </c>
      <c r="G94" s="46" t="s">
        <v>2524</v>
      </c>
      <c r="H94" s="46" t="s">
        <v>2524</v>
      </c>
      <c r="I94" s="46"/>
      <c r="J94" s="46"/>
      <c r="K94" s="46"/>
      <c r="L94" s="46"/>
      <c r="M94" s="44"/>
    </row>
    <row r="95" spans="1:13">
      <c r="A95" s="43">
        <f t="shared" si="2"/>
        <v>89</v>
      </c>
      <c r="B95" s="1783" t="s">
        <v>18235</v>
      </c>
      <c r="C95" s="58" t="s">
        <v>1123</v>
      </c>
      <c r="D95" s="44" t="s">
        <v>4156</v>
      </c>
      <c r="E95" s="44" t="s">
        <v>3600</v>
      </c>
      <c r="F95" s="46" t="s">
        <v>2524</v>
      </c>
      <c r="G95" s="46" t="s">
        <v>2524</v>
      </c>
      <c r="H95" s="46" t="s">
        <v>2524</v>
      </c>
      <c r="I95" s="46"/>
      <c r="J95" s="46"/>
      <c r="K95" s="46"/>
      <c r="L95" s="46"/>
      <c r="M95" s="44"/>
    </row>
    <row r="96" spans="1:13">
      <c r="A96" s="43">
        <f t="shared" si="2"/>
        <v>90</v>
      </c>
      <c r="B96" s="1783" t="s">
        <v>18236</v>
      </c>
      <c r="C96" s="58" t="s">
        <v>1124</v>
      </c>
      <c r="D96" s="44" t="s">
        <v>4156</v>
      </c>
      <c r="E96" s="44" t="s">
        <v>3600</v>
      </c>
      <c r="F96" s="46" t="s">
        <v>2524</v>
      </c>
      <c r="G96" s="46" t="s">
        <v>2524</v>
      </c>
      <c r="H96" s="46" t="s">
        <v>2524</v>
      </c>
      <c r="I96" s="46"/>
      <c r="J96" s="46"/>
      <c r="K96" s="46"/>
      <c r="L96" s="46"/>
      <c r="M96" s="44"/>
    </row>
    <row r="97" spans="1:13">
      <c r="A97" s="43">
        <f t="shared" si="2"/>
        <v>91</v>
      </c>
      <c r="B97" s="1783" t="s">
        <v>18237</v>
      </c>
      <c r="C97" s="58" t="s">
        <v>1124</v>
      </c>
      <c r="D97" s="44" t="s">
        <v>4156</v>
      </c>
      <c r="E97" s="44" t="s">
        <v>3600</v>
      </c>
      <c r="F97" s="46" t="s">
        <v>2524</v>
      </c>
      <c r="G97" s="46" t="s">
        <v>2524</v>
      </c>
      <c r="H97" s="46" t="s">
        <v>2524</v>
      </c>
      <c r="I97" s="46"/>
      <c r="J97" s="46"/>
      <c r="K97" s="46"/>
      <c r="L97" s="46"/>
      <c r="M97" s="44"/>
    </row>
    <row r="98" spans="1:13">
      <c r="A98" s="43">
        <f t="shared" si="2"/>
        <v>92</v>
      </c>
      <c r="B98" s="1783" t="s">
        <v>18238</v>
      </c>
      <c r="C98" s="58" t="s">
        <v>1124</v>
      </c>
      <c r="D98" s="44" t="s">
        <v>4156</v>
      </c>
      <c r="E98" s="44" t="s">
        <v>3600</v>
      </c>
      <c r="F98" s="46" t="s">
        <v>2524</v>
      </c>
      <c r="G98" s="46" t="s">
        <v>2524</v>
      </c>
      <c r="H98" s="46" t="s">
        <v>2524</v>
      </c>
      <c r="I98" s="46"/>
      <c r="J98" s="46"/>
      <c r="K98" s="46"/>
      <c r="L98" s="46"/>
      <c r="M98" s="44"/>
    </row>
    <row r="99" spans="1:13">
      <c r="A99" s="43">
        <f t="shared" si="2"/>
        <v>93</v>
      </c>
      <c r="B99" s="1783" t="s">
        <v>18239</v>
      </c>
      <c r="C99" s="58" t="s">
        <v>1125</v>
      </c>
      <c r="D99" s="44" t="s">
        <v>4156</v>
      </c>
      <c r="E99" s="44" t="s">
        <v>3600</v>
      </c>
      <c r="F99" s="46" t="s">
        <v>2524</v>
      </c>
      <c r="G99" s="46" t="s">
        <v>2524</v>
      </c>
      <c r="H99" s="46" t="s">
        <v>2524</v>
      </c>
      <c r="I99" s="46"/>
      <c r="J99" s="46"/>
      <c r="K99" s="46"/>
      <c r="L99" s="46"/>
      <c r="M99" s="44"/>
    </row>
    <row r="100" spans="1:13">
      <c r="A100" s="43">
        <f t="shared" si="2"/>
        <v>94</v>
      </c>
      <c r="B100" s="1783" t="s">
        <v>18240</v>
      </c>
      <c r="C100" s="58" t="s">
        <v>1125</v>
      </c>
      <c r="D100" s="44" t="s">
        <v>4156</v>
      </c>
      <c r="E100" s="44" t="s">
        <v>3600</v>
      </c>
      <c r="F100" s="46" t="s">
        <v>2524</v>
      </c>
      <c r="G100" s="46" t="s">
        <v>2524</v>
      </c>
      <c r="H100" s="46" t="s">
        <v>2524</v>
      </c>
      <c r="I100" s="46"/>
      <c r="J100" s="46"/>
      <c r="K100" s="46"/>
      <c r="L100" s="46"/>
      <c r="M100" s="44"/>
    </row>
    <row r="101" spans="1:13">
      <c r="A101" s="43">
        <f t="shared" si="2"/>
        <v>95</v>
      </c>
      <c r="B101" s="1783" t="s">
        <v>18241</v>
      </c>
      <c r="C101" s="58" t="s">
        <v>1125</v>
      </c>
      <c r="D101" s="44" t="s">
        <v>4156</v>
      </c>
      <c r="E101" s="44" t="s">
        <v>3600</v>
      </c>
      <c r="F101" s="46" t="s">
        <v>2524</v>
      </c>
      <c r="G101" s="46" t="s">
        <v>2524</v>
      </c>
      <c r="H101" s="46" t="s">
        <v>2524</v>
      </c>
      <c r="I101" s="46"/>
      <c r="J101" s="46"/>
      <c r="K101" s="46"/>
      <c r="L101" s="46"/>
      <c r="M101" s="44"/>
    </row>
    <row r="102" spans="1:13">
      <c r="A102" s="43">
        <f t="shared" si="2"/>
        <v>96</v>
      </c>
      <c r="B102" s="1783" t="s">
        <v>18242</v>
      </c>
      <c r="C102" s="58" t="s">
        <v>1125</v>
      </c>
      <c r="D102" s="44" t="s">
        <v>4156</v>
      </c>
      <c r="E102" s="44" t="s">
        <v>3600</v>
      </c>
      <c r="F102" s="46" t="s">
        <v>2524</v>
      </c>
      <c r="G102" s="46" t="s">
        <v>2524</v>
      </c>
      <c r="H102" s="46" t="s">
        <v>2524</v>
      </c>
      <c r="I102" s="46"/>
      <c r="J102" s="46"/>
      <c r="K102" s="46"/>
      <c r="L102" s="46"/>
      <c r="M102" s="44"/>
    </row>
    <row r="103" spans="1:13">
      <c r="A103" s="43">
        <f t="shared" ref="A103:A128" si="3">A102+1</f>
        <v>97</v>
      </c>
      <c r="B103" s="1783" t="s">
        <v>18243</v>
      </c>
      <c r="C103" s="58" t="s">
        <v>1129</v>
      </c>
      <c r="D103" s="44" t="s">
        <v>4156</v>
      </c>
      <c r="E103" s="44" t="s">
        <v>3600</v>
      </c>
      <c r="F103" s="46" t="s">
        <v>2524</v>
      </c>
      <c r="G103" s="46" t="s">
        <v>2524</v>
      </c>
      <c r="H103" s="46" t="s">
        <v>2524</v>
      </c>
      <c r="I103" s="46"/>
      <c r="J103" s="46"/>
      <c r="K103" s="46"/>
      <c r="L103" s="46"/>
      <c r="M103" s="44"/>
    </row>
    <row r="104" spans="1:13">
      <c r="A104" s="43">
        <f t="shared" si="3"/>
        <v>98</v>
      </c>
      <c r="B104" s="1783" t="s">
        <v>18244</v>
      </c>
      <c r="C104" s="58" t="s">
        <v>1129</v>
      </c>
      <c r="D104" s="44" t="s">
        <v>4156</v>
      </c>
      <c r="E104" s="44" t="s">
        <v>3600</v>
      </c>
      <c r="F104" s="46" t="s">
        <v>2524</v>
      </c>
      <c r="G104" s="46" t="s">
        <v>2524</v>
      </c>
      <c r="H104" s="46" t="s">
        <v>2524</v>
      </c>
      <c r="I104" s="46"/>
      <c r="J104" s="46"/>
      <c r="K104" s="46"/>
      <c r="L104" s="46"/>
      <c r="M104" s="44"/>
    </row>
    <row r="105" spans="1:13">
      <c r="A105" s="43">
        <f t="shared" si="3"/>
        <v>99</v>
      </c>
      <c r="B105" s="1783" t="s">
        <v>18245</v>
      </c>
      <c r="C105" s="58" t="s">
        <v>3385</v>
      </c>
      <c r="D105" s="44" t="s">
        <v>4156</v>
      </c>
      <c r="E105" s="44" t="s">
        <v>3600</v>
      </c>
      <c r="F105" s="46" t="s">
        <v>2524</v>
      </c>
      <c r="G105" s="46" t="s">
        <v>2524</v>
      </c>
      <c r="H105" s="46" t="s">
        <v>2524</v>
      </c>
      <c r="I105" s="46"/>
      <c r="J105" s="46"/>
      <c r="K105" s="46"/>
      <c r="L105" s="46"/>
      <c r="M105" s="44"/>
    </row>
    <row r="106" spans="1:13">
      <c r="A106" s="43">
        <f t="shared" si="3"/>
        <v>100</v>
      </c>
      <c r="B106" s="1783" t="s">
        <v>18246</v>
      </c>
      <c r="C106" s="58" t="s">
        <v>3386</v>
      </c>
      <c r="D106" s="44" t="s">
        <v>4156</v>
      </c>
      <c r="E106" s="44" t="s">
        <v>3600</v>
      </c>
      <c r="F106" s="46" t="s">
        <v>2524</v>
      </c>
      <c r="G106" s="46" t="s">
        <v>2524</v>
      </c>
      <c r="H106" s="46" t="s">
        <v>2524</v>
      </c>
      <c r="I106" s="46"/>
      <c r="J106" s="46"/>
      <c r="K106" s="46"/>
      <c r="L106" s="46"/>
      <c r="M106" s="44"/>
    </row>
    <row r="107" spans="1:13">
      <c r="A107" s="43">
        <f t="shared" si="3"/>
        <v>101</v>
      </c>
      <c r="B107" s="1783" t="s">
        <v>18247</v>
      </c>
      <c r="C107" s="58" t="s">
        <v>3386</v>
      </c>
      <c r="D107" s="44" t="s">
        <v>4156</v>
      </c>
      <c r="E107" s="44" t="s">
        <v>3600</v>
      </c>
      <c r="F107" s="46" t="s">
        <v>2524</v>
      </c>
      <c r="G107" s="46" t="s">
        <v>2524</v>
      </c>
      <c r="H107" s="46" t="s">
        <v>2524</v>
      </c>
      <c r="I107" s="46"/>
      <c r="J107" s="46"/>
      <c r="K107" s="46"/>
      <c r="L107" s="46"/>
      <c r="M107" s="44"/>
    </row>
    <row r="108" spans="1:13">
      <c r="A108" s="43">
        <f t="shared" si="3"/>
        <v>102</v>
      </c>
      <c r="B108" s="1783" t="s">
        <v>18248</v>
      </c>
      <c r="C108" s="58" t="s">
        <v>3549</v>
      </c>
      <c r="D108" s="44" t="s">
        <v>4156</v>
      </c>
      <c r="E108" s="44" t="s">
        <v>3600</v>
      </c>
      <c r="F108" s="46" t="s">
        <v>2524</v>
      </c>
      <c r="G108" s="46" t="s">
        <v>2524</v>
      </c>
      <c r="H108" s="46" t="s">
        <v>2524</v>
      </c>
      <c r="I108" s="46"/>
      <c r="J108" s="46"/>
      <c r="K108" s="46"/>
      <c r="L108" s="46"/>
      <c r="M108" s="44"/>
    </row>
    <row r="109" spans="1:13">
      <c r="A109" s="43">
        <f t="shared" si="3"/>
        <v>103</v>
      </c>
      <c r="B109" s="1783" t="s">
        <v>18249</v>
      </c>
      <c r="C109" s="58" t="s">
        <v>3387</v>
      </c>
      <c r="D109" s="44" t="s">
        <v>4156</v>
      </c>
      <c r="E109" s="44" t="s">
        <v>3600</v>
      </c>
      <c r="F109" s="46" t="s">
        <v>2524</v>
      </c>
      <c r="G109" s="46" t="s">
        <v>2524</v>
      </c>
      <c r="H109" s="46" t="s">
        <v>2524</v>
      </c>
      <c r="I109" s="46"/>
      <c r="J109" s="46"/>
      <c r="K109" s="46"/>
      <c r="L109" s="46"/>
      <c r="M109" s="44"/>
    </row>
    <row r="110" spans="1:13">
      <c r="A110" s="43">
        <f t="shared" si="3"/>
        <v>104</v>
      </c>
      <c r="B110" s="1783" t="s">
        <v>18250</v>
      </c>
      <c r="C110" s="58" t="s">
        <v>2563</v>
      </c>
      <c r="D110" s="44" t="s">
        <v>3359</v>
      </c>
      <c r="E110" s="44" t="s">
        <v>3600</v>
      </c>
      <c r="F110" s="46" t="s">
        <v>2524</v>
      </c>
      <c r="G110" s="46" t="s">
        <v>2524</v>
      </c>
      <c r="H110" s="46" t="s">
        <v>2524</v>
      </c>
      <c r="I110" s="46"/>
      <c r="J110" s="46"/>
      <c r="K110" s="46"/>
      <c r="L110" s="46"/>
      <c r="M110" s="44"/>
    </row>
    <row r="111" spans="1:13">
      <c r="A111" s="43">
        <f t="shared" si="3"/>
        <v>105</v>
      </c>
      <c r="B111" s="1783" t="s">
        <v>18251</v>
      </c>
      <c r="C111" s="58" t="s">
        <v>2290</v>
      </c>
      <c r="D111" s="58" t="s">
        <v>2290</v>
      </c>
      <c r="E111" s="44" t="s">
        <v>3600</v>
      </c>
      <c r="F111" s="46" t="s">
        <v>2524</v>
      </c>
      <c r="G111" s="46" t="s">
        <v>2524</v>
      </c>
      <c r="H111" s="46" t="s">
        <v>2524</v>
      </c>
      <c r="I111" s="46"/>
      <c r="J111" s="46"/>
      <c r="K111" s="46"/>
      <c r="L111" s="46"/>
      <c r="M111" s="44"/>
    </row>
    <row r="112" spans="1:13">
      <c r="A112" s="43">
        <f t="shared" si="3"/>
        <v>106</v>
      </c>
      <c r="B112" s="1783" t="s">
        <v>18252</v>
      </c>
      <c r="C112" s="58" t="s">
        <v>3902</v>
      </c>
      <c r="D112" s="58" t="s">
        <v>3902</v>
      </c>
      <c r="E112" s="44" t="s">
        <v>3600</v>
      </c>
      <c r="F112" s="46" t="s">
        <v>2524</v>
      </c>
      <c r="G112" s="46" t="s">
        <v>2524</v>
      </c>
      <c r="H112" s="46" t="s">
        <v>2524</v>
      </c>
      <c r="I112" s="46"/>
      <c r="J112" s="46"/>
      <c r="K112" s="46"/>
      <c r="L112" s="46"/>
      <c r="M112" s="44"/>
    </row>
    <row r="113" spans="1:13">
      <c r="A113" s="43">
        <f t="shared" si="3"/>
        <v>107</v>
      </c>
      <c r="B113" s="1783" t="s">
        <v>18253</v>
      </c>
      <c r="C113" s="58" t="s">
        <v>19192</v>
      </c>
      <c r="D113" s="58" t="s">
        <v>4156</v>
      </c>
      <c r="E113" s="44" t="s">
        <v>3600</v>
      </c>
      <c r="F113" s="46" t="s">
        <v>2524</v>
      </c>
      <c r="G113" s="46" t="s">
        <v>2524</v>
      </c>
      <c r="H113" s="46" t="s">
        <v>2524</v>
      </c>
      <c r="I113" s="46"/>
      <c r="J113" s="46"/>
      <c r="K113" s="46"/>
      <c r="L113" s="46"/>
      <c r="M113" s="44"/>
    </row>
    <row r="114" spans="1:13">
      <c r="A114" s="43">
        <f t="shared" si="3"/>
        <v>108</v>
      </c>
      <c r="B114" s="1783" t="s">
        <v>18254</v>
      </c>
      <c r="C114" s="58" t="s">
        <v>3439</v>
      </c>
      <c r="D114" s="58" t="s">
        <v>4156</v>
      </c>
      <c r="E114" s="44" t="s">
        <v>3600</v>
      </c>
      <c r="F114" s="46" t="s">
        <v>2524</v>
      </c>
      <c r="G114" s="46" t="s">
        <v>2524</v>
      </c>
      <c r="H114" s="46" t="s">
        <v>2524</v>
      </c>
      <c r="I114" s="46"/>
      <c r="J114" s="46"/>
      <c r="K114" s="46"/>
      <c r="L114" s="46"/>
      <c r="M114" s="44"/>
    </row>
    <row r="115" spans="1:13">
      <c r="A115" s="43">
        <f t="shared" si="3"/>
        <v>109</v>
      </c>
      <c r="B115" s="1783" t="s">
        <v>18255</v>
      </c>
      <c r="C115" s="58" t="s">
        <v>3355</v>
      </c>
      <c r="D115" s="44" t="s">
        <v>3360</v>
      </c>
      <c r="E115" s="44" t="s">
        <v>3600</v>
      </c>
      <c r="F115" s="46" t="s">
        <v>2524</v>
      </c>
      <c r="G115" s="46" t="s">
        <v>2524</v>
      </c>
      <c r="H115" s="46" t="s">
        <v>2524</v>
      </c>
      <c r="I115" s="46"/>
      <c r="J115" s="46"/>
      <c r="K115" s="46"/>
      <c r="L115" s="46"/>
      <c r="M115" s="44"/>
    </row>
    <row r="116" spans="1:13">
      <c r="A116" s="43">
        <f t="shared" si="3"/>
        <v>110</v>
      </c>
      <c r="B116" s="1783" t="s">
        <v>18256</v>
      </c>
      <c r="C116" s="58" t="s">
        <v>1950</v>
      </c>
      <c r="D116" s="44" t="s">
        <v>4450</v>
      </c>
      <c r="E116" s="44" t="s">
        <v>3600</v>
      </c>
      <c r="F116" s="46" t="s">
        <v>2524</v>
      </c>
      <c r="G116" s="46" t="s">
        <v>2524</v>
      </c>
      <c r="H116" s="46" t="s">
        <v>2524</v>
      </c>
      <c r="I116" s="46"/>
      <c r="J116" s="46"/>
      <c r="K116" s="46"/>
      <c r="L116" s="46"/>
      <c r="M116" s="44"/>
    </row>
    <row r="117" spans="1:13">
      <c r="A117" s="43">
        <f t="shared" si="3"/>
        <v>111</v>
      </c>
      <c r="B117" s="1783" t="s">
        <v>18257</v>
      </c>
      <c r="C117" s="58" t="s">
        <v>3356</v>
      </c>
      <c r="D117" s="44" t="s">
        <v>3358</v>
      </c>
      <c r="E117" s="44" t="s">
        <v>3600</v>
      </c>
      <c r="F117" s="46" t="s">
        <v>2524</v>
      </c>
      <c r="G117" s="46" t="s">
        <v>2524</v>
      </c>
      <c r="H117" s="46" t="s">
        <v>2524</v>
      </c>
      <c r="I117" s="46"/>
      <c r="J117" s="46"/>
      <c r="K117" s="46"/>
      <c r="L117" s="46"/>
      <c r="M117" s="44"/>
    </row>
    <row r="118" spans="1:13">
      <c r="A118" s="43">
        <f t="shared" si="3"/>
        <v>112</v>
      </c>
      <c r="B118" s="1783" t="s">
        <v>18258</v>
      </c>
      <c r="C118" s="58" t="s">
        <v>3357</v>
      </c>
      <c r="D118" s="44" t="s">
        <v>3359</v>
      </c>
      <c r="E118" s="44" t="s">
        <v>3600</v>
      </c>
      <c r="F118" s="46" t="s">
        <v>2524</v>
      </c>
      <c r="G118" s="46" t="s">
        <v>2524</v>
      </c>
      <c r="H118" s="46" t="s">
        <v>2524</v>
      </c>
      <c r="I118" s="46"/>
      <c r="J118" s="46"/>
      <c r="K118" s="46"/>
      <c r="L118" s="46"/>
      <c r="M118" s="44"/>
    </row>
    <row r="119" spans="1:13">
      <c r="A119" s="43">
        <f t="shared" si="3"/>
        <v>113</v>
      </c>
      <c r="B119" s="1783" t="s">
        <v>18259</v>
      </c>
      <c r="C119" s="58" t="s">
        <v>3499</v>
      </c>
      <c r="D119" s="44" t="s">
        <v>4451</v>
      </c>
      <c r="E119" s="44" t="s">
        <v>3600</v>
      </c>
      <c r="F119" s="46" t="s">
        <v>2524</v>
      </c>
      <c r="G119" s="46" t="s">
        <v>2524</v>
      </c>
      <c r="H119" s="46" t="s">
        <v>2524</v>
      </c>
      <c r="I119" s="46"/>
      <c r="J119" s="46"/>
      <c r="K119" s="46"/>
      <c r="L119" s="46"/>
      <c r="M119" s="44"/>
    </row>
    <row r="120" spans="1:13">
      <c r="A120" s="43">
        <f t="shared" si="3"/>
        <v>114</v>
      </c>
      <c r="B120" s="1783" t="s">
        <v>18260</v>
      </c>
      <c r="C120" s="58" t="s">
        <v>3363</v>
      </c>
      <c r="D120" s="44" t="s">
        <v>3364</v>
      </c>
      <c r="E120" s="44" t="s">
        <v>3600</v>
      </c>
      <c r="F120" s="46" t="s">
        <v>2524</v>
      </c>
      <c r="G120" s="46" t="s">
        <v>2524</v>
      </c>
      <c r="H120" s="46" t="s">
        <v>2524</v>
      </c>
      <c r="I120" s="46"/>
      <c r="J120" s="46"/>
      <c r="K120" s="46"/>
      <c r="L120" s="46"/>
      <c r="M120" s="44"/>
    </row>
    <row r="121" spans="1:13">
      <c r="A121" s="43">
        <f t="shared" si="3"/>
        <v>115</v>
      </c>
      <c r="B121" s="1783" t="s">
        <v>18261</v>
      </c>
      <c r="C121" s="58" t="s">
        <v>6328</v>
      </c>
      <c r="D121" s="44" t="s">
        <v>6503</v>
      </c>
      <c r="E121" s="44" t="s">
        <v>3600</v>
      </c>
      <c r="F121" s="46" t="s">
        <v>2524</v>
      </c>
      <c r="G121" s="46" t="s">
        <v>2524</v>
      </c>
      <c r="H121" s="46" t="s">
        <v>2524</v>
      </c>
      <c r="I121" s="46"/>
      <c r="J121" s="46"/>
      <c r="K121" s="46"/>
      <c r="L121" s="46"/>
      <c r="M121" s="44"/>
    </row>
    <row r="122" spans="1:13">
      <c r="A122" s="43">
        <f t="shared" si="3"/>
        <v>116</v>
      </c>
      <c r="B122" s="1783" t="s">
        <v>18262</v>
      </c>
      <c r="C122" s="58" t="s">
        <v>6504</v>
      </c>
      <c r="D122" s="44" t="s">
        <v>6505</v>
      </c>
      <c r="E122" s="44" t="s">
        <v>3600</v>
      </c>
      <c r="F122" s="46" t="s">
        <v>2524</v>
      </c>
      <c r="G122" s="46" t="s">
        <v>2524</v>
      </c>
      <c r="H122" s="46" t="s">
        <v>2524</v>
      </c>
      <c r="I122" s="46"/>
      <c r="J122" s="46"/>
      <c r="K122" s="46"/>
      <c r="L122" s="46"/>
      <c r="M122" s="44"/>
    </row>
    <row r="123" spans="1:13">
      <c r="A123" s="43">
        <f t="shared" si="3"/>
        <v>117</v>
      </c>
      <c r="B123" s="1783" t="s">
        <v>18263</v>
      </c>
      <c r="C123" s="917" t="s">
        <v>6532</v>
      </c>
      <c r="D123" s="155" t="s">
        <v>6533</v>
      </c>
      <c r="E123" s="44" t="s">
        <v>3600</v>
      </c>
      <c r="F123" s="46" t="s">
        <v>2524</v>
      </c>
      <c r="G123" s="46" t="s">
        <v>2524</v>
      </c>
      <c r="H123" s="46" t="s">
        <v>2524</v>
      </c>
      <c r="I123" s="153"/>
      <c r="J123" s="153"/>
      <c r="K123" s="153"/>
      <c r="L123" s="153"/>
      <c r="M123" s="155"/>
    </row>
    <row r="124" spans="1:13">
      <c r="A124" s="43">
        <f t="shared" si="3"/>
        <v>118</v>
      </c>
      <c r="B124" s="1783" t="s">
        <v>18264</v>
      </c>
      <c r="C124" s="917" t="s">
        <v>13044</v>
      </c>
      <c r="D124" s="155" t="s">
        <v>13045</v>
      </c>
      <c r="E124" s="44" t="s">
        <v>3600</v>
      </c>
      <c r="F124" s="46" t="s">
        <v>2524</v>
      </c>
      <c r="G124" s="46" t="s">
        <v>2524</v>
      </c>
      <c r="H124" s="46" t="s">
        <v>2524</v>
      </c>
      <c r="I124" s="153"/>
      <c r="J124" s="153"/>
      <c r="K124" s="153"/>
      <c r="L124" s="153"/>
      <c r="M124" s="155"/>
    </row>
    <row r="125" spans="1:13">
      <c r="A125" s="43">
        <f t="shared" si="3"/>
        <v>119</v>
      </c>
      <c r="B125" s="1783" t="s">
        <v>18265</v>
      </c>
      <c r="C125" s="917" t="s">
        <v>13046</v>
      </c>
      <c r="D125" s="155" t="s">
        <v>13047</v>
      </c>
      <c r="E125" s="44" t="s">
        <v>3600</v>
      </c>
      <c r="F125" s="46" t="s">
        <v>2524</v>
      </c>
      <c r="G125" s="46" t="s">
        <v>2524</v>
      </c>
      <c r="H125" s="46" t="s">
        <v>2524</v>
      </c>
      <c r="I125" s="153"/>
      <c r="J125" s="153"/>
      <c r="K125" s="153"/>
      <c r="L125" s="153"/>
      <c r="M125" s="155"/>
    </row>
    <row r="126" spans="1:13">
      <c r="A126" s="43">
        <f t="shared" si="3"/>
        <v>120</v>
      </c>
      <c r="B126" s="1783" t="s">
        <v>18266</v>
      </c>
      <c r="C126" s="917" t="s">
        <v>13046</v>
      </c>
      <c r="D126" s="155" t="s">
        <v>13047</v>
      </c>
      <c r="E126" s="44" t="s">
        <v>3600</v>
      </c>
      <c r="F126" s="46" t="s">
        <v>2524</v>
      </c>
      <c r="G126" s="46" t="s">
        <v>2524</v>
      </c>
      <c r="H126" s="46" t="s">
        <v>2524</v>
      </c>
      <c r="I126" s="153"/>
      <c r="J126" s="153"/>
      <c r="K126" s="153"/>
      <c r="L126" s="153"/>
      <c r="M126" s="155"/>
    </row>
    <row r="127" spans="1:13">
      <c r="A127" s="43">
        <f t="shared" si="3"/>
        <v>121</v>
      </c>
      <c r="B127" s="1783" t="s">
        <v>18267</v>
      </c>
      <c r="C127" s="917" t="s">
        <v>13050</v>
      </c>
      <c r="D127" s="155" t="s">
        <v>13049</v>
      </c>
      <c r="E127" s="44" t="s">
        <v>3600</v>
      </c>
      <c r="F127" s="46" t="s">
        <v>2524</v>
      </c>
      <c r="G127" s="46" t="s">
        <v>2524</v>
      </c>
      <c r="H127" s="46" t="s">
        <v>2524</v>
      </c>
      <c r="I127" s="153"/>
      <c r="J127" s="153"/>
      <c r="K127" s="153"/>
      <c r="L127" s="153"/>
      <c r="M127" s="155"/>
    </row>
    <row r="128" spans="1:13">
      <c r="A128" s="43">
        <f t="shared" si="3"/>
        <v>122</v>
      </c>
      <c r="B128" s="1783" t="s">
        <v>18268</v>
      </c>
      <c r="C128" s="917" t="s">
        <v>13050</v>
      </c>
      <c r="D128" s="155" t="s">
        <v>13048</v>
      </c>
      <c r="E128" s="44" t="s">
        <v>3600</v>
      </c>
      <c r="F128" s="46" t="s">
        <v>2524</v>
      </c>
      <c r="G128" s="46" t="s">
        <v>2524</v>
      </c>
      <c r="H128" s="46" t="s">
        <v>2524</v>
      </c>
      <c r="I128" s="153"/>
      <c r="J128" s="153"/>
      <c r="K128" s="153"/>
      <c r="L128" s="153"/>
      <c r="M128" s="155"/>
    </row>
    <row r="129" spans="1:13">
      <c r="A129" s="161"/>
      <c r="B129" s="2348"/>
      <c r="C129" s="917"/>
      <c r="D129" s="155"/>
      <c r="E129" s="155"/>
      <c r="F129" s="153"/>
      <c r="G129" s="153"/>
      <c r="H129" s="153"/>
      <c r="I129" s="153"/>
      <c r="J129" s="153"/>
      <c r="K129" s="153"/>
      <c r="L129" s="153"/>
      <c r="M129" s="155"/>
    </row>
    <row r="130" spans="1:13">
      <c r="A130" s="183"/>
      <c r="B130" s="2349"/>
      <c r="C130" s="819"/>
      <c r="D130" s="48"/>
      <c r="E130" s="48"/>
      <c r="F130" s="820"/>
      <c r="G130" s="820"/>
      <c r="H130" s="820"/>
      <c r="I130" s="820"/>
      <c r="J130" s="820"/>
      <c r="K130" s="820"/>
      <c r="L130" s="820"/>
      <c r="M130" s="48"/>
    </row>
    <row r="132" spans="1:13">
      <c r="A132" t="s">
        <v>6404</v>
      </c>
      <c r="C132" s="88">
        <f>COUNT(A6:A128)</f>
        <v>122</v>
      </c>
    </row>
  </sheetData>
  <customSheetViews>
    <customSheetView guid="{EAD1C6BF-B58E-4716-994B-7E887560A863}" showPageBreaks="1" printArea="1" hiddenColumns="1" topLeftCell="A97">
      <selection activeCell="O113" sqref="O113"/>
      <pageMargins left="1" right="0.33" top="1" bottom="0.6" header="0.5" footer="0.38"/>
      <pageSetup paperSize="9" scale="77" orientation="portrait" horizontalDpi="4294967292" verticalDpi="300" r:id="rId1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A746A1D1-F079-45F9-ABC6-D5B94B695A0B}" showPageBreaks="1">
      <pane ySplit="6" topLeftCell="A103" activePane="bottomLeft" state="frozen"/>
      <selection pane="bottomLeft" activeCell="F22" sqref="F22"/>
      <pageMargins left="1" right="0.4" top="1" bottom="0.6" header="0.5" footer="0.38"/>
      <pageSetup paperSize="9" scale="85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0F6DE11C-9731-46C0-B362-D9F8FDA344B7}" hiddenColumns="1" topLeftCell="A97">
      <selection activeCell="A132" sqref="A132"/>
      <pageMargins left="1" right="0.33" top="1" bottom="0.6" header="0.5" footer="0.38"/>
      <pageSetup paperSize="9" scale="77" orientation="portrait" horizontalDpi="4294967292" verticalDpi="300" r:id="rId3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365A82E1-C32F-49FA-B525-E173050F7DE9}" showPageBreaks="1" printArea="1" hiddenColumns="1" topLeftCell="A97">
      <selection activeCell="A132" sqref="A132"/>
      <pageMargins left="1" right="0.33" top="1" bottom="0.6" header="0.5" footer="0.38"/>
      <pageSetup paperSize="9" scale="77" orientation="portrait" horizontalDpi="4294967292" verticalDpi="300" r:id="rId4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A91B9AC7-FD9D-4ABC-9E60-25BCC3ACDFCE}" showPageBreaks="1" printArea="1" hiddenColumns="1">
      <selection activeCell="A132" sqref="A132"/>
      <pageMargins left="1" right="0.33" top="1" bottom="0.6" header="0.5" footer="0.38"/>
      <pageSetup paperSize="9" scale="77" orientation="portrait" horizontalDpi="4294967292" verticalDpi="300" r:id="rId5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15D70F00-01D7-413A-8D7C-E754B7B596E4}">
      <pane ySplit="6" topLeftCell="A103" activePane="bottomLeft" state="frozen"/>
      <selection pane="bottomLeft" activeCell="F22" sqref="F22"/>
      <pageMargins left="1" right="0.4" top="1" bottom="0.6" header="0.5" footer="0.38"/>
      <pageSetup paperSize="9" scale="85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34308931-6E20-41C0-A5BD-7D8C451C3840}" showPageBreaks="1">
      <pane ySplit="6" topLeftCell="A32" activePane="bottomLeft" state="frozen"/>
      <selection pane="bottomLeft" activeCell="E33" sqref="E33"/>
      <pageMargins left="1" right="0.4" top="1" bottom="0.6" header="0.5" footer="0.38"/>
      <pageSetup paperSize="9" scale="85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BCE8B9BA-B99B-4BE3-B7C6-DC4F3FC9FA95}" showPageBreaks="1">
      <pane ySplit="6" topLeftCell="A103" activePane="bottomLeft" state="frozen"/>
      <selection pane="bottomLeft" activeCell="F22" sqref="F22"/>
      <pageMargins left="1" right="0.4" top="1" bottom="0.6" header="0.5" footer="0.38"/>
      <pageSetup paperSize="9" scale="85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FA1B31CD-DD8D-47B3-9B34-AB72E4090B34}" showPageBreaks="1">
      <pane ySplit="5" topLeftCell="A103" activePane="bottomLeft" state="frozen"/>
      <selection pane="bottomLeft" activeCell="F22" sqref="F22"/>
      <pageMargins left="1" right="0.4" top="1" bottom="0.6" header="0.5" footer="0.38"/>
      <pageSetup paperSize="9" scale="85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51C80409-42FF-431E-A1CF-253ADAD7E5C5}" scale="130" hiddenColumns="1" topLeftCell="A109">
      <selection activeCell="D116" sqref="D116"/>
      <pageMargins left="1" right="0.33" top="1" bottom="0.6" header="0.5" footer="0.38"/>
      <pageSetup paperSize="9" scale="77" orientation="portrait" horizontalDpi="4294967292" verticalDpi="300" r:id="rId10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0A3BE354-EABF-4B36-A467-F2E7E7C9C594}" scale="130" showPageBreaks="1" hiddenColumns="1" topLeftCell="A109">
      <selection activeCell="C1" sqref="C1"/>
      <pageMargins left="1" right="0.33" top="1" bottom="0.6" header="0.5" footer="0.38"/>
      <pageSetup paperSize="9" scale="77" orientation="portrait" horizontalDpi="4294967292" verticalDpi="300" r:id="rId11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</customSheetViews>
  <mergeCells count="9">
    <mergeCell ref="A1:M1"/>
    <mergeCell ref="A4:A5"/>
    <mergeCell ref="B4:B5"/>
    <mergeCell ref="C4:C5"/>
    <mergeCell ref="D4:D5"/>
    <mergeCell ref="E4:E5"/>
    <mergeCell ref="F4:H4"/>
    <mergeCell ref="M4:M5"/>
    <mergeCell ref="L4:L5"/>
  </mergeCells>
  <phoneticPr fontId="30" type="noConversion"/>
  <pageMargins left="1" right="0.33" top="1" bottom="0.6" header="0.5" footer="0.38"/>
  <pageSetup paperSize="9" scale="77" orientation="portrait" horizontalDpi="4294967292" verticalDpi="300" r:id="rId12"/>
  <headerFooter alignWithMargins="0">
    <oddHeader>&amp;L&amp;"Arial Black,Bold"&amp;8PT. PETRO OXO NUSANTARA&amp;9DEPARTEMEN MAINTENANCE SEKSI ELECTRICAL - INTRUMENT&amp;R&amp;A</oddHeader>
    <oddFooter>&amp;R&amp;9&amp;F / hal &amp;P dari &amp;N</oddFooter>
  </headerFooter>
  <drawing r:id="rId1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"/>
  <dimension ref="A1:J35"/>
  <sheetViews>
    <sheetView topLeftCell="A19" zoomScale="130" zoomScaleNormal="130" workbookViewId="0">
      <selection activeCell="D41" sqref="D41"/>
    </sheetView>
  </sheetViews>
  <sheetFormatPr defaultRowHeight="12.75"/>
  <cols>
    <col min="1" max="1" width="5" customWidth="1"/>
    <col min="2" max="2" width="10.7109375" customWidth="1"/>
    <col min="3" max="3" width="16.85546875" customWidth="1"/>
    <col min="4" max="4" width="17.7109375" customWidth="1"/>
    <col min="5" max="5" width="20.42578125" customWidth="1"/>
    <col min="6" max="7" width="8.7109375" hidden="1" customWidth="1"/>
    <col min="8" max="9" width="8.7109375" customWidth="1"/>
    <col min="10" max="10" width="17.42578125" customWidth="1"/>
  </cols>
  <sheetData>
    <row r="1" spans="1:10" ht="24" customHeight="1">
      <c r="A1" s="3604" t="s">
        <v>6418</v>
      </c>
      <c r="B1" s="3605"/>
      <c r="C1" s="3605"/>
      <c r="D1" s="3605"/>
      <c r="E1" s="3605"/>
      <c r="F1" s="3605"/>
      <c r="G1" s="3605"/>
      <c r="H1" s="3605"/>
      <c r="I1" s="3605"/>
      <c r="J1" s="3605"/>
    </row>
    <row r="2" spans="1:10" ht="12.75" customHeight="1">
      <c r="A2" s="2"/>
      <c r="B2" s="3"/>
      <c r="C2" s="3"/>
      <c r="D2" s="3"/>
      <c r="E2" s="3"/>
      <c r="F2" s="3"/>
      <c r="G2" s="3"/>
      <c r="H2" s="342" t="s">
        <v>691</v>
      </c>
      <c r="I2" s="3"/>
      <c r="J2" s="5"/>
    </row>
    <row r="3" spans="1:10" ht="13.5" thickBot="1">
      <c r="H3" s="343" t="s">
        <v>692</v>
      </c>
    </row>
    <row r="4" spans="1:10">
      <c r="A4" s="3637" t="s">
        <v>2418</v>
      </c>
      <c r="B4" s="3639" t="s">
        <v>2419</v>
      </c>
      <c r="C4" s="3641" t="s">
        <v>282</v>
      </c>
      <c r="D4" s="3639" t="s">
        <v>2420</v>
      </c>
      <c r="E4" s="3641" t="s">
        <v>281</v>
      </c>
      <c r="F4" s="412" t="s">
        <v>2199</v>
      </c>
      <c r="G4" s="412" t="s">
        <v>2200</v>
      </c>
      <c r="H4" s="412" t="s">
        <v>2202</v>
      </c>
      <c r="I4" s="3645" t="s">
        <v>693</v>
      </c>
      <c r="J4" s="3643" t="s">
        <v>284</v>
      </c>
    </row>
    <row r="5" spans="1:10" ht="13.5" thickBot="1">
      <c r="A5" s="3638"/>
      <c r="B5" s="3640"/>
      <c r="C5" s="3642"/>
      <c r="D5" s="3640"/>
      <c r="E5" s="3642"/>
      <c r="F5" s="299"/>
      <c r="G5" s="299"/>
      <c r="H5" s="299"/>
      <c r="I5" s="3646"/>
      <c r="J5" s="3644"/>
    </row>
    <row r="6" spans="1:10" ht="4.5" customHeight="1">
      <c r="A6" s="7"/>
      <c r="B6" s="8"/>
      <c r="C6" s="8"/>
      <c r="D6" s="8"/>
      <c r="E6" s="8"/>
      <c r="F6" s="8"/>
      <c r="G6" s="8"/>
      <c r="H6" s="8"/>
      <c r="I6" s="8"/>
      <c r="J6" s="11"/>
    </row>
    <row r="7" spans="1:10" s="12" customFormat="1">
      <c r="A7" s="43">
        <v>1</v>
      </c>
      <c r="B7" s="49" t="s">
        <v>3592</v>
      </c>
      <c r="C7" s="49" t="s">
        <v>4393</v>
      </c>
      <c r="D7" s="49" t="s">
        <v>4393</v>
      </c>
      <c r="E7" s="44"/>
      <c r="F7" s="44"/>
      <c r="G7" s="44"/>
      <c r="H7" s="44"/>
      <c r="I7" s="44"/>
      <c r="J7" s="44"/>
    </row>
    <row r="8" spans="1:10" s="12" customFormat="1">
      <c r="A8" s="43">
        <f t="shared" ref="A8:A32" si="0">A7+1</f>
        <v>2</v>
      </c>
      <c r="B8" s="49" t="s">
        <v>3593</v>
      </c>
      <c r="C8" s="49" t="s">
        <v>4394</v>
      </c>
      <c r="D8" s="49" t="s">
        <v>4394</v>
      </c>
      <c r="E8" s="44"/>
      <c r="F8" s="44"/>
      <c r="G8" s="44"/>
      <c r="H8" s="44"/>
      <c r="I8" s="44"/>
      <c r="J8" s="44"/>
    </row>
    <row r="9" spans="1:10" s="12" customFormat="1">
      <c r="A9" s="43">
        <f t="shared" si="0"/>
        <v>3</v>
      </c>
      <c r="B9" s="49" t="s">
        <v>3594</v>
      </c>
      <c r="C9" s="49" t="s">
        <v>4391</v>
      </c>
      <c r="D9" s="49" t="s">
        <v>4391</v>
      </c>
      <c r="E9" s="44"/>
      <c r="F9" s="44"/>
      <c r="G9" s="44"/>
      <c r="H9" s="44"/>
      <c r="I9" s="44"/>
      <c r="J9" s="44"/>
    </row>
    <row r="10" spans="1:10" s="12" customFormat="1">
      <c r="A10" s="43">
        <f t="shared" si="0"/>
        <v>4</v>
      </c>
      <c r="B10" s="49" t="s">
        <v>3595</v>
      </c>
      <c r="C10" s="49" t="s">
        <v>4392</v>
      </c>
      <c r="D10" s="49" t="s">
        <v>4392</v>
      </c>
      <c r="E10" s="44"/>
      <c r="F10" s="44"/>
      <c r="G10" s="44"/>
      <c r="H10" s="44"/>
      <c r="I10" s="44"/>
      <c r="J10" s="44"/>
    </row>
    <row r="11" spans="1:10" s="12" customFormat="1">
      <c r="A11" s="43">
        <f t="shared" si="0"/>
        <v>5</v>
      </c>
      <c r="B11" s="49" t="s">
        <v>3596</v>
      </c>
      <c r="C11" s="49" t="s">
        <v>1011</v>
      </c>
      <c r="D11" s="49" t="s">
        <v>1011</v>
      </c>
      <c r="E11" s="44"/>
      <c r="F11" s="44"/>
      <c r="G11" s="44"/>
      <c r="H11" s="44"/>
      <c r="I11" s="44"/>
      <c r="J11" s="44"/>
    </row>
    <row r="12" spans="1:10" s="12" customFormat="1">
      <c r="A12" s="43">
        <f t="shared" si="0"/>
        <v>6</v>
      </c>
      <c r="B12" s="49" t="s">
        <v>3597</v>
      </c>
      <c r="C12" s="49" t="s">
        <v>1013</v>
      </c>
      <c r="D12" s="49" t="s">
        <v>1013</v>
      </c>
      <c r="E12" s="44"/>
      <c r="F12" s="44"/>
      <c r="G12" s="44"/>
      <c r="H12" s="44"/>
      <c r="I12" s="44"/>
      <c r="J12" s="44"/>
    </row>
    <row r="13" spans="1:10" s="12" customFormat="1">
      <c r="A13" s="43">
        <f t="shared" si="0"/>
        <v>7</v>
      </c>
      <c r="B13" s="49" t="s">
        <v>3598</v>
      </c>
      <c r="C13" s="49" t="s">
        <v>4395</v>
      </c>
      <c r="D13" s="49" t="s">
        <v>4395</v>
      </c>
      <c r="E13" s="44"/>
      <c r="F13" s="44"/>
      <c r="G13" s="44"/>
      <c r="H13" s="44"/>
      <c r="I13" s="44"/>
      <c r="J13" s="324"/>
    </row>
    <row r="14" spans="1:10" s="12" customFormat="1">
      <c r="A14" s="43">
        <f t="shared" si="0"/>
        <v>8</v>
      </c>
      <c r="B14" s="280" t="s">
        <v>16933</v>
      </c>
      <c r="C14" s="280" t="s">
        <v>16947</v>
      </c>
      <c r="D14" s="280" t="s">
        <v>16970</v>
      </c>
      <c r="E14" s="155"/>
      <c r="F14" s="155"/>
      <c r="G14" s="155"/>
      <c r="H14" s="155"/>
      <c r="I14" s="155"/>
      <c r="J14" s="324"/>
    </row>
    <row r="15" spans="1:10" s="12" customFormat="1">
      <c r="A15" s="43">
        <f t="shared" si="0"/>
        <v>9</v>
      </c>
      <c r="B15" s="280" t="s">
        <v>16934</v>
      </c>
      <c r="C15" s="280" t="s">
        <v>16948</v>
      </c>
      <c r="D15" s="280" t="s">
        <v>16970</v>
      </c>
      <c r="E15" s="155"/>
      <c r="F15" s="155"/>
      <c r="G15" s="155"/>
      <c r="H15" s="155"/>
      <c r="I15" s="155"/>
      <c r="J15" s="324"/>
    </row>
    <row r="16" spans="1:10" s="12" customFormat="1">
      <c r="A16" s="43">
        <f t="shared" si="0"/>
        <v>10</v>
      </c>
      <c r="B16" s="280" t="s">
        <v>16935</v>
      </c>
      <c r="C16" s="280" t="s">
        <v>16949</v>
      </c>
      <c r="D16" s="280" t="s">
        <v>16970</v>
      </c>
      <c r="E16" s="155"/>
      <c r="F16" s="155"/>
      <c r="G16" s="155"/>
      <c r="H16" s="155"/>
      <c r="I16" s="155"/>
      <c r="J16" s="324"/>
    </row>
    <row r="17" spans="1:10" s="12" customFormat="1">
      <c r="A17" s="43">
        <f t="shared" si="0"/>
        <v>11</v>
      </c>
      <c r="B17" s="280" t="s">
        <v>16936</v>
      </c>
      <c r="C17" s="280" t="s">
        <v>16950</v>
      </c>
      <c r="D17" s="280" t="s">
        <v>16970</v>
      </c>
      <c r="E17" s="155"/>
      <c r="F17" s="155"/>
      <c r="G17" s="155"/>
      <c r="H17" s="155"/>
      <c r="I17" s="155"/>
      <c r="J17" s="324"/>
    </row>
    <row r="18" spans="1:10" s="12" customFormat="1">
      <c r="A18" s="43">
        <f t="shared" si="0"/>
        <v>12</v>
      </c>
      <c r="B18" s="280" t="s">
        <v>16937</v>
      </c>
      <c r="C18" s="280" t="s">
        <v>16951</v>
      </c>
      <c r="D18" s="280" t="s">
        <v>16970</v>
      </c>
      <c r="E18" s="155"/>
      <c r="F18" s="155"/>
      <c r="G18" s="155"/>
      <c r="H18" s="155"/>
      <c r="I18" s="155"/>
      <c r="J18" s="324"/>
    </row>
    <row r="19" spans="1:10" s="12" customFormat="1">
      <c r="A19" s="43">
        <f t="shared" si="0"/>
        <v>13</v>
      </c>
      <c r="B19" s="280" t="s">
        <v>16938</v>
      </c>
      <c r="C19" s="280" t="s">
        <v>16952</v>
      </c>
      <c r="D19" s="280" t="s">
        <v>16970</v>
      </c>
      <c r="E19" s="155"/>
      <c r="F19" s="155"/>
      <c r="G19" s="155"/>
      <c r="H19" s="155"/>
      <c r="I19" s="155"/>
      <c r="J19" s="324"/>
    </row>
    <row r="20" spans="1:10" s="12" customFormat="1">
      <c r="A20" s="43">
        <f t="shared" si="0"/>
        <v>14</v>
      </c>
      <c r="B20" s="280" t="s">
        <v>16939</v>
      </c>
      <c r="C20" s="280" t="s">
        <v>16953</v>
      </c>
      <c r="D20" s="280" t="s">
        <v>16970</v>
      </c>
      <c r="E20" s="155"/>
      <c r="F20" s="155"/>
      <c r="G20" s="155"/>
      <c r="H20" s="155"/>
      <c r="I20" s="155"/>
      <c r="J20" s="324"/>
    </row>
    <row r="21" spans="1:10" s="12" customFormat="1">
      <c r="A21" s="43">
        <f t="shared" si="0"/>
        <v>15</v>
      </c>
      <c r="B21" s="280" t="s">
        <v>16940</v>
      </c>
      <c r="C21" s="280" t="s">
        <v>16954</v>
      </c>
      <c r="D21" s="280" t="s">
        <v>16970</v>
      </c>
      <c r="E21" s="155"/>
      <c r="F21" s="155"/>
      <c r="G21" s="155"/>
      <c r="H21" s="155"/>
      <c r="I21" s="155"/>
      <c r="J21" s="324"/>
    </row>
    <row r="22" spans="1:10" s="12" customFormat="1">
      <c r="A22" s="43">
        <f t="shared" si="0"/>
        <v>16</v>
      </c>
      <c r="B22" s="280" t="s">
        <v>16941</v>
      </c>
      <c r="C22" s="280" t="s">
        <v>16955</v>
      </c>
      <c r="D22" s="280" t="s">
        <v>16970</v>
      </c>
      <c r="E22" s="155"/>
      <c r="F22" s="155"/>
      <c r="G22" s="155"/>
      <c r="H22" s="155"/>
      <c r="I22" s="155"/>
      <c r="J22" s="324"/>
    </row>
    <row r="23" spans="1:10" s="12" customFormat="1">
      <c r="A23" s="43">
        <f t="shared" si="0"/>
        <v>17</v>
      </c>
      <c r="B23" s="280" t="s">
        <v>16942</v>
      </c>
      <c r="C23" s="280" t="s">
        <v>16956</v>
      </c>
      <c r="D23" s="280" t="s">
        <v>16970</v>
      </c>
      <c r="E23" s="155"/>
      <c r="F23" s="155"/>
      <c r="G23" s="155"/>
      <c r="H23" s="155"/>
      <c r="I23" s="155"/>
      <c r="J23" s="324"/>
    </row>
    <row r="24" spans="1:10" s="12" customFormat="1">
      <c r="A24" s="43">
        <f t="shared" si="0"/>
        <v>18</v>
      </c>
      <c r="B24" s="280" t="s">
        <v>16943</v>
      </c>
      <c r="C24" s="280" t="s">
        <v>16957</v>
      </c>
      <c r="D24" s="280" t="s">
        <v>16970</v>
      </c>
      <c r="E24" s="155"/>
      <c r="F24" s="155"/>
      <c r="G24" s="155"/>
      <c r="H24" s="155"/>
      <c r="I24" s="155"/>
      <c r="J24" s="324"/>
    </row>
    <row r="25" spans="1:10" s="12" customFormat="1">
      <c r="A25" s="43">
        <f t="shared" si="0"/>
        <v>19</v>
      </c>
      <c r="B25" s="280" t="s">
        <v>16944</v>
      </c>
      <c r="C25" s="280" t="s">
        <v>16958</v>
      </c>
      <c r="D25" s="280" t="s">
        <v>16970</v>
      </c>
      <c r="E25" s="155"/>
      <c r="F25" s="155"/>
      <c r="G25" s="155"/>
      <c r="H25" s="155"/>
      <c r="I25" s="155"/>
      <c r="J25" s="324"/>
    </row>
    <row r="26" spans="1:10" s="12" customFormat="1">
      <c r="A26" s="43">
        <f t="shared" si="0"/>
        <v>20</v>
      </c>
      <c r="B26" s="280" t="s">
        <v>16945</v>
      </c>
      <c r="C26" s="280" t="s">
        <v>16959</v>
      </c>
      <c r="D26" s="280" t="s">
        <v>16970</v>
      </c>
      <c r="E26" s="155"/>
      <c r="F26" s="155"/>
      <c r="G26" s="155"/>
      <c r="H26" s="155"/>
      <c r="I26" s="155"/>
      <c r="J26" s="324"/>
    </row>
    <row r="27" spans="1:10" s="12" customFormat="1">
      <c r="A27" s="43">
        <f t="shared" si="0"/>
        <v>21</v>
      </c>
      <c r="B27" s="280" t="s">
        <v>16946</v>
      </c>
      <c r="C27" s="280" t="s">
        <v>16959</v>
      </c>
      <c r="D27" s="280" t="s">
        <v>16970</v>
      </c>
      <c r="E27" s="155"/>
      <c r="F27" s="155"/>
      <c r="G27" s="155"/>
      <c r="H27" s="155"/>
      <c r="I27" s="155"/>
      <c r="J27" s="324"/>
    </row>
    <row r="28" spans="1:10" s="12" customFormat="1">
      <c r="A28" s="43">
        <f t="shared" si="0"/>
        <v>22</v>
      </c>
      <c r="B28" s="280" t="s">
        <v>16965</v>
      </c>
      <c r="C28" s="280" t="s">
        <v>16960</v>
      </c>
      <c r="D28" s="280" t="s">
        <v>16964</v>
      </c>
      <c r="E28" s="155"/>
      <c r="F28" s="155"/>
      <c r="G28" s="155"/>
      <c r="H28" s="155"/>
      <c r="I28" s="155"/>
      <c r="J28" s="324"/>
    </row>
    <row r="29" spans="1:10" s="12" customFormat="1">
      <c r="A29" s="43">
        <f t="shared" si="0"/>
        <v>23</v>
      </c>
      <c r="B29" s="280" t="s">
        <v>16966</v>
      </c>
      <c r="C29" s="280" t="s">
        <v>16961</v>
      </c>
      <c r="D29" s="280" t="s">
        <v>16964</v>
      </c>
      <c r="E29" s="155"/>
      <c r="F29" s="155"/>
      <c r="G29" s="155"/>
      <c r="H29" s="155"/>
      <c r="I29" s="155"/>
      <c r="J29" s="324"/>
    </row>
    <row r="30" spans="1:10" s="12" customFormat="1">
      <c r="A30" s="43">
        <f t="shared" si="0"/>
        <v>24</v>
      </c>
      <c r="B30" s="280" t="s">
        <v>16967</v>
      </c>
      <c r="C30" s="280" t="s">
        <v>16962</v>
      </c>
      <c r="D30" s="280" t="s">
        <v>16964</v>
      </c>
      <c r="E30" s="155"/>
      <c r="F30" s="155"/>
      <c r="G30" s="155"/>
      <c r="H30" s="155"/>
      <c r="I30" s="155"/>
      <c r="J30" s="324"/>
    </row>
    <row r="31" spans="1:10" s="12" customFormat="1">
      <c r="A31" s="43">
        <f t="shared" si="0"/>
        <v>25</v>
      </c>
      <c r="B31" s="280" t="s">
        <v>16968</v>
      </c>
      <c r="C31" s="280" t="s">
        <v>16963</v>
      </c>
      <c r="D31" s="280" t="s">
        <v>16964</v>
      </c>
      <c r="E31" s="155"/>
      <c r="F31" s="155"/>
      <c r="G31" s="155"/>
      <c r="H31" s="155"/>
      <c r="I31" s="155"/>
      <c r="J31" s="324"/>
    </row>
    <row r="32" spans="1:10" s="12" customFormat="1">
      <c r="A32" s="43">
        <f t="shared" si="0"/>
        <v>26</v>
      </c>
      <c r="B32" s="280" t="s">
        <v>16969</v>
      </c>
      <c r="C32" s="280" t="s">
        <v>2595</v>
      </c>
      <c r="D32" s="280" t="s">
        <v>16964</v>
      </c>
      <c r="E32" s="155"/>
      <c r="F32" s="155"/>
      <c r="G32" s="155"/>
      <c r="H32" s="155"/>
      <c r="I32" s="155"/>
      <c r="J32" s="324"/>
    </row>
    <row r="33" spans="1:10">
      <c r="A33" s="36"/>
      <c r="B33" s="50"/>
      <c r="C33" s="40"/>
      <c r="D33" s="40"/>
      <c r="E33" s="41"/>
      <c r="F33" s="41"/>
      <c r="G33" s="41"/>
      <c r="H33" s="41"/>
      <c r="I33" s="41"/>
      <c r="J33" s="51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</row>
    <row r="35" spans="1:10">
      <c r="A35" t="s">
        <v>6404</v>
      </c>
      <c r="C35" s="88">
        <f>COUNT(A7:A33)</f>
        <v>26</v>
      </c>
      <c r="D35" s="12"/>
      <c r="E35" s="12"/>
      <c r="F35" s="12"/>
      <c r="G35" s="12"/>
      <c r="H35" s="12"/>
      <c r="I35" s="12"/>
      <c r="J35" s="12"/>
    </row>
  </sheetData>
  <customSheetViews>
    <customSheetView guid="{EAD1C6BF-B58E-4716-994B-7E887560A863}" hiddenColumns="1">
      <selection activeCell="E17" sqref="E17"/>
      <pageMargins left="1" right="0.4" top="1" bottom="0.6" header="0.5" footer="0.38"/>
      <pageSetup scale="85" orientation="portrait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85">
      <pane ySplit="6" topLeftCell="A7" activePane="bottomLeft" state="frozen"/>
      <selection pane="bottomLeft" activeCell="L13" sqref="L13"/>
      <pageMargins left="1" right="0.4" top="1" bottom="0.6" header="0.5" footer="0.38"/>
      <pageSetup scale="70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selection activeCell="E17" sqref="E17"/>
      <pageMargins left="1" right="0.4" top="1" bottom="0.6" header="0.5" footer="0.38"/>
      <pageSetup scale="85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hiddenColumns="1">
      <selection activeCell="E17" sqref="E17"/>
      <pageMargins left="1" right="0.4" top="1" bottom="0.6" header="0.5" footer="0.38"/>
      <pageSetup scale="85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hiddenColumns="1">
      <selection activeCell="E17" sqref="E17"/>
      <pageMargins left="1" right="0.4" top="1" bottom="0.6" header="0.5" footer="0.38"/>
      <pageSetup scale="85" orientation="portrait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85">
      <pane ySplit="6" topLeftCell="A7" activePane="bottomLeft" state="frozen"/>
      <selection pane="bottomLeft" activeCell="L13" sqref="L13"/>
      <pageMargins left="1" right="0.4" top="1" bottom="0.6" header="0.5" footer="0.38"/>
      <pageSetup scale="70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85">
      <pane ySplit="6" topLeftCell="A7" activePane="bottomLeft" state="frozen"/>
      <selection pane="bottomLeft" activeCell="L13" sqref="L13"/>
      <pageMargins left="1" right="0.4" top="1" bottom="0.6" header="0.5" footer="0.38"/>
      <pageSetup scale="70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85">
      <pane ySplit="6" topLeftCell="A7" activePane="bottomLeft" state="frozen"/>
      <selection pane="bottomLeft" activeCell="L13" sqref="L13"/>
      <pageMargins left="1" right="0.4" top="1" bottom="0.6" header="0.5" footer="0.38"/>
      <pageSetup scale="70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85">
      <pane ySplit="5" topLeftCell="A7" activePane="bottomLeft" state="frozen"/>
      <selection pane="bottomLeft" activeCell="L13" sqref="L13"/>
      <pageMargins left="1" right="0.4" top="1" bottom="0.6" header="0.5" footer="0.38"/>
      <pageSetup scale="70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hiddenColumns="1" topLeftCell="A19">
      <selection activeCell="D41" sqref="D41"/>
      <pageMargins left="1" right="0.4" top="1" bottom="0.6" header="0.5" footer="0.38"/>
      <pageSetup scale="85" orientation="portrait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30" showPageBreaks="1" hiddenColumns="1" topLeftCell="A19">
      <selection activeCell="C1" sqref="C1"/>
      <pageMargins left="1" right="0.4" top="1" bottom="0.6" header="0.5" footer="0.38"/>
      <pageSetup scale="85" orientation="portrait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8">
    <mergeCell ref="A1:J1"/>
    <mergeCell ref="A4:A5"/>
    <mergeCell ref="B4:B5"/>
    <mergeCell ref="C4:C5"/>
    <mergeCell ref="D4:D5"/>
    <mergeCell ref="E4:E5"/>
    <mergeCell ref="J4:J5"/>
    <mergeCell ref="I4:I5"/>
  </mergeCells>
  <phoneticPr fontId="30" type="noConversion"/>
  <pageMargins left="1" right="0.4" top="1" bottom="0.6" header="0.5" footer="0.38"/>
  <pageSetup scale="85" orientation="portrait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7"/>
  <dimension ref="A1:M40"/>
  <sheetViews>
    <sheetView topLeftCell="A19" workbookViewId="0">
      <selection sqref="A1:L1"/>
    </sheetView>
  </sheetViews>
  <sheetFormatPr defaultRowHeight="12.75"/>
  <cols>
    <col min="1" max="1" width="5" customWidth="1"/>
    <col min="2" max="2" width="11.28515625" customWidth="1"/>
    <col min="3" max="3" width="15.85546875" customWidth="1"/>
    <col min="4" max="4" width="22.140625" customWidth="1"/>
    <col min="5" max="5" width="28.85546875" customWidth="1"/>
    <col min="6" max="7" width="14" customWidth="1"/>
    <col min="8" max="9" width="8.7109375" hidden="1" customWidth="1"/>
    <col min="10" max="10" width="8.7109375" customWidth="1"/>
    <col min="11" max="11" width="9.85546875" customWidth="1"/>
    <col min="12" max="12" width="11" customWidth="1"/>
  </cols>
  <sheetData>
    <row r="1" spans="1:13" ht="24" customHeight="1">
      <c r="A1" s="3604" t="s">
        <v>6419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</row>
    <row r="2" spans="1:13" ht="12.75" customHeight="1">
      <c r="A2" s="2"/>
      <c r="B2" s="3"/>
      <c r="C2" s="3"/>
      <c r="D2" s="3"/>
      <c r="E2" s="3"/>
      <c r="F2" s="3"/>
      <c r="G2" s="3"/>
      <c r="H2" s="3"/>
      <c r="I2" s="3"/>
      <c r="J2" s="342" t="s">
        <v>691</v>
      </c>
      <c r="K2" s="3"/>
      <c r="L2" s="5"/>
    </row>
    <row r="3" spans="1:13" ht="13.5" thickBot="1">
      <c r="J3" s="343" t="s">
        <v>692</v>
      </c>
    </row>
    <row r="4" spans="1:13">
      <c r="A4" s="3647" t="s">
        <v>2418</v>
      </c>
      <c r="B4" s="3649" t="s">
        <v>2419</v>
      </c>
      <c r="C4" s="3651" t="s">
        <v>12318</v>
      </c>
      <c r="D4" s="3651" t="s">
        <v>282</v>
      </c>
      <c r="E4" s="3651" t="s">
        <v>2420</v>
      </c>
      <c r="F4" s="3651" t="s">
        <v>2422</v>
      </c>
      <c r="G4" s="3651" t="s">
        <v>281</v>
      </c>
      <c r="H4" s="411" t="s">
        <v>2199</v>
      </c>
      <c r="I4" s="411" t="s">
        <v>2200</v>
      </c>
      <c r="J4" s="411" t="s">
        <v>2202</v>
      </c>
      <c r="K4" s="3655" t="s">
        <v>693</v>
      </c>
      <c r="L4" s="3653" t="s">
        <v>284</v>
      </c>
    </row>
    <row r="5" spans="1:13" ht="13.5" thickBot="1">
      <c r="A5" s="3648"/>
      <c r="B5" s="3650"/>
      <c r="C5" s="3652"/>
      <c r="D5" s="3652"/>
      <c r="E5" s="3652"/>
      <c r="F5" s="3652"/>
      <c r="G5" s="3652"/>
      <c r="H5" s="300"/>
      <c r="I5" s="300"/>
      <c r="J5" s="300"/>
      <c r="K5" s="3656"/>
      <c r="L5" s="3654"/>
    </row>
    <row r="6" spans="1:13" ht="3" customHeight="1">
      <c r="A6" s="53"/>
      <c r="B6" s="54"/>
      <c r="C6" s="216"/>
      <c r="D6" s="54"/>
      <c r="E6" s="54"/>
      <c r="F6" s="54"/>
      <c r="G6" s="54"/>
      <c r="H6" s="54"/>
      <c r="I6" s="54"/>
      <c r="J6" s="54"/>
      <c r="K6" s="54"/>
      <c r="L6" s="57"/>
    </row>
    <row r="7" spans="1:13">
      <c r="A7" s="72">
        <v>1</v>
      </c>
      <c r="B7" s="73" t="s">
        <v>4006</v>
      </c>
      <c r="C7" s="2684" t="s">
        <v>13323</v>
      </c>
      <c r="D7" s="73" t="s">
        <v>4007</v>
      </c>
      <c r="E7" s="79" t="s">
        <v>4008</v>
      </c>
      <c r="F7" s="73" t="s">
        <v>4006</v>
      </c>
      <c r="G7" s="73" t="s">
        <v>170</v>
      </c>
      <c r="H7" s="73"/>
      <c r="I7" s="73"/>
      <c r="J7" s="73"/>
      <c r="K7" s="73"/>
      <c r="L7" s="73"/>
      <c r="M7" s="12"/>
    </row>
    <row r="8" spans="1:13">
      <c r="A8" s="75">
        <f t="shared" ref="A8:A37" si="0">A7+1</f>
        <v>2</v>
      </c>
      <c r="B8" s="76" t="s">
        <v>4009</v>
      </c>
      <c r="C8" s="3069" t="s">
        <v>13324</v>
      </c>
      <c r="D8" s="76" t="s">
        <v>4010</v>
      </c>
      <c r="E8" s="80" t="s">
        <v>4010</v>
      </c>
      <c r="F8" s="821" t="s">
        <v>6420</v>
      </c>
      <c r="G8" s="76" t="s">
        <v>13325</v>
      </c>
      <c r="H8" s="76"/>
      <c r="I8" s="76"/>
      <c r="J8" s="76"/>
      <c r="K8" s="76"/>
      <c r="L8" s="76"/>
      <c r="M8" s="12"/>
    </row>
    <row r="9" spans="1:13">
      <c r="A9" s="75">
        <f t="shared" si="0"/>
        <v>3</v>
      </c>
      <c r="B9" s="76" t="s">
        <v>4011</v>
      </c>
      <c r="C9" s="3069" t="s">
        <v>13324</v>
      </c>
      <c r="D9" s="76" t="s">
        <v>59</v>
      </c>
      <c r="E9" s="80" t="s">
        <v>59</v>
      </c>
      <c r="F9" s="821" t="s">
        <v>6420</v>
      </c>
      <c r="G9" s="76" t="s">
        <v>13325</v>
      </c>
      <c r="H9" s="76"/>
      <c r="I9" s="76"/>
      <c r="J9" s="76"/>
      <c r="K9" s="76"/>
      <c r="L9" s="76"/>
      <c r="M9" s="12"/>
    </row>
    <row r="10" spans="1:13">
      <c r="A10" s="75">
        <f t="shared" si="0"/>
        <v>4</v>
      </c>
      <c r="B10" s="76" t="s">
        <v>4012</v>
      </c>
      <c r="C10" s="3069" t="s">
        <v>13324</v>
      </c>
      <c r="D10" s="821" t="s">
        <v>4013</v>
      </c>
      <c r="E10" s="80" t="s">
        <v>4014</v>
      </c>
      <c r="F10" s="821" t="s">
        <v>6420</v>
      </c>
      <c r="G10" s="76" t="s">
        <v>13325</v>
      </c>
      <c r="H10" s="76"/>
      <c r="I10" s="76"/>
      <c r="J10" s="76"/>
      <c r="K10" s="76"/>
      <c r="L10" s="76"/>
      <c r="M10" s="12"/>
    </row>
    <row r="11" spans="1:13">
      <c r="A11" s="75">
        <f t="shared" si="0"/>
        <v>5</v>
      </c>
      <c r="B11" s="76" t="s">
        <v>4015</v>
      </c>
      <c r="C11" s="3069" t="s">
        <v>13324</v>
      </c>
      <c r="D11" s="76" t="s">
        <v>1130</v>
      </c>
      <c r="E11" s="2647" t="s">
        <v>19393</v>
      </c>
      <c r="F11" s="821" t="s">
        <v>6420</v>
      </c>
      <c r="G11" s="76" t="s">
        <v>13325</v>
      </c>
      <c r="H11" s="76"/>
      <c r="I11" s="76"/>
      <c r="J11" s="76"/>
      <c r="K11" s="76"/>
      <c r="L11" s="76"/>
      <c r="M11" s="12"/>
    </row>
    <row r="12" spans="1:13">
      <c r="A12" s="75">
        <f t="shared" si="0"/>
        <v>6</v>
      </c>
      <c r="B12" s="76" t="s">
        <v>4016</v>
      </c>
      <c r="C12" s="3069" t="s">
        <v>13324</v>
      </c>
      <c r="D12" s="76" t="s">
        <v>1130</v>
      </c>
      <c r="E12" s="2647" t="s">
        <v>19393</v>
      </c>
      <c r="F12" s="821" t="s">
        <v>6420</v>
      </c>
      <c r="G12" s="76" t="s">
        <v>13325</v>
      </c>
      <c r="H12" s="76"/>
      <c r="I12" s="76"/>
      <c r="J12" s="76"/>
      <c r="K12" s="76"/>
      <c r="L12" s="76"/>
      <c r="M12" s="12"/>
    </row>
    <row r="13" spans="1:13">
      <c r="A13" s="75">
        <f t="shared" si="0"/>
        <v>7</v>
      </c>
      <c r="B13" s="821" t="s">
        <v>19394</v>
      </c>
      <c r="C13" s="3069"/>
      <c r="D13" s="76" t="s">
        <v>1130</v>
      </c>
      <c r="E13" s="2647" t="s">
        <v>19393</v>
      </c>
      <c r="F13" s="821" t="s">
        <v>6420</v>
      </c>
      <c r="G13" s="76"/>
      <c r="H13" s="76"/>
      <c r="I13" s="76"/>
      <c r="J13" s="76"/>
      <c r="K13" s="76"/>
      <c r="L13" s="76"/>
      <c r="M13" s="12"/>
    </row>
    <row r="14" spans="1:13">
      <c r="A14" s="75">
        <f t="shared" si="0"/>
        <v>8</v>
      </c>
      <c r="B14" s="821" t="s">
        <v>19395</v>
      </c>
      <c r="C14" s="3069"/>
      <c r="D14" s="76" t="s">
        <v>1130</v>
      </c>
      <c r="E14" s="2647" t="s">
        <v>19396</v>
      </c>
      <c r="F14" s="821" t="s">
        <v>6420</v>
      </c>
      <c r="G14" s="76"/>
      <c r="H14" s="76"/>
      <c r="I14" s="76"/>
      <c r="J14" s="76"/>
      <c r="K14" s="76"/>
      <c r="L14" s="76"/>
      <c r="M14" s="12"/>
    </row>
    <row r="15" spans="1:13">
      <c r="A15" s="75">
        <f t="shared" si="0"/>
        <v>9</v>
      </c>
      <c r="B15" s="76" t="s">
        <v>4017</v>
      </c>
      <c r="C15" s="3069" t="s">
        <v>13324</v>
      </c>
      <c r="D15" s="76" t="s">
        <v>4018</v>
      </c>
      <c r="E15" s="76" t="s">
        <v>4018</v>
      </c>
      <c r="F15" s="821" t="s">
        <v>6420</v>
      </c>
      <c r="G15" s="76" t="s">
        <v>13325</v>
      </c>
      <c r="H15" s="76"/>
      <c r="I15" s="76"/>
      <c r="J15" s="76"/>
      <c r="K15" s="76"/>
      <c r="L15" s="76"/>
      <c r="M15" s="12"/>
    </row>
    <row r="16" spans="1:13">
      <c r="A16" s="75">
        <f t="shared" si="0"/>
        <v>10</v>
      </c>
      <c r="B16" s="76" t="s">
        <v>4019</v>
      </c>
      <c r="C16" s="3069" t="s">
        <v>13324</v>
      </c>
      <c r="D16" s="76" t="s">
        <v>4020</v>
      </c>
      <c r="E16" s="76" t="s">
        <v>4021</v>
      </c>
      <c r="F16" s="821" t="s">
        <v>6420</v>
      </c>
      <c r="G16" s="76" t="s">
        <v>13325</v>
      </c>
      <c r="H16" s="76"/>
      <c r="I16" s="76"/>
      <c r="J16" s="76"/>
      <c r="K16" s="76"/>
      <c r="L16" s="76"/>
      <c r="M16" s="12"/>
    </row>
    <row r="17" spans="1:13">
      <c r="A17" s="75">
        <f t="shared" si="0"/>
        <v>11</v>
      </c>
      <c r="B17" s="81" t="s">
        <v>18295</v>
      </c>
      <c r="C17" s="3070"/>
      <c r="D17" s="82" t="s">
        <v>4010</v>
      </c>
      <c r="E17" s="82" t="s">
        <v>4010</v>
      </c>
      <c r="F17" s="821" t="s">
        <v>6420</v>
      </c>
      <c r="G17" s="82"/>
      <c r="H17" s="82"/>
      <c r="I17" s="82"/>
      <c r="J17" s="82"/>
      <c r="K17" s="82"/>
      <c r="L17" s="76"/>
      <c r="M17" s="12"/>
    </row>
    <row r="18" spans="1:13">
      <c r="A18" s="75">
        <f t="shared" si="0"/>
        <v>12</v>
      </c>
      <c r="B18" s="81" t="s">
        <v>18296</v>
      </c>
      <c r="C18" s="3070"/>
      <c r="D18" s="82" t="s">
        <v>4010</v>
      </c>
      <c r="E18" s="82" t="s">
        <v>4010</v>
      </c>
      <c r="F18" s="821" t="s">
        <v>6420</v>
      </c>
      <c r="G18" s="82"/>
      <c r="H18" s="82"/>
      <c r="I18" s="82"/>
      <c r="J18" s="82"/>
      <c r="K18" s="82"/>
      <c r="L18" s="76"/>
      <c r="M18" s="12"/>
    </row>
    <row r="19" spans="1:13">
      <c r="A19" s="75">
        <f t="shared" si="0"/>
        <v>13</v>
      </c>
      <c r="B19" s="1806" t="s">
        <v>19398</v>
      </c>
      <c r="C19" s="3070"/>
      <c r="D19" s="82" t="s">
        <v>4010</v>
      </c>
      <c r="E19" s="82" t="s">
        <v>4010</v>
      </c>
      <c r="F19" s="821" t="s">
        <v>6420</v>
      </c>
      <c r="G19" s="82"/>
      <c r="H19" s="82"/>
      <c r="I19" s="82"/>
      <c r="J19" s="82"/>
      <c r="K19" s="82"/>
      <c r="L19" s="76"/>
      <c r="M19" s="12"/>
    </row>
    <row r="20" spans="1:13">
      <c r="A20" s="75">
        <f t="shared" si="0"/>
        <v>14</v>
      </c>
      <c r="B20" s="81" t="s">
        <v>18297</v>
      </c>
      <c r="C20" s="3070"/>
      <c r="D20" s="82" t="s">
        <v>4018</v>
      </c>
      <c r="E20" s="822" t="s">
        <v>19397</v>
      </c>
      <c r="F20" s="821" t="s">
        <v>6420</v>
      </c>
      <c r="G20" s="82"/>
      <c r="H20" s="82"/>
      <c r="I20" s="82"/>
      <c r="J20" s="82"/>
      <c r="K20" s="82"/>
      <c r="L20" s="76"/>
      <c r="M20" s="12"/>
    </row>
    <row r="21" spans="1:13">
      <c r="A21" s="75">
        <f t="shared" si="0"/>
        <v>15</v>
      </c>
      <c r="B21" s="81" t="s">
        <v>18298</v>
      </c>
      <c r="C21" s="3070"/>
      <c r="D21" s="82" t="s">
        <v>4018</v>
      </c>
      <c r="E21" s="822" t="s">
        <v>19397</v>
      </c>
      <c r="F21" s="821" t="s">
        <v>6420</v>
      </c>
      <c r="G21" s="82"/>
      <c r="H21" s="82"/>
      <c r="I21" s="82"/>
      <c r="J21" s="82"/>
      <c r="K21" s="82"/>
      <c r="L21" s="76"/>
      <c r="M21" s="12"/>
    </row>
    <row r="22" spans="1:13">
      <c r="A22" s="75">
        <f t="shared" si="0"/>
        <v>16</v>
      </c>
      <c r="B22" s="1806" t="s">
        <v>19399</v>
      </c>
      <c r="C22" s="3070"/>
      <c r="D22" s="82" t="s">
        <v>4018</v>
      </c>
      <c r="E22" s="822" t="s">
        <v>19400</v>
      </c>
      <c r="F22" s="821" t="s">
        <v>6420</v>
      </c>
      <c r="G22" s="82"/>
      <c r="H22" s="82"/>
      <c r="I22" s="82"/>
      <c r="J22" s="82"/>
      <c r="K22" s="82"/>
      <c r="L22" s="76"/>
      <c r="M22" s="12"/>
    </row>
    <row r="23" spans="1:13">
      <c r="A23" s="75">
        <f t="shared" si="0"/>
        <v>17</v>
      </c>
      <c r="B23" s="81" t="s">
        <v>18299</v>
      </c>
      <c r="C23" s="3070"/>
      <c r="D23" s="82" t="s">
        <v>59</v>
      </c>
      <c r="E23" s="822" t="s">
        <v>19401</v>
      </c>
      <c r="F23" s="821" t="s">
        <v>6420</v>
      </c>
      <c r="G23" s="82"/>
      <c r="H23" s="82"/>
      <c r="I23" s="82"/>
      <c r="J23" s="82"/>
      <c r="K23" s="82"/>
      <c r="L23" s="76"/>
      <c r="M23" s="12"/>
    </row>
    <row r="24" spans="1:13">
      <c r="A24" s="75">
        <f t="shared" si="0"/>
        <v>18</v>
      </c>
      <c r="B24" s="81" t="s">
        <v>18300</v>
      </c>
      <c r="C24" s="3070"/>
      <c r="D24" s="82" t="s">
        <v>59</v>
      </c>
      <c r="E24" s="822" t="s">
        <v>19401</v>
      </c>
      <c r="F24" s="821" t="s">
        <v>6420</v>
      </c>
      <c r="G24" s="82"/>
      <c r="H24" s="82"/>
      <c r="I24" s="82"/>
      <c r="J24" s="82"/>
      <c r="K24" s="82"/>
      <c r="L24" s="76"/>
      <c r="M24" s="12"/>
    </row>
    <row r="25" spans="1:13">
      <c r="A25" s="75">
        <f t="shared" si="0"/>
        <v>19</v>
      </c>
      <c r="B25" s="81" t="s">
        <v>18301</v>
      </c>
      <c r="C25" s="3070"/>
      <c r="D25" s="82" t="s">
        <v>59</v>
      </c>
      <c r="E25" s="822" t="s">
        <v>19401</v>
      </c>
      <c r="F25" s="821" t="s">
        <v>6420</v>
      </c>
      <c r="G25" s="82"/>
      <c r="H25" s="82"/>
      <c r="I25" s="82"/>
      <c r="J25" s="82"/>
      <c r="K25" s="82"/>
      <c r="L25" s="76"/>
      <c r="M25" s="12"/>
    </row>
    <row r="26" spans="1:13">
      <c r="A26" s="75">
        <f t="shared" si="0"/>
        <v>20</v>
      </c>
      <c r="B26" s="1806" t="s">
        <v>19402</v>
      </c>
      <c r="C26" s="3070"/>
      <c r="D26" s="82" t="s">
        <v>59</v>
      </c>
      <c r="E26" s="822" t="s">
        <v>19403</v>
      </c>
      <c r="F26" s="821" t="s">
        <v>6420</v>
      </c>
      <c r="G26" s="82"/>
      <c r="H26" s="82"/>
      <c r="I26" s="82"/>
      <c r="J26" s="82"/>
      <c r="K26" s="82"/>
      <c r="L26" s="76"/>
      <c r="M26" s="12"/>
    </row>
    <row r="27" spans="1:13">
      <c r="A27" s="75">
        <f t="shared" si="0"/>
        <v>21</v>
      </c>
      <c r="B27" s="81" t="s">
        <v>18302</v>
      </c>
      <c r="C27" s="3070"/>
      <c r="D27" s="82" t="s">
        <v>370</v>
      </c>
      <c r="E27" s="82" t="s">
        <v>370</v>
      </c>
      <c r="F27" s="821" t="s">
        <v>6420</v>
      </c>
      <c r="G27" s="82"/>
      <c r="H27" s="82"/>
      <c r="I27" s="82"/>
      <c r="J27" s="82"/>
      <c r="K27" s="82"/>
      <c r="L27" s="76"/>
      <c r="M27" s="12"/>
    </row>
    <row r="28" spans="1:13">
      <c r="A28" s="75">
        <f t="shared" si="0"/>
        <v>22</v>
      </c>
      <c r="B28" s="81" t="s">
        <v>18303</v>
      </c>
      <c r="C28" s="3070"/>
      <c r="D28" s="82" t="s">
        <v>18310</v>
      </c>
      <c r="E28" s="82" t="s">
        <v>18310</v>
      </c>
      <c r="F28" s="821" t="s">
        <v>6420</v>
      </c>
      <c r="G28" s="82"/>
      <c r="H28" s="82"/>
      <c r="I28" s="82"/>
      <c r="J28" s="82"/>
      <c r="K28" s="82"/>
      <c r="L28" s="76"/>
      <c r="M28" s="12"/>
    </row>
    <row r="29" spans="1:13">
      <c r="A29" s="75">
        <f t="shared" si="0"/>
        <v>23</v>
      </c>
      <c r="B29" s="81" t="s">
        <v>18304</v>
      </c>
      <c r="C29" s="3070"/>
      <c r="D29" s="82" t="s">
        <v>18311</v>
      </c>
      <c r="E29" s="82" t="s">
        <v>18311</v>
      </c>
      <c r="F29" s="821" t="s">
        <v>6420</v>
      </c>
      <c r="G29" s="82"/>
      <c r="H29" s="82"/>
      <c r="I29" s="82"/>
      <c r="J29" s="82"/>
      <c r="K29" s="82"/>
      <c r="L29" s="76"/>
      <c r="M29" s="12"/>
    </row>
    <row r="30" spans="1:13">
      <c r="A30" s="75">
        <f t="shared" si="0"/>
        <v>24</v>
      </c>
      <c r="B30" s="81" t="s">
        <v>18305</v>
      </c>
      <c r="C30" s="3070"/>
      <c r="D30" s="82" t="s">
        <v>18312</v>
      </c>
      <c r="E30" s="82" t="s">
        <v>18312</v>
      </c>
      <c r="F30" s="821" t="s">
        <v>6420</v>
      </c>
      <c r="G30" s="82"/>
      <c r="H30" s="82"/>
      <c r="I30" s="82"/>
      <c r="J30" s="82"/>
      <c r="K30" s="82"/>
      <c r="L30" s="76"/>
      <c r="M30" s="12"/>
    </row>
    <row r="31" spans="1:13">
      <c r="A31" s="75">
        <f t="shared" si="0"/>
        <v>25</v>
      </c>
      <c r="B31" s="81" t="s">
        <v>18306</v>
      </c>
      <c r="C31" s="3070"/>
      <c r="D31" s="82" t="s">
        <v>18313</v>
      </c>
      <c r="E31" s="82" t="s">
        <v>18313</v>
      </c>
      <c r="F31" s="821" t="s">
        <v>6420</v>
      </c>
      <c r="G31" s="82"/>
      <c r="H31" s="82"/>
      <c r="I31" s="82"/>
      <c r="J31" s="82"/>
      <c r="K31" s="82"/>
      <c r="L31" s="76"/>
      <c r="M31" s="12"/>
    </row>
    <row r="32" spans="1:13">
      <c r="A32" s="75">
        <f t="shared" si="0"/>
        <v>26</v>
      </c>
      <c r="B32" s="81" t="s">
        <v>18307</v>
      </c>
      <c r="C32" s="3070"/>
      <c r="D32" s="82" t="s">
        <v>4023</v>
      </c>
      <c r="E32" s="822" t="s">
        <v>19404</v>
      </c>
      <c r="F32" s="821" t="s">
        <v>6420</v>
      </c>
      <c r="G32" s="82"/>
      <c r="H32" s="82"/>
      <c r="I32" s="82"/>
      <c r="J32" s="82"/>
      <c r="K32" s="82"/>
      <c r="L32" s="76"/>
      <c r="M32" s="12"/>
    </row>
    <row r="33" spans="1:13">
      <c r="A33" s="75">
        <f t="shared" si="0"/>
        <v>27</v>
      </c>
      <c r="B33" s="81" t="s">
        <v>18308</v>
      </c>
      <c r="C33" s="3070"/>
      <c r="D33" s="82" t="s">
        <v>4023</v>
      </c>
      <c r="E33" s="822" t="s">
        <v>19404</v>
      </c>
      <c r="F33" s="821" t="s">
        <v>6420</v>
      </c>
      <c r="G33" s="82"/>
      <c r="H33" s="82"/>
      <c r="I33" s="82"/>
      <c r="J33" s="82"/>
      <c r="K33" s="82"/>
      <c r="L33" s="76"/>
      <c r="M33" s="12"/>
    </row>
    <row r="34" spans="1:13">
      <c r="A34" s="75">
        <f t="shared" si="0"/>
        <v>28</v>
      </c>
      <c r="B34" s="81" t="s">
        <v>18309</v>
      </c>
      <c r="C34" s="3070"/>
      <c r="D34" s="82" t="s">
        <v>4023</v>
      </c>
      <c r="E34" s="822" t="s">
        <v>19404</v>
      </c>
      <c r="F34" s="821" t="s">
        <v>6420</v>
      </c>
      <c r="G34" s="82"/>
      <c r="H34" s="82"/>
      <c r="I34" s="82"/>
      <c r="J34" s="82"/>
      <c r="K34" s="82"/>
      <c r="L34" s="76"/>
      <c r="M34" s="12"/>
    </row>
    <row r="35" spans="1:13">
      <c r="A35" s="75">
        <f t="shared" si="0"/>
        <v>29</v>
      </c>
      <c r="B35" s="81" t="s">
        <v>19405</v>
      </c>
      <c r="C35" s="3070"/>
      <c r="D35" s="822" t="s">
        <v>19407</v>
      </c>
      <c r="E35" s="822" t="s">
        <v>19406</v>
      </c>
      <c r="F35" s="821" t="s">
        <v>6420</v>
      </c>
      <c r="G35" s="82"/>
      <c r="H35" s="82"/>
      <c r="I35" s="82"/>
      <c r="J35" s="82"/>
      <c r="K35" s="82"/>
      <c r="L35" s="76"/>
      <c r="M35" s="12"/>
    </row>
    <row r="36" spans="1:13">
      <c r="A36" s="75">
        <f t="shared" si="0"/>
        <v>30</v>
      </c>
      <c r="B36" s="81" t="s">
        <v>4022</v>
      </c>
      <c r="C36" s="2699" t="s">
        <v>13322</v>
      </c>
      <c r="D36" s="82" t="s">
        <v>4023</v>
      </c>
      <c r="E36" s="822" t="s">
        <v>4008</v>
      </c>
      <c r="F36" s="82" t="s">
        <v>4022</v>
      </c>
      <c r="G36" s="82" t="s">
        <v>2858</v>
      </c>
      <c r="H36" s="82"/>
      <c r="I36" s="82"/>
      <c r="J36" s="82"/>
      <c r="K36" s="82"/>
      <c r="L36" s="76"/>
      <c r="M36" s="12"/>
    </row>
    <row r="37" spans="1:13">
      <c r="A37" s="75">
        <f t="shared" si="0"/>
        <v>31</v>
      </c>
      <c r="B37" s="1806" t="s">
        <v>16529</v>
      </c>
      <c r="C37" s="2699" t="s">
        <v>16531</v>
      </c>
      <c r="D37" s="822" t="s">
        <v>16529</v>
      </c>
      <c r="E37" s="822" t="s">
        <v>4008</v>
      </c>
      <c r="F37" s="822" t="s">
        <v>16529</v>
      </c>
      <c r="G37" s="822" t="s">
        <v>16530</v>
      </c>
      <c r="H37" s="82"/>
      <c r="I37" s="82"/>
      <c r="J37" s="82"/>
      <c r="K37" s="82"/>
      <c r="L37" s="82"/>
      <c r="M37" s="12"/>
    </row>
    <row r="38" spans="1:13">
      <c r="A38" s="60"/>
      <c r="B38" s="61"/>
      <c r="C38" s="2368"/>
      <c r="D38" s="64"/>
      <c r="E38" s="64"/>
      <c r="F38" s="65"/>
      <c r="G38" s="65"/>
      <c r="H38" s="65"/>
      <c r="I38" s="65"/>
      <c r="J38" s="65"/>
      <c r="K38" s="65"/>
      <c r="L38" s="78"/>
    </row>
    <row r="39" spans="1:13">
      <c r="A39" s="67"/>
      <c r="B39" s="68"/>
      <c r="C39" s="69"/>
      <c r="D39" s="69"/>
      <c r="E39" s="69"/>
      <c r="F39" s="70"/>
      <c r="G39" s="89"/>
      <c r="H39" s="89"/>
      <c r="I39" s="89"/>
      <c r="J39" s="89"/>
      <c r="K39" s="89"/>
      <c r="L39" s="6"/>
    </row>
    <row r="40" spans="1:13">
      <c r="A40" t="s">
        <v>6404</v>
      </c>
      <c r="D40" s="88">
        <f>COUNT(A7:A38)</f>
        <v>31</v>
      </c>
    </row>
  </sheetData>
  <customSheetViews>
    <customSheetView guid="{EAD1C6BF-B58E-4716-994B-7E887560A863}" hiddenColumns="1">
      <selection activeCell="E18" sqref="E18"/>
      <pageMargins left="1" right="0.13" top="1" bottom="0.6" header="0.5" footer="0.38"/>
      <pageSetup scale="75" orientation="portrait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96">
      <pane ySplit="6" topLeftCell="A7" activePane="bottomLeft" state="frozen"/>
      <selection pane="bottomLeft" activeCell="G28" sqref="G28"/>
      <pageMargins left="1" right="0.4" top="1" bottom="0.6" header="0.5" footer="0.38"/>
      <pageSetup scale="70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selection activeCell="S21" sqref="S21"/>
      <pageMargins left="1" right="0.13" top="1" bottom="0.6" header="0.5" footer="0.38"/>
      <pageSetup scale="75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hiddenColumns="1">
      <selection activeCell="S21" sqref="S21"/>
      <pageMargins left="1" right="0.13" top="1" bottom="0.6" header="0.5" footer="0.38"/>
      <pageSetup scale="75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hiddenColumns="1">
      <selection activeCell="S21" sqref="S21"/>
      <pageMargins left="1" right="0.13" top="1" bottom="0.6" header="0.5" footer="0.38"/>
      <pageSetup scale="75" orientation="portrait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96">
      <pane ySplit="6" topLeftCell="A7" activePane="bottomLeft" state="frozen"/>
      <selection pane="bottomLeft" activeCell="G28" sqref="G28"/>
      <pageMargins left="1" right="0.4" top="1" bottom="0.6" header="0.5" footer="0.38"/>
      <pageSetup scale="70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96">
      <pane ySplit="6" topLeftCell="A7" activePane="bottomLeft" state="frozen"/>
      <selection pane="bottomLeft" activeCell="G28" sqref="G28"/>
      <pageMargins left="1" right="0.4" top="1" bottom="0.6" header="0.5" footer="0.38"/>
      <pageSetup scale="70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96">
      <pane ySplit="6" topLeftCell="A7" activePane="bottomLeft" state="frozen"/>
      <selection pane="bottomLeft" activeCell="G28" sqref="G28"/>
      <pageMargins left="1" right="0.4" top="1" bottom="0.6" header="0.5" footer="0.38"/>
      <pageSetup scale="70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96">
      <pane ySplit="5" topLeftCell="A6" activePane="bottomLeft" state="frozen"/>
      <selection pane="bottomLeft" sqref="A1:M1"/>
      <pageMargins left="1" right="0.4" top="1" bottom="0.6" header="0.5" footer="0.38"/>
      <pageSetup scale="70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hiddenColumns="1">
      <selection activeCell="E27" sqref="E27"/>
      <pageMargins left="1" right="0.13" top="1" bottom="0.6" header="0.5" footer="0.38"/>
      <pageSetup scale="75" orientation="portrait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howPageBreaks="1" hiddenColumns="1">
      <selection activeCell="C1" sqref="C1"/>
      <pageMargins left="1" right="0.13" top="1" bottom="0.6" header="0.5" footer="0.38"/>
      <pageSetup scale="75" orientation="portrait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0">
    <mergeCell ref="A1:L1"/>
    <mergeCell ref="A4:A5"/>
    <mergeCell ref="B4:B5"/>
    <mergeCell ref="D4:D5"/>
    <mergeCell ref="E4:E5"/>
    <mergeCell ref="F4:F5"/>
    <mergeCell ref="L4:L5"/>
    <mergeCell ref="G4:G5"/>
    <mergeCell ref="K4:K5"/>
    <mergeCell ref="C4:C5"/>
  </mergeCells>
  <phoneticPr fontId="30" type="noConversion"/>
  <pageMargins left="1" right="0.13" top="1" bottom="0.6" header="0.5" footer="0.38"/>
  <pageSetup scale="75" orientation="portrait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54"/>
  <dimension ref="A1:U75"/>
  <sheetViews>
    <sheetView zoomScale="145" zoomScaleNormal="145" workbookViewId="0">
      <pane xSplit="4" ySplit="6" topLeftCell="E34" activePane="bottomRight" state="frozen"/>
      <selection pane="topRight" activeCell="E1" sqref="E1"/>
      <selection pane="bottomLeft" activeCell="A7" sqref="A7"/>
      <selection pane="bottomRight" activeCell="D34" sqref="D34"/>
    </sheetView>
  </sheetViews>
  <sheetFormatPr defaultRowHeight="12.75"/>
  <cols>
    <col min="1" max="1" width="5" customWidth="1"/>
    <col min="2" max="2" width="12.28515625" customWidth="1"/>
    <col min="3" max="3" width="9.7109375" customWidth="1"/>
    <col min="4" max="4" width="22" customWidth="1"/>
    <col min="5" max="5" width="8.7109375" customWidth="1"/>
    <col min="6" max="6" width="14.140625" style="6" customWidth="1"/>
    <col min="7" max="7" width="13.42578125" customWidth="1"/>
    <col min="8" max="8" width="13.42578125" style="22" customWidth="1"/>
    <col min="9" max="9" width="11" customWidth="1"/>
    <col min="10" max="10" width="8.85546875" customWidth="1"/>
    <col min="11" max="11" width="9.140625" customWidth="1"/>
    <col min="12" max="12" width="10.42578125" customWidth="1"/>
    <col min="13" max="14" width="8.7109375" hidden="1" customWidth="1"/>
    <col min="15" max="16" width="11.140625" customWidth="1"/>
    <col min="17" max="17" width="8.7109375" customWidth="1"/>
    <col min="18" max="18" width="9.7109375" customWidth="1"/>
    <col min="19" max="19" width="13.7109375" customWidth="1"/>
  </cols>
  <sheetData>
    <row r="1" spans="1:20" ht="24" customHeight="1">
      <c r="A1" s="3604" t="s">
        <v>6421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  <c r="N1" s="3605"/>
      <c r="O1" s="3605"/>
      <c r="P1" s="3605"/>
      <c r="Q1" s="3605"/>
      <c r="R1" s="3605"/>
      <c r="S1" s="3605"/>
    </row>
    <row r="2" spans="1:20" ht="12.75" customHeight="1">
      <c r="A2" s="2"/>
      <c r="B2" s="3"/>
      <c r="C2" s="3"/>
      <c r="D2" s="3"/>
      <c r="E2" s="3"/>
      <c r="F2" s="5"/>
      <c r="G2" s="3"/>
      <c r="H2" s="3"/>
      <c r="I2" s="3"/>
      <c r="J2" s="3"/>
      <c r="K2" s="4"/>
      <c r="L2" s="3"/>
      <c r="M2" s="3"/>
      <c r="N2" s="3"/>
      <c r="O2" s="3"/>
      <c r="P2" s="3"/>
      <c r="Q2" s="342" t="s">
        <v>691</v>
      </c>
      <c r="R2" s="3"/>
      <c r="S2" s="5"/>
    </row>
    <row r="3" spans="1:20" ht="13.5" thickBot="1">
      <c r="F3"/>
      <c r="Q3" s="343" t="s">
        <v>692</v>
      </c>
    </row>
    <row r="4" spans="1:20" s="281" customFormat="1" ht="23.25" customHeight="1">
      <c r="A4" s="3663" t="s">
        <v>2418</v>
      </c>
      <c r="B4" s="3661" t="s">
        <v>2419</v>
      </c>
      <c r="C4" s="3628" t="s">
        <v>6411</v>
      </c>
      <c r="D4" s="3661" t="s">
        <v>2420</v>
      </c>
      <c r="E4" s="3666" t="s">
        <v>4024</v>
      </c>
      <c r="F4" s="3668" t="s">
        <v>3202</v>
      </c>
      <c r="G4" s="3669"/>
      <c r="H4" s="1781" t="s">
        <v>17000</v>
      </c>
      <c r="I4" s="3661" t="s">
        <v>281</v>
      </c>
      <c r="J4" s="3661" t="s">
        <v>283</v>
      </c>
      <c r="K4" s="3670" t="s">
        <v>4727</v>
      </c>
      <c r="L4" s="409" t="s">
        <v>4728</v>
      </c>
      <c r="M4" s="410" t="s">
        <v>2199</v>
      </c>
      <c r="N4" s="410" t="s">
        <v>2200</v>
      </c>
      <c r="O4" s="410" t="s">
        <v>18874</v>
      </c>
      <c r="P4" s="410" t="s">
        <v>19916</v>
      </c>
      <c r="Q4" s="410" t="s">
        <v>2202</v>
      </c>
      <c r="R4" s="3657" t="s">
        <v>693</v>
      </c>
      <c r="S4" s="3659" t="s">
        <v>284</v>
      </c>
    </row>
    <row r="5" spans="1:20" s="281" customFormat="1" ht="13.5" thickBot="1">
      <c r="A5" s="3664"/>
      <c r="B5" s="3662"/>
      <c r="C5" s="3665"/>
      <c r="D5" s="3662"/>
      <c r="E5" s="3667"/>
      <c r="F5" s="282" t="s">
        <v>169</v>
      </c>
      <c r="G5" s="282" t="s">
        <v>4041</v>
      </c>
      <c r="H5" s="282"/>
      <c r="I5" s="3662"/>
      <c r="J5" s="3662"/>
      <c r="K5" s="3671"/>
      <c r="L5" s="283"/>
      <c r="M5" s="283"/>
      <c r="N5" s="283"/>
      <c r="O5" s="2851" t="s">
        <v>19914</v>
      </c>
      <c r="P5" s="2851"/>
      <c r="Q5" s="283"/>
      <c r="R5" s="3658"/>
      <c r="S5" s="3660"/>
    </row>
    <row r="6" spans="1:20" ht="3.75" customHeight="1">
      <c r="A6" s="53"/>
      <c r="B6" s="54"/>
      <c r="C6" s="54"/>
      <c r="D6" s="54"/>
      <c r="E6" s="54"/>
      <c r="F6" s="216"/>
      <c r="G6" s="54"/>
      <c r="H6" s="54"/>
      <c r="I6" s="54"/>
      <c r="J6" s="54"/>
      <c r="K6" s="55"/>
      <c r="L6" s="56"/>
      <c r="M6" s="56"/>
      <c r="N6" s="56"/>
      <c r="O6" s="56"/>
      <c r="P6" s="56"/>
      <c r="Q6" s="56"/>
      <c r="R6" s="56"/>
      <c r="S6" s="57"/>
    </row>
    <row r="7" spans="1:20" s="12" customFormat="1" ht="17.100000000000001" customHeight="1">
      <c r="A7" s="83">
        <v>1</v>
      </c>
      <c r="B7" s="293" t="s">
        <v>17031</v>
      </c>
      <c r="C7" s="284" t="s">
        <v>627</v>
      </c>
      <c r="D7" s="284" t="s">
        <v>628</v>
      </c>
      <c r="E7" s="285">
        <v>22200</v>
      </c>
      <c r="F7" s="287" t="s">
        <v>4046</v>
      </c>
      <c r="G7" s="3061" t="s">
        <v>4045</v>
      </c>
      <c r="H7" s="1957" t="s">
        <v>17001</v>
      </c>
      <c r="I7" s="3061" t="s">
        <v>4026</v>
      </c>
      <c r="J7" s="3065" t="s">
        <v>4027</v>
      </c>
      <c r="K7" s="286">
        <v>9.3000000000000007</v>
      </c>
      <c r="L7" s="75">
        <v>1970</v>
      </c>
      <c r="M7" s="75"/>
      <c r="N7" s="75"/>
      <c r="O7" s="75"/>
      <c r="P7" s="75"/>
      <c r="Q7" s="75"/>
      <c r="R7" s="75"/>
      <c r="S7" s="84"/>
      <c r="T7" s="3068" t="str">
        <f>K7&amp;" A"</f>
        <v>9.3 A</v>
      </c>
    </row>
    <row r="8" spans="1:20" s="12" customFormat="1" ht="17.100000000000001" customHeight="1">
      <c r="A8" s="83">
        <f t="shared" ref="A8:A56" si="0">A7+1</f>
        <v>2</v>
      </c>
      <c r="B8" s="293" t="s">
        <v>17032</v>
      </c>
      <c r="C8" s="284" t="s">
        <v>627</v>
      </c>
      <c r="D8" s="913" t="s">
        <v>17002</v>
      </c>
      <c r="E8" s="285">
        <v>17500</v>
      </c>
      <c r="F8" s="1958" t="s">
        <v>17003</v>
      </c>
      <c r="G8" s="3061"/>
      <c r="H8" s="1957" t="s">
        <v>17001</v>
      </c>
      <c r="I8" s="3061" t="s">
        <v>4026</v>
      </c>
      <c r="J8" s="3065" t="s">
        <v>4027</v>
      </c>
      <c r="K8" s="288">
        <v>7.2</v>
      </c>
      <c r="L8" s="75">
        <v>1650</v>
      </c>
      <c r="M8" s="75"/>
      <c r="N8" s="75"/>
      <c r="O8" s="75"/>
      <c r="P8" s="75"/>
      <c r="Q8" s="75"/>
      <c r="R8" s="75"/>
      <c r="S8" s="84"/>
      <c r="T8" s="3068" t="str">
        <f t="shared" ref="T8:T61" si="1">K8&amp;" A"</f>
        <v>7.2 A</v>
      </c>
    </row>
    <row r="9" spans="1:20" s="12" customFormat="1" ht="17.100000000000001" customHeight="1">
      <c r="A9" s="83">
        <f t="shared" si="0"/>
        <v>3</v>
      </c>
      <c r="B9" s="293" t="s">
        <v>17033</v>
      </c>
      <c r="C9" s="284" t="s">
        <v>627</v>
      </c>
      <c r="D9" s="284" t="s">
        <v>630</v>
      </c>
      <c r="E9" s="285">
        <v>17500</v>
      </c>
      <c r="F9" s="1958" t="s">
        <v>17005</v>
      </c>
      <c r="G9" s="3061"/>
      <c r="H9" s="1957" t="s">
        <v>17004</v>
      </c>
      <c r="I9" s="3061" t="s">
        <v>4026</v>
      </c>
      <c r="J9" s="3065" t="s">
        <v>4027</v>
      </c>
      <c r="K9" s="288">
        <v>7.4</v>
      </c>
      <c r="L9" s="75">
        <v>1903</v>
      </c>
      <c r="M9" s="75"/>
      <c r="N9" s="75"/>
      <c r="O9" s="75"/>
      <c r="P9" s="75"/>
      <c r="Q9" s="75"/>
      <c r="R9" s="75"/>
      <c r="S9" s="84"/>
      <c r="T9" s="3068" t="str">
        <f t="shared" si="1"/>
        <v>7.4 A</v>
      </c>
    </row>
    <row r="10" spans="1:20" s="12" customFormat="1" ht="17.100000000000001" customHeight="1">
      <c r="A10" s="83">
        <f t="shared" si="0"/>
        <v>4</v>
      </c>
      <c r="B10" s="293" t="s">
        <v>17034</v>
      </c>
      <c r="C10" s="284" t="s">
        <v>627</v>
      </c>
      <c r="D10" s="913" t="s">
        <v>17002</v>
      </c>
      <c r="E10" s="285">
        <v>12000</v>
      </c>
      <c r="F10" s="287" t="s">
        <v>4040</v>
      </c>
      <c r="G10" s="3061" t="s">
        <v>4042</v>
      </c>
      <c r="H10" s="1957" t="s">
        <v>17001</v>
      </c>
      <c r="I10" s="3061" t="s">
        <v>4026</v>
      </c>
      <c r="J10" s="3065" t="s">
        <v>4027</v>
      </c>
      <c r="K10" s="286">
        <v>4.9000000000000004</v>
      </c>
      <c r="L10" s="75">
        <v>1074</v>
      </c>
      <c r="M10" s="75"/>
      <c r="N10" s="75"/>
      <c r="O10" s="75"/>
      <c r="P10" s="75"/>
      <c r="Q10" s="75"/>
      <c r="R10" s="75"/>
      <c r="S10" s="84"/>
      <c r="T10" s="3068" t="str">
        <f t="shared" si="1"/>
        <v>4.9 A</v>
      </c>
    </row>
    <row r="11" spans="1:20" s="12" customFormat="1" ht="17.100000000000001" customHeight="1">
      <c r="A11" s="83">
        <f t="shared" si="0"/>
        <v>5</v>
      </c>
      <c r="B11" s="293" t="s">
        <v>17035</v>
      </c>
      <c r="C11" s="284" t="s">
        <v>627</v>
      </c>
      <c r="D11" s="284" t="s">
        <v>631</v>
      </c>
      <c r="E11" s="285">
        <v>17500</v>
      </c>
      <c r="F11" s="1958" t="s">
        <v>17005</v>
      </c>
      <c r="G11" s="3061"/>
      <c r="H11" s="1957" t="s">
        <v>17004</v>
      </c>
      <c r="I11" s="3061" t="s">
        <v>4026</v>
      </c>
      <c r="J11" s="3065" t="s">
        <v>4027</v>
      </c>
      <c r="K11" s="286">
        <v>7.4</v>
      </c>
      <c r="L11" s="75">
        <v>1903</v>
      </c>
      <c r="M11" s="75"/>
      <c r="N11" s="75"/>
      <c r="O11" s="75"/>
      <c r="P11" s="75"/>
      <c r="Q11" s="75"/>
      <c r="R11" s="75"/>
      <c r="S11" s="84"/>
      <c r="T11" s="3068" t="str">
        <f t="shared" si="1"/>
        <v>7.4 A</v>
      </c>
    </row>
    <row r="12" spans="1:20" s="12" customFormat="1" ht="17.100000000000001" customHeight="1">
      <c r="A12" s="83">
        <f t="shared" si="0"/>
        <v>6</v>
      </c>
      <c r="B12" s="293" t="s">
        <v>17036</v>
      </c>
      <c r="C12" s="284" t="s">
        <v>627</v>
      </c>
      <c r="D12" s="913" t="s">
        <v>17006</v>
      </c>
      <c r="E12" s="289">
        <v>12000</v>
      </c>
      <c r="F12" s="287" t="s">
        <v>4025</v>
      </c>
      <c r="G12" s="3061"/>
      <c r="H12" s="1957" t="s">
        <v>17001</v>
      </c>
      <c r="I12" s="3061" t="s">
        <v>4026</v>
      </c>
      <c r="J12" s="3065" t="s">
        <v>4027</v>
      </c>
      <c r="K12" s="286">
        <v>5.0999999999999996</v>
      </c>
      <c r="L12" s="291">
        <v>1090</v>
      </c>
      <c r="M12" s="75"/>
      <c r="N12" s="75"/>
      <c r="O12" s="75"/>
      <c r="P12" s="75"/>
      <c r="Q12" s="75"/>
      <c r="R12" s="75"/>
      <c r="S12" s="84"/>
      <c r="T12" s="3068" t="str">
        <f t="shared" si="1"/>
        <v>5.1 A</v>
      </c>
    </row>
    <row r="13" spans="1:20" s="12" customFormat="1" ht="17.100000000000001" customHeight="1">
      <c r="A13" s="83">
        <f t="shared" si="0"/>
        <v>7</v>
      </c>
      <c r="B13" s="293" t="s">
        <v>17037</v>
      </c>
      <c r="C13" s="284" t="s">
        <v>627</v>
      </c>
      <c r="D13" s="284" t="s">
        <v>632</v>
      </c>
      <c r="E13" s="285">
        <v>22200</v>
      </c>
      <c r="F13" s="284"/>
      <c r="G13" s="3061"/>
      <c r="H13" s="1957" t="s">
        <v>17007</v>
      </c>
      <c r="I13" s="3061" t="s">
        <v>4026</v>
      </c>
      <c r="J13" s="3065" t="s">
        <v>4027</v>
      </c>
      <c r="K13" s="288"/>
      <c r="L13" s="75"/>
      <c r="M13" s="75"/>
      <c r="N13" s="75"/>
      <c r="O13" s="75"/>
      <c r="P13" s="75"/>
      <c r="Q13" s="75"/>
      <c r="R13" s="75"/>
      <c r="S13" s="84"/>
      <c r="T13" s="3068"/>
    </row>
    <row r="14" spans="1:20" s="12" customFormat="1" ht="17.100000000000001" customHeight="1">
      <c r="A14" s="83">
        <f t="shared" si="0"/>
        <v>8</v>
      </c>
      <c r="B14" s="293" t="s">
        <v>17038</v>
      </c>
      <c r="C14" s="284" t="s">
        <v>627</v>
      </c>
      <c r="D14" s="284" t="s">
        <v>629</v>
      </c>
      <c r="E14" s="285">
        <v>12000</v>
      </c>
      <c r="F14" s="287" t="s">
        <v>4040</v>
      </c>
      <c r="G14" s="3061" t="s">
        <v>4042</v>
      </c>
      <c r="H14" s="1957" t="s">
        <v>17001</v>
      </c>
      <c r="I14" s="3061" t="s">
        <v>4026</v>
      </c>
      <c r="J14" s="3065" t="s">
        <v>4027</v>
      </c>
      <c r="K14" s="286">
        <v>4.9000000000000004</v>
      </c>
      <c r="L14" s="75">
        <v>1074</v>
      </c>
      <c r="M14" s="75"/>
      <c r="N14" s="75"/>
      <c r="O14" s="75"/>
      <c r="P14" s="75"/>
      <c r="Q14" s="75"/>
      <c r="R14" s="75"/>
      <c r="S14" s="84"/>
      <c r="T14" s="3068" t="str">
        <f t="shared" si="1"/>
        <v>4.9 A</v>
      </c>
    </row>
    <row r="15" spans="1:20" s="12" customFormat="1" ht="17.100000000000001" customHeight="1">
      <c r="A15" s="83">
        <f t="shared" si="0"/>
        <v>9</v>
      </c>
      <c r="B15" s="293" t="s">
        <v>17039</v>
      </c>
      <c r="C15" s="284" t="s">
        <v>627</v>
      </c>
      <c r="D15" s="284" t="s">
        <v>633</v>
      </c>
      <c r="E15" s="285">
        <v>12000</v>
      </c>
      <c r="F15" s="1958" t="s">
        <v>17010</v>
      </c>
      <c r="G15" s="3062" t="s">
        <v>17008</v>
      </c>
      <c r="H15" s="1957" t="s">
        <v>17004</v>
      </c>
      <c r="I15" s="3061" t="s">
        <v>4026</v>
      </c>
      <c r="J15" s="3065" t="s">
        <v>4027</v>
      </c>
      <c r="K15" s="288">
        <v>4.3</v>
      </c>
      <c r="L15" s="75">
        <v>933</v>
      </c>
      <c r="M15" s="75"/>
      <c r="N15" s="75"/>
      <c r="O15" s="75"/>
      <c r="P15" s="75"/>
      <c r="Q15" s="75"/>
      <c r="R15" s="75"/>
      <c r="S15" s="84"/>
      <c r="T15" s="3068" t="str">
        <f t="shared" si="1"/>
        <v>4.3 A</v>
      </c>
    </row>
    <row r="16" spans="1:20" s="12" customFormat="1" ht="17.100000000000001" customHeight="1">
      <c r="A16" s="83">
        <f t="shared" si="0"/>
        <v>10</v>
      </c>
      <c r="B16" s="293" t="s">
        <v>17040</v>
      </c>
      <c r="C16" s="284" t="s">
        <v>627</v>
      </c>
      <c r="D16" s="284" t="s">
        <v>631</v>
      </c>
      <c r="E16" s="285">
        <v>22200</v>
      </c>
      <c r="F16" s="913" t="s">
        <v>17009</v>
      </c>
      <c r="G16" s="3061"/>
      <c r="H16" s="1957" t="s">
        <v>17004</v>
      </c>
      <c r="I16" s="3061" t="s">
        <v>4026</v>
      </c>
      <c r="J16" s="3065" t="s">
        <v>4027</v>
      </c>
      <c r="K16" s="286">
        <v>9.1999999999999993</v>
      </c>
      <c r="L16" s="75">
        <v>1912</v>
      </c>
      <c r="M16" s="75"/>
      <c r="N16" s="75"/>
      <c r="O16" s="75"/>
      <c r="P16" s="75"/>
      <c r="Q16" s="75"/>
      <c r="R16" s="75"/>
      <c r="S16" s="84"/>
      <c r="T16" s="3068" t="str">
        <f t="shared" si="1"/>
        <v>9.2 A</v>
      </c>
    </row>
    <row r="17" spans="1:20" s="12" customFormat="1" ht="17.100000000000001" customHeight="1">
      <c r="A17" s="83">
        <f t="shared" si="0"/>
        <v>11</v>
      </c>
      <c r="B17" s="293" t="s">
        <v>17041</v>
      </c>
      <c r="C17" s="284" t="s">
        <v>627</v>
      </c>
      <c r="D17" s="284" t="s">
        <v>4298</v>
      </c>
      <c r="E17" s="285">
        <v>12000</v>
      </c>
      <c r="F17" s="287" t="s">
        <v>4040</v>
      </c>
      <c r="G17" s="3061" t="s">
        <v>4042</v>
      </c>
      <c r="H17" s="1957" t="s">
        <v>17001</v>
      </c>
      <c r="I17" s="3061" t="s">
        <v>4026</v>
      </c>
      <c r="J17" s="3065" t="s">
        <v>4027</v>
      </c>
      <c r="K17" s="286">
        <v>4.9000000000000004</v>
      </c>
      <c r="L17" s="75">
        <v>1074</v>
      </c>
      <c r="M17" s="75"/>
      <c r="N17" s="75"/>
      <c r="O17" s="75"/>
      <c r="P17" s="75"/>
      <c r="Q17" s="75"/>
      <c r="R17" s="75"/>
      <c r="S17" s="84"/>
      <c r="T17" s="3068" t="str">
        <f t="shared" si="1"/>
        <v>4.9 A</v>
      </c>
    </row>
    <row r="18" spans="1:20" s="12" customFormat="1" ht="17.100000000000001" customHeight="1">
      <c r="A18" s="83">
        <f t="shared" si="0"/>
        <v>12</v>
      </c>
      <c r="B18" s="293" t="s">
        <v>17042</v>
      </c>
      <c r="C18" s="284" t="s">
        <v>627</v>
      </c>
      <c r="D18" s="284" t="s">
        <v>786</v>
      </c>
      <c r="E18" s="285">
        <v>9000</v>
      </c>
      <c r="F18" s="287" t="s">
        <v>783</v>
      </c>
      <c r="G18" s="3063"/>
      <c r="H18" s="1957" t="s">
        <v>17001</v>
      </c>
      <c r="I18" s="3061" t="s">
        <v>4026</v>
      </c>
      <c r="J18" s="3065" t="s">
        <v>4027</v>
      </c>
      <c r="K18" s="288">
        <v>3.5</v>
      </c>
      <c r="L18" s="75">
        <v>776</v>
      </c>
      <c r="M18" s="75"/>
      <c r="N18" s="75"/>
      <c r="O18" s="75"/>
      <c r="P18" s="75"/>
      <c r="Q18" s="75"/>
      <c r="R18" s="75"/>
      <c r="S18" s="84"/>
      <c r="T18" s="3068" t="str">
        <f t="shared" si="1"/>
        <v>3.5 A</v>
      </c>
    </row>
    <row r="19" spans="1:20" s="12" customFormat="1" ht="17.100000000000001" customHeight="1">
      <c r="A19" s="83">
        <f t="shared" si="0"/>
        <v>13</v>
      </c>
      <c r="B19" s="293" t="s">
        <v>17043</v>
      </c>
      <c r="C19" s="284" t="s">
        <v>627</v>
      </c>
      <c r="D19" s="284" t="s">
        <v>634</v>
      </c>
      <c r="E19" s="285">
        <v>12000</v>
      </c>
      <c r="F19" s="1958" t="s">
        <v>17010</v>
      </c>
      <c r="G19" s="288"/>
      <c r="H19" s="1957" t="s">
        <v>17004</v>
      </c>
      <c r="I19" s="3061" t="s">
        <v>4026</v>
      </c>
      <c r="J19" s="3065" t="s">
        <v>4027</v>
      </c>
      <c r="K19" s="286">
        <v>4.3</v>
      </c>
      <c r="L19" s="75">
        <v>933</v>
      </c>
      <c r="M19" s="75"/>
      <c r="N19" s="75"/>
      <c r="O19" s="75"/>
      <c r="P19" s="75"/>
      <c r="Q19" s="75"/>
      <c r="R19" s="75"/>
      <c r="S19" s="84"/>
      <c r="T19" s="3068" t="str">
        <f t="shared" si="1"/>
        <v>4.3 A</v>
      </c>
    </row>
    <row r="20" spans="1:20" s="12" customFormat="1" ht="17.100000000000001" customHeight="1">
      <c r="A20" s="83">
        <f t="shared" si="0"/>
        <v>14</v>
      </c>
      <c r="B20" s="293" t="s">
        <v>17044</v>
      </c>
      <c r="C20" s="284" t="s">
        <v>627</v>
      </c>
      <c r="D20" s="287" t="s">
        <v>632</v>
      </c>
      <c r="E20" s="289">
        <v>48000</v>
      </c>
      <c r="F20" s="1958" t="s">
        <v>17011</v>
      </c>
      <c r="G20" s="286"/>
      <c r="H20" s="1959" t="s">
        <v>17007</v>
      </c>
      <c r="I20" s="3062" t="s">
        <v>4026</v>
      </c>
      <c r="J20" s="3065" t="s">
        <v>4168</v>
      </c>
      <c r="K20" s="1959">
        <v>10.8</v>
      </c>
      <c r="L20" s="291">
        <v>4100</v>
      </c>
      <c r="M20" s="291"/>
      <c r="N20" s="291"/>
      <c r="O20" s="291"/>
      <c r="P20" s="291"/>
      <c r="Q20" s="291"/>
      <c r="R20" s="291"/>
      <c r="S20" s="84"/>
      <c r="T20" s="3068" t="str">
        <f t="shared" si="1"/>
        <v>10.8 A</v>
      </c>
    </row>
    <row r="21" spans="1:20" s="12" customFormat="1" ht="17.100000000000001" customHeight="1">
      <c r="A21" s="83">
        <f t="shared" si="0"/>
        <v>15</v>
      </c>
      <c r="B21" s="293" t="s">
        <v>17045</v>
      </c>
      <c r="C21" s="284" t="s">
        <v>1130</v>
      </c>
      <c r="D21" s="284" t="s">
        <v>1130</v>
      </c>
      <c r="E21" s="294">
        <v>160000</v>
      </c>
      <c r="F21" s="288" t="s">
        <v>784</v>
      </c>
      <c r="G21" s="3061" t="s">
        <v>785</v>
      </c>
      <c r="H21" s="288"/>
      <c r="I21" s="3061" t="s">
        <v>4026</v>
      </c>
      <c r="J21" s="3065" t="s">
        <v>4169</v>
      </c>
      <c r="K21" s="290">
        <v>26.4</v>
      </c>
      <c r="L21" s="291"/>
      <c r="M21" s="291"/>
      <c r="N21" s="291"/>
      <c r="O21" s="2852">
        <v>40891</v>
      </c>
      <c r="P21" s="2853" t="s">
        <v>19915</v>
      </c>
      <c r="Q21" s="2456" t="s">
        <v>4849</v>
      </c>
      <c r="R21" s="291"/>
      <c r="S21" s="84"/>
      <c r="T21" s="3068" t="str">
        <f t="shared" si="1"/>
        <v>26.4 A</v>
      </c>
    </row>
    <row r="22" spans="1:20" s="12" customFormat="1" ht="17.100000000000001" customHeight="1">
      <c r="A22" s="83">
        <f t="shared" si="0"/>
        <v>16</v>
      </c>
      <c r="B22" s="293" t="s">
        <v>17046</v>
      </c>
      <c r="C22" s="284" t="s">
        <v>1130</v>
      </c>
      <c r="D22" s="284" t="s">
        <v>1130</v>
      </c>
      <c r="E22" s="294">
        <v>160000</v>
      </c>
      <c r="F22" s="288" t="s">
        <v>784</v>
      </c>
      <c r="G22" s="3061" t="s">
        <v>785</v>
      </c>
      <c r="H22" s="288"/>
      <c r="I22" s="3061" t="s">
        <v>4026</v>
      </c>
      <c r="J22" s="3065" t="s">
        <v>4169</v>
      </c>
      <c r="K22" s="290">
        <v>26.4</v>
      </c>
      <c r="L22" s="291"/>
      <c r="M22" s="291"/>
      <c r="N22" s="291"/>
      <c r="O22" s="291">
        <v>2018</v>
      </c>
      <c r="P22" s="291" t="s">
        <v>19917</v>
      </c>
      <c r="Q22" s="2456" t="s">
        <v>4849</v>
      </c>
      <c r="R22" s="291"/>
      <c r="S22" s="84"/>
      <c r="T22" s="3068" t="str">
        <f t="shared" si="1"/>
        <v>26.4 A</v>
      </c>
    </row>
    <row r="23" spans="1:20" s="12" customFormat="1" ht="17.100000000000001" customHeight="1">
      <c r="A23" s="83">
        <f t="shared" si="0"/>
        <v>17</v>
      </c>
      <c r="B23" s="293" t="s">
        <v>17047</v>
      </c>
      <c r="C23" s="287" t="s">
        <v>1128</v>
      </c>
      <c r="D23" s="287" t="s">
        <v>1128</v>
      </c>
      <c r="E23" s="289">
        <v>48000</v>
      </c>
      <c r="F23" s="1958" t="s">
        <v>17011</v>
      </c>
      <c r="G23" s="286"/>
      <c r="H23" s="286"/>
      <c r="I23" s="3061" t="s">
        <v>4026</v>
      </c>
      <c r="J23" s="3065" t="s">
        <v>4168</v>
      </c>
      <c r="K23" s="290">
        <v>10.8</v>
      </c>
      <c r="L23" s="291"/>
      <c r="M23" s="291"/>
      <c r="N23" s="291"/>
      <c r="O23" s="291"/>
      <c r="P23" s="291"/>
      <c r="Q23" s="2456" t="s">
        <v>4849</v>
      </c>
      <c r="R23" s="291"/>
      <c r="S23" s="84"/>
      <c r="T23" s="3068" t="str">
        <f t="shared" si="1"/>
        <v>10.8 A</v>
      </c>
    </row>
    <row r="24" spans="1:20" s="12" customFormat="1" ht="17.100000000000001" customHeight="1">
      <c r="A24" s="83">
        <f t="shared" si="0"/>
        <v>18</v>
      </c>
      <c r="B24" s="293" t="s">
        <v>17048</v>
      </c>
      <c r="C24" s="287" t="s">
        <v>3235</v>
      </c>
      <c r="D24" s="287" t="s">
        <v>3235</v>
      </c>
      <c r="E24" s="289">
        <v>17500</v>
      </c>
      <c r="F24" s="287"/>
      <c r="G24" s="286"/>
      <c r="H24" s="1959" t="s">
        <v>17007</v>
      </c>
      <c r="I24" s="3061" t="s">
        <v>4026</v>
      </c>
      <c r="J24" s="3065" t="s">
        <v>4027</v>
      </c>
      <c r="K24" s="286"/>
      <c r="L24" s="291"/>
      <c r="M24" s="291"/>
      <c r="N24" s="291"/>
      <c r="O24" s="291"/>
      <c r="P24" s="291"/>
      <c r="Q24" s="291"/>
      <c r="R24" s="291"/>
      <c r="S24" s="84"/>
      <c r="T24" s="3068"/>
    </row>
    <row r="25" spans="1:20" s="12" customFormat="1" ht="17.100000000000001" customHeight="1">
      <c r="A25" s="83">
        <f t="shared" si="0"/>
        <v>19</v>
      </c>
      <c r="B25" s="293" t="s">
        <v>17049</v>
      </c>
      <c r="C25" s="287" t="s">
        <v>1128</v>
      </c>
      <c r="D25" s="284" t="s">
        <v>4299</v>
      </c>
      <c r="E25" s="285">
        <v>17500</v>
      </c>
      <c r="F25" s="1958" t="s">
        <v>4729</v>
      </c>
      <c r="G25" s="286"/>
      <c r="H25" s="1959" t="s">
        <v>17001</v>
      </c>
      <c r="I25" s="3061" t="s">
        <v>4026</v>
      </c>
      <c r="J25" s="3065" t="s">
        <v>4027</v>
      </c>
      <c r="K25" s="288">
        <v>7.2</v>
      </c>
      <c r="L25" s="75">
        <v>1650</v>
      </c>
      <c r="M25" s="75"/>
      <c r="N25" s="75"/>
      <c r="O25" s="75"/>
      <c r="P25" s="75"/>
      <c r="Q25" s="75"/>
      <c r="R25" s="75"/>
      <c r="S25" s="84"/>
      <c r="T25" s="3068" t="str">
        <f t="shared" si="1"/>
        <v>7.2 A</v>
      </c>
    </row>
    <row r="26" spans="1:20" s="12" customFormat="1" ht="17.100000000000001" customHeight="1">
      <c r="A26" s="83">
        <f t="shared" si="0"/>
        <v>20</v>
      </c>
      <c r="B26" s="293" t="s">
        <v>17050</v>
      </c>
      <c r="C26" s="287" t="s">
        <v>1128</v>
      </c>
      <c r="D26" s="284" t="s">
        <v>4300</v>
      </c>
      <c r="E26" s="285"/>
      <c r="F26" s="287"/>
      <c r="G26" s="286"/>
      <c r="H26" s="1959" t="s">
        <v>17007</v>
      </c>
      <c r="I26" s="3061" t="s">
        <v>4026</v>
      </c>
      <c r="J26" s="3065" t="s">
        <v>4027</v>
      </c>
      <c r="K26" s="286"/>
      <c r="L26" s="75"/>
      <c r="M26" s="75"/>
      <c r="N26" s="75"/>
      <c r="O26" s="75"/>
      <c r="P26" s="75"/>
      <c r="Q26" s="75"/>
      <c r="R26" s="75"/>
      <c r="S26" s="84"/>
      <c r="T26" s="3068"/>
    </row>
    <row r="27" spans="1:20" s="12" customFormat="1" ht="17.100000000000001" customHeight="1">
      <c r="A27" s="83">
        <f t="shared" si="0"/>
        <v>21</v>
      </c>
      <c r="B27" s="293" t="s">
        <v>17051</v>
      </c>
      <c r="C27" s="287" t="s">
        <v>1128</v>
      </c>
      <c r="D27" s="287" t="s">
        <v>4301</v>
      </c>
      <c r="E27" s="285"/>
      <c r="F27" s="287"/>
      <c r="G27" s="286"/>
      <c r="H27" s="1959" t="s">
        <v>17007</v>
      </c>
      <c r="I27" s="3061" t="s">
        <v>4026</v>
      </c>
      <c r="J27" s="3065" t="s">
        <v>4027</v>
      </c>
      <c r="K27" s="286"/>
      <c r="L27" s="75"/>
      <c r="M27" s="75"/>
      <c r="N27" s="75"/>
      <c r="O27" s="75"/>
      <c r="P27" s="75"/>
      <c r="Q27" s="75"/>
      <c r="R27" s="75"/>
      <c r="S27" s="84"/>
      <c r="T27" s="3068"/>
    </row>
    <row r="28" spans="1:20" s="12" customFormat="1" ht="17.100000000000001" customHeight="1">
      <c r="A28" s="83">
        <f t="shared" si="0"/>
        <v>22</v>
      </c>
      <c r="B28" s="293" t="s">
        <v>17052</v>
      </c>
      <c r="C28" s="287" t="s">
        <v>1128</v>
      </c>
      <c r="D28" s="292" t="s">
        <v>4325</v>
      </c>
      <c r="E28" s="294">
        <v>100000</v>
      </c>
      <c r="F28" s="1958" t="s">
        <v>17012</v>
      </c>
      <c r="G28" s="286"/>
      <c r="H28" s="1959" t="s">
        <v>17007</v>
      </c>
      <c r="I28" s="3061" t="s">
        <v>4026</v>
      </c>
      <c r="J28" s="3065" t="s">
        <v>4169</v>
      </c>
      <c r="K28" s="290">
        <v>17.100000000000001</v>
      </c>
      <c r="L28" s="75">
        <v>10000</v>
      </c>
      <c r="M28" s="75"/>
      <c r="N28" s="75"/>
      <c r="O28" s="75"/>
      <c r="P28" s="75"/>
      <c r="Q28" s="2456" t="s">
        <v>4849</v>
      </c>
      <c r="R28" s="75"/>
      <c r="S28" s="84"/>
      <c r="T28" s="3068" t="str">
        <f t="shared" si="1"/>
        <v>17.1 A</v>
      </c>
    </row>
    <row r="29" spans="1:20" s="12" customFormat="1" ht="17.100000000000001" customHeight="1">
      <c r="A29" s="83">
        <f t="shared" si="0"/>
        <v>23</v>
      </c>
      <c r="B29" s="293" t="s">
        <v>17053</v>
      </c>
      <c r="C29" s="287" t="s">
        <v>1128</v>
      </c>
      <c r="D29" s="292" t="s">
        <v>4325</v>
      </c>
      <c r="E29" s="294">
        <v>100000</v>
      </c>
      <c r="F29" s="1958" t="s">
        <v>17012</v>
      </c>
      <c r="G29" s="286"/>
      <c r="H29" s="1959" t="s">
        <v>17007</v>
      </c>
      <c r="I29" s="3061" t="s">
        <v>4026</v>
      </c>
      <c r="J29" s="3065" t="s">
        <v>4169</v>
      </c>
      <c r="K29" s="290">
        <v>17.100000000000001</v>
      </c>
      <c r="L29" s="75">
        <v>10000</v>
      </c>
      <c r="M29" s="75"/>
      <c r="N29" s="75"/>
      <c r="O29" s="75"/>
      <c r="P29" s="75"/>
      <c r="Q29" s="2456" t="s">
        <v>4849</v>
      </c>
      <c r="R29" s="75"/>
      <c r="S29" s="84"/>
      <c r="T29" s="3068" t="str">
        <f t="shared" si="1"/>
        <v>17.1 A</v>
      </c>
    </row>
    <row r="30" spans="1:20" s="12" customFormat="1" ht="17.100000000000001" customHeight="1">
      <c r="A30" s="83">
        <f t="shared" si="0"/>
        <v>24</v>
      </c>
      <c r="B30" s="293" t="s">
        <v>17054</v>
      </c>
      <c r="C30" s="287" t="s">
        <v>1128</v>
      </c>
      <c r="D30" s="292" t="s">
        <v>4325</v>
      </c>
      <c r="E30" s="294">
        <v>160000</v>
      </c>
      <c r="F30" s="1958" t="s">
        <v>17013</v>
      </c>
      <c r="G30" s="288"/>
      <c r="H30" s="1959" t="s">
        <v>17007</v>
      </c>
      <c r="I30" s="3061" t="s">
        <v>4026</v>
      </c>
      <c r="J30" s="3065" t="s">
        <v>4169</v>
      </c>
      <c r="K30" s="290">
        <v>26.2</v>
      </c>
      <c r="L30" s="75">
        <v>16200</v>
      </c>
      <c r="M30" s="75"/>
      <c r="N30" s="75"/>
      <c r="O30" s="75"/>
      <c r="P30" s="75"/>
      <c r="Q30" s="2456" t="s">
        <v>4849</v>
      </c>
      <c r="R30" s="75"/>
      <c r="S30" s="84"/>
      <c r="T30" s="3068" t="str">
        <f t="shared" si="1"/>
        <v>26.2 A</v>
      </c>
    </row>
    <row r="31" spans="1:20" s="12" customFormat="1" ht="17.100000000000001" customHeight="1">
      <c r="A31" s="83">
        <f t="shared" si="0"/>
        <v>25</v>
      </c>
      <c r="B31" s="293" t="s">
        <v>17055</v>
      </c>
      <c r="C31" s="287" t="s">
        <v>1128</v>
      </c>
      <c r="D31" s="287" t="s">
        <v>1128</v>
      </c>
      <c r="E31" s="289">
        <v>25800</v>
      </c>
      <c r="F31" s="1958" t="s">
        <v>17014</v>
      </c>
      <c r="G31" s="286"/>
      <c r="H31" s="1959" t="s">
        <v>17007</v>
      </c>
      <c r="I31" s="3061" t="s">
        <v>4026</v>
      </c>
      <c r="J31" s="3065" t="s">
        <v>4169</v>
      </c>
      <c r="K31" s="290">
        <v>12.5</v>
      </c>
      <c r="L31" s="75"/>
      <c r="M31" s="75"/>
      <c r="N31" s="75"/>
      <c r="O31" s="75"/>
      <c r="P31" s="75"/>
      <c r="Q31" s="2456" t="s">
        <v>4849</v>
      </c>
      <c r="R31" s="75"/>
      <c r="S31" s="84"/>
      <c r="T31" s="3068" t="str">
        <f t="shared" si="1"/>
        <v>12.5 A</v>
      </c>
    </row>
    <row r="32" spans="1:20" s="12" customFormat="1" ht="15.75" customHeight="1">
      <c r="A32" s="83">
        <f t="shared" si="0"/>
        <v>26</v>
      </c>
      <c r="B32" s="293" t="s">
        <v>17056</v>
      </c>
      <c r="C32" s="287" t="s">
        <v>1128</v>
      </c>
      <c r="D32" s="287" t="s">
        <v>764</v>
      </c>
      <c r="E32" s="289">
        <v>12000</v>
      </c>
      <c r="F32" s="1958" t="s">
        <v>17015</v>
      </c>
      <c r="G32" s="286"/>
      <c r="H32" s="1959" t="s">
        <v>17001</v>
      </c>
      <c r="I32" s="3061" t="s">
        <v>4026</v>
      </c>
      <c r="J32" s="3065" t="s">
        <v>4027</v>
      </c>
      <c r="K32" s="290">
        <v>5</v>
      </c>
      <c r="L32" s="75">
        <v>1070</v>
      </c>
      <c r="M32" s="75"/>
      <c r="N32" s="75"/>
      <c r="O32" s="75"/>
      <c r="P32" s="75"/>
      <c r="Q32" s="75"/>
      <c r="R32" s="75"/>
      <c r="S32" s="84"/>
      <c r="T32" s="3068" t="str">
        <f t="shared" si="1"/>
        <v>5 A</v>
      </c>
    </row>
    <row r="33" spans="1:20" s="12" customFormat="1" ht="15.75" customHeight="1">
      <c r="A33" s="83">
        <f t="shared" si="0"/>
        <v>27</v>
      </c>
      <c r="B33" s="293" t="s">
        <v>17057</v>
      </c>
      <c r="C33" s="287" t="s">
        <v>1128</v>
      </c>
      <c r="D33" s="1958" t="s">
        <v>17016</v>
      </c>
      <c r="E33" s="289">
        <v>12000</v>
      </c>
      <c r="F33" s="1958" t="s">
        <v>17017</v>
      </c>
      <c r="G33" s="286"/>
      <c r="H33" s="1959" t="s">
        <v>17007</v>
      </c>
      <c r="I33" s="3061" t="s">
        <v>4026</v>
      </c>
      <c r="J33" s="3065" t="s">
        <v>4027</v>
      </c>
      <c r="K33" s="290">
        <v>5</v>
      </c>
      <c r="L33" s="75">
        <v>1063</v>
      </c>
      <c r="M33" s="75"/>
      <c r="N33" s="75"/>
      <c r="O33" s="75"/>
      <c r="P33" s="75"/>
      <c r="Q33" s="75"/>
      <c r="R33" s="75"/>
      <c r="S33" s="84"/>
      <c r="T33" s="3068" t="str">
        <f t="shared" si="1"/>
        <v>5 A</v>
      </c>
    </row>
    <row r="34" spans="1:20" s="12" customFormat="1" ht="17.100000000000001" customHeight="1">
      <c r="A34" s="83">
        <f t="shared" si="0"/>
        <v>28</v>
      </c>
      <c r="B34" s="293" t="s">
        <v>17058</v>
      </c>
      <c r="C34" s="284" t="s">
        <v>4167</v>
      </c>
      <c r="D34" s="284" t="s">
        <v>4304</v>
      </c>
      <c r="E34" s="285">
        <v>17500</v>
      </c>
      <c r="F34" s="1958" t="s">
        <v>17018</v>
      </c>
      <c r="G34" s="284"/>
      <c r="H34" s="1959" t="s">
        <v>17007</v>
      </c>
      <c r="I34" s="3061" t="s">
        <v>4026</v>
      </c>
      <c r="J34" s="3065" t="s">
        <v>4027</v>
      </c>
      <c r="K34" s="288">
        <v>8</v>
      </c>
      <c r="L34" s="75">
        <v>1650</v>
      </c>
      <c r="M34" s="75"/>
      <c r="N34" s="75"/>
      <c r="O34" s="75"/>
      <c r="P34" s="75"/>
      <c r="Q34" s="75"/>
      <c r="R34" s="75"/>
      <c r="S34" s="84"/>
      <c r="T34" s="3068" t="str">
        <f t="shared" si="1"/>
        <v>8 A</v>
      </c>
    </row>
    <row r="35" spans="1:20" s="12" customFormat="1" ht="17.100000000000001" customHeight="1">
      <c r="A35" s="83">
        <f t="shared" si="0"/>
        <v>29</v>
      </c>
      <c r="B35" s="293" t="s">
        <v>17059</v>
      </c>
      <c r="C35" s="284" t="s">
        <v>4167</v>
      </c>
      <c r="D35" s="284" t="s">
        <v>4305</v>
      </c>
      <c r="E35" s="285">
        <v>17500</v>
      </c>
      <c r="F35" s="287" t="s">
        <v>4043</v>
      </c>
      <c r="G35" s="284"/>
      <c r="H35" s="1957" t="s">
        <v>17001</v>
      </c>
      <c r="I35" s="3061" t="s">
        <v>4026</v>
      </c>
      <c r="J35" s="3065" t="s">
        <v>4027</v>
      </c>
      <c r="K35" s="288">
        <v>7.2</v>
      </c>
      <c r="L35" s="75">
        <v>1555</v>
      </c>
      <c r="M35" s="75"/>
      <c r="N35" s="75"/>
      <c r="O35" s="75"/>
      <c r="P35" s="75"/>
      <c r="Q35" s="75"/>
      <c r="R35" s="75"/>
      <c r="S35" s="84"/>
      <c r="T35" s="3068" t="str">
        <f t="shared" si="1"/>
        <v>7.2 A</v>
      </c>
    </row>
    <row r="36" spans="1:20" s="12" customFormat="1" ht="17.100000000000001" customHeight="1">
      <c r="A36" s="83">
        <f t="shared" si="0"/>
        <v>30</v>
      </c>
      <c r="B36" s="293" t="s">
        <v>17060</v>
      </c>
      <c r="C36" s="284" t="s">
        <v>4167</v>
      </c>
      <c r="D36" s="284" t="s">
        <v>4303</v>
      </c>
      <c r="E36" s="285">
        <v>17500</v>
      </c>
      <c r="F36" s="287" t="s">
        <v>4028</v>
      </c>
      <c r="G36" s="284"/>
      <c r="H36" s="288"/>
      <c r="I36" s="3061" t="s">
        <v>4026</v>
      </c>
      <c r="J36" s="3065" t="s">
        <v>4027</v>
      </c>
      <c r="K36" s="286">
        <v>9.6</v>
      </c>
      <c r="L36" s="75">
        <v>1960</v>
      </c>
      <c r="M36" s="75"/>
      <c r="N36" s="75"/>
      <c r="O36" s="75"/>
      <c r="P36" s="75"/>
      <c r="Q36" s="75"/>
      <c r="R36" s="75"/>
      <c r="S36" s="84"/>
      <c r="T36" s="3068" t="str">
        <f t="shared" si="1"/>
        <v>9.6 A</v>
      </c>
    </row>
    <row r="37" spans="1:20" s="12" customFormat="1" ht="17.100000000000001" customHeight="1">
      <c r="A37" s="83">
        <f t="shared" si="0"/>
        <v>31</v>
      </c>
      <c r="B37" s="293" t="s">
        <v>17061</v>
      </c>
      <c r="C37" s="284" t="s">
        <v>4167</v>
      </c>
      <c r="D37" s="284" t="s">
        <v>4531</v>
      </c>
      <c r="E37" s="285">
        <v>12000</v>
      </c>
      <c r="F37" s="287"/>
      <c r="G37" s="284"/>
      <c r="H37" s="288"/>
      <c r="I37" s="3061"/>
      <c r="J37" s="3065"/>
      <c r="K37" s="286"/>
      <c r="L37" s="75"/>
      <c r="M37" s="75"/>
      <c r="N37" s="75"/>
      <c r="O37" s="75"/>
      <c r="P37" s="75"/>
      <c r="Q37" s="75"/>
      <c r="R37" s="75"/>
      <c r="S37" s="84"/>
      <c r="T37" s="3068"/>
    </row>
    <row r="38" spans="1:20" s="12" customFormat="1" ht="17.100000000000001" customHeight="1">
      <c r="A38" s="83">
        <f t="shared" si="0"/>
        <v>32</v>
      </c>
      <c r="B38" s="293" t="s">
        <v>17062</v>
      </c>
      <c r="C38" s="284" t="s">
        <v>4167</v>
      </c>
      <c r="D38" s="284" t="s">
        <v>4531</v>
      </c>
      <c r="E38" s="285">
        <v>9500</v>
      </c>
      <c r="F38" s="287"/>
      <c r="G38" s="284"/>
      <c r="H38" s="288"/>
      <c r="I38" s="3061"/>
      <c r="J38" s="3065"/>
      <c r="K38" s="286"/>
      <c r="L38" s="75"/>
      <c r="M38" s="75"/>
      <c r="N38" s="75"/>
      <c r="O38" s="75"/>
      <c r="P38" s="75"/>
      <c r="Q38" s="75"/>
      <c r="R38" s="75"/>
      <c r="S38" s="84"/>
      <c r="T38" s="3068"/>
    </row>
    <row r="39" spans="1:20" s="12" customFormat="1" ht="17.100000000000001" customHeight="1">
      <c r="A39" s="83">
        <f t="shared" si="0"/>
        <v>33</v>
      </c>
      <c r="B39" s="293" t="s">
        <v>17063</v>
      </c>
      <c r="C39" s="284" t="s">
        <v>4167</v>
      </c>
      <c r="D39" s="913" t="s">
        <v>17021</v>
      </c>
      <c r="E39" s="285">
        <v>17500</v>
      </c>
      <c r="F39" s="287"/>
      <c r="G39" s="284"/>
      <c r="H39" s="288"/>
      <c r="I39" s="3061"/>
      <c r="J39" s="3065"/>
      <c r="K39" s="288"/>
      <c r="L39" s="75"/>
      <c r="M39" s="75"/>
      <c r="N39" s="75"/>
      <c r="O39" s="75"/>
      <c r="P39" s="75"/>
      <c r="Q39" s="75"/>
      <c r="R39" s="75"/>
      <c r="S39" s="84"/>
      <c r="T39" s="3068"/>
    </row>
    <row r="40" spans="1:20" s="12" customFormat="1" ht="17.100000000000001" customHeight="1">
      <c r="A40" s="83">
        <f t="shared" si="0"/>
        <v>34</v>
      </c>
      <c r="B40" s="293" t="s">
        <v>17064</v>
      </c>
      <c r="C40" s="284" t="s">
        <v>4167</v>
      </c>
      <c r="D40" s="913" t="s">
        <v>17019</v>
      </c>
      <c r="E40" s="285">
        <v>9000</v>
      </c>
      <c r="F40" s="1958" t="s">
        <v>2177</v>
      </c>
      <c r="G40" s="286"/>
      <c r="H40" s="286"/>
      <c r="I40" s="3061" t="s">
        <v>4026</v>
      </c>
      <c r="J40" s="3065" t="s">
        <v>4027</v>
      </c>
      <c r="K40" s="288">
        <v>5.3</v>
      </c>
      <c r="L40" s="75">
        <v>819</v>
      </c>
      <c r="M40" s="75"/>
      <c r="N40" s="75"/>
      <c r="O40" s="75"/>
      <c r="P40" s="75"/>
      <c r="Q40" s="75"/>
      <c r="R40" s="75"/>
      <c r="S40" s="84"/>
      <c r="T40" s="3068" t="str">
        <f t="shared" si="1"/>
        <v>5.3 A</v>
      </c>
    </row>
    <row r="41" spans="1:20" s="12" customFormat="1" ht="17.100000000000001" customHeight="1">
      <c r="A41" s="83">
        <f t="shared" si="0"/>
        <v>35</v>
      </c>
      <c r="B41" s="293" t="s">
        <v>17065</v>
      </c>
      <c r="C41" s="284" t="s">
        <v>4167</v>
      </c>
      <c r="D41" s="284" t="s">
        <v>4531</v>
      </c>
      <c r="E41" s="285">
        <v>24000</v>
      </c>
      <c r="F41" s="287"/>
      <c r="G41" s="284"/>
      <c r="H41" s="288"/>
      <c r="I41" s="3061"/>
      <c r="J41" s="3065"/>
      <c r="K41" s="286"/>
      <c r="L41" s="75"/>
      <c r="M41" s="75"/>
      <c r="N41" s="75"/>
      <c r="O41" s="75"/>
      <c r="P41" s="75"/>
      <c r="Q41" s="75"/>
      <c r="R41" s="75"/>
      <c r="S41" s="84"/>
      <c r="T41" s="3068"/>
    </row>
    <row r="42" spans="1:20" s="12" customFormat="1" ht="17.100000000000001" customHeight="1">
      <c r="A42" s="83">
        <f t="shared" si="0"/>
        <v>36</v>
      </c>
      <c r="B42" s="293" t="s">
        <v>17066</v>
      </c>
      <c r="C42" s="284" t="s">
        <v>4167</v>
      </c>
      <c r="D42" s="284" t="s">
        <v>4147</v>
      </c>
      <c r="E42" s="285">
        <v>12000</v>
      </c>
      <c r="F42" s="1958" t="s">
        <v>17017</v>
      </c>
      <c r="G42" s="286"/>
      <c r="H42" s="1959" t="s">
        <v>17007</v>
      </c>
      <c r="I42" s="3061" t="s">
        <v>4026</v>
      </c>
      <c r="J42" s="3061" t="s">
        <v>4027</v>
      </c>
      <c r="K42" s="288">
        <v>5</v>
      </c>
      <c r="L42" s="75">
        <v>1063</v>
      </c>
      <c r="M42" s="75"/>
      <c r="N42" s="75"/>
      <c r="O42" s="75"/>
      <c r="P42" s="75"/>
      <c r="Q42" s="75"/>
      <c r="R42" s="75"/>
      <c r="S42" s="84"/>
      <c r="T42" s="3068" t="str">
        <f t="shared" si="1"/>
        <v>5 A</v>
      </c>
    </row>
    <row r="43" spans="1:20" s="12" customFormat="1" ht="17.100000000000001" customHeight="1">
      <c r="A43" s="83">
        <f t="shared" si="0"/>
        <v>37</v>
      </c>
      <c r="B43" s="293" t="s">
        <v>17067</v>
      </c>
      <c r="C43" s="284" t="s">
        <v>4167</v>
      </c>
      <c r="D43" s="284" t="s">
        <v>4145</v>
      </c>
      <c r="E43" s="285">
        <v>12000</v>
      </c>
      <c r="F43" s="287"/>
      <c r="G43" s="286"/>
      <c r="H43" s="286"/>
      <c r="I43" s="3061"/>
      <c r="J43" s="3065"/>
      <c r="K43" s="288"/>
      <c r="L43" s="75"/>
      <c r="M43" s="75"/>
      <c r="N43" s="75"/>
      <c r="O43" s="75"/>
      <c r="P43" s="75"/>
      <c r="Q43" s="75"/>
      <c r="R43" s="75"/>
      <c r="S43" s="84"/>
      <c r="T43" s="3068"/>
    </row>
    <row r="44" spans="1:20" s="12" customFormat="1" ht="17.100000000000001" customHeight="1">
      <c r="A44" s="83">
        <f t="shared" si="0"/>
        <v>38</v>
      </c>
      <c r="B44" s="293" t="s">
        <v>17068</v>
      </c>
      <c r="C44" s="284" t="s">
        <v>4167</v>
      </c>
      <c r="D44" s="284" t="s">
        <v>4021</v>
      </c>
      <c r="E44" s="285">
        <v>12000</v>
      </c>
      <c r="F44" s="1958" t="s">
        <v>17020</v>
      </c>
      <c r="G44" s="286"/>
      <c r="H44" s="1959" t="s">
        <v>17001</v>
      </c>
      <c r="I44" s="3061" t="s">
        <v>4026</v>
      </c>
      <c r="J44" s="3066" t="s">
        <v>4027</v>
      </c>
      <c r="K44" s="286">
        <v>5</v>
      </c>
      <c r="L44" s="75">
        <v>1070</v>
      </c>
      <c r="M44" s="75"/>
      <c r="N44" s="75"/>
      <c r="O44" s="75"/>
      <c r="P44" s="75"/>
      <c r="Q44" s="75"/>
      <c r="R44" s="75"/>
      <c r="S44" s="84"/>
      <c r="T44" s="3068" t="str">
        <f t="shared" si="1"/>
        <v>5 A</v>
      </c>
    </row>
    <row r="45" spans="1:20" s="12" customFormat="1" ht="17.100000000000001" customHeight="1">
      <c r="A45" s="83">
        <f t="shared" si="0"/>
        <v>39</v>
      </c>
      <c r="B45" s="293" t="s">
        <v>17069</v>
      </c>
      <c r="C45" s="284" t="s">
        <v>4167</v>
      </c>
      <c r="D45" s="284" t="s">
        <v>4302</v>
      </c>
      <c r="E45" s="285">
        <v>22000</v>
      </c>
      <c r="F45" s="1958"/>
      <c r="G45" s="288"/>
      <c r="H45" s="1957"/>
      <c r="I45" s="3061" t="s">
        <v>4026</v>
      </c>
      <c r="J45" s="3061" t="s">
        <v>4027</v>
      </c>
      <c r="K45" s="288"/>
      <c r="L45" s="75"/>
      <c r="M45" s="75"/>
      <c r="N45" s="75"/>
      <c r="O45" s="3072">
        <v>45916</v>
      </c>
      <c r="P45" s="75" t="s">
        <v>19966</v>
      </c>
      <c r="Q45" s="75"/>
      <c r="R45" s="75"/>
      <c r="S45" s="84"/>
      <c r="T45" s="3068" t="str">
        <f t="shared" si="1"/>
        <v xml:space="preserve"> A</v>
      </c>
    </row>
    <row r="46" spans="1:20" s="12" customFormat="1" ht="17.100000000000001" customHeight="1">
      <c r="A46" s="83">
        <f t="shared" si="0"/>
        <v>40</v>
      </c>
      <c r="B46" s="293" t="s">
        <v>17070</v>
      </c>
      <c r="C46" s="284" t="s">
        <v>4167</v>
      </c>
      <c r="D46" s="284" t="s">
        <v>4302</v>
      </c>
      <c r="E46" s="285">
        <v>22200</v>
      </c>
      <c r="F46" s="1958" t="s">
        <v>17022</v>
      </c>
      <c r="G46" s="286"/>
      <c r="H46" s="1957" t="s">
        <v>17007</v>
      </c>
      <c r="I46" s="3061" t="s">
        <v>4026</v>
      </c>
      <c r="J46" s="3065" t="s">
        <v>4027</v>
      </c>
      <c r="K46" s="286">
        <v>9.3000000000000007</v>
      </c>
      <c r="L46" s="75">
        <v>2032</v>
      </c>
      <c r="M46" s="75"/>
      <c r="N46" s="75"/>
      <c r="O46" s="75"/>
      <c r="P46" s="75"/>
      <c r="Q46" s="75"/>
      <c r="R46" s="75"/>
      <c r="S46" s="84"/>
      <c r="T46" s="3068" t="str">
        <f t="shared" si="1"/>
        <v>9.3 A</v>
      </c>
    </row>
    <row r="47" spans="1:20" s="12" customFormat="1" ht="17.100000000000001" customHeight="1">
      <c r="A47" s="83">
        <f t="shared" si="0"/>
        <v>41</v>
      </c>
      <c r="B47" s="293" t="s">
        <v>17071</v>
      </c>
      <c r="C47" s="284" t="s">
        <v>4167</v>
      </c>
      <c r="D47" s="284" t="s">
        <v>4146</v>
      </c>
      <c r="E47" s="285">
        <v>17500</v>
      </c>
      <c r="F47" s="287" t="s">
        <v>4043</v>
      </c>
      <c r="G47" s="288" t="s">
        <v>4044</v>
      </c>
      <c r="H47" s="1957" t="s">
        <v>17001</v>
      </c>
      <c r="I47" s="3061" t="s">
        <v>4026</v>
      </c>
      <c r="J47" s="3061" t="s">
        <v>4027</v>
      </c>
      <c r="K47" s="288">
        <v>7.2</v>
      </c>
      <c r="L47" s="75">
        <v>1555</v>
      </c>
      <c r="M47" s="75"/>
      <c r="N47" s="75"/>
      <c r="O47" s="75"/>
      <c r="P47" s="75"/>
      <c r="Q47" s="75"/>
      <c r="R47" s="75"/>
      <c r="S47" s="84"/>
      <c r="T47" s="3068" t="str">
        <f t="shared" si="1"/>
        <v>7.2 A</v>
      </c>
    </row>
    <row r="48" spans="1:20" s="12" customFormat="1" ht="17.100000000000001" customHeight="1">
      <c r="A48" s="83">
        <f t="shared" si="0"/>
        <v>42</v>
      </c>
      <c r="B48" s="293" t="s">
        <v>17072</v>
      </c>
      <c r="C48" s="913" t="s">
        <v>17023</v>
      </c>
      <c r="D48" s="913" t="s">
        <v>17023</v>
      </c>
      <c r="E48" s="286">
        <v>17500</v>
      </c>
      <c r="F48" s="1958" t="s">
        <v>17018</v>
      </c>
      <c r="G48" s="286"/>
      <c r="H48" s="1959" t="s">
        <v>17007</v>
      </c>
      <c r="I48" s="3061" t="s">
        <v>4026</v>
      </c>
      <c r="J48" s="3061" t="s">
        <v>4027</v>
      </c>
      <c r="K48" s="286">
        <v>8</v>
      </c>
      <c r="L48" s="75">
        <v>1650</v>
      </c>
      <c r="M48" s="75"/>
      <c r="N48" s="75"/>
      <c r="O48" s="75"/>
      <c r="P48" s="75"/>
      <c r="Q48" s="75"/>
      <c r="R48" s="75"/>
      <c r="S48" s="84"/>
      <c r="T48" s="3068" t="str">
        <f t="shared" si="1"/>
        <v>8 A</v>
      </c>
    </row>
    <row r="49" spans="1:21" s="12" customFormat="1" ht="17.100000000000001" customHeight="1">
      <c r="A49" s="83">
        <f t="shared" si="0"/>
        <v>43</v>
      </c>
      <c r="B49" s="293" t="s">
        <v>17073</v>
      </c>
      <c r="C49" s="913" t="s">
        <v>17024</v>
      </c>
      <c r="D49" s="913" t="s">
        <v>17024</v>
      </c>
      <c r="E49" s="286">
        <v>9000</v>
      </c>
      <c r="F49" s="1958" t="s">
        <v>17025</v>
      </c>
      <c r="G49" s="286"/>
      <c r="H49" s="1959" t="s">
        <v>17004</v>
      </c>
      <c r="I49" s="3061" t="s">
        <v>4026</v>
      </c>
      <c r="J49" s="3061" t="s">
        <v>4027</v>
      </c>
      <c r="K49" s="286">
        <v>3.7</v>
      </c>
      <c r="L49" s="75">
        <v>780</v>
      </c>
      <c r="M49" s="75"/>
      <c r="N49" s="75"/>
      <c r="O49" s="75"/>
      <c r="P49" s="75"/>
      <c r="Q49" s="75"/>
      <c r="R49" s="75"/>
      <c r="S49" s="84"/>
      <c r="T49" s="3068" t="str">
        <f t="shared" si="1"/>
        <v>3.7 A</v>
      </c>
    </row>
    <row r="50" spans="1:21" s="12" customFormat="1" ht="17.100000000000001" customHeight="1">
      <c r="A50" s="83">
        <f t="shared" si="0"/>
        <v>44</v>
      </c>
      <c r="B50" s="293" t="s">
        <v>17074</v>
      </c>
      <c r="C50" s="284" t="s">
        <v>1130</v>
      </c>
      <c r="D50" s="284" t="s">
        <v>4018</v>
      </c>
      <c r="E50" s="285"/>
      <c r="F50" s="1958" t="s">
        <v>784</v>
      </c>
      <c r="G50" s="286"/>
      <c r="H50" s="1959" t="s">
        <v>17001</v>
      </c>
      <c r="I50" s="3061" t="s">
        <v>4026</v>
      </c>
      <c r="J50" s="3065" t="s">
        <v>4169</v>
      </c>
      <c r="K50" s="286">
        <v>26.4</v>
      </c>
      <c r="L50" s="75">
        <v>16200</v>
      </c>
      <c r="M50" s="75"/>
      <c r="N50" s="75"/>
      <c r="O50" s="75"/>
      <c r="P50" s="75"/>
      <c r="Q50" s="75"/>
      <c r="R50" s="75"/>
      <c r="S50" s="84"/>
      <c r="T50" s="3068" t="str">
        <f t="shared" si="1"/>
        <v>26.4 A</v>
      </c>
    </row>
    <row r="51" spans="1:21" s="12" customFormat="1" ht="17.100000000000001" customHeight="1">
      <c r="A51" s="83">
        <f t="shared" si="0"/>
        <v>45</v>
      </c>
      <c r="B51" s="293" t="s">
        <v>17075</v>
      </c>
      <c r="C51" s="1958" t="s">
        <v>17028</v>
      </c>
      <c r="D51" s="1958" t="s">
        <v>17026</v>
      </c>
      <c r="E51" s="289">
        <v>22000</v>
      </c>
      <c r="F51" s="1958" t="s">
        <v>17022</v>
      </c>
      <c r="G51" s="286"/>
      <c r="H51" s="1959" t="s">
        <v>17007</v>
      </c>
      <c r="I51" s="3061" t="s">
        <v>4026</v>
      </c>
      <c r="J51" s="3066" t="s">
        <v>4027</v>
      </c>
      <c r="K51" s="290">
        <v>9.3000000000000007</v>
      </c>
      <c r="L51" s="291">
        <v>2032</v>
      </c>
      <c r="M51" s="291"/>
      <c r="N51" s="291"/>
      <c r="O51" s="291"/>
      <c r="P51" s="291"/>
      <c r="Q51" s="291"/>
      <c r="R51" s="291"/>
      <c r="S51" s="84"/>
      <c r="T51" s="3068" t="str">
        <f t="shared" si="1"/>
        <v>9.3 A</v>
      </c>
    </row>
    <row r="52" spans="1:21" s="12" customFormat="1" ht="17.100000000000001" customHeight="1">
      <c r="A52" s="83">
        <f t="shared" si="0"/>
        <v>46</v>
      </c>
      <c r="B52" s="293" t="s">
        <v>17076</v>
      </c>
      <c r="C52" s="1958" t="s">
        <v>17028</v>
      </c>
      <c r="D52" s="1958" t="s">
        <v>17027</v>
      </c>
      <c r="E52" s="289"/>
      <c r="F52" s="1958"/>
      <c r="G52" s="286"/>
      <c r="H52" s="1959"/>
      <c r="I52" s="3061" t="s">
        <v>4026</v>
      </c>
      <c r="J52" s="3066" t="s">
        <v>4027</v>
      </c>
      <c r="K52" s="290"/>
      <c r="L52" s="291"/>
      <c r="M52" s="291"/>
      <c r="N52" s="291"/>
      <c r="O52" s="291"/>
      <c r="P52" s="291"/>
      <c r="Q52" s="291"/>
      <c r="R52" s="291"/>
      <c r="S52" s="84"/>
      <c r="T52" s="3068"/>
    </row>
    <row r="53" spans="1:21" s="12" customFormat="1" ht="17.100000000000001" customHeight="1">
      <c r="A53" s="83">
        <f t="shared" si="0"/>
        <v>47</v>
      </c>
      <c r="B53" s="293" t="s">
        <v>17077</v>
      </c>
      <c r="C53" s="293" t="s">
        <v>357</v>
      </c>
      <c r="D53" s="284" t="s">
        <v>4306</v>
      </c>
      <c r="E53" s="285">
        <v>17500</v>
      </c>
      <c r="F53" s="287" t="s">
        <v>4308</v>
      </c>
      <c r="G53" s="286"/>
      <c r="H53" s="1959" t="s">
        <v>17001</v>
      </c>
      <c r="I53" s="3061" t="s">
        <v>4026</v>
      </c>
      <c r="J53" s="3065" t="s">
        <v>4027</v>
      </c>
      <c r="K53" s="286">
        <v>7.2</v>
      </c>
      <c r="L53" s="75">
        <v>1650</v>
      </c>
      <c r="M53" s="75"/>
      <c r="N53" s="75"/>
      <c r="O53" s="75"/>
      <c r="P53" s="75"/>
      <c r="Q53" s="75"/>
      <c r="R53" s="75"/>
      <c r="S53" s="84"/>
      <c r="T53" s="3068" t="str">
        <f t="shared" si="1"/>
        <v>7.2 A</v>
      </c>
    </row>
    <row r="54" spans="1:21" s="12" customFormat="1" ht="17.100000000000001" customHeight="1">
      <c r="A54" s="83">
        <f t="shared" si="0"/>
        <v>48</v>
      </c>
      <c r="B54" s="293" t="s">
        <v>17078</v>
      </c>
      <c r="C54" s="293" t="s">
        <v>357</v>
      </c>
      <c r="D54" s="284" t="s">
        <v>4306</v>
      </c>
      <c r="E54" s="285">
        <v>12000</v>
      </c>
      <c r="F54" s="1958" t="s">
        <v>17029</v>
      </c>
      <c r="G54" s="288"/>
      <c r="H54" s="1957" t="s">
        <v>17007</v>
      </c>
      <c r="I54" s="3061" t="s">
        <v>4026</v>
      </c>
      <c r="J54" s="3065" t="s">
        <v>4027</v>
      </c>
      <c r="K54" s="286">
        <v>5</v>
      </c>
      <c r="L54" s="75">
        <v>1063</v>
      </c>
      <c r="M54" s="75"/>
      <c r="N54" s="75"/>
      <c r="O54" s="75"/>
      <c r="P54" s="75"/>
      <c r="Q54" s="75"/>
      <c r="R54" s="75"/>
      <c r="S54" s="84"/>
      <c r="T54" s="3068" t="str">
        <f t="shared" si="1"/>
        <v>5 A</v>
      </c>
    </row>
    <row r="55" spans="1:21" s="12" customFormat="1" ht="17.100000000000001" customHeight="1">
      <c r="A55" s="83">
        <f t="shared" si="0"/>
        <v>49</v>
      </c>
      <c r="B55" s="293" t="s">
        <v>2171</v>
      </c>
      <c r="C55" s="284" t="s">
        <v>2172</v>
      </c>
      <c r="D55" s="284" t="s">
        <v>2172</v>
      </c>
      <c r="E55" s="285">
        <v>12000</v>
      </c>
      <c r="F55" s="913" t="s">
        <v>17010</v>
      </c>
      <c r="G55" s="284"/>
      <c r="H55" s="1957" t="s">
        <v>17004</v>
      </c>
      <c r="I55" s="3061" t="s">
        <v>4026</v>
      </c>
      <c r="J55" s="3065" t="s">
        <v>4027</v>
      </c>
      <c r="K55" s="286">
        <v>4.3</v>
      </c>
      <c r="L55" s="75">
        <v>1112</v>
      </c>
      <c r="M55" s="75"/>
      <c r="N55" s="75"/>
      <c r="O55" s="75"/>
      <c r="P55" s="75"/>
      <c r="Q55" s="75"/>
      <c r="R55" s="75"/>
      <c r="S55" s="84"/>
      <c r="T55" s="3068" t="str">
        <f t="shared" si="1"/>
        <v>4.3 A</v>
      </c>
    </row>
    <row r="56" spans="1:21" s="12" customFormat="1" ht="17.100000000000001" customHeight="1">
      <c r="A56" s="83">
        <f t="shared" si="0"/>
        <v>50</v>
      </c>
      <c r="B56" s="312" t="s">
        <v>2173</v>
      </c>
      <c r="C56" s="284" t="s">
        <v>2172</v>
      </c>
      <c r="D56" s="284" t="s">
        <v>2172</v>
      </c>
      <c r="E56" s="285">
        <v>22000</v>
      </c>
      <c r="F56" s="913" t="s">
        <v>17009</v>
      </c>
      <c r="G56" s="3061" t="s">
        <v>4042</v>
      </c>
      <c r="H56" s="1957" t="s">
        <v>17004</v>
      </c>
      <c r="I56" s="3061" t="s">
        <v>4026</v>
      </c>
      <c r="J56" s="3065" t="s">
        <v>4027</v>
      </c>
      <c r="K56" s="286">
        <v>9.1999999999999993</v>
      </c>
      <c r="L56" s="75">
        <v>9.1999999999999993</v>
      </c>
      <c r="M56" s="75"/>
      <c r="N56" s="75"/>
      <c r="O56" s="75"/>
      <c r="P56" s="75"/>
      <c r="Q56" s="75"/>
      <c r="R56" s="75"/>
      <c r="S56" s="84"/>
      <c r="T56" s="3068" t="str">
        <f t="shared" si="1"/>
        <v>9.2 A</v>
      </c>
    </row>
    <row r="57" spans="1:21" s="12" customFormat="1" ht="17.100000000000001" customHeight="1">
      <c r="A57" s="83">
        <f>A56+1</f>
        <v>51</v>
      </c>
      <c r="B57" s="312" t="s">
        <v>2174</v>
      </c>
      <c r="C57" s="284" t="s">
        <v>2172</v>
      </c>
      <c r="D57" s="284" t="s">
        <v>2172</v>
      </c>
      <c r="E57" s="285">
        <v>48000</v>
      </c>
      <c r="F57" s="913" t="s">
        <v>17030</v>
      </c>
      <c r="G57" s="3061" t="s">
        <v>2175</v>
      </c>
      <c r="H57" s="1957" t="s">
        <v>17007</v>
      </c>
      <c r="I57" s="3061" t="s">
        <v>4026</v>
      </c>
      <c r="J57" s="3065" t="s">
        <v>4168</v>
      </c>
      <c r="K57" s="286">
        <v>10.8</v>
      </c>
      <c r="L57" s="75">
        <v>4100</v>
      </c>
      <c r="M57" s="75"/>
      <c r="N57" s="75"/>
      <c r="O57" s="75"/>
      <c r="P57" s="75"/>
      <c r="Q57" s="75"/>
      <c r="R57" s="75"/>
      <c r="S57" s="84"/>
      <c r="T57" s="3068" t="str">
        <f t="shared" si="1"/>
        <v>10.8 A</v>
      </c>
    </row>
    <row r="58" spans="1:21" s="12" customFormat="1" ht="17.100000000000001" customHeight="1">
      <c r="A58" s="83">
        <f>A57+1</f>
        <v>52</v>
      </c>
      <c r="B58" s="312" t="s">
        <v>2176</v>
      </c>
      <c r="C58" s="1970" t="s">
        <v>5450</v>
      </c>
      <c r="D58" s="913" t="s">
        <v>17083</v>
      </c>
      <c r="E58" s="285">
        <v>9000</v>
      </c>
      <c r="F58" s="284" t="s">
        <v>2177</v>
      </c>
      <c r="G58" s="3061" t="s">
        <v>2178</v>
      </c>
      <c r="H58" s="288"/>
      <c r="I58" s="3061" t="s">
        <v>4026</v>
      </c>
      <c r="J58" s="3065" t="s">
        <v>4027</v>
      </c>
      <c r="K58" s="286">
        <v>4</v>
      </c>
      <c r="L58" s="75">
        <v>819</v>
      </c>
      <c r="M58" s="75"/>
      <c r="N58" s="75"/>
      <c r="O58" s="75"/>
      <c r="P58" s="75"/>
      <c r="Q58" s="75"/>
      <c r="R58" s="75"/>
      <c r="S58" s="84"/>
      <c r="T58" s="3068" t="str">
        <f t="shared" si="1"/>
        <v>4 A</v>
      </c>
    </row>
    <row r="59" spans="1:21" s="12" customFormat="1" ht="17.100000000000001" customHeight="1">
      <c r="A59" s="83">
        <f>A58+1</f>
        <v>53</v>
      </c>
      <c r="B59" s="1968" t="s">
        <v>17079</v>
      </c>
      <c r="C59" s="1969" t="s">
        <v>17082</v>
      </c>
      <c r="D59" s="1971" t="s">
        <v>17084</v>
      </c>
      <c r="E59" s="1964"/>
      <c r="F59" s="1971" t="s">
        <v>17085</v>
      </c>
      <c r="G59" s="1963"/>
      <c r="H59" s="1972" t="s">
        <v>17007</v>
      </c>
      <c r="I59" s="3061" t="s">
        <v>4026</v>
      </c>
      <c r="J59" s="3067" t="s">
        <v>4169</v>
      </c>
      <c r="K59" s="1966">
        <v>38.9</v>
      </c>
      <c r="L59" s="306">
        <v>23260</v>
      </c>
      <c r="M59" s="306"/>
      <c r="N59" s="306"/>
      <c r="O59" s="306"/>
      <c r="P59" s="306"/>
      <c r="Q59" s="306"/>
      <c r="R59" s="306"/>
      <c r="S59" s="1967"/>
      <c r="T59" s="3068" t="str">
        <f t="shared" si="1"/>
        <v>38.9 A</v>
      </c>
      <c r="U59" s="52"/>
    </row>
    <row r="60" spans="1:21" s="12" customFormat="1" ht="17.100000000000001" customHeight="1">
      <c r="A60" s="83">
        <f>A59+1</f>
        <v>54</v>
      </c>
      <c r="B60" s="1968" t="s">
        <v>17080</v>
      </c>
      <c r="C60" s="1969" t="s">
        <v>17082</v>
      </c>
      <c r="D60" s="1971" t="s">
        <v>17084</v>
      </c>
      <c r="E60" s="1964"/>
      <c r="F60" s="1971" t="s">
        <v>17085</v>
      </c>
      <c r="G60" s="1963"/>
      <c r="H60" s="1972" t="s">
        <v>17007</v>
      </c>
      <c r="I60" s="3061" t="s">
        <v>4026</v>
      </c>
      <c r="J60" s="3067" t="s">
        <v>4169</v>
      </c>
      <c r="K60" s="1966">
        <v>38.9</v>
      </c>
      <c r="L60" s="306">
        <v>23260</v>
      </c>
      <c r="M60" s="306"/>
      <c r="N60" s="306"/>
      <c r="O60" s="306"/>
      <c r="P60" s="306"/>
      <c r="Q60" s="306"/>
      <c r="R60" s="306"/>
      <c r="S60" s="1967"/>
      <c r="T60" s="3068" t="str">
        <f t="shared" si="1"/>
        <v>38.9 A</v>
      </c>
    </row>
    <row r="61" spans="1:21" s="12" customFormat="1" ht="17.100000000000001" customHeight="1">
      <c r="A61" s="83">
        <f>A60+1</f>
        <v>55</v>
      </c>
      <c r="B61" s="1968" t="s">
        <v>17081</v>
      </c>
      <c r="C61" s="1971" t="s">
        <v>764</v>
      </c>
      <c r="D61" s="1971" t="s">
        <v>764</v>
      </c>
      <c r="E61" s="1964">
        <v>17500</v>
      </c>
      <c r="F61" s="1971" t="s">
        <v>17005</v>
      </c>
      <c r="G61" s="1963"/>
      <c r="H61" s="1972" t="s">
        <v>17004</v>
      </c>
      <c r="I61" s="3061" t="s">
        <v>4026</v>
      </c>
      <c r="J61" s="3067" t="s">
        <v>4027</v>
      </c>
      <c r="K61" s="1966">
        <v>7.4</v>
      </c>
      <c r="L61" s="306">
        <v>1903</v>
      </c>
      <c r="M61" s="306"/>
      <c r="N61" s="306"/>
      <c r="O61" s="306"/>
      <c r="P61" s="306"/>
      <c r="Q61" s="306"/>
      <c r="R61" s="306"/>
      <c r="S61" s="1967"/>
      <c r="T61" s="3068" t="str">
        <f t="shared" si="1"/>
        <v>7.4 A</v>
      </c>
    </row>
    <row r="62" spans="1:21" s="12" customFormat="1" ht="17.100000000000001" customHeight="1">
      <c r="A62" s="1960"/>
      <c r="B62" s="1961"/>
      <c r="C62" s="1962"/>
      <c r="D62" s="1963"/>
      <c r="E62" s="1964"/>
      <c r="F62" s="1963"/>
      <c r="G62" s="1963"/>
      <c r="H62" s="1965"/>
      <c r="I62" s="1963"/>
      <c r="J62" s="1960"/>
      <c r="K62" s="1966"/>
      <c r="L62" s="306"/>
      <c r="M62" s="306"/>
      <c r="N62" s="306"/>
      <c r="O62" s="306"/>
      <c r="P62" s="306"/>
      <c r="Q62" s="306"/>
      <c r="R62" s="306"/>
      <c r="S62" s="1967"/>
    </row>
    <row r="63" spans="1:21" s="12" customFormat="1" ht="17.100000000000001" customHeight="1">
      <c r="A63" s="85"/>
      <c r="B63" s="295"/>
      <c r="C63" s="295"/>
      <c r="D63" s="295"/>
      <c r="E63" s="296"/>
      <c r="F63" s="297"/>
      <c r="G63" s="298"/>
      <c r="H63" s="298"/>
      <c r="I63" s="297"/>
      <c r="J63" s="85"/>
      <c r="K63" s="298"/>
      <c r="L63" s="86"/>
      <c r="M63" s="86"/>
      <c r="N63" s="86"/>
      <c r="O63" s="86"/>
      <c r="P63" s="86"/>
      <c r="Q63" s="86"/>
      <c r="R63" s="86"/>
      <c r="S63" s="87"/>
    </row>
    <row r="64" spans="1:21">
      <c r="A64" s="22"/>
      <c r="B64" s="88"/>
      <c r="C64" s="88"/>
      <c r="D64" s="88"/>
      <c r="E64" s="88"/>
      <c r="F64" s="217"/>
      <c r="G64" s="88"/>
      <c r="H64" s="89"/>
      <c r="I64" s="88"/>
      <c r="J64" s="89"/>
      <c r="K64" s="90"/>
      <c r="L64" s="22"/>
      <c r="M64" s="22"/>
      <c r="N64" s="22"/>
      <c r="O64" s="22"/>
      <c r="P64" s="22"/>
      <c r="Q64" s="22"/>
      <c r="R64" s="22"/>
      <c r="S64" s="6"/>
    </row>
    <row r="65" spans="1:19">
      <c r="A65" t="s">
        <v>6404</v>
      </c>
      <c r="B65" s="88">
        <f>COUNT(A7:A63)</f>
        <v>55</v>
      </c>
      <c r="C65" s="88"/>
      <c r="D65" s="88"/>
      <c r="E65" s="88"/>
      <c r="F65" s="217"/>
      <c r="G65" s="88"/>
      <c r="H65" s="89"/>
      <c r="I65" s="88"/>
      <c r="J65" s="89"/>
      <c r="K65" s="90"/>
      <c r="L65" s="22"/>
      <c r="M65" s="22"/>
      <c r="N65" s="22"/>
      <c r="O65" s="22"/>
      <c r="P65" s="22"/>
      <c r="Q65" s="22"/>
      <c r="R65" s="22"/>
      <c r="S65" s="6"/>
    </row>
    <row r="66" spans="1:19">
      <c r="B66" s="88"/>
      <c r="C66" s="88"/>
      <c r="D66" s="88"/>
      <c r="E66" s="88"/>
      <c r="F66" s="217"/>
      <c r="G66" s="88"/>
      <c r="H66" s="89"/>
      <c r="I66" s="88"/>
      <c r="J66" s="89"/>
      <c r="K66" s="90"/>
      <c r="L66" s="22"/>
      <c r="M66" s="22"/>
      <c r="N66" s="22"/>
      <c r="O66" s="22"/>
      <c r="P66" s="22"/>
      <c r="Q66" s="22"/>
      <c r="R66" s="22"/>
      <c r="S66" s="6"/>
    </row>
    <row r="67" spans="1:19">
      <c r="D67" s="147" t="s">
        <v>4024</v>
      </c>
      <c r="E67" s="147" t="s">
        <v>2647</v>
      </c>
      <c r="F67" s="148" t="s">
        <v>2648</v>
      </c>
      <c r="G67" s="147" t="s">
        <v>7</v>
      </c>
    </row>
    <row r="68" spans="1:19">
      <c r="D68" s="2449">
        <v>22000</v>
      </c>
      <c r="E68" s="146" t="s">
        <v>4371</v>
      </c>
      <c r="F68" s="2449">
        <v>80014022</v>
      </c>
      <c r="G68" s="146" t="s">
        <v>2649</v>
      </c>
    </row>
    <row r="69" spans="1:19">
      <c r="D69" s="2449">
        <v>17500</v>
      </c>
      <c r="E69" s="146" t="s">
        <v>4372</v>
      </c>
      <c r="F69" s="2449">
        <v>80014005</v>
      </c>
      <c r="G69" s="146" t="s">
        <v>2649</v>
      </c>
    </row>
    <row r="70" spans="1:19">
      <c r="D70" s="2449">
        <v>12000</v>
      </c>
      <c r="E70" s="146" t="s">
        <v>4373</v>
      </c>
      <c r="F70" s="2449">
        <v>80014004</v>
      </c>
      <c r="G70" s="146" t="s">
        <v>2649</v>
      </c>
    </row>
    <row r="71" spans="1:19">
      <c r="D71" s="2449">
        <v>9000</v>
      </c>
      <c r="E71" s="146" t="s">
        <v>4374</v>
      </c>
      <c r="F71" s="2449">
        <v>80014014</v>
      </c>
      <c r="G71" s="146" t="s">
        <v>504</v>
      </c>
    </row>
    <row r="72" spans="1:19">
      <c r="D72" s="2449">
        <v>7000</v>
      </c>
      <c r="E72" s="146" t="s">
        <v>4398</v>
      </c>
      <c r="F72" s="2449">
        <v>80014001</v>
      </c>
      <c r="G72" s="146" t="s">
        <v>2649</v>
      </c>
    </row>
    <row r="73" spans="1:19">
      <c r="D73" s="2449">
        <v>25800</v>
      </c>
      <c r="E73" s="146"/>
      <c r="F73" s="2449">
        <v>800014041</v>
      </c>
      <c r="G73" s="146" t="s">
        <v>4169</v>
      </c>
    </row>
    <row r="74" spans="1:19">
      <c r="D74" s="2449">
        <v>44500</v>
      </c>
      <c r="E74" s="146" t="s">
        <v>3090</v>
      </c>
      <c r="F74" s="148"/>
      <c r="G74" s="146" t="s">
        <v>3091</v>
      </c>
    </row>
    <row r="75" spans="1:19">
      <c r="D75" s="3064">
        <v>160000</v>
      </c>
      <c r="E75" s="975" t="s">
        <v>17086</v>
      </c>
    </row>
  </sheetData>
  <customSheetViews>
    <customSheetView guid="{EAD1C6BF-B58E-4716-994B-7E887560A863}" showPageBreaks="1" printArea="1" hiddenColumns="1">
      <pane xSplit="4" ySplit="6" topLeftCell="E58" activePane="bottomRight" state="frozen"/>
      <selection pane="bottomRight" activeCell="B2" sqref="B2"/>
      <pageMargins left="0.31" right="0.26" top="1" bottom="0.61" header="0.5" footer="0.38"/>
      <pageSetup paperSize="9" scale="8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FA1B31CD-DD8D-47B3-9B34-AB72E4090B34}" hiddenColumns="1">
      <pane xSplit="4" ySplit="6" topLeftCell="E58" activePane="bottomRight" state="frozen"/>
      <selection pane="bottomRight" sqref="A1:S1"/>
      <pageMargins left="0.31" right="0.26" top="1" bottom="0.61" header="0.5" footer="0.38"/>
      <pageSetup paperSize="9" scale="80" orientation="landscape" horizontalDpi="4294967292" verticalDpi="300" r:id="rId2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51C80409-42FF-431E-A1CF-253ADAD7E5C5}" scale="145" hiddenColumns="1">
      <pane xSplit="4" ySplit="6" topLeftCell="E34" activePane="bottomRight" state="frozen"/>
      <selection pane="bottomRight" activeCell="D34" sqref="D34"/>
      <pageMargins left="0.31" right="0.26" top="1" bottom="0.61" header="0.5" footer="0.38"/>
      <pageSetup paperSize="9" scale="80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howPageBreaks="1" hiddenColumns="1">
      <pane xSplit="4" ySplit="6" topLeftCell="E58" activePane="bottomRight" state="frozen"/>
      <selection pane="bottomRight" activeCell="C1" sqref="C1"/>
      <pageMargins left="0.31" right="0.26" top="1" bottom="0.61" header="0.5" footer="0.38"/>
      <pageSetup paperSize="9" scale="80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2">
    <mergeCell ref="R4:R5"/>
    <mergeCell ref="S4:S5"/>
    <mergeCell ref="B4:B5"/>
    <mergeCell ref="A1:S1"/>
    <mergeCell ref="A4:A5"/>
    <mergeCell ref="C4:C5"/>
    <mergeCell ref="D4:D5"/>
    <mergeCell ref="E4:E5"/>
    <mergeCell ref="F4:G4"/>
    <mergeCell ref="I4:I5"/>
    <mergeCell ref="J4:J5"/>
    <mergeCell ref="K4:K5"/>
  </mergeCells>
  <pageMargins left="0.31" right="0.26" top="1" bottom="0.61" header="0.5" footer="0.38"/>
  <pageSetup paperSize="9" scale="80" orientation="landscape" horizontalDpi="4294967292" verticalDpi="300" r:id="rId5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9"/>
  <dimension ref="A1:R43"/>
  <sheetViews>
    <sheetView workbookViewId="0">
      <selection activeCell="K14" sqref="K14"/>
    </sheetView>
  </sheetViews>
  <sheetFormatPr defaultRowHeight="12.75"/>
  <cols>
    <col min="1" max="1" width="5" customWidth="1"/>
    <col min="2" max="2" width="3.85546875" customWidth="1"/>
    <col min="3" max="3" width="1" customWidth="1"/>
    <col min="4" max="4" width="7.5703125" customWidth="1"/>
    <col min="5" max="5" width="18.7109375" customWidth="1"/>
    <col min="6" max="7" width="16.28515625" customWidth="1"/>
    <col min="8" max="8" width="9.28515625" customWidth="1"/>
    <col min="9" max="11" width="7.7109375" customWidth="1"/>
    <col min="12" max="13" width="8.140625" hidden="1" customWidth="1"/>
    <col min="14" max="14" width="7.140625" customWidth="1"/>
    <col min="15" max="15" width="7" customWidth="1"/>
    <col min="16" max="16" width="12" customWidth="1"/>
    <col min="18" max="18" width="16.42578125" customWidth="1"/>
  </cols>
  <sheetData>
    <row r="1" spans="1:18" ht="24" customHeight="1">
      <c r="A1" s="3604" t="s">
        <v>6423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  <c r="N1" s="3605"/>
      <c r="O1" s="3605"/>
      <c r="P1" s="3605"/>
    </row>
    <row r="2" spans="1:18" ht="12.75" customHeight="1">
      <c r="A2" s="2"/>
      <c r="B2" s="3"/>
      <c r="C2" s="3"/>
      <c r="D2" s="3"/>
      <c r="E2" s="3"/>
      <c r="F2" s="3"/>
      <c r="G2" s="3"/>
      <c r="H2" s="3"/>
      <c r="I2" s="4"/>
      <c r="J2" s="4"/>
      <c r="K2" s="3"/>
      <c r="L2" s="3"/>
      <c r="M2" s="3"/>
      <c r="N2" s="342" t="s">
        <v>691</v>
      </c>
      <c r="O2" s="3"/>
      <c r="P2" s="5"/>
    </row>
    <row r="3" spans="1:18" ht="13.5" thickBot="1">
      <c r="N3" s="343" t="s">
        <v>692</v>
      </c>
    </row>
    <row r="4" spans="1:18" ht="15.95" customHeight="1">
      <c r="A4" s="3672" t="s">
        <v>2418</v>
      </c>
      <c r="B4" s="3674" t="s">
        <v>2419</v>
      </c>
      <c r="C4" s="3675"/>
      <c r="D4" s="3676"/>
      <c r="E4" s="3628" t="s">
        <v>282</v>
      </c>
      <c r="F4" s="3674" t="s">
        <v>2420</v>
      </c>
      <c r="G4" s="3674" t="s">
        <v>16611</v>
      </c>
      <c r="H4" s="3628" t="s">
        <v>2422</v>
      </c>
      <c r="I4" s="3630" t="s">
        <v>1029</v>
      </c>
      <c r="J4" s="3630"/>
      <c r="K4" s="3680"/>
      <c r="L4" s="400" t="s">
        <v>2199</v>
      </c>
      <c r="M4" s="400" t="s">
        <v>2200</v>
      </c>
      <c r="N4" s="400" t="s">
        <v>2202</v>
      </c>
      <c r="O4" s="3682" t="s">
        <v>693</v>
      </c>
      <c r="P4" s="3633" t="s">
        <v>284</v>
      </c>
    </row>
    <row r="5" spans="1:18" ht="15.95" customHeight="1" thickBot="1">
      <c r="A5" s="3673"/>
      <c r="B5" s="3677"/>
      <c r="C5" s="3678"/>
      <c r="D5" s="3679"/>
      <c r="E5" s="3665"/>
      <c r="F5" s="3677"/>
      <c r="G5" s="3677"/>
      <c r="H5" s="3665"/>
      <c r="I5" s="210" t="s">
        <v>3203</v>
      </c>
      <c r="J5" s="211" t="s">
        <v>3204</v>
      </c>
      <c r="K5" s="212" t="s">
        <v>2336</v>
      </c>
      <c r="L5" s="322"/>
      <c r="M5" s="322"/>
      <c r="N5" s="322"/>
      <c r="O5" s="3683"/>
      <c r="P5" s="3681"/>
    </row>
    <row r="6" spans="1:18" ht="3" customHeight="1">
      <c r="A6" s="53"/>
      <c r="B6" s="54"/>
      <c r="C6" s="54"/>
      <c r="D6" s="54"/>
      <c r="E6" s="54"/>
      <c r="F6" s="54"/>
      <c r="G6" s="54"/>
      <c r="H6" s="54"/>
      <c r="I6" s="55"/>
      <c r="J6" s="55"/>
      <c r="K6" s="56"/>
      <c r="L6" s="56"/>
      <c r="M6" s="56"/>
      <c r="N6" s="56"/>
      <c r="O6" s="56"/>
      <c r="P6" s="57"/>
    </row>
    <row r="7" spans="1:18" s="12" customFormat="1">
      <c r="A7" s="75">
        <v>1</v>
      </c>
      <c r="B7" s="91" t="s">
        <v>4148</v>
      </c>
      <c r="C7" s="91"/>
      <c r="D7" s="92"/>
      <c r="E7" s="76" t="s">
        <v>1128</v>
      </c>
      <c r="F7" s="76" t="s">
        <v>4008</v>
      </c>
      <c r="G7" s="821" t="s">
        <v>17199</v>
      </c>
      <c r="H7" s="76" t="s">
        <v>4149</v>
      </c>
      <c r="I7" s="74" t="s">
        <v>2524</v>
      </c>
      <c r="J7" s="74" t="s">
        <v>2524</v>
      </c>
      <c r="K7" s="74" t="s">
        <v>2524</v>
      </c>
      <c r="L7" s="74"/>
      <c r="M7" s="74"/>
      <c r="N7" s="74"/>
      <c r="O7" s="74"/>
      <c r="P7" s="76"/>
    </row>
    <row r="8" spans="1:18" s="12" customFormat="1">
      <c r="A8" s="75">
        <f t="shared" ref="A8:A40" si="0">A7+1</f>
        <v>2</v>
      </c>
      <c r="B8" s="91" t="s">
        <v>4150</v>
      </c>
      <c r="C8" s="91"/>
      <c r="D8" s="92"/>
      <c r="E8" s="76" t="s">
        <v>4010</v>
      </c>
      <c r="F8" s="76" t="s">
        <v>1128</v>
      </c>
      <c r="G8" s="76" t="s">
        <v>17199</v>
      </c>
      <c r="H8" s="76" t="s">
        <v>4151</v>
      </c>
      <c r="I8" s="74" t="s">
        <v>2524</v>
      </c>
      <c r="J8" s="74" t="s">
        <v>2524</v>
      </c>
      <c r="K8" s="74" t="s">
        <v>2524</v>
      </c>
      <c r="L8" s="74"/>
      <c r="M8" s="74"/>
      <c r="N8" s="74"/>
      <c r="O8" s="74"/>
      <c r="P8" s="76"/>
      <c r="R8" s="52"/>
    </row>
    <row r="9" spans="1:18" s="12" customFormat="1">
      <c r="A9" s="75">
        <f t="shared" si="0"/>
        <v>3</v>
      </c>
      <c r="B9" s="91" t="s">
        <v>4152</v>
      </c>
      <c r="C9" s="91"/>
      <c r="D9" s="92"/>
      <c r="E9" s="76" t="s">
        <v>4010</v>
      </c>
      <c r="F9" s="76" t="s">
        <v>1128</v>
      </c>
      <c r="G9" s="76" t="s">
        <v>17199</v>
      </c>
      <c r="H9" s="76" t="s">
        <v>4151</v>
      </c>
      <c r="I9" s="74" t="s">
        <v>2524</v>
      </c>
      <c r="J9" s="74" t="s">
        <v>2524</v>
      </c>
      <c r="K9" s="74" t="s">
        <v>2524</v>
      </c>
      <c r="L9" s="74"/>
      <c r="M9" s="74"/>
      <c r="N9" s="74"/>
      <c r="O9" s="74"/>
      <c r="P9" s="76"/>
    </row>
    <row r="10" spans="1:18" s="12" customFormat="1">
      <c r="A10" s="75">
        <f t="shared" si="0"/>
        <v>4</v>
      </c>
      <c r="B10" s="91" t="s">
        <v>4153</v>
      </c>
      <c r="C10" s="91"/>
      <c r="D10" s="92"/>
      <c r="E10" s="76" t="s">
        <v>13281</v>
      </c>
      <c r="F10" s="76" t="s">
        <v>1128</v>
      </c>
      <c r="G10" s="76" t="s">
        <v>17199</v>
      </c>
      <c r="H10" s="76" t="s">
        <v>4151</v>
      </c>
      <c r="I10" s="74" t="s">
        <v>2524</v>
      </c>
      <c r="J10" s="74" t="s">
        <v>2524</v>
      </c>
      <c r="K10" s="74" t="s">
        <v>2524</v>
      </c>
      <c r="L10" s="74"/>
      <c r="M10" s="74"/>
      <c r="N10" s="74"/>
      <c r="O10" s="74"/>
      <c r="P10" s="76"/>
      <c r="R10" s="52"/>
    </row>
    <row r="11" spans="1:18" s="12" customFormat="1">
      <c r="A11" s="75">
        <f t="shared" si="0"/>
        <v>5</v>
      </c>
      <c r="B11" s="91" t="s">
        <v>4154</v>
      </c>
      <c r="C11" s="91"/>
      <c r="D11" s="92"/>
      <c r="E11" s="76" t="s">
        <v>59</v>
      </c>
      <c r="F11" s="76" t="s">
        <v>59</v>
      </c>
      <c r="G11" s="76" t="s">
        <v>17199</v>
      </c>
      <c r="H11" s="76" t="s">
        <v>4151</v>
      </c>
      <c r="I11" s="74" t="s">
        <v>2524</v>
      </c>
      <c r="J11" s="74" t="s">
        <v>2524</v>
      </c>
      <c r="K11" s="74" t="s">
        <v>2524</v>
      </c>
      <c r="L11" s="74"/>
      <c r="M11" s="74"/>
      <c r="N11" s="74"/>
      <c r="O11" s="74"/>
      <c r="P11" s="76"/>
      <c r="R11" s="52"/>
    </row>
    <row r="12" spans="1:18" s="12" customFormat="1">
      <c r="A12" s="75">
        <f t="shared" si="0"/>
        <v>6</v>
      </c>
      <c r="B12" s="91" t="s">
        <v>4155</v>
      </c>
      <c r="C12" s="91"/>
      <c r="D12" s="92"/>
      <c r="E12" s="76" t="s">
        <v>6202</v>
      </c>
      <c r="F12" s="76" t="s">
        <v>4156</v>
      </c>
      <c r="G12" s="76" t="s">
        <v>17199</v>
      </c>
      <c r="H12" s="76" t="s">
        <v>4151</v>
      </c>
      <c r="I12" s="74" t="s">
        <v>2524</v>
      </c>
      <c r="J12" s="74" t="s">
        <v>2524</v>
      </c>
      <c r="K12" s="74" t="s">
        <v>2524</v>
      </c>
      <c r="L12" s="74"/>
      <c r="M12" s="74"/>
      <c r="N12" s="74"/>
      <c r="O12" s="74"/>
      <c r="P12" s="76"/>
      <c r="R12" s="52"/>
    </row>
    <row r="13" spans="1:18" s="12" customFormat="1">
      <c r="A13" s="75">
        <f t="shared" si="0"/>
        <v>7</v>
      </c>
      <c r="B13" s="91" t="s">
        <v>4157</v>
      </c>
      <c r="C13" s="91"/>
      <c r="D13" s="92"/>
      <c r="E13" s="76" t="s">
        <v>12537</v>
      </c>
      <c r="F13" s="76" t="s">
        <v>2989</v>
      </c>
      <c r="G13" s="76" t="s">
        <v>17199</v>
      </c>
      <c r="H13" s="76" t="s">
        <v>4151</v>
      </c>
      <c r="I13" s="74" t="s">
        <v>2524</v>
      </c>
      <c r="J13" s="74" t="s">
        <v>2524</v>
      </c>
      <c r="K13" s="74" t="s">
        <v>2524</v>
      </c>
      <c r="L13" s="74"/>
      <c r="M13" s="74"/>
      <c r="N13" s="74"/>
      <c r="O13" s="74"/>
      <c r="P13" s="76"/>
      <c r="R13" s="52"/>
    </row>
    <row r="14" spans="1:18" s="12" customFormat="1">
      <c r="A14" s="75">
        <f t="shared" si="0"/>
        <v>8</v>
      </c>
      <c r="B14" s="91" t="s">
        <v>4158</v>
      </c>
      <c r="C14" s="91"/>
      <c r="D14" s="92"/>
      <c r="E14" s="76" t="s">
        <v>3545</v>
      </c>
      <c r="F14" s="76" t="s">
        <v>3544</v>
      </c>
      <c r="G14" s="76" t="s">
        <v>17199</v>
      </c>
      <c r="H14" s="76" t="s">
        <v>4151</v>
      </c>
      <c r="I14" s="74" t="s">
        <v>2524</v>
      </c>
      <c r="J14" s="74" t="s">
        <v>2524</v>
      </c>
      <c r="K14" s="74" t="s">
        <v>2524</v>
      </c>
      <c r="L14" s="74"/>
      <c r="M14" s="74"/>
      <c r="N14" s="74"/>
      <c r="O14" s="74"/>
      <c r="P14" s="76"/>
      <c r="R14" s="52"/>
    </row>
    <row r="15" spans="1:18" s="12" customFormat="1">
      <c r="A15" s="75">
        <f t="shared" si="0"/>
        <v>9</v>
      </c>
      <c r="B15" s="91" t="s">
        <v>4159</v>
      </c>
      <c r="C15" s="91"/>
      <c r="D15" s="92"/>
      <c r="E15" s="76" t="s">
        <v>6504</v>
      </c>
      <c r="F15" s="76" t="s">
        <v>4160</v>
      </c>
      <c r="G15" s="76" t="s">
        <v>17199</v>
      </c>
      <c r="H15" s="76" t="s">
        <v>4151</v>
      </c>
      <c r="I15" s="74" t="s">
        <v>2524</v>
      </c>
      <c r="J15" s="74" t="s">
        <v>2524</v>
      </c>
      <c r="K15" s="74" t="s">
        <v>2524</v>
      </c>
      <c r="L15" s="74"/>
      <c r="M15" s="74"/>
      <c r="N15" s="74"/>
      <c r="O15" s="74"/>
      <c r="P15" s="76"/>
      <c r="R15" s="52"/>
    </row>
    <row r="16" spans="1:18" s="12" customFormat="1">
      <c r="A16" s="75">
        <f t="shared" si="0"/>
        <v>10</v>
      </c>
      <c r="B16" s="91" t="s">
        <v>4161</v>
      </c>
      <c r="C16" s="91"/>
      <c r="D16" s="92"/>
      <c r="E16" s="76" t="s">
        <v>1546</v>
      </c>
      <c r="F16" s="76" t="s">
        <v>1546</v>
      </c>
      <c r="G16" s="76" t="s">
        <v>17199</v>
      </c>
      <c r="H16" s="76" t="s">
        <v>4151</v>
      </c>
      <c r="I16" s="74" t="s">
        <v>2524</v>
      </c>
      <c r="J16" s="74" t="s">
        <v>2524</v>
      </c>
      <c r="K16" s="74" t="s">
        <v>2524</v>
      </c>
      <c r="L16" s="74"/>
      <c r="M16" s="74"/>
      <c r="N16" s="74"/>
      <c r="O16" s="74"/>
      <c r="P16" s="76"/>
      <c r="R16" s="52"/>
    </row>
    <row r="17" spans="1:18" s="12" customFormat="1">
      <c r="A17" s="75">
        <f t="shared" si="0"/>
        <v>11</v>
      </c>
      <c r="B17" s="91" t="s">
        <v>3193</v>
      </c>
      <c r="C17" s="91"/>
      <c r="D17" s="92"/>
      <c r="E17" s="76" t="s">
        <v>4382</v>
      </c>
      <c r="F17" s="76" t="s">
        <v>4382</v>
      </c>
      <c r="G17" s="76" t="s">
        <v>17199</v>
      </c>
      <c r="H17" s="76" t="s">
        <v>4151</v>
      </c>
      <c r="I17" s="74" t="s">
        <v>2524</v>
      </c>
      <c r="J17" s="74" t="s">
        <v>2524</v>
      </c>
      <c r="K17" s="74" t="s">
        <v>2524</v>
      </c>
      <c r="L17" s="74"/>
      <c r="M17" s="74"/>
      <c r="N17" s="74"/>
      <c r="O17" s="74"/>
      <c r="P17" s="76"/>
      <c r="R17" s="52"/>
    </row>
    <row r="18" spans="1:18" s="12" customFormat="1">
      <c r="A18" s="75">
        <f t="shared" si="0"/>
        <v>12</v>
      </c>
      <c r="B18" s="91" t="s">
        <v>3194</v>
      </c>
      <c r="C18" s="91"/>
      <c r="D18" s="92"/>
      <c r="E18" s="76" t="s">
        <v>4018</v>
      </c>
      <c r="F18" s="76" t="s">
        <v>4018</v>
      </c>
      <c r="G18" s="76" t="s">
        <v>17199</v>
      </c>
      <c r="H18" s="76" t="s">
        <v>4151</v>
      </c>
      <c r="I18" s="74" t="s">
        <v>2524</v>
      </c>
      <c r="J18" s="74" t="s">
        <v>2524</v>
      </c>
      <c r="K18" s="74" t="s">
        <v>2524</v>
      </c>
      <c r="L18" s="74"/>
      <c r="M18" s="74"/>
      <c r="N18" s="74"/>
      <c r="O18" s="74"/>
      <c r="P18" s="76"/>
      <c r="R18" s="52"/>
    </row>
    <row r="19" spans="1:18" s="12" customFormat="1">
      <c r="A19" s="75">
        <f t="shared" si="0"/>
        <v>13</v>
      </c>
      <c r="B19" s="91" t="s">
        <v>571</v>
      </c>
      <c r="C19" s="91"/>
      <c r="D19" s="92"/>
      <c r="E19" s="76" t="s">
        <v>17205</v>
      </c>
      <c r="F19" s="76" t="s">
        <v>572</v>
      </c>
      <c r="G19" s="76" t="s">
        <v>17199</v>
      </c>
      <c r="H19" s="76" t="s">
        <v>4151</v>
      </c>
      <c r="I19" s="74" t="s">
        <v>2524</v>
      </c>
      <c r="J19" s="74" t="s">
        <v>2524</v>
      </c>
      <c r="K19" s="74" t="s">
        <v>2524</v>
      </c>
      <c r="L19" s="74"/>
      <c r="M19" s="74"/>
      <c r="N19" s="74"/>
      <c r="O19" s="74"/>
      <c r="P19" s="76"/>
      <c r="R19" s="52"/>
    </row>
    <row r="20" spans="1:18" s="12" customFormat="1">
      <c r="A20" s="75">
        <f t="shared" si="0"/>
        <v>14</v>
      </c>
      <c r="B20" s="91" t="s">
        <v>573</v>
      </c>
      <c r="C20" s="91"/>
      <c r="D20" s="92"/>
      <c r="E20" s="76" t="s">
        <v>1100</v>
      </c>
      <c r="F20" s="76" t="s">
        <v>1100</v>
      </c>
      <c r="G20" s="76" t="s">
        <v>17199</v>
      </c>
      <c r="H20" s="76" t="s">
        <v>4151</v>
      </c>
      <c r="I20" s="74" t="s">
        <v>2524</v>
      </c>
      <c r="J20" s="74" t="s">
        <v>2524</v>
      </c>
      <c r="K20" s="74" t="s">
        <v>2524</v>
      </c>
      <c r="L20" s="74"/>
      <c r="M20" s="74"/>
      <c r="N20" s="74"/>
      <c r="O20" s="74"/>
      <c r="P20" s="76"/>
      <c r="R20" s="52"/>
    </row>
    <row r="21" spans="1:18" s="12" customFormat="1">
      <c r="A21" s="75">
        <f t="shared" si="0"/>
        <v>15</v>
      </c>
      <c r="B21" s="91" t="s">
        <v>574</v>
      </c>
      <c r="C21" s="91"/>
      <c r="D21" s="92"/>
      <c r="E21" s="76" t="s">
        <v>17204</v>
      </c>
      <c r="F21" s="76" t="s">
        <v>3602</v>
      </c>
      <c r="G21" s="76" t="s">
        <v>17199</v>
      </c>
      <c r="H21" s="76" t="s">
        <v>4151</v>
      </c>
      <c r="I21" s="74" t="s">
        <v>2524</v>
      </c>
      <c r="J21" s="74" t="s">
        <v>2524</v>
      </c>
      <c r="K21" s="74" t="s">
        <v>2524</v>
      </c>
      <c r="L21" s="74"/>
      <c r="M21" s="74"/>
      <c r="N21" s="74"/>
      <c r="O21" s="74"/>
      <c r="P21" s="76"/>
      <c r="R21" s="52"/>
    </row>
    <row r="22" spans="1:18" s="12" customFormat="1">
      <c r="A22" s="75">
        <f t="shared" si="0"/>
        <v>16</v>
      </c>
      <c r="B22" s="91" t="s">
        <v>575</v>
      </c>
      <c r="C22" s="91"/>
      <c r="D22" s="92"/>
      <c r="E22" s="76" t="s">
        <v>17203</v>
      </c>
      <c r="F22" s="76" t="s">
        <v>572</v>
      </c>
      <c r="G22" s="76" t="s">
        <v>17199</v>
      </c>
      <c r="H22" s="76" t="s">
        <v>4151</v>
      </c>
      <c r="I22" s="74" t="s">
        <v>2524</v>
      </c>
      <c r="J22" s="74" t="s">
        <v>2524</v>
      </c>
      <c r="K22" s="74" t="s">
        <v>2524</v>
      </c>
      <c r="L22" s="74"/>
      <c r="M22" s="74"/>
      <c r="N22" s="74"/>
      <c r="O22" s="74"/>
      <c r="P22" s="76"/>
      <c r="R22" s="52"/>
    </row>
    <row r="23" spans="1:18" s="12" customFormat="1">
      <c r="A23" s="75">
        <f t="shared" si="0"/>
        <v>17</v>
      </c>
      <c r="B23" s="91" t="s">
        <v>576</v>
      </c>
      <c r="C23" s="91"/>
      <c r="D23" s="92"/>
      <c r="E23" s="76" t="s">
        <v>17202</v>
      </c>
      <c r="F23" s="76" t="s">
        <v>572</v>
      </c>
      <c r="G23" s="76" t="s">
        <v>17199</v>
      </c>
      <c r="H23" s="76" t="s">
        <v>4151</v>
      </c>
      <c r="I23" s="74" t="s">
        <v>2524</v>
      </c>
      <c r="J23" s="74" t="s">
        <v>2524</v>
      </c>
      <c r="K23" s="74" t="s">
        <v>2524</v>
      </c>
      <c r="L23" s="74"/>
      <c r="M23" s="74"/>
      <c r="N23" s="74"/>
      <c r="O23" s="74"/>
      <c r="P23" s="76"/>
      <c r="R23" s="52"/>
    </row>
    <row r="24" spans="1:18" s="12" customFormat="1">
      <c r="A24" s="75">
        <f t="shared" si="0"/>
        <v>18</v>
      </c>
      <c r="B24" s="91" t="s">
        <v>577</v>
      </c>
      <c r="C24" s="91"/>
      <c r="D24" s="92"/>
      <c r="E24" s="76" t="s">
        <v>17212</v>
      </c>
      <c r="F24" s="76" t="s">
        <v>578</v>
      </c>
      <c r="G24" s="76" t="s">
        <v>17199</v>
      </c>
      <c r="H24" s="76" t="s">
        <v>4151</v>
      </c>
      <c r="I24" s="74" t="s">
        <v>2524</v>
      </c>
      <c r="J24" s="74" t="s">
        <v>2524</v>
      </c>
      <c r="K24" s="74" t="s">
        <v>2524</v>
      </c>
      <c r="L24" s="74"/>
      <c r="M24" s="74"/>
      <c r="N24" s="74"/>
      <c r="O24" s="74"/>
      <c r="P24" s="76"/>
      <c r="R24" s="52"/>
    </row>
    <row r="25" spans="1:18" s="12" customFormat="1">
      <c r="A25" s="75">
        <f t="shared" si="0"/>
        <v>19</v>
      </c>
      <c r="B25" s="91" t="s">
        <v>579</v>
      </c>
      <c r="C25" s="91"/>
      <c r="D25" s="92"/>
      <c r="E25" s="76" t="s">
        <v>17211</v>
      </c>
      <c r="F25" s="76" t="s">
        <v>578</v>
      </c>
      <c r="G25" s="76" t="s">
        <v>17199</v>
      </c>
      <c r="H25" s="76" t="s">
        <v>4151</v>
      </c>
      <c r="I25" s="74" t="s">
        <v>2524</v>
      </c>
      <c r="J25" s="74" t="s">
        <v>2524</v>
      </c>
      <c r="K25" s="74" t="s">
        <v>2524</v>
      </c>
      <c r="L25" s="74"/>
      <c r="M25" s="74"/>
      <c r="N25" s="74"/>
      <c r="O25" s="74"/>
      <c r="P25" s="76"/>
      <c r="R25" s="52"/>
    </row>
    <row r="26" spans="1:18" s="12" customFormat="1">
      <c r="A26" s="75">
        <f t="shared" si="0"/>
        <v>20</v>
      </c>
      <c r="B26" s="91" t="s">
        <v>580</v>
      </c>
      <c r="C26" s="91"/>
      <c r="D26" s="92"/>
      <c r="E26" s="76" t="s">
        <v>17210</v>
      </c>
      <c r="F26" s="76" t="s">
        <v>581</v>
      </c>
      <c r="G26" s="76" t="s">
        <v>17199</v>
      </c>
      <c r="H26" s="76" t="s">
        <v>4151</v>
      </c>
      <c r="I26" s="74" t="s">
        <v>2524</v>
      </c>
      <c r="J26" s="74" t="s">
        <v>2524</v>
      </c>
      <c r="K26" s="74" t="s">
        <v>2524</v>
      </c>
      <c r="L26" s="74"/>
      <c r="M26" s="74"/>
      <c r="N26" s="74"/>
      <c r="O26" s="74"/>
      <c r="P26" s="76"/>
      <c r="R26" s="52"/>
    </row>
    <row r="27" spans="1:18" s="12" customFormat="1">
      <c r="A27" s="75">
        <f t="shared" si="0"/>
        <v>21</v>
      </c>
      <c r="B27" s="91" t="s">
        <v>582</v>
      </c>
      <c r="C27" s="91"/>
      <c r="D27" s="92"/>
      <c r="E27" s="76" t="s">
        <v>17213</v>
      </c>
      <c r="F27" s="76" t="s">
        <v>581</v>
      </c>
      <c r="G27" s="76" t="s">
        <v>17199</v>
      </c>
      <c r="H27" s="76" t="s">
        <v>4151</v>
      </c>
      <c r="I27" s="74" t="s">
        <v>2524</v>
      </c>
      <c r="J27" s="74" t="s">
        <v>2524</v>
      </c>
      <c r="K27" s="74" t="s">
        <v>2524</v>
      </c>
      <c r="L27" s="74"/>
      <c r="M27" s="74"/>
      <c r="N27" s="74"/>
      <c r="O27" s="74"/>
      <c r="P27" s="76"/>
      <c r="R27" s="52"/>
    </row>
    <row r="28" spans="1:18" s="12" customFormat="1">
      <c r="A28" s="75">
        <f t="shared" si="0"/>
        <v>22</v>
      </c>
      <c r="B28" s="91" t="s">
        <v>583</v>
      </c>
      <c r="C28" s="91"/>
      <c r="D28" s="92"/>
      <c r="E28" s="76" t="s">
        <v>17214</v>
      </c>
      <c r="F28" s="76" t="s">
        <v>584</v>
      </c>
      <c r="G28" s="76" t="s">
        <v>17199</v>
      </c>
      <c r="H28" s="76" t="s">
        <v>4151</v>
      </c>
      <c r="I28" s="74" t="s">
        <v>2524</v>
      </c>
      <c r="J28" s="74" t="s">
        <v>2524</v>
      </c>
      <c r="K28" s="74" t="s">
        <v>2524</v>
      </c>
      <c r="L28" s="74"/>
      <c r="M28" s="74"/>
      <c r="N28" s="74"/>
      <c r="O28" s="74"/>
      <c r="P28" s="76"/>
      <c r="R28" s="52"/>
    </row>
    <row r="29" spans="1:18" s="12" customFormat="1">
      <c r="A29" s="75">
        <f t="shared" si="0"/>
        <v>23</v>
      </c>
      <c r="B29" s="91" t="s">
        <v>585</v>
      </c>
      <c r="C29" s="91"/>
      <c r="D29" s="92"/>
      <c r="E29" s="76" t="s">
        <v>17207</v>
      </c>
      <c r="F29" s="76" t="s">
        <v>586</v>
      </c>
      <c r="G29" s="76" t="s">
        <v>17199</v>
      </c>
      <c r="H29" s="76" t="s">
        <v>4151</v>
      </c>
      <c r="I29" s="74" t="s">
        <v>2524</v>
      </c>
      <c r="J29" s="74" t="s">
        <v>2524</v>
      </c>
      <c r="K29" s="74" t="s">
        <v>2524</v>
      </c>
      <c r="L29" s="74"/>
      <c r="M29" s="74"/>
      <c r="N29" s="74"/>
      <c r="O29" s="74"/>
      <c r="P29" s="76"/>
      <c r="R29" s="52"/>
    </row>
    <row r="30" spans="1:18" s="12" customFormat="1">
      <c r="A30" s="75">
        <f t="shared" si="0"/>
        <v>24</v>
      </c>
      <c r="B30" s="91" t="s">
        <v>587</v>
      </c>
      <c r="C30" s="91"/>
      <c r="D30" s="92"/>
      <c r="E30" s="76" t="s">
        <v>17208</v>
      </c>
      <c r="F30" s="76" t="s">
        <v>586</v>
      </c>
      <c r="G30" s="76" t="s">
        <v>17199</v>
      </c>
      <c r="H30" s="76" t="s">
        <v>4151</v>
      </c>
      <c r="I30" s="74" t="s">
        <v>2524</v>
      </c>
      <c r="J30" s="74" t="s">
        <v>2524</v>
      </c>
      <c r="K30" s="74" t="s">
        <v>2524</v>
      </c>
      <c r="L30" s="74"/>
      <c r="M30" s="74"/>
      <c r="N30" s="74"/>
      <c r="O30" s="74"/>
      <c r="P30" s="76"/>
      <c r="R30" s="52"/>
    </row>
    <row r="31" spans="1:18" s="12" customFormat="1">
      <c r="A31" s="75">
        <f t="shared" si="0"/>
        <v>25</v>
      </c>
      <c r="B31" s="91" t="s">
        <v>588</v>
      </c>
      <c r="C31" s="91"/>
      <c r="D31" s="92"/>
      <c r="E31" s="76" t="s">
        <v>17206</v>
      </c>
      <c r="F31" s="76" t="s">
        <v>586</v>
      </c>
      <c r="G31" s="76" t="s">
        <v>17199</v>
      </c>
      <c r="H31" s="76" t="s">
        <v>4151</v>
      </c>
      <c r="I31" s="74" t="s">
        <v>2524</v>
      </c>
      <c r="J31" s="74" t="s">
        <v>2524</v>
      </c>
      <c r="K31" s="74" t="s">
        <v>2524</v>
      </c>
      <c r="L31" s="74"/>
      <c r="M31" s="74"/>
      <c r="N31" s="74"/>
      <c r="O31" s="74"/>
      <c r="P31" s="76"/>
      <c r="R31" s="52"/>
    </row>
    <row r="32" spans="1:18" s="12" customFormat="1">
      <c r="A32" s="75">
        <f t="shared" si="0"/>
        <v>26</v>
      </c>
      <c r="B32" s="91" t="s">
        <v>589</v>
      </c>
      <c r="C32" s="93"/>
      <c r="D32" s="94"/>
      <c r="E32" s="76" t="s">
        <v>17209</v>
      </c>
      <c r="F32" s="76" t="s">
        <v>590</v>
      </c>
      <c r="G32" s="76" t="s">
        <v>17199</v>
      </c>
      <c r="H32" s="76" t="s">
        <v>4151</v>
      </c>
      <c r="I32" s="74" t="s">
        <v>2524</v>
      </c>
      <c r="J32" s="74" t="s">
        <v>2524</v>
      </c>
      <c r="K32" s="74" t="s">
        <v>2524</v>
      </c>
      <c r="L32" s="74"/>
      <c r="M32" s="74"/>
      <c r="N32" s="74"/>
      <c r="O32" s="74"/>
      <c r="P32" s="76"/>
      <c r="R32" s="52"/>
    </row>
    <row r="33" spans="1:18" s="12" customFormat="1">
      <c r="A33" s="75">
        <f t="shared" si="0"/>
        <v>27</v>
      </c>
      <c r="B33" s="91" t="s">
        <v>591</v>
      </c>
      <c r="C33" s="93"/>
      <c r="D33" s="94"/>
      <c r="E33" s="82" t="s">
        <v>1130</v>
      </c>
      <c r="F33" s="82" t="s">
        <v>1130</v>
      </c>
      <c r="G33" s="76" t="s">
        <v>17199</v>
      </c>
      <c r="H33" s="76" t="s">
        <v>4151</v>
      </c>
      <c r="I33" s="74" t="s">
        <v>2524</v>
      </c>
      <c r="J33" s="74" t="s">
        <v>2524</v>
      </c>
      <c r="K33" s="74" t="s">
        <v>2524</v>
      </c>
      <c r="L33" s="307"/>
      <c r="M33" s="307"/>
      <c r="N33" s="307"/>
      <c r="O33" s="307"/>
      <c r="P33" s="82"/>
      <c r="R33" s="52"/>
    </row>
    <row r="34" spans="1:18" s="12" customFormat="1">
      <c r="A34" s="75">
        <f t="shared" si="0"/>
        <v>28</v>
      </c>
      <c r="B34" s="91" t="s">
        <v>2264</v>
      </c>
      <c r="C34" s="93"/>
      <c r="D34" s="94"/>
      <c r="E34" s="82" t="s">
        <v>4167</v>
      </c>
      <c r="F34" s="82" t="s">
        <v>4167</v>
      </c>
      <c r="G34" s="76" t="s">
        <v>17199</v>
      </c>
      <c r="H34" s="76" t="s">
        <v>4151</v>
      </c>
      <c r="I34" s="74" t="s">
        <v>2524</v>
      </c>
      <c r="J34" s="74" t="s">
        <v>2524</v>
      </c>
      <c r="K34" s="74" t="s">
        <v>2524</v>
      </c>
      <c r="L34" s="307"/>
      <c r="M34" s="307"/>
      <c r="N34" s="307"/>
      <c r="O34" s="307"/>
      <c r="P34" s="82"/>
    </row>
    <row r="35" spans="1:18" s="12" customFormat="1">
      <c r="A35" s="75">
        <f t="shared" si="0"/>
        <v>29</v>
      </c>
      <c r="B35" s="91" t="s">
        <v>2265</v>
      </c>
      <c r="C35" s="93"/>
      <c r="D35" s="94"/>
      <c r="E35" s="82" t="s">
        <v>419</v>
      </c>
      <c r="F35" s="82" t="s">
        <v>640</v>
      </c>
      <c r="G35" s="76" t="s">
        <v>17199</v>
      </c>
      <c r="H35" s="76" t="s">
        <v>4151</v>
      </c>
      <c r="I35" s="74" t="s">
        <v>2524</v>
      </c>
      <c r="J35" s="74" t="s">
        <v>2524</v>
      </c>
      <c r="K35" s="74" t="s">
        <v>2524</v>
      </c>
      <c r="L35" s="307"/>
      <c r="M35" s="307"/>
      <c r="N35" s="307"/>
      <c r="O35" s="307"/>
      <c r="P35" s="82"/>
    </row>
    <row r="36" spans="1:18" s="12" customFormat="1">
      <c r="A36" s="75">
        <f t="shared" si="0"/>
        <v>30</v>
      </c>
      <c r="B36" s="91" t="s">
        <v>2266</v>
      </c>
      <c r="C36" s="93"/>
      <c r="D36" s="94"/>
      <c r="E36" s="822" t="s">
        <v>5623</v>
      </c>
      <c r="F36" s="82" t="s">
        <v>2448</v>
      </c>
      <c r="G36" s="76" t="s">
        <v>17199</v>
      </c>
      <c r="H36" s="76" t="s">
        <v>4151</v>
      </c>
      <c r="I36" s="74" t="s">
        <v>2524</v>
      </c>
      <c r="J36" s="74" t="s">
        <v>2524</v>
      </c>
      <c r="K36" s="74" t="s">
        <v>2524</v>
      </c>
      <c r="L36" s="307"/>
      <c r="M36" s="307"/>
      <c r="N36" s="307"/>
      <c r="O36" s="307"/>
      <c r="P36" s="82"/>
    </row>
    <row r="37" spans="1:18" s="12" customFormat="1">
      <c r="A37" s="75">
        <f t="shared" si="0"/>
        <v>31</v>
      </c>
      <c r="B37" s="93" t="s">
        <v>2170</v>
      </c>
      <c r="C37" s="93"/>
      <c r="D37" s="94"/>
      <c r="E37" s="822" t="s">
        <v>5450</v>
      </c>
      <c r="F37" s="82" t="s">
        <v>3473</v>
      </c>
      <c r="G37" s="76" t="s">
        <v>17199</v>
      </c>
      <c r="H37" s="76" t="s">
        <v>4151</v>
      </c>
      <c r="I37" s="307" t="s">
        <v>2524</v>
      </c>
      <c r="J37" s="307" t="s">
        <v>2524</v>
      </c>
      <c r="K37" s="307" t="s">
        <v>2524</v>
      </c>
      <c r="L37" s="307"/>
      <c r="M37" s="307"/>
      <c r="N37" s="307"/>
      <c r="O37" s="307"/>
      <c r="P37" s="82"/>
    </row>
    <row r="38" spans="1:18" s="12" customFormat="1">
      <c r="A38" s="75">
        <f t="shared" si="0"/>
        <v>32</v>
      </c>
      <c r="B38" s="93" t="s">
        <v>18921</v>
      </c>
      <c r="C38" s="93"/>
      <c r="D38" s="94"/>
      <c r="E38" s="822" t="s">
        <v>4023</v>
      </c>
      <c r="F38" s="822" t="s">
        <v>18312</v>
      </c>
      <c r="G38" s="821" t="s">
        <v>18922</v>
      </c>
      <c r="H38" s="76" t="s">
        <v>4151</v>
      </c>
      <c r="I38" s="307" t="s">
        <v>2524</v>
      </c>
      <c r="J38" s="307" t="s">
        <v>2524</v>
      </c>
      <c r="K38" s="307" t="s">
        <v>2524</v>
      </c>
      <c r="L38" s="307"/>
      <c r="M38" s="307"/>
      <c r="N38" s="307"/>
      <c r="O38" s="307"/>
      <c r="P38" s="82"/>
    </row>
    <row r="39" spans="1:18" s="12" customFormat="1">
      <c r="A39" s="75">
        <f t="shared" si="0"/>
        <v>33</v>
      </c>
      <c r="B39" s="93" t="s">
        <v>18923</v>
      </c>
      <c r="C39" s="93"/>
      <c r="D39" s="94"/>
      <c r="E39" s="822" t="s">
        <v>4023</v>
      </c>
      <c r="F39" s="822" t="s">
        <v>18312</v>
      </c>
      <c r="G39" s="821" t="s">
        <v>18922</v>
      </c>
      <c r="H39" s="76" t="s">
        <v>4151</v>
      </c>
      <c r="I39" s="307" t="s">
        <v>2524</v>
      </c>
      <c r="J39" s="307" t="s">
        <v>2524</v>
      </c>
      <c r="K39" s="307" t="s">
        <v>2524</v>
      </c>
      <c r="L39" s="307"/>
      <c r="M39" s="307"/>
      <c r="N39" s="307"/>
      <c r="O39" s="307"/>
      <c r="P39" s="82"/>
    </row>
    <row r="40" spans="1:18" s="12" customFormat="1">
      <c r="A40" s="75">
        <f t="shared" si="0"/>
        <v>34</v>
      </c>
      <c r="B40" s="93" t="s">
        <v>18924</v>
      </c>
      <c r="C40" s="93"/>
      <c r="D40" s="94"/>
      <c r="E40" s="822" t="s">
        <v>17082</v>
      </c>
      <c r="F40" s="822" t="s">
        <v>17082</v>
      </c>
      <c r="G40" s="76" t="s">
        <v>17199</v>
      </c>
      <c r="H40" s="76" t="s">
        <v>4151</v>
      </c>
      <c r="I40" s="307" t="s">
        <v>2524</v>
      </c>
      <c r="J40" s="2505" t="s">
        <v>18960</v>
      </c>
      <c r="K40" s="307" t="s">
        <v>2524</v>
      </c>
      <c r="L40" s="307"/>
      <c r="M40" s="307"/>
      <c r="N40" s="307"/>
      <c r="O40" s="307"/>
      <c r="P40" s="82"/>
    </row>
    <row r="41" spans="1:18">
      <c r="A41" s="60"/>
      <c r="B41" s="61"/>
      <c r="C41" s="62"/>
      <c r="D41" s="63"/>
      <c r="E41" s="64"/>
      <c r="F41" s="64"/>
      <c r="G41" s="64"/>
      <c r="H41" s="65"/>
      <c r="I41" s="77"/>
      <c r="J41" s="77"/>
      <c r="K41" s="65"/>
      <c r="L41" s="65"/>
      <c r="M41" s="65"/>
      <c r="N41" s="65"/>
      <c r="O41" s="65"/>
      <c r="P41" s="78"/>
    </row>
    <row r="43" spans="1:18">
      <c r="A43" t="s">
        <v>6404</v>
      </c>
      <c r="E43" s="88">
        <f>COUNT(A7:A41)</f>
        <v>34</v>
      </c>
    </row>
  </sheetData>
  <customSheetViews>
    <customSheetView guid="{EAD1C6BF-B58E-4716-994B-7E887560A863}" hiddenColumns="1">
      <selection activeCell="T25" sqref="T25"/>
      <pageMargins left="1" right="0.4" top="1" bottom="0.6" header="0.5" footer="0.38"/>
      <pageSetup paperSize="9" scale="80" orientation="portrait" horizontalDpi="4294967292" verticalDpi="300" r:id="rId1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A746A1D1-F079-45F9-ABC6-D5B94B695A0B}" scale="85">
      <pane ySplit="6" topLeftCell="A7" activePane="bottomLeft" state="frozen"/>
      <selection pane="bottomLeft" activeCell="E9" sqref="E9"/>
      <pageMargins left="1" right="0.4" top="1" bottom="0.6" header="0.5" footer="0.38"/>
      <pageSetup paperSize="9" scale="8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0F6DE11C-9731-46C0-B362-D9F8FDA344B7}" hiddenColumns="1">
      <selection activeCell="T25" sqref="T25"/>
      <pageMargins left="1" right="0.4" top="1" bottom="0.6" header="0.5" footer="0.38"/>
      <pageSetup paperSize="9" scale="80" orientation="portrait" horizontalDpi="4294967292" verticalDpi="300" r:id="rId3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365A82E1-C32F-49FA-B525-E173050F7DE9}" hiddenColumns="1">
      <selection activeCell="T25" sqref="T25"/>
      <pageMargins left="1" right="0.4" top="1" bottom="0.6" header="0.5" footer="0.38"/>
      <pageSetup paperSize="9" scale="80" orientation="portrait" horizontalDpi="4294967292" verticalDpi="300" r:id="rId4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A91B9AC7-FD9D-4ABC-9E60-25BCC3ACDFCE}" hiddenColumns="1">
      <selection activeCell="T25" sqref="T25"/>
      <pageMargins left="1" right="0.4" top="1" bottom="0.6" header="0.5" footer="0.38"/>
      <pageSetup paperSize="9" scale="80" orientation="portrait" horizontalDpi="4294967292" verticalDpi="300" r:id="rId5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15D70F00-01D7-413A-8D7C-E754B7B596E4}" scale="85">
      <pane ySplit="6" topLeftCell="A7" activePane="bottomLeft" state="frozen"/>
      <selection pane="bottomLeft" activeCell="E9" sqref="E9"/>
      <pageMargins left="1" right="0.4" top="1" bottom="0.6" header="0.5" footer="0.38"/>
      <pageSetup paperSize="9" scale="8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34308931-6E20-41C0-A5BD-7D8C451C3840}" scale="85">
      <pane ySplit="6" topLeftCell="A7" activePane="bottomLeft" state="frozen"/>
      <selection pane="bottomLeft" activeCell="E9" sqref="E9"/>
      <pageMargins left="1" right="0.4" top="1" bottom="0.6" header="0.5" footer="0.38"/>
      <pageSetup paperSize="9" scale="8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BCE8B9BA-B99B-4BE3-B7C6-DC4F3FC9FA95}" scale="85">
      <pane ySplit="6" topLeftCell="A7" activePane="bottomLeft" state="frozen"/>
      <selection pane="bottomLeft" activeCell="E9" sqref="E9"/>
      <pageMargins left="1" right="0.4" top="1" bottom="0.6" header="0.5" footer="0.38"/>
      <pageSetup paperSize="9" scale="8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FA1B31CD-DD8D-47B3-9B34-AB72E4090B34}" scale="85">
      <pane ySplit="5" topLeftCell="A7" activePane="bottomLeft" state="frozen"/>
      <selection pane="bottomLeft" activeCell="E9" sqref="E9"/>
      <pageMargins left="1" right="0.4" top="1" bottom="0.6" header="0.5" footer="0.38"/>
      <pageSetup paperSize="9" scale="8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INTRUMENT&amp;R&amp;A</oddHeader>
        <oddFooter>&amp;R&amp;9&amp;F / hal &amp;P dari &amp;N</oddFooter>
      </headerFooter>
    </customSheetView>
    <customSheetView guid="{51C80409-42FF-431E-A1CF-253ADAD7E5C5}" hiddenColumns="1">
      <selection activeCell="N22" sqref="N22"/>
      <pageMargins left="1" right="0.4" top="1" bottom="0.6" header="0.5" footer="0.38"/>
      <pageSetup paperSize="9" scale="80" orientation="portrait" horizontalDpi="4294967292" verticalDpi="300" r:id="rId10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  <customSheetView guid="{0A3BE354-EABF-4B36-A467-F2E7E7C9C594}" showPageBreaks="1" hiddenColumns="1" topLeftCell="A16">
      <selection activeCell="C1" sqref="C1"/>
      <pageMargins left="1" right="0.4" top="1" bottom="0.6" header="0.5" footer="0.38"/>
      <pageSetup paperSize="9" scale="80" orientation="portrait" horizontalDpi="4294967292" verticalDpi="300" r:id="rId11"/>
      <headerFooter alignWithMargins="0">
        <oddHeader>&amp;L&amp;"Arial Black,Bold"&amp;8PT. PETRO OXO NUSANTARA&amp;9DEPARTEMEN MAINTENANCE SEKSI ELECTRICAL - INTRUMENT&amp;R&amp;A</oddHeader>
        <oddFooter>&amp;R&amp;9&amp;F / hal &amp;P dari &amp;N</oddFooter>
      </headerFooter>
    </customSheetView>
  </customSheetViews>
  <mergeCells count="10">
    <mergeCell ref="A1:P1"/>
    <mergeCell ref="A4:A5"/>
    <mergeCell ref="B4:D5"/>
    <mergeCell ref="E4:E5"/>
    <mergeCell ref="F4:F5"/>
    <mergeCell ref="H4:H5"/>
    <mergeCell ref="I4:K4"/>
    <mergeCell ref="P4:P5"/>
    <mergeCell ref="O4:O5"/>
    <mergeCell ref="G4:G5"/>
  </mergeCells>
  <phoneticPr fontId="30" type="noConversion"/>
  <pageMargins left="1" right="0.4" top="1" bottom="0.6" header="0.5" footer="0.38"/>
  <pageSetup paperSize="9" scale="80" orientation="portrait" horizontalDpi="4294967292" verticalDpi="300" r:id="rId12"/>
  <headerFooter alignWithMargins="0">
    <oddHeader>&amp;L&amp;"Arial Black,Bold"&amp;8PT. PETRO OXO NUSANTARA&amp;9DEPARTEMEN MAINTENANCE SEKSI ELECTRICAL - INTRUMENT&amp;R&amp;A</oddHeader>
    <oddFooter>&amp;R&amp;9&amp;F / hal &amp;P dari &amp;N</oddFooter>
  </headerFooter>
  <drawing r:id="rId1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0"/>
  <dimension ref="A1:O123"/>
  <sheetViews>
    <sheetView topLeftCell="A109" zoomScale="130" zoomScaleNormal="130" workbookViewId="0">
      <selection sqref="A1:J1"/>
    </sheetView>
  </sheetViews>
  <sheetFormatPr defaultRowHeight="12.75"/>
  <cols>
    <col min="1" max="1" width="5" customWidth="1"/>
    <col min="2" max="2" width="12.85546875" customWidth="1"/>
    <col min="3" max="3" width="26.140625" customWidth="1"/>
    <col min="4" max="4" width="14.28515625" customWidth="1"/>
    <col min="5" max="5" width="10.7109375" customWidth="1"/>
    <col min="6" max="7" width="8.7109375" hidden="1" customWidth="1"/>
    <col min="8" max="9" width="8.7109375" customWidth="1"/>
    <col min="10" max="10" width="19.85546875" customWidth="1"/>
  </cols>
  <sheetData>
    <row r="1" spans="1:10" ht="24" customHeight="1">
      <c r="A1" s="3604" t="s">
        <v>6422</v>
      </c>
      <c r="B1" s="3605"/>
      <c r="C1" s="3605"/>
      <c r="D1" s="3605"/>
      <c r="E1" s="3605"/>
      <c r="F1" s="3605"/>
      <c r="G1" s="3605"/>
      <c r="H1" s="3605"/>
      <c r="I1" s="3605"/>
      <c r="J1" s="3605"/>
    </row>
    <row r="2" spans="1:10" ht="12.75" customHeight="1">
      <c r="A2" s="2"/>
      <c r="B2" s="3"/>
      <c r="C2" s="3"/>
      <c r="D2" s="3"/>
      <c r="E2" s="3"/>
      <c r="F2" s="3"/>
      <c r="G2" s="3"/>
      <c r="H2" s="342" t="s">
        <v>691</v>
      </c>
      <c r="I2" s="3"/>
      <c r="J2" s="5"/>
    </row>
    <row r="3" spans="1:10" ht="13.5" thickBot="1">
      <c r="H3" s="343" t="s">
        <v>692</v>
      </c>
    </row>
    <row r="4" spans="1:10" s="209" customFormat="1">
      <c r="A4" s="3672" t="s">
        <v>2418</v>
      </c>
      <c r="B4" s="3674" t="s">
        <v>2419</v>
      </c>
      <c r="C4" s="3628" t="s">
        <v>282</v>
      </c>
      <c r="D4" s="3628" t="s">
        <v>281</v>
      </c>
      <c r="E4" s="3628" t="s">
        <v>849</v>
      </c>
      <c r="F4" s="408" t="s">
        <v>2199</v>
      </c>
      <c r="G4" s="408" t="s">
        <v>2200</v>
      </c>
      <c r="H4" s="408" t="s">
        <v>2202</v>
      </c>
      <c r="I4" s="3684" t="s">
        <v>693</v>
      </c>
      <c r="J4" s="3633" t="s">
        <v>284</v>
      </c>
    </row>
    <row r="5" spans="1:10" s="209" customFormat="1" ht="13.5" thickBot="1">
      <c r="A5" s="3673"/>
      <c r="B5" s="3677"/>
      <c r="C5" s="3665"/>
      <c r="D5" s="3665"/>
      <c r="E5" s="3665"/>
      <c r="F5" s="301"/>
      <c r="G5" s="301"/>
      <c r="H5" s="301"/>
      <c r="I5" s="3685"/>
      <c r="J5" s="3681"/>
    </row>
    <row r="6" spans="1:10" ht="1.5" customHeight="1">
      <c r="A6" s="53"/>
      <c r="B6" s="54"/>
      <c r="C6" s="54"/>
      <c r="D6" s="54"/>
      <c r="E6" s="54"/>
      <c r="F6" s="54"/>
      <c r="G6" s="54"/>
      <c r="H6" s="54"/>
      <c r="I6" s="54"/>
      <c r="J6" s="57"/>
    </row>
    <row r="7" spans="1:10" s="12" customFormat="1">
      <c r="A7" s="72">
        <v>1</v>
      </c>
      <c r="B7" s="95" t="s">
        <v>592</v>
      </c>
      <c r="C7" s="96" t="s">
        <v>172</v>
      </c>
      <c r="D7" s="96" t="s">
        <v>168</v>
      </c>
      <c r="E7" s="73" t="s">
        <v>593</v>
      </c>
      <c r="F7" s="73"/>
      <c r="G7" s="73"/>
      <c r="H7" s="73"/>
      <c r="I7" s="73"/>
      <c r="J7" s="73"/>
    </row>
    <row r="8" spans="1:10" s="12" customFormat="1">
      <c r="A8" s="75">
        <f>A7+1</f>
        <v>2</v>
      </c>
      <c r="B8" s="97" t="s">
        <v>594</v>
      </c>
      <c r="C8" s="98" t="s">
        <v>173</v>
      </c>
      <c r="D8" s="98" t="s">
        <v>168</v>
      </c>
      <c r="E8" s="76" t="s">
        <v>593</v>
      </c>
      <c r="F8" s="76"/>
      <c r="G8" s="76"/>
      <c r="H8" s="76"/>
      <c r="I8" s="76"/>
      <c r="J8" s="76"/>
    </row>
    <row r="9" spans="1:10" s="12" customFormat="1">
      <c r="A9" s="75">
        <f t="shared" ref="A9:A22" si="0">A8+1</f>
        <v>3</v>
      </c>
      <c r="B9" s="97" t="s">
        <v>595</v>
      </c>
      <c r="C9" s="98" t="s">
        <v>174</v>
      </c>
      <c r="D9" s="98" t="s">
        <v>168</v>
      </c>
      <c r="E9" s="76" t="s">
        <v>593</v>
      </c>
      <c r="F9" s="76"/>
      <c r="G9" s="76"/>
      <c r="H9" s="76"/>
      <c r="I9" s="76"/>
      <c r="J9" s="76"/>
    </row>
    <row r="10" spans="1:10" s="12" customFormat="1">
      <c r="A10" s="75">
        <f t="shared" si="0"/>
        <v>4</v>
      </c>
      <c r="B10" s="97" t="s">
        <v>596</v>
      </c>
      <c r="C10" s="98" t="s">
        <v>175</v>
      </c>
      <c r="D10" s="98" t="s">
        <v>168</v>
      </c>
      <c r="E10" s="76" t="s">
        <v>593</v>
      </c>
      <c r="F10" s="76"/>
      <c r="G10" s="76"/>
      <c r="H10" s="76"/>
      <c r="I10" s="76"/>
      <c r="J10" s="76"/>
    </row>
    <row r="11" spans="1:10" s="12" customFormat="1">
      <c r="A11" s="75">
        <f t="shared" si="0"/>
        <v>5</v>
      </c>
      <c r="B11" s="97" t="s">
        <v>597</v>
      </c>
      <c r="C11" s="98" t="s">
        <v>176</v>
      </c>
      <c r="D11" s="98" t="s">
        <v>168</v>
      </c>
      <c r="E11" s="76" t="s">
        <v>593</v>
      </c>
      <c r="F11" s="76"/>
      <c r="G11" s="76"/>
      <c r="H11" s="76"/>
      <c r="I11" s="76"/>
      <c r="J11" s="76"/>
    </row>
    <row r="12" spans="1:10" s="12" customFormat="1">
      <c r="A12" s="75">
        <f t="shared" si="0"/>
        <v>6</v>
      </c>
      <c r="B12" s="97" t="s">
        <v>598</v>
      </c>
      <c r="C12" s="98" t="s">
        <v>177</v>
      </c>
      <c r="D12" s="98" t="s">
        <v>168</v>
      </c>
      <c r="E12" s="76" t="s">
        <v>593</v>
      </c>
      <c r="F12" s="76"/>
      <c r="G12" s="76"/>
      <c r="H12" s="76"/>
      <c r="I12" s="76"/>
      <c r="J12" s="76"/>
    </row>
    <row r="13" spans="1:10" s="12" customFormat="1">
      <c r="A13" s="75">
        <f t="shared" si="0"/>
        <v>7</v>
      </c>
      <c r="B13" s="97" t="s">
        <v>599</v>
      </c>
      <c r="C13" s="98" t="s">
        <v>178</v>
      </c>
      <c r="D13" s="98" t="s">
        <v>168</v>
      </c>
      <c r="E13" s="76" t="s">
        <v>593</v>
      </c>
      <c r="F13" s="76"/>
      <c r="G13" s="76"/>
      <c r="H13" s="76"/>
      <c r="I13" s="76"/>
      <c r="J13" s="76"/>
    </row>
    <row r="14" spans="1:10" s="12" customFormat="1">
      <c r="A14" s="75">
        <f t="shared" si="0"/>
        <v>8</v>
      </c>
      <c r="B14" s="97" t="s">
        <v>600</v>
      </c>
      <c r="C14" s="98" t="s">
        <v>179</v>
      </c>
      <c r="D14" s="98" t="s">
        <v>168</v>
      </c>
      <c r="E14" s="76" t="s">
        <v>593</v>
      </c>
      <c r="F14" s="76"/>
      <c r="G14" s="76"/>
      <c r="H14" s="76"/>
      <c r="I14" s="76"/>
      <c r="J14" s="76"/>
    </row>
    <row r="15" spans="1:10" s="12" customFormat="1">
      <c r="A15" s="75">
        <f t="shared" si="0"/>
        <v>9</v>
      </c>
      <c r="B15" s="97" t="s">
        <v>601</v>
      </c>
      <c r="C15" s="98" t="s">
        <v>180</v>
      </c>
      <c r="D15" s="98" t="s">
        <v>168</v>
      </c>
      <c r="E15" s="76" t="s">
        <v>593</v>
      </c>
      <c r="F15" s="76"/>
      <c r="G15" s="76"/>
      <c r="H15" s="76"/>
      <c r="I15" s="76"/>
      <c r="J15" s="76"/>
    </row>
    <row r="16" spans="1:10" s="12" customFormat="1">
      <c r="A16" s="75">
        <f t="shared" si="0"/>
        <v>10</v>
      </c>
      <c r="B16" s="97" t="s">
        <v>602</v>
      </c>
      <c r="C16" s="98" t="s">
        <v>181</v>
      </c>
      <c r="D16" s="98" t="s">
        <v>168</v>
      </c>
      <c r="E16" s="76" t="s">
        <v>593</v>
      </c>
      <c r="F16" s="76"/>
      <c r="G16" s="76"/>
      <c r="H16" s="76"/>
      <c r="I16" s="76"/>
      <c r="J16" s="76"/>
    </row>
    <row r="17" spans="1:15" s="12" customFormat="1">
      <c r="A17" s="75">
        <f t="shared" si="0"/>
        <v>11</v>
      </c>
      <c r="B17" s="97" t="s">
        <v>603</v>
      </c>
      <c r="C17" s="98" t="s">
        <v>182</v>
      </c>
      <c r="D17" s="98" t="s">
        <v>168</v>
      </c>
      <c r="E17" s="76" t="s">
        <v>593</v>
      </c>
      <c r="F17" s="76"/>
      <c r="G17" s="76"/>
      <c r="H17" s="76"/>
      <c r="I17" s="76"/>
      <c r="J17" s="76"/>
    </row>
    <row r="18" spans="1:15" s="12" customFormat="1">
      <c r="A18" s="75">
        <f t="shared" si="0"/>
        <v>12</v>
      </c>
      <c r="B18" s="97" t="s">
        <v>604</v>
      </c>
      <c r="C18" s="98" t="s">
        <v>183</v>
      </c>
      <c r="D18" s="98" t="s">
        <v>168</v>
      </c>
      <c r="E18" s="76" t="s">
        <v>593</v>
      </c>
      <c r="F18" s="76"/>
      <c r="G18" s="76"/>
      <c r="H18" s="76"/>
      <c r="I18" s="76"/>
      <c r="J18" s="76"/>
    </row>
    <row r="19" spans="1:15" s="12" customFormat="1">
      <c r="A19" s="75">
        <f t="shared" si="0"/>
        <v>13</v>
      </c>
      <c r="B19" s="97" t="s">
        <v>605</v>
      </c>
      <c r="C19" s="98" t="s">
        <v>184</v>
      </c>
      <c r="D19" s="98" t="s">
        <v>168</v>
      </c>
      <c r="E19" s="76" t="s">
        <v>593</v>
      </c>
      <c r="F19" s="76"/>
      <c r="G19" s="76"/>
      <c r="H19" s="76"/>
      <c r="I19" s="76"/>
      <c r="J19" s="76"/>
    </row>
    <row r="20" spans="1:15" s="12" customFormat="1">
      <c r="A20" s="75">
        <f t="shared" si="0"/>
        <v>14</v>
      </c>
      <c r="B20" s="97" t="s">
        <v>789</v>
      </c>
      <c r="C20" s="98" t="s">
        <v>228</v>
      </c>
      <c r="D20" s="98" t="s">
        <v>168</v>
      </c>
      <c r="E20" s="76" t="s">
        <v>593</v>
      </c>
      <c r="F20" s="76"/>
      <c r="G20" s="76"/>
      <c r="H20" s="76"/>
      <c r="I20" s="76"/>
      <c r="J20" s="76"/>
    </row>
    <row r="21" spans="1:15">
      <c r="A21" s="75">
        <f t="shared" si="0"/>
        <v>15</v>
      </c>
      <c r="B21" s="97" t="s">
        <v>790</v>
      </c>
      <c r="C21" s="98" t="s">
        <v>3134</v>
      </c>
      <c r="D21" s="98" t="s">
        <v>168</v>
      </c>
      <c r="E21" s="76" t="s">
        <v>593</v>
      </c>
      <c r="F21" s="76"/>
      <c r="G21" s="76"/>
      <c r="H21" s="76"/>
      <c r="I21" s="76"/>
      <c r="J21" s="80"/>
      <c r="K21" s="12"/>
      <c r="L21" s="12"/>
      <c r="M21" s="12"/>
      <c r="N21" s="12"/>
      <c r="O21" s="12"/>
    </row>
    <row r="22" spans="1:15">
      <c r="A22" s="75">
        <f t="shared" si="0"/>
        <v>16</v>
      </c>
      <c r="B22" s="97" t="s">
        <v>791</v>
      </c>
      <c r="C22" s="98" t="s">
        <v>3135</v>
      </c>
      <c r="D22" s="98" t="s">
        <v>168</v>
      </c>
      <c r="E22" s="76" t="s">
        <v>593</v>
      </c>
      <c r="F22" s="76"/>
      <c r="G22" s="76"/>
      <c r="H22" s="76"/>
      <c r="I22" s="76"/>
      <c r="J22" s="76"/>
      <c r="K22" s="12"/>
      <c r="L22" s="12"/>
      <c r="M22" s="12"/>
      <c r="N22" s="12"/>
      <c r="O22" s="12"/>
    </row>
    <row r="23" spans="1:15">
      <c r="A23" s="75">
        <f t="shared" ref="A23:A54" si="1">A22+1</f>
        <v>17</v>
      </c>
      <c r="B23" s="99" t="s">
        <v>3584</v>
      </c>
      <c r="C23" s="100" t="s">
        <v>4058</v>
      </c>
      <c r="D23" s="98" t="s">
        <v>168</v>
      </c>
      <c r="E23" s="76" t="s">
        <v>792</v>
      </c>
      <c r="F23" s="82"/>
      <c r="G23" s="82"/>
      <c r="H23" s="82"/>
      <c r="I23" s="82"/>
      <c r="J23" s="82"/>
      <c r="K23" s="12"/>
      <c r="L23" s="12"/>
      <c r="M23" s="12"/>
      <c r="N23" s="12"/>
      <c r="O23" s="12"/>
    </row>
    <row r="24" spans="1:15">
      <c r="A24" s="75">
        <f t="shared" si="1"/>
        <v>18</v>
      </c>
      <c r="B24" s="2343" t="s">
        <v>17945</v>
      </c>
      <c r="C24" s="100" t="s">
        <v>4107</v>
      </c>
      <c r="D24" s="98" t="s">
        <v>168</v>
      </c>
      <c r="E24" s="76" t="s">
        <v>792</v>
      </c>
      <c r="F24" s="82"/>
      <c r="G24" s="82"/>
      <c r="H24" s="82"/>
      <c r="I24" s="82"/>
      <c r="J24" s="82"/>
      <c r="K24" s="12"/>
      <c r="L24" s="12"/>
      <c r="M24" s="12"/>
      <c r="N24" s="12"/>
      <c r="O24" s="12"/>
    </row>
    <row r="25" spans="1:15">
      <c r="A25" s="75">
        <f t="shared" si="1"/>
        <v>19</v>
      </c>
      <c r="B25" s="2343" t="s">
        <v>17946</v>
      </c>
      <c r="C25" s="100" t="s">
        <v>3640</v>
      </c>
      <c r="D25" s="98" t="s">
        <v>168</v>
      </c>
      <c r="E25" s="76" t="s">
        <v>792</v>
      </c>
      <c r="F25" s="82"/>
      <c r="G25" s="82"/>
      <c r="H25" s="82"/>
      <c r="I25" s="82"/>
      <c r="J25" s="82"/>
      <c r="K25" s="12"/>
      <c r="L25" s="12"/>
      <c r="M25" s="12"/>
      <c r="N25" s="12"/>
      <c r="O25" s="12"/>
    </row>
    <row r="26" spans="1:15">
      <c r="A26" s="75">
        <f t="shared" si="1"/>
        <v>20</v>
      </c>
      <c r="B26" s="2343" t="s">
        <v>17947</v>
      </c>
      <c r="C26" s="100" t="s">
        <v>3585</v>
      </c>
      <c r="D26" s="98" t="s">
        <v>168</v>
      </c>
      <c r="E26" s="76" t="s">
        <v>792</v>
      </c>
      <c r="F26" s="82"/>
      <c r="G26" s="82"/>
      <c r="H26" s="82"/>
      <c r="I26" s="82"/>
      <c r="J26" s="82"/>
      <c r="K26" s="12"/>
      <c r="L26" s="12"/>
      <c r="M26" s="12"/>
      <c r="N26" s="12"/>
      <c r="O26" s="12"/>
    </row>
    <row r="27" spans="1:15">
      <c r="A27" s="75">
        <f t="shared" si="1"/>
        <v>21</v>
      </c>
      <c r="B27" s="2343" t="s">
        <v>17948</v>
      </c>
      <c r="C27" s="100" t="s">
        <v>4106</v>
      </c>
      <c r="D27" s="98" t="s">
        <v>168</v>
      </c>
      <c r="E27" s="76" t="s">
        <v>792</v>
      </c>
      <c r="F27" s="82"/>
      <c r="G27" s="82"/>
      <c r="H27" s="82"/>
      <c r="I27" s="82"/>
      <c r="J27" s="82"/>
      <c r="K27" s="12"/>
      <c r="L27" s="12"/>
      <c r="M27" s="12"/>
      <c r="N27" s="12"/>
      <c r="O27" s="12"/>
    </row>
    <row r="28" spans="1:15">
      <c r="A28" s="75">
        <f t="shared" si="1"/>
        <v>22</v>
      </c>
      <c r="B28" s="2343" t="s">
        <v>17949</v>
      </c>
      <c r="C28" s="100" t="s">
        <v>3644</v>
      </c>
      <c r="D28" s="98" t="s">
        <v>168</v>
      </c>
      <c r="E28" s="76" t="s">
        <v>792</v>
      </c>
      <c r="F28" s="82"/>
      <c r="G28" s="82"/>
      <c r="H28" s="82"/>
      <c r="I28" s="82"/>
      <c r="J28" s="82"/>
      <c r="K28" s="12"/>
      <c r="L28" s="12"/>
      <c r="M28" s="12"/>
      <c r="N28" s="12"/>
      <c r="O28" s="12"/>
    </row>
    <row r="29" spans="1:15">
      <c r="A29" s="75">
        <f t="shared" si="1"/>
        <v>23</v>
      </c>
      <c r="B29" s="99" t="s">
        <v>3645</v>
      </c>
      <c r="C29" s="100" t="s">
        <v>2989</v>
      </c>
      <c r="D29" s="98" t="s">
        <v>168</v>
      </c>
      <c r="E29" s="76" t="s">
        <v>792</v>
      </c>
      <c r="F29" s="82"/>
      <c r="G29" s="82"/>
      <c r="H29" s="82"/>
      <c r="I29" s="82"/>
      <c r="J29" s="82"/>
      <c r="K29" s="12"/>
      <c r="L29" s="12"/>
      <c r="M29" s="12"/>
      <c r="N29" s="12"/>
      <c r="O29" s="12"/>
    </row>
    <row r="30" spans="1:15">
      <c r="A30" s="75">
        <f t="shared" si="1"/>
        <v>24</v>
      </c>
      <c r="B30" s="99" t="s">
        <v>3586</v>
      </c>
      <c r="C30" s="100" t="s">
        <v>4104</v>
      </c>
      <c r="D30" s="98" t="s">
        <v>168</v>
      </c>
      <c r="E30" s="76" t="s">
        <v>792</v>
      </c>
      <c r="F30" s="82"/>
      <c r="G30" s="82"/>
      <c r="H30" s="82"/>
      <c r="I30" s="82"/>
      <c r="J30" s="82"/>
      <c r="K30" s="12"/>
      <c r="L30" s="12"/>
      <c r="M30" s="12"/>
      <c r="N30" s="12"/>
      <c r="O30" s="12"/>
    </row>
    <row r="31" spans="1:15">
      <c r="A31" s="75">
        <f t="shared" si="1"/>
        <v>25</v>
      </c>
      <c r="B31" s="99" t="s">
        <v>4105</v>
      </c>
      <c r="C31" s="100" t="s">
        <v>4104</v>
      </c>
      <c r="D31" s="98" t="s">
        <v>168</v>
      </c>
      <c r="E31" s="76" t="s">
        <v>792</v>
      </c>
      <c r="F31" s="82"/>
      <c r="G31" s="82"/>
      <c r="H31" s="82"/>
      <c r="I31" s="82"/>
      <c r="J31" s="82"/>
      <c r="K31" s="12"/>
      <c r="L31" s="12"/>
      <c r="M31" s="12"/>
      <c r="N31" s="12"/>
      <c r="O31" s="12"/>
    </row>
    <row r="32" spans="1:15">
      <c r="A32" s="75">
        <f t="shared" si="1"/>
        <v>26</v>
      </c>
      <c r="B32" s="2343" t="s">
        <v>17950</v>
      </c>
      <c r="C32" s="100" t="s">
        <v>805</v>
      </c>
      <c r="D32" s="98" t="s">
        <v>168</v>
      </c>
      <c r="E32" s="76" t="s">
        <v>792</v>
      </c>
      <c r="F32" s="82"/>
      <c r="G32" s="82"/>
      <c r="H32" s="82"/>
      <c r="I32" s="82"/>
      <c r="J32" s="82"/>
      <c r="K32" s="12"/>
      <c r="L32" s="12"/>
      <c r="M32" s="12"/>
      <c r="N32" s="12"/>
      <c r="O32" s="12"/>
    </row>
    <row r="33" spans="1:15">
      <c r="A33" s="75">
        <f t="shared" si="1"/>
        <v>27</v>
      </c>
      <c r="B33" s="2343" t="s">
        <v>17951</v>
      </c>
      <c r="C33" s="100" t="s">
        <v>810</v>
      </c>
      <c r="D33" s="98" t="s">
        <v>168</v>
      </c>
      <c r="E33" s="76" t="s">
        <v>792</v>
      </c>
      <c r="F33" s="82"/>
      <c r="G33" s="82"/>
      <c r="H33" s="82"/>
      <c r="I33" s="82"/>
      <c r="J33" s="82"/>
      <c r="K33" s="12"/>
      <c r="L33" s="12"/>
      <c r="M33" s="12"/>
      <c r="N33" s="12"/>
      <c r="O33" s="12"/>
    </row>
    <row r="34" spans="1:15">
      <c r="A34" s="75">
        <f t="shared" si="1"/>
        <v>28</v>
      </c>
      <c r="B34" s="2343" t="s">
        <v>17952</v>
      </c>
      <c r="C34" s="100" t="s">
        <v>561</v>
      </c>
      <c r="D34" s="98" t="s">
        <v>168</v>
      </c>
      <c r="E34" s="76" t="s">
        <v>792</v>
      </c>
      <c r="F34" s="82"/>
      <c r="G34" s="82"/>
      <c r="H34" s="82"/>
      <c r="I34" s="82"/>
      <c r="J34" s="82"/>
      <c r="K34" s="12"/>
      <c r="L34" s="12"/>
      <c r="M34" s="12"/>
      <c r="N34" s="12"/>
      <c r="O34" s="12"/>
    </row>
    <row r="35" spans="1:15">
      <c r="A35" s="75">
        <f t="shared" si="1"/>
        <v>29</v>
      </c>
      <c r="B35" s="2343" t="s">
        <v>17953</v>
      </c>
      <c r="C35" s="100" t="s">
        <v>3582</v>
      </c>
      <c r="D35" s="98" t="s">
        <v>168</v>
      </c>
      <c r="E35" s="76" t="s">
        <v>792</v>
      </c>
      <c r="F35" s="82"/>
      <c r="G35" s="82"/>
      <c r="H35" s="82"/>
      <c r="I35" s="82"/>
      <c r="J35" s="82"/>
      <c r="K35" s="12"/>
      <c r="L35" s="12"/>
      <c r="M35" s="12"/>
      <c r="N35" s="12"/>
      <c r="O35" s="12"/>
    </row>
    <row r="36" spans="1:15">
      <c r="A36" s="75">
        <f t="shared" si="1"/>
        <v>30</v>
      </c>
      <c r="B36" s="2343" t="s">
        <v>17954</v>
      </c>
      <c r="C36" s="100" t="s">
        <v>813</v>
      </c>
      <c r="D36" s="98" t="s">
        <v>168</v>
      </c>
      <c r="E36" s="76" t="s">
        <v>792</v>
      </c>
      <c r="F36" s="82"/>
      <c r="G36" s="82"/>
      <c r="H36" s="82"/>
      <c r="I36" s="82"/>
      <c r="J36" s="82"/>
      <c r="K36" s="12"/>
      <c r="L36" s="12"/>
      <c r="M36" s="12"/>
      <c r="N36" s="12"/>
      <c r="O36" s="12"/>
    </row>
    <row r="37" spans="1:15">
      <c r="A37" s="75">
        <f t="shared" si="1"/>
        <v>31</v>
      </c>
      <c r="B37" s="2343" t="s">
        <v>17955</v>
      </c>
      <c r="C37" s="100" t="s">
        <v>4870</v>
      </c>
      <c r="D37" s="98" t="s">
        <v>168</v>
      </c>
      <c r="E37" s="76" t="s">
        <v>792</v>
      </c>
      <c r="F37" s="82"/>
      <c r="G37" s="82"/>
      <c r="H37" s="82"/>
      <c r="I37" s="82"/>
      <c r="J37" s="82"/>
      <c r="K37" s="12"/>
      <c r="L37" s="12"/>
      <c r="M37" s="12"/>
      <c r="N37" s="12"/>
      <c r="O37" s="12"/>
    </row>
    <row r="38" spans="1:15">
      <c r="A38" s="75">
        <f t="shared" si="1"/>
        <v>32</v>
      </c>
      <c r="B38" s="2343" t="s">
        <v>17956</v>
      </c>
      <c r="C38" s="100" t="s">
        <v>562</v>
      </c>
      <c r="D38" s="98" t="s">
        <v>168</v>
      </c>
      <c r="E38" s="76" t="s">
        <v>792</v>
      </c>
      <c r="F38" s="82"/>
      <c r="G38" s="82"/>
      <c r="H38" s="82"/>
      <c r="I38" s="82"/>
      <c r="J38" s="82"/>
      <c r="K38" s="12"/>
      <c r="L38" s="12"/>
      <c r="M38" s="12"/>
      <c r="N38" s="12"/>
      <c r="O38" s="12"/>
    </row>
    <row r="39" spans="1:15">
      <c r="A39" s="75">
        <f t="shared" si="1"/>
        <v>33</v>
      </c>
      <c r="B39" s="2343" t="s">
        <v>17957</v>
      </c>
      <c r="C39" s="100" t="s">
        <v>4862</v>
      </c>
      <c r="D39" s="98" t="s">
        <v>168</v>
      </c>
      <c r="E39" s="76" t="s">
        <v>792</v>
      </c>
      <c r="F39" s="82"/>
      <c r="G39" s="82"/>
      <c r="H39" s="82"/>
      <c r="I39" s="82"/>
      <c r="J39" s="82"/>
      <c r="K39" s="12"/>
      <c r="L39" s="12"/>
      <c r="M39" s="12"/>
      <c r="N39" s="12"/>
      <c r="O39" s="12"/>
    </row>
    <row r="40" spans="1:15">
      <c r="A40" s="75">
        <f t="shared" si="1"/>
        <v>34</v>
      </c>
      <c r="B40" s="2343" t="s">
        <v>17958</v>
      </c>
      <c r="C40" s="100" t="s">
        <v>4863</v>
      </c>
      <c r="D40" s="98" t="s">
        <v>168</v>
      </c>
      <c r="E40" s="76" t="s">
        <v>792</v>
      </c>
      <c r="F40" s="82"/>
      <c r="G40" s="82"/>
      <c r="H40" s="82"/>
      <c r="I40" s="82"/>
      <c r="J40" s="82"/>
      <c r="K40" s="12"/>
      <c r="L40" s="12"/>
      <c r="M40" s="12"/>
      <c r="N40" s="12"/>
      <c r="O40" s="12"/>
    </row>
    <row r="41" spans="1:15">
      <c r="A41" s="75">
        <f t="shared" si="1"/>
        <v>35</v>
      </c>
      <c r="B41" s="2343" t="s">
        <v>17959</v>
      </c>
      <c r="C41" s="100" t="s">
        <v>2808</v>
      </c>
      <c r="D41" s="98" t="s">
        <v>168</v>
      </c>
      <c r="E41" s="76" t="s">
        <v>792</v>
      </c>
      <c r="F41" s="82"/>
      <c r="G41" s="82"/>
      <c r="H41" s="82"/>
      <c r="I41" s="82"/>
      <c r="J41" s="82"/>
      <c r="K41" s="12"/>
      <c r="L41" s="12"/>
      <c r="M41" s="12"/>
      <c r="N41" s="12"/>
      <c r="O41" s="12"/>
    </row>
    <row r="42" spans="1:15">
      <c r="A42" s="75">
        <f t="shared" si="1"/>
        <v>36</v>
      </c>
      <c r="B42" s="2343" t="s">
        <v>17960</v>
      </c>
      <c r="C42" s="100" t="s">
        <v>569</v>
      </c>
      <c r="D42" s="98" t="s">
        <v>168</v>
      </c>
      <c r="E42" s="76" t="s">
        <v>792</v>
      </c>
      <c r="F42" s="82"/>
      <c r="G42" s="82"/>
      <c r="H42" s="82"/>
      <c r="I42" s="82"/>
      <c r="J42" s="82"/>
      <c r="K42" s="12"/>
      <c r="L42" s="12"/>
      <c r="M42" s="12"/>
      <c r="N42" s="12"/>
      <c r="O42" s="12"/>
    </row>
    <row r="43" spans="1:15">
      <c r="A43" s="75">
        <f t="shared" si="1"/>
        <v>37</v>
      </c>
      <c r="B43" s="2343" t="s">
        <v>17961</v>
      </c>
      <c r="C43" s="100" t="s">
        <v>4864</v>
      </c>
      <c r="D43" s="98" t="s">
        <v>168</v>
      </c>
      <c r="E43" s="76" t="s">
        <v>792</v>
      </c>
      <c r="F43" s="82"/>
      <c r="G43" s="82"/>
      <c r="H43" s="82"/>
      <c r="I43" s="82"/>
      <c r="J43" s="82"/>
      <c r="K43" s="12"/>
      <c r="L43" s="12"/>
      <c r="M43" s="12"/>
      <c r="N43" s="12"/>
      <c r="O43" s="12"/>
    </row>
    <row r="44" spans="1:15">
      <c r="A44" s="75">
        <f t="shared" si="1"/>
        <v>38</v>
      </c>
      <c r="B44" s="2343" t="s">
        <v>17962</v>
      </c>
      <c r="C44" s="100" t="s">
        <v>4865</v>
      </c>
      <c r="D44" s="98" t="s">
        <v>168</v>
      </c>
      <c r="E44" s="76" t="s">
        <v>792</v>
      </c>
      <c r="F44" s="82"/>
      <c r="G44" s="82"/>
      <c r="H44" s="82"/>
      <c r="I44" s="82"/>
      <c r="J44" s="82"/>
      <c r="K44" s="12"/>
      <c r="L44" s="12"/>
      <c r="M44" s="12"/>
      <c r="N44" s="12"/>
      <c r="O44" s="12"/>
    </row>
    <row r="45" spans="1:15">
      <c r="A45" s="75">
        <f t="shared" si="1"/>
        <v>39</v>
      </c>
      <c r="B45" s="2343" t="s">
        <v>17963</v>
      </c>
      <c r="C45" s="100" t="s">
        <v>2799</v>
      </c>
      <c r="D45" s="98" t="s">
        <v>168</v>
      </c>
      <c r="E45" s="76" t="s">
        <v>792</v>
      </c>
      <c r="F45" s="82"/>
      <c r="G45" s="82"/>
      <c r="H45" s="82"/>
      <c r="I45" s="82"/>
      <c r="J45" s="82"/>
      <c r="K45" s="12"/>
      <c r="L45" s="12"/>
      <c r="M45" s="12"/>
      <c r="N45" s="12"/>
      <c r="O45" s="12"/>
    </row>
    <row r="46" spans="1:15">
      <c r="A46" s="75">
        <f t="shared" si="1"/>
        <v>40</v>
      </c>
      <c r="B46" s="2343" t="s">
        <v>17964</v>
      </c>
      <c r="C46" s="100" t="s">
        <v>2809</v>
      </c>
      <c r="D46" s="98" t="s">
        <v>168</v>
      </c>
      <c r="E46" s="76" t="s">
        <v>792</v>
      </c>
      <c r="F46" s="82"/>
      <c r="G46" s="82"/>
      <c r="H46" s="82"/>
      <c r="I46" s="82"/>
      <c r="J46" s="82"/>
      <c r="K46" s="12"/>
      <c r="L46" s="12"/>
      <c r="M46" s="12"/>
      <c r="N46" s="12"/>
      <c r="O46" s="12"/>
    </row>
    <row r="47" spans="1:15">
      <c r="A47" s="75">
        <f t="shared" si="1"/>
        <v>41</v>
      </c>
      <c r="B47" s="2343" t="s">
        <v>17965</v>
      </c>
      <c r="C47" s="100" t="s">
        <v>2810</v>
      </c>
      <c r="D47" s="98" t="s">
        <v>168</v>
      </c>
      <c r="E47" s="76" t="s">
        <v>792</v>
      </c>
      <c r="F47" s="82"/>
      <c r="G47" s="82"/>
      <c r="H47" s="82"/>
      <c r="I47" s="82"/>
      <c r="J47" s="82"/>
      <c r="K47" s="12"/>
      <c r="L47" s="12"/>
      <c r="M47" s="12"/>
      <c r="N47" s="12"/>
      <c r="O47" s="12"/>
    </row>
    <row r="48" spans="1:15">
      <c r="A48" s="75">
        <f t="shared" si="1"/>
        <v>42</v>
      </c>
      <c r="B48" s="2343" t="s">
        <v>17966</v>
      </c>
      <c r="C48" s="100" t="s">
        <v>570</v>
      </c>
      <c r="D48" s="98" t="s">
        <v>168</v>
      </c>
      <c r="E48" s="76" t="s">
        <v>792</v>
      </c>
      <c r="F48" s="82"/>
      <c r="G48" s="82"/>
      <c r="H48" s="82"/>
      <c r="I48" s="82"/>
      <c r="J48" s="82"/>
      <c r="K48" s="12"/>
      <c r="L48" s="12"/>
      <c r="M48" s="12"/>
      <c r="N48" s="12"/>
      <c r="O48" s="12"/>
    </row>
    <row r="49" spans="1:15">
      <c r="A49" s="75">
        <f t="shared" si="1"/>
        <v>43</v>
      </c>
      <c r="B49" s="2343" t="s">
        <v>17967</v>
      </c>
      <c r="C49" s="100" t="s">
        <v>4866</v>
      </c>
      <c r="D49" s="98" t="s">
        <v>168</v>
      </c>
      <c r="E49" s="76" t="s">
        <v>792</v>
      </c>
      <c r="F49" s="82"/>
      <c r="G49" s="82"/>
      <c r="H49" s="82"/>
      <c r="I49" s="82"/>
      <c r="J49" s="82"/>
      <c r="K49" s="12"/>
      <c r="L49" s="12"/>
      <c r="M49" s="12"/>
      <c r="N49" s="12"/>
      <c r="O49" s="12"/>
    </row>
    <row r="50" spans="1:15">
      <c r="A50" s="75">
        <f t="shared" si="1"/>
        <v>44</v>
      </c>
      <c r="B50" s="2343" t="s">
        <v>17968</v>
      </c>
      <c r="C50" s="100" t="s">
        <v>4867</v>
      </c>
      <c r="D50" s="98" t="s">
        <v>168</v>
      </c>
      <c r="E50" s="76" t="s">
        <v>792</v>
      </c>
      <c r="F50" s="82"/>
      <c r="G50" s="82"/>
      <c r="H50" s="82"/>
      <c r="I50" s="82"/>
      <c r="J50" s="82"/>
      <c r="K50" s="12"/>
      <c r="L50" s="12"/>
      <c r="M50" s="12"/>
      <c r="N50" s="12"/>
      <c r="O50" s="12"/>
    </row>
    <row r="51" spans="1:15">
      <c r="A51" s="75">
        <f t="shared" si="1"/>
        <v>45</v>
      </c>
      <c r="B51" s="2343" t="s">
        <v>17969</v>
      </c>
      <c r="C51" s="100" t="s">
        <v>4868</v>
      </c>
      <c r="D51" s="98" t="s">
        <v>168</v>
      </c>
      <c r="E51" s="76" t="s">
        <v>792</v>
      </c>
      <c r="F51" s="82"/>
      <c r="G51" s="82"/>
      <c r="H51" s="82"/>
      <c r="I51" s="82"/>
      <c r="J51" s="82"/>
      <c r="K51" s="12"/>
      <c r="L51" s="12"/>
      <c r="M51" s="12"/>
      <c r="N51" s="12"/>
      <c r="O51" s="12"/>
    </row>
    <row r="52" spans="1:15">
      <c r="A52" s="75">
        <f t="shared" si="1"/>
        <v>46</v>
      </c>
      <c r="B52" s="2343" t="s">
        <v>17970</v>
      </c>
      <c r="C52" s="100" t="s">
        <v>2801</v>
      </c>
      <c r="D52" s="98" t="s">
        <v>168</v>
      </c>
      <c r="E52" s="76" t="s">
        <v>792</v>
      </c>
      <c r="F52" s="82"/>
      <c r="G52" s="82"/>
      <c r="H52" s="82"/>
      <c r="I52" s="82"/>
      <c r="J52" s="82"/>
      <c r="K52" s="12"/>
      <c r="L52" s="12"/>
      <c r="M52" s="12"/>
      <c r="N52" s="12"/>
      <c r="O52" s="12"/>
    </row>
    <row r="53" spans="1:15">
      <c r="A53" s="75">
        <f t="shared" si="1"/>
        <v>47</v>
      </c>
      <c r="B53" s="2343" t="s">
        <v>17971</v>
      </c>
      <c r="C53" s="100" t="s">
        <v>2803</v>
      </c>
      <c r="D53" s="98" t="s">
        <v>168</v>
      </c>
      <c r="E53" s="76" t="s">
        <v>792</v>
      </c>
      <c r="F53" s="82"/>
      <c r="G53" s="82"/>
      <c r="H53" s="82"/>
      <c r="I53" s="82"/>
      <c r="J53" s="82"/>
      <c r="K53" s="12"/>
      <c r="L53" s="12"/>
      <c r="M53" s="12"/>
      <c r="N53" s="12"/>
      <c r="O53" s="12"/>
    </row>
    <row r="54" spans="1:15">
      <c r="A54" s="75">
        <f t="shared" si="1"/>
        <v>48</v>
      </c>
      <c r="B54" s="2343" t="s">
        <v>17972</v>
      </c>
      <c r="C54" s="100" t="s">
        <v>2811</v>
      </c>
      <c r="D54" s="98" t="s">
        <v>168</v>
      </c>
      <c r="E54" s="76" t="s">
        <v>792</v>
      </c>
      <c r="F54" s="82"/>
      <c r="G54" s="82"/>
      <c r="H54" s="82"/>
      <c r="I54" s="82"/>
      <c r="J54" s="82"/>
      <c r="K54" s="12"/>
      <c r="L54" s="12"/>
      <c r="M54" s="12"/>
      <c r="N54" s="12"/>
      <c r="O54" s="12"/>
    </row>
    <row r="55" spans="1:15">
      <c r="A55" s="75">
        <f t="shared" ref="A55:A86" si="2">A54+1</f>
        <v>49</v>
      </c>
      <c r="B55" s="2343" t="s">
        <v>17973</v>
      </c>
      <c r="C55" s="100" t="s">
        <v>2813</v>
      </c>
      <c r="D55" s="98" t="s">
        <v>168</v>
      </c>
      <c r="E55" s="76" t="s">
        <v>792</v>
      </c>
      <c r="F55" s="82"/>
      <c r="G55" s="82"/>
      <c r="H55" s="82"/>
      <c r="I55" s="82"/>
      <c r="J55" s="82"/>
      <c r="K55" s="12"/>
      <c r="L55" s="12"/>
      <c r="M55" s="12"/>
      <c r="N55" s="12"/>
      <c r="O55" s="12"/>
    </row>
    <row r="56" spans="1:15">
      <c r="A56" s="75">
        <f t="shared" si="2"/>
        <v>50</v>
      </c>
      <c r="B56" s="2343" t="s">
        <v>17974</v>
      </c>
      <c r="C56" s="100" t="s">
        <v>4871</v>
      </c>
      <c r="D56" s="98" t="s">
        <v>168</v>
      </c>
      <c r="E56" s="76" t="s">
        <v>792</v>
      </c>
      <c r="F56" s="82"/>
      <c r="G56" s="82"/>
      <c r="H56" s="82"/>
      <c r="I56" s="82"/>
      <c r="J56" s="82"/>
      <c r="K56" s="12"/>
      <c r="L56" s="12"/>
      <c r="M56" s="12"/>
      <c r="N56" s="12"/>
      <c r="O56" s="12"/>
    </row>
    <row r="57" spans="1:15">
      <c r="A57" s="75">
        <f t="shared" si="2"/>
        <v>51</v>
      </c>
      <c r="B57" s="2343" t="s">
        <v>17975</v>
      </c>
      <c r="C57" s="100" t="s">
        <v>2797</v>
      </c>
      <c r="D57" s="98" t="s">
        <v>168</v>
      </c>
      <c r="E57" s="76" t="s">
        <v>792</v>
      </c>
      <c r="F57" s="82"/>
      <c r="G57" s="82"/>
      <c r="H57" s="82"/>
      <c r="I57" s="82"/>
      <c r="J57" s="82"/>
      <c r="K57" s="12"/>
      <c r="L57" s="12"/>
      <c r="M57" s="12"/>
      <c r="N57" s="12"/>
      <c r="O57" s="12"/>
    </row>
    <row r="58" spans="1:15">
      <c r="A58" s="75">
        <f t="shared" si="2"/>
        <v>52</v>
      </c>
      <c r="B58" s="2343" t="s">
        <v>17976</v>
      </c>
      <c r="C58" s="100" t="s">
        <v>2800</v>
      </c>
      <c r="D58" s="98" t="s">
        <v>168</v>
      </c>
      <c r="E58" s="76" t="s">
        <v>792</v>
      </c>
      <c r="F58" s="82"/>
      <c r="G58" s="82"/>
      <c r="H58" s="82"/>
      <c r="I58" s="82"/>
      <c r="J58" s="82"/>
      <c r="K58" s="12"/>
      <c r="L58" s="12"/>
      <c r="M58" s="12"/>
      <c r="N58" s="12"/>
      <c r="O58" s="12"/>
    </row>
    <row r="59" spans="1:15">
      <c r="A59" s="75">
        <f t="shared" si="2"/>
        <v>53</v>
      </c>
      <c r="B59" s="2343" t="s">
        <v>17977</v>
      </c>
      <c r="C59" s="100" t="s">
        <v>3377</v>
      </c>
      <c r="D59" s="98" t="s">
        <v>168</v>
      </c>
      <c r="E59" s="76" t="s">
        <v>792</v>
      </c>
      <c r="F59" s="82"/>
      <c r="G59" s="82"/>
      <c r="H59" s="82"/>
      <c r="I59" s="82"/>
      <c r="J59" s="82"/>
      <c r="K59" s="12"/>
      <c r="L59" s="12"/>
      <c r="M59" s="12"/>
      <c r="N59" s="12"/>
      <c r="O59" s="12"/>
    </row>
    <row r="60" spans="1:15">
      <c r="A60" s="75">
        <f t="shared" si="2"/>
        <v>54</v>
      </c>
      <c r="B60" s="2343" t="s">
        <v>17978</v>
      </c>
      <c r="C60" s="100" t="s">
        <v>3378</v>
      </c>
      <c r="D60" s="98" t="s">
        <v>168</v>
      </c>
      <c r="E60" s="76" t="s">
        <v>792</v>
      </c>
      <c r="F60" s="82"/>
      <c r="G60" s="82"/>
      <c r="H60" s="82"/>
      <c r="I60" s="82"/>
      <c r="J60" s="82"/>
      <c r="K60" s="12"/>
      <c r="L60" s="12"/>
      <c r="M60" s="12"/>
      <c r="N60" s="12"/>
      <c r="O60" s="12"/>
    </row>
    <row r="61" spans="1:15">
      <c r="A61" s="75">
        <f t="shared" si="2"/>
        <v>55</v>
      </c>
      <c r="B61" s="2343" t="s">
        <v>17979</v>
      </c>
      <c r="C61" s="100" t="s">
        <v>2796</v>
      </c>
      <c r="D61" s="98" t="s">
        <v>168</v>
      </c>
      <c r="E61" s="76" t="s">
        <v>792</v>
      </c>
      <c r="F61" s="82"/>
      <c r="G61" s="82"/>
      <c r="H61" s="82"/>
      <c r="I61" s="82"/>
      <c r="J61" s="82"/>
      <c r="K61" s="12"/>
      <c r="L61" s="12"/>
      <c r="M61" s="12"/>
      <c r="N61" s="12"/>
      <c r="O61" s="12"/>
    </row>
    <row r="62" spans="1:15">
      <c r="A62" s="75">
        <f t="shared" si="2"/>
        <v>56</v>
      </c>
      <c r="B62" s="2343" t="s">
        <v>17980</v>
      </c>
      <c r="C62" s="100" t="s">
        <v>563</v>
      </c>
      <c r="D62" s="98" t="s">
        <v>168</v>
      </c>
      <c r="E62" s="76" t="s">
        <v>792</v>
      </c>
      <c r="F62" s="82"/>
      <c r="G62" s="82"/>
      <c r="H62" s="82"/>
      <c r="I62" s="82"/>
      <c r="J62" s="82"/>
      <c r="K62" s="12"/>
      <c r="L62" s="12"/>
      <c r="M62" s="12"/>
      <c r="N62" s="12"/>
      <c r="O62" s="12"/>
    </row>
    <row r="63" spans="1:15">
      <c r="A63" s="75">
        <f t="shared" si="2"/>
        <v>57</v>
      </c>
      <c r="B63" s="2343" t="s">
        <v>17981</v>
      </c>
      <c r="C63" s="100" t="s">
        <v>564</v>
      </c>
      <c r="D63" s="98" t="s">
        <v>168</v>
      </c>
      <c r="E63" s="76" t="s">
        <v>792</v>
      </c>
      <c r="F63" s="82"/>
      <c r="G63" s="82"/>
      <c r="H63" s="82"/>
      <c r="I63" s="82"/>
      <c r="J63" s="82"/>
      <c r="K63" s="12"/>
      <c r="L63" s="12"/>
      <c r="M63" s="12"/>
      <c r="N63" s="12"/>
      <c r="O63" s="12"/>
    </row>
    <row r="64" spans="1:15">
      <c r="A64" s="75">
        <f t="shared" si="2"/>
        <v>58</v>
      </c>
      <c r="B64" s="2343" t="s">
        <v>17982</v>
      </c>
      <c r="C64" s="100" t="s">
        <v>2812</v>
      </c>
      <c r="D64" s="98" t="s">
        <v>168</v>
      </c>
      <c r="E64" s="76" t="s">
        <v>792</v>
      </c>
      <c r="F64" s="82"/>
      <c r="G64" s="82"/>
      <c r="H64" s="82"/>
      <c r="I64" s="82"/>
      <c r="J64" s="82"/>
      <c r="K64" s="12"/>
      <c r="L64" s="12"/>
      <c r="M64" s="12"/>
      <c r="N64" s="12"/>
      <c r="O64" s="12"/>
    </row>
    <row r="65" spans="1:15">
      <c r="A65" s="75">
        <f t="shared" si="2"/>
        <v>59</v>
      </c>
      <c r="B65" s="2343" t="s">
        <v>17983</v>
      </c>
      <c r="C65" s="100" t="s">
        <v>3583</v>
      </c>
      <c r="D65" s="98" t="s">
        <v>168</v>
      </c>
      <c r="E65" s="76" t="s">
        <v>792</v>
      </c>
      <c r="F65" s="82"/>
      <c r="G65" s="82"/>
      <c r="H65" s="82"/>
      <c r="I65" s="82"/>
      <c r="J65" s="82"/>
      <c r="K65" s="12"/>
      <c r="L65" s="12"/>
      <c r="M65" s="12"/>
      <c r="N65" s="12"/>
      <c r="O65" s="12"/>
    </row>
    <row r="66" spans="1:15">
      <c r="A66" s="75">
        <f t="shared" si="2"/>
        <v>60</v>
      </c>
      <c r="B66" s="2343" t="s">
        <v>17984</v>
      </c>
      <c r="C66" s="100" t="s">
        <v>811</v>
      </c>
      <c r="D66" s="98" t="s">
        <v>168</v>
      </c>
      <c r="E66" s="76" t="s">
        <v>792</v>
      </c>
      <c r="F66" s="82"/>
      <c r="G66" s="82"/>
      <c r="H66" s="82"/>
      <c r="I66" s="82"/>
      <c r="J66" s="82"/>
      <c r="K66" s="12"/>
      <c r="L66" s="12"/>
      <c r="M66" s="12"/>
      <c r="N66" s="12"/>
      <c r="O66" s="12"/>
    </row>
    <row r="67" spans="1:15">
      <c r="A67" s="75">
        <f t="shared" si="2"/>
        <v>61</v>
      </c>
      <c r="B67" s="2343" t="s">
        <v>17985</v>
      </c>
      <c r="C67" s="100" t="s">
        <v>4861</v>
      </c>
      <c r="D67" s="98" t="s">
        <v>168</v>
      </c>
      <c r="E67" s="76" t="s">
        <v>792</v>
      </c>
      <c r="F67" s="82"/>
      <c r="G67" s="82"/>
      <c r="H67" s="82"/>
      <c r="I67" s="82"/>
      <c r="J67" s="82"/>
      <c r="K67" s="12"/>
      <c r="L67" s="12"/>
      <c r="M67" s="12"/>
      <c r="N67" s="12"/>
      <c r="O67" s="12"/>
    </row>
    <row r="68" spans="1:15">
      <c r="A68" s="75">
        <f t="shared" si="2"/>
        <v>62</v>
      </c>
      <c r="B68" s="2343" t="s">
        <v>17986</v>
      </c>
      <c r="C68" s="100" t="s">
        <v>3379</v>
      </c>
      <c r="D68" s="98" t="s">
        <v>168</v>
      </c>
      <c r="E68" s="76" t="s">
        <v>792</v>
      </c>
      <c r="F68" s="82"/>
      <c r="G68" s="82"/>
      <c r="H68" s="82"/>
      <c r="I68" s="82"/>
      <c r="J68" s="82"/>
      <c r="K68" s="12"/>
      <c r="L68" s="12"/>
      <c r="M68" s="12"/>
      <c r="N68" s="12"/>
      <c r="O68" s="12"/>
    </row>
    <row r="69" spans="1:15">
      <c r="A69" s="75">
        <f t="shared" si="2"/>
        <v>63</v>
      </c>
      <c r="B69" s="2343" t="s">
        <v>17987</v>
      </c>
      <c r="C69" s="100" t="s">
        <v>2805</v>
      </c>
      <c r="D69" s="98" t="s">
        <v>168</v>
      </c>
      <c r="E69" s="76" t="s">
        <v>792</v>
      </c>
      <c r="F69" s="82"/>
      <c r="G69" s="82"/>
      <c r="H69" s="82"/>
      <c r="I69" s="82"/>
      <c r="J69" s="82"/>
      <c r="K69" s="12"/>
      <c r="L69" s="12"/>
      <c r="M69" s="12"/>
      <c r="N69" s="12"/>
      <c r="O69" s="12"/>
    </row>
    <row r="70" spans="1:15">
      <c r="A70" s="75">
        <f t="shared" si="2"/>
        <v>64</v>
      </c>
      <c r="B70" s="2343" t="s">
        <v>17988</v>
      </c>
      <c r="C70" s="100" t="s">
        <v>2807</v>
      </c>
      <c r="D70" s="98" t="s">
        <v>168</v>
      </c>
      <c r="E70" s="76" t="s">
        <v>792</v>
      </c>
      <c r="F70" s="82"/>
      <c r="G70" s="82"/>
      <c r="H70" s="82"/>
      <c r="I70" s="82"/>
      <c r="J70" s="82"/>
      <c r="K70" s="12"/>
      <c r="L70" s="12"/>
      <c r="M70" s="12"/>
      <c r="N70" s="12"/>
      <c r="O70" s="12"/>
    </row>
    <row r="71" spans="1:15">
      <c r="A71" s="75">
        <f t="shared" si="2"/>
        <v>65</v>
      </c>
      <c r="B71" s="2343" t="s">
        <v>17989</v>
      </c>
      <c r="C71" s="100" t="s">
        <v>812</v>
      </c>
      <c r="D71" s="98" t="s">
        <v>168</v>
      </c>
      <c r="E71" s="76" t="s">
        <v>792</v>
      </c>
      <c r="F71" s="82"/>
      <c r="G71" s="82"/>
      <c r="H71" s="82"/>
      <c r="I71" s="82"/>
      <c r="J71" s="82"/>
      <c r="K71" s="12"/>
      <c r="L71" s="12"/>
      <c r="M71" s="12"/>
      <c r="N71" s="12"/>
      <c r="O71" s="12"/>
    </row>
    <row r="72" spans="1:15">
      <c r="A72" s="75">
        <f t="shared" si="2"/>
        <v>66</v>
      </c>
      <c r="B72" s="2343" t="s">
        <v>17990</v>
      </c>
      <c r="C72" s="100" t="s">
        <v>2798</v>
      </c>
      <c r="D72" s="98" t="s">
        <v>168</v>
      </c>
      <c r="E72" s="76" t="s">
        <v>792</v>
      </c>
      <c r="F72" s="82"/>
      <c r="G72" s="82"/>
      <c r="H72" s="82"/>
      <c r="I72" s="82"/>
      <c r="J72" s="82"/>
      <c r="K72" s="12"/>
      <c r="L72" s="12"/>
      <c r="M72" s="12"/>
      <c r="N72" s="12"/>
      <c r="O72" s="12"/>
    </row>
    <row r="73" spans="1:15">
      <c r="A73" s="75">
        <f t="shared" si="2"/>
        <v>67</v>
      </c>
      <c r="B73" s="2343" t="s">
        <v>17991</v>
      </c>
      <c r="C73" s="100" t="s">
        <v>4869</v>
      </c>
      <c r="D73" s="98" t="s">
        <v>168</v>
      </c>
      <c r="E73" s="76" t="s">
        <v>792</v>
      </c>
      <c r="F73" s="82"/>
      <c r="G73" s="82"/>
      <c r="H73" s="82"/>
      <c r="I73" s="82"/>
      <c r="J73" s="82"/>
      <c r="K73" s="12"/>
      <c r="L73" s="12"/>
      <c r="M73" s="12"/>
      <c r="N73" s="12"/>
      <c r="O73" s="12"/>
    </row>
    <row r="74" spans="1:15">
      <c r="A74" s="75">
        <f t="shared" si="2"/>
        <v>68</v>
      </c>
      <c r="B74" s="2343" t="s">
        <v>17992</v>
      </c>
      <c r="C74" s="100" t="s">
        <v>1103</v>
      </c>
      <c r="D74" s="98" t="s">
        <v>168</v>
      </c>
      <c r="E74" s="76" t="s">
        <v>792</v>
      </c>
      <c r="F74" s="82"/>
      <c r="G74" s="82"/>
      <c r="H74" s="82"/>
      <c r="I74" s="82"/>
      <c r="J74" s="82"/>
      <c r="K74" s="12"/>
      <c r="L74" s="12"/>
      <c r="M74" s="12"/>
      <c r="N74" s="12"/>
      <c r="O74" s="12"/>
    </row>
    <row r="75" spans="1:15">
      <c r="A75" s="75">
        <f t="shared" si="2"/>
        <v>69</v>
      </c>
      <c r="B75" s="2343" t="s">
        <v>17993</v>
      </c>
      <c r="C75" s="100" t="s">
        <v>4872</v>
      </c>
      <c r="D75" s="98" t="s">
        <v>168</v>
      </c>
      <c r="E75" s="76" t="s">
        <v>792</v>
      </c>
      <c r="F75" s="82"/>
      <c r="G75" s="82"/>
      <c r="H75" s="82"/>
      <c r="I75" s="82"/>
      <c r="J75" s="82"/>
      <c r="K75" s="12"/>
      <c r="L75" s="12"/>
      <c r="M75" s="12"/>
      <c r="N75" s="12"/>
      <c r="O75" s="12"/>
    </row>
    <row r="76" spans="1:15">
      <c r="A76" s="75">
        <f t="shared" si="2"/>
        <v>70</v>
      </c>
      <c r="B76" s="2343" t="s">
        <v>17994</v>
      </c>
      <c r="C76" s="100" t="s">
        <v>804</v>
      </c>
      <c r="D76" s="98" t="s">
        <v>168</v>
      </c>
      <c r="E76" s="76" t="s">
        <v>792</v>
      </c>
      <c r="F76" s="82"/>
      <c r="G76" s="82"/>
      <c r="H76" s="82"/>
      <c r="I76" s="82"/>
      <c r="J76" s="82"/>
      <c r="K76" s="12"/>
      <c r="L76" s="12"/>
      <c r="M76" s="12"/>
      <c r="N76" s="12"/>
      <c r="O76" s="12"/>
    </row>
    <row r="77" spans="1:15">
      <c r="A77" s="75">
        <f t="shared" si="2"/>
        <v>71</v>
      </c>
      <c r="B77" s="2343" t="s">
        <v>17995</v>
      </c>
      <c r="C77" s="100" t="s">
        <v>807</v>
      </c>
      <c r="D77" s="98" t="s">
        <v>168</v>
      </c>
      <c r="E77" s="76" t="s">
        <v>792</v>
      </c>
      <c r="F77" s="82"/>
      <c r="G77" s="82"/>
      <c r="H77" s="82"/>
      <c r="I77" s="82"/>
      <c r="J77" s="82"/>
      <c r="K77" s="12"/>
      <c r="L77" s="12"/>
      <c r="M77" s="12"/>
      <c r="N77" s="12"/>
      <c r="O77" s="12"/>
    </row>
    <row r="78" spans="1:15">
      <c r="A78" s="75">
        <f t="shared" si="2"/>
        <v>72</v>
      </c>
      <c r="B78" s="2343" t="s">
        <v>17996</v>
      </c>
      <c r="C78" s="100" t="s">
        <v>808</v>
      </c>
      <c r="D78" s="98" t="s">
        <v>168</v>
      </c>
      <c r="E78" s="76" t="s">
        <v>792</v>
      </c>
      <c r="F78" s="82"/>
      <c r="G78" s="82"/>
      <c r="H78" s="82"/>
      <c r="I78" s="82"/>
      <c r="J78" s="82"/>
      <c r="K78" s="12"/>
      <c r="L78" s="12"/>
      <c r="M78" s="12"/>
      <c r="N78" s="12"/>
      <c r="O78" s="12"/>
    </row>
    <row r="79" spans="1:15">
      <c r="A79" s="75">
        <f t="shared" si="2"/>
        <v>73</v>
      </c>
      <c r="B79" s="2343" t="s">
        <v>17997</v>
      </c>
      <c r="C79" s="100" t="s">
        <v>2814</v>
      </c>
      <c r="D79" s="98" t="s">
        <v>168</v>
      </c>
      <c r="E79" s="76" t="s">
        <v>792</v>
      </c>
      <c r="F79" s="82"/>
      <c r="G79" s="82"/>
      <c r="H79" s="82"/>
      <c r="I79" s="82"/>
      <c r="J79" s="82"/>
      <c r="K79" s="12"/>
      <c r="L79" s="12"/>
      <c r="M79" s="12"/>
      <c r="N79" s="12"/>
      <c r="O79" s="12"/>
    </row>
    <row r="80" spans="1:15">
      <c r="A80" s="75">
        <f t="shared" si="2"/>
        <v>74</v>
      </c>
      <c r="B80" s="2343" t="s">
        <v>17998</v>
      </c>
      <c r="C80" s="100" t="s">
        <v>2815</v>
      </c>
      <c r="D80" s="98" t="s">
        <v>168</v>
      </c>
      <c r="E80" s="76" t="s">
        <v>792</v>
      </c>
      <c r="F80" s="82"/>
      <c r="G80" s="82"/>
      <c r="H80" s="82"/>
      <c r="I80" s="82"/>
      <c r="J80" s="82"/>
      <c r="K80" s="12"/>
      <c r="L80" s="12"/>
      <c r="M80" s="12"/>
      <c r="N80" s="12"/>
      <c r="O80" s="12"/>
    </row>
    <row r="81" spans="1:15">
      <c r="A81" s="75">
        <f t="shared" si="2"/>
        <v>75</v>
      </c>
      <c r="B81" s="2343" t="s">
        <v>17999</v>
      </c>
      <c r="C81" s="100" t="s">
        <v>803</v>
      </c>
      <c r="D81" s="98" t="s">
        <v>168</v>
      </c>
      <c r="E81" s="76" t="s">
        <v>792</v>
      </c>
      <c r="F81" s="82"/>
      <c r="G81" s="82"/>
      <c r="H81" s="82"/>
      <c r="I81" s="82"/>
      <c r="J81" s="82"/>
      <c r="K81" s="12"/>
      <c r="L81" s="12"/>
      <c r="M81" s="12"/>
      <c r="N81" s="12"/>
      <c r="O81" s="12"/>
    </row>
    <row r="82" spans="1:15">
      <c r="A82" s="75">
        <f t="shared" si="2"/>
        <v>76</v>
      </c>
      <c r="B82" s="2343" t="s">
        <v>18000</v>
      </c>
      <c r="C82" s="100" t="s">
        <v>1262</v>
      </c>
      <c r="D82" s="98" t="s">
        <v>168</v>
      </c>
      <c r="E82" s="76" t="s">
        <v>792</v>
      </c>
      <c r="F82" s="82"/>
      <c r="G82" s="82"/>
      <c r="H82" s="82"/>
      <c r="I82" s="82"/>
      <c r="J82" s="82"/>
      <c r="K82" s="12"/>
      <c r="L82" s="12"/>
      <c r="M82" s="12"/>
      <c r="N82" s="12"/>
      <c r="O82" s="12"/>
    </row>
    <row r="83" spans="1:15">
      <c r="A83" s="75">
        <f t="shared" si="2"/>
        <v>77</v>
      </c>
      <c r="B83" s="2343" t="s">
        <v>18001</v>
      </c>
      <c r="C83" s="100" t="s">
        <v>4387</v>
      </c>
      <c r="D83" s="98" t="s">
        <v>168</v>
      </c>
      <c r="E83" s="76" t="s">
        <v>792</v>
      </c>
      <c r="F83" s="82"/>
      <c r="G83" s="82"/>
      <c r="H83" s="82"/>
      <c r="I83" s="82"/>
      <c r="J83" s="82"/>
      <c r="K83" s="12"/>
      <c r="L83" s="12"/>
      <c r="M83" s="12"/>
      <c r="N83" s="12"/>
      <c r="O83" s="12"/>
    </row>
    <row r="84" spans="1:15">
      <c r="A84" s="75">
        <f t="shared" si="2"/>
        <v>78</v>
      </c>
      <c r="B84" s="2343" t="s">
        <v>18002</v>
      </c>
      <c r="C84" s="100" t="s">
        <v>2563</v>
      </c>
      <c r="D84" s="98" t="s">
        <v>168</v>
      </c>
      <c r="E84" s="76" t="s">
        <v>792</v>
      </c>
      <c r="F84" s="82"/>
      <c r="G84" s="82"/>
      <c r="H84" s="82"/>
      <c r="I84" s="82"/>
      <c r="J84" s="82"/>
      <c r="K84" s="12"/>
      <c r="L84" s="12"/>
      <c r="M84" s="12"/>
      <c r="N84" s="12"/>
      <c r="O84" s="12"/>
    </row>
    <row r="85" spans="1:15">
      <c r="A85" s="75">
        <f t="shared" si="2"/>
        <v>79</v>
      </c>
      <c r="B85" s="99" t="s">
        <v>794</v>
      </c>
      <c r="C85" s="100" t="s">
        <v>795</v>
      </c>
      <c r="D85" s="98" t="s">
        <v>168</v>
      </c>
      <c r="E85" s="76" t="s">
        <v>792</v>
      </c>
      <c r="F85" s="82"/>
      <c r="G85" s="82"/>
      <c r="H85" s="82"/>
      <c r="I85" s="82"/>
      <c r="J85" s="82"/>
      <c r="K85" s="12"/>
      <c r="L85" s="12"/>
      <c r="M85" s="12"/>
      <c r="N85" s="12"/>
      <c r="O85" s="12"/>
    </row>
    <row r="86" spans="1:15">
      <c r="A86" s="75">
        <f t="shared" si="2"/>
        <v>80</v>
      </c>
      <c r="B86" s="2343" t="s">
        <v>18003</v>
      </c>
      <c r="C86" s="100" t="s">
        <v>793</v>
      </c>
      <c r="D86" s="98" t="s">
        <v>168</v>
      </c>
      <c r="E86" s="76" t="s">
        <v>792</v>
      </c>
      <c r="F86" s="82"/>
      <c r="G86" s="82"/>
      <c r="H86" s="82"/>
      <c r="I86" s="82"/>
      <c r="J86" s="82"/>
      <c r="K86" s="12"/>
      <c r="L86" s="12"/>
      <c r="M86" s="12"/>
      <c r="N86" s="12"/>
      <c r="O86" s="12"/>
    </row>
    <row r="87" spans="1:15">
      <c r="A87" s="75">
        <f t="shared" ref="A87:A120" si="3">A86+1</f>
        <v>81</v>
      </c>
      <c r="B87" s="2343" t="s">
        <v>18004</v>
      </c>
      <c r="C87" s="100" t="s">
        <v>2595</v>
      </c>
      <c r="D87" s="98" t="s">
        <v>168</v>
      </c>
      <c r="E87" s="76" t="s">
        <v>792</v>
      </c>
      <c r="F87" s="82"/>
      <c r="G87" s="82"/>
      <c r="H87" s="82"/>
      <c r="I87" s="82"/>
      <c r="J87" s="82"/>
      <c r="K87" s="12"/>
      <c r="L87" s="12"/>
      <c r="M87" s="12"/>
      <c r="N87" s="12"/>
      <c r="O87" s="12"/>
    </row>
    <row r="88" spans="1:15">
      <c r="A88" s="75">
        <f t="shared" si="3"/>
        <v>82</v>
      </c>
      <c r="B88" s="2343" t="s">
        <v>18005</v>
      </c>
      <c r="C88" s="100" t="s">
        <v>2564</v>
      </c>
      <c r="D88" s="98" t="s">
        <v>168</v>
      </c>
      <c r="E88" s="76" t="s">
        <v>792</v>
      </c>
      <c r="F88" s="82"/>
      <c r="G88" s="82"/>
      <c r="H88" s="82"/>
      <c r="I88" s="82"/>
      <c r="J88" s="82"/>
      <c r="K88" s="12"/>
      <c r="L88" s="12"/>
      <c r="M88" s="12"/>
      <c r="N88" s="12"/>
      <c r="O88" s="12"/>
    </row>
    <row r="89" spans="1:15">
      <c r="A89" s="75">
        <f t="shared" si="3"/>
        <v>83</v>
      </c>
      <c r="B89" s="2343" t="s">
        <v>18006</v>
      </c>
      <c r="C89" s="100" t="s">
        <v>793</v>
      </c>
      <c r="D89" s="98" t="s">
        <v>168</v>
      </c>
      <c r="E89" s="76" t="s">
        <v>792</v>
      </c>
      <c r="F89" s="82"/>
      <c r="G89" s="82"/>
      <c r="H89" s="82"/>
      <c r="I89" s="82"/>
      <c r="J89" s="82"/>
      <c r="K89" s="12"/>
      <c r="L89" s="12"/>
      <c r="M89" s="12"/>
      <c r="N89" s="12"/>
      <c r="O89" s="12"/>
    </row>
    <row r="90" spans="1:15">
      <c r="A90" s="75">
        <f t="shared" si="3"/>
        <v>84</v>
      </c>
      <c r="B90" s="2343" t="s">
        <v>18007</v>
      </c>
      <c r="C90" s="100" t="s">
        <v>796</v>
      </c>
      <c r="D90" s="98" t="s">
        <v>168</v>
      </c>
      <c r="E90" s="76" t="s">
        <v>792</v>
      </c>
      <c r="F90" s="82"/>
      <c r="G90" s="82"/>
      <c r="H90" s="82"/>
      <c r="I90" s="82"/>
      <c r="J90" s="82"/>
      <c r="K90" s="12"/>
      <c r="L90" s="12"/>
      <c r="M90" s="12"/>
      <c r="N90" s="12"/>
      <c r="O90" s="12"/>
    </row>
    <row r="91" spans="1:15">
      <c r="A91" s="75">
        <f t="shared" si="3"/>
        <v>85</v>
      </c>
      <c r="B91" s="2343" t="s">
        <v>18008</v>
      </c>
      <c r="C91" s="100" t="s">
        <v>4388</v>
      </c>
      <c r="D91" s="98" t="s">
        <v>168</v>
      </c>
      <c r="E91" s="76" t="s">
        <v>792</v>
      </c>
      <c r="F91" s="82"/>
      <c r="G91" s="82"/>
      <c r="H91" s="82"/>
      <c r="I91" s="82"/>
      <c r="J91" s="82"/>
      <c r="K91" s="12"/>
      <c r="L91" s="12"/>
      <c r="M91" s="12"/>
      <c r="N91" s="12"/>
      <c r="O91" s="12"/>
    </row>
    <row r="92" spans="1:15">
      <c r="A92" s="75">
        <f t="shared" si="3"/>
        <v>86</v>
      </c>
      <c r="B92" s="2343" t="s">
        <v>18009</v>
      </c>
      <c r="C92" s="100" t="s">
        <v>2289</v>
      </c>
      <c r="D92" s="98" t="s">
        <v>168</v>
      </c>
      <c r="E92" s="76" t="s">
        <v>792</v>
      </c>
      <c r="F92" s="82"/>
      <c r="G92" s="82"/>
      <c r="H92" s="82"/>
      <c r="I92" s="82"/>
      <c r="J92" s="82"/>
      <c r="K92" s="12"/>
      <c r="L92" s="12"/>
      <c r="M92" s="12"/>
      <c r="N92" s="12"/>
      <c r="O92" s="12"/>
    </row>
    <row r="93" spans="1:15">
      <c r="A93" s="75">
        <f t="shared" si="3"/>
        <v>87</v>
      </c>
      <c r="B93" s="2343" t="s">
        <v>18010</v>
      </c>
      <c r="C93" s="100" t="s">
        <v>797</v>
      </c>
      <c r="D93" s="98" t="s">
        <v>168</v>
      </c>
      <c r="E93" s="76" t="s">
        <v>792</v>
      </c>
      <c r="F93" s="82"/>
      <c r="G93" s="82"/>
      <c r="H93" s="82"/>
      <c r="I93" s="82"/>
      <c r="J93" s="82"/>
      <c r="K93" s="12"/>
      <c r="L93" s="12"/>
      <c r="M93" s="12"/>
      <c r="N93" s="12"/>
      <c r="O93" s="12"/>
    </row>
    <row r="94" spans="1:15">
      <c r="A94" s="75">
        <f t="shared" si="3"/>
        <v>88</v>
      </c>
      <c r="B94" s="2343" t="s">
        <v>18011</v>
      </c>
      <c r="C94" s="100" t="s">
        <v>798</v>
      </c>
      <c r="D94" s="98" t="s">
        <v>168</v>
      </c>
      <c r="E94" s="76" t="s">
        <v>792</v>
      </c>
      <c r="F94" s="82"/>
      <c r="G94" s="82"/>
      <c r="H94" s="82"/>
      <c r="I94" s="82"/>
      <c r="J94" s="82"/>
      <c r="K94" s="12"/>
      <c r="L94" s="12"/>
      <c r="M94" s="12"/>
      <c r="N94" s="12"/>
      <c r="O94" s="12"/>
    </row>
    <row r="95" spans="1:15">
      <c r="A95" s="75">
        <f t="shared" si="3"/>
        <v>89</v>
      </c>
      <c r="B95" s="2343" t="s">
        <v>18012</v>
      </c>
      <c r="C95" s="100" t="s">
        <v>799</v>
      </c>
      <c r="D95" s="98" t="s">
        <v>168</v>
      </c>
      <c r="E95" s="76" t="s">
        <v>792</v>
      </c>
      <c r="F95" s="82"/>
      <c r="G95" s="82"/>
      <c r="H95" s="82"/>
      <c r="I95" s="82"/>
      <c r="J95" s="82"/>
      <c r="K95" s="12"/>
      <c r="L95" s="12"/>
      <c r="M95" s="12"/>
      <c r="N95" s="12"/>
      <c r="O95" s="12"/>
    </row>
    <row r="96" spans="1:15">
      <c r="A96" s="75">
        <f t="shared" si="3"/>
        <v>90</v>
      </c>
      <c r="B96" s="2343" t="s">
        <v>18013</v>
      </c>
      <c r="C96" s="100" t="s">
        <v>800</v>
      </c>
      <c r="D96" s="98" t="s">
        <v>168</v>
      </c>
      <c r="E96" s="76" t="s">
        <v>792</v>
      </c>
      <c r="F96" s="82"/>
      <c r="G96" s="82"/>
      <c r="H96" s="82"/>
      <c r="I96" s="82"/>
      <c r="J96" s="82"/>
      <c r="K96" s="12"/>
      <c r="L96" s="12"/>
      <c r="M96" s="12"/>
      <c r="N96" s="12"/>
      <c r="O96" s="12"/>
    </row>
    <row r="97" spans="1:15">
      <c r="A97" s="75">
        <f t="shared" si="3"/>
        <v>91</v>
      </c>
      <c r="B97" s="2343" t="s">
        <v>18014</v>
      </c>
      <c r="C97" s="100" t="s">
        <v>801</v>
      </c>
      <c r="D97" s="98" t="s">
        <v>168</v>
      </c>
      <c r="E97" s="76" t="s">
        <v>792</v>
      </c>
      <c r="F97" s="82"/>
      <c r="G97" s="82"/>
      <c r="H97" s="82"/>
      <c r="I97" s="82"/>
      <c r="J97" s="82"/>
      <c r="K97" s="12"/>
      <c r="L97" s="12"/>
      <c r="M97" s="12"/>
      <c r="N97" s="12"/>
      <c r="O97" s="12"/>
    </row>
    <row r="98" spans="1:15">
      <c r="A98" s="75">
        <f t="shared" si="3"/>
        <v>92</v>
      </c>
      <c r="B98" s="2343" t="s">
        <v>18015</v>
      </c>
      <c r="C98" s="100" t="s">
        <v>802</v>
      </c>
      <c r="D98" s="98" t="s">
        <v>168</v>
      </c>
      <c r="E98" s="76" t="s">
        <v>792</v>
      </c>
      <c r="F98" s="82"/>
      <c r="G98" s="82"/>
      <c r="H98" s="82"/>
      <c r="I98" s="82"/>
      <c r="J98" s="82"/>
      <c r="K98" s="12"/>
      <c r="L98" s="12"/>
      <c r="M98" s="12"/>
      <c r="N98" s="12"/>
      <c r="O98" s="12"/>
    </row>
    <row r="99" spans="1:15">
      <c r="A99" s="75">
        <f t="shared" si="3"/>
        <v>93</v>
      </c>
      <c r="B99" s="2343" t="s">
        <v>18016</v>
      </c>
      <c r="C99" s="100" t="s">
        <v>806</v>
      </c>
      <c r="D99" s="98" t="s">
        <v>168</v>
      </c>
      <c r="E99" s="76" t="s">
        <v>792</v>
      </c>
      <c r="F99" s="82"/>
      <c r="G99" s="82"/>
      <c r="H99" s="82"/>
      <c r="I99" s="82"/>
      <c r="J99" s="82"/>
      <c r="K99" s="12"/>
      <c r="L99" s="12"/>
      <c r="M99" s="12"/>
      <c r="N99" s="12"/>
      <c r="O99" s="12"/>
    </row>
    <row r="100" spans="1:15">
      <c r="A100" s="75">
        <f t="shared" si="3"/>
        <v>94</v>
      </c>
      <c r="B100" s="2343" t="s">
        <v>18017</v>
      </c>
      <c r="C100" s="100" t="s">
        <v>809</v>
      </c>
      <c r="D100" s="98" t="s">
        <v>168</v>
      </c>
      <c r="E100" s="76" t="s">
        <v>792</v>
      </c>
      <c r="F100" s="82"/>
      <c r="G100" s="82"/>
      <c r="H100" s="82"/>
      <c r="I100" s="82"/>
      <c r="J100" s="82"/>
      <c r="K100" s="12"/>
      <c r="L100" s="12"/>
      <c r="M100" s="12"/>
      <c r="N100" s="12"/>
      <c r="O100" s="12"/>
    </row>
    <row r="101" spans="1:15">
      <c r="A101" s="75">
        <f t="shared" si="3"/>
        <v>95</v>
      </c>
      <c r="B101" s="2343" t="s">
        <v>18018</v>
      </c>
      <c r="C101" s="100" t="s">
        <v>4393</v>
      </c>
      <c r="D101" s="98" t="s">
        <v>168</v>
      </c>
      <c r="E101" s="76" t="s">
        <v>792</v>
      </c>
      <c r="F101" s="82"/>
      <c r="G101" s="82"/>
      <c r="H101" s="82"/>
      <c r="I101" s="82"/>
      <c r="J101" s="82"/>
      <c r="K101" s="12"/>
      <c r="L101" s="12"/>
      <c r="M101" s="12"/>
      <c r="N101" s="12"/>
      <c r="O101" s="12"/>
    </row>
    <row r="102" spans="1:15">
      <c r="A102" s="75">
        <f t="shared" si="3"/>
        <v>96</v>
      </c>
      <c r="B102" s="2343" t="s">
        <v>18019</v>
      </c>
      <c r="C102" s="100" t="s">
        <v>4391</v>
      </c>
      <c r="D102" s="98" t="s">
        <v>168</v>
      </c>
      <c r="E102" s="76" t="s">
        <v>792</v>
      </c>
      <c r="F102" s="82"/>
      <c r="G102" s="82"/>
      <c r="H102" s="82"/>
      <c r="I102" s="82"/>
      <c r="J102" s="82"/>
      <c r="K102" s="12"/>
      <c r="L102" s="12"/>
      <c r="M102" s="12"/>
      <c r="N102" s="12"/>
      <c r="O102" s="12"/>
    </row>
    <row r="103" spans="1:15">
      <c r="A103" s="75">
        <f t="shared" si="3"/>
        <v>97</v>
      </c>
      <c r="B103" s="2343" t="s">
        <v>18020</v>
      </c>
      <c r="C103" s="100" t="s">
        <v>4392</v>
      </c>
      <c r="D103" s="98" t="s">
        <v>168</v>
      </c>
      <c r="E103" s="76" t="s">
        <v>792</v>
      </c>
      <c r="F103" s="82"/>
      <c r="G103" s="82"/>
      <c r="H103" s="82"/>
      <c r="I103" s="82"/>
      <c r="J103" s="82"/>
      <c r="K103" s="12"/>
      <c r="L103" s="12"/>
      <c r="M103" s="12"/>
      <c r="N103" s="12"/>
      <c r="O103" s="12"/>
    </row>
    <row r="104" spans="1:15">
      <c r="A104" s="75">
        <f t="shared" si="3"/>
        <v>98</v>
      </c>
      <c r="B104" s="2343" t="s">
        <v>18021</v>
      </c>
      <c r="C104" s="100" t="s">
        <v>4394</v>
      </c>
      <c r="D104" s="98" t="s">
        <v>168</v>
      </c>
      <c r="E104" s="76" t="s">
        <v>792</v>
      </c>
      <c r="F104" s="82"/>
      <c r="G104" s="82"/>
      <c r="H104" s="82"/>
      <c r="I104" s="82"/>
      <c r="J104" s="82"/>
      <c r="K104" s="12"/>
      <c r="L104" s="12"/>
      <c r="M104" s="12"/>
      <c r="N104" s="12"/>
      <c r="O104" s="12"/>
    </row>
    <row r="105" spans="1:15">
      <c r="A105" s="75">
        <f t="shared" si="3"/>
        <v>99</v>
      </c>
      <c r="B105" s="2343" t="s">
        <v>18022</v>
      </c>
      <c r="C105" s="100" t="s">
        <v>1011</v>
      </c>
      <c r="D105" s="98" t="s">
        <v>168</v>
      </c>
      <c r="E105" s="76" t="s">
        <v>792</v>
      </c>
      <c r="F105" s="82"/>
      <c r="G105" s="82"/>
      <c r="H105" s="82"/>
      <c r="I105" s="82"/>
      <c r="J105" s="82"/>
      <c r="K105" s="12"/>
      <c r="L105" s="12"/>
      <c r="M105" s="12"/>
      <c r="N105" s="12"/>
      <c r="O105" s="12"/>
    </row>
    <row r="106" spans="1:15">
      <c r="A106" s="75">
        <f t="shared" si="3"/>
        <v>100</v>
      </c>
      <c r="B106" s="2343" t="s">
        <v>18023</v>
      </c>
      <c r="C106" s="100" t="s">
        <v>1013</v>
      </c>
      <c r="D106" s="98" t="s">
        <v>168</v>
      </c>
      <c r="E106" s="76" t="s">
        <v>792</v>
      </c>
      <c r="F106" s="82"/>
      <c r="G106" s="82"/>
      <c r="H106" s="82"/>
      <c r="I106" s="82"/>
      <c r="J106" s="82"/>
      <c r="K106" s="12"/>
      <c r="L106" s="12"/>
      <c r="M106" s="12"/>
      <c r="N106" s="12"/>
      <c r="O106" s="12"/>
    </row>
    <row r="107" spans="1:15">
      <c r="A107" s="75">
        <f t="shared" si="3"/>
        <v>101</v>
      </c>
      <c r="B107" s="99" t="s">
        <v>3641</v>
      </c>
      <c r="C107" s="100" t="s">
        <v>3642</v>
      </c>
      <c r="D107" s="98" t="s">
        <v>168</v>
      </c>
      <c r="E107" s="76" t="s">
        <v>792</v>
      </c>
      <c r="F107" s="82"/>
      <c r="G107" s="82"/>
      <c r="H107" s="82"/>
      <c r="I107" s="82"/>
      <c r="J107" s="82"/>
      <c r="K107" s="12"/>
      <c r="L107" s="12"/>
      <c r="M107" s="12"/>
      <c r="N107" s="12"/>
      <c r="O107" s="12"/>
    </row>
    <row r="108" spans="1:15">
      <c r="A108" s="75">
        <f t="shared" si="3"/>
        <v>102</v>
      </c>
      <c r="B108" s="99" t="s">
        <v>3643</v>
      </c>
      <c r="C108" s="100" t="s">
        <v>1237</v>
      </c>
      <c r="D108" s="98" t="s">
        <v>168</v>
      </c>
      <c r="E108" s="76" t="s">
        <v>792</v>
      </c>
      <c r="F108" s="82"/>
      <c r="G108" s="82"/>
      <c r="H108" s="82"/>
      <c r="I108" s="82"/>
      <c r="J108" s="82"/>
      <c r="K108" s="12"/>
      <c r="L108" s="12"/>
      <c r="M108" s="12"/>
      <c r="N108" s="12"/>
      <c r="O108" s="12"/>
    </row>
    <row r="109" spans="1:15">
      <c r="A109" s="75">
        <f t="shared" si="3"/>
        <v>103</v>
      </c>
      <c r="B109" s="2343" t="s">
        <v>18024</v>
      </c>
      <c r="C109" s="100" t="s">
        <v>1145</v>
      </c>
      <c r="D109" s="98" t="s">
        <v>168</v>
      </c>
      <c r="E109" s="76" t="s">
        <v>792</v>
      </c>
      <c r="F109" s="82"/>
      <c r="G109" s="82"/>
      <c r="H109" s="82"/>
      <c r="I109" s="82"/>
      <c r="J109" s="82"/>
      <c r="K109" s="12"/>
      <c r="L109" s="12"/>
      <c r="M109" s="12"/>
      <c r="N109" s="12"/>
      <c r="O109" s="12"/>
    </row>
    <row r="110" spans="1:15">
      <c r="A110" s="75">
        <f t="shared" si="3"/>
        <v>104</v>
      </c>
      <c r="B110" s="2343" t="s">
        <v>18025</v>
      </c>
      <c r="C110" s="100" t="s">
        <v>3646</v>
      </c>
      <c r="D110" s="98" t="s">
        <v>168</v>
      </c>
      <c r="E110" s="76" t="s">
        <v>792</v>
      </c>
      <c r="F110" s="82"/>
      <c r="G110" s="82"/>
      <c r="H110" s="82"/>
      <c r="I110" s="82"/>
      <c r="J110" s="82"/>
      <c r="K110" s="12"/>
      <c r="L110" s="12"/>
      <c r="M110" s="12"/>
      <c r="N110" s="12"/>
      <c r="O110" s="12"/>
    </row>
    <row r="111" spans="1:15">
      <c r="A111" s="75">
        <f t="shared" si="3"/>
        <v>105</v>
      </c>
      <c r="B111" s="99" t="s">
        <v>2165</v>
      </c>
      <c r="C111" s="100" t="s">
        <v>2168</v>
      </c>
      <c r="D111" s="98" t="s">
        <v>2161</v>
      </c>
      <c r="E111" s="76" t="s">
        <v>2163</v>
      </c>
      <c r="F111" s="82"/>
      <c r="G111" s="82"/>
      <c r="H111" s="82"/>
      <c r="I111" s="82"/>
      <c r="J111" s="82"/>
      <c r="K111" s="12"/>
      <c r="L111" s="12"/>
      <c r="M111" s="12"/>
      <c r="N111" s="12"/>
      <c r="O111" s="12"/>
    </row>
    <row r="112" spans="1:15">
      <c r="A112" s="75">
        <f t="shared" si="3"/>
        <v>106</v>
      </c>
      <c r="B112" s="99" t="s">
        <v>2166</v>
      </c>
      <c r="C112" s="100" t="s">
        <v>2169</v>
      </c>
      <c r="D112" s="98" t="s">
        <v>2161</v>
      </c>
      <c r="E112" s="76" t="s">
        <v>2163</v>
      </c>
      <c r="F112" s="82"/>
      <c r="G112" s="82"/>
      <c r="H112" s="82"/>
      <c r="I112" s="82"/>
      <c r="J112" s="82"/>
      <c r="K112" s="12"/>
      <c r="L112" s="12"/>
      <c r="M112" s="12"/>
      <c r="N112" s="12"/>
      <c r="O112" s="12"/>
    </row>
    <row r="113" spans="1:15">
      <c r="A113" s="75">
        <f t="shared" si="3"/>
        <v>107</v>
      </c>
      <c r="B113" s="99" t="s">
        <v>4873</v>
      </c>
      <c r="C113" s="100" t="s">
        <v>2795</v>
      </c>
      <c r="D113" s="98" t="s">
        <v>168</v>
      </c>
      <c r="E113" s="76" t="s">
        <v>792</v>
      </c>
      <c r="F113" s="82"/>
      <c r="G113" s="82"/>
      <c r="H113" s="82"/>
      <c r="I113" s="82"/>
      <c r="J113" s="82"/>
      <c r="K113" s="12"/>
      <c r="L113" s="12"/>
      <c r="M113" s="12"/>
      <c r="N113" s="12"/>
      <c r="O113" s="12"/>
    </row>
    <row r="114" spans="1:15">
      <c r="A114" s="75">
        <f t="shared" si="3"/>
        <v>108</v>
      </c>
      <c r="B114" s="99" t="s">
        <v>567</v>
      </c>
      <c r="C114" s="100" t="s">
        <v>568</v>
      </c>
      <c r="D114" s="98" t="s">
        <v>168</v>
      </c>
      <c r="E114" s="76" t="s">
        <v>792</v>
      </c>
      <c r="F114" s="82"/>
      <c r="G114" s="82"/>
      <c r="H114" s="82"/>
      <c r="I114" s="82"/>
      <c r="J114" s="82"/>
      <c r="K114" s="12"/>
      <c r="L114" s="12"/>
      <c r="M114" s="12"/>
      <c r="N114" s="12"/>
      <c r="O114" s="12"/>
    </row>
    <row r="115" spans="1:15">
      <c r="A115" s="75">
        <f t="shared" si="3"/>
        <v>109</v>
      </c>
      <c r="B115" s="2343" t="s">
        <v>18026</v>
      </c>
      <c r="C115" s="100" t="s">
        <v>2806</v>
      </c>
      <c r="D115" s="98" t="s">
        <v>168</v>
      </c>
      <c r="E115" s="76" t="s">
        <v>792</v>
      </c>
      <c r="F115" s="82"/>
      <c r="G115" s="82"/>
      <c r="H115" s="82"/>
      <c r="I115" s="82"/>
      <c r="J115" s="82"/>
      <c r="K115" s="12"/>
      <c r="L115" s="12"/>
      <c r="M115" s="12"/>
      <c r="N115" s="12"/>
      <c r="O115" s="12"/>
    </row>
    <row r="116" spans="1:15">
      <c r="A116" s="75">
        <f t="shared" si="3"/>
        <v>110</v>
      </c>
      <c r="B116" s="2343" t="s">
        <v>18027</v>
      </c>
      <c r="C116" s="100" t="s">
        <v>565</v>
      </c>
      <c r="D116" s="98" t="s">
        <v>168</v>
      </c>
      <c r="E116" s="76" t="s">
        <v>792</v>
      </c>
      <c r="F116" s="82"/>
      <c r="G116" s="82"/>
      <c r="H116" s="82"/>
      <c r="I116" s="82"/>
      <c r="J116" s="82"/>
      <c r="K116" s="12"/>
      <c r="L116" s="12"/>
      <c r="M116" s="12"/>
      <c r="N116" s="12"/>
      <c r="O116" s="12"/>
    </row>
    <row r="117" spans="1:15">
      <c r="A117" s="75">
        <f t="shared" si="3"/>
        <v>111</v>
      </c>
      <c r="B117" s="2343" t="s">
        <v>18028</v>
      </c>
      <c r="C117" s="100" t="s">
        <v>566</v>
      </c>
      <c r="D117" s="98" t="s">
        <v>168</v>
      </c>
      <c r="E117" s="76" t="s">
        <v>792</v>
      </c>
      <c r="F117" s="82"/>
      <c r="G117" s="82"/>
      <c r="H117" s="82"/>
      <c r="I117" s="82"/>
      <c r="J117" s="82"/>
      <c r="K117" s="12"/>
      <c r="L117" s="12"/>
      <c r="M117" s="12"/>
      <c r="N117" s="12"/>
      <c r="O117" s="12"/>
    </row>
    <row r="118" spans="1:15">
      <c r="A118" s="75">
        <f t="shared" si="3"/>
        <v>112</v>
      </c>
      <c r="B118" s="2343" t="s">
        <v>18029</v>
      </c>
      <c r="C118" s="100" t="s">
        <v>2802</v>
      </c>
      <c r="D118" s="100" t="s">
        <v>168</v>
      </c>
      <c r="E118" s="82" t="s">
        <v>792</v>
      </c>
      <c r="F118" s="82"/>
      <c r="G118" s="82"/>
      <c r="H118" s="82"/>
      <c r="I118" s="82"/>
      <c r="J118" s="82"/>
      <c r="K118" s="12"/>
      <c r="L118" s="12"/>
      <c r="M118" s="12"/>
      <c r="N118" s="12"/>
      <c r="O118" s="12"/>
    </row>
    <row r="119" spans="1:15">
      <c r="A119" s="75">
        <f t="shared" si="3"/>
        <v>113</v>
      </c>
      <c r="B119" s="2343" t="s">
        <v>18030</v>
      </c>
      <c r="C119" s="100" t="s">
        <v>2804</v>
      </c>
      <c r="D119" s="100" t="s">
        <v>168</v>
      </c>
      <c r="E119" s="82" t="s">
        <v>792</v>
      </c>
      <c r="F119" s="82"/>
      <c r="G119" s="82"/>
      <c r="H119" s="82"/>
      <c r="I119" s="82"/>
      <c r="J119" s="82"/>
      <c r="K119" s="12"/>
      <c r="L119" s="12"/>
      <c r="M119" s="12"/>
      <c r="N119" s="12"/>
      <c r="O119" s="12"/>
    </row>
    <row r="120" spans="1:15">
      <c r="A120" s="75">
        <f t="shared" si="3"/>
        <v>114</v>
      </c>
      <c r="B120" s="99" t="s">
        <v>2164</v>
      </c>
      <c r="C120" s="100" t="s">
        <v>2167</v>
      </c>
      <c r="D120" s="100" t="s">
        <v>2161</v>
      </c>
      <c r="E120" s="82" t="s">
        <v>2162</v>
      </c>
      <c r="F120" s="82"/>
      <c r="G120" s="82"/>
      <c r="H120" s="82"/>
      <c r="I120" s="82"/>
      <c r="J120" s="82"/>
      <c r="K120" s="12"/>
      <c r="L120" s="12"/>
      <c r="M120" s="12"/>
      <c r="N120" s="12"/>
      <c r="O120" s="12"/>
    </row>
    <row r="121" spans="1:15">
      <c r="A121" s="66"/>
      <c r="B121" s="101"/>
      <c r="C121" s="66"/>
      <c r="D121" s="66"/>
      <c r="E121" s="66"/>
      <c r="F121" s="66"/>
      <c r="G121" s="66"/>
      <c r="H121" s="66"/>
      <c r="I121" s="66"/>
      <c r="J121" s="66"/>
    </row>
    <row r="123" spans="1:15">
      <c r="A123" t="s">
        <v>6404</v>
      </c>
      <c r="C123" s="88">
        <f>COUNT(A7:A120)</f>
        <v>114</v>
      </c>
    </row>
  </sheetData>
  <sortState xmlns:xlrd2="http://schemas.microsoft.com/office/spreadsheetml/2017/richdata2" ref="A23:J120">
    <sortCondition ref="B23:B120"/>
  </sortState>
  <customSheetViews>
    <customSheetView guid="{EAD1C6BF-B58E-4716-994B-7E887560A863}" showPageBreaks="1" hiddenColumns="1">
      <selection activeCell="L12" sqref="L12"/>
      <pageMargins left="1" right="0.11" top="1" bottom="0.52" header="0.5" footer="0.31"/>
      <pageSetup paperSize="9" scale="80" orientation="portrait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85" showPageBreaks="1">
      <pane ySplit="6" topLeftCell="A91" activePane="bottomLeft" state="frozen"/>
      <selection pane="bottomLeft" activeCell="N35" sqref="N35"/>
      <pageMargins left="1" right="0.4" top="1" bottom="0.52" header="0.5" footer="0.31"/>
      <pageSetup paperSize="9" scale="80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selection activeCell="L12" sqref="L12"/>
      <pageMargins left="1" right="0.11" top="1" bottom="0.52" header="0.5" footer="0.31"/>
      <pageSetup paperSize="9" scale="80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hiddenColumns="1">
      <selection activeCell="L12" sqref="L12"/>
      <pageMargins left="1" right="0.11" top="1" bottom="0.52" header="0.5" footer="0.31"/>
      <pageSetup paperSize="9" scale="80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hiddenColumns="1">
      <selection activeCell="L12" sqref="L12"/>
      <pageMargins left="1" right="0.11" top="1" bottom="0.52" header="0.5" footer="0.31"/>
      <pageSetup paperSize="9" scale="80" orientation="portrait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85">
      <pane ySplit="6" topLeftCell="A91" activePane="bottomLeft" state="frozen"/>
      <selection pane="bottomLeft" activeCell="N35" sqref="N35"/>
      <pageMargins left="1" right="0.4" top="1" bottom="0.52" header="0.5" footer="0.31"/>
      <pageSetup paperSize="9" scale="80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85" showPageBreaks="1">
      <pane ySplit="6" topLeftCell="A91" activePane="bottomLeft" state="frozen"/>
      <selection pane="bottomLeft" activeCell="E115" sqref="E115"/>
      <pageMargins left="1" right="0.4" top="1" bottom="0.52" header="0.5" footer="0.31"/>
      <pageSetup paperSize="9" scale="80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85" showPageBreaks="1">
      <pane ySplit="6" topLeftCell="A91" activePane="bottomLeft" state="frozen"/>
      <selection pane="bottomLeft" activeCell="N35" sqref="N35"/>
      <pageMargins left="1" right="0.4" top="1" bottom="0.52" header="0.5" footer="0.31"/>
      <pageSetup paperSize="9" scale="80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85" showPageBreaks="1">
      <pane ySplit="5" topLeftCell="A91" activePane="bottomLeft" state="frozen"/>
      <selection pane="bottomLeft" activeCell="N35" sqref="N35"/>
      <pageMargins left="1" right="0.4" top="1" bottom="0.52" header="0.5" footer="0.31"/>
      <pageSetup paperSize="9" scale="80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hiddenColumns="1" topLeftCell="A109">
      <selection sqref="A1:J1"/>
      <pageMargins left="1" right="0.11" top="1" bottom="0.52" header="0.5" footer="0.31"/>
      <pageSetup paperSize="9" scale="80" orientation="portrait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30" showPageBreaks="1" hiddenColumns="1" topLeftCell="A109">
      <selection activeCell="C1" sqref="C1"/>
      <pageMargins left="1" right="0.11" top="1" bottom="0.52" header="0.5" footer="0.31"/>
      <pageSetup paperSize="9" scale="80" orientation="portrait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8">
    <mergeCell ref="A1:J1"/>
    <mergeCell ref="A4:A5"/>
    <mergeCell ref="B4:B5"/>
    <mergeCell ref="C4:C5"/>
    <mergeCell ref="D4:D5"/>
    <mergeCell ref="E4:E5"/>
    <mergeCell ref="J4:J5"/>
    <mergeCell ref="I4:I5"/>
  </mergeCells>
  <phoneticPr fontId="30" type="noConversion"/>
  <conditionalFormatting sqref="B7:B120">
    <cfRule type="duplicateValues" dxfId="2" priority="1"/>
  </conditionalFormatting>
  <pageMargins left="1" right="0.11" top="1" bottom="0.52" header="0.5" footer="0.31"/>
  <pageSetup paperSize="9" scale="80" orientation="portrait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1"/>
  <dimension ref="A1:M60"/>
  <sheetViews>
    <sheetView topLeftCell="A49" zoomScale="130" zoomScaleNormal="130" workbookViewId="0">
      <selection activeCell="B42" sqref="B42"/>
    </sheetView>
  </sheetViews>
  <sheetFormatPr defaultRowHeight="12.75"/>
  <cols>
    <col min="1" max="1" width="5" customWidth="1"/>
    <col min="2" max="2" width="15" customWidth="1"/>
    <col min="3" max="3" width="19.42578125" customWidth="1"/>
    <col min="4" max="4" width="22.85546875" customWidth="1"/>
    <col min="5" max="5" width="14" customWidth="1"/>
    <col min="6" max="6" width="8.140625" customWidth="1"/>
    <col min="7" max="7" width="9.7109375" customWidth="1"/>
    <col min="8" max="11" width="8.140625" customWidth="1"/>
    <col min="13" max="13" width="12" customWidth="1"/>
  </cols>
  <sheetData>
    <row r="1" spans="1:13" ht="24" customHeight="1">
      <c r="A1" s="3604" t="s">
        <v>6425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</row>
    <row r="2" spans="1:13" ht="12.75" customHeight="1">
      <c r="A2" s="2"/>
      <c r="B2" s="3"/>
      <c r="C2" s="3"/>
      <c r="D2" s="3"/>
      <c r="E2" s="3"/>
      <c r="F2" s="4"/>
      <c r="G2" s="4"/>
      <c r="H2" s="3"/>
      <c r="I2" s="3"/>
      <c r="J2" s="3"/>
      <c r="K2" s="342" t="s">
        <v>691</v>
      </c>
      <c r="L2" s="3"/>
      <c r="M2" s="5"/>
    </row>
    <row r="3" spans="1:13" ht="13.5" thickBot="1">
      <c r="K3" s="343" t="s">
        <v>692</v>
      </c>
    </row>
    <row r="4" spans="1:13" s="209" customFormat="1">
      <c r="A4" s="3672" t="s">
        <v>2418</v>
      </c>
      <c r="B4" s="3674" t="s">
        <v>2419</v>
      </c>
      <c r="C4" s="3628" t="s">
        <v>282</v>
      </c>
      <c r="D4" s="3674" t="s">
        <v>2420</v>
      </c>
      <c r="E4" s="3628" t="s">
        <v>2422</v>
      </c>
      <c r="F4" s="3630" t="s">
        <v>1029</v>
      </c>
      <c r="G4" s="3630"/>
      <c r="H4" s="3680"/>
      <c r="I4" s="400" t="s">
        <v>2199</v>
      </c>
      <c r="J4" s="3686" t="s">
        <v>4238</v>
      </c>
      <c r="K4" s="3687"/>
      <c r="L4" s="3682" t="s">
        <v>693</v>
      </c>
      <c r="M4" s="3633" t="s">
        <v>284</v>
      </c>
    </row>
    <row r="5" spans="1:13" s="209" customFormat="1" ht="13.5" thickBot="1">
      <c r="A5" s="3673"/>
      <c r="B5" s="3677"/>
      <c r="C5" s="3665"/>
      <c r="D5" s="3677"/>
      <c r="E5" s="3665"/>
      <c r="F5" s="210" t="s">
        <v>3203</v>
      </c>
      <c r="G5" s="211" t="s">
        <v>3204</v>
      </c>
      <c r="H5" s="212" t="s">
        <v>2336</v>
      </c>
      <c r="I5" s="322"/>
      <c r="J5" s="346" t="s">
        <v>4237</v>
      </c>
      <c r="K5" s="347" t="s">
        <v>2201</v>
      </c>
      <c r="L5" s="3683"/>
      <c r="M5" s="3681"/>
    </row>
    <row r="6" spans="1:13" ht="3" customHeight="1">
      <c r="A6" s="53"/>
      <c r="B6" s="54"/>
      <c r="C6" s="54"/>
      <c r="D6" s="54"/>
      <c r="E6" s="54"/>
      <c r="F6" s="55"/>
      <c r="G6" s="55"/>
      <c r="H6" s="56"/>
      <c r="I6" s="56"/>
      <c r="J6" s="56"/>
      <c r="K6" s="56"/>
      <c r="L6" s="56"/>
      <c r="M6" s="57"/>
    </row>
    <row r="7" spans="1:13" s="12" customFormat="1">
      <c r="A7" s="75">
        <v>1</v>
      </c>
      <c r="B7" s="102" t="s">
        <v>3538</v>
      </c>
      <c r="C7" s="102" t="s">
        <v>1129</v>
      </c>
      <c r="D7" s="102" t="s">
        <v>3539</v>
      </c>
      <c r="E7" s="74" t="s">
        <v>2524</v>
      </c>
      <c r="F7" s="74" t="s">
        <v>2524</v>
      </c>
      <c r="G7" s="74" t="s">
        <v>2524</v>
      </c>
      <c r="H7" s="74" t="s">
        <v>2524</v>
      </c>
      <c r="I7" s="74"/>
      <c r="J7" s="349">
        <f t="shared" ref="J7:J58" si="0">IF(ISERROR(INDEX(data,MATCH(LEN(L7),item,0),2))," ",INDEX(data,MATCH(LEN(L7),item,0),2))</f>
        <v>125</v>
      </c>
      <c r="K7" s="74" t="s">
        <v>317</v>
      </c>
      <c r="L7" s="75" t="s">
        <v>698</v>
      </c>
      <c r="M7" s="76"/>
    </row>
    <row r="8" spans="1:13" s="12" customFormat="1">
      <c r="A8" s="75">
        <f t="shared" ref="A8:A22" si="1">A7+1</f>
        <v>2</v>
      </c>
      <c r="B8" s="102" t="s">
        <v>3541</v>
      </c>
      <c r="C8" s="102" t="s">
        <v>1129</v>
      </c>
      <c r="D8" s="102" t="s">
        <v>4010</v>
      </c>
      <c r="E8" s="74" t="s">
        <v>2524</v>
      </c>
      <c r="F8" s="74" t="s">
        <v>2524</v>
      </c>
      <c r="G8" s="74" t="s">
        <v>2524</v>
      </c>
      <c r="H8" s="74" t="s">
        <v>2524</v>
      </c>
      <c r="I8" s="74"/>
      <c r="J8" s="349">
        <f t="shared" si="0"/>
        <v>125</v>
      </c>
      <c r="K8" s="74" t="s">
        <v>4239</v>
      </c>
      <c r="L8" s="75" t="s">
        <v>698</v>
      </c>
      <c r="M8" s="76"/>
    </row>
    <row r="9" spans="1:13" s="12" customFormat="1">
      <c r="A9" s="75">
        <f t="shared" si="1"/>
        <v>3</v>
      </c>
      <c r="B9" s="1954" t="s">
        <v>3518</v>
      </c>
      <c r="C9" s="1954" t="s">
        <v>3356</v>
      </c>
      <c r="D9" s="102" t="s">
        <v>4160</v>
      </c>
      <c r="E9" s="74" t="s">
        <v>2524</v>
      </c>
      <c r="F9" s="74" t="s">
        <v>2524</v>
      </c>
      <c r="G9" s="74" t="s">
        <v>2524</v>
      </c>
      <c r="H9" s="74" t="s">
        <v>2524</v>
      </c>
      <c r="I9" s="74"/>
      <c r="J9" s="349">
        <f t="shared" si="0"/>
        <v>125</v>
      </c>
      <c r="K9" s="74" t="s">
        <v>4239</v>
      </c>
      <c r="L9" s="74" t="s">
        <v>698</v>
      </c>
      <c r="M9" s="76"/>
    </row>
    <row r="10" spans="1:13" s="12" customFormat="1">
      <c r="A10" s="75">
        <f t="shared" si="1"/>
        <v>4</v>
      </c>
      <c r="B10" s="1954" t="s">
        <v>16931</v>
      </c>
      <c r="C10" s="1954" t="s">
        <v>6328</v>
      </c>
      <c r="D10" s="102" t="s">
        <v>4160</v>
      </c>
      <c r="E10" s="74" t="s">
        <v>2524</v>
      </c>
      <c r="F10" s="74" t="s">
        <v>2524</v>
      </c>
      <c r="G10" s="74" t="s">
        <v>2524</v>
      </c>
      <c r="H10" s="74" t="s">
        <v>2524</v>
      </c>
      <c r="I10" s="74"/>
      <c r="J10" s="349">
        <f>IF(ISERROR(INDEX(data,MATCH(LEN(L10),item,0),2))," ",INDEX(data,MATCH(LEN(L10),item,0),2))</f>
        <v>125</v>
      </c>
      <c r="K10" s="74" t="s">
        <v>4239</v>
      </c>
      <c r="L10" s="74" t="s">
        <v>698</v>
      </c>
      <c r="M10" s="76"/>
    </row>
    <row r="11" spans="1:13" s="12" customFormat="1">
      <c r="A11" s="75">
        <f t="shared" si="1"/>
        <v>5</v>
      </c>
      <c r="B11" s="1954" t="s">
        <v>1545</v>
      </c>
      <c r="C11" s="102" t="s">
        <v>1546</v>
      </c>
      <c r="D11" s="102" t="s">
        <v>1546</v>
      </c>
      <c r="E11" s="74" t="s">
        <v>2524</v>
      </c>
      <c r="F11" s="74" t="s">
        <v>2524</v>
      </c>
      <c r="G11" s="74" t="s">
        <v>2524</v>
      </c>
      <c r="H11" s="74" t="s">
        <v>2524</v>
      </c>
      <c r="I11" s="74"/>
      <c r="J11" s="349">
        <f t="shared" si="0"/>
        <v>25</v>
      </c>
      <c r="K11" s="74" t="s">
        <v>4849</v>
      </c>
      <c r="L11" s="74" t="s">
        <v>694</v>
      </c>
      <c r="M11" s="76"/>
    </row>
    <row r="12" spans="1:13" s="12" customFormat="1">
      <c r="A12" s="75">
        <f t="shared" si="1"/>
        <v>6</v>
      </c>
      <c r="B12" s="1954" t="s">
        <v>6200</v>
      </c>
      <c r="C12" s="102" t="s">
        <v>4104</v>
      </c>
      <c r="D12" s="102" t="s">
        <v>4104</v>
      </c>
      <c r="E12" s="74" t="s">
        <v>2524</v>
      </c>
      <c r="F12" s="74" t="s">
        <v>2524</v>
      </c>
      <c r="G12" s="74" t="s">
        <v>2524</v>
      </c>
      <c r="H12" s="74" t="s">
        <v>2524</v>
      </c>
      <c r="I12" s="74"/>
      <c r="J12" s="349">
        <f t="shared" si="0"/>
        <v>25</v>
      </c>
      <c r="K12" s="74" t="s">
        <v>260</v>
      </c>
      <c r="L12" s="74" t="s">
        <v>694</v>
      </c>
      <c r="M12" s="76"/>
    </row>
    <row r="13" spans="1:13" s="12" customFormat="1">
      <c r="A13" s="75">
        <f t="shared" si="1"/>
        <v>7</v>
      </c>
      <c r="B13" s="1954" t="s">
        <v>3544</v>
      </c>
      <c r="C13" s="102" t="s">
        <v>3542</v>
      </c>
      <c r="D13" s="102" t="s">
        <v>3542</v>
      </c>
      <c r="E13" s="74" t="s">
        <v>2524</v>
      </c>
      <c r="F13" s="74" t="s">
        <v>2524</v>
      </c>
      <c r="G13" s="74" t="s">
        <v>2524</v>
      </c>
      <c r="H13" s="74" t="s">
        <v>2524</v>
      </c>
      <c r="I13" s="74"/>
      <c r="J13" s="349">
        <f t="shared" si="0"/>
        <v>25</v>
      </c>
      <c r="K13" s="74" t="s">
        <v>4849</v>
      </c>
      <c r="L13" s="74" t="s">
        <v>694</v>
      </c>
      <c r="M13" s="76"/>
    </row>
    <row r="14" spans="1:13" s="12" customFormat="1">
      <c r="A14" s="75">
        <f t="shared" si="1"/>
        <v>8</v>
      </c>
      <c r="B14" s="102" t="s">
        <v>365</v>
      </c>
      <c r="C14" s="102" t="s">
        <v>365</v>
      </c>
      <c r="D14" s="102" t="s">
        <v>365</v>
      </c>
      <c r="E14" s="74" t="s">
        <v>2524</v>
      </c>
      <c r="F14" s="74" t="s">
        <v>2524</v>
      </c>
      <c r="G14" s="74" t="s">
        <v>2524</v>
      </c>
      <c r="H14" s="74" t="s">
        <v>2524</v>
      </c>
      <c r="I14" s="74"/>
      <c r="J14" s="349">
        <f t="shared" si="0"/>
        <v>25</v>
      </c>
      <c r="K14" s="74" t="s">
        <v>4240</v>
      </c>
      <c r="L14" s="74" t="s">
        <v>694</v>
      </c>
      <c r="M14" s="76"/>
    </row>
    <row r="15" spans="1:13" s="12" customFormat="1">
      <c r="A15" s="75">
        <f t="shared" si="1"/>
        <v>9</v>
      </c>
      <c r="B15" s="102" t="s">
        <v>366</v>
      </c>
      <c r="C15" s="102" t="s">
        <v>366</v>
      </c>
      <c r="D15" s="102" t="s">
        <v>366</v>
      </c>
      <c r="E15" s="74" t="s">
        <v>2524</v>
      </c>
      <c r="F15" s="74" t="s">
        <v>2524</v>
      </c>
      <c r="G15" s="74" t="s">
        <v>2524</v>
      </c>
      <c r="H15" s="74" t="s">
        <v>2524</v>
      </c>
      <c r="I15" s="74"/>
      <c r="J15" s="349" t="str">
        <f t="shared" si="0"/>
        <v xml:space="preserve"> </v>
      </c>
      <c r="K15" s="74"/>
      <c r="L15" s="74"/>
      <c r="M15" s="76"/>
    </row>
    <row r="16" spans="1:13" s="12" customFormat="1">
      <c r="A16" s="75">
        <f t="shared" si="1"/>
        <v>10</v>
      </c>
      <c r="B16" s="102" t="s">
        <v>367</v>
      </c>
      <c r="C16" s="102" t="s">
        <v>367</v>
      </c>
      <c r="D16" s="102" t="s">
        <v>367</v>
      </c>
      <c r="E16" s="74" t="s">
        <v>2524</v>
      </c>
      <c r="F16" s="74" t="s">
        <v>2524</v>
      </c>
      <c r="G16" s="74" t="s">
        <v>2524</v>
      </c>
      <c r="H16" s="74" t="s">
        <v>2524</v>
      </c>
      <c r="I16" s="74"/>
      <c r="J16" s="349">
        <f t="shared" si="0"/>
        <v>25</v>
      </c>
      <c r="K16" s="74" t="s">
        <v>4849</v>
      </c>
      <c r="L16" s="74" t="s">
        <v>694</v>
      </c>
      <c r="M16" s="76"/>
    </row>
    <row r="17" spans="1:13" s="12" customFormat="1">
      <c r="A17" s="75">
        <f t="shared" si="1"/>
        <v>11</v>
      </c>
      <c r="B17" s="102" t="s">
        <v>368</v>
      </c>
      <c r="C17" s="102" t="s">
        <v>368</v>
      </c>
      <c r="D17" s="102" t="s">
        <v>368</v>
      </c>
      <c r="E17" s="74" t="s">
        <v>2524</v>
      </c>
      <c r="F17" s="74" t="s">
        <v>2524</v>
      </c>
      <c r="G17" s="74" t="s">
        <v>2524</v>
      </c>
      <c r="H17" s="74" t="s">
        <v>2524</v>
      </c>
      <c r="I17" s="74"/>
      <c r="J17" s="349">
        <f t="shared" si="0"/>
        <v>25</v>
      </c>
      <c r="K17" s="74" t="s">
        <v>4849</v>
      </c>
      <c r="L17" s="74" t="s">
        <v>694</v>
      </c>
      <c r="M17" s="76"/>
    </row>
    <row r="18" spans="1:13" s="12" customFormat="1">
      <c r="A18" s="75">
        <f t="shared" si="1"/>
        <v>12</v>
      </c>
      <c r="B18" s="1954" t="s">
        <v>3549</v>
      </c>
      <c r="C18" s="102" t="s">
        <v>369</v>
      </c>
      <c r="D18" s="102" t="s">
        <v>369</v>
      </c>
      <c r="E18" s="74" t="s">
        <v>2524</v>
      </c>
      <c r="F18" s="74" t="s">
        <v>2524</v>
      </c>
      <c r="G18" s="74" t="s">
        <v>2524</v>
      </c>
      <c r="H18" s="74" t="s">
        <v>2524</v>
      </c>
      <c r="I18" s="74"/>
      <c r="J18" s="349" t="str">
        <f t="shared" si="0"/>
        <v xml:space="preserve"> </v>
      </c>
      <c r="K18" s="74"/>
      <c r="L18" s="74"/>
      <c r="M18" s="76"/>
    </row>
    <row r="19" spans="1:13" s="12" customFormat="1">
      <c r="A19" s="75">
        <f t="shared" si="1"/>
        <v>13</v>
      </c>
      <c r="B19" s="102" t="s">
        <v>3551</v>
      </c>
      <c r="C19" s="102" t="s">
        <v>3551</v>
      </c>
      <c r="D19" s="102" t="s">
        <v>3551</v>
      </c>
      <c r="E19" s="74" t="s">
        <v>2524</v>
      </c>
      <c r="F19" s="74" t="s">
        <v>2524</v>
      </c>
      <c r="G19" s="74" t="s">
        <v>2524</v>
      </c>
      <c r="H19" s="74" t="s">
        <v>2524</v>
      </c>
      <c r="I19" s="74"/>
      <c r="J19" s="349">
        <f t="shared" si="0"/>
        <v>25</v>
      </c>
      <c r="K19" s="74" t="s">
        <v>4849</v>
      </c>
      <c r="L19" s="74" t="s">
        <v>694</v>
      </c>
      <c r="M19" s="76"/>
    </row>
    <row r="20" spans="1:13" s="12" customFormat="1">
      <c r="A20" s="75">
        <f t="shared" si="1"/>
        <v>14</v>
      </c>
      <c r="B20" s="102" t="s">
        <v>370</v>
      </c>
      <c r="C20" s="102" t="s">
        <v>370</v>
      </c>
      <c r="D20" s="102" t="s">
        <v>370</v>
      </c>
      <c r="E20" s="74" t="s">
        <v>2524</v>
      </c>
      <c r="F20" s="74" t="s">
        <v>2524</v>
      </c>
      <c r="G20" s="74" t="s">
        <v>2524</v>
      </c>
      <c r="H20" s="74" t="s">
        <v>2524</v>
      </c>
      <c r="I20" s="74"/>
      <c r="J20" s="349">
        <f t="shared" si="0"/>
        <v>25</v>
      </c>
      <c r="K20" s="74" t="s">
        <v>4239</v>
      </c>
      <c r="L20" s="74" t="s">
        <v>694</v>
      </c>
      <c r="M20" s="76"/>
    </row>
    <row r="21" spans="1:13" s="12" customFormat="1">
      <c r="A21" s="75">
        <f t="shared" si="1"/>
        <v>15</v>
      </c>
      <c r="B21" s="102" t="s">
        <v>371</v>
      </c>
      <c r="C21" s="102" t="s">
        <v>371</v>
      </c>
      <c r="D21" s="102" t="s">
        <v>371</v>
      </c>
      <c r="E21" s="74" t="s">
        <v>2524</v>
      </c>
      <c r="F21" s="74" t="s">
        <v>2524</v>
      </c>
      <c r="G21" s="74" t="s">
        <v>2524</v>
      </c>
      <c r="H21" s="74" t="s">
        <v>2524</v>
      </c>
      <c r="I21" s="74"/>
      <c r="J21" s="349" t="str">
        <f t="shared" si="0"/>
        <v xml:space="preserve"> </v>
      </c>
      <c r="K21" s="74"/>
      <c r="L21" s="74"/>
      <c r="M21" s="76"/>
    </row>
    <row r="22" spans="1:13" s="12" customFormat="1">
      <c r="A22" s="75">
        <f t="shared" si="1"/>
        <v>16</v>
      </c>
      <c r="B22" s="102" t="s">
        <v>2621</v>
      </c>
      <c r="C22" s="102" t="s">
        <v>2621</v>
      </c>
      <c r="D22" s="102" t="s">
        <v>2621</v>
      </c>
      <c r="E22" s="74" t="s">
        <v>2524</v>
      </c>
      <c r="F22" s="74" t="s">
        <v>2524</v>
      </c>
      <c r="G22" s="74" t="s">
        <v>2524</v>
      </c>
      <c r="H22" s="74" t="s">
        <v>2524</v>
      </c>
      <c r="I22" s="74"/>
      <c r="J22" s="349">
        <f t="shared" si="0"/>
        <v>25</v>
      </c>
      <c r="K22" s="74" t="s">
        <v>260</v>
      </c>
      <c r="L22" s="74" t="s">
        <v>694</v>
      </c>
      <c r="M22" s="76"/>
    </row>
    <row r="23" spans="1:13" s="12" customFormat="1">
      <c r="A23" s="75"/>
      <c r="B23" s="102"/>
      <c r="C23" s="102"/>
      <c r="D23" s="102"/>
      <c r="E23" s="74"/>
      <c r="F23" s="74"/>
      <c r="G23" s="74"/>
      <c r="H23" s="74"/>
      <c r="I23" s="74"/>
      <c r="J23" s="349" t="str">
        <f t="shared" si="0"/>
        <v xml:space="preserve"> </v>
      </c>
      <c r="K23" s="74"/>
      <c r="L23" s="74"/>
      <c r="M23" s="76"/>
    </row>
    <row r="24" spans="1:13" s="12" customFormat="1">
      <c r="A24" s="401"/>
      <c r="B24" s="1953" t="s">
        <v>4897</v>
      </c>
      <c r="C24" s="402"/>
      <c r="D24" s="402"/>
      <c r="E24" s="403"/>
      <c r="F24" s="403"/>
      <c r="G24" s="403"/>
      <c r="H24" s="403"/>
      <c r="I24" s="403"/>
      <c r="J24" s="377" t="str">
        <f t="shared" si="0"/>
        <v xml:space="preserve"> </v>
      </c>
      <c r="K24" s="403"/>
      <c r="L24" s="403"/>
      <c r="M24" s="404"/>
    </row>
    <row r="25" spans="1:13" s="12" customFormat="1">
      <c r="A25" s="75"/>
      <c r="B25" s="102"/>
      <c r="C25" s="102"/>
      <c r="D25" s="102"/>
      <c r="E25" s="74"/>
      <c r="F25" s="74"/>
      <c r="G25" s="74"/>
      <c r="H25" s="74"/>
      <c r="I25" s="74"/>
      <c r="J25" s="349" t="str">
        <f t="shared" si="0"/>
        <v xml:space="preserve"> </v>
      </c>
      <c r="K25" s="74"/>
      <c r="L25" s="74"/>
      <c r="M25" s="76"/>
    </row>
    <row r="26" spans="1:13" s="12" customFormat="1">
      <c r="A26" s="75">
        <f>A25+1</f>
        <v>1</v>
      </c>
      <c r="B26" s="102" t="s">
        <v>2145</v>
      </c>
      <c r="C26" s="311" t="s">
        <v>2148</v>
      </c>
      <c r="D26" s="102" t="s">
        <v>2149</v>
      </c>
      <c r="E26" s="74" t="s">
        <v>2524</v>
      </c>
      <c r="F26" s="74" t="s">
        <v>2524</v>
      </c>
      <c r="G26" s="74" t="s">
        <v>2524</v>
      </c>
      <c r="H26" s="74" t="s">
        <v>2524</v>
      </c>
      <c r="I26" s="74"/>
      <c r="J26" s="349" t="str">
        <f t="shared" si="0"/>
        <v xml:space="preserve"> </v>
      </c>
      <c r="K26" s="74"/>
      <c r="L26" s="74"/>
      <c r="M26" s="76"/>
    </row>
    <row r="27" spans="1:13" s="12" customFormat="1">
      <c r="A27" s="75">
        <f>A26+1</f>
        <v>2</v>
      </c>
      <c r="B27" s="102" t="s">
        <v>2145</v>
      </c>
      <c r="C27" s="311" t="s">
        <v>2150</v>
      </c>
      <c r="D27" s="102" t="s">
        <v>4245</v>
      </c>
      <c r="E27" s="74" t="s">
        <v>2524</v>
      </c>
      <c r="F27" s="74" t="s">
        <v>2524</v>
      </c>
      <c r="G27" s="74" t="s">
        <v>2524</v>
      </c>
      <c r="H27" s="74" t="s">
        <v>2524</v>
      </c>
      <c r="I27" s="74"/>
      <c r="J27" s="349" t="str">
        <f t="shared" si="0"/>
        <v xml:space="preserve"> </v>
      </c>
      <c r="K27" s="74"/>
      <c r="L27" s="74"/>
      <c r="M27" s="76"/>
    </row>
    <row r="28" spans="1:13" s="12" customFormat="1">
      <c r="A28" s="75">
        <f>A27+1</f>
        <v>3</v>
      </c>
      <c r="B28" s="102" t="s">
        <v>2145</v>
      </c>
      <c r="C28" s="311" t="s">
        <v>14651</v>
      </c>
      <c r="D28" s="102" t="s">
        <v>4249</v>
      </c>
      <c r="E28" s="74" t="s">
        <v>2524</v>
      </c>
      <c r="F28" s="74" t="s">
        <v>2524</v>
      </c>
      <c r="G28" s="74" t="s">
        <v>2524</v>
      </c>
      <c r="H28" s="74" t="s">
        <v>2524</v>
      </c>
      <c r="I28" s="74"/>
      <c r="J28" s="349" t="str">
        <f t="shared" si="0"/>
        <v xml:space="preserve"> </v>
      </c>
      <c r="K28" s="74"/>
      <c r="L28" s="74"/>
      <c r="M28" s="76"/>
    </row>
    <row r="29" spans="1:13" s="12" customFormat="1">
      <c r="A29" s="75">
        <f>A28+1</f>
        <v>4</v>
      </c>
      <c r="B29" s="102" t="s">
        <v>2145</v>
      </c>
      <c r="C29" s="311" t="s">
        <v>14652</v>
      </c>
      <c r="D29" s="102" t="s">
        <v>2151</v>
      </c>
      <c r="E29" s="74" t="s">
        <v>2524</v>
      </c>
      <c r="F29" s="74" t="s">
        <v>2524</v>
      </c>
      <c r="G29" s="74" t="s">
        <v>2524</v>
      </c>
      <c r="H29" s="74" t="s">
        <v>2524</v>
      </c>
      <c r="I29" s="74"/>
      <c r="J29" s="349" t="str">
        <f t="shared" si="0"/>
        <v xml:space="preserve"> </v>
      </c>
      <c r="K29" s="74"/>
      <c r="L29" s="74"/>
      <c r="M29" s="76"/>
    </row>
    <row r="30" spans="1:13" s="12" customFormat="1">
      <c r="A30" s="75">
        <f>A29+1</f>
        <v>5</v>
      </c>
      <c r="B30" s="102" t="s">
        <v>2145</v>
      </c>
      <c r="C30" s="311" t="s">
        <v>2152</v>
      </c>
      <c r="D30" s="102" t="s">
        <v>2153</v>
      </c>
      <c r="E30" s="74" t="s">
        <v>2524</v>
      </c>
      <c r="F30" s="74" t="s">
        <v>2524</v>
      </c>
      <c r="G30" s="74" t="s">
        <v>2524</v>
      </c>
      <c r="H30" s="74" t="s">
        <v>2524</v>
      </c>
      <c r="I30" s="74"/>
      <c r="J30" s="349" t="str">
        <f t="shared" si="0"/>
        <v xml:space="preserve"> </v>
      </c>
      <c r="K30" s="74"/>
      <c r="L30" s="74"/>
      <c r="M30" s="76"/>
    </row>
    <row r="31" spans="1:13" s="12" customFormat="1">
      <c r="A31" s="75">
        <v>6</v>
      </c>
      <c r="B31" s="102" t="s">
        <v>706</v>
      </c>
      <c r="C31" s="102" t="s">
        <v>4307</v>
      </c>
      <c r="D31" s="102" t="s">
        <v>707</v>
      </c>
      <c r="E31" s="74"/>
      <c r="F31" s="74"/>
      <c r="G31" s="74"/>
      <c r="H31" s="74"/>
      <c r="I31" s="74"/>
      <c r="J31" s="349">
        <f t="shared" si="0"/>
        <v>5</v>
      </c>
      <c r="K31" s="74" t="s">
        <v>4849</v>
      </c>
      <c r="L31" s="75" t="s">
        <v>1527</v>
      </c>
      <c r="M31" s="76"/>
    </row>
    <row r="32" spans="1:13" s="12" customFormat="1">
      <c r="A32" s="75"/>
      <c r="B32" s="102"/>
      <c r="C32" s="102"/>
      <c r="D32" s="102"/>
      <c r="E32" s="74"/>
      <c r="F32" s="74"/>
      <c r="G32" s="74"/>
      <c r="H32" s="74"/>
      <c r="I32" s="74"/>
      <c r="J32" s="349" t="str">
        <f t="shared" si="0"/>
        <v xml:space="preserve"> </v>
      </c>
      <c r="K32" s="74"/>
      <c r="L32" s="74"/>
      <c r="M32" s="76"/>
    </row>
    <row r="33" spans="1:13" s="12" customFormat="1">
      <c r="A33" s="401"/>
      <c r="B33" s="1953" t="s">
        <v>3356</v>
      </c>
      <c r="C33" s="402"/>
      <c r="D33" s="402"/>
      <c r="E33" s="403"/>
      <c r="F33" s="403"/>
      <c r="G33" s="403"/>
      <c r="H33" s="403"/>
      <c r="I33" s="403"/>
      <c r="J33" s="377" t="str">
        <f t="shared" si="0"/>
        <v xml:space="preserve"> </v>
      </c>
      <c r="K33" s="403"/>
      <c r="L33" s="403"/>
      <c r="M33" s="404"/>
    </row>
    <row r="34" spans="1:13" s="12" customFormat="1">
      <c r="A34" s="75"/>
      <c r="B34" s="102"/>
      <c r="C34" s="102"/>
      <c r="D34" s="102"/>
      <c r="E34" s="74"/>
      <c r="F34" s="74"/>
      <c r="G34" s="74"/>
      <c r="H34" s="74"/>
      <c r="I34" s="74"/>
      <c r="J34" s="349" t="str">
        <f t="shared" si="0"/>
        <v xml:space="preserve"> </v>
      </c>
      <c r="K34" s="74"/>
      <c r="L34" s="74"/>
      <c r="M34" s="76"/>
    </row>
    <row r="35" spans="1:13" s="12" customFormat="1">
      <c r="A35" s="75">
        <v>1</v>
      </c>
      <c r="B35" s="102" t="s">
        <v>3356</v>
      </c>
      <c r="C35" s="102" t="s">
        <v>3518</v>
      </c>
      <c r="D35" s="102" t="s">
        <v>3518</v>
      </c>
      <c r="E35" s="74" t="s">
        <v>2524</v>
      </c>
      <c r="F35" s="74" t="s">
        <v>2524</v>
      </c>
      <c r="G35" s="74" t="s">
        <v>2524</v>
      </c>
      <c r="H35" s="74" t="s">
        <v>2524</v>
      </c>
      <c r="I35" s="74"/>
      <c r="J35" s="349">
        <f t="shared" si="0"/>
        <v>125</v>
      </c>
      <c r="K35" s="74" t="s">
        <v>4239</v>
      </c>
      <c r="L35" s="74" t="s">
        <v>698</v>
      </c>
      <c r="M35" s="76"/>
    </row>
    <row r="36" spans="1:13" s="12" customFormat="1">
      <c r="A36" s="75"/>
      <c r="B36" s="102"/>
      <c r="C36" s="102"/>
      <c r="D36" s="102"/>
      <c r="E36" s="74"/>
      <c r="F36" s="74"/>
      <c r="G36" s="74"/>
      <c r="H36" s="74"/>
      <c r="I36" s="74"/>
      <c r="J36" s="349" t="str">
        <f t="shared" si="0"/>
        <v xml:space="preserve"> </v>
      </c>
      <c r="K36" s="74"/>
      <c r="L36" s="74"/>
      <c r="M36" s="76"/>
    </row>
    <row r="37" spans="1:13" s="12" customFormat="1">
      <c r="A37" s="401"/>
      <c r="B37" s="1953" t="s">
        <v>4898</v>
      </c>
      <c r="C37" s="402"/>
      <c r="D37" s="402"/>
      <c r="E37" s="403"/>
      <c r="F37" s="403"/>
      <c r="G37" s="403"/>
      <c r="H37" s="403"/>
      <c r="I37" s="403"/>
      <c r="J37" s="377" t="str">
        <f t="shared" si="0"/>
        <v xml:space="preserve"> </v>
      </c>
      <c r="K37" s="403"/>
      <c r="L37" s="403"/>
      <c r="M37" s="404"/>
    </row>
    <row r="38" spans="1:13" s="12" customFormat="1">
      <c r="A38" s="75"/>
      <c r="B38" s="102"/>
      <c r="C38" s="102"/>
      <c r="D38" s="102"/>
      <c r="E38" s="74"/>
      <c r="F38" s="74"/>
      <c r="G38" s="74"/>
      <c r="H38" s="74"/>
      <c r="I38" s="74"/>
      <c r="J38" s="349" t="str">
        <f t="shared" si="0"/>
        <v xml:space="preserve"> </v>
      </c>
      <c r="K38" s="74"/>
      <c r="L38" s="74"/>
      <c r="M38" s="76"/>
    </row>
    <row r="39" spans="1:13" s="12" customFormat="1">
      <c r="A39" s="75">
        <v>1</v>
      </c>
      <c r="B39" s="102" t="s">
        <v>2145</v>
      </c>
      <c r="C39" s="311" t="s">
        <v>2146</v>
      </c>
      <c r="D39" s="102" t="s">
        <v>2147</v>
      </c>
      <c r="E39" s="74" t="s">
        <v>2524</v>
      </c>
      <c r="F39" s="74" t="s">
        <v>2524</v>
      </c>
      <c r="G39" s="74" t="s">
        <v>2524</v>
      </c>
      <c r="H39" s="74" t="s">
        <v>2524</v>
      </c>
      <c r="I39" s="74"/>
      <c r="J39" s="349" t="str">
        <f t="shared" si="0"/>
        <v xml:space="preserve"> </v>
      </c>
      <c r="K39" s="74"/>
      <c r="L39" s="74"/>
      <c r="M39" s="76"/>
    </row>
    <row r="40" spans="1:13" s="12" customFormat="1">
      <c r="A40" s="75">
        <f t="shared" ref="A40:A49" si="2">A39+1</f>
        <v>2</v>
      </c>
      <c r="B40" s="102" t="s">
        <v>2145</v>
      </c>
      <c r="C40" s="311" t="s">
        <v>2148</v>
      </c>
      <c r="D40" s="102" t="s">
        <v>2149</v>
      </c>
      <c r="E40" s="74" t="s">
        <v>2524</v>
      </c>
      <c r="F40" s="74" t="s">
        <v>2524</v>
      </c>
      <c r="G40" s="74" t="s">
        <v>2524</v>
      </c>
      <c r="H40" s="74" t="s">
        <v>2524</v>
      </c>
      <c r="I40" s="74"/>
      <c r="J40" s="349" t="str">
        <f t="shared" si="0"/>
        <v xml:space="preserve"> </v>
      </c>
      <c r="K40" s="74"/>
      <c r="L40" s="74"/>
      <c r="M40" s="76"/>
    </row>
    <row r="41" spans="1:13" s="12" customFormat="1">
      <c r="A41" s="75">
        <f t="shared" si="2"/>
        <v>3</v>
      </c>
      <c r="B41" s="102" t="s">
        <v>2145</v>
      </c>
      <c r="C41" s="311" t="s">
        <v>2150</v>
      </c>
      <c r="D41" s="102" t="s">
        <v>4245</v>
      </c>
      <c r="E41" s="74" t="s">
        <v>2524</v>
      </c>
      <c r="F41" s="74" t="s">
        <v>2524</v>
      </c>
      <c r="G41" s="74" t="s">
        <v>2524</v>
      </c>
      <c r="H41" s="74" t="s">
        <v>2524</v>
      </c>
      <c r="I41" s="74"/>
      <c r="J41" s="349" t="str">
        <f t="shared" si="0"/>
        <v xml:space="preserve"> </v>
      </c>
      <c r="K41" s="74"/>
      <c r="L41" s="74"/>
      <c r="M41" s="76"/>
    </row>
    <row r="42" spans="1:13" s="12" customFormat="1">
      <c r="A42" s="75">
        <f t="shared" si="2"/>
        <v>4</v>
      </c>
      <c r="B42" s="102" t="s">
        <v>2145</v>
      </c>
      <c r="C42" s="311" t="s">
        <v>14651</v>
      </c>
      <c r="D42" s="102" t="s">
        <v>4249</v>
      </c>
      <c r="E42" s="74" t="s">
        <v>2524</v>
      </c>
      <c r="F42" s="74" t="s">
        <v>2524</v>
      </c>
      <c r="G42" s="74" t="s">
        <v>2524</v>
      </c>
      <c r="H42" s="74" t="s">
        <v>2524</v>
      </c>
      <c r="I42" s="74"/>
      <c r="J42" s="349" t="str">
        <f t="shared" si="0"/>
        <v xml:space="preserve"> </v>
      </c>
      <c r="K42" s="74"/>
      <c r="L42" s="74"/>
      <c r="M42" s="76"/>
    </row>
    <row r="43" spans="1:13" s="12" customFormat="1">
      <c r="A43" s="75">
        <f t="shared" si="2"/>
        <v>5</v>
      </c>
      <c r="B43" s="102" t="s">
        <v>2145</v>
      </c>
      <c r="C43" s="311" t="s">
        <v>14652</v>
      </c>
      <c r="D43" s="102" t="s">
        <v>2151</v>
      </c>
      <c r="E43" s="74" t="s">
        <v>2524</v>
      </c>
      <c r="F43" s="74" t="s">
        <v>2524</v>
      </c>
      <c r="G43" s="74" t="s">
        <v>2524</v>
      </c>
      <c r="H43" s="74" t="s">
        <v>2524</v>
      </c>
      <c r="I43" s="74"/>
      <c r="J43" s="349" t="str">
        <f t="shared" si="0"/>
        <v xml:space="preserve"> </v>
      </c>
      <c r="K43" s="74"/>
      <c r="L43" s="74"/>
      <c r="M43" s="76"/>
    </row>
    <row r="44" spans="1:13" s="12" customFormat="1">
      <c r="A44" s="75">
        <f t="shared" si="2"/>
        <v>6</v>
      </c>
      <c r="B44" s="102" t="s">
        <v>2145</v>
      </c>
      <c r="C44" s="311" t="s">
        <v>2152</v>
      </c>
      <c r="D44" s="102" t="s">
        <v>2153</v>
      </c>
      <c r="E44" s="74" t="s">
        <v>2524</v>
      </c>
      <c r="F44" s="74" t="s">
        <v>2524</v>
      </c>
      <c r="G44" s="74" t="s">
        <v>2524</v>
      </c>
      <c r="H44" s="74" t="s">
        <v>2524</v>
      </c>
      <c r="I44" s="74"/>
      <c r="J44" s="349" t="str">
        <f t="shared" si="0"/>
        <v xml:space="preserve"> </v>
      </c>
      <c r="K44" s="74"/>
      <c r="L44" s="74"/>
      <c r="M44" s="76"/>
    </row>
    <row r="45" spans="1:13" s="12" customFormat="1">
      <c r="A45" s="75">
        <f t="shared" si="2"/>
        <v>7</v>
      </c>
      <c r="B45" s="102" t="s">
        <v>2145</v>
      </c>
      <c r="C45" s="311" t="s">
        <v>2154</v>
      </c>
      <c r="D45" s="102" t="s">
        <v>2155</v>
      </c>
      <c r="E45" s="74" t="s">
        <v>2524</v>
      </c>
      <c r="F45" s="74" t="s">
        <v>2524</v>
      </c>
      <c r="G45" s="74" t="s">
        <v>2524</v>
      </c>
      <c r="H45" s="74" t="s">
        <v>2524</v>
      </c>
      <c r="I45" s="74"/>
      <c r="J45" s="349" t="str">
        <f t="shared" si="0"/>
        <v xml:space="preserve"> </v>
      </c>
      <c r="K45" s="74"/>
      <c r="L45" s="74"/>
      <c r="M45" s="76"/>
    </row>
    <row r="46" spans="1:13" s="12" customFormat="1">
      <c r="A46" s="75">
        <f t="shared" si="2"/>
        <v>8</v>
      </c>
      <c r="B46" s="102" t="s">
        <v>2145</v>
      </c>
      <c r="C46" s="311" t="s">
        <v>2156</v>
      </c>
      <c r="D46" s="102" t="s">
        <v>2157</v>
      </c>
      <c r="E46" s="74" t="s">
        <v>2524</v>
      </c>
      <c r="F46" s="74" t="s">
        <v>2524</v>
      </c>
      <c r="G46" s="74" t="s">
        <v>2524</v>
      </c>
      <c r="H46" s="74" t="s">
        <v>2524</v>
      </c>
      <c r="I46" s="74"/>
      <c r="J46" s="349" t="str">
        <f t="shared" si="0"/>
        <v xml:space="preserve"> </v>
      </c>
      <c r="K46" s="74"/>
      <c r="L46" s="74"/>
      <c r="M46" s="76"/>
    </row>
    <row r="47" spans="1:13" s="12" customFormat="1">
      <c r="A47" s="75">
        <f t="shared" si="2"/>
        <v>9</v>
      </c>
      <c r="B47" s="102" t="s">
        <v>2145</v>
      </c>
      <c r="C47" s="311" t="s">
        <v>2158</v>
      </c>
      <c r="D47" s="102" t="s">
        <v>2159</v>
      </c>
      <c r="E47" s="74" t="s">
        <v>2524</v>
      </c>
      <c r="F47" s="74" t="s">
        <v>2524</v>
      </c>
      <c r="G47" s="74" t="s">
        <v>2524</v>
      </c>
      <c r="H47" s="74" t="s">
        <v>2524</v>
      </c>
      <c r="I47" s="74"/>
      <c r="J47" s="349" t="str">
        <f t="shared" si="0"/>
        <v xml:space="preserve"> </v>
      </c>
      <c r="K47" s="74"/>
      <c r="L47" s="74"/>
      <c r="M47" s="76"/>
    </row>
    <row r="48" spans="1:13" s="12" customFormat="1">
      <c r="A48" s="75">
        <f t="shared" si="2"/>
        <v>10</v>
      </c>
      <c r="B48" s="102" t="s">
        <v>2145</v>
      </c>
      <c r="C48" s="311" t="s">
        <v>14653</v>
      </c>
      <c r="D48" s="102" t="s">
        <v>2160</v>
      </c>
      <c r="E48" s="74" t="s">
        <v>2524</v>
      </c>
      <c r="F48" s="74" t="s">
        <v>2524</v>
      </c>
      <c r="G48" s="74" t="s">
        <v>2524</v>
      </c>
      <c r="H48" s="74" t="s">
        <v>2524</v>
      </c>
      <c r="I48" s="74"/>
      <c r="J48" s="349" t="str">
        <f t="shared" si="0"/>
        <v xml:space="preserve"> </v>
      </c>
      <c r="K48" s="74"/>
      <c r="L48" s="74"/>
      <c r="M48" s="76"/>
    </row>
    <row r="49" spans="1:13" s="12" customFormat="1">
      <c r="A49" s="75">
        <f t="shared" si="2"/>
        <v>11</v>
      </c>
      <c r="B49" s="344" t="s">
        <v>708</v>
      </c>
      <c r="C49" s="345" t="s">
        <v>4307</v>
      </c>
      <c r="D49" s="344" t="s">
        <v>709</v>
      </c>
      <c r="E49" s="307"/>
      <c r="F49" s="307"/>
      <c r="G49" s="307"/>
      <c r="H49" s="307"/>
      <c r="I49" s="307"/>
      <c r="J49" s="349">
        <f t="shared" si="0"/>
        <v>5</v>
      </c>
      <c r="K49" s="307" t="s">
        <v>4849</v>
      </c>
      <c r="L49" s="306" t="s">
        <v>1527</v>
      </c>
      <c r="M49" s="82"/>
    </row>
    <row r="50" spans="1:13">
      <c r="A50" s="304"/>
      <c r="B50" s="344"/>
      <c r="C50" s="405"/>
      <c r="D50" s="405"/>
      <c r="E50" s="406"/>
      <c r="F50" s="407"/>
      <c r="G50" s="407"/>
      <c r="H50" s="406"/>
      <c r="I50" s="406"/>
      <c r="J50" s="350" t="str">
        <f t="shared" si="0"/>
        <v xml:space="preserve"> </v>
      </c>
      <c r="K50" s="406"/>
      <c r="L50" s="406"/>
      <c r="M50" s="305"/>
    </row>
    <row r="51" spans="1:13" s="12" customFormat="1">
      <c r="A51" s="401"/>
      <c r="B51" s="1953" t="s">
        <v>2256</v>
      </c>
      <c r="C51" s="402"/>
      <c r="D51" s="402"/>
      <c r="E51" s="403"/>
      <c r="F51" s="403"/>
      <c r="G51" s="403"/>
      <c r="H51" s="403"/>
      <c r="I51" s="403"/>
      <c r="J51" s="377" t="str">
        <f t="shared" si="0"/>
        <v xml:space="preserve"> </v>
      </c>
      <c r="K51" s="403"/>
      <c r="L51" s="403"/>
      <c r="M51" s="404"/>
    </row>
    <row r="52" spans="1:13" s="12" customFormat="1">
      <c r="A52" s="75"/>
      <c r="B52" s="102"/>
      <c r="C52" s="102"/>
      <c r="D52" s="102"/>
      <c r="E52" s="74"/>
      <c r="F52" s="74"/>
      <c r="G52" s="74"/>
      <c r="H52" s="74"/>
      <c r="I52" s="74"/>
      <c r="J52" s="349" t="str">
        <f t="shared" si="0"/>
        <v xml:space="preserve"> </v>
      </c>
      <c r="K52" s="74"/>
      <c r="L52" s="74"/>
      <c r="M52" s="76"/>
    </row>
    <row r="53" spans="1:13" s="12" customFormat="1">
      <c r="A53" s="75">
        <v>1</v>
      </c>
      <c r="B53" s="102" t="s">
        <v>3363</v>
      </c>
      <c r="C53" s="311" t="s">
        <v>2263</v>
      </c>
      <c r="D53" s="102" t="s">
        <v>2208</v>
      </c>
      <c r="E53" s="74" t="s">
        <v>2524</v>
      </c>
      <c r="F53" s="74" t="s">
        <v>2524</v>
      </c>
      <c r="G53" s="74" t="s">
        <v>2524</v>
      </c>
      <c r="H53" s="74" t="s">
        <v>2524</v>
      </c>
      <c r="I53" s="74"/>
      <c r="J53" s="349">
        <f>IF(ISERROR(INDEX(data,MATCH(LEN(L53),item,0),2))," ",INDEX(data,MATCH(LEN(L53),item,0),2))</f>
        <v>5</v>
      </c>
      <c r="K53" s="307" t="s">
        <v>317</v>
      </c>
      <c r="L53" s="306" t="s">
        <v>1527</v>
      </c>
      <c r="M53" s="76"/>
    </row>
    <row r="54" spans="1:13" s="12" customFormat="1">
      <c r="A54" s="75"/>
      <c r="B54" s="102"/>
      <c r="C54" s="102"/>
      <c r="D54" s="102"/>
      <c r="E54" s="74"/>
      <c r="F54" s="74"/>
      <c r="G54" s="74"/>
      <c r="H54" s="74"/>
      <c r="I54" s="74"/>
      <c r="J54" s="349" t="str">
        <f t="shared" si="0"/>
        <v xml:space="preserve"> </v>
      </c>
      <c r="K54" s="74"/>
      <c r="L54" s="74"/>
      <c r="M54" s="76"/>
    </row>
    <row r="55" spans="1:13" s="12" customFormat="1">
      <c r="A55" s="401"/>
      <c r="B55" s="1953" t="s">
        <v>663</v>
      </c>
      <c r="C55" s="402"/>
      <c r="D55" s="402"/>
      <c r="E55" s="403"/>
      <c r="F55" s="403"/>
      <c r="G55" s="403"/>
      <c r="H55" s="403"/>
      <c r="I55" s="403"/>
      <c r="J55" s="377" t="str">
        <f t="shared" si="0"/>
        <v xml:space="preserve"> </v>
      </c>
      <c r="K55" s="403"/>
      <c r="L55" s="403"/>
      <c r="M55" s="404"/>
    </row>
    <row r="56" spans="1:13" s="12" customFormat="1">
      <c r="A56" s="75"/>
      <c r="B56" s="102"/>
      <c r="C56" s="102"/>
      <c r="D56" s="102"/>
      <c r="E56" s="74"/>
      <c r="F56" s="74"/>
      <c r="G56" s="74"/>
      <c r="H56" s="74"/>
      <c r="I56" s="74"/>
      <c r="J56" s="349" t="str">
        <f t="shared" si="0"/>
        <v xml:space="preserve"> </v>
      </c>
      <c r="K56" s="74"/>
      <c r="L56" s="74"/>
      <c r="M56" s="76"/>
    </row>
    <row r="57" spans="1:13" s="12" customFormat="1">
      <c r="A57" s="75">
        <v>1</v>
      </c>
      <c r="B57" s="325" t="s">
        <v>675</v>
      </c>
      <c r="C57" s="311" t="s">
        <v>668</v>
      </c>
      <c r="D57" s="102" t="s">
        <v>676</v>
      </c>
      <c r="E57" s="74" t="s">
        <v>2524</v>
      </c>
      <c r="F57" s="74" t="s">
        <v>2524</v>
      </c>
      <c r="G57" s="74" t="s">
        <v>2524</v>
      </c>
      <c r="H57" s="74" t="s">
        <v>2524</v>
      </c>
      <c r="I57" s="74"/>
      <c r="J57" s="349" t="str">
        <f t="shared" si="0"/>
        <v xml:space="preserve"> </v>
      </c>
      <c r="K57" s="74"/>
      <c r="L57" s="74"/>
      <c r="M57" s="76"/>
    </row>
    <row r="58" spans="1:13" s="12" customFormat="1">
      <c r="A58" s="75"/>
      <c r="B58" s="102"/>
      <c r="C58" s="102"/>
      <c r="D58" s="102"/>
      <c r="E58" s="74"/>
      <c r="F58" s="74"/>
      <c r="G58" s="74"/>
      <c r="H58" s="74"/>
      <c r="I58" s="74"/>
      <c r="J58" s="349" t="str">
        <f t="shared" si="0"/>
        <v xml:space="preserve"> </v>
      </c>
      <c r="K58" s="74"/>
      <c r="L58" s="74"/>
      <c r="M58" s="76"/>
    </row>
    <row r="60" spans="1:13">
      <c r="A60" t="s">
        <v>6404</v>
      </c>
      <c r="C60" s="88">
        <f>COUNT(A7:A58)</f>
        <v>36</v>
      </c>
    </row>
  </sheetData>
  <customSheetViews>
    <customSheetView guid="{EAD1C6BF-B58E-4716-994B-7E887560A863}" showPageBreaks="1" topLeftCell="A10">
      <selection sqref="A1:O1"/>
      <pageMargins left="0.2" right="0.16" top="1" bottom="0.42" header="0.5" footer="0.18"/>
      <pageSetup scale="85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85" showPageBreaks="1">
      <pane ySplit="6" topLeftCell="A7" activePane="bottomLeft" state="frozen"/>
      <selection pane="bottomLeft" activeCell="E13" sqref="E13"/>
      <pageMargins left="1" right="0.4" top="1" bottom="0.6" header="0.5" footer="0.38"/>
      <pageSetup scale="75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>
      <selection sqref="A1:O1"/>
      <pageMargins left="0.2" right="0.16" top="1" bottom="0.42" header="0.5" footer="0.18"/>
      <pageSetup scale="85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topLeftCell="A10">
      <selection sqref="A1:O1"/>
      <pageMargins left="0.2" right="0.16" top="1" bottom="0.42" header="0.5" footer="0.18"/>
      <pageSetup scale="85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>
      <selection sqref="A1:O1"/>
      <pageMargins left="0.2" right="0.16" top="1" bottom="0.42" header="0.5" footer="0.18"/>
      <pageSetup scale="85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85">
      <pane ySplit="6" topLeftCell="A7" activePane="bottomLeft" state="frozen"/>
      <selection pane="bottomLeft" activeCell="E13" sqref="E13"/>
      <pageMargins left="1" right="0.4" top="1" bottom="0.6" header="0.5" footer="0.38"/>
      <pageSetup scale="75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85" showPageBreaks="1">
      <pane ySplit="6" topLeftCell="A28" activePane="bottomLeft" state="frozen"/>
      <selection pane="bottomLeft" activeCell="E13" sqref="E13"/>
      <pageMargins left="1" right="0.4" top="1" bottom="0.6" header="0.5" footer="0.38"/>
      <pageSetup scale="75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85" showPageBreaks="1">
      <pane ySplit="6" topLeftCell="A7" activePane="bottomLeft" state="frozen"/>
      <selection pane="bottomLeft" activeCell="E13" sqref="E13"/>
      <pageMargins left="1" right="0.4" top="1" bottom="0.6" header="0.5" footer="0.38"/>
      <pageSetup scale="75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85" showPageBreaks="1">
      <pane ySplit="5" topLeftCell="A6" activePane="bottomLeft" state="frozen"/>
      <selection pane="bottomLeft" sqref="A1:O1"/>
      <pageMargins left="1" right="0.4" top="1" bottom="0.6" header="0.5" footer="0.38"/>
      <pageSetup scale="75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topLeftCell="A49">
      <selection activeCell="B42" sqref="B42"/>
      <pageMargins left="0.2" right="0.16" top="1" bottom="0.42" header="0.5" footer="0.18"/>
      <pageSetup scale="85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30" showPageBreaks="1" topLeftCell="A49">
      <selection activeCell="C1" sqref="C1"/>
      <pageMargins left="0.2" right="0.16" top="1" bottom="0.42" header="0.5" footer="0.18"/>
      <pageSetup scale="85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0">
    <mergeCell ref="A1:M1"/>
    <mergeCell ref="A4:A5"/>
    <mergeCell ref="B4:B5"/>
    <mergeCell ref="C4:C5"/>
    <mergeCell ref="D4:D5"/>
    <mergeCell ref="E4:E5"/>
    <mergeCell ref="F4:H4"/>
    <mergeCell ref="M4:M5"/>
    <mergeCell ref="J4:K4"/>
    <mergeCell ref="L4:L5"/>
  </mergeCells>
  <phoneticPr fontId="30" type="noConversion"/>
  <pageMargins left="0.2" right="0.16" top="1" bottom="0.42" header="0.5" footer="0.18"/>
  <pageSetup scale="85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2"/>
  <dimension ref="A1:N67"/>
  <sheetViews>
    <sheetView topLeftCell="A40" workbookViewId="0">
      <selection sqref="A1:N1"/>
    </sheetView>
  </sheetViews>
  <sheetFormatPr defaultRowHeight="12.75"/>
  <cols>
    <col min="1" max="1" width="5" customWidth="1"/>
    <col min="2" max="2" width="13.85546875" customWidth="1"/>
    <col min="3" max="3" width="20.28515625" customWidth="1"/>
    <col min="4" max="4" width="22.42578125" customWidth="1"/>
    <col min="5" max="5" width="16.5703125" style="22" customWidth="1"/>
    <col min="6" max="6" width="9.7109375" customWidth="1"/>
    <col min="7" max="7" width="9.85546875" customWidth="1"/>
    <col min="8" max="8" width="9.7109375" customWidth="1"/>
    <col min="9" max="12" width="8.140625" customWidth="1"/>
    <col min="14" max="14" width="17.5703125" customWidth="1"/>
  </cols>
  <sheetData>
    <row r="1" spans="1:14" ht="24" customHeight="1">
      <c r="A1" s="3604" t="s">
        <v>6424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  <c r="N1" s="3605"/>
    </row>
    <row r="2" spans="1:14" ht="12.75" customHeight="1">
      <c r="A2" s="2"/>
      <c r="B2" s="3"/>
      <c r="C2" s="3"/>
      <c r="D2" s="3"/>
      <c r="E2" s="3"/>
      <c r="F2" s="3"/>
      <c r="G2" s="4"/>
      <c r="H2" s="4"/>
      <c r="I2" s="3"/>
      <c r="J2" s="3"/>
      <c r="K2" s="3"/>
      <c r="L2" s="342" t="s">
        <v>691</v>
      </c>
      <c r="M2" s="3"/>
      <c r="N2" s="5"/>
    </row>
    <row r="3" spans="1:14" ht="13.5" thickBot="1">
      <c r="L3" s="343" t="s">
        <v>692</v>
      </c>
    </row>
    <row r="4" spans="1:14" s="209" customFormat="1" ht="15.95" customHeight="1">
      <c r="A4" s="3672" t="s">
        <v>2418</v>
      </c>
      <c r="B4" s="3674" t="s">
        <v>2419</v>
      </c>
      <c r="C4" s="3628" t="s">
        <v>282</v>
      </c>
      <c r="D4" s="3674" t="s">
        <v>2420</v>
      </c>
      <c r="E4" s="1809" t="s">
        <v>18874</v>
      </c>
      <c r="F4" s="3628" t="s">
        <v>2422</v>
      </c>
      <c r="G4" s="3630" t="s">
        <v>1029</v>
      </c>
      <c r="H4" s="3630"/>
      <c r="I4" s="3680"/>
      <c r="J4" s="400" t="s">
        <v>2199</v>
      </c>
      <c r="K4" s="3686" t="s">
        <v>4238</v>
      </c>
      <c r="L4" s="3687"/>
      <c r="M4" s="3682" t="s">
        <v>693</v>
      </c>
      <c r="N4" s="3633" t="s">
        <v>284</v>
      </c>
    </row>
    <row r="5" spans="1:14" s="209" customFormat="1" ht="15.95" customHeight="1" thickBot="1">
      <c r="A5" s="3673"/>
      <c r="B5" s="3677"/>
      <c r="C5" s="3665"/>
      <c r="D5" s="3677"/>
      <c r="E5" s="352" t="s">
        <v>6197</v>
      </c>
      <c r="F5" s="3665"/>
      <c r="G5" s="210" t="s">
        <v>3203</v>
      </c>
      <c r="H5" s="211" t="s">
        <v>3204</v>
      </c>
      <c r="I5" s="212" t="s">
        <v>2336</v>
      </c>
      <c r="J5" s="322"/>
      <c r="K5" s="346" t="s">
        <v>4237</v>
      </c>
      <c r="L5" s="347" t="s">
        <v>2201</v>
      </c>
      <c r="M5" s="3683"/>
      <c r="N5" s="3681"/>
    </row>
    <row r="6" spans="1:14" ht="4.5" customHeight="1">
      <c r="A6" s="53"/>
      <c r="B6" s="54"/>
      <c r="C6" s="54"/>
      <c r="D6" s="54"/>
      <c r="E6" s="54"/>
      <c r="F6" s="54"/>
      <c r="G6" s="55"/>
      <c r="H6" s="55"/>
      <c r="I6" s="56"/>
      <c r="J6" s="56"/>
      <c r="K6" s="56"/>
      <c r="L6" s="56"/>
      <c r="M6" s="56"/>
      <c r="N6" s="57"/>
    </row>
    <row r="7" spans="1:14" s="12" customFormat="1" ht="18" customHeight="1">
      <c r="A7" s="72">
        <v>1</v>
      </c>
      <c r="B7" s="103" t="s">
        <v>372</v>
      </c>
      <c r="C7" s="73" t="s">
        <v>59</v>
      </c>
      <c r="D7" s="73" t="s">
        <v>59</v>
      </c>
      <c r="E7" s="72"/>
      <c r="F7" s="3055" t="s">
        <v>3540</v>
      </c>
      <c r="G7" s="71" t="s">
        <v>2524</v>
      </c>
      <c r="H7" s="71" t="s">
        <v>2524</v>
      </c>
      <c r="I7" s="71" t="s">
        <v>2524</v>
      </c>
      <c r="J7" s="71"/>
      <c r="K7" s="71"/>
      <c r="L7" s="71"/>
      <c r="M7" s="71"/>
      <c r="N7" s="73"/>
    </row>
    <row r="8" spans="1:14" s="12" customFormat="1" ht="18" customHeight="1">
      <c r="A8" s="75">
        <f t="shared" ref="A8:A52" si="0">A7+1</f>
        <v>2</v>
      </c>
      <c r="B8" s="104" t="s">
        <v>373</v>
      </c>
      <c r="C8" s="76" t="s">
        <v>1130</v>
      </c>
      <c r="D8" s="76" t="s">
        <v>1130</v>
      </c>
      <c r="E8" s="75"/>
      <c r="F8" s="3056" t="s">
        <v>3540</v>
      </c>
      <c r="G8" s="74" t="s">
        <v>2524</v>
      </c>
      <c r="H8" s="74" t="s">
        <v>2524</v>
      </c>
      <c r="I8" s="74" t="s">
        <v>2524</v>
      </c>
      <c r="J8" s="74"/>
      <c r="K8" s="74"/>
      <c r="L8" s="74"/>
      <c r="M8" s="74"/>
      <c r="N8" s="76"/>
    </row>
    <row r="9" spans="1:14" s="12" customFormat="1" ht="18" customHeight="1">
      <c r="A9" s="75">
        <f t="shared" si="0"/>
        <v>3</v>
      </c>
      <c r="B9" s="104" t="s">
        <v>374</v>
      </c>
      <c r="C9" s="76" t="s">
        <v>59</v>
      </c>
      <c r="D9" s="76" t="s">
        <v>59</v>
      </c>
      <c r="E9" s="75"/>
      <c r="F9" s="3056" t="s">
        <v>3540</v>
      </c>
      <c r="G9" s="74" t="s">
        <v>2524</v>
      </c>
      <c r="H9" s="74" t="s">
        <v>2524</v>
      </c>
      <c r="I9" s="74" t="s">
        <v>2524</v>
      </c>
      <c r="J9" s="74"/>
      <c r="K9" s="74"/>
      <c r="L9" s="74"/>
      <c r="M9" s="74"/>
      <c r="N9" s="76"/>
    </row>
    <row r="10" spans="1:14" s="12" customFormat="1" ht="18" customHeight="1">
      <c r="A10" s="75">
        <f t="shared" si="0"/>
        <v>4</v>
      </c>
      <c r="B10" s="104" t="s">
        <v>375</v>
      </c>
      <c r="C10" s="76" t="s">
        <v>1130</v>
      </c>
      <c r="D10" s="76" t="s">
        <v>1130</v>
      </c>
      <c r="E10" s="75"/>
      <c r="F10" s="3056" t="s">
        <v>3540</v>
      </c>
      <c r="G10" s="74" t="s">
        <v>2524</v>
      </c>
      <c r="H10" s="74" t="s">
        <v>2524</v>
      </c>
      <c r="I10" s="74" t="s">
        <v>2524</v>
      </c>
      <c r="J10" s="74"/>
      <c r="K10" s="74"/>
      <c r="L10" s="74"/>
      <c r="M10" s="74"/>
      <c r="N10" s="76"/>
    </row>
    <row r="11" spans="1:14" s="12" customFormat="1" ht="18" customHeight="1">
      <c r="A11" s="75">
        <f t="shared" si="0"/>
        <v>5</v>
      </c>
      <c r="B11" s="104" t="s">
        <v>376</v>
      </c>
      <c r="C11" s="76" t="s">
        <v>377</v>
      </c>
      <c r="D11" s="76" t="s">
        <v>377</v>
      </c>
      <c r="E11" s="75"/>
      <c r="F11" s="3056" t="s">
        <v>3540</v>
      </c>
      <c r="G11" s="74" t="s">
        <v>2524</v>
      </c>
      <c r="H11" s="74" t="s">
        <v>2524</v>
      </c>
      <c r="I11" s="74" t="s">
        <v>2524</v>
      </c>
      <c r="J11" s="74"/>
      <c r="K11" s="74"/>
      <c r="L11" s="74"/>
      <c r="M11" s="74"/>
      <c r="N11" s="76"/>
    </row>
    <row r="12" spans="1:14" s="12" customFormat="1" ht="18" customHeight="1">
      <c r="A12" s="75">
        <f t="shared" si="0"/>
        <v>6</v>
      </c>
      <c r="B12" s="104" t="s">
        <v>378</v>
      </c>
      <c r="C12" s="76" t="s">
        <v>3780</v>
      </c>
      <c r="D12" s="76" t="s">
        <v>3780</v>
      </c>
      <c r="E12" s="75"/>
      <c r="F12" s="3056" t="s">
        <v>3540</v>
      </c>
      <c r="G12" s="74" t="s">
        <v>2524</v>
      </c>
      <c r="H12" s="74" t="s">
        <v>2524</v>
      </c>
      <c r="I12" s="74" t="s">
        <v>2524</v>
      </c>
      <c r="J12" s="74"/>
      <c r="K12" s="74"/>
      <c r="L12" s="74"/>
      <c r="M12" s="74"/>
      <c r="N12" s="76"/>
    </row>
    <row r="13" spans="1:14" s="12" customFormat="1" ht="18" customHeight="1">
      <c r="A13" s="75">
        <f t="shared" si="0"/>
        <v>7</v>
      </c>
      <c r="B13" s="104" t="s">
        <v>379</v>
      </c>
      <c r="C13" s="76" t="s">
        <v>3075</v>
      </c>
      <c r="D13" s="76" t="s">
        <v>3075</v>
      </c>
      <c r="E13" s="75"/>
      <c r="F13" s="3056" t="s">
        <v>3540</v>
      </c>
      <c r="G13" s="74" t="s">
        <v>2524</v>
      </c>
      <c r="H13" s="74" t="s">
        <v>2524</v>
      </c>
      <c r="I13" s="74" t="s">
        <v>2524</v>
      </c>
      <c r="J13" s="74"/>
      <c r="K13" s="74"/>
      <c r="L13" s="74"/>
      <c r="M13" s="74"/>
      <c r="N13" s="76"/>
    </row>
    <row r="14" spans="1:14" s="12" customFormat="1" ht="18" customHeight="1">
      <c r="A14" s="75">
        <f t="shared" si="0"/>
        <v>8</v>
      </c>
      <c r="B14" s="104" t="s">
        <v>3076</v>
      </c>
      <c r="C14" s="76" t="s">
        <v>3077</v>
      </c>
      <c r="D14" s="76" t="s">
        <v>3077</v>
      </c>
      <c r="E14" s="75"/>
      <c r="F14" s="3056" t="s">
        <v>3540</v>
      </c>
      <c r="G14" s="74" t="s">
        <v>2524</v>
      </c>
      <c r="H14" s="74" t="s">
        <v>2524</v>
      </c>
      <c r="I14" s="74" t="s">
        <v>2524</v>
      </c>
      <c r="J14" s="74"/>
      <c r="K14" s="74"/>
      <c r="L14" s="74"/>
      <c r="M14" s="74"/>
      <c r="N14" s="76"/>
    </row>
    <row r="15" spans="1:14" s="12" customFormat="1" ht="18" customHeight="1">
      <c r="A15" s="75">
        <f t="shared" si="0"/>
        <v>9</v>
      </c>
      <c r="B15" s="104" t="s">
        <v>3078</v>
      </c>
      <c r="C15" s="76" t="s">
        <v>3780</v>
      </c>
      <c r="D15" s="76" t="s">
        <v>3780</v>
      </c>
      <c r="E15" s="75"/>
      <c r="F15" s="3056" t="s">
        <v>3540</v>
      </c>
      <c r="G15" s="74" t="s">
        <v>2524</v>
      </c>
      <c r="H15" s="74" t="s">
        <v>2524</v>
      </c>
      <c r="I15" s="74" t="s">
        <v>2524</v>
      </c>
      <c r="J15" s="74"/>
      <c r="K15" s="74"/>
      <c r="L15" s="74"/>
      <c r="M15" s="74"/>
      <c r="N15" s="76"/>
    </row>
    <row r="16" spans="1:14" s="12" customFormat="1" ht="18" customHeight="1">
      <c r="A16" s="75">
        <f t="shared" si="0"/>
        <v>10</v>
      </c>
      <c r="B16" s="104" t="s">
        <v>3079</v>
      </c>
      <c r="C16" s="76" t="s">
        <v>3080</v>
      </c>
      <c r="D16" s="76" t="s">
        <v>3080</v>
      </c>
      <c r="E16" s="75"/>
      <c r="F16" s="3056" t="s">
        <v>3540</v>
      </c>
      <c r="G16" s="74" t="s">
        <v>2524</v>
      </c>
      <c r="H16" s="74" t="s">
        <v>2524</v>
      </c>
      <c r="I16" s="74" t="s">
        <v>2524</v>
      </c>
      <c r="J16" s="74"/>
      <c r="K16" s="74"/>
      <c r="L16" s="74"/>
      <c r="M16" s="74"/>
      <c r="N16" s="76"/>
    </row>
    <row r="17" spans="1:14" s="12" customFormat="1" ht="18" customHeight="1">
      <c r="A17" s="75">
        <f t="shared" si="0"/>
        <v>11</v>
      </c>
      <c r="B17" s="104" t="s">
        <v>3081</v>
      </c>
      <c r="C17" s="76" t="s">
        <v>3082</v>
      </c>
      <c r="D17" s="76" t="s">
        <v>3082</v>
      </c>
      <c r="E17" s="75"/>
      <c r="F17" s="3056" t="s">
        <v>3540</v>
      </c>
      <c r="G17" s="74" t="s">
        <v>2524</v>
      </c>
      <c r="H17" s="74" t="s">
        <v>2524</v>
      </c>
      <c r="I17" s="74" t="s">
        <v>2524</v>
      </c>
      <c r="J17" s="74"/>
      <c r="K17" s="74"/>
      <c r="L17" s="74"/>
      <c r="M17" s="74"/>
      <c r="N17" s="76"/>
    </row>
    <row r="18" spans="1:14" s="12" customFormat="1" ht="18" customHeight="1">
      <c r="A18" s="75">
        <f t="shared" si="0"/>
        <v>12</v>
      </c>
      <c r="B18" s="104" t="s">
        <v>3083</v>
      </c>
      <c r="C18" s="76" t="s">
        <v>3084</v>
      </c>
      <c r="D18" s="76" t="s">
        <v>3084</v>
      </c>
      <c r="E18" s="75"/>
      <c r="F18" s="3056" t="s">
        <v>3540</v>
      </c>
      <c r="G18" s="74" t="s">
        <v>2524</v>
      </c>
      <c r="H18" s="74" t="s">
        <v>2524</v>
      </c>
      <c r="I18" s="74" t="s">
        <v>2524</v>
      </c>
      <c r="J18" s="74"/>
      <c r="K18" s="74"/>
      <c r="L18" s="74"/>
      <c r="M18" s="74"/>
      <c r="N18" s="76"/>
    </row>
    <row r="19" spans="1:14" s="12" customFormat="1" ht="18" customHeight="1">
      <c r="A19" s="75">
        <f t="shared" si="0"/>
        <v>13</v>
      </c>
      <c r="B19" s="104" t="s">
        <v>3085</v>
      </c>
      <c r="C19" s="76" t="s">
        <v>1128</v>
      </c>
      <c r="D19" s="76" t="s">
        <v>1128</v>
      </c>
      <c r="E19" s="75"/>
      <c r="F19" s="3056" t="s">
        <v>3540</v>
      </c>
      <c r="G19" s="74" t="s">
        <v>2524</v>
      </c>
      <c r="H19" s="74" t="s">
        <v>2524</v>
      </c>
      <c r="I19" s="74" t="s">
        <v>2524</v>
      </c>
      <c r="J19" s="74"/>
      <c r="K19" s="74"/>
      <c r="L19" s="74"/>
      <c r="M19" s="74"/>
      <c r="N19" s="76"/>
    </row>
    <row r="20" spans="1:14" s="12" customFormat="1" ht="18" customHeight="1">
      <c r="A20" s="75">
        <f t="shared" si="0"/>
        <v>14</v>
      </c>
      <c r="B20" s="104" t="s">
        <v>3086</v>
      </c>
      <c r="C20" s="76" t="s">
        <v>3075</v>
      </c>
      <c r="D20" s="76" t="s">
        <v>3075</v>
      </c>
      <c r="E20" s="75"/>
      <c r="F20" s="3056" t="s">
        <v>3540</v>
      </c>
      <c r="G20" s="74" t="s">
        <v>2524</v>
      </c>
      <c r="H20" s="74" t="s">
        <v>2524</v>
      </c>
      <c r="I20" s="74" t="s">
        <v>2524</v>
      </c>
      <c r="J20" s="74"/>
      <c r="K20" s="74"/>
      <c r="L20" s="74"/>
      <c r="M20" s="74"/>
      <c r="N20" s="76"/>
    </row>
    <row r="21" spans="1:14" s="12" customFormat="1" ht="18" customHeight="1">
      <c r="A21" s="75">
        <f t="shared" si="0"/>
        <v>15</v>
      </c>
      <c r="B21" s="104" t="s">
        <v>3087</v>
      </c>
      <c r="C21" s="76" t="s">
        <v>3088</v>
      </c>
      <c r="D21" s="76" t="s">
        <v>3088</v>
      </c>
      <c r="E21" s="75"/>
      <c r="F21" s="3056" t="s">
        <v>3540</v>
      </c>
      <c r="G21" s="74" t="s">
        <v>2524</v>
      </c>
      <c r="H21" s="74" t="s">
        <v>2524</v>
      </c>
      <c r="I21" s="74" t="s">
        <v>2524</v>
      </c>
      <c r="J21" s="74"/>
      <c r="K21" s="74"/>
      <c r="L21" s="74"/>
      <c r="M21" s="74"/>
      <c r="N21" s="76"/>
    </row>
    <row r="22" spans="1:14" ht="18" customHeight="1">
      <c r="A22" s="75">
        <f t="shared" si="0"/>
        <v>16</v>
      </c>
      <c r="B22" s="104" t="s">
        <v>3089</v>
      </c>
      <c r="C22" s="76" t="s">
        <v>1533</v>
      </c>
      <c r="D22" s="76" t="s">
        <v>1533</v>
      </c>
      <c r="E22" s="75"/>
      <c r="F22" s="3056" t="s">
        <v>3540</v>
      </c>
      <c r="G22" s="74" t="s">
        <v>2524</v>
      </c>
      <c r="H22" s="74" t="s">
        <v>2524</v>
      </c>
      <c r="I22" s="74" t="s">
        <v>2524</v>
      </c>
      <c r="J22" s="74"/>
      <c r="K22" s="74"/>
      <c r="L22" s="74"/>
      <c r="M22" s="74"/>
      <c r="N22" s="76"/>
    </row>
    <row r="23" spans="1:14" ht="18" customHeight="1">
      <c r="A23" s="75">
        <f t="shared" si="0"/>
        <v>17</v>
      </c>
      <c r="B23" s="104" t="s">
        <v>860</v>
      </c>
      <c r="C23" s="76" t="s">
        <v>3077</v>
      </c>
      <c r="D23" s="76" t="s">
        <v>3077</v>
      </c>
      <c r="E23" s="75"/>
      <c r="F23" s="3056" t="s">
        <v>3540</v>
      </c>
      <c r="G23" s="74" t="s">
        <v>2524</v>
      </c>
      <c r="H23" s="74" t="s">
        <v>2524</v>
      </c>
      <c r="I23" s="74" t="s">
        <v>2524</v>
      </c>
      <c r="J23" s="74"/>
      <c r="K23" s="74"/>
      <c r="L23" s="74"/>
      <c r="M23" s="74"/>
      <c r="N23" s="76"/>
    </row>
    <row r="24" spans="1:14" ht="18" customHeight="1">
      <c r="A24" s="75">
        <f t="shared" si="0"/>
        <v>18</v>
      </c>
      <c r="B24" s="914" t="s">
        <v>6521</v>
      </c>
      <c r="C24" s="76" t="s">
        <v>3077</v>
      </c>
      <c r="D24" s="76" t="s">
        <v>3077</v>
      </c>
      <c r="E24" s="75"/>
      <c r="F24" s="3056" t="s">
        <v>3540</v>
      </c>
      <c r="G24" s="74" t="s">
        <v>2524</v>
      </c>
      <c r="H24" s="74" t="s">
        <v>2524</v>
      </c>
      <c r="I24" s="74" t="s">
        <v>2524</v>
      </c>
      <c r="J24" s="74"/>
      <c r="K24" s="74"/>
      <c r="L24" s="74"/>
      <c r="M24" s="74"/>
      <c r="N24" s="76"/>
    </row>
    <row r="25" spans="1:14" ht="18" customHeight="1">
      <c r="A25" s="75">
        <f t="shared" si="0"/>
        <v>19</v>
      </c>
      <c r="B25" s="104" t="s">
        <v>861</v>
      </c>
      <c r="C25" s="76" t="s">
        <v>862</v>
      </c>
      <c r="D25" s="76" t="s">
        <v>862</v>
      </c>
      <c r="E25" s="75"/>
      <c r="F25" s="3056" t="s">
        <v>3540</v>
      </c>
      <c r="G25" s="74" t="s">
        <v>2524</v>
      </c>
      <c r="H25" s="74" t="s">
        <v>2524</v>
      </c>
      <c r="I25" s="74" t="s">
        <v>2524</v>
      </c>
      <c r="J25" s="74"/>
      <c r="K25" s="74"/>
      <c r="L25" s="74"/>
      <c r="M25" s="74"/>
      <c r="N25" s="76"/>
    </row>
    <row r="26" spans="1:14" ht="18" customHeight="1">
      <c r="A26" s="75">
        <f t="shared" si="0"/>
        <v>20</v>
      </c>
      <c r="B26" s="104" t="s">
        <v>863</v>
      </c>
      <c r="C26" s="76" t="s">
        <v>864</v>
      </c>
      <c r="D26" s="76" t="s">
        <v>864</v>
      </c>
      <c r="E26" s="75"/>
      <c r="F26" s="3056" t="s">
        <v>3540</v>
      </c>
      <c r="G26" s="74" t="s">
        <v>2524</v>
      </c>
      <c r="H26" s="74" t="s">
        <v>2524</v>
      </c>
      <c r="I26" s="74" t="s">
        <v>2524</v>
      </c>
      <c r="J26" s="74"/>
      <c r="K26" s="74"/>
      <c r="L26" s="74"/>
      <c r="M26" s="74"/>
      <c r="N26" s="76"/>
    </row>
    <row r="27" spans="1:14" ht="18" customHeight="1">
      <c r="A27" s="75">
        <f t="shared" si="0"/>
        <v>21</v>
      </c>
      <c r="B27" s="104" t="s">
        <v>865</v>
      </c>
      <c r="C27" s="76" t="s">
        <v>3434</v>
      </c>
      <c r="D27" s="76" t="s">
        <v>3434</v>
      </c>
      <c r="E27" s="75"/>
      <c r="F27" s="3056" t="s">
        <v>3540</v>
      </c>
      <c r="G27" s="74" t="s">
        <v>2524</v>
      </c>
      <c r="H27" s="74" t="s">
        <v>2524</v>
      </c>
      <c r="I27" s="74" t="s">
        <v>2524</v>
      </c>
      <c r="J27" s="74"/>
      <c r="K27" s="74"/>
      <c r="L27" s="74"/>
      <c r="M27" s="74"/>
      <c r="N27" s="76"/>
    </row>
    <row r="28" spans="1:14" ht="18" customHeight="1">
      <c r="A28" s="75">
        <f t="shared" si="0"/>
        <v>22</v>
      </c>
      <c r="B28" s="104" t="s">
        <v>3435</v>
      </c>
      <c r="C28" s="76" t="s">
        <v>3436</v>
      </c>
      <c r="D28" s="76" t="s">
        <v>3436</v>
      </c>
      <c r="E28" s="75"/>
      <c r="F28" s="3056" t="s">
        <v>3540</v>
      </c>
      <c r="G28" s="74" t="s">
        <v>2524</v>
      </c>
      <c r="H28" s="74" t="s">
        <v>2524</v>
      </c>
      <c r="I28" s="74" t="s">
        <v>2524</v>
      </c>
      <c r="J28" s="74"/>
      <c r="K28" s="74"/>
      <c r="L28" s="74"/>
      <c r="M28" s="74"/>
      <c r="N28" s="76"/>
    </row>
    <row r="29" spans="1:14" ht="18" customHeight="1">
      <c r="A29" s="75">
        <f t="shared" si="0"/>
        <v>23</v>
      </c>
      <c r="B29" s="104" t="s">
        <v>3437</v>
      </c>
      <c r="C29" s="76" t="s">
        <v>3438</v>
      </c>
      <c r="D29" s="76" t="s">
        <v>3438</v>
      </c>
      <c r="E29" s="75"/>
      <c r="F29" s="3056" t="s">
        <v>3540</v>
      </c>
      <c r="G29" s="74" t="s">
        <v>2524</v>
      </c>
      <c r="H29" s="74" t="s">
        <v>2524</v>
      </c>
      <c r="I29" s="74" t="s">
        <v>2524</v>
      </c>
      <c r="J29" s="74"/>
      <c r="K29" s="74"/>
      <c r="L29" s="74"/>
      <c r="M29" s="74"/>
      <c r="N29" s="76"/>
    </row>
    <row r="30" spans="1:14" ht="18" customHeight="1">
      <c r="A30" s="75">
        <f t="shared" si="0"/>
        <v>24</v>
      </c>
      <c r="B30" s="104" t="s">
        <v>1082</v>
      </c>
      <c r="C30" s="76" t="s">
        <v>1083</v>
      </c>
      <c r="D30" s="76" t="s">
        <v>1083</v>
      </c>
      <c r="E30" s="75"/>
      <c r="F30" s="3056" t="s">
        <v>3540</v>
      </c>
      <c r="G30" s="74" t="s">
        <v>2524</v>
      </c>
      <c r="H30" s="74" t="s">
        <v>2524</v>
      </c>
      <c r="I30" s="74" t="s">
        <v>2524</v>
      </c>
      <c r="J30" s="74"/>
      <c r="K30" s="74"/>
      <c r="L30" s="74"/>
      <c r="M30" s="74"/>
      <c r="N30" s="76"/>
    </row>
    <row r="31" spans="1:14" ht="18" customHeight="1">
      <c r="A31" s="75">
        <f t="shared" si="0"/>
        <v>25</v>
      </c>
      <c r="B31" s="104" t="s">
        <v>1443</v>
      </c>
      <c r="C31" s="76" t="s">
        <v>1083</v>
      </c>
      <c r="D31" s="76" t="s">
        <v>1083</v>
      </c>
      <c r="E31" s="75"/>
      <c r="F31" s="3056" t="s">
        <v>3540</v>
      </c>
      <c r="G31" s="74" t="s">
        <v>2524</v>
      </c>
      <c r="H31" s="74" t="s">
        <v>2524</v>
      </c>
      <c r="I31" s="74" t="s">
        <v>2524</v>
      </c>
      <c r="J31" s="74"/>
      <c r="K31" s="74"/>
      <c r="L31" s="74"/>
      <c r="M31" s="74"/>
      <c r="N31" s="76"/>
    </row>
    <row r="32" spans="1:14" ht="18" customHeight="1">
      <c r="A32" s="75">
        <f t="shared" si="0"/>
        <v>26</v>
      </c>
      <c r="B32" s="104" t="s">
        <v>1444</v>
      </c>
      <c r="C32" s="76" t="s">
        <v>3973</v>
      </c>
      <c r="D32" s="76" t="s">
        <v>3973</v>
      </c>
      <c r="E32" s="75"/>
      <c r="F32" s="3056" t="s">
        <v>3540</v>
      </c>
      <c r="G32" s="74" t="s">
        <v>2524</v>
      </c>
      <c r="H32" s="74" t="s">
        <v>2524</v>
      </c>
      <c r="I32" s="74" t="s">
        <v>2524</v>
      </c>
      <c r="J32" s="74"/>
      <c r="K32" s="74"/>
      <c r="L32" s="74"/>
      <c r="M32" s="74"/>
      <c r="N32" s="76"/>
    </row>
    <row r="33" spans="1:14" ht="18" customHeight="1">
      <c r="A33" s="75">
        <f t="shared" si="0"/>
        <v>27</v>
      </c>
      <c r="B33" s="104" t="s">
        <v>3974</v>
      </c>
      <c r="C33" s="76" t="s">
        <v>3973</v>
      </c>
      <c r="D33" s="76" t="s">
        <v>3973</v>
      </c>
      <c r="E33" s="75"/>
      <c r="F33" s="3056" t="s">
        <v>3540</v>
      </c>
      <c r="G33" s="74" t="s">
        <v>2524</v>
      </c>
      <c r="H33" s="74" t="s">
        <v>2524</v>
      </c>
      <c r="I33" s="74" t="s">
        <v>2524</v>
      </c>
      <c r="J33" s="74"/>
      <c r="K33" s="74"/>
      <c r="L33" s="74"/>
      <c r="M33" s="74"/>
      <c r="N33" s="76"/>
    </row>
    <row r="34" spans="1:14" ht="18" customHeight="1">
      <c r="A34" s="75">
        <f t="shared" si="0"/>
        <v>28</v>
      </c>
      <c r="B34" s="104" t="s">
        <v>3975</v>
      </c>
      <c r="C34" s="76" t="s">
        <v>3976</v>
      </c>
      <c r="D34" s="76" t="s">
        <v>3976</v>
      </c>
      <c r="E34" s="75"/>
      <c r="F34" s="3056" t="s">
        <v>3540</v>
      </c>
      <c r="G34" s="74" t="s">
        <v>2524</v>
      </c>
      <c r="H34" s="74" t="s">
        <v>2524</v>
      </c>
      <c r="I34" s="74" t="s">
        <v>2524</v>
      </c>
      <c r="J34" s="74"/>
      <c r="K34" s="74"/>
      <c r="L34" s="74"/>
      <c r="M34" s="74"/>
      <c r="N34" s="76"/>
    </row>
    <row r="35" spans="1:14" ht="18" customHeight="1">
      <c r="A35" s="75">
        <f t="shared" si="0"/>
        <v>29</v>
      </c>
      <c r="B35" s="104" t="s">
        <v>3977</v>
      </c>
      <c r="C35" s="76" t="s">
        <v>3976</v>
      </c>
      <c r="D35" s="76" t="s">
        <v>3976</v>
      </c>
      <c r="E35" s="75"/>
      <c r="F35" s="3056" t="s">
        <v>3540</v>
      </c>
      <c r="G35" s="74" t="s">
        <v>2524</v>
      </c>
      <c r="H35" s="74" t="s">
        <v>2524</v>
      </c>
      <c r="I35" s="74" t="s">
        <v>2524</v>
      </c>
      <c r="J35" s="74"/>
      <c r="K35" s="74"/>
      <c r="L35" s="74"/>
      <c r="M35" s="74"/>
      <c r="N35" s="76"/>
    </row>
    <row r="36" spans="1:14" ht="18" customHeight="1">
      <c r="A36" s="75">
        <f t="shared" si="0"/>
        <v>30</v>
      </c>
      <c r="B36" s="104" t="s">
        <v>3978</v>
      </c>
      <c r="C36" s="76" t="s">
        <v>3979</v>
      </c>
      <c r="D36" s="76" t="s">
        <v>3979</v>
      </c>
      <c r="E36" s="75"/>
      <c r="F36" s="3056" t="s">
        <v>3540</v>
      </c>
      <c r="G36" s="74" t="s">
        <v>2524</v>
      </c>
      <c r="H36" s="74" t="s">
        <v>2524</v>
      </c>
      <c r="I36" s="74" t="s">
        <v>2524</v>
      </c>
      <c r="J36" s="74"/>
      <c r="K36" s="74"/>
      <c r="L36" s="74"/>
      <c r="M36" s="74"/>
      <c r="N36" s="76"/>
    </row>
    <row r="37" spans="1:14" ht="18" customHeight="1">
      <c r="A37" s="75">
        <f t="shared" si="0"/>
        <v>31</v>
      </c>
      <c r="B37" s="104" t="s">
        <v>3980</v>
      </c>
      <c r="C37" s="76" t="s">
        <v>3979</v>
      </c>
      <c r="D37" s="76" t="s">
        <v>3979</v>
      </c>
      <c r="E37" s="75"/>
      <c r="F37" s="3056" t="s">
        <v>3540</v>
      </c>
      <c r="G37" s="74" t="s">
        <v>2524</v>
      </c>
      <c r="H37" s="74" t="s">
        <v>2524</v>
      </c>
      <c r="I37" s="74" t="s">
        <v>2524</v>
      </c>
      <c r="J37" s="74"/>
      <c r="K37" s="74"/>
      <c r="L37" s="74"/>
      <c r="M37" s="74"/>
      <c r="N37" s="76"/>
    </row>
    <row r="38" spans="1:14" ht="18" customHeight="1">
      <c r="A38" s="75">
        <f t="shared" si="0"/>
        <v>32</v>
      </c>
      <c r="B38" s="104" t="s">
        <v>3689</v>
      </c>
      <c r="C38" s="76" t="s">
        <v>1130</v>
      </c>
      <c r="D38" s="76" t="s">
        <v>1130</v>
      </c>
      <c r="E38" s="75"/>
      <c r="F38" s="3056" t="s">
        <v>3540</v>
      </c>
      <c r="G38" s="74" t="s">
        <v>2524</v>
      </c>
      <c r="H38" s="74" t="s">
        <v>2524</v>
      </c>
      <c r="I38" s="74" t="s">
        <v>2524</v>
      </c>
      <c r="J38" s="74"/>
      <c r="K38" s="74"/>
      <c r="L38" s="74"/>
      <c r="M38" s="74"/>
      <c r="N38" s="76"/>
    </row>
    <row r="39" spans="1:14" ht="18" customHeight="1">
      <c r="A39" s="75">
        <f t="shared" si="0"/>
        <v>33</v>
      </c>
      <c r="B39" s="104" t="s">
        <v>3690</v>
      </c>
      <c r="C39" s="76" t="s">
        <v>1129</v>
      </c>
      <c r="D39" s="76" t="s">
        <v>1129</v>
      </c>
      <c r="E39" s="75"/>
      <c r="F39" s="3056" t="s">
        <v>3540</v>
      </c>
      <c r="G39" s="74" t="s">
        <v>2524</v>
      </c>
      <c r="H39" s="74" t="s">
        <v>2524</v>
      </c>
      <c r="I39" s="74" t="s">
        <v>2524</v>
      </c>
      <c r="J39" s="74"/>
      <c r="K39" s="74"/>
      <c r="L39" s="74"/>
      <c r="M39" s="74"/>
      <c r="N39" s="76"/>
    </row>
    <row r="40" spans="1:14" ht="18" customHeight="1">
      <c r="A40" s="75">
        <f t="shared" si="0"/>
        <v>34</v>
      </c>
      <c r="B40" s="104" t="s">
        <v>3691</v>
      </c>
      <c r="C40" s="76" t="s">
        <v>59</v>
      </c>
      <c r="D40" s="76" t="s">
        <v>59</v>
      </c>
      <c r="E40" s="75"/>
      <c r="F40" s="3056" t="s">
        <v>3540</v>
      </c>
      <c r="G40" s="74" t="s">
        <v>2524</v>
      </c>
      <c r="H40" s="74" t="s">
        <v>2524</v>
      </c>
      <c r="I40" s="74" t="s">
        <v>2524</v>
      </c>
      <c r="J40" s="74"/>
      <c r="K40" s="74"/>
      <c r="L40" s="74"/>
      <c r="M40" s="74"/>
      <c r="N40" s="76"/>
    </row>
    <row r="41" spans="1:14" ht="18" customHeight="1">
      <c r="A41" s="75">
        <f t="shared" si="0"/>
        <v>35</v>
      </c>
      <c r="B41" s="104" t="s">
        <v>3692</v>
      </c>
      <c r="C41" s="76" t="s">
        <v>1130</v>
      </c>
      <c r="D41" s="76" t="s">
        <v>1130</v>
      </c>
      <c r="E41" s="75"/>
      <c r="F41" s="3056" t="s">
        <v>3540</v>
      </c>
      <c r="G41" s="74" t="s">
        <v>2524</v>
      </c>
      <c r="H41" s="74" t="s">
        <v>2524</v>
      </c>
      <c r="I41" s="74" t="s">
        <v>2524</v>
      </c>
      <c r="J41" s="74"/>
      <c r="K41" s="74"/>
      <c r="L41" s="74"/>
      <c r="M41" s="74"/>
      <c r="N41" s="76"/>
    </row>
    <row r="42" spans="1:14" ht="18" customHeight="1">
      <c r="A42" s="75">
        <f t="shared" si="0"/>
        <v>36</v>
      </c>
      <c r="B42" s="104" t="s">
        <v>3693</v>
      </c>
      <c r="C42" s="76" t="s">
        <v>3973</v>
      </c>
      <c r="D42" s="76" t="s">
        <v>3973</v>
      </c>
      <c r="E42" s="75"/>
      <c r="F42" s="3056" t="s">
        <v>3540</v>
      </c>
      <c r="G42" s="74" t="s">
        <v>2524</v>
      </c>
      <c r="H42" s="74" t="s">
        <v>2524</v>
      </c>
      <c r="I42" s="74" t="s">
        <v>2524</v>
      </c>
      <c r="J42" s="74"/>
      <c r="K42" s="74"/>
      <c r="L42" s="74"/>
      <c r="M42" s="74"/>
      <c r="N42" s="76"/>
    </row>
    <row r="43" spans="1:14" ht="18" customHeight="1">
      <c r="A43" s="75">
        <f t="shared" si="0"/>
        <v>37</v>
      </c>
      <c r="B43" s="104" t="s">
        <v>3694</v>
      </c>
      <c r="C43" s="76" t="s">
        <v>3976</v>
      </c>
      <c r="D43" s="76" t="s">
        <v>3976</v>
      </c>
      <c r="E43" s="75"/>
      <c r="F43" s="3056" t="s">
        <v>3540</v>
      </c>
      <c r="G43" s="74" t="s">
        <v>2524</v>
      </c>
      <c r="H43" s="74" t="s">
        <v>2524</v>
      </c>
      <c r="I43" s="74" t="s">
        <v>2524</v>
      </c>
      <c r="J43" s="74"/>
      <c r="K43" s="74"/>
      <c r="L43" s="74"/>
      <c r="M43" s="74"/>
      <c r="N43" s="76"/>
    </row>
    <row r="44" spans="1:14" ht="18" customHeight="1">
      <c r="A44" s="75">
        <f t="shared" si="0"/>
        <v>38</v>
      </c>
      <c r="B44" s="104" t="s">
        <v>3695</v>
      </c>
      <c r="C44" s="76" t="s">
        <v>3979</v>
      </c>
      <c r="D44" s="76" t="s">
        <v>3979</v>
      </c>
      <c r="E44" s="75"/>
      <c r="F44" s="3056" t="s">
        <v>3540</v>
      </c>
      <c r="G44" s="74" t="s">
        <v>2524</v>
      </c>
      <c r="H44" s="74" t="s">
        <v>2524</v>
      </c>
      <c r="I44" s="74" t="s">
        <v>2524</v>
      </c>
      <c r="J44" s="74"/>
      <c r="K44" s="74"/>
      <c r="L44" s="74"/>
      <c r="M44" s="74"/>
      <c r="N44" s="76"/>
    </row>
    <row r="45" spans="1:14" ht="18" customHeight="1">
      <c r="A45" s="75">
        <f t="shared" si="0"/>
        <v>39</v>
      </c>
      <c r="B45" s="104" t="s">
        <v>3696</v>
      </c>
      <c r="C45" s="76" t="s">
        <v>3697</v>
      </c>
      <c r="D45" s="76" t="s">
        <v>3697</v>
      </c>
      <c r="E45" s="75"/>
      <c r="F45" s="3056" t="s">
        <v>3540</v>
      </c>
      <c r="G45" s="74" t="s">
        <v>2524</v>
      </c>
      <c r="H45" s="74" t="s">
        <v>2524</v>
      </c>
      <c r="I45" s="74" t="s">
        <v>2524</v>
      </c>
      <c r="J45" s="74"/>
      <c r="K45" s="74"/>
      <c r="L45" s="74"/>
      <c r="M45" s="74"/>
      <c r="N45" s="76"/>
    </row>
    <row r="46" spans="1:14" ht="18" customHeight="1">
      <c r="A46" s="75">
        <f t="shared" si="0"/>
        <v>40</v>
      </c>
      <c r="B46" s="104" t="s">
        <v>3698</v>
      </c>
      <c r="C46" s="76" t="s">
        <v>3699</v>
      </c>
      <c r="D46" s="76" t="s">
        <v>3699</v>
      </c>
      <c r="E46" s="75"/>
      <c r="F46" s="3056" t="s">
        <v>3540</v>
      </c>
      <c r="G46" s="74" t="s">
        <v>2524</v>
      </c>
      <c r="H46" s="74" t="s">
        <v>2524</v>
      </c>
      <c r="I46" s="74" t="s">
        <v>2524</v>
      </c>
      <c r="J46" s="74"/>
      <c r="K46" s="74"/>
      <c r="L46" s="74"/>
      <c r="M46" s="74"/>
      <c r="N46" s="76"/>
    </row>
    <row r="47" spans="1:14" ht="18" customHeight="1">
      <c r="A47" s="75">
        <f t="shared" si="0"/>
        <v>41</v>
      </c>
      <c r="B47" s="104" t="s">
        <v>3700</v>
      </c>
      <c r="C47" s="76" t="s">
        <v>3701</v>
      </c>
      <c r="D47" s="76" t="s">
        <v>3701</v>
      </c>
      <c r="E47" s="75"/>
      <c r="F47" s="3056" t="s">
        <v>3540</v>
      </c>
      <c r="G47" s="74" t="s">
        <v>2524</v>
      </c>
      <c r="H47" s="74" t="s">
        <v>2524</v>
      </c>
      <c r="I47" s="74" t="s">
        <v>2524</v>
      </c>
      <c r="J47" s="74"/>
      <c r="K47" s="74"/>
      <c r="L47" s="74"/>
      <c r="M47" s="74"/>
      <c r="N47" s="76"/>
    </row>
    <row r="48" spans="1:14" s="12" customFormat="1" ht="18" customHeight="1">
      <c r="A48" s="75">
        <f t="shared" si="0"/>
        <v>42</v>
      </c>
      <c r="B48" s="308" t="s">
        <v>2143</v>
      </c>
      <c r="C48" s="309" t="s">
        <v>2144</v>
      </c>
      <c r="D48" s="309" t="s">
        <v>2144</v>
      </c>
      <c r="E48" s="2463"/>
      <c r="F48" s="3057" t="s">
        <v>3540</v>
      </c>
      <c r="G48" s="310" t="s">
        <v>2524</v>
      </c>
      <c r="H48" s="310" t="s">
        <v>2524</v>
      </c>
      <c r="I48" s="310" t="s">
        <v>2524</v>
      </c>
      <c r="J48" s="310"/>
      <c r="K48" s="310"/>
      <c r="L48" s="310"/>
      <c r="M48" s="310"/>
      <c r="N48" s="309"/>
    </row>
    <row r="49" spans="1:14" s="12" customFormat="1" ht="18" customHeight="1">
      <c r="A49" s="75">
        <f t="shared" si="0"/>
        <v>43</v>
      </c>
      <c r="B49" s="323" t="s">
        <v>655</v>
      </c>
      <c r="C49" s="324" t="s">
        <v>656</v>
      </c>
      <c r="D49" s="324" t="s">
        <v>657</v>
      </c>
      <c r="E49" s="2464"/>
      <c r="F49" s="3058" t="s">
        <v>658</v>
      </c>
      <c r="G49" s="310" t="s">
        <v>2524</v>
      </c>
      <c r="H49" s="310" t="s">
        <v>2524</v>
      </c>
      <c r="I49" s="310" t="s">
        <v>2524</v>
      </c>
      <c r="J49" s="310"/>
      <c r="K49" s="310"/>
      <c r="L49" s="310"/>
      <c r="M49" s="310"/>
      <c r="N49" s="309"/>
    </row>
    <row r="50" spans="1:14" s="12" customFormat="1" ht="18" customHeight="1">
      <c r="A50" s="75">
        <f t="shared" si="0"/>
        <v>44</v>
      </c>
      <c r="B50" s="1805" t="s">
        <v>16516</v>
      </c>
      <c r="C50" s="1533" t="s">
        <v>59</v>
      </c>
      <c r="D50" s="1533" t="s">
        <v>13270</v>
      </c>
      <c r="E50" s="716">
        <v>2023</v>
      </c>
      <c r="F50" s="3059" t="s">
        <v>3540</v>
      </c>
      <c r="G50" s="310" t="s">
        <v>2524</v>
      </c>
      <c r="H50" s="310" t="s">
        <v>2524</v>
      </c>
      <c r="I50" s="310" t="s">
        <v>2524</v>
      </c>
      <c r="J50" s="310"/>
      <c r="K50" s="310"/>
      <c r="L50" s="310"/>
      <c r="M50" s="310"/>
      <c r="N50" s="309"/>
    </row>
    <row r="51" spans="1:14" s="12" customFormat="1" ht="18" customHeight="1">
      <c r="A51" s="75">
        <f t="shared" si="0"/>
        <v>45</v>
      </c>
      <c r="B51" s="1805" t="s">
        <v>3706</v>
      </c>
      <c r="C51" s="1533" t="s">
        <v>59</v>
      </c>
      <c r="D51" s="1533" t="s">
        <v>13270</v>
      </c>
      <c r="E51" s="716">
        <v>2023</v>
      </c>
      <c r="F51" s="3059" t="s">
        <v>3540</v>
      </c>
      <c r="G51" s="310" t="s">
        <v>2524</v>
      </c>
      <c r="H51" s="310" t="s">
        <v>2524</v>
      </c>
      <c r="I51" s="310" t="s">
        <v>2524</v>
      </c>
      <c r="J51" s="310"/>
      <c r="K51" s="310"/>
      <c r="L51" s="310"/>
      <c r="M51" s="310"/>
      <c r="N51" s="309"/>
    </row>
    <row r="52" spans="1:14" s="12" customFormat="1" ht="18" customHeight="1">
      <c r="A52" s="75">
        <f t="shared" si="0"/>
        <v>46</v>
      </c>
      <c r="B52" s="1805" t="s">
        <v>16932</v>
      </c>
      <c r="C52" s="1533" t="s">
        <v>59</v>
      </c>
      <c r="D52" s="1533" t="s">
        <v>13270</v>
      </c>
      <c r="E52" s="716"/>
      <c r="F52" s="3059" t="s">
        <v>3540</v>
      </c>
      <c r="G52" s="310" t="s">
        <v>2524</v>
      </c>
      <c r="H52" s="310" t="s">
        <v>2524</v>
      </c>
      <c r="I52" s="310" t="s">
        <v>2524</v>
      </c>
      <c r="J52" s="1955"/>
      <c r="K52" s="1955"/>
      <c r="L52" s="1955"/>
      <c r="M52" s="1955"/>
      <c r="N52" s="324"/>
    </row>
    <row r="53" spans="1:14" ht="18" customHeight="1">
      <c r="A53" s="86"/>
      <c r="B53" s="105"/>
      <c r="C53" s="106"/>
      <c r="D53" s="106"/>
      <c r="E53" s="86"/>
      <c r="F53" s="3060"/>
      <c r="G53" s="106"/>
      <c r="H53" s="106"/>
      <c r="I53" s="106"/>
      <c r="J53" s="106"/>
      <c r="K53" s="106"/>
      <c r="L53" s="106"/>
      <c r="M53" s="106"/>
      <c r="N53" s="106"/>
    </row>
    <row r="54" spans="1:14">
      <c r="A54" s="12"/>
      <c r="B54" s="12"/>
      <c r="C54" s="12"/>
    </row>
    <row r="55" spans="1:14">
      <c r="A55" t="s">
        <v>6404</v>
      </c>
      <c r="C55" s="88">
        <f>COUNT(A7:A53)</f>
        <v>46</v>
      </c>
    </row>
    <row r="56" spans="1:14">
      <c r="A56" s="12"/>
      <c r="B56" s="12"/>
      <c r="C56" s="12"/>
    </row>
    <row r="57" spans="1:14">
      <c r="A57" s="12"/>
      <c r="B57" s="12"/>
      <c r="C57" s="12"/>
    </row>
    <row r="58" spans="1:14">
      <c r="A58" s="12"/>
      <c r="B58" s="12"/>
      <c r="C58" s="12"/>
    </row>
    <row r="59" spans="1:14">
      <c r="A59" s="12"/>
      <c r="B59" s="12"/>
      <c r="C59" s="12"/>
    </row>
    <row r="60" spans="1:14">
      <c r="A60" s="12"/>
      <c r="B60" s="12"/>
      <c r="C60" s="12"/>
    </row>
    <row r="61" spans="1:14">
      <c r="A61" s="12"/>
      <c r="B61" s="12"/>
      <c r="C61" s="12"/>
    </row>
    <row r="62" spans="1:14">
      <c r="A62" s="12"/>
      <c r="B62" s="12"/>
      <c r="C62" s="12"/>
    </row>
    <row r="63" spans="1:14">
      <c r="A63" s="12"/>
      <c r="B63" s="12"/>
      <c r="C63" s="12"/>
    </row>
    <row r="64" spans="1:14">
      <c r="A64" s="12"/>
      <c r="B64" s="12"/>
      <c r="C64" s="12"/>
    </row>
    <row r="65" spans="1:3">
      <c r="A65" s="12"/>
      <c r="B65" s="12"/>
      <c r="C65" s="12"/>
    </row>
    <row r="66" spans="1:3">
      <c r="A66" s="12"/>
      <c r="B66" s="12"/>
      <c r="C66" s="12"/>
    </row>
    <row r="67" spans="1:3">
      <c r="A67" s="12"/>
      <c r="B67" s="12"/>
      <c r="C67" s="12"/>
    </row>
  </sheetData>
  <customSheetViews>
    <customSheetView guid="{EAD1C6BF-B58E-4716-994B-7E887560A863}" showPageBreaks="1" topLeftCell="A16">
      <selection activeCell="B25" sqref="B25"/>
      <pageMargins left="0.16" right="0.4" top="1" bottom="0.53" header="0.5" footer="0.32"/>
      <pageSetup scale="85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85" showPageBreaks="1">
      <pane ySplit="6" topLeftCell="A7" activePane="bottomLeft" state="frozen"/>
      <selection pane="bottomLeft" activeCell="O4" sqref="O4:O5"/>
      <pageMargins left="1" right="0.4" top="1" bottom="0.6" header="0.5" footer="0.38"/>
      <pageSetup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topLeftCell="A16">
      <selection activeCell="B25" sqref="B25"/>
      <pageMargins left="0.16" right="0.4" top="1" bottom="0.53" header="0.5" footer="0.32"/>
      <pageSetup scale="85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topLeftCell="A16">
      <selection activeCell="B25" sqref="B25"/>
      <pageMargins left="0.16" right="0.4" top="1" bottom="0.53" header="0.5" footer="0.32"/>
      <pageSetup scale="85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>
      <selection activeCell="L19" sqref="L19"/>
      <pageMargins left="0.16" right="0.4" top="1" bottom="0.53" header="0.5" footer="0.32"/>
      <pageSetup scale="85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85">
      <pane ySplit="6" topLeftCell="A7" activePane="bottomLeft" state="frozen"/>
      <selection pane="bottomLeft" activeCell="O4" sqref="O4:O5"/>
      <pageMargins left="1" right="0.4" top="1" bottom="0.6" header="0.5" footer="0.38"/>
      <pageSetup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85" showPageBreaks="1">
      <pane ySplit="6" topLeftCell="A7" activePane="bottomLeft" state="frozen"/>
      <selection pane="bottomLeft" activeCell="O4" sqref="O4:O5"/>
      <pageMargins left="1" right="0.4" top="1" bottom="0.6" header="0.5" footer="0.38"/>
      <pageSetup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85" showPageBreaks="1">
      <pane ySplit="6" topLeftCell="A7" activePane="bottomLeft" state="frozen"/>
      <selection pane="bottomLeft" activeCell="O4" sqref="O4:O5"/>
      <pageMargins left="1" right="0.4" top="1" bottom="0.6" header="0.5" footer="0.38"/>
      <pageSetup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85" showPageBreaks="1">
      <pane ySplit="5" topLeftCell="A7" activePane="bottomLeft" state="frozen"/>
      <selection pane="bottomLeft" activeCell="O4" sqref="O4:O5"/>
      <pageMargins left="1" right="0.4" top="1" bottom="0.6" header="0.5" footer="0.38"/>
      <pageSetup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topLeftCell="A40">
      <selection sqref="A1:N1"/>
      <pageMargins left="0.16" right="0.4" top="1" bottom="0.53" header="0.5" footer="0.32"/>
      <pageSetup scale="85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howPageBreaks="1" topLeftCell="A40">
      <selection activeCell="C1" sqref="C1"/>
      <pageMargins left="0.16" right="0.4" top="1" bottom="0.53" header="0.5" footer="0.32"/>
      <pageSetup scale="85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0">
    <mergeCell ref="A1:N1"/>
    <mergeCell ref="A4:A5"/>
    <mergeCell ref="B4:B5"/>
    <mergeCell ref="C4:C5"/>
    <mergeCell ref="D4:D5"/>
    <mergeCell ref="F4:F5"/>
    <mergeCell ref="G4:I4"/>
    <mergeCell ref="N4:N5"/>
    <mergeCell ref="M4:M5"/>
    <mergeCell ref="K4:L4"/>
  </mergeCells>
  <phoneticPr fontId="30" type="noConversion"/>
  <pageMargins left="0.16" right="0.4" top="1" bottom="0.53" header="0.5" footer="0.32"/>
  <pageSetup scale="85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3"/>
  <dimension ref="A1:O278"/>
  <sheetViews>
    <sheetView topLeftCell="A4" zoomScaleNormal="115" workbookViewId="0">
      <pane xSplit="5" ySplit="2" topLeftCell="F45" activePane="bottomRight" state="frozen"/>
      <selection activeCell="A4" sqref="A4"/>
      <selection pane="topRight" activeCell="F4" sqref="F4"/>
      <selection pane="bottomLeft" activeCell="A6" sqref="A6"/>
      <selection pane="bottomRight" sqref="A1:O1"/>
    </sheetView>
  </sheetViews>
  <sheetFormatPr defaultColWidth="9.140625" defaultRowHeight="12.75"/>
  <cols>
    <col min="1" max="1" width="5" style="975" customWidth="1"/>
    <col min="2" max="2" width="14" style="975" customWidth="1"/>
    <col min="3" max="3" width="17.42578125" style="975" customWidth="1"/>
    <col min="4" max="6" width="27.140625" style="975" customWidth="1"/>
    <col min="7" max="7" width="14" style="975" customWidth="1"/>
    <col min="8" max="8" width="9.85546875" style="975" customWidth="1"/>
    <col min="9" max="9" width="9.7109375" style="975" customWidth="1"/>
    <col min="10" max="10" width="8.140625" style="975" customWidth="1"/>
    <col min="11" max="11" width="8.140625" style="975" hidden="1" customWidth="1"/>
    <col min="12" max="13" width="8.140625" style="975" customWidth="1"/>
    <col min="14" max="14" width="8.85546875" style="975" customWidth="1"/>
    <col min="15" max="15" width="16" style="975" customWidth="1"/>
    <col min="16" max="16384" width="9.140625" style="975"/>
  </cols>
  <sheetData>
    <row r="1" spans="1:15" ht="24" customHeight="1">
      <c r="A1" s="3604" t="s">
        <v>6426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  <c r="N1" s="3605"/>
      <c r="O1" s="3605"/>
    </row>
    <row r="2" spans="1:15" ht="12.75" customHeight="1">
      <c r="A2" s="2"/>
      <c r="B2" s="3"/>
      <c r="C2" s="3"/>
      <c r="D2" s="3"/>
      <c r="E2" s="3"/>
      <c r="F2" s="3"/>
      <c r="G2" s="3"/>
      <c r="H2" s="4"/>
      <c r="I2" s="4"/>
      <c r="J2" s="3"/>
      <c r="K2" s="3"/>
      <c r="L2" s="3"/>
      <c r="M2" s="2296" t="s">
        <v>691</v>
      </c>
      <c r="N2" s="3"/>
      <c r="O2" s="5"/>
    </row>
    <row r="3" spans="1:15" ht="13.5" thickBot="1">
      <c r="M3" s="2297" t="s">
        <v>692</v>
      </c>
    </row>
    <row r="4" spans="1:15" s="52" customFormat="1" ht="15.95" customHeight="1">
      <c r="A4" s="3690" t="s">
        <v>2418</v>
      </c>
      <c r="B4" s="3692" t="s">
        <v>2419</v>
      </c>
      <c r="C4" s="3694" t="s">
        <v>282</v>
      </c>
      <c r="D4" s="3692" t="s">
        <v>2420</v>
      </c>
      <c r="E4" s="2579" t="s">
        <v>12318</v>
      </c>
      <c r="F4" s="2579" t="s">
        <v>281</v>
      </c>
      <c r="G4" s="3694" t="s">
        <v>2422</v>
      </c>
      <c r="H4" s="3696" t="s">
        <v>1029</v>
      </c>
      <c r="I4" s="3696"/>
      <c r="J4" s="3697"/>
      <c r="K4" s="2715" t="s">
        <v>2199</v>
      </c>
      <c r="L4" s="3700" t="s">
        <v>4238</v>
      </c>
      <c r="M4" s="3701"/>
      <c r="N4" s="3688" t="s">
        <v>693</v>
      </c>
      <c r="O4" s="3698" t="s">
        <v>284</v>
      </c>
    </row>
    <row r="5" spans="1:15" s="52" customFormat="1" ht="15.95" customHeight="1" thickBot="1">
      <c r="A5" s="3691"/>
      <c r="B5" s="3693"/>
      <c r="C5" s="3695"/>
      <c r="D5" s="3693"/>
      <c r="E5" s="2134"/>
      <c r="F5" s="2134"/>
      <c r="G5" s="3695"/>
      <c r="H5" s="2716" t="s">
        <v>3203</v>
      </c>
      <c r="I5" s="2717" t="s">
        <v>3204</v>
      </c>
      <c r="J5" s="2586" t="s">
        <v>2336</v>
      </c>
      <c r="K5" s="2587"/>
      <c r="L5" s="2134" t="s">
        <v>4237</v>
      </c>
      <c r="M5" s="2135" t="s">
        <v>2201</v>
      </c>
      <c r="N5" s="3689"/>
      <c r="O5" s="3699"/>
    </row>
    <row r="6" spans="1:15" ht="6" customHeight="1">
      <c r="A6" s="2676"/>
      <c r="B6" s="2677"/>
      <c r="C6" s="2677"/>
      <c r="D6" s="2677"/>
      <c r="E6" s="2677"/>
      <c r="F6" s="2677"/>
      <c r="G6" s="2677"/>
      <c r="H6" s="2678"/>
      <c r="I6" s="2678"/>
      <c r="J6" s="2718"/>
      <c r="K6" s="2718"/>
      <c r="L6" s="2718"/>
      <c r="M6" s="2718"/>
      <c r="N6" s="2718"/>
      <c r="O6" s="2680"/>
    </row>
    <row r="7" spans="1:15" s="52" customFormat="1" ht="18" customHeight="1">
      <c r="A7" s="2719">
        <v>1</v>
      </c>
      <c r="B7" s="2720" t="s">
        <v>3702</v>
      </c>
      <c r="C7" s="2721" t="s">
        <v>59</v>
      </c>
      <c r="D7" s="2721" t="s">
        <v>3703</v>
      </c>
      <c r="E7" s="2721"/>
      <c r="F7" s="2721"/>
      <c r="G7" s="1136" t="s">
        <v>3704</v>
      </c>
      <c r="H7" s="2722" t="s">
        <v>2524</v>
      </c>
      <c r="I7" s="2722" t="s">
        <v>2524</v>
      </c>
      <c r="J7" s="2722" t="s">
        <v>2524</v>
      </c>
      <c r="K7" s="2722"/>
      <c r="L7" s="349">
        <f t="shared" ref="L7:L24" si="0">IF(ISERROR(INDEX(data,MATCH(LEN(N7),item,0),2))," ",INDEX(data,MATCH(LEN(N7),item,0),2))</f>
        <v>125</v>
      </c>
      <c r="M7" s="2723" t="s">
        <v>4239</v>
      </c>
      <c r="N7" s="2719" t="s">
        <v>698</v>
      </c>
      <c r="O7" s="1136"/>
    </row>
    <row r="8" spans="1:15" s="52" customFormat="1" ht="18" customHeight="1">
      <c r="A8" s="2456">
        <f t="shared" ref="A8" si="1">A7+1</f>
        <v>2</v>
      </c>
      <c r="B8" s="2724" t="s">
        <v>3705</v>
      </c>
      <c r="C8" s="2725" t="s">
        <v>59</v>
      </c>
      <c r="D8" s="2725" t="s">
        <v>3706</v>
      </c>
      <c r="E8" s="2725"/>
      <c r="F8" s="2725"/>
      <c r="G8" s="821" t="s">
        <v>3704</v>
      </c>
      <c r="H8" s="2723" t="s">
        <v>2524</v>
      </c>
      <c r="I8" s="2723" t="s">
        <v>2524</v>
      </c>
      <c r="J8" s="2723" t="s">
        <v>2524</v>
      </c>
      <c r="K8" s="2723"/>
      <c r="L8" s="349">
        <f t="shared" si="0"/>
        <v>125</v>
      </c>
      <c r="M8" s="2723" t="s">
        <v>4239</v>
      </c>
      <c r="N8" s="2456" t="s">
        <v>698</v>
      </c>
      <c r="O8" s="821"/>
    </row>
    <row r="9" spans="1:15" s="52" customFormat="1" ht="18" customHeight="1">
      <c r="A9" s="2456">
        <f t="shared" ref="A9:A72" si="2">A8+1</f>
        <v>3</v>
      </c>
      <c r="B9" s="2724" t="s">
        <v>19475</v>
      </c>
      <c r="C9" s="2725" t="s">
        <v>18312</v>
      </c>
      <c r="D9" s="2725" t="s">
        <v>3707</v>
      </c>
      <c r="E9" s="2725" t="s">
        <v>19444</v>
      </c>
      <c r="F9" s="2725" t="s">
        <v>2858</v>
      </c>
      <c r="G9" s="821" t="s">
        <v>3704</v>
      </c>
      <c r="H9" s="2723" t="s">
        <v>2524</v>
      </c>
      <c r="I9" s="2723" t="s">
        <v>2524</v>
      </c>
      <c r="J9" s="2723" t="s">
        <v>2524</v>
      </c>
      <c r="K9" s="2723"/>
      <c r="L9" s="349">
        <f t="shared" si="0"/>
        <v>125</v>
      </c>
      <c r="M9" s="2723" t="s">
        <v>4239</v>
      </c>
      <c r="N9" s="2456" t="s">
        <v>698</v>
      </c>
      <c r="O9" s="821"/>
    </row>
    <row r="10" spans="1:15" s="52" customFormat="1" ht="18" customHeight="1">
      <c r="A10" s="2456">
        <f t="shared" si="2"/>
        <v>4</v>
      </c>
      <c r="B10" s="2724" t="s">
        <v>19476</v>
      </c>
      <c r="C10" s="2725" t="s">
        <v>18312</v>
      </c>
      <c r="D10" s="2725" t="s">
        <v>3707</v>
      </c>
      <c r="E10" s="2725" t="s">
        <v>19444</v>
      </c>
      <c r="F10" s="2725" t="s">
        <v>2858</v>
      </c>
      <c r="G10" s="821" t="s">
        <v>3704</v>
      </c>
      <c r="H10" s="2723" t="s">
        <v>2524</v>
      </c>
      <c r="I10" s="2723" t="s">
        <v>2524</v>
      </c>
      <c r="J10" s="2723" t="s">
        <v>2524</v>
      </c>
      <c r="K10" s="2723"/>
      <c r="L10" s="349">
        <f>IF(ISERROR(INDEX(data,MATCH(LEN(N10),item,0),2))," ",INDEX(data,MATCH(LEN(N10),item,0),2))</f>
        <v>125</v>
      </c>
      <c r="M10" s="2723" t="s">
        <v>4239</v>
      </c>
      <c r="N10" s="2456" t="s">
        <v>698</v>
      </c>
      <c r="O10" s="821"/>
    </row>
    <row r="11" spans="1:15" s="52" customFormat="1" ht="18" customHeight="1">
      <c r="A11" s="2456">
        <f t="shared" si="2"/>
        <v>5</v>
      </c>
      <c r="B11" s="2724" t="s">
        <v>19477</v>
      </c>
      <c r="C11" s="2725" t="s">
        <v>18312</v>
      </c>
      <c r="D11" s="2725" t="s">
        <v>3707</v>
      </c>
      <c r="E11" s="2725" t="s">
        <v>19444</v>
      </c>
      <c r="F11" s="2725" t="s">
        <v>2858</v>
      </c>
      <c r="G11" s="821" t="s">
        <v>3704</v>
      </c>
      <c r="H11" s="2723" t="s">
        <v>2524</v>
      </c>
      <c r="I11" s="2723" t="s">
        <v>2524</v>
      </c>
      <c r="J11" s="2723" t="s">
        <v>2524</v>
      </c>
      <c r="K11" s="2723"/>
      <c r="L11" s="349">
        <f>IF(ISERROR(INDEX(data,MATCH(LEN(N11),item,0),2))," ",INDEX(data,MATCH(LEN(N11),item,0),2))</f>
        <v>125</v>
      </c>
      <c r="M11" s="2723" t="s">
        <v>4239</v>
      </c>
      <c r="N11" s="2456" t="s">
        <v>698</v>
      </c>
      <c r="O11" s="821"/>
    </row>
    <row r="12" spans="1:15" ht="18" customHeight="1">
      <c r="A12" s="2456">
        <f t="shared" si="2"/>
        <v>6</v>
      </c>
      <c r="B12" s="2834" t="s">
        <v>19445</v>
      </c>
      <c r="C12" s="2835" t="s">
        <v>370</v>
      </c>
      <c r="D12" s="2836" t="s">
        <v>19457</v>
      </c>
      <c r="E12" s="2647" t="s">
        <v>19442</v>
      </c>
      <c r="F12" s="2647" t="s">
        <v>19443</v>
      </c>
      <c r="G12" s="821" t="s">
        <v>3704</v>
      </c>
      <c r="H12" s="2837"/>
      <c r="I12" s="2837"/>
      <c r="J12" s="2838"/>
      <c r="K12" s="2838"/>
      <c r="L12" s="2839"/>
      <c r="M12" s="2838"/>
      <c r="N12" s="2838"/>
      <c r="O12" s="2840"/>
    </row>
    <row r="13" spans="1:15" ht="18" customHeight="1">
      <c r="A13" s="2456">
        <f t="shared" si="2"/>
        <v>7</v>
      </c>
      <c r="B13" s="2834" t="s">
        <v>19446</v>
      </c>
      <c r="C13" s="2835" t="s">
        <v>370</v>
      </c>
      <c r="D13" s="2835" t="s">
        <v>19457</v>
      </c>
      <c r="E13" s="2647" t="s">
        <v>19442</v>
      </c>
      <c r="F13" s="2647" t="s">
        <v>19443</v>
      </c>
      <c r="G13" s="821" t="s">
        <v>3704</v>
      </c>
      <c r="H13" s="2837"/>
      <c r="I13" s="2837"/>
      <c r="J13" s="2838"/>
      <c r="K13" s="2838"/>
      <c r="L13" s="2839"/>
      <c r="M13" s="2838"/>
      <c r="N13" s="2838"/>
      <c r="O13" s="2840"/>
    </row>
    <row r="14" spans="1:15" ht="18" customHeight="1">
      <c r="A14" s="2456">
        <f t="shared" si="2"/>
        <v>8</v>
      </c>
      <c r="B14" s="2834" t="s">
        <v>19447</v>
      </c>
      <c r="C14" s="2835" t="s">
        <v>370</v>
      </c>
      <c r="D14" s="2836" t="s">
        <v>19458</v>
      </c>
      <c r="E14" s="2647" t="s">
        <v>19442</v>
      </c>
      <c r="F14" s="2647" t="s">
        <v>19443</v>
      </c>
      <c r="G14" s="821" t="s">
        <v>3704</v>
      </c>
      <c r="H14" s="2837"/>
      <c r="I14" s="2837"/>
      <c r="J14" s="2838"/>
      <c r="K14" s="2838"/>
      <c r="L14" s="2839"/>
      <c r="M14" s="2838"/>
      <c r="N14" s="2838"/>
      <c r="O14" s="2840"/>
    </row>
    <row r="15" spans="1:15" ht="18" customHeight="1">
      <c r="A15" s="2456">
        <f t="shared" si="2"/>
        <v>9</v>
      </c>
      <c r="B15" s="2834" t="s">
        <v>19448</v>
      </c>
      <c r="C15" s="2835" t="s">
        <v>370</v>
      </c>
      <c r="D15" s="2835" t="s">
        <v>19458</v>
      </c>
      <c r="E15" s="2647" t="s">
        <v>19442</v>
      </c>
      <c r="F15" s="2647" t="s">
        <v>19443</v>
      </c>
      <c r="G15" s="821" t="s">
        <v>3704</v>
      </c>
      <c r="H15" s="2837"/>
      <c r="I15" s="2837"/>
      <c r="J15" s="2838"/>
      <c r="K15" s="2838"/>
      <c r="L15" s="2839"/>
      <c r="M15" s="2838"/>
      <c r="N15" s="2838"/>
      <c r="O15" s="2840"/>
    </row>
    <row r="16" spans="1:15" ht="18" customHeight="1">
      <c r="A16" s="2456">
        <f t="shared" si="2"/>
        <v>10</v>
      </c>
      <c r="B16" s="2834" t="s">
        <v>19449</v>
      </c>
      <c r="C16" s="2835" t="s">
        <v>4056</v>
      </c>
      <c r="D16" s="2836" t="s">
        <v>19459</v>
      </c>
      <c r="E16" s="2647" t="s">
        <v>19442</v>
      </c>
      <c r="F16" s="2647" t="s">
        <v>19443</v>
      </c>
      <c r="G16" s="821" t="s">
        <v>3704</v>
      </c>
      <c r="H16" s="2837"/>
      <c r="I16" s="2837"/>
      <c r="J16" s="2838"/>
      <c r="K16" s="2838"/>
      <c r="L16" s="2839"/>
      <c r="M16" s="2838"/>
      <c r="N16" s="2838"/>
      <c r="O16" s="2840"/>
    </row>
    <row r="17" spans="1:15" ht="18" customHeight="1">
      <c r="A17" s="2456">
        <f t="shared" si="2"/>
        <v>11</v>
      </c>
      <c r="B17" s="2834" t="s">
        <v>19450</v>
      </c>
      <c r="C17" s="2835" t="s">
        <v>4056</v>
      </c>
      <c r="D17" s="2835" t="s">
        <v>19459</v>
      </c>
      <c r="E17" s="2647" t="s">
        <v>19442</v>
      </c>
      <c r="F17" s="2647" t="s">
        <v>19443</v>
      </c>
      <c r="G17" s="821" t="s">
        <v>3704</v>
      </c>
      <c r="H17" s="2837"/>
      <c r="I17" s="2837"/>
      <c r="J17" s="2838"/>
      <c r="K17" s="2838"/>
      <c r="L17" s="2839"/>
      <c r="M17" s="2838"/>
      <c r="N17" s="2838"/>
      <c r="O17" s="2840"/>
    </row>
    <row r="18" spans="1:15" ht="18" customHeight="1">
      <c r="A18" s="2456">
        <f t="shared" si="2"/>
        <v>12</v>
      </c>
      <c r="B18" s="2834" t="s">
        <v>19451</v>
      </c>
      <c r="C18" s="2835" t="s">
        <v>4056</v>
      </c>
      <c r="D18" s="2836" t="s">
        <v>19460</v>
      </c>
      <c r="E18" s="2647" t="s">
        <v>19442</v>
      </c>
      <c r="F18" s="2647" t="s">
        <v>19443</v>
      </c>
      <c r="G18" s="821" t="s">
        <v>3704</v>
      </c>
      <c r="H18" s="2837"/>
      <c r="I18" s="2837"/>
      <c r="J18" s="2838"/>
      <c r="K18" s="2838"/>
      <c r="L18" s="2839"/>
      <c r="M18" s="2838"/>
      <c r="N18" s="2838"/>
      <c r="O18" s="2840"/>
    </row>
    <row r="19" spans="1:15" ht="18" customHeight="1">
      <c r="A19" s="2456">
        <f t="shared" si="2"/>
        <v>13</v>
      </c>
      <c r="B19" s="2834" t="s">
        <v>19452</v>
      </c>
      <c r="C19" s="2835" t="s">
        <v>4056</v>
      </c>
      <c r="D19" s="2835" t="s">
        <v>19460</v>
      </c>
      <c r="E19" s="2647" t="s">
        <v>19442</v>
      </c>
      <c r="F19" s="2647" t="s">
        <v>19443</v>
      </c>
      <c r="G19" s="821" t="s">
        <v>3704</v>
      </c>
      <c r="H19" s="2837"/>
      <c r="I19" s="2837"/>
      <c r="J19" s="2838"/>
      <c r="K19" s="2838"/>
      <c r="L19" s="2839"/>
      <c r="M19" s="2838"/>
      <c r="N19" s="2838"/>
      <c r="O19" s="2840"/>
    </row>
    <row r="20" spans="1:15" ht="18" customHeight="1">
      <c r="A20" s="2456">
        <f t="shared" si="2"/>
        <v>14</v>
      </c>
      <c r="B20" s="2834" t="s">
        <v>19453</v>
      </c>
      <c r="C20" s="2835" t="s">
        <v>4058</v>
      </c>
      <c r="D20" s="2836" t="s">
        <v>19461</v>
      </c>
      <c r="E20" s="2647" t="s">
        <v>19442</v>
      </c>
      <c r="F20" s="2647" t="s">
        <v>19443</v>
      </c>
      <c r="G20" s="821" t="s">
        <v>3704</v>
      </c>
      <c r="H20" s="2837"/>
      <c r="I20" s="2837"/>
      <c r="J20" s="2838"/>
      <c r="K20" s="2838"/>
      <c r="L20" s="2839"/>
      <c r="M20" s="2838"/>
      <c r="N20" s="2838"/>
      <c r="O20" s="2840"/>
    </row>
    <row r="21" spans="1:15" ht="18" customHeight="1">
      <c r="A21" s="2456">
        <f t="shared" si="2"/>
        <v>15</v>
      </c>
      <c r="B21" s="2834" t="s">
        <v>19454</v>
      </c>
      <c r="C21" s="2835" t="s">
        <v>4058</v>
      </c>
      <c r="D21" s="2835" t="s">
        <v>19461</v>
      </c>
      <c r="E21" s="2647" t="s">
        <v>19442</v>
      </c>
      <c r="F21" s="2647" t="s">
        <v>19443</v>
      </c>
      <c r="G21" s="821" t="s">
        <v>3704</v>
      </c>
      <c r="H21" s="2837"/>
      <c r="I21" s="2837"/>
      <c r="J21" s="2838"/>
      <c r="K21" s="2838"/>
      <c r="L21" s="2839"/>
      <c r="M21" s="2838"/>
      <c r="N21" s="2838"/>
      <c r="O21" s="2840"/>
    </row>
    <row r="22" spans="1:15" ht="18" customHeight="1">
      <c r="A22" s="2456">
        <f t="shared" si="2"/>
        <v>16</v>
      </c>
      <c r="B22" s="2834" t="s">
        <v>19455</v>
      </c>
      <c r="C22" s="2835" t="s">
        <v>4058</v>
      </c>
      <c r="D22" s="2835" t="s">
        <v>19462</v>
      </c>
      <c r="E22" s="2647" t="s">
        <v>19442</v>
      </c>
      <c r="F22" s="2647" t="s">
        <v>19443</v>
      </c>
      <c r="G22" s="821" t="s">
        <v>3704</v>
      </c>
      <c r="H22" s="2837"/>
      <c r="I22" s="2837"/>
      <c r="J22" s="2838"/>
      <c r="K22" s="2838"/>
      <c r="L22" s="2839"/>
      <c r="M22" s="2838"/>
      <c r="N22" s="2838"/>
      <c r="O22" s="2840"/>
    </row>
    <row r="23" spans="1:15" ht="18" customHeight="1">
      <c r="A23" s="2456">
        <f t="shared" si="2"/>
        <v>17</v>
      </c>
      <c r="B23" s="2834" t="s">
        <v>19456</v>
      </c>
      <c r="C23" s="2835" t="s">
        <v>4058</v>
      </c>
      <c r="D23" s="2835" t="s">
        <v>19462</v>
      </c>
      <c r="E23" s="2647" t="s">
        <v>19442</v>
      </c>
      <c r="F23" s="2647" t="s">
        <v>19443</v>
      </c>
      <c r="G23" s="821" t="s">
        <v>3704</v>
      </c>
      <c r="H23" s="2837"/>
      <c r="I23" s="2837"/>
      <c r="J23" s="2838"/>
      <c r="K23" s="2838"/>
      <c r="L23" s="2839"/>
      <c r="M23" s="2838"/>
      <c r="N23" s="2838"/>
      <c r="O23" s="2840"/>
    </row>
    <row r="24" spans="1:15" s="52" customFormat="1" ht="18" customHeight="1">
      <c r="A24" s="2456">
        <f t="shared" si="2"/>
        <v>18</v>
      </c>
      <c r="B24" s="2724" t="s">
        <v>3708</v>
      </c>
      <c r="C24" s="2725" t="s">
        <v>3709</v>
      </c>
      <c r="D24" s="2725" t="s">
        <v>3710</v>
      </c>
      <c r="E24" s="2725"/>
      <c r="F24" s="2725"/>
      <c r="G24" s="821" t="s">
        <v>3704</v>
      </c>
      <c r="H24" s="2723" t="s">
        <v>2524</v>
      </c>
      <c r="I24" s="2723" t="s">
        <v>2524</v>
      </c>
      <c r="J24" s="2723" t="s">
        <v>2524</v>
      </c>
      <c r="K24" s="2723"/>
      <c r="L24" s="349">
        <f t="shared" si="0"/>
        <v>25</v>
      </c>
      <c r="M24" s="2723" t="s">
        <v>4240</v>
      </c>
      <c r="N24" s="2723" t="s">
        <v>694</v>
      </c>
      <c r="O24" s="821"/>
    </row>
    <row r="25" spans="1:15" s="52" customFormat="1" ht="18" customHeight="1">
      <c r="A25" s="2456">
        <f t="shared" si="2"/>
        <v>19</v>
      </c>
      <c r="B25" s="2724" t="s">
        <v>19463</v>
      </c>
      <c r="C25" s="2725" t="s">
        <v>1129</v>
      </c>
      <c r="D25" s="2725" t="s">
        <v>19882</v>
      </c>
      <c r="E25" s="2647" t="s">
        <v>19439</v>
      </c>
      <c r="F25" s="2647" t="s">
        <v>19438</v>
      </c>
      <c r="G25" s="821" t="s">
        <v>3704</v>
      </c>
      <c r="H25" s="2723" t="s">
        <v>2524</v>
      </c>
      <c r="I25" s="2723" t="s">
        <v>2524</v>
      </c>
      <c r="J25" s="2723" t="s">
        <v>2524</v>
      </c>
      <c r="K25" s="2723"/>
      <c r="L25" s="349">
        <f t="shared" ref="L25:L37" si="3">IF(ISERROR(INDEX(data,MATCH(LEN(N25),item,0),2))," ",INDEX(data,MATCH(LEN(N25),item,0),2))</f>
        <v>25</v>
      </c>
      <c r="M25" s="2723" t="s">
        <v>4240</v>
      </c>
      <c r="N25" s="2723" t="s">
        <v>694</v>
      </c>
      <c r="O25" s="821"/>
    </row>
    <row r="26" spans="1:15" s="52" customFormat="1" ht="18" customHeight="1">
      <c r="A26" s="2456">
        <f t="shared" si="2"/>
        <v>20</v>
      </c>
      <c r="B26" s="2724" t="s">
        <v>19464</v>
      </c>
      <c r="C26" s="2725" t="s">
        <v>1129</v>
      </c>
      <c r="D26" s="2725" t="s">
        <v>19882</v>
      </c>
      <c r="E26" s="2647" t="s">
        <v>19439</v>
      </c>
      <c r="F26" s="2647" t="s">
        <v>19438</v>
      </c>
      <c r="G26" s="821" t="s">
        <v>3704</v>
      </c>
      <c r="H26" s="2723" t="s">
        <v>2524</v>
      </c>
      <c r="I26" s="2723" t="s">
        <v>2524</v>
      </c>
      <c r="J26" s="2723" t="s">
        <v>2524</v>
      </c>
      <c r="K26" s="2723"/>
      <c r="L26" s="349">
        <f t="shared" si="3"/>
        <v>25</v>
      </c>
      <c r="M26" s="2723" t="s">
        <v>4240</v>
      </c>
      <c r="N26" s="2723" t="s">
        <v>694</v>
      </c>
      <c r="O26" s="821"/>
    </row>
    <row r="27" spans="1:15" s="52" customFormat="1" ht="18" customHeight="1">
      <c r="A27" s="2456">
        <f t="shared" si="2"/>
        <v>21</v>
      </c>
      <c r="B27" s="2724" t="s">
        <v>19465</v>
      </c>
      <c r="C27" s="2725" t="s">
        <v>1128</v>
      </c>
      <c r="D27" s="2725" t="s">
        <v>19883</v>
      </c>
      <c r="E27" s="2725" t="s">
        <v>19439</v>
      </c>
      <c r="F27" s="2725" t="s">
        <v>19438</v>
      </c>
      <c r="G27" s="821" t="s">
        <v>3704</v>
      </c>
      <c r="H27" s="2723" t="s">
        <v>2524</v>
      </c>
      <c r="I27" s="2723" t="s">
        <v>2524</v>
      </c>
      <c r="J27" s="2723" t="s">
        <v>2524</v>
      </c>
      <c r="K27" s="2723"/>
      <c r="L27" s="349">
        <f t="shared" si="3"/>
        <v>25</v>
      </c>
      <c r="M27" s="2723" t="s">
        <v>4240</v>
      </c>
      <c r="N27" s="2723" t="s">
        <v>694</v>
      </c>
      <c r="O27" s="821"/>
    </row>
    <row r="28" spans="1:15" s="52" customFormat="1" ht="18" customHeight="1">
      <c r="A28" s="2456">
        <f t="shared" si="2"/>
        <v>22</v>
      </c>
      <c r="B28" s="2724" t="s">
        <v>19466</v>
      </c>
      <c r="C28" s="2725" t="s">
        <v>1128</v>
      </c>
      <c r="D28" s="2725" t="s">
        <v>19883</v>
      </c>
      <c r="E28" s="2725" t="s">
        <v>19439</v>
      </c>
      <c r="F28" s="2725" t="s">
        <v>19438</v>
      </c>
      <c r="G28" s="821" t="s">
        <v>3704</v>
      </c>
      <c r="H28" s="2723" t="s">
        <v>2524</v>
      </c>
      <c r="I28" s="2723" t="s">
        <v>2524</v>
      </c>
      <c r="J28" s="2723" t="s">
        <v>2524</v>
      </c>
      <c r="K28" s="2723"/>
      <c r="L28" s="349">
        <f t="shared" si="3"/>
        <v>25</v>
      </c>
      <c r="M28" s="2723" t="s">
        <v>4240</v>
      </c>
      <c r="N28" s="2723" t="s">
        <v>694</v>
      </c>
      <c r="O28" s="821"/>
    </row>
    <row r="29" spans="1:15" s="52" customFormat="1" ht="18" customHeight="1">
      <c r="A29" s="2456">
        <f t="shared" si="2"/>
        <v>23</v>
      </c>
      <c r="B29" s="914" t="s">
        <v>19467</v>
      </c>
      <c r="C29" s="2647" t="s">
        <v>627</v>
      </c>
      <c r="D29" s="2647" t="s">
        <v>19884</v>
      </c>
      <c r="E29" s="2647" t="s">
        <v>19439</v>
      </c>
      <c r="F29" s="2647" t="s">
        <v>19438</v>
      </c>
      <c r="G29" s="821" t="s">
        <v>3704</v>
      </c>
      <c r="H29" s="2723" t="s">
        <v>2524</v>
      </c>
      <c r="I29" s="2723" t="s">
        <v>2524</v>
      </c>
      <c r="J29" s="2723" t="s">
        <v>2524</v>
      </c>
      <c r="K29" s="2723"/>
      <c r="L29" s="349">
        <f t="shared" si="3"/>
        <v>25</v>
      </c>
      <c r="M29" s="2723" t="s">
        <v>4240</v>
      </c>
      <c r="N29" s="2723" t="s">
        <v>694</v>
      </c>
      <c r="O29" s="821"/>
    </row>
    <row r="30" spans="1:15" s="52" customFormat="1" ht="18" customHeight="1">
      <c r="A30" s="2456">
        <f t="shared" si="2"/>
        <v>24</v>
      </c>
      <c r="B30" s="914" t="s">
        <v>19468</v>
      </c>
      <c r="C30" s="2647" t="s">
        <v>627</v>
      </c>
      <c r="D30" s="2647" t="s">
        <v>19884</v>
      </c>
      <c r="E30" s="2647" t="s">
        <v>19439</v>
      </c>
      <c r="F30" s="2647" t="s">
        <v>19438</v>
      </c>
      <c r="G30" s="821" t="s">
        <v>3704</v>
      </c>
      <c r="H30" s="2723" t="s">
        <v>2524</v>
      </c>
      <c r="I30" s="2723" t="s">
        <v>2524</v>
      </c>
      <c r="J30" s="2723" t="s">
        <v>2524</v>
      </c>
      <c r="K30" s="2723"/>
      <c r="L30" s="349">
        <f t="shared" si="3"/>
        <v>25</v>
      </c>
      <c r="M30" s="2723" t="s">
        <v>4240</v>
      </c>
      <c r="N30" s="2723" t="s">
        <v>694</v>
      </c>
      <c r="O30" s="821"/>
    </row>
    <row r="31" spans="1:15" s="52" customFormat="1" ht="18" customHeight="1">
      <c r="A31" s="2456">
        <f t="shared" si="2"/>
        <v>25</v>
      </c>
      <c r="B31" s="914" t="s">
        <v>19469</v>
      </c>
      <c r="C31" s="2647" t="s">
        <v>4167</v>
      </c>
      <c r="D31" s="2647" t="s">
        <v>19885</v>
      </c>
      <c r="E31" s="2647" t="s">
        <v>19439</v>
      </c>
      <c r="F31" s="2647" t="s">
        <v>19438</v>
      </c>
      <c r="G31" s="821" t="s">
        <v>3704</v>
      </c>
      <c r="H31" s="2723" t="s">
        <v>2524</v>
      </c>
      <c r="I31" s="2723" t="s">
        <v>2524</v>
      </c>
      <c r="J31" s="2723" t="s">
        <v>2524</v>
      </c>
      <c r="K31" s="2723"/>
      <c r="L31" s="349">
        <f t="shared" si="3"/>
        <v>25</v>
      </c>
      <c r="M31" s="2723" t="s">
        <v>4240</v>
      </c>
      <c r="N31" s="2723" t="s">
        <v>694</v>
      </c>
      <c r="O31" s="821"/>
    </row>
    <row r="32" spans="1:15" s="52" customFormat="1" ht="18" customHeight="1">
      <c r="A32" s="2456">
        <f t="shared" si="2"/>
        <v>26</v>
      </c>
      <c r="B32" s="914" t="s">
        <v>19470</v>
      </c>
      <c r="C32" s="2647" t="s">
        <v>4167</v>
      </c>
      <c r="D32" s="2647" t="s">
        <v>19885</v>
      </c>
      <c r="E32" s="2647" t="s">
        <v>19439</v>
      </c>
      <c r="F32" s="2647" t="s">
        <v>19438</v>
      </c>
      <c r="G32" s="821" t="s">
        <v>3704</v>
      </c>
      <c r="H32" s="2723" t="s">
        <v>2524</v>
      </c>
      <c r="I32" s="2723" t="s">
        <v>2524</v>
      </c>
      <c r="J32" s="2723" t="s">
        <v>2524</v>
      </c>
      <c r="K32" s="2723"/>
      <c r="L32" s="349">
        <f t="shared" si="3"/>
        <v>25</v>
      </c>
      <c r="M32" s="2723" t="s">
        <v>4240</v>
      </c>
      <c r="N32" s="2723" t="s">
        <v>694</v>
      </c>
      <c r="O32" s="821"/>
    </row>
    <row r="33" spans="1:15" s="52" customFormat="1" ht="18" customHeight="1">
      <c r="A33" s="2456">
        <f t="shared" si="2"/>
        <v>27</v>
      </c>
      <c r="B33" s="914" t="s">
        <v>19471</v>
      </c>
      <c r="C33" s="2647" t="s">
        <v>18035</v>
      </c>
      <c r="D33" s="2647" t="s">
        <v>19886</v>
      </c>
      <c r="E33" s="2647" t="s">
        <v>19439</v>
      </c>
      <c r="F33" s="2647" t="s">
        <v>19438</v>
      </c>
      <c r="G33" s="821" t="s">
        <v>3704</v>
      </c>
      <c r="H33" s="2723" t="s">
        <v>2524</v>
      </c>
      <c r="I33" s="2723" t="s">
        <v>2524</v>
      </c>
      <c r="J33" s="2723" t="s">
        <v>2524</v>
      </c>
      <c r="K33" s="2723"/>
      <c r="L33" s="349">
        <f t="shared" si="3"/>
        <v>25</v>
      </c>
      <c r="M33" s="2723" t="s">
        <v>4240</v>
      </c>
      <c r="N33" s="2723" t="s">
        <v>694</v>
      </c>
      <c r="O33" s="821"/>
    </row>
    <row r="34" spans="1:15" s="52" customFormat="1" ht="18" customHeight="1">
      <c r="A34" s="2456">
        <f t="shared" si="2"/>
        <v>28</v>
      </c>
      <c r="B34" s="914" t="s">
        <v>19472</v>
      </c>
      <c r="C34" s="2647" t="s">
        <v>18035</v>
      </c>
      <c r="D34" s="2647" t="s">
        <v>19886</v>
      </c>
      <c r="E34" s="2647" t="s">
        <v>19439</v>
      </c>
      <c r="F34" s="2647" t="s">
        <v>19438</v>
      </c>
      <c r="G34" s="821" t="s">
        <v>3704</v>
      </c>
      <c r="H34" s="2723" t="s">
        <v>2524</v>
      </c>
      <c r="I34" s="2723" t="s">
        <v>2524</v>
      </c>
      <c r="J34" s="2723" t="s">
        <v>2524</v>
      </c>
      <c r="K34" s="2723"/>
      <c r="L34" s="349">
        <f t="shared" si="3"/>
        <v>25</v>
      </c>
      <c r="M34" s="2723" t="s">
        <v>4240</v>
      </c>
      <c r="N34" s="2723" t="s">
        <v>694</v>
      </c>
      <c r="O34" s="821"/>
    </row>
    <row r="35" spans="1:15" s="52" customFormat="1" ht="18" customHeight="1">
      <c r="A35" s="2456">
        <f t="shared" si="2"/>
        <v>29</v>
      </c>
      <c r="B35" s="914" t="s">
        <v>19473</v>
      </c>
      <c r="C35" s="2647" t="s">
        <v>3780</v>
      </c>
      <c r="D35" s="2647" t="s">
        <v>19887</v>
      </c>
      <c r="E35" s="2828" t="s">
        <v>19441</v>
      </c>
      <c r="F35" s="2647" t="s">
        <v>19440</v>
      </c>
      <c r="G35" s="821" t="s">
        <v>3704</v>
      </c>
      <c r="H35" s="2723" t="s">
        <v>2524</v>
      </c>
      <c r="I35" s="2723" t="s">
        <v>2524</v>
      </c>
      <c r="J35" s="2723" t="s">
        <v>2524</v>
      </c>
      <c r="K35" s="2723"/>
      <c r="L35" s="349" t="str">
        <f t="shared" si="3"/>
        <v xml:space="preserve"> </v>
      </c>
      <c r="M35" s="2723"/>
      <c r="N35" s="2723"/>
      <c r="O35" s="821"/>
    </row>
    <row r="36" spans="1:15" s="52" customFormat="1" ht="18" customHeight="1">
      <c r="A36" s="2456">
        <f t="shared" si="2"/>
        <v>30</v>
      </c>
      <c r="B36" s="914" t="s">
        <v>19474</v>
      </c>
      <c r="C36" s="2647" t="s">
        <v>3780</v>
      </c>
      <c r="D36" s="2647" t="s">
        <v>19887</v>
      </c>
      <c r="E36" s="2828" t="s">
        <v>19441</v>
      </c>
      <c r="F36" s="2647" t="s">
        <v>19440</v>
      </c>
      <c r="G36" s="821" t="s">
        <v>3704</v>
      </c>
      <c r="H36" s="2723" t="s">
        <v>2524</v>
      </c>
      <c r="I36" s="2723" t="s">
        <v>2524</v>
      </c>
      <c r="J36" s="2723" t="s">
        <v>2524</v>
      </c>
      <c r="K36" s="2723"/>
      <c r="L36" s="349" t="str">
        <f t="shared" si="3"/>
        <v xml:space="preserve"> </v>
      </c>
      <c r="M36" s="2723"/>
      <c r="N36" s="2723"/>
      <c r="O36" s="821"/>
    </row>
    <row r="37" spans="1:15" s="52" customFormat="1" ht="18" customHeight="1">
      <c r="A37" s="2456">
        <f t="shared" si="2"/>
        <v>31</v>
      </c>
      <c r="B37" s="914" t="s">
        <v>1523</v>
      </c>
      <c r="C37" s="2841" t="s">
        <v>3500</v>
      </c>
      <c r="D37" s="2841" t="s">
        <v>19888</v>
      </c>
      <c r="E37" s="2841"/>
      <c r="F37" s="2841"/>
      <c r="G37" s="2842"/>
      <c r="H37" s="2843" t="s">
        <v>2524</v>
      </c>
      <c r="I37" s="2843" t="s">
        <v>2524</v>
      </c>
      <c r="J37" s="2844" t="s">
        <v>2524</v>
      </c>
      <c r="K37" s="2844"/>
      <c r="L37" s="349" t="str">
        <f t="shared" si="3"/>
        <v xml:space="preserve"> </v>
      </c>
      <c r="M37" s="2844"/>
      <c r="N37" s="2844"/>
      <c r="O37" s="2691" t="s">
        <v>2142</v>
      </c>
    </row>
    <row r="38" spans="1:15" ht="18" customHeight="1">
      <c r="A38" s="2456">
        <f t="shared" si="2"/>
        <v>32</v>
      </c>
      <c r="B38" s="2834" t="s">
        <v>19641</v>
      </c>
      <c r="C38" s="2835" t="s">
        <v>59</v>
      </c>
      <c r="D38" s="2835" t="s">
        <v>16516</v>
      </c>
      <c r="E38" s="2841" t="s">
        <v>19565</v>
      </c>
      <c r="F38" s="2841" t="s">
        <v>19564</v>
      </c>
      <c r="G38" s="2842" t="s">
        <v>2141</v>
      </c>
      <c r="H38" s="2837"/>
      <c r="I38" s="2837"/>
      <c r="J38" s="2838"/>
      <c r="K38" s="2838"/>
      <c r="L38" s="2839"/>
      <c r="M38" s="2838"/>
      <c r="N38" s="2838"/>
      <c r="O38" s="2840"/>
    </row>
    <row r="39" spans="1:15" ht="18" customHeight="1">
      <c r="A39" s="2456">
        <f t="shared" si="2"/>
        <v>33</v>
      </c>
      <c r="B39" s="2834" t="s">
        <v>19642</v>
      </c>
      <c r="C39" s="2835" t="s">
        <v>59</v>
      </c>
      <c r="D39" s="2835" t="s">
        <v>16516</v>
      </c>
      <c r="E39" s="2841" t="s">
        <v>19565</v>
      </c>
      <c r="F39" s="2841" t="s">
        <v>19564</v>
      </c>
      <c r="G39" s="2842" t="s">
        <v>2141</v>
      </c>
      <c r="H39" s="2837"/>
      <c r="I39" s="2837"/>
      <c r="J39" s="2838"/>
      <c r="K39" s="2838"/>
      <c r="L39" s="2839"/>
      <c r="M39" s="2838"/>
      <c r="N39" s="2838"/>
      <c r="O39" s="2840"/>
    </row>
    <row r="40" spans="1:15" ht="18" customHeight="1">
      <c r="A40" s="2456">
        <f t="shared" si="2"/>
        <v>34</v>
      </c>
      <c r="B40" s="2834" t="s">
        <v>19643</v>
      </c>
      <c r="C40" s="2835" t="s">
        <v>59</v>
      </c>
      <c r="D40" s="2835" t="s">
        <v>16516</v>
      </c>
      <c r="E40" s="2841" t="s">
        <v>19565</v>
      </c>
      <c r="F40" s="2841" t="s">
        <v>19564</v>
      </c>
      <c r="G40" s="2842" t="s">
        <v>2141</v>
      </c>
      <c r="H40" s="2837"/>
      <c r="I40" s="2837"/>
      <c r="J40" s="2838"/>
      <c r="K40" s="2838"/>
      <c r="L40" s="2839"/>
      <c r="M40" s="2838"/>
      <c r="N40" s="2838"/>
      <c r="O40" s="2840"/>
    </row>
    <row r="41" spans="1:15" ht="18" customHeight="1">
      <c r="A41" s="2456">
        <f t="shared" si="2"/>
        <v>35</v>
      </c>
      <c r="B41" s="2834" t="s">
        <v>19644</v>
      </c>
      <c r="C41" s="2835" t="s">
        <v>59</v>
      </c>
      <c r="D41" s="2835" t="s">
        <v>16516</v>
      </c>
      <c r="E41" s="2841" t="s">
        <v>19565</v>
      </c>
      <c r="F41" s="2841" t="s">
        <v>19564</v>
      </c>
      <c r="G41" s="2842" t="s">
        <v>2141</v>
      </c>
      <c r="H41" s="2837"/>
      <c r="I41" s="2837"/>
      <c r="J41" s="2838"/>
      <c r="K41" s="2838"/>
      <c r="L41" s="2839"/>
      <c r="M41" s="2838"/>
      <c r="N41" s="2838"/>
      <c r="O41" s="2840"/>
    </row>
    <row r="42" spans="1:15" ht="18" customHeight="1">
      <c r="A42" s="2456">
        <f t="shared" si="2"/>
        <v>36</v>
      </c>
      <c r="B42" s="2834" t="s">
        <v>19645</v>
      </c>
      <c r="C42" s="2835" t="s">
        <v>59</v>
      </c>
      <c r="D42" s="2835" t="s">
        <v>16516</v>
      </c>
      <c r="E42" s="2841" t="s">
        <v>19565</v>
      </c>
      <c r="F42" s="2841" t="s">
        <v>19564</v>
      </c>
      <c r="G42" s="2842" t="s">
        <v>2141</v>
      </c>
      <c r="H42" s="2837"/>
      <c r="I42" s="2837"/>
      <c r="J42" s="2838"/>
      <c r="K42" s="2838"/>
      <c r="L42" s="2839"/>
      <c r="M42" s="2838"/>
      <c r="N42" s="2838"/>
      <c r="O42" s="2840"/>
    </row>
    <row r="43" spans="1:15" ht="18" customHeight="1">
      <c r="A43" s="2456">
        <f t="shared" si="2"/>
        <v>37</v>
      </c>
      <c r="B43" s="2834" t="s">
        <v>19646</v>
      </c>
      <c r="C43" s="2835" t="s">
        <v>59</v>
      </c>
      <c r="D43" s="2835" t="s">
        <v>16516</v>
      </c>
      <c r="E43" s="2841" t="s">
        <v>19565</v>
      </c>
      <c r="F43" s="2841" t="s">
        <v>19564</v>
      </c>
      <c r="G43" s="2842" t="s">
        <v>2141</v>
      </c>
      <c r="H43" s="2837"/>
      <c r="I43" s="2837"/>
      <c r="J43" s="2838"/>
      <c r="K43" s="2838"/>
      <c r="L43" s="2839"/>
      <c r="M43" s="2838"/>
      <c r="N43" s="2838"/>
      <c r="O43" s="2840"/>
    </row>
    <row r="44" spans="1:15" ht="18" customHeight="1">
      <c r="A44" s="2456">
        <f t="shared" si="2"/>
        <v>38</v>
      </c>
      <c r="B44" s="2834" t="s">
        <v>19647</v>
      </c>
      <c r="C44" s="2835" t="s">
        <v>59</v>
      </c>
      <c r="D44" s="2835" t="s">
        <v>16516</v>
      </c>
      <c r="E44" s="2841" t="s">
        <v>19565</v>
      </c>
      <c r="F44" s="2841" t="s">
        <v>19564</v>
      </c>
      <c r="G44" s="2842" t="s">
        <v>2141</v>
      </c>
      <c r="H44" s="2837"/>
      <c r="I44" s="2837"/>
      <c r="J44" s="2838"/>
      <c r="K44" s="2838"/>
      <c r="L44" s="2839"/>
      <c r="M44" s="2838"/>
      <c r="N44" s="2838"/>
      <c r="O44" s="2840"/>
    </row>
    <row r="45" spans="1:15" ht="18" customHeight="1">
      <c r="A45" s="2456">
        <f t="shared" si="2"/>
        <v>39</v>
      </c>
      <c r="B45" s="2834" t="s">
        <v>19648</v>
      </c>
      <c r="C45" s="2835" t="s">
        <v>59</v>
      </c>
      <c r="D45" s="2835" t="s">
        <v>16516</v>
      </c>
      <c r="E45" s="2841" t="s">
        <v>19565</v>
      </c>
      <c r="F45" s="2841" t="s">
        <v>19564</v>
      </c>
      <c r="G45" s="2842" t="s">
        <v>2141</v>
      </c>
      <c r="H45" s="2837"/>
      <c r="I45" s="2837"/>
      <c r="J45" s="2838"/>
      <c r="K45" s="2838"/>
      <c r="L45" s="2839"/>
      <c r="M45" s="2838"/>
      <c r="N45" s="2838"/>
      <c r="O45" s="2840"/>
    </row>
    <row r="46" spans="1:15" ht="18" customHeight="1">
      <c r="A46" s="2456">
        <f t="shared" si="2"/>
        <v>40</v>
      </c>
      <c r="B46" s="2834" t="s">
        <v>19649</v>
      </c>
      <c r="C46" s="2835" t="s">
        <v>59</v>
      </c>
      <c r="D46" s="2835" t="s">
        <v>16516</v>
      </c>
      <c r="E46" s="2841" t="s">
        <v>19565</v>
      </c>
      <c r="F46" s="2841" t="s">
        <v>19564</v>
      </c>
      <c r="G46" s="2842" t="s">
        <v>2141</v>
      </c>
      <c r="H46" s="2837"/>
      <c r="I46" s="2837"/>
      <c r="J46" s="2838"/>
      <c r="K46" s="2838"/>
      <c r="L46" s="2839"/>
      <c r="M46" s="2838"/>
      <c r="N46" s="2838"/>
      <c r="O46" s="2840"/>
    </row>
    <row r="47" spans="1:15" ht="18" customHeight="1">
      <c r="A47" s="2456">
        <f t="shared" si="2"/>
        <v>41</v>
      </c>
      <c r="B47" s="2834" t="s">
        <v>19650</v>
      </c>
      <c r="C47" s="2835" t="s">
        <v>59</v>
      </c>
      <c r="D47" s="2835" t="s">
        <v>16516</v>
      </c>
      <c r="E47" s="2841" t="s">
        <v>19565</v>
      </c>
      <c r="F47" s="2841" t="s">
        <v>19564</v>
      </c>
      <c r="G47" s="2842" t="s">
        <v>2141</v>
      </c>
      <c r="H47" s="2837"/>
      <c r="I47" s="2837"/>
      <c r="J47" s="2838"/>
      <c r="K47" s="2838"/>
      <c r="L47" s="2839"/>
      <c r="M47" s="2838"/>
      <c r="N47" s="2838"/>
      <c r="O47" s="2840"/>
    </row>
    <row r="48" spans="1:15" ht="18" customHeight="1">
      <c r="A48" s="2456">
        <f t="shared" si="2"/>
        <v>42</v>
      </c>
      <c r="B48" s="2834" t="s">
        <v>19651</v>
      </c>
      <c r="C48" s="2835" t="s">
        <v>59</v>
      </c>
      <c r="D48" s="2835" t="s">
        <v>16516</v>
      </c>
      <c r="E48" s="2841" t="s">
        <v>19565</v>
      </c>
      <c r="F48" s="2841" t="s">
        <v>19564</v>
      </c>
      <c r="G48" s="2842" t="s">
        <v>2141</v>
      </c>
      <c r="H48" s="2837"/>
      <c r="I48" s="2837"/>
      <c r="J48" s="2838"/>
      <c r="K48" s="2838"/>
      <c r="L48" s="2839"/>
      <c r="M48" s="2838"/>
      <c r="N48" s="2838"/>
      <c r="O48" s="2840"/>
    </row>
    <row r="49" spans="1:15" ht="18" customHeight="1">
      <c r="A49" s="2456">
        <f t="shared" si="2"/>
        <v>43</v>
      </c>
      <c r="B49" s="2834" t="s">
        <v>19652</v>
      </c>
      <c r="C49" s="2835" t="s">
        <v>59</v>
      </c>
      <c r="D49" s="2835" t="s">
        <v>16516</v>
      </c>
      <c r="E49" s="2841" t="s">
        <v>19565</v>
      </c>
      <c r="F49" s="2841" t="s">
        <v>19564</v>
      </c>
      <c r="G49" s="2842" t="s">
        <v>2141</v>
      </c>
      <c r="H49" s="2837"/>
      <c r="I49" s="2837"/>
      <c r="J49" s="2838"/>
      <c r="K49" s="2838"/>
      <c r="L49" s="2839"/>
      <c r="M49" s="2838"/>
      <c r="N49" s="2838"/>
      <c r="O49" s="2840"/>
    </row>
    <row r="50" spans="1:15" ht="18" customHeight="1">
      <c r="A50" s="2456">
        <f t="shared" si="2"/>
        <v>44</v>
      </c>
      <c r="B50" s="2834" t="s">
        <v>19653</v>
      </c>
      <c r="C50" s="2835" t="s">
        <v>59</v>
      </c>
      <c r="D50" s="2835" t="s">
        <v>16516</v>
      </c>
      <c r="E50" s="2841" t="s">
        <v>19565</v>
      </c>
      <c r="F50" s="2841" t="s">
        <v>19564</v>
      </c>
      <c r="G50" s="2842" t="s">
        <v>2141</v>
      </c>
      <c r="H50" s="2837"/>
      <c r="I50" s="2837"/>
      <c r="J50" s="2838"/>
      <c r="K50" s="2838"/>
      <c r="L50" s="2839"/>
      <c r="M50" s="2838"/>
      <c r="N50" s="2838"/>
      <c r="O50" s="2840"/>
    </row>
    <row r="51" spans="1:15" ht="18" customHeight="1">
      <c r="A51" s="2456">
        <f t="shared" si="2"/>
        <v>45</v>
      </c>
      <c r="B51" s="2834" t="s">
        <v>19654</v>
      </c>
      <c r="C51" s="2835" t="s">
        <v>59</v>
      </c>
      <c r="D51" s="2835" t="s">
        <v>16516</v>
      </c>
      <c r="E51" s="2841" t="s">
        <v>19565</v>
      </c>
      <c r="F51" s="2841" t="s">
        <v>19564</v>
      </c>
      <c r="G51" s="2842" t="s">
        <v>2141</v>
      </c>
      <c r="H51" s="2837"/>
      <c r="I51" s="2837"/>
      <c r="J51" s="2838"/>
      <c r="K51" s="2838"/>
      <c r="L51" s="2839"/>
      <c r="M51" s="2838"/>
      <c r="N51" s="2838"/>
      <c r="O51" s="2840"/>
    </row>
    <row r="52" spans="1:15" ht="18" customHeight="1">
      <c r="A52" s="2456">
        <f t="shared" si="2"/>
        <v>46</v>
      </c>
      <c r="B52" s="2834" t="s">
        <v>19655</v>
      </c>
      <c r="C52" s="2835" t="s">
        <v>59</v>
      </c>
      <c r="D52" s="2835" t="s">
        <v>16516</v>
      </c>
      <c r="E52" s="2841" t="s">
        <v>19565</v>
      </c>
      <c r="F52" s="2841" t="s">
        <v>19564</v>
      </c>
      <c r="G52" s="2842" t="s">
        <v>2141</v>
      </c>
      <c r="H52" s="2837"/>
      <c r="I52" s="2837"/>
      <c r="J52" s="2838"/>
      <c r="K52" s="2838"/>
      <c r="L52" s="2839"/>
      <c r="M52" s="2838"/>
      <c r="N52" s="2838"/>
      <c r="O52" s="2840"/>
    </row>
    <row r="53" spans="1:15" ht="18" customHeight="1">
      <c r="A53" s="2456">
        <f t="shared" si="2"/>
        <v>47</v>
      </c>
      <c r="B53" s="2834" t="s">
        <v>19656</v>
      </c>
      <c r="C53" s="2835" t="s">
        <v>59</v>
      </c>
      <c r="D53" s="2835" t="s">
        <v>16516</v>
      </c>
      <c r="E53" s="2841" t="s">
        <v>19565</v>
      </c>
      <c r="F53" s="2841" t="s">
        <v>19564</v>
      </c>
      <c r="G53" s="2842" t="s">
        <v>2141</v>
      </c>
      <c r="H53" s="2837"/>
      <c r="I53" s="2837"/>
      <c r="J53" s="2838"/>
      <c r="K53" s="2838"/>
      <c r="L53" s="2839"/>
      <c r="M53" s="2838"/>
      <c r="N53" s="2838"/>
      <c r="O53" s="2840"/>
    </row>
    <row r="54" spans="1:15" ht="18" customHeight="1">
      <c r="A54" s="2456">
        <f t="shared" si="2"/>
        <v>48</v>
      </c>
      <c r="B54" s="2834" t="s">
        <v>19657</v>
      </c>
      <c r="C54" s="2835" t="s">
        <v>59</v>
      </c>
      <c r="D54" s="2835" t="s">
        <v>16516</v>
      </c>
      <c r="E54" s="2841" t="s">
        <v>19565</v>
      </c>
      <c r="F54" s="2841" t="s">
        <v>19564</v>
      </c>
      <c r="G54" s="2842" t="s">
        <v>2141</v>
      </c>
      <c r="H54" s="2837"/>
      <c r="I54" s="2837"/>
      <c r="J54" s="2838"/>
      <c r="K54" s="2838"/>
      <c r="L54" s="2839"/>
      <c r="M54" s="2838"/>
      <c r="N54" s="2838"/>
      <c r="O54" s="2840"/>
    </row>
    <row r="55" spans="1:15" ht="18" customHeight="1">
      <c r="A55" s="2456">
        <f t="shared" si="2"/>
        <v>49</v>
      </c>
      <c r="B55" s="2834" t="s">
        <v>19658</v>
      </c>
      <c r="C55" s="2835" t="s">
        <v>59</v>
      </c>
      <c r="D55" s="2835" t="s">
        <v>16516</v>
      </c>
      <c r="E55" s="2841" t="s">
        <v>19565</v>
      </c>
      <c r="F55" s="2841" t="s">
        <v>19564</v>
      </c>
      <c r="G55" s="2842" t="s">
        <v>2141</v>
      </c>
      <c r="H55" s="2837"/>
      <c r="I55" s="2837"/>
      <c r="J55" s="2838"/>
      <c r="K55" s="2838"/>
      <c r="L55" s="2839"/>
      <c r="M55" s="2838"/>
      <c r="N55" s="2838"/>
      <c r="O55" s="2840"/>
    </row>
    <row r="56" spans="1:15" ht="18" customHeight="1">
      <c r="A56" s="2456">
        <f t="shared" si="2"/>
        <v>50</v>
      </c>
      <c r="B56" s="2834" t="s">
        <v>19659</v>
      </c>
      <c r="C56" s="2835" t="s">
        <v>59</v>
      </c>
      <c r="D56" s="2835" t="s">
        <v>16516</v>
      </c>
      <c r="E56" s="2841" t="s">
        <v>19565</v>
      </c>
      <c r="F56" s="2841" t="s">
        <v>19564</v>
      </c>
      <c r="G56" s="2842" t="s">
        <v>2141</v>
      </c>
      <c r="H56" s="2837"/>
      <c r="I56" s="2837"/>
      <c r="J56" s="2838"/>
      <c r="K56" s="2838"/>
      <c r="L56" s="2839"/>
      <c r="M56" s="2838"/>
      <c r="N56" s="2838"/>
      <c r="O56" s="2840"/>
    </row>
    <row r="57" spans="1:15" ht="18" customHeight="1">
      <c r="A57" s="2456">
        <f t="shared" si="2"/>
        <v>51</v>
      </c>
      <c r="B57" s="2834" t="s">
        <v>19660</v>
      </c>
      <c r="C57" s="2835" t="s">
        <v>59</v>
      </c>
      <c r="D57" s="2835" t="s">
        <v>16516</v>
      </c>
      <c r="E57" s="2841" t="s">
        <v>19565</v>
      </c>
      <c r="F57" s="2841" t="s">
        <v>19564</v>
      </c>
      <c r="G57" s="2842" t="s">
        <v>2141</v>
      </c>
      <c r="H57" s="2837"/>
      <c r="I57" s="2837"/>
      <c r="J57" s="2838"/>
      <c r="K57" s="2838"/>
      <c r="L57" s="2839"/>
      <c r="M57" s="2838"/>
      <c r="N57" s="2838"/>
      <c r="O57" s="2840"/>
    </row>
    <row r="58" spans="1:15" ht="18" customHeight="1">
      <c r="A58" s="2456">
        <f t="shared" si="2"/>
        <v>52</v>
      </c>
      <c r="B58" s="2834" t="s">
        <v>19661</v>
      </c>
      <c r="C58" s="2835" t="s">
        <v>59</v>
      </c>
      <c r="D58" s="2835" t="s">
        <v>16516</v>
      </c>
      <c r="E58" s="2841" t="s">
        <v>19565</v>
      </c>
      <c r="F58" s="2841" t="s">
        <v>19564</v>
      </c>
      <c r="G58" s="2842" t="s">
        <v>2141</v>
      </c>
      <c r="H58" s="2837"/>
      <c r="I58" s="2837"/>
      <c r="J58" s="2838"/>
      <c r="K58" s="2838"/>
      <c r="L58" s="2839"/>
      <c r="M58" s="2838"/>
      <c r="N58" s="2838"/>
      <c r="O58" s="2840"/>
    </row>
    <row r="59" spans="1:15" ht="18" customHeight="1">
      <c r="A59" s="2456">
        <f t="shared" si="2"/>
        <v>53</v>
      </c>
      <c r="B59" s="2834" t="s">
        <v>19662</v>
      </c>
      <c r="C59" s="2835" t="s">
        <v>59</v>
      </c>
      <c r="D59" s="2835" t="s">
        <v>16516</v>
      </c>
      <c r="E59" s="2841" t="s">
        <v>19565</v>
      </c>
      <c r="F59" s="2841" t="s">
        <v>19564</v>
      </c>
      <c r="G59" s="2842" t="s">
        <v>2141</v>
      </c>
      <c r="H59" s="2837"/>
      <c r="I59" s="2837"/>
      <c r="J59" s="2838"/>
      <c r="K59" s="2838"/>
      <c r="L59" s="2839"/>
      <c r="M59" s="2838"/>
      <c r="N59" s="2838"/>
      <c r="O59" s="2840"/>
    </row>
    <row r="60" spans="1:15" ht="18" customHeight="1">
      <c r="A60" s="2456">
        <f t="shared" si="2"/>
        <v>54</v>
      </c>
      <c r="B60" s="2834" t="s">
        <v>19663</v>
      </c>
      <c r="C60" s="2835" t="s">
        <v>59</v>
      </c>
      <c r="D60" s="2835" t="s">
        <v>16516</v>
      </c>
      <c r="E60" s="2841" t="s">
        <v>19565</v>
      </c>
      <c r="F60" s="2841" t="s">
        <v>19564</v>
      </c>
      <c r="G60" s="2842" t="s">
        <v>2141</v>
      </c>
      <c r="H60" s="2837"/>
      <c r="I60" s="2837"/>
      <c r="J60" s="2838"/>
      <c r="K60" s="2838"/>
      <c r="L60" s="2839"/>
      <c r="M60" s="2838"/>
      <c r="N60" s="2838"/>
      <c r="O60" s="2840"/>
    </row>
    <row r="61" spans="1:15" ht="18" customHeight="1">
      <c r="A61" s="2456">
        <f t="shared" si="2"/>
        <v>55</v>
      </c>
      <c r="B61" s="2834" t="s">
        <v>19664</v>
      </c>
      <c r="C61" s="2835" t="s">
        <v>59</v>
      </c>
      <c r="D61" s="2835" t="s">
        <v>16516</v>
      </c>
      <c r="E61" s="2841" t="s">
        <v>19565</v>
      </c>
      <c r="F61" s="2841" t="s">
        <v>19564</v>
      </c>
      <c r="G61" s="2842" t="s">
        <v>2141</v>
      </c>
      <c r="H61" s="2837"/>
      <c r="I61" s="2837"/>
      <c r="J61" s="2838"/>
      <c r="K61" s="2838"/>
      <c r="L61" s="2839"/>
      <c r="M61" s="2838"/>
      <c r="N61" s="2838"/>
      <c r="O61" s="2840"/>
    </row>
    <row r="62" spans="1:15" ht="18" customHeight="1">
      <c r="A62" s="2456">
        <f t="shared" si="2"/>
        <v>56</v>
      </c>
      <c r="B62" s="2834" t="s">
        <v>19665</v>
      </c>
      <c r="C62" s="2835" t="s">
        <v>59</v>
      </c>
      <c r="D62" s="2835" t="s">
        <v>16516</v>
      </c>
      <c r="E62" s="2841" t="s">
        <v>19565</v>
      </c>
      <c r="F62" s="2841" t="s">
        <v>19564</v>
      </c>
      <c r="G62" s="2842" t="s">
        <v>2141</v>
      </c>
      <c r="H62" s="2837"/>
      <c r="I62" s="2837"/>
      <c r="J62" s="2838"/>
      <c r="K62" s="2838"/>
      <c r="L62" s="2839"/>
      <c r="M62" s="2838"/>
      <c r="N62" s="2838"/>
      <c r="O62" s="2840"/>
    </row>
    <row r="63" spans="1:15" ht="18" customHeight="1">
      <c r="A63" s="2456">
        <f t="shared" si="2"/>
        <v>57</v>
      </c>
      <c r="B63" s="2834" t="s">
        <v>19666</v>
      </c>
      <c r="C63" s="2835" t="s">
        <v>59</v>
      </c>
      <c r="D63" s="2835" t="s">
        <v>16516</v>
      </c>
      <c r="E63" s="2841" t="s">
        <v>19565</v>
      </c>
      <c r="F63" s="2841" t="s">
        <v>19564</v>
      </c>
      <c r="G63" s="2842" t="s">
        <v>2141</v>
      </c>
      <c r="H63" s="2837"/>
      <c r="I63" s="2837"/>
      <c r="J63" s="2838"/>
      <c r="K63" s="2838"/>
      <c r="L63" s="2839"/>
      <c r="M63" s="2838"/>
      <c r="N63" s="2838"/>
      <c r="O63" s="2840"/>
    </row>
    <row r="64" spans="1:15" ht="18" customHeight="1">
      <c r="A64" s="2456">
        <f t="shared" si="2"/>
        <v>58</v>
      </c>
      <c r="B64" s="2834" t="s">
        <v>19667</v>
      </c>
      <c r="C64" s="2835" t="s">
        <v>59</v>
      </c>
      <c r="D64" s="2835" t="s">
        <v>16516</v>
      </c>
      <c r="E64" s="2841" t="s">
        <v>19565</v>
      </c>
      <c r="F64" s="2841" t="s">
        <v>19564</v>
      </c>
      <c r="G64" s="2842" t="s">
        <v>2141</v>
      </c>
      <c r="H64" s="2837"/>
      <c r="I64" s="2837"/>
      <c r="J64" s="2838"/>
      <c r="K64" s="2838"/>
      <c r="L64" s="2839"/>
      <c r="M64" s="2838"/>
      <c r="N64" s="2838"/>
      <c r="O64" s="2840"/>
    </row>
    <row r="65" spans="1:15" ht="18" customHeight="1">
      <c r="A65" s="2456">
        <f t="shared" si="2"/>
        <v>59</v>
      </c>
      <c r="B65" s="2834" t="s">
        <v>19668</v>
      </c>
      <c r="C65" s="2835" t="s">
        <v>59</v>
      </c>
      <c r="D65" s="2835" t="s">
        <v>16516</v>
      </c>
      <c r="E65" s="2841" t="s">
        <v>19565</v>
      </c>
      <c r="F65" s="2841" t="s">
        <v>19564</v>
      </c>
      <c r="G65" s="2842" t="s">
        <v>2141</v>
      </c>
      <c r="H65" s="2837"/>
      <c r="I65" s="2837"/>
      <c r="J65" s="2838"/>
      <c r="K65" s="2838"/>
      <c r="L65" s="2839"/>
      <c r="M65" s="2838"/>
      <c r="N65" s="2838"/>
      <c r="O65" s="2840"/>
    </row>
    <row r="66" spans="1:15" ht="18" customHeight="1">
      <c r="A66" s="2456">
        <f t="shared" si="2"/>
        <v>60</v>
      </c>
      <c r="B66" s="2834" t="s">
        <v>19669</v>
      </c>
      <c r="C66" s="2835" t="s">
        <v>59</v>
      </c>
      <c r="D66" s="2835" t="s">
        <v>16516</v>
      </c>
      <c r="E66" s="2841" t="s">
        <v>19565</v>
      </c>
      <c r="F66" s="2841" t="s">
        <v>19564</v>
      </c>
      <c r="G66" s="2842" t="s">
        <v>2141</v>
      </c>
      <c r="H66" s="2837"/>
      <c r="I66" s="2837"/>
      <c r="J66" s="2838"/>
      <c r="K66" s="2838"/>
      <c r="L66" s="2839"/>
      <c r="M66" s="2838"/>
      <c r="N66" s="2838"/>
      <c r="O66" s="2840"/>
    </row>
    <row r="67" spans="1:15" ht="18" customHeight="1">
      <c r="A67" s="2456">
        <f t="shared" si="2"/>
        <v>61</v>
      </c>
      <c r="B67" s="2834" t="s">
        <v>19670</v>
      </c>
      <c r="C67" s="2835" t="s">
        <v>59</v>
      </c>
      <c r="D67" s="2835" t="s">
        <v>16516</v>
      </c>
      <c r="E67" s="2841" t="s">
        <v>19565</v>
      </c>
      <c r="F67" s="2841" t="s">
        <v>19564</v>
      </c>
      <c r="G67" s="2842" t="s">
        <v>2141</v>
      </c>
      <c r="H67" s="2837"/>
      <c r="I67" s="2837"/>
      <c r="J67" s="2838"/>
      <c r="K67" s="2838"/>
      <c r="L67" s="2839"/>
      <c r="M67" s="2838"/>
      <c r="N67" s="2838"/>
      <c r="O67" s="2840"/>
    </row>
    <row r="68" spans="1:15" ht="18" customHeight="1">
      <c r="A68" s="2456">
        <f t="shared" si="2"/>
        <v>62</v>
      </c>
      <c r="B68" s="2834" t="s">
        <v>19671</v>
      </c>
      <c r="C68" s="2835" t="s">
        <v>59</v>
      </c>
      <c r="D68" s="2835" t="s">
        <v>16516</v>
      </c>
      <c r="E68" s="2841" t="s">
        <v>19565</v>
      </c>
      <c r="F68" s="2841" t="s">
        <v>19564</v>
      </c>
      <c r="G68" s="2842" t="s">
        <v>2141</v>
      </c>
      <c r="H68" s="2837"/>
      <c r="I68" s="2837"/>
      <c r="J68" s="2838"/>
      <c r="K68" s="2838"/>
      <c r="L68" s="2839"/>
      <c r="M68" s="2838"/>
      <c r="N68" s="2838"/>
      <c r="O68" s="2840"/>
    </row>
    <row r="69" spans="1:15" ht="18" customHeight="1">
      <c r="A69" s="2456">
        <f t="shared" si="2"/>
        <v>63</v>
      </c>
      <c r="B69" s="2834" t="s">
        <v>19672</v>
      </c>
      <c r="C69" s="2835" t="s">
        <v>59</v>
      </c>
      <c r="D69" s="2835" t="s">
        <v>16516</v>
      </c>
      <c r="E69" s="2841" t="s">
        <v>19565</v>
      </c>
      <c r="F69" s="2841" t="s">
        <v>19564</v>
      </c>
      <c r="G69" s="2842" t="s">
        <v>2141</v>
      </c>
      <c r="H69" s="2837"/>
      <c r="I69" s="2837"/>
      <c r="J69" s="2838"/>
      <c r="K69" s="2838"/>
      <c r="L69" s="2839"/>
      <c r="M69" s="2838"/>
      <c r="N69" s="2838"/>
      <c r="O69" s="2840"/>
    </row>
    <row r="70" spans="1:15" ht="18" customHeight="1">
      <c r="A70" s="2456">
        <f t="shared" si="2"/>
        <v>64</v>
      </c>
      <c r="B70" s="2834" t="s">
        <v>19673</v>
      </c>
      <c r="C70" s="2835" t="s">
        <v>59</v>
      </c>
      <c r="D70" s="2835" t="s">
        <v>16516</v>
      </c>
      <c r="E70" s="2841" t="s">
        <v>19565</v>
      </c>
      <c r="F70" s="2841" t="s">
        <v>19564</v>
      </c>
      <c r="G70" s="2842" t="s">
        <v>2141</v>
      </c>
      <c r="H70" s="2837"/>
      <c r="I70" s="2837"/>
      <c r="J70" s="2838"/>
      <c r="K70" s="2838"/>
      <c r="L70" s="2839"/>
      <c r="M70" s="2838"/>
      <c r="N70" s="2838"/>
      <c r="O70" s="2840"/>
    </row>
    <row r="71" spans="1:15" ht="18" customHeight="1">
      <c r="A71" s="2456">
        <f t="shared" si="2"/>
        <v>65</v>
      </c>
      <c r="B71" s="2834" t="s">
        <v>19674</v>
      </c>
      <c r="C71" s="2835" t="s">
        <v>59</v>
      </c>
      <c r="D71" s="2835" t="s">
        <v>16516</v>
      </c>
      <c r="E71" s="2841" t="s">
        <v>19565</v>
      </c>
      <c r="F71" s="2841" t="s">
        <v>19564</v>
      </c>
      <c r="G71" s="2842" t="s">
        <v>2141</v>
      </c>
      <c r="H71" s="2837"/>
      <c r="I71" s="2837"/>
      <c r="J71" s="2838"/>
      <c r="K71" s="2838"/>
      <c r="L71" s="2839"/>
      <c r="M71" s="2838"/>
      <c r="N71" s="2838"/>
      <c r="O71" s="2840"/>
    </row>
    <row r="72" spans="1:15" ht="18" customHeight="1">
      <c r="A72" s="2456">
        <f t="shared" si="2"/>
        <v>66</v>
      </c>
      <c r="B72" s="2834" t="s">
        <v>19675</v>
      </c>
      <c r="C72" s="2835" t="s">
        <v>59</v>
      </c>
      <c r="D72" s="2835" t="s">
        <v>16516</v>
      </c>
      <c r="E72" s="2841" t="s">
        <v>19565</v>
      </c>
      <c r="F72" s="2841" t="s">
        <v>19564</v>
      </c>
      <c r="G72" s="2842" t="s">
        <v>2141</v>
      </c>
      <c r="H72" s="2837"/>
      <c r="I72" s="2837"/>
      <c r="J72" s="2838"/>
      <c r="K72" s="2838"/>
      <c r="L72" s="2839"/>
      <c r="M72" s="2838"/>
      <c r="N72" s="2838"/>
      <c r="O72" s="2840"/>
    </row>
    <row r="73" spans="1:15" ht="18" customHeight="1">
      <c r="A73" s="2456">
        <f t="shared" ref="A73:A136" si="4">A72+1</f>
        <v>67</v>
      </c>
      <c r="B73" s="2834" t="s">
        <v>19676</v>
      </c>
      <c r="C73" s="2835" t="s">
        <v>59</v>
      </c>
      <c r="D73" s="2835" t="s">
        <v>16516</v>
      </c>
      <c r="E73" s="2841" t="s">
        <v>19565</v>
      </c>
      <c r="F73" s="2841" t="s">
        <v>19564</v>
      </c>
      <c r="G73" s="2842" t="s">
        <v>2141</v>
      </c>
      <c r="H73" s="2837"/>
      <c r="I73" s="2837"/>
      <c r="J73" s="2838"/>
      <c r="K73" s="2838"/>
      <c r="L73" s="2839"/>
      <c r="M73" s="2838"/>
      <c r="N73" s="2838"/>
      <c r="O73" s="2840"/>
    </row>
    <row r="74" spans="1:15" ht="18" customHeight="1">
      <c r="A74" s="2456">
        <f t="shared" si="4"/>
        <v>68</v>
      </c>
      <c r="B74" s="2834" t="s">
        <v>19677</v>
      </c>
      <c r="C74" s="2835" t="s">
        <v>59</v>
      </c>
      <c r="D74" s="2835" t="s">
        <v>16516</v>
      </c>
      <c r="E74" s="2841" t="s">
        <v>19565</v>
      </c>
      <c r="F74" s="2841" t="s">
        <v>19564</v>
      </c>
      <c r="G74" s="2842" t="s">
        <v>2141</v>
      </c>
      <c r="H74" s="2837"/>
      <c r="I74" s="2837"/>
      <c r="J74" s="2838"/>
      <c r="K74" s="2838"/>
      <c r="L74" s="2839"/>
      <c r="M74" s="2838"/>
      <c r="N74" s="2838"/>
      <c r="O74" s="2840"/>
    </row>
    <row r="75" spans="1:15" ht="18" customHeight="1">
      <c r="A75" s="2456">
        <f t="shared" si="4"/>
        <v>69</v>
      </c>
      <c r="B75" s="2834" t="s">
        <v>19678</v>
      </c>
      <c r="C75" s="2835" t="s">
        <v>59</v>
      </c>
      <c r="D75" s="2835" t="s">
        <v>16516</v>
      </c>
      <c r="E75" s="2841" t="s">
        <v>19565</v>
      </c>
      <c r="F75" s="2841" t="s">
        <v>19564</v>
      </c>
      <c r="G75" s="2842" t="s">
        <v>2141</v>
      </c>
      <c r="H75" s="2837"/>
      <c r="I75" s="2837"/>
      <c r="J75" s="2838"/>
      <c r="K75" s="2838"/>
      <c r="L75" s="2839"/>
      <c r="M75" s="2838"/>
      <c r="N75" s="2838"/>
      <c r="O75" s="2840"/>
    </row>
    <row r="76" spans="1:15" ht="18" customHeight="1">
      <c r="A76" s="2456">
        <f t="shared" si="4"/>
        <v>70</v>
      </c>
      <c r="B76" s="2834" t="s">
        <v>19679</v>
      </c>
      <c r="C76" s="2835" t="s">
        <v>59</v>
      </c>
      <c r="D76" s="2835" t="s">
        <v>16516</v>
      </c>
      <c r="E76" s="2841" t="s">
        <v>19565</v>
      </c>
      <c r="F76" s="2841" t="s">
        <v>19564</v>
      </c>
      <c r="G76" s="2842" t="s">
        <v>2141</v>
      </c>
      <c r="H76" s="2837"/>
      <c r="I76" s="2837"/>
      <c r="J76" s="2838"/>
      <c r="K76" s="2838"/>
      <c r="L76" s="2839"/>
      <c r="M76" s="2838"/>
      <c r="N76" s="2838"/>
      <c r="O76" s="2840"/>
    </row>
    <row r="77" spans="1:15" ht="18" customHeight="1">
      <c r="A77" s="2456">
        <f t="shared" si="4"/>
        <v>71</v>
      </c>
      <c r="B77" s="2834" t="s">
        <v>19680</v>
      </c>
      <c r="C77" s="2835" t="s">
        <v>59</v>
      </c>
      <c r="D77" s="2835" t="s">
        <v>16516</v>
      </c>
      <c r="E77" s="2841" t="s">
        <v>19565</v>
      </c>
      <c r="F77" s="2841" t="s">
        <v>19564</v>
      </c>
      <c r="G77" s="2842" t="s">
        <v>2141</v>
      </c>
      <c r="H77" s="2837"/>
      <c r="I77" s="2837"/>
      <c r="J77" s="2838"/>
      <c r="K77" s="2838"/>
      <c r="L77" s="2839"/>
      <c r="M77" s="2838"/>
      <c r="N77" s="2838"/>
      <c r="O77" s="2840"/>
    </row>
    <row r="78" spans="1:15" ht="18" customHeight="1">
      <c r="A78" s="2456">
        <f t="shared" si="4"/>
        <v>72</v>
      </c>
      <c r="B78" s="2834" t="s">
        <v>19681</v>
      </c>
      <c r="C78" s="2835" t="s">
        <v>59</v>
      </c>
      <c r="D78" s="2835" t="s">
        <v>16516</v>
      </c>
      <c r="E78" s="2841" t="s">
        <v>19565</v>
      </c>
      <c r="F78" s="2841" t="s">
        <v>19564</v>
      </c>
      <c r="G78" s="2842" t="s">
        <v>2141</v>
      </c>
      <c r="H78" s="2837"/>
      <c r="I78" s="2837"/>
      <c r="J78" s="2838"/>
      <c r="K78" s="2838"/>
      <c r="L78" s="2839"/>
      <c r="M78" s="2838"/>
      <c r="N78" s="2838"/>
      <c r="O78" s="2840"/>
    </row>
    <row r="79" spans="1:15" ht="18" customHeight="1">
      <c r="A79" s="2456">
        <f t="shared" si="4"/>
        <v>73</v>
      </c>
      <c r="B79" s="2834" t="s">
        <v>19682</v>
      </c>
      <c r="C79" s="2835" t="s">
        <v>59</v>
      </c>
      <c r="D79" s="2835" t="s">
        <v>16516</v>
      </c>
      <c r="E79" s="2841" t="s">
        <v>19565</v>
      </c>
      <c r="F79" s="2841" t="s">
        <v>19564</v>
      </c>
      <c r="G79" s="2842" t="s">
        <v>2141</v>
      </c>
      <c r="H79" s="2837"/>
      <c r="I79" s="2837"/>
      <c r="J79" s="2838"/>
      <c r="K79" s="2838"/>
      <c r="L79" s="2839"/>
      <c r="M79" s="2838"/>
      <c r="N79" s="2838"/>
      <c r="O79" s="2840"/>
    </row>
    <row r="80" spans="1:15" ht="18" customHeight="1">
      <c r="A80" s="2456">
        <f t="shared" si="4"/>
        <v>74</v>
      </c>
      <c r="B80" s="2834" t="s">
        <v>19683</v>
      </c>
      <c r="C80" s="2835" t="s">
        <v>59</v>
      </c>
      <c r="D80" s="2835" t="s">
        <v>16516</v>
      </c>
      <c r="E80" s="2841" t="s">
        <v>19565</v>
      </c>
      <c r="F80" s="2841" t="s">
        <v>19564</v>
      </c>
      <c r="G80" s="2842" t="s">
        <v>2141</v>
      </c>
      <c r="H80" s="2837"/>
      <c r="I80" s="2837"/>
      <c r="J80" s="2838"/>
      <c r="K80" s="2838"/>
      <c r="L80" s="2839"/>
      <c r="M80" s="2838"/>
      <c r="N80" s="2838"/>
      <c r="O80" s="2840"/>
    </row>
    <row r="81" spans="1:15" ht="18" customHeight="1">
      <c r="A81" s="2456">
        <f t="shared" si="4"/>
        <v>75</v>
      </c>
      <c r="B81" s="2834" t="s">
        <v>19684</v>
      </c>
      <c r="C81" s="2835" t="s">
        <v>59</v>
      </c>
      <c r="D81" s="2835" t="s">
        <v>16516</v>
      </c>
      <c r="E81" s="2841" t="s">
        <v>19565</v>
      </c>
      <c r="F81" s="2841" t="s">
        <v>19564</v>
      </c>
      <c r="G81" s="2842" t="s">
        <v>2141</v>
      </c>
      <c r="H81" s="2837"/>
      <c r="I81" s="2837"/>
      <c r="J81" s="2838"/>
      <c r="K81" s="2838"/>
      <c r="L81" s="2839"/>
      <c r="M81" s="2838"/>
      <c r="N81" s="2838"/>
      <c r="O81" s="2840"/>
    </row>
    <row r="82" spans="1:15" ht="18" customHeight="1">
      <c r="A82" s="2456">
        <f t="shared" si="4"/>
        <v>76</v>
      </c>
      <c r="B82" s="2834" t="s">
        <v>19685</v>
      </c>
      <c r="C82" s="2835" t="s">
        <v>59</v>
      </c>
      <c r="D82" s="2835" t="s">
        <v>16516</v>
      </c>
      <c r="E82" s="2841" t="s">
        <v>19565</v>
      </c>
      <c r="F82" s="2841" t="s">
        <v>19564</v>
      </c>
      <c r="G82" s="2842" t="s">
        <v>2141</v>
      </c>
      <c r="H82" s="2837"/>
      <c r="I82" s="2837"/>
      <c r="J82" s="2838"/>
      <c r="K82" s="2838"/>
      <c r="L82" s="2839"/>
      <c r="M82" s="2838"/>
      <c r="N82" s="2838"/>
      <c r="O82" s="2840"/>
    </row>
    <row r="83" spans="1:15" ht="18" customHeight="1">
      <c r="A83" s="2456">
        <f t="shared" si="4"/>
        <v>77</v>
      </c>
      <c r="B83" s="2834" t="s">
        <v>19686</v>
      </c>
      <c r="C83" s="2835" t="s">
        <v>59</v>
      </c>
      <c r="D83" s="2835" t="s">
        <v>16516</v>
      </c>
      <c r="E83" s="2841" t="s">
        <v>19565</v>
      </c>
      <c r="F83" s="2841" t="s">
        <v>19564</v>
      </c>
      <c r="G83" s="2842" t="s">
        <v>2141</v>
      </c>
      <c r="H83" s="2837"/>
      <c r="I83" s="2837"/>
      <c r="J83" s="2838"/>
      <c r="K83" s="2838"/>
      <c r="L83" s="2839"/>
      <c r="M83" s="2838"/>
      <c r="N83" s="2838"/>
      <c r="O83" s="2840"/>
    </row>
    <row r="84" spans="1:15" ht="18" customHeight="1">
      <c r="A84" s="2456">
        <f t="shared" si="4"/>
        <v>78</v>
      </c>
      <c r="B84" s="2834" t="s">
        <v>19687</v>
      </c>
      <c r="C84" s="2835" t="s">
        <v>59</v>
      </c>
      <c r="D84" s="2835" t="s">
        <v>16516</v>
      </c>
      <c r="E84" s="2841" t="s">
        <v>19565</v>
      </c>
      <c r="F84" s="2841" t="s">
        <v>19564</v>
      </c>
      <c r="G84" s="2842" t="s">
        <v>2141</v>
      </c>
      <c r="H84" s="2837"/>
      <c r="I84" s="2837"/>
      <c r="J84" s="2838"/>
      <c r="K84" s="2838"/>
      <c r="L84" s="2839"/>
      <c r="M84" s="2838"/>
      <c r="N84" s="2838"/>
      <c r="O84" s="2840"/>
    </row>
    <row r="85" spans="1:15" ht="18" customHeight="1">
      <c r="A85" s="2456">
        <f t="shared" si="4"/>
        <v>79</v>
      </c>
      <c r="B85" s="2834" t="s">
        <v>19688</v>
      </c>
      <c r="C85" s="2835" t="s">
        <v>59</v>
      </c>
      <c r="D85" s="2835" t="s">
        <v>16516</v>
      </c>
      <c r="E85" s="2841" t="s">
        <v>19565</v>
      </c>
      <c r="F85" s="2841" t="s">
        <v>19564</v>
      </c>
      <c r="G85" s="2842" t="s">
        <v>2141</v>
      </c>
      <c r="H85" s="2837"/>
      <c r="I85" s="2837"/>
      <c r="J85" s="2838"/>
      <c r="K85" s="2838"/>
      <c r="L85" s="2839"/>
      <c r="M85" s="2838"/>
      <c r="N85" s="2838"/>
      <c r="O85" s="2840"/>
    </row>
    <row r="86" spans="1:15" ht="18" customHeight="1">
      <c r="A86" s="2456">
        <f t="shared" si="4"/>
        <v>80</v>
      </c>
      <c r="B86" s="2834" t="s">
        <v>19689</v>
      </c>
      <c r="C86" s="2835" t="s">
        <v>59</v>
      </c>
      <c r="D86" s="2835" t="s">
        <v>16516</v>
      </c>
      <c r="E86" s="2841" t="s">
        <v>19565</v>
      </c>
      <c r="F86" s="2841" t="s">
        <v>19564</v>
      </c>
      <c r="G86" s="2842" t="s">
        <v>2141</v>
      </c>
      <c r="H86" s="2837"/>
      <c r="I86" s="2837"/>
      <c r="J86" s="2838"/>
      <c r="K86" s="2838"/>
      <c r="L86" s="2839"/>
      <c r="M86" s="2838"/>
      <c r="N86" s="2838"/>
      <c r="O86" s="2840"/>
    </row>
    <row r="87" spans="1:15" ht="18" customHeight="1">
      <c r="A87" s="2456">
        <f t="shared" si="4"/>
        <v>81</v>
      </c>
      <c r="B87" s="2834" t="s">
        <v>19690</v>
      </c>
      <c r="C87" s="2835" t="s">
        <v>59</v>
      </c>
      <c r="D87" s="2835" t="s">
        <v>16516</v>
      </c>
      <c r="E87" s="2841" t="s">
        <v>19565</v>
      </c>
      <c r="F87" s="2841" t="s">
        <v>19564</v>
      </c>
      <c r="G87" s="2842" t="s">
        <v>2141</v>
      </c>
      <c r="H87" s="2837"/>
      <c r="I87" s="2837"/>
      <c r="J87" s="2838"/>
      <c r="K87" s="2838"/>
      <c r="L87" s="2839"/>
      <c r="M87" s="2838"/>
      <c r="N87" s="2838"/>
      <c r="O87" s="2840"/>
    </row>
    <row r="88" spans="1:15" ht="18" customHeight="1">
      <c r="A88" s="2456">
        <f t="shared" si="4"/>
        <v>82</v>
      </c>
      <c r="B88" s="2834" t="s">
        <v>19691</v>
      </c>
      <c r="C88" s="2835" t="s">
        <v>59</v>
      </c>
      <c r="D88" s="2835" t="s">
        <v>16516</v>
      </c>
      <c r="E88" s="2841" t="s">
        <v>19565</v>
      </c>
      <c r="F88" s="2841" t="s">
        <v>19564</v>
      </c>
      <c r="G88" s="2842" t="s">
        <v>2141</v>
      </c>
      <c r="H88" s="2837"/>
      <c r="I88" s="2837"/>
      <c r="J88" s="2838"/>
      <c r="K88" s="2838"/>
      <c r="L88" s="2839"/>
      <c r="M88" s="2838"/>
      <c r="N88" s="2838"/>
      <c r="O88" s="2840"/>
    </row>
    <row r="89" spans="1:15" ht="18" customHeight="1">
      <c r="A89" s="2456">
        <f t="shared" si="4"/>
        <v>83</v>
      </c>
      <c r="B89" s="2834" t="s">
        <v>19692</v>
      </c>
      <c r="C89" s="2835" t="s">
        <v>59</v>
      </c>
      <c r="D89" s="2835" t="s">
        <v>16516</v>
      </c>
      <c r="E89" s="2841" t="s">
        <v>19565</v>
      </c>
      <c r="F89" s="2841" t="s">
        <v>19564</v>
      </c>
      <c r="G89" s="2842" t="s">
        <v>2141</v>
      </c>
      <c r="H89" s="2837"/>
      <c r="I89" s="2837"/>
      <c r="J89" s="2838"/>
      <c r="K89" s="2838"/>
      <c r="L89" s="2839"/>
      <c r="M89" s="2838"/>
      <c r="N89" s="2838"/>
      <c r="O89" s="2840"/>
    </row>
    <row r="90" spans="1:15" ht="18" customHeight="1">
      <c r="A90" s="2456">
        <f t="shared" si="4"/>
        <v>84</v>
      </c>
      <c r="B90" s="2834" t="s">
        <v>19693</v>
      </c>
      <c r="C90" s="2835" t="s">
        <v>59</v>
      </c>
      <c r="D90" s="2835" t="s">
        <v>16516</v>
      </c>
      <c r="E90" s="2841" t="s">
        <v>19565</v>
      </c>
      <c r="F90" s="2841" t="s">
        <v>19564</v>
      </c>
      <c r="G90" s="2842" t="s">
        <v>2141</v>
      </c>
      <c r="H90" s="2837"/>
      <c r="I90" s="2837"/>
      <c r="J90" s="2838"/>
      <c r="K90" s="2838"/>
      <c r="L90" s="2839"/>
      <c r="M90" s="2838"/>
      <c r="N90" s="2838"/>
      <c r="O90" s="2840"/>
    </row>
    <row r="91" spans="1:15" ht="18" customHeight="1">
      <c r="A91" s="2456">
        <f t="shared" si="4"/>
        <v>85</v>
      </c>
      <c r="B91" s="2834" t="s">
        <v>19694</v>
      </c>
      <c r="C91" s="2835" t="s">
        <v>59</v>
      </c>
      <c r="D91" s="2835" t="s">
        <v>16516</v>
      </c>
      <c r="E91" s="2841" t="s">
        <v>19565</v>
      </c>
      <c r="F91" s="2841" t="s">
        <v>19564</v>
      </c>
      <c r="G91" s="2842" t="s">
        <v>2141</v>
      </c>
      <c r="H91" s="2837"/>
      <c r="I91" s="2837"/>
      <c r="J91" s="2838"/>
      <c r="K91" s="2838"/>
      <c r="L91" s="2839"/>
      <c r="M91" s="2838"/>
      <c r="N91" s="2838"/>
      <c r="O91" s="2840"/>
    </row>
    <row r="92" spans="1:15" ht="18" customHeight="1">
      <c r="A92" s="2456">
        <f t="shared" si="4"/>
        <v>86</v>
      </c>
      <c r="B92" s="2834" t="s">
        <v>19695</v>
      </c>
      <c r="C92" s="2835" t="s">
        <v>59</v>
      </c>
      <c r="D92" s="2835" t="s">
        <v>16516</v>
      </c>
      <c r="E92" s="2841" t="s">
        <v>19565</v>
      </c>
      <c r="F92" s="2841" t="s">
        <v>19564</v>
      </c>
      <c r="G92" s="2842" t="s">
        <v>2141</v>
      </c>
      <c r="H92" s="2837"/>
      <c r="I92" s="2837"/>
      <c r="J92" s="2838"/>
      <c r="K92" s="2838"/>
      <c r="L92" s="2839"/>
      <c r="M92" s="2838"/>
      <c r="N92" s="2838"/>
      <c r="O92" s="2840"/>
    </row>
    <row r="93" spans="1:15" ht="18" customHeight="1">
      <c r="A93" s="2456">
        <f t="shared" si="4"/>
        <v>87</v>
      </c>
      <c r="B93" s="2834" t="s">
        <v>19696</v>
      </c>
      <c r="C93" s="2835" t="s">
        <v>59</v>
      </c>
      <c r="D93" s="2835" t="s">
        <v>16516</v>
      </c>
      <c r="E93" s="2841" t="s">
        <v>19565</v>
      </c>
      <c r="F93" s="2841" t="s">
        <v>19564</v>
      </c>
      <c r="G93" s="2842" t="s">
        <v>2141</v>
      </c>
      <c r="H93" s="2837"/>
      <c r="I93" s="2837"/>
      <c r="J93" s="2838"/>
      <c r="K93" s="2838"/>
      <c r="L93" s="2839"/>
      <c r="M93" s="2838"/>
      <c r="N93" s="2838"/>
      <c r="O93" s="2840"/>
    </row>
    <row r="94" spans="1:15" ht="18" customHeight="1">
      <c r="A94" s="2456">
        <f t="shared" si="4"/>
        <v>88</v>
      </c>
      <c r="B94" s="2834" t="s">
        <v>19697</v>
      </c>
      <c r="C94" s="2835" t="s">
        <v>59</v>
      </c>
      <c r="D94" s="2835" t="s">
        <v>16516</v>
      </c>
      <c r="E94" s="2841" t="s">
        <v>19565</v>
      </c>
      <c r="F94" s="2841" t="s">
        <v>19564</v>
      </c>
      <c r="G94" s="2842" t="s">
        <v>2141</v>
      </c>
      <c r="H94" s="2837"/>
      <c r="I94" s="2837"/>
      <c r="J94" s="2838"/>
      <c r="K94" s="2838"/>
      <c r="L94" s="2839"/>
      <c r="M94" s="2838"/>
      <c r="N94" s="2838"/>
      <c r="O94" s="2840"/>
    </row>
    <row r="95" spans="1:15" ht="18" customHeight="1">
      <c r="A95" s="2456">
        <f t="shared" si="4"/>
        <v>89</v>
      </c>
      <c r="B95" s="2834" t="s">
        <v>19698</v>
      </c>
      <c r="C95" s="2835" t="s">
        <v>59</v>
      </c>
      <c r="D95" s="2835" t="s">
        <v>16516</v>
      </c>
      <c r="E95" s="2841" t="s">
        <v>19565</v>
      </c>
      <c r="F95" s="2841" t="s">
        <v>19564</v>
      </c>
      <c r="G95" s="2842" t="s">
        <v>2141</v>
      </c>
      <c r="H95" s="2837"/>
      <c r="I95" s="2837"/>
      <c r="J95" s="2838"/>
      <c r="K95" s="2838"/>
      <c r="L95" s="2839"/>
      <c r="M95" s="2838"/>
      <c r="N95" s="2838"/>
      <c r="O95" s="2840"/>
    </row>
    <row r="96" spans="1:15" ht="18" customHeight="1">
      <c r="A96" s="2456">
        <f t="shared" si="4"/>
        <v>90</v>
      </c>
      <c r="B96" s="2834" t="s">
        <v>19699</v>
      </c>
      <c r="C96" s="2835" t="s">
        <v>59</v>
      </c>
      <c r="D96" s="2835" t="s">
        <v>16516</v>
      </c>
      <c r="E96" s="2841" t="s">
        <v>19565</v>
      </c>
      <c r="F96" s="2841" t="s">
        <v>19564</v>
      </c>
      <c r="G96" s="2842" t="s">
        <v>2141</v>
      </c>
      <c r="H96" s="2837"/>
      <c r="I96" s="2837"/>
      <c r="J96" s="2838"/>
      <c r="K96" s="2838"/>
      <c r="L96" s="2839"/>
      <c r="M96" s="2838"/>
      <c r="N96" s="2838"/>
      <c r="O96" s="2840"/>
    </row>
    <row r="97" spans="1:15" ht="18" customHeight="1">
      <c r="A97" s="2456">
        <f t="shared" si="4"/>
        <v>91</v>
      </c>
      <c r="B97" s="2834" t="s">
        <v>19700</v>
      </c>
      <c r="C97" s="2835" t="s">
        <v>59</v>
      </c>
      <c r="D97" s="2835" t="s">
        <v>16516</v>
      </c>
      <c r="E97" s="2841" t="s">
        <v>19565</v>
      </c>
      <c r="F97" s="2841" t="s">
        <v>19564</v>
      </c>
      <c r="G97" s="2842" t="s">
        <v>2141</v>
      </c>
      <c r="H97" s="2837"/>
      <c r="I97" s="2837"/>
      <c r="J97" s="2838"/>
      <c r="K97" s="2838"/>
      <c r="L97" s="2839"/>
      <c r="M97" s="2838"/>
      <c r="N97" s="2838"/>
      <c r="O97" s="2840"/>
    </row>
    <row r="98" spans="1:15" ht="18" customHeight="1">
      <c r="A98" s="2456">
        <f t="shared" si="4"/>
        <v>92</v>
      </c>
      <c r="B98" s="2834" t="s">
        <v>19701</v>
      </c>
      <c r="C98" s="2835" t="s">
        <v>59</v>
      </c>
      <c r="D98" s="2835" t="s">
        <v>16516</v>
      </c>
      <c r="E98" s="2841" t="s">
        <v>19565</v>
      </c>
      <c r="F98" s="2841" t="s">
        <v>19564</v>
      </c>
      <c r="G98" s="2842" t="s">
        <v>2141</v>
      </c>
      <c r="H98" s="2837"/>
      <c r="I98" s="2837"/>
      <c r="J98" s="2838"/>
      <c r="K98" s="2838"/>
      <c r="L98" s="2839"/>
      <c r="M98" s="2838"/>
      <c r="N98" s="2838"/>
      <c r="O98" s="2840"/>
    </row>
    <row r="99" spans="1:15" ht="18" customHeight="1">
      <c r="A99" s="2456">
        <f t="shared" si="4"/>
        <v>93</v>
      </c>
      <c r="B99" s="2834" t="s">
        <v>19702</v>
      </c>
      <c r="C99" s="2835" t="s">
        <v>59</v>
      </c>
      <c r="D99" s="2835" t="s">
        <v>16516</v>
      </c>
      <c r="E99" s="2841" t="s">
        <v>19565</v>
      </c>
      <c r="F99" s="2841" t="s">
        <v>19564</v>
      </c>
      <c r="G99" s="2842" t="s">
        <v>2141</v>
      </c>
      <c r="H99" s="2837"/>
      <c r="I99" s="2837"/>
      <c r="J99" s="2838"/>
      <c r="K99" s="2838"/>
      <c r="L99" s="2839"/>
      <c r="M99" s="2838"/>
      <c r="N99" s="2838"/>
      <c r="O99" s="2840"/>
    </row>
    <row r="100" spans="1:15" ht="18" customHeight="1">
      <c r="A100" s="2456">
        <f t="shared" si="4"/>
        <v>94</v>
      </c>
      <c r="B100" s="2834" t="s">
        <v>19703</v>
      </c>
      <c r="C100" s="2835" t="s">
        <v>59</v>
      </c>
      <c r="D100" s="2835" t="s">
        <v>16516</v>
      </c>
      <c r="E100" s="2841" t="s">
        <v>19565</v>
      </c>
      <c r="F100" s="2841" t="s">
        <v>19564</v>
      </c>
      <c r="G100" s="2842" t="s">
        <v>2141</v>
      </c>
      <c r="H100" s="2837"/>
      <c r="I100" s="2837"/>
      <c r="J100" s="2838"/>
      <c r="K100" s="2838"/>
      <c r="L100" s="2839"/>
      <c r="M100" s="2838"/>
      <c r="N100" s="2838"/>
      <c r="O100" s="2840"/>
    </row>
    <row r="101" spans="1:15" ht="18" customHeight="1">
      <c r="A101" s="2456">
        <f t="shared" si="4"/>
        <v>95</v>
      </c>
      <c r="B101" s="2834" t="s">
        <v>19704</v>
      </c>
      <c r="C101" s="2835" t="s">
        <v>59</v>
      </c>
      <c r="D101" s="2835" t="s">
        <v>16516</v>
      </c>
      <c r="E101" s="2841" t="s">
        <v>19565</v>
      </c>
      <c r="F101" s="2841" t="s">
        <v>19564</v>
      </c>
      <c r="G101" s="2842" t="s">
        <v>2141</v>
      </c>
      <c r="H101" s="2837"/>
      <c r="I101" s="2837"/>
      <c r="J101" s="2838"/>
      <c r="K101" s="2838"/>
      <c r="L101" s="2839"/>
      <c r="M101" s="2838"/>
      <c r="N101" s="2838"/>
      <c r="O101" s="2840"/>
    </row>
    <row r="102" spans="1:15" ht="18" customHeight="1">
      <c r="A102" s="2456">
        <f t="shared" si="4"/>
        <v>96</v>
      </c>
      <c r="B102" s="2834" t="s">
        <v>19705</v>
      </c>
      <c r="C102" s="2835" t="s">
        <v>59</v>
      </c>
      <c r="D102" s="2835" t="s">
        <v>16516</v>
      </c>
      <c r="E102" s="2841" t="s">
        <v>19565</v>
      </c>
      <c r="F102" s="2841" t="s">
        <v>19564</v>
      </c>
      <c r="G102" s="2842" t="s">
        <v>2141</v>
      </c>
      <c r="H102" s="2837"/>
      <c r="I102" s="2837"/>
      <c r="J102" s="2838"/>
      <c r="K102" s="2838"/>
      <c r="L102" s="2839"/>
      <c r="M102" s="2838"/>
      <c r="N102" s="2838"/>
      <c r="O102" s="2840"/>
    </row>
    <row r="103" spans="1:15" ht="18" customHeight="1">
      <c r="A103" s="2456">
        <f t="shared" si="4"/>
        <v>97</v>
      </c>
      <c r="B103" s="2834" t="s">
        <v>19706</v>
      </c>
      <c r="C103" s="2835" t="s">
        <v>59</v>
      </c>
      <c r="D103" s="2835" t="s">
        <v>16516</v>
      </c>
      <c r="E103" s="2841" t="s">
        <v>19565</v>
      </c>
      <c r="F103" s="2841" t="s">
        <v>19564</v>
      </c>
      <c r="G103" s="2842" t="s">
        <v>2141</v>
      </c>
      <c r="H103" s="2837"/>
      <c r="I103" s="2837"/>
      <c r="J103" s="2838"/>
      <c r="K103" s="2838"/>
      <c r="L103" s="2839"/>
      <c r="M103" s="2838"/>
      <c r="N103" s="2838"/>
      <c r="O103" s="2840"/>
    </row>
    <row r="104" spans="1:15" ht="18" customHeight="1">
      <c r="A104" s="2456">
        <f t="shared" si="4"/>
        <v>98</v>
      </c>
      <c r="B104" s="2834" t="s">
        <v>19707</v>
      </c>
      <c r="C104" s="2835" t="s">
        <v>59</v>
      </c>
      <c r="D104" s="2835" t="s">
        <v>16516</v>
      </c>
      <c r="E104" s="2841" t="s">
        <v>19565</v>
      </c>
      <c r="F104" s="2841" t="s">
        <v>19564</v>
      </c>
      <c r="G104" s="2842" t="s">
        <v>2141</v>
      </c>
      <c r="H104" s="2837"/>
      <c r="I104" s="2837"/>
      <c r="J104" s="2838"/>
      <c r="K104" s="2838"/>
      <c r="L104" s="2839"/>
      <c r="M104" s="2838"/>
      <c r="N104" s="2838"/>
      <c r="O104" s="2840"/>
    </row>
    <row r="105" spans="1:15" ht="18" customHeight="1">
      <c r="A105" s="2456">
        <f t="shared" si="4"/>
        <v>99</v>
      </c>
      <c r="B105" s="2834" t="s">
        <v>19708</v>
      </c>
      <c r="C105" s="2835" t="s">
        <v>59</v>
      </c>
      <c r="D105" s="2835" t="s">
        <v>16516</v>
      </c>
      <c r="E105" s="2841" t="s">
        <v>19565</v>
      </c>
      <c r="F105" s="2841" t="s">
        <v>19564</v>
      </c>
      <c r="G105" s="2842" t="s">
        <v>2141</v>
      </c>
      <c r="H105" s="2837"/>
      <c r="I105" s="2837"/>
      <c r="J105" s="2838"/>
      <c r="K105" s="2838"/>
      <c r="L105" s="2839"/>
      <c r="M105" s="2838"/>
      <c r="N105" s="2838"/>
      <c r="O105" s="2840"/>
    </row>
    <row r="106" spans="1:15" ht="18" customHeight="1">
      <c r="A106" s="2456">
        <f t="shared" si="4"/>
        <v>100</v>
      </c>
      <c r="B106" s="2834" t="s">
        <v>19709</v>
      </c>
      <c r="C106" s="2835" t="s">
        <v>59</v>
      </c>
      <c r="D106" s="2835" t="s">
        <v>16516</v>
      </c>
      <c r="E106" s="2841" t="s">
        <v>19565</v>
      </c>
      <c r="F106" s="2841" t="s">
        <v>19564</v>
      </c>
      <c r="G106" s="2842" t="s">
        <v>2141</v>
      </c>
      <c r="H106" s="2837"/>
      <c r="I106" s="2837"/>
      <c r="J106" s="2838"/>
      <c r="K106" s="2838"/>
      <c r="L106" s="2839"/>
      <c r="M106" s="2838"/>
      <c r="N106" s="2838"/>
      <c r="O106" s="2840"/>
    </row>
    <row r="107" spans="1:15" ht="18" customHeight="1">
      <c r="A107" s="2456">
        <f t="shared" si="4"/>
        <v>101</v>
      </c>
      <c r="B107" s="2834" t="s">
        <v>19710</v>
      </c>
      <c r="C107" s="2835" t="s">
        <v>59</v>
      </c>
      <c r="D107" s="2835" t="s">
        <v>16516</v>
      </c>
      <c r="E107" s="2841" t="s">
        <v>19565</v>
      </c>
      <c r="F107" s="2841" t="s">
        <v>19564</v>
      </c>
      <c r="G107" s="2842" t="s">
        <v>2141</v>
      </c>
      <c r="H107" s="2837"/>
      <c r="I107" s="2837"/>
      <c r="J107" s="2838"/>
      <c r="K107" s="2838"/>
      <c r="L107" s="2839"/>
      <c r="M107" s="2838"/>
      <c r="N107" s="2838"/>
      <c r="O107" s="2840"/>
    </row>
    <row r="108" spans="1:15" ht="18" customHeight="1">
      <c r="A108" s="2456">
        <f t="shared" si="4"/>
        <v>102</v>
      </c>
      <c r="B108" s="2834" t="s">
        <v>19711</v>
      </c>
      <c r="C108" s="2835" t="s">
        <v>59</v>
      </c>
      <c r="D108" s="2835" t="s">
        <v>16516</v>
      </c>
      <c r="E108" s="2841" t="s">
        <v>19565</v>
      </c>
      <c r="F108" s="2841" t="s">
        <v>19564</v>
      </c>
      <c r="G108" s="2842" t="s">
        <v>2141</v>
      </c>
      <c r="H108" s="2837"/>
      <c r="I108" s="2837"/>
      <c r="J108" s="2838"/>
      <c r="K108" s="2838"/>
      <c r="L108" s="2839"/>
      <c r="M108" s="2838"/>
      <c r="N108" s="2838"/>
      <c r="O108" s="2840"/>
    </row>
    <row r="109" spans="1:15" ht="18" customHeight="1">
      <c r="A109" s="2456">
        <f t="shared" si="4"/>
        <v>103</v>
      </c>
      <c r="B109" s="2834" t="s">
        <v>19712</v>
      </c>
      <c r="C109" s="2835" t="s">
        <v>59</v>
      </c>
      <c r="D109" s="2835" t="s">
        <v>16516</v>
      </c>
      <c r="E109" s="2841" t="s">
        <v>19565</v>
      </c>
      <c r="F109" s="2841" t="s">
        <v>19564</v>
      </c>
      <c r="G109" s="2842" t="s">
        <v>2141</v>
      </c>
      <c r="H109" s="2837"/>
      <c r="I109" s="2837"/>
      <c r="J109" s="2838"/>
      <c r="K109" s="2838"/>
      <c r="L109" s="2839"/>
      <c r="M109" s="2838"/>
      <c r="N109" s="2838"/>
      <c r="O109" s="2840"/>
    </row>
    <row r="110" spans="1:15" ht="18" customHeight="1">
      <c r="A110" s="2456">
        <f t="shared" si="4"/>
        <v>104</v>
      </c>
      <c r="B110" s="2834" t="s">
        <v>19713</v>
      </c>
      <c r="C110" s="2835" t="s">
        <v>59</v>
      </c>
      <c r="D110" s="2835" t="s">
        <v>16516</v>
      </c>
      <c r="E110" s="2841" t="s">
        <v>19565</v>
      </c>
      <c r="F110" s="2841" t="s">
        <v>19564</v>
      </c>
      <c r="G110" s="2842" t="s">
        <v>2141</v>
      </c>
      <c r="H110" s="2837"/>
      <c r="I110" s="2837"/>
      <c r="J110" s="2838"/>
      <c r="K110" s="2838"/>
      <c r="L110" s="2839"/>
      <c r="M110" s="2838"/>
      <c r="N110" s="2838"/>
      <c r="O110" s="2840"/>
    </row>
    <row r="111" spans="1:15" ht="18" customHeight="1">
      <c r="A111" s="2456">
        <f t="shared" si="4"/>
        <v>105</v>
      </c>
      <c r="B111" s="2834" t="s">
        <v>19714</v>
      </c>
      <c r="C111" s="2835" t="s">
        <v>59</v>
      </c>
      <c r="D111" s="2835" t="s">
        <v>16516</v>
      </c>
      <c r="E111" s="2841" t="s">
        <v>19565</v>
      </c>
      <c r="F111" s="2841" t="s">
        <v>19564</v>
      </c>
      <c r="G111" s="2842" t="s">
        <v>2141</v>
      </c>
      <c r="H111" s="2837"/>
      <c r="I111" s="2837"/>
      <c r="J111" s="2838"/>
      <c r="K111" s="2838"/>
      <c r="L111" s="2839"/>
      <c r="M111" s="2838"/>
      <c r="N111" s="2838"/>
      <c r="O111" s="2840"/>
    </row>
    <row r="112" spans="1:15" ht="18" customHeight="1">
      <c r="A112" s="2456">
        <f t="shared" si="4"/>
        <v>106</v>
      </c>
      <c r="B112" s="2834" t="s">
        <v>19715</v>
      </c>
      <c r="C112" s="2835" t="s">
        <v>59</v>
      </c>
      <c r="D112" s="2835" t="s">
        <v>16516</v>
      </c>
      <c r="E112" s="2841" t="s">
        <v>19565</v>
      </c>
      <c r="F112" s="2841" t="s">
        <v>19564</v>
      </c>
      <c r="G112" s="2842" t="s">
        <v>2141</v>
      </c>
      <c r="H112" s="2837"/>
      <c r="I112" s="2837"/>
      <c r="J112" s="2838"/>
      <c r="K112" s="2838"/>
      <c r="L112" s="2839"/>
      <c r="M112" s="2838"/>
      <c r="N112" s="2838"/>
      <c r="O112" s="2840"/>
    </row>
    <row r="113" spans="1:15" ht="18" customHeight="1">
      <c r="A113" s="2456">
        <f t="shared" si="4"/>
        <v>107</v>
      </c>
      <c r="B113" s="2834" t="s">
        <v>19716</v>
      </c>
      <c r="C113" s="2835" t="s">
        <v>59</v>
      </c>
      <c r="D113" s="2835" t="s">
        <v>16516</v>
      </c>
      <c r="E113" s="2841" t="s">
        <v>19565</v>
      </c>
      <c r="F113" s="2841" t="s">
        <v>19564</v>
      </c>
      <c r="G113" s="2842" t="s">
        <v>2141</v>
      </c>
      <c r="H113" s="2837"/>
      <c r="I113" s="2837"/>
      <c r="J113" s="2838"/>
      <c r="K113" s="2838"/>
      <c r="L113" s="2839"/>
      <c r="M113" s="2838"/>
      <c r="N113" s="2838"/>
      <c r="O113" s="2840"/>
    </row>
    <row r="114" spans="1:15" ht="18" customHeight="1">
      <c r="A114" s="2456">
        <f t="shared" si="4"/>
        <v>108</v>
      </c>
      <c r="B114" s="2834" t="s">
        <v>19717</v>
      </c>
      <c r="C114" s="2835" t="s">
        <v>59</v>
      </c>
      <c r="D114" s="2835" t="s">
        <v>16516</v>
      </c>
      <c r="E114" s="2841" t="s">
        <v>19565</v>
      </c>
      <c r="F114" s="2841" t="s">
        <v>19564</v>
      </c>
      <c r="G114" s="2842" t="s">
        <v>2141</v>
      </c>
      <c r="H114" s="2837"/>
      <c r="I114" s="2837"/>
      <c r="J114" s="2838"/>
      <c r="K114" s="2838"/>
      <c r="L114" s="2839"/>
      <c r="M114" s="2838"/>
      <c r="N114" s="2838"/>
      <c r="O114" s="2840"/>
    </row>
    <row r="115" spans="1:15" ht="18" customHeight="1">
      <c r="A115" s="2456">
        <f t="shared" si="4"/>
        <v>109</v>
      </c>
      <c r="B115" s="2834" t="s">
        <v>19718</v>
      </c>
      <c r="C115" s="2835" t="s">
        <v>59</v>
      </c>
      <c r="D115" s="2835" t="s">
        <v>16516</v>
      </c>
      <c r="E115" s="2841" t="s">
        <v>19565</v>
      </c>
      <c r="F115" s="2841" t="s">
        <v>19564</v>
      </c>
      <c r="G115" s="2842" t="s">
        <v>2141</v>
      </c>
      <c r="H115" s="2837"/>
      <c r="I115" s="2837"/>
      <c r="J115" s="2838"/>
      <c r="K115" s="2838"/>
      <c r="L115" s="2839"/>
      <c r="M115" s="2838"/>
      <c r="N115" s="2838"/>
      <c r="O115" s="2840"/>
    </row>
    <row r="116" spans="1:15" ht="18" customHeight="1">
      <c r="A116" s="2456">
        <f t="shared" si="4"/>
        <v>110</v>
      </c>
      <c r="B116" s="2834" t="s">
        <v>19719</v>
      </c>
      <c r="C116" s="2835" t="s">
        <v>59</v>
      </c>
      <c r="D116" s="2835" t="s">
        <v>16516</v>
      </c>
      <c r="E116" s="2841" t="s">
        <v>19565</v>
      </c>
      <c r="F116" s="2841" t="s">
        <v>19564</v>
      </c>
      <c r="G116" s="2842" t="s">
        <v>2141</v>
      </c>
      <c r="H116" s="2837"/>
      <c r="I116" s="2837"/>
      <c r="J116" s="2838"/>
      <c r="K116" s="2838"/>
      <c r="L116" s="2839"/>
      <c r="M116" s="2838"/>
      <c r="N116" s="2838"/>
      <c r="O116" s="2840"/>
    </row>
    <row r="117" spans="1:15" ht="18" customHeight="1">
      <c r="A117" s="2456">
        <f t="shared" si="4"/>
        <v>111</v>
      </c>
      <c r="B117" s="2834" t="s">
        <v>19720</v>
      </c>
      <c r="C117" s="2835" t="s">
        <v>59</v>
      </c>
      <c r="D117" s="2835" t="s">
        <v>16516</v>
      </c>
      <c r="E117" s="2841" t="s">
        <v>19565</v>
      </c>
      <c r="F117" s="2841" t="s">
        <v>19564</v>
      </c>
      <c r="G117" s="2842" t="s">
        <v>2141</v>
      </c>
      <c r="H117" s="2837"/>
      <c r="I117" s="2837"/>
      <c r="J117" s="2838"/>
      <c r="K117" s="2838"/>
      <c r="L117" s="2839"/>
      <c r="M117" s="2838"/>
      <c r="N117" s="2838"/>
      <c r="O117" s="2840"/>
    </row>
    <row r="118" spans="1:15" ht="18" customHeight="1">
      <c r="A118" s="2456">
        <f t="shared" si="4"/>
        <v>112</v>
      </c>
      <c r="B118" s="2834" t="s">
        <v>19721</v>
      </c>
      <c r="C118" s="2835" t="s">
        <v>59</v>
      </c>
      <c r="D118" s="2835" t="s">
        <v>16516</v>
      </c>
      <c r="E118" s="2841" t="s">
        <v>19565</v>
      </c>
      <c r="F118" s="2841" t="s">
        <v>19564</v>
      </c>
      <c r="G118" s="2842" t="s">
        <v>2141</v>
      </c>
      <c r="H118" s="2837"/>
      <c r="I118" s="2837"/>
      <c r="J118" s="2838"/>
      <c r="K118" s="2838"/>
      <c r="L118" s="2839"/>
      <c r="M118" s="2838"/>
      <c r="N118" s="2838"/>
      <c r="O118" s="2840"/>
    </row>
    <row r="119" spans="1:15" ht="18" customHeight="1">
      <c r="A119" s="2456">
        <f t="shared" si="4"/>
        <v>113</v>
      </c>
      <c r="B119" s="2834" t="s">
        <v>19722</v>
      </c>
      <c r="C119" s="2835" t="s">
        <v>59</v>
      </c>
      <c r="D119" s="2835" t="s">
        <v>16516</v>
      </c>
      <c r="E119" s="2841" t="s">
        <v>19565</v>
      </c>
      <c r="F119" s="2841" t="s">
        <v>19564</v>
      </c>
      <c r="G119" s="2842" t="s">
        <v>2141</v>
      </c>
      <c r="H119" s="2837"/>
      <c r="I119" s="2837"/>
      <c r="J119" s="2838"/>
      <c r="K119" s="2838"/>
      <c r="L119" s="2839"/>
      <c r="M119" s="2838"/>
      <c r="N119" s="2838"/>
      <c r="O119" s="2840"/>
    </row>
    <row r="120" spans="1:15" ht="18" customHeight="1">
      <c r="A120" s="2456">
        <f t="shared" si="4"/>
        <v>114</v>
      </c>
      <c r="B120" s="2834" t="s">
        <v>19723</v>
      </c>
      <c r="C120" s="2835" t="s">
        <v>59</v>
      </c>
      <c r="D120" s="2835" t="s">
        <v>16516</v>
      </c>
      <c r="E120" s="2841" t="s">
        <v>19565</v>
      </c>
      <c r="F120" s="2841" t="s">
        <v>19564</v>
      </c>
      <c r="G120" s="2842" t="s">
        <v>2141</v>
      </c>
      <c r="H120" s="2837"/>
      <c r="I120" s="2837"/>
      <c r="J120" s="2838"/>
      <c r="K120" s="2838"/>
      <c r="L120" s="2839"/>
      <c r="M120" s="2838"/>
      <c r="N120" s="2838"/>
      <c r="O120" s="2840"/>
    </row>
    <row r="121" spans="1:15" ht="18" customHeight="1">
      <c r="A121" s="2456">
        <f t="shared" si="4"/>
        <v>115</v>
      </c>
      <c r="B121" s="2834" t="s">
        <v>19724</v>
      </c>
      <c r="C121" s="2835" t="s">
        <v>59</v>
      </c>
      <c r="D121" s="2835" t="s">
        <v>16516</v>
      </c>
      <c r="E121" s="2841" t="s">
        <v>19565</v>
      </c>
      <c r="F121" s="2841" t="s">
        <v>19564</v>
      </c>
      <c r="G121" s="2842" t="s">
        <v>2141</v>
      </c>
      <c r="H121" s="2837"/>
      <c r="I121" s="2837"/>
      <c r="J121" s="2838"/>
      <c r="K121" s="2838"/>
      <c r="L121" s="2839"/>
      <c r="M121" s="2838"/>
      <c r="N121" s="2838"/>
      <c r="O121" s="2840"/>
    </row>
    <row r="122" spans="1:15" ht="18" customHeight="1">
      <c r="A122" s="2456">
        <f t="shared" si="4"/>
        <v>116</v>
      </c>
      <c r="B122" s="2834" t="s">
        <v>19725</v>
      </c>
      <c r="C122" s="2835" t="s">
        <v>59</v>
      </c>
      <c r="D122" s="2835" t="s">
        <v>16516</v>
      </c>
      <c r="E122" s="2841" t="s">
        <v>19565</v>
      </c>
      <c r="F122" s="2841" t="s">
        <v>19564</v>
      </c>
      <c r="G122" s="2842" t="s">
        <v>2141</v>
      </c>
      <c r="H122" s="2837"/>
      <c r="I122" s="2837"/>
      <c r="J122" s="2838"/>
      <c r="K122" s="2838"/>
      <c r="L122" s="2839"/>
      <c r="M122" s="2838"/>
      <c r="N122" s="2838"/>
      <c r="O122" s="2840"/>
    </row>
    <row r="123" spans="1:15" ht="18" customHeight="1">
      <c r="A123" s="2456">
        <f t="shared" si="4"/>
        <v>117</v>
      </c>
      <c r="B123" s="2834" t="s">
        <v>19726</v>
      </c>
      <c r="C123" s="2835" t="s">
        <v>59</v>
      </c>
      <c r="D123" s="2835" t="s">
        <v>16516</v>
      </c>
      <c r="E123" s="2841" t="s">
        <v>19565</v>
      </c>
      <c r="F123" s="2841" t="s">
        <v>19564</v>
      </c>
      <c r="G123" s="2842" t="s">
        <v>2141</v>
      </c>
      <c r="H123" s="2837"/>
      <c r="I123" s="2837"/>
      <c r="J123" s="2838"/>
      <c r="K123" s="2838"/>
      <c r="L123" s="2839"/>
      <c r="M123" s="2838"/>
      <c r="N123" s="2838"/>
      <c r="O123" s="2840"/>
    </row>
    <row r="124" spans="1:15" ht="18" customHeight="1">
      <c r="A124" s="2456">
        <f t="shared" si="4"/>
        <v>118</v>
      </c>
      <c r="B124" s="2834" t="s">
        <v>19727</v>
      </c>
      <c r="C124" s="2835" t="s">
        <v>59</v>
      </c>
      <c r="D124" s="2835" t="s">
        <v>16516</v>
      </c>
      <c r="E124" s="2841" t="s">
        <v>19565</v>
      </c>
      <c r="F124" s="2841" t="s">
        <v>19564</v>
      </c>
      <c r="G124" s="2842" t="s">
        <v>2141</v>
      </c>
      <c r="H124" s="2837"/>
      <c r="I124" s="2837"/>
      <c r="J124" s="2838"/>
      <c r="K124" s="2838"/>
      <c r="L124" s="2839"/>
      <c r="M124" s="2838"/>
      <c r="N124" s="2838"/>
      <c r="O124" s="2840"/>
    </row>
    <row r="125" spans="1:15" ht="18" customHeight="1">
      <c r="A125" s="2456">
        <f t="shared" si="4"/>
        <v>119</v>
      </c>
      <c r="B125" s="2834" t="s">
        <v>19728</v>
      </c>
      <c r="C125" s="2835" t="s">
        <v>59</v>
      </c>
      <c r="D125" s="2835" t="s">
        <v>16516</v>
      </c>
      <c r="E125" s="2841" t="s">
        <v>19565</v>
      </c>
      <c r="F125" s="2841" t="s">
        <v>19564</v>
      </c>
      <c r="G125" s="2842" t="s">
        <v>2141</v>
      </c>
      <c r="H125" s="2837"/>
      <c r="I125" s="2837"/>
      <c r="J125" s="2838"/>
      <c r="K125" s="2838"/>
      <c r="L125" s="2839"/>
      <c r="M125" s="2838"/>
      <c r="N125" s="2838"/>
      <c r="O125" s="2840"/>
    </row>
    <row r="126" spans="1:15" ht="18" customHeight="1">
      <c r="A126" s="2456">
        <f t="shared" si="4"/>
        <v>120</v>
      </c>
      <c r="B126" s="2834" t="s">
        <v>19729</v>
      </c>
      <c r="C126" s="2835" t="s">
        <v>59</v>
      </c>
      <c r="D126" s="2835" t="s">
        <v>16516</v>
      </c>
      <c r="E126" s="2841" t="s">
        <v>19565</v>
      </c>
      <c r="F126" s="2841" t="s">
        <v>19564</v>
      </c>
      <c r="G126" s="2842" t="s">
        <v>2141</v>
      </c>
      <c r="H126" s="2837"/>
      <c r="I126" s="2837"/>
      <c r="J126" s="2838"/>
      <c r="K126" s="2838"/>
      <c r="L126" s="2839"/>
      <c r="M126" s="2838"/>
      <c r="N126" s="2838"/>
      <c r="O126" s="2840"/>
    </row>
    <row r="127" spans="1:15" ht="18" customHeight="1">
      <c r="A127" s="2456">
        <f t="shared" si="4"/>
        <v>121</v>
      </c>
      <c r="B127" s="2834" t="s">
        <v>19730</v>
      </c>
      <c r="C127" s="2835" t="s">
        <v>59</v>
      </c>
      <c r="D127" s="2835" t="s">
        <v>16516</v>
      </c>
      <c r="E127" s="2841" t="s">
        <v>19565</v>
      </c>
      <c r="F127" s="2841" t="s">
        <v>19564</v>
      </c>
      <c r="G127" s="2842" t="s">
        <v>2141</v>
      </c>
      <c r="H127" s="2837"/>
      <c r="I127" s="2837"/>
      <c r="J127" s="2838"/>
      <c r="K127" s="2838"/>
      <c r="L127" s="2839"/>
      <c r="M127" s="2838"/>
      <c r="N127" s="2838"/>
      <c r="O127" s="2840"/>
    </row>
    <row r="128" spans="1:15" ht="18" customHeight="1">
      <c r="A128" s="2456">
        <f t="shared" si="4"/>
        <v>122</v>
      </c>
      <c r="B128" s="2834" t="s">
        <v>19731</v>
      </c>
      <c r="C128" s="2835" t="s">
        <v>59</v>
      </c>
      <c r="D128" s="2835" t="s">
        <v>16516</v>
      </c>
      <c r="E128" s="2841" t="s">
        <v>19565</v>
      </c>
      <c r="F128" s="2841" t="s">
        <v>19564</v>
      </c>
      <c r="G128" s="2842" t="s">
        <v>2141</v>
      </c>
      <c r="H128" s="2837"/>
      <c r="I128" s="2837"/>
      <c r="J128" s="2838"/>
      <c r="K128" s="2838"/>
      <c r="L128" s="2839"/>
      <c r="M128" s="2838"/>
      <c r="N128" s="2838"/>
      <c r="O128" s="2840"/>
    </row>
    <row r="129" spans="1:15" ht="18" customHeight="1">
      <c r="A129" s="2456">
        <f t="shared" si="4"/>
        <v>123</v>
      </c>
      <c r="B129" s="2834" t="s">
        <v>19732</v>
      </c>
      <c r="C129" s="2835" t="s">
        <v>59</v>
      </c>
      <c r="D129" s="2835" t="s">
        <v>16516</v>
      </c>
      <c r="E129" s="2841" t="s">
        <v>19565</v>
      </c>
      <c r="F129" s="2841" t="s">
        <v>19564</v>
      </c>
      <c r="G129" s="2842" t="s">
        <v>2141</v>
      </c>
      <c r="H129" s="2837"/>
      <c r="I129" s="2837"/>
      <c r="J129" s="2838"/>
      <c r="K129" s="2838"/>
      <c r="L129" s="2839"/>
      <c r="M129" s="2838"/>
      <c r="N129" s="2838"/>
      <c r="O129" s="2840"/>
    </row>
    <row r="130" spans="1:15" ht="18" customHeight="1">
      <c r="A130" s="2456">
        <f t="shared" si="4"/>
        <v>124</v>
      </c>
      <c r="B130" s="2834" t="s">
        <v>19733</v>
      </c>
      <c r="C130" s="2835" t="s">
        <v>59</v>
      </c>
      <c r="D130" s="2835" t="s">
        <v>16516</v>
      </c>
      <c r="E130" s="2841" t="s">
        <v>19565</v>
      </c>
      <c r="F130" s="2841" t="s">
        <v>19564</v>
      </c>
      <c r="G130" s="2842" t="s">
        <v>2141</v>
      </c>
      <c r="H130" s="2837"/>
      <c r="I130" s="2837"/>
      <c r="J130" s="2838"/>
      <c r="K130" s="2838"/>
      <c r="L130" s="2839"/>
      <c r="M130" s="2838"/>
      <c r="N130" s="2838"/>
      <c r="O130" s="2840"/>
    </row>
    <row r="131" spans="1:15" ht="18" customHeight="1">
      <c r="A131" s="2456">
        <f t="shared" si="4"/>
        <v>125</v>
      </c>
      <c r="B131" s="2834" t="s">
        <v>19734</v>
      </c>
      <c r="C131" s="2835" t="s">
        <v>59</v>
      </c>
      <c r="D131" s="2835" t="s">
        <v>16516</v>
      </c>
      <c r="E131" s="2841" t="s">
        <v>19565</v>
      </c>
      <c r="F131" s="2841" t="s">
        <v>19564</v>
      </c>
      <c r="G131" s="2842" t="s">
        <v>2141</v>
      </c>
      <c r="H131" s="2837"/>
      <c r="I131" s="2837"/>
      <c r="J131" s="2838"/>
      <c r="K131" s="2838"/>
      <c r="L131" s="2839"/>
      <c r="M131" s="2838"/>
      <c r="N131" s="2838"/>
      <c r="O131" s="2840"/>
    </row>
    <row r="132" spans="1:15" ht="18" customHeight="1">
      <c r="A132" s="2456">
        <f t="shared" si="4"/>
        <v>126</v>
      </c>
      <c r="B132" s="2834" t="s">
        <v>19735</v>
      </c>
      <c r="C132" s="2835" t="s">
        <v>59</v>
      </c>
      <c r="D132" s="2835" t="s">
        <v>16516</v>
      </c>
      <c r="E132" s="2841" t="s">
        <v>19565</v>
      </c>
      <c r="F132" s="2841" t="s">
        <v>19564</v>
      </c>
      <c r="G132" s="2842" t="s">
        <v>2141</v>
      </c>
      <c r="H132" s="2837"/>
      <c r="I132" s="2837"/>
      <c r="J132" s="2838"/>
      <c r="K132" s="2838"/>
      <c r="L132" s="2839"/>
      <c r="M132" s="2838"/>
      <c r="N132" s="2838"/>
      <c r="O132" s="2840"/>
    </row>
    <row r="133" spans="1:15" ht="18" customHeight="1">
      <c r="A133" s="2456">
        <f t="shared" si="4"/>
        <v>127</v>
      </c>
      <c r="B133" s="2834" t="s">
        <v>19736</v>
      </c>
      <c r="C133" s="2835" t="s">
        <v>59</v>
      </c>
      <c r="D133" s="2835" t="s">
        <v>16516</v>
      </c>
      <c r="E133" s="2841" t="s">
        <v>19565</v>
      </c>
      <c r="F133" s="2841" t="s">
        <v>19564</v>
      </c>
      <c r="G133" s="2842" t="s">
        <v>2141</v>
      </c>
      <c r="H133" s="2837"/>
      <c r="I133" s="2837"/>
      <c r="J133" s="2838"/>
      <c r="K133" s="2838"/>
      <c r="L133" s="2839"/>
      <c r="M133" s="2838"/>
      <c r="N133" s="2838"/>
      <c r="O133" s="2840"/>
    </row>
    <row r="134" spans="1:15" ht="18" customHeight="1">
      <c r="A134" s="2456">
        <f t="shared" si="4"/>
        <v>128</v>
      </c>
      <c r="B134" s="2834" t="s">
        <v>19737</v>
      </c>
      <c r="C134" s="2835" t="s">
        <v>59</v>
      </c>
      <c r="D134" s="2835" t="s">
        <v>16516</v>
      </c>
      <c r="E134" s="2841" t="s">
        <v>19565</v>
      </c>
      <c r="F134" s="2841" t="s">
        <v>19564</v>
      </c>
      <c r="G134" s="2842" t="s">
        <v>2141</v>
      </c>
      <c r="H134" s="2837"/>
      <c r="I134" s="2837"/>
      <c r="J134" s="2838"/>
      <c r="K134" s="2838"/>
      <c r="L134" s="2839"/>
      <c r="M134" s="2838"/>
      <c r="N134" s="2838"/>
      <c r="O134" s="2840"/>
    </row>
    <row r="135" spans="1:15" ht="18" customHeight="1">
      <c r="A135" s="2456">
        <f t="shared" si="4"/>
        <v>129</v>
      </c>
      <c r="B135" s="2834" t="s">
        <v>19738</v>
      </c>
      <c r="C135" s="2835" t="s">
        <v>59</v>
      </c>
      <c r="D135" s="2835" t="s">
        <v>16516</v>
      </c>
      <c r="E135" s="2841" t="s">
        <v>19565</v>
      </c>
      <c r="F135" s="2841" t="s">
        <v>19564</v>
      </c>
      <c r="G135" s="2842" t="s">
        <v>2141</v>
      </c>
      <c r="H135" s="2837"/>
      <c r="I135" s="2837"/>
      <c r="J135" s="2838"/>
      <c r="K135" s="2838"/>
      <c r="L135" s="2839"/>
      <c r="M135" s="2838"/>
      <c r="N135" s="2838"/>
      <c r="O135" s="2840"/>
    </row>
    <row r="136" spans="1:15" ht="18" customHeight="1">
      <c r="A136" s="2456">
        <f t="shared" si="4"/>
        <v>130</v>
      </c>
      <c r="B136" s="2834" t="s">
        <v>19739</v>
      </c>
      <c r="C136" s="2835" t="s">
        <v>59</v>
      </c>
      <c r="D136" s="2835" t="s">
        <v>16516</v>
      </c>
      <c r="E136" s="2841" t="s">
        <v>19565</v>
      </c>
      <c r="F136" s="2841" t="s">
        <v>19564</v>
      </c>
      <c r="G136" s="2842" t="s">
        <v>2141</v>
      </c>
      <c r="H136" s="2837"/>
      <c r="I136" s="2837"/>
      <c r="J136" s="2838"/>
      <c r="K136" s="2838"/>
      <c r="L136" s="2839"/>
      <c r="M136" s="2838"/>
      <c r="N136" s="2838"/>
      <c r="O136" s="2840"/>
    </row>
    <row r="137" spans="1:15" ht="18" customHeight="1">
      <c r="A137" s="2456">
        <f t="shared" ref="A137:A200" si="5">A136+1</f>
        <v>131</v>
      </c>
      <c r="B137" s="2834" t="s">
        <v>19740</v>
      </c>
      <c r="C137" s="2835" t="s">
        <v>59</v>
      </c>
      <c r="D137" s="2835" t="s">
        <v>16516</v>
      </c>
      <c r="E137" s="2841" t="s">
        <v>19565</v>
      </c>
      <c r="F137" s="2841" t="s">
        <v>19564</v>
      </c>
      <c r="G137" s="2842" t="s">
        <v>2141</v>
      </c>
      <c r="H137" s="2837"/>
      <c r="I137" s="2837"/>
      <c r="J137" s="2838"/>
      <c r="K137" s="2838"/>
      <c r="L137" s="2839"/>
      <c r="M137" s="2838"/>
      <c r="N137" s="2838"/>
      <c r="O137" s="2840"/>
    </row>
    <row r="138" spans="1:15" ht="18" customHeight="1">
      <c r="A138" s="2456">
        <f t="shared" si="5"/>
        <v>132</v>
      </c>
      <c r="B138" s="2834" t="s">
        <v>19741</v>
      </c>
      <c r="C138" s="2835" t="s">
        <v>59</v>
      </c>
      <c r="D138" s="2835" t="s">
        <v>16516</v>
      </c>
      <c r="E138" s="2841" t="s">
        <v>19565</v>
      </c>
      <c r="F138" s="2841" t="s">
        <v>19564</v>
      </c>
      <c r="G138" s="2842" t="s">
        <v>2141</v>
      </c>
      <c r="H138" s="2837"/>
      <c r="I138" s="2837"/>
      <c r="J138" s="2838"/>
      <c r="K138" s="2838"/>
      <c r="L138" s="2839"/>
      <c r="M138" s="2838"/>
      <c r="N138" s="2838"/>
      <c r="O138" s="2840"/>
    </row>
    <row r="139" spans="1:15" ht="18" customHeight="1">
      <c r="A139" s="2456">
        <f t="shared" si="5"/>
        <v>133</v>
      </c>
      <c r="B139" s="2834" t="s">
        <v>19742</v>
      </c>
      <c r="C139" s="2835" t="s">
        <v>59</v>
      </c>
      <c r="D139" s="2835" t="s">
        <v>16516</v>
      </c>
      <c r="E139" s="2841" t="s">
        <v>19565</v>
      </c>
      <c r="F139" s="2841" t="s">
        <v>19564</v>
      </c>
      <c r="G139" s="2842" t="s">
        <v>2141</v>
      </c>
      <c r="H139" s="2837"/>
      <c r="I139" s="2837"/>
      <c r="J139" s="2838"/>
      <c r="K139" s="2838"/>
      <c r="L139" s="2839"/>
      <c r="M139" s="2838"/>
      <c r="N139" s="2838"/>
      <c r="O139" s="2840"/>
    </row>
    <row r="140" spans="1:15" ht="18" customHeight="1">
      <c r="A140" s="2456">
        <f t="shared" si="5"/>
        <v>134</v>
      </c>
      <c r="B140" s="2834" t="s">
        <v>19743</v>
      </c>
      <c r="C140" s="2835" t="s">
        <v>59</v>
      </c>
      <c r="D140" s="2835" t="s">
        <v>16516</v>
      </c>
      <c r="E140" s="2841" t="s">
        <v>19565</v>
      </c>
      <c r="F140" s="2841" t="s">
        <v>19564</v>
      </c>
      <c r="G140" s="2842" t="s">
        <v>2141</v>
      </c>
      <c r="H140" s="2837"/>
      <c r="I140" s="2837"/>
      <c r="J140" s="2838"/>
      <c r="K140" s="2838"/>
      <c r="L140" s="2839"/>
      <c r="M140" s="2838"/>
      <c r="N140" s="2838"/>
      <c r="O140" s="2840"/>
    </row>
    <row r="141" spans="1:15" ht="18" customHeight="1">
      <c r="A141" s="2456">
        <f t="shared" si="5"/>
        <v>135</v>
      </c>
      <c r="B141" s="2834" t="s">
        <v>19744</v>
      </c>
      <c r="C141" s="2835" t="s">
        <v>59</v>
      </c>
      <c r="D141" s="2835" t="s">
        <v>16516</v>
      </c>
      <c r="E141" s="2841" t="s">
        <v>19565</v>
      </c>
      <c r="F141" s="2841" t="s">
        <v>19564</v>
      </c>
      <c r="G141" s="2842" t="s">
        <v>2141</v>
      </c>
      <c r="H141" s="2837"/>
      <c r="I141" s="2837"/>
      <c r="J141" s="2838"/>
      <c r="K141" s="2838"/>
      <c r="L141" s="2839"/>
      <c r="M141" s="2838"/>
      <c r="N141" s="2838"/>
      <c r="O141" s="2840"/>
    </row>
    <row r="142" spans="1:15" ht="18" customHeight="1">
      <c r="A142" s="2456">
        <f t="shared" si="5"/>
        <v>136</v>
      </c>
      <c r="B142" s="2834" t="s">
        <v>19745</v>
      </c>
      <c r="C142" s="2835" t="s">
        <v>59</v>
      </c>
      <c r="D142" s="2835" t="s">
        <v>3706</v>
      </c>
      <c r="E142" s="2835" t="s">
        <v>19575</v>
      </c>
      <c r="F142" s="2835" t="s">
        <v>19574</v>
      </c>
      <c r="G142" s="2835" t="s">
        <v>3706</v>
      </c>
      <c r="H142" s="2837"/>
      <c r="I142" s="2837"/>
      <c r="J142" s="2838"/>
      <c r="K142" s="2838"/>
      <c r="L142" s="2839"/>
      <c r="M142" s="2838"/>
      <c r="N142" s="2838"/>
      <c r="O142" s="2840"/>
    </row>
    <row r="143" spans="1:15" ht="18" customHeight="1">
      <c r="A143" s="2456">
        <f t="shared" si="5"/>
        <v>137</v>
      </c>
      <c r="B143" s="2834" t="s">
        <v>19746</v>
      </c>
      <c r="C143" s="2835" t="s">
        <v>59</v>
      </c>
      <c r="D143" s="2835" t="s">
        <v>3706</v>
      </c>
      <c r="E143" s="2835" t="s">
        <v>19575</v>
      </c>
      <c r="F143" s="2835" t="s">
        <v>19574</v>
      </c>
      <c r="G143" s="2835" t="s">
        <v>3706</v>
      </c>
      <c r="H143" s="2837"/>
      <c r="I143" s="2837"/>
      <c r="J143" s="2838"/>
      <c r="K143" s="2838"/>
      <c r="L143" s="2839"/>
      <c r="M143" s="2838"/>
      <c r="N143" s="2838"/>
      <c r="O143" s="2840"/>
    </row>
    <row r="144" spans="1:15" ht="18" customHeight="1">
      <c r="A144" s="2456">
        <f t="shared" si="5"/>
        <v>138</v>
      </c>
      <c r="B144" s="2834" t="s">
        <v>19747</v>
      </c>
      <c r="C144" s="2835" t="s">
        <v>59</v>
      </c>
      <c r="D144" s="2835" t="s">
        <v>3706</v>
      </c>
      <c r="E144" s="2835" t="s">
        <v>19575</v>
      </c>
      <c r="F144" s="2835" t="s">
        <v>19574</v>
      </c>
      <c r="G144" s="2835" t="s">
        <v>3706</v>
      </c>
      <c r="H144" s="2837"/>
      <c r="I144" s="2837"/>
      <c r="J144" s="2838"/>
      <c r="K144" s="2838"/>
      <c r="L144" s="2839"/>
      <c r="M144" s="2838"/>
      <c r="N144" s="2838"/>
      <c r="O144" s="2840"/>
    </row>
    <row r="145" spans="1:15" ht="18" customHeight="1">
      <c r="A145" s="2456">
        <f t="shared" si="5"/>
        <v>139</v>
      </c>
      <c r="B145" s="2834" t="s">
        <v>19748</v>
      </c>
      <c r="C145" s="2835" t="s">
        <v>59</v>
      </c>
      <c r="D145" s="2835" t="s">
        <v>3706</v>
      </c>
      <c r="E145" s="2835" t="s">
        <v>19575</v>
      </c>
      <c r="F145" s="2835" t="s">
        <v>19574</v>
      </c>
      <c r="G145" s="2835" t="s">
        <v>3706</v>
      </c>
      <c r="H145" s="2837"/>
      <c r="I145" s="2837"/>
      <c r="J145" s="2838"/>
      <c r="K145" s="2838"/>
      <c r="L145" s="2839"/>
      <c r="M145" s="2838"/>
      <c r="N145" s="2838"/>
      <c r="O145" s="2840"/>
    </row>
    <row r="146" spans="1:15" ht="18" customHeight="1">
      <c r="A146" s="2456">
        <f t="shared" si="5"/>
        <v>140</v>
      </c>
      <c r="B146" s="2834" t="s">
        <v>19749</v>
      </c>
      <c r="C146" s="2835" t="s">
        <v>59</v>
      </c>
      <c r="D146" s="2835" t="s">
        <v>3706</v>
      </c>
      <c r="E146" s="2835" t="s">
        <v>19575</v>
      </c>
      <c r="F146" s="2835" t="s">
        <v>19574</v>
      </c>
      <c r="G146" s="2835" t="s">
        <v>3706</v>
      </c>
      <c r="H146" s="2837"/>
      <c r="I146" s="2837"/>
      <c r="J146" s="2838"/>
      <c r="K146" s="2838"/>
      <c r="L146" s="2839"/>
      <c r="M146" s="2838"/>
      <c r="N146" s="2838"/>
      <c r="O146" s="2840"/>
    </row>
    <row r="147" spans="1:15" ht="18" customHeight="1">
      <c r="A147" s="2456">
        <f t="shared" si="5"/>
        <v>141</v>
      </c>
      <c r="B147" s="2834" t="s">
        <v>19750</v>
      </c>
      <c r="C147" s="2835" t="s">
        <v>59</v>
      </c>
      <c r="D147" s="2835" t="s">
        <v>3706</v>
      </c>
      <c r="E147" s="2835" t="s">
        <v>19575</v>
      </c>
      <c r="F147" s="2835" t="s">
        <v>19574</v>
      </c>
      <c r="G147" s="2835" t="s">
        <v>3706</v>
      </c>
      <c r="H147" s="2837"/>
      <c r="I147" s="2837"/>
      <c r="J147" s="2838"/>
      <c r="K147" s="2838"/>
      <c r="L147" s="2839"/>
      <c r="M147" s="2838"/>
      <c r="N147" s="2838"/>
      <c r="O147" s="2840"/>
    </row>
    <row r="148" spans="1:15" ht="18" customHeight="1">
      <c r="A148" s="2456">
        <f t="shared" si="5"/>
        <v>142</v>
      </c>
      <c r="B148" s="2834" t="s">
        <v>19751</v>
      </c>
      <c r="C148" s="2835" t="s">
        <v>59</v>
      </c>
      <c r="D148" s="2835" t="s">
        <v>3706</v>
      </c>
      <c r="E148" s="2835" t="s">
        <v>19575</v>
      </c>
      <c r="F148" s="2835" t="s">
        <v>19574</v>
      </c>
      <c r="G148" s="2835" t="s">
        <v>3706</v>
      </c>
      <c r="H148" s="2837"/>
      <c r="I148" s="2837"/>
      <c r="J148" s="2838"/>
      <c r="K148" s="2838"/>
      <c r="L148" s="2839"/>
      <c r="M148" s="2838"/>
      <c r="N148" s="2838"/>
      <c r="O148" s="2840"/>
    </row>
    <row r="149" spans="1:15" ht="18" customHeight="1">
      <c r="A149" s="2456">
        <f t="shared" si="5"/>
        <v>143</v>
      </c>
      <c r="B149" s="2834" t="s">
        <v>19752</v>
      </c>
      <c r="C149" s="2835" t="s">
        <v>59</v>
      </c>
      <c r="D149" s="2835" t="s">
        <v>3706</v>
      </c>
      <c r="E149" s="2835" t="s">
        <v>19575</v>
      </c>
      <c r="F149" s="2835" t="s">
        <v>19574</v>
      </c>
      <c r="G149" s="2835" t="s">
        <v>3706</v>
      </c>
      <c r="H149" s="2837"/>
      <c r="I149" s="2837"/>
      <c r="J149" s="2838"/>
      <c r="K149" s="2838"/>
      <c r="L149" s="2839"/>
      <c r="M149" s="2838"/>
      <c r="N149" s="2838"/>
      <c r="O149" s="2840"/>
    </row>
    <row r="150" spans="1:15" ht="18" customHeight="1">
      <c r="A150" s="2456">
        <f t="shared" si="5"/>
        <v>144</v>
      </c>
      <c r="B150" s="2834" t="s">
        <v>19753</v>
      </c>
      <c r="C150" s="2835" t="s">
        <v>59</v>
      </c>
      <c r="D150" s="2835" t="s">
        <v>3706</v>
      </c>
      <c r="E150" s="2835" t="s">
        <v>19575</v>
      </c>
      <c r="F150" s="2835" t="s">
        <v>19574</v>
      </c>
      <c r="G150" s="2835" t="s">
        <v>3706</v>
      </c>
      <c r="H150" s="2837"/>
      <c r="I150" s="2837"/>
      <c r="J150" s="2838"/>
      <c r="K150" s="2838"/>
      <c r="L150" s="2839"/>
      <c r="M150" s="2838"/>
      <c r="N150" s="2838"/>
      <c r="O150" s="2840"/>
    </row>
    <row r="151" spans="1:15" ht="18" customHeight="1">
      <c r="A151" s="2456">
        <f t="shared" si="5"/>
        <v>145</v>
      </c>
      <c r="B151" s="2834" t="s">
        <v>19754</v>
      </c>
      <c r="C151" s="2835" t="s">
        <v>59</v>
      </c>
      <c r="D151" s="2835" t="s">
        <v>3706</v>
      </c>
      <c r="E151" s="2835" t="s">
        <v>19575</v>
      </c>
      <c r="F151" s="2835" t="s">
        <v>19574</v>
      </c>
      <c r="G151" s="2835" t="s">
        <v>3706</v>
      </c>
      <c r="H151" s="2837"/>
      <c r="I151" s="2837"/>
      <c r="J151" s="2838"/>
      <c r="K151" s="2838"/>
      <c r="L151" s="2839"/>
      <c r="M151" s="2838"/>
      <c r="N151" s="2838"/>
      <c r="O151" s="2840"/>
    </row>
    <row r="152" spans="1:15" ht="18" customHeight="1">
      <c r="A152" s="2456">
        <f t="shared" si="5"/>
        <v>146</v>
      </c>
      <c r="B152" s="2834" t="s">
        <v>19755</v>
      </c>
      <c r="C152" s="2835" t="s">
        <v>59</v>
      </c>
      <c r="D152" s="2835" t="s">
        <v>19478</v>
      </c>
      <c r="E152" s="2835" t="s">
        <v>19576</v>
      </c>
      <c r="F152" s="2835" t="s">
        <v>19479</v>
      </c>
      <c r="G152" s="2838" t="s">
        <v>3704</v>
      </c>
      <c r="H152" s="2837"/>
      <c r="I152" s="2837"/>
      <c r="J152" s="2838"/>
      <c r="K152" s="2838"/>
      <c r="L152" s="2839"/>
      <c r="M152" s="2838"/>
      <c r="N152" s="2838"/>
      <c r="O152" s="2840"/>
    </row>
    <row r="153" spans="1:15" ht="18" customHeight="1">
      <c r="A153" s="2456">
        <f t="shared" si="5"/>
        <v>147</v>
      </c>
      <c r="B153" s="2834" t="s">
        <v>19756</v>
      </c>
      <c r="C153" s="2835" t="s">
        <v>59</v>
      </c>
      <c r="D153" s="2835" t="s">
        <v>19478</v>
      </c>
      <c r="E153" s="2835" t="s">
        <v>19576</v>
      </c>
      <c r="F153" s="2835" t="s">
        <v>19479</v>
      </c>
      <c r="G153" s="2838" t="s">
        <v>3704</v>
      </c>
      <c r="H153" s="2837"/>
      <c r="I153" s="2837"/>
      <c r="J153" s="2838"/>
      <c r="K153" s="2838"/>
      <c r="L153" s="2839"/>
      <c r="M153" s="2838"/>
      <c r="N153" s="2838"/>
      <c r="O153" s="2840"/>
    </row>
    <row r="154" spans="1:15" ht="18" customHeight="1">
      <c r="A154" s="2456">
        <f t="shared" si="5"/>
        <v>148</v>
      </c>
      <c r="B154" s="2834" t="s">
        <v>19757</v>
      </c>
      <c r="C154" s="2835" t="s">
        <v>59</v>
      </c>
      <c r="D154" s="2835" t="s">
        <v>19478</v>
      </c>
      <c r="E154" s="2835" t="s">
        <v>19576</v>
      </c>
      <c r="F154" s="2835" t="s">
        <v>19479</v>
      </c>
      <c r="G154" s="2838" t="s">
        <v>3704</v>
      </c>
      <c r="H154" s="2837"/>
      <c r="I154" s="2837"/>
      <c r="J154" s="2838"/>
      <c r="K154" s="2838"/>
      <c r="L154" s="2839"/>
      <c r="M154" s="2838"/>
      <c r="N154" s="2838"/>
      <c r="O154" s="2840"/>
    </row>
    <row r="155" spans="1:15" ht="18" customHeight="1">
      <c r="A155" s="2456">
        <f t="shared" si="5"/>
        <v>149</v>
      </c>
      <c r="B155" s="2834" t="s">
        <v>19758</v>
      </c>
      <c r="C155" s="2835" t="s">
        <v>59</v>
      </c>
      <c r="D155" s="2835" t="s">
        <v>19478</v>
      </c>
      <c r="E155" s="2835" t="s">
        <v>19576</v>
      </c>
      <c r="F155" s="2835" t="s">
        <v>19479</v>
      </c>
      <c r="G155" s="2838" t="s">
        <v>3704</v>
      </c>
      <c r="H155" s="2837"/>
      <c r="I155" s="2837"/>
      <c r="J155" s="2838"/>
      <c r="K155" s="2838"/>
      <c r="L155" s="2839"/>
      <c r="M155" s="2838"/>
      <c r="N155" s="2838"/>
      <c r="O155" s="2840"/>
    </row>
    <row r="156" spans="1:15" ht="18" customHeight="1">
      <c r="A156" s="2456">
        <f t="shared" si="5"/>
        <v>150</v>
      </c>
      <c r="B156" s="2834" t="s">
        <v>19759</v>
      </c>
      <c r="C156" s="2835" t="s">
        <v>59</v>
      </c>
      <c r="D156" s="2835" t="s">
        <v>19478</v>
      </c>
      <c r="E156" s="2835" t="s">
        <v>19576</v>
      </c>
      <c r="F156" s="2835" t="s">
        <v>19479</v>
      </c>
      <c r="G156" s="2838" t="s">
        <v>3704</v>
      </c>
      <c r="H156" s="2837"/>
      <c r="I156" s="2837"/>
      <c r="J156" s="2838"/>
      <c r="K156" s="2838"/>
      <c r="L156" s="2839"/>
      <c r="M156" s="2838"/>
      <c r="N156" s="2838"/>
      <c r="O156" s="2840"/>
    </row>
    <row r="157" spans="1:15" ht="18" customHeight="1">
      <c r="A157" s="2456">
        <f t="shared" si="5"/>
        <v>151</v>
      </c>
      <c r="B157" s="2834" t="s">
        <v>19760</v>
      </c>
      <c r="C157" s="2835" t="s">
        <v>59</v>
      </c>
      <c r="D157" s="2835" t="s">
        <v>19478</v>
      </c>
      <c r="E157" s="2835" t="s">
        <v>19576</v>
      </c>
      <c r="F157" s="2835" t="s">
        <v>19479</v>
      </c>
      <c r="G157" s="2838" t="s">
        <v>3704</v>
      </c>
      <c r="H157" s="2837"/>
      <c r="I157" s="2837"/>
      <c r="J157" s="2838"/>
      <c r="K157" s="2838"/>
      <c r="L157" s="2839"/>
      <c r="M157" s="2838"/>
      <c r="N157" s="2838"/>
      <c r="O157" s="2840"/>
    </row>
    <row r="158" spans="1:15" ht="18" customHeight="1">
      <c r="A158" s="2456">
        <f t="shared" si="5"/>
        <v>152</v>
      </c>
      <c r="B158" s="2834" t="s">
        <v>19761</v>
      </c>
      <c r="C158" s="2835" t="s">
        <v>59</v>
      </c>
      <c r="D158" s="2835" t="s">
        <v>19478</v>
      </c>
      <c r="E158" s="2835" t="s">
        <v>19576</v>
      </c>
      <c r="F158" s="2835" t="s">
        <v>19479</v>
      </c>
      <c r="G158" s="2838" t="s">
        <v>3704</v>
      </c>
      <c r="H158" s="2837"/>
      <c r="I158" s="2837"/>
      <c r="J158" s="2838"/>
      <c r="K158" s="2838"/>
      <c r="L158" s="2839"/>
      <c r="M158" s="2838"/>
      <c r="N158" s="2838"/>
      <c r="O158" s="2840"/>
    </row>
    <row r="159" spans="1:15" ht="18" customHeight="1">
      <c r="A159" s="2456">
        <f t="shared" si="5"/>
        <v>153</v>
      </c>
      <c r="B159" s="2834" t="s">
        <v>19762</v>
      </c>
      <c r="C159" s="2835" t="s">
        <v>59</v>
      </c>
      <c r="D159" s="2835" t="s">
        <v>19478</v>
      </c>
      <c r="E159" s="2835" t="s">
        <v>19576</v>
      </c>
      <c r="F159" s="2835" t="s">
        <v>19479</v>
      </c>
      <c r="G159" s="2838" t="s">
        <v>3704</v>
      </c>
      <c r="H159" s="2837"/>
      <c r="I159" s="2837"/>
      <c r="J159" s="2838"/>
      <c r="K159" s="2838"/>
      <c r="L159" s="2839"/>
      <c r="M159" s="2838"/>
      <c r="N159" s="2838"/>
      <c r="O159" s="2840"/>
    </row>
    <row r="160" spans="1:15" ht="18" customHeight="1">
      <c r="A160" s="2456">
        <f t="shared" si="5"/>
        <v>154</v>
      </c>
      <c r="B160" s="2834" t="s">
        <v>19763</v>
      </c>
      <c r="C160" s="2835" t="s">
        <v>59</v>
      </c>
      <c r="D160" s="2835" t="s">
        <v>19478</v>
      </c>
      <c r="E160" s="2835" t="s">
        <v>19576</v>
      </c>
      <c r="F160" s="2835" t="s">
        <v>19479</v>
      </c>
      <c r="G160" s="2838" t="s">
        <v>3704</v>
      </c>
      <c r="H160" s="2837"/>
      <c r="I160" s="2837"/>
      <c r="J160" s="2838"/>
      <c r="K160" s="2838"/>
      <c r="L160" s="2839"/>
      <c r="M160" s="2838"/>
      <c r="N160" s="2838"/>
      <c r="O160" s="2840"/>
    </row>
    <row r="161" spans="1:15" ht="18" customHeight="1">
      <c r="A161" s="2456">
        <f t="shared" si="5"/>
        <v>155</v>
      </c>
      <c r="B161" s="2834" t="s">
        <v>19764</v>
      </c>
      <c r="C161" s="2835" t="s">
        <v>59</v>
      </c>
      <c r="D161" s="2835" t="s">
        <v>19478</v>
      </c>
      <c r="E161" s="2835" t="s">
        <v>19576</v>
      </c>
      <c r="F161" s="2835" t="s">
        <v>19479</v>
      </c>
      <c r="G161" s="2838" t="s">
        <v>3704</v>
      </c>
      <c r="H161" s="2837"/>
      <c r="I161" s="2837"/>
      <c r="J161" s="2838"/>
      <c r="K161" s="2838"/>
      <c r="L161" s="2839"/>
      <c r="M161" s="2838"/>
      <c r="N161" s="2838"/>
      <c r="O161" s="2840"/>
    </row>
    <row r="162" spans="1:15" ht="18" customHeight="1">
      <c r="A162" s="2456">
        <f t="shared" si="5"/>
        <v>156</v>
      </c>
      <c r="B162" s="2834" t="s">
        <v>19765</v>
      </c>
      <c r="C162" s="2835" t="s">
        <v>59</v>
      </c>
      <c r="D162" s="2835" t="s">
        <v>19478</v>
      </c>
      <c r="E162" s="2835" t="s">
        <v>19576</v>
      </c>
      <c r="F162" s="2835" t="s">
        <v>19479</v>
      </c>
      <c r="G162" s="2838" t="s">
        <v>3704</v>
      </c>
      <c r="H162" s="2837"/>
      <c r="I162" s="2837"/>
      <c r="J162" s="2838"/>
      <c r="K162" s="2838"/>
      <c r="L162" s="2839"/>
      <c r="M162" s="2838"/>
      <c r="N162" s="2838"/>
      <c r="O162" s="2840"/>
    </row>
    <row r="163" spans="1:15" ht="18" customHeight="1">
      <c r="A163" s="2456">
        <f t="shared" si="5"/>
        <v>157</v>
      </c>
      <c r="B163" s="2834" t="s">
        <v>19766</v>
      </c>
      <c r="C163" s="2835" t="s">
        <v>59</v>
      </c>
      <c r="D163" s="2835" t="s">
        <v>19478</v>
      </c>
      <c r="E163" s="2835" t="s">
        <v>19576</v>
      </c>
      <c r="F163" s="2835" t="s">
        <v>19479</v>
      </c>
      <c r="G163" s="2838" t="s">
        <v>3704</v>
      </c>
      <c r="H163" s="2837"/>
      <c r="I163" s="2837"/>
      <c r="J163" s="2838"/>
      <c r="K163" s="2838"/>
      <c r="L163" s="2839"/>
      <c r="M163" s="2838"/>
      <c r="N163" s="2838"/>
      <c r="O163" s="2840"/>
    </row>
    <row r="164" spans="1:15" ht="18" customHeight="1">
      <c r="A164" s="2456">
        <f t="shared" si="5"/>
        <v>158</v>
      </c>
      <c r="B164" s="2834" t="s">
        <v>19767</v>
      </c>
      <c r="C164" s="2835" t="s">
        <v>59</v>
      </c>
      <c r="D164" s="2835" t="s">
        <v>19478</v>
      </c>
      <c r="E164" s="2835" t="s">
        <v>19576</v>
      </c>
      <c r="F164" s="2835" t="s">
        <v>19479</v>
      </c>
      <c r="G164" s="2838" t="s">
        <v>3704</v>
      </c>
      <c r="H164" s="2837"/>
      <c r="I164" s="2837"/>
      <c r="J164" s="2838"/>
      <c r="K164" s="2838"/>
      <c r="L164" s="2839"/>
      <c r="M164" s="2838"/>
      <c r="N164" s="2838"/>
      <c r="O164" s="2840"/>
    </row>
    <row r="165" spans="1:15" ht="18" customHeight="1">
      <c r="A165" s="2456">
        <f t="shared" si="5"/>
        <v>159</v>
      </c>
      <c r="B165" s="2834" t="s">
        <v>19768</v>
      </c>
      <c r="C165" s="2835" t="s">
        <v>59</v>
      </c>
      <c r="D165" s="2835" t="s">
        <v>19478</v>
      </c>
      <c r="E165" s="2835" t="s">
        <v>19576</v>
      </c>
      <c r="F165" s="2835" t="s">
        <v>19479</v>
      </c>
      <c r="G165" s="2838" t="s">
        <v>3704</v>
      </c>
      <c r="H165" s="2837"/>
      <c r="I165" s="2837"/>
      <c r="J165" s="2838"/>
      <c r="K165" s="2838"/>
      <c r="L165" s="2839"/>
      <c r="M165" s="2838"/>
      <c r="N165" s="2838"/>
      <c r="O165" s="2840"/>
    </row>
    <row r="166" spans="1:15" ht="18" customHeight="1">
      <c r="A166" s="2456">
        <f t="shared" si="5"/>
        <v>160</v>
      </c>
      <c r="B166" s="2834" t="s">
        <v>19769</v>
      </c>
      <c r="C166" s="2835" t="s">
        <v>59</v>
      </c>
      <c r="D166" s="2835" t="s">
        <v>19478</v>
      </c>
      <c r="E166" s="2835" t="s">
        <v>19576</v>
      </c>
      <c r="F166" s="2835" t="s">
        <v>19479</v>
      </c>
      <c r="G166" s="2838" t="s">
        <v>3704</v>
      </c>
      <c r="H166" s="2837"/>
      <c r="I166" s="2837"/>
      <c r="J166" s="2838"/>
      <c r="K166" s="2838"/>
      <c r="L166" s="2839"/>
      <c r="M166" s="2838"/>
      <c r="N166" s="2838"/>
      <c r="O166" s="2840"/>
    </row>
    <row r="167" spans="1:15" ht="18" customHeight="1">
      <c r="A167" s="2456">
        <f t="shared" si="5"/>
        <v>161</v>
      </c>
      <c r="B167" s="2834" t="s">
        <v>19770</v>
      </c>
      <c r="C167" s="2835" t="s">
        <v>59</v>
      </c>
      <c r="D167" s="2835" t="s">
        <v>19478</v>
      </c>
      <c r="E167" s="2835" t="s">
        <v>19576</v>
      </c>
      <c r="F167" s="2835" t="s">
        <v>19479</v>
      </c>
      <c r="G167" s="2838" t="s">
        <v>3704</v>
      </c>
      <c r="H167" s="2837"/>
      <c r="I167" s="2837"/>
      <c r="J167" s="2838"/>
      <c r="K167" s="2838"/>
      <c r="L167" s="2839"/>
      <c r="M167" s="2838"/>
      <c r="N167" s="2838"/>
      <c r="O167" s="2840"/>
    </row>
    <row r="168" spans="1:15" ht="18" customHeight="1">
      <c r="A168" s="2456">
        <f t="shared" si="5"/>
        <v>162</v>
      </c>
      <c r="B168" s="2834" t="s">
        <v>19771</v>
      </c>
      <c r="C168" s="2835" t="s">
        <v>59</v>
      </c>
      <c r="D168" s="2835" t="s">
        <v>19478</v>
      </c>
      <c r="E168" s="2835" t="s">
        <v>19576</v>
      </c>
      <c r="F168" s="2835" t="s">
        <v>19479</v>
      </c>
      <c r="G168" s="2838" t="s">
        <v>3704</v>
      </c>
      <c r="H168" s="2837"/>
      <c r="I168" s="2837"/>
      <c r="J168" s="2838"/>
      <c r="K168" s="2838"/>
      <c r="L168" s="2839"/>
      <c r="M168" s="2838"/>
      <c r="N168" s="2838"/>
      <c r="O168" s="2840"/>
    </row>
    <row r="169" spans="1:15" ht="18" customHeight="1">
      <c r="A169" s="2456">
        <f t="shared" si="5"/>
        <v>163</v>
      </c>
      <c r="B169" s="2834" t="s">
        <v>19772</v>
      </c>
      <c r="C169" s="2835" t="s">
        <v>59</v>
      </c>
      <c r="D169" s="2835" t="s">
        <v>19478</v>
      </c>
      <c r="E169" s="2835" t="s">
        <v>19576</v>
      </c>
      <c r="F169" s="2835" t="s">
        <v>19479</v>
      </c>
      <c r="G169" s="2838" t="s">
        <v>3704</v>
      </c>
      <c r="H169" s="2837"/>
      <c r="I169" s="2837"/>
      <c r="J169" s="2838"/>
      <c r="K169" s="2838"/>
      <c r="L169" s="2839"/>
      <c r="M169" s="2838"/>
      <c r="N169" s="2838"/>
      <c r="O169" s="2840"/>
    </row>
    <row r="170" spans="1:15" ht="18" customHeight="1">
      <c r="A170" s="2456">
        <f t="shared" si="5"/>
        <v>164</v>
      </c>
      <c r="B170" s="2834" t="s">
        <v>19773</v>
      </c>
      <c r="C170" s="2835" t="s">
        <v>59</v>
      </c>
      <c r="D170" s="2835" t="s">
        <v>19478</v>
      </c>
      <c r="E170" s="2835" t="s">
        <v>19576</v>
      </c>
      <c r="F170" s="2835" t="s">
        <v>19479</v>
      </c>
      <c r="G170" s="2838" t="s">
        <v>3704</v>
      </c>
      <c r="H170" s="2837"/>
      <c r="I170" s="2837"/>
      <c r="J170" s="2838"/>
      <c r="K170" s="2838"/>
      <c r="L170" s="2839"/>
      <c r="M170" s="2838"/>
      <c r="N170" s="2838"/>
      <c r="O170" s="2840"/>
    </row>
    <row r="171" spans="1:15" ht="18" customHeight="1">
      <c r="A171" s="2456">
        <f t="shared" si="5"/>
        <v>165</v>
      </c>
      <c r="B171" s="2834" t="s">
        <v>19774</v>
      </c>
      <c r="C171" s="2835" t="s">
        <v>59</v>
      </c>
      <c r="D171" s="2835" t="s">
        <v>19478</v>
      </c>
      <c r="E171" s="2835" t="s">
        <v>19576</v>
      </c>
      <c r="F171" s="2835" t="s">
        <v>19479</v>
      </c>
      <c r="G171" s="2838" t="s">
        <v>3704</v>
      </c>
      <c r="H171" s="2837"/>
      <c r="I171" s="2837"/>
      <c r="J171" s="2838"/>
      <c r="K171" s="2838"/>
      <c r="L171" s="2839"/>
      <c r="M171" s="2838"/>
      <c r="N171" s="2838"/>
      <c r="O171" s="2840"/>
    </row>
    <row r="172" spans="1:15" ht="18" customHeight="1">
      <c r="A172" s="2456">
        <f t="shared" si="5"/>
        <v>166</v>
      </c>
      <c r="B172" s="2834" t="s">
        <v>19775</v>
      </c>
      <c r="C172" s="2835" t="s">
        <v>59</v>
      </c>
      <c r="D172" s="2835" t="s">
        <v>19478</v>
      </c>
      <c r="E172" s="2835" t="s">
        <v>19576</v>
      </c>
      <c r="F172" s="2835" t="s">
        <v>19479</v>
      </c>
      <c r="G172" s="2838" t="s">
        <v>3704</v>
      </c>
      <c r="H172" s="2837"/>
      <c r="I172" s="2837"/>
      <c r="J172" s="2838"/>
      <c r="K172" s="2838"/>
      <c r="L172" s="2839"/>
      <c r="M172" s="2838"/>
      <c r="N172" s="2838"/>
      <c r="O172" s="2840"/>
    </row>
    <row r="173" spans="1:15" ht="18" customHeight="1">
      <c r="A173" s="2456">
        <f t="shared" si="5"/>
        <v>167</v>
      </c>
      <c r="B173" s="2834" t="s">
        <v>19776</v>
      </c>
      <c r="C173" s="2835" t="s">
        <v>59</v>
      </c>
      <c r="D173" s="2835" t="s">
        <v>19478</v>
      </c>
      <c r="E173" s="2835" t="s">
        <v>19576</v>
      </c>
      <c r="F173" s="2835" t="s">
        <v>19479</v>
      </c>
      <c r="G173" s="2838" t="s">
        <v>3704</v>
      </c>
      <c r="H173" s="2837"/>
      <c r="I173" s="2837"/>
      <c r="J173" s="2838"/>
      <c r="K173" s="2838"/>
      <c r="L173" s="2839"/>
      <c r="M173" s="2838"/>
      <c r="N173" s="2838"/>
      <c r="O173" s="2840"/>
    </row>
    <row r="174" spans="1:15" ht="18" customHeight="1">
      <c r="A174" s="2456">
        <f t="shared" si="5"/>
        <v>168</v>
      </c>
      <c r="B174" s="2834" t="s">
        <v>19777</v>
      </c>
      <c r="C174" s="2835" t="s">
        <v>59</v>
      </c>
      <c r="D174" s="2835" t="s">
        <v>19478</v>
      </c>
      <c r="E174" s="2835" t="s">
        <v>19576</v>
      </c>
      <c r="F174" s="2835" t="s">
        <v>19479</v>
      </c>
      <c r="G174" s="2838" t="s">
        <v>3704</v>
      </c>
      <c r="H174" s="2837"/>
      <c r="I174" s="2837"/>
      <c r="J174" s="2838"/>
      <c r="K174" s="2838"/>
      <c r="L174" s="2839"/>
      <c r="M174" s="2838"/>
      <c r="N174" s="2838"/>
      <c r="O174" s="2840"/>
    </row>
    <row r="175" spans="1:15" ht="18" customHeight="1">
      <c r="A175" s="2456">
        <f t="shared" si="5"/>
        <v>169</v>
      </c>
      <c r="B175" s="2834" t="s">
        <v>19778</v>
      </c>
      <c r="C175" s="2835" t="s">
        <v>59</v>
      </c>
      <c r="D175" s="2835" t="s">
        <v>19478</v>
      </c>
      <c r="E175" s="2835" t="s">
        <v>19576</v>
      </c>
      <c r="F175" s="2835" t="s">
        <v>19479</v>
      </c>
      <c r="G175" s="2838" t="s">
        <v>3704</v>
      </c>
      <c r="H175" s="2837"/>
      <c r="I175" s="2837"/>
      <c r="J175" s="2838"/>
      <c r="K175" s="2838"/>
      <c r="L175" s="2839"/>
      <c r="M175" s="2838"/>
      <c r="N175" s="2838"/>
      <c r="O175" s="2840"/>
    </row>
    <row r="176" spans="1:15" ht="18" customHeight="1">
      <c r="A176" s="2456">
        <f t="shared" si="5"/>
        <v>170</v>
      </c>
      <c r="B176" s="2834" t="s">
        <v>19779</v>
      </c>
      <c r="C176" s="2835" t="s">
        <v>59</v>
      </c>
      <c r="D176" s="2835" t="s">
        <v>19478</v>
      </c>
      <c r="E176" s="2835" t="s">
        <v>19576</v>
      </c>
      <c r="F176" s="2835" t="s">
        <v>19479</v>
      </c>
      <c r="G176" s="2838" t="s">
        <v>3704</v>
      </c>
      <c r="H176" s="2837"/>
      <c r="I176" s="2837"/>
      <c r="J176" s="2838"/>
      <c r="K176" s="2838"/>
      <c r="L176" s="2839"/>
      <c r="M176" s="2838"/>
      <c r="N176" s="2838"/>
      <c r="O176" s="2840"/>
    </row>
    <row r="177" spans="1:15" ht="18" customHeight="1">
      <c r="A177" s="2456">
        <f t="shared" si="5"/>
        <v>171</v>
      </c>
      <c r="B177" s="2834" t="s">
        <v>19780</v>
      </c>
      <c r="C177" s="2835" t="s">
        <v>59</v>
      </c>
      <c r="D177" s="2835" t="s">
        <v>19478</v>
      </c>
      <c r="E177" s="2835" t="s">
        <v>19576</v>
      </c>
      <c r="F177" s="2835" t="s">
        <v>19479</v>
      </c>
      <c r="G177" s="2838" t="s">
        <v>3704</v>
      </c>
      <c r="H177" s="2837"/>
      <c r="I177" s="2837"/>
      <c r="J177" s="2838"/>
      <c r="K177" s="2838"/>
      <c r="L177" s="2839"/>
      <c r="M177" s="2838"/>
      <c r="N177" s="2838"/>
      <c r="O177" s="2840"/>
    </row>
    <row r="178" spans="1:15" ht="18" customHeight="1">
      <c r="A178" s="2456">
        <f t="shared" si="5"/>
        <v>172</v>
      </c>
      <c r="B178" s="2834" t="s">
        <v>19781</v>
      </c>
      <c r="C178" s="2835" t="s">
        <v>59</v>
      </c>
      <c r="D178" s="2835" t="s">
        <v>19478</v>
      </c>
      <c r="E178" s="2835" t="s">
        <v>19576</v>
      </c>
      <c r="F178" s="2835" t="s">
        <v>19479</v>
      </c>
      <c r="G178" s="2838" t="s">
        <v>3704</v>
      </c>
      <c r="H178" s="2837"/>
      <c r="I178" s="2837"/>
      <c r="J178" s="2838"/>
      <c r="K178" s="2838"/>
      <c r="L178" s="2839"/>
      <c r="M178" s="2838"/>
      <c r="N178" s="2838"/>
      <c r="O178" s="2840"/>
    </row>
    <row r="179" spans="1:15" ht="18" customHeight="1">
      <c r="A179" s="2456">
        <f t="shared" si="5"/>
        <v>173</v>
      </c>
      <c r="B179" s="2834" t="s">
        <v>19782</v>
      </c>
      <c r="C179" s="2835" t="s">
        <v>59</v>
      </c>
      <c r="D179" s="2835" t="s">
        <v>19478</v>
      </c>
      <c r="E179" s="2835" t="s">
        <v>19576</v>
      </c>
      <c r="F179" s="2835" t="s">
        <v>19479</v>
      </c>
      <c r="G179" s="2838" t="s">
        <v>3704</v>
      </c>
      <c r="H179" s="2837"/>
      <c r="I179" s="2837"/>
      <c r="J179" s="2838"/>
      <c r="K179" s="2838"/>
      <c r="L179" s="2839"/>
      <c r="M179" s="2838"/>
      <c r="N179" s="2838"/>
      <c r="O179" s="2840"/>
    </row>
    <row r="180" spans="1:15" ht="18" customHeight="1">
      <c r="A180" s="2456">
        <f t="shared" si="5"/>
        <v>174</v>
      </c>
      <c r="B180" s="2834" t="s">
        <v>19783</v>
      </c>
      <c r="C180" s="2835" t="s">
        <v>59</v>
      </c>
      <c r="D180" s="2835" t="s">
        <v>19478</v>
      </c>
      <c r="E180" s="2835" t="s">
        <v>19576</v>
      </c>
      <c r="F180" s="2835" t="s">
        <v>19479</v>
      </c>
      <c r="G180" s="2838" t="s">
        <v>3704</v>
      </c>
      <c r="H180" s="2837"/>
      <c r="I180" s="2837"/>
      <c r="J180" s="2838"/>
      <c r="K180" s="2838"/>
      <c r="L180" s="2839"/>
      <c r="M180" s="2838"/>
      <c r="N180" s="2838"/>
      <c r="O180" s="2840"/>
    </row>
    <row r="181" spans="1:15" ht="18" customHeight="1">
      <c r="A181" s="2456">
        <f t="shared" si="5"/>
        <v>175</v>
      </c>
      <c r="B181" s="2834" t="s">
        <v>19784</v>
      </c>
      <c r="C181" s="2835" t="s">
        <v>59</v>
      </c>
      <c r="D181" s="2835" t="s">
        <v>19478</v>
      </c>
      <c r="E181" s="2835" t="s">
        <v>19576</v>
      </c>
      <c r="F181" s="2835" t="s">
        <v>19479</v>
      </c>
      <c r="G181" s="2838" t="s">
        <v>3704</v>
      </c>
      <c r="H181" s="2837"/>
      <c r="I181" s="2837"/>
      <c r="J181" s="2838"/>
      <c r="K181" s="2838"/>
      <c r="L181" s="2839"/>
      <c r="M181" s="2838"/>
      <c r="N181" s="2838"/>
      <c r="O181" s="2840"/>
    </row>
    <row r="182" spans="1:15" ht="18" customHeight="1">
      <c r="A182" s="2456">
        <f t="shared" si="5"/>
        <v>176</v>
      </c>
      <c r="B182" s="2834" t="s">
        <v>19785</v>
      </c>
      <c r="C182" s="2835" t="s">
        <v>59</v>
      </c>
      <c r="D182" s="2835" t="s">
        <v>19478</v>
      </c>
      <c r="E182" s="2835" t="s">
        <v>19576</v>
      </c>
      <c r="F182" s="2835" t="s">
        <v>19479</v>
      </c>
      <c r="G182" s="2838" t="s">
        <v>3704</v>
      </c>
      <c r="H182" s="2837"/>
      <c r="I182" s="2837"/>
      <c r="J182" s="2838"/>
      <c r="K182" s="2838"/>
      <c r="L182" s="2839"/>
      <c r="M182" s="2838"/>
      <c r="N182" s="2838"/>
      <c r="O182" s="2840"/>
    </row>
    <row r="183" spans="1:15" ht="18" customHeight="1">
      <c r="A183" s="2456">
        <f t="shared" si="5"/>
        <v>177</v>
      </c>
      <c r="B183" s="2834" t="s">
        <v>19786</v>
      </c>
      <c r="C183" s="2835" t="s">
        <v>59</v>
      </c>
      <c r="D183" s="2835" t="s">
        <v>19478</v>
      </c>
      <c r="E183" s="2835" t="s">
        <v>19576</v>
      </c>
      <c r="F183" s="2835" t="s">
        <v>19479</v>
      </c>
      <c r="G183" s="2838" t="s">
        <v>3704</v>
      </c>
      <c r="H183" s="2837"/>
      <c r="I183" s="2837"/>
      <c r="J183" s="2838"/>
      <c r="K183" s="2838"/>
      <c r="L183" s="2839"/>
      <c r="M183" s="2838"/>
      <c r="N183" s="2838"/>
      <c r="O183" s="2840"/>
    </row>
    <row r="184" spans="1:15" ht="18" customHeight="1">
      <c r="A184" s="2456">
        <f t="shared" si="5"/>
        <v>178</v>
      </c>
      <c r="B184" s="2834" t="s">
        <v>19787</v>
      </c>
      <c r="C184" s="2835" t="s">
        <v>59</v>
      </c>
      <c r="D184" s="2835" t="s">
        <v>19478</v>
      </c>
      <c r="E184" s="2835" t="s">
        <v>19576</v>
      </c>
      <c r="F184" s="2835" t="s">
        <v>19479</v>
      </c>
      <c r="G184" s="2838" t="s">
        <v>3704</v>
      </c>
      <c r="H184" s="2837"/>
      <c r="I184" s="2837"/>
      <c r="J184" s="2838"/>
      <c r="K184" s="2838"/>
      <c r="L184" s="2839"/>
      <c r="M184" s="2838"/>
      <c r="N184" s="2838"/>
      <c r="O184" s="2840"/>
    </row>
    <row r="185" spans="1:15" ht="18" customHeight="1">
      <c r="A185" s="2456">
        <f t="shared" si="5"/>
        <v>179</v>
      </c>
      <c r="B185" s="2834" t="s">
        <v>19788</v>
      </c>
      <c r="C185" s="2835" t="s">
        <v>59</v>
      </c>
      <c r="D185" s="2835" t="s">
        <v>19478</v>
      </c>
      <c r="E185" s="2835" t="s">
        <v>19576</v>
      </c>
      <c r="F185" s="2835" t="s">
        <v>19479</v>
      </c>
      <c r="G185" s="2838" t="s">
        <v>3704</v>
      </c>
      <c r="H185" s="2837"/>
      <c r="I185" s="2837"/>
      <c r="J185" s="2838"/>
      <c r="K185" s="2838"/>
      <c r="L185" s="2839"/>
      <c r="M185" s="2838"/>
      <c r="N185" s="2838"/>
      <c r="O185" s="2840"/>
    </row>
    <row r="186" spans="1:15" ht="18" customHeight="1">
      <c r="A186" s="2456">
        <f t="shared" si="5"/>
        <v>180</v>
      </c>
      <c r="B186" s="2834" t="s">
        <v>19789</v>
      </c>
      <c r="C186" s="2835" t="s">
        <v>59</v>
      </c>
      <c r="D186" s="2835" t="s">
        <v>19478</v>
      </c>
      <c r="E186" s="2835" t="s">
        <v>19576</v>
      </c>
      <c r="F186" s="2835" t="s">
        <v>19479</v>
      </c>
      <c r="G186" s="2838" t="s">
        <v>3704</v>
      </c>
      <c r="H186" s="2837"/>
      <c r="I186" s="2837"/>
      <c r="J186" s="2838"/>
      <c r="K186" s="2838"/>
      <c r="L186" s="2839"/>
      <c r="M186" s="2838"/>
      <c r="N186" s="2838"/>
      <c r="O186" s="2840"/>
    </row>
    <row r="187" spans="1:15" ht="18" customHeight="1">
      <c r="A187" s="2456">
        <f t="shared" si="5"/>
        <v>181</v>
      </c>
      <c r="B187" s="2834" t="s">
        <v>19790</v>
      </c>
      <c r="C187" s="2835" t="s">
        <v>59</v>
      </c>
      <c r="D187" s="2835" t="s">
        <v>19478</v>
      </c>
      <c r="E187" s="2835" t="s">
        <v>19576</v>
      </c>
      <c r="F187" s="2835" t="s">
        <v>19479</v>
      </c>
      <c r="G187" s="2838" t="s">
        <v>3704</v>
      </c>
      <c r="H187" s="2837"/>
      <c r="I187" s="2837"/>
      <c r="J187" s="2838"/>
      <c r="K187" s="2838"/>
      <c r="L187" s="2839"/>
      <c r="M187" s="2838"/>
      <c r="N187" s="2838"/>
      <c r="O187" s="2840"/>
    </row>
    <row r="188" spans="1:15" ht="18" customHeight="1">
      <c r="A188" s="2456">
        <f t="shared" si="5"/>
        <v>182</v>
      </c>
      <c r="B188" s="2834" t="s">
        <v>19791</v>
      </c>
      <c r="C188" s="2835" t="s">
        <v>59</v>
      </c>
      <c r="D188" s="2835" t="s">
        <v>19478</v>
      </c>
      <c r="E188" s="2835" t="s">
        <v>19576</v>
      </c>
      <c r="F188" s="2835" t="s">
        <v>19479</v>
      </c>
      <c r="G188" s="2838" t="s">
        <v>3704</v>
      </c>
      <c r="H188" s="2837"/>
      <c r="I188" s="2837"/>
      <c r="J188" s="2838"/>
      <c r="K188" s="2838"/>
      <c r="L188" s="2839"/>
      <c r="M188" s="2838"/>
      <c r="N188" s="2838"/>
      <c r="O188" s="2840"/>
    </row>
    <row r="189" spans="1:15" ht="18" customHeight="1">
      <c r="A189" s="2456">
        <f t="shared" si="5"/>
        <v>183</v>
      </c>
      <c r="B189" s="2834" t="s">
        <v>19792</v>
      </c>
      <c r="C189" s="2835" t="s">
        <v>59</v>
      </c>
      <c r="D189" s="2835" t="s">
        <v>19478</v>
      </c>
      <c r="E189" s="2835" t="s">
        <v>19576</v>
      </c>
      <c r="F189" s="2835" t="s">
        <v>19479</v>
      </c>
      <c r="G189" s="2838" t="s">
        <v>3704</v>
      </c>
      <c r="H189" s="2837"/>
      <c r="I189" s="2837"/>
      <c r="J189" s="2838"/>
      <c r="K189" s="2838"/>
      <c r="L189" s="2839"/>
      <c r="M189" s="2838"/>
      <c r="N189" s="2838"/>
      <c r="O189" s="2840"/>
    </row>
    <row r="190" spans="1:15" ht="18" customHeight="1">
      <c r="A190" s="2456">
        <f t="shared" si="5"/>
        <v>184</v>
      </c>
      <c r="B190" s="2834" t="s">
        <v>19793</v>
      </c>
      <c r="C190" s="2835" t="s">
        <v>59</v>
      </c>
      <c r="D190" s="2835" t="s">
        <v>19478</v>
      </c>
      <c r="E190" s="2835" t="s">
        <v>19576</v>
      </c>
      <c r="F190" s="2835" t="s">
        <v>19479</v>
      </c>
      <c r="G190" s="2838" t="s">
        <v>3704</v>
      </c>
      <c r="H190" s="2837"/>
      <c r="I190" s="2837"/>
      <c r="J190" s="2838"/>
      <c r="K190" s="2838"/>
      <c r="L190" s="2839"/>
      <c r="M190" s="2838"/>
      <c r="N190" s="2838"/>
      <c r="O190" s="2840"/>
    </row>
    <row r="191" spans="1:15" ht="18" customHeight="1">
      <c r="A191" s="2456">
        <f t="shared" si="5"/>
        <v>185</v>
      </c>
      <c r="B191" s="2834" t="s">
        <v>19794</v>
      </c>
      <c r="C191" s="2835" t="s">
        <v>59</v>
      </c>
      <c r="D191" s="2835" t="s">
        <v>19478</v>
      </c>
      <c r="E191" s="2835" t="s">
        <v>19576</v>
      </c>
      <c r="F191" s="2835" t="s">
        <v>19479</v>
      </c>
      <c r="G191" s="2838" t="s">
        <v>3704</v>
      </c>
      <c r="H191" s="2837"/>
      <c r="I191" s="2837"/>
      <c r="J191" s="2838"/>
      <c r="K191" s="2838"/>
      <c r="L191" s="2839"/>
      <c r="M191" s="2838"/>
      <c r="N191" s="2838"/>
      <c r="O191" s="2840"/>
    </row>
    <row r="192" spans="1:15" ht="18" customHeight="1">
      <c r="A192" s="2456">
        <f t="shared" si="5"/>
        <v>186</v>
      </c>
      <c r="B192" s="2834" t="s">
        <v>19795</v>
      </c>
      <c r="C192" s="2835" t="s">
        <v>59</v>
      </c>
      <c r="D192" s="2835" t="s">
        <v>19478</v>
      </c>
      <c r="E192" s="2835" t="s">
        <v>19576</v>
      </c>
      <c r="F192" s="2835" t="s">
        <v>19479</v>
      </c>
      <c r="G192" s="2838" t="s">
        <v>3704</v>
      </c>
      <c r="H192" s="2837"/>
      <c r="I192" s="2837"/>
      <c r="J192" s="2838"/>
      <c r="K192" s="2838"/>
      <c r="L192" s="2839"/>
      <c r="M192" s="2838"/>
      <c r="N192" s="2838"/>
      <c r="O192" s="2840"/>
    </row>
    <row r="193" spans="1:15" ht="18" customHeight="1">
      <c r="A193" s="2456">
        <f t="shared" si="5"/>
        <v>187</v>
      </c>
      <c r="B193" s="2834" t="s">
        <v>19796</v>
      </c>
      <c r="C193" s="2835" t="s">
        <v>59</v>
      </c>
      <c r="D193" s="2835" t="s">
        <v>19478</v>
      </c>
      <c r="E193" s="2835" t="s">
        <v>19576</v>
      </c>
      <c r="F193" s="2835" t="s">
        <v>19479</v>
      </c>
      <c r="G193" s="2838" t="s">
        <v>3704</v>
      </c>
      <c r="H193" s="2837"/>
      <c r="I193" s="2837"/>
      <c r="J193" s="2838"/>
      <c r="K193" s="2838"/>
      <c r="L193" s="2839"/>
      <c r="M193" s="2838"/>
      <c r="N193" s="2838"/>
      <c r="O193" s="2840"/>
    </row>
    <row r="194" spans="1:15" ht="18" customHeight="1">
      <c r="A194" s="2456">
        <f t="shared" si="5"/>
        <v>188</v>
      </c>
      <c r="B194" s="2834" t="s">
        <v>19797</v>
      </c>
      <c r="C194" s="2835" t="s">
        <v>59</v>
      </c>
      <c r="D194" s="2835" t="s">
        <v>19478</v>
      </c>
      <c r="E194" s="2835" t="s">
        <v>19576</v>
      </c>
      <c r="F194" s="2835" t="s">
        <v>19479</v>
      </c>
      <c r="G194" s="2838" t="s">
        <v>3704</v>
      </c>
      <c r="H194" s="2837"/>
      <c r="I194" s="2837"/>
      <c r="J194" s="2838"/>
      <c r="K194" s="2838"/>
      <c r="L194" s="2839"/>
      <c r="M194" s="2838"/>
      <c r="N194" s="2838"/>
      <c r="O194" s="2840"/>
    </row>
    <row r="195" spans="1:15" ht="18" customHeight="1">
      <c r="A195" s="2456">
        <f t="shared" si="5"/>
        <v>189</v>
      </c>
      <c r="B195" s="2834" t="s">
        <v>19798</v>
      </c>
      <c r="C195" s="2835" t="s">
        <v>59</v>
      </c>
      <c r="D195" s="2835" t="s">
        <v>19478</v>
      </c>
      <c r="E195" s="2835" t="s">
        <v>19576</v>
      </c>
      <c r="F195" s="2835" t="s">
        <v>19479</v>
      </c>
      <c r="G195" s="2838" t="s">
        <v>3704</v>
      </c>
      <c r="H195" s="2837"/>
      <c r="I195" s="2837"/>
      <c r="J195" s="2838"/>
      <c r="K195" s="2838"/>
      <c r="L195" s="2839"/>
      <c r="M195" s="2838"/>
      <c r="N195" s="2838"/>
      <c r="O195" s="2840"/>
    </row>
    <row r="196" spans="1:15" ht="18" customHeight="1">
      <c r="A196" s="2456">
        <f t="shared" si="5"/>
        <v>190</v>
      </c>
      <c r="B196" s="2834" t="s">
        <v>19799</v>
      </c>
      <c r="C196" s="2835" t="s">
        <v>59</v>
      </c>
      <c r="D196" s="2835" t="s">
        <v>19478</v>
      </c>
      <c r="E196" s="2835" t="s">
        <v>19576</v>
      </c>
      <c r="F196" s="2835" t="s">
        <v>19479</v>
      </c>
      <c r="G196" s="2838" t="s">
        <v>3704</v>
      </c>
      <c r="H196" s="2837"/>
      <c r="I196" s="2837"/>
      <c r="J196" s="2838"/>
      <c r="K196" s="2838"/>
      <c r="L196" s="2839"/>
      <c r="M196" s="2838"/>
      <c r="N196" s="2838"/>
      <c r="O196" s="2840"/>
    </row>
    <row r="197" spans="1:15" ht="18" customHeight="1">
      <c r="A197" s="2456">
        <f t="shared" si="5"/>
        <v>191</v>
      </c>
      <c r="B197" s="2834" t="s">
        <v>19800</v>
      </c>
      <c r="C197" s="2835" t="s">
        <v>59</v>
      </c>
      <c r="D197" s="2835" t="s">
        <v>19478</v>
      </c>
      <c r="E197" s="2835" t="s">
        <v>19576</v>
      </c>
      <c r="F197" s="2835" t="s">
        <v>19479</v>
      </c>
      <c r="G197" s="2838" t="s">
        <v>3704</v>
      </c>
      <c r="H197" s="2837"/>
      <c r="I197" s="2837"/>
      <c r="J197" s="2838"/>
      <c r="K197" s="2838"/>
      <c r="L197" s="2839"/>
      <c r="M197" s="2838"/>
      <c r="N197" s="2838"/>
      <c r="O197" s="2840"/>
    </row>
    <row r="198" spans="1:15" ht="18" customHeight="1">
      <c r="A198" s="2456">
        <f t="shared" si="5"/>
        <v>192</v>
      </c>
      <c r="B198" s="2834" t="s">
        <v>19801</v>
      </c>
      <c r="C198" s="2835" t="s">
        <v>59</v>
      </c>
      <c r="D198" s="2835" t="s">
        <v>19478</v>
      </c>
      <c r="E198" s="2835" t="s">
        <v>19576</v>
      </c>
      <c r="F198" s="2835" t="s">
        <v>19479</v>
      </c>
      <c r="G198" s="2838" t="s">
        <v>3704</v>
      </c>
      <c r="H198" s="2837"/>
      <c r="I198" s="2837"/>
      <c r="J198" s="2838"/>
      <c r="K198" s="2838"/>
      <c r="L198" s="2839"/>
      <c r="M198" s="2838"/>
      <c r="N198" s="2838"/>
      <c r="O198" s="2840"/>
    </row>
    <row r="199" spans="1:15" ht="18" customHeight="1">
      <c r="A199" s="2456">
        <f t="shared" si="5"/>
        <v>193</v>
      </c>
      <c r="B199" s="2834" t="s">
        <v>19802</v>
      </c>
      <c r="C199" s="2835" t="s">
        <v>59</v>
      </c>
      <c r="D199" s="2835" t="s">
        <v>19478</v>
      </c>
      <c r="E199" s="2835" t="s">
        <v>19576</v>
      </c>
      <c r="F199" s="2835" t="s">
        <v>19479</v>
      </c>
      <c r="G199" s="2838" t="s">
        <v>3704</v>
      </c>
      <c r="H199" s="2837"/>
      <c r="I199" s="2837"/>
      <c r="J199" s="2838"/>
      <c r="K199" s="2838"/>
      <c r="L199" s="2839"/>
      <c r="M199" s="2838"/>
      <c r="N199" s="2838"/>
      <c r="O199" s="2840"/>
    </row>
    <row r="200" spans="1:15" ht="18" customHeight="1">
      <c r="A200" s="2456">
        <f t="shared" si="5"/>
        <v>194</v>
      </c>
      <c r="B200" s="2834" t="s">
        <v>19803</v>
      </c>
      <c r="C200" s="2835" t="s">
        <v>59</v>
      </c>
      <c r="D200" s="2835" t="s">
        <v>19478</v>
      </c>
      <c r="E200" s="2835" t="s">
        <v>19576</v>
      </c>
      <c r="F200" s="2835" t="s">
        <v>19479</v>
      </c>
      <c r="G200" s="2838" t="s">
        <v>3704</v>
      </c>
      <c r="H200" s="2837"/>
      <c r="I200" s="2837"/>
      <c r="J200" s="2838"/>
      <c r="K200" s="2838"/>
      <c r="L200" s="2839"/>
      <c r="M200" s="2838"/>
      <c r="N200" s="2838"/>
      <c r="O200" s="2840"/>
    </row>
    <row r="201" spans="1:15" ht="18" customHeight="1">
      <c r="A201" s="2456">
        <f t="shared" ref="A201:A264" si="6">A200+1</f>
        <v>195</v>
      </c>
      <c r="B201" s="2834" t="s">
        <v>19804</v>
      </c>
      <c r="C201" s="2835" t="s">
        <v>59</v>
      </c>
      <c r="D201" s="2835" t="s">
        <v>19478</v>
      </c>
      <c r="E201" s="2835" t="s">
        <v>19576</v>
      </c>
      <c r="F201" s="2835" t="s">
        <v>19479</v>
      </c>
      <c r="G201" s="2838" t="s">
        <v>3704</v>
      </c>
      <c r="H201" s="2837"/>
      <c r="I201" s="2837"/>
      <c r="J201" s="2838"/>
      <c r="K201" s="2838"/>
      <c r="L201" s="2839"/>
      <c r="M201" s="2838"/>
      <c r="N201" s="2838"/>
      <c r="O201" s="2840"/>
    </row>
    <row r="202" spans="1:15" ht="18" customHeight="1">
      <c r="A202" s="2456">
        <f t="shared" si="6"/>
        <v>196</v>
      </c>
      <c r="B202" s="2834" t="s">
        <v>19805</v>
      </c>
      <c r="C202" s="2835" t="s">
        <v>59</v>
      </c>
      <c r="D202" s="2835" t="s">
        <v>19478</v>
      </c>
      <c r="E202" s="2835" t="s">
        <v>19576</v>
      </c>
      <c r="F202" s="2835" t="s">
        <v>19479</v>
      </c>
      <c r="G202" s="2838" t="s">
        <v>3704</v>
      </c>
      <c r="H202" s="2837"/>
      <c r="I202" s="2837"/>
      <c r="J202" s="2838"/>
      <c r="K202" s="2838"/>
      <c r="L202" s="2839"/>
      <c r="M202" s="2838"/>
      <c r="N202" s="2838"/>
      <c r="O202" s="2840"/>
    </row>
    <row r="203" spans="1:15" ht="18" customHeight="1">
      <c r="A203" s="2456">
        <f t="shared" si="6"/>
        <v>197</v>
      </c>
      <c r="B203" s="2834" t="s">
        <v>19806</v>
      </c>
      <c r="C203" s="2835" t="s">
        <v>59</v>
      </c>
      <c r="D203" s="2835" t="s">
        <v>19478</v>
      </c>
      <c r="E203" s="2835" t="s">
        <v>19576</v>
      </c>
      <c r="F203" s="2835" t="s">
        <v>19479</v>
      </c>
      <c r="G203" s="2838" t="s">
        <v>3704</v>
      </c>
      <c r="H203" s="2837"/>
      <c r="I203" s="2837"/>
      <c r="J203" s="2838"/>
      <c r="K203" s="2838"/>
      <c r="L203" s="2839"/>
      <c r="M203" s="2838"/>
      <c r="N203" s="2838"/>
      <c r="O203" s="2840"/>
    </row>
    <row r="204" spans="1:15" ht="18" customHeight="1">
      <c r="A204" s="2456">
        <f t="shared" si="6"/>
        <v>198</v>
      </c>
      <c r="B204" s="2834" t="s">
        <v>19807</v>
      </c>
      <c r="C204" s="2835" t="s">
        <v>59</v>
      </c>
      <c r="D204" s="2835" t="s">
        <v>19478</v>
      </c>
      <c r="E204" s="2835" t="s">
        <v>19576</v>
      </c>
      <c r="F204" s="2835" t="s">
        <v>19479</v>
      </c>
      <c r="G204" s="2838" t="s">
        <v>3704</v>
      </c>
      <c r="H204" s="2837"/>
      <c r="I204" s="2837"/>
      <c r="J204" s="2838"/>
      <c r="K204" s="2838"/>
      <c r="L204" s="2839"/>
      <c r="M204" s="2838"/>
      <c r="N204" s="2838"/>
      <c r="O204" s="2840"/>
    </row>
    <row r="205" spans="1:15" ht="18" customHeight="1">
      <c r="A205" s="2456">
        <f t="shared" si="6"/>
        <v>199</v>
      </c>
      <c r="B205" s="2834" t="s">
        <v>19808</v>
      </c>
      <c r="C205" s="2835" t="s">
        <v>59</v>
      </c>
      <c r="D205" s="2835" t="s">
        <v>19478</v>
      </c>
      <c r="E205" s="2835" t="s">
        <v>19576</v>
      </c>
      <c r="F205" s="2835" t="s">
        <v>19479</v>
      </c>
      <c r="G205" s="2838" t="s">
        <v>3704</v>
      </c>
      <c r="H205" s="2837"/>
      <c r="I205" s="2837"/>
      <c r="J205" s="2838"/>
      <c r="K205" s="2838"/>
      <c r="L205" s="2839"/>
      <c r="M205" s="2838"/>
      <c r="N205" s="2838"/>
      <c r="O205" s="2840"/>
    </row>
    <row r="206" spans="1:15" ht="18" customHeight="1">
      <c r="A206" s="2456">
        <f t="shared" si="6"/>
        <v>200</v>
      </c>
      <c r="B206" s="2834" t="s">
        <v>19809</v>
      </c>
      <c r="C206" s="2835" t="s">
        <v>59</v>
      </c>
      <c r="D206" s="2835" t="s">
        <v>19478</v>
      </c>
      <c r="E206" s="2835" t="s">
        <v>19576</v>
      </c>
      <c r="F206" s="2835" t="s">
        <v>19479</v>
      </c>
      <c r="G206" s="2838" t="s">
        <v>3704</v>
      </c>
      <c r="H206" s="2837"/>
      <c r="I206" s="2837"/>
      <c r="J206" s="2838"/>
      <c r="K206" s="2838"/>
      <c r="L206" s="2839"/>
      <c r="M206" s="2838"/>
      <c r="N206" s="2838"/>
      <c r="O206" s="2840"/>
    </row>
    <row r="207" spans="1:15" ht="18" customHeight="1">
      <c r="A207" s="2456">
        <f t="shared" si="6"/>
        <v>201</v>
      </c>
      <c r="B207" s="2834" t="s">
        <v>19810</v>
      </c>
      <c r="C207" s="2835" t="s">
        <v>59</v>
      </c>
      <c r="D207" s="2835" t="s">
        <v>19478</v>
      </c>
      <c r="E207" s="2835" t="s">
        <v>19576</v>
      </c>
      <c r="F207" s="2835" t="s">
        <v>19479</v>
      </c>
      <c r="G207" s="2838" t="s">
        <v>3704</v>
      </c>
      <c r="H207" s="2837"/>
      <c r="I207" s="2837"/>
      <c r="J207" s="2838"/>
      <c r="K207" s="2838"/>
      <c r="L207" s="2839"/>
      <c r="M207" s="2838"/>
      <c r="N207" s="2838"/>
      <c r="O207" s="2840"/>
    </row>
    <row r="208" spans="1:15" ht="18" customHeight="1">
      <c r="A208" s="2456">
        <f t="shared" si="6"/>
        <v>202</v>
      </c>
      <c r="B208" s="2834" t="s">
        <v>19811</v>
      </c>
      <c r="C208" s="2835" t="s">
        <v>59</v>
      </c>
      <c r="D208" s="2835" t="s">
        <v>19478</v>
      </c>
      <c r="E208" s="2835" t="s">
        <v>19576</v>
      </c>
      <c r="F208" s="2835" t="s">
        <v>19479</v>
      </c>
      <c r="G208" s="2838" t="s">
        <v>3704</v>
      </c>
      <c r="H208" s="2837"/>
      <c r="I208" s="2837"/>
      <c r="J208" s="2838"/>
      <c r="K208" s="2838"/>
      <c r="L208" s="2839"/>
      <c r="M208" s="2838"/>
      <c r="N208" s="2838"/>
      <c r="O208" s="2840"/>
    </row>
    <row r="209" spans="1:15" ht="18" customHeight="1">
      <c r="A209" s="2456">
        <f t="shared" si="6"/>
        <v>203</v>
      </c>
      <c r="B209" s="2834" t="s">
        <v>19812</v>
      </c>
      <c r="C209" s="2835" t="s">
        <v>59</v>
      </c>
      <c r="D209" s="2835" t="s">
        <v>19478</v>
      </c>
      <c r="E209" s="2835" t="s">
        <v>19576</v>
      </c>
      <c r="F209" s="2835" t="s">
        <v>19479</v>
      </c>
      <c r="G209" s="2838" t="s">
        <v>3704</v>
      </c>
      <c r="H209" s="2837"/>
      <c r="I209" s="2837"/>
      <c r="J209" s="2838"/>
      <c r="K209" s="2838"/>
      <c r="L209" s="2839"/>
      <c r="M209" s="2838"/>
      <c r="N209" s="2838"/>
      <c r="O209" s="2840"/>
    </row>
    <row r="210" spans="1:15" ht="18" customHeight="1">
      <c r="A210" s="2456">
        <f t="shared" si="6"/>
        <v>204</v>
      </c>
      <c r="B210" s="2834" t="s">
        <v>19813</v>
      </c>
      <c r="C210" s="2835" t="s">
        <v>59</v>
      </c>
      <c r="D210" s="2835" t="s">
        <v>19478</v>
      </c>
      <c r="E210" s="2835" t="s">
        <v>19576</v>
      </c>
      <c r="F210" s="2835" t="s">
        <v>19479</v>
      </c>
      <c r="G210" s="2838" t="s">
        <v>3704</v>
      </c>
      <c r="H210" s="2837"/>
      <c r="I210" s="2837"/>
      <c r="J210" s="2838"/>
      <c r="K210" s="2838"/>
      <c r="L210" s="2839"/>
      <c r="M210" s="2838"/>
      <c r="N210" s="2838"/>
      <c r="O210" s="2840"/>
    </row>
    <row r="211" spans="1:15" ht="18" customHeight="1">
      <c r="A211" s="2456">
        <f t="shared" si="6"/>
        <v>205</v>
      </c>
      <c r="B211" s="2834" t="s">
        <v>19814</v>
      </c>
      <c r="C211" s="2835" t="s">
        <v>59</v>
      </c>
      <c r="D211" s="2835" t="s">
        <v>19478</v>
      </c>
      <c r="E211" s="2835" t="s">
        <v>19576</v>
      </c>
      <c r="F211" s="2835" t="s">
        <v>19479</v>
      </c>
      <c r="G211" s="2838" t="s">
        <v>3704</v>
      </c>
      <c r="H211" s="2837"/>
      <c r="I211" s="2837"/>
      <c r="J211" s="2838"/>
      <c r="K211" s="2838"/>
      <c r="L211" s="2839"/>
      <c r="M211" s="2838"/>
      <c r="N211" s="2838"/>
      <c r="O211" s="2840"/>
    </row>
    <row r="212" spans="1:15" ht="18" customHeight="1">
      <c r="A212" s="2456">
        <f t="shared" si="6"/>
        <v>206</v>
      </c>
      <c r="B212" s="2834" t="s">
        <v>19815</v>
      </c>
      <c r="C212" s="2835" t="s">
        <v>59</v>
      </c>
      <c r="D212" s="2835" t="s">
        <v>19478</v>
      </c>
      <c r="E212" s="2835" t="s">
        <v>19576</v>
      </c>
      <c r="F212" s="2835" t="s">
        <v>19479</v>
      </c>
      <c r="G212" s="2838" t="s">
        <v>3704</v>
      </c>
      <c r="H212" s="2837"/>
      <c r="I212" s="2837"/>
      <c r="J212" s="2838"/>
      <c r="K212" s="2838"/>
      <c r="L212" s="2839"/>
      <c r="M212" s="2838"/>
      <c r="N212" s="2838"/>
      <c r="O212" s="2840"/>
    </row>
    <row r="213" spans="1:15" ht="18" customHeight="1">
      <c r="A213" s="2456">
        <f t="shared" si="6"/>
        <v>207</v>
      </c>
      <c r="B213" s="2834" t="s">
        <v>19816</v>
      </c>
      <c r="C213" s="2835" t="s">
        <v>59</v>
      </c>
      <c r="D213" s="2835" t="s">
        <v>19478</v>
      </c>
      <c r="E213" s="2835" t="s">
        <v>19576</v>
      </c>
      <c r="F213" s="2835" t="s">
        <v>19479</v>
      </c>
      <c r="G213" s="2838" t="s">
        <v>3704</v>
      </c>
      <c r="H213" s="2837"/>
      <c r="I213" s="2837"/>
      <c r="J213" s="2838"/>
      <c r="K213" s="2838"/>
      <c r="L213" s="2839"/>
      <c r="M213" s="2838"/>
      <c r="N213" s="2838"/>
      <c r="O213" s="2840"/>
    </row>
    <row r="214" spans="1:15" ht="18" customHeight="1">
      <c r="A214" s="2456">
        <f t="shared" si="6"/>
        <v>208</v>
      </c>
      <c r="B214" s="2834" t="s">
        <v>19817</v>
      </c>
      <c r="C214" s="2835" t="s">
        <v>59</v>
      </c>
      <c r="D214" s="2835" t="s">
        <v>19478</v>
      </c>
      <c r="E214" s="2835" t="s">
        <v>19576</v>
      </c>
      <c r="F214" s="2835" t="s">
        <v>19479</v>
      </c>
      <c r="G214" s="2838" t="s">
        <v>3704</v>
      </c>
      <c r="H214" s="2837"/>
      <c r="I214" s="2837"/>
      <c r="J214" s="2838"/>
      <c r="K214" s="2838"/>
      <c r="L214" s="2839"/>
      <c r="M214" s="2838"/>
      <c r="N214" s="2838"/>
      <c r="O214" s="2840"/>
    </row>
    <row r="215" spans="1:15" ht="18" customHeight="1">
      <c r="A215" s="2456">
        <f t="shared" si="6"/>
        <v>209</v>
      </c>
      <c r="B215" s="2834" t="s">
        <v>19818</v>
      </c>
      <c r="C215" s="2835" t="s">
        <v>59</v>
      </c>
      <c r="D215" s="2835" t="s">
        <v>19478</v>
      </c>
      <c r="E215" s="2835" t="s">
        <v>19576</v>
      </c>
      <c r="F215" s="2835" t="s">
        <v>19479</v>
      </c>
      <c r="G215" s="2838" t="s">
        <v>3704</v>
      </c>
      <c r="H215" s="2837"/>
      <c r="I215" s="2837"/>
      <c r="J215" s="2838"/>
      <c r="K215" s="2838"/>
      <c r="L215" s="2839"/>
      <c r="M215" s="2838"/>
      <c r="N215" s="2838"/>
      <c r="O215" s="2840"/>
    </row>
    <row r="216" spans="1:15" ht="18" customHeight="1">
      <c r="A216" s="2456">
        <f t="shared" si="6"/>
        <v>210</v>
      </c>
      <c r="B216" s="2834" t="s">
        <v>19819</v>
      </c>
      <c r="C216" s="2835" t="s">
        <v>59</v>
      </c>
      <c r="D216" s="2835" t="s">
        <v>19478</v>
      </c>
      <c r="E216" s="2835" t="s">
        <v>19576</v>
      </c>
      <c r="F216" s="2835" t="s">
        <v>19479</v>
      </c>
      <c r="G216" s="2838" t="s">
        <v>3704</v>
      </c>
      <c r="H216" s="2837"/>
      <c r="I216" s="2837"/>
      <c r="J216" s="2838"/>
      <c r="K216" s="2838"/>
      <c r="L216" s="2839"/>
      <c r="M216" s="2838"/>
      <c r="N216" s="2838"/>
      <c r="O216" s="2840"/>
    </row>
    <row r="217" spans="1:15" ht="18" customHeight="1">
      <c r="A217" s="2456">
        <f t="shared" si="6"/>
        <v>211</v>
      </c>
      <c r="B217" s="2834" t="s">
        <v>19820</v>
      </c>
      <c r="C217" s="2835" t="s">
        <v>59</v>
      </c>
      <c r="D217" s="2835" t="s">
        <v>19478</v>
      </c>
      <c r="E217" s="2835" t="s">
        <v>19576</v>
      </c>
      <c r="F217" s="2835" t="s">
        <v>19479</v>
      </c>
      <c r="G217" s="2838" t="s">
        <v>3704</v>
      </c>
      <c r="H217" s="2837"/>
      <c r="I217" s="2837"/>
      <c r="J217" s="2838"/>
      <c r="K217" s="2838"/>
      <c r="L217" s="2839"/>
      <c r="M217" s="2838"/>
      <c r="N217" s="2838"/>
      <c r="O217" s="2840"/>
    </row>
    <row r="218" spans="1:15" ht="18" customHeight="1">
      <c r="A218" s="2456">
        <f t="shared" si="6"/>
        <v>212</v>
      </c>
      <c r="B218" s="2834" t="s">
        <v>19821</v>
      </c>
      <c r="C218" s="2835" t="s">
        <v>59</v>
      </c>
      <c r="D218" s="2835" t="s">
        <v>19478</v>
      </c>
      <c r="E218" s="2835" t="s">
        <v>19576</v>
      </c>
      <c r="F218" s="2835" t="s">
        <v>19479</v>
      </c>
      <c r="G218" s="2838" t="s">
        <v>3704</v>
      </c>
      <c r="H218" s="2837"/>
      <c r="I218" s="2837"/>
      <c r="J218" s="2838"/>
      <c r="K218" s="2838"/>
      <c r="L218" s="2839"/>
      <c r="M218" s="2838"/>
      <c r="N218" s="2838"/>
      <c r="O218" s="2840"/>
    </row>
    <row r="219" spans="1:15" ht="18" customHeight="1">
      <c r="A219" s="2456">
        <f t="shared" si="6"/>
        <v>213</v>
      </c>
      <c r="B219" s="2834" t="s">
        <v>19822</v>
      </c>
      <c r="C219" s="2835" t="s">
        <v>59</v>
      </c>
      <c r="D219" s="2835" t="s">
        <v>19478</v>
      </c>
      <c r="E219" s="2835" t="s">
        <v>19576</v>
      </c>
      <c r="F219" s="2835" t="s">
        <v>19479</v>
      </c>
      <c r="G219" s="2838" t="s">
        <v>3704</v>
      </c>
      <c r="H219" s="2837"/>
      <c r="I219" s="2837"/>
      <c r="J219" s="2838"/>
      <c r="K219" s="2838"/>
      <c r="L219" s="2839"/>
      <c r="M219" s="2838"/>
      <c r="N219" s="2838"/>
      <c r="O219" s="2840"/>
    </row>
    <row r="220" spans="1:15" ht="18" customHeight="1">
      <c r="A220" s="2456">
        <f t="shared" si="6"/>
        <v>214</v>
      </c>
      <c r="B220" s="2834" t="s">
        <v>19823</v>
      </c>
      <c r="C220" s="2835" t="s">
        <v>59</v>
      </c>
      <c r="D220" s="2835" t="s">
        <v>19478</v>
      </c>
      <c r="E220" s="2835" t="s">
        <v>19576</v>
      </c>
      <c r="F220" s="2835" t="s">
        <v>19479</v>
      </c>
      <c r="G220" s="2838" t="s">
        <v>3704</v>
      </c>
      <c r="H220" s="2837"/>
      <c r="I220" s="2837"/>
      <c r="J220" s="2838"/>
      <c r="K220" s="2838"/>
      <c r="L220" s="2839"/>
      <c r="M220" s="2838"/>
      <c r="N220" s="2838"/>
      <c r="O220" s="2840"/>
    </row>
    <row r="221" spans="1:15" ht="18" customHeight="1">
      <c r="A221" s="2456">
        <f t="shared" si="6"/>
        <v>215</v>
      </c>
      <c r="B221" s="2834" t="s">
        <v>19824</v>
      </c>
      <c r="C221" s="2835" t="s">
        <v>59</v>
      </c>
      <c r="D221" s="2835" t="s">
        <v>19478</v>
      </c>
      <c r="E221" s="2835" t="s">
        <v>19576</v>
      </c>
      <c r="F221" s="2835" t="s">
        <v>19479</v>
      </c>
      <c r="G221" s="2838" t="s">
        <v>3704</v>
      </c>
      <c r="H221" s="2837"/>
      <c r="I221" s="2837"/>
      <c r="J221" s="2838"/>
      <c r="K221" s="2838"/>
      <c r="L221" s="2839"/>
      <c r="M221" s="2838"/>
      <c r="N221" s="2838"/>
      <c r="O221" s="2840"/>
    </row>
    <row r="222" spans="1:15" ht="18" customHeight="1">
      <c r="A222" s="2456">
        <f t="shared" si="6"/>
        <v>216</v>
      </c>
      <c r="B222" s="2834" t="s">
        <v>19825</v>
      </c>
      <c r="C222" s="2835" t="s">
        <v>59</v>
      </c>
      <c r="D222" s="2835" t="s">
        <v>19478</v>
      </c>
      <c r="E222" s="2835" t="s">
        <v>19576</v>
      </c>
      <c r="F222" s="2835" t="s">
        <v>19479</v>
      </c>
      <c r="G222" s="2838" t="s">
        <v>3704</v>
      </c>
      <c r="H222" s="2837"/>
      <c r="I222" s="2837"/>
      <c r="J222" s="2838"/>
      <c r="K222" s="2838"/>
      <c r="L222" s="2839"/>
      <c r="M222" s="2838"/>
      <c r="N222" s="2838"/>
      <c r="O222" s="2840"/>
    </row>
    <row r="223" spans="1:15" ht="18" customHeight="1">
      <c r="A223" s="2456">
        <f t="shared" si="6"/>
        <v>217</v>
      </c>
      <c r="B223" s="2834" t="s">
        <v>19826</v>
      </c>
      <c r="C223" s="2835" t="s">
        <v>59</v>
      </c>
      <c r="D223" s="2835" t="s">
        <v>19478</v>
      </c>
      <c r="E223" s="2835" t="s">
        <v>19576</v>
      </c>
      <c r="F223" s="2835" t="s">
        <v>19479</v>
      </c>
      <c r="G223" s="2838" t="s">
        <v>3704</v>
      </c>
      <c r="H223" s="2837"/>
      <c r="I223" s="2837"/>
      <c r="J223" s="2838"/>
      <c r="K223" s="2838"/>
      <c r="L223" s="2839"/>
      <c r="M223" s="2838"/>
      <c r="N223" s="2838"/>
      <c r="O223" s="2840"/>
    </row>
    <row r="224" spans="1:15" ht="18" customHeight="1">
      <c r="A224" s="2456">
        <f t="shared" si="6"/>
        <v>218</v>
      </c>
      <c r="B224" s="2834" t="s">
        <v>19827</v>
      </c>
      <c r="C224" s="2835" t="s">
        <v>59</v>
      </c>
      <c r="D224" s="2835" t="s">
        <v>19478</v>
      </c>
      <c r="E224" s="2835" t="s">
        <v>19576</v>
      </c>
      <c r="F224" s="2835" t="s">
        <v>19479</v>
      </c>
      <c r="G224" s="2838" t="s">
        <v>3704</v>
      </c>
      <c r="H224" s="2837"/>
      <c r="I224" s="2837"/>
      <c r="J224" s="2838"/>
      <c r="K224" s="2838"/>
      <c r="L224" s="2839"/>
      <c r="M224" s="2838"/>
      <c r="N224" s="2838"/>
      <c r="O224" s="2840"/>
    </row>
    <row r="225" spans="1:15" ht="18" customHeight="1">
      <c r="A225" s="2456">
        <f t="shared" si="6"/>
        <v>219</v>
      </c>
      <c r="B225" s="2834" t="s">
        <v>19828</v>
      </c>
      <c r="C225" s="2835" t="s">
        <v>59</v>
      </c>
      <c r="D225" s="2835" t="s">
        <v>19478</v>
      </c>
      <c r="E225" s="2835" t="s">
        <v>19576</v>
      </c>
      <c r="F225" s="2835" t="s">
        <v>19479</v>
      </c>
      <c r="G225" s="2838" t="s">
        <v>3704</v>
      </c>
      <c r="H225" s="2837"/>
      <c r="I225" s="2837"/>
      <c r="J225" s="2838"/>
      <c r="K225" s="2838"/>
      <c r="L225" s="2839"/>
      <c r="M225" s="2838"/>
      <c r="N225" s="2838"/>
      <c r="O225" s="2840"/>
    </row>
    <row r="226" spans="1:15" ht="18" customHeight="1">
      <c r="A226" s="2456">
        <f t="shared" si="6"/>
        <v>220</v>
      </c>
      <c r="B226" s="2834" t="s">
        <v>19829</v>
      </c>
      <c r="C226" s="2835" t="s">
        <v>59</v>
      </c>
      <c r="D226" s="2835" t="s">
        <v>19478</v>
      </c>
      <c r="E226" s="2835" t="s">
        <v>19576</v>
      </c>
      <c r="F226" s="2835" t="s">
        <v>19479</v>
      </c>
      <c r="G226" s="2838" t="s">
        <v>3704</v>
      </c>
      <c r="H226" s="2837"/>
      <c r="I226" s="2837"/>
      <c r="J226" s="2838"/>
      <c r="K226" s="2838"/>
      <c r="L226" s="2839"/>
      <c r="M226" s="2838"/>
      <c r="N226" s="2838"/>
      <c r="O226" s="2840"/>
    </row>
    <row r="227" spans="1:15" ht="18" customHeight="1">
      <c r="A227" s="2456">
        <f t="shared" si="6"/>
        <v>221</v>
      </c>
      <c r="B227" s="2834" t="s">
        <v>19830</v>
      </c>
      <c r="C227" s="2835" t="s">
        <v>59</v>
      </c>
      <c r="D227" s="2835" t="s">
        <v>19478</v>
      </c>
      <c r="E227" s="2835" t="s">
        <v>19576</v>
      </c>
      <c r="F227" s="2835" t="s">
        <v>19479</v>
      </c>
      <c r="G227" s="2838" t="s">
        <v>3704</v>
      </c>
      <c r="H227" s="2837"/>
      <c r="I227" s="2837"/>
      <c r="J227" s="2838"/>
      <c r="K227" s="2838"/>
      <c r="L227" s="2839"/>
      <c r="M227" s="2838"/>
      <c r="N227" s="2838"/>
      <c r="O227" s="2840"/>
    </row>
    <row r="228" spans="1:15" ht="18" customHeight="1">
      <c r="A228" s="2456">
        <f t="shared" si="6"/>
        <v>222</v>
      </c>
      <c r="B228" s="2834" t="s">
        <v>19831</v>
      </c>
      <c r="C228" s="2835" t="s">
        <v>59</v>
      </c>
      <c r="D228" s="2835" t="s">
        <v>19478</v>
      </c>
      <c r="E228" s="2835" t="s">
        <v>19576</v>
      </c>
      <c r="F228" s="2835" t="s">
        <v>19479</v>
      </c>
      <c r="G228" s="2838" t="s">
        <v>3704</v>
      </c>
      <c r="H228" s="2837"/>
      <c r="I228" s="2837"/>
      <c r="J228" s="2838"/>
      <c r="K228" s="2838"/>
      <c r="L228" s="2839"/>
      <c r="M228" s="2838"/>
      <c r="N228" s="2838"/>
      <c r="O228" s="2840"/>
    </row>
    <row r="229" spans="1:15" ht="18" customHeight="1">
      <c r="A229" s="2456">
        <f t="shared" si="6"/>
        <v>223</v>
      </c>
      <c r="B229" s="2834" t="s">
        <v>19832</v>
      </c>
      <c r="C229" s="2835" t="s">
        <v>59</v>
      </c>
      <c r="D229" s="2835" t="s">
        <v>19478</v>
      </c>
      <c r="E229" s="2835" t="s">
        <v>19576</v>
      </c>
      <c r="F229" s="2835" t="s">
        <v>19479</v>
      </c>
      <c r="G229" s="2838" t="s">
        <v>3704</v>
      </c>
      <c r="H229" s="2837"/>
      <c r="I229" s="2837"/>
      <c r="J229" s="2838"/>
      <c r="K229" s="2838"/>
      <c r="L229" s="2839"/>
      <c r="M229" s="2838"/>
      <c r="N229" s="2838"/>
      <c r="O229" s="2840"/>
    </row>
    <row r="230" spans="1:15" ht="18" customHeight="1">
      <c r="A230" s="2456">
        <f t="shared" si="6"/>
        <v>224</v>
      </c>
      <c r="B230" s="2834" t="s">
        <v>19833</v>
      </c>
      <c r="C230" s="2835" t="s">
        <v>59</v>
      </c>
      <c r="D230" s="2835" t="s">
        <v>19478</v>
      </c>
      <c r="E230" s="2835" t="s">
        <v>19576</v>
      </c>
      <c r="F230" s="2835" t="s">
        <v>19479</v>
      </c>
      <c r="G230" s="2838" t="s">
        <v>3704</v>
      </c>
      <c r="H230" s="2837"/>
      <c r="I230" s="2837"/>
      <c r="J230" s="2838"/>
      <c r="K230" s="2838"/>
      <c r="L230" s="2839"/>
      <c r="M230" s="2838"/>
      <c r="N230" s="2838"/>
      <c r="O230" s="2840"/>
    </row>
    <row r="231" spans="1:15" ht="18" customHeight="1">
      <c r="A231" s="2456">
        <f t="shared" si="6"/>
        <v>225</v>
      </c>
      <c r="B231" s="2834" t="s">
        <v>19834</v>
      </c>
      <c r="C231" s="2835" t="s">
        <v>59</v>
      </c>
      <c r="D231" s="2835" t="s">
        <v>19478</v>
      </c>
      <c r="E231" s="2835" t="s">
        <v>19576</v>
      </c>
      <c r="F231" s="2835" t="s">
        <v>19479</v>
      </c>
      <c r="G231" s="2838" t="s">
        <v>3704</v>
      </c>
      <c r="H231" s="2837"/>
      <c r="I231" s="2837"/>
      <c r="J231" s="2838"/>
      <c r="K231" s="2838"/>
      <c r="L231" s="2839"/>
      <c r="M231" s="2838"/>
      <c r="N231" s="2838"/>
      <c r="O231" s="2840"/>
    </row>
    <row r="232" spans="1:15" ht="18" customHeight="1">
      <c r="A232" s="2456">
        <f t="shared" si="6"/>
        <v>226</v>
      </c>
      <c r="B232" s="2834" t="s">
        <v>19835</v>
      </c>
      <c r="C232" s="2835" t="s">
        <v>59</v>
      </c>
      <c r="D232" s="2835" t="s">
        <v>19478</v>
      </c>
      <c r="E232" s="2835" t="s">
        <v>19576</v>
      </c>
      <c r="F232" s="2835" t="s">
        <v>19479</v>
      </c>
      <c r="G232" s="2838" t="s">
        <v>3704</v>
      </c>
      <c r="H232" s="2837"/>
      <c r="I232" s="2837"/>
      <c r="J232" s="2838"/>
      <c r="K232" s="2838"/>
      <c r="L232" s="2839"/>
      <c r="M232" s="2838"/>
      <c r="N232" s="2838"/>
      <c r="O232" s="2840"/>
    </row>
    <row r="233" spans="1:15" ht="18" customHeight="1">
      <c r="A233" s="2456">
        <f t="shared" si="6"/>
        <v>227</v>
      </c>
      <c r="B233" s="2834" t="s">
        <v>19836</v>
      </c>
      <c r="C233" s="2835" t="s">
        <v>59</v>
      </c>
      <c r="D233" s="2835" t="s">
        <v>19478</v>
      </c>
      <c r="E233" s="2835" t="s">
        <v>19576</v>
      </c>
      <c r="F233" s="2835" t="s">
        <v>19479</v>
      </c>
      <c r="G233" s="2838" t="s">
        <v>3704</v>
      </c>
      <c r="H233" s="2837"/>
      <c r="I233" s="2837"/>
      <c r="J233" s="2838"/>
      <c r="K233" s="2838"/>
      <c r="L233" s="2839"/>
      <c r="M233" s="2838"/>
      <c r="N233" s="2838"/>
      <c r="O233" s="2840"/>
    </row>
    <row r="234" spans="1:15" ht="18" customHeight="1">
      <c r="A234" s="2456">
        <f t="shared" si="6"/>
        <v>228</v>
      </c>
      <c r="B234" s="2834" t="s">
        <v>19837</v>
      </c>
      <c r="C234" s="2835" t="s">
        <v>59</v>
      </c>
      <c r="D234" s="2835" t="s">
        <v>19478</v>
      </c>
      <c r="E234" s="2835" t="s">
        <v>19576</v>
      </c>
      <c r="F234" s="2835" t="s">
        <v>19479</v>
      </c>
      <c r="G234" s="2838" t="s">
        <v>3704</v>
      </c>
      <c r="H234" s="2837"/>
      <c r="I234" s="2837"/>
      <c r="J234" s="2838"/>
      <c r="K234" s="2838"/>
      <c r="L234" s="2839"/>
      <c r="M234" s="2838"/>
      <c r="N234" s="2838"/>
      <c r="O234" s="2840"/>
    </row>
    <row r="235" spans="1:15" ht="18" customHeight="1">
      <c r="A235" s="2456">
        <f t="shared" si="6"/>
        <v>229</v>
      </c>
      <c r="B235" s="2834" t="s">
        <v>19838</v>
      </c>
      <c r="C235" s="2835" t="s">
        <v>59</v>
      </c>
      <c r="D235" s="2835" t="s">
        <v>19478</v>
      </c>
      <c r="E235" s="2835" t="s">
        <v>19576</v>
      </c>
      <c r="F235" s="2835" t="s">
        <v>19479</v>
      </c>
      <c r="G235" s="2838" t="s">
        <v>3704</v>
      </c>
      <c r="H235" s="2837"/>
      <c r="I235" s="2837"/>
      <c r="J235" s="2838"/>
      <c r="K235" s="2838"/>
      <c r="L235" s="2839"/>
      <c r="M235" s="2838"/>
      <c r="N235" s="2838"/>
      <c r="O235" s="2840"/>
    </row>
    <row r="236" spans="1:15" ht="18" customHeight="1">
      <c r="A236" s="2829">
        <f t="shared" si="6"/>
        <v>230</v>
      </c>
      <c r="B236" s="2834" t="s">
        <v>19839</v>
      </c>
      <c r="C236" s="2835" t="s">
        <v>59</v>
      </c>
      <c r="D236" s="2835" t="s">
        <v>19478</v>
      </c>
      <c r="E236" s="2835" t="s">
        <v>19576</v>
      </c>
      <c r="F236" s="2835" t="s">
        <v>19479</v>
      </c>
      <c r="G236" s="2845" t="s">
        <v>3704</v>
      </c>
      <c r="H236" s="2846"/>
      <c r="I236" s="2846"/>
      <c r="J236" s="2845"/>
      <c r="K236" s="2845"/>
      <c r="L236" s="2845"/>
      <c r="M236" s="2845"/>
      <c r="N236" s="2845"/>
      <c r="O236" s="2647"/>
    </row>
    <row r="237" spans="1:15" ht="18" customHeight="1">
      <c r="A237" s="2830">
        <f t="shared" si="6"/>
        <v>231</v>
      </c>
      <c r="B237" s="2834" t="s">
        <v>19840</v>
      </c>
      <c r="C237" s="2818" t="s">
        <v>59</v>
      </c>
      <c r="D237" s="2818" t="s">
        <v>19478</v>
      </c>
      <c r="E237" s="2835" t="s">
        <v>19576</v>
      </c>
      <c r="F237" s="2818" t="s">
        <v>19479</v>
      </c>
      <c r="G237" s="2819" t="s">
        <v>3704</v>
      </c>
      <c r="H237" s="2820"/>
      <c r="I237" s="2820"/>
      <c r="J237" s="2819"/>
      <c r="K237" s="2819"/>
      <c r="L237" s="2819"/>
      <c r="M237" s="2819"/>
      <c r="N237" s="2819"/>
      <c r="O237" s="2821"/>
    </row>
    <row r="238" spans="1:15" ht="18" customHeight="1">
      <c r="A238" s="2830">
        <f t="shared" si="6"/>
        <v>232</v>
      </c>
      <c r="B238" s="2834" t="s">
        <v>19841</v>
      </c>
      <c r="C238" s="2818" t="s">
        <v>59</v>
      </c>
      <c r="D238" s="2818" t="s">
        <v>19478</v>
      </c>
      <c r="E238" s="2835" t="s">
        <v>19576</v>
      </c>
      <c r="F238" s="2818" t="s">
        <v>19479</v>
      </c>
      <c r="G238" s="2819" t="s">
        <v>3704</v>
      </c>
      <c r="H238" s="2820"/>
      <c r="I238" s="2820"/>
      <c r="J238" s="2819"/>
      <c r="K238" s="2819"/>
      <c r="L238" s="2819"/>
      <c r="M238" s="2819"/>
      <c r="N238" s="2819"/>
      <c r="O238" s="2821"/>
    </row>
    <row r="239" spans="1:15" ht="18" customHeight="1">
      <c r="A239" s="2830">
        <f t="shared" si="6"/>
        <v>233</v>
      </c>
      <c r="B239" s="2834" t="s">
        <v>19842</v>
      </c>
      <c r="C239" s="2818" t="s">
        <v>59</v>
      </c>
      <c r="D239" s="2818" t="s">
        <v>19478</v>
      </c>
      <c r="E239" s="2835" t="s">
        <v>19576</v>
      </c>
      <c r="F239" s="2818" t="s">
        <v>19479</v>
      </c>
      <c r="G239" s="2819" t="s">
        <v>3704</v>
      </c>
      <c r="H239" s="2820"/>
      <c r="I239" s="2820"/>
      <c r="J239" s="2819"/>
      <c r="K239" s="2819"/>
      <c r="L239" s="2819"/>
      <c r="M239" s="2819"/>
      <c r="N239" s="2819"/>
      <c r="O239" s="2821"/>
    </row>
    <row r="240" spans="1:15" ht="18" customHeight="1">
      <c r="A240" s="2830">
        <f t="shared" si="6"/>
        <v>234</v>
      </c>
      <c r="B240" s="2817" t="s">
        <v>19843</v>
      </c>
      <c r="C240" s="2818" t="s">
        <v>4023</v>
      </c>
      <c r="D240" s="2818" t="s">
        <v>19541</v>
      </c>
      <c r="E240" s="2818"/>
      <c r="F240" s="2818"/>
      <c r="G240" s="2819" t="s">
        <v>3704</v>
      </c>
      <c r="H240" s="2820"/>
      <c r="I240" s="2820"/>
      <c r="J240" s="2819"/>
      <c r="K240" s="2819"/>
      <c r="L240" s="2819"/>
      <c r="M240" s="2819"/>
      <c r="N240" s="2819"/>
      <c r="O240" s="2821"/>
    </row>
    <row r="241" spans="1:15" ht="18" customHeight="1">
      <c r="A241" s="2830">
        <f t="shared" si="6"/>
        <v>235</v>
      </c>
      <c r="B241" s="2817" t="s">
        <v>19844</v>
      </c>
      <c r="C241" s="2818" t="s">
        <v>4023</v>
      </c>
      <c r="D241" s="2818" t="s">
        <v>19541</v>
      </c>
      <c r="E241" s="2818"/>
      <c r="F241" s="2818"/>
      <c r="G241" s="2819" t="s">
        <v>3704</v>
      </c>
      <c r="H241" s="2820"/>
      <c r="I241" s="2820"/>
      <c r="J241" s="2819"/>
      <c r="K241" s="2819"/>
      <c r="L241" s="2819"/>
      <c r="M241" s="2819"/>
      <c r="N241" s="2819"/>
      <c r="O241" s="2821"/>
    </row>
    <row r="242" spans="1:15" ht="18" customHeight="1">
      <c r="A242" s="2830">
        <f t="shared" si="6"/>
        <v>236</v>
      </c>
      <c r="B242" s="2817" t="s">
        <v>19845</v>
      </c>
      <c r="C242" s="2818" t="s">
        <v>4023</v>
      </c>
      <c r="D242" s="2818" t="s">
        <v>19541</v>
      </c>
      <c r="E242" s="2818"/>
      <c r="F242" s="2818"/>
      <c r="G242" s="2819" t="s">
        <v>3704</v>
      </c>
      <c r="H242" s="2820"/>
      <c r="I242" s="2820"/>
      <c r="J242" s="2819"/>
      <c r="K242" s="2819"/>
      <c r="L242" s="2819"/>
      <c r="M242" s="2819"/>
      <c r="N242" s="2819"/>
      <c r="O242" s="2821"/>
    </row>
    <row r="243" spans="1:15" ht="18" customHeight="1">
      <c r="A243" s="2830">
        <f t="shared" si="6"/>
        <v>237</v>
      </c>
      <c r="B243" s="2817" t="s">
        <v>19846</v>
      </c>
      <c r="C243" s="2818" t="s">
        <v>4023</v>
      </c>
      <c r="D243" s="2818" t="s">
        <v>19541</v>
      </c>
      <c r="E243" s="2818"/>
      <c r="F243" s="2818"/>
      <c r="G243" s="2819" t="s">
        <v>3704</v>
      </c>
      <c r="H243" s="2820"/>
      <c r="I243" s="2820"/>
      <c r="J243" s="2819"/>
      <c r="K243" s="2819"/>
      <c r="L243" s="2819"/>
      <c r="M243" s="2819"/>
      <c r="N243" s="2819"/>
      <c r="O243" s="2821"/>
    </row>
    <row r="244" spans="1:15" ht="18" customHeight="1">
      <c r="A244" s="2830">
        <f t="shared" si="6"/>
        <v>238</v>
      </c>
      <c r="B244" s="2817" t="s">
        <v>19847</v>
      </c>
      <c r="C244" s="2818" t="s">
        <v>3698</v>
      </c>
      <c r="D244" s="2818" t="s">
        <v>19482</v>
      </c>
      <c r="E244" s="2818" t="s">
        <v>19481</v>
      </c>
      <c r="F244" s="2818" t="s">
        <v>19480</v>
      </c>
      <c r="G244" s="2819" t="s">
        <v>3704</v>
      </c>
      <c r="H244" s="2820"/>
      <c r="I244" s="2820"/>
      <c r="J244" s="2819"/>
      <c r="K244" s="2819"/>
      <c r="L244" s="2819"/>
      <c r="M244" s="2819"/>
      <c r="N244" s="2819"/>
      <c r="O244" s="2821"/>
    </row>
    <row r="245" spans="1:15" ht="18" customHeight="1">
      <c r="A245" s="2830">
        <f t="shared" si="6"/>
        <v>239</v>
      </c>
      <c r="B245" s="2817" t="s">
        <v>19848</v>
      </c>
      <c r="C245" s="2818" t="s">
        <v>3700</v>
      </c>
      <c r="D245" s="2818" t="s">
        <v>19483</v>
      </c>
      <c r="E245" s="2818" t="s">
        <v>19481</v>
      </c>
      <c r="F245" s="2818" t="s">
        <v>19480</v>
      </c>
      <c r="G245" s="2819" t="s">
        <v>3704</v>
      </c>
      <c r="H245" s="2820"/>
      <c r="I245" s="2820"/>
      <c r="J245" s="2819"/>
      <c r="K245" s="2819"/>
      <c r="L245" s="2819"/>
      <c r="M245" s="2819"/>
      <c r="N245" s="2819"/>
      <c r="O245" s="2821"/>
    </row>
    <row r="246" spans="1:15" ht="18" customHeight="1">
      <c r="A246" s="2830">
        <f t="shared" si="6"/>
        <v>240</v>
      </c>
      <c r="B246" s="2817" t="s">
        <v>19849</v>
      </c>
      <c r="C246" s="2818" t="s">
        <v>19484</v>
      </c>
      <c r="D246" s="2818" t="s">
        <v>19485</v>
      </c>
      <c r="E246" s="2818" t="s">
        <v>19481</v>
      </c>
      <c r="F246" s="2818" t="s">
        <v>19480</v>
      </c>
      <c r="G246" s="2819" t="s">
        <v>3704</v>
      </c>
      <c r="H246" s="2820"/>
      <c r="I246" s="2820"/>
      <c r="J246" s="2819"/>
      <c r="K246" s="2819"/>
      <c r="L246" s="2819"/>
      <c r="M246" s="2819"/>
      <c r="N246" s="2819"/>
      <c r="O246" s="2821"/>
    </row>
    <row r="247" spans="1:15" ht="18" customHeight="1">
      <c r="A247" s="2830">
        <f t="shared" si="6"/>
        <v>241</v>
      </c>
      <c r="B247" s="2817" t="s">
        <v>19850</v>
      </c>
      <c r="C247" s="2818" t="s">
        <v>19486</v>
      </c>
      <c r="D247" s="2818" t="s">
        <v>19487</v>
      </c>
      <c r="E247" s="2818" t="s">
        <v>19481</v>
      </c>
      <c r="F247" s="2818" t="s">
        <v>19480</v>
      </c>
      <c r="G247" s="2819" t="s">
        <v>3704</v>
      </c>
      <c r="H247" s="2820"/>
      <c r="I247" s="2820"/>
      <c r="J247" s="2819"/>
      <c r="K247" s="2819"/>
      <c r="L247" s="2819"/>
      <c r="M247" s="2819"/>
      <c r="N247" s="2819"/>
      <c r="O247" s="2821"/>
    </row>
    <row r="248" spans="1:15" ht="18" customHeight="1">
      <c r="A248" s="2830">
        <f t="shared" si="6"/>
        <v>242</v>
      </c>
      <c r="B248" s="2817" t="s">
        <v>19851</v>
      </c>
      <c r="C248" s="2818" t="s">
        <v>19488</v>
      </c>
      <c r="D248" s="2818" t="s">
        <v>19489</v>
      </c>
      <c r="E248" s="2818" t="s">
        <v>19481</v>
      </c>
      <c r="F248" s="2818" t="s">
        <v>19480</v>
      </c>
      <c r="G248" s="2819" t="s">
        <v>3704</v>
      </c>
      <c r="H248" s="2820"/>
      <c r="I248" s="2820"/>
      <c r="J248" s="2819"/>
      <c r="K248" s="2819"/>
      <c r="L248" s="2819"/>
      <c r="M248" s="2819"/>
      <c r="N248" s="2819"/>
      <c r="O248" s="2821"/>
    </row>
    <row r="249" spans="1:15" ht="18" customHeight="1">
      <c r="A249" s="2830">
        <f t="shared" si="6"/>
        <v>243</v>
      </c>
      <c r="B249" s="2817" t="s">
        <v>19852</v>
      </c>
      <c r="C249" s="2818" t="s">
        <v>19490</v>
      </c>
      <c r="D249" s="2818" t="s">
        <v>19491</v>
      </c>
      <c r="E249" s="2818" t="s">
        <v>19481</v>
      </c>
      <c r="F249" s="2818" t="s">
        <v>19480</v>
      </c>
      <c r="G249" s="2819" t="s">
        <v>3704</v>
      </c>
      <c r="H249" s="2820"/>
      <c r="I249" s="2820"/>
      <c r="J249" s="2819"/>
      <c r="K249" s="2819"/>
      <c r="L249" s="2819"/>
      <c r="M249" s="2819"/>
      <c r="N249" s="2819"/>
      <c r="O249" s="2821"/>
    </row>
    <row r="250" spans="1:15" ht="18" customHeight="1">
      <c r="A250" s="2830">
        <f t="shared" si="6"/>
        <v>244</v>
      </c>
      <c r="B250" s="2817" t="s">
        <v>19853</v>
      </c>
      <c r="C250" s="2818" t="s">
        <v>19492</v>
      </c>
      <c r="D250" s="2818" t="s">
        <v>19493</v>
      </c>
      <c r="E250" s="2818" t="s">
        <v>19481</v>
      </c>
      <c r="F250" s="2818" t="s">
        <v>19480</v>
      </c>
      <c r="G250" s="2819" t="s">
        <v>3704</v>
      </c>
      <c r="H250" s="2820"/>
      <c r="I250" s="2820"/>
      <c r="J250" s="2819"/>
      <c r="K250" s="2819"/>
      <c r="L250" s="2819"/>
      <c r="M250" s="2819"/>
      <c r="N250" s="2819"/>
      <c r="O250" s="2821"/>
    </row>
    <row r="251" spans="1:15" ht="18" customHeight="1">
      <c r="A251" s="2830">
        <f t="shared" si="6"/>
        <v>245</v>
      </c>
      <c r="B251" s="2817" t="s">
        <v>19854</v>
      </c>
      <c r="C251" s="2818" t="s">
        <v>19494</v>
      </c>
      <c r="D251" s="2818" t="s">
        <v>19495</v>
      </c>
      <c r="E251" s="2818" t="s">
        <v>19481</v>
      </c>
      <c r="F251" s="2818" t="s">
        <v>19480</v>
      </c>
      <c r="G251" s="2819" t="s">
        <v>3704</v>
      </c>
      <c r="H251" s="2820"/>
      <c r="I251" s="2820"/>
      <c r="J251" s="2819"/>
      <c r="K251" s="2819"/>
      <c r="L251" s="2819"/>
      <c r="M251" s="2819"/>
      <c r="N251" s="2819"/>
      <c r="O251" s="2821"/>
    </row>
    <row r="252" spans="1:15" ht="18" customHeight="1">
      <c r="A252" s="2830">
        <f t="shared" si="6"/>
        <v>246</v>
      </c>
      <c r="B252" s="2817" t="s">
        <v>19855</v>
      </c>
      <c r="C252" s="2818" t="s">
        <v>19496</v>
      </c>
      <c r="D252" s="2818" t="s">
        <v>19497</v>
      </c>
      <c r="E252" s="2818" t="s">
        <v>19481</v>
      </c>
      <c r="F252" s="2818" t="s">
        <v>19480</v>
      </c>
      <c r="G252" s="2819" t="s">
        <v>3704</v>
      </c>
      <c r="H252" s="2820"/>
      <c r="I252" s="2820"/>
      <c r="J252" s="2819"/>
      <c r="K252" s="2819"/>
      <c r="L252" s="2819"/>
      <c r="M252" s="2819"/>
      <c r="N252" s="2819"/>
      <c r="O252" s="2821"/>
    </row>
    <row r="253" spans="1:15" ht="18" customHeight="1">
      <c r="A253" s="2830">
        <f t="shared" si="6"/>
        <v>247</v>
      </c>
      <c r="B253" s="2817" t="s">
        <v>19856</v>
      </c>
      <c r="C253" s="2818" t="s">
        <v>19498</v>
      </c>
      <c r="D253" s="2818" t="s">
        <v>19499</v>
      </c>
      <c r="E253" s="2818" t="s">
        <v>19481</v>
      </c>
      <c r="F253" s="2818" t="s">
        <v>19480</v>
      </c>
      <c r="G253" s="2819" t="s">
        <v>3704</v>
      </c>
      <c r="H253" s="2820"/>
      <c r="I253" s="2820"/>
      <c r="J253" s="2819"/>
      <c r="K253" s="2819"/>
      <c r="L253" s="2819"/>
      <c r="M253" s="2819"/>
      <c r="N253" s="2819"/>
      <c r="O253" s="2821"/>
    </row>
    <row r="254" spans="1:15" ht="18" customHeight="1">
      <c r="A254" s="2830">
        <f t="shared" si="6"/>
        <v>248</v>
      </c>
      <c r="B254" s="2817" t="s">
        <v>19857</v>
      </c>
      <c r="C254" s="2818" t="s">
        <v>19500</v>
      </c>
      <c r="D254" s="2818" t="s">
        <v>19501</v>
      </c>
      <c r="E254" s="2818" t="s">
        <v>19481</v>
      </c>
      <c r="F254" s="2818" t="s">
        <v>19480</v>
      </c>
      <c r="G254" s="2819" t="s">
        <v>3704</v>
      </c>
      <c r="H254" s="2820"/>
      <c r="I254" s="2820"/>
      <c r="J254" s="2819"/>
      <c r="K254" s="2819"/>
      <c r="L254" s="2819"/>
      <c r="M254" s="2819"/>
      <c r="N254" s="2819"/>
      <c r="O254" s="2821"/>
    </row>
    <row r="255" spans="1:15" ht="18" customHeight="1">
      <c r="A255" s="2830">
        <f t="shared" si="6"/>
        <v>249</v>
      </c>
      <c r="B255" s="2817" t="s">
        <v>19858</v>
      </c>
      <c r="C255" s="2818" t="s">
        <v>19502</v>
      </c>
      <c r="D255" s="2818" t="s">
        <v>19503</v>
      </c>
      <c r="E255" s="2818" t="s">
        <v>19481</v>
      </c>
      <c r="F255" s="2818" t="s">
        <v>19480</v>
      </c>
      <c r="G255" s="2819" t="s">
        <v>3704</v>
      </c>
      <c r="H255" s="2820"/>
      <c r="I255" s="2820"/>
      <c r="J255" s="2819"/>
      <c r="K255" s="2819"/>
      <c r="L255" s="2819"/>
      <c r="M255" s="2819"/>
      <c r="N255" s="2819"/>
      <c r="O255" s="2821"/>
    </row>
    <row r="256" spans="1:15" ht="18" customHeight="1">
      <c r="A256" s="2830">
        <f t="shared" si="6"/>
        <v>250</v>
      </c>
      <c r="B256" s="2817" t="s">
        <v>19859</v>
      </c>
      <c r="C256" s="2818" t="s">
        <v>19504</v>
      </c>
      <c r="D256" s="2818" t="s">
        <v>19505</v>
      </c>
      <c r="E256" s="2818" t="s">
        <v>19481</v>
      </c>
      <c r="F256" s="2818" t="s">
        <v>19480</v>
      </c>
      <c r="G256" s="2819" t="s">
        <v>3704</v>
      </c>
      <c r="H256" s="2820"/>
      <c r="I256" s="2820"/>
      <c r="J256" s="2819"/>
      <c r="K256" s="2819"/>
      <c r="L256" s="2819"/>
      <c r="M256" s="2819"/>
      <c r="N256" s="2819"/>
      <c r="O256" s="2821"/>
    </row>
    <row r="257" spans="1:15" ht="18" customHeight="1">
      <c r="A257" s="2830">
        <f t="shared" si="6"/>
        <v>251</v>
      </c>
      <c r="B257" s="2817" t="s">
        <v>19860</v>
      </c>
      <c r="C257" s="2818" t="s">
        <v>19506</v>
      </c>
      <c r="D257" s="2818" t="s">
        <v>19507</v>
      </c>
      <c r="E257" s="2818" t="s">
        <v>19481</v>
      </c>
      <c r="F257" s="2818" t="s">
        <v>19480</v>
      </c>
      <c r="G257" s="2819" t="s">
        <v>3704</v>
      </c>
      <c r="H257" s="2820"/>
      <c r="I257" s="2820"/>
      <c r="J257" s="2819"/>
      <c r="K257" s="2819"/>
      <c r="L257" s="2819"/>
      <c r="M257" s="2819"/>
      <c r="N257" s="2819"/>
      <c r="O257" s="2821"/>
    </row>
    <row r="258" spans="1:15" ht="18" customHeight="1">
      <c r="A258" s="2830">
        <f t="shared" si="6"/>
        <v>252</v>
      </c>
      <c r="B258" s="2817" t="s">
        <v>19861</v>
      </c>
      <c r="C258" s="2818" t="s">
        <v>19508</v>
      </c>
      <c r="D258" s="2818" t="s">
        <v>19509</v>
      </c>
      <c r="E258" s="2818" t="s">
        <v>19481</v>
      </c>
      <c r="F258" s="2818" t="s">
        <v>19480</v>
      </c>
      <c r="G258" s="2819" t="s">
        <v>3704</v>
      </c>
      <c r="H258" s="2820"/>
      <c r="I258" s="2820"/>
      <c r="J258" s="2819"/>
      <c r="K258" s="2819"/>
      <c r="L258" s="2819"/>
      <c r="M258" s="2819"/>
      <c r="N258" s="2819"/>
      <c r="O258" s="2821"/>
    </row>
    <row r="259" spans="1:15" ht="18" customHeight="1">
      <c r="A259" s="2830">
        <f t="shared" si="6"/>
        <v>253</v>
      </c>
      <c r="B259" s="2817" t="s">
        <v>19862</v>
      </c>
      <c r="C259" s="2818" t="s">
        <v>19510</v>
      </c>
      <c r="D259" s="2818" t="s">
        <v>19511</v>
      </c>
      <c r="E259" s="2818" t="s">
        <v>19481</v>
      </c>
      <c r="F259" s="2818" t="s">
        <v>19480</v>
      </c>
      <c r="G259" s="2819" t="s">
        <v>3704</v>
      </c>
      <c r="H259" s="2820"/>
      <c r="I259" s="2820"/>
      <c r="J259" s="2819"/>
      <c r="K259" s="2819"/>
      <c r="L259" s="2819"/>
      <c r="M259" s="2819"/>
      <c r="N259" s="2819"/>
      <c r="O259" s="2821"/>
    </row>
    <row r="260" spans="1:15" ht="18" customHeight="1">
      <c r="A260" s="2830">
        <f t="shared" si="6"/>
        <v>254</v>
      </c>
      <c r="B260" s="2817" t="s">
        <v>19863</v>
      </c>
      <c r="C260" s="2818" t="s">
        <v>19512</v>
      </c>
      <c r="D260" s="2818" t="s">
        <v>19513</v>
      </c>
      <c r="E260" s="2818" t="s">
        <v>19481</v>
      </c>
      <c r="F260" s="2818" t="s">
        <v>19480</v>
      </c>
      <c r="G260" s="2819" t="s">
        <v>3704</v>
      </c>
      <c r="H260" s="2820"/>
      <c r="I260" s="2820"/>
      <c r="J260" s="2819"/>
      <c r="K260" s="2819"/>
      <c r="L260" s="2819"/>
      <c r="M260" s="2819"/>
      <c r="N260" s="2819"/>
      <c r="O260" s="2821"/>
    </row>
    <row r="261" spans="1:15" ht="18" customHeight="1">
      <c r="A261" s="2830">
        <f t="shared" si="6"/>
        <v>255</v>
      </c>
      <c r="B261" s="2817" t="s">
        <v>19864</v>
      </c>
      <c r="C261" s="2818" t="s">
        <v>19514</v>
      </c>
      <c r="D261" s="2818" t="s">
        <v>19515</v>
      </c>
      <c r="E261" s="2818" t="s">
        <v>19481</v>
      </c>
      <c r="F261" s="2818" t="s">
        <v>19480</v>
      </c>
      <c r="G261" s="2819" t="s">
        <v>3704</v>
      </c>
      <c r="H261" s="2820"/>
      <c r="I261" s="2820"/>
      <c r="J261" s="2819"/>
      <c r="K261" s="2819"/>
      <c r="L261" s="2819"/>
      <c r="M261" s="2819"/>
      <c r="N261" s="2819"/>
      <c r="O261" s="2821"/>
    </row>
    <row r="262" spans="1:15" ht="18" customHeight="1">
      <c r="A262" s="2830">
        <f t="shared" si="6"/>
        <v>256</v>
      </c>
      <c r="B262" s="2817" t="s">
        <v>19865</v>
      </c>
      <c r="C262" s="2818" t="s">
        <v>19516</v>
      </c>
      <c r="D262" s="2818" t="s">
        <v>19517</v>
      </c>
      <c r="E262" s="2818" t="s">
        <v>19481</v>
      </c>
      <c r="F262" s="2818" t="s">
        <v>19480</v>
      </c>
      <c r="G262" s="2819" t="s">
        <v>3704</v>
      </c>
      <c r="H262" s="2820"/>
      <c r="I262" s="2820"/>
      <c r="J262" s="2819"/>
      <c r="K262" s="2819"/>
      <c r="L262" s="2819"/>
      <c r="M262" s="2819"/>
      <c r="N262" s="2819"/>
      <c r="O262" s="2821"/>
    </row>
    <row r="263" spans="1:15" ht="18" customHeight="1">
      <c r="A263" s="2830">
        <f t="shared" si="6"/>
        <v>257</v>
      </c>
      <c r="B263" s="2817" t="s">
        <v>19866</v>
      </c>
      <c r="C263" s="2818" t="s">
        <v>19518</v>
      </c>
      <c r="D263" s="2818" t="s">
        <v>19519</v>
      </c>
      <c r="E263" s="2818" t="s">
        <v>19481</v>
      </c>
      <c r="F263" s="2818" t="s">
        <v>19480</v>
      </c>
      <c r="G263" s="2819" t="s">
        <v>3704</v>
      </c>
      <c r="H263" s="2820"/>
      <c r="I263" s="2820"/>
      <c r="J263" s="2819"/>
      <c r="K263" s="2819"/>
      <c r="L263" s="2819"/>
      <c r="M263" s="2819"/>
      <c r="N263" s="2819"/>
      <c r="O263" s="2821"/>
    </row>
    <row r="264" spans="1:15" ht="18" customHeight="1">
      <c r="A264" s="2830">
        <f t="shared" si="6"/>
        <v>258</v>
      </c>
      <c r="B264" s="2817" t="s">
        <v>19867</v>
      </c>
      <c r="C264" s="2818" t="s">
        <v>19520</v>
      </c>
      <c r="D264" s="2818" t="s">
        <v>19521</v>
      </c>
      <c r="E264" s="2818" t="s">
        <v>19481</v>
      </c>
      <c r="F264" s="2818" t="s">
        <v>19480</v>
      </c>
      <c r="G264" s="2819" t="s">
        <v>3704</v>
      </c>
      <c r="H264" s="2820"/>
      <c r="I264" s="2820"/>
      <c r="J264" s="2819"/>
      <c r="K264" s="2819"/>
      <c r="L264" s="2819"/>
      <c r="M264" s="2819"/>
      <c r="N264" s="2819"/>
      <c r="O264" s="2821"/>
    </row>
    <row r="265" spans="1:15" ht="18" customHeight="1">
      <c r="A265" s="2830">
        <f t="shared" ref="A265:A274" si="7">A264+1</f>
        <v>259</v>
      </c>
      <c r="B265" s="2817" t="s">
        <v>19868</v>
      </c>
      <c r="C265" s="2818" t="s">
        <v>19522</v>
      </c>
      <c r="D265" s="2818" t="s">
        <v>19523</v>
      </c>
      <c r="E265" s="2818" t="s">
        <v>19481</v>
      </c>
      <c r="F265" s="2818" t="s">
        <v>19480</v>
      </c>
      <c r="G265" s="2819" t="s">
        <v>3704</v>
      </c>
      <c r="H265" s="2820"/>
      <c r="I265" s="2820"/>
      <c r="J265" s="2819"/>
      <c r="K265" s="2819"/>
      <c r="L265" s="2819"/>
      <c r="M265" s="2819"/>
      <c r="N265" s="2819"/>
      <c r="O265" s="2821"/>
    </row>
    <row r="266" spans="1:15" ht="18" customHeight="1">
      <c r="A266" s="2830">
        <f t="shared" si="7"/>
        <v>260</v>
      </c>
      <c r="B266" s="2817" t="s">
        <v>19869</v>
      </c>
      <c r="C266" s="2818" t="s">
        <v>19524</v>
      </c>
      <c r="D266" s="2818" t="s">
        <v>19525</v>
      </c>
      <c r="E266" s="2818" t="s">
        <v>19481</v>
      </c>
      <c r="F266" s="2818" t="s">
        <v>19480</v>
      </c>
      <c r="G266" s="2819" t="s">
        <v>3704</v>
      </c>
      <c r="H266" s="2820"/>
      <c r="I266" s="2820"/>
      <c r="J266" s="2819"/>
      <c r="K266" s="2819"/>
      <c r="L266" s="2819"/>
      <c r="M266" s="2819"/>
      <c r="N266" s="2819"/>
      <c r="O266" s="2821"/>
    </row>
    <row r="267" spans="1:15" ht="18" customHeight="1">
      <c r="A267" s="2830">
        <f t="shared" si="7"/>
        <v>261</v>
      </c>
      <c r="B267" s="2817" t="s">
        <v>19870</v>
      </c>
      <c r="C267" s="2818" t="s">
        <v>19526</v>
      </c>
      <c r="D267" s="2818" t="s">
        <v>19527</v>
      </c>
      <c r="E267" s="2818" t="s">
        <v>19481</v>
      </c>
      <c r="F267" s="2818" t="s">
        <v>19480</v>
      </c>
      <c r="G267" s="2819" t="s">
        <v>3704</v>
      </c>
      <c r="H267" s="2820"/>
      <c r="I267" s="2820"/>
      <c r="J267" s="2819"/>
      <c r="K267" s="2819"/>
      <c r="L267" s="2819"/>
      <c r="M267" s="2819"/>
      <c r="N267" s="2819"/>
      <c r="O267" s="2821"/>
    </row>
    <row r="268" spans="1:15" ht="18" customHeight="1">
      <c r="A268" s="2830">
        <f t="shared" si="7"/>
        <v>262</v>
      </c>
      <c r="B268" s="2817" t="s">
        <v>19871</v>
      </c>
      <c r="C268" s="2818" t="s">
        <v>19528</v>
      </c>
      <c r="D268" s="2818" t="s">
        <v>19529</v>
      </c>
      <c r="E268" s="2818" t="s">
        <v>19481</v>
      </c>
      <c r="F268" s="2818" t="s">
        <v>19480</v>
      </c>
      <c r="G268" s="2819" t="s">
        <v>3704</v>
      </c>
      <c r="H268" s="2820"/>
      <c r="I268" s="2820"/>
      <c r="J268" s="2819"/>
      <c r="K268" s="2819"/>
      <c r="L268" s="2819"/>
      <c r="M268" s="2819"/>
      <c r="N268" s="2819"/>
      <c r="O268" s="2821"/>
    </row>
    <row r="269" spans="1:15" ht="18" customHeight="1">
      <c r="A269" s="2830">
        <f t="shared" si="7"/>
        <v>263</v>
      </c>
      <c r="B269" s="2817" t="s">
        <v>19872</v>
      </c>
      <c r="C269" s="2818" t="s">
        <v>19530</v>
      </c>
      <c r="D269" s="2818" t="s">
        <v>19531</v>
      </c>
      <c r="E269" s="2818" t="s">
        <v>19481</v>
      </c>
      <c r="F269" s="2818" t="s">
        <v>19480</v>
      </c>
      <c r="G269" s="2819" t="s">
        <v>3704</v>
      </c>
      <c r="H269" s="2820"/>
      <c r="I269" s="2820"/>
      <c r="J269" s="2819"/>
      <c r="K269" s="2819"/>
      <c r="L269" s="2819"/>
      <c r="M269" s="2819"/>
      <c r="N269" s="2819"/>
      <c r="O269" s="2821"/>
    </row>
    <row r="270" spans="1:15" ht="18" customHeight="1">
      <c r="A270" s="2830">
        <f t="shared" si="7"/>
        <v>264</v>
      </c>
      <c r="B270" s="2817" t="s">
        <v>19873</v>
      </c>
      <c r="C270" s="2818" t="s">
        <v>19532</v>
      </c>
      <c r="D270" s="2818" t="s">
        <v>19533</v>
      </c>
      <c r="E270" s="2818" t="s">
        <v>19534</v>
      </c>
      <c r="F270" s="2818" t="s">
        <v>19480</v>
      </c>
      <c r="G270" s="2819" t="s">
        <v>3704</v>
      </c>
      <c r="H270" s="2820"/>
      <c r="I270" s="2820"/>
      <c r="J270" s="2819"/>
      <c r="K270" s="2819"/>
      <c r="L270" s="2819"/>
      <c r="M270" s="2819"/>
      <c r="N270" s="2819"/>
      <c r="O270" s="2821"/>
    </row>
    <row r="271" spans="1:15" ht="18" customHeight="1">
      <c r="A271" s="2830">
        <f t="shared" si="7"/>
        <v>265</v>
      </c>
      <c r="B271" s="2817" t="s">
        <v>19874</v>
      </c>
      <c r="C271" s="2818" t="s">
        <v>19535</v>
      </c>
      <c r="D271" s="2818" t="s">
        <v>19536</v>
      </c>
      <c r="E271" s="2818" t="s">
        <v>19537</v>
      </c>
      <c r="F271" s="2818" t="s">
        <v>19480</v>
      </c>
      <c r="G271" s="2819" t="s">
        <v>3704</v>
      </c>
      <c r="H271" s="2820"/>
      <c r="I271" s="2820"/>
      <c r="J271" s="2819"/>
      <c r="K271" s="2819"/>
      <c r="L271" s="2819"/>
      <c r="M271" s="2819"/>
      <c r="N271" s="2819"/>
      <c r="O271" s="2821"/>
    </row>
    <row r="272" spans="1:15" ht="18" customHeight="1">
      <c r="A272" s="2830">
        <f t="shared" si="7"/>
        <v>266</v>
      </c>
      <c r="B272" s="2817" t="s">
        <v>19875</v>
      </c>
      <c r="C272" s="2818" t="s">
        <v>19538</v>
      </c>
      <c r="D272" s="2818" t="s">
        <v>19539</v>
      </c>
      <c r="E272" s="2818" t="s">
        <v>19540</v>
      </c>
      <c r="F272" s="2818" t="s">
        <v>19480</v>
      </c>
      <c r="G272" s="2819" t="s">
        <v>3704</v>
      </c>
      <c r="H272" s="2820"/>
      <c r="I272" s="2820"/>
      <c r="J272" s="2819"/>
      <c r="K272" s="2819"/>
      <c r="L272" s="2819"/>
      <c r="M272" s="2819"/>
      <c r="N272" s="2819"/>
      <c r="O272" s="2821"/>
    </row>
    <row r="273" spans="1:15" ht="18" customHeight="1">
      <c r="A273" s="2830">
        <f t="shared" si="7"/>
        <v>267</v>
      </c>
      <c r="B273" s="2817" t="s">
        <v>19876</v>
      </c>
      <c r="C273" s="2818" t="s">
        <v>19878</v>
      </c>
      <c r="D273" s="2818" t="s">
        <v>19879</v>
      </c>
      <c r="E273" s="2818" t="s">
        <v>19880</v>
      </c>
      <c r="F273" s="2818" t="s">
        <v>19881</v>
      </c>
      <c r="G273" s="2819" t="s">
        <v>3704</v>
      </c>
      <c r="H273" s="2820"/>
      <c r="I273" s="2820"/>
      <c r="J273" s="2819"/>
      <c r="K273" s="2819"/>
      <c r="L273" s="2819"/>
      <c r="M273" s="2819"/>
      <c r="N273" s="2819"/>
      <c r="O273" s="2821"/>
    </row>
    <row r="274" spans="1:15" ht="18" customHeight="1">
      <c r="A274" s="2830">
        <f t="shared" si="7"/>
        <v>268</v>
      </c>
      <c r="B274" s="2817" t="s">
        <v>19877</v>
      </c>
      <c r="C274" s="2818" t="s">
        <v>19878</v>
      </c>
      <c r="D274" s="2818" t="s">
        <v>19879</v>
      </c>
      <c r="E274" s="2818" t="s">
        <v>19880</v>
      </c>
      <c r="F274" s="2818" t="s">
        <v>19881</v>
      </c>
      <c r="G274" s="2819" t="s">
        <v>3704</v>
      </c>
      <c r="H274" s="2820"/>
      <c r="I274" s="2820"/>
      <c r="J274" s="2819"/>
      <c r="K274" s="2819"/>
      <c r="L274" s="2819"/>
      <c r="M274" s="2819"/>
      <c r="N274" s="2819"/>
      <c r="O274" s="2821"/>
    </row>
    <row r="275" spans="1:15" ht="18" customHeight="1">
      <c r="A275" s="2822"/>
      <c r="B275" s="2823"/>
      <c r="C275" s="2824"/>
      <c r="D275" s="2824"/>
      <c r="E275" s="2824"/>
      <c r="F275" s="2824"/>
      <c r="G275" s="2825"/>
      <c r="H275" s="2826"/>
      <c r="I275" s="2826"/>
      <c r="J275" s="2825"/>
      <c r="K275" s="2825"/>
      <c r="L275" s="2825"/>
      <c r="M275" s="2825"/>
      <c r="N275" s="2825"/>
      <c r="O275" s="2827"/>
    </row>
    <row r="276" spans="1:15" ht="18" customHeight="1">
      <c r="A276" s="2812"/>
      <c r="B276" s="2813"/>
      <c r="C276" s="2814"/>
      <c r="D276" s="2814"/>
      <c r="E276" s="2814"/>
      <c r="F276" s="2814"/>
      <c r="G276" s="2815"/>
      <c r="H276" s="2816"/>
      <c r="I276" s="2816"/>
      <c r="J276" s="2815"/>
      <c r="K276" s="2815"/>
      <c r="L276" s="2815"/>
      <c r="M276" s="2815"/>
      <c r="N276" s="2815"/>
      <c r="O276" s="1016"/>
    </row>
    <row r="278" spans="1:15">
      <c r="A278" s="975" t="s">
        <v>6404</v>
      </c>
      <c r="C278" s="2605">
        <f>COUNT(A6:A275)</f>
        <v>268</v>
      </c>
    </row>
  </sheetData>
  <customSheetViews>
    <customSheetView guid="{EAD1C6BF-B58E-4716-994B-7E887560A863}" showPageBreaks="1" printArea="1" hiddenColumns="1">
      <selection activeCell="P1" sqref="P1"/>
      <pageMargins left="1" right="0.4" top="1" bottom="0.6" header="0.5" footer="0.38"/>
      <pageSetup scale="75" orientation="landscape" horizontalDpi="4294967292" verticalDpi="300" r:id="rId1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A746A1D1-F079-45F9-ABC6-D5B94B695A0B}" scale="85" showPageBreaks="1">
      <selection activeCell="E2" sqref="E2"/>
      <pageMargins left="1" right="0.4" top="1" bottom="0.6" header="0.5" footer="0.38"/>
      <pageSetup scale="75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selection activeCell="P1" sqref="P1"/>
      <pageMargins left="1" right="0.4" top="1" bottom="0.6" header="0.5" footer="0.38"/>
      <pageSetup scale="75" orientation="landscape" horizontalDpi="4294967292" verticalDpi="300" r:id="rId3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selection activeCell="P1" sqref="P1"/>
      <pageMargins left="1" right="0.4" top="1" bottom="0.6" header="0.5" footer="0.38"/>
      <pageSetup scale="75" orientation="landscape" horizontalDpi="4294967292" verticalDpi="300" r:id="rId4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selection sqref="A1:O1"/>
      <pageMargins left="1" right="0.4" top="1" bottom="0.6" header="0.5" footer="0.38"/>
      <pageSetup scale="75" orientation="landscape" horizontalDpi="4294967292" verticalDpi="300" r:id="rId5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15D70F00-01D7-413A-8D7C-E754B7B596E4}" scale="85">
      <selection activeCell="E2" sqref="E2"/>
      <pageMargins left="1" right="0.4" top="1" bottom="0.6" header="0.5" footer="0.38"/>
      <pageSetup scale="75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85" showPageBreaks="1">
      <selection activeCell="E2" sqref="E2"/>
      <pageMargins left="1" right="0.4" top="1" bottom="0.6" header="0.5" footer="0.38"/>
      <pageSetup scale="75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85" showPageBreaks="1">
      <selection activeCell="E2" sqref="E2"/>
      <pageMargins left="1" right="0.4" top="1" bottom="0.6" header="0.5" footer="0.38"/>
      <pageSetup scale="75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85" showPageBreaks="1">
      <selection activeCell="E2" sqref="E2"/>
      <pageMargins left="1" right="0.4" top="1" bottom="0.6" header="0.5" footer="0.38"/>
      <pageSetup scale="75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hiddenColumns="1" topLeftCell="A4">
      <pane xSplit="5" ySplit="2" topLeftCell="F45" activePane="bottomRight" state="frozen"/>
      <selection pane="bottomRight" sqref="A1:O1"/>
      <pageMargins left="1" right="0.4" top="1" bottom="0.6" header="0.5" footer="0.38"/>
      <pageSetup scale="75" orientation="landscape" horizontalDpi="4294967292" verticalDpi="300" r:id="rId10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A3BE354-EABF-4B36-A467-F2E7E7C9C594}" showPageBreaks="1" hiddenColumns="1" topLeftCell="A4">
      <pane xSplit="5" ySplit="2" topLeftCell="F216" activePane="bottomRight" state="frozen"/>
      <selection pane="bottomRight" activeCell="C1" sqref="C1"/>
      <pageMargins left="1" right="0.4" top="1" bottom="0.6" header="0.5" footer="0.38"/>
      <pageSetup scale="75" orientation="landscape" horizontalDpi="4294967292" verticalDpi="300" r:id="rId11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</customSheetViews>
  <mergeCells count="10">
    <mergeCell ref="N4:N5"/>
    <mergeCell ref="A1:O1"/>
    <mergeCell ref="A4:A5"/>
    <mergeCell ref="B4:B5"/>
    <mergeCell ref="C4:C5"/>
    <mergeCell ref="D4:D5"/>
    <mergeCell ref="G4:G5"/>
    <mergeCell ref="H4:J4"/>
    <mergeCell ref="O4:O5"/>
    <mergeCell ref="L4:M4"/>
  </mergeCells>
  <phoneticPr fontId="30" type="noConversion"/>
  <pageMargins left="1" right="0.4" top="1" bottom="0.6" header="0.5" footer="0.38"/>
  <pageSetup scale="75" orientation="landscape" horizontalDpi="4294967292" verticalDpi="300" r:id="rId12"/>
  <headerFooter alignWithMargins="0">
    <oddHeader>&amp;L&amp;"Arial Black,Bold"&amp;8PT. PETRO OXO NUSANTARA&amp;"Antique Olive,Regular"&amp;10&amp;"Arial Black,Bold"&amp;9DEPARTEMEN MAINTENANCE SEKSI ELECTRICAL - INSTRUMENT&amp;R&amp;A</oddHeader>
    <oddFooter>&amp;R&amp;9&amp;F / hal &amp;P dari &amp;N</oddFooter>
  </headerFooter>
  <drawing r:id="rId1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4"/>
  <dimension ref="A1:AC21"/>
  <sheetViews>
    <sheetView workbookViewId="0">
      <selection sqref="A1:XFD1048576"/>
    </sheetView>
  </sheetViews>
  <sheetFormatPr defaultColWidth="9.140625" defaultRowHeight="12.75"/>
  <cols>
    <col min="1" max="1" width="5" style="975" customWidth="1"/>
    <col min="2" max="2" width="9.85546875" style="975" customWidth="1"/>
    <col min="3" max="3" width="10.42578125" style="975" customWidth="1"/>
    <col min="4" max="5" width="18.42578125" style="975" customWidth="1"/>
    <col min="6" max="6" width="15.5703125" style="975" customWidth="1"/>
    <col min="7" max="7" width="16.140625" style="975" customWidth="1"/>
    <col min="8" max="8" width="6" style="975" customWidth="1"/>
    <col min="9" max="9" width="6.42578125" style="975" customWidth="1"/>
    <col min="10" max="10" width="6.7109375" style="975" customWidth="1"/>
    <col min="11" max="11" width="8.7109375" style="975" customWidth="1"/>
    <col min="12" max="12" width="6.7109375" style="975" customWidth="1"/>
    <col min="13" max="13" width="8.42578125" style="975" customWidth="1"/>
    <col min="14" max="14" width="11.85546875" style="975" customWidth="1"/>
    <col min="15" max="15" width="9.28515625" style="975" customWidth="1"/>
    <col min="16" max="16" width="7.140625" style="975" customWidth="1"/>
    <col min="17" max="17" width="12.140625" style="975" customWidth="1"/>
    <col min="18" max="18" width="9.85546875" style="975" customWidth="1"/>
    <col min="19" max="19" width="11.85546875" style="975" customWidth="1"/>
    <col min="20" max="20" width="8.42578125" style="975" customWidth="1"/>
    <col min="21" max="21" width="8.42578125" style="975" hidden="1" customWidth="1"/>
    <col min="22" max="23" width="8.42578125" style="975" customWidth="1"/>
    <col min="24" max="24" width="9.140625" style="975" customWidth="1"/>
    <col min="25" max="25" width="9.140625" style="2235" hidden="1" customWidth="1"/>
    <col min="26" max="26" width="17" style="975" customWidth="1"/>
    <col min="27" max="16384" width="9.140625" style="975"/>
  </cols>
  <sheetData>
    <row r="1" spans="1:29" ht="24" customHeight="1">
      <c r="A1" s="3604" t="s">
        <v>6427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  <c r="N1" s="3605"/>
      <c r="O1" s="3605"/>
      <c r="P1" s="3605"/>
      <c r="Q1" s="3605"/>
      <c r="R1" s="3605"/>
      <c r="S1" s="3605"/>
      <c r="T1" s="3605"/>
      <c r="U1" s="3605"/>
      <c r="V1" s="3605"/>
      <c r="W1" s="3605"/>
      <c r="X1" s="3605"/>
      <c r="Y1" s="3605"/>
      <c r="Z1" s="3605"/>
    </row>
    <row r="2" spans="1:29" ht="12.7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296" t="s">
        <v>691</v>
      </c>
      <c r="X2" s="4"/>
      <c r="Y2" s="2667"/>
      <c r="Z2" s="5"/>
    </row>
    <row r="3" spans="1:29" ht="13.5" thickBot="1">
      <c r="W3" s="2297" t="s">
        <v>692</v>
      </c>
    </row>
    <row r="4" spans="1:29" s="52" customFormat="1" ht="15.95" customHeight="1">
      <c r="A4" s="3690" t="s">
        <v>2418</v>
      </c>
      <c r="B4" s="3692" t="s">
        <v>2419</v>
      </c>
      <c r="C4" s="3694" t="s">
        <v>282</v>
      </c>
      <c r="D4" s="3692" t="s">
        <v>2420</v>
      </c>
      <c r="E4" s="2579" t="s">
        <v>16611</v>
      </c>
      <c r="F4" s="2579" t="s">
        <v>13378</v>
      </c>
      <c r="G4" s="2579" t="s">
        <v>17778</v>
      </c>
      <c r="H4" s="3694" t="s">
        <v>849</v>
      </c>
      <c r="I4" s="3694" t="s">
        <v>131</v>
      </c>
      <c r="J4" s="3705" t="s">
        <v>850</v>
      </c>
      <c r="K4" s="3704" t="s">
        <v>851</v>
      </c>
      <c r="L4" s="3704"/>
      <c r="M4" s="3704" t="s">
        <v>852</v>
      </c>
      <c r="N4" s="3704"/>
      <c r="O4" s="2668" t="s">
        <v>853</v>
      </c>
      <c r="P4" s="3707" t="s">
        <v>136</v>
      </c>
      <c r="Q4" s="2668" t="s">
        <v>283</v>
      </c>
      <c r="R4" s="2668" t="s">
        <v>855</v>
      </c>
      <c r="S4" s="2668" t="s">
        <v>857</v>
      </c>
      <c r="T4" s="2668" t="s">
        <v>1524</v>
      </c>
      <c r="U4" s="2669" t="s">
        <v>2199</v>
      </c>
      <c r="V4" s="3700" t="s">
        <v>4238</v>
      </c>
      <c r="W4" s="3701"/>
      <c r="X4" s="3688" t="s">
        <v>693</v>
      </c>
      <c r="Y4" s="2670" t="s">
        <v>6162</v>
      </c>
      <c r="Z4" s="3698" t="s">
        <v>284</v>
      </c>
    </row>
    <row r="5" spans="1:29" s="52" customFormat="1" ht="15.95" customHeight="1" thickBot="1">
      <c r="A5" s="3691"/>
      <c r="B5" s="3693"/>
      <c r="C5" s="3695"/>
      <c r="D5" s="3693"/>
      <c r="E5" s="2134"/>
      <c r="F5" s="2134"/>
      <c r="G5" s="2134"/>
      <c r="H5" s="3695"/>
      <c r="I5" s="3695"/>
      <c r="J5" s="3706"/>
      <c r="K5" s="2671" t="s">
        <v>2794</v>
      </c>
      <c r="L5" s="2671" t="s">
        <v>1679</v>
      </c>
      <c r="M5" s="2671" t="s">
        <v>2794</v>
      </c>
      <c r="N5" s="2671" t="s">
        <v>1679</v>
      </c>
      <c r="O5" s="2672" t="s">
        <v>3815</v>
      </c>
      <c r="P5" s="3708"/>
      <c r="Q5" s="2674" t="s">
        <v>854</v>
      </c>
      <c r="R5" s="2674" t="s">
        <v>856</v>
      </c>
      <c r="S5" s="2674" t="s">
        <v>858</v>
      </c>
      <c r="T5" s="2674" t="s">
        <v>859</v>
      </c>
      <c r="U5" s="2673"/>
      <c r="V5" s="2134" t="s">
        <v>4237</v>
      </c>
      <c r="W5" s="2135" t="s">
        <v>2201</v>
      </c>
      <c r="X5" s="3689"/>
      <c r="Y5" s="2675" t="s">
        <v>6163</v>
      </c>
      <c r="Z5" s="3699"/>
    </row>
    <row r="6" spans="1:29" ht="6" customHeight="1">
      <c r="A6" s="2676"/>
      <c r="B6" s="2677"/>
      <c r="C6" s="2677"/>
      <c r="D6" s="2677"/>
      <c r="E6" s="2677"/>
      <c r="F6" s="2677"/>
      <c r="G6" s="2677"/>
      <c r="H6" s="2677"/>
      <c r="I6" s="2677"/>
      <c r="J6" s="2678"/>
      <c r="K6" s="2678"/>
      <c r="L6" s="2678"/>
      <c r="M6" s="2678"/>
      <c r="N6" s="2678"/>
      <c r="O6" s="2678"/>
      <c r="P6" s="2678"/>
      <c r="Q6" s="2678"/>
      <c r="R6" s="2678"/>
      <c r="S6" s="2678"/>
      <c r="T6" s="2678"/>
      <c r="U6" s="2678"/>
      <c r="V6" s="2678"/>
      <c r="W6" s="2678"/>
      <c r="X6" s="2678"/>
      <c r="Y6" s="2679"/>
      <c r="Z6" s="2680"/>
    </row>
    <row r="7" spans="1:29" ht="18" customHeight="1">
      <c r="A7" s="2681">
        <v>1</v>
      </c>
      <c r="B7" s="2682" t="s">
        <v>3587</v>
      </c>
      <c r="C7" s="2683" t="s">
        <v>4325</v>
      </c>
      <c r="D7" s="2684" t="s">
        <v>1526</v>
      </c>
      <c r="E7" s="2681" t="s">
        <v>17776</v>
      </c>
      <c r="F7" s="2684"/>
      <c r="G7" s="2681">
        <v>1996</v>
      </c>
      <c r="H7" s="2681">
        <v>3</v>
      </c>
      <c r="I7" s="2686">
        <v>10000</v>
      </c>
      <c r="J7" s="2681">
        <v>50</v>
      </c>
      <c r="K7" s="2681">
        <v>20000</v>
      </c>
      <c r="L7" s="2681">
        <v>6300</v>
      </c>
      <c r="M7" s="2685">
        <v>288.67</v>
      </c>
      <c r="N7" s="2685">
        <v>916.43</v>
      </c>
      <c r="O7" s="2681">
        <v>6.5</v>
      </c>
      <c r="P7" s="2685" t="s">
        <v>132</v>
      </c>
      <c r="Q7" s="2685" t="s">
        <v>133</v>
      </c>
      <c r="R7" s="2685" t="s">
        <v>134</v>
      </c>
      <c r="S7" s="2681">
        <v>4600</v>
      </c>
      <c r="T7" s="2681">
        <v>23500</v>
      </c>
      <c r="U7" s="2681"/>
      <c r="V7" s="349">
        <f t="shared" ref="V7:V14" si="0">IF(ISERROR(INDEX(data,MATCH(LEN(X7),item,0),2))," ",INDEX(data,MATCH(LEN(X7),item,0),2))</f>
        <v>125</v>
      </c>
      <c r="W7" s="2681" t="s">
        <v>317</v>
      </c>
      <c r="X7" s="2681" t="s">
        <v>698</v>
      </c>
      <c r="Y7" s="2686">
        <v>280000</v>
      </c>
      <c r="Z7" s="2687"/>
      <c r="AA7" s="52"/>
      <c r="AB7" s="52"/>
      <c r="AC7" s="52"/>
    </row>
    <row r="8" spans="1:29" ht="18" customHeight="1">
      <c r="A8" s="2688">
        <v>2</v>
      </c>
      <c r="B8" s="2689" t="s">
        <v>16971</v>
      </c>
      <c r="C8" s="2690" t="s">
        <v>4325</v>
      </c>
      <c r="D8" s="2691" t="s">
        <v>1528</v>
      </c>
      <c r="E8" s="2681" t="s">
        <v>17776</v>
      </c>
      <c r="F8" s="2692"/>
      <c r="G8" s="2681">
        <v>1996</v>
      </c>
      <c r="H8" s="2688">
        <v>3</v>
      </c>
      <c r="I8" s="2695">
        <v>2000</v>
      </c>
      <c r="J8" s="2688">
        <v>50</v>
      </c>
      <c r="K8" s="2688">
        <v>6000</v>
      </c>
      <c r="L8" s="2688">
        <v>400</v>
      </c>
      <c r="M8" s="2688">
        <v>192.45</v>
      </c>
      <c r="N8" s="2688">
        <v>2886.75</v>
      </c>
      <c r="O8" s="2693">
        <v>5.5</v>
      </c>
      <c r="P8" s="2694" t="s">
        <v>132</v>
      </c>
      <c r="Q8" s="2694" t="s">
        <v>133</v>
      </c>
      <c r="R8" s="2694" t="s">
        <v>134</v>
      </c>
      <c r="S8" s="2688">
        <v>1690</v>
      </c>
      <c r="T8" s="2688">
        <v>5550</v>
      </c>
      <c r="U8" s="2688"/>
      <c r="V8" s="349">
        <f t="shared" si="0"/>
        <v>25</v>
      </c>
      <c r="W8" s="2688" t="s">
        <v>695</v>
      </c>
      <c r="X8" s="2688" t="s">
        <v>694</v>
      </c>
      <c r="Y8" s="2695">
        <f>280000/3</f>
        <v>93333.333333333328</v>
      </c>
      <c r="Z8" s="215"/>
      <c r="AA8" s="52"/>
      <c r="AB8" s="52"/>
      <c r="AC8" s="52"/>
    </row>
    <row r="9" spans="1:29" ht="18" customHeight="1">
      <c r="A9" s="2688">
        <v>3</v>
      </c>
      <c r="B9" s="2689" t="s">
        <v>16972</v>
      </c>
      <c r="C9" s="2696" t="s">
        <v>1529</v>
      </c>
      <c r="D9" s="2691" t="s">
        <v>1530</v>
      </c>
      <c r="E9" s="2681" t="s">
        <v>17776</v>
      </c>
      <c r="F9" s="3054">
        <v>9630772</v>
      </c>
      <c r="G9" s="3054">
        <v>1996</v>
      </c>
      <c r="H9" s="2688">
        <v>3</v>
      </c>
      <c r="I9" s="2695">
        <v>2000</v>
      </c>
      <c r="J9" s="2688">
        <v>50</v>
      </c>
      <c r="K9" s="2688">
        <v>6000</v>
      </c>
      <c r="L9" s="2688">
        <v>400</v>
      </c>
      <c r="M9" s="2688">
        <v>192.45</v>
      </c>
      <c r="N9" s="2688">
        <v>2886.75</v>
      </c>
      <c r="O9" s="2693">
        <v>5.5</v>
      </c>
      <c r="P9" s="2694" t="s">
        <v>132</v>
      </c>
      <c r="Q9" s="2694" t="s">
        <v>133</v>
      </c>
      <c r="R9" s="2694" t="s">
        <v>134</v>
      </c>
      <c r="S9" s="2688">
        <v>1690</v>
      </c>
      <c r="T9" s="2688">
        <v>5550</v>
      </c>
      <c r="U9" s="2688"/>
      <c r="V9" s="349">
        <f t="shared" si="0"/>
        <v>5</v>
      </c>
      <c r="W9" s="2688" t="s">
        <v>4849</v>
      </c>
      <c r="X9" s="2688" t="s">
        <v>1527</v>
      </c>
      <c r="Y9" s="2695">
        <f>280000/3</f>
        <v>93333.333333333328</v>
      </c>
      <c r="Z9" s="215"/>
      <c r="AA9" s="52"/>
      <c r="AB9" s="52"/>
      <c r="AC9" s="52"/>
    </row>
    <row r="10" spans="1:29" ht="18" customHeight="1">
      <c r="A10" s="2688">
        <v>4</v>
      </c>
      <c r="B10" s="2689" t="s">
        <v>16973</v>
      </c>
      <c r="C10" s="2697" t="s">
        <v>1529</v>
      </c>
      <c r="D10" s="2691" t="s">
        <v>1531</v>
      </c>
      <c r="E10" s="2681" t="s">
        <v>17776</v>
      </c>
      <c r="F10" s="3054"/>
      <c r="G10" s="3054">
        <v>1996</v>
      </c>
      <c r="H10" s="2688">
        <v>3</v>
      </c>
      <c r="I10" s="2695">
        <v>2000</v>
      </c>
      <c r="J10" s="2688">
        <v>50</v>
      </c>
      <c r="K10" s="2688">
        <v>6000</v>
      </c>
      <c r="L10" s="2688">
        <v>400</v>
      </c>
      <c r="M10" s="2688">
        <v>192.45</v>
      </c>
      <c r="N10" s="2688">
        <v>2886.75</v>
      </c>
      <c r="O10" s="2693">
        <v>5.5</v>
      </c>
      <c r="P10" s="2694" t="s">
        <v>132</v>
      </c>
      <c r="Q10" s="2694" t="s">
        <v>133</v>
      </c>
      <c r="R10" s="2694" t="s">
        <v>134</v>
      </c>
      <c r="S10" s="2688">
        <v>1690</v>
      </c>
      <c r="T10" s="2688">
        <v>5550</v>
      </c>
      <c r="U10" s="2688"/>
      <c r="V10" s="349">
        <f t="shared" si="0"/>
        <v>5</v>
      </c>
      <c r="W10" s="2688" t="s">
        <v>4849</v>
      </c>
      <c r="X10" s="2688" t="s">
        <v>1527</v>
      </c>
      <c r="Y10" s="2695">
        <f>280000/3</f>
        <v>93333.333333333328</v>
      </c>
      <c r="Z10" s="215"/>
      <c r="AA10" s="52"/>
      <c r="AB10" s="52"/>
      <c r="AC10" s="52"/>
    </row>
    <row r="11" spans="1:29" ht="18" customHeight="1">
      <c r="A11" s="2688">
        <v>5</v>
      </c>
      <c r="B11" s="2689" t="s">
        <v>16974</v>
      </c>
      <c r="C11" s="2697" t="s">
        <v>1532</v>
      </c>
      <c r="D11" s="2691" t="s">
        <v>2273</v>
      </c>
      <c r="E11" s="2681" t="s">
        <v>17776</v>
      </c>
      <c r="F11" s="3054"/>
      <c r="G11" s="3054">
        <v>1996</v>
      </c>
      <c r="H11" s="2688">
        <v>1</v>
      </c>
      <c r="I11" s="2695">
        <v>40</v>
      </c>
      <c r="J11" s="2688">
        <v>50</v>
      </c>
      <c r="K11" s="2688">
        <v>400</v>
      </c>
      <c r="L11" s="2688" t="s">
        <v>2759</v>
      </c>
      <c r="M11" s="2688">
        <v>100</v>
      </c>
      <c r="N11" s="2688" t="s">
        <v>2760</v>
      </c>
      <c r="O11" s="2693" t="s">
        <v>2524</v>
      </c>
      <c r="P11" s="2688" t="s">
        <v>132</v>
      </c>
      <c r="Q11" s="2688" t="s">
        <v>133</v>
      </c>
      <c r="R11" s="2688" t="s">
        <v>135</v>
      </c>
      <c r="S11" s="2688">
        <v>105</v>
      </c>
      <c r="T11" s="2688">
        <v>325</v>
      </c>
      <c r="U11" s="2688"/>
      <c r="V11" s="349">
        <f t="shared" si="0"/>
        <v>5</v>
      </c>
      <c r="W11" s="2688" t="s">
        <v>4849</v>
      </c>
      <c r="X11" s="2688" t="s">
        <v>1527</v>
      </c>
      <c r="Y11" s="2695"/>
      <c r="Z11" s="215"/>
      <c r="AA11" s="52"/>
      <c r="AB11" s="52"/>
      <c r="AC11" s="52"/>
    </row>
    <row r="12" spans="1:29" ht="18" customHeight="1">
      <c r="A12" s="2688">
        <v>6</v>
      </c>
      <c r="B12" s="2689" t="s">
        <v>16975</v>
      </c>
      <c r="C12" s="2697" t="s">
        <v>4325</v>
      </c>
      <c r="D12" s="2691" t="s">
        <v>5</v>
      </c>
      <c r="E12" s="2681" t="s">
        <v>17776</v>
      </c>
      <c r="F12" s="3054"/>
      <c r="G12" s="3054">
        <v>1996</v>
      </c>
      <c r="H12" s="2688">
        <v>1</v>
      </c>
      <c r="I12" s="2695">
        <v>50</v>
      </c>
      <c r="J12" s="2688">
        <v>50</v>
      </c>
      <c r="K12" s="2688">
        <v>400</v>
      </c>
      <c r="L12" s="2688" t="s">
        <v>2757</v>
      </c>
      <c r="M12" s="2688">
        <v>72.099999999999994</v>
      </c>
      <c r="N12" s="2688">
        <v>125.5</v>
      </c>
      <c r="O12" s="2688">
        <v>3.5</v>
      </c>
      <c r="P12" s="2688" t="s">
        <v>2758</v>
      </c>
      <c r="Q12" s="2693" t="s">
        <v>2524</v>
      </c>
      <c r="R12" s="2693" t="s">
        <v>2524</v>
      </c>
      <c r="S12" s="2693" t="s">
        <v>2524</v>
      </c>
      <c r="T12" s="2693" t="s">
        <v>2524</v>
      </c>
      <c r="U12" s="2693"/>
      <c r="V12" s="349">
        <f t="shared" si="0"/>
        <v>25</v>
      </c>
      <c r="W12" s="2688" t="s">
        <v>695</v>
      </c>
      <c r="X12" s="2688" t="s">
        <v>694</v>
      </c>
      <c r="Y12" s="2695"/>
      <c r="Z12" s="215"/>
      <c r="AA12" s="52"/>
      <c r="AB12" s="52"/>
      <c r="AC12" s="52"/>
    </row>
    <row r="13" spans="1:29" ht="18" customHeight="1">
      <c r="A13" s="2688">
        <v>7</v>
      </c>
      <c r="B13" s="2689" t="s">
        <v>16976</v>
      </c>
      <c r="C13" s="2697" t="s">
        <v>1529</v>
      </c>
      <c r="D13" s="2691" t="s">
        <v>6</v>
      </c>
      <c r="E13" s="2681" t="s">
        <v>17776</v>
      </c>
      <c r="F13" s="3054"/>
      <c r="G13" s="3054">
        <v>1996</v>
      </c>
      <c r="H13" s="2688">
        <v>3</v>
      </c>
      <c r="I13" s="2695">
        <v>1000</v>
      </c>
      <c r="J13" s="2688">
        <v>50</v>
      </c>
      <c r="K13" s="2688">
        <v>6000</v>
      </c>
      <c r="L13" s="2688">
        <v>400</v>
      </c>
      <c r="M13" s="2688">
        <v>96.22</v>
      </c>
      <c r="N13" s="2688">
        <v>1443.37</v>
      </c>
      <c r="O13" s="2688">
        <v>5</v>
      </c>
      <c r="P13" s="2688" t="s">
        <v>132</v>
      </c>
      <c r="Q13" s="2688" t="s">
        <v>133</v>
      </c>
      <c r="R13" s="2688" t="s">
        <v>134</v>
      </c>
      <c r="S13" s="2688">
        <v>975</v>
      </c>
      <c r="T13" s="2688">
        <v>3225</v>
      </c>
      <c r="U13" s="2688"/>
      <c r="V13" s="349">
        <f t="shared" si="0"/>
        <v>5</v>
      </c>
      <c r="W13" s="2688" t="s">
        <v>4849</v>
      </c>
      <c r="X13" s="2688" t="s">
        <v>1527</v>
      </c>
      <c r="Y13" s="2695"/>
      <c r="Z13" s="215"/>
      <c r="AA13" s="52"/>
      <c r="AB13" s="52"/>
      <c r="AC13" s="52"/>
    </row>
    <row r="14" spans="1:29" ht="17.25" customHeight="1">
      <c r="A14" s="2688">
        <v>8</v>
      </c>
      <c r="B14" s="2689" t="s">
        <v>16977</v>
      </c>
      <c r="C14" s="2698" t="s">
        <v>13181</v>
      </c>
      <c r="D14" s="2691" t="s">
        <v>2274</v>
      </c>
      <c r="E14" s="2681" t="s">
        <v>17776</v>
      </c>
      <c r="F14" s="3054"/>
      <c r="G14" s="3054"/>
      <c r="H14" s="2688">
        <v>3</v>
      </c>
      <c r="I14" s="2695">
        <v>2000</v>
      </c>
      <c r="J14" s="2688">
        <v>50</v>
      </c>
      <c r="K14" s="2688">
        <v>6000</v>
      </c>
      <c r="L14" s="2688">
        <v>400</v>
      </c>
      <c r="M14" s="2688">
        <v>192.45</v>
      </c>
      <c r="N14" s="2688">
        <v>2886.75</v>
      </c>
      <c r="O14" s="2693">
        <v>5.5</v>
      </c>
      <c r="P14" s="2694" t="s">
        <v>132</v>
      </c>
      <c r="Q14" s="2688" t="s">
        <v>133</v>
      </c>
      <c r="R14" s="2688" t="s">
        <v>134</v>
      </c>
      <c r="S14" s="2688">
        <v>1690</v>
      </c>
      <c r="T14" s="2688">
        <v>5550</v>
      </c>
      <c r="U14" s="2688"/>
      <c r="V14" s="349">
        <f t="shared" si="0"/>
        <v>5</v>
      </c>
      <c r="W14" s="2688" t="s">
        <v>4849</v>
      </c>
      <c r="X14" s="2688" t="s">
        <v>1527</v>
      </c>
      <c r="Y14" s="2695"/>
      <c r="Z14" s="215"/>
      <c r="AA14" s="52"/>
      <c r="AB14" s="52"/>
      <c r="AC14" s="52"/>
    </row>
    <row r="15" spans="1:29" ht="17.25" customHeight="1">
      <c r="A15" s="2688">
        <v>9</v>
      </c>
      <c r="B15" s="2689" t="s">
        <v>16978</v>
      </c>
      <c r="C15" s="2698" t="s">
        <v>13181</v>
      </c>
      <c r="D15" s="2699" t="s">
        <v>1526</v>
      </c>
      <c r="E15" s="2681" t="s">
        <v>17777</v>
      </c>
      <c r="F15" s="3054" t="s">
        <v>17779</v>
      </c>
      <c r="G15" s="3054">
        <v>2021</v>
      </c>
      <c r="H15" s="2688">
        <v>3</v>
      </c>
      <c r="I15" s="2704">
        <v>5000</v>
      </c>
      <c r="J15" s="2688">
        <v>50</v>
      </c>
      <c r="K15" s="2701">
        <v>20000</v>
      </c>
      <c r="L15" s="2701">
        <v>6300</v>
      </c>
      <c r="M15" s="2701">
        <v>144.34</v>
      </c>
      <c r="N15" s="2701">
        <v>458.21</v>
      </c>
      <c r="O15" s="2702"/>
      <c r="P15" s="2703" t="s">
        <v>13182</v>
      </c>
      <c r="Q15" s="2688" t="s">
        <v>133</v>
      </c>
      <c r="R15" s="2688" t="s">
        <v>134</v>
      </c>
      <c r="S15" s="2701"/>
      <c r="T15" s="2701">
        <v>10961</v>
      </c>
      <c r="U15" s="2701"/>
      <c r="V15" s="349">
        <f>IF(ISERROR(INDEX(data,MATCH(LEN(X15),item,0),2))," ",INDEX(data,MATCH(LEN(X15),item,0),2))</f>
        <v>5</v>
      </c>
      <c r="W15" s="2688" t="s">
        <v>4849</v>
      </c>
      <c r="X15" s="2688" t="s">
        <v>1527</v>
      </c>
      <c r="Y15" s="2704"/>
      <c r="Z15" s="2705" t="s">
        <v>13221</v>
      </c>
      <c r="AA15" s="52"/>
      <c r="AB15" s="52"/>
      <c r="AC15" s="52"/>
    </row>
    <row r="16" spans="1:29" ht="17.25" customHeight="1">
      <c r="A16" s="2688">
        <v>10</v>
      </c>
      <c r="B16" s="2689" t="s">
        <v>16979</v>
      </c>
      <c r="C16" s="2698" t="s">
        <v>13181</v>
      </c>
      <c r="D16" s="2699" t="s">
        <v>1528</v>
      </c>
      <c r="E16" s="2681" t="s">
        <v>17776</v>
      </c>
      <c r="F16" s="3054">
        <v>123309444</v>
      </c>
      <c r="G16" s="3054">
        <v>2012</v>
      </c>
      <c r="H16" s="2688">
        <v>3</v>
      </c>
      <c r="I16" s="2704">
        <v>1600</v>
      </c>
      <c r="J16" s="2688">
        <v>50</v>
      </c>
      <c r="K16" s="2701">
        <v>6000</v>
      </c>
      <c r="L16" s="2701">
        <v>400</v>
      </c>
      <c r="M16" s="2701">
        <v>146.63</v>
      </c>
      <c r="N16" s="2701">
        <v>2309.4</v>
      </c>
      <c r="O16" s="2702"/>
      <c r="P16" s="2703"/>
      <c r="Q16" s="2688" t="s">
        <v>133</v>
      </c>
      <c r="R16" s="2688" t="s">
        <v>134</v>
      </c>
      <c r="S16" s="2701">
        <v>1100</v>
      </c>
      <c r="T16" s="2701">
        <v>3880</v>
      </c>
      <c r="U16" s="2701"/>
      <c r="V16" s="349">
        <f>IF(ISERROR(INDEX(data,MATCH(LEN(X16),item,0),2))," ",INDEX(data,MATCH(LEN(X16),item,0),2))</f>
        <v>5</v>
      </c>
      <c r="W16" s="2688" t="s">
        <v>4849</v>
      </c>
      <c r="X16" s="2688" t="s">
        <v>1527</v>
      </c>
      <c r="Y16" s="2704"/>
      <c r="Z16" s="2706"/>
      <c r="AA16" s="52"/>
      <c r="AB16" s="52"/>
      <c r="AC16" s="52"/>
    </row>
    <row r="17" spans="1:29" ht="17.25" customHeight="1">
      <c r="A17" s="2701"/>
      <c r="B17" s="2707"/>
      <c r="C17" s="2698"/>
      <c r="D17" s="2699"/>
      <c r="E17" s="2699"/>
      <c r="F17" s="2699"/>
      <c r="G17" s="2699"/>
      <c r="H17" s="2701"/>
      <c r="I17" s="2700"/>
      <c r="J17" s="2701"/>
      <c r="K17" s="2701"/>
      <c r="L17" s="2701"/>
      <c r="M17" s="2701"/>
      <c r="N17" s="2701"/>
      <c r="O17" s="2702"/>
      <c r="P17" s="2703"/>
      <c r="Q17" s="2701"/>
      <c r="R17" s="2701"/>
      <c r="S17" s="2701"/>
      <c r="T17" s="2701"/>
      <c r="U17" s="2701"/>
      <c r="V17" s="350"/>
      <c r="W17" s="2701"/>
      <c r="X17" s="2701"/>
      <c r="Y17" s="2704"/>
      <c r="Z17" s="2706"/>
      <c r="AA17" s="52"/>
      <c r="AB17" s="52"/>
      <c r="AC17" s="52"/>
    </row>
    <row r="18" spans="1:29" ht="17.25" customHeight="1">
      <c r="A18" s="2701"/>
      <c r="B18" s="2707"/>
      <c r="C18" s="2698"/>
      <c r="D18" s="2699"/>
      <c r="E18" s="2699"/>
      <c r="F18" s="2699"/>
      <c r="G18" s="2699"/>
      <c r="H18" s="2701"/>
      <c r="I18" s="2700"/>
      <c r="J18" s="2701"/>
      <c r="K18" s="2701"/>
      <c r="L18" s="2701"/>
      <c r="M18" s="2701"/>
      <c r="N18" s="2701"/>
      <c r="O18" s="2701"/>
      <c r="P18" s="2701"/>
      <c r="Q18" s="2701"/>
      <c r="R18" s="2701"/>
      <c r="S18" s="2701"/>
      <c r="T18" s="2701"/>
      <c r="U18" s="2701"/>
      <c r="V18" s="350"/>
      <c r="W18" s="2701"/>
      <c r="X18" s="2701"/>
      <c r="Y18" s="2704"/>
      <c r="Z18" s="2706"/>
      <c r="AA18" s="52"/>
      <c r="AB18" s="52"/>
      <c r="AC18" s="52"/>
    </row>
    <row r="19" spans="1:29" ht="18" customHeight="1">
      <c r="A19" s="3702" t="s">
        <v>6198</v>
      </c>
      <c r="B19" s="3703"/>
      <c r="C19" s="2708"/>
      <c r="D19" s="2708"/>
      <c r="E19" s="2708"/>
      <c r="F19" s="2708"/>
      <c r="G19" s="2708"/>
      <c r="H19" s="2708"/>
      <c r="I19" s="2709"/>
      <c r="J19" s="2710"/>
      <c r="K19" s="2710"/>
      <c r="L19" s="2710"/>
      <c r="M19" s="2710"/>
      <c r="N19" s="2710"/>
      <c r="O19" s="2710"/>
      <c r="P19" s="2710"/>
      <c r="Q19" s="2710"/>
      <c r="R19" s="2710"/>
      <c r="S19" s="2710"/>
      <c r="T19" s="2710"/>
      <c r="U19" s="2710"/>
      <c r="V19" s="2710"/>
      <c r="W19" s="2710"/>
      <c r="X19" s="2710"/>
      <c r="Y19" s="2711">
        <f>SUM(Y7:Y18)</f>
        <v>560000</v>
      </c>
      <c r="Z19" s="2712"/>
    </row>
    <row r="20" spans="1:29">
      <c r="A20" s="2609"/>
      <c r="B20" s="2610"/>
      <c r="C20" s="2611"/>
      <c r="D20" s="2611"/>
      <c r="E20" s="2611"/>
      <c r="F20" s="2611"/>
      <c r="G20" s="2611"/>
      <c r="H20" s="2611"/>
      <c r="I20" s="2612"/>
      <c r="J20" s="2713"/>
      <c r="K20" s="2713"/>
      <c r="L20" s="2713"/>
      <c r="M20" s="2713"/>
      <c r="N20" s="2713"/>
      <c r="O20" s="2713"/>
      <c r="P20" s="2713"/>
      <c r="Q20" s="2713"/>
      <c r="R20" s="2713"/>
      <c r="S20" s="2713"/>
      <c r="T20" s="2713"/>
      <c r="U20" s="2714"/>
      <c r="V20" s="2714"/>
      <c r="W20" s="2714"/>
      <c r="X20" s="2714"/>
      <c r="Y20" s="2545"/>
      <c r="Z20" s="2018"/>
    </row>
    <row r="21" spans="1:29">
      <c r="A21" s="975" t="s">
        <v>6404</v>
      </c>
      <c r="C21" s="2605">
        <f>COUNT(A7:A18)</f>
        <v>10</v>
      </c>
    </row>
  </sheetData>
  <customSheetViews>
    <customSheetView guid="{EAD1C6BF-B58E-4716-994B-7E887560A863}" showPageBreaks="1" printArea="1" hiddenColumns="1">
      <selection sqref="A1:Y16"/>
      <pageMargins left="0.2" right="0.2" top="1" bottom="0.6" header="0.5" footer="0.38"/>
      <pageSetup paperSize="9" scale="70" orientation="landscape" horizontalDpi="4294967292" verticalDpi="300" r:id="rId1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A746A1D1-F079-45F9-ABC6-D5B94B695A0B}" scale="85" showPageBreaks="1">
      <pane xSplit="5" ySplit="6" topLeftCell="G7" activePane="bottomRight" state="frozen"/>
      <selection pane="bottomRight" activeCell="E2" sqref="E2"/>
      <pageMargins left="0.2" right="0.2" top="1" bottom="0.6" header="0.5" footer="0.38"/>
      <pageSetup paperSize="9"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selection sqref="A1:Y1"/>
      <pageMargins left="0.2" right="0.2" top="1" bottom="0.6" header="0.5" footer="0.38"/>
      <pageSetup paperSize="9" scale="70" orientation="landscape" horizontalDpi="4294967292" verticalDpi="300" r:id="rId3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selection sqref="A1:Y1"/>
      <pageMargins left="0.2" right="0.2" top="1" bottom="0.6" header="0.5" footer="0.38"/>
      <pageSetup paperSize="9" scale="70" orientation="landscape" horizontalDpi="4294967292" verticalDpi="300" r:id="rId4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selection sqref="A1:Y1"/>
      <pageMargins left="0.2" right="0.2" top="1" bottom="0.6" header="0.5" footer="0.38"/>
      <pageSetup paperSize="9" scale="70" orientation="landscape" horizontalDpi="4294967292" verticalDpi="300" r:id="rId5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15D70F00-01D7-413A-8D7C-E754B7B596E4}" scale="85">
      <pane xSplit="6" ySplit="6" topLeftCell="G7" activePane="bottomRight" state="frozen"/>
      <selection pane="bottomRight" activeCell="E2" sqref="E2"/>
      <pageMargins left="0.2" right="0.2" top="1" bottom="0.6" header="0.5" footer="0.38"/>
      <pageSetup paperSize="9"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85" showPageBreaks="1">
      <pane xSplit="6" ySplit="6" topLeftCell="G7" activePane="bottomRight" state="frozen"/>
      <selection pane="bottomRight" activeCell="E2" sqref="E2"/>
      <pageMargins left="0.2" right="0.2" top="1" bottom="0.6" header="0.5" footer="0.38"/>
      <pageSetup paperSize="9"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85" showPageBreaks="1">
      <pane xSplit="6" ySplit="6" topLeftCell="G7" activePane="bottomRight" state="frozen"/>
      <selection pane="bottomRight" activeCell="E2" sqref="E2"/>
      <pageMargins left="0.2" right="0.2" top="1" bottom="0.6" header="0.5" footer="0.38"/>
      <pageSetup paperSize="9"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85" showPageBreaks="1">
      <pane xSplit="6" ySplit="5" topLeftCell="G6" activePane="bottomRight" state="frozen"/>
      <selection pane="bottomRight" sqref="A1:Z1"/>
      <pageMargins left="0.2" right="0.2" top="1" bottom="0.6" header="0.5" footer="0.38"/>
      <pageSetup paperSize="9"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hiddenColumns="1">
      <selection sqref="A1:XFD1048576"/>
      <pageMargins left="0.2" right="0.2" top="1" bottom="0.6" header="0.5" footer="0.38"/>
      <pageSetup paperSize="9" scale="70" orientation="landscape" horizontalDpi="4294967292" verticalDpi="300" r:id="rId10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A3BE354-EABF-4B36-A467-F2E7E7C9C594}" showPageBreaks="1" hiddenColumns="1" topLeftCell="H1">
      <selection activeCell="C1" sqref="C1"/>
      <pageMargins left="0.2" right="0.2" top="1" bottom="0.6" header="0.5" footer="0.38"/>
      <pageSetup paperSize="9" scale="70" orientation="landscape" horizontalDpi="4294967292" verticalDpi="300" r:id="rId11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</customSheetViews>
  <mergeCells count="15">
    <mergeCell ref="A19:B19"/>
    <mergeCell ref="A1:Z1"/>
    <mergeCell ref="A4:A5"/>
    <mergeCell ref="B4:B5"/>
    <mergeCell ref="C4:C5"/>
    <mergeCell ref="D4:D5"/>
    <mergeCell ref="I4:I5"/>
    <mergeCell ref="Z4:Z5"/>
    <mergeCell ref="K4:L4"/>
    <mergeCell ref="M4:N4"/>
    <mergeCell ref="J4:J5"/>
    <mergeCell ref="P4:P5"/>
    <mergeCell ref="X4:X5"/>
    <mergeCell ref="H4:H5"/>
    <mergeCell ref="V4:W4"/>
  </mergeCells>
  <phoneticPr fontId="30" type="noConversion"/>
  <pageMargins left="0.2" right="0.2" top="1" bottom="0.6" header="0.5" footer="0.38"/>
  <pageSetup paperSize="9" scale="70" orientation="landscape" horizontalDpi="4294967292" verticalDpi="300" r:id="rId12"/>
  <headerFooter alignWithMargins="0">
    <oddHeader>&amp;L&amp;"Arial Black,Bold"&amp;8PT. PETRO OXO NUSANTARA&amp;"Antique Olive,Regular"&amp;10&amp;"Arial Black,Bold"&amp;9DEPARTEMEN MAINTENANCE SEKSI ELECTRICAL - INSTRUMENT&amp;R&amp;A</oddHeader>
    <oddFooter>&amp;R&amp;9&amp;F / hal &amp;P dari &amp;N</oddFooter>
  </headerFooter>
  <drawing r:id="rId1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5"/>
  <dimension ref="A1:AH473"/>
  <sheetViews>
    <sheetView tabSelected="1" zoomScale="130" zoomScaleNormal="130" workbookViewId="0">
      <pane xSplit="4" ySplit="4" topLeftCell="E299" activePane="bottomRight" state="frozen"/>
      <selection pane="topRight" activeCell="E1" sqref="E1"/>
      <selection pane="bottomLeft" activeCell="A5" sqref="A5"/>
      <selection pane="bottomRight" activeCell="J303" sqref="J303"/>
    </sheetView>
  </sheetViews>
  <sheetFormatPr defaultColWidth="9.140625" defaultRowHeight="12.75"/>
  <cols>
    <col min="1" max="1" width="5" style="52" customWidth="1"/>
    <col min="2" max="2" width="12.5703125" style="52" customWidth="1"/>
    <col min="3" max="3" width="11.28515625" style="52" customWidth="1"/>
    <col min="4" max="4" width="21.7109375" style="52" customWidth="1"/>
    <col min="5" max="5" width="8.7109375" style="52" customWidth="1"/>
    <col min="6" max="6" width="20.140625" style="52" customWidth="1"/>
    <col min="7" max="7" width="22.42578125" style="52" customWidth="1"/>
    <col min="8" max="8" width="13.7109375" style="52" customWidth="1"/>
    <col min="9" max="9" width="7.85546875" style="52" customWidth="1"/>
    <col min="10" max="10" width="5.7109375" style="52" customWidth="1"/>
    <col min="11" max="14" width="13.28515625" style="52" hidden="1" customWidth="1"/>
    <col min="15" max="15" width="7.7109375" style="209" customWidth="1"/>
    <col min="16" max="16" width="7.140625" style="209" customWidth="1"/>
    <col min="17" max="17" width="8.28515625" style="209" customWidth="1"/>
    <col min="18" max="18" width="7.28515625" style="209" customWidth="1"/>
    <col min="19" max="19" width="14.42578125" style="52" customWidth="1"/>
    <col min="20" max="20" width="9.85546875" style="52" customWidth="1"/>
    <col min="21" max="22" width="8.7109375" style="52" customWidth="1"/>
    <col min="23" max="23" width="6.5703125" style="52" customWidth="1"/>
    <col min="24" max="24" width="8.140625" style="52" customWidth="1"/>
    <col min="25" max="25" width="21.28515625" style="1016" customWidth="1"/>
    <col min="26" max="26" width="11.28515625" style="975" customWidth="1"/>
    <col min="27" max="27" width="31.140625" style="52" customWidth="1"/>
    <col min="28" max="28" width="12.42578125" style="1028" customWidth="1"/>
    <col min="29" max="29" width="16.42578125" style="1028" customWidth="1"/>
    <col min="30" max="30" width="11.5703125" style="52" customWidth="1"/>
    <col min="31" max="31" width="10.28515625" style="52" customWidth="1"/>
    <col min="32" max="32" width="9.85546875" style="52" customWidth="1"/>
    <col min="33" max="16384" width="9.140625" style="52"/>
  </cols>
  <sheetData>
    <row r="1" spans="1:34" ht="24" customHeight="1">
      <c r="A1" s="1784" t="s">
        <v>6428</v>
      </c>
      <c r="B1" s="1784"/>
      <c r="C1" s="1784"/>
      <c r="D1" s="1784"/>
      <c r="E1" s="1784"/>
      <c r="F1" s="1784"/>
      <c r="G1" s="1784"/>
      <c r="H1" s="1784"/>
      <c r="I1" s="1784"/>
      <c r="J1" s="1784"/>
      <c r="K1" s="1784"/>
      <c r="L1" s="1784"/>
      <c r="M1" s="1784"/>
      <c r="N1" s="1784"/>
      <c r="O1" s="1784"/>
      <c r="P1" s="1784"/>
      <c r="Q1" s="1784"/>
      <c r="R1" s="1784"/>
      <c r="S1" s="1784"/>
      <c r="T1" s="1784"/>
      <c r="U1" s="1784"/>
      <c r="V1" s="1784"/>
      <c r="W1" s="1784"/>
      <c r="X1" s="1784"/>
      <c r="Y1" s="1784"/>
    </row>
    <row r="2" spans="1:34" ht="12.75" customHeight="1">
      <c r="A2" s="20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296" t="s">
        <v>691</v>
      </c>
      <c r="X2" s="3"/>
      <c r="Y2" s="5"/>
    </row>
    <row r="3" spans="1:34" ht="11.25" customHeight="1">
      <c r="P3" s="52"/>
      <c r="Q3" s="52"/>
      <c r="R3" s="52"/>
      <c r="W3" s="2297" t="s">
        <v>692</v>
      </c>
      <c r="Y3" s="52"/>
      <c r="AC3" s="1029">
        <v>45291</v>
      </c>
      <c r="AE3" s="2873">
        <f>AE470/C470</f>
        <v>0.67816091954022983</v>
      </c>
    </row>
    <row r="4" spans="1:34" s="824" customFormat="1" ht="22.5" customHeight="1">
      <c r="A4" s="2613" t="s">
        <v>2418</v>
      </c>
      <c r="B4" s="2613" t="s">
        <v>2419</v>
      </c>
      <c r="C4" s="2613" t="s">
        <v>847</v>
      </c>
      <c r="D4" s="2613" t="s">
        <v>2420</v>
      </c>
      <c r="E4" s="2613" t="s">
        <v>13353</v>
      </c>
      <c r="F4" s="2613" t="s">
        <v>13378</v>
      </c>
      <c r="G4" s="2613" t="s">
        <v>12318</v>
      </c>
      <c r="H4" s="2613" t="s">
        <v>12664</v>
      </c>
      <c r="I4" s="2613" t="s">
        <v>171</v>
      </c>
      <c r="J4" s="2614" t="s">
        <v>848</v>
      </c>
      <c r="K4" s="2613" t="s">
        <v>18275</v>
      </c>
      <c r="L4" s="2613" t="s">
        <v>18938</v>
      </c>
      <c r="M4" s="2613" t="s">
        <v>18934</v>
      </c>
      <c r="N4" s="2613" t="s">
        <v>18935</v>
      </c>
      <c r="O4" s="2613" t="s">
        <v>8</v>
      </c>
      <c r="P4" s="2613" t="s">
        <v>9</v>
      </c>
      <c r="Q4" s="2613" t="s">
        <v>10</v>
      </c>
      <c r="R4" s="2613" t="s">
        <v>11</v>
      </c>
      <c r="S4" s="2613" t="s">
        <v>281</v>
      </c>
      <c r="T4" s="2614" t="s">
        <v>18897</v>
      </c>
      <c r="U4" s="2613" t="s">
        <v>2199</v>
      </c>
      <c r="V4" s="2615" t="s">
        <v>4237</v>
      </c>
      <c r="W4" s="2615" t="s">
        <v>2201</v>
      </c>
      <c r="X4" s="2616" t="s">
        <v>693</v>
      </c>
      <c r="Y4" s="2613" t="s">
        <v>284</v>
      </c>
      <c r="Z4" s="2613" t="s">
        <v>12664</v>
      </c>
      <c r="AA4" s="2613" t="s">
        <v>12601</v>
      </c>
      <c r="AB4" s="2617" t="s">
        <v>6197</v>
      </c>
      <c r="AC4" s="2617" t="s">
        <v>18274</v>
      </c>
      <c r="AD4" s="2618" t="s">
        <v>13038</v>
      </c>
      <c r="AE4" s="824" t="s">
        <v>19941</v>
      </c>
      <c r="AF4" s="824" t="s">
        <v>19973</v>
      </c>
      <c r="AG4" s="824" t="s">
        <v>19975</v>
      </c>
      <c r="AH4" s="824" t="s">
        <v>19916</v>
      </c>
    </row>
    <row r="5" spans="1:34">
      <c r="A5" s="2619">
        <v>1</v>
      </c>
      <c r="B5" s="2620" t="s">
        <v>4400</v>
      </c>
      <c r="C5" s="2621" t="s">
        <v>4401</v>
      </c>
      <c r="D5" s="2622" t="s">
        <v>4402</v>
      </c>
      <c r="E5" s="2623" t="s">
        <v>13</v>
      </c>
      <c r="F5" s="2623"/>
      <c r="G5" s="2623"/>
      <c r="H5" s="2623"/>
      <c r="I5" s="2623">
        <v>0.55000000000000004</v>
      </c>
      <c r="J5" s="2624">
        <v>0.8</v>
      </c>
      <c r="K5" s="2624" t="s">
        <v>6136</v>
      </c>
      <c r="L5" s="2624"/>
      <c r="M5" s="2624"/>
      <c r="N5" s="2624"/>
      <c r="O5" s="2623">
        <v>1430</v>
      </c>
      <c r="P5" s="2625">
        <v>6.867</v>
      </c>
      <c r="Q5" s="2623">
        <v>0.2</v>
      </c>
      <c r="R5" s="2623">
        <v>380</v>
      </c>
      <c r="S5" s="2626" t="s">
        <v>4410</v>
      </c>
      <c r="T5" s="2626"/>
      <c r="U5" s="2626"/>
      <c r="V5" s="349" t="str">
        <f t="shared" ref="V5:V69" si="0">IF(ISERROR(INDEX(data,MATCH(LEN(X5),item,0),2))," ",INDEX(data,MATCH(LEN(X5),item,0),2))</f>
        <v xml:space="preserve"> </v>
      </c>
      <c r="W5" s="2626"/>
      <c r="X5" s="2626"/>
      <c r="Y5" s="2627"/>
      <c r="AA5" s="1136" t="s">
        <v>12665</v>
      </c>
      <c r="AB5" s="2628">
        <v>43205</v>
      </c>
      <c r="AC5" s="2628">
        <v>45288.333333333336</v>
      </c>
      <c r="AD5" s="1136"/>
      <c r="AE5" s="52" t="s">
        <v>19938</v>
      </c>
    </row>
    <row r="6" spans="1:34">
      <c r="A6" s="16">
        <f t="shared" ref="A6:A68" si="1">A5+1</f>
        <v>2</v>
      </c>
      <c r="B6" s="2629" t="s">
        <v>4403</v>
      </c>
      <c r="C6" s="2630" t="s">
        <v>4401</v>
      </c>
      <c r="D6" s="15" t="s">
        <v>4404</v>
      </c>
      <c r="E6" s="2631" t="s">
        <v>13</v>
      </c>
      <c r="F6" s="2631"/>
      <c r="G6" s="2631"/>
      <c r="H6" s="2631"/>
      <c r="I6" s="2631">
        <v>0.55000000000000004</v>
      </c>
      <c r="J6" s="13">
        <v>1.1000000000000001</v>
      </c>
      <c r="K6" s="2624" t="s">
        <v>6136</v>
      </c>
      <c r="L6" s="2632"/>
      <c r="M6" s="2632"/>
      <c r="N6" s="2632"/>
      <c r="O6" s="13">
        <v>1380</v>
      </c>
      <c r="P6" s="399">
        <v>6.867</v>
      </c>
      <c r="Q6" s="2631">
        <v>0.2</v>
      </c>
      <c r="R6" s="2631">
        <v>380</v>
      </c>
      <c r="S6" s="20" t="s">
        <v>4411</v>
      </c>
      <c r="T6" s="20"/>
      <c r="U6" s="20"/>
      <c r="V6" s="349" t="str">
        <f t="shared" si="0"/>
        <v xml:space="preserve"> </v>
      </c>
      <c r="W6" s="20"/>
      <c r="X6" s="20"/>
      <c r="Y6" s="17"/>
      <c r="AA6" s="821" t="s">
        <v>12666</v>
      </c>
      <c r="AB6" s="2633">
        <v>39482</v>
      </c>
      <c r="AC6" s="2633">
        <v>41565.333333333336</v>
      </c>
      <c r="AD6" s="821"/>
      <c r="AE6" s="52" t="s">
        <v>19938</v>
      </c>
    </row>
    <row r="7" spans="1:34">
      <c r="A7" s="16">
        <f t="shared" si="1"/>
        <v>3</v>
      </c>
      <c r="B7" s="2629" t="s">
        <v>4405</v>
      </c>
      <c r="C7" s="2630" t="s">
        <v>4401</v>
      </c>
      <c r="D7" s="15" t="s">
        <v>4406</v>
      </c>
      <c r="E7" s="2631" t="s">
        <v>13</v>
      </c>
      <c r="F7" s="2631"/>
      <c r="G7" s="2631"/>
      <c r="H7" s="2631"/>
      <c r="I7" s="2631">
        <v>0.55000000000000004</v>
      </c>
      <c r="J7" s="13" t="s">
        <v>14</v>
      </c>
      <c r="K7" s="2624" t="s">
        <v>6136</v>
      </c>
      <c r="L7" s="2632"/>
      <c r="M7" s="2632"/>
      <c r="N7" s="2632"/>
      <c r="O7" s="2631">
        <v>1430</v>
      </c>
      <c r="P7" s="399">
        <v>6.867</v>
      </c>
      <c r="Q7" s="2631">
        <v>0.2</v>
      </c>
      <c r="R7" s="2631">
        <v>380</v>
      </c>
      <c r="S7" s="20" t="s">
        <v>4410</v>
      </c>
      <c r="T7" s="20"/>
      <c r="U7" s="20"/>
      <c r="V7" s="349" t="str">
        <f t="shared" si="0"/>
        <v xml:space="preserve"> </v>
      </c>
      <c r="W7" s="20"/>
      <c r="X7" s="20"/>
      <c r="Y7" s="17"/>
      <c r="AA7" s="821"/>
      <c r="AB7" s="2633"/>
      <c r="AC7" s="2633"/>
      <c r="AD7" s="821"/>
      <c r="AE7" s="52" t="s">
        <v>19938</v>
      </c>
    </row>
    <row r="8" spans="1:34">
      <c r="A8" s="16">
        <f t="shared" si="1"/>
        <v>4</v>
      </c>
      <c r="B8" s="2629" t="s">
        <v>4407</v>
      </c>
      <c r="C8" s="2630" t="s">
        <v>4401</v>
      </c>
      <c r="D8" s="15" t="s">
        <v>2594</v>
      </c>
      <c r="E8" s="2631" t="s">
        <v>13</v>
      </c>
      <c r="F8" s="2631"/>
      <c r="G8" s="2631"/>
      <c r="H8" s="2631"/>
      <c r="I8" s="2631">
        <v>1.17</v>
      </c>
      <c r="J8" s="13" t="s">
        <v>15</v>
      </c>
      <c r="K8" s="2624" t="s">
        <v>6136</v>
      </c>
      <c r="L8" s="2632"/>
      <c r="M8" s="2632"/>
      <c r="N8" s="2632"/>
      <c r="O8" s="13">
        <v>1420</v>
      </c>
      <c r="P8" s="399">
        <v>6.867</v>
      </c>
      <c r="Q8" s="2631">
        <v>0.4</v>
      </c>
      <c r="R8" s="2631">
        <v>380</v>
      </c>
      <c r="S8" s="20" t="s">
        <v>4410</v>
      </c>
      <c r="T8" s="20"/>
      <c r="U8" s="20"/>
      <c r="V8" s="349" t="str">
        <f t="shared" si="0"/>
        <v xml:space="preserve"> </v>
      </c>
      <c r="W8" s="20"/>
      <c r="X8" s="20"/>
      <c r="Y8" s="17"/>
      <c r="AA8" s="821"/>
      <c r="AB8" s="2633"/>
      <c r="AC8" s="2633"/>
      <c r="AD8" s="821"/>
      <c r="AE8" s="52" t="s">
        <v>19938</v>
      </c>
    </row>
    <row r="9" spans="1:34">
      <c r="A9" s="16">
        <f t="shared" si="1"/>
        <v>5</v>
      </c>
      <c r="B9" s="2629" t="s">
        <v>3552</v>
      </c>
      <c r="C9" s="20" t="s">
        <v>3553</v>
      </c>
      <c r="D9" s="15" t="s">
        <v>3554</v>
      </c>
      <c r="E9" s="2631" t="s">
        <v>13</v>
      </c>
      <c r="F9" s="2631"/>
      <c r="G9" s="2631"/>
      <c r="H9" s="2631" t="s">
        <v>17227</v>
      </c>
      <c r="I9" s="2631">
        <v>11.3</v>
      </c>
      <c r="J9" s="13">
        <v>11</v>
      </c>
      <c r="K9" s="2624" t="s">
        <v>6137</v>
      </c>
      <c r="L9" s="2632"/>
      <c r="M9" s="2632"/>
      <c r="N9" s="2632"/>
      <c r="O9" s="2631">
        <v>1430</v>
      </c>
      <c r="P9" s="399">
        <v>6.867</v>
      </c>
      <c r="Q9" s="2631">
        <v>5.5</v>
      </c>
      <c r="R9" s="2631">
        <v>380</v>
      </c>
      <c r="S9" s="20" t="s">
        <v>4412</v>
      </c>
      <c r="T9" s="20"/>
      <c r="U9" s="20"/>
      <c r="V9" s="349" t="str">
        <f t="shared" si="0"/>
        <v xml:space="preserve"> </v>
      </c>
      <c r="W9" s="20"/>
      <c r="X9" s="20"/>
      <c r="Y9" s="17"/>
      <c r="Z9" s="975" t="s">
        <v>12219</v>
      </c>
      <c r="AA9" s="821"/>
      <c r="AB9" s="2633"/>
      <c r="AC9" s="2633"/>
      <c r="AD9" s="821"/>
      <c r="AE9" s="52" t="s">
        <v>19938</v>
      </c>
    </row>
    <row r="10" spans="1:34">
      <c r="A10" s="16">
        <f t="shared" si="1"/>
        <v>6</v>
      </c>
      <c r="B10" s="2629" t="s">
        <v>3555</v>
      </c>
      <c r="C10" s="20" t="s">
        <v>3553</v>
      </c>
      <c r="D10" s="15" t="s">
        <v>3556</v>
      </c>
      <c r="E10" s="2631" t="s">
        <v>13</v>
      </c>
      <c r="F10" s="2631"/>
      <c r="G10" s="2631"/>
      <c r="H10" s="2631" t="s">
        <v>17227</v>
      </c>
      <c r="I10" s="2631">
        <v>165</v>
      </c>
      <c r="J10" s="13">
        <v>152</v>
      </c>
      <c r="K10" s="2624" t="s">
        <v>6138</v>
      </c>
      <c r="L10" s="2632"/>
      <c r="M10" s="2632"/>
      <c r="N10" s="2632"/>
      <c r="O10" s="2631">
        <v>980</v>
      </c>
      <c r="P10" s="399">
        <v>6.867</v>
      </c>
      <c r="Q10" s="2631">
        <v>90</v>
      </c>
      <c r="R10" s="2631">
        <v>380</v>
      </c>
      <c r="S10" s="20" t="s">
        <v>4412</v>
      </c>
      <c r="T10" s="20"/>
      <c r="U10" s="20"/>
      <c r="V10" s="349">
        <f t="shared" si="0"/>
        <v>5</v>
      </c>
      <c r="W10" s="33" t="s">
        <v>4849</v>
      </c>
      <c r="X10" s="20" t="s">
        <v>1527</v>
      </c>
      <c r="Y10" s="17"/>
      <c r="Z10" s="975" t="s">
        <v>12219</v>
      </c>
      <c r="AA10" s="821" t="s">
        <v>12666</v>
      </c>
      <c r="AB10" s="2633">
        <v>44768</v>
      </c>
      <c r="AC10" s="2633"/>
      <c r="AD10" s="2633">
        <v>46851.333333333336</v>
      </c>
      <c r="AE10" s="52" t="s">
        <v>19938</v>
      </c>
    </row>
    <row r="11" spans="1:34">
      <c r="A11" s="16">
        <f t="shared" si="1"/>
        <v>7</v>
      </c>
      <c r="B11" s="2629" t="s">
        <v>3557</v>
      </c>
      <c r="C11" s="20" t="s">
        <v>3553</v>
      </c>
      <c r="D11" s="15" t="s">
        <v>3558</v>
      </c>
      <c r="E11" s="2631" t="s">
        <v>13</v>
      </c>
      <c r="F11" s="2631"/>
      <c r="G11" s="2631"/>
      <c r="H11" s="2631" t="s">
        <v>17227</v>
      </c>
      <c r="I11" s="2631">
        <v>0.55000000000000004</v>
      </c>
      <c r="J11" s="13">
        <v>1</v>
      </c>
      <c r="K11" s="2624" t="s">
        <v>6136</v>
      </c>
      <c r="L11" s="2632"/>
      <c r="M11" s="2632"/>
      <c r="N11" s="2632"/>
      <c r="O11" s="2631">
        <v>1410</v>
      </c>
      <c r="P11" s="399">
        <v>6.867</v>
      </c>
      <c r="Q11" s="2631">
        <v>0.4</v>
      </c>
      <c r="R11" s="2631">
        <v>380</v>
      </c>
      <c r="S11" s="20" t="s">
        <v>4412</v>
      </c>
      <c r="T11" s="20"/>
      <c r="U11" s="20"/>
      <c r="V11" s="349" t="str">
        <f t="shared" si="0"/>
        <v xml:space="preserve"> </v>
      </c>
      <c r="W11" s="20"/>
      <c r="X11" s="20"/>
      <c r="Y11" s="17"/>
      <c r="Z11" s="975" t="s">
        <v>12219</v>
      </c>
      <c r="AA11" s="821" t="s">
        <v>12667</v>
      </c>
      <c r="AB11" s="2633">
        <v>43637</v>
      </c>
      <c r="AC11" s="2633"/>
      <c r="AD11" s="2633">
        <v>45720.333333333336</v>
      </c>
    </row>
    <row r="12" spans="1:34">
      <c r="A12" s="16">
        <f t="shared" si="1"/>
        <v>8</v>
      </c>
      <c r="B12" s="2629" t="s">
        <v>3559</v>
      </c>
      <c r="C12" s="20" t="s">
        <v>3553</v>
      </c>
      <c r="D12" s="15" t="s">
        <v>3560</v>
      </c>
      <c r="E12" s="2631" t="s">
        <v>13</v>
      </c>
      <c r="F12" s="2631"/>
      <c r="G12" s="2631"/>
      <c r="H12" s="2631" t="s">
        <v>17236</v>
      </c>
      <c r="I12" s="2631">
        <v>7.8</v>
      </c>
      <c r="J12" s="13">
        <v>9</v>
      </c>
      <c r="K12" s="2624" t="s">
        <v>6137</v>
      </c>
      <c r="L12" s="2632"/>
      <c r="M12" s="2632"/>
      <c r="N12" s="2632"/>
      <c r="O12" s="13">
        <v>1430</v>
      </c>
      <c r="P12" s="399">
        <v>6.867</v>
      </c>
      <c r="Q12" s="2631">
        <v>3.7</v>
      </c>
      <c r="R12" s="2631">
        <v>380</v>
      </c>
      <c r="S12" s="20" t="s">
        <v>4412</v>
      </c>
      <c r="T12" s="20"/>
      <c r="U12" s="20"/>
      <c r="V12" s="349" t="str">
        <f t="shared" si="0"/>
        <v xml:space="preserve"> </v>
      </c>
      <c r="W12" s="20"/>
      <c r="X12" s="20"/>
      <c r="Y12" s="17"/>
      <c r="Z12" s="975" t="s">
        <v>12447</v>
      </c>
      <c r="AA12" s="821" t="s">
        <v>12668</v>
      </c>
      <c r="AB12" s="2633">
        <v>43627</v>
      </c>
      <c r="AC12" s="2633"/>
      <c r="AD12" s="2633">
        <v>45710.333333333336</v>
      </c>
      <c r="AE12" s="52" t="s">
        <v>19938</v>
      </c>
    </row>
    <row r="13" spans="1:34">
      <c r="A13" s="16">
        <f t="shared" si="1"/>
        <v>9</v>
      </c>
      <c r="B13" s="2629" t="s">
        <v>4314</v>
      </c>
      <c r="C13" s="2630" t="s">
        <v>3711</v>
      </c>
      <c r="D13" s="15" t="s">
        <v>3712</v>
      </c>
      <c r="E13" s="2631" t="s">
        <v>13</v>
      </c>
      <c r="F13" s="2631"/>
      <c r="G13" s="2631"/>
      <c r="H13" s="2631" t="s">
        <v>17237</v>
      </c>
      <c r="I13" s="2631">
        <v>43</v>
      </c>
      <c r="J13" s="13">
        <v>45</v>
      </c>
      <c r="K13" s="2624" t="s">
        <v>6139</v>
      </c>
      <c r="L13" s="2632"/>
      <c r="M13" s="2632"/>
      <c r="N13" s="2632"/>
      <c r="O13" s="2631">
        <v>1460</v>
      </c>
      <c r="P13" s="399">
        <v>6.867</v>
      </c>
      <c r="Q13" s="2631">
        <v>22</v>
      </c>
      <c r="R13" s="2631">
        <v>380</v>
      </c>
      <c r="S13" s="20" t="s">
        <v>4412</v>
      </c>
      <c r="T13" s="20"/>
      <c r="U13" s="20"/>
      <c r="V13" s="349">
        <f t="shared" si="0"/>
        <v>5</v>
      </c>
      <c r="W13" s="33" t="s">
        <v>4849</v>
      </c>
      <c r="X13" s="20" t="s">
        <v>1527</v>
      </c>
      <c r="Y13" s="17"/>
      <c r="Z13" s="975" t="s">
        <v>12501</v>
      </c>
      <c r="AA13" s="821" t="s">
        <v>12666</v>
      </c>
      <c r="AB13" s="2633">
        <v>44130</v>
      </c>
      <c r="AC13" s="2633"/>
      <c r="AD13" s="2633">
        <v>46213.333333333336</v>
      </c>
      <c r="AE13" s="52" t="s">
        <v>19938</v>
      </c>
    </row>
    <row r="14" spans="1:34">
      <c r="A14" s="16">
        <f t="shared" si="1"/>
        <v>10</v>
      </c>
      <c r="B14" s="2629" t="s">
        <v>3713</v>
      </c>
      <c r="C14" s="2630" t="s">
        <v>3711</v>
      </c>
      <c r="D14" s="15" t="s">
        <v>3714</v>
      </c>
      <c r="E14" s="2631" t="s">
        <v>13</v>
      </c>
      <c r="F14" s="2631"/>
      <c r="G14" s="2631"/>
      <c r="H14" s="2631" t="s">
        <v>17237</v>
      </c>
      <c r="I14" s="2631">
        <v>43</v>
      </c>
      <c r="J14" s="13">
        <v>45</v>
      </c>
      <c r="K14" s="2624" t="s">
        <v>6139</v>
      </c>
      <c r="L14" s="2632"/>
      <c r="M14" s="2632"/>
      <c r="N14" s="2632"/>
      <c r="O14" s="2631">
        <v>1460</v>
      </c>
      <c r="P14" s="399">
        <v>6.867</v>
      </c>
      <c r="Q14" s="2631">
        <v>22</v>
      </c>
      <c r="R14" s="2631">
        <v>380</v>
      </c>
      <c r="S14" s="20" t="s">
        <v>4412</v>
      </c>
      <c r="T14" s="20"/>
      <c r="U14" s="20"/>
      <c r="V14" s="349">
        <f>IF(ISERROR(INDEX(data,MATCH(LEN(X14),item,0),2))," ",INDEX(data,MATCH(LEN(X14),item,0),2))</f>
        <v>5</v>
      </c>
      <c r="W14" s="33" t="s">
        <v>4849</v>
      </c>
      <c r="X14" s="20" t="s">
        <v>1527</v>
      </c>
      <c r="Y14" s="17"/>
      <c r="Z14" s="975" t="s">
        <v>12501</v>
      </c>
      <c r="AA14" s="821" t="s">
        <v>12666</v>
      </c>
      <c r="AB14" s="2633">
        <v>44130</v>
      </c>
      <c r="AC14" s="2633"/>
      <c r="AD14" s="2633">
        <v>46213.333333333336</v>
      </c>
      <c r="AE14" s="52" t="s">
        <v>19938</v>
      </c>
    </row>
    <row r="15" spans="1:34">
      <c r="A15" s="16">
        <f t="shared" si="1"/>
        <v>11</v>
      </c>
      <c r="B15" s="2629" t="s">
        <v>2332</v>
      </c>
      <c r="C15" s="139" t="s">
        <v>2993</v>
      </c>
      <c r="D15" s="15" t="s">
        <v>2334</v>
      </c>
      <c r="E15" s="2631" t="s">
        <v>13</v>
      </c>
      <c r="F15" s="2631"/>
      <c r="G15" s="2631"/>
      <c r="H15" s="2631" t="s">
        <v>17269</v>
      </c>
      <c r="I15" s="2631">
        <v>0.35</v>
      </c>
      <c r="J15" s="13" t="s">
        <v>4842</v>
      </c>
      <c r="K15" s="2624" t="s">
        <v>6136</v>
      </c>
      <c r="L15" s="2632"/>
      <c r="M15" s="2632"/>
      <c r="N15" s="2632"/>
      <c r="O15" s="13">
        <v>1410</v>
      </c>
      <c r="P15" s="399">
        <v>5.6898</v>
      </c>
      <c r="Q15" s="2631">
        <v>0.2</v>
      </c>
      <c r="R15" s="2631">
        <v>380</v>
      </c>
      <c r="S15" s="20" t="s">
        <v>3220</v>
      </c>
      <c r="T15" s="20"/>
      <c r="U15" s="20"/>
      <c r="V15" s="349" t="str">
        <f t="shared" si="0"/>
        <v xml:space="preserve"> </v>
      </c>
      <c r="W15" s="20"/>
      <c r="X15" s="20"/>
      <c r="Y15" s="17"/>
      <c r="Z15" s="975" t="s">
        <v>12215</v>
      </c>
      <c r="AA15" s="821"/>
      <c r="AB15" s="2633"/>
      <c r="AC15" s="2633"/>
      <c r="AD15" s="821"/>
      <c r="AE15" s="52" t="s">
        <v>19938</v>
      </c>
    </row>
    <row r="16" spans="1:34">
      <c r="A16" s="16">
        <f t="shared" si="1"/>
        <v>12</v>
      </c>
      <c r="B16" s="2629" t="s">
        <v>2335</v>
      </c>
      <c r="C16" s="139" t="s">
        <v>2993</v>
      </c>
      <c r="D16" s="15" t="s">
        <v>1763</v>
      </c>
      <c r="E16" s="2631" t="s">
        <v>13</v>
      </c>
      <c r="F16" s="2631"/>
      <c r="G16" s="2631"/>
      <c r="H16" s="2631" t="s">
        <v>17278</v>
      </c>
      <c r="I16" s="2631">
        <v>0.55000000000000004</v>
      </c>
      <c r="J16" s="13" t="s">
        <v>4842</v>
      </c>
      <c r="K16" s="2624" t="s">
        <v>6136</v>
      </c>
      <c r="L16" s="2632"/>
      <c r="M16" s="2632"/>
      <c r="N16" s="2632"/>
      <c r="O16" s="13">
        <v>1410</v>
      </c>
      <c r="P16" s="399">
        <v>5.6898</v>
      </c>
      <c r="Q16" s="2631">
        <v>0.2</v>
      </c>
      <c r="R16" s="2631">
        <v>380</v>
      </c>
      <c r="S16" s="20" t="s">
        <v>3220</v>
      </c>
      <c r="T16" s="20"/>
      <c r="U16" s="20"/>
      <c r="V16" s="349" t="str">
        <f t="shared" si="0"/>
        <v xml:space="preserve"> </v>
      </c>
      <c r="W16" s="20"/>
      <c r="X16" s="20"/>
      <c r="Y16" s="17"/>
      <c r="Z16" s="975" t="s">
        <v>12216</v>
      </c>
      <c r="AA16" s="821"/>
      <c r="AB16" s="2633"/>
      <c r="AC16" s="2633"/>
      <c r="AD16" s="821"/>
      <c r="AE16" s="52" t="s">
        <v>19938</v>
      </c>
    </row>
    <row r="17" spans="1:32">
      <c r="A17" s="16">
        <f t="shared" si="1"/>
        <v>13</v>
      </c>
      <c r="B17" s="2629" t="s">
        <v>1764</v>
      </c>
      <c r="C17" s="139" t="s">
        <v>2993</v>
      </c>
      <c r="D17" s="15" t="s">
        <v>1765</v>
      </c>
      <c r="E17" s="2631" t="s">
        <v>13</v>
      </c>
      <c r="F17" s="2631"/>
      <c r="G17" s="2631"/>
      <c r="H17" s="2631" t="s">
        <v>17288</v>
      </c>
      <c r="I17" s="2631">
        <v>2.6</v>
      </c>
      <c r="J17" s="13" t="s">
        <v>4843</v>
      </c>
      <c r="K17" s="2624" t="s">
        <v>6140</v>
      </c>
      <c r="L17" s="2632"/>
      <c r="M17" s="2632"/>
      <c r="N17" s="2632"/>
      <c r="O17" s="13">
        <v>1440</v>
      </c>
      <c r="P17" s="399">
        <v>5.6898</v>
      </c>
      <c r="Q17" s="2631">
        <v>1.5</v>
      </c>
      <c r="R17" s="2631">
        <v>380</v>
      </c>
      <c r="S17" s="20" t="s">
        <v>4410</v>
      </c>
      <c r="T17" s="20"/>
      <c r="U17" s="20"/>
      <c r="V17" s="349" t="str">
        <f t="shared" si="0"/>
        <v xml:space="preserve"> </v>
      </c>
      <c r="W17" s="20"/>
      <c r="X17" s="20"/>
      <c r="Y17" s="17"/>
      <c r="Z17" s="975" t="s">
        <v>12226</v>
      </c>
      <c r="AA17" s="821"/>
      <c r="AB17" s="2633"/>
      <c r="AC17" s="2633"/>
      <c r="AD17" s="821"/>
      <c r="AE17" s="52" t="s">
        <v>19938</v>
      </c>
    </row>
    <row r="18" spans="1:32">
      <c r="A18" s="16">
        <f t="shared" si="1"/>
        <v>14</v>
      </c>
      <c r="B18" s="2629" t="s">
        <v>1766</v>
      </c>
      <c r="C18" s="139" t="s">
        <v>2993</v>
      </c>
      <c r="D18" s="15" t="s">
        <v>1767</v>
      </c>
      <c r="E18" s="2631" t="s">
        <v>13</v>
      </c>
      <c r="F18" s="2631"/>
      <c r="G18" s="2631"/>
      <c r="H18" s="2631" t="s">
        <v>3516</v>
      </c>
      <c r="I18" s="2631">
        <v>0.55000000000000004</v>
      </c>
      <c r="J18" s="13" t="s">
        <v>4844</v>
      </c>
      <c r="K18" s="2624" t="s">
        <v>6136</v>
      </c>
      <c r="L18" s="2632"/>
      <c r="M18" s="2632"/>
      <c r="N18" s="2632"/>
      <c r="O18" s="13">
        <v>1400</v>
      </c>
      <c r="P18" s="399">
        <v>5.6898</v>
      </c>
      <c r="Q18" s="2631">
        <v>0.2</v>
      </c>
      <c r="R18" s="2631">
        <v>380</v>
      </c>
      <c r="S18" s="20" t="s">
        <v>4411</v>
      </c>
      <c r="T18" s="20"/>
      <c r="U18" s="20"/>
      <c r="V18" s="349" t="str">
        <f t="shared" si="0"/>
        <v xml:space="preserve"> </v>
      </c>
      <c r="W18" s="20"/>
      <c r="X18" s="20"/>
      <c r="Y18" s="17"/>
      <c r="AA18" s="821"/>
      <c r="AB18" s="2633"/>
      <c r="AC18" s="2633"/>
      <c r="AD18" s="821"/>
      <c r="AE18" s="52" t="s">
        <v>19938</v>
      </c>
    </row>
    <row r="19" spans="1:32">
      <c r="A19" s="16">
        <f t="shared" si="1"/>
        <v>15</v>
      </c>
      <c r="B19" s="2629" t="s">
        <v>2531</v>
      </c>
      <c r="C19" s="139" t="s">
        <v>2993</v>
      </c>
      <c r="D19" s="15" t="s">
        <v>2532</v>
      </c>
      <c r="E19" s="2631" t="s">
        <v>13</v>
      </c>
      <c r="F19" s="2631"/>
      <c r="G19" s="2631"/>
      <c r="H19" s="2631" t="s">
        <v>3516</v>
      </c>
      <c r="I19" s="2631">
        <v>0.55000000000000004</v>
      </c>
      <c r="J19" s="13" t="s">
        <v>4844</v>
      </c>
      <c r="K19" s="2624" t="s">
        <v>6136</v>
      </c>
      <c r="L19" s="2632"/>
      <c r="M19" s="2632"/>
      <c r="N19" s="2632"/>
      <c r="O19" s="13">
        <v>1400</v>
      </c>
      <c r="P19" s="399">
        <v>5.6898</v>
      </c>
      <c r="Q19" s="2631">
        <v>0.2</v>
      </c>
      <c r="R19" s="2631">
        <v>380</v>
      </c>
      <c r="S19" s="20" t="s">
        <v>4411</v>
      </c>
      <c r="T19" s="20"/>
      <c r="U19" s="20"/>
      <c r="V19" s="349" t="str">
        <f t="shared" si="0"/>
        <v xml:space="preserve"> </v>
      </c>
      <c r="W19" s="20"/>
      <c r="X19" s="20"/>
      <c r="Y19" s="17"/>
      <c r="AA19" s="821"/>
      <c r="AB19" s="2633"/>
      <c r="AC19" s="2633"/>
      <c r="AD19" s="821"/>
      <c r="AE19" s="52" t="s">
        <v>19938</v>
      </c>
    </row>
    <row r="20" spans="1:32">
      <c r="A20" s="16">
        <f t="shared" si="1"/>
        <v>16</v>
      </c>
      <c r="B20" s="2629" t="s">
        <v>2533</v>
      </c>
      <c r="C20" s="139" t="s">
        <v>2993</v>
      </c>
      <c r="D20" s="15" t="s">
        <v>2532</v>
      </c>
      <c r="E20" s="2631" t="s">
        <v>13</v>
      </c>
      <c r="F20" s="2631"/>
      <c r="G20" s="2631"/>
      <c r="H20" s="2631" t="s">
        <v>3516</v>
      </c>
      <c r="I20" s="2631">
        <v>0.55000000000000004</v>
      </c>
      <c r="J20" s="13" t="s">
        <v>4844</v>
      </c>
      <c r="K20" s="2624" t="s">
        <v>6136</v>
      </c>
      <c r="L20" s="2632"/>
      <c r="M20" s="2632"/>
      <c r="N20" s="2632"/>
      <c r="O20" s="13">
        <v>1400</v>
      </c>
      <c r="P20" s="399">
        <v>5.6898</v>
      </c>
      <c r="Q20" s="2631">
        <v>0.2</v>
      </c>
      <c r="R20" s="2631">
        <v>380</v>
      </c>
      <c r="S20" s="20" t="s">
        <v>4411</v>
      </c>
      <c r="T20" s="20"/>
      <c r="U20" s="20"/>
      <c r="V20" s="349" t="str">
        <f t="shared" si="0"/>
        <v xml:space="preserve"> </v>
      </c>
      <c r="W20" s="20"/>
      <c r="X20" s="20"/>
      <c r="Y20" s="17"/>
      <c r="AA20" s="821"/>
      <c r="AB20" s="2633"/>
      <c r="AC20" s="2633"/>
      <c r="AD20" s="821"/>
      <c r="AE20" s="52" t="s">
        <v>19938</v>
      </c>
    </row>
    <row r="21" spans="1:32">
      <c r="A21" s="16">
        <f t="shared" si="1"/>
        <v>17</v>
      </c>
      <c r="B21" s="2629" t="s">
        <v>2623</v>
      </c>
      <c r="C21" s="15" t="s">
        <v>2994</v>
      </c>
      <c r="D21" s="15" t="s">
        <v>4845</v>
      </c>
      <c r="E21" s="2631" t="s">
        <v>13</v>
      </c>
      <c r="F21" s="2631"/>
      <c r="G21" s="2631"/>
      <c r="H21" s="2631" t="s">
        <v>3516</v>
      </c>
      <c r="I21" s="2631">
        <v>90</v>
      </c>
      <c r="J21" s="13" t="s">
        <v>4846</v>
      </c>
      <c r="K21" s="2624" t="s">
        <v>3516</v>
      </c>
      <c r="L21" s="2632"/>
      <c r="M21" s="2632"/>
      <c r="N21" s="2632"/>
      <c r="O21" s="13">
        <v>1490</v>
      </c>
      <c r="P21" s="399">
        <v>10.791000000000002</v>
      </c>
      <c r="Q21" s="2631">
        <v>260</v>
      </c>
      <c r="R21" s="2631">
        <v>6000</v>
      </c>
      <c r="S21" s="20" t="s">
        <v>4164</v>
      </c>
      <c r="T21" s="20"/>
      <c r="U21" s="20"/>
      <c r="V21" s="349">
        <f t="shared" si="0"/>
        <v>5</v>
      </c>
      <c r="W21" s="33" t="s">
        <v>4849</v>
      </c>
      <c r="X21" s="20" t="s">
        <v>1527</v>
      </c>
      <c r="Y21" s="17"/>
      <c r="AA21" s="821" t="s">
        <v>12666</v>
      </c>
      <c r="AB21" s="2633">
        <v>44129</v>
      </c>
      <c r="AC21" s="2633"/>
      <c r="AD21" s="2633">
        <v>46212.333333333336</v>
      </c>
      <c r="AE21" s="52" t="s">
        <v>19938</v>
      </c>
    </row>
    <row r="22" spans="1:32">
      <c r="A22" s="16">
        <f t="shared" si="1"/>
        <v>18</v>
      </c>
      <c r="B22" s="2629" t="s">
        <v>12574</v>
      </c>
      <c r="C22" s="15" t="s">
        <v>3711</v>
      </c>
      <c r="D22" s="15" t="s">
        <v>4845</v>
      </c>
      <c r="E22" s="2631" t="s">
        <v>13</v>
      </c>
      <c r="F22" s="2631"/>
      <c r="G22" s="2631"/>
      <c r="H22" s="2631" t="s">
        <v>3516</v>
      </c>
      <c r="I22" s="2631"/>
      <c r="J22" s="13"/>
      <c r="K22" s="2624" t="s">
        <v>3516</v>
      </c>
      <c r="L22" s="2632"/>
      <c r="M22" s="2632"/>
      <c r="N22" s="2632"/>
      <c r="O22" s="2631">
        <v>2948</v>
      </c>
      <c r="P22" s="399"/>
      <c r="Q22" s="2631">
        <v>35</v>
      </c>
      <c r="R22" s="2631">
        <v>380</v>
      </c>
      <c r="S22" s="20"/>
      <c r="T22" s="20"/>
      <c r="U22" s="20"/>
      <c r="V22" s="349">
        <f t="shared" si="0"/>
        <v>5</v>
      </c>
      <c r="W22" s="33" t="s">
        <v>4849</v>
      </c>
      <c r="X22" s="20" t="s">
        <v>1527</v>
      </c>
      <c r="Y22" s="17"/>
      <c r="AA22" s="821" t="s">
        <v>3516</v>
      </c>
      <c r="AB22" s="2633" t="s">
        <v>3516</v>
      </c>
      <c r="AC22" s="2633"/>
      <c r="AD22" s="2633" t="s">
        <v>3516</v>
      </c>
    </row>
    <row r="23" spans="1:32">
      <c r="A23" s="16">
        <f t="shared" si="1"/>
        <v>19</v>
      </c>
      <c r="B23" s="2629" t="s">
        <v>4847</v>
      </c>
      <c r="C23" s="15" t="s">
        <v>2994</v>
      </c>
      <c r="D23" s="15" t="s">
        <v>4848</v>
      </c>
      <c r="E23" s="2631" t="s">
        <v>13</v>
      </c>
      <c r="F23" s="2631"/>
      <c r="G23" s="2631"/>
      <c r="H23" s="2631" t="s">
        <v>3516</v>
      </c>
      <c r="I23" s="2631">
        <v>90</v>
      </c>
      <c r="J23" s="13" t="s">
        <v>4846</v>
      </c>
      <c r="K23" s="2624" t="s">
        <v>3516</v>
      </c>
      <c r="L23" s="2632"/>
      <c r="M23" s="2632"/>
      <c r="N23" s="2632"/>
      <c r="O23" s="13">
        <v>1490</v>
      </c>
      <c r="P23" s="399">
        <v>10.791000000000002</v>
      </c>
      <c r="Q23" s="2631">
        <v>260</v>
      </c>
      <c r="R23" s="2631">
        <v>6000</v>
      </c>
      <c r="S23" s="20" t="s">
        <v>4164</v>
      </c>
      <c r="T23" s="20"/>
      <c r="U23" s="20"/>
      <c r="V23" s="349">
        <f t="shared" si="0"/>
        <v>5</v>
      </c>
      <c r="W23" s="33" t="s">
        <v>4849</v>
      </c>
      <c r="X23" s="20" t="s">
        <v>1527</v>
      </c>
      <c r="Y23" s="17"/>
      <c r="AA23" s="821" t="s">
        <v>12666</v>
      </c>
      <c r="AB23" s="2633">
        <v>44132</v>
      </c>
      <c r="AC23" s="2633"/>
      <c r="AD23" s="2633">
        <v>46215.333333333336</v>
      </c>
      <c r="AE23" s="52" t="s">
        <v>19938</v>
      </c>
    </row>
    <row r="24" spans="1:32">
      <c r="A24" s="16">
        <f t="shared" si="1"/>
        <v>20</v>
      </c>
      <c r="B24" s="2629" t="s">
        <v>2536</v>
      </c>
      <c r="C24" s="139" t="s">
        <v>2992</v>
      </c>
      <c r="D24" s="15" t="s">
        <v>2537</v>
      </c>
      <c r="E24" s="2631" t="s">
        <v>13</v>
      </c>
      <c r="F24" s="2631"/>
      <c r="G24" s="2631"/>
      <c r="H24" s="2631" t="s">
        <v>17288</v>
      </c>
      <c r="I24" s="2631">
        <v>33</v>
      </c>
      <c r="J24" s="13">
        <v>36</v>
      </c>
      <c r="K24" s="2624" t="s">
        <v>6139</v>
      </c>
      <c r="L24" s="2632"/>
      <c r="M24" s="2632"/>
      <c r="N24" s="2632"/>
      <c r="O24" s="13">
        <v>1450</v>
      </c>
      <c r="P24" s="399">
        <v>9.4176000000000002</v>
      </c>
      <c r="Q24" s="2631">
        <v>18.5</v>
      </c>
      <c r="R24" s="2631">
        <v>380</v>
      </c>
      <c r="S24" s="20" t="s">
        <v>4412</v>
      </c>
      <c r="T24" s="20"/>
      <c r="U24" s="20"/>
      <c r="V24" s="349">
        <f t="shared" si="0"/>
        <v>5</v>
      </c>
      <c r="W24" s="33" t="s">
        <v>4849</v>
      </c>
      <c r="X24" s="20" t="s">
        <v>1527</v>
      </c>
      <c r="Y24" s="17"/>
      <c r="Z24" s="975" t="s">
        <v>12226</v>
      </c>
      <c r="AA24" s="821" t="s">
        <v>12666</v>
      </c>
      <c r="AB24" s="2633">
        <v>44279</v>
      </c>
      <c r="AC24" s="2633"/>
      <c r="AD24" s="2633">
        <v>46362.333333333336</v>
      </c>
      <c r="AE24" s="52" t="s">
        <v>19938</v>
      </c>
    </row>
    <row r="25" spans="1:32">
      <c r="A25" s="16">
        <f t="shared" si="1"/>
        <v>21</v>
      </c>
      <c r="B25" s="2629" t="s">
        <v>2538</v>
      </c>
      <c r="C25" s="139" t="s">
        <v>2992</v>
      </c>
      <c r="D25" s="15" t="s">
        <v>2537</v>
      </c>
      <c r="E25" s="2631" t="s">
        <v>13</v>
      </c>
      <c r="F25" s="2631"/>
      <c r="G25" s="2631"/>
      <c r="H25" s="2631" t="s">
        <v>17288</v>
      </c>
      <c r="I25" s="2631">
        <v>33</v>
      </c>
      <c r="J25" s="13">
        <v>36</v>
      </c>
      <c r="K25" s="2624" t="s">
        <v>6139</v>
      </c>
      <c r="L25" s="2632"/>
      <c r="M25" s="2632"/>
      <c r="N25" s="2632"/>
      <c r="O25" s="13">
        <v>1450</v>
      </c>
      <c r="P25" s="399">
        <v>9.4176000000000002</v>
      </c>
      <c r="Q25" s="2631">
        <v>18.5</v>
      </c>
      <c r="R25" s="2631">
        <v>380</v>
      </c>
      <c r="S25" s="20" t="s">
        <v>4412</v>
      </c>
      <c r="T25" s="20"/>
      <c r="U25" s="20"/>
      <c r="V25" s="349">
        <f t="shared" si="0"/>
        <v>5</v>
      </c>
      <c r="W25" s="33" t="s">
        <v>4849</v>
      </c>
      <c r="X25" s="20" t="s">
        <v>1527</v>
      </c>
      <c r="Y25" s="17"/>
      <c r="Z25" s="975" t="s">
        <v>12226</v>
      </c>
      <c r="AA25" s="821" t="s">
        <v>12666</v>
      </c>
      <c r="AB25" s="2633">
        <v>43998</v>
      </c>
      <c r="AC25" s="2633"/>
      <c r="AD25" s="2633">
        <v>46081.333333333336</v>
      </c>
      <c r="AE25" s="52" t="s">
        <v>19938</v>
      </c>
    </row>
    <row r="26" spans="1:32">
      <c r="A26" s="16">
        <f t="shared" si="1"/>
        <v>22</v>
      </c>
      <c r="B26" s="2629" t="s">
        <v>2541</v>
      </c>
      <c r="C26" s="139" t="s">
        <v>2993</v>
      </c>
      <c r="D26" s="15" t="s">
        <v>3912</v>
      </c>
      <c r="E26" s="2631" t="s">
        <v>13</v>
      </c>
      <c r="F26" s="2631"/>
      <c r="G26" s="2631"/>
      <c r="H26" s="2631" t="s">
        <v>3516</v>
      </c>
      <c r="I26" s="2631">
        <v>1.3</v>
      </c>
      <c r="J26" s="13">
        <v>1.6</v>
      </c>
      <c r="K26" s="2624" t="s">
        <v>6136</v>
      </c>
      <c r="L26" s="2632"/>
      <c r="M26" s="2632"/>
      <c r="N26" s="2632"/>
      <c r="O26" s="13">
        <v>2850</v>
      </c>
      <c r="P26" s="399">
        <v>6.9650999999999996</v>
      </c>
      <c r="Q26" s="2631">
        <v>0.75</v>
      </c>
      <c r="R26" s="2631">
        <v>380</v>
      </c>
      <c r="S26" s="20" t="s">
        <v>4411</v>
      </c>
      <c r="T26" s="20"/>
      <c r="U26" s="20"/>
      <c r="V26" s="349" t="str">
        <f t="shared" si="0"/>
        <v xml:space="preserve"> </v>
      </c>
      <c r="W26" s="20"/>
      <c r="X26" s="20"/>
      <c r="Y26" s="17"/>
      <c r="AA26" s="821" t="s">
        <v>12666</v>
      </c>
      <c r="AB26" s="2633">
        <v>44329</v>
      </c>
      <c r="AC26" s="2633"/>
      <c r="AD26" s="2633">
        <v>46412.333333333336</v>
      </c>
      <c r="AE26" s="52" t="s">
        <v>19938</v>
      </c>
    </row>
    <row r="27" spans="1:32">
      <c r="A27" s="16">
        <f t="shared" si="1"/>
        <v>23</v>
      </c>
      <c r="B27" s="2629" t="s">
        <v>3913</v>
      </c>
      <c r="C27" s="139" t="s">
        <v>2993</v>
      </c>
      <c r="D27" s="15" t="s">
        <v>3912</v>
      </c>
      <c r="E27" s="2631" t="s">
        <v>13</v>
      </c>
      <c r="F27" s="2631"/>
      <c r="G27" s="2631"/>
      <c r="H27" s="2631" t="s">
        <v>3516</v>
      </c>
      <c r="I27" s="2631">
        <v>1.3</v>
      </c>
      <c r="J27" s="13">
        <v>1.6</v>
      </c>
      <c r="K27" s="2624" t="s">
        <v>6136</v>
      </c>
      <c r="L27" s="2632"/>
      <c r="M27" s="2632"/>
      <c r="N27" s="2632"/>
      <c r="O27" s="13">
        <v>2850</v>
      </c>
      <c r="P27" s="399">
        <v>6.9650999999999996</v>
      </c>
      <c r="Q27" s="2631">
        <v>0.75</v>
      </c>
      <c r="R27" s="2631">
        <v>380</v>
      </c>
      <c r="S27" s="20" t="s">
        <v>4411</v>
      </c>
      <c r="T27" s="20"/>
      <c r="U27" s="20"/>
      <c r="V27" s="349" t="str">
        <f t="shared" si="0"/>
        <v xml:space="preserve"> </v>
      </c>
      <c r="W27" s="20"/>
      <c r="X27" s="20"/>
      <c r="Y27" s="17"/>
      <c r="AA27" s="821" t="s">
        <v>12666</v>
      </c>
      <c r="AB27" s="2633">
        <v>44328</v>
      </c>
      <c r="AC27" s="2633"/>
      <c r="AD27" s="2633">
        <v>46411.333333333336</v>
      </c>
      <c r="AE27" s="52" t="s">
        <v>19938</v>
      </c>
    </row>
    <row r="28" spans="1:32">
      <c r="A28" s="16">
        <f t="shared" si="1"/>
        <v>24</v>
      </c>
      <c r="B28" s="2629" t="s">
        <v>3914</v>
      </c>
      <c r="C28" s="139" t="s">
        <v>2993</v>
      </c>
      <c r="D28" s="15" t="s">
        <v>2638</v>
      </c>
      <c r="E28" s="2631" t="s">
        <v>13</v>
      </c>
      <c r="F28" s="2631"/>
      <c r="G28" s="2631"/>
      <c r="H28" s="2631" t="s">
        <v>3516</v>
      </c>
      <c r="I28" s="2631">
        <v>11.4</v>
      </c>
      <c r="J28" s="13">
        <v>13</v>
      </c>
      <c r="K28" s="2624" t="s">
        <v>6142</v>
      </c>
      <c r="L28" s="2632"/>
      <c r="M28" s="2632"/>
      <c r="N28" s="2632"/>
      <c r="O28" s="13">
        <v>1450</v>
      </c>
      <c r="P28" s="399">
        <v>4.9050000000000002</v>
      </c>
      <c r="Q28" s="2631">
        <v>5.5</v>
      </c>
      <c r="R28" s="2631">
        <v>380</v>
      </c>
      <c r="S28" s="20" t="s">
        <v>4411</v>
      </c>
      <c r="T28" s="20"/>
      <c r="U28" s="20"/>
      <c r="V28" s="349" t="str">
        <f t="shared" si="0"/>
        <v xml:space="preserve"> </v>
      </c>
      <c r="W28" s="20"/>
      <c r="X28" s="20"/>
      <c r="Y28" s="17"/>
      <c r="AA28" s="821"/>
      <c r="AB28" s="2633"/>
      <c r="AC28" s="2633"/>
      <c r="AD28" s="2633"/>
      <c r="AE28" s="52" t="s">
        <v>19938</v>
      </c>
    </row>
    <row r="29" spans="1:32">
      <c r="A29" s="16">
        <f t="shared" si="1"/>
        <v>25</v>
      </c>
      <c r="B29" s="2629" t="s">
        <v>2639</v>
      </c>
      <c r="C29" s="139" t="s">
        <v>2993</v>
      </c>
      <c r="D29" s="15" t="s">
        <v>6325</v>
      </c>
      <c r="E29" s="2631" t="s">
        <v>13</v>
      </c>
      <c r="F29" s="2631"/>
      <c r="G29" s="2631"/>
      <c r="H29" s="2631" t="s">
        <v>3516</v>
      </c>
      <c r="I29" s="2631">
        <v>141.6</v>
      </c>
      <c r="J29" s="13">
        <v>160</v>
      </c>
      <c r="K29" s="2624" t="s">
        <v>6143</v>
      </c>
      <c r="L29" s="2632"/>
      <c r="M29" s="2632"/>
      <c r="N29" s="2632"/>
      <c r="O29" s="13">
        <v>1480</v>
      </c>
      <c r="P29" s="399">
        <v>9.81</v>
      </c>
      <c r="Q29" s="2631">
        <v>75</v>
      </c>
      <c r="R29" s="2631">
        <v>380</v>
      </c>
      <c r="S29" s="20" t="s">
        <v>4165</v>
      </c>
      <c r="T29" s="20"/>
      <c r="U29" s="20"/>
      <c r="V29" s="349">
        <f t="shared" si="0"/>
        <v>5</v>
      </c>
      <c r="W29" s="33" t="s">
        <v>4849</v>
      </c>
      <c r="X29" s="20" t="s">
        <v>1527</v>
      </c>
      <c r="Y29" s="17"/>
      <c r="AA29" s="821" t="s">
        <v>12670</v>
      </c>
      <c r="AB29" s="2633">
        <v>43583</v>
      </c>
      <c r="AC29" s="2633"/>
      <c r="AD29" s="2633">
        <v>45666.333333333336</v>
      </c>
      <c r="AE29" s="52" t="s">
        <v>19938</v>
      </c>
    </row>
    <row r="30" spans="1:32">
      <c r="A30" s="16">
        <f t="shared" si="1"/>
        <v>26</v>
      </c>
      <c r="B30" s="2629" t="s">
        <v>2641</v>
      </c>
      <c r="C30" s="139" t="s">
        <v>2993</v>
      </c>
      <c r="D30" s="15" t="s">
        <v>6325</v>
      </c>
      <c r="E30" s="2631" t="s">
        <v>13</v>
      </c>
      <c r="F30" s="2631"/>
      <c r="G30" s="2631"/>
      <c r="H30" s="2631" t="s">
        <v>3516</v>
      </c>
      <c r="I30" s="2631">
        <v>141.6</v>
      </c>
      <c r="J30" s="13">
        <v>160</v>
      </c>
      <c r="K30" s="2624" t="s">
        <v>6143</v>
      </c>
      <c r="L30" s="2632"/>
      <c r="M30" s="2632"/>
      <c r="N30" s="2632"/>
      <c r="O30" s="13">
        <v>1480</v>
      </c>
      <c r="P30" s="399">
        <v>9.81</v>
      </c>
      <c r="Q30" s="2631">
        <v>75</v>
      </c>
      <c r="R30" s="2631">
        <v>380</v>
      </c>
      <c r="S30" s="20" t="s">
        <v>4165</v>
      </c>
      <c r="T30" s="20"/>
      <c r="U30" s="20"/>
      <c r="V30" s="349">
        <f t="shared" si="0"/>
        <v>5</v>
      </c>
      <c r="W30" s="33" t="s">
        <v>4849</v>
      </c>
      <c r="X30" s="20" t="s">
        <v>1527</v>
      </c>
      <c r="Y30" s="17"/>
      <c r="AA30" s="821" t="s">
        <v>12671</v>
      </c>
      <c r="AB30" s="2633">
        <v>44392</v>
      </c>
      <c r="AC30" s="2633"/>
      <c r="AD30" s="2633">
        <v>46475.333333333336</v>
      </c>
      <c r="AE30" s="52" t="s">
        <v>19938</v>
      </c>
    </row>
    <row r="31" spans="1:32">
      <c r="A31" s="16">
        <f t="shared" si="1"/>
        <v>27</v>
      </c>
      <c r="B31" s="2629" t="s">
        <v>13185</v>
      </c>
      <c r="C31" s="2634" t="s">
        <v>2993</v>
      </c>
      <c r="D31" s="15" t="s">
        <v>6325</v>
      </c>
      <c r="E31" s="2631" t="s">
        <v>13</v>
      </c>
      <c r="F31" s="2635"/>
      <c r="G31" s="2635"/>
      <c r="H31" s="2635" t="s">
        <v>3516</v>
      </c>
      <c r="I31" s="2635">
        <v>134</v>
      </c>
      <c r="J31" s="265"/>
      <c r="K31" s="2636"/>
      <c r="L31" s="2636"/>
      <c r="M31" s="2636"/>
      <c r="N31" s="2636"/>
      <c r="O31" s="2635">
        <v>1484</v>
      </c>
      <c r="P31" s="1837"/>
      <c r="Q31" s="2635">
        <v>75</v>
      </c>
      <c r="R31" s="2635">
        <v>400</v>
      </c>
      <c r="S31" s="267" t="s">
        <v>4411</v>
      </c>
      <c r="T31" s="267"/>
      <c r="U31" s="267"/>
      <c r="V31" s="349"/>
      <c r="W31" s="267"/>
      <c r="X31" s="267"/>
      <c r="Y31" s="2637"/>
      <c r="AA31" s="821"/>
      <c r="AB31" s="2633"/>
      <c r="AC31" s="2633"/>
      <c r="AD31" s="821"/>
      <c r="AF31" s="52" t="s">
        <v>19938</v>
      </c>
    </row>
    <row r="32" spans="1:32">
      <c r="A32" s="16">
        <f t="shared" si="1"/>
        <v>28</v>
      </c>
      <c r="B32" s="2629" t="s">
        <v>2642</v>
      </c>
      <c r="C32" s="139" t="s">
        <v>2993</v>
      </c>
      <c r="D32" s="15" t="s">
        <v>2643</v>
      </c>
      <c r="E32" s="2631" t="s">
        <v>13</v>
      </c>
      <c r="F32" s="2631"/>
      <c r="G32" s="2631"/>
      <c r="H32" s="2631" t="s">
        <v>17245</v>
      </c>
      <c r="I32" s="2631">
        <v>80.599999999999994</v>
      </c>
      <c r="J32" s="13">
        <v>85</v>
      </c>
      <c r="K32" s="13" t="s">
        <v>6144</v>
      </c>
      <c r="L32" s="13"/>
      <c r="M32" s="13"/>
      <c r="N32" s="13"/>
      <c r="O32" s="13">
        <v>1470</v>
      </c>
      <c r="P32" s="399">
        <v>4.9050000000000002</v>
      </c>
      <c r="Q32" s="2631">
        <v>45</v>
      </c>
      <c r="R32" s="2631">
        <v>380</v>
      </c>
      <c r="S32" s="20" t="s">
        <v>4412</v>
      </c>
      <c r="T32" s="20"/>
      <c r="U32" s="20"/>
      <c r="V32" s="349">
        <f t="shared" si="0"/>
        <v>5</v>
      </c>
      <c r="W32" s="33" t="s">
        <v>4849</v>
      </c>
      <c r="X32" s="20" t="s">
        <v>1527</v>
      </c>
      <c r="Y32" s="17"/>
      <c r="Z32" s="975" t="s">
        <v>12229</v>
      </c>
      <c r="AA32" s="821" t="s">
        <v>12666</v>
      </c>
      <c r="AB32" s="2633">
        <v>43941</v>
      </c>
      <c r="AC32" s="2633"/>
      <c r="AD32" s="2633">
        <v>46024.333333333336</v>
      </c>
      <c r="AE32" s="52" t="s">
        <v>12169</v>
      </c>
    </row>
    <row r="33" spans="1:32">
      <c r="A33" s="16">
        <f t="shared" si="1"/>
        <v>29</v>
      </c>
      <c r="B33" s="2629" t="s">
        <v>2290</v>
      </c>
      <c r="C33" s="15" t="s">
        <v>2994</v>
      </c>
      <c r="D33" s="15" t="s">
        <v>2596</v>
      </c>
      <c r="E33" s="2631" t="s">
        <v>13</v>
      </c>
      <c r="F33" s="2631" t="s">
        <v>13379</v>
      </c>
      <c r="G33" s="13" t="s">
        <v>13377</v>
      </c>
      <c r="H33" s="13" t="s">
        <v>3516</v>
      </c>
      <c r="I33" s="2631">
        <v>58.3</v>
      </c>
      <c r="J33" s="13"/>
      <c r="K33" s="13"/>
      <c r="L33" s="13"/>
      <c r="M33" s="13"/>
      <c r="N33" s="13"/>
      <c r="O33" s="13">
        <v>495</v>
      </c>
      <c r="P33" s="399"/>
      <c r="Q33" s="2631">
        <v>480</v>
      </c>
      <c r="R33" s="2631">
        <v>6000</v>
      </c>
      <c r="S33" s="20" t="s">
        <v>13376</v>
      </c>
      <c r="T33" s="20"/>
      <c r="U33" s="20"/>
      <c r="V33" s="349">
        <f>IF(ISERROR(INDEX(data,MATCH(LEN(X33),item,0),2))," ",INDEX(data,MATCH(LEN(X33),item,0),2))</f>
        <v>5</v>
      </c>
      <c r="W33" s="33" t="s">
        <v>4849</v>
      </c>
      <c r="X33" s="20" t="s">
        <v>1527</v>
      </c>
      <c r="Y33" s="17"/>
      <c r="AA33" s="821"/>
      <c r="AB33" s="2633"/>
      <c r="AC33" s="2633"/>
      <c r="AD33" s="2633"/>
      <c r="AE33" s="52" t="s">
        <v>19938</v>
      </c>
      <c r="AF33" s="52" t="s">
        <v>19938</v>
      </c>
    </row>
    <row r="34" spans="1:32">
      <c r="A34" s="16">
        <f t="shared" si="1"/>
        <v>30</v>
      </c>
      <c r="B34" s="2629" t="s">
        <v>12672</v>
      </c>
      <c r="C34" s="139" t="s">
        <v>3711</v>
      </c>
      <c r="D34" s="15" t="s">
        <v>13375</v>
      </c>
      <c r="E34" s="2631" t="s">
        <v>13</v>
      </c>
      <c r="F34" s="2631" t="s">
        <v>13381</v>
      </c>
      <c r="G34" s="2631" t="s">
        <v>13380</v>
      </c>
      <c r="H34" s="2631" t="s">
        <v>3516</v>
      </c>
      <c r="I34" s="2631">
        <v>4.7</v>
      </c>
      <c r="J34" s="13"/>
      <c r="K34" s="13"/>
      <c r="L34" s="13"/>
      <c r="M34" s="13"/>
      <c r="N34" s="13"/>
      <c r="O34" s="13">
        <v>1430</v>
      </c>
      <c r="P34" s="399"/>
      <c r="Q34" s="13">
        <v>2.2000000000000002</v>
      </c>
      <c r="R34" s="2631">
        <v>380</v>
      </c>
      <c r="S34" s="20" t="s">
        <v>13382</v>
      </c>
      <c r="T34" s="20"/>
      <c r="U34" s="20"/>
      <c r="V34" s="349">
        <f>IF(ISERROR(INDEX(data,MATCH(LEN(X34),item,0),2))," ",INDEX(data,MATCH(LEN(X34),item,0),2))</f>
        <v>5</v>
      </c>
      <c r="W34" s="33" t="s">
        <v>4849</v>
      </c>
      <c r="X34" s="20" t="s">
        <v>1527</v>
      </c>
      <c r="Y34" s="17"/>
      <c r="AA34" s="821"/>
      <c r="AB34" s="2633"/>
      <c r="AC34" s="2633"/>
      <c r="AD34" s="2633"/>
      <c r="AF34" s="52" t="s">
        <v>19938</v>
      </c>
    </row>
    <row r="35" spans="1:32">
      <c r="A35" s="16">
        <f t="shared" si="1"/>
        <v>31</v>
      </c>
      <c r="B35" s="2629" t="s">
        <v>2595</v>
      </c>
      <c r="C35" s="2630" t="s">
        <v>4401</v>
      </c>
      <c r="D35" s="15" t="s">
        <v>2596</v>
      </c>
      <c r="E35" s="2631" t="s">
        <v>13</v>
      </c>
      <c r="F35" s="2631"/>
      <c r="G35" s="2631"/>
      <c r="H35" s="2631" t="s">
        <v>17264</v>
      </c>
      <c r="I35" s="2631">
        <v>259</v>
      </c>
      <c r="J35" s="13">
        <v>250</v>
      </c>
      <c r="K35" s="13" t="s">
        <v>6145</v>
      </c>
      <c r="L35" s="13"/>
      <c r="M35" s="13"/>
      <c r="N35" s="13"/>
      <c r="O35" s="13">
        <v>370</v>
      </c>
      <c r="P35" s="399">
        <v>7.2594000000000003</v>
      </c>
      <c r="Q35" s="2631">
        <v>145</v>
      </c>
      <c r="R35" s="2631">
        <v>380</v>
      </c>
      <c r="S35" s="20" t="s">
        <v>4410</v>
      </c>
      <c r="T35" s="20"/>
      <c r="U35" s="20"/>
      <c r="V35" s="349">
        <f>IF(ISERROR(INDEX(data,MATCH(LEN(X35),item,0),2))," ",INDEX(data,MATCH(LEN(X35),item,0),2))</f>
        <v>5</v>
      </c>
      <c r="W35" s="33" t="s">
        <v>4849</v>
      </c>
      <c r="X35" s="20" t="s">
        <v>1527</v>
      </c>
      <c r="Y35" s="17"/>
      <c r="Z35" s="975" t="s">
        <v>12282</v>
      </c>
      <c r="AA35" s="821" t="s">
        <v>12666</v>
      </c>
      <c r="AB35" s="2633">
        <v>42395</v>
      </c>
      <c r="AC35" s="2633">
        <v>44478.333333333336</v>
      </c>
      <c r="AD35" s="821"/>
      <c r="AE35" s="52" t="s">
        <v>19938</v>
      </c>
    </row>
    <row r="36" spans="1:32">
      <c r="A36" s="16">
        <f t="shared" si="1"/>
        <v>32</v>
      </c>
      <c r="B36" s="2629" t="s">
        <v>2597</v>
      </c>
      <c r="C36" s="2630" t="s">
        <v>4401</v>
      </c>
      <c r="D36" s="15" t="s">
        <v>2598</v>
      </c>
      <c r="E36" s="2631" t="s">
        <v>13</v>
      </c>
      <c r="F36" s="2631"/>
      <c r="G36" s="2631"/>
      <c r="H36" s="2631" t="s">
        <v>3516</v>
      </c>
      <c r="I36" s="2631">
        <v>2.1</v>
      </c>
      <c r="J36" s="13">
        <v>2.2000000000000002</v>
      </c>
      <c r="K36" s="13" t="s">
        <v>6136</v>
      </c>
      <c r="L36" s="13"/>
      <c r="M36" s="13"/>
      <c r="N36" s="13"/>
      <c r="O36" s="13">
        <v>1430</v>
      </c>
      <c r="P36" s="399">
        <v>4.9050000000000002</v>
      </c>
      <c r="Q36" s="2631">
        <v>0.75</v>
      </c>
      <c r="R36" s="2631">
        <v>380</v>
      </c>
      <c r="S36" s="20" t="s">
        <v>4410</v>
      </c>
      <c r="T36" s="20"/>
      <c r="U36" s="20"/>
      <c r="V36" s="349">
        <f>IF(ISERROR(INDEX(data,MATCH(LEN(X36),item,0),2))," ",INDEX(data,MATCH(LEN(X36),item,0),2))</f>
        <v>5</v>
      </c>
      <c r="W36" s="33" t="s">
        <v>4849</v>
      </c>
      <c r="X36" s="20" t="s">
        <v>1527</v>
      </c>
      <c r="Y36" s="17"/>
      <c r="AA36" s="821"/>
      <c r="AB36" s="2633"/>
      <c r="AC36" s="2633"/>
      <c r="AD36" s="821"/>
      <c r="AE36" s="52" t="s">
        <v>19938</v>
      </c>
    </row>
    <row r="37" spans="1:32">
      <c r="A37" s="16">
        <f t="shared" si="1"/>
        <v>33</v>
      </c>
      <c r="B37" s="2629" t="s">
        <v>4387</v>
      </c>
      <c r="C37" s="15" t="s">
        <v>2994</v>
      </c>
      <c r="D37" s="15" t="s">
        <v>362</v>
      </c>
      <c r="E37" s="2631" t="s">
        <v>13</v>
      </c>
      <c r="F37" s="2631"/>
      <c r="G37" s="2631"/>
      <c r="H37" s="2631" t="s">
        <v>17291</v>
      </c>
      <c r="I37" s="2631">
        <v>262</v>
      </c>
      <c r="J37" s="13">
        <v>260</v>
      </c>
      <c r="K37" s="13" t="s">
        <v>3516</v>
      </c>
      <c r="L37" s="13"/>
      <c r="M37" s="13"/>
      <c r="N37" s="13"/>
      <c r="O37" s="2631">
        <v>368</v>
      </c>
      <c r="P37" s="399">
        <v>8.8290000000000006</v>
      </c>
      <c r="Q37" s="2631">
        <v>2050</v>
      </c>
      <c r="R37" s="2631">
        <v>6000</v>
      </c>
      <c r="S37" s="20" t="s">
        <v>2491</v>
      </c>
      <c r="T37" s="20"/>
      <c r="U37" s="20"/>
      <c r="V37" s="349">
        <f t="shared" si="0"/>
        <v>5</v>
      </c>
      <c r="W37" s="33" t="s">
        <v>4849</v>
      </c>
      <c r="X37" s="20" t="s">
        <v>1527</v>
      </c>
      <c r="Y37" s="17"/>
      <c r="Z37" s="975" t="s">
        <v>12275</v>
      </c>
      <c r="AA37" s="821"/>
      <c r="AB37" s="2633" t="s">
        <v>3516</v>
      </c>
      <c r="AC37" s="2633"/>
      <c r="AD37" s="821"/>
      <c r="AE37" s="52" t="s">
        <v>19938</v>
      </c>
    </row>
    <row r="38" spans="1:32">
      <c r="A38" s="16">
        <f t="shared" si="1"/>
        <v>34</v>
      </c>
      <c r="B38" s="2629" t="s">
        <v>12605</v>
      </c>
      <c r="C38" s="2630" t="s">
        <v>4401</v>
      </c>
      <c r="D38" s="15" t="s">
        <v>2291</v>
      </c>
      <c r="E38" s="2631" t="s">
        <v>13</v>
      </c>
      <c r="F38" s="2631"/>
      <c r="G38" s="2631"/>
      <c r="H38" s="2631" t="s">
        <v>17291</v>
      </c>
      <c r="I38" s="2631">
        <v>13</v>
      </c>
      <c r="J38" s="13">
        <v>12</v>
      </c>
      <c r="K38" s="13" t="s">
        <v>6142</v>
      </c>
      <c r="L38" s="13"/>
      <c r="M38" s="13"/>
      <c r="N38" s="13"/>
      <c r="O38" s="2631">
        <v>1440</v>
      </c>
      <c r="P38" s="399">
        <v>4.7088000000000001</v>
      </c>
      <c r="Q38" s="2631">
        <v>5.5</v>
      </c>
      <c r="R38" s="2631">
        <v>380</v>
      </c>
      <c r="S38" s="20" t="s">
        <v>2491</v>
      </c>
      <c r="T38" s="20"/>
      <c r="U38" s="20"/>
      <c r="V38" s="349">
        <f>IF(ISERROR(INDEX(data,MATCH(LEN(X38),item,0),2))," ",INDEX(data,MATCH(LEN(X38),item,0),2))</f>
        <v>5</v>
      </c>
      <c r="W38" s="33" t="s">
        <v>4849</v>
      </c>
      <c r="X38" s="20" t="s">
        <v>1527</v>
      </c>
      <c r="Y38" s="17"/>
      <c r="Z38" s="975" t="s">
        <v>12275</v>
      </c>
      <c r="AA38" s="821"/>
      <c r="AB38" s="2633" t="s">
        <v>3516</v>
      </c>
      <c r="AC38" s="2633"/>
      <c r="AD38" s="821"/>
      <c r="AE38" s="52" t="s">
        <v>19938</v>
      </c>
    </row>
    <row r="39" spans="1:32">
      <c r="A39" s="16">
        <f t="shared" si="1"/>
        <v>35</v>
      </c>
      <c r="B39" s="2629" t="s">
        <v>12606</v>
      </c>
      <c r="C39" s="2630" t="s">
        <v>4401</v>
      </c>
      <c r="D39" s="15" t="s">
        <v>3222</v>
      </c>
      <c r="E39" s="2631" t="s">
        <v>13</v>
      </c>
      <c r="F39" s="2631"/>
      <c r="G39" s="2631"/>
      <c r="H39" s="2631" t="s">
        <v>17291</v>
      </c>
      <c r="I39" s="2631">
        <v>7.6</v>
      </c>
      <c r="J39" s="13">
        <v>9</v>
      </c>
      <c r="K39" s="2624" t="s">
        <v>6137</v>
      </c>
      <c r="L39" s="2632"/>
      <c r="M39" s="2632"/>
      <c r="N39" s="2632"/>
      <c r="O39" s="13">
        <v>1430</v>
      </c>
      <c r="P39" s="399">
        <v>4.7088000000000001</v>
      </c>
      <c r="Q39" s="2631">
        <v>3.7</v>
      </c>
      <c r="R39" s="2631">
        <v>380</v>
      </c>
      <c r="S39" s="20" t="s">
        <v>2491</v>
      </c>
      <c r="T39" s="20"/>
      <c r="U39" s="20"/>
      <c r="V39" s="349">
        <f>IF(ISERROR(INDEX(data,MATCH(LEN(X39),item,0),2))," ",INDEX(data,MATCH(LEN(X39),item,0),2))</f>
        <v>5</v>
      </c>
      <c r="W39" s="33" t="s">
        <v>4849</v>
      </c>
      <c r="X39" s="20" t="s">
        <v>1527</v>
      </c>
      <c r="Y39" s="17"/>
      <c r="Z39" s="975" t="s">
        <v>12275</v>
      </c>
      <c r="AA39" s="821"/>
      <c r="AB39" s="2633" t="s">
        <v>3516</v>
      </c>
      <c r="AC39" s="2633"/>
      <c r="AD39" s="821"/>
      <c r="AE39" s="52" t="s">
        <v>19938</v>
      </c>
    </row>
    <row r="40" spans="1:32">
      <c r="A40" s="16">
        <f t="shared" si="1"/>
        <v>36</v>
      </c>
      <c r="B40" s="2629" t="s">
        <v>3602</v>
      </c>
      <c r="C40" s="15" t="s">
        <v>2994</v>
      </c>
      <c r="D40" s="15" t="s">
        <v>363</v>
      </c>
      <c r="E40" s="2631" t="s">
        <v>13</v>
      </c>
      <c r="F40" s="2631"/>
      <c r="G40" s="2631"/>
      <c r="H40" s="2631" t="s">
        <v>3516</v>
      </c>
      <c r="I40" s="2631">
        <v>30</v>
      </c>
      <c r="J40" s="13">
        <v>30</v>
      </c>
      <c r="K40" s="2624" t="s">
        <v>3516</v>
      </c>
      <c r="L40" s="2632"/>
      <c r="M40" s="2632"/>
      <c r="N40" s="2632"/>
      <c r="O40" s="2631">
        <v>493</v>
      </c>
      <c r="P40" s="399">
        <v>6.867</v>
      </c>
      <c r="Q40" s="2631">
        <v>220</v>
      </c>
      <c r="R40" s="2631">
        <v>6000</v>
      </c>
      <c r="S40" s="20" t="s">
        <v>2491</v>
      </c>
      <c r="T40" s="20"/>
      <c r="U40" s="20"/>
      <c r="V40" s="349">
        <f t="shared" si="0"/>
        <v>5</v>
      </c>
      <c r="W40" s="33" t="s">
        <v>4849</v>
      </c>
      <c r="X40" s="20" t="s">
        <v>1527</v>
      </c>
      <c r="Y40" s="17"/>
      <c r="AA40" s="821"/>
      <c r="AB40" s="2633"/>
      <c r="AC40" s="2633"/>
      <c r="AD40" s="821"/>
      <c r="AE40" s="52" t="s">
        <v>19938</v>
      </c>
    </row>
    <row r="41" spans="1:32">
      <c r="A41" s="16">
        <f t="shared" si="1"/>
        <v>37</v>
      </c>
      <c r="B41" s="2629" t="s">
        <v>4068</v>
      </c>
      <c r="C41" s="2630" t="s">
        <v>4401</v>
      </c>
      <c r="D41" s="15" t="s">
        <v>4069</v>
      </c>
      <c r="E41" s="2631" t="s">
        <v>13</v>
      </c>
      <c r="F41" s="2631"/>
      <c r="G41" s="2631"/>
      <c r="H41" s="2631" t="s">
        <v>3516</v>
      </c>
      <c r="I41" s="2631">
        <v>2.6</v>
      </c>
      <c r="J41" s="13">
        <v>4</v>
      </c>
      <c r="K41" s="2624" t="s">
        <v>6140</v>
      </c>
      <c r="L41" s="2632"/>
      <c r="M41" s="2632"/>
      <c r="N41" s="2632"/>
      <c r="O41" s="13">
        <v>1440</v>
      </c>
      <c r="P41" s="399">
        <v>4.9050000000000002</v>
      </c>
      <c r="Q41" s="2631">
        <v>1.5</v>
      </c>
      <c r="R41" s="2631">
        <v>380</v>
      </c>
      <c r="S41" s="20" t="s">
        <v>2491</v>
      </c>
      <c r="T41" s="20"/>
      <c r="U41" s="20"/>
      <c r="V41" s="349">
        <f t="shared" si="0"/>
        <v>5</v>
      </c>
      <c r="W41" s="33" t="s">
        <v>4849</v>
      </c>
      <c r="X41" s="20" t="s">
        <v>1527</v>
      </c>
      <c r="Y41" s="17"/>
      <c r="AA41" s="821"/>
      <c r="AB41" s="2633"/>
      <c r="AC41" s="2633"/>
      <c r="AD41" s="821"/>
      <c r="AE41" s="52" t="s">
        <v>19938</v>
      </c>
    </row>
    <row r="42" spans="1:32">
      <c r="A42" s="16">
        <f t="shared" si="1"/>
        <v>38</v>
      </c>
      <c r="B42" s="2629" t="s">
        <v>3561</v>
      </c>
      <c r="C42" s="20" t="s">
        <v>3711</v>
      </c>
      <c r="D42" s="15" t="s">
        <v>3562</v>
      </c>
      <c r="E42" s="2631" t="s">
        <v>13</v>
      </c>
      <c r="F42" s="2631"/>
      <c r="G42" s="2631"/>
      <c r="H42" s="2631" t="s">
        <v>17227</v>
      </c>
      <c r="I42" s="2631">
        <v>130</v>
      </c>
      <c r="J42" s="13">
        <v>135</v>
      </c>
      <c r="K42" s="2624" t="s">
        <v>3516</v>
      </c>
      <c r="L42" s="2632"/>
      <c r="M42" s="2632"/>
      <c r="N42" s="2632"/>
      <c r="O42" s="2631">
        <v>2960</v>
      </c>
      <c r="P42" s="399">
        <v>17.658000000000001</v>
      </c>
      <c r="Q42" s="2631">
        <v>75</v>
      </c>
      <c r="R42" s="2631">
        <v>380</v>
      </c>
      <c r="S42" s="20" t="s">
        <v>4412</v>
      </c>
      <c r="T42" s="20"/>
      <c r="U42" s="20"/>
      <c r="V42" s="349">
        <f t="shared" si="0"/>
        <v>5</v>
      </c>
      <c r="W42" s="33" t="s">
        <v>4849</v>
      </c>
      <c r="X42" s="20" t="s">
        <v>1527</v>
      </c>
      <c r="Y42" s="17"/>
      <c r="Z42" s="975" t="s">
        <v>12219</v>
      </c>
      <c r="AA42" s="821" t="s">
        <v>12666</v>
      </c>
      <c r="AB42" s="2633">
        <v>44211</v>
      </c>
      <c r="AC42" s="2633"/>
      <c r="AD42" s="2633">
        <v>46294.333333333336</v>
      </c>
      <c r="AE42" s="52" t="s">
        <v>19938</v>
      </c>
    </row>
    <row r="43" spans="1:32">
      <c r="A43" s="16">
        <f t="shared" si="1"/>
        <v>39</v>
      </c>
      <c r="B43" s="2629" t="s">
        <v>3563</v>
      </c>
      <c r="C43" s="20" t="s">
        <v>3553</v>
      </c>
      <c r="D43" s="15" t="s">
        <v>3564</v>
      </c>
      <c r="E43" s="2631" t="s">
        <v>13</v>
      </c>
      <c r="F43" s="2631"/>
      <c r="G43" s="2631"/>
      <c r="H43" s="2631" t="s">
        <v>17227</v>
      </c>
      <c r="I43" s="2631">
        <v>2.1</v>
      </c>
      <c r="J43" s="13">
        <v>1.9</v>
      </c>
      <c r="K43" s="2624" t="s">
        <v>6136</v>
      </c>
      <c r="L43" s="2632"/>
      <c r="M43" s="2632"/>
      <c r="N43" s="2632"/>
      <c r="O43" s="2631">
        <v>1400</v>
      </c>
      <c r="P43" s="399">
        <v>4.7088000000000001</v>
      </c>
      <c r="Q43" s="2631">
        <v>0.75</v>
      </c>
      <c r="R43" s="2631">
        <v>380</v>
      </c>
      <c r="S43" s="20" t="s">
        <v>4412</v>
      </c>
      <c r="T43" s="20"/>
      <c r="U43" s="20"/>
      <c r="V43" s="349" t="str">
        <f t="shared" si="0"/>
        <v xml:space="preserve"> </v>
      </c>
      <c r="W43" s="20"/>
      <c r="X43" s="20"/>
      <c r="Y43" s="17"/>
      <c r="Z43" s="975" t="s">
        <v>12219</v>
      </c>
      <c r="AA43" s="821" t="s">
        <v>12666</v>
      </c>
      <c r="AB43" s="2633">
        <v>44769</v>
      </c>
      <c r="AC43" s="2633"/>
      <c r="AD43" s="2633">
        <v>46852.333333333336</v>
      </c>
      <c r="AE43" s="52" t="s">
        <v>19938</v>
      </c>
    </row>
    <row r="44" spans="1:32">
      <c r="A44" s="16">
        <f t="shared" si="1"/>
        <v>40</v>
      </c>
      <c r="B44" s="2629" t="s">
        <v>3565</v>
      </c>
      <c r="C44" s="20" t="s">
        <v>3553</v>
      </c>
      <c r="D44" s="15" t="s">
        <v>3566</v>
      </c>
      <c r="E44" s="2631" t="s">
        <v>13</v>
      </c>
      <c r="F44" s="2631"/>
      <c r="G44" s="2631"/>
      <c r="H44" s="2631" t="s">
        <v>17231</v>
      </c>
      <c r="I44" s="2631">
        <v>220</v>
      </c>
      <c r="J44" s="13">
        <v>225</v>
      </c>
      <c r="K44" s="2624" t="s">
        <v>3516</v>
      </c>
      <c r="L44" s="2632"/>
      <c r="M44" s="2632"/>
      <c r="N44" s="2632"/>
      <c r="O44" s="2631">
        <v>492</v>
      </c>
      <c r="P44" s="399">
        <v>9.81</v>
      </c>
      <c r="Q44" s="2631">
        <v>100</v>
      </c>
      <c r="R44" s="2631">
        <v>380</v>
      </c>
      <c r="S44" s="20" t="s">
        <v>2491</v>
      </c>
      <c r="T44" s="20"/>
      <c r="U44" s="20"/>
      <c r="V44" s="349">
        <f t="shared" si="0"/>
        <v>5</v>
      </c>
      <c r="W44" s="33" t="s">
        <v>4849</v>
      </c>
      <c r="X44" s="20" t="s">
        <v>1527</v>
      </c>
      <c r="Y44" s="17"/>
      <c r="Z44" s="975" t="s">
        <v>12411</v>
      </c>
      <c r="AA44" s="821"/>
      <c r="AB44" s="2633"/>
      <c r="AC44" s="2633"/>
      <c r="AD44" s="821"/>
      <c r="AE44" s="52" t="s">
        <v>19938</v>
      </c>
    </row>
    <row r="45" spans="1:32">
      <c r="A45" s="16">
        <f t="shared" si="1"/>
        <v>41</v>
      </c>
      <c r="B45" s="2629" t="s">
        <v>3567</v>
      </c>
      <c r="C45" s="20" t="s">
        <v>3553</v>
      </c>
      <c r="D45" s="15" t="s">
        <v>3568</v>
      </c>
      <c r="E45" s="2631" t="s">
        <v>13</v>
      </c>
      <c r="F45" s="2631"/>
      <c r="G45" s="2631"/>
      <c r="H45" s="2631" t="s">
        <v>17231</v>
      </c>
      <c r="I45" s="2631">
        <v>2.6</v>
      </c>
      <c r="J45" s="13">
        <v>3.5</v>
      </c>
      <c r="K45" s="2624" t="s">
        <v>6140</v>
      </c>
      <c r="L45" s="2632"/>
      <c r="M45" s="2632"/>
      <c r="N45" s="2632"/>
      <c r="O45" s="13">
        <v>1440</v>
      </c>
      <c r="P45" s="399">
        <v>5.6898</v>
      </c>
      <c r="Q45" s="2631">
        <v>1.5</v>
      </c>
      <c r="R45" s="2631">
        <v>380</v>
      </c>
      <c r="S45" s="20" t="s">
        <v>2491</v>
      </c>
      <c r="T45" s="20"/>
      <c r="U45" s="20"/>
      <c r="V45" s="349" t="str">
        <f t="shared" si="0"/>
        <v xml:space="preserve"> </v>
      </c>
      <c r="W45" s="20"/>
      <c r="X45" s="20"/>
      <c r="Y45" s="17"/>
      <c r="Z45" s="975" t="s">
        <v>12411</v>
      </c>
      <c r="AA45" s="821"/>
      <c r="AB45" s="2633"/>
      <c r="AC45" s="2633"/>
      <c r="AD45" s="821"/>
      <c r="AE45" s="52" t="s">
        <v>19938</v>
      </c>
    </row>
    <row r="46" spans="1:32">
      <c r="A46" s="16">
        <f t="shared" si="1"/>
        <v>42</v>
      </c>
      <c r="B46" s="2629" t="s">
        <v>1100</v>
      </c>
      <c r="C46" s="15" t="s">
        <v>2994</v>
      </c>
      <c r="D46" s="15" t="s">
        <v>256</v>
      </c>
      <c r="E46" s="2631" t="s">
        <v>13</v>
      </c>
      <c r="F46" s="2631"/>
      <c r="G46" s="2631"/>
      <c r="H46" s="2631" t="s">
        <v>3516</v>
      </c>
      <c r="I46" s="2631">
        <v>76</v>
      </c>
      <c r="J46" s="13">
        <v>50</v>
      </c>
      <c r="K46" s="2624" t="s">
        <v>3516</v>
      </c>
      <c r="L46" s="2632"/>
      <c r="M46" s="2632"/>
      <c r="N46" s="2632"/>
      <c r="O46" s="2631">
        <v>493</v>
      </c>
      <c r="P46" s="399">
        <v>11.772</v>
      </c>
      <c r="Q46" s="2631">
        <v>570</v>
      </c>
      <c r="R46" s="2631">
        <v>6000</v>
      </c>
      <c r="S46" s="20" t="s">
        <v>2491</v>
      </c>
      <c r="T46" s="20"/>
      <c r="U46" s="20"/>
      <c r="V46" s="349">
        <f t="shared" si="0"/>
        <v>5</v>
      </c>
      <c r="W46" s="33" t="s">
        <v>4849</v>
      </c>
      <c r="X46" s="20" t="s">
        <v>1527</v>
      </c>
      <c r="Y46" s="17"/>
      <c r="AA46" s="821"/>
      <c r="AB46" s="2633"/>
      <c r="AC46" s="2633"/>
      <c r="AD46" s="821"/>
      <c r="AE46" s="52" t="s">
        <v>19938</v>
      </c>
    </row>
    <row r="47" spans="1:32">
      <c r="A47" s="16">
        <f t="shared" si="1"/>
        <v>43</v>
      </c>
      <c r="B47" s="2629" t="s">
        <v>3715</v>
      </c>
      <c r="C47" s="2630" t="s">
        <v>3711</v>
      </c>
      <c r="D47" s="15" t="s">
        <v>911</v>
      </c>
      <c r="E47" s="2631" t="s">
        <v>13</v>
      </c>
      <c r="F47" s="2631"/>
      <c r="G47" s="2631"/>
      <c r="H47" s="2631" t="s">
        <v>3516</v>
      </c>
      <c r="I47" s="2631">
        <v>3.8</v>
      </c>
      <c r="J47" s="13">
        <v>4</v>
      </c>
      <c r="K47" s="2624" t="s">
        <v>6140</v>
      </c>
      <c r="L47" s="2632"/>
      <c r="M47" s="2632"/>
      <c r="N47" s="2632"/>
      <c r="O47" s="13">
        <v>1440</v>
      </c>
      <c r="P47" s="399">
        <v>4.7088000000000001</v>
      </c>
      <c r="Q47" s="2631">
        <v>1.5</v>
      </c>
      <c r="R47" s="2631">
        <v>380</v>
      </c>
      <c r="S47" s="20" t="s">
        <v>2491</v>
      </c>
      <c r="T47" s="20"/>
      <c r="U47" s="20"/>
      <c r="V47" s="349" t="str">
        <f t="shared" si="0"/>
        <v xml:space="preserve"> </v>
      </c>
      <c r="W47" s="20"/>
      <c r="X47" s="20"/>
      <c r="Y47" s="17"/>
      <c r="AA47" s="821"/>
      <c r="AB47" s="2633"/>
      <c r="AC47" s="2633"/>
      <c r="AD47" s="821"/>
      <c r="AE47" s="52" t="s">
        <v>19938</v>
      </c>
    </row>
    <row r="48" spans="1:32">
      <c r="A48" s="16">
        <f t="shared" si="1"/>
        <v>44</v>
      </c>
      <c r="B48" s="2629" t="s">
        <v>419</v>
      </c>
      <c r="C48" s="20"/>
      <c r="D48" s="15" t="s">
        <v>420</v>
      </c>
      <c r="E48" s="2631" t="s">
        <v>13</v>
      </c>
      <c r="F48" s="2631"/>
      <c r="G48" s="2631"/>
      <c r="H48" s="2631" t="s">
        <v>3516</v>
      </c>
      <c r="I48" s="2631"/>
      <c r="J48" s="13"/>
      <c r="K48" s="2624" t="s">
        <v>3516</v>
      </c>
      <c r="L48" s="2632"/>
      <c r="M48" s="2632"/>
      <c r="N48" s="2632"/>
      <c r="O48" s="2631">
        <v>1450</v>
      </c>
      <c r="P48" s="16"/>
      <c r="Q48" s="2631">
        <v>30</v>
      </c>
      <c r="R48" s="2631">
        <v>380</v>
      </c>
      <c r="S48" s="20" t="s">
        <v>1294</v>
      </c>
      <c r="T48" s="20"/>
      <c r="U48" s="20"/>
      <c r="V48" s="349" t="str">
        <f t="shared" si="0"/>
        <v xml:space="preserve"> </v>
      </c>
      <c r="W48" s="20"/>
      <c r="X48" s="20"/>
      <c r="Y48" s="15"/>
      <c r="AA48" s="821"/>
      <c r="AB48" s="2633" t="s">
        <v>3516</v>
      </c>
      <c r="AC48" s="2633"/>
      <c r="AD48" s="821"/>
    </row>
    <row r="49" spans="1:32">
      <c r="A49" s="16">
        <f t="shared" si="1"/>
        <v>45</v>
      </c>
      <c r="B49" s="2629" t="s">
        <v>4047</v>
      </c>
      <c r="C49" s="139" t="s">
        <v>2992</v>
      </c>
      <c r="D49" s="15" t="s">
        <v>4048</v>
      </c>
      <c r="E49" s="2631" t="s">
        <v>13</v>
      </c>
      <c r="F49" s="2631"/>
      <c r="G49" s="2631"/>
      <c r="H49" s="2631" t="s">
        <v>3516</v>
      </c>
      <c r="I49" s="2631"/>
      <c r="J49" s="16" t="s">
        <v>2524</v>
      </c>
      <c r="K49" s="2624" t="s">
        <v>3516</v>
      </c>
      <c r="L49" s="2632"/>
      <c r="M49" s="2632"/>
      <c r="N49" s="2632"/>
      <c r="O49" s="2631">
        <v>1485</v>
      </c>
      <c r="P49" s="399">
        <v>19.62</v>
      </c>
      <c r="Q49" s="2631">
        <v>90</v>
      </c>
      <c r="R49" s="2631">
        <v>380</v>
      </c>
      <c r="S49" s="20" t="s">
        <v>3857</v>
      </c>
      <c r="T49" s="20"/>
      <c r="U49" s="20"/>
      <c r="V49" s="349">
        <f t="shared" si="0"/>
        <v>5</v>
      </c>
      <c r="W49" s="33" t="s">
        <v>4849</v>
      </c>
      <c r="X49" s="20" t="s">
        <v>1527</v>
      </c>
      <c r="Y49" s="17"/>
      <c r="AA49" s="821" t="s">
        <v>12666</v>
      </c>
      <c r="AB49" s="2633">
        <v>43613</v>
      </c>
      <c r="AC49" s="2633"/>
      <c r="AD49" s="2633">
        <v>45696.333333333336</v>
      </c>
    </row>
    <row r="50" spans="1:32">
      <c r="A50" s="16">
        <f t="shared" si="1"/>
        <v>46</v>
      </c>
      <c r="B50" s="2629" t="s">
        <v>4049</v>
      </c>
      <c r="C50" s="139" t="s">
        <v>3711</v>
      </c>
      <c r="D50" s="15" t="s">
        <v>4048</v>
      </c>
      <c r="E50" s="2631" t="s">
        <v>13</v>
      </c>
      <c r="F50" s="2631"/>
      <c r="G50" s="2631"/>
      <c r="H50" s="2631" t="s">
        <v>3516</v>
      </c>
      <c r="I50" s="2631"/>
      <c r="J50" s="16" t="s">
        <v>2524</v>
      </c>
      <c r="K50" s="2624" t="s">
        <v>6146</v>
      </c>
      <c r="L50" s="2632"/>
      <c r="M50" s="2632"/>
      <c r="N50" s="2632"/>
      <c r="O50" s="2631">
        <v>1492</v>
      </c>
      <c r="P50" s="399">
        <v>19.62</v>
      </c>
      <c r="Q50" s="2631">
        <v>90</v>
      </c>
      <c r="R50" s="2631">
        <v>380</v>
      </c>
      <c r="S50" s="20" t="s">
        <v>2494</v>
      </c>
      <c r="T50" s="20"/>
      <c r="U50" s="20"/>
      <c r="V50" s="349">
        <f t="shared" si="0"/>
        <v>5</v>
      </c>
      <c r="W50" s="33" t="s">
        <v>4849</v>
      </c>
      <c r="X50" s="20" t="s">
        <v>1527</v>
      </c>
      <c r="Y50" s="17"/>
      <c r="AA50" s="821"/>
      <c r="AB50" s="2633"/>
      <c r="AC50" s="2633"/>
      <c r="AD50" s="821"/>
    </row>
    <row r="51" spans="1:32">
      <c r="A51" s="16">
        <f t="shared" si="1"/>
        <v>47</v>
      </c>
      <c r="B51" s="2629" t="s">
        <v>12607</v>
      </c>
      <c r="C51" s="139" t="s">
        <v>2992</v>
      </c>
      <c r="D51" s="15" t="s">
        <v>257</v>
      </c>
      <c r="E51" s="2631" t="s">
        <v>13</v>
      </c>
      <c r="F51" s="2631"/>
      <c r="G51" s="2631"/>
      <c r="H51" s="2631" t="s">
        <v>3516</v>
      </c>
      <c r="I51" s="2631"/>
      <c r="J51" s="16" t="s">
        <v>2524</v>
      </c>
      <c r="K51" s="2624" t="s">
        <v>3516</v>
      </c>
      <c r="L51" s="2632"/>
      <c r="M51" s="2632"/>
      <c r="N51" s="2632"/>
      <c r="O51" s="2631"/>
      <c r="P51" s="399"/>
      <c r="Q51" s="2631"/>
      <c r="R51" s="2631"/>
      <c r="S51" s="20"/>
      <c r="T51" s="20"/>
      <c r="U51" s="20"/>
      <c r="V51" s="349" t="str">
        <f t="shared" si="0"/>
        <v xml:space="preserve"> </v>
      </c>
      <c r="W51" s="20"/>
      <c r="X51" s="20"/>
      <c r="Y51" s="17"/>
      <c r="AA51" s="821" t="s">
        <v>3516</v>
      </c>
      <c r="AB51" s="2633" t="s">
        <v>3516</v>
      </c>
      <c r="AC51" s="2633" t="s">
        <v>3516</v>
      </c>
      <c r="AD51" s="821"/>
      <c r="AF51" s="52" t="s">
        <v>19938</v>
      </c>
    </row>
    <row r="52" spans="1:32">
      <c r="A52" s="16">
        <f t="shared" si="1"/>
        <v>48</v>
      </c>
      <c r="B52" s="2629" t="s">
        <v>12608</v>
      </c>
      <c r="C52" s="139" t="s">
        <v>3711</v>
      </c>
      <c r="D52" s="15" t="s">
        <v>258</v>
      </c>
      <c r="E52" s="2631" t="s">
        <v>13</v>
      </c>
      <c r="F52" s="2631"/>
      <c r="G52" s="2631"/>
      <c r="H52" s="2631" t="s">
        <v>3516</v>
      </c>
      <c r="I52" s="2631"/>
      <c r="J52" s="16" t="s">
        <v>2524</v>
      </c>
      <c r="K52" s="2624" t="s">
        <v>3516</v>
      </c>
      <c r="L52" s="2632"/>
      <c r="M52" s="2632"/>
      <c r="N52" s="2632"/>
      <c r="O52" s="2631">
        <v>940</v>
      </c>
      <c r="P52" s="399">
        <v>4.9050000000000002</v>
      </c>
      <c r="Q52" s="2631">
        <v>2.2000000000000002</v>
      </c>
      <c r="R52" s="2631">
        <v>380</v>
      </c>
      <c r="S52" s="20" t="s">
        <v>2494</v>
      </c>
      <c r="T52" s="20"/>
      <c r="U52" s="20"/>
      <c r="V52" s="349" t="str">
        <f t="shared" si="0"/>
        <v xml:space="preserve"> </v>
      </c>
      <c r="W52" s="20"/>
      <c r="X52" s="20"/>
      <c r="Y52" s="17"/>
      <c r="AA52" s="821" t="s">
        <v>3516</v>
      </c>
      <c r="AB52" s="2633" t="s">
        <v>3516</v>
      </c>
      <c r="AC52" s="2633" t="s">
        <v>3516</v>
      </c>
      <c r="AD52" s="821"/>
    </row>
    <row r="53" spans="1:32">
      <c r="A53" s="16">
        <f t="shared" si="1"/>
        <v>49</v>
      </c>
      <c r="B53" s="2629" t="s">
        <v>4050</v>
      </c>
      <c r="C53" s="15" t="s">
        <v>2993</v>
      </c>
      <c r="D53" s="15" t="s">
        <v>4051</v>
      </c>
      <c r="E53" s="2631" t="s">
        <v>13</v>
      </c>
      <c r="F53" s="2631"/>
      <c r="G53" s="2631"/>
      <c r="H53" s="2631" t="s">
        <v>3516</v>
      </c>
      <c r="I53" s="2631"/>
      <c r="J53" s="16" t="s">
        <v>2524</v>
      </c>
      <c r="K53" s="2624" t="s">
        <v>6136</v>
      </c>
      <c r="L53" s="2632"/>
      <c r="M53" s="2632"/>
      <c r="N53" s="2632"/>
      <c r="O53" s="2631">
        <v>1400</v>
      </c>
      <c r="P53" s="399"/>
      <c r="Q53" s="2631">
        <v>0.25</v>
      </c>
      <c r="R53" s="2631">
        <v>380</v>
      </c>
      <c r="S53" s="20"/>
      <c r="T53" s="20"/>
      <c r="U53" s="20"/>
      <c r="V53" s="349" t="str">
        <f t="shared" si="0"/>
        <v xml:space="preserve"> </v>
      </c>
      <c r="W53" s="20"/>
      <c r="X53" s="20"/>
      <c r="Y53" s="17"/>
      <c r="AA53" s="821" t="s">
        <v>3516</v>
      </c>
      <c r="AB53" s="2633" t="s">
        <v>3516</v>
      </c>
      <c r="AC53" s="2633" t="s">
        <v>3516</v>
      </c>
      <c r="AD53" s="821"/>
    </row>
    <row r="54" spans="1:32">
      <c r="A54" s="16">
        <f t="shared" si="1"/>
        <v>50</v>
      </c>
      <c r="B54" s="2629" t="s">
        <v>410</v>
      </c>
      <c r="C54" s="2630" t="s">
        <v>4401</v>
      </c>
      <c r="D54" s="15" t="s">
        <v>1318</v>
      </c>
      <c r="E54" s="2631" t="s">
        <v>13</v>
      </c>
      <c r="F54" s="2631"/>
      <c r="G54" s="2631"/>
      <c r="H54" s="2631" t="s">
        <v>3516</v>
      </c>
      <c r="I54" s="2631">
        <v>15</v>
      </c>
      <c r="J54" s="13">
        <v>36</v>
      </c>
      <c r="K54" s="2624" t="s">
        <v>6147</v>
      </c>
      <c r="L54" s="2632"/>
      <c r="M54" s="2632"/>
      <c r="N54" s="2632"/>
      <c r="O54" s="2631">
        <v>1475</v>
      </c>
      <c r="P54" s="399">
        <v>7.4556000000000004</v>
      </c>
      <c r="Q54" s="2631">
        <v>15</v>
      </c>
      <c r="R54" s="2631">
        <v>380</v>
      </c>
      <c r="S54" s="20" t="s">
        <v>2492</v>
      </c>
      <c r="T54" s="20"/>
      <c r="U54" s="20"/>
      <c r="V54" s="349" t="str">
        <f t="shared" si="0"/>
        <v xml:space="preserve"> </v>
      </c>
      <c r="W54" s="20"/>
      <c r="X54" s="20"/>
      <c r="Y54" s="17"/>
      <c r="AA54" s="821" t="s">
        <v>12666</v>
      </c>
      <c r="AB54" s="2633">
        <v>43078</v>
      </c>
      <c r="AC54" s="2633">
        <v>45161.333333333336</v>
      </c>
      <c r="AD54" s="821"/>
      <c r="AE54" s="52" t="s">
        <v>19938</v>
      </c>
    </row>
    <row r="55" spans="1:32">
      <c r="A55" s="16">
        <f t="shared" si="1"/>
        <v>51</v>
      </c>
      <c r="B55" s="2629" t="s">
        <v>1319</v>
      </c>
      <c r="C55" s="2630" t="s">
        <v>4401</v>
      </c>
      <c r="D55" s="15" t="s">
        <v>1318</v>
      </c>
      <c r="E55" s="2631" t="s">
        <v>13</v>
      </c>
      <c r="F55" s="2631"/>
      <c r="G55" s="2631"/>
      <c r="H55" s="2631" t="s">
        <v>3516</v>
      </c>
      <c r="I55" s="2631">
        <v>15</v>
      </c>
      <c r="J55" s="13">
        <v>36</v>
      </c>
      <c r="K55" s="2624" t="s">
        <v>6147</v>
      </c>
      <c r="L55" s="2632"/>
      <c r="M55" s="2632"/>
      <c r="N55" s="2632"/>
      <c r="O55" s="2631">
        <v>1475</v>
      </c>
      <c r="P55" s="399">
        <v>7.4556000000000004</v>
      </c>
      <c r="Q55" s="2631">
        <v>15</v>
      </c>
      <c r="R55" s="2631">
        <v>380</v>
      </c>
      <c r="S55" s="20" t="s">
        <v>2492</v>
      </c>
      <c r="T55" s="20"/>
      <c r="U55" s="20"/>
      <c r="V55" s="349" t="str">
        <f t="shared" si="0"/>
        <v xml:space="preserve"> </v>
      </c>
      <c r="W55" s="20"/>
      <c r="X55" s="20"/>
      <c r="Y55" s="17"/>
      <c r="AA55" s="821" t="s">
        <v>12671</v>
      </c>
      <c r="AB55" s="2633">
        <v>44202</v>
      </c>
      <c r="AC55" s="2633"/>
      <c r="AD55" s="2633">
        <v>46285.333333333336</v>
      </c>
      <c r="AE55" s="52" t="s">
        <v>19938</v>
      </c>
    </row>
    <row r="56" spans="1:32">
      <c r="A56" s="16">
        <f t="shared" si="1"/>
        <v>52</v>
      </c>
      <c r="B56" s="2629" t="s">
        <v>223</v>
      </c>
      <c r="C56" s="2630" t="s">
        <v>4401</v>
      </c>
      <c r="D56" s="15" t="s">
        <v>1318</v>
      </c>
      <c r="E56" s="2631" t="s">
        <v>13</v>
      </c>
      <c r="F56" s="2631"/>
      <c r="G56" s="2631"/>
      <c r="H56" s="2631" t="s">
        <v>3516</v>
      </c>
      <c r="I56" s="2631"/>
      <c r="J56" s="13"/>
      <c r="K56" s="2624" t="s">
        <v>3516</v>
      </c>
      <c r="L56" s="2632"/>
      <c r="M56" s="2632"/>
      <c r="N56" s="2632"/>
      <c r="O56" s="2631">
        <v>1440</v>
      </c>
      <c r="P56" s="399"/>
      <c r="Q56" s="2631">
        <v>7.5</v>
      </c>
      <c r="R56" s="2631">
        <v>380</v>
      </c>
      <c r="S56" s="20"/>
      <c r="T56" s="20"/>
      <c r="U56" s="20"/>
      <c r="V56" s="349" t="str">
        <f t="shared" si="0"/>
        <v xml:space="preserve"> </v>
      </c>
      <c r="W56" s="20"/>
      <c r="X56" s="20"/>
      <c r="Y56" s="17"/>
      <c r="AA56" s="821" t="s">
        <v>12666</v>
      </c>
      <c r="AB56" s="2633">
        <v>44718</v>
      </c>
      <c r="AC56" s="2633"/>
      <c r="AD56" s="2633">
        <v>46801.333333333336</v>
      </c>
      <c r="AE56" s="52" t="s">
        <v>19938</v>
      </c>
    </row>
    <row r="57" spans="1:32">
      <c r="A57" s="16">
        <f t="shared" si="1"/>
        <v>53</v>
      </c>
      <c r="B57" s="2629" t="s">
        <v>224</v>
      </c>
      <c r="C57" s="2630" t="s">
        <v>4401</v>
      </c>
      <c r="D57" s="15" t="s">
        <v>1318</v>
      </c>
      <c r="E57" s="2631" t="s">
        <v>13</v>
      </c>
      <c r="F57" s="2631"/>
      <c r="G57" s="2631"/>
      <c r="H57" s="2631" t="s">
        <v>3516</v>
      </c>
      <c r="I57" s="2631"/>
      <c r="J57" s="13"/>
      <c r="K57" s="2624" t="s">
        <v>3516</v>
      </c>
      <c r="L57" s="2632"/>
      <c r="M57" s="2632"/>
      <c r="N57" s="2632"/>
      <c r="O57" s="2631">
        <v>1440</v>
      </c>
      <c r="P57" s="399"/>
      <c r="Q57" s="2631">
        <v>7.5</v>
      </c>
      <c r="R57" s="2631">
        <v>380</v>
      </c>
      <c r="S57" s="20"/>
      <c r="T57" s="20"/>
      <c r="U57" s="20"/>
      <c r="V57" s="349" t="str">
        <f t="shared" si="0"/>
        <v xml:space="preserve"> </v>
      </c>
      <c r="W57" s="20"/>
      <c r="X57" s="20"/>
      <c r="Y57" s="17"/>
      <c r="AA57" s="821" t="s">
        <v>12666</v>
      </c>
      <c r="AB57" s="2633">
        <v>44717</v>
      </c>
      <c r="AC57" s="2633"/>
      <c r="AD57" s="2633">
        <v>46800.333333333336</v>
      </c>
      <c r="AE57" s="52" t="s">
        <v>19938</v>
      </c>
    </row>
    <row r="58" spans="1:32">
      <c r="A58" s="16">
        <f t="shared" si="1"/>
        <v>54</v>
      </c>
      <c r="B58" s="2629" t="s">
        <v>3569</v>
      </c>
      <c r="C58" s="20" t="s">
        <v>3553</v>
      </c>
      <c r="D58" s="15" t="s">
        <v>1239</v>
      </c>
      <c r="E58" s="2631" t="s">
        <v>13</v>
      </c>
      <c r="F58" s="2631"/>
      <c r="G58" s="2631"/>
      <c r="H58" s="2631" t="s">
        <v>17227</v>
      </c>
      <c r="I58" s="2631">
        <v>57</v>
      </c>
      <c r="J58" s="13">
        <v>65</v>
      </c>
      <c r="K58" s="2624" t="s">
        <v>6139</v>
      </c>
      <c r="L58" s="2632"/>
      <c r="M58" s="2632"/>
      <c r="N58" s="2632"/>
      <c r="O58" s="2631">
        <v>1465</v>
      </c>
      <c r="P58" s="399">
        <v>7.6518000000000006</v>
      </c>
      <c r="Q58" s="2631">
        <v>30</v>
      </c>
      <c r="R58" s="2631">
        <v>380</v>
      </c>
      <c r="S58" s="20" t="s">
        <v>2493</v>
      </c>
      <c r="T58" s="20"/>
      <c r="U58" s="20"/>
      <c r="V58" s="349" t="str">
        <f t="shared" si="0"/>
        <v xml:space="preserve"> </v>
      </c>
      <c r="W58" s="20"/>
      <c r="X58" s="20"/>
      <c r="Y58" s="17"/>
      <c r="Z58" s="975" t="s">
        <v>17775</v>
      </c>
      <c r="AA58" s="821" t="s">
        <v>12668</v>
      </c>
      <c r="AB58" s="2633">
        <v>43781</v>
      </c>
      <c r="AC58" s="2633"/>
      <c r="AD58" s="2633">
        <v>45864.333333333336</v>
      </c>
      <c r="AE58" s="52" t="s">
        <v>19938</v>
      </c>
    </row>
    <row r="59" spans="1:32">
      <c r="A59" s="16">
        <f t="shared" si="1"/>
        <v>55</v>
      </c>
      <c r="B59" s="2629" t="s">
        <v>1240</v>
      </c>
      <c r="C59" s="20" t="s">
        <v>3553</v>
      </c>
      <c r="D59" s="15" t="s">
        <v>1239</v>
      </c>
      <c r="E59" s="2631" t="s">
        <v>13</v>
      </c>
      <c r="F59" s="2631"/>
      <c r="G59" s="2631"/>
      <c r="H59" s="2631" t="s">
        <v>17227</v>
      </c>
      <c r="I59" s="2631">
        <v>57</v>
      </c>
      <c r="J59" s="13">
        <v>65</v>
      </c>
      <c r="K59" s="2624" t="s">
        <v>6139</v>
      </c>
      <c r="L59" s="2632"/>
      <c r="M59" s="2632"/>
      <c r="N59" s="2632"/>
      <c r="O59" s="2631">
        <v>1465</v>
      </c>
      <c r="P59" s="399">
        <v>7.6518000000000006</v>
      </c>
      <c r="Q59" s="2631">
        <v>30</v>
      </c>
      <c r="R59" s="2631">
        <v>380</v>
      </c>
      <c r="S59" s="20" t="s">
        <v>2493</v>
      </c>
      <c r="T59" s="20"/>
      <c r="U59" s="20"/>
      <c r="V59" s="349" t="str">
        <f t="shared" si="0"/>
        <v xml:space="preserve"> </v>
      </c>
      <c r="W59" s="20"/>
      <c r="X59" s="20"/>
      <c r="Y59" s="17"/>
      <c r="Z59" s="975" t="s">
        <v>17775</v>
      </c>
      <c r="AA59" s="821" t="s">
        <v>12668</v>
      </c>
      <c r="AB59" s="2633">
        <v>43882</v>
      </c>
      <c r="AC59" s="2633"/>
      <c r="AD59" s="2633">
        <v>45965.333333333336</v>
      </c>
      <c r="AE59" s="52" t="s">
        <v>19938</v>
      </c>
    </row>
    <row r="60" spans="1:32">
      <c r="A60" s="16">
        <f t="shared" si="1"/>
        <v>56</v>
      </c>
      <c r="B60" s="2629" t="s">
        <v>1241</v>
      </c>
      <c r="C60" s="20" t="s">
        <v>3553</v>
      </c>
      <c r="D60" s="15" t="s">
        <v>1242</v>
      </c>
      <c r="E60" s="2631" t="s">
        <v>13</v>
      </c>
      <c r="F60" s="2631"/>
      <c r="G60" s="2631"/>
      <c r="H60" s="2631" t="s">
        <v>17227</v>
      </c>
      <c r="I60" s="2631">
        <v>76</v>
      </c>
      <c r="J60" s="13">
        <v>78</v>
      </c>
      <c r="K60" s="2624" t="s">
        <v>6139</v>
      </c>
      <c r="L60" s="2632"/>
      <c r="M60" s="2632"/>
      <c r="N60" s="2632"/>
      <c r="O60" s="2631">
        <v>980</v>
      </c>
      <c r="P60" s="399">
        <v>6.7688999999999995</v>
      </c>
      <c r="Q60" s="2631">
        <v>37</v>
      </c>
      <c r="R60" s="2631">
        <v>380</v>
      </c>
      <c r="S60" s="20" t="s">
        <v>2493</v>
      </c>
      <c r="T60" s="20"/>
      <c r="U60" s="20"/>
      <c r="V60" s="349" t="str">
        <f t="shared" si="0"/>
        <v xml:space="preserve"> </v>
      </c>
      <c r="W60" s="20"/>
      <c r="X60" s="20"/>
      <c r="Y60" s="17"/>
      <c r="Z60" s="975" t="s">
        <v>12219</v>
      </c>
      <c r="AA60" s="821" t="s">
        <v>12668</v>
      </c>
      <c r="AB60" s="2633">
        <v>43822</v>
      </c>
      <c r="AC60" s="2633"/>
      <c r="AD60" s="2633">
        <v>45905.333333333336</v>
      </c>
      <c r="AE60" s="52" t="s">
        <v>19938</v>
      </c>
    </row>
    <row r="61" spans="1:32">
      <c r="A61" s="16">
        <f t="shared" si="1"/>
        <v>57</v>
      </c>
      <c r="B61" s="2629" t="s">
        <v>1243</v>
      </c>
      <c r="C61" s="20" t="s">
        <v>3553</v>
      </c>
      <c r="D61" s="15" t="s">
        <v>1242</v>
      </c>
      <c r="E61" s="2631" t="s">
        <v>13</v>
      </c>
      <c r="F61" s="2631"/>
      <c r="G61" s="2631"/>
      <c r="H61" s="2631" t="s">
        <v>17227</v>
      </c>
      <c r="I61" s="2631">
        <v>76</v>
      </c>
      <c r="J61" s="13">
        <v>78</v>
      </c>
      <c r="K61" s="2624" t="s">
        <v>6139</v>
      </c>
      <c r="L61" s="2632"/>
      <c r="M61" s="2632"/>
      <c r="N61" s="2632"/>
      <c r="O61" s="2631">
        <v>980</v>
      </c>
      <c r="P61" s="399">
        <v>6.7688999999999995</v>
      </c>
      <c r="Q61" s="2631">
        <v>37</v>
      </c>
      <c r="R61" s="2631">
        <v>380</v>
      </c>
      <c r="S61" s="20" t="s">
        <v>2493</v>
      </c>
      <c r="T61" s="20"/>
      <c r="U61" s="20"/>
      <c r="V61" s="349" t="str">
        <f t="shared" si="0"/>
        <v xml:space="preserve"> </v>
      </c>
      <c r="W61" s="20"/>
      <c r="X61" s="20"/>
      <c r="Y61" s="17"/>
      <c r="Z61" s="975" t="s">
        <v>12219</v>
      </c>
      <c r="AA61" s="821" t="s">
        <v>12668</v>
      </c>
      <c r="AB61" s="2633">
        <v>44274</v>
      </c>
      <c r="AC61" s="2633"/>
      <c r="AD61" s="2633">
        <v>46357.333333333336</v>
      </c>
      <c r="AE61" s="52" t="s">
        <v>19938</v>
      </c>
    </row>
    <row r="62" spans="1:32">
      <c r="A62" s="16">
        <f t="shared" si="1"/>
        <v>58</v>
      </c>
      <c r="B62" s="2629" t="s">
        <v>1244</v>
      </c>
      <c r="C62" s="20" t="s">
        <v>3553</v>
      </c>
      <c r="D62" s="15" t="s">
        <v>1242</v>
      </c>
      <c r="E62" s="2631" t="s">
        <v>13</v>
      </c>
      <c r="F62" s="2631"/>
      <c r="G62" s="2631"/>
      <c r="H62" s="2631" t="s">
        <v>17227</v>
      </c>
      <c r="I62" s="2631">
        <v>76</v>
      </c>
      <c r="J62" s="13">
        <v>78</v>
      </c>
      <c r="K62" s="2624" t="s">
        <v>6139</v>
      </c>
      <c r="L62" s="2632"/>
      <c r="M62" s="2632"/>
      <c r="N62" s="2632"/>
      <c r="O62" s="2631">
        <v>980</v>
      </c>
      <c r="P62" s="399">
        <v>6.7688999999999995</v>
      </c>
      <c r="Q62" s="2631">
        <v>37</v>
      </c>
      <c r="R62" s="2631">
        <v>380</v>
      </c>
      <c r="S62" s="20" t="s">
        <v>2493</v>
      </c>
      <c r="T62" s="20"/>
      <c r="U62" s="20"/>
      <c r="V62" s="349" t="str">
        <f t="shared" si="0"/>
        <v xml:space="preserve"> </v>
      </c>
      <c r="W62" s="20"/>
      <c r="X62" s="20"/>
      <c r="Y62" s="17"/>
      <c r="Z62" s="975" t="s">
        <v>12219</v>
      </c>
      <c r="AA62" s="821" t="s">
        <v>12668</v>
      </c>
      <c r="AB62" s="2633">
        <v>43832</v>
      </c>
      <c r="AC62" s="2633"/>
      <c r="AD62" s="2633">
        <v>45915.333333333336</v>
      </c>
      <c r="AE62" s="52" t="s">
        <v>19938</v>
      </c>
    </row>
    <row r="63" spans="1:32">
      <c r="A63" s="16">
        <f t="shared" si="1"/>
        <v>59</v>
      </c>
      <c r="B63" s="2629" t="s">
        <v>1245</v>
      </c>
      <c r="C63" s="20" t="s">
        <v>3553</v>
      </c>
      <c r="D63" s="15" t="s">
        <v>1242</v>
      </c>
      <c r="E63" s="2631" t="s">
        <v>13</v>
      </c>
      <c r="F63" s="2631"/>
      <c r="G63" s="2631"/>
      <c r="H63" s="2631" t="s">
        <v>17227</v>
      </c>
      <c r="I63" s="2631">
        <v>76</v>
      </c>
      <c r="J63" s="13">
        <v>78</v>
      </c>
      <c r="K63" s="2624" t="s">
        <v>6139</v>
      </c>
      <c r="L63" s="2632"/>
      <c r="M63" s="2632"/>
      <c r="N63" s="2632"/>
      <c r="O63" s="2631">
        <v>980</v>
      </c>
      <c r="P63" s="399">
        <v>6.7688999999999995</v>
      </c>
      <c r="Q63" s="2631">
        <v>37</v>
      </c>
      <c r="R63" s="2631">
        <v>380</v>
      </c>
      <c r="S63" s="20" t="s">
        <v>2493</v>
      </c>
      <c r="T63" s="20"/>
      <c r="U63" s="20"/>
      <c r="V63" s="349" t="str">
        <f t="shared" si="0"/>
        <v xml:space="preserve"> </v>
      </c>
      <c r="W63" s="20"/>
      <c r="X63" s="20"/>
      <c r="Y63" s="17"/>
      <c r="Z63" s="975" t="s">
        <v>12219</v>
      </c>
      <c r="AA63" s="821" t="s">
        <v>12668</v>
      </c>
      <c r="AB63" s="2633">
        <v>43865</v>
      </c>
      <c r="AC63" s="2633"/>
      <c r="AD63" s="2633">
        <v>45948.333333333336</v>
      </c>
      <c r="AE63" s="52" t="s">
        <v>19938</v>
      </c>
    </row>
    <row r="64" spans="1:32">
      <c r="A64" s="16">
        <f t="shared" si="1"/>
        <v>60</v>
      </c>
      <c r="B64" s="2629" t="s">
        <v>1246</v>
      </c>
      <c r="C64" s="20" t="s">
        <v>3553</v>
      </c>
      <c r="D64" s="15" t="s">
        <v>1247</v>
      </c>
      <c r="E64" s="2631" t="s">
        <v>13</v>
      </c>
      <c r="F64" s="2631"/>
      <c r="G64" s="2631"/>
      <c r="H64" s="2631" t="s">
        <v>17229</v>
      </c>
      <c r="I64" s="2631">
        <v>76</v>
      </c>
      <c r="J64" s="13">
        <v>77</v>
      </c>
      <c r="K64" s="2624" t="s">
        <v>6139</v>
      </c>
      <c r="L64" s="2632"/>
      <c r="M64" s="2632"/>
      <c r="N64" s="2632"/>
      <c r="O64" s="2631">
        <v>980</v>
      </c>
      <c r="P64" s="399">
        <v>6.7688999999999995</v>
      </c>
      <c r="Q64" s="2631">
        <v>37</v>
      </c>
      <c r="R64" s="2631">
        <v>380</v>
      </c>
      <c r="S64" s="20" t="s">
        <v>2493</v>
      </c>
      <c r="T64" s="20"/>
      <c r="U64" s="20"/>
      <c r="V64" s="349" t="str">
        <f t="shared" si="0"/>
        <v xml:space="preserve"> </v>
      </c>
      <c r="W64" s="20"/>
      <c r="X64" s="20"/>
      <c r="Y64" s="17"/>
      <c r="Z64" s="975" t="s">
        <v>12289</v>
      </c>
      <c r="AA64" s="821" t="s">
        <v>12668</v>
      </c>
      <c r="AB64" s="2633">
        <v>43614</v>
      </c>
      <c r="AC64" s="2633"/>
      <c r="AD64" s="2633">
        <v>45697.333333333336</v>
      </c>
      <c r="AE64" s="52" t="s">
        <v>19938</v>
      </c>
    </row>
    <row r="65" spans="1:31">
      <c r="A65" s="16">
        <f t="shared" si="1"/>
        <v>61</v>
      </c>
      <c r="B65" s="2629" t="s">
        <v>1248</v>
      </c>
      <c r="C65" s="20" t="s">
        <v>3553</v>
      </c>
      <c r="D65" s="15" t="s">
        <v>1247</v>
      </c>
      <c r="E65" s="2631" t="s">
        <v>13</v>
      </c>
      <c r="F65" s="2631"/>
      <c r="G65" s="2631"/>
      <c r="H65" s="2631" t="s">
        <v>17229</v>
      </c>
      <c r="I65" s="2631">
        <v>76</v>
      </c>
      <c r="J65" s="13">
        <v>75</v>
      </c>
      <c r="K65" s="2624" t="s">
        <v>6139</v>
      </c>
      <c r="L65" s="2632"/>
      <c r="M65" s="2632"/>
      <c r="N65" s="2632"/>
      <c r="O65" s="2631">
        <v>980</v>
      </c>
      <c r="P65" s="399">
        <v>6.7688999999999995</v>
      </c>
      <c r="Q65" s="2631">
        <v>37</v>
      </c>
      <c r="R65" s="2631">
        <v>380</v>
      </c>
      <c r="S65" s="20" t="s">
        <v>2493</v>
      </c>
      <c r="T65" s="20"/>
      <c r="U65" s="20"/>
      <c r="V65" s="349" t="str">
        <f t="shared" si="0"/>
        <v xml:space="preserve"> </v>
      </c>
      <c r="W65" s="20"/>
      <c r="X65" s="20"/>
      <c r="Y65" s="17" t="s">
        <v>261</v>
      </c>
      <c r="Z65" s="975" t="s">
        <v>12289</v>
      </c>
      <c r="AA65" s="821" t="s">
        <v>12668</v>
      </c>
      <c r="AB65" s="2633">
        <v>43836</v>
      </c>
      <c r="AC65" s="2633"/>
      <c r="AD65" s="2633">
        <v>45919.333333333336</v>
      </c>
      <c r="AE65" s="52" t="s">
        <v>19938</v>
      </c>
    </row>
    <row r="66" spans="1:31">
      <c r="A66" s="16">
        <f t="shared" si="1"/>
        <v>62</v>
      </c>
      <c r="B66" s="2629" t="s">
        <v>1249</v>
      </c>
      <c r="C66" s="20" t="s">
        <v>3553</v>
      </c>
      <c r="D66" s="15" t="s">
        <v>1247</v>
      </c>
      <c r="E66" s="2631" t="s">
        <v>13</v>
      </c>
      <c r="F66" s="2631"/>
      <c r="G66" s="2631"/>
      <c r="H66" s="2631" t="s">
        <v>17229</v>
      </c>
      <c r="I66" s="2631">
        <v>76</v>
      </c>
      <c r="J66" s="13">
        <v>75</v>
      </c>
      <c r="K66" s="2624" t="s">
        <v>6139</v>
      </c>
      <c r="L66" s="2632"/>
      <c r="M66" s="2632"/>
      <c r="N66" s="2632"/>
      <c r="O66" s="2631">
        <v>980</v>
      </c>
      <c r="P66" s="399">
        <v>6.7688999999999995</v>
      </c>
      <c r="Q66" s="2631">
        <v>37</v>
      </c>
      <c r="R66" s="2631">
        <v>380</v>
      </c>
      <c r="S66" s="20" t="s">
        <v>2493</v>
      </c>
      <c r="T66" s="20"/>
      <c r="U66" s="20"/>
      <c r="V66" s="349" t="str">
        <f t="shared" si="0"/>
        <v xml:space="preserve"> </v>
      </c>
      <c r="W66" s="20"/>
      <c r="X66" s="20"/>
      <c r="Y66" s="17"/>
      <c r="Z66" s="975" t="s">
        <v>12289</v>
      </c>
      <c r="AA66" s="821" t="s">
        <v>12668</v>
      </c>
      <c r="AB66" s="2633">
        <v>44573</v>
      </c>
      <c r="AC66" s="2633"/>
      <c r="AD66" s="2633">
        <v>46656.333333333336</v>
      </c>
      <c r="AE66" s="52" t="s">
        <v>19938</v>
      </c>
    </row>
    <row r="67" spans="1:31">
      <c r="A67" s="16">
        <f t="shared" si="1"/>
        <v>63</v>
      </c>
      <c r="B67" s="2629" t="s">
        <v>1250</v>
      </c>
      <c r="C67" s="20" t="s">
        <v>3553</v>
      </c>
      <c r="D67" s="15" t="s">
        <v>1247</v>
      </c>
      <c r="E67" s="2631" t="s">
        <v>13</v>
      </c>
      <c r="F67" s="2631"/>
      <c r="G67" s="2631"/>
      <c r="H67" s="2631" t="s">
        <v>17229</v>
      </c>
      <c r="I67" s="2631">
        <v>76</v>
      </c>
      <c r="J67" s="13">
        <v>77</v>
      </c>
      <c r="K67" s="2624" t="s">
        <v>6139</v>
      </c>
      <c r="L67" s="2632"/>
      <c r="M67" s="2632"/>
      <c r="N67" s="2632"/>
      <c r="O67" s="2631">
        <v>980</v>
      </c>
      <c r="P67" s="399">
        <v>6.7688999999999995</v>
      </c>
      <c r="Q67" s="2631">
        <v>37</v>
      </c>
      <c r="R67" s="2631">
        <v>380</v>
      </c>
      <c r="S67" s="20" t="s">
        <v>2493</v>
      </c>
      <c r="T67" s="20"/>
      <c r="U67" s="20"/>
      <c r="V67" s="349" t="str">
        <f t="shared" si="0"/>
        <v xml:space="preserve"> </v>
      </c>
      <c r="W67" s="20"/>
      <c r="X67" s="20"/>
      <c r="Y67" s="17" t="s">
        <v>261</v>
      </c>
      <c r="Z67" s="975" t="s">
        <v>12289</v>
      </c>
      <c r="AA67" s="821" t="s">
        <v>12668</v>
      </c>
      <c r="AB67" s="2633">
        <v>43838</v>
      </c>
      <c r="AC67" s="2633"/>
      <c r="AD67" s="2633">
        <v>45921.333333333336</v>
      </c>
      <c r="AE67" s="52" t="s">
        <v>19938</v>
      </c>
    </row>
    <row r="68" spans="1:31">
      <c r="A68" s="16">
        <f t="shared" si="1"/>
        <v>64</v>
      </c>
      <c r="B68" s="2629" t="s">
        <v>12609</v>
      </c>
      <c r="C68" s="20" t="s">
        <v>3711</v>
      </c>
      <c r="D68" s="15" t="s">
        <v>1318</v>
      </c>
      <c r="E68" s="2631" t="s">
        <v>13</v>
      </c>
      <c r="F68" s="2631"/>
      <c r="G68" s="2631"/>
      <c r="H68" s="2631" t="s">
        <v>17229</v>
      </c>
      <c r="I68" s="2631"/>
      <c r="J68" s="13"/>
      <c r="K68" s="2624" t="s">
        <v>3516</v>
      </c>
      <c r="L68" s="2632"/>
      <c r="M68" s="2632"/>
      <c r="N68" s="2632"/>
      <c r="O68" s="2631">
        <v>985</v>
      </c>
      <c r="P68" s="399">
        <v>6.7688999999999995</v>
      </c>
      <c r="Q68" s="2631">
        <v>37</v>
      </c>
      <c r="R68" s="2631">
        <v>380</v>
      </c>
      <c r="S68" s="20"/>
      <c r="T68" s="20"/>
      <c r="U68" s="20"/>
      <c r="V68" s="349" t="str">
        <f t="shared" si="0"/>
        <v xml:space="preserve"> </v>
      </c>
      <c r="W68" s="20"/>
      <c r="X68" s="20"/>
      <c r="Y68" s="17"/>
      <c r="Z68" s="975" t="s">
        <v>12289</v>
      </c>
      <c r="AA68" s="821" t="s">
        <v>12666</v>
      </c>
      <c r="AB68" s="2633">
        <v>43885</v>
      </c>
      <c r="AC68" s="2633"/>
      <c r="AD68" s="2633">
        <v>45968.333333333336</v>
      </c>
      <c r="AE68" s="52" t="s">
        <v>19938</v>
      </c>
    </row>
    <row r="69" spans="1:31">
      <c r="A69" s="16">
        <f t="shared" ref="A69:A135" si="2">A68+1</f>
        <v>65</v>
      </c>
      <c r="B69" s="2629" t="s">
        <v>12610</v>
      </c>
      <c r="C69" s="20" t="s">
        <v>3711</v>
      </c>
      <c r="D69" s="15" t="s">
        <v>1318</v>
      </c>
      <c r="E69" s="2631" t="s">
        <v>13</v>
      </c>
      <c r="F69" s="2631"/>
      <c r="G69" s="2631"/>
      <c r="H69" s="2631" t="s">
        <v>17229</v>
      </c>
      <c r="I69" s="2631"/>
      <c r="J69" s="13"/>
      <c r="K69" s="2624" t="s">
        <v>3516</v>
      </c>
      <c r="L69" s="2632"/>
      <c r="M69" s="2632"/>
      <c r="N69" s="2632"/>
      <c r="O69" s="2631">
        <v>985</v>
      </c>
      <c r="P69" s="399">
        <v>6.7688999999999995</v>
      </c>
      <c r="Q69" s="2631">
        <v>37</v>
      </c>
      <c r="R69" s="2631">
        <v>380</v>
      </c>
      <c r="S69" s="20"/>
      <c r="T69" s="20"/>
      <c r="U69" s="20"/>
      <c r="V69" s="349" t="str">
        <f t="shared" si="0"/>
        <v xml:space="preserve"> </v>
      </c>
      <c r="W69" s="20"/>
      <c r="X69" s="20"/>
      <c r="Y69" s="17"/>
      <c r="Z69" s="975" t="s">
        <v>12289</v>
      </c>
      <c r="AA69" s="821" t="s">
        <v>12666</v>
      </c>
      <c r="AB69" s="2633">
        <v>43887</v>
      </c>
      <c r="AC69" s="2633"/>
      <c r="AD69" s="2633">
        <v>45970.333333333336</v>
      </c>
      <c r="AE69" s="52" t="s">
        <v>19938</v>
      </c>
    </row>
    <row r="70" spans="1:31">
      <c r="A70" s="16">
        <f t="shared" si="2"/>
        <v>66</v>
      </c>
      <c r="B70" s="2629" t="s">
        <v>1251</v>
      </c>
      <c r="C70" s="20" t="s">
        <v>3553</v>
      </c>
      <c r="D70" s="15" t="s">
        <v>1252</v>
      </c>
      <c r="E70" s="2631" t="s">
        <v>13</v>
      </c>
      <c r="F70" s="2631"/>
      <c r="G70" s="2631"/>
      <c r="H70" s="2631" t="s">
        <v>17232</v>
      </c>
      <c r="I70" s="2631">
        <v>57</v>
      </c>
      <c r="J70" s="13">
        <v>60</v>
      </c>
      <c r="K70" s="2624" t="s">
        <v>6139</v>
      </c>
      <c r="L70" s="2632"/>
      <c r="M70" s="2632"/>
      <c r="N70" s="2632"/>
      <c r="O70" s="2631">
        <v>1465</v>
      </c>
      <c r="P70" s="399">
        <v>8.3384999999999998</v>
      </c>
      <c r="Q70" s="2631">
        <v>30</v>
      </c>
      <c r="R70" s="2631">
        <v>380</v>
      </c>
      <c r="S70" s="20" t="s">
        <v>2493</v>
      </c>
      <c r="T70" s="20"/>
      <c r="U70" s="20"/>
      <c r="V70" s="349" t="str">
        <f t="shared" ref="V70:V136" si="3">IF(ISERROR(INDEX(data,MATCH(LEN(X70),item,0),2))," ",INDEX(data,MATCH(LEN(X70),item,0),2))</f>
        <v xml:space="preserve"> </v>
      </c>
      <c r="W70" s="20"/>
      <c r="X70" s="20"/>
      <c r="Y70" s="17"/>
      <c r="Z70" s="975" t="s">
        <v>12412</v>
      </c>
      <c r="AA70" s="821" t="s">
        <v>12668</v>
      </c>
      <c r="AB70" s="2633">
        <v>43724</v>
      </c>
      <c r="AC70" s="2633"/>
      <c r="AD70" s="2633">
        <v>45807.333333333336</v>
      </c>
      <c r="AE70" s="52" t="s">
        <v>19938</v>
      </c>
    </row>
    <row r="71" spans="1:31">
      <c r="A71" s="16">
        <f t="shared" si="2"/>
        <v>67</v>
      </c>
      <c r="B71" s="2629" t="s">
        <v>1253</v>
      </c>
      <c r="C71" s="20" t="s">
        <v>3553</v>
      </c>
      <c r="D71" s="15" t="s">
        <v>1252</v>
      </c>
      <c r="E71" s="2631" t="s">
        <v>13</v>
      </c>
      <c r="F71" s="2631"/>
      <c r="G71" s="2631"/>
      <c r="H71" s="2631" t="s">
        <v>17232</v>
      </c>
      <c r="I71" s="2631">
        <v>57</v>
      </c>
      <c r="J71" s="13">
        <v>60</v>
      </c>
      <c r="K71" s="2624" t="s">
        <v>6139</v>
      </c>
      <c r="L71" s="2632"/>
      <c r="M71" s="2632"/>
      <c r="N71" s="2632"/>
      <c r="O71" s="2631">
        <v>1465</v>
      </c>
      <c r="P71" s="399">
        <v>9.6137999999999995</v>
      </c>
      <c r="Q71" s="2631">
        <v>30</v>
      </c>
      <c r="R71" s="2631">
        <v>380</v>
      </c>
      <c r="S71" s="20" t="s">
        <v>2493</v>
      </c>
      <c r="T71" s="20"/>
      <c r="U71" s="20"/>
      <c r="V71" s="349" t="str">
        <f t="shared" si="3"/>
        <v xml:space="preserve"> </v>
      </c>
      <c r="W71" s="20"/>
      <c r="X71" s="20"/>
      <c r="Y71" s="17" t="s">
        <v>261</v>
      </c>
      <c r="Z71" s="975" t="s">
        <v>12412</v>
      </c>
      <c r="AA71" s="821" t="s">
        <v>12666</v>
      </c>
      <c r="AB71" s="2633">
        <v>43808</v>
      </c>
      <c r="AC71" s="2633"/>
      <c r="AD71" s="2633">
        <v>45891.333333333336</v>
      </c>
      <c r="AE71" s="52" t="s">
        <v>19938</v>
      </c>
    </row>
    <row r="72" spans="1:31">
      <c r="A72" s="16">
        <f t="shared" si="2"/>
        <v>68</v>
      </c>
      <c r="B72" s="2629" t="s">
        <v>1254</v>
      </c>
      <c r="C72" s="20" t="s">
        <v>3553</v>
      </c>
      <c r="D72" s="15" t="s">
        <v>1252</v>
      </c>
      <c r="E72" s="2631" t="s">
        <v>13</v>
      </c>
      <c r="F72" s="2631"/>
      <c r="G72" s="2631"/>
      <c r="H72" s="2631" t="s">
        <v>17232</v>
      </c>
      <c r="I72" s="2631">
        <v>57</v>
      </c>
      <c r="J72" s="13">
        <v>60</v>
      </c>
      <c r="K72" s="2624" t="s">
        <v>6153</v>
      </c>
      <c r="L72" s="2632"/>
      <c r="M72" s="2632"/>
      <c r="N72" s="2632"/>
      <c r="O72" s="2631">
        <v>1465</v>
      </c>
      <c r="P72" s="399">
        <v>9.6137999999999995</v>
      </c>
      <c r="Q72" s="2631">
        <v>30</v>
      </c>
      <c r="R72" s="2631">
        <v>380</v>
      </c>
      <c r="S72" s="20" t="s">
        <v>2493</v>
      </c>
      <c r="T72" s="20"/>
      <c r="U72" s="20"/>
      <c r="V72" s="349" t="str">
        <f t="shared" si="3"/>
        <v xml:space="preserve"> </v>
      </c>
      <c r="W72" s="20"/>
      <c r="X72" s="20"/>
      <c r="Y72" s="17"/>
      <c r="Z72" s="975" t="s">
        <v>12412</v>
      </c>
      <c r="AA72" s="821" t="s">
        <v>12666</v>
      </c>
      <c r="AB72" s="2633">
        <v>43818</v>
      </c>
      <c r="AC72" s="2633"/>
      <c r="AD72" s="2633">
        <v>45901.333333333336</v>
      </c>
      <c r="AE72" s="52" t="s">
        <v>19938</v>
      </c>
    </row>
    <row r="73" spans="1:31">
      <c r="A73" s="16">
        <f t="shared" si="2"/>
        <v>69</v>
      </c>
      <c r="B73" s="2629" t="s">
        <v>1255</v>
      </c>
      <c r="C73" s="20" t="s">
        <v>3553</v>
      </c>
      <c r="D73" s="15" t="s">
        <v>1252</v>
      </c>
      <c r="E73" s="2631" t="s">
        <v>13</v>
      </c>
      <c r="F73" s="2631"/>
      <c r="G73" s="2631"/>
      <c r="H73" s="2631" t="s">
        <v>17232</v>
      </c>
      <c r="I73" s="2631">
        <v>57</v>
      </c>
      <c r="J73" s="13">
        <v>60</v>
      </c>
      <c r="K73" s="2624" t="s">
        <v>6139</v>
      </c>
      <c r="L73" s="2632"/>
      <c r="M73" s="2632"/>
      <c r="N73" s="2632"/>
      <c r="O73" s="2631">
        <v>1465</v>
      </c>
      <c r="P73" s="399">
        <v>9.6137999999999995</v>
      </c>
      <c r="Q73" s="2631">
        <v>30</v>
      </c>
      <c r="R73" s="2631">
        <v>380</v>
      </c>
      <c r="S73" s="20" t="s">
        <v>2493</v>
      </c>
      <c r="T73" s="20"/>
      <c r="U73" s="20"/>
      <c r="V73" s="349" t="str">
        <f t="shared" si="3"/>
        <v xml:space="preserve"> </v>
      </c>
      <c r="W73" s="20"/>
      <c r="X73" s="20"/>
      <c r="Y73" s="17" t="s">
        <v>261</v>
      </c>
      <c r="Z73" s="975" t="s">
        <v>12412</v>
      </c>
      <c r="AA73" s="821" t="s">
        <v>12668</v>
      </c>
      <c r="AB73" s="2633">
        <v>43815</v>
      </c>
      <c r="AC73" s="2633"/>
      <c r="AD73" s="2633">
        <v>45898.333333333336</v>
      </c>
      <c r="AE73" s="52" t="s">
        <v>19938</v>
      </c>
    </row>
    <row r="74" spans="1:31">
      <c r="A74" s="16">
        <f t="shared" si="2"/>
        <v>70</v>
      </c>
      <c r="B74" s="2629" t="s">
        <v>1256</v>
      </c>
      <c r="C74" s="20" t="s">
        <v>3553</v>
      </c>
      <c r="D74" s="15" t="s">
        <v>1252</v>
      </c>
      <c r="E74" s="2631" t="s">
        <v>13</v>
      </c>
      <c r="F74" s="2631"/>
      <c r="G74" s="2631"/>
      <c r="H74" s="2631" t="s">
        <v>17232</v>
      </c>
      <c r="I74" s="2631"/>
      <c r="J74" s="13">
        <v>60</v>
      </c>
      <c r="K74" s="2624" t="s">
        <v>6139</v>
      </c>
      <c r="L74" s="2632"/>
      <c r="M74" s="2632"/>
      <c r="N74" s="2632"/>
      <c r="O74" s="2631">
        <v>1465</v>
      </c>
      <c r="P74" s="399">
        <v>9.6137999999999995</v>
      </c>
      <c r="Q74" s="2631">
        <v>30</v>
      </c>
      <c r="R74" s="2631">
        <v>380</v>
      </c>
      <c r="S74" s="20" t="s">
        <v>2493</v>
      </c>
      <c r="T74" s="20"/>
      <c r="U74" s="20"/>
      <c r="V74" s="349" t="str">
        <f t="shared" si="3"/>
        <v xml:space="preserve"> </v>
      </c>
      <c r="W74" s="20"/>
      <c r="X74" s="20"/>
      <c r="Y74" s="17"/>
      <c r="Z74" s="975" t="s">
        <v>12412</v>
      </c>
      <c r="AA74" s="821" t="s">
        <v>12668</v>
      </c>
      <c r="AB74" s="2633">
        <v>43677</v>
      </c>
      <c r="AC74" s="2633"/>
      <c r="AD74" s="2633">
        <v>45760.333333333336</v>
      </c>
      <c r="AE74" s="52" t="s">
        <v>19938</v>
      </c>
    </row>
    <row r="75" spans="1:31">
      <c r="A75" s="16">
        <f t="shared" si="2"/>
        <v>71</v>
      </c>
      <c r="B75" s="2629" t="s">
        <v>1257</v>
      </c>
      <c r="C75" s="20" t="s">
        <v>3553</v>
      </c>
      <c r="D75" s="15" t="s">
        <v>1252</v>
      </c>
      <c r="E75" s="2631" t="s">
        <v>13</v>
      </c>
      <c r="F75" s="2631"/>
      <c r="G75" s="2631"/>
      <c r="H75" s="2631" t="s">
        <v>17232</v>
      </c>
      <c r="I75" s="2631">
        <v>57</v>
      </c>
      <c r="J75" s="13">
        <v>60</v>
      </c>
      <c r="K75" s="2624" t="s">
        <v>6139</v>
      </c>
      <c r="L75" s="2632"/>
      <c r="M75" s="2632"/>
      <c r="N75" s="2632"/>
      <c r="O75" s="2631">
        <v>1465</v>
      </c>
      <c r="P75" s="399">
        <v>9.6137999999999995</v>
      </c>
      <c r="Q75" s="2631">
        <v>30</v>
      </c>
      <c r="R75" s="2631">
        <v>380</v>
      </c>
      <c r="S75" s="20" t="s">
        <v>2493</v>
      </c>
      <c r="T75" s="20"/>
      <c r="U75" s="20"/>
      <c r="V75" s="349" t="str">
        <f t="shared" si="3"/>
        <v xml:space="preserve"> </v>
      </c>
      <c r="W75" s="20"/>
      <c r="X75" s="20"/>
      <c r="Y75" s="17" t="s">
        <v>261</v>
      </c>
      <c r="Z75" s="975" t="s">
        <v>12412</v>
      </c>
      <c r="AA75" s="821" t="s">
        <v>12668</v>
      </c>
      <c r="AB75" s="2633">
        <v>43648</v>
      </c>
      <c r="AC75" s="2633"/>
      <c r="AD75" s="2633">
        <v>45731.333333333336</v>
      </c>
      <c r="AE75" s="52" t="s">
        <v>19938</v>
      </c>
    </row>
    <row r="76" spans="1:31">
      <c r="A76" s="16">
        <f t="shared" si="2"/>
        <v>72</v>
      </c>
      <c r="B76" s="2629" t="s">
        <v>1258</v>
      </c>
      <c r="C76" s="20" t="s">
        <v>3553</v>
      </c>
      <c r="D76" s="15" t="s">
        <v>1252</v>
      </c>
      <c r="E76" s="2631" t="s">
        <v>13</v>
      </c>
      <c r="F76" s="2631"/>
      <c r="G76" s="2631"/>
      <c r="H76" s="2631" t="s">
        <v>17232</v>
      </c>
      <c r="I76" s="2631">
        <v>57</v>
      </c>
      <c r="J76" s="13">
        <v>60</v>
      </c>
      <c r="K76" s="2624" t="s">
        <v>6139</v>
      </c>
      <c r="L76" s="2632"/>
      <c r="M76" s="2632"/>
      <c r="N76" s="2632"/>
      <c r="O76" s="2631">
        <v>1465</v>
      </c>
      <c r="P76" s="399">
        <v>9.6137999999999995</v>
      </c>
      <c r="Q76" s="2631">
        <v>30</v>
      </c>
      <c r="R76" s="2631">
        <v>380</v>
      </c>
      <c r="S76" s="20" t="s">
        <v>2493</v>
      </c>
      <c r="T76" s="20"/>
      <c r="U76" s="20"/>
      <c r="V76" s="349" t="str">
        <f t="shared" si="3"/>
        <v xml:space="preserve"> </v>
      </c>
      <c r="W76" s="20"/>
      <c r="X76" s="20"/>
      <c r="Y76" s="17"/>
      <c r="Z76" s="975" t="s">
        <v>12412</v>
      </c>
      <c r="AA76" s="821" t="s">
        <v>12668</v>
      </c>
      <c r="AB76" s="2633">
        <v>43480</v>
      </c>
      <c r="AC76" s="2633"/>
      <c r="AD76" s="2633">
        <v>45563.333333333336</v>
      </c>
      <c r="AE76" s="52" t="s">
        <v>19938</v>
      </c>
    </row>
    <row r="77" spans="1:31">
      <c r="A77" s="16">
        <f t="shared" si="2"/>
        <v>73</v>
      </c>
      <c r="B77" s="2629" t="s">
        <v>1259</v>
      </c>
      <c r="C77" s="20" t="s">
        <v>3553</v>
      </c>
      <c r="D77" s="15" t="s">
        <v>1252</v>
      </c>
      <c r="E77" s="2631" t="s">
        <v>13</v>
      </c>
      <c r="F77" s="2631"/>
      <c r="G77" s="2631"/>
      <c r="H77" s="2631" t="s">
        <v>17232</v>
      </c>
      <c r="I77" s="2631">
        <v>57</v>
      </c>
      <c r="J77" s="13">
        <v>60</v>
      </c>
      <c r="K77" s="2624" t="s">
        <v>6139</v>
      </c>
      <c r="L77" s="2632"/>
      <c r="M77" s="2632"/>
      <c r="N77" s="2632"/>
      <c r="O77" s="2631">
        <v>1465</v>
      </c>
      <c r="P77" s="399">
        <v>9.6137999999999995</v>
      </c>
      <c r="Q77" s="2631">
        <v>30</v>
      </c>
      <c r="R77" s="2631">
        <v>380</v>
      </c>
      <c r="S77" s="20" t="s">
        <v>2493</v>
      </c>
      <c r="T77" s="20"/>
      <c r="U77" s="20"/>
      <c r="V77" s="349" t="str">
        <f t="shared" si="3"/>
        <v xml:space="preserve"> </v>
      </c>
      <c r="W77" s="20"/>
      <c r="X77" s="20"/>
      <c r="Y77" s="17" t="s">
        <v>261</v>
      </c>
      <c r="Z77" s="975" t="s">
        <v>12412</v>
      </c>
      <c r="AA77" s="821" t="s">
        <v>12673</v>
      </c>
      <c r="AB77" s="2633">
        <v>43511</v>
      </c>
      <c r="AC77" s="2633"/>
      <c r="AD77" s="2633">
        <v>45594.333333333336</v>
      </c>
      <c r="AE77" s="52" t="s">
        <v>19938</v>
      </c>
    </row>
    <row r="78" spans="1:31">
      <c r="A78" s="16">
        <f t="shared" si="2"/>
        <v>74</v>
      </c>
      <c r="B78" s="2629" t="s">
        <v>225</v>
      </c>
      <c r="C78" s="2630" t="s">
        <v>3711</v>
      </c>
      <c r="D78" s="15" t="s">
        <v>1318</v>
      </c>
      <c r="E78" s="2631" t="s">
        <v>13</v>
      </c>
      <c r="F78" s="2631"/>
      <c r="G78" s="2631"/>
      <c r="H78" s="2631" t="s">
        <v>17232</v>
      </c>
      <c r="I78" s="2631"/>
      <c r="J78" s="13"/>
      <c r="K78" s="2624" t="s">
        <v>3516</v>
      </c>
      <c r="L78" s="2632"/>
      <c r="M78" s="2632"/>
      <c r="N78" s="2632"/>
      <c r="O78" s="2631">
        <v>960</v>
      </c>
      <c r="P78" s="399">
        <v>9.6137999999999995</v>
      </c>
      <c r="Q78" s="2631">
        <v>30</v>
      </c>
      <c r="R78" s="2631">
        <v>380</v>
      </c>
      <c r="S78" s="20"/>
      <c r="T78" s="20"/>
      <c r="U78" s="20"/>
      <c r="V78" s="349" t="str">
        <f t="shared" si="3"/>
        <v xml:space="preserve"> </v>
      </c>
      <c r="W78" s="20"/>
      <c r="X78" s="20"/>
      <c r="Y78" s="17"/>
      <c r="Z78" s="975" t="s">
        <v>12412</v>
      </c>
      <c r="AA78" s="821" t="s">
        <v>12666</v>
      </c>
      <c r="AB78" s="2633">
        <v>43878</v>
      </c>
      <c r="AC78" s="2633"/>
      <c r="AD78" s="2633">
        <v>45961.333333333336</v>
      </c>
      <c r="AE78" s="52" t="s">
        <v>19938</v>
      </c>
    </row>
    <row r="79" spans="1:31">
      <c r="A79" s="16">
        <f t="shared" si="2"/>
        <v>75</v>
      </c>
      <c r="B79" s="2629" t="s">
        <v>226</v>
      </c>
      <c r="C79" s="2630" t="s">
        <v>3711</v>
      </c>
      <c r="D79" s="15" t="s">
        <v>1318</v>
      </c>
      <c r="E79" s="2631" t="s">
        <v>13</v>
      </c>
      <c r="F79" s="2631"/>
      <c r="G79" s="2631"/>
      <c r="H79" s="2631" t="s">
        <v>17232</v>
      </c>
      <c r="I79" s="2631"/>
      <c r="J79" s="13"/>
      <c r="K79" s="2624" t="s">
        <v>3516</v>
      </c>
      <c r="L79" s="2632"/>
      <c r="M79" s="2632"/>
      <c r="N79" s="2632"/>
      <c r="O79" s="2631">
        <v>960</v>
      </c>
      <c r="P79" s="399">
        <v>9.6137999999999995</v>
      </c>
      <c r="Q79" s="2631">
        <v>30</v>
      </c>
      <c r="R79" s="2631">
        <v>380</v>
      </c>
      <c r="S79" s="20"/>
      <c r="T79" s="20"/>
      <c r="U79" s="20"/>
      <c r="V79" s="349" t="str">
        <f t="shared" si="3"/>
        <v xml:space="preserve"> </v>
      </c>
      <c r="W79" s="20"/>
      <c r="X79" s="20"/>
      <c r="Y79" s="17"/>
      <c r="Z79" s="975" t="s">
        <v>12412</v>
      </c>
      <c r="AA79" s="821" t="s">
        <v>12666</v>
      </c>
      <c r="AB79" s="2633">
        <v>43875</v>
      </c>
      <c r="AC79" s="2633"/>
      <c r="AD79" s="2633">
        <v>45958.333333333336</v>
      </c>
      <c r="AE79" s="52" t="s">
        <v>19938</v>
      </c>
    </row>
    <row r="80" spans="1:31">
      <c r="A80" s="16">
        <f t="shared" si="2"/>
        <v>76</v>
      </c>
      <c r="B80" s="2629" t="s">
        <v>914</v>
      </c>
      <c r="C80" s="2630" t="s">
        <v>3711</v>
      </c>
      <c r="D80" s="15" t="s">
        <v>915</v>
      </c>
      <c r="E80" s="2631" t="s">
        <v>13</v>
      </c>
      <c r="F80" s="2631"/>
      <c r="G80" s="2631"/>
      <c r="H80" s="2631" t="s">
        <v>3516</v>
      </c>
      <c r="I80" s="2631">
        <v>28</v>
      </c>
      <c r="J80" s="13">
        <v>30</v>
      </c>
      <c r="K80" s="2624" t="s">
        <v>6147</v>
      </c>
      <c r="L80" s="2632"/>
      <c r="M80" s="2632"/>
      <c r="N80" s="2632"/>
      <c r="O80" s="2631">
        <v>1475</v>
      </c>
      <c r="P80" s="399">
        <v>6.867</v>
      </c>
      <c r="Q80" s="2631">
        <v>15</v>
      </c>
      <c r="R80" s="2631">
        <v>380</v>
      </c>
      <c r="S80" s="20" t="s">
        <v>2492</v>
      </c>
      <c r="T80" s="20"/>
      <c r="U80" s="20"/>
      <c r="V80" s="349" t="str">
        <f t="shared" si="3"/>
        <v xml:space="preserve"> </v>
      </c>
      <c r="W80" s="20"/>
      <c r="X80" s="20"/>
      <c r="Y80" s="17"/>
      <c r="AA80" s="821" t="s">
        <v>12666</v>
      </c>
      <c r="AB80" s="2633">
        <v>43760</v>
      </c>
      <c r="AC80" s="2633"/>
      <c r="AD80" s="2633">
        <v>45843.333333333336</v>
      </c>
      <c r="AE80" s="52" t="s">
        <v>19938</v>
      </c>
    </row>
    <row r="81" spans="1:31">
      <c r="A81" s="16">
        <f t="shared" si="2"/>
        <v>77</v>
      </c>
      <c r="B81" s="2629" t="s">
        <v>916</v>
      </c>
      <c r="C81" s="2630" t="s">
        <v>3711</v>
      </c>
      <c r="D81" s="15" t="s">
        <v>915</v>
      </c>
      <c r="E81" s="2631" t="s">
        <v>13</v>
      </c>
      <c r="F81" s="2631"/>
      <c r="G81" s="2631"/>
      <c r="H81" s="2631" t="s">
        <v>3516</v>
      </c>
      <c r="I81" s="2631">
        <v>28</v>
      </c>
      <c r="J81" s="13">
        <v>30</v>
      </c>
      <c r="K81" s="2624" t="s">
        <v>6147</v>
      </c>
      <c r="L81" s="2632"/>
      <c r="M81" s="2632"/>
      <c r="N81" s="2632"/>
      <c r="O81" s="2631">
        <v>1475</v>
      </c>
      <c r="P81" s="399">
        <v>6.867</v>
      </c>
      <c r="Q81" s="2631">
        <v>15</v>
      </c>
      <c r="R81" s="2631">
        <v>380</v>
      </c>
      <c r="S81" s="20" t="s">
        <v>2492</v>
      </c>
      <c r="T81" s="20"/>
      <c r="U81" s="20"/>
      <c r="V81" s="349" t="str">
        <f t="shared" si="3"/>
        <v xml:space="preserve"> </v>
      </c>
      <c r="W81" s="20"/>
      <c r="X81" s="20"/>
      <c r="Y81" s="17"/>
      <c r="AA81" s="821" t="s">
        <v>12666</v>
      </c>
      <c r="AB81" s="2633">
        <v>43767</v>
      </c>
      <c r="AC81" s="2633"/>
      <c r="AD81" s="2633">
        <v>45850.333333333336</v>
      </c>
      <c r="AE81" s="52" t="s">
        <v>19938</v>
      </c>
    </row>
    <row r="82" spans="1:31">
      <c r="A82" s="16">
        <f t="shared" si="2"/>
        <v>78</v>
      </c>
      <c r="B82" s="2629" t="s">
        <v>917</v>
      </c>
      <c r="C82" s="2630" t="s">
        <v>3711</v>
      </c>
      <c r="D82" s="15" t="s">
        <v>918</v>
      </c>
      <c r="E82" s="2631" t="s">
        <v>13</v>
      </c>
      <c r="F82" s="2631"/>
      <c r="G82" s="2631"/>
      <c r="H82" s="2631" t="s">
        <v>17215</v>
      </c>
      <c r="I82" s="2631">
        <v>35</v>
      </c>
      <c r="J82" s="13">
        <v>35</v>
      </c>
      <c r="K82" s="2624" t="s">
        <v>6147</v>
      </c>
      <c r="L82" s="2632"/>
      <c r="M82" s="2632"/>
      <c r="N82" s="2632"/>
      <c r="O82" s="2631">
        <v>1465</v>
      </c>
      <c r="P82" s="399">
        <v>8.3384999999999998</v>
      </c>
      <c r="Q82" s="2631">
        <v>18.5</v>
      </c>
      <c r="R82" s="2631">
        <v>380</v>
      </c>
      <c r="S82" s="20" t="s">
        <v>2492</v>
      </c>
      <c r="T82" s="20"/>
      <c r="U82" s="20"/>
      <c r="V82" s="349" t="str">
        <f t="shared" si="3"/>
        <v xml:space="preserve"> </v>
      </c>
      <c r="W82" s="20"/>
      <c r="X82" s="20"/>
      <c r="Y82" s="17"/>
      <c r="Z82" s="975" t="s">
        <v>12399</v>
      </c>
      <c r="AA82" s="821" t="s">
        <v>12666</v>
      </c>
      <c r="AB82" s="2633">
        <v>43794</v>
      </c>
      <c r="AC82" s="2633"/>
      <c r="AD82" s="2633">
        <v>45877.333333333336</v>
      </c>
      <c r="AE82" s="52" t="s">
        <v>19938</v>
      </c>
    </row>
    <row r="83" spans="1:31">
      <c r="A83" s="16">
        <f t="shared" si="2"/>
        <v>79</v>
      </c>
      <c r="B83" s="2629" t="s">
        <v>919</v>
      </c>
      <c r="C83" s="2630" t="s">
        <v>3711</v>
      </c>
      <c r="D83" s="15" t="s">
        <v>918</v>
      </c>
      <c r="E83" s="2631" t="s">
        <v>13</v>
      </c>
      <c r="F83" s="2631"/>
      <c r="G83" s="2631"/>
      <c r="H83" s="2631" t="s">
        <v>17215</v>
      </c>
      <c r="I83" s="2631">
        <v>35</v>
      </c>
      <c r="J83" s="13">
        <v>35</v>
      </c>
      <c r="K83" s="2624" t="s">
        <v>6147</v>
      </c>
      <c r="L83" s="2632"/>
      <c r="M83" s="2632"/>
      <c r="N83" s="2632"/>
      <c r="O83" s="2631">
        <v>1465</v>
      </c>
      <c r="P83" s="399">
        <v>8.3384999999999998</v>
      </c>
      <c r="Q83" s="2631">
        <v>18.5</v>
      </c>
      <c r="R83" s="2631">
        <v>380</v>
      </c>
      <c r="S83" s="20" t="s">
        <v>2492</v>
      </c>
      <c r="T83" s="20"/>
      <c r="U83" s="20"/>
      <c r="V83" s="349" t="str">
        <f t="shared" si="3"/>
        <v xml:space="preserve"> </v>
      </c>
      <c r="W83" s="20"/>
      <c r="X83" s="20"/>
      <c r="Y83" s="17"/>
      <c r="Z83" s="975" t="s">
        <v>12399</v>
      </c>
      <c r="AA83" s="821" t="s">
        <v>12666</v>
      </c>
      <c r="AB83" s="2633">
        <v>43796</v>
      </c>
      <c r="AC83" s="2633"/>
      <c r="AD83" s="2633">
        <v>45879.333333333336</v>
      </c>
      <c r="AE83" s="52" t="s">
        <v>19938</v>
      </c>
    </row>
    <row r="84" spans="1:31">
      <c r="A84" s="16">
        <f t="shared" si="2"/>
        <v>80</v>
      </c>
      <c r="B84" s="2629" t="s">
        <v>920</v>
      </c>
      <c r="C84" s="2630" t="s">
        <v>3711</v>
      </c>
      <c r="D84" s="15" t="s">
        <v>921</v>
      </c>
      <c r="E84" s="2631" t="s">
        <v>13</v>
      </c>
      <c r="F84" s="2631"/>
      <c r="G84" s="2631"/>
      <c r="H84" s="2631" t="s">
        <v>3516</v>
      </c>
      <c r="I84" s="2631">
        <v>28</v>
      </c>
      <c r="J84" s="13">
        <v>36</v>
      </c>
      <c r="K84" s="2624" t="s">
        <v>6147</v>
      </c>
      <c r="L84" s="2632"/>
      <c r="M84" s="2632"/>
      <c r="N84" s="2632"/>
      <c r="O84" s="2631">
        <v>1475</v>
      </c>
      <c r="P84" s="399">
        <v>6.867</v>
      </c>
      <c r="Q84" s="2631">
        <v>15</v>
      </c>
      <c r="R84" s="2631">
        <v>380</v>
      </c>
      <c r="S84" s="20" t="s">
        <v>2492</v>
      </c>
      <c r="T84" s="20"/>
      <c r="U84" s="20"/>
      <c r="V84" s="349" t="str">
        <f t="shared" si="3"/>
        <v xml:space="preserve"> </v>
      </c>
      <c r="W84" s="20"/>
      <c r="X84" s="20"/>
      <c r="Y84" s="17" t="s">
        <v>261</v>
      </c>
      <c r="AA84" s="821" t="s">
        <v>12666</v>
      </c>
      <c r="AB84" s="2633">
        <v>43788</v>
      </c>
      <c r="AC84" s="2633"/>
      <c r="AD84" s="2633">
        <v>45871.333333333336</v>
      </c>
      <c r="AE84" s="52" t="s">
        <v>19938</v>
      </c>
    </row>
    <row r="85" spans="1:31">
      <c r="A85" s="16">
        <f t="shared" si="2"/>
        <v>81</v>
      </c>
      <c r="B85" s="2629" t="s">
        <v>922</v>
      </c>
      <c r="C85" s="2630" t="s">
        <v>3711</v>
      </c>
      <c r="D85" s="15" t="s">
        <v>921</v>
      </c>
      <c r="E85" s="2631" t="s">
        <v>13</v>
      </c>
      <c r="F85" s="2631"/>
      <c r="G85" s="2631"/>
      <c r="H85" s="2631" t="s">
        <v>3516</v>
      </c>
      <c r="I85" s="2631">
        <v>28</v>
      </c>
      <c r="J85" s="13">
        <v>36</v>
      </c>
      <c r="K85" s="2624" t="s">
        <v>6147</v>
      </c>
      <c r="L85" s="2632"/>
      <c r="M85" s="2632"/>
      <c r="N85" s="2632"/>
      <c r="O85" s="2631">
        <v>1475</v>
      </c>
      <c r="P85" s="399">
        <v>6.867</v>
      </c>
      <c r="Q85" s="2631">
        <v>15</v>
      </c>
      <c r="R85" s="2631">
        <v>380</v>
      </c>
      <c r="S85" s="20" t="s">
        <v>2492</v>
      </c>
      <c r="T85" s="20"/>
      <c r="U85" s="20"/>
      <c r="V85" s="349" t="str">
        <f t="shared" si="3"/>
        <v xml:space="preserve"> </v>
      </c>
      <c r="W85" s="20"/>
      <c r="X85" s="20"/>
      <c r="Y85" s="17"/>
      <c r="AA85" s="821" t="s">
        <v>12666</v>
      </c>
      <c r="AB85" s="2633">
        <v>43774</v>
      </c>
      <c r="AC85" s="2633"/>
      <c r="AD85" s="2633">
        <v>45857.333333333336</v>
      </c>
      <c r="AE85" s="52" t="s">
        <v>19938</v>
      </c>
    </row>
    <row r="86" spans="1:31">
      <c r="A86" s="16">
        <f t="shared" si="2"/>
        <v>82</v>
      </c>
      <c r="B86" s="2629" t="s">
        <v>1090</v>
      </c>
      <c r="C86" s="2630" t="s">
        <v>3711</v>
      </c>
      <c r="D86" s="15" t="s">
        <v>1091</v>
      </c>
      <c r="E86" s="2631" t="s">
        <v>13</v>
      </c>
      <c r="F86" s="2631"/>
      <c r="G86" s="2631"/>
      <c r="H86" s="2631" t="s">
        <v>3516</v>
      </c>
      <c r="I86" s="2631">
        <v>13.1</v>
      </c>
      <c r="J86" s="13">
        <v>10.5</v>
      </c>
      <c r="K86" s="2624" t="s">
        <v>6142</v>
      </c>
      <c r="L86" s="2632"/>
      <c r="M86" s="2632"/>
      <c r="N86" s="2632"/>
      <c r="O86" s="2631">
        <v>730</v>
      </c>
      <c r="P86" s="399">
        <v>8.0442</v>
      </c>
      <c r="Q86" s="2631">
        <v>5.5</v>
      </c>
      <c r="R86" s="2631">
        <v>380</v>
      </c>
      <c r="S86" s="20" t="s">
        <v>2492</v>
      </c>
      <c r="T86" s="20"/>
      <c r="U86" s="20"/>
      <c r="V86" s="349" t="str">
        <f t="shared" si="3"/>
        <v xml:space="preserve"> </v>
      </c>
      <c r="W86" s="20"/>
      <c r="X86" s="20"/>
      <c r="Y86" s="17"/>
      <c r="AA86" s="821" t="s">
        <v>12666</v>
      </c>
      <c r="AB86" s="2633">
        <v>43858</v>
      </c>
      <c r="AC86" s="2633"/>
      <c r="AD86" s="2633">
        <v>45941.333333333336</v>
      </c>
      <c r="AE86" s="52" t="s">
        <v>19938</v>
      </c>
    </row>
    <row r="87" spans="1:31">
      <c r="A87" s="16">
        <f t="shared" si="2"/>
        <v>83</v>
      </c>
      <c r="B87" s="2629" t="s">
        <v>1092</v>
      </c>
      <c r="C87" s="2630" t="s">
        <v>3711</v>
      </c>
      <c r="D87" s="15" t="s">
        <v>1091</v>
      </c>
      <c r="E87" s="2631" t="s">
        <v>13</v>
      </c>
      <c r="F87" s="2631"/>
      <c r="G87" s="2631"/>
      <c r="H87" s="2631" t="s">
        <v>3516</v>
      </c>
      <c r="I87" s="2631">
        <v>13.1</v>
      </c>
      <c r="J87" s="13">
        <v>10.5</v>
      </c>
      <c r="K87" s="2624" t="s">
        <v>6142</v>
      </c>
      <c r="L87" s="2632"/>
      <c r="M87" s="2632"/>
      <c r="N87" s="2632"/>
      <c r="O87" s="2631">
        <v>730</v>
      </c>
      <c r="P87" s="399">
        <v>8.0442</v>
      </c>
      <c r="Q87" s="2631">
        <v>5.5</v>
      </c>
      <c r="R87" s="2631">
        <v>380</v>
      </c>
      <c r="S87" s="20" t="s">
        <v>2492</v>
      </c>
      <c r="T87" s="20"/>
      <c r="U87" s="20"/>
      <c r="V87" s="349" t="str">
        <f t="shared" si="3"/>
        <v xml:space="preserve"> </v>
      </c>
      <c r="W87" s="20"/>
      <c r="X87" s="20"/>
      <c r="Y87" s="17"/>
      <c r="AA87" s="821" t="s">
        <v>12666</v>
      </c>
      <c r="AB87" s="2633">
        <v>43860</v>
      </c>
      <c r="AC87" s="2633"/>
      <c r="AD87" s="2633">
        <v>45943.333333333336</v>
      </c>
      <c r="AE87" s="52" t="s">
        <v>19938</v>
      </c>
    </row>
    <row r="88" spans="1:31">
      <c r="A88" s="16">
        <f t="shared" si="2"/>
        <v>84</v>
      </c>
      <c r="B88" s="2629" t="s">
        <v>1093</v>
      </c>
      <c r="C88" s="2630" t="s">
        <v>3711</v>
      </c>
      <c r="D88" s="15" t="s">
        <v>1091</v>
      </c>
      <c r="E88" s="2631" t="s">
        <v>13</v>
      </c>
      <c r="F88" s="2631"/>
      <c r="G88" s="2631"/>
      <c r="H88" s="2631" t="s">
        <v>3516</v>
      </c>
      <c r="I88" s="2631">
        <v>13.1</v>
      </c>
      <c r="J88" s="13">
        <v>10.5</v>
      </c>
      <c r="K88" s="2624" t="s">
        <v>6142</v>
      </c>
      <c r="L88" s="2632"/>
      <c r="M88" s="2632"/>
      <c r="N88" s="2632"/>
      <c r="O88" s="2631">
        <v>730</v>
      </c>
      <c r="P88" s="399">
        <v>8.0442</v>
      </c>
      <c r="Q88" s="2631">
        <v>5.5</v>
      </c>
      <c r="R88" s="2631">
        <v>380</v>
      </c>
      <c r="S88" s="20" t="s">
        <v>2492</v>
      </c>
      <c r="T88" s="20"/>
      <c r="U88" s="20"/>
      <c r="V88" s="349" t="str">
        <f t="shared" si="3"/>
        <v xml:space="preserve"> </v>
      </c>
      <c r="W88" s="20"/>
      <c r="X88" s="20"/>
      <c r="Y88" s="17"/>
      <c r="AA88" s="821" t="s">
        <v>12666</v>
      </c>
      <c r="AB88" s="2633">
        <v>43864</v>
      </c>
      <c r="AC88" s="2633"/>
      <c r="AD88" s="2633">
        <v>45947.333333333336</v>
      </c>
      <c r="AE88" s="52" t="s">
        <v>19938</v>
      </c>
    </row>
    <row r="89" spans="1:31">
      <c r="A89" s="16">
        <f t="shared" si="2"/>
        <v>85</v>
      </c>
      <c r="B89" s="2629" t="s">
        <v>1094</v>
      </c>
      <c r="C89" s="2630" t="s">
        <v>3711</v>
      </c>
      <c r="D89" s="15" t="s">
        <v>1095</v>
      </c>
      <c r="E89" s="2631" t="s">
        <v>13</v>
      </c>
      <c r="F89" s="2631"/>
      <c r="G89" s="2631"/>
      <c r="H89" s="2631" t="s">
        <v>17258</v>
      </c>
      <c r="I89" s="2631">
        <v>13.1</v>
      </c>
      <c r="J89" s="13">
        <v>12</v>
      </c>
      <c r="K89" s="2624" t="s">
        <v>6142</v>
      </c>
      <c r="L89" s="2632"/>
      <c r="M89" s="2632"/>
      <c r="N89" s="2632"/>
      <c r="O89" s="2631">
        <v>730</v>
      </c>
      <c r="P89" s="399">
        <v>8.0442</v>
      </c>
      <c r="Q89" s="2631">
        <v>5.5</v>
      </c>
      <c r="R89" s="2631">
        <v>380</v>
      </c>
      <c r="S89" s="20" t="s">
        <v>2492</v>
      </c>
      <c r="T89" s="20"/>
      <c r="U89" s="20"/>
      <c r="V89" s="349" t="str">
        <f t="shared" si="3"/>
        <v xml:space="preserve"> </v>
      </c>
      <c r="W89" s="20"/>
      <c r="X89" s="20"/>
      <c r="Y89" s="17" t="s">
        <v>261</v>
      </c>
      <c r="Z89" s="975" t="s">
        <v>12413</v>
      </c>
      <c r="AA89" s="821"/>
      <c r="AB89" s="2633"/>
      <c r="AC89" s="2633"/>
      <c r="AD89" s="2633"/>
      <c r="AE89" s="52" t="s">
        <v>19938</v>
      </c>
    </row>
    <row r="90" spans="1:31">
      <c r="A90" s="16">
        <f t="shared" si="2"/>
        <v>86</v>
      </c>
      <c r="B90" s="2629" t="s">
        <v>1096</v>
      </c>
      <c r="C90" s="2630" t="s">
        <v>3711</v>
      </c>
      <c r="D90" s="15" t="s">
        <v>1095</v>
      </c>
      <c r="E90" s="2631" t="s">
        <v>13</v>
      </c>
      <c r="F90" s="2631"/>
      <c r="G90" s="2631"/>
      <c r="H90" s="2631" t="s">
        <v>17258</v>
      </c>
      <c r="I90" s="2631">
        <v>13.1</v>
      </c>
      <c r="J90" s="13">
        <v>12</v>
      </c>
      <c r="K90" s="2624" t="s">
        <v>6142</v>
      </c>
      <c r="L90" s="2632"/>
      <c r="M90" s="2632"/>
      <c r="N90" s="2632"/>
      <c r="O90" s="2631">
        <v>730</v>
      </c>
      <c r="P90" s="399">
        <v>8.0442</v>
      </c>
      <c r="Q90" s="2631">
        <v>5.5</v>
      </c>
      <c r="R90" s="2631">
        <v>380</v>
      </c>
      <c r="S90" s="20" t="s">
        <v>2492</v>
      </c>
      <c r="T90" s="20"/>
      <c r="U90" s="20"/>
      <c r="V90" s="349" t="str">
        <f t="shared" si="3"/>
        <v xml:space="preserve"> </v>
      </c>
      <c r="W90" s="20"/>
      <c r="X90" s="20"/>
      <c r="Y90" s="17"/>
      <c r="Z90" s="975" t="s">
        <v>12413</v>
      </c>
      <c r="AA90" s="821" t="s">
        <v>12666</v>
      </c>
      <c r="AB90" s="2633">
        <v>43892</v>
      </c>
      <c r="AC90" s="2633"/>
      <c r="AD90" s="2633">
        <v>45975.333333333336</v>
      </c>
      <c r="AE90" s="52" t="s">
        <v>19938</v>
      </c>
    </row>
    <row r="91" spans="1:31">
      <c r="A91" s="16">
        <f t="shared" si="2"/>
        <v>87</v>
      </c>
      <c r="B91" s="2629" t="s">
        <v>1097</v>
      </c>
      <c r="C91" s="2630" t="s">
        <v>3711</v>
      </c>
      <c r="D91" s="15" t="s">
        <v>1095</v>
      </c>
      <c r="E91" s="2631" t="s">
        <v>13</v>
      </c>
      <c r="F91" s="2631"/>
      <c r="G91" s="2631"/>
      <c r="H91" s="2631" t="s">
        <v>17258</v>
      </c>
      <c r="I91" s="2631">
        <v>13.1</v>
      </c>
      <c r="J91" s="13">
        <v>12</v>
      </c>
      <c r="K91" s="2624" t="s">
        <v>6142</v>
      </c>
      <c r="L91" s="2632"/>
      <c r="M91" s="2632"/>
      <c r="N91" s="2632"/>
      <c r="O91" s="2631">
        <v>730</v>
      </c>
      <c r="P91" s="399">
        <v>8.0442</v>
      </c>
      <c r="Q91" s="2631">
        <v>5.5</v>
      </c>
      <c r="R91" s="2631">
        <v>380</v>
      </c>
      <c r="S91" s="20" t="s">
        <v>2492</v>
      </c>
      <c r="T91" s="20"/>
      <c r="U91" s="20"/>
      <c r="V91" s="349" t="str">
        <f t="shared" si="3"/>
        <v xml:space="preserve"> </v>
      </c>
      <c r="W91" s="20"/>
      <c r="X91" s="20"/>
      <c r="Y91" s="17" t="s">
        <v>261</v>
      </c>
      <c r="Z91" s="975" t="s">
        <v>12413</v>
      </c>
      <c r="AA91" s="821" t="s">
        <v>12666</v>
      </c>
      <c r="AB91" s="2633">
        <v>43894</v>
      </c>
      <c r="AC91" s="2633"/>
      <c r="AD91" s="2633">
        <v>45977.333333333336</v>
      </c>
      <c r="AE91" s="52" t="s">
        <v>19938</v>
      </c>
    </row>
    <row r="92" spans="1:31">
      <c r="A92" s="16">
        <f t="shared" si="2"/>
        <v>88</v>
      </c>
      <c r="B92" s="2629" t="s">
        <v>1098</v>
      </c>
      <c r="C92" s="2630" t="s">
        <v>3711</v>
      </c>
      <c r="D92" s="15" t="s">
        <v>1099</v>
      </c>
      <c r="E92" s="2631" t="s">
        <v>13</v>
      </c>
      <c r="F92" s="2631"/>
      <c r="G92" s="2631"/>
      <c r="H92" s="2631" t="s">
        <v>17242</v>
      </c>
      <c r="I92" s="2631">
        <v>13.1</v>
      </c>
      <c r="J92" s="13" t="s">
        <v>2859</v>
      </c>
      <c r="K92" s="2624" t="s">
        <v>6142</v>
      </c>
      <c r="L92" s="2632"/>
      <c r="M92" s="2632"/>
      <c r="N92" s="2632"/>
      <c r="O92" s="2631">
        <v>730</v>
      </c>
      <c r="P92" s="399">
        <v>8.0442</v>
      </c>
      <c r="Q92" s="2631">
        <v>5.5</v>
      </c>
      <c r="R92" s="2631">
        <v>380</v>
      </c>
      <c r="S92" s="20" t="s">
        <v>2492</v>
      </c>
      <c r="T92" s="20"/>
      <c r="U92" s="20"/>
      <c r="V92" s="349" t="str">
        <f t="shared" si="3"/>
        <v xml:space="preserve"> </v>
      </c>
      <c r="W92" s="20"/>
      <c r="X92" s="20"/>
      <c r="Y92" s="17" t="s">
        <v>261</v>
      </c>
      <c r="Z92" s="975" t="s">
        <v>12414</v>
      </c>
      <c r="AA92" s="821" t="s">
        <v>12666</v>
      </c>
      <c r="AB92" s="2633">
        <v>43899</v>
      </c>
      <c r="AC92" s="2633"/>
      <c r="AD92" s="2633">
        <v>45982.333333333336</v>
      </c>
      <c r="AE92" s="52" t="s">
        <v>19938</v>
      </c>
    </row>
    <row r="93" spans="1:31">
      <c r="A93" s="16">
        <f t="shared" si="2"/>
        <v>89</v>
      </c>
      <c r="B93" s="2629" t="s">
        <v>3764</v>
      </c>
      <c r="C93" s="2630" t="s">
        <v>3711</v>
      </c>
      <c r="D93" s="15" t="s">
        <v>1099</v>
      </c>
      <c r="E93" s="2631" t="s">
        <v>13</v>
      </c>
      <c r="F93" s="2631"/>
      <c r="G93" s="2631"/>
      <c r="H93" s="2631" t="s">
        <v>17242</v>
      </c>
      <c r="I93" s="2631">
        <v>13.1</v>
      </c>
      <c r="J93" s="13" t="s">
        <v>2859</v>
      </c>
      <c r="K93" s="2624" t="s">
        <v>6142</v>
      </c>
      <c r="L93" s="2632"/>
      <c r="M93" s="2632"/>
      <c r="N93" s="2632"/>
      <c r="O93" s="2631">
        <v>730</v>
      </c>
      <c r="P93" s="399">
        <v>8.0442</v>
      </c>
      <c r="Q93" s="2631">
        <v>5.5</v>
      </c>
      <c r="R93" s="2631">
        <v>380</v>
      </c>
      <c r="S93" s="20" t="s">
        <v>2492</v>
      </c>
      <c r="T93" s="20"/>
      <c r="U93" s="20"/>
      <c r="V93" s="349" t="str">
        <f t="shared" si="3"/>
        <v xml:space="preserve"> </v>
      </c>
      <c r="W93" s="20"/>
      <c r="X93" s="20"/>
      <c r="Y93" s="17"/>
      <c r="Z93" s="975" t="s">
        <v>12414</v>
      </c>
      <c r="AA93" s="821" t="s">
        <v>12666</v>
      </c>
      <c r="AB93" s="2633">
        <v>43901</v>
      </c>
      <c r="AC93" s="2633"/>
      <c r="AD93" s="2633">
        <v>45984.333333333336</v>
      </c>
      <c r="AE93" s="52" t="s">
        <v>19938</v>
      </c>
    </row>
    <row r="94" spans="1:31">
      <c r="A94" s="16">
        <f t="shared" si="2"/>
        <v>90</v>
      </c>
      <c r="B94" s="2629" t="s">
        <v>3765</v>
      </c>
      <c r="C94" s="2630" t="s">
        <v>3711</v>
      </c>
      <c r="D94" s="15" t="s">
        <v>1099</v>
      </c>
      <c r="E94" s="2631" t="s">
        <v>13</v>
      </c>
      <c r="F94" s="2631"/>
      <c r="G94" s="2631"/>
      <c r="H94" s="2631" t="s">
        <v>17242</v>
      </c>
      <c r="I94" s="2631">
        <v>13.1</v>
      </c>
      <c r="J94" s="13" t="s">
        <v>2859</v>
      </c>
      <c r="K94" s="2624" t="s">
        <v>6142</v>
      </c>
      <c r="L94" s="2632"/>
      <c r="M94" s="2632"/>
      <c r="N94" s="2632"/>
      <c r="O94" s="2631">
        <v>730</v>
      </c>
      <c r="P94" s="399">
        <v>8.0442</v>
      </c>
      <c r="Q94" s="2631">
        <v>5.5</v>
      </c>
      <c r="R94" s="2631">
        <v>380</v>
      </c>
      <c r="S94" s="20" t="s">
        <v>2492</v>
      </c>
      <c r="T94" s="20"/>
      <c r="U94" s="20"/>
      <c r="V94" s="349" t="str">
        <f t="shared" si="3"/>
        <v xml:space="preserve"> </v>
      </c>
      <c r="W94" s="20"/>
      <c r="X94" s="20"/>
      <c r="Y94" s="17" t="s">
        <v>261</v>
      </c>
      <c r="Z94" s="975" t="s">
        <v>12414</v>
      </c>
      <c r="AA94" s="821" t="s">
        <v>12671</v>
      </c>
      <c r="AB94" s="2633">
        <v>43906</v>
      </c>
      <c r="AC94" s="2633"/>
      <c r="AD94" s="2633">
        <v>45989.333333333336</v>
      </c>
      <c r="AE94" s="52" t="s">
        <v>19938</v>
      </c>
    </row>
    <row r="95" spans="1:31">
      <c r="A95" s="16">
        <f t="shared" si="2"/>
        <v>91</v>
      </c>
      <c r="B95" s="2629" t="s">
        <v>12611</v>
      </c>
      <c r="C95" s="2630" t="s">
        <v>3711</v>
      </c>
      <c r="D95" s="15" t="s">
        <v>3767</v>
      </c>
      <c r="E95" s="2631" t="s">
        <v>13</v>
      </c>
      <c r="F95" s="2631"/>
      <c r="G95" s="2631"/>
      <c r="H95" s="2631" t="s">
        <v>17221</v>
      </c>
      <c r="I95" s="2631">
        <v>57</v>
      </c>
      <c r="J95" s="13">
        <v>60</v>
      </c>
      <c r="K95" s="2624" t="s">
        <v>6139</v>
      </c>
      <c r="L95" s="2632"/>
      <c r="M95" s="2632"/>
      <c r="N95" s="2632"/>
      <c r="O95" s="2631">
        <v>1465</v>
      </c>
      <c r="P95" s="399">
        <v>6.867</v>
      </c>
      <c r="Q95" s="2631">
        <v>30</v>
      </c>
      <c r="R95" s="2631">
        <v>380</v>
      </c>
      <c r="S95" s="20" t="s">
        <v>2493</v>
      </c>
      <c r="T95" s="20"/>
      <c r="U95" s="20"/>
      <c r="V95" s="349" t="str">
        <f t="shared" si="3"/>
        <v xml:space="preserve"> </v>
      </c>
      <c r="W95" s="20"/>
      <c r="X95" s="20"/>
      <c r="Y95" s="17" t="s">
        <v>261</v>
      </c>
      <c r="Z95" s="975" t="s">
        <v>12446</v>
      </c>
      <c r="AA95" s="821" t="s">
        <v>12668</v>
      </c>
      <c r="AB95" s="2633">
        <v>43753</v>
      </c>
      <c r="AC95" s="2633"/>
      <c r="AD95" s="2633">
        <v>45836.333333333336</v>
      </c>
      <c r="AE95" s="52" t="s">
        <v>19938</v>
      </c>
    </row>
    <row r="96" spans="1:31">
      <c r="A96" s="16">
        <f t="shared" si="2"/>
        <v>92</v>
      </c>
      <c r="B96" s="2629" t="s">
        <v>3768</v>
      </c>
      <c r="C96" s="2630" t="s">
        <v>3711</v>
      </c>
      <c r="D96" s="15" t="s">
        <v>3767</v>
      </c>
      <c r="E96" s="2631" t="s">
        <v>13</v>
      </c>
      <c r="F96" s="2631"/>
      <c r="G96" s="2631"/>
      <c r="H96" s="2631" t="s">
        <v>17221</v>
      </c>
      <c r="I96" s="2631">
        <v>57</v>
      </c>
      <c r="J96" s="13">
        <v>60</v>
      </c>
      <c r="K96" s="2624" t="s">
        <v>6142</v>
      </c>
      <c r="L96" s="2632"/>
      <c r="M96" s="2632"/>
      <c r="N96" s="2632"/>
      <c r="O96" s="2631">
        <v>1465</v>
      </c>
      <c r="P96" s="399">
        <v>6.867</v>
      </c>
      <c r="Q96" s="2631">
        <v>30</v>
      </c>
      <c r="R96" s="2631">
        <v>380</v>
      </c>
      <c r="S96" s="20" t="s">
        <v>2493</v>
      </c>
      <c r="T96" s="20"/>
      <c r="U96" s="20"/>
      <c r="V96" s="349" t="str">
        <f t="shared" si="3"/>
        <v xml:space="preserve"> </v>
      </c>
      <c r="W96" s="20"/>
      <c r="X96" s="20"/>
      <c r="Y96" s="17"/>
      <c r="Z96" s="975" t="s">
        <v>12446</v>
      </c>
      <c r="AA96" s="821" t="s">
        <v>12668</v>
      </c>
      <c r="AB96" s="2633">
        <v>43846</v>
      </c>
      <c r="AC96" s="2633"/>
      <c r="AD96" s="2633">
        <v>45929.333333333336</v>
      </c>
      <c r="AE96" s="52" t="s">
        <v>19938</v>
      </c>
    </row>
    <row r="97" spans="1:31">
      <c r="A97" s="16">
        <f t="shared" si="2"/>
        <v>93</v>
      </c>
      <c r="B97" s="2629" t="s">
        <v>4053</v>
      </c>
      <c r="C97" s="139" t="s">
        <v>2993</v>
      </c>
      <c r="D97" s="15" t="s">
        <v>4054</v>
      </c>
      <c r="E97" s="2631" t="s">
        <v>13</v>
      </c>
      <c r="F97" s="2631"/>
      <c r="G97" s="2631"/>
      <c r="H97" s="2631" t="s">
        <v>17248</v>
      </c>
      <c r="I97" s="2631">
        <v>22</v>
      </c>
      <c r="J97" s="13" t="s">
        <v>2860</v>
      </c>
      <c r="K97" s="2624" t="s">
        <v>6141</v>
      </c>
      <c r="L97" s="2632"/>
      <c r="M97" s="2632"/>
      <c r="N97" s="2632"/>
      <c r="O97" s="2631">
        <v>1470</v>
      </c>
      <c r="P97" s="399">
        <v>6.867</v>
      </c>
      <c r="Q97" s="2631">
        <v>11</v>
      </c>
      <c r="R97" s="2631">
        <v>380</v>
      </c>
      <c r="S97" s="20" t="s">
        <v>2492</v>
      </c>
      <c r="T97" s="20"/>
      <c r="U97" s="20"/>
      <c r="V97" s="349">
        <f t="shared" si="3"/>
        <v>5</v>
      </c>
      <c r="W97" s="33" t="s">
        <v>4849</v>
      </c>
      <c r="X97" s="20" t="s">
        <v>1527</v>
      </c>
      <c r="Y97" s="17"/>
      <c r="Z97" s="975" t="s">
        <v>12246</v>
      </c>
      <c r="AA97" s="821" t="s">
        <v>12668</v>
      </c>
      <c r="AB97" s="2633">
        <v>44754</v>
      </c>
      <c r="AC97" s="2633"/>
      <c r="AD97" s="2633">
        <v>46837.333333333336</v>
      </c>
      <c r="AE97" s="52" t="s">
        <v>19938</v>
      </c>
    </row>
    <row r="98" spans="1:31">
      <c r="A98" s="16">
        <f t="shared" si="2"/>
        <v>94</v>
      </c>
      <c r="B98" s="2629" t="s">
        <v>4055</v>
      </c>
      <c r="C98" s="139" t="s">
        <v>2993</v>
      </c>
      <c r="D98" s="15" t="s">
        <v>4054</v>
      </c>
      <c r="E98" s="2631" t="s">
        <v>13</v>
      </c>
      <c r="F98" s="2631"/>
      <c r="G98" s="2631"/>
      <c r="H98" s="2631" t="s">
        <v>17248</v>
      </c>
      <c r="I98" s="2631">
        <v>22</v>
      </c>
      <c r="J98" s="13">
        <v>23</v>
      </c>
      <c r="K98" s="2624" t="s">
        <v>6141</v>
      </c>
      <c r="L98" s="2632"/>
      <c r="M98" s="2632"/>
      <c r="N98" s="2632"/>
      <c r="O98" s="2631">
        <v>1470</v>
      </c>
      <c r="P98" s="399">
        <v>6.867</v>
      </c>
      <c r="Q98" s="2631">
        <v>11</v>
      </c>
      <c r="R98" s="2631">
        <v>380</v>
      </c>
      <c r="S98" s="20" t="s">
        <v>2492</v>
      </c>
      <c r="T98" s="20"/>
      <c r="U98" s="20"/>
      <c r="V98" s="349">
        <f t="shared" si="3"/>
        <v>5</v>
      </c>
      <c r="W98" s="33" t="s">
        <v>4849</v>
      </c>
      <c r="X98" s="20" t="s">
        <v>1527</v>
      </c>
      <c r="Y98" s="17"/>
      <c r="Z98" s="975" t="s">
        <v>12246</v>
      </c>
      <c r="AA98" s="821" t="s">
        <v>12666</v>
      </c>
      <c r="AB98" s="2633">
        <v>43444</v>
      </c>
      <c r="AC98" s="2633"/>
      <c r="AD98" s="2633">
        <v>45527.333333333336</v>
      </c>
      <c r="AE98" s="52" t="s">
        <v>19938</v>
      </c>
    </row>
    <row r="99" spans="1:31">
      <c r="A99" s="16">
        <f t="shared" si="2"/>
        <v>95</v>
      </c>
      <c r="B99" s="2629" t="s">
        <v>1260</v>
      </c>
      <c r="C99" s="20" t="s">
        <v>3553</v>
      </c>
      <c r="D99" s="15" t="s">
        <v>1261</v>
      </c>
      <c r="E99" s="2631" t="s">
        <v>13</v>
      </c>
      <c r="F99" s="2631"/>
      <c r="G99" s="2631"/>
      <c r="H99" s="2631" t="s">
        <v>17236</v>
      </c>
      <c r="I99" s="2631">
        <v>11.3</v>
      </c>
      <c r="J99" s="13">
        <v>13</v>
      </c>
      <c r="K99" s="2624" t="s">
        <v>6137</v>
      </c>
      <c r="L99" s="2632"/>
      <c r="M99" s="2632"/>
      <c r="N99" s="2632"/>
      <c r="O99" s="2631">
        <v>1450</v>
      </c>
      <c r="P99" s="399">
        <v>4.9050000000000002</v>
      </c>
      <c r="Q99" s="2631">
        <v>5.5</v>
      </c>
      <c r="R99" s="2631">
        <v>380</v>
      </c>
      <c r="S99" s="20" t="s">
        <v>4412</v>
      </c>
      <c r="T99" s="20"/>
      <c r="U99" s="20"/>
      <c r="V99" s="349">
        <f t="shared" si="3"/>
        <v>5</v>
      </c>
      <c r="W99" s="33" t="s">
        <v>4849</v>
      </c>
      <c r="X99" s="20" t="s">
        <v>1527</v>
      </c>
      <c r="Y99" s="17"/>
      <c r="Z99" s="975" t="s">
        <v>12447</v>
      </c>
      <c r="AA99" s="821"/>
      <c r="AB99" s="2633"/>
      <c r="AC99" s="2633"/>
      <c r="AD99" s="2633"/>
      <c r="AE99" s="52" t="s">
        <v>19938</v>
      </c>
    </row>
    <row r="100" spans="1:31">
      <c r="A100" s="16">
        <f t="shared" si="2"/>
        <v>96</v>
      </c>
      <c r="B100" s="2629" t="s">
        <v>1320</v>
      </c>
      <c r="C100" s="2630" t="s">
        <v>4401</v>
      </c>
      <c r="D100" s="15" t="s">
        <v>1321</v>
      </c>
      <c r="E100" s="2631" t="s">
        <v>13</v>
      </c>
      <c r="F100" s="2631"/>
      <c r="G100" s="2631"/>
      <c r="H100" s="2631" t="s">
        <v>3516</v>
      </c>
      <c r="I100" s="2631">
        <v>0.76</v>
      </c>
      <c r="J100" s="13">
        <v>1.6</v>
      </c>
      <c r="K100" s="2624" t="s">
        <v>6136</v>
      </c>
      <c r="L100" s="2632"/>
      <c r="M100" s="2632"/>
      <c r="N100" s="2632"/>
      <c r="O100" s="2631">
        <v>1355</v>
      </c>
      <c r="P100" s="399">
        <v>4.9050000000000002</v>
      </c>
      <c r="Q100" s="2631">
        <v>0.37</v>
      </c>
      <c r="R100" s="2631">
        <v>380</v>
      </c>
      <c r="S100" s="20" t="s">
        <v>2494</v>
      </c>
      <c r="T100" s="20"/>
      <c r="U100" s="20"/>
      <c r="V100" s="349" t="str">
        <f t="shared" si="3"/>
        <v xml:space="preserve"> </v>
      </c>
      <c r="W100" s="20"/>
      <c r="X100" s="20"/>
      <c r="Y100" s="17"/>
      <c r="AA100" s="821" t="s">
        <v>12666</v>
      </c>
      <c r="AB100" s="2633">
        <v>44306</v>
      </c>
      <c r="AC100" s="2633"/>
      <c r="AD100" s="2633">
        <v>46389.333333333336</v>
      </c>
      <c r="AE100" s="52" t="s">
        <v>19938</v>
      </c>
    </row>
    <row r="101" spans="1:31">
      <c r="A101" s="16">
        <f t="shared" si="2"/>
        <v>97</v>
      </c>
      <c r="B101" s="2629" t="s">
        <v>1322</v>
      </c>
      <c r="C101" s="2630" t="s">
        <v>4401</v>
      </c>
      <c r="D101" s="15" t="s">
        <v>1321</v>
      </c>
      <c r="E101" s="2631" t="s">
        <v>13</v>
      </c>
      <c r="F101" s="2631"/>
      <c r="G101" s="2631"/>
      <c r="H101" s="2631" t="s">
        <v>3516</v>
      </c>
      <c r="I101" s="2631">
        <v>0.76</v>
      </c>
      <c r="J101" s="13">
        <v>1.6</v>
      </c>
      <c r="K101" s="2624" t="s">
        <v>6136</v>
      </c>
      <c r="L101" s="2632"/>
      <c r="M101" s="2632"/>
      <c r="N101" s="2632"/>
      <c r="O101" s="2631">
        <v>1355</v>
      </c>
      <c r="P101" s="399">
        <v>4.9050000000000002</v>
      </c>
      <c r="Q101" s="2631">
        <v>0.37</v>
      </c>
      <c r="R101" s="2631">
        <v>380</v>
      </c>
      <c r="S101" s="20" t="s">
        <v>2494</v>
      </c>
      <c r="T101" s="20"/>
      <c r="U101" s="20"/>
      <c r="V101" s="349" t="str">
        <f t="shared" si="3"/>
        <v xml:space="preserve"> </v>
      </c>
      <c r="W101" s="20"/>
      <c r="X101" s="20"/>
      <c r="Y101" s="17"/>
      <c r="AA101" s="821" t="s">
        <v>12666</v>
      </c>
      <c r="AB101" s="2633">
        <v>44314</v>
      </c>
      <c r="AC101" s="2633"/>
      <c r="AD101" s="2633">
        <v>46397.333333333336</v>
      </c>
      <c r="AE101" s="52" t="s">
        <v>19938</v>
      </c>
    </row>
    <row r="102" spans="1:31">
      <c r="A102" s="16">
        <f t="shared" si="2"/>
        <v>98</v>
      </c>
      <c r="B102" s="2629" t="s">
        <v>1323</v>
      </c>
      <c r="C102" s="2630" t="s">
        <v>4401</v>
      </c>
      <c r="D102" s="15" t="s">
        <v>1324</v>
      </c>
      <c r="E102" s="2631" t="s">
        <v>13</v>
      </c>
      <c r="F102" s="2631"/>
      <c r="G102" s="2631"/>
      <c r="H102" s="2631" t="s">
        <v>3516</v>
      </c>
      <c r="I102" s="2631"/>
      <c r="J102" s="13"/>
      <c r="K102" s="2624" t="s">
        <v>6149</v>
      </c>
      <c r="L102" s="2632"/>
      <c r="M102" s="2632"/>
      <c r="N102" s="2632"/>
      <c r="O102" s="2631">
        <v>2955</v>
      </c>
      <c r="P102" s="399">
        <v>26.290800000000004</v>
      </c>
      <c r="Q102" s="2631">
        <v>75</v>
      </c>
      <c r="R102" s="2631">
        <v>380</v>
      </c>
      <c r="S102" s="20" t="s">
        <v>2138</v>
      </c>
      <c r="T102" s="20"/>
      <c r="U102" s="20"/>
      <c r="V102" s="349">
        <f t="shared" si="3"/>
        <v>5</v>
      </c>
      <c r="W102" s="33" t="s">
        <v>4849</v>
      </c>
      <c r="X102" s="20" t="s">
        <v>1527</v>
      </c>
      <c r="Y102" s="17"/>
      <c r="AA102" s="821" t="s">
        <v>12674</v>
      </c>
      <c r="AB102" s="2633">
        <v>43544</v>
      </c>
      <c r="AC102" s="2633"/>
      <c r="AD102" s="2633">
        <v>45627.333333333336</v>
      </c>
      <c r="AE102" s="52" t="s">
        <v>19938</v>
      </c>
    </row>
    <row r="103" spans="1:31">
      <c r="A103" s="16">
        <f t="shared" si="2"/>
        <v>99</v>
      </c>
      <c r="B103" s="2629" t="s">
        <v>1325</v>
      </c>
      <c r="C103" s="2630" t="s">
        <v>4401</v>
      </c>
      <c r="D103" s="15" t="s">
        <v>1324</v>
      </c>
      <c r="E103" s="2631" t="s">
        <v>13</v>
      </c>
      <c r="F103" s="2631"/>
      <c r="G103" s="2631"/>
      <c r="H103" s="2631" t="s">
        <v>3516</v>
      </c>
      <c r="I103" s="2631"/>
      <c r="J103" s="13"/>
      <c r="K103" s="2624" t="s">
        <v>6149</v>
      </c>
      <c r="L103" s="2632"/>
      <c r="M103" s="2632"/>
      <c r="N103" s="2632"/>
      <c r="O103" s="2631">
        <v>2955</v>
      </c>
      <c r="P103" s="399">
        <v>26.290800000000004</v>
      </c>
      <c r="Q103" s="2631">
        <v>75</v>
      </c>
      <c r="R103" s="2631">
        <v>380</v>
      </c>
      <c r="S103" s="20" t="s">
        <v>2138</v>
      </c>
      <c r="T103" s="20"/>
      <c r="U103" s="20"/>
      <c r="V103" s="349">
        <f t="shared" si="3"/>
        <v>5</v>
      </c>
      <c r="W103" s="33" t="s">
        <v>4849</v>
      </c>
      <c r="X103" s="20" t="s">
        <v>1527</v>
      </c>
      <c r="Y103" s="17"/>
      <c r="AA103" s="821" t="s">
        <v>12669</v>
      </c>
      <c r="AB103" s="2633">
        <v>39991</v>
      </c>
      <c r="AC103" s="2633">
        <v>42074.333333333336</v>
      </c>
      <c r="AD103" s="821"/>
    </row>
    <row r="104" spans="1:31">
      <c r="A104" s="16">
        <f t="shared" si="2"/>
        <v>100</v>
      </c>
      <c r="B104" s="2629" t="s">
        <v>1326</v>
      </c>
      <c r="C104" s="2630" t="s">
        <v>4401</v>
      </c>
      <c r="D104" s="15" t="s">
        <v>2754</v>
      </c>
      <c r="E104" s="2631" t="s">
        <v>2863</v>
      </c>
      <c r="F104" s="2631"/>
      <c r="G104" s="2631"/>
      <c r="H104" s="2631" t="s">
        <v>3516</v>
      </c>
      <c r="I104" s="2631">
        <v>5.5</v>
      </c>
      <c r="J104" s="13">
        <v>6</v>
      </c>
      <c r="K104" s="2624" t="s">
        <v>6140</v>
      </c>
      <c r="L104" s="2632"/>
      <c r="M104" s="2632"/>
      <c r="N104" s="2632"/>
      <c r="O104" s="2631">
        <v>2860</v>
      </c>
      <c r="P104" s="16">
        <v>8</v>
      </c>
      <c r="Q104" s="2631">
        <v>2.2000000000000002</v>
      </c>
      <c r="R104" s="2631">
        <v>380</v>
      </c>
      <c r="S104" s="20" t="s">
        <v>3221</v>
      </c>
      <c r="T104" s="20"/>
      <c r="U104" s="20"/>
      <c r="V104" s="349" t="str">
        <f t="shared" si="3"/>
        <v xml:space="preserve"> </v>
      </c>
      <c r="W104" s="20"/>
      <c r="X104" s="20"/>
      <c r="Y104" s="17"/>
      <c r="AA104" s="821"/>
      <c r="AB104" s="2633"/>
      <c r="AC104" s="2633"/>
      <c r="AD104" s="821"/>
      <c r="AE104" s="52" t="s">
        <v>19938</v>
      </c>
    </row>
    <row r="105" spans="1:31">
      <c r="A105" s="16">
        <f t="shared" si="2"/>
        <v>101</v>
      </c>
      <c r="B105" s="2629" t="s">
        <v>2755</v>
      </c>
      <c r="C105" s="2630" t="s">
        <v>4401</v>
      </c>
      <c r="D105" s="15" t="s">
        <v>2754</v>
      </c>
      <c r="E105" s="2631" t="s">
        <v>2863</v>
      </c>
      <c r="F105" s="2631"/>
      <c r="G105" s="2631"/>
      <c r="H105" s="2631" t="s">
        <v>3516</v>
      </c>
      <c r="I105" s="2631">
        <v>5.5</v>
      </c>
      <c r="J105" s="13">
        <v>6</v>
      </c>
      <c r="K105" s="2624" t="s">
        <v>6140</v>
      </c>
      <c r="L105" s="2632"/>
      <c r="M105" s="2632"/>
      <c r="N105" s="2632"/>
      <c r="O105" s="2631">
        <v>2860</v>
      </c>
      <c r="P105" s="16">
        <v>8</v>
      </c>
      <c r="Q105" s="2631">
        <v>2.2000000000000002</v>
      </c>
      <c r="R105" s="2631">
        <v>380</v>
      </c>
      <c r="S105" s="20" t="s">
        <v>3221</v>
      </c>
      <c r="T105" s="20"/>
      <c r="U105" s="20"/>
      <c r="V105" s="349" t="str">
        <f t="shared" si="3"/>
        <v xml:space="preserve"> </v>
      </c>
      <c r="W105" s="20"/>
      <c r="X105" s="20"/>
      <c r="Y105" s="17"/>
      <c r="AA105" s="821"/>
      <c r="AB105" s="2633"/>
      <c r="AC105" s="2633"/>
      <c r="AD105" s="821"/>
      <c r="AE105" s="52" t="s">
        <v>19938</v>
      </c>
    </row>
    <row r="106" spans="1:31">
      <c r="A106" s="16">
        <f t="shared" si="2"/>
        <v>102</v>
      </c>
      <c r="B106" s="2629" t="s">
        <v>2514</v>
      </c>
      <c r="C106" s="2630" t="s">
        <v>4401</v>
      </c>
      <c r="D106" s="15" t="s">
        <v>2515</v>
      </c>
      <c r="E106" s="2631" t="s">
        <v>2863</v>
      </c>
      <c r="F106" s="2631"/>
      <c r="G106" s="2631"/>
      <c r="H106" s="2631" t="s">
        <v>17253</v>
      </c>
      <c r="I106" s="2631">
        <v>23</v>
      </c>
      <c r="J106" s="13">
        <v>25</v>
      </c>
      <c r="K106" s="2624" t="s">
        <v>6141</v>
      </c>
      <c r="L106" s="2632"/>
      <c r="M106" s="2632"/>
      <c r="N106" s="2632"/>
      <c r="O106" s="2631">
        <v>2920</v>
      </c>
      <c r="P106" s="16">
        <v>7</v>
      </c>
      <c r="Q106" s="2631">
        <v>11</v>
      </c>
      <c r="R106" s="2631">
        <v>380</v>
      </c>
      <c r="S106" s="20" t="s">
        <v>3221</v>
      </c>
      <c r="T106" s="20"/>
      <c r="U106" s="20"/>
      <c r="V106" s="349" t="str">
        <f t="shared" si="3"/>
        <v xml:space="preserve"> </v>
      </c>
      <c r="W106" s="20"/>
      <c r="X106" s="20"/>
      <c r="Y106" s="15"/>
      <c r="Z106" s="975" t="s">
        <v>12405</v>
      </c>
      <c r="AA106" s="821"/>
      <c r="AB106" s="2633"/>
      <c r="AC106" s="2633"/>
      <c r="AD106" s="821"/>
      <c r="AE106" s="52" t="s">
        <v>19938</v>
      </c>
    </row>
    <row r="107" spans="1:31">
      <c r="A107" s="16">
        <f t="shared" si="2"/>
        <v>103</v>
      </c>
      <c r="B107" s="2629" t="s">
        <v>2516</v>
      </c>
      <c r="C107" s="2630" t="s">
        <v>4401</v>
      </c>
      <c r="D107" s="15" t="s">
        <v>2517</v>
      </c>
      <c r="E107" s="2631" t="s">
        <v>2863</v>
      </c>
      <c r="F107" s="2631"/>
      <c r="G107" s="2631"/>
      <c r="H107" s="2631" t="s">
        <v>17275</v>
      </c>
      <c r="I107" s="2631">
        <v>3.8</v>
      </c>
      <c r="J107" s="13">
        <v>4</v>
      </c>
      <c r="K107" s="2624" t="s">
        <v>6140</v>
      </c>
      <c r="L107" s="2632"/>
      <c r="M107" s="2632"/>
      <c r="N107" s="2632"/>
      <c r="O107" s="2631">
        <v>2870</v>
      </c>
      <c r="P107" s="16">
        <v>8</v>
      </c>
      <c r="Q107" s="2631">
        <v>1.5</v>
      </c>
      <c r="R107" s="2631">
        <v>380</v>
      </c>
      <c r="S107" s="20" t="s">
        <v>3221</v>
      </c>
      <c r="T107" s="20"/>
      <c r="U107" s="20"/>
      <c r="V107" s="349" t="str">
        <f t="shared" si="3"/>
        <v xml:space="preserve"> </v>
      </c>
      <c r="W107" s="20"/>
      <c r="X107" s="20"/>
      <c r="Y107" s="15"/>
      <c r="Z107" s="975" t="s">
        <v>12404</v>
      </c>
      <c r="AA107" s="821"/>
      <c r="AB107" s="2633"/>
      <c r="AC107" s="2633"/>
      <c r="AD107" s="821"/>
      <c r="AE107" s="52" t="s">
        <v>19938</v>
      </c>
    </row>
    <row r="108" spans="1:31">
      <c r="A108" s="16">
        <f t="shared" si="2"/>
        <v>104</v>
      </c>
      <c r="B108" s="2629" t="s">
        <v>2518</v>
      </c>
      <c r="C108" s="2630" t="s">
        <v>4401</v>
      </c>
      <c r="D108" s="15" t="s">
        <v>2519</v>
      </c>
      <c r="E108" s="2631" t="s">
        <v>2863</v>
      </c>
      <c r="F108" s="2631"/>
      <c r="G108" s="2631"/>
      <c r="H108" s="2631" t="s">
        <v>17275</v>
      </c>
      <c r="I108" s="2631">
        <v>5.5</v>
      </c>
      <c r="J108" s="13">
        <v>12</v>
      </c>
      <c r="K108" s="2624" t="s">
        <v>6142</v>
      </c>
      <c r="L108" s="2632"/>
      <c r="M108" s="2632"/>
      <c r="N108" s="2632"/>
      <c r="O108" s="2631">
        <v>2910</v>
      </c>
      <c r="P108" s="16">
        <v>6</v>
      </c>
      <c r="Q108" s="2631">
        <v>5.5</v>
      </c>
      <c r="R108" s="2631">
        <v>380</v>
      </c>
      <c r="S108" s="20" t="s">
        <v>3221</v>
      </c>
      <c r="T108" s="20"/>
      <c r="U108" s="20"/>
      <c r="V108" s="349" t="str">
        <f t="shared" si="3"/>
        <v xml:space="preserve"> </v>
      </c>
      <c r="W108" s="20"/>
      <c r="X108" s="20"/>
      <c r="Y108" s="15"/>
      <c r="Z108" s="975" t="s">
        <v>12404</v>
      </c>
      <c r="AA108" s="821"/>
      <c r="AB108" s="2633"/>
      <c r="AC108" s="2633"/>
      <c r="AD108" s="821"/>
      <c r="AE108" s="52" t="s">
        <v>19938</v>
      </c>
    </row>
    <row r="109" spans="1:31">
      <c r="A109" s="16">
        <f t="shared" si="2"/>
        <v>105</v>
      </c>
      <c r="B109" s="2629" t="s">
        <v>2520</v>
      </c>
      <c r="C109" s="2630" t="s">
        <v>4401</v>
      </c>
      <c r="D109" s="15" t="s">
        <v>2519</v>
      </c>
      <c r="E109" s="2631" t="s">
        <v>2863</v>
      </c>
      <c r="F109" s="2631"/>
      <c r="G109" s="2631"/>
      <c r="H109" s="2631" t="s">
        <v>17275</v>
      </c>
      <c r="I109" s="2631">
        <v>5.5</v>
      </c>
      <c r="J109" s="13">
        <v>12</v>
      </c>
      <c r="K109" s="2624" t="s">
        <v>6142</v>
      </c>
      <c r="L109" s="2632"/>
      <c r="M109" s="2632"/>
      <c r="N109" s="2632"/>
      <c r="O109" s="2631">
        <v>2910</v>
      </c>
      <c r="P109" s="16">
        <v>6</v>
      </c>
      <c r="Q109" s="2631">
        <v>5.5</v>
      </c>
      <c r="R109" s="2631">
        <v>380</v>
      </c>
      <c r="S109" s="20" t="s">
        <v>3221</v>
      </c>
      <c r="T109" s="20"/>
      <c r="U109" s="20"/>
      <c r="V109" s="349" t="str">
        <f t="shared" si="3"/>
        <v xml:space="preserve"> </v>
      </c>
      <c r="W109" s="20"/>
      <c r="X109" s="20"/>
      <c r="Y109" s="15" t="s">
        <v>19958</v>
      </c>
      <c r="Z109" s="975" t="s">
        <v>12404</v>
      </c>
      <c r="AA109" s="821"/>
      <c r="AB109" s="2633"/>
      <c r="AC109" s="2633"/>
      <c r="AD109" s="821"/>
      <c r="AE109" s="52" t="s">
        <v>19938</v>
      </c>
    </row>
    <row r="110" spans="1:31">
      <c r="A110" s="16">
        <f>A109+1</f>
        <v>106</v>
      </c>
      <c r="B110" s="2854" t="s">
        <v>19959</v>
      </c>
      <c r="C110" s="2630" t="s">
        <v>4401</v>
      </c>
      <c r="D110" s="15" t="s">
        <v>2519</v>
      </c>
      <c r="E110" s="2631" t="s">
        <v>2863</v>
      </c>
      <c r="F110" s="2631"/>
      <c r="G110" s="2631"/>
      <c r="H110" s="2631" t="s">
        <v>17275</v>
      </c>
      <c r="I110" s="2631">
        <v>5.5</v>
      </c>
      <c r="J110" s="13">
        <v>12</v>
      </c>
      <c r="K110" s="2624" t="s">
        <v>6142</v>
      </c>
      <c r="L110" s="2632"/>
      <c r="M110" s="2632"/>
      <c r="N110" s="2632"/>
      <c r="O110" s="2631">
        <v>2910</v>
      </c>
      <c r="P110" s="16">
        <v>6</v>
      </c>
      <c r="Q110" s="2631">
        <v>5.5</v>
      </c>
      <c r="R110" s="2631">
        <v>380</v>
      </c>
      <c r="S110" s="20" t="s">
        <v>3221</v>
      </c>
      <c r="T110" s="20"/>
      <c r="U110" s="20"/>
      <c r="V110" s="349" t="str">
        <f t="shared" ref="V110" si="4">IF(ISERROR(INDEX(data,MATCH(LEN(X110),item,0),2))," ",INDEX(data,MATCH(LEN(X110),item,0),2))</f>
        <v xml:space="preserve"> </v>
      </c>
      <c r="W110" s="20"/>
      <c r="X110" s="20"/>
      <c r="Y110" s="15" t="s">
        <v>19960</v>
      </c>
      <c r="Z110" s="975" t="s">
        <v>12404</v>
      </c>
      <c r="AA110" s="821"/>
      <c r="AB110" s="2633"/>
      <c r="AC110" s="2633"/>
      <c r="AD110" s="821"/>
      <c r="AE110" s="52" t="s">
        <v>19938</v>
      </c>
    </row>
    <row r="111" spans="1:31">
      <c r="A111" s="16">
        <f>A110+1</f>
        <v>107</v>
      </c>
      <c r="B111" s="2854" t="s">
        <v>19963</v>
      </c>
      <c r="C111" s="2630" t="s">
        <v>4401</v>
      </c>
      <c r="D111" s="15" t="s">
        <v>2519</v>
      </c>
      <c r="E111" s="2631" t="s">
        <v>13</v>
      </c>
      <c r="F111" s="2631"/>
      <c r="G111" s="2631" t="s">
        <v>19965</v>
      </c>
      <c r="H111" s="2631"/>
      <c r="I111" s="2631"/>
      <c r="J111" s="13"/>
      <c r="K111" s="2624"/>
      <c r="L111" s="2632"/>
      <c r="M111" s="2632"/>
      <c r="N111" s="2632"/>
      <c r="O111" s="2631"/>
      <c r="P111" s="16"/>
      <c r="Q111" s="2631">
        <v>1.1000000000000001</v>
      </c>
      <c r="R111" s="2631">
        <v>380</v>
      </c>
      <c r="S111" s="20" t="s">
        <v>19964</v>
      </c>
      <c r="T111" s="2472">
        <v>45593</v>
      </c>
      <c r="U111" s="20"/>
      <c r="V111" s="349"/>
      <c r="W111" s="20"/>
      <c r="X111" s="20"/>
      <c r="Y111" s="15"/>
      <c r="AA111" s="821"/>
      <c r="AB111" s="2633"/>
      <c r="AC111" s="2633"/>
      <c r="AD111" s="821"/>
      <c r="AE111" s="52" t="s">
        <v>19938</v>
      </c>
    </row>
    <row r="112" spans="1:31">
      <c r="A112" s="16">
        <f>A111+1</f>
        <v>108</v>
      </c>
      <c r="B112" s="2629" t="s">
        <v>2521</v>
      </c>
      <c r="C112" s="2630" t="s">
        <v>4401</v>
      </c>
      <c r="D112" s="15" t="s">
        <v>2522</v>
      </c>
      <c r="E112" s="2631" t="s">
        <v>13</v>
      </c>
      <c r="F112" s="2631"/>
      <c r="G112" s="2631"/>
      <c r="H112" s="2631" t="s">
        <v>17275</v>
      </c>
      <c r="I112" s="2631">
        <v>0.55000000000000004</v>
      </c>
      <c r="J112" s="13">
        <v>1</v>
      </c>
      <c r="K112" s="2624" t="s">
        <v>6136</v>
      </c>
      <c r="L112" s="2632"/>
      <c r="M112" s="2632"/>
      <c r="N112" s="2632"/>
      <c r="O112" s="2631">
        <v>1400</v>
      </c>
      <c r="P112" s="399">
        <v>4.9050000000000002</v>
      </c>
      <c r="Q112" s="2631">
        <v>0.25</v>
      </c>
      <c r="R112" s="2631">
        <v>380</v>
      </c>
      <c r="S112" s="20" t="s">
        <v>3221</v>
      </c>
      <c r="T112" s="20"/>
      <c r="U112" s="20"/>
      <c r="V112" s="349" t="str">
        <f t="shared" si="3"/>
        <v xml:space="preserve"> </v>
      </c>
      <c r="W112" s="20"/>
      <c r="X112" s="20"/>
      <c r="Y112" s="17"/>
      <c r="Z112" s="975" t="s">
        <v>12404</v>
      </c>
      <c r="AA112" s="821"/>
      <c r="AB112" s="2633"/>
      <c r="AC112" s="2633"/>
      <c r="AD112" s="821"/>
      <c r="AE112" s="52" t="s">
        <v>19938</v>
      </c>
    </row>
    <row r="113" spans="1:31">
      <c r="A113" s="16">
        <f>A112+1</f>
        <v>109</v>
      </c>
      <c r="B113" s="2629" t="s">
        <v>1262</v>
      </c>
      <c r="C113" s="20" t="s">
        <v>3553</v>
      </c>
      <c r="D113" s="15" t="s">
        <v>1263</v>
      </c>
      <c r="E113" s="2631" t="s">
        <v>13</v>
      </c>
      <c r="F113" s="2631"/>
      <c r="G113" s="2631"/>
      <c r="H113" s="2631" t="s">
        <v>17227</v>
      </c>
      <c r="I113" s="2631">
        <v>0.76</v>
      </c>
      <c r="J113" s="13">
        <v>1</v>
      </c>
      <c r="K113" s="2624" t="s">
        <v>6136</v>
      </c>
      <c r="L113" s="2632"/>
      <c r="M113" s="2632"/>
      <c r="N113" s="2632"/>
      <c r="O113" s="2631">
        <v>1355</v>
      </c>
      <c r="P113" s="399">
        <v>5.1012000000000004</v>
      </c>
      <c r="Q113" s="2631">
        <v>0.37</v>
      </c>
      <c r="R113" s="2631">
        <v>380</v>
      </c>
      <c r="S113" s="20" t="s">
        <v>2494</v>
      </c>
      <c r="T113" s="20"/>
      <c r="U113" s="20"/>
      <c r="V113" s="349" t="str">
        <f t="shared" si="3"/>
        <v xml:space="preserve"> </v>
      </c>
      <c r="W113" s="20"/>
      <c r="X113" s="20"/>
      <c r="Y113" s="17"/>
      <c r="Z113" s="975" t="s">
        <v>12219</v>
      </c>
      <c r="AA113" s="821"/>
      <c r="AB113" s="2633"/>
      <c r="AC113" s="2633"/>
      <c r="AD113" s="821"/>
      <c r="AE113" s="52" t="s">
        <v>19938</v>
      </c>
    </row>
    <row r="114" spans="1:31">
      <c r="A114" s="16">
        <f t="shared" si="2"/>
        <v>110</v>
      </c>
      <c r="B114" s="2854" t="s">
        <v>1264</v>
      </c>
      <c r="C114" s="20" t="s">
        <v>3553</v>
      </c>
      <c r="D114" s="15" t="s">
        <v>1265</v>
      </c>
      <c r="E114" s="2784" t="s">
        <v>2863</v>
      </c>
      <c r="F114" s="2631"/>
      <c r="G114" s="2631"/>
      <c r="H114" s="2631" t="s">
        <v>3516</v>
      </c>
      <c r="I114" s="2784">
        <v>9.4</v>
      </c>
      <c r="J114" s="13">
        <v>8</v>
      </c>
      <c r="K114" s="2624" t="s">
        <v>6137</v>
      </c>
      <c r="L114" s="2632"/>
      <c r="M114" s="2632"/>
      <c r="N114" s="2632"/>
      <c r="O114" s="2631">
        <v>3000</v>
      </c>
      <c r="P114" s="399">
        <v>6.867</v>
      </c>
      <c r="Q114" s="2784">
        <v>3.7</v>
      </c>
      <c r="R114" s="2631">
        <v>380</v>
      </c>
      <c r="S114" s="3216" t="s">
        <v>3221</v>
      </c>
      <c r="T114" s="20">
        <v>2022</v>
      </c>
      <c r="U114" s="20"/>
      <c r="V114" s="349" t="str">
        <f t="shared" si="3"/>
        <v xml:space="preserve"> </v>
      </c>
      <c r="W114" s="20"/>
      <c r="X114" s="20"/>
      <c r="Y114" s="17"/>
      <c r="AA114" s="821"/>
      <c r="AB114" s="2633"/>
      <c r="AC114" s="2633"/>
      <c r="AD114" s="821"/>
      <c r="AE114" s="52" t="s">
        <v>19938</v>
      </c>
    </row>
    <row r="115" spans="1:31">
      <c r="A115" s="16">
        <f t="shared" si="2"/>
        <v>111</v>
      </c>
      <c r="B115" s="2854" t="s">
        <v>1266</v>
      </c>
      <c r="C115" s="20" t="s">
        <v>3553</v>
      </c>
      <c r="D115" s="15" t="s">
        <v>1265</v>
      </c>
      <c r="E115" s="2784" t="s">
        <v>2863</v>
      </c>
      <c r="F115" s="2631"/>
      <c r="G115" s="2631"/>
      <c r="H115" s="2631" t="s">
        <v>3516</v>
      </c>
      <c r="I115" s="2784">
        <v>9.4</v>
      </c>
      <c r="J115" s="13">
        <v>8</v>
      </c>
      <c r="K115" s="2624" t="s">
        <v>6137</v>
      </c>
      <c r="L115" s="2632"/>
      <c r="M115" s="2632"/>
      <c r="N115" s="2632"/>
      <c r="O115" s="2631">
        <v>3000</v>
      </c>
      <c r="P115" s="399">
        <v>6.867</v>
      </c>
      <c r="Q115" s="2784">
        <v>3.7</v>
      </c>
      <c r="R115" s="2631">
        <v>380</v>
      </c>
      <c r="S115" s="3216" t="s">
        <v>3221</v>
      </c>
      <c r="T115" s="20"/>
      <c r="U115" s="20"/>
      <c r="V115" s="349" t="str">
        <f t="shared" si="3"/>
        <v xml:space="preserve"> </v>
      </c>
      <c r="W115" s="20"/>
      <c r="X115" s="20"/>
      <c r="Y115" s="17"/>
      <c r="AA115" s="821"/>
      <c r="AB115" s="2633"/>
      <c r="AC115" s="2633"/>
      <c r="AD115" s="821"/>
      <c r="AE115" s="52" t="s">
        <v>19938</v>
      </c>
    </row>
    <row r="116" spans="1:31">
      <c r="A116" s="16">
        <f t="shared" si="2"/>
        <v>112</v>
      </c>
      <c r="B116" s="2629" t="s">
        <v>1267</v>
      </c>
      <c r="C116" s="20" t="s">
        <v>3553</v>
      </c>
      <c r="D116" s="15" t="s">
        <v>1268</v>
      </c>
      <c r="E116" s="2631" t="s">
        <v>2863</v>
      </c>
      <c r="F116" s="2631"/>
      <c r="G116" s="2631"/>
      <c r="H116" s="2631" t="s">
        <v>17230</v>
      </c>
      <c r="I116" s="2631">
        <v>23</v>
      </c>
      <c r="J116" s="13">
        <v>24</v>
      </c>
      <c r="K116" s="2624" t="s">
        <v>3516</v>
      </c>
      <c r="L116" s="2632"/>
      <c r="M116" s="2632"/>
      <c r="N116" s="2632"/>
      <c r="O116" s="2631">
        <v>2900</v>
      </c>
      <c r="P116" s="16">
        <v>7</v>
      </c>
      <c r="Q116" s="2631">
        <v>11</v>
      </c>
      <c r="R116" s="2631">
        <v>380</v>
      </c>
      <c r="S116" s="20" t="s">
        <v>3221</v>
      </c>
      <c r="T116" s="20"/>
      <c r="U116" s="20"/>
      <c r="V116" s="349" t="str">
        <f t="shared" si="3"/>
        <v xml:space="preserve"> </v>
      </c>
      <c r="W116" s="20"/>
      <c r="X116" s="20"/>
      <c r="Y116" s="15"/>
      <c r="Z116" s="975" t="s">
        <v>12455</v>
      </c>
      <c r="AA116" s="821"/>
      <c r="AB116" s="2633"/>
      <c r="AC116" s="2633"/>
      <c r="AD116" s="821"/>
      <c r="AE116" s="52" t="s">
        <v>19938</v>
      </c>
    </row>
    <row r="117" spans="1:31">
      <c r="A117" s="16">
        <f t="shared" si="2"/>
        <v>113</v>
      </c>
      <c r="B117" s="2629" t="s">
        <v>1269</v>
      </c>
      <c r="C117" s="20" t="s">
        <v>3553</v>
      </c>
      <c r="D117" s="15" t="s">
        <v>1270</v>
      </c>
      <c r="E117" s="2631" t="s">
        <v>13</v>
      </c>
      <c r="F117" s="2631"/>
      <c r="G117" s="2631"/>
      <c r="H117" s="2631" t="s">
        <v>17227</v>
      </c>
      <c r="I117" s="2631">
        <v>230</v>
      </c>
      <c r="J117" s="13">
        <v>237</v>
      </c>
      <c r="K117" s="2624" t="s">
        <v>6150</v>
      </c>
      <c r="L117" s="2632"/>
      <c r="M117" s="2632"/>
      <c r="N117" s="2632"/>
      <c r="O117" s="2631">
        <v>1485</v>
      </c>
      <c r="P117" s="399">
        <v>17.658000000000001</v>
      </c>
      <c r="Q117" s="2631">
        <v>132</v>
      </c>
      <c r="R117" s="2631">
        <v>380</v>
      </c>
      <c r="S117" s="20" t="s">
        <v>2494</v>
      </c>
      <c r="T117" s="20"/>
      <c r="U117" s="20"/>
      <c r="V117" s="349">
        <f t="shared" si="3"/>
        <v>5</v>
      </c>
      <c r="W117" s="33" t="s">
        <v>4849</v>
      </c>
      <c r="X117" s="20" t="s">
        <v>1527</v>
      </c>
      <c r="Y117" s="17"/>
      <c r="Z117" s="975" t="s">
        <v>12219</v>
      </c>
      <c r="AA117" s="821"/>
      <c r="AB117" s="2633"/>
      <c r="AC117" s="2633"/>
      <c r="AD117" s="821"/>
      <c r="AE117" s="52" t="s">
        <v>19938</v>
      </c>
    </row>
    <row r="118" spans="1:31">
      <c r="A118" s="16">
        <f t="shared" si="2"/>
        <v>114</v>
      </c>
      <c r="B118" s="2629" t="s">
        <v>1271</v>
      </c>
      <c r="C118" s="20" t="s">
        <v>3553</v>
      </c>
      <c r="D118" s="15" t="s">
        <v>1270</v>
      </c>
      <c r="E118" s="2631" t="s">
        <v>13</v>
      </c>
      <c r="F118" s="2631"/>
      <c r="G118" s="2631"/>
      <c r="H118" s="2631" t="s">
        <v>17227</v>
      </c>
      <c r="I118" s="2631">
        <v>230</v>
      </c>
      <c r="J118" s="13">
        <v>235</v>
      </c>
      <c r="K118" s="2624" t="s">
        <v>6150</v>
      </c>
      <c r="L118" s="2632"/>
      <c r="M118" s="2632"/>
      <c r="N118" s="2632"/>
      <c r="O118" s="2631">
        <v>1485</v>
      </c>
      <c r="P118" s="399">
        <v>17.658000000000001</v>
      </c>
      <c r="Q118" s="2631">
        <v>132</v>
      </c>
      <c r="R118" s="2631">
        <v>380</v>
      </c>
      <c r="S118" s="20" t="s">
        <v>2494</v>
      </c>
      <c r="T118" s="20"/>
      <c r="U118" s="20"/>
      <c r="V118" s="349">
        <f t="shared" si="3"/>
        <v>5</v>
      </c>
      <c r="W118" s="33" t="s">
        <v>4849</v>
      </c>
      <c r="X118" s="20" t="s">
        <v>1527</v>
      </c>
      <c r="Y118" s="17"/>
      <c r="Z118" s="975" t="s">
        <v>12219</v>
      </c>
      <c r="AA118" s="821"/>
      <c r="AB118" s="2633"/>
      <c r="AC118" s="2633"/>
      <c r="AD118" s="821"/>
      <c r="AE118" s="52" t="s">
        <v>19938</v>
      </c>
    </row>
    <row r="119" spans="1:31">
      <c r="A119" s="16">
        <f t="shared" si="2"/>
        <v>115</v>
      </c>
      <c r="B119" s="2629" t="s">
        <v>1272</v>
      </c>
      <c r="C119" s="20" t="s">
        <v>3553</v>
      </c>
      <c r="D119" s="15" t="s">
        <v>1273</v>
      </c>
      <c r="E119" s="2631" t="s">
        <v>2863</v>
      </c>
      <c r="F119" s="2631"/>
      <c r="G119" s="2631"/>
      <c r="H119" s="2631" t="s">
        <v>17227</v>
      </c>
      <c r="I119" s="2631">
        <v>90</v>
      </c>
      <c r="J119" s="13">
        <v>95</v>
      </c>
      <c r="K119" s="2624" t="s">
        <v>6154</v>
      </c>
      <c r="L119" s="2632"/>
      <c r="M119" s="2632"/>
      <c r="N119" s="2632"/>
      <c r="O119" s="2631">
        <v>2900</v>
      </c>
      <c r="P119" s="16">
        <v>10</v>
      </c>
      <c r="Q119" s="2631">
        <v>45</v>
      </c>
      <c r="R119" s="2631">
        <v>380</v>
      </c>
      <c r="S119" s="20" t="s">
        <v>3221</v>
      </c>
      <c r="T119" s="20"/>
      <c r="U119" s="20"/>
      <c r="V119" s="349" t="str">
        <f t="shared" si="3"/>
        <v xml:space="preserve"> </v>
      </c>
      <c r="W119" s="20"/>
      <c r="X119" s="20"/>
      <c r="Y119" s="15"/>
      <c r="Z119" s="975" t="s">
        <v>12219</v>
      </c>
      <c r="AA119" s="821" t="s">
        <v>12669</v>
      </c>
      <c r="AB119" s="2633">
        <v>41765</v>
      </c>
      <c r="AC119" s="2633">
        <v>43848.333333333336</v>
      </c>
      <c r="AD119" s="821"/>
      <c r="AE119" s="52" t="s">
        <v>19938</v>
      </c>
    </row>
    <row r="120" spans="1:31">
      <c r="A120" s="16">
        <f t="shared" si="2"/>
        <v>116</v>
      </c>
      <c r="B120" s="2629" t="s">
        <v>1274</v>
      </c>
      <c r="C120" s="20" t="s">
        <v>3553</v>
      </c>
      <c r="D120" s="15" t="s">
        <v>1273</v>
      </c>
      <c r="E120" s="2631" t="s">
        <v>2863</v>
      </c>
      <c r="F120" s="2631"/>
      <c r="G120" s="2631"/>
      <c r="H120" s="2631" t="s">
        <v>17227</v>
      </c>
      <c r="I120" s="2631">
        <v>90</v>
      </c>
      <c r="J120" s="13">
        <v>97</v>
      </c>
      <c r="K120" s="2624" t="s">
        <v>6154</v>
      </c>
      <c r="L120" s="2632"/>
      <c r="M120" s="2632"/>
      <c r="N120" s="2632"/>
      <c r="O120" s="2631">
        <v>2900</v>
      </c>
      <c r="P120" s="16">
        <v>10</v>
      </c>
      <c r="Q120" s="2631">
        <v>45</v>
      </c>
      <c r="R120" s="2631">
        <v>380</v>
      </c>
      <c r="S120" s="20" t="s">
        <v>3221</v>
      </c>
      <c r="T120" s="20"/>
      <c r="U120" s="20"/>
      <c r="V120" s="349" t="str">
        <f t="shared" si="3"/>
        <v xml:space="preserve"> </v>
      </c>
      <c r="W120" s="20"/>
      <c r="X120" s="20"/>
      <c r="Y120" s="15"/>
      <c r="Z120" s="975" t="s">
        <v>12219</v>
      </c>
      <c r="AA120" s="821"/>
      <c r="AB120" s="2633"/>
      <c r="AC120" s="2633"/>
      <c r="AD120" s="821"/>
      <c r="AE120" s="52" t="s">
        <v>19938</v>
      </c>
    </row>
    <row r="121" spans="1:31">
      <c r="A121" s="16">
        <f t="shared" si="2"/>
        <v>117</v>
      </c>
      <c r="B121" s="2629" t="s">
        <v>1275</v>
      </c>
      <c r="C121" s="20" t="s">
        <v>3553</v>
      </c>
      <c r="D121" s="15" t="s">
        <v>1276</v>
      </c>
      <c r="E121" s="2631" t="s">
        <v>13</v>
      </c>
      <c r="F121" s="2631"/>
      <c r="G121" s="2631"/>
      <c r="H121" s="2631" t="s">
        <v>17229</v>
      </c>
      <c r="I121" s="2631">
        <v>186</v>
      </c>
      <c r="J121" s="13">
        <v>200</v>
      </c>
      <c r="K121" s="2624" t="s">
        <v>3516</v>
      </c>
      <c r="L121" s="2632"/>
      <c r="M121" s="2632"/>
      <c r="N121" s="2632"/>
      <c r="O121" s="2631">
        <v>2980</v>
      </c>
      <c r="P121" s="399">
        <v>11.772</v>
      </c>
      <c r="Q121" s="2631">
        <v>110</v>
      </c>
      <c r="R121" s="2631">
        <v>380</v>
      </c>
      <c r="S121" s="20" t="s">
        <v>2494</v>
      </c>
      <c r="T121" s="20"/>
      <c r="U121" s="20"/>
      <c r="V121" s="349" t="str">
        <f t="shared" si="3"/>
        <v xml:space="preserve"> </v>
      </c>
      <c r="W121" s="20"/>
      <c r="X121" s="20"/>
      <c r="Y121" s="17"/>
      <c r="Z121" s="975" t="s">
        <v>12289</v>
      </c>
      <c r="AA121" s="821" t="s">
        <v>12666</v>
      </c>
      <c r="AB121" s="2633">
        <v>43650</v>
      </c>
      <c r="AC121" s="2633"/>
      <c r="AD121" s="2633">
        <v>45733.333333333336</v>
      </c>
      <c r="AE121" s="52" t="s">
        <v>19938</v>
      </c>
    </row>
    <row r="122" spans="1:31">
      <c r="A122" s="16">
        <f t="shared" si="2"/>
        <v>118</v>
      </c>
      <c r="B122" s="2629" t="s">
        <v>1277</v>
      </c>
      <c r="C122" s="20" t="s">
        <v>3553</v>
      </c>
      <c r="D122" s="15" t="s">
        <v>1276</v>
      </c>
      <c r="E122" s="2631" t="s">
        <v>13</v>
      </c>
      <c r="F122" s="2631"/>
      <c r="G122" s="2631"/>
      <c r="H122" s="2631" t="s">
        <v>17229</v>
      </c>
      <c r="I122" s="2631">
        <v>186</v>
      </c>
      <c r="J122" s="13">
        <v>200</v>
      </c>
      <c r="K122" s="2624" t="s">
        <v>6146</v>
      </c>
      <c r="L122" s="2632"/>
      <c r="M122" s="2632"/>
      <c r="N122" s="2632"/>
      <c r="O122" s="2631">
        <v>2980</v>
      </c>
      <c r="P122" s="399">
        <v>11.772</v>
      </c>
      <c r="Q122" s="2631">
        <v>110</v>
      </c>
      <c r="R122" s="2631">
        <v>380</v>
      </c>
      <c r="S122" s="20" t="s">
        <v>2494</v>
      </c>
      <c r="T122" s="20"/>
      <c r="U122" s="20"/>
      <c r="V122" s="349" t="str">
        <f t="shared" si="3"/>
        <v xml:space="preserve"> </v>
      </c>
      <c r="W122" s="20"/>
      <c r="X122" s="20"/>
      <c r="Y122" s="17"/>
      <c r="Z122" s="975" t="s">
        <v>12289</v>
      </c>
      <c r="AA122" s="821" t="s">
        <v>12666</v>
      </c>
      <c r="AB122" s="2633">
        <v>43987</v>
      </c>
      <c r="AC122" s="2633"/>
      <c r="AD122" s="2633">
        <v>46070.333333333336</v>
      </c>
      <c r="AE122" s="52" t="s">
        <v>19938</v>
      </c>
    </row>
    <row r="123" spans="1:31">
      <c r="A123" s="16">
        <f t="shared" si="2"/>
        <v>119</v>
      </c>
      <c r="B123" s="2629" t="s">
        <v>18748</v>
      </c>
      <c r="C123" s="20" t="s">
        <v>3711</v>
      </c>
      <c r="D123" s="15" t="s">
        <v>1276</v>
      </c>
      <c r="E123" s="2631" t="s">
        <v>13</v>
      </c>
      <c r="F123" s="2631" t="s">
        <v>19160</v>
      </c>
      <c r="G123" s="2631" t="s">
        <v>19145</v>
      </c>
      <c r="H123" s="2631" t="s">
        <v>17229</v>
      </c>
      <c r="I123" s="2631">
        <v>135</v>
      </c>
      <c r="J123" s="13"/>
      <c r="K123" s="2624"/>
      <c r="L123" s="2632"/>
      <c r="M123" s="2632"/>
      <c r="N123" s="2632"/>
      <c r="O123" s="2631">
        <v>2980</v>
      </c>
      <c r="P123" s="399">
        <v>11.772</v>
      </c>
      <c r="Q123" s="2631">
        <v>75</v>
      </c>
      <c r="R123" s="2631">
        <v>380</v>
      </c>
      <c r="S123" s="20" t="s">
        <v>2494</v>
      </c>
      <c r="T123" s="2472">
        <v>45453</v>
      </c>
      <c r="U123" s="20"/>
      <c r="V123" s="349"/>
      <c r="W123" s="20"/>
      <c r="X123" s="20"/>
      <c r="Y123" s="17"/>
      <c r="AA123" s="821"/>
      <c r="AB123" s="2633"/>
      <c r="AC123" s="2633"/>
      <c r="AD123" s="2633"/>
      <c r="AE123" s="52" t="s">
        <v>19938</v>
      </c>
    </row>
    <row r="124" spans="1:31">
      <c r="A124" s="16">
        <f t="shared" si="2"/>
        <v>120</v>
      </c>
      <c r="B124" s="2629" t="s">
        <v>1278</v>
      </c>
      <c r="C124" s="20" t="s">
        <v>3553</v>
      </c>
      <c r="D124" s="15" t="s">
        <v>1279</v>
      </c>
      <c r="E124" s="2631" t="s">
        <v>2863</v>
      </c>
      <c r="F124" s="2631"/>
      <c r="G124" s="2631"/>
      <c r="H124" s="2631" t="s">
        <v>17229</v>
      </c>
      <c r="I124" s="2631">
        <v>55</v>
      </c>
      <c r="J124" s="13">
        <v>59</v>
      </c>
      <c r="K124" s="2624" t="s">
        <v>6139</v>
      </c>
      <c r="L124" s="2632"/>
      <c r="M124" s="2632"/>
      <c r="N124" s="2632"/>
      <c r="O124" s="2631">
        <v>2900</v>
      </c>
      <c r="P124" s="16">
        <v>9</v>
      </c>
      <c r="Q124" s="2631">
        <v>26</v>
      </c>
      <c r="R124" s="2631">
        <v>380</v>
      </c>
      <c r="S124" s="20" t="s">
        <v>3221</v>
      </c>
      <c r="T124" s="20"/>
      <c r="U124" s="20"/>
      <c r="V124" s="349" t="str">
        <f t="shared" si="3"/>
        <v xml:space="preserve"> </v>
      </c>
      <c r="W124" s="20"/>
      <c r="X124" s="20"/>
      <c r="Y124" s="15"/>
      <c r="Z124" s="975" t="s">
        <v>12289</v>
      </c>
      <c r="AA124" s="821"/>
      <c r="AB124" s="2633"/>
      <c r="AC124" s="2633"/>
      <c r="AD124" s="821"/>
      <c r="AE124" s="52" t="s">
        <v>19938</v>
      </c>
    </row>
    <row r="125" spans="1:31">
      <c r="A125" s="16">
        <f t="shared" si="2"/>
        <v>121</v>
      </c>
      <c r="B125" s="2629" t="s">
        <v>1280</v>
      </c>
      <c r="C125" s="20" t="s">
        <v>3553</v>
      </c>
      <c r="D125" s="15" t="s">
        <v>1279</v>
      </c>
      <c r="E125" s="2631" t="s">
        <v>2863</v>
      </c>
      <c r="F125" s="2631"/>
      <c r="G125" s="2631"/>
      <c r="H125" s="2631" t="s">
        <v>17229</v>
      </c>
      <c r="I125" s="2631">
        <v>55</v>
      </c>
      <c r="J125" s="13">
        <v>59</v>
      </c>
      <c r="K125" s="2624" t="s">
        <v>6139</v>
      </c>
      <c r="L125" s="2632"/>
      <c r="M125" s="2632"/>
      <c r="N125" s="2632"/>
      <c r="O125" s="2631">
        <v>2900</v>
      </c>
      <c r="P125" s="16">
        <v>9</v>
      </c>
      <c r="Q125" s="2631">
        <v>26</v>
      </c>
      <c r="R125" s="2631">
        <v>380</v>
      </c>
      <c r="S125" s="20" t="s">
        <v>3221</v>
      </c>
      <c r="T125" s="20"/>
      <c r="U125" s="20"/>
      <c r="V125" s="349" t="str">
        <f t="shared" si="3"/>
        <v xml:space="preserve"> </v>
      </c>
      <c r="W125" s="20"/>
      <c r="X125" s="20"/>
      <c r="Y125" s="15"/>
      <c r="Z125" s="975" t="s">
        <v>12289</v>
      </c>
      <c r="AA125" s="821"/>
      <c r="AB125" s="2633"/>
      <c r="AC125" s="2633"/>
      <c r="AD125" s="821"/>
      <c r="AE125" s="52" t="s">
        <v>19938</v>
      </c>
    </row>
    <row r="126" spans="1:31">
      <c r="A126" s="16">
        <f t="shared" si="2"/>
        <v>122</v>
      </c>
      <c r="B126" s="2629" t="s">
        <v>1281</v>
      </c>
      <c r="C126" s="20" t="s">
        <v>3553</v>
      </c>
      <c r="D126" s="15" t="s">
        <v>1282</v>
      </c>
      <c r="E126" s="2631" t="s">
        <v>2863</v>
      </c>
      <c r="F126" s="2631"/>
      <c r="G126" s="2631"/>
      <c r="H126" s="2631" t="s">
        <v>17230</v>
      </c>
      <c r="I126" s="2631">
        <v>23</v>
      </c>
      <c r="J126" s="13">
        <v>26</v>
      </c>
      <c r="K126" s="2624" t="s">
        <v>6141</v>
      </c>
      <c r="L126" s="2632"/>
      <c r="M126" s="2632"/>
      <c r="N126" s="2632"/>
      <c r="O126" s="2631">
        <v>2900</v>
      </c>
      <c r="P126" s="16">
        <v>7</v>
      </c>
      <c r="Q126" s="2631">
        <v>11</v>
      </c>
      <c r="R126" s="2631">
        <v>380</v>
      </c>
      <c r="S126" s="20" t="s">
        <v>3221</v>
      </c>
      <c r="T126" s="20"/>
      <c r="U126" s="20"/>
      <c r="V126" s="349" t="str">
        <f t="shared" si="3"/>
        <v xml:space="preserve"> </v>
      </c>
      <c r="W126" s="20"/>
      <c r="X126" s="20"/>
      <c r="Y126" s="15"/>
      <c r="Z126" s="975" t="s">
        <v>12455</v>
      </c>
      <c r="AA126" s="821"/>
      <c r="AB126" s="2633"/>
      <c r="AC126" s="2633"/>
      <c r="AD126" s="821"/>
      <c r="AE126" s="52" t="s">
        <v>19938</v>
      </c>
    </row>
    <row r="127" spans="1:31">
      <c r="A127" s="16">
        <f t="shared" si="2"/>
        <v>123</v>
      </c>
      <c r="B127" s="2629" t="s">
        <v>1283</v>
      </c>
      <c r="C127" s="20" t="s">
        <v>3553</v>
      </c>
      <c r="D127" s="15" t="s">
        <v>1282</v>
      </c>
      <c r="E127" s="2631" t="s">
        <v>2863</v>
      </c>
      <c r="F127" s="2631"/>
      <c r="G127" s="2631"/>
      <c r="H127" s="2631" t="s">
        <v>17230</v>
      </c>
      <c r="I127" s="2631">
        <v>23</v>
      </c>
      <c r="J127" s="13">
        <v>25</v>
      </c>
      <c r="K127" s="2624" t="s">
        <v>6141</v>
      </c>
      <c r="L127" s="2632"/>
      <c r="M127" s="2632"/>
      <c r="N127" s="2632"/>
      <c r="O127" s="2631">
        <v>2900</v>
      </c>
      <c r="P127" s="16">
        <v>7</v>
      </c>
      <c r="Q127" s="2631">
        <v>11</v>
      </c>
      <c r="R127" s="2631">
        <v>380</v>
      </c>
      <c r="S127" s="20" t="s">
        <v>3221</v>
      </c>
      <c r="T127" s="20"/>
      <c r="U127" s="20"/>
      <c r="V127" s="349" t="str">
        <f t="shared" si="3"/>
        <v xml:space="preserve"> </v>
      </c>
      <c r="W127" s="20"/>
      <c r="X127" s="20"/>
      <c r="Y127" s="15"/>
      <c r="Z127" s="975" t="s">
        <v>12455</v>
      </c>
      <c r="AA127" s="821"/>
      <c r="AB127" s="2633"/>
      <c r="AC127" s="2633"/>
      <c r="AD127" s="821"/>
      <c r="AE127" s="52" t="s">
        <v>19938</v>
      </c>
    </row>
    <row r="128" spans="1:31">
      <c r="A128" s="16">
        <f t="shared" si="2"/>
        <v>124</v>
      </c>
      <c r="B128" s="2629" t="s">
        <v>1284</v>
      </c>
      <c r="C128" s="20" t="s">
        <v>3553</v>
      </c>
      <c r="D128" s="15" t="s">
        <v>1285</v>
      </c>
      <c r="E128" s="2631" t="s">
        <v>13</v>
      </c>
      <c r="F128" s="2631"/>
      <c r="G128" s="2631"/>
      <c r="H128" s="2631" t="s">
        <v>17232</v>
      </c>
      <c r="I128" s="2631">
        <v>194</v>
      </c>
      <c r="J128" s="13">
        <v>200</v>
      </c>
      <c r="K128" s="2624" t="s">
        <v>6150</v>
      </c>
      <c r="L128" s="2632"/>
      <c r="M128" s="2632"/>
      <c r="N128" s="2632"/>
      <c r="O128" s="2631">
        <v>1485</v>
      </c>
      <c r="P128" s="399">
        <v>17.658000000000001</v>
      </c>
      <c r="Q128" s="2631">
        <v>110</v>
      </c>
      <c r="R128" s="2631">
        <v>380</v>
      </c>
      <c r="S128" s="20" t="s">
        <v>2494</v>
      </c>
      <c r="T128" s="20"/>
      <c r="U128" s="20"/>
      <c r="V128" s="349">
        <f t="shared" si="3"/>
        <v>5</v>
      </c>
      <c r="W128" s="33" t="s">
        <v>4849</v>
      </c>
      <c r="X128" s="20" t="s">
        <v>1527</v>
      </c>
      <c r="Y128" s="17"/>
      <c r="Z128" s="975" t="s">
        <v>12412</v>
      </c>
      <c r="AA128" s="821" t="s">
        <v>12675</v>
      </c>
      <c r="AB128" s="2633">
        <v>42769</v>
      </c>
      <c r="AC128" s="2633">
        <v>44852.333333333336</v>
      </c>
      <c r="AD128" s="821"/>
      <c r="AE128" s="52" t="s">
        <v>19938</v>
      </c>
    </row>
    <row r="129" spans="1:32">
      <c r="A129" s="16">
        <f t="shared" si="2"/>
        <v>125</v>
      </c>
      <c r="B129" s="2629" t="s">
        <v>1286</v>
      </c>
      <c r="C129" s="20" t="s">
        <v>3553</v>
      </c>
      <c r="D129" s="15" t="s">
        <v>1285</v>
      </c>
      <c r="E129" s="2631" t="s">
        <v>13</v>
      </c>
      <c r="F129" s="2631"/>
      <c r="G129" s="2631"/>
      <c r="H129" s="2631" t="s">
        <v>17232</v>
      </c>
      <c r="I129" s="2631">
        <v>194</v>
      </c>
      <c r="J129" s="13">
        <v>198</v>
      </c>
      <c r="K129" s="2624" t="s">
        <v>6150</v>
      </c>
      <c r="L129" s="2632"/>
      <c r="M129" s="2632"/>
      <c r="N129" s="2632"/>
      <c r="O129" s="2631">
        <v>1485</v>
      </c>
      <c r="P129" s="399">
        <v>17.658000000000001</v>
      </c>
      <c r="Q129" s="2631">
        <v>110</v>
      </c>
      <c r="R129" s="2631">
        <v>380</v>
      </c>
      <c r="S129" s="20" t="s">
        <v>2494</v>
      </c>
      <c r="T129" s="20"/>
      <c r="U129" s="20"/>
      <c r="V129" s="349">
        <f t="shared" si="3"/>
        <v>5</v>
      </c>
      <c r="W129" s="33" t="s">
        <v>4849</v>
      </c>
      <c r="X129" s="20" t="s">
        <v>1527</v>
      </c>
      <c r="Y129" s="17"/>
      <c r="Z129" s="975" t="s">
        <v>12412</v>
      </c>
      <c r="AA129" s="821" t="s">
        <v>12666</v>
      </c>
      <c r="AB129" s="2633">
        <v>44033</v>
      </c>
      <c r="AC129" s="2633"/>
      <c r="AD129" s="2633">
        <v>46116.333333333336</v>
      </c>
      <c r="AE129" s="52" t="s">
        <v>19938</v>
      </c>
    </row>
    <row r="130" spans="1:32">
      <c r="A130" s="16">
        <f t="shared" si="2"/>
        <v>126</v>
      </c>
      <c r="B130" s="2629" t="s">
        <v>1287</v>
      </c>
      <c r="C130" s="20" t="s">
        <v>3553</v>
      </c>
      <c r="D130" s="15" t="s">
        <v>1288</v>
      </c>
      <c r="E130" s="2631" t="s">
        <v>13</v>
      </c>
      <c r="F130" s="2631"/>
      <c r="G130" s="2631"/>
      <c r="H130" s="2631" t="s">
        <v>17232</v>
      </c>
      <c r="I130" s="2631">
        <v>194</v>
      </c>
      <c r="J130" s="13">
        <v>200</v>
      </c>
      <c r="K130" s="2624" t="s">
        <v>6150</v>
      </c>
      <c r="L130" s="2632"/>
      <c r="M130" s="2632"/>
      <c r="N130" s="2632"/>
      <c r="O130" s="2631">
        <v>1485</v>
      </c>
      <c r="P130" s="399">
        <v>17.658000000000001</v>
      </c>
      <c r="Q130" s="2631">
        <v>110</v>
      </c>
      <c r="R130" s="2631">
        <v>380</v>
      </c>
      <c r="S130" s="20" t="s">
        <v>2494</v>
      </c>
      <c r="T130" s="20"/>
      <c r="U130" s="20"/>
      <c r="V130" s="349">
        <f>IF(ISERROR(INDEX(data,MATCH(LEN(X130),item,0),2))," ",INDEX(data,MATCH(LEN(X130),item,0),2))</f>
        <v>5</v>
      </c>
      <c r="W130" s="33" t="s">
        <v>4849</v>
      </c>
      <c r="X130" s="20" t="s">
        <v>1527</v>
      </c>
      <c r="Y130" s="17"/>
      <c r="Z130" s="975" t="s">
        <v>12412</v>
      </c>
      <c r="AA130" s="821" t="s">
        <v>12666</v>
      </c>
      <c r="AB130" s="2633">
        <v>43595</v>
      </c>
      <c r="AC130" s="2633"/>
      <c r="AD130" s="2633">
        <v>45678.333333333336</v>
      </c>
      <c r="AE130" s="52" t="s">
        <v>19938</v>
      </c>
    </row>
    <row r="131" spans="1:32">
      <c r="A131" s="16">
        <f t="shared" si="2"/>
        <v>127</v>
      </c>
      <c r="B131" s="2629" t="s">
        <v>1289</v>
      </c>
      <c r="C131" s="20" t="s">
        <v>3553</v>
      </c>
      <c r="D131" s="15" t="s">
        <v>1290</v>
      </c>
      <c r="E131" s="2631" t="s">
        <v>2863</v>
      </c>
      <c r="F131" s="2631"/>
      <c r="G131" s="2631"/>
      <c r="H131" s="2631" t="s">
        <v>17232</v>
      </c>
      <c r="I131" s="2631">
        <v>55</v>
      </c>
      <c r="J131" s="13">
        <v>58</v>
      </c>
      <c r="K131" s="2624" t="s">
        <v>6139</v>
      </c>
      <c r="L131" s="2632"/>
      <c r="M131" s="2632"/>
      <c r="N131" s="2632"/>
      <c r="O131" s="2631">
        <v>2900</v>
      </c>
      <c r="P131" s="16">
        <v>9</v>
      </c>
      <c r="Q131" s="2631">
        <v>26</v>
      </c>
      <c r="R131" s="2631">
        <v>380</v>
      </c>
      <c r="S131" s="20" t="s">
        <v>3221</v>
      </c>
      <c r="T131" s="20"/>
      <c r="U131" s="20"/>
      <c r="V131" s="349" t="str">
        <f t="shared" si="3"/>
        <v xml:space="preserve"> </v>
      </c>
      <c r="W131" s="20"/>
      <c r="X131" s="20"/>
      <c r="Y131" s="15"/>
      <c r="Z131" s="975" t="s">
        <v>12412</v>
      </c>
      <c r="AA131" s="821"/>
      <c r="AB131" s="2633"/>
      <c r="AC131" s="2633"/>
      <c r="AD131" s="821"/>
      <c r="AE131" s="52" t="s">
        <v>19938</v>
      </c>
    </row>
    <row r="132" spans="1:32">
      <c r="A132" s="16">
        <f t="shared" si="2"/>
        <v>128</v>
      </c>
      <c r="B132" s="2629" t="s">
        <v>1291</v>
      </c>
      <c r="C132" s="20" t="s">
        <v>3553</v>
      </c>
      <c r="D132" s="15" t="s">
        <v>1290</v>
      </c>
      <c r="E132" s="2631" t="s">
        <v>2863</v>
      </c>
      <c r="F132" s="2631"/>
      <c r="G132" s="2631"/>
      <c r="H132" s="2631" t="s">
        <v>17232</v>
      </c>
      <c r="I132" s="2631">
        <v>55</v>
      </c>
      <c r="J132" s="13">
        <v>58</v>
      </c>
      <c r="K132" s="2624" t="s">
        <v>6139</v>
      </c>
      <c r="L132" s="2632"/>
      <c r="M132" s="2632"/>
      <c r="N132" s="2632"/>
      <c r="O132" s="2631">
        <v>2900</v>
      </c>
      <c r="P132" s="16">
        <v>9</v>
      </c>
      <c r="Q132" s="2631">
        <v>26</v>
      </c>
      <c r="R132" s="2631">
        <v>380</v>
      </c>
      <c r="S132" s="20" t="s">
        <v>3221</v>
      </c>
      <c r="T132" s="20"/>
      <c r="U132" s="20"/>
      <c r="V132" s="349" t="str">
        <f t="shared" si="3"/>
        <v xml:space="preserve"> </v>
      </c>
      <c r="W132" s="20"/>
      <c r="X132" s="20"/>
      <c r="Y132" s="15"/>
      <c r="Z132" s="975" t="s">
        <v>12412</v>
      </c>
      <c r="AA132" s="821"/>
      <c r="AB132" s="2633"/>
      <c r="AC132" s="2633"/>
      <c r="AD132" s="821"/>
      <c r="AE132" s="52" t="s">
        <v>19938</v>
      </c>
    </row>
    <row r="133" spans="1:32">
      <c r="A133" s="16">
        <f t="shared" si="2"/>
        <v>129</v>
      </c>
      <c r="B133" s="2629" t="s">
        <v>1292</v>
      </c>
      <c r="C133" s="20" t="s">
        <v>3553</v>
      </c>
      <c r="D133" s="15" t="s">
        <v>1293</v>
      </c>
      <c r="E133" s="2631" t="s">
        <v>2863</v>
      </c>
      <c r="F133" s="2631"/>
      <c r="G133" s="2631"/>
      <c r="H133" s="2631" t="s">
        <v>17230</v>
      </c>
      <c r="I133" s="2631">
        <v>23</v>
      </c>
      <c r="J133" s="13">
        <v>25</v>
      </c>
      <c r="K133" s="2624" t="s">
        <v>6141</v>
      </c>
      <c r="L133" s="2632"/>
      <c r="M133" s="2632"/>
      <c r="N133" s="2632"/>
      <c r="O133" s="2631">
        <v>2900</v>
      </c>
      <c r="P133" s="16">
        <v>7</v>
      </c>
      <c r="Q133" s="2631">
        <v>11</v>
      </c>
      <c r="R133" s="2631">
        <v>380</v>
      </c>
      <c r="S133" s="20" t="s">
        <v>3221</v>
      </c>
      <c r="T133" s="20"/>
      <c r="U133" s="20"/>
      <c r="V133" s="349" t="str">
        <f t="shared" si="3"/>
        <v xml:space="preserve"> </v>
      </c>
      <c r="W133" s="20"/>
      <c r="X133" s="20"/>
      <c r="Y133" s="15"/>
      <c r="Z133" s="975" t="s">
        <v>12455</v>
      </c>
      <c r="AA133" s="821"/>
      <c r="AB133" s="2633"/>
      <c r="AC133" s="2633"/>
      <c r="AD133" s="821"/>
      <c r="AE133" s="52" t="s">
        <v>19938</v>
      </c>
    </row>
    <row r="134" spans="1:32">
      <c r="A134" s="16">
        <f t="shared" si="2"/>
        <v>130</v>
      </c>
      <c r="B134" s="2629" t="s">
        <v>1682</v>
      </c>
      <c r="C134" s="20" t="s">
        <v>3553</v>
      </c>
      <c r="D134" s="15" t="s">
        <v>1293</v>
      </c>
      <c r="E134" s="2631" t="s">
        <v>2863</v>
      </c>
      <c r="F134" s="2631"/>
      <c r="G134" s="2631"/>
      <c r="H134" s="2631" t="s">
        <v>17230</v>
      </c>
      <c r="I134" s="2631">
        <v>23</v>
      </c>
      <c r="J134" s="13">
        <v>25</v>
      </c>
      <c r="K134" s="2624" t="s">
        <v>6141</v>
      </c>
      <c r="L134" s="2632"/>
      <c r="M134" s="2632"/>
      <c r="N134" s="2632"/>
      <c r="O134" s="2631">
        <v>2900</v>
      </c>
      <c r="P134" s="16">
        <v>7</v>
      </c>
      <c r="Q134" s="2631">
        <v>11</v>
      </c>
      <c r="R134" s="2631">
        <v>380</v>
      </c>
      <c r="S134" s="20" t="s">
        <v>3221</v>
      </c>
      <c r="T134" s="20"/>
      <c r="U134" s="20"/>
      <c r="V134" s="349" t="str">
        <f t="shared" si="3"/>
        <v xml:space="preserve"> </v>
      </c>
      <c r="W134" s="20"/>
      <c r="X134" s="20"/>
      <c r="Y134" s="15"/>
      <c r="Z134" s="975" t="s">
        <v>12455</v>
      </c>
      <c r="AA134" s="821"/>
      <c r="AB134" s="2633"/>
      <c r="AC134" s="2633"/>
      <c r="AD134" s="821"/>
      <c r="AE134" s="52" t="s">
        <v>19938</v>
      </c>
    </row>
    <row r="135" spans="1:32">
      <c r="A135" s="16">
        <f t="shared" si="2"/>
        <v>131</v>
      </c>
      <c r="B135" s="2629" t="s">
        <v>1683</v>
      </c>
      <c r="C135" s="20" t="s">
        <v>3553</v>
      </c>
      <c r="D135" s="15" t="s">
        <v>1293</v>
      </c>
      <c r="E135" s="2631" t="s">
        <v>2863</v>
      </c>
      <c r="F135" s="2631"/>
      <c r="G135" s="2631"/>
      <c r="H135" s="2631" t="s">
        <v>17230</v>
      </c>
      <c r="I135" s="2631">
        <v>6.6</v>
      </c>
      <c r="J135" s="13">
        <v>14</v>
      </c>
      <c r="K135" s="2624" t="s">
        <v>6141</v>
      </c>
      <c r="L135" s="2632"/>
      <c r="M135" s="2632"/>
      <c r="N135" s="2632"/>
      <c r="O135" s="2631">
        <v>2900</v>
      </c>
      <c r="P135" s="16">
        <v>6</v>
      </c>
      <c r="Q135" s="2631">
        <v>6.6</v>
      </c>
      <c r="R135" s="2631">
        <v>380</v>
      </c>
      <c r="S135" s="20" t="s">
        <v>3221</v>
      </c>
      <c r="T135" s="20"/>
      <c r="U135" s="20"/>
      <c r="V135" s="349" t="str">
        <f t="shared" si="3"/>
        <v xml:space="preserve"> </v>
      </c>
      <c r="W135" s="20"/>
      <c r="X135" s="20"/>
      <c r="Y135" s="15"/>
      <c r="Z135" s="975" t="s">
        <v>12455</v>
      </c>
      <c r="AA135" s="821"/>
      <c r="AB135" s="2633"/>
      <c r="AC135" s="2633"/>
      <c r="AD135" s="821"/>
      <c r="AE135" s="52" t="s">
        <v>19938</v>
      </c>
    </row>
    <row r="136" spans="1:32">
      <c r="A136" s="16">
        <f t="shared" ref="A136:A200" si="5">A135+1</f>
        <v>132</v>
      </c>
      <c r="B136" s="2629" t="s">
        <v>1685</v>
      </c>
      <c r="C136" s="20" t="s">
        <v>3553</v>
      </c>
      <c r="D136" s="15" t="s">
        <v>1684</v>
      </c>
      <c r="E136" s="2631" t="s">
        <v>2863</v>
      </c>
      <c r="F136" s="2631"/>
      <c r="G136" s="2631"/>
      <c r="H136" s="2631" t="s">
        <v>17230</v>
      </c>
      <c r="I136" s="2631">
        <v>6.6</v>
      </c>
      <c r="J136" s="13">
        <v>14</v>
      </c>
      <c r="K136" s="2624" t="s">
        <v>6141</v>
      </c>
      <c r="L136" s="2632"/>
      <c r="M136" s="2632"/>
      <c r="N136" s="2632"/>
      <c r="O136" s="2631">
        <v>2900</v>
      </c>
      <c r="P136" s="16">
        <v>6</v>
      </c>
      <c r="Q136" s="2631">
        <v>6.6</v>
      </c>
      <c r="R136" s="2631">
        <v>380</v>
      </c>
      <c r="S136" s="20" t="s">
        <v>3221</v>
      </c>
      <c r="T136" s="20"/>
      <c r="U136" s="20"/>
      <c r="V136" s="349" t="str">
        <f t="shared" si="3"/>
        <v xml:space="preserve"> </v>
      </c>
      <c r="W136" s="20"/>
      <c r="X136" s="20"/>
      <c r="Y136" s="15"/>
      <c r="Z136" s="975" t="s">
        <v>12455</v>
      </c>
      <c r="AA136" s="821"/>
      <c r="AB136" s="2633"/>
      <c r="AC136" s="2633"/>
      <c r="AD136" s="821"/>
      <c r="AE136" s="52" t="s">
        <v>19938</v>
      </c>
    </row>
    <row r="137" spans="1:32">
      <c r="A137" s="16">
        <f t="shared" si="5"/>
        <v>133</v>
      </c>
      <c r="B137" s="2629" t="s">
        <v>1686</v>
      </c>
      <c r="C137" s="20" t="s">
        <v>3553</v>
      </c>
      <c r="D137" s="15" t="s">
        <v>1687</v>
      </c>
      <c r="E137" s="2631" t="s">
        <v>2863</v>
      </c>
      <c r="F137" s="2631"/>
      <c r="G137" s="2631"/>
      <c r="H137" s="2631" t="s">
        <v>17233</v>
      </c>
      <c r="I137" s="2631">
        <v>23</v>
      </c>
      <c r="J137" s="13">
        <v>23</v>
      </c>
      <c r="K137" s="2624" t="s">
        <v>6151</v>
      </c>
      <c r="L137" s="2632"/>
      <c r="M137" s="2632"/>
      <c r="N137" s="2632"/>
      <c r="O137" s="2631">
        <v>2900</v>
      </c>
      <c r="P137" s="16">
        <v>7</v>
      </c>
      <c r="Q137" s="2631">
        <v>11</v>
      </c>
      <c r="R137" s="2631">
        <v>380</v>
      </c>
      <c r="S137" s="20" t="s">
        <v>3221</v>
      </c>
      <c r="T137" s="20"/>
      <c r="U137" s="20"/>
      <c r="V137" s="349" t="str">
        <f t="shared" ref="V137:V201" si="6">IF(ISERROR(INDEX(data,MATCH(LEN(X137),item,0),2))," ",INDEX(data,MATCH(LEN(X137),item,0),2))</f>
        <v xml:space="preserve"> </v>
      </c>
      <c r="W137" s="20"/>
      <c r="X137" s="20"/>
      <c r="Y137" s="15"/>
      <c r="Z137" s="975" t="s">
        <v>12429</v>
      </c>
      <c r="AA137" s="821"/>
      <c r="AB137" s="2633"/>
      <c r="AC137" s="2633"/>
      <c r="AD137" s="821"/>
      <c r="AE137" s="52" t="s">
        <v>19938</v>
      </c>
    </row>
    <row r="138" spans="1:32">
      <c r="A138" s="16">
        <f t="shared" si="5"/>
        <v>134</v>
      </c>
      <c r="B138" s="2629" t="s">
        <v>1688</v>
      </c>
      <c r="C138" s="20" t="s">
        <v>3553</v>
      </c>
      <c r="D138" s="15" t="s">
        <v>1689</v>
      </c>
      <c r="E138" s="2631" t="s">
        <v>2863</v>
      </c>
      <c r="F138" s="2631"/>
      <c r="G138" s="2631"/>
      <c r="H138" s="2631" t="s">
        <v>17233</v>
      </c>
      <c r="I138" s="2631">
        <v>5.5</v>
      </c>
      <c r="J138" s="13" t="s">
        <v>1614</v>
      </c>
      <c r="K138" s="2624" t="s">
        <v>6140</v>
      </c>
      <c r="L138" s="2632"/>
      <c r="M138" s="2632"/>
      <c r="N138" s="2632"/>
      <c r="O138" s="2631">
        <v>2900</v>
      </c>
      <c r="P138" s="16">
        <v>6</v>
      </c>
      <c r="Q138" s="2631">
        <v>2.2000000000000002</v>
      </c>
      <c r="R138" s="2631">
        <v>380</v>
      </c>
      <c r="S138" s="20" t="s">
        <v>3221</v>
      </c>
      <c r="T138" s="20"/>
      <c r="U138" s="20"/>
      <c r="V138" s="349" t="str">
        <f t="shared" si="6"/>
        <v xml:space="preserve"> </v>
      </c>
      <c r="W138" s="20"/>
      <c r="X138" s="20"/>
      <c r="Y138" s="15"/>
      <c r="Z138" s="975" t="s">
        <v>12429</v>
      </c>
      <c r="AA138" s="821"/>
      <c r="AB138" s="2633"/>
      <c r="AC138" s="2633"/>
      <c r="AD138" s="821"/>
      <c r="AE138" s="52" t="s">
        <v>19938</v>
      </c>
    </row>
    <row r="139" spans="1:32">
      <c r="A139" s="16">
        <f t="shared" si="5"/>
        <v>135</v>
      </c>
      <c r="B139" s="2629" t="s">
        <v>12612</v>
      </c>
      <c r="C139" s="20" t="s">
        <v>3553</v>
      </c>
      <c r="D139" s="15" t="s">
        <v>1691</v>
      </c>
      <c r="E139" s="2631" t="s">
        <v>2863</v>
      </c>
      <c r="F139" s="2631"/>
      <c r="G139" s="2631"/>
      <c r="H139" s="2631" t="s">
        <v>17234</v>
      </c>
      <c r="I139" s="2631">
        <v>7.5</v>
      </c>
      <c r="J139" s="13" t="s">
        <v>1615</v>
      </c>
      <c r="K139" s="2624" t="s">
        <v>3516</v>
      </c>
      <c r="L139" s="2632"/>
      <c r="M139" s="2632"/>
      <c r="N139" s="2632"/>
      <c r="O139" s="2631">
        <v>2900</v>
      </c>
      <c r="P139" s="16">
        <v>6</v>
      </c>
      <c r="Q139" s="2631">
        <v>3</v>
      </c>
      <c r="R139" s="2631">
        <v>380</v>
      </c>
      <c r="S139" s="20" t="s">
        <v>3221</v>
      </c>
      <c r="T139" s="20"/>
      <c r="U139" s="20"/>
      <c r="V139" s="349" t="str">
        <f t="shared" si="6"/>
        <v xml:space="preserve"> </v>
      </c>
      <c r="W139" s="20"/>
      <c r="X139" s="20"/>
      <c r="Y139" s="15"/>
      <c r="Z139" s="975" t="s">
        <v>12483</v>
      </c>
      <c r="AA139" s="821"/>
      <c r="AB139" s="2633"/>
      <c r="AC139" s="2633"/>
      <c r="AD139" s="821"/>
      <c r="AE139" s="52" t="s">
        <v>19938</v>
      </c>
    </row>
    <row r="140" spans="1:32">
      <c r="A140" s="16">
        <f t="shared" si="5"/>
        <v>136</v>
      </c>
      <c r="B140" s="2629" t="s">
        <v>12613</v>
      </c>
      <c r="C140" s="15" t="s">
        <v>2993</v>
      </c>
      <c r="D140" s="15" t="s">
        <v>1691</v>
      </c>
      <c r="E140" s="2631" t="s">
        <v>2863</v>
      </c>
      <c r="F140" s="2631"/>
      <c r="G140" s="2631"/>
      <c r="H140" s="2631" t="s">
        <v>3516</v>
      </c>
      <c r="I140" s="2631"/>
      <c r="J140" s="13"/>
      <c r="K140" s="2624" t="s">
        <v>3516</v>
      </c>
      <c r="L140" s="2632"/>
      <c r="M140" s="2632"/>
      <c r="N140" s="2632"/>
      <c r="O140" s="2631"/>
      <c r="P140" s="16">
        <v>6</v>
      </c>
      <c r="Q140" s="2631"/>
      <c r="R140" s="2631"/>
      <c r="S140" s="20"/>
      <c r="T140" s="20"/>
      <c r="U140" s="20"/>
      <c r="V140" s="349" t="str">
        <f t="shared" si="6"/>
        <v xml:space="preserve"> </v>
      </c>
      <c r="W140" s="20"/>
      <c r="X140" s="20"/>
      <c r="Y140" s="15"/>
      <c r="AA140" s="821"/>
      <c r="AB140" s="2633"/>
      <c r="AC140" s="2633"/>
      <c r="AD140" s="821"/>
    </row>
    <row r="141" spans="1:32">
      <c r="A141" s="16">
        <f t="shared" si="5"/>
        <v>137</v>
      </c>
      <c r="B141" s="2629" t="s">
        <v>1692</v>
      </c>
      <c r="C141" s="20" t="s">
        <v>3553</v>
      </c>
      <c r="D141" s="15" t="s">
        <v>1693</v>
      </c>
      <c r="E141" s="2631" t="s">
        <v>2863</v>
      </c>
      <c r="F141" s="2631"/>
      <c r="G141" s="2631"/>
      <c r="H141" s="2631" t="s">
        <v>17235</v>
      </c>
      <c r="I141" s="2631">
        <v>23</v>
      </c>
      <c r="J141" s="13">
        <v>24</v>
      </c>
      <c r="K141" s="2624" t="s">
        <v>6151</v>
      </c>
      <c r="L141" s="2632"/>
      <c r="M141" s="2632"/>
      <c r="N141" s="2632"/>
      <c r="O141" s="2631">
        <v>2900</v>
      </c>
      <c r="P141" s="16">
        <v>7</v>
      </c>
      <c r="Q141" s="2631">
        <v>11</v>
      </c>
      <c r="R141" s="2631">
        <v>380</v>
      </c>
      <c r="S141" s="20" t="s">
        <v>3221</v>
      </c>
      <c r="T141" s="20"/>
      <c r="U141" s="20"/>
      <c r="V141" s="349" t="str">
        <f t="shared" si="6"/>
        <v xml:space="preserve"> </v>
      </c>
      <c r="W141" s="20"/>
      <c r="X141" s="20"/>
      <c r="Y141" s="15"/>
      <c r="Z141" s="975" t="s">
        <v>12438</v>
      </c>
      <c r="AA141" s="821"/>
      <c r="AB141" s="2633"/>
      <c r="AC141" s="2633"/>
      <c r="AD141" s="821"/>
      <c r="AE141" s="52" t="s">
        <v>19938</v>
      </c>
    </row>
    <row r="142" spans="1:32">
      <c r="A142" s="16">
        <f t="shared" si="5"/>
        <v>138</v>
      </c>
      <c r="B142" s="2629" t="s">
        <v>18903</v>
      </c>
      <c r="C142" s="20" t="s">
        <v>3553</v>
      </c>
      <c r="D142" s="15" t="s">
        <v>1693</v>
      </c>
      <c r="E142" s="2631" t="s">
        <v>2863</v>
      </c>
      <c r="F142" s="2631" t="s">
        <v>18902</v>
      </c>
      <c r="G142" s="2631" t="s">
        <v>18904</v>
      </c>
      <c r="H142" s="2631" t="s">
        <v>17235</v>
      </c>
      <c r="I142" s="2631">
        <v>23</v>
      </c>
      <c r="J142" s="13"/>
      <c r="K142" s="2624"/>
      <c r="L142" s="2632"/>
      <c r="M142" s="2632"/>
      <c r="N142" s="2632"/>
      <c r="O142" s="2631"/>
      <c r="P142" s="16"/>
      <c r="Q142" s="2631">
        <v>11</v>
      </c>
      <c r="R142" s="2631">
        <v>380</v>
      </c>
      <c r="S142" s="20" t="s">
        <v>3221</v>
      </c>
      <c r="T142" s="2472">
        <v>45595</v>
      </c>
      <c r="U142" s="20"/>
      <c r="V142" s="349" t="str">
        <f t="shared" ref="V142" si="7">IF(ISERROR(INDEX(data,MATCH(LEN(X142),item,0),2))," ",INDEX(data,MATCH(LEN(X142),item,0),2))</f>
        <v xml:space="preserve"> </v>
      </c>
      <c r="W142" s="20"/>
      <c r="X142" s="20"/>
      <c r="Y142" s="15"/>
      <c r="Z142" s="975" t="s">
        <v>12438</v>
      </c>
      <c r="AA142" s="821"/>
      <c r="AB142" s="2633"/>
      <c r="AC142" s="2633"/>
      <c r="AD142" s="821"/>
      <c r="AE142" s="52" t="s">
        <v>19938</v>
      </c>
      <c r="AF142" s="52" t="s">
        <v>19938</v>
      </c>
    </row>
    <row r="143" spans="1:32">
      <c r="A143" s="16">
        <f t="shared" si="5"/>
        <v>139</v>
      </c>
      <c r="B143" s="2629" t="s">
        <v>1694</v>
      </c>
      <c r="C143" s="20" t="s">
        <v>3553</v>
      </c>
      <c r="D143" s="15" t="s">
        <v>1695</v>
      </c>
      <c r="E143" s="2631" t="s">
        <v>2863</v>
      </c>
      <c r="F143" s="2631"/>
      <c r="G143" s="2631"/>
      <c r="H143" s="2631" t="s">
        <v>17235</v>
      </c>
      <c r="I143" s="2631">
        <v>5.5</v>
      </c>
      <c r="J143" s="13">
        <v>5.6</v>
      </c>
      <c r="K143" s="2624" t="s">
        <v>6140</v>
      </c>
      <c r="L143" s="2632"/>
      <c r="M143" s="2632"/>
      <c r="N143" s="2632"/>
      <c r="O143" s="2631">
        <v>2900</v>
      </c>
      <c r="P143" s="16">
        <v>6</v>
      </c>
      <c r="Q143" s="2631">
        <v>2.2000000000000002</v>
      </c>
      <c r="R143" s="2631">
        <v>380</v>
      </c>
      <c r="S143" s="20" t="s">
        <v>3221</v>
      </c>
      <c r="T143" s="20"/>
      <c r="U143" s="20"/>
      <c r="V143" s="349" t="str">
        <f t="shared" si="6"/>
        <v xml:space="preserve"> </v>
      </c>
      <c r="W143" s="20"/>
      <c r="X143" s="20"/>
      <c r="Y143" s="15"/>
      <c r="Z143" s="975" t="s">
        <v>12438</v>
      </c>
      <c r="AA143" s="821"/>
      <c r="AB143" s="2633"/>
      <c r="AC143" s="2633"/>
      <c r="AD143" s="821"/>
      <c r="AE143" s="52" t="s">
        <v>19938</v>
      </c>
    </row>
    <row r="144" spans="1:32">
      <c r="A144" s="16">
        <f t="shared" si="5"/>
        <v>140</v>
      </c>
      <c r="B144" s="2629" t="s">
        <v>1696</v>
      </c>
      <c r="C144" s="20" t="s">
        <v>3553</v>
      </c>
      <c r="D144" s="15" t="s">
        <v>1697</v>
      </c>
      <c r="E144" s="2631" t="s">
        <v>2863</v>
      </c>
      <c r="F144" s="2631"/>
      <c r="G144" s="2631"/>
      <c r="H144" s="2631" t="s">
        <v>17235</v>
      </c>
      <c r="I144" s="2631">
        <v>3.3</v>
      </c>
      <c r="J144" s="13" t="s">
        <v>4843</v>
      </c>
      <c r="K144" s="2624" t="s">
        <v>6140</v>
      </c>
      <c r="L144" s="2632"/>
      <c r="M144" s="2632"/>
      <c r="N144" s="2632"/>
      <c r="O144" s="2631">
        <v>2900</v>
      </c>
      <c r="P144" s="16">
        <v>6</v>
      </c>
      <c r="Q144" s="2631">
        <v>1.1000000000000001</v>
      </c>
      <c r="R144" s="2631">
        <v>380</v>
      </c>
      <c r="S144" s="20" t="s">
        <v>3221</v>
      </c>
      <c r="T144" s="20"/>
      <c r="U144" s="20"/>
      <c r="V144" s="349" t="str">
        <f t="shared" si="6"/>
        <v xml:space="preserve"> </v>
      </c>
      <c r="W144" s="20"/>
      <c r="X144" s="20"/>
      <c r="Y144" s="15"/>
      <c r="Z144" s="975" t="s">
        <v>12438</v>
      </c>
      <c r="AA144" s="821"/>
      <c r="AB144" s="2633"/>
      <c r="AC144" s="2633"/>
      <c r="AD144" s="821"/>
      <c r="AE144" s="52" t="s">
        <v>19938</v>
      </c>
    </row>
    <row r="145" spans="1:31">
      <c r="A145" s="16">
        <f t="shared" si="5"/>
        <v>141</v>
      </c>
      <c r="B145" s="2629" t="s">
        <v>1698</v>
      </c>
      <c r="C145" s="20" t="s">
        <v>3553</v>
      </c>
      <c r="D145" s="15" t="s">
        <v>1699</v>
      </c>
      <c r="E145" s="2631" t="s">
        <v>2863</v>
      </c>
      <c r="F145" s="2631"/>
      <c r="G145" s="2631" t="s">
        <v>22533</v>
      </c>
      <c r="H145" s="2631" t="s">
        <v>3516</v>
      </c>
      <c r="I145" s="2631">
        <v>5.44</v>
      </c>
      <c r="J145" s="13" t="s">
        <v>1616</v>
      </c>
      <c r="K145" s="2624" t="s">
        <v>6142</v>
      </c>
      <c r="L145" s="2632"/>
      <c r="M145" s="2632"/>
      <c r="N145" s="2632"/>
      <c r="O145" s="2631">
        <v>3000</v>
      </c>
      <c r="P145" s="399">
        <v>6.6708000000000007</v>
      </c>
      <c r="Q145" s="2631">
        <v>3.7</v>
      </c>
      <c r="R145" s="2631">
        <v>380</v>
      </c>
      <c r="S145" s="20" t="s">
        <v>3221</v>
      </c>
      <c r="T145" s="20">
        <v>2022</v>
      </c>
      <c r="U145" s="20"/>
      <c r="V145" s="349" t="str">
        <f t="shared" si="6"/>
        <v xml:space="preserve"> </v>
      </c>
      <c r="W145" s="20"/>
      <c r="X145" s="20"/>
      <c r="Y145" s="17"/>
      <c r="AA145" s="821" t="s">
        <v>12676</v>
      </c>
      <c r="AB145" s="2633">
        <v>44755</v>
      </c>
      <c r="AC145" s="2633"/>
      <c r="AD145" s="2633">
        <v>46838.333333333336</v>
      </c>
      <c r="AE145" s="52" t="s">
        <v>19938</v>
      </c>
    </row>
    <row r="146" spans="1:31">
      <c r="A146" s="16">
        <f t="shared" si="5"/>
        <v>142</v>
      </c>
      <c r="B146" s="2629" t="s">
        <v>3388</v>
      </c>
      <c r="C146" s="20" t="s">
        <v>3553</v>
      </c>
      <c r="D146" s="15" t="s">
        <v>1699</v>
      </c>
      <c r="E146" s="2631" t="s">
        <v>2863</v>
      </c>
      <c r="F146" s="2631"/>
      <c r="G146" s="2631"/>
      <c r="H146" s="2631" t="s">
        <v>3516</v>
      </c>
      <c r="I146" s="2631">
        <v>5.44</v>
      </c>
      <c r="J146" s="13" t="s">
        <v>1616</v>
      </c>
      <c r="K146" s="2624" t="s">
        <v>6142</v>
      </c>
      <c r="L146" s="2632"/>
      <c r="M146" s="2632"/>
      <c r="N146" s="2632"/>
      <c r="O146" s="2631">
        <v>3000</v>
      </c>
      <c r="P146" s="399">
        <v>6.6708000000000007</v>
      </c>
      <c r="Q146" s="2631">
        <v>3.2</v>
      </c>
      <c r="R146" s="2631">
        <v>380</v>
      </c>
      <c r="S146" s="20" t="s">
        <v>3221</v>
      </c>
      <c r="T146" s="20"/>
      <c r="U146" s="20"/>
      <c r="V146" s="349" t="str">
        <f t="shared" si="6"/>
        <v xml:space="preserve"> </v>
      </c>
      <c r="W146" s="20"/>
      <c r="X146" s="20"/>
      <c r="Y146" s="17"/>
      <c r="AA146" s="821"/>
      <c r="AB146" s="2633"/>
      <c r="AC146" s="2633"/>
      <c r="AD146" s="2633"/>
      <c r="AE146" s="52" t="s">
        <v>19938</v>
      </c>
    </row>
    <row r="147" spans="1:31">
      <c r="A147" s="16">
        <f t="shared" si="5"/>
        <v>143</v>
      </c>
      <c r="B147" s="2629" t="s">
        <v>3389</v>
      </c>
      <c r="C147" s="20" t="s">
        <v>3553</v>
      </c>
      <c r="D147" s="15" t="s">
        <v>3390</v>
      </c>
      <c r="E147" s="2631" t="s">
        <v>13</v>
      </c>
      <c r="F147" s="2631"/>
      <c r="G147" s="2631"/>
      <c r="H147" s="2631" t="s">
        <v>17236</v>
      </c>
      <c r="I147" s="2631">
        <v>0.66</v>
      </c>
      <c r="J147" s="13" t="s">
        <v>1617</v>
      </c>
      <c r="K147" s="2624" t="s">
        <v>6136</v>
      </c>
      <c r="L147" s="2632"/>
      <c r="M147" s="2632"/>
      <c r="N147" s="2632"/>
      <c r="O147" s="2631">
        <v>1355</v>
      </c>
      <c r="P147" s="399">
        <v>4.7088000000000001</v>
      </c>
      <c r="Q147" s="2631">
        <v>0.37</v>
      </c>
      <c r="R147" s="2631">
        <v>380</v>
      </c>
      <c r="S147" s="20" t="s">
        <v>2494</v>
      </c>
      <c r="T147" s="20"/>
      <c r="U147" s="20"/>
      <c r="V147" s="349" t="str">
        <f t="shared" si="6"/>
        <v xml:space="preserve"> </v>
      </c>
      <c r="W147" s="20"/>
      <c r="X147" s="20"/>
      <c r="Y147" s="17"/>
      <c r="Z147" s="52" t="s">
        <v>12447</v>
      </c>
      <c r="AA147" s="821" t="s">
        <v>12666</v>
      </c>
      <c r="AB147" s="2633">
        <v>43627</v>
      </c>
      <c r="AC147" s="2633"/>
      <c r="AD147" s="2633">
        <v>45710.333333333336</v>
      </c>
      <c r="AE147" s="52" t="s">
        <v>19938</v>
      </c>
    </row>
    <row r="148" spans="1:31">
      <c r="A148" s="16">
        <f t="shared" si="5"/>
        <v>144</v>
      </c>
      <c r="B148" s="2629" t="s">
        <v>3391</v>
      </c>
      <c r="C148" s="20" t="s">
        <v>3553</v>
      </c>
      <c r="D148" s="15" t="s">
        <v>3392</v>
      </c>
      <c r="E148" s="2631" t="s">
        <v>13</v>
      </c>
      <c r="F148" s="2631"/>
      <c r="G148" s="2631"/>
      <c r="H148" s="2631" t="s">
        <v>17236</v>
      </c>
      <c r="I148" s="2631">
        <v>2.38</v>
      </c>
      <c r="J148" s="13">
        <v>3.25</v>
      </c>
      <c r="K148" s="2624" t="s">
        <v>6140</v>
      </c>
      <c r="L148" s="2632"/>
      <c r="M148" s="2632"/>
      <c r="N148" s="2632"/>
      <c r="O148" s="2631">
        <v>1405</v>
      </c>
      <c r="P148" s="399">
        <v>5.1012000000000004</v>
      </c>
      <c r="Q148" s="2631">
        <v>1.35</v>
      </c>
      <c r="R148" s="2631">
        <v>380</v>
      </c>
      <c r="S148" s="20" t="s">
        <v>2494</v>
      </c>
      <c r="T148" s="20"/>
      <c r="U148" s="20"/>
      <c r="V148" s="349" t="str">
        <f t="shared" si="6"/>
        <v xml:space="preserve"> </v>
      </c>
      <c r="W148" s="20"/>
      <c r="X148" s="20"/>
      <c r="Y148" s="17"/>
      <c r="Z148" s="975" t="s">
        <v>12447</v>
      </c>
      <c r="AA148" s="821" t="s">
        <v>12677</v>
      </c>
      <c r="AB148" s="2633">
        <v>43241</v>
      </c>
      <c r="AC148" s="2633"/>
      <c r="AD148" s="2633">
        <v>45324.333333333336</v>
      </c>
      <c r="AE148" s="52" t="s">
        <v>19938</v>
      </c>
    </row>
    <row r="149" spans="1:31">
      <c r="A149" s="16">
        <f t="shared" si="5"/>
        <v>145</v>
      </c>
      <c r="B149" s="2629" t="s">
        <v>3393</v>
      </c>
      <c r="C149" s="20" t="s">
        <v>3553</v>
      </c>
      <c r="D149" s="15" t="s">
        <v>3394</v>
      </c>
      <c r="E149" s="2631" t="s">
        <v>2863</v>
      </c>
      <c r="F149" s="2631"/>
      <c r="G149" s="2631"/>
      <c r="H149" s="2631" t="s">
        <v>17236</v>
      </c>
      <c r="I149" s="2631">
        <v>3.3</v>
      </c>
      <c r="J149" s="13">
        <v>3.25</v>
      </c>
      <c r="K149" s="2624" t="s">
        <v>6140</v>
      </c>
      <c r="L149" s="2632"/>
      <c r="M149" s="2632"/>
      <c r="N149" s="2632"/>
      <c r="O149" s="2631">
        <v>2900</v>
      </c>
      <c r="P149" s="16">
        <v>6</v>
      </c>
      <c r="Q149" s="2631">
        <v>1.1000000000000001</v>
      </c>
      <c r="R149" s="2631">
        <v>380</v>
      </c>
      <c r="S149" s="20" t="s">
        <v>3221</v>
      </c>
      <c r="T149" s="20"/>
      <c r="U149" s="20"/>
      <c r="V149" s="349" t="str">
        <f t="shared" si="6"/>
        <v xml:space="preserve"> </v>
      </c>
      <c r="W149" s="20"/>
      <c r="X149" s="20"/>
      <c r="Y149" s="15"/>
      <c r="Z149" s="975" t="s">
        <v>12447</v>
      </c>
      <c r="AA149" s="821"/>
      <c r="AB149" s="2633"/>
      <c r="AC149" s="2633"/>
      <c r="AD149" s="821"/>
      <c r="AE149" s="52" t="s">
        <v>19938</v>
      </c>
    </row>
    <row r="150" spans="1:31">
      <c r="A150" s="16">
        <f t="shared" si="5"/>
        <v>146</v>
      </c>
      <c r="B150" s="2629" t="s">
        <v>3395</v>
      </c>
      <c r="C150" s="20" t="s">
        <v>3553</v>
      </c>
      <c r="D150" s="15" t="s">
        <v>3396</v>
      </c>
      <c r="E150" s="2631" t="s">
        <v>2863</v>
      </c>
      <c r="F150" s="2631"/>
      <c r="G150" s="2631"/>
      <c r="H150" s="2631" t="s">
        <v>17236</v>
      </c>
      <c r="I150" s="2631">
        <v>3.3</v>
      </c>
      <c r="J150" s="13">
        <v>3.4</v>
      </c>
      <c r="K150" s="2624" t="s">
        <v>6140</v>
      </c>
      <c r="L150" s="2632"/>
      <c r="M150" s="2632"/>
      <c r="N150" s="2632"/>
      <c r="O150" s="2631">
        <v>2900</v>
      </c>
      <c r="P150" s="16">
        <v>6</v>
      </c>
      <c r="Q150" s="2631">
        <v>1.1000000000000001</v>
      </c>
      <c r="R150" s="2631">
        <v>380</v>
      </c>
      <c r="S150" s="20" t="s">
        <v>3221</v>
      </c>
      <c r="T150" s="20"/>
      <c r="U150" s="20"/>
      <c r="V150" s="349" t="str">
        <f t="shared" si="6"/>
        <v xml:space="preserve"> </v>
      </c>
      <c r="W150" s="20"/>
      <c r="X150" s="20"/>
      <c r="Y150" s="15"/>
      <c r="Z150" s="975" t="s">
        <v>12447</v>
      </c>
      <c r="AA150" s="821"/>
      <c r="AB150" s="2633"/>
      <c r="AC150" s="2633"/>
      <c r="AD150" s="821"/>
      <c r="AE150" s="52" t="s">
        <v>19938</v>
      </c>
    </row>
    <row r="151" spans="1:31">
      <c r="A151" s="16">
        <f t="shared" si="5"/>
        <v>147</v>
      </c>
      <c r="B151" s="2629" t="s">
        <v>3397</v>
      </c>
      <c r="C151" s="20" t="s">
        <v>3553</v>
      </c>
      <c r="D151" s="15" t="s">
        <v>3398</v>
      </c>
      <c r="E151" s="2631" t="s">
        <v>2863</v>
      </c>
      <c r="F151" s="2631"/>
      <c r="G151" s="2631"/>
      <c r="H151" s="2631" t="s">
        <v>17236</v>
      </c>
      <c r="I151" s="2631">
        <v>3.3</v>
      </c>
      <c r="J151" s="13" t="s">
        <v>4843</v>
      </c>
      <c r="K151" s="2624" t="s">
        <v>6140</v>
      </c>
      <c r="L151" s="2632"/>
      <c r="M151" s="2632"/>
      <c r="N151" s="2632"/>
      <c r="O151" s="2631">
        <v>2900</v>
      </c>
      <c r="P151" s="16">
        <v>6</v>
      </c>
      <c r="Q151" s="2631">
        <v>1.1000000000000001</v>
      </c>
      <c r="R151" s="2631">
        <v>380</v>
      </c>
      <c r="S151" s="20" t="s">
        <v>3221</v>
      </c>
      <c r="T151" s="20"/>
      <c r="U151" s="20"/>
      <c r="V151" s="349" t="str">
        <f t="shared" si="6"/>
        <v xml:space="preserve"> </v>
      </c>
      <c r="W151" s="20"/>
      <c r="X151" s="20"/>
      <c r="Y151" s="15"/>
      <c r="Z151" s="975" t="s">
        <v>12447</v>
      </c>
      <c r="AA151" s="821"/>
      <c r="AB151" s="2633"/>
      <c r="AC151" s="2633"/>
      <c r="AD151" s="821"/>
      <c r="AE151" s="52" t="s">
        <v>19938</v>
      </c>
    </row>
    <row r="152" spans="1:31">
      <c r="A152" s="16">
        <f t="shared" si="5"/>
        <v>148</v>
      </c>
      <c r="B152" s="2629" t="s">
        <v>3399</v>
      </c>
      <c r="C152" s="20" t="s">
        <v>3553</v>
      </c>
      <c r="D152" s="15" t="s">
        <v>4309</v>
      </c>
      <c r="E152" s="2631" t="s">
        <v>2863</v>
      </c>
      <c r="F152" s="2631"/>
      <c r="G152" s="2631"/>
      <c r="H152" s="2631" t="s">
        <v>17236</v>
      </c>
      <c r="I152" s="2631">
        <v>16</v>
      </c>
      <c r="J152" s="13">
        <v>17</v>
      </c>
      <c r="K152" s="2624" t="s">
        <v>6151</v>
      </c>
      <c r="L152" s="2632"/>
      <c r="M152" s="2632"/>
      <c r="N152" s="2632"/>
      <c r="O152" s="2631">
        <v>2900</v>
      </c>
      <c r="P152" s="16">
        <v>6</v>
      </c>
      <c r="Q152" s="2631">
        <v>6.6</v>
      </c>
      <c r="R152" s="2631">
        <v>380</v>
      </c>
      <c r="S152" s="20" t="s">
        <v>3221</v>
      </c>
      <c r="T152" s="20"/>
      <c r="U152" s="20"/>
      <c r="V152" s="349" t="str">
        <f t="shared" si="6"/>
        <v xml:space="preserve"> </v>
      </c>
      <c r="W152" s="20"/>
      <c r="X152" s="20"/>
      <c r="Y152" s="15"/>
      <c r="Z152" s="975" t="s">
        <v>12447</v>
      </c>
      <c r="AA152" s="821"/>
      <c r="AB152" s="2633"/>
      <c r="AC152" s="2633"/>
      <c r="AD152" s="821"/>
      <c r="AE152" s="52" t="s">
        <v>19938</v>
      </c>
    </row>
    <row r="153" spans="1:31">
      <c r="A153" s="16">
        <f t="shared" si="5"/>
        <v>149</v>
      </c>
      <c r="B153" s="2629" t="s">
        <v>4310</v>
      </c>
      <c r="C153" s="20" t="s">
        <v>3553</v>
      </c>
      <c r="D153" s="15" t="s">
        <v>4311</v>
      </c>
      <c r="E153" s="2631" t="s">
        <v>2863</v>
      </c>
      <c r="F153" s="2631"/>
      <c r="G153" s="2631"/>
      <c r="H153" s="2631" t="s">
        <v>17236</v>
      </c>
      <c r="I153" s="2631">
        <v>3.3</v>
      </c>
      <c r="J153" s="13" t="s">
        <v>4843</v>
      </c>
      <c r="K153" s="2624" t="s">
        <v>6140</v>
      </c>
      <c r="L153" s="2632"/>
      <c r="M153" s="2632"/>
      <c r="N153" s="2632"/>
      <c r="O153" s="2631">
        <v>2900</v>
      </c>
      <c r="P153" s="16">
        <v>6</v>
      </c>
      <c r="Q153" s="2631">
        <v>1.1000000000000001</v>
      </c>
      <c r="R153" s="2631">
        <v>380</v>
      </c>
      <c r="S153" s="20" t="s">
        <v>3221</v>
      </c>
      <c r="T153" s="20"/>
      <c r="U153" s="20"/>
      <c r="V153" s="349" t="str">
        <f t="shared" si="6"/>
        <v xml:space="preserve"> </v>
      </c>
      <c r="W153" s="20"/>
      <c r="X153" s="20"/>
      <c r="Y153" s="15"/>
      <c r="Z153" s="975" t="s">
        <v>12447</v>
      </c>
      <c r="AA153" s="821"/>
      <c r="AB153" s="2633"/>
      <c r="AC153" s="2633"/>
      <c r="AD153" s="821"/>
      <c r="AE153" s="52" t="s">
        <v>19938</v>
      </c>
    </row>
    <row r="154" spans="1:31">
      <c r="A154" s="16">
        <f t="shared" si="5"/>
        <v>150</v>
      </c>
      <c r="B154" s="2629" t="s">
        <v>4312</v>
      </c>
      <c r="C154" s="20" t="s">
        <v>3553</v>
      </c>
      <c r="D154" s="15" t="s">
        <v>4313</v>
      </c>
      <c r="E154" s="2631" t="s">
        <v>2863</v>
      </c>
      <c r="F154" s="2631"/>
      <c r="G154" s="2631"/>
      <c r="H154" s="2631" t="s">
        <v>17234</v>
      </c>
      <c r="I154" s="2631">
        <v>3</v>
      </c>
      <c r="J154" s="13">
        <v>3</v>
      </c>
      <c r="K154" s="2624" t="s">
        <v>6140</v>
      </c>
      <c r="L154" s="2632"/>
      <c r="M154" s="2632"/>
      <c r="N154" s="2632"/>
      <c r="O154" s="2631">
        <v>2900</v>
      </c>
      <c r="P154" s="16">
        <v>6</v>
      </c>
      <c r="Q154" s="2631">
        <v>1.1000000000000001</v>
      </c>
      <c r="R154" s="2631">
        <v>380</v>
      </c>
      <c r="S154" s="20" t="s">
        <v>3221</v>
      </c>
      <c r="T154" s="20"/>
      <c r="U154" s="20"/>
      <c r="V154" s="349" t="str">
        <f t="shared" si="6"/>
        <v xml:space="preserve"> </v>
      </c>
      <c r="W154" s="20"/>
      <c r="X154" s="20"/>
      <c r="Y154" s="15"/>
      <c r="Z154" s="975" t="s">
        <v>12483</v>
      </c>
      <c r="AA154" s="821"/>
      <c r="AB154" s="2633"/>
      <c r="AC154" s="2633"/>
      <c r="AD154" s="821"/>
      <c r="AE154" s="52" t="s">
        <v>19938</v>
      </c>
    </row>
    <row r="155" spans="1:31">
      <c r="A155" s="16">
        <f t="shared" si="5"/>
        <v>151</v>
      </c>
      <c r="B155" s="2629" t="s">
        <v>3769</v>
      </c>
      <c r="C155" s="2630" t="s">
        <v>3711</v>
      </c>
      <c r="D155" s="15" t="s">
        <v>3770</v>
      </c>
      <c r="E155" s="2631" t="s">
        <v>2863</v>
      </c>
      <c r="F155" s="2631"/>
      <c r="G155" s="2631"/>
      <c r="H155" s="2631" t="s">
        <v>17237</v>
      </c>
      <c r="I155" s="2631">
        <v>15</v>
      </c>
      <c r="J155" s="13">
        <v>13</v>
      </c>
      <c r="K155" s="2624" t="s">
        <v>6137</v>
      </c>
      <c r="L155" s="2632"/>
      <c r="M155" s="2632"/>
      <c r="N155" s="2632"/>
      <c r="O155" s="2631">
        <v>2900</v>
      </c>
      <c r="P155" s="16">
        <v>6</v>
      </c>
      <c r="Q155" s="2631">
        <v>5.5</v>
      </c>
      <c r="R155" s="2631">
        <v>380</v>
      </c>
      <c r="S155" s="20" t="s">
        <v>3221</v>
      </c>
      <c r="T155" s="20"/>
      <c r="U155" s="20"/>
      <c r="V155" s="349" t="str">
        <f t="shared" si="6"/>
        <v xml:space="preserve"> </v>
      </c>
      <c r="W155" s="20"/>
      <c r="X155" s="20"/>
      <c r="Y155" s="17"/>
      <c r="Z155" s="975" t="s">
        <v>12501</v>
      </c>
      <c r="AA155" s="821"/>
      <c r="AB155" s="2633"/>
      <c r="AC155" s="2633"/>
      <c r="AD155" s="821"/>
      <c r="AE155" s="52" t="s">
        <v>19938</v>
      </c>
    </row>
    <row r="156" spans="1:31">
      <c r="A156" s="16">
        <f t="shared" si="5"/>
        <v>152</v>
      </c>
      <c r="B156" s="2629" t="s">
        <v>3771</v>
      </c>
      <c r="C156" s="2630" t="s">
        <v>3711</v>
      </c>
      <c r="D156" s="15" t="s">
        <v>3770</v>
      </c>
      <c r="E156" s="2631" t="s">
        <v>2863</v>
      </c>
      <c r="F156" s="2631"/>
      <c r="G156" s="2631"/>
      <c r="H156" s="2631" t="s">
        <v>17237</v>
      </c>
      <c r="I156" s="2631">
        <v>15</v>
      </c>
      <c r="J156" s="13">
        <v>13</v>
      </c>
      <c r="K156" s="2624" t="s">
        <v>6137</v>
      </c>
      <c r="L156" s="2632"/>
      <c r="M156" s="2632"/>
      <c r="N156" s="2632"/>
      <c r="O156" s="2631">
        <v>2900</v>
      </c>
      <c r="P156" s="16">
        <v>6</v>
      </c>
      <c r="Q156" s="2631">
        <v>5.5</v>
      </c>
      <c r="R156" s="2631">
        <v>380</v>
      </c>
      <c r="S156" s="20" t="s">
        <v>3221</v>
      </c>
      <c r="T156" s="20"/>
      <c r="U156" s="20"/>
      <c r="V156" s="349" t="str">
        <f t="shared" si="6"/>
        <v xml:space="preserve"> </v>
      </c>
      <c r="W156" s="20"/>
      <c r="X156" s="20"/>
      <c r="Y156" s="17"/>
      <c r="Z156" s="975" t="s">
        <v>12501</v>
      </c>
      <c r="AA156" s="821"/>
      <c r="AB156" s="2633"/>
      <c r="AC156" s="2633"/>
      <c r="AD156" s="821"/>
      <c r="AE156" s="52" t="s">
        <v>19938</v>
      </c>
    </row>
    <row r="157" spans="1:31">
      <c r="A157" s="16">
        <f t="shared" si="5"/>
        <v>153</v>
      </c>
      <c r="B157" s="2629" t="s">
        <v>3772</v>
      </c>
      <c r="C157" s="2630" t="s">
        <v>3711</v>
      </c>
      <c r="D157" s="15" t="s">
        <v>3773</v>
      </c>
      <c r="E157" s="2631" t="s">
        <v>2863</v>
      </c>
      <c r="F157" s="2631"/>
      <c r="G157" s="2631"/>
      <c r="H157" s="2631" t="s">
        <v>17237</v>
      </c>
      <c r="I157" s="2631">
        <v>5.5</v>
      </c>
      <c r="J157" s="13" t="s">
        <v>1618</v>
      </c>
      <c r="K157" s="2624" t="s">
        <v>6140</v>
      </c>
      <c r="L157" s="2632"/>
      <c r="M157" s="2632"/>
      <c r="N157" s="2632"/>
      <c r="O157" s="2631">
        <v>2900</v>
      </c>
      <c r="P157" s="16">
        <v>6</v>
      </c>
      <c r="Q157" s="2631">
        <v>2.2000000000000002</v>
      </c>
      <c r="R157" s="2631">
        <v>380</v>
      </c>
      <c r="S157" s="20" t="s">
        <v>3221</v>
      </c>
      <c r="T157" s="20"/>
      <c r="U157" s="20"/>
      <c r="V157" s="349" t="str">
        <f t="shared" si="6"/>
        <v xml:space="preserve"> </v>
      </c>
      <c r="W157" s="20"/>
      <c r="X157" s="20"/>
      <c r="Y157" s="15"/>
      <c r="Z157" s="975" t="s">
        <v>12501</v>
      </c>
      <c r="AA157" s="821"/>
      <c r="AB157" s="2633"/>
      <c r="AC157" s="2633"/>
      <c r="AD157" s="821"/>
      <c r="AE157" s="52" t="s">
        <v>19938</v>
      </c>
    </row>
    <row r="158" spans="1:31">
      <c r="A158" s="16">
        <f t="shared" si="5"/>
        <v>154</v>
      </c>
      <c r="B158" s="2629" t="s">
        <v>3774</v>
      </c>
      <c r="C158" s="2630" t="s">
        <v>3711</v>
      </c>
      <c r="D158" s="15" t="s">
        <v>3773</v>
      </c>
      <c r="E158" s="2631" t="s">
        <v>2863</v>
      </c>
      <c r="F158" s="2631"/>
      <c r="G158" s="2631"/>
      <c r="H158" s="2631" t="s">
        <v>17237</v>
      </c>
      <c r="I158" s="2631">
        <v>5.5</v>
      </c>
      <c r="J158" s="13" t="s">
        <v>1618</v>
      </c>
      <c r="K158" s="2624" t="s">
        <v>6140</v>
      </c>
      <c r="L158" s="2632"/>
      <c r="M158" s="2632"/>
      <c r="N158" s="2632"/>
      <c r="O158" s="2631">
        <v>2900</v>
      </c>
      <c r="P158" s="16">
        <v>6</v>
      </c>
      <c r="Q158" s="2631">
        <v>2.2000000000000002</v>
      </c>
      <c r="R158" s="2631">
        <v>380</v>
      </c>
      <c r="S158" s="20" t="s">
        <v>3221</v>
      </c>
      <c r="T158" s="20"/>
      <c r="U158" s="20"/>
      <c r="V158" s="349" t="str">
        <f t="shared" si="6"/>
        <v xml:space="preserve"> </v>
      </c>
      <c r="W158" s="20"/>
      <c r="X158" s="20"/>
      <c r="Y158" s="15"/>
      <c r="Z158" s="975" t="s">
        <v>12501</v>
      </c>
      <c r="AA158" s="821"/>
      <c r="AB158" s="2633"/>
      <c r="AC158" s="2633"/>
      <c r="AD158" s="821"/>
      <c r="AE158" s="52" t="s">
        <v>19938</v>
      </c>
    </row>
    <row r="159" spans="1:31">
      <c r="A159" s="16">
        <f t="shared" si="5"/>
        <v>155</v>
      </c>
      <c r="B159" s="2629" t="s">
        <v>3775</v>
      </c>
      <c r="C159" s="2630" t="s">
        <v>3711</v>
      </c>
      <c r="D159" s="15" t="s">
        <v>4461</v>
      </c>
      <c r="E159" s="2631" t="s">
        <v>2863</v>
      </c>
      <c r="F159" s="2631"/>
      <c r="G159" s="2631"/>
      <c r="H159" s="2631" t="s">
        <v>17266</v>
      </c>
      <c r="I159" s="2631">
        <v>124</v>
      </c>
      <c r="J159" s="13">
        <v>124</v>
      </c>
      <c r="K159" s="2624" t="s">
        <v>6149</v>
      </c>
      <c r="L159" s="2632"/>
      <c r="M159" s="2632"/>
      <c r="N159" s="2632"/>
      <c r="O159" s="2631">
        <v>1450</v>
      </c>
      <c r="P159" s="16">
        <v>10</v>
      </c>
      <c r="Q159" s="2631">
        <v>55</v>
      </c>
      <c r="R159" s="2631">
        <v>380</v>
      </c>
      <c r="S159" s="20" t="s">
        <v>3221</v>
      </c>
      <c r="T159" s="20"/>
      <c r="U159" s="20"/>
      <c r="V159" s="349" t="str">
        <f t="shared" si="6"/>
        <v xml:space="preserve"> </v>
      </c>
      <c r="W159" s="20"/>
      <c r="X159" s="20"/>
      <c r="Y159" s="15"/>
      <c r="Z159" s="975" t="s">
        <v>12518</v>
      </c>
      <c r="AA159" s="821"/>
      <c r="AB159" s="2633"/>
      <c r="AC159" s="2633"/>
      <c r="AD159" s="821"/>
      <c r="AE159" s="52" t="s">
        <v>19938</v>
      </c>
    </row>
    <row r="160" spans="1:31">
      <c r="A160" s="16">
        <f t="shared" si="5"/>
        <v>156</v>
      </c>
      <c r="B160" s="2629" t="s">
        <v>4462</v>
      </c>
      <c r="C160" s="2630" t="s">
        <v>3711</v>
      </c>
      <c r="D160" s="15" t="s">
        <v>4461</v>
      </c>
      <c r="E160" s="2631" t="s">
        <v>2863</v>
      </c>
      <c r="F160" s="2631"/>
      <c r="G160" s="2631"/>
      <c r="H160" s="2631" t="s">
        <v>17266</v>
      </c>
      <c r="I160" s="2631">
        <v>124</v>
      </c>
      <c r="J160" s="13">
        <v>124</v>
      </c>
      <c r="K160" s="2624" t="s">
        <v>6149</v>
      </c>
      <c r="L160" s="2632"/>
      <c r="M160" s="2632"/>
      <c r="N160" s="2632"/>
      <c r="O160" s="2631">
        <v>1450</v>
      </c>
      <c r="P160" s="16">
        <v>10</v>
      </c>
      <c r="Q160" s="2631">
        <v>55</v>
      </c>
      <c r="R160" s="2631">
        <v>380</v>
      </c>
      <c r="S160" s="20" t="s">
        <v>3221</v>
      </c>
      <c r="T160" s="20"/>
      <c r="U160" s="20"/>
      <c r="V160" s="349" t="str">
        <f t="shared" si="6"/>
        <v xml:space="preserve"> </v>
      </c>
      <c r="W160" s="20"/>
      <c r="X160" s="20"/>
      <c r="Y160" s="15"/>
      <c r="Z160" s="975" t="s">
        <v>12518</v>
      </c>
      <c r="AA160" s="821"/>
      <c r="AB160" s="2633"/>
      <c r="AC160" s="2633"/>
      <c r="AD160" s="821"/>
      <c r="AE160" s="52" t="s">
        <v>19938</v>
      </c>
    </row>
    <row r="161" spans="1:31">
      <c r="A161" s="16">
        <f t="shared" si="5"/>
        <v>157</v>
      </c>
      <c r="B161" s="2629" t="s">
        <v>4463</v>
      </c>
      <c r="C161" s="2630" t="s">
        <v>3711</v>
      </c>
      <c r="D161" s="15" t="s">
        <v>1833</v>
      </c>
      <c r="E161" s="2631" t="s">
        <v>2863</v>
      </c>
      <c r="F161" s="2631"/>
      <c r="G161" s="2631"/>
      <c r="H161" s="2631" t="s">
        <v>17266</v>
      </c>
      <c r="I161" s="2631">
        <v>23</v>
      </c>
      <c r="J161" s="13">
        <v>25</v>
      </c>
      <c r="K161" s="2624" t="s">
        <v>6141</v>
      </c>
      <c r="L161" s="2632"/>
      <c r="M161" s="2632"/>
      <c r="N161" s="2632"/>
      <c r="O161" s="2631">
        <v>2900</v>
      </c>
      <c r="P161" s="16">
        <v>7</v>
      </c>
      <c r="Q161" s="2631">
        <v>11</v>
      </c>
      <c r="R161" s="2631">
        <v>380</v>
      </c>
      <c r="S161" s="20" t="s">
        <v>3221</v>
      </c>
      <c r="T161" s="20"/>
      <c r="U161" s="20"/>
      <c r="V161" s="349" t="str">
        <f t="shared" si="6"/>
        <v xml:space="preserve"> </v>
      </c>
      <c r="W161" s="20"/>
      <c r="X161" s="20"/>
      <c r="Y161" s="15"/>
      <c r="Z161" s="975" t="s">
        <v>12518</v>
      </c>
      <c r="AA161" s="821"/>
      <c r="AB161" s="2633"/>
      <c r="AC161" s="2633"/>
      <c r="AD161" s="821"/>
      <c r="AE161" s="52" t="s">
        <v>19938</v>
      </c>
    </row>
    <row r="162" spans="1:31">
      <c r="A162" s="16">
        <f t="shared" si="5"/>
        <v>158</v>
      </c>
      <c r="B162" s="2629" t="s">
        <v>1834</v>
      </c>
      <c r="C162" s="2630" t="s">
        <v>3711</v>
      </c>
      <c r="D162" s="15" t="s">
        <v>1833</v>
      </c>
      <c r="E162" s="2631" t="s">
        <v>2863</v>
      </c>
      <c r="F162" s="2631"/>
      <c r="G162" s="2631"/>
      <c r="H162" s="2631" t="s">
        <v>17266</v>
      </c>
      <c r="I162" s="2631">
        <v>23</v>
      </c>
      <c r="J162" s="13">
        <v>25</v>
      </c>
      <c r="K162" s="2624" t="s">
        <v>6141</v>
      </c>
      <c r="L162" s="2632"/>
      <c r="M162" s="2632"/>
      <c r="N162" s="2632"/>
      <c r="O162" s="2631">
        <v>2900</v>
      </c>
      <c r="P162" s="16">
        <v>7</v>
      </c>
      <c r="Q162" s="2631">
        <v>11</v>
      </c>
      <c r="R162" s="2631">
        <v>380</v>
      </c>
      <c r="S162" s="20" t="s">
        <v>3221</v>
      </c>
      <c r="T162" s="20"/>
      <c r="U162" s="20"/>
      <c r="V162" s="349" t="str">
        <f t="shared" si="6"/>
        <v xml:space="preserve"> </v>
      </c>
      <c r="W162" s="20"/>
      <c r="X162" s="20"/>
      <c r="Y162" s="15"/>
      <c r="Z162" s="975" t="s">
        <v>12518</v>
      </c>
      <c r="AA162" s="821"/>
      <c r="AB162" s="2633"/>
      <c r="AC162" s="2633"/>
      <c r="AD162" s="821"/>
      <c r="AE162" s="52" t="s">
        <v>19938</v>
      </c>
    </row>
    <row r="163" spans="1:31">
      <c r="A163" s="16">
        <f t="shared" si="5"/>
        <v>159</v>
      </c>
      <c r="B163" s="2629" t="s">
        <v>1835</v>
      </c>
      <c r="C163" s="2630" t="s">
        <v>3711</v>
      </c>
      <c r="D163" s="15" t="s">
        <v>1836</v>
      </c>
      <c r="E163" s="2631" t="s">
        <v>2863</v>
      </c>
      <c r="F163" s="2631"/>
      <c r="G163" s="2631"/>
      <c r="H163" s="2631" t="s">
        <v>17266</v>
      </c>
      <c r="I163" s="2631">
        <v>2.4</v>
      </c>
      <c r="J163" s="13" t="s">
        <v>1619</v>
      </c>
      <c r="K163" s="2624" t="s">
        <v>6136</v>
      </c>
      <c r="L163" s="2632"/>
      <c r="M163" s="2632"/>
      <c r="N163" s="2632"/>
      <c r="O163" s="2631">
        <v>2900</v>
      </c>
      <c r="P163" s="16">
        <v>6</v>
      </c>
      <c r="Q163" s="2631">
        <v>0.75</v>
      </c>
      <c r="R163" s="2631">
        <v>380</v>
      </c>
      <c r="S163" s="20" t="s">
        <v>3221</v>
      </c>
      <c r="T163" s="20"/>
      <c r="U163" s="20"/>
      <c r="V163" s="349" t="str">
        <f t="shared" si="6"/>
        <v xml:space="preserve"> </v>
      </c>
      <c r="W163" s="20"/>
      <c r="X163" s="20"/>
      <c r="Y163" s="15"/>
      <c r="Z163" s="975" t="s">
        <v>12518</v>
      </c>
      <c r="AA163" s="821"/>
      <c r="AB163" s="2633"/>
      <c r="AC163" s="2633"/>
      <c r="AD163" s="821"/>
      <c r="AE163" s="52" t="s">
        <v>19938</v>
      </c>
    </row>
    <row r="164" spans="1:31">
      <c r="A164" s="16">
        <f t="shared" si="5"/>
        <v>160</v>
      </c>
      <c r="B164" s="2629" t="s">
        <v>1837</v>
      </c>
      <c r="C164" s="2630" t="s">
        <v>3711</v>
      </c>
      <c r="D164" s="15" t="s">
        <v>1836</v>
      </c>
      <c r="E164" s="2631" t="s">
        <v>2863</v>
      </c>
      <c r="F164" s="2631"/>
      <c r="G164" s="2631"/>
      <c r="H164" s="2631" t="s">
        <v>17266</v>
      </c>
      <c r="I164" s="2631">
        <v>2.4</v>
      </c>
      <c r="J164" s="13" t="s">
        <v>1619</v>
      </c>
      <c r="K164" s="2624" t="s">
        <v>6136</v>
      </c>
      <c r="L164" s="2632"/>
      <c r="M164" s="2632"/>
      <c r="N164" s="2632"/>
      <c r="O164" s="2631">
        <v>2900</v>
      </c>
      <c r="P164" s="16">
        <v>6</v>
      </c>
      <c r="Q164" s="2631">
        <v>0.75</v>
      </c>
      <c r="R164" s="2631">
        <v>380</v>
      </c>
      <c r="S164" s="20" t="s">
        <v>3221</v>
      </c>
      <c r="T164" s="20"/>
      <c r="U164" s="20"/>
      <c r="V164" s="349" t="str">
        <f t="shared" si="6"/>
        <v xml:space="preserve"> </v>
      </c>
      <c r="W164" s="20"/>
      <c r="X164" s="20"/>
      <c r="Y164" s="15"/>
      <c r="Z164" s="975" t="s">
        <v>12518</v>
      </c>
      <c r="AA164" s="821"/>
      <c r="AB164" s="2633"/>
      <c r="AC164" s="2633"/>
      <c r="AD164" s="821"/>
      <c r="AE164" s="52" t="s">
        <v>19938</v>
      </c>
    </row>
    <row r="165" spans="1:31">
      <c r="A165" s="16">
        <f t="shared" si="5"/>
        <v>161</v>
      </c>
      <c r="B165" s="2629" t="s">
        <v>1620</v>
      </c>
      <c r="C165" s="15" t="s">
        <v>2994</v>
      </c>
      <c r="D165" s="15" t="s">
        <v>1621</v>
      </c>
      <c r="E165" s="2631" t="s">
        <v>13</v>
      </c>
      <c r="F165" s="2631"/>
      <c r="G165" s="2631"/>
      <c r="H165" s="2631" t="s">
        <v>3516</v>
      </c>
      <c r="I165" s="2631">
        <v>18</v>
      </c>
      <c r="J165" s="13">
        <v>20</v>
      </c>
      <c r="K165" s="2624" t="s">
        <v>3516</v>
      </c>
      <c r="L165" s="2632"/>
      <c r="M165" s="2632"/>
      <c r="N165" s="2632"/>
      <c r="O165" s="2631">
        <v>2967</v>
      </c>
      <c r="P165" s="399">
        <v>26.290800000000004</v>
      </c>
      <c r="Q165" s="2631">
        <v>155</v>
      </c>
      <c r="R165" s="2631">
        <v>6000</v>
      </c>
      <c r="S165" s="20" t="s">
        <v>2494</v>
      </c>
      <c r="T165" s="20"/>
      <c r="U165" s="20"/>
      <c r="V165" s="349">
        <f t="shared" si="6"/>
        <v>5</v>
      </c>
      <c r="W165" s="33" t="s">
        <v>4849</v>
      </c>
      <c r="X165" s="20" t="s">
        <v>1527</v>
      </c>
      <c r="Y165" s="17"/>
      <c r="AA165" s="821" t="s">
        <v>12666</v>
      </c>
      <c r="AB165" s="2633">
        <v>42948</v>
      </c>
      <c r="AC165" s="2633">
        <v>45031.333333333336</v>
      </c>
      <c r="AD165" s="821"/>
      <c r="AE165" s="52" t="s">
        <v>19938</v>
      </c>
    </row>
    <row r="166" spans="1:31">
      <c r="A166" s="16">
        <f t="shared" si="5"/>
        <v>162</v>
      </c>
      <c r="B166" s="2629" t="s">
        <v>3411</v>
      </c>
      <c r="C166" s="15" t="s">
        <v>2994</v>
      </c>
      <c r="D166" s="15" t="s">
        <v>1621</v>
      </c>
      <c r="E166" s="2631" t="s">
        <v>13</v>
      </c>
      <c r="F166" s="2631"/>
      <c r="G166" s="2631"/>
      <c r="H166" s="2631" t="s">
        <v>3516</v>
      </c>
      <c r="I166" s="2631">
        <v>18</v>
      </c>
      <c r="J166" s="13">
        <v>20</v>
      </c>
      <c r="K166" s="2624" t="s">
        <v>3516</v>
      </c>
      <c r="L166" s="2632"/>
      <c r="M166" s="2632"/>
      <c r="N166" s="2632"/>
      <c r="O166" s="2631">
        <v>2967</v>
      </c>
      <c r="P166" s="399">
        <v>26.290800000000004</v>
      </c>
      <c r="Q166" s="2631">
        <v>155</v>
      </c>
      <c r="R166" s="2631">
        <v>6000</v>
      </c>
      <c r="S166" s="20" t="s">
        <v>2494</v>
      </c>
      <c r="T166" s="20"/>
      <c r="U166" s="20"/>
      <c r="V166" s="349">
        <f t="shared" si="6"/>
        <v>5</v>
      </c>
      <c r="W166" s="33" t="s">
        <v>4849</v>
      </c>
      <c r="X166" s="20" t="s">
        <v>1527</v>
      </c>
      <c r="Y166" s="17"/>
      <c r="AA166" s="821" t="s">
        <v>12666</v>
      </c>
      <c r="AB166" s="2633">
        <v>43936</v>
      </c>
      <c r="AC166" s="2633"/>
      <c r="AD166" s="2633">
        <v>46019.333333333336</v>
      </c>
      <c r="AE166" s="52" t="s">
        <v>19938</v>
      </c>
    </row>
    <row r="167" spans="1:31">
      <c r="A167" s="16">
        <f t="shared" si="5"/>
        <v>163</v>
      </c>
      <c r="B167" s="2629" t="s">
        <v>1838</v>
      </c>
      <c r="C167" s="2630" t="s">
        <v>3711</v>
      </c>
      <c r="D167" s="15" t="s">
        <v>1839</v>
      </c>
      <c r="E167" s="2631" t="s">
        <v>2863</v>
      </c>
      <c r="F167" s="2631"/>
      <c r="G167" s="2631"/>
      <c r="H167" s="2631" t="s">
        <v>17239</v>
      </c>
      <c r="I167" s="2631">
        <v>48</v>
      </c>
      <c r="J167" s="13">
        <v>50</v>
      </c>
      <c r="K167" s="2624" t="s">
        <v>6139</v>
      </c>
      <c r="L167" s="2632"/>
      <c r="M167" s="2632"/>
      <c r="N167" s="2632"/>
      <c r="O167" s="2631">
        <v>2900</v>
      </c>
      <c r="P167" s="16">
        <v>9</v>
      </c>
      <c r="Q167" s="2631">
        <v>22</v>
      </c>
      <c r="R167" s="2631">
        <v>380</v>
      </c>
      <c r="S167" s="20" t="s">
        <v>3221</v>
      </c>
      <c r="T167" s="20"/>
      <c r="U167" s="20"/>
      <c r="V167" s="349" t="str">
        <f t="shared" si="6"/>
        <v xml:space="preserve"> </v>
      </c>
      <c r="W167" s="20"/>
      <c r="X167" s="20"/>
      <c r="Y167" s="15"/>
      <c r="Z167" s="975" t="s">
        <v>12488</v>
      </c>
      <c r="AA167" s="821"/>
      <c r="AB167" s="2633"/>
      <c r="AC167" s="2633"/>
      <c r="AD167" s="821"/>
      <c r="AE167" s="52" t="s">
        <v>19938</v>
      </c>
    </row>
    <row r="168" spans="1:31">
      <c r="A168" s="16">
        <f t="shared" si="5"/>
        <v>164</v>
      </c>
      <c r="B168" s="2629" t="s">
        <v>1840</v>
      </c>
      <c r="C168" s="2630" t="s">
        <v>3711</v>
      </c>
      <c r="D168" s="15" t="s">
        <v>1839</v>
      </c>
      <c r="E168" s="2631" t="s">
        <v>2863</v>
      </c>
      <c r="F168" s="2631"/>
      <c r="G168" s="2631"/>
      <c r="H168" s="2631" t="s">
        <v>17239</v>
      </c>
      <c r="I168" s="2631">
        <v>48</v>
      </c>
      <c r="J168" s="13">
        <v>50</v>
      </c>
      <c r="K168" s="2624" t="s">
        <v>6139</v>
      </c>
      <c r="L168" s="2632"/>
      <c r="M168" s="2632"/>
      <c r="N168" s="2632"/>
      <c r="O168" s="2631">
        <v>2900</v>
      </c>
      <c r="P168" s="16">
        <v>9</v>
      </c>
      <c r="Q168" s="2631">
        <v>22</v>
      </c>
      <c r="R168" s="2631">
        <v>380</v>
      </c>
      <c r="S168" s="20" t="s">
        <v>3221</v>
      </c>
      <c r="T168" s="20"/>
      <c r="U168" s="20"/>
      <c r="V168" s="349" t="str">
        <f t="shared" si="6"/>
        <v xml:space="preserve"> </v>
      </c>
      <c r="W168" s="20"/>
      <c r="X168" s="20"/>
      <c r="Y168" s="15"/>
      <c r="Z168" s="975" t="s">
        <v>12488</v>
      </c>
      <c r="AA168" s="821"/>
      <c r="AB168" s="2633"/>
      <c r="AC168" s="2633"/>
      <c r="AD168" s="821"/>
      <c r="AE168" s="52" t="s">
        <v>19938</v>
      </c>
    </row>
    <row r="169" spans="1:31">
      <c r="A169" s="16">
        <f t="shared" si="5"/>
        <v>165</v>
      </c>
      <c r="B169" s="2629" t="s">
        <v>1841</v>
      </c>
      <c r="C169" s="2630" t="s">
        <v>3711</v>
      </c>
      <c r="D169" s="15" t="s">
        <v>1842</v>
      </c>
      <c r="E169" s="2631" t="s">
        <v>2863</v>
      </c>
      <c r="F169" s="2631"/>
      <c r="G169" s="2631"/>
      <c r="H169" s="2631" t="s">
        <v>3516</v>
      </c>
      <c r="I169" s="2631">
        <v>39</v>
      </c>
      <c r="J169" s="13">
        <v>40</v>
      </c>
      <c r="K169" s="2624" t="s">
        <v>6147</v>
      </c>
      <c r="L169" s="2632"/>
      <c r="M169" s="2632"/>
      <c r="N169" s="2632"/>
      <c r="O169" s="2631">
        <v>2900</v>
      </c>
      <c r="P169" s="16">
        <v>9</v>
      </c>
      <c r="Q169" s="2631">
        <v>18.5</v>
      </c>
      <c r="R169" s="2631">
        <v>380</v>
      </c>
      <c r="S169" s="20" t="s">
        <v>3221</v>
      </c>
      <c r="T169" s="20"/>
      <c r="U169" s="20"/>
      <c r="V169" s="349" t="str">
        <f t="shared" si="6"/>
        <v xml:space="preserve"> </v>
      </c>
      <c r="W169" s="20"/>
      <c r="X169" s="20"/>
      <c r="Y169" s="15"/>
      <c r="Z169" s="975" t="s">
        <v>12169</v>
      </c>
      <c r="AA169" s="821"/>
      <c r="AB169" s="2633"/>
      <c r="AC169" s="2633"/>
      <c r="AD169" s="821"/>
      <c r="AE169" s="52" t="s">
        <v>19938</v>
      </c>
    </row>
    <row r="170" spans="1:31">
      <c r="A170" s="16">
        <f t="shared" si="5"/>
        <v>166</v>
      </c>
      <c r="B170" s="2629" t="s">
        <v>1843</v>
      </c>
      <c r="C170" s="2630" t="s">
        <v>3711</v>
      </c>
      <c r="D170" s="15" t="s">
        <v>1842</v>
      </c>
      <c r="E170" s="2631" t="s">
        <v>2863</v>
      </c>
      <c r="F170" s="2631"/>
      <c r="G170" s="2631"/>
      <c r="H170" s="2631" t="s">
        <v>3516</v>
      </c>
      <c r="I170" s="2631">
        <v>39</v>
      </c>
      <c r="J170" s="13">
        <v>40</v>
      </c>
      <c r="K170" s="2624" t="s">
        <v>6147</v>
      </c>
      <c r="L170" s="2632"/>
      <c r="M170" s="2632"/>
      <c r="N170" s="2632"/>
      <c r="O170" s="2631">
        <v>2900</v>
      </c>
      <c r="P170" s="16">
        <v>9</v>
      </c>
      <c r="Q170" s="2631">
        <v>18.5</v>
      </c>
      <c r="R170" s="2631">
        <v>380</v>
      </c>
      <c r="S170" s="20" t="s">
        <v>3221</v>
      </c>
      <c r="T170" s="20"/>
      <c r="U170" s="20"/>
      <c r="V170" s="349" t="str">
        <f t="shared" si="6"/>
        <v xml:space="preserve"> </v>
      </c>
      <c r="W170" s="20"/>
      <c r="X170" s="20"/>
      <c r="Y170" s="15"/>
      <c r="Z170" s="975" t="s">
        <v>12169</v>
      </c>
      <c r="AA170" s="821"/>
      <c r="AB170" s="2633"/>
      <c r="AC170" s="2633"/>
      <c r="AD170" s="821"/>
      <c r="AE170" s="52" t="s">
        <v>19938</v>
      </c>
    </row>
    <row r="171" spans="1:31">
      <c r="A171" s="16">
        <f t="shared" si="5"/>
        <v>167</v>
      </c>
      <c r="B171" s="2629" t="s">
        <v>1844</v>
      </c>
      <c r="C171" s="2630" t="s">
        <v>3711</v>
      </c>
      <c r="D171" s="15" t="s">
        <v>1845</v>
      </c>
      <c r="E171" s="2631" t="s">
        <v>2863</v>
      </c>
      <c r="F171" s="2631"/>
      <c r="G171" s="2631"/>
      <c r="H171" s="2631" t="s">
        <v>3516</v>
      </c>
      <c r="I171" s="2631">
        <v>3.8</v>
      </c>
      <c r="J171" s="13">
        <v>4</v>
      </c>
      <c r="K171" s="2624" t="s">
        <v>6140</v>
      </c>
      <c r="L171" s="2632"/>
      <c r="M171" s="2632"/>
      <c r="N171" s="2632"/>
      <c r="O171" s="2631">
        <v>2900</v>
      </c>
      <c r="P171" s="16">
        <v>6</v>
      </c>
      <c r="Q171" s="2631">
        <v>1.5</v>
      </c>
      <c r="R171" s="2631">
        <v>380</v>
      </c>
      <c r="S171" s="20" t="s">
        <v>3221</v>
      </c>
      <c r="T171" s="20"/>
      <c r="U171" s="20"/>
      <c r="V171" s="349" t="str">
        <f t="shared" si="6"/>
        <v xml:space="preserve"> </v>
      </c>
      <c r="W171" s="20"/>
      <c r="X171" s="20"/>
      <c r="Y171" s="15"/>
      <c r="AA171" s="821"/>
      <c r="AB171" s="2633"/>
      <c r="AC171" s="2633"/>
      <c r="AD171" s="821"/>
      <c r="AE171" s="52" t="s">
        <v>19938</v>
      </c>
    </row>
    <row r="172" spans="1:31">
      <c r="A172" s="16">
        <f t="shared" si="5"/>
        <v>168</v>
      </c>
      <c r="B172" s="2629" t="s">
        <v>1846</v>
      </c>
      <c r="C172" s="2630" t="s">
        <v>3711</v>
      </c>
      <c r="D172" s="15" t="s">
        <v>1845</v>
      </c>
      <c r="E172" s="2631" t="s">
        <v>2863</v>
      </c>
      <c r="F172" s="2631"/>
      <c r="G172" s="2631"/>
      <c r="H172" s="2631" t="s">
        <v>3516</v>
      </c>
      <c r="I172" s="2631">
        <v>3.8</v>
      </c>
      <c r="J172" s="13">
        <v>4</v>
      </c>
      <c r="K172" s="2624" t="s">
        <v>6140</v>
      </c>
      <c r="L172" s="2632"/>
      <c r="M172" s="2632"/>
      <c r="N172" s="2632"/>
      <c r="O172" s="2631">
        <v>2900</v>
      </c>
      <c r="P172" s="16">
        <v>6</v>
      </c>
      <c r="Q172" s="2631">
        <v>1.5</v>
      </c>
      <c r="R172" s="2631">
        <v>380</v>
      </c>
      <c r="S172" s="20" t="s">
        <v>3221</v>
      </c>
      <c r="T172" s="20"/>
      <c r="U172" s="20"/>
      <c r="V172" s="349" t="str">
        <f t="shared" si="6"/>
        <v xml:space="preserve"> </v>
      </c>
      <c r="W172" s="20"/>
      <c r="X172" s="20"/>
      <c r="Y172" s="15"/>
      <c r="AA172" s="821"/>
      <c r="AB172" s="2633"/>
      <c r="AC172" s="2633"/>
      <c r="AD172" s="821"/>
      <c r="AE172" s="52" t="s">
        <v>19938</v>
      </c>
    </row>
    <row r="173" spans="1:31">
      <c r="A173" s="16">
        <f t="shared" si="5"/>
        <v>169</v>
      </c>
      <c r="B173" s="2629" t="s">
        <v>1847</v>
      </c>
      <c r="C173" s="2630" t="s">
        <v>3711</v>
      </c>
      <c r="D173" s="15" t="s">
        <v>1848</v>
      </c>
      <c r="E173" s="2631" t="s">
        <v>2863</v>
      </c>
      <c r="F173" s="2631"/>
      <c r="G173" s="2631"/>
      <c r="H173" s="2631" t="s">
        <v>3516</v>
      </c>
      <c r="I173" s="2631">
        <v>2.4</v>
      </c>
      <c r="J173" s="13" t="s">
        <v>1619</v>
      </c>
      <c r="K173" s="2624" t="s">
        <v>6136</v>
      </c>
      <c r="L173" s="2632"/>
      <c r="M173" s="2632"/>
      <c r="N173" s="2632"/>
      <c r="O173" s="2631">
        <v>2900</v>
      </c>
      <c r="P173" s="16">
        <v>6</v>
      </c>
      <c r="Q173" s="2631">
        <v>0.75</v>
      </c>
      <c r="R173" s="2631">
        <v>380</v>
      </c>
      <c r="S173" s="20" t="s">
        <v>3221</v>
      </c>
      <c r="T173" s="20"/>
      <c r="U173" s="20"/>
      <c r="V173" s="349" t="str">
        <f t="shared" si="6"/>
        <v xml:space="preserve"> </v>
      </c>
      <c r="W173" s="20"/>
      <c r="X173" s="20"/>
      <c r="Y173" s="15"/>
      <c r="AA173" s="821"/>
      <c r="AB173" s="2633"/>
      <c r="AC173" s="2633"/>
      <c r="AD173" s="821"/>
      <c r="AE173" s="52" t="s">
        <v>19938</v>
      </c>
    </row>
    <row r="174" spans="1:31">
      <c r="A174" s="16">
        <f t="shared" si="5"/>
        <v>170</v>
      </c>
      <c r="B174" s="2629" t="s">
        <v>1849</v>
      </c>
      <c r="C174" s="2630" t="s">
        <v>3711</v>
      </c>
      <c r="D174" s="15" t="s">
        <v>1848</v>
      </c>
      <c r="E174" s="2631" t="s">
        <v>2863</v>
      </c>
      <c r="F174" s="2631"/>
      <c r="G174" s="2631"/>
      <c r="H174" s="2631" t="s">
        <v>3516</v>
      </c>
      <c r="I174" s="2631">
        <v>2.4</v>
      </c>
      <c r="J174" s="13" t="s">
        <v>1619</v>
      </c>
      <c r="K174" s="2624" t="s">
        <v>6136</v>
      </c>
      <c r="L174" s="2632"/>
      <c r="M174" s="2632"/>
      <c r="N174" s="2632"/>
      <c r="O174" s="2631">
        <v>2900</v>
      </c>
      <c r="P174" s="16">
        <v>6</v>
      </c>
      <c r="Q174" s="2631">
        <v>0.75</v>
      </c>
      <c r="R174" s="2631">
        <v>380</v>
      </c>
      <c r="S174" s="20" t="s">
        <v>3221</v>
      </c>
      <c r="T174" s="20"/>
      <c r="U174" s="20"/>
      <c r="V174" s="349" t="str">
        <f t="shared" si="6"/>
        <v xml:space="preserve"> </v>
      </c>
      <c r="W174" s="20"/>
      <c r="X174" s="20"/>
      <c r="Y174" s="15"/>
      <c r="AA174" s="821"/>
      <c r="AB174" s="2633"/>
      <c r="AC174" s="2633"/>
      <c r="AD174" s="821"/>
      <c r="AE174" s="52" t="s">
        <v>19938</v>
      </c>
    </row>
    <row r="175" spans="1:31">
      <c r="A175" s="16">
        <f t="shared" si="5"/>
        <v>171</v>
      </c>
      <c r="B175" s="2629" t="s">
        <v>1850</v>
      </c>
      <c r="C175" s="2630" t="s">
        <v>3711</v>
      </c>
      <c r="D175" s="15" t="s">
        <v>1851</v>
      </c>
      <c r="E175" s="2631" t="s">
        <v>2863</v>
      </c>
      <c r="F175" s="2631"/>
      <c r="G175" s="2631"/>
      <c r="H175" s="2631" t="s">
        <v>3516</v>
      </c>
      <c r="I175" s="2631">
        <v>23</v>
      </c>
      <c r="J175" s="13">
        <v>25</v>
      </c>
      <c r="K175" s="2624" t="s">
        <v>6141</v>
      </c>
      <c r="L175" s="2632"/>
      <c r="M175" s="2632"/>
      <c r="N175" s="2632"/>
      <c r="O175" s="2631">
        <v>2900</v>
      </c>
      <c r="P175" s="16">
        <v>7</v>
      </c>
      <c r="Q175" s="2631">
        <v>11</v>
      </c>
      <c r="R175" s="2631">
        <v>380</v>
      </c>
      <c r="S175" s="20" t="s">
        <v>3221</v>
      </c>
      <c r="T175" s="20"/>
      <c r="U175" s="20"/>
      <c r="V175" s="349" t="str">
        <f t="shared" si="6"/>
        <v xml:space="preserve"> </v>
      </c>
      <c r="W175" s="20"/>
      <c r="X175" s="20"/>
      <c r="Y175" s="15"/>
      <c r="Z175" s="975" t="s">
        <v>12169</v>
      </c>
      <c r="AA175" s="821"/>
      <c r="AB175" s="2633"/>
      <c r="AC175" s="2633"/>
      <c r="AD175" s="821"/>
      <c r="AE175" s="52" t="s">
        <v>19938</v>
      </c>
    </row>
    <row r="176" spans="1:31">
      <c r="A176" s="16">
        <f t="shared" si="5"/>
        <v>172</v>
      </c>
      <c r="B176" s="2629" t="s">
        <v>1852</v>
      </c>
      <c r="C176" s="2630" t="s">
        <v>3711</v>
      </c>
      <c r="D176" s="15" t="s">
        <v>1853</v>
      </c>
      <c r="E176" s="2631" t="s">
        <v>2863</v>
      </c>
      <c r="F176" s="2631"/>
      <c r="G176" s="2631"/>
      <c r="H176" s="2631" t="s">
        <v>3516</v>
      </c>
      <c r="I176" s="2631">
        <v>33</v>
      </c>
      <c r="J176" s="13">
        <v>36</v>
      </c>
      <c r="K176" s="2624" t="s">
        <v>6147</v>
      </c>
      <c r="L176" s="2632"/>
      <c r="M176" s="2632"/>
      <c r="N176" s="2632"/>
      <c r="O176" s="2631">
        <v>2900</v>
      </c>
      <c r="P176" s="16">
        <v>7</v>
      </c>
      <c r="Q176" s="2631">
        <v>15</v>
      </c>
      <c r="R176" s="2631">
        <v>380</v>
      </c>
      <c r="S176" s="20" t="s">
        <v>3221</v>
      </c>
      <c r="T176" s="20"/>
      <c r="U176" s="20"/>
      <c r="V176" s="349" t="str">
        <f t="shared" si="6"/>
        <v xml:space="preserve"> </v>
      </c>
      <c r="W176" s="20"/>
      <c r="X176" s="20"/>
      <c r="Y176" s="15"/>
      <c r="Z176" s="975" t="s">
        <v>12169</v>
      </c>
      <c r="AA176" s="821"/>
      <c r="AB176" s="2633"/>
      <c r="AC176" s="2633"/>
      <c r="AD176" s="821"/>
      <c r="AE176" s="52" t="s">
        <v>19938</v>
      </c>
    </row>
    <row r="177" spans="1:31">
      <c r="A177" s="16">
        <f t="shared" si="5"/>
        <v>173</v>
      </c>
      <c r="B177" s="2629" t="s">
        <v>1854</v>
      </c>
      <c r="C177" s="2630" t="s">
        <v>3711</v>
      </c>
      <c r="D177" s="15" t="s">
        <v>1853</v>
      </c>
      <c r="E177" s="2631" t="s">
        <v>2863</v>
      </c>
      <c r="F177" s="2631"/>
      <c r="G177" s="2631"/>
      <c r="H177" s="2631" t="s">
        <v>3516</v>
      </c>
      <c r="I177" s="2631">
        <v>33</v>
      </c>
      <c r="J177" s="13">
        <v>36</v>
      </c>
      <c r="K177" s="2624" t="s">
        <v>6147</v>
      </c>
      <c r="L177" s="2632"/>
      <c r="M177" s="2632"/>
      <c r="N177" s="2632"/>
      <c r="O177" s="2631">
        <v>2900</v>
      </c>
      <c r="P177" s="16">
        <v>7</v>
      </c>
      <c r="Q177" s="2631">
        <v>15</v>
      </c>
      <c r="R177" s="2631">
        <v>380</v>
      </c>
      <c r="S177" s="20" t="s">
        <v>3221</v>
      </c>
      <c r="T177" s="20"/>
      <c r="U177" s="20"/>
      <c r="V177" s="349" t="str">
        <f t="shared" si="6"/>
        <v xml:space="preserve"> </v>
      </c>
      <c r="W177" s="20"/>
      <c r="X177" s="20"/>
      <c r="Y177" s="15"/>
      <c r="Z177" s="975" t="s">
        <v>12169</v>
      </c>
      <c r="AA177" s="821"/>
      <c r="AB177" s="2633"/>
      <c r="AC177" s="2633"/>
      <c r="AD177" s="821"/>
      <c r="AE177" s="52" t="s">
        <v>19938</v>
      </c>
    </row>
    <row r="178" spans="1:31">
      <c r="A178" s="16">
        <f t="shared" si="5"/>
        <v>174</v>
      </c>
      <c r="B178" s="2629" t="s">
        <v>1855</v>
      </c>
      <c r="C178" s="2630" t="s">
        <v>3711</v>
      </c>
      <c r="D178" s="15" t="s">
        <v>1856</v>
      </c>
      <c r="E178" s="2631" t="s">
        <v>2863</v>
      </c>
      <c r="F178" s="2631"/>
      <c r="G178" s="2631"/>
      <c r="H178" s="2631" t="s">
        <v>17240</v>
      </c>
      <c r="I178" s="2631">
        <v>5.5</v>
      </c>
      <c r="J178" s="13" t="s">
        <v>3901</v>
      </c>
      <c r="K178" s="2624" t="s">
        <v>6140</v>
      </c>
      <c r="L178" s="2632"/>
      <c r="M178" s="2632"/>
      <c r="N178" s="2632"/>
      <c r="O178" s="2631">
        <v>2900</v>
      </c>
      <c r="P178" s="16">
        <v>6</v>
      </c>
      <c r="Q178" s="2631">
        <v>2.2000000000000002</v>
      </c>
      <c r="R178" s="2631">
        <v>380</v>
      </c>
      <c r="S178" s="20" t="s">
        <v>3221</v>
      </c>
      <c r="T178" s="20"/>
      <c r="U178" s="20"/>
      <c r="V178" s="349" t="str">
        <f t="shared" si="6"/>
        <v xml:space="preserve"> </v>
      </c>
      <c r="W178" s="20"/>
      <c r="X178" s="20"/>
      <c r="Y178" s="15"/>
      <c r="Z178" s="975" t="s">
        <v>12519</v>
      </c>
      <c r="AA178" s="821"/>
      <c r="AB178" s="2633"/>
      <c r="AC178" s="2633"/>
      <c r="AD178" s="821"/>
      <c r="AE178" s="52" t="s">
        <v>19938</v>
      </c>
    </row>
    <row r="179" spans="1:31">
      <c r="A179" s="16">
        <f t="shared" si="5"/>
        <v>175</v>
      </c>
      <c r="B179" s="2629" t="s">
        <v>1857</v>
      </c>
      <c r="C179" s="2630" t="s">
        <v>3711</v>
      </c>
      <c r="D179" s="15" t="s">
        <v>1856</v>
      </c>
      <c r="E179" s="2631" t="s">
        <v>2863</v>
      </c>
      <c r="F179" s="2631"/>
      <c r="G179" s="2631"/>
      <c r="H179" s="2631" t="s">
        <v>17240</v>
      </c>
      <c r="I179" s="2631">
        <v>5.5</v>
      </c>
      <c r="J179" s="13" t="s">
        <v>3901</v>
      </c>
      <c r="K179" s="2624" t="s">
        <v>6140</v>
      </c>
      <c r="L179" s="2632"/>
      <c r="M179" s="2632"/>
      <c r="N179" s="2632"/>
      <c r="O179" s="2631">
        <v>2900</v>
      </c>
      <c r="P179" s="16">
        <v>6</v>
      </c>
      <c r="Q179" s="2631">
        <v>2.2000000000000002</v>
      </c>
      <c r="R179" s="2631">
        <v>380</v>
      </c>
      <c r="S179" s="20" t="s">
        <v>3221</v>
      </c>
      <c r="T179" s="20"/>
      <c r="U179" s="20"/>
      <c r="V179" s="349" t="str">
        <f t="shared" si="6"/>
        <v xml:space="preserve"> </v>
      </c>
      <c r="W179" s="20"/>
      <c r="X179" s="20"/>
      <c r="Y179" s="15"/>
      <c r="Z179" s="975" t="s">
        <v>12519</v>
      </c>
      <c r="AA179" s="821"/>
      <c r="AB179" s="2633"/>
      <c r="AC179" s="2633"/>
      <c r="AD179" s="821"/>
      <c r="AE179" s="52" t="s">
        <v>19938</v>
      </c>
    </row>
    <row r="180" spans="1:31">
      <c r="A180" s="16">
        <f t="shared" si="5"/>
        <v>176</v>
      </c>
      <c r="B180" s="2629" t="s">
        <v>1858</v>
      </c>
      <c r="C180" s="2630" t="s">
        <v>3711</v>
      </c>
      <c r="D180" s="15" t="s">
        <v>1859</v>
      </c>
      <c r="E180" s="2631" t="s">
        <v>2863</v>
      </c>
      <c r="F180" s="2631"/>
      <c r="G180" s="2631"/>
      <c r="H180" s="2631" t="s">
        <v>17240</v>
      </c>
      <c r="I180" s="2631">
        <v>5.5</v>
      </c>
      <c r="J180" s="13" t="s">
        <v>3901</v>
      </c>
      <c r="K180" s="2624" t="s">
        <v>6140</v>
      </c>
      <c r="L180" s="2632"/>
      <c r="M180" s="2632"/>
      <c r="N180" s="2632"/>
      <c r="O180" s="2631">
        <v>2900</v>
      </c>
      <c r="P180" s="16">
        <v>6</v>
      </c>
      <c r="Q180" s="2631">
        <v>2.2000000000000002</v>
      </c>
      <c r="R180" s="2631">
        <v>380</v>
      </c>
      <c r="S180" s="20" t="s">
        <v>3221</v>
      </c>
      <c r="T180" s="20"/>
      <c r="U180" s="20"/>
      <c r="V180" s="349" t="str">
        <f t="shared" si="6"/>
        <v xml:space="preserve"> </v>
      </c>
      <c r="W180" s="20"/>
      <c r="X180" s="20"/>
      <c r="Y180" s="15"/>
      <c r="Z180" s="975" t="s">
        <v>12519</v>
      </c>
      <c r="AA180" s="821"/>
      <c r="AB180" s="2633"/>
      <c r="AC180" s="2633"/>
      <c r="AD180" s="821"/>
      <c r="AE180" s="52" t="s">
        <v>19938</v>
      </c>
    </row>
    <row r="181" spans="1:31">
      <c r="A181" s="16">
        <f t="shared" si="5"/>
        <v>177</v>
      </c>
      <c r="B181" s="2629" t="s">
        <v>1860</v>
      </c>
      <c r="C181" s="2630" t="s">
        <v>3711</v>
      </c>
      <c r="D181" s="15" t="s">
        <v>1861</v>
      </c>
      <c r="E181" s="2631" t="s">
        <v>2863</v>
      </c>
      <c r="F181" s="2631"/>
      <c r="G181" s="2631"/>
      <c r="H181" s="2631" t="s">
        <v>3516</v>
      </c>
      <c r="I181" s="2631">
        <v>5.5</v>
      </c>
      <c r="J181" s="13" t="s">
        <v>3901</v>
      </c>
      <c r="K181" s="2624" t="s">
        <v>6140</v>
      </c>
      <c r="L181" s="2632"/>
      <c r="M181" s="2632"/>
      <c r="N181" s="2632"/>
      <c r="O181" s="2631">
        <v>2900</v>
      </c>
      <c r="P181" s="16">
        <v>6</v>
      </c>
      <c r="Q181" s="2631">
        <v>2.2000000000000002</v>
      </c>
      <c r="R181" s="2631">
        <v>380</v>
      </c>
      <c r="S181" s="20" t="s">
        <v>3221</v>
      </c>
      <c r="T181" s="20"/>
      <c r="U181" s="20"/>
      <c r="V181" s="349" t="str">
        <f t="shared" si="6"/>
        <v xml:space="preserve"> </v>
      </c>
      <c r="W181" s="20"/>
      <c r="X181" s="20"/>
      <c r="Y181" s="15"/>
      <c r="AA181" s="821"/>
      <c r="AB181" s="2633"/>
      <c r="AC181" s="2633"/>
      <c r="AD181" s="821"/>
      <c r="AE181" s="52" t="s">
        <v>19938</v>
      </c>
    </row>
    <row r="182" spans="1:31">
      <c r="A182" s="16">
        <f t="shared" si="5"/>
        <v>178</v>
      </c>
      <c r="B182" s="2629" t="s">
        <v>1862</v>
      </c>
      <c r="C182" s="2630" t="s">
        <v>3711</v>
      </c>
      <c r="D182" s="20" t="s">
        <v>1863</v>
      </c>
      <c r="E182" s="2631" t="s">
        <v>2863</v>
      </c>
      <c r="F182" s="2631"/>
      <c r="G182" s="2631"/>
      <c r="H182" s="2631" t="s">
        <v>3516</v>
      </c>
      <c r="I182" s="2631">
        <v>5.5</v>
      </c>
      <c r="J182" s="13" t="s">
        <v>3901</v>
      </c>
      <c r="K182" s="2624" t="s">
        <v>6140</v>
      </c>
      <c r="L182" s="2632"/>
      <c r="M182" s="2632"/>
      <c r="N182" s="2632"/>
      <c r="O182" s="2631">
        <v>2900</v>
      </c>
      <c r="P182" s="16">
        <v>6</v>
      </c>
      <c r="Q182" s="2631">
        <v>2.2000000000000002</v>
      </c>
      <c r="R182" s="2631">
        <v>380</v>
      </c>
      <c r="S182" s="20" t="s">
        <v>3221</v>
      </c>
      <c r="T182" s="20"/>
      <c r="U182" s="20"/>
      <c r="V182" s="349" t="str">
        <f t="shared" si="6"/>
        <v xml:space="preserve"> </v>
      </c>
      <c r="W182" s="20"/>
      <c r="X182" s="20"/>
      <c r="Y182" s="15"/>
      <c r="AA182" s="821"/>
      <c r="AB182" s="2633"/>
      <c r="AC182" s="2633"/>
      <c r="AD182" s="821"/>
      <c r="AE182" s="52" t="s">
        <v>19938</v>
      </c>
    </row>
    <row r="183" spans="1:31">
      <c r="A183" s="16">
        <f t="shared" si="5"/>
        <v>179</v>
      </c>
      <c r="B183" s="2629" t="s">
        <v>1864</v>
      </c>
      <c r="C183" s="2630" t="s">
        <v>3711</v>
      </c>
      <c r="D183" s="15" t="s">
        <v>1863</v>
      </c>
      <c r="E183" s="2631" t="s">
        <v>2863</v>
      </c>
      <c r="F183" s="2631"/>
      <c r="G183" s="2631"/>
      <c r="H183" s="2631" t="s">
        <v>3516</v>
      </c>
      <c r="I183" s="2631">
        <v>5.5</v>
      </c>
      <c r="J183" s="13" t="s">
        <v>3901</v>
      </c>
      <c r="K183" s="2624" t="s">
        <v>6140</v>
      </c>
      <c r="L183" s="2632"/>
      <c r="M183" s="2632"/>
      <c r="N183" s="2632"/>
      <c r="O183" s="2631">
        <v>2900</v>
      </c>
      <c r="P183" s="16">
        <v>6</v>
      </c>
      <c r="Q183" s="2631">
        <v>2.2000000000000002</v>
      </c>
      <c r="R183" s="2631">
        <v>380</v>
      </c>
      <c r="S183" s="20" t="s">
        <v>3221</v>
      </c>
      <c r="T183" s="20"/>
      <c r="U183" s="20"/>
      <c r="V183" s="349" t="str">
        <f t="shared" si="6"/>
        <v xml:space="preserve"> </v>
      </c>
      <c r="W183" s="20"/>
      <c r="X183" s="20"/>
      <c r="Y183" s="15"/>
      <c r="AA183" s="821"/>
      <c r="AB183" s="2633"/>
      <c r="AC183" s="2633"/>
      <c r="AD183" s="821"/>
      <c r="AE183" s="52" t="s">
        <v>19938</v>
      </c>
    </row>
    <row r="184" spans="1:31">
      <c r="A184" s="16">
        <f t="shared" si="5"/>
        <v>180</v>
      </c>
      <c r="B184" s="2629" t="s">
        <v>1865</v>
      </c>
      <c r="C184" s="2630" t="s">
        <v>3711</v>
      </c>
      <c r="D184" s="20" t="s">
        <v>1866</v>
      </c>
      <c r="E184" s="2631" t="s">
        <v>2863</v>
      </c>
      <c r="F184" s="2631"/>
      <c r="G184" s="2631"/>
      <c r="H184" s="2631" t="s">
        <v>3516</v>
      </c>
      <c r="I184" s="2631">
        <v>2.4</v>
      </c>
      <c r="J184" s="13" t="s">
        <v>1619</v>
      </c>
      <c r="K184" s="2624" t="s">
        <v>6136</v>
      </c>
      <c r="L184" s="2632"/>
      <c r="M184" s="2632"/>
      <c r="N184" s="2632"/>
      <c r="O184" s="2631">
        <v>2810</v>
      </c>
      <c r="P184" s="16">
        <v>6</v>
      </c>
      <c r="Q184" s="2631">
        <v>0.75</v>
      </c>
      <c r="R184" s="2631">
        <v>380</v>
      </c>
      <c r="S184" s="20" t="s">
        <v>3221</v>
      </c>
      <c r="T184" s="20"/>
      <c r="U184" s="20"/>
      <c r="V184" s="349" t="str">
        <f t="shared" si="6"/>
        <v xml:space="preserve"> </v>
      </c>
      <c r="W184" s="20"/>
      <c r="X184" s="20"/>
      <c r="Y184" s="15"/>
      <c r="AA184" s="821"/>
      <c r="AB184" s="2633"/>
      <c r="AC184" s="2633"/>
      <c r="AD184" s="821"/>
      <c r="AE184" s="52" t="s">
        <v>19938</v>
      </c>
    </row>
    <row r="185" spans="1:31">
      <c r="A185" s="16">
        <f t="shared" si="5"/>
        <v>181</v>
      </c>
      <c r="B185" s="2629" t="s">
        <v>1867</v>
      </c>
      <c r="C185" s="2630" t="s">
        <v>3711</v>
      </c>
      <c r="D185" s="15" t="s">
        <v>1868</v>
      </c>
      <c r="E185" s="2631" t="s">
        <v>13</v>
      </c>
      <c r="F185" s="2631"/>
      <c r="G185" s="2631"/>
      <c r="H185" s="2631" t="s">
        <v>17215</v>
      </c>
      <c r="I185" s="2631">
        <v>150</v>
      </c>
      <c r="J185" s="13">
        <v>165</v>
      </c>
      <c r="K185" s="2624" t="s">
        <v>6138</v>
      </c>
      <c r="L185" s="2632"/>
      <c r="M185" s="2632"/>
      <c r="N185" s="2632"/>
      <c r="O185" s="2631">
        <v>2970</v>
      </c>
      <c r="P185" s="399">
        <v>26.290800000000004</v>
      </c>
      <c r="Q185" s="2631">
        <v>90</v>
      </c>
      <c r="R185" s="2631">
        <v>380</v>
      </c>
      <c r="S185" s="20" t="s">
        <v>2494</v>
      </c>
      <c r="T185" s="20"/>
      <c r="U185" s="20"/>
      <c r="V185" s="349" t="str">
        <f t="shared" si="6"/>
        <v xml:space="preserve"> </v>
      </c>
      <c r="W185" s="20"/>
      <c r="X185" s="20"/>
      <c r="Y185" s="17"/>
      <c r="Z185" s="975" t="s">
        <v>12399</v>
      </c>
      <c r="AA185" s="821" t="s">
        <v>12678</v>
      </c>
      <c r="AB185" s="2633">
        <v>43000</v>
      </c>
      <c r="AC185" s="2633">
        <v>45083.333333333336</v>
      </c>
      <c r="AD185" s="821"/>
      <c r="AE185" s="52" t="s">
        <v>19938</v>
      </c>
    </row>
    <row r="186" spans="1:31">
      <c r="A186" s="16">
        <f t="shared" si="5"/>
        <v>182</v>
      </c>
      <c r="B186" s="2629" t="s">
        <v>1869</v>
      </c>
      <c r="C186" s="2630" t="s">
        <v>3711</v>
      </c>
      <c r="D186" s="15" t="s">
        <v>1868</v>
      </c>
      <c r="E186" s="2631" t="s">
        <v>13</v>
      </c>
      <c r="F186" s="2631"/>
      <c r="G186" s="2631"/>
      <c r="H186" s="2631" t="s">
        <v>17215</v>
      </c>
      <c r="I186" s="2631">
        <v>150</v>
      </c>
      <c r="J186" s="13">
        <v>165</v>
      </c>
      <c r="K186" s="2624" t="s">
        <v>6138</v>
      </c>
      <c r="L186" s="2632"/>
      <c r="M186" s="2632"/>
      <c r="N186" s="2632"/>
      <c r="O186" s="2631">
        <v>2970</v>
      </c>
      <c r="P186" s="399">
        <v>26.290800000000004</v>
      </c>
      <c r="Q186" s="2631">
        <v>90</v>
      </c>
      <c r="R186" s="2631">
        <v>380</v>
      </c>
      <c r="S186" s="20" t="s">
        <v>2494</v>
      </c>
      <c r="T186" s="20"/>
      <c r="U186" s="20"/>
      <c r="V186" s="349" t="str">
        <f t="shared" si="6"/>
        <v xml:space="preserve"> </v>
      </c>
      <c r="W186" s="20"/>
      <c r="X186" s="20"/>
      <c r="Y186" s="17"/>
      <c r="Z186" s="975" t="s">
        <v>12399</v>
      </c>
      <c r="AA186" s="821"/>
      <c r="AB186" s="2633"/>
      <c r="AC186" s="2633"/>
      <c r="AD186" s="821"/>
      <c r="AE186" s="52" t="s">
        <v>19938</v>
      </c>
    </row>
    <row r="187" spans="1:31">
      <c r="A187" s="16">
        <f t="shared" si="5"/>
        <v>183</v>
      </c>
      <c r="B187" s="2629" t="s">
        <v>1870</v>
      </c>
      <c r="C187" s="2630" t="s">
        <v>3711</v>
      </c>
      <c r="D187" s="20" t="s">
        <v>1871</v>
      </c>
      <c r="E187" s="2631" t="s">
        <v>2863</v>
      </c>
      <c r="F187" s="2631"/>
      <c r="G187" s="2631"/>
      <c r="H187" s="2631" t="s">
        <v>17239</v>
      </c>
      <c r="I187" s="2631">
        <v>13</v>
      </c>
      <c r="J187" s="13">
        <v>12.5</v>
      </c>
      <c r="K187" s="2624" t="s">
        <v>6142</v>
      </c>
      <c r="L187" s="2632"/>
      <c r="M187" s="2632"/>
      <c r="N187" s="2632"/>
      <c r="O187" s="2631">
        <v>2900</v>
      </c>
      <c r="P187" s="16">
        <v>6</v>
      </c>
      <c r="Q187" s="2631">
        <v>5.5</v>
      </c>
      <c r="R187" s="2631">
        <v>380</v>
      </c>
      <c r="S187" s="20" t="s">
        <v>3221</v>
      </c>
      <c r="T187" s="20"/>
      <c r="U187" s="20"/>
      <c r="V187" s="349" t="str">
        <f t="shared" si="6"/>
        <v xml:space="preserve"> </v>
      </c>
      <c r="W187" s="20"/>
      <c r="X187" s="20"/>
      <c r="Y187" s="15"/>
      <c r="Z187" s="975" t="s">
        <v>12488</v>
      </c>
      <c r="AA187" s="821"/>
      <c r="AB187" s="2633"/>
      <c r="AC187" s="2633"/>
      <c r="AD187" s="821"/>
      <c r="AE187" s="52" t="s">
        <v>19938</v>
      </c>
    </row>
    <row r="188" spans="1:31">
      <c r="A188" s="16">
        <f t="shared" si="5"/>
        <v>184</v>
      </c>
      <c r="B188" s="2629" t="s">
        <v>1872</v>
      </c>
      <c r="C188" s="2630" t="s">
        <v>3711</v>
      </c>
      <c r="D188" s="20" t="s">
        <v>1871</v>
      </c>
      <c r="E188" s="2631" t="s">
        <v>2863</v>
      </c>
      <c r="F188" s="2631"/>
      <c r="G188" s="2631"/>
      <c r="H188" s="2631" t="s">
        <v>17239</v>
      </c>
      <c r="I188" s="2631">
        <v>13</v>
      </c>
      <c r="J188" s="13">
        <v>13</v>
      </c>
      <c r="K188" s="2624" t="s">
        <v>6142</v>
      </c>
      <c r="L188" s="2632"/>
      <c r="M188" s="2632"/>
      <c r="N188" s="2632"/>
      <c r="O188" s="2631">
        <v>2900</v>
      </c>
      <c r="P188" s="16">
        <v>6</v>
      </c>
      <c r="Q188" s="2631">
        <v>5.5</v>
      </c>
      <c r="R188" s="2631">
        <v>380</v>
      </c>
      <c r="S188" s="20" t="s">
        <v>3221</v>
      </c>
      <c r="T188" s="20"/>
      <c r="U188" s="20"/>
      <c r="V188" s="349" t="str">
        <f t="shared" si="6"/>
        <v xml:space="preserve"> </v>
      </c>
      <c r="W188" s="20"/>
      <c r="X188" s="20"/>
      <c r="Y188" s="15"/>
      <c r="Z188" s="975" t="s">
        <v>12488</v>
      </c>
      <c r="AA188" s="821"/>
      <c r="AB188" s="2633"/>
      <c r="AC188" s="2633"/>
      <c r="AD188" s="821"/>
      <c r="AE188" s="52" t="s">
        <v>19938</v>
      </c>
    </row>
    <row r="189" spans="1:31">
      <c r="A189" s="16">
        <f t="shared" si="5"/>
        <v>185</v>
      </c>
      <c r="B189" s="2629" t="s">
        <v>1873</v>
      </c>
      <c r="C189" s="2630" t="s">
        <v>3711</v>
      </c>
      <c r="D189" s="20" t="s">
        <v>1874</v>
      </c>
      <c r="E189" s="2631" t="s">
        <v>2863</v>
      </c>
      <c r="F189" s="2631"/>
      <c r="G189" s="2631"/>
      <c r="H189" s="2631" t="s">
        <v>17258</v>
      </c>
      <c r="I189" s="2631">
        <v>5.5</v>
      </c>
      <c r="J189" s="13" t="s">
        <v>3901</v>
      </c>
      <c r="K189" s="2624" t="s">
        <v>6140</v>
      </c>
      <c r="L189" s="2632"/>
      <c r="M189" s="2632"/>
      <c r="N189" s="2632"/>
      <c r="O189" s="2631">
        <v>2900</v>
      </c>
      <c r="P189" s="16">
        <v>6</v>
      </c>
      <c r="Q189" s="2631">
        <v>2.2000000000000002</v>
      </c>
      <c r="R189" s="2631">
        <v>380</v>
      </c>
      <c r="S189" s="20" t="s">
        <v>3221</v>
      </c>
      <c r="T189" s="20"/>
      <c r="U189" s="20"/>
      <c r="V189" s="349" t="str">
        <f t="shared" si="6"/>
        <v xml:space="preserve"> </v>
      </c>
      <c r="W189" s="20"/>
      <c r="X189" s="20"/>
      <c r="Y189" s="15"/>
      <c r="Z189" s="975" t="s">
        <v>12413</v>
      </c>
      <c r="AA189" s="821"/>
      <c r="AB189" s="2633"/>
      <c r="AC189" s="2633"/>
      <c r="AD189" s="821"/>
      <c r="AE189" s="52" t="s">
        <v>19938</v>
      </c>
    </row>
    <row r="190" spans="1:31">
      <c r="A190" s="16">
        <f t="shared" si="5"/>
        <v>186</v>
      </c>
      <c r="B190" s="2629" t="s">
        <v>1875</v>
      </c>
      <c r="C190" s="2630" t="s">
        <v>3711</v>
      </c>
      <c r="D190" s="20" t="s">
        <v>1874</v>
      </c>
      <c r="E190" s="2631" t="s">
        <v>2863</v>
      </c>
      <c r="F190" s="2631"/>
      <c r="G190" s="2631"/>
      <c r="H190" s="2631" t="s">
        <v>17258</v>
      </c>
      <c r="I190" s="2631">
        <v>5.5</v>
      </c>
      <c r="J190" s="13" t="s">
        <v>3901</v>
      </c>
      <c r="K190" s="2624" t="s">
        <v>6140</v>
      </c>
      <c r="L190" s="2632"/>
      <c r="M190" s="2632"/>
      <c r="N190" s="2632"/>
      <c r="O190" s="2631">
        <v>2900</v>
      </c>
      <c r="P190" s="16">
        <v>6</v>
      </c>
      <c r="Q190" s="2631">
        <v>2.2000000000000002</v>
      </c>
      <c r="R190" s="2631">
        <v>380</v>
      </c>
      <c r="S190" s="20" t="s">
        <v>3221</v>
      </c>
      <c r="T190" s="20"/>
      <c r="U190" s="20"/>
      <c r="V190" s="349" t="str">
        <f t="shared" si="6"/>
        <v xml:space="preserve"> </v>
      </c>
      <c r="W190" s="20"/>
      <c r="X190" s="20"/>
      <c r="Y190" s="15"/>
      <c r="Z190" s="975" t="s">
        <v>12413</v>
      </c>
      <c r="AA190" s="821"/>
      <c r="AB190" s="2633"/>
      <c r="AC190" s="2633"/>
      <c r="AD190" s="821"/>
      <c r="AE190" s="52" t="s">
        <v>19938</v>
      </c>
    </row>
    <row r="191" spans="1:31">
      <c r="A191" s="16">
        <f t="shared" si="5"/>
        <v>187</v>
      </c>
      <c r="B191" s="2629" t="s">
        <v>1876</v>
      </c>
      <c r="C191" s="2630" t="s">
        <v>3711</v>
      </c>
      <c r="D191" s="20" t="s">
        <v>1877</v>
      </c>
      <c r="E191" s="2631" t="s">
        <v>2863</v>
      </c>
      <c r="F191" s="2631"/>
      <c r="G191" s="2631"/>
      <c r="H191" s="2631" t="s">
        <v>17258</v>
      </c>
      <c r="I191" s="2631">
        <v>5.5</v>
      </c>
      <c r="J191" s="13" t="s">
        <v>3901</v>
      </c>
      <c r="K191" s="2624" t="s">
        <v>6140</v>
      </c>
      <c r="L191" s="2632"/>
      <c r="M191" s="2632"/>
      <c r="N191" s="2632"/>
      <c r="O191" s="2631">
        <v>2860</v>
      </c>
      <c r="P191" s="16">
        <v>6</v>
      </c>
      <c r="Q191" s="2631">
        <v>2.2000000000000002</v>
      </c>
      <c r="R191" s="2631">
        <v>380</v>
      </c>
      <c r="S191" s="20" t="s">
        <v>3221</v>
      </c>
      <c r="T191" s="20"/>
      <c r="U191" s="20"/>
      <c r="V191" s="349" t="str">
        <f t="shared" si="6"/>
        <v xml:space="preserve"> </v>
      </c>
      <c r="W191" s="20"/>
      <c r="X191" s="20"/>
      <c r="Y191" s="15"/>
      <c r="Z191" s="975" t="s">
        <v>12413</v>
      </c>
      <c r="AA191" s="821"/>
      <c r="AB191" s="2633"/>
      <c r="AC191" s="2633"/>
      <c r="AD191" s="821"/>
      <c r="AE191" s="52" t="s">
        <v>19938</v>
      </c>
    </row>
    <row r="192" spans="1:31">
      <c r="A192" s="16">
        <f t="shared" si="5"/>
        <v>188</v>
      </c>
      <c r="B192" s="2629" t="s">
        <v>1878</v>
      </c>
      <c r="C192" s="2630" t="s">
        <v>3711</v>
      </c>
      <c r="D192" s="20" t="s">
        <v>1877</v>
      </c>
      <c r="E192" s="2631" t="s">
        <v>2863</v>
      </c>
      <c r="F192" s="2631"/>
      <c r="G192" s="2631"/>
      <c r="H192" s="2631" t="s">
        <v>17258</v>
      </c>
      <c r="I192" s="2631">
        <v>5.5</v>
      </c>
      <c r="J192" s="13" t="s">
        <v>3901</v>
      </c>
      <c r="K192" s="2624" t="s">
        <v>6140</v>
      </c>
      <c r="L192" s="2632"/>
      <c r="M192" s="2632"/>
      <c r="N192" s="2632"/>
      <c r="O192" s="2631">
        <v>2860</v>
      </c>
      <c r="P192" s="16">
        <v>6</v>
      </c>
      <c r="Q192" s="2631">
        <v>2.2000000000000002</v>
      </c>
      <c r="R192" s="2631">
        <v>380</v>
      </c>
      <c r="S192" s="20" t="s">
        <v>3221</v>
      </c>
      <c r="T192" s="20"/>
      <c r="U192" s="20"/>
      <c r="V192" s="349" t="str">
        <f t="shared" si="6"/>
        <v xml:space="preserve"> </v>
      </c>
      <c r="W192" s="20"/>
      <c r="X192" s="20"/>
      <c r="Y192" s="15"/>
      <c r="Z192" s="975" t="s">
        <v>12413</v>
      </c>
      <c r="AA192" s="821"/>
      <c r="AB192" s="2633"/>
      <c r="AC192" s="2633"/>
      <c r="AD192" s="821"/>
      <c r="AE192" s="52" t="s">
        <v>19938</v>
      </c>
    </row>
    <row r="193" spans="1:31">
      <c r="A193" s="16">
        <f t="shared" si="5"/>
        <v>189</v>
      </c>
      <c r="B193" s="2629" t="s">
        <v>1879</v>
      </c>
      <c r="C193" s="2630" t="s">
        <v>3711</v>
      </c>
      <c r="D193" s="20" t="s">
        <v>1880</v>
      </c>
      <c r="E193" s="2631" t="s">
        <v>2863</v>
      </c>
      <c r="F193" s="2631"/>
      <c r="G193" s="2631"/>
      <c r="H193" s="2631" t="s">
        <v>17242</v>
      </c>
      <c r="I193" s="2631">
        <v>1.5</v>
      </c>
      <c r="J193" s="13">
        <v>4</v>
      </c>
      <c r="K193" s="2624" t="s">
        <v>6140</v>
      </c>
      <c r="L193" s="2632"/>
      <c r="M193" s="2632"/>
      <c r="N193" s="2632"/>
      <c r="O193" s="2631">
        <v>2900</v>
      </c>
      <c r="P193" s="16">
        <v>6</v>
      </c>
      <c r="Q193" s="2631">
        <v>1.5</v>
      </c>
      <c r="R193" s="2631">
        <v>380</v>
      </c>
      <c r="S193" s="20" t="s">
        <v>3221</v>
      </c>
      <c r="T193" s="20"/>
      <c r="U193" s="20"/>
      <c r="V193" s="349" t="str">
        <f t="shared" si="6"/>
        <v xml:space="preserve"> </v>
      </c>
      <c r="W193" s="20"/>
      <c r="X193" s="20"/>
      <c r="Y193" s="15"/>
      <c r="Z193" s="975" t="s">
        <v>12414</v>
      </c>
      <c r="AA193" s="821"/>
      <c r="AB193" s="2633"/>
      <c r="AC193" s="2633"/>
      <c r="AD193" s="821"/>
      <c r="AE193" s="52" t="s">
        <v>19938</v>
      </c>
    </row>
    <row r="194" spans="1:31">
      <c r="A194" s="16">
        <f t="shared" si="5"/>
        <v>190</v>
      </c>
      <c r="B194" s="2629" t="s">
        <v>1881</v>
      </c>
      <c r="C194" s="2630" t="s">
        <v>3711</v>
      </c>
      <c r="D194" s="20" t="s">
        <v>1882</v>
      </c>
      <c r="E194" s="2631" t="s">
        <v>2863</v>
      </c>
      <c r="F194" s="2631"/>
      <c r="G194" s="2631"/>
      <c r="H194" s="2631" t="s">
        <v>17242</v>
      </c>
      <c r="I194" s="2631">
        <v>10</v>
      </c>
      <c r="J194" s="13">
        <v>10</v>
      </c>
      <c r="K194" s="2624" t="s">
        <v>6142</v>
      </c>
      <c r="L194" s="2632"/>
      <c r="M194" s="2632"/>
      <c r="N194" s="2632"/>
      <c r="O194" s="2631">
        <v>2900</v>
      </c>
      <c r="P194" s="16">
        <v>6</v>
      </c>
      <c r="Q194" s="2631">
        <v>3.7</v>
      </c>
      <c r="R194" s="2631">
        <v>380</v>
      </c>
      <c r="S194" s="20" t="s">
        <v>3221</v>
      </c>
      <c r="T194" s="20"/>
      <c r="U194" s="20"/>
      <c r="V194" s="349" t="str">
        <f t="shared" si="6"/>
        <v xml:space="preserve"> </v>
      </c>
      <c r="W194" s="20"/>
      <c r="X194" s="20"/>
      <c r="Y194" s="15"/>
      <c r="Z194" s="975" t="s">
        <v>12414</v>
      </c>
      <c r="AA194" s="821"/>
      <c r="AB194" s="2633"/>
      <c r="AC194" s="2633"/>
      <c r="AD194" s="821"/>
      <c r="AE194" s="52" t="s">
        <v>19938</v>
      </c>
    </row>
    <row r="195" spans="1:31">
      <c r="A195" s="16">
        <f t="shared" si="5"/>
        <v>191</v>
      </c>
      <c r="B195" s="2629" t="s">
        <v>1883</v>
      </c>
      <c r="C195" s="2630" t="s">
        <v>3711</v>
      </c>
      <c r="D195" s="20" t="s">
        <v>1882</v>
      </c>
      <c r="E195" s="2631" t="s">
        <v>2863</v>
      </c>
      <c r="F195" s="2631"/>
      <c r="G195" s="2631"/>
      <c r="H195" s="2631" t="s">
        <v>17242</v>
      </c>
      <c r="I195" s="2631">
        <v>10</v>
      </c>
      <c r="J195" s="13">
        <v>10</v>
      </c>
      <c r="K195" s="2624" t="s">
        <v>6142</v>
      </c>
      <c r="L195" s="2632"/>
      <c r="M195" s="2632"/>
      <c r="N195" s="2632"/>
      <c r="O195" s="2631">
        <v>2900</v>
      </c>
      <c r="P195" s="16">
        <v>6</v>
      </c>
      <c r="Q195" s="2631">
        <v>3.7</v>
      </c>
      <c r="R195" s="2631">
        <v>380</v>
      </c>
      <c r="S195" s="20" t="s">
        <v>3221</v>
      </c>
      <c r="T195" s="20"/>
      <c r="U195" s="20"/>
      <c r="V195" s="349" t="str">
        <f t="shared" si="6"/>
        <v xml:space="preserve"> </v>
      </c>
      <c r="W195" s="20"/>
      <c r="X195" s="20"/>
      <c r="Y195" s="15"/>
      <c r="Z195" s="975" t="s">
        <v>12414</v>
      </c>
      <c r="AA195" s="821"/>
      <c r="AB195" s="2633"/>
      <c r="AC195" s="2633"/>
      <c r="AD195" s="821"/>
      <c r="AE195" s="52" t="s">
        <v>19938</v>
      </c>
    </row>
    <row r="196" spans="1:31">
      <c r="A196" s="16">
        <f t="shared" si="5"/>
        <v>192</v>
      </c>
      <c r="B196" s="2629" t="s">
        <v>1884</v>
      </c>
      <c r="C196" s="2630" t="s">
        <v>3711</v>
      </c>
      <c r="D196" s="20" t="s">
        <v>1885</v>
      </c>
      <c r="E196" s="2631" t="s">
        <v>2863</v>
      </c>
      <c r="F196" s="2631"/>
      <c r="G196" s="2631"/>
      <c r="H196" s="2631" t="s">
        <v>17247</v>
      </c>
      <c r="I196" s="2631">
        <v>5.5</v>
      </c>
      <c r="J196" s="13" t="s">
        <v>3901</v>
      </c>
      <c r="K196" s="2624" t="s">
        <v>6140</v>
      </c>
      <c r="L196" s="2632"/>
      <c r="M196" s="2632"/>
      <c r="N196" s="2632"/>
      <c r="O196" s="2631">
        <v>2900</v>
      </c>
      <c r="P196" s="16">
        <v>6</v>
      </c>
      <c r="Q196" s="2631">
        <v>2.2000000000000002</v>
      </c>
      <c r="R196" s="2631">
        <v>380</v>
      </c>
      <c r="S196" s="20" t="s">
        <v>3221</v>
      </c>
      <c r="T196" s="20"/>
      <c r="U196" s="20"/>
      <c r="V196" s="349" t="str">
        <f t="shared" si="6"/>
        <v xml:space="preserve"> </v>
      </c>
      <c r="W196" s="20"/>
      <c r="X196" s="20"/>
      <c r="Y196" s="15"/>
      <c r="Z196" s="975" t="s">
        <v>12427</v>
      </c>
      <c r="AA196" s="821"/>
      <c r="AB196" s="2633"/>
      <c r="AC196" s="2633"/>
      <c r="AD196" s="821"/>
      <c r="AE196" s="52" t="s">
        <v>19938</v>
      </c>
    </row>
    <row r="197" spans="1:31">
      <c r="A197" s="16">
        <f t="shared" si="5"/>
        <v>193</v>
      </c>
      <c r="B197" s="2629" t="s">
        <v>1886</v>
      </c>
      <c r="C197" s="2630" t="s">
        <v>3711</v>
      </c>
      <c r="D197" s="20" t="s">
        <v>1885</v>
      </c>
      <c r="E197" s="2631" t="s">
        <v>2863</v>
      </c>
      <c r="F197" s="2631" t="s">
        <v>18901</v>
      </c>
      <c r="G197" s="2631" t="s">
        <v>18900</v>
      </c>
      <c r="H197" s="2631" t="s">
        <v>17247</v>
      </c>
      <c r="I197" s="2631">
        <v>5.5</v>
      </c>
      <c r="J197" s="13" t="s">
        <v>3901</v>
      </c>
      <c r="K197" s="2624" t="s">
        <v>6140</v>
      </c>
      <c r="L197" s="2632"/>
      <c r="M197" s="2632"/>
      <c r="N197" s="2632"/>
      <c r="O197" s="2631">
        <v>2900</v>
      </c>
      <c r="P197" s="16">
        <v>6</v>
      </c>
      <c r="Q197" s="2631">
        <v>2.2000000000000002</v>
      </c>
      <c r="R197" s="2631">
        <v>380</v>
      </c>
      <c r="S197" s="20" t="s">
        <v>3221</v>
      </c>
      <c r="T197" s="2472">
        <v>45488</v>
      </c>
      <c r="U197" s="20"/>
      <c r="V197" s="349" t="str">
        <f t="shared" si="6"/>
        <v xml:space="preserve"> </v>
      </c>
      <c r="W197" s="20"/>
      <c r="X197" s="20"/>
      <c r="Y197" s="15"/>
      <c r="Z197" s="975" t="s">
        <v>12427</v>
      </c>
      <c r="AA197" s="821"/>
      <c r="AB197" s="2633"/>
      <c r="AC197" s="2633"/>
      <c r="AD197" s="821"/>
      <c r="AE197" s="52" t="s">
        <v>19938</v>
      </c>
    </row>
    <row r="198" spans="1:31">
      <c r="A198" s="16">
        <f t="shared" si="5"/>
        <v>194</v>
      </c>
      <c r="B198" s="2629" t="s">
        <v>1887</v>
      </c>
      <c r="C198" s="2630" t="s">
        <v>3711</v>
      </c>
      <c r="D198" s="20" t="s">
        <v>1888</v>
      </c>
      <c r="E198" s="2631" t="s">
        <v>2863</v>
      </c>
      <c r="F198" s="2631"/>
      <c r="G198" s="2631"/>
      <c r="H198" s="2631" t="s">
        <v>17247</v>
      </c>
      <c r="I198" s="2631">
        <v>3.8</v>
      </c>
      <c r="J198" s="13">
        <v>4</v>
      </c>
      <c r="K198" s="2624" t="s">
        <v>6140</v>
      </c>
      <c r="L198" s="2632"/>
      <c r="M198" s="2632"/>
      <c r="N198" s="2632"/>
      <c r="O198" s="2631">
        <v>2900</v>
      </c>
      <c r="P198" s="16">
        <v>6</v>
      </c>
      <c r="Q198" s="2631">
        <v>1.5</v>
      </c>
      <c r="R198" s="2631">
        <v>380</v>
      </c>
      <c r="S198" s="20" t="s">
        <v>3221</v>
      </c>
      <c r="T198" s="20"/>
      <c r="U198" s="20"/>
      <c r="V198" s="349" t="str">
        <f t="shared" si="6"/>
        <v xml:space="preserve"> </v>
      </c>
      <c r="W198" s="20"/>
      <c r="X198" s="20"/>
      <c r="Y198" s="15"/>
      <c r="Z198" s="975" t="s">
        <v>12427</v>
      </c>
      <c r="AA198" s="821"/>
      <c r="AB198" s="2633"/>
      <c r="AC198" s="2633"/>
      <c r="AD198" s="821"/>
      <c r="AE198" s="52" t="s">
        <v>19938</v>
      </c>
    </row>
    <row r="199" spans="1:31">
      <c r="A199" s="16">
        <f t="shared" si="5"/>
        <v>195</v>
      </c>
      <c r="B199" s="2629" t="s">
        <v>1889</v>
      </c>
      <c r="C199" s="2630" t="s">
        <v>3711</v>
      </c>
      <c r="D199" s="20" t="s">
        <v>1547</v>
      </c>
      <c r="E199" s="2631" t="s">
        <v>2863</v>
      </c>
      <c r="F199" s="2631"/>
      <c r="G199" s="2631"/>
      <c r="H199" s="2631" t="s">
        <v>17243</v>
      </c>
      <c r="I199" s="2631">
        <v>3.8</v>
      </c>
      <c r="J199" s="13">
        <v>4</v>
      </c>
      <c r="K199" s="2624" t="s">
        <v>6140</v>
      </c>
      <c r="L199" s="2632"/>
      <c r="M199" s="2632"/>
      <c r="N199" s="2632"/>
      <c r="O199" s="2631">
        <v>2900</v>
      </c>
      <c r="P199" s="16">
        <v>6</v>
      </c>
      <c r="Q199" s="2631">
        <v>1.5</v>
      </c>
      <c r="R199" s="2631">
        <v>380</v>
      </c>
      <c r="S199" s="20" t="s">
        <v>3221</v>
      </c>
      <c r="T199" s="20"/>
      <c r="U199" s="20"/>
      <c r="V199" s="349" t="str">
        <f t="shared" si="6"/>
        <v xml:space="preserve"> </v>
      </c>
      <c r="W199" s="20"/>
      <c r="X199" s="20"/>
      <c r="Y199" s="15"/>
      <c r="Z199" s="975" t="s">
        <v>12430</v>
      </c>
      <c r="AA199" s="821"/>
      <c r="AB199" s="2633"/>
      <c r="AC199" s="2633"/>
      <c r="AD199" s="821"/>
      <c r="AE199" s="52" t="s">
        <v>19938</v>
      </c>
    </row>
    <row r="200" spans="1:31">
      <c r="A200" s="16">
        <f t="shared" si="5"/>
        <v>196</v>
      </c>
      <c r="B200" s="2629" t="s">
        <v>1548</v>
      </c>
      <c r="C200" s="2630" t="s">
        <v>3711</v>
      </c>
      <c r="D200" s="20" t="s">
        <v>1549</v>
      </c>
      <c r="E200" s="2631" t="s">
        <v>2863</v>
      </c>
      <c r="F200" s="2631"/>
      <c r="G200" s="2631"/>
      <c r="H200" s="2631" t="s">
        <v>17243</v>
      </c>
      <c r="I200" s="2631">
        <v>3.8</v>
      </c>
      <c r="J200" s="13">
        <v>4</v>
      </c>
      <c r="K200" s="2624" t="s">
        <v>6140</v>
      </c>
      <c r="L200" s="2632"/>
      <c r="M200" s="2632"/>
      <c r="N200" s="2632"/>
      <c r="O200" s="2631">
        <v>2900</v>
      </c>
      <c r="P200" s="16">
        <v>6</v>
      </c>
      <c r="Q200" s="2631">
        <v>1.5</v>
      </c>
      <c r="R200" s="2631">
        <v>380</v>
      </c>
      <c r="S200" s="20" t="s">
        <v>3221</v>
      </c>
      <c r="T200" s="20"/>
      <c r="U200" s="20"/>
      <c r="V200" s="349" t="str">
        <f t="shared" si="6"/>
        <v xml:space="preserve"> </v>
      </c>
      <c r="W200" s="20"/>
      <c r="X200" s="20"/>
      <c r="Y200" s="15"/>
      <c r="Z200" s="975" t="s">
        <v>12430</v>
      </c>
      <c r="AA200" s="821"/>
      <c r="AB200" s="2633"/>
      <c r="AC200" s="2633"/>
      <c r="AD200" s="821"/>
      <c r="AE200" s="52" t="s">
        <v>19938</v>
      </c>
    </row>
    <row r="201" spans="1:31">
      <c r="A201" s="16">
        <f t="shared" ref="A201:A268" si="8">A200+1</f>
        <v>197</v>
      </c>
      <c r="B201" s="2629" t="s">
        <v>1550</v>
      </c>
      <c r="C201" s="2630" t="s">
        <v>3711</v>
      </c>
      <c r="D201" s="20" t="s">
        <v>1549</v>
      </c>
      <c r="E201" s="2631" t="s">
        <v>2863</v>
      </c>
      <c r="F201" s="2631"/>
      <c r="G201" s="2631"/>
      <c r="H201" s="2631" t="s">
        <v>17243</v>
      </c>
      <c r="I201" s="2631">
        <v>3.8</v>
      </c>
      <c r="J201" s="13">
        <v>4</v>
      </c>
      <c r="K201" s="2624" t="s">
        <v>6140</v>
      </c>
      <c r="L201" s="2632"/>
      <c r="M201" s="2632"/>
      <c r="N201" s="2632"/>
      <c r="O201" s="2631">
        <v>2900</v>
      </c>
      <c r="P201" s="16">
        <v>6</v>
      </c>
      <c r="Q201" s="2631">
        <v>1.5</v>
      </c>
      <c r="R201" s="2631">
        <v>380</v>
      </c>
      <c r="S201" s="20" t="s">
        <v>3221</v>
      </c>
      <c r="T201" s="20"/>
      <c r="U201" s="20"/>
      <c r="V201" s="349" t="str">
        <f t="shared" si="6"/>
        <v xml:space="preserve"> </v>
      </c>
      <c r="W201" s="20"/>
      <c r="X201" s="20"/>
      <c r="Y201" s="15"/>
      <c r="Z201" s="975" t="s">
        <v>12430</v>
      </c>
      <c r="AA201" s="821"/>
      <c r="AB201" s="2633"/>
      <c r="AC201" s="2633"/>
      <c r="AD201" s="821"/>
      <c r="AE201" s="52" t="s">
        <v>19938</v>
      </c>
    </row>
    <row r="202" spans="1:31">
      <c r="A202" s="16">
        <f t="shared" si="8"/>
        <v>198</v>
      </c>
      <c r="B202" s="2629" t="s">
        <v>1551</v>
      </c>
      <c r="C202" s="2630" t="s">
        <v>3711</v>
      </c>
      <c r="D202" s="15" t="s">
        <v>1552</v>
      </c>
      <c r="E202" s="2631" t="s">
        <v>13</v>
      </c>
      <c r="F202" s="2631"/>
      <c r="G202" s="2631"/>
      <c r="H202" s="2631" t="s">
        <v>17244</v>
      </c>
      <c r="I202" s="2631">
        <v>128</v>
      </c>
      <c r="J202" s="13">
        <v>144</v>
      </c>
      <c r="K202" s="2624" t="s">
        <v>6143</v>
      </c>
      <c r="L202" s="2632"/>
      <c r="M202" s="2632"/>
      <c r="N202" s="2632"/>
      <c r="O202" s="2631">
        <v>2970</v>
      </c>
      <c r="P202" s="399">
        <v>26.290800000000004</v>
      </c>
      <c r="Q202" s="2631">
        <v>75</v>
      </c>
      <c r="R202" s="2631">
        <v>380</v>
      </c>
      <c r="S202" s="20" t="s">
        <v>2494</v>
      </c>
      <c r="T202" s="20"/>
      <c r="U202" s="20"/>
      <c r="V202" s="349" t="str">
        <f t="shared" ref="V202:V270" si="9">IF(ISERROR(INDEX(data,MATCH(LEN(X202),item,0),2))," ",INDEX(data,MATCH(LEN(X202),item,0),2))</f>
        <v xml:space="preserve"> </v>
      </c>
      <c r="W202" s="20"/>
      <c r="X202" s="20"/>
      <c r="Y202" s="17"/>
      <c r="Z202" s="975" t="s">
        <v>12442</v>
      </c>
      <c r="AA202" s="821" t="s">
        <v>12666</v>
      </c>
      <c r="AB202" s="2633">
        <v>44279</v>
      </c>
      <c r="AC202" s="2633"/>
      <c r="AD202" s="2633">
        <v>46362.333333333336</v>
      </c>
      <c r="AE202" s="52" t="s">
        <v>19938</v>
      </c>
    </row>
    <row r="203" spans="1:31">
      <c r="A203" s="16">
        <f t="shared" si="8"/>
        <v>199</v>
      </c>
      <c r="B203" s="2629" t="s">
        <v>1553</v>
      </c>
      <c r="C203" s="2630" t="s">
        <v>3711</v>
      </c>
      <c r="D203" s="15" t="s">
        <v>1552</v>
      </c>
      <c r="E203" s="2631" t="s">
        <v>13</v>
      </c>
      <c r="F203" s="2631"/>
      <c r="G203" s="2631"/>
      <c r="H203" s="2631" t="s">
        <v>17244</v>
      </c>
      <c r="I203" s="2631">
        <v>128</v>
      </c>
      <c r="J203" s="13">
        <v>144</v>
      </c>
      <c r="K203" s="2624" t="s">
        <v>6143</v>
      </c>
      <c r="L203" s="2632"/>
      <c r="M203" s="2632"/>
      <c r="N203" s="2632"/>
      <c r="O203" s="2631">
        <v>2970</v>
      </c>
      <c r="P203" s="399">
        <v>26.290800000000004</v>
      </c>
      <c r="Q203" s="2631">
        <v>75</v>
      </c>
      <c r="R203" s="2631">
        <v>380</v>
      </c>
      <c r="S203" s="20" t="s">
        <v>2494</v>
      </c>
      <c r="T203" s="20"/>
      <c r="U203" s="20"/>
      <c r="V203" s="349" t="str">
        <f t="shared" si="9"/>
        <v xml:space="preserve"> </v>
      </c>
      <c r="W203" s="20"/>
      <c r="X203" s="20"/>
      <c r="Y203" s="17"/>
      <c r="Z203" s="975" t="s">
        <v>12442</v>
      </c>
      <c r="AA203" s="821" t="s">
        <v>12666</v>
      </c>
      <c r="AB203" s="2633">
        <v>44307</v>
      </c>
      <c r="AC203" s="2633"/>
      <c r="AD203" s="2633">
        <v>46390.333333333336</v>
      </c>
      <c r="AE203" s="52" t="s">
        <v>19938</v>
      </c>
    </row>
    <row r="204" spans="1:31">
      <c r="A204" s="16">
        <f t="shared" si="8"/>
        <v>200</v>
      </c>
      <c r="B204" s="2629" t="s">
        <v>1554</v>
      </c>
      <c r="C204" s="2630" t="s">
        <v>3711</v>
      </c>
      <c r="D204" s="20" t="s">
        <v>1555</v>
      </c>
      <c r="E204" s="2631" t="s">
        <v>2863</v>
      </c>
      <c r="F204" s="2631"/>
      <c r="G204" s="2631"/>
      <c r="H204" s="2631" t="s">
        <v>17239</v>
      </c>
      <c r="I204" s="2631">
        <v>23</v>
      </c>
      <c r="J204" s="13">
        <v>24</v>
      </c>
      <c r="K204" s="2624" t="s">
        <v>6141</v>
      </c>
      <c r="L204" s="2632"/>
      <c r="M204" s="2632"/>
      <c r="N204" s="2632"/>
      <c r="O204" s="2631">
        <v>2900</v>
      </c>
      <c r="P204" s="16">
        <v>7</v>
      </c>
      <c r="Q204" s="2631">
        <v>11</v>
      </c>
      <c r="R204" s="2631">
        <v>380</v>
      </c>
      <c r="S204" s="20" t="s">
        <v>3221</v>
      </c>
      <c r="T204" s="20"/>
      <c r="U204" s="20"/>
      <c r="V204" s="349" t="str">
        <f t="shared" si="9"/>
        <v xml:space="preserve"> </v>
      </c>
      <c r="W204" s="20"/>
      <c r="X204" s="20"/>
      <c r="Y204" s="15"/>
      <c r="Z204" s="975" t="s">
        <v>12488</v>
      </c>
      <c r="AA204" s="821"/>
      <c r="AB204" s="2633"/>
      <c r="AC204" s="2633"/>
      <c r="AD204" s="2633"/>
      <c r="AE204" s="52" t="s">
        <v>19938</v>
      </c>
    </row>
    <row r="205" spans="1:31">
      <c r="A205" s="16">
        <f t="shared" si="8"/>
        <v>201</v>
      </c>
      <c r="B205" s="2629" t="s">
        <v>1556</v>
      </c>
      <c r="C205" s="2630" t="s">
        <v>3711</v>
      </c>
      <c r="D205" s="20" t="s">
        <v>1555</v>
      </c>
      <c r="E205" s="2631" t="s">
        <v>2863</v>
      </c>
      <c r="F205" s="2631"/>
      <c r="G205" s="2631"/>
      <c r="H205" s="2631" t="s">
        <v>17239</v>
      </c>
      <c r="I205" s="2631">
        <v>23</v>
      </c>
      <c r="J205" s="13">
        <v>24</v>
      </c>
      <c r="K205" s="2624" t="s">
        <v>6141</v>
      </c>
      <c r="L205" s="2632"/>
      <c r="M205" s="2632"/>
      <c r="N205" s="2632"/>
      <c r="O205" s="2631">
        <v>2900</v>
      </c>
      <c r="P205" s="16">
        <v>7</v>
      </c>
      <c r="Q205" s="2631">
        <v>11</v>
      </c>
      <c r="R205" s="2631">
        <v>380</v>
      </c>
      <c r="S205" s="20" t="s">
        <v>3221</v>
      </c>
      <c r="T205" s="20"/>
      <c r="U205" s="20"/>
      <c r="V205" s="349" t="str">
        <f t="shared" si="9"/>
        <v xml:space="preserve"> </v>
      </c>
      <c r="W205" s="20"/>
      <c r="X205" s="20"/>
      <c r="Y205" s="15"/>
      <c r="Z205" s="975" t="s">
        <v>12488</v>
      </c>
      <c r="AA205" s="821"/>
      <c r="AB205" s="2633"/>
      <c r="AC205" s="2633"/>
      <c r="AD205" s="2633"/>
      <c r="AE205" s="52" t="s">
        <v>19938</v>
      </c>
    </row>
    <row r="206" spans="1:31">
      <c r="A206" s="16">
        <f t="shared" si="8"/>
        <v>202</v>
      </c>
      <c r="B206" s="2629" t="s">
        <v>1557</v>
      </c>
      <c r="C206" s="2630" t="s">
        <v>3711</v>
      </c>
      <c r="D206" s="20" t="s">
        <v>1558</v>
      </c>
      <c r="E206" s="2631" t="s">
        <v>2863</v>
      </c>
      <c r="F206" s="2631" t="s">
        <v>17088</v>
      </c>
      <c r="G206" s="2631" t="s">
        <v>6093</v>
      </c>
      <c r="H206" s="2631" t="s">
        <v>17221</v>
      </c>
      <c r="I206" s="2631">
        <v>33</v>
      </c>
      <c r="J206" s="13">
        <v>24</v>
      </c>
      <c r="K206" s="2624" t="s">
        <v>6141</v>
      </c>
      <c r="L206" s="2632"/>
      <c r="M206" s="2632"/>
      <c r="N206" s="2632"/>
      <c r="O206" s="2631">
        <v>2950</v>
      </c>
      <c r="P206" s="16">
        <v>7</v>
      </c>
      <c r="Q206" s="2631">
        <v>15</v>
      </c>
      <c r="R206" s="2631">
        <v>380</v>
      </c>
      <c r="S206" s="20" t="s">
        <v>17087</v>
      </c>
      <c r="T206" s="20"/>
      <c r="U206" s="20"/>
      <c r="V206" s="349" t="str">
        <f t="shared" si="9"/>
        <v xml:space="preserve"> </v>
      </c>
      <c r="W206" s="20"/>
      <c r="X206" s="20"/>
      <c r="Y206" s="15"/>
      <c r="Z206" s="975" t="s">
        <v>12446</v>
      </c>
      <c r="AA206" s="821"/>
      <c r="AB206" s="2633"/>
      <c r="AC206" s="2633"/>
      <c r="AD206" s="2633"/>
      <c r="AE206" s="52" t="s">
        <v>19938</v>
      </c>
    </row>
    <row r="207" spans="1:31">
      <c r="A207" s="16">
        <f t="shared" si="8"/>
        <v>203</v>
      </c>
      <c r="B207" s="2629" t="s">
        <v>1559</v>
      </c>
      <c r="C207" s="2630" t="s">
        <v>3711</v>
      </c>
      <c r="D207" s="20" t="s">
        <v>1558</v>
      </c>
      <c r="E207" s="2631" t="s">
        <v>2863</v>
      </c>
      <c r="F207" s="2631"/>
      <c r="G207" s="2631"/>
      <c r="H207" s="2631" t="s">
        <v>17221</v>
      </c>
      <c r="I207" s="2631">
        <v>23</v>
      </c>
      <c r="J207" s="13">
        <v>24</v>
      </c>
      <c r="K207" s="2624" t="s">
        <v>6141</v>
      </c>
      <c r="L207" s="2632"/>
      <c r="M207" s="2632"/>
      <c r="N207" s="2632"/>
      <c r="O207" s="2631">
        <v>2900</v>
      </c>
      <c r="P207" s="16">
        <v>7</v>
      </c>
      <c r="Q207" s="2631">
        <v>11</v>
      </c>
      <c r="R207" s="2631">
        <v>380</v>
      </c>
      <c r="S207" s="20" t="s">
        <v>3221</v>
      </c>
      <c r="T207" s="20"/>
      <c r="U207" s="20"/>
      <c r="V207" s="349" t="str">
        <f t="shared" si="9"/>
        <v xml:space="preserve"> </v>
      </c>
      <c r="W207" s="20"/>
      <c r="X207" s="20"/>
      <c r="Y207" s="15"/>
      <c r="Z207" s="975" t="s">
        <v>12446</v>
      </c>
      <c r="AA207" s="821"/>
      <c r="AB207" s="2633"/>
      <c r="AC207" s="2633"/>
      <c r="AD207" s="2633"/>
      <c r="AE207" s="52" t="s">
        <v>19938</v>
      </c>
    </row>
    <row r="208" spans="1:31">
      <c r="A208" s="16">
        <f t="shared" si="8"/>
        <v>204</v>
      </c>
      <c r="B208" s="2629" t="s">
        <v>1560</v>
      </c>
      <c r="C208" s="2630" t="s">
        <v>3711</v>
      </c>
      <c r="D208" s="20" t="s">
        <v>1561</v>
      </c>
      <c r="E208" s="2631" t="s">
        <v>2863</v>
      </c>
      <c r="F208" s="2631"/>
      <c r="G208" s="2631"/>
      <c r="H208" s="2631" t="s">
        <v>17221</v>
      </c>
      <c r="I208" s="2631">
        <v>10</v>
      </c>
      <c r="J208" s="13">
        <v>10</v>
      </c>
      <c r="K208" s="2624" t="s">
        <v>6142</v>
      </c>
      <c r="L208" s="2632"/>
      <c r="M208" s="2632"/>
      <c r="N208" s="2632"/>
      <c r="O208" s="2631">
        <v>2900</v>
      </c>
      <c r="P208" s="16">
        <v>6</v>
      </c>
      <c r="Q208" s="2631">
        <v>3.7</v>
      </c>
      <c r="R208" s="2631">
        <v>380</v>
      </c>
      <c r="S208" s="20" t="s">
        <v>3221</v>
      </c>
      <c r="T208" s="20"/>
      <c r="U208" s="20"/>
      <c r="V208" s="349" t="str">
        <f t="shared" si="9"/>
        <v xml:space="preserve"> </v>
      </c>
      <c r="W208" s="20"/>
      <c r="X208" s="20"/>
      <c r="Y208" s="15"/>
      <c r="Z208" s="975" t="s">
        <v>12446</v>
      </c>
      <c r="AA208" s="821"/>
      <c r="AB208" s="2633"/>
      <c r="AC208" s="2633"/>
      <c r="AD208" s="2633"/>
      <c r="AE208" s="52" t="s">
        <v>19938</v>
      </c>
    </row>
    <row r="209" spans="1:31">
      <c r="A209" s="16">
        <f t="shared" si="8"/>
        <v>205</v>
      </c>
      <c r="B209" s="2629" t="s">
        <v>1562</v>
      </c>
      <c r="C209" s="2630" t="s">
        <v>3711</v>
      </c>
      <c r="D209" s="20" t="s">
        <v>1561</v>
      </c>
      <c r="E209" s="2631" t="s">
        <v>2863</v>
      </c>
      <c r="F209" s="2631"/>
      <c r="G209" s="2631"/>
      <c r="H209" s="2631" t="s">
        <v>17221</v>
      </c>
      <c r="I209" s="2631">
        <v>10</v>
      </c>
      <c r="J209" s="13">
        <v>10</v>
      </c>
      <c r="K209" s="2624" t="s">
        <v>6142</v>
      </c>
      <c r="L209" s="2632"/>
      <c r="M209" s="2632"/>
      <c r="N209" s="2632"/>
      <c r="O209" s="2631">
        <v>2900</v>
      </c>
      <c r="P209" s="16">
        <v>6</v>
      </c>
      <c r="Q209" s="2631">
        <v>3.7</v>
      </c>
      <c r="R209" s="2631">
        <v>380</v>
      </c>
      <c r="S209" s="20" t="s">
        <v>3221</v>
      </c>
      <c r="T209" s="20"/>
      <c r="U209" s="20"/>
      <c r="V209" s="349" t="str">
        <f t="shared" si="9"/>
        <v xml:space="preserve"> </v>
      </c>
      <c r="W209" s="20"/>
      <c r="X209" s="20"/>
      <c r="Y209" s="15"/>
      <c r="Z209" s="975" t="s">
        <v>12446</v>
      </c>
      <c r="AA209" s="821"/>
      <c r="AB209" s="2633"/>
      <c r="AC209" s="2633"/>
      <c r="AD209" s="2633"/>
      <c r="AE209" s="52" t="s">
        <v>19938</v>
      </c>
    </row>
    <row r="210" spans="1:31">
      <c r="A210" s="16">
        <f t="shared" si="8"/>
        <v>206</v>
      </c>
      <c r="B210" s="2629" t="s">
        <v>1563</v>
      </c>
      <c r="C210" s="2630" t="s">
        <v>3711</v>
      </c>
      <c r="D210" s="20" t="s">
        <v>1564</v>
      </c>
      <c r="E210" s="2631" t="s">
        <v>2863</v>
      </c>
      <c r="F210" s="2631"/>
      <c r="G210" s="2631"/>
      <c r="H210" s="2631" t="s">
        <v>17251</v>
      </c>
      <c r="I210" s="2631">
        <v>3.3</v>
      </c>
      <c r="J210" s="13" t="s">
        <v>4843</v>
      </c>
      <c r="K210" s="2624" t="s">
        <v>6140</v>
      </c>
      <c r="L210" s="2632"/>
      <c r="M210" s="2632"/>
      <c r="N210" s="2632"/>
      <c r="O210" s="2631">
        <v>2870</v>
      </c>
      <c r="P210" s="16">
        <v>6</v>
      </c>
      <c r="Q210" s="2631">
        <v>1.1000000000000001</v>
      </c>
      <c r="R210" s="2631">
        <v>380</v>
      </c>
      <c r="S210" s="20" t="s">
        <v>3221</v>
      </c>
      <c r="T210" s="20"/>
      <c r="U210" s="20"/>
      <c r="V210" s="349" t="str">
        <f t="shared" si="9"/>
        <v xml:space="preserve"> </v>
      </c>
      <c r="W210" s="20"/>
      <c r="X210" s="20"/>
      <c r="Y210" s="15"/>
      <c r="Z210" s="975" t="s">
        <v>12453</v>
      </c>
      <c r="AA210" s="821"/>
      <c r="AB210" s="2633"/>
      <c r="AC210" s="2633"/>
      <c r="AD210" s="2633"/>
      <c r="AE210" s="52" t="s">
        <v>19938</v>
      </c>
    </row>
    <row r="211" spans="1:31">
      <c r="A211" s="16">
        <f t="shared" si="8"/>
        <v>207</v>
      </c>
      <c r="B211" s="2629" t="s">
        <v>1565</v>
      </c>
      <c r="C211" s="2630" t="s">
        <v>3711</v>
      </c>
      <c r="D211" s="20" t="s">
        <v>1564</v>
      </c>
      <c r="E211" s="2631" t="s">
        <v>2863</v>
      </c>
      <c r="F211" s="2631"/>
      <c r="G211" s="2631"/>
      <c r="H211" s="2631" t="s">
        <v>17251</v>
      </c>
      <c r="I211" s="2631">
        <v>3.3</v>
      </c>
      <c r="J211" s="13" t="s">
        <v>4843</v>
      </c>
      <c r="K211" s="2624" t="s">
        <v>6140</v>
      </c>
      <c r="L211" s="2632"/>
      <c r="M211" s="2632"/>
      <c r="N211" s="2632"/>
      <c r="O211" s="2631">
        <v>2870</v>
      </c>
      <c r="P211" s="16">
        <v>6</v>
      </c>
      <c r="Q211" s="2631">
        <v>1.1000000000000001</v>
      </c>
      <c r="R211" s="2631">
        <v>380</v>
      </c>
      <c r="S211" s="20" t="s">
        <v>3221</v>
      </c>
      <c r="T211" s="20"/>
      <c r="U211" s="20"/>
      <c r="V211" s="349" t="str">
        <f t="shared" si="9"/>
        <v xml:space="preserve"> </v>
      </c>
      <c r="W211" s="20"/>
      <c r="X211" s="20"/>
      <c r="Y211" s="15"/>
      <c r="Z211" s="975" t="s">
        <v>12453</v>
      </c>
      <c r="AA211" s="821"/>
      <c r="AB211" s="2633"/>
      <c r="AC211" s="2633"/>
      <c r="AD211" s="2633"/>
      <c r="AE211" s="52" t="s">
        <v>19938</v>
      </c>
    </row>
    <row r="212" spans="1:31">
      <c r="A212" s="16">
        <f t="shared" si="8"/>
        <v>208</v>
      </c>
      <c r="B212" s="2629" t="s">
        <v>1566</v>
      </c>
      <c r="C212" s="2630" t="s">
        <v>3711</v>
      </c>
      <c r="D212" s="20" t="s">
        <v>1567</v>
      </c>
      <c r="E212" s="2631" t="s">
        <v>2863</v>
      </c>
      <c r="F212" s="2631"/>
      <c r="G212" s="2631"/>
      <c r="H212" s="2631" t="s">
        <v>17251</v>
      </c>
      <c r="I212" s="2631">
        <v>10</v>
      </c>
      <c r="J212" s="13">
        <v>10</v>
      </c>
      <c r="K212" s="2624" t="s">
        <v>6142</v>
      </c>
      <c r="L212" s="2632"/>
      <c r="M212" s="2632"/>
      <c r="N212" s="2632"/>
      <c r="O212" s="2631">
        <v>2910</v>
      </c>
      <c r="P212" s="16">
        <v>6</v>
      </c>
      <c r="Q212" s="2631">
        <v>3.7</v>
      </c>
      <c r="R212" s="2631">
        <v>380</v>
      </c>
      <c r="S212" s="20" t="s">
        <v>3221</v>
      </c>
      <c r="T212" s="20"/>
      <c r="U212" s="20"/>
      <c r="V212" s="349" t="str">
        <f t="shared" si="9"/>
        <v xml:space="preserve"> </v>
      </c>
      <c r="W212" s="20"/>
      <c r="X212" s="20"/>
      <c r="Y212" s="15"/>
      <c r="Z212" s="975" t="s">
        <v>12453</v>
      </c>
      <c r="AA212" s="821"/>
      <c r="AB212" s="2633"/>
      <c r="AC212" s="2633"/>
      <c r="AD212" s="2633"/>
      <c r="AE212" s="52" t="s">
        <v>19938</v>
      </c>
    </row>
    <row r="213" spans="1:31">
      <c r="A213" s="16">
        <f t="shared" si="8"/>
        <v>209</v>
      </c>
      <c r="B213" s="2629" t="s">
        <v>1135</v>
      </c>
      <c r="C213" s="2630" t="s">
        <v>3711</v>
      </c>
      <c r="D213" s="20" t="s">
        <v>1567</v>
      </c>
      <c r="E213" s="2631" t="s">
        <v>2863</v>
      </c>
      <c r="F213" s="2631"/>
      <c r="G213" s="2631"/>
      <c r="H213" s="2631" t="s">
        <v>17251</v>
      </c>
      <c r="I213" s="2631">
        <v>10</v>
      </c>
      <c r="J213" s="13">
        <v>10</v>
      </c>
      <c r="K213" s="2624" t="s">
        <v>6142</v>
      </c>
      <c r="L213" s="2632"/>
      <c r="M213" s="2632"/>
      <c r="N213" s="2632"/>
      <c r="O213" s="2631">
        <v>2910</v>
      </c>
      <c r="P213" s="16">
        <v>6</v>
      </c>
      <c r="Q213" s="2631">
        <v>3.7</v>
      </c>
      <c r="R213" s="2631">
        <v>380</v>
      </c>
      <c r="S213" s="20" t="s">
        <v>3221</v>
      </c>
      <c r="T213" s="20"/>
      <c r="U213" s="20"/>
      <c r="V213" s="349" t="str">
        <f t="shared" si="9"/>
        <v xml:space="preserve"> </v>
      </c>
      <c r="W213" s="20"/>
      <c r="X213" s="20"/>
      <c r="Y213" s="15"/>
      <c r="Z213" s="975" t="s">
        <v>12453</v>
      </c>
      <c r="AA213" s="821"/>
      <c r="AB213" s="2633"/>
      <c r="AC213" s="2633"/>
      <c r="AD213" s="2633"/>
      <c r="AE213" s="52" t="s">
        <v>19938</v>
      </c>
    </row>
    <row r="214" spans="1:31">
      <c r="A214" s="16">
        <f t="shared" si="8"/>
        <v>210</v>
      </c>
      <c r="B214" s="2629" t="s">
        <v>1136</v>
      </c>
      <c r="C214" s="2630" t="s">
        <v>3711</v>
      </c>
      <c r="D214" s="20" t="s">
        <v>1137</v>
      </c>
      <c r="E214" s="2631" t="s">
        <v>2863</v>
      </c>
      <c r="F214" s="2631"/>
      <c r="G214" s="2631"/>
      <c r="H214" s="2631" t="s">
        <v>17270</v>
      </c>
      <c r="I214" s="2631">
        <v>3.3</v>
      </c>
      <c r="J214" s="13" t="s">
        <v>4843</v>
      </c>
      <c r="K214" s="2624" t="s">
        <v>6140</v>
      </c>
      <c r="L214" s="2632"/>
      <c r="M214" s="2632"/>
      <c r="N214" s="2632"/>
      <c r="O214" s="2631">
        <v>2870</v>
      </c>
      <c r="P214" s="16">
        <v>6</v>
      </c>
      <c r="Q214" s="2631">
        <v>1.1000000000000001</v>
      </c>
      <c r="R214" s="2631">
        <v>380</v>
      </c>
      <c r="S214" s="20" t="s">
        <v>3221</v>
      </c>
      <c r="T214" s="20"/>
      <c r="U214" s="20"/>
      <c r="V214" s="349" t="str">
        <f t="shared" si="9"/>
        <v xml:space="preserve"> </v>
      </c>
      <c r="W214" s="20"/>
      <c r="X214" s="20"/>
      <c r="Y214" s="15"/>
      <c r="Z214" s="975" t="s">
        <v>12454</v>
      </c>
      <c r="AA214" s="821"/>
      <c r="AB214" s="2633"/>
      <c r="AC214" s="2633"/>
      <c r="AD214" s="2633"/>
      <c r="AE214" s="52" t="s">
        <v>19938</v>
      </c>
    </row>
    <row r="215" spans="1:31">
      <c r="A215" s="16">
        <f t="shared" si="8"/>
        <v>211</v>
      </c>
      <c r="B215" s="2629" t="s">
        <v>1138</v>
      </c>
      <c r="C215" s="2630" t="s">
        <v>3711</v>
      </c>
      <c r="D215" s="20" t="s">
        <v>1137</v>
      </c>
      <c r="E215" s="2631" t="s">
        <v>2863</v>
      </c>
      <c r="F215" s="2631"/>
      <c r="G215" s="2631"/>
      <c r="H215" s="2631" t="s">
        <v>17270</v>
      </c>
      <c r="I215" s="2631">
        <v>3.3</v>
      </c>
      <c r="J215" s="13" t="s">
        <v>4843</v>
      </c>
      <c r="K215" s="2624" t="s">
        <v>6140</v>
      </c>
      <c r="L215" s="2632"/>
      <c r="M215" s="2632"/>
      <c r="N215" s="2632"/>
      <c r="O215" s="2631">
        <v>2870</v>
      </c>
      <c r="P215" s="16">
        <v>6</v>
      </c>
      <c r="Q215" s="2631">
        <v>1.1000000000000001</v>
      </c>
      <c r="R215" s="2631">
        <v>380</v>
      </c>
      <c r="S215" s="20" t="s">
        <v>3221</v>
      </c>
      <c r="T215" s="20"/>
      <c r="U215" s="20"/>
      <c r="V215" s="349" t="str">
        <f t="shared" si="9"/>
        <v xml:space="preserve"> </v>
      </c>
      <c r="W215" s="20"/>
      <c r="X215" s="20"/>
      <c r="Y215" s="15"/>
      <c r="Z215" s="975" t="s">
        <v>12454</v>
      </c>
      <c r="AA215" s="821"/>
      <c r="AB215" s="2633"/>
      <c r="AC215" s="2633"/>
      <c r="AD215" s="2633"/>
      <c r="AE215" s="52" t="s">
        <v>19938</v>
      </c>
    </row>
    <row r="216" spans="1:31">
      <c r="A216" s="16">
        <f t="shared" si="8"/>
        <v>212</v>
      </c>
      <c r="B216" s="2629" t="s">
        <v>1139</v>
      </c>
      <c r="C216" s="2630" t="s">
        <v>3711</v>
      </c>
      <c r="D216" s="20" t="s">
        <v>1140</v>
      </c>
      <c r="E216" s="2631" t="s">
        <v>2863</v>
      </c>
      <c r="F216" s="2631"/>
      <c r="G216" s="2631"/>
      <c r="H216" s="2631" t="s">
        <v>17270</v>
      </c>
      <c r="I216" s="2631">
        <v>3.3</v>
      </c>
      <c r="J216" s="13" t="s">
        <v>4843</v>
      </c>
      <c r="K216" s="2624" t="s">
        <v>6140</v>
      </c>
      <c r="L216" s="2632"/>
      <c r="M216" s="2632"/>
      <c r="N216" s="2632"/>
      <c r="O216" s="2631">
        <v>2870</v>
      </c>
      <c r="P216" s="16">
        <v>6</v>
      </c>
      <c r="Q216" s="2631">
        <v>1.1000000000000001</v>
      </c>
      <c r="R216" s="2631">
        <v>380</v>
      </c>
      <c r="S216" s="20" t="s">
        <v>3221</v>
      </c>
      <c r="T216" s="20"/>
      <c r="U216" s="20"/>
      <c r="V216" s="349" t="str">
        <f t="shared" si="9"/>
        <v xml:space="preserve"> </v>
      </c>
      <c r="W216" s="20"/>
      <c r="X216" s="20"/>
      <c r="Y216" s="15"/>
      <c r="Z216" s="975" t="s">
        <v>12454</v>
      </c>
      <c r="AA216" s="821"/>
      <c r="AB216" s="2633"/>
      <c r="AC216" s="2633"/>
      <c r="AD216" s="2633"/>
      <c r="AE216" s="52" t="s">
        <v>19938</v>
      </c>
    </row>
    <row r="217" spans="1:31">
      <c r="A217" s="16">
        <f t="shared" si="8"/>
        <v>213</v>
      </c>
      <c r="B217" s="2629" t="s">
        <v>1141</v>
      </c>
      <c r="C217" s="2630" t="s">
        <v>3711</v>
      </c>
      <c r="D217" s="20" t="s">
        <v>1140</v>
      </c>
      <c r="E217" s="2631" t="s">
        <v>2863</v>
      </c>
      <c r="F217" s="2631"/>
      <c r="G217" s="2631"/>
      <c r="H217" s="2631" t="s">
        <v>17270</v>
      </c>
      <c r="I217" s="2631">
        <v>3.3</v>
      </c>
      <c r="J217" s="13" t="s">
        <v>4843</v>
      </c>
      <c r="K217" s="2624" t="s">
        <v>6140</v>
      </c>
      <c r="L217" s="2632"/>
      <c r="M217" s="2632"/>
      <c r="N217" s="2632"/>
      <c r="O217" s="2631">
        <v>2870</v>
      </c>
      <c r="P217" s="16">
        <v>6</v>
      </c>
      <c r="Q217" s="2631">
        <v>1.1000000000000001</v>
      </c>
      <c r="R217" s="2631">
        <v>380</v>
      </c>
      <c r="S217" s="20" t="s">
        <v>3221</v>
      </c>
      <c r="T217" s="20"/>
      <c r="U217" s="20"/>
      <c r="V217" s="349" t="str">
        <f t="shared" si="9"/>
        <v xml:space="preserve"> </v>
      </c>
      <c r="W217" s="20"/>
      <c r="X217" s="20"/>
      <c r="Y217" s="15"/>
      <c r="Z217" s="975" t="s">
        <v>12454</v>
      </c>
      <c r="AA217" s="821"/>
      <c r="AB217" s="2633"/>
      <c r="AC217" s="2633"/>
      <c r="AD217" s="2633"/>
      <c r="AE217" s="52" t="s">
        <v>19938</v>
      </c>
    </row>
    <row r="218" spans="1:31">
      <c r="A218" s="16">
        <f t="shared" si="8"/>
        <v>214</v>
      </c>
      <c r="B218" s="2629" t="s">
        <v>1142</v>
      </c>
      <c r="C218" s="2630" t="s">
        <v>3711</v>
      </c>
      <c r="D218" s="15" t="s">
        <v>1143</v>
      </c>
      <c r="E218" s="2631" t="s">
        <v>13</v>
      </c>
      <c r="F218" s="2631"/>
      <c r="G218" s="2631"/>
      <c r="H218" s="2631" t="s">
        <v>17257</v>
      </c>
      <c r="I218" s="2631">
        <v>53</v>
      </c>
      <c r="J218" s="13">
        <v>60</v>
      </c>
      <c r="K218" s="2624" t="s">
        <v>6139</v>
      </c>
      <c r="L218" s="2632"/>
      <c r="M218" s="2632"/>
      <c r="N218" s="2632"/>
      <c r="O218" s="2631">
        <v>2945</v>
      </c>
      <c r="P218" s="399">
        <v>26.290800000000004</v>
      </c>
      <c r="Q218" s="2631">
        <v>30</v>
      </c>
      <c r="R218" s="2631">
        <v>380</v>
      </c>
      <c r="S218" s="20" t="s">
        <v>2494</v>
      </c>
      <c r="T218" s="20"/>
      <c r="U218" s="20"/>
      <c r="V218" s="349">
        <f t="shared" si="9"/>
        <v>5</v>
      </c>
      <c r="W218" s="33" t="s">
        <v>4849</v>
      </c>
      <c r="X218" s="20" t="s">
        <v>1527</v>
      </c>
      <c r="Y218" s="17"/>
      <c r="Z218" s="975" t="s">
        <v>12293</v>
      </c>
      <c r="AA218" s="821" t="s">
        <v>12666</v>
      </c>
      <c r="AB218" s="2633">
        <v>44410</v>
      </c>
      <c r="AC218" s="2633"/>
      <c r="AD218" s="2633">
        <v>46493.333333333336</v>
      </c>
      <c r="AE218" s="52" t="s">
        <v>19938</v>
      </c>
    </row>
    <row r="219" spans="1:31">
      <c r="A219" s="16">
        <f t="shared" si="8"/>
        <v>215</v>
      </c>
      <c r="B219" s="2629" t="s">
        <v>1144</v>
      </c>
      <c r="C219" s="2630" t="s">
        <v>3711</v>
      </c>
      <c r="D219" s="15" t="s">
        <v>1143</v>
      </c>
      <c r="E219" s="2631" t="s">
        <v>13</v>
      </c>
      <c r="F219" s="2631"/>
      <c r="G219" s="2631"/>
      <c r="H219" s="2631" t="s">
        <v>17257</v>
      </c>
      <c r="I219" s="2631">
        <v>53</v>
      </c>
      <c r="J219" s="13">
        <v>60</v>
      </c>
      <c r="K219" s="2624" t="s">
        <v>6139</v>
      </c>
      <c r="L219" s="2632"/>
      <c r="M219" s="2632"/>
      <c r="N219" s="2632"/>
      <c r="O219" s="2631">
        <v>2945</v>
      </c>
      <c r="P219" s="399">
        <v>26.290800000000004</v>
      </c>
      <c r="Q219" s="2631">
        <v>30</v>
      </c>
      <c r="R219" s="2631">
        <v>380</v>
      </c>
      <c r="S219" s="20" t="s">
        <v>2494</v>
      </c>
      <c r="T219" s="20"/>
      <c r="U219" s="20"/>
      <c r="V219" s="349">
        <f t="shared" si="9"/>
        <v>5</v>
      </c>
      <c r="W219" s="33" t="s">
        <v>4849</v>
      </c>
      <c r="X219" s="20" t="s">
        <v>1527</v>
      </c>
      <c r="Y219" s="17"/>
      <c r="Z219" s="975" t="s">
        <v>12293</v>
      </c>
      <c r="AA219" s="821" t="s">
        <v>12666</v>
      </c>
      <c r="AB219" s="2633">
        <v>44369</v>
      </c>
      <c r="AC219" s="2633"/>
      <c r="AD219" s="2633">
        <v>46452.333333333336</v>
      </c>
      <c r="AE219" s="52" t="s">
        <v>19938</v>
      </c>
    </row>
    <row r="220" spans="1:31">
      <c r="A220" s="16">
        <f t="shared" si="8"/>
        <v>216</v>
      </c>
      <c r="B220" s="2629" t="s">
        <v>1145</v>
      </c>
      <c r="C220" s="2630" t="s">
        <v>3711</v>
      </c>
      <c r="D220" s="15" t="s">
        <v>1146</v>
      </c>
      <c r="E220" s="2631" t="s">
        <v>2863</v>
      </c>
      <c r="F220" s="2631"/>
      <c r="G220" s="2631"/>
      <c r="H220" s="2631" t="s">
        <v>17271</v>
      </c>
      <c r="I220" s="2631">
        <v>10</v>
      </c>
      <c r="J220" s="13">
        <v>10</v>
      </c>
      <c r="K220" s="2624" t="s">
        <v>6142</v>
      </c>
      <c r="L220" s="2632"/>
      <c r="M220" s="2632"/>
      <c r="N220" s="2632"/>
      <c r="O220" s="2631">
        <v>2900</v>
      </c>
      <c r="P220" s="16">
        <v>6</v>
      </c>
      <c r="Q220" s="2631">
        <v>3.7</v>
      </c>
      <c r="R220" s="2631">
        <v>380</v>
      </c>
      <c r="S220" s="20" t="s">
        <v>3221</v>
      </c>
      <c r="T220" s="20"/>
      <c r="U220" s="20"/>
      <c r="V220" s="349" t="str">
        <f t="shared" si="9"/>
        <v xml:space="preserve"> </v>
      </c>
      <c r="W220" s="20"/>
      <c r="X220" s="20"/>
      <c r="Y220" s="15"/>
      <c r="Z220" s="975" t="s">
        <v>12286</v>
      </c>
      <c r="AA220" s="821"/>
      <c r="AB220" s="2633"/>
      <c r="AC220" s="2633"/>
      <c r="AD220" s="821"/>
      <c r="AE220" s="52" t="s">
        <v>19938</v>
      </c>
    </row>
    <row r="221" spans="1:31">
      <c r="A221" s="16">
        <f t="shared" si="8"/>
        <v>217</v>
      </c>
      <c r="B221" s="2629" t="s">
        <v>1147</v>
      </c>
      <c r="C221" s="2630" t="s">
        <v>3553</v>
      </c>
      <c r="D221" s="15" t="s">
        <v>1148</v>
      </c>
      <c r="E221" s="2631" t="s">
        <v>2863</v>
      </c>
      <c r="F221" s="2631"/>
      <c r="G221" s="2631"/>
      <c r="H221" s="2631" t="s">
        <v>17272</v>
      </c>
      <c r="I221" s="2631">
        <v>126</v>
      </c>
      <c r="J221" s="13">
        <v>144</v>
      </c>
      <c r="K221" s="2624" t="s">
        <v>6143</v>
      </c>
      <c r="L221" s="2632"/>
      <c r="M221" s="2632"/>
      <c r="N221" s="2632"/>
      <c r="O221" s="2631">
        <v>2900</v>
      </c>
      <c r="P221" s="16">
        <v>11</v>
      </c>
      <c r="Q221" s="2631">
        <v>65</v>
      </c>
      <c r="R221" s="2631">
        <v>380</v>
      </c>
      <c r="S221" s="20" t="s">
        <v>3221</v>
      </c>
      <c r="T221" s="20"/>
      <c r="U221" s="20"/>
      <c r="V221" s="349" t="str">
        <f t="shared" si="9"/>
        <v xml:space="preserve"> </v>
      </c>
      <c r="W221" s="20"/>
      <c r="X221" s="20"/>
      <c r="Y221" s="15"/>
      <c r="Z221" s="2638" t="s">
        <v>12329</v>
      </c>
      <c r="AA221" s="821"/>
      <c r="AB221" s="2633"/>
      <c r="AC221" s="2633"/>
      <c r="AD221" s="821"/>
      <c r="AE221" s="52" t="s">
        <v>19938</v>
      </c>
    </row>
    <row r="222" spans="1:31">
      <c r="A222" s="16">
        <f t="shared" si="8"/>
        <v>218</v>
      </c>
      <c r="B222" s="2629" t="s">
        <v>1149</v>
      </c>
      <c r="C222" s="2630" t="s">
        <v>3553</v>
      </c>
      <c r="D222" s="15" t="s">
        <v>1148</v>
      </c>
      <c r="E222" s="2631" t="s">
        <v>2863</v>
      </c>
      <c r="F222" s="2631"/>
      <c r="G222" s="2631"/>
      <c r="H222" s="2631" t="s">
        <v>17272</v>
      </c>
      <c r="I222" s="2631">
        <v>126</v>
      </c>
      <c r="J222" s="13">
        <v>144</v>
      </c>
      <c r="K222" s="2624" t="s">
        <v>6143</v>
      </c>
      <c r="L222" s="2632"/>
      <c r="M222" s="2632"/>
      <c r="N222" s="2632"/>
      <c r="O222" s="2631">
        <v>2900</v>
      </c>
      <c r="P222" s="16">
        <v>11</v>
      </c>
      <c r="Q222" s="2631">
        <v>65</v>
      </c>
      <c r="R222" s="2631">
        <v>380</v>
      </c>
      <c r="S222" s="20" t="s">
        <v>3221</v>
      </c>
      <c r="T222" s="20"/>
      <c r="U222" s="20"/>
      <c r="V222" s="349" t="str">
        <f t="shared" si="9"/>
        <v xml:space="preserve"> </v>
      </c>
      <c r="W222" s="20"/>
      <c r="X222" s="20"/>
      <c r="Y222" s="15"/>
      <c r="Z222" s="2638" t="s">
        <v>12329</v>
      </c>
      <c r="AA222" s="821"/>
      <c r="AB222" s="2633"/>
      <c r="AC222" s="2633"/>
      <c r="AD222" s="821"/>
      <c r="AE222" s="52" t="s">
        <v>19938</v>
      </c>
    </row>
    <row r="223" spans="1:31">
      <c r="A223" s="16">
        <f t="shared" si="8"/>
        <v>219</v>
      </c>
      <c r="B223" s="2629" t="s">
        <v>1150</v>
      </c>
      <c r="C223" s="2630" t="s">
        <v>3711</v>
      </c>
      <c r="D223" s="15" t="s">
        <v>1151</v>
      </c>
      <c r="E223" s="2631" t="s">
        <v>2863</v>
      </c>
      <c r="F223" s="2631"/>
      <c r="G223" s="2631"/>
      <c r="H223" s="2631" t="s">
        <v>17263</v>
      </c>
      <c r="I223" s="2631">
        <v>126</v>
      </c>
      <c r="J223" s="13">
        <v>144</v>
      </c>
      <c r="K223" s="2624" t="s">
        <v>6155</v>
      </c>
      <c r="L223" s="2632"/>
      <c r="M223" s="2632"/>
      <c r="N223" s="2632"/>
      <c r="O223" s="2631">
        <v>2900</v>
      </c>
      <c r="P223" s="16">
        <v>11</v>
      </c>
      <c r="Q223" s="2631">
        <v>65</v>
      </c>
      <c r="R223" s="2631">
        <v>380</v>
      </c>
      <c r="S223" s="20" t="s">
        <v>3221</v>
      </c>
      <c r="T223" s="20"/>
      <c r="U223" s="20"/>
      <c r="V223" s="349" t="str">
        <f t="shared" si="9"/>
        <v xml:space="preserve"> </v>
      </c>
      <c r="W223" s="20"/>
      <c r="X223" s="20"/>
      <c r="Y223" s="15"/>
      <c r="Z223" s="975" t="s">
        <v>12374</v>
      </c>
      <c r="AA223" s="821"/>
      <c r="AB223" s="2633"/>
      <c r="AC223" s="2633"/>
      <c r="AD223" s="821"/>
      <c r="AE223" s="52" t="s">
        <v>19938</v>
      </c>
    </row>
    <row r="224" spans="1:31">
      <c r="A224" s="16">
        <f t="shared" si="8"/>
        <v>220</v>
      </c>
      <c r="B224" s="2629" t="s">
        <v>1152</v>
      </c>
      <c r="C224" s="2630" t="s">
        <v>3711</v>
      </c>
      <c r="D224" s="15" t="s">
        <v>1151</v>
      </c>
      <c r="E224" s="2631" t="s">
        <v>2863</v>
      </c>
      <c r="F224" s="2631"/>
      <c r="G224" s="2631"/>
      <c r="H224" s="2631" t="s">
        <v>17263</v>
      </c>
      <c r="I224" s="2631">
        <v>126</v>
      </c>
      <c r="J224" s="13">
        <v>144</v>
      </c>
      <c r="K224" s="2624" t="s">
        <v>6155</v>
      </c>
      <c r="L224" s="2632"/>
      <c r="M224" s="2632"/>
      <c r="N224" s="2632"/>
      <c r="O224" s="2631">
        <v>2900</v>
      </c>
      <c r="P224" s="16">
        <v>11</v>
      </c>
      <c r="Q224" s="2631">
        <v>65</v>
      </c>
      <c r="R224" s="2631">
        <v>380</v>
      </c>
      <c r="S224" s="20" t="s">
        <v>3221</v>
      </c>
      <c r="T224" s="20"/>
      <c r="U224" s="20"/>
      <c r="V224" s="349" t="str">
        <f t="shared" si="9"/>
        <v xml:space="preserve"> </v>
      </c>
      <c r="W224" s="20"/>
      <c r="X224" s="20"/>
      <c r="Y224" s="15"/>
      <c r="Z224" s="975" t="s">
        <v>12374</v>
      </c>
      <c r="AA224" s="821"/>
      <c r="AB224" s="2633"/>
      <c r="AC224" s="2633"/>
      <c r="AD224" s="821"/>
      <c r="AE224" s="52" t="s">
        <v>19938</v>
      </c>
    </row>
    <row r="225" spans="1:32">
      <c r="A225" s="16">
        <f t="shared" si="8"/>
        <v>221</v>
      </c>
      <c r="B225" s="2629" t="s">
        <v>1153</v>
      </c>
      <c r="C225" s="2630" t="s">
        <v>3711</v>
      </c>
      <c r="D225" s="15" t="s">
        <v>1154</v>
      </c>
      <c r="E225" s="2631" t="s">
        <v>2863</v>
      </c>
      <c r="F225" s="2631"/>
      <c r="G225" s="2631"/>
      <c r="H225" s="2631" t="s">
        <v>17268</v>
      </c>
      <c r="I225" s="2631">
        <v>126</v>
      </c>
      <c r="J225" s="13">
        <v>144</v>
      </c>
      <c r="K225" s="2624" t="s">
        <v>6143</v>
      </c>
      <c r="L225" s="2632"/>
      <c r="M225" s="2632"/>
      <c r="N225" s="2632"/>
      <c r="O225" s="2631">
        <v>2900</v>
      </c>
      <c r="P225" s="16">
        <v>11</v>
      </c>
      <c r="Q225" s="2631">
        <v>65</v>
      </c>
      <c r="R225" s="2631">
        <v>380</v>
      </c>
      <c r="S225" s="20" t="s">
        <v>3221</v>
      </c>
      <c r="T225" s="20"/>
      <c r="U225" s="20"/>
      <c r="V225" s="349" t="str">
        <f t="shared" si="9"/>
        <v xml:space="preserve"> </v>
      </c>
      <c r="W225" s="20"/>
      <c r="X225" s="20"/>
      <c r="Y225" s="15"/>
      <c r="Z225" s="975" t="s">
        <v>12377</v>
      </c>
      <c r="AA225" s="821"/>
      <c r="AB225" s="2633"/>
      <c r="AC225" s="2633"/>
      <c r="AD225" s="821"/>
      <c r="AE225" s="52" t="s">
        <v>19938</v>
      </c>
    </row>
    <row r="226" spans="1:32">
      <c r="A226" s="16">
        <f t="shared" si="8"/>
        <v>222</v>
      </c>
      <c r="B226" s="2629" t="s">
        <v>1155</v>
      </c>
      <c r="C226" s="2630" t="s">
        <v>3711</v>
      </c>
      <c r="D226" s="15" t="s">
        <v>1154</v>
      </c>
      <c r="E226" s="2631" t="s">
        <v>2863</v>
      </c>
      <c r="F226" s="2631"/>
      <c r="G226" s="2631"/>
      <c r="H226" s="2631" t="s">
        <v>17268</v>
      </c>
      <c r="I226" s="2631">
        <v>126</v>
      </c>
      <c r="J226" s="13">
        <v>144</v>
      </c>
      <c r="K226" s="2624" t="s">
        <v>6143</v>
      </c>
      <c r="L226" s="2632"/>
      <c r="M226" s="2632"/>
      <c r="N226" s="2632"/>
      <c r="O226" s="2631">
        <v>2900</v>
      </c>
      <c r="P226" s="16">
        <v>11</v>
      </c>
      <c r="Q226" s="2631">
        <v>65</v>
      </c>
      <c r="R226" s="2631">
        <v>380</v>
      </c>
      <c r="S226" s="20" t="s">
        <v>3221</v>
      </c>
      <c r="T226" s="20"/>
      <c r="U226" s="20"/>
      <c r="V226" s="349" t="str">
        <f t="shared" si="9"/>
        <v xml:space="preserve"> </v>
      </c>
      <c r="W226" s="20"/>
      <c r="X226" s="20"/>
      <c r="Y226" s="15"/>
      <c r="Z226" s="975" t="s">
        <v>12377</v>
      </c>
      <c r="AA226" s="821"/>
      <c r="AB226" s="2633"/>
      <c r="AC226" s="2633"/>
      <c r="AD226" s="821"/>
      <c r="AE226" s="52" t="s">
        <v>19938</v>
      </c>
    </row>
    <row r="227" spans="1:32">
      <c r="A227" s="16">
        <f t="shared" si="8"/>
        <v>223</v>
      </c>
      <c r="B227" s="2629" t="s">
        <v>1156</v>
      </c>
      <c r="C227" s="2630" t="s">
        <v>3711</v>
      </c>
      <c r="D227" s="15" t="s">
        <v>1157</v>
      </c>
      <c r="E227" s="2631" t="s">
        <v>2863</v>
      </c>
      <c r="F227" s="2631"/>
      <c r="G227" s="2631"/>
      <c r="H227" s="2631" t="s">
        <v>17272</v>
      </c>
      <c r="I227" s="2631">
        <v>17</v>
      </c>
      <c r="J227" s="13">
        <v>18</v>
      </c>
      <c r="K227" s="2624" t="s">
        <v>6141</v>
      </c>
      <c r="L227" s="2632"/>
      <c r="M227" s="2632"/>
      <c r="N227" s="2632"/>
      <c r="O227" s="2631">
        <v>2900</v>
      </c>
      <c r="P227" s="16">
        <v>6</v>
      </c>
      <c r="Q227" s="2631">
        <v>7.5</v>
      </c>
      <c r="R227" s="2631">
        <v>380</v>
      </c>
      <c r="S227" s="20" t="s">
        <v>3221</v>
      </c>
      <c r="T227" s="20"/>
      <c r="U227" s="20"/>
      <c r="V227" s="349" t="str">
        <f t="shared" si="9"/>
        <v xml:space="preserve"> </v>
      </c>
      <c r="W227" s="20"/>
      <c r="X227" s="20"/>
      <c r="Y227" s="15"/>
      <c r="Z227" s="2638" t="s">
        <v>12329</v>
      </c>
      <c r="AA227" s="821"/>
      <c r="AB227" s="2633"/>
      <c r="AC227" s="2633"/>
      <c r="AD227" s="821"/>
      <c r="AE227" s="52" t="s">
        <v>19938</v>
      </c>
    </row>
    <row r="228" spans="1:32">
      <c r="A228" s="16">
        <f t="shared" si="8"/>
        <v>224</v>
      </c>
      <c r="B228" s="2629" t="s">
        <v>1158</v>
      </c>
      <c r="C228" s="2630" t="s">
        <v>3711</v>
      </c>
      <c r="D228" s="15" t="s">
        <v>1157</v>
      </c>
      <c r="E228" s="2631" t="s">
        <v>2863</v>
      </c>
      <c r="F228" s="2631"/>
      <c r="G228" s="2631"/>
      <c r="H228" s="2631" t="s">
        <v>17272</v>
      </c>
      <c r="I228" s="2631">
        <v>17</v>
      </c>
      <c r="J228" s="13">
        <v>18</v>
      </c>
      <c r="K228" s="2624" t="s">
        <v>6141</v>
      </c>
      <c r="L228" s="2632"/>
      <c r="M228" s="2632"/>
      <c r="N228" s="2632"/>
      <c r="O228" s="2631">
        <v>2900</v>
      </c>
      <c r="P228" s="16">
        <v>6</v>
      </c>
      <c r="Q228" s="2631">
        <v>7.5</v>
      </c>
      <c r="R228" s="2631">
        <v>380</v>
      </c>
      <c r="S228" s="20" t="s">
        <v>3221</v>
      </c>
      <c r="T228" s="20"/>
      <c r="U228" s="20"/>
      <c r="V228" s="349" t="str">
        <f t="shared" si="9"/>
        <v xml:space="preserve"> </v>
      </c>
      <c r="W228" s="20"/>
      <c r="X228" s="20"/>
      <c r="Y228" s="15"/>
      <c r="Z228" s="2638" t="s">
        <v>12329</v>
      </c>
      <c r="AA228" s="821"/>
      <c r="AB228" s="2633"/>
      <c r="AC228" s="2633"/>
      <c r="AD228" s="821"/>
      <c r="AE228" s="52" t="s">
        <v>19938</v>
      </c>
    </row>
    <row r="229" spans="1:32">
      <c r="A229" s="16">
        <f t="shared" si="8"/>
        <v>225</v>
      </c>
      <c r="B229" s="2629" t="s">
        <v>1159</v>
      </c>
      <c r="C229" s="2630" t="s">
        <v>3711</v>
      </c>
      <c r="D229" s="15" t="s">
        <v>1160</v>
      </c>
      <c r="E229" s="2631" t="s">
        <v>2863</v>
      </c>
      <c r="F229" s="2631"/>
      <c r="G229" s="2631"/>
      <c r="H229" s="2631" t="s">
        <v>17263</v>
      </c>
      <c r="I229" s="2631">
        <v>17</v>
      </c>
      <c r="J229" s="13">
        <v>17</v>
      </c>
      <c r="K229" s="2624" t="s">
        <v>6141</v>
      </c>
      <c r="L229" s="2632"/>
      <c r="M229" s="2632"/>
      <c r="N229" s="2632"/>
      <c r="O229" s="2631">
        <v>2900</v>
      </c>
      <c r="P229" s="16">
        <v>6</v>
      </c>
      <c r="Q229" s="2631">
        <v>7.5</v>
      </c>
      <c r="R229" s="2631">
        <v>380</v>
      </c>
      <c r="S229" s="20" t="s">
        <v>3221</v>
      </c>
      <c r="T229" s="20"/>
      <c r="U229" s="20"/>
      <c r="V229" s="349" t="str">
        <f t="shared" si="9"/>
        <v xml:space="preserve"> </v>
      </c>
      <c r="W229" s="20"/>
      <c r="X229" s="20"/>
      <c r="Y229" s="15"/>
      <c r="Z229" s="975" t="s">
        <v>12374</v>
      </c>
      <c r="AA229" s="821"/>
      <c r="AB229" s="2633"/>
      <c r="AC229" s="2633"/>
      <c r="AD229" s="821"/>
      <c r="AE229" s="52" t="s">
        <v>19938</v>
      </c>
    </row>
    <row r="230" spans="1:32">
      <c r="A230" s="16">
        <f t="shared" si="8"/>
        <v>226</v>
      </c>
      <c r="B230" s="2629" t="s">
        <v>1161</v>
      </c>
      <c r="C230" s="2630" t="s">
        <v>3711</v>
      </c>
      <c r="D230" s="15" t="s">
        <v>1160</v>
      </c>
      <c r="E230" s="2631" t="s">
        <v>2863</v>
      </c>
      <c r="F230" s="2631"/>
      <c r="G230" s="2631"/>
      <c r="H230" s="2631" t="s">
        <v>17263</v>
      </c>
      <c r="I230" s="2631">
        <v>17</v>
      </c>
      <c r="J230" s="13">
        <v>17</v>
      </c>
      <c r="K230" s="2624" t="s">
        <v>6141</v>
      </c>
      <c r="L230" s="2632"/>
      <c r="M230" s="2632"/>
      <c r="N230" s="2632"/>
      <c r="O230" s="2631">
        <v>2900</v>
      </c>
      <c r="P230" s="16">
        <v>6</v>
      </c>
      <c r="Q230" s="2631">
        <v>7.5</v>
      </c>
      <c r="R230" s="2631">
        <v>380</v>
      </c>
      <c r="S230" s="20" t="s">
        <v>3221</v>
      </c>
      <c r="T230" s="20"/>
      <c r="U230" s="20"/>
      <c r="V230" s="349" t="str">
        <f t="shared" si="9"/>
        <v xml:space="preserve"> </v>
      </c>
      <c r="W230" s="20"/>
      <c r="X230" s="20"/>
      <c r="Y230" s="15"/>
      <c r="Z230" s="975" t="s">
        <v>12374</v>
      </c>
      <c r="AA230" s="821"/>
      <c r="AB230" s="2633"/>
      <c r="AC230" s="2633"/>
      <c r="AD230" s="821"/>
      <c r="AE230" s="52" t="s">
        <v>19938</v>
      </c>
    </row>
    <row r="231" spans="1:32">
      <c r="A231" s="16">
        <f t="shared" si="8"/>
        <v>227</v>
      </c>
      <c r="B231" s="2629" t="s">
        <v>1162</v>
      </c>
      <c r="C231" s="2630" t="s">
        <v>3711</v>
      </c>
      <c r="D231" s="15" t="s">
        <v>1163</v>
      </c>
      <c r="E231" s="2631" t="s">
        <v>2863</v>
      </c>
      <c r="F231" s="2631"/>
      <c r="G231" s="2631"/>
      <c r="H231" s="2631" t="s">
        <v>17268</v>
      </c>
      <c r="I231" s="2631">
        <v>17</v>
      </c>
      <c r="J231" s="13">
        <v>17</v>
      </c>
      <c r="K231" s="2624" t="s">
        <v>6141</v>
      </c>
      <c r="L231" s="2632"/>
      <c r="M231" s="2632"/>
      <c r="N231" s="2632"/>
      <c r="O231" s="2631">
        <v>2900</v>
      </c>
      <c r="P231" s="16">
        <v>6</v>
      </c>
      <c r="Q231" s="2631">
        <v>7.5</v>
      </c>
      <c r="R231" s="2631">
        <v>380</v>
      </c>
      <c r="S231" s="20" t="s">
        <v>3221</v>
      </c>
      <c r="T231" s="20"/>
      <c r="U231" s="20"/>
      <c r="V231" s="349" t="str">
        <f t="shared" si="9"/>
        <v xml:space="preserve"> </v>
      </c>
      <c r="W231" s="20"/>
      <c r="X231" s="20"/>
      <c r="Y231" s="15"/>
      <c r="Z231" s="975" t="s">
        <v>12377</v>
      </c>
      <c r="AA231" s="821"/>
      <c r="AB231" s="2633"/>
      <c r="AC231" s="2633"/>
      <c r="AD231" s="821"/>
      <c r="AE231" s="52" t="s">
        <v>19938</v>
      </c>
    </row>
    <row r="232" spans="1:32">
      <c r="A232" s="16">
        <f t="shared" si="8"/>
        <v>228</v>
      </c>
      <c r="B232" s="2629" t="s">
        <v>4399</v>
      </c>
      <c r="C232" s="2630" t="s">
        <v>3711</v>
      </c>
      <c r="D232" s="15" t="s">
        <v>1163</v>
      </c>
      <c r="E232" s="2631" t="s">
        <v>2863</v>
      </c>
      <c r="F232" s="2631"/>
      <c r="G232" s="2631"/>
      <c r="H232" s="2631" t="s">
        <v>17268</v>
      </c>
      <c r="I232" s="2631">
        <v>17</v>
      </c>
      <c r="J232" s="13">
        <v>17</v>
      </c>
      <c r="K232" s="2624" t="s">
        <v>6141</v>
      </c>
      <c r="L232" s="2632"/>
      <c r="M232" s="2632"/>
      <c r="N232" s="2632"/>
      <c r="O232" s="2631">
        <v>2900</v>
      </c>
      <c r="P232" s="16">
        <v>6</v>
      </c>
      <c r="Q232" s="2631">
        <v>7.5</v>
      </c>
      <c r="R232" s="2631">
        <v>380</v>
      </c>
      <c r="S232" s="20" t="s">
        <v>3221</v>
      </c>
      <c r="T232" s="20"/>
      <c r="U232" s="20"/>
      <c r="V232" s="349" t="str">
        <f t="shared" si="9"/>
        <v xml:space="preserve"> </v>
      </c>
      <c r="W232" s="20"/>
      <c r="X232" s="20"/>
      <c r="Y232" s="15"/>
      <c r="Z232" s="975" t="s">
        <v>12377</v>
      </c>
      <c r="AA232" s="821"/>
      <c r="AB232" s="2633"/>
      <c r="AC232" s="2633"/>
      <c r="AD232" s="821"/>
      <c r="AE232" s="52" t="s">
        <v>19938</v>
      </c>
    </row>
    <row r="233" spans="1:32">
      <c r="A233" s="16">
        <f t="shared" si="8"/>
        <v>229</v>
      </c>
      <c r="B233" s="2629" t="s">
        <v>3413</v>
      </c>
      <c r="C233" s="15" t="s">
        <v>2994</v>
      </c>
      <c r="D233" s="15" t="s">
        <v>3414</v>
      </c>
      <c r="E233" s="2631" t="s">
        <v>13</v>
      </c>
      <c r="F233" s="2631"/>
      <c r="G233" s="2631"/>
      <c r="H233" s="2631" t="s">
        <v>17277</v>
      </c>
      <c r="I233" s="2631">
        <v>90</v>
      </c>
      <c r="J233" s="13">
        <v>30</v>
      </c>
      <c r="K233" s="2624" t="s">
        <v>3516</v>
      </c>
      <c r="L233" s="2632"/>
      <c r="M233" s="2632"/>
      <c r="N233" s="2632"/>
      <c r="O233" s="2631">
        <v>1490</v>
      </c>
      <c r="P233" s="399">
        <v>10.791000000000002</v>
      </c>
      <c r="Q233" s="2631">
        <v>260</v>
      </c>
      <c r="R233" s="2631">
        <v>6000</v>
      </c>
      <c r="S233" s="20" t="s">
        <v>2495</v>
      </c>
      <c r="T233" s="20"/>
      <c r="U233" s="20"/>
      <c r="V233" s="349">
        <f t="shared" si="9"/>
        <v>25</v>
      </c>
      <c r="W233" s="20" t="s">
        <v>4239</v>
      </c>
      <c r="X233" s="20" t="s">
        <v>694</v>
      </c>
      <c r="Y233" s="17"/>
      <c r="Z233" s="975" t="s">
        <v>12211</v>
      </c>
      <c r="AA233" s="821"/>
      <c r="AB233" s="2633"/>
      <c r="AC233" s="2633"/>
      <c r="AD233" s="821"/>
      <c r="AE233" s="52" t="s">
        <v>19938</v>
      </c>
    </row>
    <row r="234" spans="1:32">
      <c r="A234" s="16">
        <f t="shared" si="8"/>
        <v>230</v>
      </c>
      <c r="B234" s="2629" t="s">
        <v>4056</v>
      </c>
      <c r="C234" s="139" t="s">
        <v>2992</v>
      </c>
      <c r="D234" s="15" t="s">
        <v>4057</v>
      </c>
      <c r="E234" s="2639" t="s">
        <v>2524</v>
      </c>
      <c r="F234" s="2639"/>
      <c r="G234" s="2639"/>
      <c r="H234" s="2639" t="s">
        <v>17277</v>
      </c>
      <c r="I234" s="2631"/>
      <c r="J234" s="16" t="s">
        <v>2524</v>
      </c>
      <c r="K234" s="2624" t="s">
        <v>6142</v>
      </c>
      <c r="L234" s="2632"/>
      <c r="M234" s="2632"/>
      <c r="N234" s="2632"/>
      <c r="O234" s="2639" t="s">
        <v>2524</v>
      </c>
      <c r="P234" s="16">
        <v>6</v>
      </c>
      <c r="Q234" s="2631">
        <v>4.4000000000000004</v>
      </c>
      <c r="R234" s="2631">
        <v>380</v>
      </c>
      <c r="S234" s="20" t="s">
        <v>2496</v>
      </c>
      <c r="T234" s="20"/>
      <c r="U234" s="20"/>
      <c r="V234" s="349">
        <f t="shared" si="9"/>
        <v>25</v>
      </c>
      <c r="W234" s="20" t="s">
        <v>4239</v>
      </c>
      <c r="X234" s="20" t="s">
        <v>694</v>
      </c>
      <c r="Y234" s="15"/>
      <c r="Z234" s="975" t="s">
        <v>12211</v>
      </c>
      <c r="AA234" s="821"/>
      <c r="AB234" s="2633"/>
      <c r="AC234" s="2633"/>
      <c r="AD234" s="821"/>
      <c r="AE234" s="52" t="s">
        <v>19938</v>
      </c>
    </row>
    <row r="235" spans="1:32">
      <c r="A235" s="16">
        <f t="shared" si="8"/>
        <v>231</v>
      </c>
      <c r="B235" s="2629" t="s">
        <v>4058</v>
      </c>
      <c r="C235" s="139" t="s">
        <v>2992</v>
      </c>
      <c r="D235" s="15" t="s">
        <v>4057</v>
      </c>
      <c r="E235" s="2639" t="s">
        <v>2524</v>
      </c>
      <c r="F235" s="2639"/>
      <c r="G235" s="2640" t="s">
        <v>16930</v>
      </c>
      <c r="H235" s="2640" t="s">
        <v>17277</v>
      </c>
      <c r="I235" s="2641"/>
      <c r="J235" s="2642" t="s">
        <v>2524</v>
      </c>
      <c r="K235" s="2643" t="s">
        <v>6142</v>
      </c>
      <c r="L235" s="2252"/>
      <c r="M235" s="2252"/>
      <c r="N235" s="2252"/>
      <c r="O235" s="2640">
        <v>1760</v>
      </c>
      <c r="P235" s="16">
        <v>6</v>
      </c>
      <c r="Q235" s="2631">
        <v>343</v>
      </c>
      <c r="R235" s="2631">
        <v>380</v>
      </c>
      <c r="S235" s="20" t="s">
        <v>6304</v>
      </c>
      <c r="T235" s="20"/>
      <c r="U235" s="20"/>
      <c r="V235" s="349">
        <f t="shared" si="9"/>
        <v>25</v>
      </c>
      <c r="W235" s="20" t="s">
        <v>4239</v>
      </c>
      <c r="X235" s="20" t="s">
        <v>694</v>
      </c>
      <c r="Y235" s="15"/>
      <c r="Z235" s="975" t="s">
        <v>12211</v>
      </c>
      <c r="AA235" s="821"/>
      <c r="AB235" s="2633"/>
      <c r="AC235" s="2633"/>
      <c r="AD235" s="821"/>
      <c r="AE235" s="52" t="s">
        <v>19938</v>
      </c>
      <c r="AF235" s="52" t="s">
        <v>19938</v>
      </c>
    </row>
    <row r="236" spans="1:32">
      <c r="A236" s="16">
        <f t="shared" si="8"/>
        <v>232</v>
      </c>
      <c r="B236" s="2629" t="s">
        <v>4059</v>
      </c>
      <c r="C236" s="139" t="s">
        <v>2992</v>
      </c>
      <c r="D236" s="15" t="s">
        <v>4060</v>
      </c>
      <c r="E236" s="2631" t="s">
        <v>13</v>
      </c>
      <c r="F236" s="2631"/>
      <c r="G236" s="2631"/>
      <c r="H236" s="2631" t="s">
        <v>17277</v>
      </c>
      <c r="I236" s="2631">
        <v>43</v>
      </c>
      <c r="J236" s="13">
        <v>50</v>
      </c>
      <c r="K236" s="2624" t="s">
        <v>6148</v>
      </c>
      <c r="L236" s="2632"/>
      <c r="M236" s="2632"/>
      <c r="N236" s="2632"/>
      <c r="O236" s="2631">
        <v>2880</v>
      </c>
      <c r="P236" s="399">
        <v>6.867</v>
      </c>
      <c r="Q236" s="2631">
        <v>22</v>
      </c>
      <c r="R236" s="2631">
        <v>380</v>
      </c>
      <c r="S236" s="20" t="s">
        <v>2495</v>
      </c>
      <c r="T236" s="20"/>
      <c r="U236" s="20"/>
      <c r="V236" s="349" t="str">
        <f t="shared" si="9"/>
        <v xml:space="preserve"> </v>
      </c>
      <c r="W236" s="20"/>
      <c r="X236" s="20"/>
      <c r="Y236" s="17"/>
      <c r="Z236" s="975" t="s">
        <v>12211</v>
      </c>
      <c r="AA236" s="821"/>
      <c r="AB236" s="2633"/>
      <c r="AC236" s="2633"/>
      <c r="AD236" s="821"/>
      <c r="AE236" s="52" t="s">
        <v>19938</v>
      </c>
    </row>
    <row r="237" spans="1:32">
      <c r="A237" s="16">
        <f t="shared" si="8"/>
        <v>233</v>
      </c>
      <c r="B237" s="2629" t="s">
        <v>12213</v>
      </c>
      <c r="C237" s="20" t="s">
        <v>3711</v>
      </c>
      <c r="D237" s="15" t="s">
        <v>421</v>
      </c>
      <c r="E237" s="2631" t="s">
        <v>13</v>
      </c>
      <c r="F237" s="2631"/>
      <c r="G237" s="2631"/>
      <c r="H237" s="2631" t="s">
        <v>17277</v>
      </c>
      <c r="I237" s="2631">
        <v>84</v>
      </c>
      <c r="J237" s="13"/>
      <c r="K237" s="2624" t="s">
        <v>3516</v>
      </c>
      <c r="L237" s="2632"/>
      <c r="M237" s="2632"/>
      <c r="N237" s="2632"/>
      <c r="O237" s="2631">
        <v>2940</v>
      </c>
      <c r="P237" s="16"/>
      <c r="Q237" s="2631">
        <v>45</v>
      </c>
      <c r="R237" s="2631">
        <v>380</v>
      </c>
      <c r="S237" s="20" t="s">
        <v>3350</v>
      </c>
      <c r="T237" s="20"/>
      <c r="U237" s="20"/>
      <c r="V237" s="349" t="str">
        <f t="shared" si="9"/>
        <v xml:space="preserve"> </v>
      </c>
      <c r="W237" s="20"/>
      <c r="X237" s="20"/>
      <c r="Y237" s="15"/>
      <c r="Z237" s="975" t="s">
        <v>12211</v>
      </c>
      <c r="AA237" s="821" t="s">
        <v>3516</v>
      </c>
      <c r="AB237" s="2633"/>
      <c r="AC237" s="2633" t="s">
        <v>3516</v>
      </c>
      <c r="AD237" s="821"/>
      <c r="AF237" s="52" t="s">
        <v>19938</v>
      </c>
    </row>
    <row r="238" spans="1:32">
      <c r="A238" s="16">
        <f t="shared" si="8"/>
        <v>234</v>
      </c>
      <c r="B238" s="2629" t="s">
        <v>12212</v>
      </c>
      <c r="C238" s="20" t="s">
        <v>3711</v>
      </c>
      <c r="D238" s="15" t="s">
        <v>421</v>
      </c>
      <c r="E238" s="2631" t="s">
        <v>13</v>
      </c>
      <c r="F238" s="2631"/>
      <c r="G238" s="2631"/>
      <c r="H238" s="2631" t="s">
        <v>17277</v>
      </c>
      <c r="I238" s="2631"/>
      <c r="J238" s="13"/>
      <c r="K238" s="2624" t="s">
        <v>3516</v>
      </c>
      <c r="L238" s="2632"/>
      <c r="M238" s="2632"/>
      <c r="N238" s="2632"/>
      <c r="O238" s="2631"/>
      <c r="P238" s="16"/>
      <c r="Q238" s="2631">
        <v>37</v>
      </c>
      <c r="R238" s="2631">
        <v>380</v>
      </c>
      <c r="S238" s="20"/>
      <c r="T238" s="20"/>
      <c r="U238" s="20"/>
      <c r="V238" s="349" t="str">
        <f t="shared" si="9"/>
        <v xml:space="preserve"> </v>
      </c>
      <c r="W238" s="20"/>
      <c r="X238" s="20"/>
      <c r="Y238" s="15"/>
      <c r="Z238" s="975" t="s">
        <v>12211</v>
      </c>
      <c r="AA238" s="821" t="s">
        <v>12666</v>
      </c>
      <c r="AB238" s="2633">
        <v>44068</v>
      </c>
      <c r="AC238" s="2633"/>
      <c r="AD238" s="2633">
        <v>46151.333333333336</v>
      </c>
      <c r="AF238" s="52" t="s">
        <v>19938</v>
      </c>
    </row>
    <row r="239" spans="1:32">
      <c r="A239" s="16">
        <f t="shared" si="8"/>
        <v>235</v>
      </c>
      <c r="B239" s="2629" t="s">
        <v>4061</v>
      </c>
      <c r="C239" s="139" t="s">
        <v>2993</v>
      </c>
      <c r="D239" s="15" t="s">
        <v>4062</v>
      </c>
      <c r="E239" s="2631" t="s">
        <v>2863</v>
      </c>
      <c r="F239" s="2631"/>
      <c r="G239" s="2631"/>
      <c r="H239" s="2631" t="s">
        <v>17269</v>
      </c>
      <c r="I239" s="2631">
        <v>2.6</v>
      </c>
      <c r="J239" s="13">
        <v>4</v>
      </c>
      <c r="K239" s="2624" t="s">
        <v>6140</v>
      </c>
      <c r="L239" s="2632"/>
      <c r="M239" s="2632"/>
      <c r="N239" s="2632"/>
      <c r="O239" s="2631">
        <v>2870</v>
      </c>
      <c r="P239" s="16">
        <v>6</v>
      </c>
      <c r="Q239" s="2631">
        <v>1.5</v>
      </c>
      <c r="R239" s="2631">
        <v>380</v>
      </c>
      <c r="S239" s="20" t="s">
        <v>3221</v>
      </c>
      <c r="T239" s="20"/>
      <c r="U239" s="20"/>
      <c r="V239" s="349" t="str">
        <f t="shared" si="9"/>
        <v xml:space="preserve"> </v>
      </c>
      <c r="W239" s="20"/>
      <c r="X239" s="20"/>
      <c r="Y239" s="15"/>
      <c r="Z239" s="975" t="s">
        <v>12215</v>
      </c>
      <c r="AA239" s="821"/>
      <c r="AB239" s="2633"/>
      <c r="AC239" s="2633"/>
      <c r="AD239" s="2633"/>
      <c r="AE239" s="52" t="s">
        <v>19938</v>
      </c>
    </row>
    <row r="240" spans="1:32">
      <c r="A240" s="16">
        <f t="shared" si="8"/>
        <v>236</v>
      </c>
      <c r="B240" s="2629" t="s">
        <v>12614</v>
      </c>
      <c r="C240" s="20"/>
      <c r="D240" s="15" t="s">
        <v>3570</v>
      </c>
      <c r="E240" s="2631" t="s">
        <v>3415</v>
      </c>
      <c r="F240" s="2631"/>
      <c r="G240" s="2631"/>
      <c r="H240" s="2631" t="s">
        <v>3516</v>
      </c>
      <c r="I240" s="2631"/>
      <c r="J240" s="13"/>
      <c r="K240" s="2624" t="s">
        <v>3516</v>
      </c>
      <c r="L240" s="2632"/>
      <c r="M240" s="2632"/>
      <c r="N240" s="2632"/>
      <c r="O240" s="2631"/>
      <c r="P240" s="16"/>
      <c r="Q240" s="2631"/>
      <c r="R240" s="2631">
        <v>380</v>
      </c>
      <c r="S240" s="20"/>
      <c r="T240" s="20"/>
      <c r="U240" s="20"/>
      <c r="V240" s="349" t="str">
        <f t="shared" si="9"/>
        <v xml:space="preserve"> </v>
      </c>
      <c r="W240" s="20"/>
      <c r="X240" s="20"/>
      <c r="Y240" s="15"/>
      <c r="AA240" s="821"/>
      <c r="AB240" s="2633" t="s">
        <v>3516</v>
      </c>
      <c r="AC240" s="2633"/>
      <c r="AD240" s="2633"/>
    </row>
    <row r="241" spans="1:32">
      <c r="A241" s="16">
        <f t="shared" si="8"/>
        <v>237</v>
      </c>
      <c r="B241" s="2629" t="s">
        <v>18350</v>
      </c>
      <c r="C241" s="139" t="s">
        <v>2993</v>
      </c>
      <c r="D241" s="15" t="s">
        <v>4064</v>
      </c>
      <c r="E241" s="2631" t="s">
        <v>13</v>
      </c>
      <c r="F241" s="2631"/>
      <c r="G241" s="2631"/>
      <c r="H241" s="2631" t="s">
        <v>17269</v>
      </c>
      <c r="I241" s="2631">
        <v>2.2000000000000002</v>
      </c>
      <c r="J241" s="13" t="s">
        <v>1619</v>
      </c>
      <c r="K241" s="2624" t="s">
        <v>6140</v>
      </c>
      <c r="L241" s="2632"/>
      <c r="M241" s="2632"/>
      <c r="N241" s="2632"/>
      <c r="O241" s="2631">
        <v>2850</v>
      </c>
      <c r="P241" s="399">
        <v>5.1012000000000004</v>
      </c>
      <c r="Q241" s="2631">
        <v>1.1000000000000001</v>
      </c>
      <c r="R241" s="2631">
        <v>380</v>
      </c>
      <c r="S241" s="20" t="s">
        <v>2494</v>
      </c>
      <c r="T241" s="20"/>
      <c r="U241" s="20"/>
      <c r="V241" s="349" t="str">
        <f t="shared" si="9"/>
        <v xml:space="preserve"> </v>
      </c>
      <c r="W241" s="20"/>
      <c r="X241" s="20"/>
      <c r="Y241" s="17"/>
      <c r="Z241" s="975" t="s">
        <v>12215</v>
      </c>
      <c r="AA241" s="821"/>
      <c r="AB241" s="2633"/>
      <c r="AC241" s="2633"/>
      <c r="AD241" s="2633"/>
      <c r="AE241" s="52" t="s">
        <v>19938</v>
      </c>
    </row>
    <row r="242" spans="1:32">
      <c r="A242" s="16">
        <f t="shared" si="8"/>
        <v>238</v>
      </c>
      <c r="B242" s="2854" t="s">
        <v>18351</v>
      </c>
      <c r="C242" s="139" t="s">
        <v>2993</v>
      </c>
      <c r="D242" s="15" t="s">
        <v>4064</v>
      </c>
      <c r="E242" s="2631" t="s">
        <v>13</v>
      </c>
      <c r="F242" s="2631"/>
      <c r="G242" s="2631"/>
      <c r="H242" s="2631"/>
      <c r="I242" s="2631"/>
      <c r="J242" s="13"/>
      <c r="K242" s="2624"/>
      <c r="L242" s="2632"/>
      <c r="M242" s="2632"/>
      <c r="N242" s="2632"/>
      <c r="O242" s="2631">
        <v>1435</v>
      </c>
      <c r="P242" s="399"/>
      <c r="Q242" s="2631">
        <v>1.5</v>
      </c>
      <c r="R242" s="2631">
        <v>380</v>
      </c>
      <c r="S242" s="20" t="s">
        <v>2138</v>
      </c>
      <c r="T242" s="20"/>
      <c r="U242" s="20"/>
      <c r="V242" s="349"/>
      <c r="W242" s="20"/>
      <c r="X242" s="20"/>
      <c r="Y242" s="17"/>
      <c r="AA242" s="821"/>
      <c r="AB242" s="2633"/>
      <c r="AC242" s="2633"/>
      <c r="AD242" s="2633"/>
    </row>
    <row r="243" spans="1:32">
      <c r="A243" s="16">
        <f t="shared" si="8"/>
        <v>239</v>
      </c>
      <c r="B243" s="2629" t="s">
        <v>4065</v>
      </c>
      <c r="C243" s="139" t="s">
        <v>2993</v>
      </c>
      <c r="D243" s="15" t="s">
        <v>3457</v>
      </c>
      <c r="E243" s="2631" t="s">
        <v>13</v>
      </c>
      <c r="F243" s="2631"/>
      <c r="G243" s="2631"/>
      <c r="H243" s="2631" t="s">
        <v>17269</v>
      </c>
      <c r="I243" s="2631">
        <v>2.1</v>
      </c>
      <c r="J243" s="13"/>
      <c r="K243" s="2624" t="s">
        <v>3516</v>
      </c>
      <c r="L243" s="2632"/>
      <c r="M243" s="2632"/>
      <c r="N243" s="2632"/>
      <c r="O243" s="2631">
        <v>2885</v>
      </c>
      <c r="P243" s="16"/>
      <c r="Q243" s="2631">
        <v>3.7</v>
      </c>
      <c r="R243" s="2631">
        <v>380</v>
      </c>
      <c r="S243" s="20" t="s">
        <v>2494</v>
      </c>
      <c r="T243" s="20"/>
      <c r="U243" s="20"/>
      <c r="V243" s="349">
        <f t="shared" si="9"/>
        <v>5</v>
      </c>
      <c r="W243" s="20" t="s">
        <v>4849</v>
      </c>
      <c r="X243" s="20" t="s">
        <v>1527</v>
      </c>
      <c r="Y243" s="17"/>
      <c r="Z243" s="975" t="s">
        <v>12215</v>
      </c>
      <c r="AA243" s="821" t="s">
        <v>12666</v>
      </c>
      <c r="AB243" s="2633">
        <v>43213</v>
      </c>
      <c r="AC243" s="2633"/>
      <c r="AD243" s="2633">
        <v>45296.333333333336</v>
      </c>
      <c r="AE243" s="52" t="s">
        <v>19938</v>
      </c>
    </row>
    <row r="244" spans="1:32">
      <c r="A244" s="16">
        <f t="shared" si="8"/>
        <v>240</v>
      </c>
      <c r="B244" s="2629" t="s">
        <v>3458</v>
      </c>
      <c r="C244" s="139" t="s">
        <v>2993</v>
      </c>
      <c r="D244" s="15" t="s">
        <v>3459</v>
      </c>
      <c r="E244" s="2631" t="s">
        <v>13</v>
      </c>
      <c r="F244" s="2631"/>
      <c r="G244" s="2631"/>
      <c r="H244" s="2631" t="s">
        <v>17269</v>
      </c>
      <c r="I244" s="2631">
        <v>1.3</v>
      </c>
      <c r="J244" s="13" t="s">
        <v>15</v>
      </c>
      <c r="K244" s="2624" t="s">
        <v>6136</v>
      </c>
      <c r="L244" s="2632"/>
      <c r="M244" s="2632"/>
      <c r="N244" s="2632"/>
      <c r="O244" s="2631">
        <v>1390</v>
      </c>
      <c r="P244" s="399">
        <v>5.1012000000000004</v>
      </c>
      <c r="Q244" s="2631">
        <v>0.55000000000000004</v>
      </c>
      <c r="R244" s="2631">
        <v>380</v>
      </c>
      <c r="S244" s="20" t="s">
        <v>2494</v>
      </c>
      <c r="T244" s="20"/>
      <c r="U244" s="20"/>
      <c r="V244" s="349">
        <f t="shared" si="9"/>
        <v>5</v>
      </c>
      <c r="W244" s="20" t="s">
        <v>4849</v>
      </c>
      <c r="X244" s="20" t="s">
        <v>1527</v>
      </c>
      <c r="Y244" s="17"/>
      <c r="Z244" s="975" t="s">
        <v>12215</v>
      </c>
      <c r="AA244" s="821" t="s">
        <v>12666</v>
      </c>
      <c r="AB244" s="2633">
        <v>43930</v>
      </c>
      <c r="AC244" s="2633"/>
      <c r="AD244" s="2633">
        <v>46013.333333333336</v>
      </c>
      <c r="AE244" s="52" t="s">
        <v>19938</v>
      </c>
    </row>
    <row r="245" spans="1:32">
      <c r="A245" s="16">
        <f t="shared" si="8"/>
        <v>241</v>
      </c>
      <c r="B245" s="2629" t="s">
        <v>3460</v>
      </c>
      <c r="C245" s="139" t="s">
        <v>2993</v>
      </c>
      <c r="D245" s="15" t="s">
        <v>3461</v>
      </c>
      <c r="E245" s="2631" t="s">
        <v>13</v>
      </c>
      <c r="F245" s="2631"/>
      <c r="G245" s="2631"/>
      <c r="H245" s="2631" t="s">
        <v>17269</v>
      </c>
      <c r="I245" s="2631">
        <v>13</v>
      </c>
      <c r="J245" s="13" t="s">
        <v>3416</v>
      </c>
      <c r="K245" s="2624" t="s">
        <v>6142</v>
      </c>
      <c r="L245" s="2632"/>
      <c r="M245" s="2632"/>
      <c r="N245" s="2632"/>
      <c r="O245" s="2631">
        <v>2910</v>
      </c>
      <c r="P245" s="399">
        <v>6.6708000000000007</v>
      </c>
      <c r="Q245" s="2631">
        <v>5.5</v>
      </c>
      <c r="R245" s="2631">
        <v>380</v>
      </c>
      <c r="S245" s="20" t="s">
        <v>2494</v>
      </c>
      <c r="T245" s="20"/>
      <c r="U245" s="20"/>
      <c r="V245" s="349">
        <f t="shared" si="9"/>
        <v>5</v>
      </c>
      <c r="W245" s="20" t="s">
        <v>4849</v>
      </c>
      <c r="X245" s="20" t="s">
        <v>1527</v>
      </c>
      <c r="Y245" s="17"/>
      <c r="Z245" s="975" t="s">
        <v>12215</v>
      </c>
      <c r="AA245" s="821" t="s">
        <v>12666</v>
      </c>
      <c r="AB245" s="2633">
        <v>44427</v>
      </c>
      <c r="AC245" s="2633"/>
      <c r="AD245" s="2633">
        <v>46510.333333333336</v>
      </c>
      <c r="AE245" s="52" t="s">
        <v>19938</v>
      </c>
    </row>
    <row r="246" spans="1:32">
      <c r="A246" s="16">
        <f t="shared" si="8"/>
        <v>242</v>
      </c>
      <c r="B246" s="2629" t="s">
        <v>3462</v>
      </c>
      <c r="C246" s="139" t="s">
        <v>2993</v>
      </c>
      <c r="D246" s="15" t="s">
        <v>505</v>
      </c>
      <c r="E246" s="2631" t="s">
        <v>13</v>
      </c>
      <c r="F246" s="2631"/>
      <c r="G246" s="2631"/>
      <c r="H246" s="2631" t="s">
        <v>17278</v>
      </c>
      <c r="I246" s="2631">
        <v>1.3</v>
      </c>
      <c r="J246" s="13" t="s">
        <v>15</v>
      </c>
      <c r="K246" s="2624" t="s">
        <v>6136</v>
      </c>
      <c r="L246" s="2632"/>
      <c r="M246" s="2632"/>
      <c r="N246" s="2632"/>
      <c r="O246" s="13">
        <v>1390</v>
      </c>
      <c r="P246" s="399">
        <v>5.1012000000000004</v>
      </c>
      <c r="Q246" s="2631">
        <v>0.55000000000000004</v>
      </c>
      <c r="R246" s="2631">
        <v>380</v>
      </c>
      <c r="S246" s="20" t="s">
        <v>2494</v>
      </c>
      <c r="T246" s="20"/>
      <c r="U246" s="20"/>
      <c r="V246" s="349">
        <f t="shared" si="9"/>
        <v>5</v>
      </c>
      <c r="W246" s="20" t="s">
        <v>4849</v>
      </c>
      <c r="X246" s="20" t="s">
        <v>1527</v>
      </c>
      <c r="Y246" s="17"/>
      <c r="Z246" s="975" t="s">
        <v>12216</v>
      </c>
      <c r="AA246" s="821" t="s">
        <v>12666</v>
      </c>
      <c r="AB246" s="2633">
        <v>43913</v>
      </c>
      <c r="AC246" s="2633"/>
      <c r="AD246" s="2633">
        <v>45996.333333333336</v>
      </c>
      <c r="AE246" s="52" t="s">
        <v>19938</v>
      </c>
    </row>
    <row r="247" spans="1:32">
      <c r="A247" s="16">
        <f t="shared" si="8"/>
        <v>243</v>
      </c>
      <c r="B247" s="2629" t="s">
        <v>506</v>
      </c>
      <c r="C247" s="139" t="s">
        <v>2993</v>
      </c>
      <c r="D247" s="15" t="s">
        <v>507</v>
      </c>
      <c r="E247" s="2631" t="s">
        <v>13</v>
      </c>
      <c r="F247" s="2631"/>
      <c r="G247" s="2631"/>
      <c r="H247" s="2631" t="s">
        <v>17278</v>
      </c>
      <c r="I247" s="2631">
        <v>1.3</v>
      </c>
      <c r="J247" s="13" t="s">
        <v>15</v>
      </c>
      <c r="K247" s="2624" t="s">
        <v>6136</v>
      </c>
      <c r="L247" s="2632"/>
      <c r="M247" s="2632"/>
      <c r="N247" s="2632"/>
      <c r="O247" s="13">
        <v>1390</v>
      </c>
      <c r="P247" s="399">
        <v>5.1012000000000004</v>
      </c>
      <c r="Q247" s="2631">
        <v>0.55000000000000004</v>
      </c>
      <c r="R247" s="2631">
        <v>380</v>
      </c>
      <c r="S247" s="20" t="s">
        <v>2494</v>
      </c>
      <c r="T247" s="20"/>
      <c r="U247" s="20"/>
      <c r="V247" s="349" t="str">
        <f t="shared" si="9"/>
        <v xml:space="preserve"> </v>
      </c>
      <c r="W247" s="20"/>
      <c r="X247" s="20"/>
      <c r="Y247" s="17"/>
      <c r="Z247" s="975" t="s">
        <v>12216</v>
      </c>
      <c r="AA247" s="821" t="s">
        <v>12666</v>
      </c>
      <c r="AB247" s="2633">
        <v>43910</v>
      </c>
      <c r="AC247" s="2633"/>
      <c r="AD247" s="2633">
        <v>45993.333333333336</v>
      </c>
      <c r="AE247" s="52" t="s">
        <v>19938</v>
      </c>
    </row>
    <row r="248" spans="1:32">
      <c r="A248" s="16">
        <f t="shared" si="8"/>
        <v>244</v>
      </c>
      <c r="B248" s="2629" t="s">
        <v>508</v>
      </c>
      <c r="C248" s="139" t="s">
        <v>2993</v>
      </c>
      <c r="D248" s="15" t="s">
        <v>509</v>
      </c>
      <c r="E248" s="2631" t="s">
        <v>13</v>
      </c>
      <c r="F248" s="2631"/>
      <c r="G248" s="2631"/>
      <c r="H248" s="2631" t="s">
        <v>17278</v>
      </c>
      <c r="I248" s="2631">
        <v>2.1</v>
      </c>
      <c r="J248" s="13" t="s">
        <v>364</v>
      </c>
      <c r="K248" s="2624" t="s">
        <v>6136</v>
      </c>
      <c r="L248" s="2632"/>
      <c r="M248" s="2632"/>
      <c r="N248" s="2632"/>
      <c r="O248" s="13">
        <v>1390</v>
      </c>
      <c r="P248" s="399">
        <v>5.1012000000000004</v>
      </c>
      <c r="Q248" s="2631">
        <v>0.75</v>
      </c>
      <c r="R248" s="2631">
        <v>380</v>
      </c>
      <c r="S248" s="20" t="s">
        <v>2494</v>
      </c>
      <c r="T248" s="20"/>
      <c r="U248" s="20"/>
      <c r="V248" s="349">
        <f t="shared" si="9"/>
        <v>5</v>
      </c>
      <c r="W248" s="20" t="s">
        <v>319</v>
      </c>
      <c r="X248" s="20" t="s">
        <v>1527</v>
      </c>
      <c r="Y248" s="17"/>
      <c r="Z248" s="975" t="s">
        <v>12216</v>
      </c>
      <c r="AA248" s="821" t="s">
        <v>12666</v>
      </c>
      <c r="AB248" s="2633">
        <v>43997</v>
      </c>
      <c r="AC248" s="2633"/>
      <c r="AD248" s="2633">
        <v>46080.333333333336</v>
      </c>
      <c r="AE248" s="52" t="s">
        <v>19938</v>
      </c>
    </row>
    <row r="249" spans="1:32">
      <c r="A249" s="16">
        <f t="shared" si="8"/>
        <v>245</v>
      </c>
      <c r="B249" s="2629" t="s">
        <v>510</v>
      </c>
      <c r="C249" s="139" t="s">
        <v>2993</v>
      </c>
      <c r="D249" s="15" t="s">
        <v>511</v>
      </c>
      <c r="E249" s="2631" t="s">
        <v>3415</v>
      </c>
      <c r="F249" s="2631"/>
      <c r="G249" s="2631"/>
      <c r="H249" s="2631" t="s">
        <v>3516</v>
      </c>
      <c r="I249" s="2631">
        <v>2.1</v>
      </c>
      <c r="J249" s="13" t="s">
        <v>364</v>
      </c>
      <c r="K249" s="2624" t="s">
        <v>6136</v>
      </c>
      <c r="L249" s="2632"/>
      <c r="M249" s="2632"/>
      <c r="N249" s="2632"/>
      <c r="O249" s="2631">
        <v>1400</v>
      </c>
      <c r="P249" s="399">
        <v>6.6708000000000007</v>
      </c>
      <c r="Q249" s="2631">
        <v>0.75</v>
      </c>
      <c r="R249" s="2631">
        <v>380</v>
      </c>
      <c r="S249" s="20"/>
      <c r="T249" s="20"/>
      <c r="U249" s="20"/>
      <c r="V249" s="349" t="str">
        <f t="shared" si="9"/>
        <v xml:space="preserve"> </v>
      </c>
      <c r="W249" s="20"/>
      <c r="X249" s="20"/>
      <c r="Y249" s="17"/>
      <c r="AA249" s="821"/>
      <c r="AB249" s="2633"/>
      <c r="AC249" s="2633"/>
      <c r="AD249" s="2633"/>
      <c r="AE249" s="52" t="s">
        <v>19938</v>
      </c>
    </row>
    <row r="250" spans="1:32">
      <c r="A250" s="16">
        <f t="shared" si="8"/>
        <v>246</v>
      </c>
      <c r="B250" s="2629" t="s">
        <v>512</v>
      </c>
      <c r="C250" s="139" t="s">
        <v>2993</v>
      </c>
      <c r="D250" s="15" t="s">
        <v>513</v>
      </c>
      <c r="E250" s="2631" t="s">
        <v>13</v>
      </c>
      <c r="F250" s="2631"/>
      <c r="G250" s="2631"/>
      <c r="H250" s="2631" t="s">
        <v>17288</v>
      </c>
      <c r="I250" s="2631">
        <v>2.6</v>
      </c>
      <c r="J250" s="13" t="s">
        <v>4843</v>
      </c>
      <c r="K250" s="2624" t="s">
        <v>6140</v>
      </c>
      <c r="L250" s="2632"/>
      <c r="M250" s="2632"/>
      <c r="N250" s="2632"/>
      <c r="O250" s="13">
        <v>2860</v>
      </c>
      <c r="P250" s="399">
        <v>7.8480000000000008</v>
      </c>
      <c r="Q250" s="2631">
        <v>1.5</v>
      </c>
      <c r="R250" s="2631">
        <v>380</v>
      </c>
      <c r="S250" s="20" t="s">
        <v>4412</v>
      </c>
      <c r="T250" s="20"/>
      <c r="U250" s="20"/>
      <c r="V250" s="349" t="str">
        <f t="shared" si="9"/>
        <v xml:space="preserve"> </v>
      </c>
      <c r="W250" s="20"/>
      <c r="X250" s="20"/>
      <c r="Y250" s="17"/>
      <c r="Z250" s="975" t="s">
        <v>12226</v>
      </c>
      <c r="AA250" s="821"/>
      <c r="AB250" s="2633"/>
      <c r="AC250" s="2633"/>
      <c r="AD250" s="2633"/>
      <c r="AE250" s="52" t="s">
        <v>19938</v>
      </c>
    </row>
    <row r="251" spans="1:32">
      <c r="A251" s="16">
        <f t="shared" si="8"/>
        <v>247</v>
      </c>
      <c r="B251" s="2629" t="s">
        <v>514</v>
      </c>
      <c r="C251" s="139" t="s">
        <v>2993</v>
      </c>
      <c r="D251" s="15" t="s">
        <v>513</v>
      </c>
      <c r="E251" s="2631" t="s">
        <v>13</v>
      </c>
      <c r="F251" s="2631"/>
      <c r="G251" s="2631"/>
      <c r="H251" s="2631" t="s">
        <v>17288</v>
      </c>
      <c r="I251" s="2631">
        <v>2.6</v>
      </c>
      <c r="J251" s="13" t="s">
        <v>4843</v>
      </c>
      <c r="K251" s="2624" t="s">
        <v>6140</v>
      </c>
      <c r="L251" s="2632"/>
      <c r="M251" s="2632"/>
      <c r="N251" s="2632"/>
      <c r="O251" s="13">
        <v>2860</v>
      </c>
      <c r="P251" s="399">
        <v>7.8480000000000008</v>
      </c>
      <c r="Q251" s="2631">
        <v>1.5</v>
      </c>
      <c r="R251" s="2631">
        <v>380</v>
      </c>
      <c r="S251" s="20" t="s">
        <v>4412</v>
      </c>
      <c r="T251" s="20"/>
      <c r="U251" s="20"/>
      <c r="V251" s="349" t="str">
        <f t="shared" si="9"/>
        <v xml:space="preserve"> </v>
      </c>
      <c r="W251" s="20"/>
      <c r="X251" s="20"/>
      <c r="Y251" s="17"/>
      <c r="Z251" s="975" t="s">
        <v>12226</v>
      </c>
      <c r="AA251" s="821"/>
      <c r="AB251" s="2633"/>
      <c r="AC251" s="2633"/>
      <c r="AD251" s="2633"/>
      <c r="AE251" s="52" t="s">
        <v>19938</v>
      </c>
    </row>
    <row r="252" spans="1:32">
      <c r="A252" s="16">
        <f t="shared" si="8"/>
        <v>248</v>
      </c>
      <c r="B252" s="2629" t="s">
        <v>12615</v>
      </c>
      <c r="C252" s="15" t="s">
        <v>2993</v>
      </c>
      <c r="D252" s="15" t="s">
        <v>513</v>
      </c>
      <c r="E252" s="2631" t="s">
        <v>13</v>
      </c>
      <c r="F252" s="2631">
        <v>2019279173</v>
      </c>
      <c r="G252" s="2631" t="s">
        <v>19067</v>
      </c>
      <c r="H252" s="2631" t="s">
        <v>17288</v>
      </c>
      <c r="I252" s="2631">
        <v>0.3</v>
      </c>
      <c r="J252" s="13"/>
      <c r="K252" s="2624" t="s">
        <v>3516</v>
      </c>
      <c r="L252" s="2632"/>
      <c r="M252" s="2632"/>
      <c r="N252" s="2632"/>
      <c r="O252" s="2631"/>
      <c r="P252" s="399"/>
      <c r="Q252" s="2631">
        <v>0.03</v>
      </c>
      <c r="R252" s="2631">
        <v>220</v>
      </c>
      <c r="S252" s="20" t="s">
        <v>19068</v>
      </c>
      <c r="T252" s="20"/>
      <c r="U252" s="20"/>
      <c r="V252" s="349" t="str">
        <f t="shared" si="9"/>
        <v xml:space="preserve"> </v>
      </c>
      <c r="W252" s="20"/>
      <c r="X252" s="20"/>
      <c r="Y252" s="17"/>
      <c r="Z252" s="975" t="s">
        <v>12226</v>
      </c>
      <c r="AA252" s="821" t="s">
        <v>3516</v>
      </c>
      <c r="AB252" s="2633" t="s">
        <v>3516</v>
      </c>
      <c r="AC252" s="2633"/>
      <c r="AD252" s="2633" t="s">
        <v>3516</v>
      </c>
      <c r="AF252" s="52" t="s">
        <v>19938</v>
      </c>
    </row>
    <row r="253" spans="1:32">
      <c r="A253" s="16">
        <f t="shared" si="8"/>
        <v>249</v>
      </c>
      <c r="B253" s="2629" t="s">
        <v>515</v>
      </c>
      <c r="C253" s="139" t="s">
        <v>2993</v>
      </c>
      <c r="D253" s="15" t="s">
        <v>516</v>
      </c>
      <c r="E253" s="2631" t="s">
        <v>13</v>
      </c>
      <c r="F253" s="2631"/>
      <c r="G253" s="2631"/>
      <c r="H253" s="2631" t="s">
        <v>17288</v>
      </c>
      <c r="I253" s="2631">
        <v>7.6</v>
      </c>
      <c r="J253" s="13">
        <v>9</v>
      </c>
      <c r="K253" s="2624" t="s">
        <v>6142</v>
      </c>
      <c r="L253" s="2632"/>
      <c r="M253" s="2632"/>
      <c r="N253" s="2632"/>
      <c r="O253" s="2631">
        <v>2900</v>
      </c>
      <c r="P253" s="399">
        <v>7.8480000000000008</v>
      </c>
      <c r="Q253" s="2631">
        <v>3.7</v>
      </c>
      <c r="R253" s="2631">
        <v>380</v>
      </c>
      <c r="S253" s="20" t="s">
        <v>4412</v>
      </c>
      <c r="T253" s="20"/>
      <c r="U253" s="20"/>
      <c r="V253" s="349" t="str">
        <f t="shared" si="9"/>
        <v xml:space="preserve"> </v>
      </c>
      <c r="W253" s="20"/>
      <c r="X253" s="20"/>
      <c r="Y253" s="17"/>
      <c r="Z253" s="975" t="s">
        <v>12226</v>
      </c>
      <c r="AA253" s="821" t="s">
        <v>12666</v>
      </c>
      <c r="AB253" s="2633">
        <v>44081</v>
      </c>
      <c r="AC253" s="2633"/>
      <c r="AD253" s="2633">
        <v>46164.333333333336</v>
      </c>
      <c r="AE253" s="52" t="s">
        <v>19938</v>
      </c>
    </row>
    <row r="254" spans="1:32">
      <c r="A254" s="16">
        <f t="shared" si="8"/>
        <v>250</v>
      </c>
      <c r="B254" s="2629" t="s">
        <v>517</v>
      </c>
      <c r="C254" s="139" t="s">
        <v>2993</v>
      </c>
      <c r="D254" s="15" t="s">
        <v>516</v>
      </c>
      <c r="E254" s="2631" t="s">
        <v>13</v>
      </c>
      <c r="F254" s="2631" t="s">
        <v>19065</v>
      </c>
      <c r="G254" s="2631" t="s">
        <v>19064</v>
      </c>
      <c r="H254" s="2631" t="s">
        <v>17288</v>
      </c>
      <c r="I254" s="2644">
        <v>7.42</v>
      </c>
      <c r="J254" s="13"/>
      <c r="K254" s="2624" t="s">
        <v>6142</v>
      </c>
      <c r="L254" s="2632"/>
      <c r="M254" s="2632"/>
      <c r="N254" s="2632"/>
      <c r="O254" s="2631">
        <v>2902</v>
      </c>
      <c r="P254" s="399">
        <v>7.8480000000000008</v>
      </c>
      <c r="Q254" s="2631">
        <v>4</v>
      </c>
      <c r="R254" s="2631">
        <v>380</v>
      </c>
      <c r="S254" s="20" t="s">
        <v>4411</v>
      </c>
      <c r="T254" s="2472">
        <v>45449</v>
      </c>
      <c r="U254" s="20"/>
      <c r="V254" s="349" t="str">
        <f t="shared" si="9"/>
        <v xml:space="preserve"> </v>
      </c>
      <c r="W254" s="20"/>
      <c r="X254" s="20"/>
      <c r="Y254" s="17"/>
      <c r="Z254" s="975" t="s">
        <v>12226</v>
      </c>
      <c r="AA254" s="821"/>
      <c r="AB254" s="2633"/>
      <c r="AC254" s="2633"/>
      <c r="AD254" s="2633"/>
      <c r="AE254" s="52" t="s">
        <v>19938</v>
      </c>
    </row>
    <row r="255" spans="1:32">
      <c r="A255" s="16">
        <f t="shared" si="8"/>
        <v>251</v>
      </c>
      <c r="B255" s="2629" t="s">
        <v>12616</v>
      </c>
      <c r="C255" s="15" t="s">
        <v>2993</v>
      </c>
      <c r="D255" s="15" t="s">
        <v>516</v>
      </c>
      <c r="E255" s="2631" t="s">
        <v>13</v>
      </c>
      <c r="F255" s="2631"/>
      <c r="G255" s="2631"/>
      <c r="H255" s="2631" t="s">
        <v>3516</v>
      </c>
      <c r="I255" s="2644">
        <v>0.76</v>
      </c>
      <c r="J255" s="13"/>
      <c r="K255" s="2624" t="s">
        <v>3516</v>
      </c>
      <c r="L255" s="2632"/>
      <c r="M255" s="2632"/>
      <c r="N255" s="2632"/>
      <c r="O255" s="2631"/>
      <c r="P255" s="399">
        <v>7.85</v>
      </c>
      <c r="Q255" s="2631"/>
      <c r="R255" s="2631"/>
      <c r="S255" s="20"/>
      <c r="T255" s="20"/>
      <c r="U255" s="20"/>
      <c r="V255" s="349" t="str">
        <f t="shared" si="9"/>
        <v xml:space="preserve"> </v>
      </c>
      <c r="W255" s="20"/>
      <c r="X255" s="20"/>
      <c r="Y255" s="17"/>
      <c r="AA255" s="821"/>
      <c r="AB255" s="2633"/>
      <c r="AC255" s="2633"/>
      <c r="AD255" s="2633"/>
    </row>
    <row r="256" spans="1:32">
      <c r="A256" s="16">
        <f t="shared" si="8"/>
        <v>252</v>
      </c>
      <c r="B256" s="2629" t="s">
        <v>518</v>
      </c>
      <c r="C256" s="139" t="s">
        <v>2993</v>
      </c>
      <c r="D256" s="15" t="s">
        <v>4326</v>
      </c>
      <c r="E256" s="2631" t="s">
        <v>13</v>
      </c>
      <c r="F256" s="2631"/>
      <c r="G256" s="2631"/>
      <c r="H256" s="2631" t="s">
        <v>17288</v>
      </c>
      <c r="I256" s="2639"/>
      <c r="J256" s="13" t="s">
        <v>3417</v>
      </c>
      <c r="K256" s="2624" t="s">
        <v>6136</v>
      </c>
      <c r="L256" s="2632"/>
      <c r="M256" s="2632"/>
      <c r="N256" s="2632"/>
      <c r="O256" s="13">
        <v>1375</v>
      </c>
      <c r="P256" s="399">
        <v>4.9050000000000002</v>
      </c>
      <c r="Q256" s="2631">
        <v>0.37</v>
      </c>
      <c r="R256" s="2631">
        <v>380</v>
      </c>
      <c r="S256" s="20" t="s">
        <v>2494</v>
      </c>
      <c r="T256" s="20"/>
      <c r="U256" s="20"/>
      <c r="V256" s="349" t="str">
        <f t="shared" si="9"/>
        <v xml:space="preserve"> </v>
      </c>
      <c r="W256" s="20"/>
      <c r="X256" s="20"/>
      <c r="Y256" s="17"/>
      <c r="Z256" s="975" t="s">
        <v>12226</v>
      </c>
      <c r="AA256" s="821"/>
      <c r="AB256" s="2633"/>
      <c r="AC256" s="2633"/>
      <c r="AD256" s="2633"/>
      <c r="AE256" s="52" t="s">
        <v>19938</v>
      </c>
    </row>
    <row r="257" spans="1:31">
      <c r="A257" s="16">
        <f t="shared" si="8"/>
        <v>253</v>
      </c>
      <c r="B257" s="2629" t="s">
        <v>12617</v>
      </c>
      <c r="C257" s="139" t="s">
        <v>2993</v>
      </c>
      <c r="D257" s="15" t="s">
        <v>6402</v>
      </c>
      <c r="E257" s="2631" t="s">
        <v>13</v>
      </c>
      <c r="F257" s="2631"/>
      <c r="G257" s="2631"/>
      <c r="H257" s="2631" t="s">
        <v>3516</v>
      </c>
      <c r="I257" s="2639">
        <v>1.0900000000000001</v>
      </c>
      <c r="J257" s="13"/>
      <c r="K257" s="2624" t="s">
        <v>6136</v>
      </c>
      <c r="L257" s="2632"/>
      <c r="M257" s="2632"/>
      <c r="N257" s="2632"/>
      <c r="O257" s="13">
        <v>1380</v>
      </c>
      <c r="P257" s="399"/>
      <c r="Q257" s="2631">
        <v>0.37</v>
      </c>
      <c r="R257" s="2631">
        <v>380</v>
      </c>
      <c r="S257" s="20" t="s">
        <v>6403</v>
      </c>
      <c r="T257" s="20"/>
      <c r="U257" s="20"/>
      <c r="V257" s="349"/>
      <c r="W257" s="20"/>
      <c r="X257" s="20"/>
      <c r="Y257" s="17"/>
      <c r="AA257" s="821"/>
      <c r="AB257" s="2633"/>
      <c r="AC257" s="2633"/>
      <c r="AD257" s="2633"/>
    </row>
    <row r="258" spans="1:31">
      <c r="A258" s="16">
        <f t="shared" si="8"/>
        <v>254</v>
      </c>
      <c r="B258" s="2629" t="s">
        <v>4327</v>
      </c>
      <c r="C258" s="139" t="s">
        <v>2993</v>
      </c>
      <c r="D258" s="15" t="s">
        <v>4328</v>
      </c>
      <c r="E258" s="2631" t="s">
        <v>13</v>
      </c>
      <c r="F258" s="2631"/>
      <c r="G258" s="2631"/>
      <c r="H258" s="2631" t="s">
        <v>3516</v>
      </c>
      <c r="I258" s="2631">
        <v>2.1</v>
      </c>
      <c r="J258" s="13" t="s">
        <v>360</v>
      </c>
      <c r="K258" s="2624" t="s">
        <v>6136</v>
      </c>
      <c r="L258" s="2632"/>
      <c r="M258" s="2632"/>
      <c r="N258" s="2632"/>
      <c r="O258" s="13">
        <v>1410</v>
      </c>
      <c r="P258" s="399">
        <v>4.9050000000000002</v>
      </c>
      <c r="Q258" s="2631">
        <v>0.75</v>
      </c>
      <c r="R258" s="2631">
        <v>380</v>
      </c>
      <c r="S258" s="20" t="s">
        <v>4411</v>
      </c>
      <c r="T258" s="20"/>
      <c r="U258" s="20"/>
      <c r="V258" s="349" t="str">
        <f t="shared" si="9"/>
        <v xml:space="preserve"> </v>
      </c>
      <c r="W258" s="20"/>
      <c r="X258" s="20"/>
      <c r="Y258" s="17"/>
      <c r="AA258" s="821"/>
      <c r="AB258" s="2633"/>
      <c r="AC258" s="2633"/>
      <c r="AD258" s="2633"/>
      <c r="AE258" s="52" t="s">
        <v>19938</v>
      </c>
    </row>
    <row r="259" spans="1:31">
      <c r="A259" s="16">
        <f t="shared" si="8"/>
        <v>255</v>
      </c>
      <c r="B259" s="2629" t="s">
        <v>4329</v>
      </c>
      <c r="C259" s="139" t="s">
        <v>2993</v>
      </c>
      <c r="D259" s="15" t="s">
        <v>4330</v>
      </c>
      <c r="E259" s="2631" t="s">
        <v>13</v>
      </c>
      <c r="F259" s="2631"/>
      <c r="G259" s="2631"/>
      <c r="H259" s="2631" t="s">
        <v>3516</v>
      </c>
      <c r="I259" s="2631">
        <v>0.44</v>
      </c>
      <c r="J259" s="13" t="s">
        <v>14</v>
      </c>
      <c r="K259" s="2624" t="s">
        <v>6136</v>
      </c>
      <c r="L259" s="2632"/>
      <c r="M259" s="2632"/>
      <c r="N259" s="2632"/>
      <c r="O259" s="13">
        <v>1400</v>
      </c>
      <c r="P259" s="399">
        <v>4.9050000000000002</v>
      </c>
      <c r="Q259" s="2631">
        <v>0.25</v>
      </c>
      <c r="R259" s="2631">
        <v>380</v>
      </c>
      <c r="S259" s="20" t="s">
        <v>4411</v>
      </c>
      <c r="T259" s="20"/>
      <c r="U259" s="20"/>
      <c r="V259" s="349" t="str">
        <f t="shared" si="9"/>
        <v xml:space="preserve"> </v>
      </c>
      <c r="W259" s="20"/>
      <c r="X259" s="20"/>
      <c r="Y259" s="17"/>
      <c r="AA259" s="821"/>
      <c r="AB259" s="2633"/>
      <c r="AC259" s="2633"/>
      <c r="AD259" s="2633"/>
      <c r="AE259" s="52" t="s">
        <v>19938</v>
      </c>
    </row>
    <row r="260" spans="1:31">
      <c r="A260" s="16">
        <f t="shared" si="8"/>
        <v>256</v>
      </c>
      <c r="B260" s="2629" t="s">
        <v>12618</v>
      </c>
      <c r="C260" s="139" t="s">
        <v>2993</v>
      </c>
      <c r="D260" s="15" t="s">
        <v>4840</v>
      </c>
      <c r="E260" s="2631" t="s">
        <v>13</v>
      </c>
      <c r="F260" s="2631"/>
      <c r="G260" s="2631"/>
      <c r="H260" s="2631" t="s">
        <v>17245</v>
      </c>
      <c r="I260" s="2631">
        <v>22</v>
      </c>
      <c r="J260" s="13">
        <v>22</v>
      </c>
      <c r="K260" s="2624" t="s">
        <v>3516</v>
      </c>
      <c r="L260" s="2632"/>
      <c r="M260" s="2632"/>
      <c r="N260" s="2632"/>
      <c r="O260" s="2631">
        <v>1430</v>
      </c>
      <c r="P260" s="399">
        <v>9.3194999999999997</v>
      </c>
      <c r="Q260" s="2631">
        <v>11</v>
      </c>
      <c r="R260" s="2631">
        <v>380</v>
      </c>
      <c r="S260" s="20" t="s">
        <v>4412</v>
      </c>
      <c r="T260" s="20"/>
      <c r="U260" s="20"/>
      <c r="V260" s="349" t="str">
        <f t="shared" si="9"/>
        <v xml:space="preserve"> </v>
      </c>
      <c r="W260" s="20"/>
      <c r="X260" s="20"/>
      <c r="Y260" s="17"/>
      <c r="Z260" s="975" t="s">
        <v>17774</v>
      </c>
      <c r="AA260" s="821"/>
      <c r="AB260" s="2633"/>
      <c r="AC260" s="2633"/>
      <c r="AD260" s="2633"/>
      <c r="AE260" s="52" t="s">
        <v>19938</v>
      </c>
    </row>
    <row r="261" spans="1:31">
      <c r="A261" s="16">
        <f t="shared" si="8"/>
        <v>257</v>
      </c>
      <c r="B261" s="2629" t="s">
        <v>12619</v>
      </c>
      <c r="C261" s="139" t="s">
        <v>2993</v>
      </c>
      <c r="D261" s="15" t="s">
        <v>4840</v>
      </c>
      <c r="E261" s="2631" t="s">
        <v>13</v>
      </c>
      <c r="F261" s="2631"/>
      <c r="G261" s="2631"/>
      <c r="H261" s="2631" t="s">
        <v>17245</v>
      </c>
      <c r="I261" s="2631"/>
      <c r="J261" s="13"/>
      <c r="K261" s="2624" t="s">
        <v>6140</v>
      </c>
      <c r="L261" s="2632"/>
      <c r="M261" s="2632"/>
      <c r="N261" s="2632"/>
      <c r="O261" s="2631">
        <v>2900</v>
      </c>
      <c r="P261" s="399">
        <v>9.32</v>
      </c>
      <c r="Q261" s="2631">
        <v>5.6</v>
      </c>
      <c r="R261" s="2631">
        <v>380</v>
      </c>
      <c r="S261" s="20"/>
      <c r="T261" s="20"/>
      <c r="U261" s="20"/>
      <c r="V261" s="349" t="str">
        <f t="shared" si="9"/>
        <v xml:space="preserve"> </v>
      </c>
      <c r="W261" s="20"/>
      <c r="X261" s="20"/>
      <c r="Y261" s="17"/>
      <c r="Z261" s="975" t="s">
        <v>17774</v>
      </c>
      <c r="AA261" s="821" t="s">
        <v>12666</v>
      </c>
      <c r="AB261" s="2633">
        <v>44007</v>
      </c>
      <c r="AC261" s="2633"/>
      <c r="AD261" s="2633">
        <v>46090.333333333336</v>
      </c>
      <c r="AE261" s="52" t="s">
        <v>19938</v>
      </c>
    </row>
    <row r="262" spans="1:31">
      <c r="A262" s="16">
        <f t="shared" si="8"/>
        <v>258</v>
      </c>
      <c r="B262" s="2854" t="s">
        <v>2865</v>
      </c>
      <c r="C262" s="139" t="s">
        <v>2993</v>
      </c>
      <c r="D262" s="15" t="s">
        <v>2866</v>
      </c>
      <c r="E262" s="2631" t="s">
        <v>13</v>
      </c>
      <c r="F262" s="2631"/>
      <c r="G262" s="2631"/>
      <c r="H262" s="2631" t="s">
        <v>17245</v>
      </c>
      <c r="I262" s="2631">
        <v>7.6</v>
      </c>
      <c r="J262" s="13">
        <v>9</v>
      </c>
      <c r="K262" s="2624" t="s">
        <v>6142</v>
      </c>
      <c r="L262" s="2632"/>
      <c r="M262" s="2632"/>
      <c r="N262" s="2632"/>
      <c r="O262" s="2631">
        <v>1430</v>
      </c>
      <c r="P262" s="399">
        <v>4.9050000000000002</v>
      </c>
      <c r="Q262" s="2631">
        <v>3.7</v>
      </c>
      <c r="R262" s="2631">
        <v>380</v>
      </c>
      <c r="S262" s="20" t="s">
        <v>4412</v>
      </c>
      <c r="T262" s="20"/>
      <c r="U262" s="20"/>
      <c r="V262" s="349" t="str">
        <f t="shared" si="9"/>
        <v xml:space="preserve"> </v>
      </c>
      <c r="W262" s="20"/>
      <c r="X262" s="20"/>
      <c r="Y262" s="2854" t="s">
        <v>27697</v>
      </c>
      <c r="Z262" s="975" t="s">
        <v>12229</v>
      </c>
      <c r="AA262" s="821" t="s">
        <v>12679</v>
      </c>
      <c r="AB262" s="2633">
        <v>43755</v>
      </c>
      <c r="AC262" s="2633"/>
      <c r="AD262" s="2633">
        <v>45838.333333333336</v>
      </c>
      <c r="AE262" s="52" t="s">
        <v>19938</v>
      </c>
    </row>
    <row r="263" spans="1:31">
      <c r="A263" s="16">
        <f t="shared" si="8"/>
        <v>259</v>
      </c>
      <c r="B263" s="2629" t="s">
        <v>2867</v>
      </c>
      <c r="C263" s="139" t="s">
        <v>2993</v>
      </c>
      <c r="D263" s="15" t="s">
        <v>2866</v>
      </c>
      <c r="E263" s="2631" t="s">
        <v>13</v>
      </c>
      <c r="F263" s="2631"/>
      <c r="G263" s="2631"/>
      <c r="H263" s="2631" t="s">
        <v>17245</v>
      </c>
      <c r="I263" s="2631">
        <v>7.6</v>
      </c>
      <c r="J263" s="13">
        <v>9</v>
      </c>
      <c r="K263" s="2624" t="s">
        <v>6142</v>
      </c>
      <c r="L263" s="2632"/>
      <c r="M263" s="2632"/>
      <c r="N263" s="2632"/>
      <c r="O263" s="2631">
        <v>1430</v>
      </c>
      <c r="P263" s="399">
        <v>4.9050000000000002</v>
      </c>
      <c r="Q263" s="2631">
        <v>3.7</v>
      </c>
      <c r="R263" s="2631">
        <v>380</v>
      </c>
      <c r="S263" s="20" t="s">
        <v>4412</v>
      </c>
      <c r="T263" s="20"/>
      <c r="U263" s="20"/>
      <c r="V263" s="349" t="str">
        <f t="shared" si="9"/>
        <v xml:space="preserve"> </v>
      </c>
      <c r="W263" s="20"/>
      <c r="X263" s="20"/>
      <c r="Y263" s="17"/>
      <c r="Z263" s="975" t="s">
        <v>12229</v>
      </c>
      <c r="AA263" s="821" t="s">
        <v>12666</v>
      </c>
      <c r="AB263" s="2633">
        <v>44647</v>
      </c>
      <c r="AC263" s="2633"/>
      <c r="AD263" s="2633">
        <v>46730.333333333336</v>
      </c>
      <c r="AE263" s="52" t="s">
        <v>19938</v>
      </c>
    </row>
    <row r="264" spans="1:31">
      <c r="A264" s="16">
        <f t="shared" si="8"/>
        <v>260</v>
      </c>
      <c r="B264" s="2629" t="s">
        <v>1123</v>
      </c>
      <c r="C264" s="139" t="s">
        <v>2993</v>
      </c>
      <c r="D264" s="15" t="s">
        <v>2869</v>
      </c>
      <c r="E264" s="2631" t="s">
        <v>13</v>
      </c>
      <c r="F264" s="2631"/>
      <c r="G264" s="2631"/>
      <c r="H264" s="2631" t="s">
        <v>17245</v>
      </c>
      <c r="I264" s="2631">
        <v>13</v>
      </c>
      <c r="J264" s="13">
        <v>12.5</v>
      </c>
      <c r="K264" s="2624" t="s">
        <v>6142</v>
      </c>
      <c r="L264" s="2632"/>
      <c r="M264" s="2632"/>
      <c r="N264" s="2632"/>
      <c r="O264" s="2631">
        <v>2910</v>
      </c>
      <c r="P264" s="399">
        <v>4.9050000000000002</v>
      </c>
      <c r="Q264" s="2631">
        <v>5.5</v>
      </c>
      <c r="R264" s="2631">
        <v>380</v>
      </c>
      <c r="S264" s="20" t="s">
        <v>4412</v>
      </c>
      <c r="T264" s="20"/>
      <c r="U264" s="20"/>
      <c r="V264" s="349">
        <f t="shared" si="9"/>
        <v>5</v>
      </c>
      <c r="W264" s="20" t="s">
        <v>4849</v>
      </c>
      <c r="X264" s="20" t="s">
        <v>1527</v>
      </c>
      <c r="Y264" s="17"/>
      <c r="Z264" s="975" t="s">
        <v>12229</v>
      </c>
      <c r="AA264" s="821" t="s">
        <v>3516</v>
      </c>
      <c r="AB264" s="2633" t="s">
        <v>3516</v>
      </c>
      <c r="AC264" s="2633"/>
      <c r="AD264" s="2633" t="s">
        <v>3516</v>
      </c>
      <c r="AE264" s="52" t="s">
        <v>19938</v>
      </c>
    </row>
    <row r="265" spans="1:31">
      <c r="A265" s="16">
        <f t="shared" si="8"/>
        <v>261</v>
      </c>
      <c r="B265" s="2854" t="s">
        <v>18353</v>
      </c>
      <c r="C265" s="2634"/>
      <c r="D265" s="266" t="s">
        <v>19974</v>
      </c>
      <c r="E265" s="2635"/>
      <c r="F265" s="2635"/>
      <c r="G265" s="2635"/>
      <c r="H265" s="2635"/>
      <c r="I265" s="2635"/>
      <c r="J265" s="303"/>
      <c r="K265" s="2646"/>
      <c r="L265" s="2636"/>
      <c r="M265" s="2636"/>
      <c r="N265" s="2636"/>
      <c r="O265" s="2635"/>
      <c r="P265" s="1837"/>
      <c r="Q265" s="2635"/>
      <c r="R265" s="2635"/>
      <c r="S265" s="267"/>
      <c r="T265" s="267"/>
      <c r="U265" s="267"/>
      <c r="V265" s="350"/>
      <c r="W265" s="267"/>
      <c r="X265" s="267"/>
      <c r="Y265" s="2637"/>
      <c r="AA265" s="821"/>
      <c r="AB265" s="2633"/>
      <c r="AC265" s="2633"/>
      <c r="AD265" s="2633"/>
      <c r="AE265" s="52" t="s">
        <v>19938</v>
      </c>
    </row>
    <row r="266" spans="1:31">
      <c r="A266" s="16">
        <f t="shared" si="8"/>
        <v>262</v>
      </c>
      <c r="B266" s="2645" t="s">
        <v>2870</v>
      </c>
      <c r="C266" s="2634" t="s">
        <v>2993</v>
      </c>
      <c r="D266" s="266" t="s">
        <v>2871</v>
      </c>
      <c r="E266" s="2635" t="s">
        <v>13</v>
      </c>
      <c r="F266" s="2635"/>
      <c r="G266" s="2635"/>
      <c r="H266" s="2635" t="s">
        <v>17245</v>
      </c>
      <c r="I266" s="2635">
        <v>5.5</v>
      </c>
      <c r="J266" s="303" t="s">
        <v>3365</v>
      </c>
      <c r="K266" s="2646" t="s">
        <v>6140</v>
      </c>
      <c r="L266" s="2636"/>
      <c r="M266" s="2636"/>
      <c r="N266" s="2636"/>
      <c r="O266" s="303">
        <v>1420</v>
      </c>
      <c r="P266" s="1837">
        <v>14.715</v>
      </c>
      <c r="Q266" s="2635">
        <v>2.2000000000000002</v>
      </c>
      <c r="R266" s="2635">
        <v>380</v>
      </c>
      <c r="S266" s="267" t="s">
        <v>4412</v>
      </c>
      <c r="T266" s="267"/>
      <c r="U266" s="267"/>
      <c r="V266" s="350" t="str">
        <f t="shared" si="9"/>
        <v xml:space="preserve"> </v>
      </c>
      <c r="W266" s="267"/>
      <c r="X266" s="267"/>
      <c r="Y266" s="2637"/>
      <c r="Z266" s="975" t="s">
        <v>12229</v>
      </c>
      <c r="AA266" s="821" t="s">
        <v>12666</v>
      </c>
      <c r="AB266" s="2633">
        <v>43539</v>
      </c>
      <c r="AC266" s="2633"/>
      <c r="AD266" s="2633">
        <v>45622.333333333336</v>
      </c>
      <c r="AE266" s="52" t="s">
        <v>19938</v>
      </c>
    </row>
    <row r="267" spans="1:31">
      <c r="A267" s="16">
        <f t="shared" si="8"/>
        <v>263</v>
      </c>
      <c r="B267" s="2629" t="s">
        <v>2872</v>
      </c>
      <c r="C267" s="139" t="s">
        <v>2993</v>
      </c>
      <c r="D267" s="15" t="s">
        <v>2871</v>
      </c>
      <c r="E267" s="2631" t="s">
        <v>13</v>
      </c>
      <c r="F267" s="2631"/>
      <c r="G267" s="2631"/>
      <c r="H267" s="2631" t="s">
        <v>17245</v>
      </c>
      <c r="I267" s="2631">
        <v>5.5</v>
      </c>
      <c r="J267" s="13" t="s">
        <v>3365</v>
      </c>
      <c r="K267" s="13" t="s">
        <v>6140</v>
      </c>
      <c r="L267" s="13"/>
      <c r="M267" s="13"/>
      <c r="N267" s="13"/>
      <c r="O267" s="13">
        <v>1420</v>
      </c>
      <c r="P267" s="399">
        <v>14.715</v>
      </c>
      <c r="Q267" s="2631">
        <v>2.2000000000000002</v>
      </c>
      <c r="R267" s="2631">
        <v>380</v>
      </c>
      <c r="S267" s="20" t="s">
        <v>4412</v>
      </c>
      <c r="T267" s="20"/>
      <c r="U267" s="20"/>
      <c r="V267" s="349" t="str">
        <f t="shared" si="9"/>
        <v xml:space="preserve"> </v>
      </c>
      <c r="W267" s="20"/>
      <c r="X267" s="20"/>
      <c r="Y267" s="17"/>
      <c r="Z267" s="2162" t="s">
        <v>12229</v>
      </c>
      <c r="AA267" s="821" t="s">
        <v>12666</v>
      </c>
      <c r="AB267" s="2633">
        <v>42988</v>
      </c>
      <c r="AC267" s="2633">
        <v>45071.333333333336</v>
      </c>
      <c r="AD267" s="821"/>
      <c r="AE267" s="52" t="s">
        <v>19938</v>
      </c>
    </row>
    <row r="268" spans="1:31">
      <c r="A268" s="16">
        <f t="shared" si="8"/>
        <v>264</v>
      </c>
      <c r="B268" s="2629" t="s">
        <v>18354</v>
      </c>
      <c r="C268" s="139" t="s">
        <v>2993</v>
      </c>
      <c r="D268" s="821" t="s">
        <v>12241</v>
      </c>
      <c r="E268" s="2631" t="s">
        <v>13</v>
      </c>
      <c r="F268" s="821"/>
      <c r="G268" s="821"/>
      <c r="H268" s="821" t="s">
        <v>17245</v>
      </c>
      <c r="I268" s="2631">
        <v>10.6</v>
      </c>
      <c r="J268" s="821"/>
      <c r="K268" s="821"/>
      <c r="L268" s="821"/>
      <c r="M268" s="821"/>
      <c r="N268" s="821"/>
      <c r="O268" s="2456">
        <v>2905</v>
      </c>
      <c r="P268" s="2456"/>
      <c r="Q268" s="2456">
        <v>5.5</v>
      </c>
      <c r="R268" s="2631">
        <v>380</v>
      </c>
      <c r="S268" s="20" t="s">
        <v>2138</v>
      </c>
      <c r="T268" s="20"/>
      <c r="U268" s="821"/>
      <c r="V268" s="821"/>
      <c r="W268" s="821"/>
      <c r="X268" s="821"/>
      <c r="Y268" s="2647"/>
      <c r="Z268" s="2162" t="s">
        <v>12229</v>
      </c>
      <c r="AA268" s="821" t="s">
        <v>12666</v>
      </c>
      <c r="AB268" s="2633">
        <v>43916</v>
      </c>
      <c r="AC268" s="2633"/>
      <c r="AD268" s="2633">
        <v>45999.333333333336</v>
      </c>
    </row>
    <row r="269" spans="1:31">
      <c r="A269" s="16">
        <f t="shared" ref="A269:A271" si="10">A268+1</f>
        <v>265</v>
      </c>
      <c r="B269" s="2854" t="s">
        <v>18355</v>
      </c>
      <c r="C269" s="139"/>
      <c r="D269" s="821"/>
      <c r="E269" s="2631"/>
      <c r="F269" s="821"/>
      <c r="G269" s="821"/>
      <c r="H269" s="821"/>
      <c r="I269" s="2631"/>
      <c r="J269" s="821"/>
      <c r="K269" s="821"/>
      <c r="L269" s="821"/>
      <c r="M269" s="821"/>
      <c r="N269" s="821"/>
      <c r="O269" s="2456"/>
      <c r="P269" s="2456"/>
      <c r="Q269" s="2456">
        <v>5.5</v>
      </c>
      <c r="R269" s="2631">
        <v>380</v>
      </c>
      <c r="S269" s="20"/>
      <c r="T269" s="20"/>
      <c r="U269" s="821"/>
      <c r="V269" s="821"/>
      <c r="W269" s="821"/>
      <c r="X269" s="821"/>
      <c r="Y269" s="2647"/>
      <c r="Z269" s="2162"/>
      <c r="AA269" s="821"/>
      <c r="AB269" s="2633"/>
      <c r="AC269" s="2633"/>
      <c r="AD269" s="2633"/>
    </row>
    <row r="270" spans="1:31">
      <c r="A270" s="16">
        <f t="shared" si="10"/>
        <v>266</v>
      </c>
      <c r="B270" s="2629" t="s">
        <v>2873</v>
      </c>
      <c r="C270" s="139" t="s">
        <v>2992</v>
      </c>
      <c r="D270" s="15" t="s">
        <v>2874</v>
      </c>
      <c r="E270" s="2631" t="s">
        <v>13</v>
      </c>
      <c r="F270" s="2631"/>
      <c r="G270" s="2631"/>
      <c r="H270" s="2631" t="s">
        <v>17249</v>
      </c>
      <c r="I270" s="2631">
        <v>219</v>
      </c>
      <c r="J270" s="13"/>
      <c r="K270" s="13" t="s">
        <v>6146</v>
      </c>
      <c r="L270" s="13"/>
      <c r="M270" s="13"/>
      <c r="N270" s="13"/>
      <c r="O270" s="13">
        <v>2975</v>
      </c>
      <c r="P270" s="399">
        <v>13.734</v>
      </c>
      <c r="Q270" s="2631">
        <v>132</v>
      </c>
      <c r="R270" s="2631">
        <v>380</v>
      </c>
      <c r="S270" s="20" t="s">
        <v>13211</v>
      </c>
      <c r="T270" s="20"/>
      <c r="U270" s="20"/>
      <c r="V270" s="349">
        <f t="shared" si="9"/>
        <v>5</v>
      </c>
      <c r="W270" s="20" t="s">
        <v>4849</v>
      </c>
      <c r="X270" s="20" t="s">
        <v>1527</v>
      </c>
      <c r="Y270" s="17"/>
      <c r="Z270" s="2162" t="s">
        <v>12249</v>
      </c>
      <c r="AA270" s="821" t="s">
        <v>12680</v>
      </c>
      <c r="AB270" s="2633">
        <v>44453</v>
      </c>
      <c r="AC270" s="2633"/>
      <c r="AD270" s="2633">
        <v>46536.333333333336</v>
      </c>
      <c r="AE270" s="52" t="s">
        <v>19938</v>
      </c>
    </row>
    <row r="271" spans="1:31">
      <c r="A271" s="16">
        <f t="shared" si="10"/>
        <v>267</v>
      </c>
      <c r="B271" s="2648" t="s">
        <v>2875</v>
      </c>
      <c r="C271" s="2649" t="s">
        <v>3553</v>
      </c>
      <c r="D271" s="2650" t="s">
        <v>2874</v>
      </c>
      <c r="E271" s="2651" t="s">
        <v>13</v>
      </c>
      <c r="F271" s="2651"/>
      <c r="G271" s="2651"/>
      <c r="H271" s="2651" t="s">
        <v>17249</v>
      </c>
      <c r="I271" s="2651">
        <v>224.4</v>
      </c>
      <c r="J271" s="2632"/>
      <c r="K271" s="2632" t="s">
        <v>6146</v>
      </c>
      <c r="L271" s="2632"/>
      <c r="M271" s="2632"/>
      <c r="N271" s="2632"/>
      <c r="O271" s="2632">
        <v>2980</v>
      </c>
      <c r="P271" s="2652">
        <v>13.734</v>
      </c>
      <c r="Q271" s="2651">
        <v>132</v>
      </c>
      <c r="R271" s="2651">
        <v>380</v>
      </c>
      <c r="S271" s="2653" t="s">
        <v>13211</v>
      </c>
      <c r="T271" s="2653"/>
      <c r="U271" s="2653"/>
      <c r="V271" s="348">
        <f t="shared" ref="V271:V342" si="11">IF(ISERROR(INDEX(data,MATCH(LEN(X271),item,0),2))," ",INDEX(data,MATCH(LEN(X271),item,0),2))</f>
        <v>5</v>
      </c>
      <c r="W271" s="2653" t="s">
        <v>4849</v>
      </c>
      <c r="X271" s="2653" t="s">
        <v>1527</v>
      </c>
      <c r="Y271" s="2654"/>
      <c r="Z271" s="975" t="s">
        <v>12249</v>
      </c>
      <c r="AA271" s="821" t="s">
        <v>12680</v>
      </c>
      <c r="AB271" s="2633">
        <v>44774</v>
      </c>
      <c r="AC271" s="2633"/>
      <c r="AD271" s="821"/>
      <c r="AE271" s="52" t="s">
        <v>19938</v>
      </c>
    </row>
    <row r="272" spans="1:31">
      <c r="A272" s="16">
        <f t="shared" ref="A272:A331" si="12">A271+1</f>
        <v>268</v>
      </c>
      <c r="B272" s="2629" t="s">
        <v>2876</v>
      </c>
      <c r="C272" s="139" t="s">
        <v>3553</v>
      </c>
      <c r="D272" s="15" t="s">
        <v>2877</v>
      </c>
      <c r="E272" s="2631" t="s">
        <v>2863</v>
      </c>
      <c r="F272" s="2631"/>
      <c r="G272" s="2631"/>
      <c r="H272" s="2631" t="s">
        <v>17248</v>
      </c>
      <c r="I272" s="2631">
        <v>110</v>
      </c>
      <c r="J272" s="13">
        <v>110</v>
      </c>
      <c r="K272" s="2624" t="s">
        <v>6147</v>
      </c>
      <c r="L272" s="2632"/>
      <c r="M272" s="2632"/>
      <c r="N272" s="2632"/>
      <c r="O272" s="2644" t="s">
        <v>2524</v>
      </c>
      <c r="P272" s="16">
        <v>9</v>
      </c>
      <c r="Q272" s="2631">
        <v>55</v>
      </c>
      <c r="R272" s="2631">
        <v>380</v>
      </c>
      <c r="S272" s="20" t="s">
        <v>3221</v>
      </c>
      <c r="T272" s="20"/>
      <c r="U272" s="20"/>
      <c r="V272" s="349" t="str">
        <f t="shared" si="11"/>
        <v xml:space="preserve"> </v>
      </c>
      <c r="W272" s="20"/>
      <c r="X272" s="20"/>
      <c r="Y272" s="17"/>
      <c r="Z272" s="975" t="s">
        <v>12246</v>
      </c>
      <c r="AA272" s="821"/>
      <c r="AB272" s="2633"/>
      <c r="AC272" s="2633"/>
      <c r="AD272" s="821"/>
      <c r="AE272" s="52" t="s">
        <v>19938</v>
      </c>
    </row>
    <row r="273" spans="1:32">
      <c r="A273" s="16">
        <f t="shared" si="12"/>
        <v>269</v>
      </c>
      <c r="B273" s="2629" t="s">
        <v>2878</v>
      </c>
      <c r="C273" s="139" t="s">
        <v>2993</v>
      </c>
      <c r="D273" s="15" t="s">
        <v>2877</v>
      </c>
      <c r="E273" s="2631" t="s">
        <v>2863</v>
      </c>
      <c r="F273" s="2631"/>
      <c r="G273" s="2631"/>
      <c r="H273" s="2631" t="s">
        <v>17248</v>
      </c>
      <c r="I273" s="2631">
        <v>39</v>
      </c>
      <c r="J273" s="13">
        <v>39.5</v>
      </c>
      <c r="K273" s="2624" t="s">
        <v>6147</v>
      </c>
      <c r="L273" s="2632"/>
      <c r="M273" s="2632"/>
      <c r="N273" s="2632"/>
      <c r="O273" s="2631">
        <v>2900</v>
      </c>
      <c r="P273" s="16">
        <v>9</v>
      </c>
      <c r="Q273" s="2631">
        <v>18.5</v>
      </c>
      <c r="R273" s="2631">
        <v>380</v>
      </c>
      <c r="S273" s="20" t="s">
        <v>3221</v>
      </c>
      <c r="T273" s="20"/>
      <c r="U273" s="20"/>
      <c r="V273" s="349" t="str">
        <f t="shared" si="11"/>
        <v xml:space="preserve"> </v>
      </c>
      <c r="W273" s="20"/>
      <c r="X273" s="20"/>
      <c r="Y273" s="15"/>
      <c r="Z273" s="975" t="s">
        <v>12246</v>
      </c>
      <c r="AA273" s="821"/>
      <c r="AB273" s="2633"/>
      <c r="AC273" s="2633"/>
      <c r="AD273" s="821"/>
      <c r="AE273" s="52" t="s">
        <v>19938</v>
      </c>
    </row>
    <row r="274" spans="1:32">
      <c r="A274" s="16">
        <f t="shared" si="12"/>
        <v>270</v>
      </c>
      <c r="B274" s="2629" t="s">
        <v>2879</v>
      </c>
      <c r="C274" s="139" t="s">
        <v>2993</v>
      </c>
      <c r="D274" s="15" t="s">
        <v>2880</v>
      </c>
      <c r="E274" s="2631" t="s">
        <v>13</v>
      </c>
      <c r="F274" s="2631"/>
      <c r="G274" s="2631"/>
      <c r="H274" s="2631" t="s">
        <v>17248</v>
      </c>
      <c r="I274" s="2631">
        <v>55</v>
      </c>
      <c r="J274" s="13"/>
      <c r="K274" s="2624" t="s">
        <v>6139</v>
      </c>
      <c r="L274" s="2632"/>
      <c r="M274" s="2632"/>
      <c r="N274" s="2632"/>
      <c r="O274" s="2631">
        <v>2925</v>
      </c>
      <c r="P274" s="16"/>
      <c r="Q274" s="2631" t="s">
        <v>923</v>
      </c>
      <c r="R274" s="2631">
        <v>380</v>
      </c>
      <c r="S274" s="20" t="s">
        <v>3350</v>
      </c>
      <c r="T274" s="20"/>
      <c r="U274" s="20"/>
      <c r="V274" s="349" t="str">
        <f t="shared" si="11"/>
        <v xml:space="preserve"> </v>
      </c>
      <c r="W274" s="20"/>
      <c r="X274" s="20"/>
      <c r="Y274" s="15"/>
      <c r="Z274" s="975" t="s">
        <v>12246</v>
      </c>
      <c r="AA274" s="821"/>
      <c r="AB274" s="2633"/>
      <c r="AC274" s="2633"/>
      <c r="AD274" s="821"/>
      <c r="AE274" s="52" t="s">
        <v>19938</v>
      </c>
    </row>
    <row r="275" spans="1:32">
      <c r="A275" s="16">
        <f t="shared" si="12"/>
        <v>271</v>
      </c>
      <c r="B275" s="2629" t="s">
        <v>2881</v>
      </c>
      <c r="C275" s="139" t="s">
        <v>2992</v>
      </c>
      <c r="D275" s="15" t="s">
        <v>2882</v>
      </c>
      <c r="E275" s="2631" t="s">
        <v>13</v>
      </c>
      <c r="F275" s="2631"/>
      <c r="G275" s="2631"/>
      <c r="H275" s="2631" t="s">
        <v>3516</v>
      </c>
      <c r="I275" s="2631">
        <v>0.76</v>
      </c>
      <c r="J275" s="13" t="s">
        <v>3417</v>
      </c>
      <c r="K275" s="2624" t="s">
        <v>6152</v>
      </c>
      <c r="L275" s="2632"/>
      <c r="M275" s="2632"/>
      <c r="N275" s="2632"/>
      <c r="O275" s="13">
        <v>1400</v>
      </c>
      <c r="P275" s="399">
        <v>5.1012000000000004</v>
      </c>
      <c r="Q275" s="2631">
        <v>0.37</v>
      </c>
      <c r="R275" s="2631">
        <v>380</v>
      </c>
      <c r="S275" s="20" t="s">
        <v>3350</v>
      </c>
      <c r="T275" s="20"/>
      <c r="U275" s="20"/>
      <c r="V275" s="349" t="str">
        <f t="shared" si="11"/>
        <v xml:space="preserve"> </v>
      </c>
      <c r="W275" s="20"/>
      <c r="X275" s="20"/>
      <c r="Y275" s="17" t="s">
        <v>20000</v>
      </c>
      <c r="AA275" s="821"/>
      <c r="AB275" s="2633"/>
      <c r="AC275" s="2633"/>
      <c r="AD275" s="821"/>
      <c r="AF275" s="52" t="s">
        <v>19938</v>
      </c>
    </row>
    <row r="276" spans="1:32">
      <c r="A276" s="16">
        <f t="shared" si="12"/>
        <v>272</v>
      </c>
      <c r="B276" s="2629" t="s">
        <v>2883</v>
      </c>
      <c r="C276" s="139" t="s">
        <v>2992</v>
      </c>
      <c r="D276" s="15" t="s">
        <v>2882</v>
      </c>
      <c r="E276" s="2631" t="s">
        <v>13</v>
      </c>
      <c r="F276" s="2631"/>
      <c r="G276" s="2631"/>
      <c r="H276" s="2631" t="s">
        <v>3516</v>
      </c>
      <c r="I276" s="2631">
        <v>0.76</v>
      </c>
      <c r="J276" s="13" t="s">
        <v>3417</v>
      </c>
      <c r="K276" s="2624" t="s">
        <v>6152</v>
      </c>
      <c r="L276" s="2632"/>
      <c r="M276" s="2632"/>
      <c r="N276" s="2632"/>
      <c r="O276" s="13">
        <v>1400</v>
      </c>
      <c r="P276" s="399">
        <v>5.1012000000000004</v>
      </c>
      <c r="Q276" s="2631">
        <v>0.37</v>
      </c>
      <c r="R276" s="2631">
        <v>380</v>
      </c>
      <c r="S276" s="20" t="s">
        <v>3350</v>
      </c>
      <c r="T276" s="20"/>
      <c r="U276" s="20"/>
      <c r="V276" s="349" t="str">
        <f t="shared" si="11"/>
        <v xml:space="preserve"> </v>
      </c>
      <c r="W276" s="20"/>
      <c r="X276" s="20"/>
      <c r="Y276" s="17"/>
      <c r="AA276" s="821"/>
      <c r="AB276" s="2633"/>
      <c r="AC276" s="2633"/>
      <c r="AD276" s="821"/>
    </row>
    <row r="277" spans="1:32">
      <c r="A277" s="16">
        <f t="shared" si="12"/>
        <v>273</v>
      </c>
      <c r="B277" s="2629" t="s">
        <v>2884</v>
      </c>
      <c r="C277" s="139" t="s">
        <v>2992</v>
      </c>
      <c r="D277" s="15" t="s">
        <v>2885</v>
      </c>
      <c r="E277" s="2631" t="s">
        <v>13</v>
      </c>
      <c r="F277" s="2631"/>
      <c r="G277" s="2631"/>
      <c r="H277" s="2631" t="s">
        <v>17249</v>
      </c>
      <c r="I277" s="2631">
        <v>0.44</v>
      </c>
      <c r="J277" s="13">
        <v>1</v>
      </c>
      <c r="K277" s="2624" t="s">
        <v>6152</v>
      </c>
      <c r="L277" s="2632"/>
      <c r="M277" s="2632"/>
      <c r="N277" s="2632"/>
      <c r="O277" s="13">
        <v>1400</v>
      </c>
      <c r="P277" s="399">
        <v>5.1012000000000004</v>
      </c>
      <c r="Q277" s="2631">
        <v>0.25</v>
      </c>
      <c r="R277" s="2631">
        <v>380</v>
      </c>
      <c r="S277" s="20" t="s">
        <v>4411</v>
      </c>
      <c r="T277" s="20"/>
      <c r="U277" s="20"/>
      <c r="V277" s="349" t="str">
        <f t="shared" si="11"/>
        <v xml:space="preserve"> </v>
      </c>
      <c r="W277" s="20"/>
      <c r="X277" s="20"/>
      <c r="Y277" s="17"/>
      <c r="Z277" s="975" t="s">
        <v>12249</v>
      </c>
      <c r="AA277" s="821"/>
      <c r="AB277" s="2633"/>
      <c r="AC277" s="2633"/>
      <c r="AD277" s="821"/>
    </row>
    <row r="278" spans="1:32">
      <c r="A278" s="16">
        <f t="shared" si="12"/>
        <v>274</v>
      </c>
      <c r="B278" s="2629" t="s">
        <v>2886</v>
      </c>
      <c r="C278" s="139" t="s">
        <v>2992</v>
      </c>
      <c r="D278" s="15" t="s">
        <v>2885</v>
      </c>
      <c r="E278" s="2631" t="s">
        <v>13</v>
      </c>
      <c r="F278" s="2631"/>
      <c r="G278" s="2631"/>
      <c r="H278" s="2631" t="s">
        <v>17249</v>
      </c>
      <c r="I278" s="2631">
        <v>0.44</v>
      </c>
      <c r="J278" s="13">
        <v>1</v>
      </c>
      <c r="K278" s="2624" t="s">
        <v>6152</v>
      </c>
      <c r="L278" s="2632"/>
      <c r="M278" s="2632"/>
      <c r="N278" s="2632"/>
      <c r="O278" s="13">
        <v>1400</v>
      </c>
      <c r="P278" s="399">
        <v>5.1012000000000004</v>
      </c>
      <c r="Q278" s="2631">
        <v>0.25</v>
      </c>
      <c r="R278" s="2631">
        <v>380</v>
      </c>
      <c r="S278" s="20" t="s">
        <v>4411</v>
      </c>
      <c r="T278" s="20"/>
      <c r="U278" s="20"/>
      <c r="V278" s="349" t="str">
        <f t="shared" si="11"/>
        <v xml:space="preserve"> </v>
      </c>
      <c r="W278" s="20"/>
      <c r="X278" s="20"/>
      <c r="Y278" s="17"/>
      <c r="Z278" s="975" t="s">
        <v>12249</v>
      </c>
      <c r="AA278" s="821"/>
      <c r="AB278" s="2633"/>
      <c r="AC278" s="2633"/>
      <c r="AD278" s="821"/>
    </row>
    <row r="279" spans="1:32">
      <c r="A279" s="16">
        <f t="shared" si="12"/>
        <v>275</v>
      </c>
      <c r="B279" s="2629" t="s">
        <v>12620</v>
      </c>
      <c r="C279" s="15" t="s">
        <v>383</v>
      </c>
      <c r="D279" s="15" t="s">
        <v>3366</v>
      </c>
      <c r="E279" s="2631" t="s">
        <v>13</v>
      </c>
      <c r="F279" s="2631"/>
      <c r="G279" s="2631"/>
      <c r="H279" s="2631" t="s">
        <v>17279</v>
      </c>
      <c r="I279" s="2631">
        <v>69</v>
      </c>
      <c r="J279" s="16" t="s">
        <v>2524</v>
      </c>
      <c r="K279" s="2624" t="s">
        <v>3516</v>
      </c>
      <c r="L279" s="2632"/>
      <c r="M279" s="2632"/>
      <c r="N279" s="2632"/>
      <c r="O279" s="2631">
        <v>2940</v>
      </c>
      <c r="P279" s="399">
        <v>14</v>
      </c>
      <c r="Q279" s="2631">
        <v>37</v>
      </c>
      <c r="R279" s="2631">
        <v>380</v>
      </c>
      <c r="S279" s="20" t="s">
        <v>4410</v>
      </c>
      <c r="T279" s="20"/>
      <c r="U279" s="20"/>
      <c r="V279" s="349" t="str">
        <f t="shared" si="11"/>
        <v xml:space="preserve"> </v>
      </c>
      <c r="W279" s="20"/>
      <c r="X279" s="20"/>
      <c r="Y279" s="17"/>
      <c r="Z279" s="975" t="s">
        <v>12262</v>
      </c>
      <c r="AA279" s="821"/>
      <c r="AB279" s="2633"/>
      <c r="AC279" s="2633"/>
      <c r="AD279" s="821"/>
      <c r="AE279" s="52" t="s">
        <v>19938</v>
      </c>
    </row>
    <row r="280" spans="1:32">
      <c r="A280" s="16">
        <f t="shared" si="12"/>
        <v>276</v>
      </c>
      <c r="B280" s="2629" t="s">
        <v>12621</v>
      </c>
      <c r="C280" s="15" t="s">
        <v>383</v>
      </c>
      <c r="D280" s="15" t="s">
        <v>3366</v>
      </c>
      <c r="E280" s="2631" t="s">
        <v>13</v>
      </c>
      <c r="F280" s="2631"/>
      <c r="G280" s="2631"/>
      <c r="H280" s="2631" t="s">
        <v>17279</v>
      </c>
      <c r="I280" s="2631">
        <v>69</v>
      </c>
      <c r="J280" s="16" t="s">
        <v>2524</v>
      </c>
      <c r="K280" s="2624" t="s">
        <v>3516</v>
      </c>
      <c r="L280" s="2632"/>
      <c r="M280" s="2632"/>
      <c r="N280" s="2632"/>
      <c r="O280" s="2631">
        <v>2940</v>
      </c>
      <c r="P280" s="399">
        <v>14</v>
      </c>
      <c r="Q280" s="2631">
        <v>37</v>
      </c>
      <c r="R280" s="2631">
        <v>380</v>
      </c>
      <c r="S280" s="20" t="s">
        <v>4410</v>
      </c>
      <c r="T280" s="20"/>
      <c r="U280" s="20"/>
      <c r="V280" s="349" t="str">
        <f t="shared" si="11"/>
        <v xml:space="preserve"> </v>
      </c>
      <c r="W280" s="20"/>
      <c r="X280" s="20"/>
      <c r="Y280" s="17"/>
      <c r="Z280" s="975" t="s">
        <v>12262</v>
      </c>
      <c r="AA280" s="821"/>
      <c r="AB280" s="2633"/>
      <c r="AC280" s="2633"/>
      <c r="AD280" s="821"/>
      <c r="AE280" s="52" t="s">
        <v>19938</v>
      </c>
    </row>
    <row r="281" spans="1:32">
      <c r="A281" s="16">
        <f t="shared" si="12"/>
        <v>277</v>
      </c>
      <c r="B281" s="2629" t="s">
        <v>2887</v>
      </c>
      <c r="C281" s="139" t="s">
        <v>2992</v>
      </c>
      <c r="D281" s="15" t="s">
        <v>2888</v>
      </c>
      <c r="E281" s="2631" t="s">
        <v>13</v>
      </c>
      <c r="F281" s="2631"/>
      <c r="G281" s="2631"/>
      <c r="H281" s="2631" t="s">
        <v>17279</v>
      </c>
      <c r="I281" s="2631">
        <v>53</v>
      </c>
      <c r="J281" s="13">
        <v>55</v>
      </c>
      <c r="K281" s="2624" t="s">
        <v>6139</v>
      </c>
      <c r="L281" s="2632"/>
      <c r="M281" s="2632"/>
      <c r="N281" s="2632"/>
      <c r="O281" s="2631">
        <v>2945</v>
      </c>
      <c r="P281" s="399">
        <v>9.0252000000000017</v>
      </c>
      <c r="Q281" s="2631">
        <v>30</v>
      </c>
      <c r="R281" s="2631">
        <v>380</v>
      </c>
      <c r="S281" s="20" t="s">
        <v>2494</v>
      </c>
      <c r="T281" s="20"/>
      <c r="U281" s="20"/>
      <c r="V281" s="349" t="str">
        <f t="shared" si="11"/>
        <v xml:space="preserve"> </v>
      </c>
      <c r="W281" s="20"/>
      <c r="X281" s="20"/>
      <c r="Y281" s="17"/>
      <c r="Z281" s="975" t="s">
        <v>12262</v>
      </c>
      <c r="AA281" s="821" t="s">
        <v>12666</v>
      </c>
      <c r="AB281" s="2633">
        <v>44007</v>
      </c>
      <c r="AC281" s="2633"/>
      <c r="AD281" s="2633">
        <v>46090.333333333336</v>
      </c>
      <c r="AE281" s="52" t="s">
        <v>19938</v>
      </c>
    </row>
    <row r="282" spans="1:32">
      <c r="A282" s="16">
        <f t="shared" si="12"/>
        <v>278</v>
      </c>
      <c r="B282" s="2629" t="s">
        <v>2889</v>
      </c>
      <c r="C282" s="139" t="s">
        <v>2992</v>
      </c>
      <c r="D282" s="15" t="s">
        <v>2888</v>
      </c>
      <c r="E282" s="2631" t="s">
        <v>13</v>
      </c>
      <c r="F282" s="2631"/>
      <c r="G282" s="2631"/>
      <c r="H282" s="2631" t="s">
        <v>17279</v>
      </c>
      <c r="I282" s="2631">
        <v>53</v>
      </c>
      <c r="J282" s="13">
        <v>55</v>
      </c>
      <c r="K282" s="2624" t="s">
        <v>6139</v>
      </c>
      <c r="L282" s="2632"/>
      <c r="M282" s="2632"/>
      <c r="N282" s="2632"/>
      <c r="O282" s="13">
        <v>2945</v>
      </c>
      <c r="P282" s="399">
        <v>9.0252000000000017</v>
      </c>
      <c r="Q282" s="2631">
        <v>30</v>
      </c>
      <c r="R282" s="2631">
        <v>380</v>
      </c>
      <c r="S282" s="20" t="s">
        <v>2494</v>
      </c>
      <c r="T282" s="20"/>
      <c r="U282" s="20"/>
      <c r="V282" s="349" t="str">
        <f t="shared" si="11"/>
        <v xml:space="preserve"> </v>
      </c>
      <c r="W282" s="20"/>
      <c r="X282" s="20"/>
      <c r="Y282" s="17"/>
      <c r="Z282" s="975" t="s">
        <v>12262</v>
      </c>
      <c r="AA282" s="821" t="s">
        <v>12666</v>
      </c>
      <c r="AB282" s="2633">
        <v>44013</v>
      </c>
      <c r="AC282" s="2633"/>
      <c r="AD282" s="2633">
        <v>46096.333333333336</v>
      </c>
      <c r="AE282" s="52" t="s">
        <v>19938</v>
      </c>
    </row>
    <row r="283" spans="1:32">
      <c r="A283" s="16">
        <f t="shared" si="12"/>
        <v>279</v>
      </c>
      <c r="B283" s="2629" t="s">
        <v>12622</v>
      </c>
      <c r="C283" s="139" t="s">
        <v>3553</v>
      </c>
      <c r="D283" s="15" t="s">
        <v>2888</v>
      </c>
      <c r="E283" s="2631" t="s">
        <v>13</v>
      </c>
      <c r="F283" s="2631"/>
      <c r="G283" s="2631"/>
      <c r="H283" s="2631" t="s">
        <v>3516</v>
      </c>
      <c r="I283" s="2631">
        <v>26.1</v>
      </c>
      <c r="J283" s="13">
        <v>26</v>
      </c>
      <c r="K283" s="2624" t="s">
        <v>3516</v>
      </c>
      <c r="L283" s="2632"/>
      <c r="M283" s="2632"/>
      <c r="N283" s="2632"/>
      <c r="O283" s="13">
        <v>2925</v>
      </c>
      <c r="P283" s="399"/>
      <c r="Q283" s="2631">
        <v>15</v>
      </c>
      <c r="R283" s="2631">
        <v>380</v>
      </c>
      <c r="S283" s="20" t="s">
        <v>3350</v>
      </c>
      <c r="T283" s="20"/>
      <c r="U283" s="20"/>
      <c r="V283" s="349" t="str">
        <f t="shared" si="11"/>
        <v xml:space="preserve"> </v>
      </c>
      <c r="W283" s="20"/>
      <c r="X283" s="20"/>
      <c r="Y283" s="17"/>
      <c r="AA283" s="821" t="s">
        <v>12666</v>
      </c>
      <c r="AB283" s="2633">
        <v>43576</v>
      </c>
      <c r="AC283" s="2633"/>
      <c r="AD283" s="2633">
        <v>45659.333333333336</v>
      </c>
    </row>
    <row r="284" spans="1:32">
      <c r="A284" s="16">
        <f t="shared" si="12"/>
        <v>280</v>
      </c>
      <c r="B284" s="2629" t="s">
        <v>12681</v>
      </c>
      <c r="C284" s="139" t="s">
        <v>3553</v>
      </c>
      <c r="D284" s="15" t="s">
        <v>2888</v>
      </c>
      <c r="E284" s="2631" t="s">
        <v>13</v>
      </c>
      <c r="F284" s="2631"/>
      <c r="G284" s="2631"/>
      <c r="H284" s="2631" t="s">
        <v>3516</v>
      </c>
      <c r="I284" s="2631"/>
      <c r="J284" s="13"/>
      <c r="K284" s="2624"/>
      <c r="L284" s="2632"/>
      <c r="M284" s="2632"/>
      <c r="N284" s="2632"/>
      <c r="O284" s="13"/>
      <c r="P284" s="399"/>
      <c r="Q284" s="2631">
        <v>15</v>
      </c>
      <c r="R284" s="2631">
        <v>380</v>
      </c>
      <c r="S284" s="20" t="s">
        <v>3350</v>
      </c>
      <c r="T284" s="20"/>
      <c r="U284" s="20"/>
      <c r="V284" s="349"/>
      <c r="W284" s="20"/>
      <c r="X284" s="20"/>
      <c r="Y284" s="17"/>
      <c r="AA284" s="821"/>
      <c r="AB284" s="2633"/>
      <c r="AC284" s="2633"/>
      <c r="AD284" s="2633"/>
    </row>
    <row r="285" spans="1:32">
      <c r="A285" s="16">
        <f t="shared" si="12"/>
        <v>281</v>
      </c>
      <c r="B285" s="2629" t="s">
        <v>2890</v>
      </c>
      <c r="C285" s="139" t="s">
        <v>2992</v>
      </c>
      <c r="D285" s="15" t="s">
        <v>2891</v>
      </c>
      <c r="E285" s="2631" t="s">
        <v>13</v>
      </c>
      <c r="F285" s="2631"/>
      <c r="G285" s="2631"/>
      <c r="H285" s="2631" t="s">
        <v>17245</v>
      </c>
      <c r="I285" s="2631">
        <v>21.4</v>
      </c>
      <c r="J285" s="13">
        <v>24</v>
      </c>
      <c r="K285" s="2624" t="s">
        <v>6151</v>
      </c>
      <c r="L285" s="2632"/>
      <c r="M285" s="2632"/>
      <c r="N285" s="2632"/>
      <c r="O285" s="13">
        <v>2915</v>
      </c>
      <c r="P285" s="399">
        <v>8.7309000000000001</v>
      </c>
      <c r="Q285" s="2631">
        <v>11</v>
      </c>
      <c r="R285" s="2631">
        <v>380</v>
      </c>
      <c r="S285" s="20" t="s">
        <v>2494</v>
      </c>
      <c r="T285" s="20"/>
      <c r="U285" s="20"/>
      <c r="V285" s="349" t="str">
        <f t="shared" si="11"/>
        <v xml:space="preserve"> </v>
      </c>
      <c r="W285" s="20"/>
      <c r="X285" s="20"/>
      <c r="Y285" s="17"/>
      <c r="Z285" s="975" t="s">
        <v>12243</v>
      </c>
      <c r="AA285" s="821" t="s">
        <v>12666</v>
      </c>
      <c r="AB285" s="2633">
        <v>44309</v>
      </c>
      <c r="AC285" s="2633"/>
      <c r="AD285" s="2633">
        <v>46392.333333333336</v>
      </c>
      <c r="AE285" s="52" t="s">
        <v>19938</v>
      </c>
    </row>
    <row r="286" spans="1:32">
      <c r="A286" s="16">
        <f t="shared" si="12"/>
        <v>282</v>
      </c>
      <c r="B286" s="2629" t="s">
        <v>2892</v>
      </c>
      <c r="C286" s="139" t="s">
        <v>2992</v>
      </c>
      <c r="D286" s="15" t="s">
        <v>2891</v>
      </c>
      <c r="E286" s="2631" t="s">
        <v>13</v>
      </c>
      <c r="F286" s="2631"/>
      <c r="G286" s="2631"/>
      <c r="H286" s="2631" t="s">
        <v>17245</v>
      </c>
      <c r="I286" s="2631">
        <v>21.4</v>
      </c>
      <c r="J286" s="13">
        <v>24</v>
      </c>
      <c r="K286" s="2624" t="s">
        <v>6151</v>
      </c>
      <c r="L286" s="2632"/>
      <c r="M286" s="2632"/>
      <c r="N286" s="2632"/>
      <c r="O286" s="13">
        <v>2915</v>
      </c>
      <c r="P286" s="399">
        <v>8.7309000000000001</v>
      </c>
      <c r="Q286" s="2631">
        <v>11</v>
      </c>
      <c r="R286" s="2631">
        <v>380</v>
      </c>
      <c r="S286" s="20" t="s">
        <v>2494</v>
      </c>
      <c r="T286" s="20"/>
      <c r="U286" s="20"/>
      <c r="V286" s="349" t="str">
        <f t="shared" si="11"/>
        <v xml:space="preserve"> </v>
      </c>
      <c r="W286" s="20"/>
      <c r="X286" s="20"/>
      <c r="Y286" s="17"/>
      <c r="Z286" s="975" t="s">
        <v>12243</v>
      </c>
      <c r="AA286" s="821"/>
      <c r="AB286" s="2633"/>
      <c r="AC286" s="2633"/>
      <c r="AD286" s="2633"/>
      <c r="AE286" s="52" t="s">
        <v>19938</v>
      </c>
    </row>
    <row r="287" spans="1:32">
      <c r="A287" s="16">
        <f t="shared" si="12"/>
        <v>283</v>
      </c>
      <c r="B287" s="2629" t="s">
        <v>2893</v>
      </c>
      <c r="C287" s="139" t="s">
        <v>2993</v>
      </c>
      <c r="D287" s="15" t="s">
        <v>2894</v>
      </c>
      <c r="E287" s="2631" t="s">
        <v>2863</v>
      </c>
      <c r="F287" s="2631"/>
      <c r="G287" s="2631"/>
      <c r="H287" s="2631" t="s">
        <v>17245</v>
      </c>
      <c r="I287" s="2631">
        <v>33</v>
      </c>
      <c r="J287" s="13">
        <v>34</v>
      </c>
      <c r="K287" s="2624" t="s">
        <v>6147</v>
      </c>
      <c r="L287" s="2632"/>
      <c r="M287" s="2632"/>
      <c r="N287" s="2632"/>
      <c r="O287" s="2631">
        <v>2920</v>
      </c>
      <c r="P287" s="16">
        <v>9</v>
      </c>
      <c r="Q287" s="2631">
        <v>15</v>
      </c>
      <c r="R287" s="2631">
        <v>380</v>
      </c>
      <c r="S287" s="20" t="s">
        <v>3221</v>
      </c>
      <c r="T287" s="20"/>
      <c r="U287" s="20"/>
      <c r="V287" s="349" t="str">
        <f t="shared" si="11"/>
        <v xml:space="preserve"> </v>
      </c>
      <c r="W287" s="20"/>
      <c r="X287" s="20"/>
      <c r="Y287" s="15"/>
      <c r="Z287" s="975" t="s">
        <v>12243</v>
      </c>
      <c r="AA287" s="821"/>
      <c r="AB287" s="2633"/>
      <c r="AC287" s="2633"/>
      <c r="AD287" s="2633"/>
      <c r="AE287" s="52" t="s">
        <v>19938</v>
      </c>
    </row>
    <row r="288" spans="1:32">
      <c r="A288" s="16">
        <f t="shared" si="12"/>
        <v>284</v>
      </c>
      <c r="B288" s="2629" t="s">
        <v>2895</v>
      </c>
      <c r="C288" s="139" t="s">
        <v>2993</v>
      </c>
      <c r="D288" s="15" t="s">
        <v>2894</v>
      </c>
      <c r="E288" s="2631" t="s">
        <v>2863</v>
      </c>
      <c r="F288" s="2631"/>
      <c r="G288" s="2631"/>
      <c r="H288" s="2631" t="s">
        <v>17245</v>
      </c>
      <c r="I288" s="2631">
        <v>33</v>
      </c>
      <c r="J288" s="13">
        <v>34</v>
      </c>
      <c r="K288" s="2624" t="s">
        <v>6147</v>
      </c>
      <c r="L288" s="2632"/>
      <c r="M288" s="2632"/>
      <c r="N288" s="2632"/>
      <c r="O288" s="2631">
        <v>2920</v>
      </c>
      <c r="P288" s="16">
        <v>9</v>
      </c>
      <c r="Q288" s="2631">
        <v>15</v>
      </c>
      <c r="R288" s="2631">
        <v>380</v>
      </c>
      <c r="S288" s="20" t="s">
        <v>3221</v>
      </c>
      <c r="T288" s="20"/>
      <c r="U288" s="20"/>
      <c r="V288" s="349" t="str">
        <f t="shared" si="11"/>
        <v xml:space="preserve"> </v>
      </c>
      <c r="W288" s="20"/>
      <c r="X288" s="20"/>
      <c r="Y288" s="15"/>
      <c r="Z288" s="975" t="s">
        <v>12243</v>
      </c>
      <c r="AA288" s="821"/>
      <c r="AB288" s="2633"/>
      <c r="AC288" s="2633"/>
      <c r="AD288" s="2633"/>
      <c r="AE288" s="52" t="s">
        <v>19938</v>
      </c>
    </row>
    <row r="289" spans="1:32">
      <c r="A289" s="16">
        <f t="shared" si="12"/>
        <v>285</v>
      </c>
      <c r="B289" s="2629" t="s">
        <v>2896</v>
      </c>
      <c r="C289" s="139" t="s">
        <v>2993</v>
      </c>
      <c r="D289" s="15" t="s">
        <v>2897</v>
      </c>
      <c r="E289" s="2631" t="s">
        <v>13</v>
      </c>
      <c r="F289" s="2631"/>
      <c r="G289" s="2631"/>
      <c r="H289" s="2631" t="s">
        <v>3516</v>
      </c>
      <c r="I289" s="2631">
        <v>16</v>
      </c>
      <c r="J289" s="13">
        <v>21</v>
      </c>
      <c r="K289" s="2624" t="s">
        <v>6141</v>
      </c>
      <c r="L289" s="2632"/>
      <c r="M289" s="2632"/>
      <c r="N289" s="2632"/>
      <c r="O289" s="13">
        <v>2850</v>
      </c>
      <c r="P289" s="399">
        <v>8.7309000000000001</v>
      </c>
      <c r="Q289" s="2631">
        <v>11</v>
      </c>
      <c r="R289" s="2631">
        <v>380</v>
      </c>
      <c r="S289" s="20" t="s">
        <v>2497</v>
      </c>
      <c r="T289" s="20"/>
      <c r="U289" s="20"/>
      <c r="V289" s="349" t="str">
        <f t="shared" si="11"/>
        <v xml:space="preserve"> </v>
      </c>
      <c r="W289" s="20"/>
      <c r="X289" s="20"/>
      <c r="Y289" s="17"/>
      <c r="AA289" s="821"/>
      <c r="AB289" s="2633"/>
      <c r="AC289" s="2633"/>
      <c r="AD289" s="2633"/>
      <c r="AE289" s="52" t="s">
        <v>19938</v>
      </c>
    </row>
    <row r="290" spans="1:32">
      <c r="A290" s="16">
        <f t="shared" si="12"/>
        <v>286</v>
      </c>
      <c r="B290" s="2629" t="s">
        <v>1568</v>
      </c>
      <c r="C290" s="139" t="s">
        <v>2993</v>
      </c>
      <c r="D290" s="15" t="s">
        <v>2897</v>
      </c>
      <c r="E290" s="2631" t="s">
        <v>13</v>
      </c>
      <c r="F290" s="2631"/>
      <c r="G290" s="2631"/>
      <c r="H290" s="2631" t="s">
        <v>3516</v>
      </c>
      <c r="I290" s="2631">
        <v>16</v>
      </c>
      <c r="J290" s="13">
        <v>21</v>
      </c>
      <c r="K290" s="2624" t="s">
        <v>6141</v>
      </c>
      <c r="L290" s="2632"/>
      <c r="M290" s="2632"/>
      <c r="N290" s="2632"/>
      <c r="O290" s="13">
        <v>2850</v>
      </c>
      <c r="P290" s="399">
        <v>8.7309000000000001</v>
      </c>
      <c r="Q290" s="2631">
        <v>11</v>
      </c>
      <c r="R290" s="2631">
        <v>380</v>
      </c>
      <c r="S290" s="20" t="s">
        <v>2497</v>
      </c>
      <c r="T290" s="20"/>
      <c r="U290" s="20"/>
      <c r="V290" s="349" t="str">
        <f t="shared" si="11"/>
        <v xml:space="preserve"> </v>
      </c>
      <c r="W290" s="20"/>
      <c r="X290" s="20"/>
      <c r="Y290" s="17"/>
      <c r="AA290" s="821" t="s">
        <v>12666</v>
      </c>
      <c r="AB290" s="2633">
        <v>44508</v>
      </c>
      <c r="AC290" s="2633"/>
      <c r="AD290" s="2633">
        <v>46591.333333333336</v>
      </c>
      <c r="AE290" s="52" t="s">
        <v>19938</v>
      </c>
    </row>
    <row r="291" spans="1:32">
      <c r="A291" s="16">
        <f t="shared" si="12"/>
        <v>287</v>
      </c>
      <c r="B291" s="2629" t="s">
        <v>12623</v>
      </c>
      <c r="C291" s="139" t="s">
        <v>3553</v>
      </c>
      <c r="D291" s="15" t="s">
        <v>3517</v>
      </c>
      <c r="E291" s="2631" t="s">
        <v>13</v>
      </c>
      <c r="F291" s="2631"/>
      <c r="G291" s="2631"/>
      <c r="H291" s="2631" t="s">
        <v>3516</v>
      </c>
      <c r="I291" s="2631">
        <v>10.6</v>
      </c>
      <c r="J291" s="13">
        <v>11</v>
      </c>
      <c r="K291" s="2624" t="s">
        <v>3516</v>
      </c>
      <c r="L291" s="2632"/>
      <c r="M291" s="2632"/>
      <c r="N291" s="2632"/>
      <c r="O291" s="13">
        <v>2905</v>
      </c>
      <c r="P291" s="399"/>
      <c r="Q291" s="2631">
        <v>5.5</v>
      </c>
      <c r="R291" s="2631">
        <v>380</v>
      </c>
      <c r="S291" s="20" t="s">
        <v>3350</v>
      </c>
      <c r="T291" s="20"/>
      <c r="U291" s="20"/>
      <c r="V291" s="349" t="str">
        <f t="shared" si="11"/>
        <v xml:space="preserve"> </v>
      </c>
      <c r="W291" s="20"/>
      <c r="X291" s="20"/>
      <c r="Y291" s="17"/>
      <c r="AA291" s="821"/>
      <c r="AB291" s="2633"/>
      <c r="AC291" s="2633"/>
      <c r="AD291" s="2633"/>
      <c r="AE291" s="52" t="s">
        <v>19938</v>
      </c>
    </row>
    <row r="292" spans="1:32">
      <c r="A292" s="16">
        <f t="shared" si="12"/>
        <v>288</v>
      </c>
      <c r="B292" s="2629" t="s">
        <v>27693</v>
      </c>
      <c r="C292" s="139"/>
      <c r="D292" s="15" t="s">
        <v>3517</v>
      </c>
      <c r="E292" s="2631" t="s">
        <v>13</v>
      </c>
      <c r="F292" s="2631"/>
      <c r="G292" s="2631"/>
      <c r="H292" s="2631"/>
      <c r="I292" s="2631">
        <v>7.6</v>
      </c>
      <c r="J292" s="13">
        <v>9</v>
      </c>
      <c r="K292" s="2624" t="s">
        <v>6142</v>
      </c>
      <c r="L292" s="2632"/>
      <c r="M292" s="2632"/>
      <c r="N292" s="2632"/>
      <c r="O292" s="2631">
        <v>1430</v>
      </c>
      <c r="P292" s="399">
        <v>4.9050000000000002</v>
      </c>
      <c r="Q292" s="2631">
        <v>3.7</v>
      </c>
      <c r="R292" s="2631">
        <v>380</v>
      </c>
      <c r="S292" s="20" t="s">
        <v>4412</v>
      </c>
      <c r="T292" s="20"/>
      <c r="U292" s="20"/>
      <c r="V292" s="349"/>
      <c r="W292" s="20"/>
      <c r="X292" s="20"/>
      <c r="Y292" s="3263" t="s">
        <v>27696</v>
      </c>
      <c r="AA292" s="821"/>
      <c r="AB292" s="2633"/>
      <c r="AC292" s="2633"/>
      <c r="AD292" s="2633"/>
    </row>
    <row r="293" spans="1:32">
      <c r="A293" s="16">
        <f t="shared" si="12"/>
        <v>289</v>
      </c>
      <c r="B293" s="2629" t="s">
        <v>1569</v>
      </c>
      <c r="C293" s="139" t="s">
        <v>2993</v>
      </c>
      <c r="D293" s="15" t="s">
        <v>1570</v>
      </c>
      <c r="E293" s="2631" t="s">
        <v>13</v>
      </c>
      <c r="F293" s="2631"/>
      <c r="G293" s="2631"/>
      <c r="H293" s="2631" t="s">
        <v>17250</v>
      </c>
      <c r="I293" s="2631">
        <v>3.4</v>
      </c>
      <c r="J293" s="13">
        <v>3</v>
      </c>
      <c r="K293" s="2624" t="s">
        <v>6140</v>
      </c>
      <c r="L293" s="2632"/>
      <c r="M293" s="2632"/>
      <c r="N293" s="2632"/>
      <c r="O293" s="13">
        <v>2870</v>
      </c>
      <c r="P293" s="399">
        <v>9.81</v>
      </c>
      <c r="Q293" s="2631">
        <v>1.5</v>
      </c>
      <c r="R293" s="2631">
        <v>380</v>
      </c>
      <c r="S293" s="20" t="s">
        <v>2494</v>
      </c>
      <c r="T293" s="20"/>
      <c r="U293" s="20"/>
      <c r="V293" s="349" t="str">
        <f t="shared" si="11"/>
        <v xml:space="preserve"> </v>
      </c>
      <c r="W293" s="20"/>
      <c r="X293" s="20"/>
      <c r="Y293" s="17"/>
      <c r="Z293" s="975" t="s">
        <v>12267</v>
      </c>
      <c r="AA293" s="821" t="s">
        <v>12666</v>
      </c>
      <c r="AB293" s="2633">
        <v>44053</v>
      </c>
      <c r="AC293" s="2633"/>
      <c r="AD293" s="2633">
        <v>46136.333333333336</v>
      </c>
      <c r="AE293" s="52" t="s">
        <v>19938</v>
      </c>
    </row>
    <row r="294" spans="1:32">
      <c r="A294" s="16">
        <f t="shared" si="12"/>
        <v>290</v>
      </c>
      <c r="B294" s="2629" t="s">
        <v>1571</v>
      </c>
      <c r="C294" s="139" t="s">
        <v>2993</v>
      </c>
      <c r="D294" s="15" t="s">
        <v>1570</v>
      </c>
      <c r="E294" s="2631" t="s">
        <v>13</v>
      </c>
      <c r="F294" s="2631">
        <v>88150778</v>
      </c>
      <c r="G294" s="2631" t="s">
        <v>19066</v>
      </c>
      <c r="H294" s="2631" t="s">
        <v>17250</v>
      </c>
      <c r="I294" s="2631">
        <v>10.4</v>
      </c>
      <c r="J294" s="13"/>
      <c r="K294" s="2624"/>
      <c r="L294" s="2632"/>
      <c r="M294" s="2632"/>
      <c r="N294" s="2632"/>
      <c r="O294" s="13">
        <v>2940</v>
      </c>
      <c r="P294" s="399">
        <v>9.81</v>
      </c>
      <c r="Q294" s="2631">
        <v>5.5</v>
      </c>
      <c r="R294" s="2631">
        <v>380</v>
      </c>
      <c r="S294" s="20" t="s">
        <v>13213</v>
      </c>
      <c r="T294" s="2472">
        <v>45471</v>
      </c>
      <c r="U294" s="20"/>
      <c r="V294" s="349" t="str">
        <f t="shared" si="11"/>
        <v xml:space="preserve"> </v>
      </c>
      <c r="W294" s="20"/>
      <c r="X294" s="20"/>
      <c r="Y294" s="17" t="s">
        <v>19942</v>
      </c>
      <c r="Z294" s="975" t="s">
        <v>12267</v>
      </c>
      <c r="AA294" s="821" t="s">
        <v>12666</v>
      </c>
      <c r="AB294" s="2633">
        <v>44636</v>
      </c>
      <c r="AC294" s="2633"/>
      <c r="AD294" s="2633">
        <v>46719.333333333336</v>
      </c>
      <c r="AE294" s="52" t="s">
        <v>19938</v>
      </c>
    </row>
    <row r="295" spans="1:32">
      <c r="A295" s="16">
        <f t="shared" si="12"/>
        <v>291</v>
      </c>
      <c r="B295" s="2629" t="s">
        <v>1572</v>
      </c>
      <c r="C295" s="139" t="s">
        <v>2993</v>
      </c>
      <c r="D295" s="15" t="s">
        <v>1573</v>
      </c>
      <c r="E295" s="2631" t="s">
        <v>13</v>
      </c>
      <c r="F295" s="2631"/>
      <c r="G295" s="2631"/>
      <c r="H295" s="2631" t="s">
        <v>3516</v>
      </c>
      <c r="I295" s="2631">
        <v>16</v>
      </c>
      <c r="J295" s="13">
        <v>23</v>
      </c>
      <c r="K295" s="2624" t="s">
        <v>6141</v>
      </c>
      <c r="L295" s="2632"/>
      <c r="M295" s="2632"/>
      <c r="N295" s="2632"/>
      <c r="O295" s="13">
        <v>2850</v>
      </c>
      <c r="P295" s="399">
        <v>8.7309000000000001</v>
      </c>
      <c r="Q295" s="2631">
        <v>11</v>
      </c>
      <c r="R295" s="2631">
        <v>380</v>
      </c>
      <c r="S295" s="20" t="s">
        <v>2497</v>
      </c>
      <c r="T295" s="20"/>
      <c r="U295" s="20"/>
      <c r="V295" s="349" t="str">
        <f t="shared" si="11"/>
        <v xml:space="preserve"> </v>
      </c>
      <c r="W295" s="20"/>
      <c r="X295" s="20"/>
      <c r="Y295" s="17"/>
      <c r="AA295" s="821" t="s">
        <v>12666</v>
      </c>
      <c r="AB295" s="2633">
        <v>44391</v>
      </c>
      <c r="AC295" s="2633"/>
      <c r="AD295" s="2633">
        <v>46474.333333333336</v>
      </c>
      <c r="AE295" s="52" t="s">
        <v>19938</v>
      </c>
    </row>
    <row r="296" spans="1:32">
      <c r="A296" s="16">
        <f t="shared" si="12"/>
        <v>292</v>
      </c>
      <c r="B296" s="2629" t="s">
        <v>1574</v>
      </c>
      <c r="C296" s="139" t="s">
        <v>2993</v>
      </c>
      <c r="D296" s="15" t="s">
        <v>1573</v>
      </c>
      <c r="E296" s="2631" t="s">
        <v>13</v>
      </c>
      <c r="F296" s="2631"/>
      <c r="G296" s="2631"/>
      <c r="H296" s="2631" t="s">
        <v>3516</v>
      </c>
      <c r="I296" s="2631">
        <v>16</v>
      </c>
      <c r="J296" s="13">
        <v>22</v>
      </c>
      <c r="K296" s="2624" t="s">
        <v>6141</v>
      </c>
      <c r="L296" s="2632"/>
      <c r="M296" s="2632"/>
      <c r="N296" s="2632"/>
      <c r="O296" s="13">
        <v>2850</v>
      </c>
      <c r="P296" s="399">
        <v>8.7309000000000001</v>
      </c>
      <c r="Q296" s="2631">
        <v>11</v>
      </c>
      <c r="R296" s="2631">
        <v>380</v>
      </c>
      <c r="S296" s="20" t="s">
        <v>2497</v>
      </c>
      <c r="T296" s="20"/>
      <c r="U296" s="20"/>
      <c r="V296" s="349" t="str">
        <f t="shared" si="11"/>
        <v xml:space="preserve"> </v>
      </c>
      <c r="W296" s="20"/>
      <c r="X296" s="20"/>
      <c r="Y296" s="17"/>
      <c r="AA296" s="821" t="s">
        <v>12666</v>
      </c>
      <c r="AB296" s="2633">
        <v>44436</v>
      </c>
      <c r="AC296" s="2633"/>
      <c r="AD296" s="2633">
        <v>46519.333333333336</v>
      </c>
      <c r="AE296" s="52" t="s">
        <v>19938</v>
      </c>
    </row>
    <row r="297" spans="1:32">
      <c r="A297" s="16">
        <f t="shared" si="12"/>
        <v>293</v>
      </c>
      <c r="B297" s="2629" t="s">
        <v>12624</v>
      </c>
      <c r="C297" s="15" t="s">
        <v>2994</v>
      </c>
      <c r="D297" s="15" t="s">
        <v>2871</v>
      </c>
      <c r="E297" s="2631" t="s">
        <v>13</v>
      </c>
      <c r="F297" s="2631"/>
      <c r="G297" s="2631"/>
      <c r="H297" s="2631" t="s">
        <v>3516</v>
      </c>
      <c r="I297" s="2631">
        <v>35</v>
      </c>
      <c r="J297" s="13">
        <v>35</v>
      </c>
      <c r="K297" s="2624" t="s">
        <v>3516</v>
      </c>
      <c r="L297" s="2632"/>
      <c r="M297" s="2632"/>
      <c r="N297" s="2632"/>
      <c r="O297" s="13">
        <v>987</v>
      </c>
      <c r="P297" s="399">
        <v>14.224500000000001</v>
      </c>
      <c r="Q297" s="2631">
        <v>285</v>
      </c>
      <c r="R297" s="2631">
        <v>6000</v>
      </c>
      <c r="S297" s="20" t="s">
        <v>2494</v>
      </c>
      <c r="T297" s="20"/>
      <c r="U297" s="20"/>
      <c r="V297" s="349">
        <f t="shared" si="11"/>
        <v>5</v>
      </c>
      <c r="W297" s="20" t="s">
        <v>4849</v>
      </c>
      <c r="X297" s="20" t="s">
        <v>1527</v>
      </c>
      <c r="Y297" s="17"/>
      <c r="AA297" s="821" t="s">
        <v>12666</v>
      </c>
      <c r="AB297" s="2633">
        <v>44765</v>
      </c>
      <c r="AC297" s="2633"/>
      <c r="AD297" s="2633">
        <v>46848.333333333336</v>
      </c>
      <c r="AE297" s="52" t="s">
        <v>19938</v>
      </c>
      <c r="AF297" s="52" t="s">
        <v>19938</v>
      </c>
    </row>
    <row r="298" spans="1:32">
      <c r="A298" s="16">
        <f t="shared" si="12"/>
        <v>294</v>
      </c>
      <c r="B298" s="2629" t="s">
        <v>12625</v>
      </c>
      <c r="C298" s="15" t="s">
        <v>2994</v>
      </c>
      <c r="D298" s="15" t="s">
        <v>2871</v>
      </c>
      <c r="E298" s="2631" t="s">
        <v>13</v>
      </c>
      <c r="F298" s="2631"/>
      <c r="G298" s="2631"/>
      <c r="H298" s="2631" t="s">
        <v>3516</v>
      </c>
      <c r="I298" s="2631">
        <v>52</v>
      </c>
      <c r="J298" s="13"/>
      <c r="K298" s="2624" t="s">
        <v>3516</v>
      </c>
      <c r="L298" s="2632"/>
      <c r="M298" s="2632"/>
      <c r="N298" s="2632"/>
      <c r="O298" s="13">
        <v>1487</v>
      </c>
      <c r="P298" s="399">
        <v>14.224500000000001</v>
      </c>
      <c r="Q298" s="2631">
        <v>430</v>
      </c>
      <c r="R298" s="2631">
        <v>6000</v>
      </c>
      <c r="S298" s="20" t="s">
        <v>4411</v>
      </c>
      <c r="T298" s="20"/>
      <c r="U298" s="20"/>
      <c r="V298" s="349">
        <f t="shared" si="11"/>
        <v>5</v>
      </c>
      <c r="W298" s="20" t="s">
        <v>4849</v>
      </c>
      <c r="X298" s="20" t="s">
        <v>1527</v>
      </c>
      <c r="Y298" s="17" t="s">
        <v>13186</v>
      </c>
      <c r="AA298" s="821" t="s">
        <v>12666</v>
      </c>
      <c r="AB298" s="2633">
        <v>42870</v>
      </c>
      <c r="AC298" s="2633">
        <v>44953.333333333336</v>
      </c>
      <c r="AD298" s="821"/>
      <c r="AE298" s="52" t="s">
        <v>19938</v>
      </c>
      <c r="AF298" s="52" t="s">
        <v>19938</v>
      </c>
    </row>
    <row r="299" spans="1:32">
      <c r="A299" s="16">
        <f t="shared" si="12"/>
        <v>295</v>
      </c>
      <c r="B299" s="2629" t="s">
        <v>13184</v>
      </c>
      <c r="C299" s="15" t="s">
        <v>2994</v>
      </c>
      <c r="D299" s="15" t="s">
        <v>2871</v>
      </c>
      <c r="E299" s="2631" t="s">
        <v>13</v>
      </c>
      <c r="F299" s="2635"/>
      <c r="G299" s="2635"/>
      <c r="H299" s="2635" t="s">
        <v>3516</v>
      </c>
      <c r="I299" s="2635">
        <v>52</v>
      </c>
      <c r="J299" s="265"/>
      <c r="K299" s="2636"/>
      <c r="L299" s="2636"/>
      <c r="M299" s="2636"/>
      <c r="N299" s="2636"/>
      <c r="O299" s="2635">
        <v>1487</v>
      </c>
      <c r="P299" s="1837"/>
      <c r="Q299" s="2635">
        <v>430</v>
      </c>
      <c r="R299" s="2635">
        <v>6000</v>
      </c>
      <c r="S299" s="267" t="s">
        <v>4411</v>
      </c>
      <c r="T299" s="267">
        <v>2022</v>
      </c>
      <c r="U299" s="267"/>
      <c r="V299" s="349"/>
      <c r="W299" s="267"/>
      <c r="X299" s="267"/>
      <c r="Y299" s="2637"/>
      <c r="AA299" s="821"/>
      <c r="AB299" s="2633"/>
      <c r="AC299" s="2633"/>
      <c r="AD299" s="821"/>
      <c r="AE299" s="52" t="s">
        <v>19938</v>
      </c>
      <c r="AF299" s="52" t="s">
        <v>19938</v>
      </c>
    </row>
    <row r="300" spans="1:32">
      <c r="A300" s="16">
        <f t="shared" si="12"/>
        <v>296</v>
      </c>
      <c r="B300" s="2629" t="s">
        <v>12626</v>
      </c>
      <c r="C300" s="15" t="s">
        <v>2993</v>
      </c>
      <c r="D300" s="15" t="s">
        <v>1576</v>
      </c>
      <c r="E300" s="2631" t="s">
        <v>13</v>
      </c>
      <c r="F300" s="2631"/>
      <c r="G300" s="2631"/>
      <c r="H300" s="2631" t="s">
        <v>3516</v>
      </c>
      <c r="I300" s="2631">
        <v>0.7</v>
      </c>
      <c r="J300" s="16" t="s">
        <v>2524</v>
      </c>
      <c r="K300" s="2624" t="s">
        <v>3516</v>
      </c>
      <c r="L300" s="2632"/>
      <c r="M300" s="2632"/>
      <c r="N300" s="2632"/>
      <c r="O300" s="13">
        <v>1380</v>
      </c>
      <c r="P300" s="399">
        <v>7.0632000000000001</v>
      </c>
      <c r="Q300" s="2631">
        <v>0.36</v>
      </c>
      <c r="R300" s="2631">
        <v>380</v>
      </c>
      <c r="S300" s="20" t="s">
        <v>787</v>
      </c>
      <c r="T300" s="20"/>
      <c r="U300" s="20"/>
      <c r="V300" s="349" t="str">
        <f t="shared" si="11"/>
        <v xml:space="preserve"> </v>
      </c>
      <c r="W300" s="20"/>
      <c r="X300" s="20"/>
      <c r="Y300" s="17"/>
      <c r="AA300" s="821"/>
      <c r="AB300" s="2633"/>
      <c r="AC300" s="2633"/>
      <c r="AD300" s="821"/>
      <c r="AE300" s="52" t="s">
        <v>19938</v>
      </c>
    </row>
    <row r="301" spans="1:32">
      <c r="A301" s="16">
        <f t="shared" si="12"/>
        <v>297</v>
      </c>
      <c r="B301" s="2629" t="s">
        <v>12627</v>
      </c>
      <c r="C301" s="15" t="s">
        <v>2993</v>
      </c>
      <c r="D301" s="15" t="s">
        <v>1576</v>
      </c>
      <c r="E301" s="2631" t="s">
        <v>13</v>
      </c>
      <c r="F301" s="2631"/>
      <c r="G301" s="2631"/>
      <c r="H301" s="2631" t="s">
        <v>3516</v>
      </c>
      <c r="I301" s="2631">
        <v>0.7</v>
      </c>
      <c r="J301" s="16" t="s">
        <v>2524</v>
      </c>
      <c r="K301" s="2624" t="s">
        <v>3516</v>
      </c>
      <c r="L301" s="2632"/>
      <c r="M301" s="2632"/>
      <c r="N301" s="2632"/>
      <c r="O301" s="13">
        <v>1380</v>
      </c>
      <c r="P301" s="399">
        <v>7.0632000000000001</v>
      </c>
      <c r="Q301" s="2631">
        <v>0.36</v>
      </c>
      <c r="R301" s="2631">
        <v>380</v>
      </c>
      <c r="S301" s="20" t="s">
        <v>787</v>
      </c>
      <c r="T301" s="20"/>
      <c r="U301" s="20"/>
      <c r="V301" s="349" t="str">
        <f t="shared" si="11"/>
        <v xml:space="preserve"> </v>
      </c>
      <c r="W301" s="20"/>
      <c r="X301" s="20"/>
      <c r="Y301" s="17"/>
      <c r="AA301" s="821"/>
      <c r="AB301" s="2633"/>
      <c r="AC301" s="2633"/>
      <c r="AD301" s="821"/>
      <c r="AE301" s="52" t="s">
        <v>19938</v>
      </c>
    </row>
    <row r="302" spans="1:32">
      <c r="A302" s="16">
        <f t="shared" si="12"/>
        <v>298</v>
      </c>
      <c r="B302" s="2629" t="s">
        <v>12628</v>
      </c>
      <c r="C302" s="15" t="s">
        <v>2993</v>
      </c>
      <c r="D302" s="15" t="s">
        <v>1578</v>
      </c>
      <c r="E302" s="2631" t="s">
        <v>13</v>
      </c>
      <c r="F302" s="2631"/>
      <c r="G302" s="2631"/>
      <c r="H302" s="2631" t="s">
        <v>3516</v>
      </c>
      <c r="I302" s="2631">
        <v>0.7</v>
      </c>
      <c r="J302" s="16" t="s">
        <v>2524</v>
      </c>
      <c r="K302" s="2624" t="s">
        <v>3516</v>
      </c>
      <c r="L302" s="2632"/>
      <c r="M302" s="2632"/>
      <c r="N302" s="2632"/>
      <c r="O302" s="2631">
        <v>1430</v>
      </c>
      <c r="P302" s="399">
        <v>7.0632000000000001</v>
      </c>
      <c r="Q302" s="2631">
        <v>0.36</v>
      </c>
      <c r="R302" s="2631">
        <v>380</v>
      </c>
      <c r="S302" s="20" t="s">
        <v>787</v>
      </c>
      <c r="T302" s="20"/>
      <c r="U302" s="20"/>
      <c r="V302" s="349" t="str">
        <f t="shared" si="11"/>
        <v xml:space="preserve"> </v>
      </c>
      <c r="W302" s="20"/>
      <c r="X302" s="20"/>
      <c r="Y302" s="17"/>
      <c r="AA302" s="821"/>
      <c r="AB302" s="2633"/>
      <c r="AC302" s="2633"/>
      <c r="AD302" s="821"/>
      <c r="AE302" s="52" t="s">
        <v>19938</v>
      </c>
    </row>
    <row r="303" spans="1:32">
      <c r="A303" s="16">
        <f t="shared" si="12"/>
        <v>299</v>
      </c>
      <c r="B303" s="2629" t="s">
        <v>12629</v>
      </c>
      <c r="C303" s="15" t="s">
        <v>2993</v>
      </c>
      <c r="D303" s="15" t="s">
        <v>1578</v>
      </c>
      <c r="E303" s="2631" t="s">
        <v>13</v>
      </c>
      <c r="F303" s="2631"/>
      <c r="G303" s="2631"/>
      <c r="H303" s="2631" t="s">
        <v>3516</v>
      </c>
      <c r="I303" s="2631">
        <v>0.7</v>
      </c>
      <c r="J303" s="16" t="s">
        <v>2524</v>
      </c>
      <c r="K303" s="2624" t="s">
        <v>3516</v>
      </c>
      <c r="L303" s="2632"/>
      <c r="M303" s="2632"/>
      <c r="N303" s="2632"/>
      <c r="O303" s="2631">
        <v>1430</v>
      </c>
      <c r="P303" s="399">
        <v>7.0632000000000001</v>
      </c>
      <c r="Q303" s="2631">
        <v>0.36</v>
      </c>
      <c r="R303" s="2631">
        <v>380</v>
      </c>
      <c r="S303" s="20" t="s">
        <v>787</v>
      </c>
      <c r="T303" s="20"/>
      <c r="U303" s="20"/>
      <c r="V303" s="349" t="str">
        <f t="shared" si="11"/>
        <v xml:space="preserve"> </v>
      </c>
      <c r="W303" s="20"/>
      <c r="X303" s="20"/>
      <c r="Y303" s="17"/>
      <c r="AA303" s="821"/>
      <c r="AB303" s="2633"/>
      <c r="AC303" s="2633"/>
      <c r="AD303" s="821"/>
      <c r="AE303" s="52" t="s">
        <v>19938</v>
      </c>
    </row>
    <row r="304" spans="1:32">
      <c r="A304" s="16">
        <f t="shared" si="12"/>
        <v>300</v>
      </c>
      <c r="B304" s="2629" t="s">
        <v>12630</v>
      </c>
      <c r="C304" s="15" t="s">
        <v>2993</v>
      </c>
      <c r="D304" s="15" t="s">
        <v>4259</v>
      </c>
      <c r="E304" s="2631" t="s">
        <v>13</v>
      </c>
      <c r="F304" s="2631"/>
      <c r="G304" s="2631"/>
      <c r="H304" s="2631" t="s">
        <v>3516</v>
      </c>
      <c r="I304" s="2631">
        <v>0.7</v>
      </c>
      <c r="J304" s="16" t="s">
        <v>2524</v>
      </c>
      <c r="K304" s="2624" t="s">
        <v>3516</v>
      </c>
      <c r="L304" s="2632"/>
      <c r="M304" s="2632"/>
      <c r="N304" s="2632"/>
      <c r="O304" s="13">
        <v>1380</v>
      </c>
      <c r="P304" s="399">
        <v>7.0632000000000001</v>
      </c>
      <c r="Q304" s="2631">
        <v>0.18</v>
      </c>
      <c r="R304" s="2631">
        <v>380</v>
      </c>
      <c r="S304" s="20" t="s">
        <v>787</v>
      </c>
      <c r="T304" s="20"/>
      <c r="U304" s="20"/>
      <c r="V304" s="349" t="str">
        <f t="shared" si="11"/>
        <v xml:space="preserve"> </v>
      </c>
      <c r="W304" s="20"/>
      <c r="X304" s="20"/>
      <c r="Y304" s="17"/>
      <c r="AA304" s="821"/>
      <c r="AB304" s="2633"/>
      <c r="AC304" s="2633"/>
      <c r="AD304" s="821"/>
      <c r="AE304" s="52" t="s">
        <v>19938</v>
      </c>
    </row>
    <row r="305" spans="1:32">
      <c r="A305" s="16">
        <f t="shared" si="12"/>
        <v>301</v>
      </c>
      <c r="B305" s="2629" t="s">
        <v>12631</v>
      </c>
      <c r="C305" s="15" t="s">
        <v>2993</v>
      </c>
      <c r="D305" s="15" t="s">
        <v>4259</v>
      </c>
      <c r="E305" s="2631" t="s">
        <v>13</v>
      </c>
      <c r="F305" s="2631"/>
      <c r="G305" s="2631"/>
      <c r="H305" s="2631" t="s">
        <v>3516</v>
      </c>
      <c r="I305" s="2631">
        <v>0.7</v>
      </c>
      <c r="J305" s="16" t="s">
        <v>2524</v>
      </c>
      <c r="K305" s="2624" t="s">
        <v>3516</v>
      </c>
      <c r="L305" s="2632"/>
      <c r="M305" s="2632"/>
      <c r="N305" s="2632"/>
      <c r="O305" s="13">
        <v>1380</v>
      </c>
      <c r="P305" s="399">
        <v>7.0632000000000001</v>
      </c>
      <c r="Q305" s="2631">
        <v>0.18</v>
      </c>
      <c r="R305" s="2631">
        <v>380</v>
      </c>
      <c r="S305" s="20" t="s">
        <v>787</v>
      </c>
      <c r="T305" s="20"/>
      <c r="U305" s="20"/>
      <c r="V305" s="349" t="str">
        <f t="shared" si="11"/>
        <v xml:space="preserve"> </v>
      </c>
      <c r="W305" s="20"/>
      <c r="X305" s="20"/>
      <c r="Y305" s="17"/>
      <c r="AA305" s="821"/>
      <c r="AB305" s="2633"/>
      <c r="AC305" s="2633"/>
      <c r="AD305" s="821"/>
      <c r="AE305" s="52" t="s">
        <v>19938</v>
      </c>
    </row>
    <row r="306" spans="1:32">
      <c r="A306" s="16">
        <f t="shared" si="12"/>
        <v>302</v>
      </c>
      <c r="B306" s="2629" t="s">
        <v>0</v>
      </c>
      <c r="C306" s="139" t="s">
        <v>2993</v>
      </c>
      <c r="D306" s="15" t="s">
        <v>1</v>
      </c>
      <c r="E306" s="2631" t="s">
        <v>13</v>
      </c>
      <c r="F306" s="2631"/>
      <c r="G306" s="2631"/>
      <c r="H306" s="2631" t="s">
        <v>17283</v>
      </c>
      <c r="I306" s="2631">
        <v>29.9</v>
      </c>
      <c r="J306" s="13">
        <v>32</v>
      </c>
      <c r="K306" s="2624" t="s">
        <v>6147</v>
      </c>
      <c r="L306" s="2632"/>
      <c r="M306" s="2632"/>
      <c r="N306" s="2632"/>
      <c r="O306" s="13">
        <v>2930</v>
      </c>
      <c r="P306" s="399">
        <v>8.7309000000000001</v>
      </c>
      <c r="Q306" s="2631">
        <v>15</v>
      </c>
      <c r="R306" s="2631">
        <v>380</v>
      </c>
      <c r="S306" s="20" t="s">
        <v>2494</v>
      </c>
      <c r="T306" s="20"/>
      <c r="U306" s="20"/>
      <c r="V306" s="349" t="str">
        <f t="shared" si="11"/>
        <v xml:space="preserve"> </v>
      </c>
      <c r="W306" s="20"/>
      <c r="X306" s="20"/>
      <c r="Y306" s="17"/>
      <c r="Z306" s="975" t="s">
        <v>12276</v>
      </c>
      <c r="AA306" s="821" t="s">
        <v>12666</v>
      </c>
      <c r="AB306" s="2633">
        <v>44052</v>
      </c>
      <c r="AC306" s="2633"/>
      <c r="AD306" s="2633">
        <v>46135.333333333336</v>
      </c>
      <c r="AE306" s="52" t="s">
        <v>19938</v>
      </c>
    </row>
    <row r="307" spans="1:32">
      <c r="A307" s="16">
        <f t="shared" si="12"/>
        <v>303</v>
      </c>
      <c r="B307" s="2629" t="s">
        <v>2</v>
      </c>
      <c r="C307" s="139" t="s">
        <v>2993</v>
      </c>
      <c r="D307" s="15" t="s">
        <v>1</v>
      </c>
      <c r="E307" s="2631" t="s">
        <v>13</v>
      </c>
      <c r="F307" s="2631"/>
      <c r="G307" s="2631"/>
      <c r="H307" s="2631" t="s">
        <v>17283</v>
      </c>
      <c r="I307" s="2631">
        <v>29.9</v>
      </c>
      <c r="J307" s="13">
        <v>32</v>
      </c>
      <c r="K307" s="2624" t="s">
        <v>6147</v>
      </c>
      <c r="L307" s="2632"/>
      <c r="M307" s="2632"/>
      <c r="N307" s="2632"/>
      <c r="O307" s="13">
        <v>2930</v>
      </c>
      <c r="P307" s="399">
        <v>8.7309000000000001</v>
      </c>
      <c r="Q307" s="2631">
        <v>15</v>
      </c>
      <c r="R307" s="2631">
        <v>380</v>
      </c>
      <c r="S307" s="20" t="s">
        <v>2494</v>
      </c>
      <c r="T307" s="20"/>
      <c r="U307" s="20"/>
      <c r="V307" s="349" t="str">
        <f t="shared" si="11"/>
        <v xml:space="preserve"> </v>
      </c>
      <c r="W307" s="20"/>
      <c r="X307" s="20"/>
      <c r="Y307" s="17"/>
      <c r="Z307" s="975" t="s">
        <v>12276</v>
      </c>
      <c r="AA307" s="821" t="s">
        <v>12666</v>
      </c>
      <c r="AB307" s="2633">
        <v>44049</v>
      </c>
      <c r="AC307" s="2633"/>
      <c r="AD307" s="2633">
        <v>46132.333333333336</v>
      </c>
      <c r="AE307" s="52" t="s">
        <v>19938</v>
      </c>
    </row>
    <row r="308" spans="1:32">
      <c r="A308" s="16">
        <f t="shared" si="12"/>
        <v>304</v>
      </c>
      <c r="B308" s="2629" t="s">
        <v>19185</v>
      </c>
      <c r="C308" s="139" t="s">
        <v>2993</v>
      </c>
      <c r="D308" s="15" t="s">
        <v>1</v>
      </c>
      <c r="E308" s="2631" t="s">
        <v>13</v>
      </c>
      <c r="F308" s="2631" t="s">
        <v>19187</v>
      </c>
      <c r="G308" s="2631" t="s">
        <v>19186</v>
      </c>
      <c r="H308" s="2631" t="s">
        <v>17283</v>
      </c>
      <c r="I308" s="2631">
        <v>41.3</v>
      </c>
      <c r="J308" s="13"/>
      <c r="K308" s="2624"/>
      <c r="L308" s="2632"/>
      <c r="M308" s="2632"/>
      <c r="N308" s="2632"/>
      <c r="O308" s="13">
        <v>2945</v>
      </c>
      <c r="P308" s="399"/>
      <c r="Q308" s="2631">
        <v>22</v>
      </c>
      <c r="R308" s="2631">
        <v>380</v>
      </c>
      <c r="S308" s="20" t="s">
        <v>2138</v>
      </c>
      <c r="T308" s="2472">
        <v>45649</v>
      </c>
      <c r="U308" s="20"/>
      <c r="V308" s="349"/>
      <c r="W308" s="20"/>
      <c r="X308" s="20"/>
      <c r="Y308" s="17"/>
      <c r="AA308" s="821"/>
      <c r="AB308" s="2633"/>
      <c r="AC308" s="2633"/>
      <c r="AD308" s="2633"/>
      <c r="AE308" s="52" t="s">
        <v>19938</v>
      </c>
    </row>
    <row r="309" spans="1:32">
      <c r="A309" s="16">
        <f t="shared" si="12"/>
        <v>305</v>
      </c>
      <c r="B309" s="2629" t="s">
        <v>3</v>
      </c>
      <c r="C309" s="139" t="s">
        <v>2993</v>
      </c>
      <c r="D309" s="15" t="s">
        <v>4</v>
      </c>
      <c r="E309" s="2631" t="s">
        <v>13</v>
      </c>
      <c r="F309" s="2631"/>
      <c r="G309" s="2631"/>
      <c r="H309" s="2631" t="s">
        <v>17234</v>
      </c>
      <c r="I309" s="2784">
        <v>14.1</v>
      </c>
      <c r="J309" s="13"/>
      <c r="K309" s="2624" t="s">
        <v>6140</v>
      </c>
      <c r="L309" s="2632"/>
      <c r="M309" s="2632"/>
      <c r="N309" s="2632"/>
      <c r="O309" s="13">
        <v>2910</v>
      </c>
      <c r="P309" s="399">
        <v>7.0632000000000001</v>
      </c>
      <c r="Q309" s="2631">
        <v>7.5</v>
      </c>
      <c r="R309" s="2631">
        <v>380</v>
      </c>
      <c r="S309" s="3216" t="s">
        <v>28143</v>
      </c>
      <c r="T309" s="20"/>
      <c r="U309" s="20"/>
      <c r="V309" s="349" t="str">
        <f t="shared" si="11"/>
        <v xml:space="preserve"> </v>
      </c>
      <c r="W309" s="20"/>
      <c r="X309" s="20"/>
      <c r="Y309" s="17"/>
      <c r="Z309" s="975" t="s">
        <v>12483</v>
      </c>
      <c r="AA309" s="821"/>
      <c r="AB309" s="2633"/>
      <c r="AC309" s="2633"/>
      <c r="AD309" s="2633"/>
      <c r="AE309" s="52" t="s">
        <v>19938</v>
      </c>
    </row>
    <row r="310" spans="1:32">
      <c r="A310" s="16">
        <f t="shared" si="12"/>
        <v>306</v>
      </c>
      <c r="B310" s="2629" t="s">
        <v>3092</v>
      </c>
      <c r="C310" s="139" t="s">
        <v>2993</v>
      </c>
      <c r="D310" s="15" t="s">
        <v>4</v>
      </c>
      <c r="E310" s="2631" t="s">
        <v>13</v>
      </c>
      <c r="F310" s="2631"/>
      <c r="G310" s="2631"/>
      <c r="H310" s="2631" t="s">
        <v>17234</v>
      </c>
      <c r="I310" s="2784">
        <v>14.1</v>
      </c>
      <c r="J310" s="13"/>
      <c r="K310" s="2624" t="s">
        <v>6140</v>
      </c>
      <c r="L310" s="2632"/>
      <c r="M310" s="2632"/>
      <c r="N310" s="2632"/>
      <c r="O310" s="13">
        <v>2910</v>
      </c>
      <c r="P310" s="399">
        <v>7.0632000000000001</v>
      </c>
      <c r="Q310" s="2631">
        <v>7.5</v>
      </c>
      <c r="R310" s="2631">
        <v>380</v>
      </c>
      <c r="S310" s="3216" t="s">
        <v>28143</v>
      </c>
      <c r="T310" s="20"/>
      <c r="U310" s="20"/>
      <c r="V310" s="349" t="str">
        <f t="shared" si="11"/>
        <v xml:space="preserve"> </v>
      </c>
      <c r="W310" s="20"/>
      <c r="X310" s="20"/>
      <c r="Y310" s="17"/>
      <c r="Z310" s="975" t="s">
        <v>12483</v>
      </c>
      <c r="AA310" s="821" t="s">
        <v>12682</v>
      </c>
      <c r="AB310" s="2633">
        <v>43726</v>
      </c>
      <c r="AC310" s="2633"/>
      <c r="AD310" s="2633"/>
      <c r="AE310" s="52" t="s">
        <v>19938</v>
      </c>
    </row>
    <row r="311" spans="1:32">
      <c r="A311" s="16">
        <f t="shared" si="12"/>
        <v>307</v>
      </c>
      <c r="B311" s="2629" t="s">
        <v>3093</v>
      </c>
      <c r="C311" s="2634" t="s">
        <v>3711</v>
      </c>
      <c r="D311" s="15" t="s">
        <v>16699</v>
      </c>
      <c r="E311" s="2635" t="s">
        <v>13</v>
      </c>
      <c r="F311" s="2635" t="s">
        <v>28152</v>
      </c>
      <c r="G311" s="2635" t="s">
        <v>28153</v>
      </c>
      <c r="H311" s="2635"/>
      <c r="I311" s="3425">
        <v>14</v>
      </c>
      <c r="J311" s="265"/>
      <c r="K311" s="265"/>
      <c r="L311" s="265"/>
      <c r="M311" s="265"/>
      <c r="N311" s="265"/>
      <c r="O311" s="2635">
        <v>2900</v>
      </c>
      <c r="P311" s="1837"/>
      <c r="Q311" s="2631">
        <v>7.5</v>
      </c>
      <c r="R311" s="2635">
        <v>380</v>
      </c>
      <c r="S311" s="3424" t="s">
        <v>28151</v>
      </c>
      <c r="T311" s="267"/>
      <c r="U311" s="267"/>
      <c r="V311" s="349" t="str">
        <f>IF(ISERROR(INDEX(data,MATCH(LEN(X311),item,0),2))," ",INDEX(data,MATCH(LEN(X311),item,0),2))</f>
        <v xml:space="preserve"> </v>
      </c>
      <c r="W311" s="267"/>
      <c r="X311" s="267"/>
      <c r="Y311" s="2637"/>
      <c r="AA311" s="821" t="s">
        <v>3516</v>
      </c>
      <c r="AB311" s="2633" t="s">
        <v>3516</v>
      </c>
      <c r="AC311" s="2633" t="s">
        <v>3516</v>
      </c>
      <c r="AD311" s="821"/>
      <c r="AE311" s="52" t="s">
        <v>19938</v>
      </c>
      <c r="AF311" s="52" t="s">
        <v>19938</v>
      </c>
    </row>
    <row r="312" spans="1:32">
      <c r="A312" s="16">
        <f t="shared" si="12"/>
        <v>308</v>
      </c>
      <c r="B312" s="2629" t="s">
        <v>28150</v>
      </c>
      <c r="C312" s="2634"/>
      <c r="D312" s="15"/>
      <c r="E312" s="2635" t="s">
        <v>13</v>
      </c>
      <c r="F312" s="2635"/>
      <c r="G312" s="2635"/>
      <c r="H312" s="2635"/>
      <c r="I312" s="2631"/>
      <c r="J312" s="13"/>
      <c r="K312" s="2624" t="s">
        <v>6140</v>
      </c>
      <c r="L312" s="2632"/>
      <c r="M312" s="2632"/>
      <c r="N312" s="2632"/>
      <c r="O312" s="13"/>
      <c r="P312" s="399"/>
      <c r="Q312" s="2635">
        <v>15</v>
      </c>
      <c r="R312" s="2635">
        <v>380</v>
      </c>
      <c r="S312" s="267" t="s">
        <v>3350</v>
      </c>
      <c r="T312" s="267"/>
      <c r="U312" s="267"/>
      <c r="V312" s="349"/>
      <c r="W312" s="267"/>
      <c r="X312" s="267"/>
      <c r="Y312" s="2637"/>
      <c r="AA312" s="821"/>
      <c r="AB312" s="2633"/>
      <c r="AC312" s="2633"/>
      <c r="AD312" s="821"/>
    </row>
    <row r="313" spans="1:32">
      <c r="A313" s="16">
        <f t="shared" si="12"/>
        <v>309</v>
      </c>
      <c r="B313" s="2629" t="s">
        <v>3094</v>
      </c>
      <c r="C313" s="139" t="s">
        <v>2993</v>
      </c>
      <c r="D313" s="15" t="s">
        <v>3095</v>
      </c>
      <c r="E313" s="2631" t="s">
        <v>13</v>
      </c>
      <c r="F313" s="2631"/>
      <c r="G313" s="2631"/>
      <c r="H313" s="2631" t="s">
        <v>17292</v>
      </c>
      <c r="I313" s="2631">
        <v>2.5</v>
      </c>
      <c r="J313" s="13" t="s">
        <v>1619</v>
      </c>
      <c r="K313" s="2624" t="s">
        <v>6140</v>
      </c>
      <c r="L313" s="2632"/>
      <c r="M313" s="2632"/>
      <c r="N313" s="2632"/>
      <c r="O313" s="13">
        <v>2870</v>
      </c>
      <c r="P313" s="399">
        <v>6.6708000000000007</v>
      </c>
      <c r="Q313" s="2631">
        <v>1.1000000000000001</v>
      </c>
      <c r="R313" s="2631">
        <v>380</v>
      </c>
      <c r="S313" s="20" t="s">
        <v>2494</v>
      </c>
      <c r="T313" s="20"/>
      <c r="U313" s="20"/>
      <c r="V313" s="349" t="str">
        <f t="shared" si="11"/>
        <v xml:space="preserve"> </v>
      </c>
      <c r="W313" s="20"/>
      <c r="X313" s="20"/>
      <c r="Y313" s="17"/>
      <c r="Z313" s="975" t="s">
        <v>12498</v>
      </c>
      <c r="AA313" s="821" t="s">
        <v>12666</v>
      </c>
      <c r="AB313" s="2633">
        <v>44641</v>
      </c>
      <c r="AC313" s="2633"/>
      <c r="AD313" s="2633">
        <v>46724.333333333336</v>
      </c>
      <c r="AE313" s="52" t="s">
        <v>19938</v>
      </c>
    </row>
    <row r="314" spans="1:32">
      <c r="A314" s="16">
        <f t="shared" si="12"/>
        <v>310</v>
      </c>
      <c r="B314" s="2629" t="s">
        <v>3096</v>
      </c>
      <c r="C314" s="139" t="s">
        <v>2993</v>
      </c>
      <c r="D314" s="15" t="s">
        <v>3095</v>
      </c>
      <c r="E314" s="2631" t="s">
        <v>13</v>
      </c>
      <c r="F314" s="2631"/>
      <c r="G314" s="2631"/>
      <c r="H314" s="2631" t="s">
        <v>17292</v>
      </c>
      <c r="I314" s="2631">
        <v>4.7</v>
      </c>
      <c r="J314" s="13">
        <v>5</v>
      </c>
      <c r="K314" s="2624" t="s">
        <v>6140</v>
      </c>
      <c r="L314" s="2632"/>
      <c r="M314" s="2632"/>
      <c r="N314" s="2632"/>
      <c r="O314" s="13">
        <v>2870</v>
      </c>
      <c r="P314" s="399">
        <v>6.6708000000000007</v>
      </c>
      <c r="Q314" s="2631">
        <v>2.2000000000000002</v>
      </c>
      <c r="R314" s="2631">
        <v>380</v>
      </c>
      <c r="S314" s="20" t="s">
        <v>2494</v>
      </c>
      <c r="T314" s="20"/>
      <c r="U314" s="20"/>
      <c r="V314" s="349" t="str">
        <f t="shared" si="11"/>
        <v xml:space="preserve"> </v>
      </c>
      <c r="W314" s="20"/>
      <c r="X314" s="20"/>
      <c r="Y314" s="17"/>
      <c r="Z314" s="975" t="s">
        <v>12498</v>
      </c>
      <c r="AA314" s="821"/>
      <c r="AB314" s="2633"/>
      <c r="AC314" s="2633"/>
      <c r="AD314" s="2633"/>
      <c r="AE314" s="52" t="s">
        <v>19938</v>
      </c>
    </row>
    <row r="315" spans="1:32">
      <c r="A315" s="16">
        <f t="shared" si="12"/>
        <v>311</v>
      </c>
      <c r="B315" s="2629" t="s">
        <v>3097</v>
      </c>
      <c r="C315" s="139" t="s">
        <v>2993</v>
      </c>
      <c r="D315" s="15" t="s">
        <v>3929</v>
      </c>
      <c r="E315" s="2631" t="s">
        <v>13</v>
      </c>
      <c r="F315" s="2631"/>
      <c r="G315" s="2631"/>
      <c r="H315" s="2631" t="s">
        <v>17254</v>
      </c>
      <c r="I315" s="2631">
        <v>4.7</v>
      </c>
      <c r="J315" s="13">
        <v>5</v>
      </c>
      <c r="K315" s="2624" t="s">
        <v>6140</v>
      </c>
      <c r="L315" s="2632"/>
      <c r="M315" s="2632"/>
      <c r="N315" s="2632"/>
      <c r="O315" s="13">
        <v>2870</v>
      </c>
      <c r="P315" s="399">
        <v>7.8480000000000008</v>
      </c>
      <c r="Q315" s="2631">
        <v>2.2000000000000002</v>
      </c>
      <c r="R315" s="2631">
        <v>380</v>
      </c>
      <c r="S315" s="20" t="s">
        <v>2494</v>
      </c>
      <c r="T315" s="20"/>
      <c r="U315" s="20"/>
      <c r="V315" s="349" t="str">
        <f t="shared" si="11"/>
        <v xml:space="preserve"> </v>
      </c>
      <c r="W315" s="20"/>
      <c r="X315" s="20"/>
      <c r="Y315" s="17"/>
      <c r="Z315" s="975" t="s">
        <v>12516</v>
      </c>
      <c r="AA315" s="821" t="s">
        <v>12666</v>
      </c>
      <c r="AB315" s="2633">
        <v>44617</v>
      </c>
      <c r="AC315" s="2633"/>
      <c r="AD315" s="2633">
        <v>46700.333333333336</v>
      </c>
      <c r="AE315" s="52" t="s">
        <v>19938</v>
      </c>
    </row>
    <row r="316" spans="1:32">
      <c r="A316" s="16">
        <f t="shared" si="12"/>
        <v>312</v>
      </c>
      <c r="B316" s="2629" t="s">
        <v>3930</v>
      </c>
      <c r="C316" s="139" t="s">
        <v>2993</v>
      </c>
      <c r="D316" s="15" t="s">
        <v>3931</v>
      </c>
      <c r="E316" s="2631" t="s">
        <v>13</v>
      </c>
      <c r="F316" s="2631"/>
      <c r="G316" s="2631"/>
      <c r="H316" s="2631" t="s">
        <v>17254</v>
      </c>
      <c r="I316" s="2631">
        <v>6.1</v>
      </c>
      <c r="J316" s="13" t="s">
        <v>4260</v>
      </c>
      <c r="K316" s="2624" t="s">
        <v>6142</v>
      </c>
      <c r="L316" s="2632"/>
      <c r="M316" s="2632"/>
      <c r="N316" s="2632"/>
      <c r="O316" s="13">
        <v>2855</v>
      </c>
      <c r="P316" s="399">
        <v>10.791000000000002</v>
      </c>
      <c r="Q316" s="2631">
        <v>3</v>
      </c>
      <c r="R316" s="2631">
        <v>380</v>
      </c>
      <c r="S316" s="20" t="s">
        <v>2494</v>
      </c>
      <c r="T316" s="20"/>
      <c r="U316" s="20"/>
      <c r="V316" s="349" t="str">
        <f t="shared" si="11"/>
        <v xml:space="preserve"> </v>
      </c>
      <c r="W316" s="20"/>
      <c r="X316" s="20"/>
      <c r="Y316" s="17"/>
      <c r="Z316" s="975" t="s">
        <v>12516</v>
      </c>
      <c r="AA316" s="821"/>
      <c r="AB316" s="2633"/>
      <c r="AC316" s="2633"/>
      <c r="AD316" s="821"/>
      <c r="AE316" s="52" t="s">
        <v>19938</v>
      </c>
    </row>
    <row r="317" spans="1:32">
      <c r="A317" s="16">
        <f t="shared" si="12"/>
        <v>313</v>
      </c>
      <c r="B317" s="2629" t="s">
        <v>3932</v>
      </c>
      <c r="C317" s="139" t="s">
        <v>2993</v>
      </c>
      <c r="D317" s="15" t="s">
        <v>3931</v>
      </c>
      <c r="E317" s="2631" t="s">
        <v>13</v>
      </c>
      <c r="F317" s="2631"/>
      <c r="G317" s="2631"/>
      <c r="H317" s="2631" t="s">
        <v>17254</v>
      </c>
      <c r="I317" s="2631">
        <v>6.1</v>
      </c>
      <c r="J317" s="13" t="s">
        <v>4260</v>
      </c>
      <c r="K317" s="2624" t="s">
        <v>6142</v>
      </c>
      <c r="L317" s="2632"/>
      <c r="M317" s="2632"/>
      <c r="N317" s="2632"/>
      <c r="O317" s="13">
        <v>2855</v>
      </c>
      <c r="P317" s="399">
        <v>10.791000000000002</v>
      </c>
      <c r="Q317" s="2631">
        <v>3</v>
      </c>
      <c r="R317" s="2631">
        <v>380</v>
      </c>
      <c r="S317" s="20" t="s">
        <v>2494</v>
      </c>
      <c r="T317" s="20"/>
      <c r="U317" s="20"/>
      <c r="V317" s="349" t="str">
        <f t="shared" si="11"/>
        <v xml:space="preserve"> </v>
      </c>
      <c r="W317" s="20"/>
      <c r="X317" s="20"/>
      <c r="Y317" s="17"/>
      <c r="Z317" s="975" t="s">
        <v>12516</v>
      </c>
      <c r="AA317" s="821"/>
      <c r="AB317" s="2633"/>
      <c r="AC317" s="2633"/>
      <c r="AD317" s="821"/>
      <c r="AE317" s="52" t="s">
        <v>19938</v>
      </c>
    </row>
    <row r="318" spans="1:32">
      <c r="A318" s="16">
        <f t="shared" si="12"/>
        <v>314</v>
      </c>
      <c r="B318" s="2629" t="s">
        <v>3933</v>
      </c>
      <c r="C318" s="139" t="s">
        <v>2993</v>
      </c>
      <c r="D318" s="15" t="s">
        <v>3934</v>
      </c>
      <c r="E318" s="2631" t="s">
        <v>2863</v>
      </c>
      <c r="F318" s="2631"/>
      <c r="G318" s="2631"/>
      <c r="H318" s="2631" t="s">
        <v>17254</v>
      </c>
      <c r="I318" s="2631">
        <v>16</v>
      </c>
      <c r="J318" s="13">
        <v>18</v>
      </c>
      <c r="K318" s="2624" t="s">
        <v>6141</v>
      </c>
      <c r="L318" s="2632"/>
      <c r="M318" s="2632"/>
      <c r="N318" s="2632"/>
      <c r="O318" s="2631">
        <v>2900</v>
      </c>
      <c r="P318" s="16">
        <v>6</v>
      </c>
      <c r="Q318" s="2631">
        <v>6.6</v>
      </c>
      <c r="R318" s="2631">
        <v>380</v>
      </c>
      <c r="S318" s="20" t="s">
        <v>3221</v>
      </c>
      <c r="T318" s="20"/>
      <c r="U318" s="20"/>
      <c r="V318" s="349" t="str">
        <f t="shared" si="11"/>
        <v xml:space="preserve"> </v>
      </c>
      <c r="W318" s="20"/>
      <c r="X318" s="20"/>
      <c r="Y318" s="15"/>
      <c r="Z318" s="975" t="s">
        <v>12516</v>
      </c>
      <c r="AA318" s="821"/>
      <c r="AB318" s="2633"/>
      <c r="AC318" s="2633"/>
      <c r="AD318" s="821"/>
      <c r="AE318" s="52" t="s">
        <v>19938</v>
      </c>
    </row>
    <row r="319" spans="1:32">
      <c r="A319" s="16">
        <f t="shared" si="12"/>
        <v>315</v>
      </c>
      <c r="B319" s="2629" t="s">
        <v>3935</v>
      </c>
      <c r="C319" s="139" t="s">
        <v>2993</v>
      </c>
      <c r="D319" s="15" t="s">
        <v>3934</v>
      </c>
      <c r="E319" s="2631" t="s">
        <v>2863</v>
      </c>
      <c r="F319" s="2631"/>
      <c r="G319" s="2631"/>
      <c r="H319" s="2631" t="s">
        <v>17254</v>
      </c>
      <c r="I319" s="2631">
        <v>16</v>
      </c>
      <c r="J319" s="13">
        <v>18</v>
      </c>
      <c r="K319" s="2624" t="s">
        <v>6141</v>
      </c>
      <c r="L319" s="2632"/>
      <c r="M319" s="2632"/>
      <c r="N319" s="2632"/>
      <c r="O319" s="2631">
        <v>2900</v>
      </c>
      <c r="P319" s="16">
        <v>6</v>
      </c>
      <c r="Q319" s="2631">
        <v>6.6</v>
      </c>
      <c r="R319" s="2631">
        <v>380</v>
      </c>
      <c r="S319" s="20" t="s">
        <v>3221</v>
      </c>
      <c r="T319" s="20"/>
      <c r="U319" s="20"/>
      <c r="V319" s="349" t="str">
        <f t="shared" si="11"/>
        <v xml:space="preserve"> </v>
      </c>
      <c r="W319" s="20"/>
      <c r="X319" s="20"/>
      <c r="Y319" s="15"/>
      <c r="Z319" s="975" t="s">
        <v>12516</v>
      </c>
      <c r="AA319" s="821"/>
      <c r="AB319" s="2633"/>
      <c r="AC319" s="2633"/>
      <c r="AD319" s="821"/>
      <c r="AE319" s="52" t="s">
        <v>19938</v>
      </c>
    </row>
    <row r="320" spans="1:32">
      <c r="A320" s="16">
        <f t="shared" si="12"/>
        <v>316</v>
      </c>
      <c r="B320" s="2629" t="s">
        <v>3936</v>
      </c>
      <c r="C320" s="139" t="s">
        <v>2993</v>
      </c>
      <c r="D320" s="15" t="s">
        <v>3937</v>
      </c>
      <c r="E320" s="2631" t="s">
        <v>2863</v>
      </c>
      <c r="F320" s="2631"/>
      <c r="G320" s="2631"/>
      <c r="H320" s="2631" t="s">
        <v>17254</v>
      </c>
      <c r="I320" s="2631">
        <v>3.8</v>
      </c>
      <c r="J320" s="13">
        <v>4</v>
      </c>
      <c r="K320" s="2624" t="s">
        <v>6140</v>
      </c>
      <c r="L320" s="2632"/>
      <c r="M320" s="2632"/>
      <c r="N320" s="2632"/>
      <c r="O320" s="13">
        <v>1430</v>
      </c>
      <c r="P320" s="16">
        <v>6</v>
      </c>
      <c r="Q320" s="2631">
        <v>1.5</v>
      </c>
      <c r="R320" s="2631">
        <v>380</v>
      </c>
      <c r="S320" s="20" t="s">
        <v>3221</v>
      </c>
      <c r="T320" s="20"/>
      <c r="U320" s="20"/>
      <c r="V320" s="349" t="str">
        <f t="shared" si="11"/>
        <v xml:space="preserve"> </v>
      </c>
      <c r="W320" s="20"/>
      <c r="X320" s="20"/>
      <c r="Y320" s="15"/>
      <c r="Z320" s="824" t="s">
        <v>12516</v>
      </c>
      <c r="AA320" s="821"/>
      <c r="AB320" s="2633"/>
      <c r="AC320" s="2633"/>
      <c r="AD320" s="821"/>
      <c r="AE320" s="52" t="s">
        <v>19938</v>
      </c>
    </row>
    <row r="321" spans="1:33">
      <c r="A321" s="16">
        <f t="shared" si="12"/>
        <v>317</v>
      </c>
      <c r="B321" s="2629" t="s">
        <v>3938</v>
      </c>
      <c r="C321" s="139" t="s">
        <v>2993</v>
      </c>
      <c r="D321" s="15" t="s">
        <v>3939</v>
      </c>
      <c r="E321" s="2631" t="s">
        <v>13</v>
      </c>
      <c r="F321" s="2631"/>
      <c r="G321" s="2631"/>
      <c r="H321" s="2631" t="s">
        <v>3516</v>
      </c>
      <c r="I321" s="2631">
        <v>5.5</v>
      </c>
      <c r="J321" s="13">
        <v>5</v>
      </c>
      <c r="K321" s="2624" t="s">
        <v>6140</v>
      </c>
      <c r="L321" s="2632"/>
      <c r="M321" s="2632"/>
      <c r="N321" s="2632"/>
      <c r="O321" s="2631">
        <v>1430</v>
      </c>
      <c r="P321" s="399">
        <v>6</v>
      </c>
      <c r="Q321" s="2631">
        <v>2.2000000000000002</v>
      </c>
      <c r="R321" s="2631">
        <v>380</v>
      </c>
      <c r="S321" s="20" t="s">
        <v>4410</v>
      </c>
      <c r="T321" s="20"/>
      <c r="U321" s="20"/>
      <c r="V321" s="349" t="str">
        <f t="shared" si="11"/>
        <v xml:space="preserve"> </v>
      </c>
      <c r="W321" s="20"/>
      <c r="X321" s="20"/>
      <c r="Y321" s="17"/>
      <c r="AA321" s="821"/>
      <c r="AB321" s="2633"/>
      <c r="AC321" s="2633"/>
      <c r="AD321" s="821"/>
      <c r="AE321" s="52" t="s">
        <v>19938</v>
      </c>
    </row>
    <row r="322" spans="1:33" s="929" customFormat="1">
      <c r="A322" s="16">
        <f t="shared" si="12"/>
        <v>318</v>
      </c>
      <c r="B322" s="2629" t="s">
        <v>12632</v>
      </c>
      <c r="C322" s="1838"/>
      <c r="D322" s="1838"/>
      <c r="E322" s="1838"/>
      <c r="F322" s="1838"/>
      <c r="G322" s="1838"/>
      <c r="H322" s="1838" t="s">
        <v>17288</v>
      </c>
      <c r="I322" s="1838"/>
      <c r="J322" s="1838"/>
      <c r="K322" s="1838"/>
      <c r="L322" s="1838"/>
      <c r="M322" s="1838"/>
      <c r="N322" s="1838"/>
      <c r="O322" s="2247"/>
      <c r="P322" s="2247"/>
      <c r="Q322" s="2247"/>
      <c r="R322" s="2247"/>
      <c r="S322" s="1838"/>
      <c r="T322" s="1838"/>
      <c r="U322" s="1838"/>
      <c r="V322" s="1838"/>
      <c r="W322" s="1838"/>
      <c r="X322" s="1838"/>
      <c r="Y322" s="2250"/>
      <c r="Z322" s="929" t="s">
        <v>12226</v>
      </c>
      <c r="AA322" s="821" t="s">
        <v>3516</v>
      </c>
      <c r="AB322" s="2633" t="s">
        <v>3516</v>
      </c>
      <c r="AC322" s="2633" t="s">
        <v>3516</v>
      </c>
      <c r="AD322" s="1839"/>
    </row>
    <row r="323" spans="1:33">
      <c r="A323" s="16">
        <f t="shared" si="12"/>
        <v>319</v>
      </c>
      <c r="B323" s="2629" t="s">
        <v>12633</v>
      </c>
      <c r="C323" s="139" t="s">
        <v>2993</v>
      </c>
      <c r="D323" s="15" t="s">
        <v>1536</v>
      </c>
      <c r="E323" s="2631" t="s">
        <v>13</v>
      </c>
      <c r="F323" s="2631"/>
      <c r="G323" s="2631"/>
      <c r="H323" s="2631" t="s">
        <v>3516</v>
      </c>
      <c r="I323" s="2631">
        <v>204.4</v>
      </c>
      <c r="J323" s="16" t="s">
        <v>2524</v>
      </c>
      <c r="K323" s="2624" t="s">
        <v>3516</v>
      </c>
      <c r="L323" s="2632"/>
      <c r="M323" s="2632"/>
      <c r="N323" s="2632"/>
      <c r="O323" s="2631">
        <v>2950</v>
      </c>
      <c r="P323" s="399">
        <v>6</v>
      </c>
      <c r="Q323" s="2631">
        <v>110</v>
      </c>
      <c r="R323" s="2631">
        <v>380</v>
      </c>
      <c r="S323" s="20" t="s">
        <v>788</v>
      </c>
      <c r="T323" s="20"/>
      <c r="U323" s="20"/>
      <c r="V323" s="349" t="str">
        <f t="shared" si="11"/>
        <v xml:space="preserve"> </v>
      </c>
      <c r="W323" s="20"/>
      <c r="X323" s="20"/>
      <c r="Y323" s="17"/>
      <c r="AA323" s="821" t="s">
        <v>3516</v>
      </c>
      <c r="AB323" s="2633" t="s">
        <v>3516</v>
      </c>
      <c r="AC323" s="2633" t="s">
        <v>3516</v>
      </c>
      <c r="AD323" s="821"/>
      <c r="AE323" s="52" t="s">
        <v>19938</v>
      </c>
    </row>
    <row r="324" spans="1:33">
      <c r="A324" s="16">
        <f t="shared" si="12"/>
        <v>320</v>
      </c>
      <c r="B324" s="2629" t="s">
        <v>12277</v>
      </c>
      <c r="C324" s="139" t="s">
        <v>2993</v>
      </c>
      <c r="D324" s="15" t="s">
        <v>1536</v>
      </c>
      <c r="E324" s="2631" t="s">
        <v>13</v>
      </c>
      <c r="F324" s="2631"/>
      <c r="G324" s="2631"/>
      <c r="H324" s="2631" t="s">
        <v>3516</v>
      </c>
      <c r="I324" s="2631"/>
      <c r="J324" s="16" t="s">
        <v>2524</v>
      </c>
      <c r="K324" s="2624" t="s">
        <v>3516</v>
      </c>
      <c r="L324" s="2632"/>
      <c r="M324" s="2632"/>
      <c r="N324" s="2632"/>
      <c r="O324" s="2631"/>
      <c r="P324" s="399"/>
      <c r="Q324" s="2631"/>
      <c r="R324" s="2631">
        <v>380</v>
      </c>
      <c r="S324" s="20"/>
      <c r="T324" s="20"/>
      <c r="U324" s="20"/>
      <c r="V324" s="349" t="str">
        <f t="shared" si="11"/>
        <v xml:space="preserve"> </v>
      </c>
      <c r="W324" s="20"/>
      <c r="X324" s="20"/>
      <c r="Y324" s="17"/>
      <c r="AA324" s="821" t="s">
        <v>3516</v>
      </c>
      <c r="AB324" s="2633" t="s">
        <v>3516</v>
      </c>
      <c r="AC324" s="2633" t="s">
        <v>3516</v>
      </c>
      <c r="AD324" s="821"/>
      <c r="AE324" s="52" t="s">
        <v>19938</v>
      </c>
      <c r="AF324" s="52" t="s">
        <v>19938</v>
      </c>
    </row>
    <row r="325" spans="1:33">
      <c r="A325" s="16">
        <f t="shared" si="12"/>
        <v>321</v>
      </c>
      <c r="B325" s="2629" t="s">
        <v>12634</v>
      </c>
      <c r="C325" s="139" t="s">
        <v>2993</v>
      </c>
      <c r="D325" s="15" t="s">
        <v>1536</v>
      </c>
      <c r="E325" s="2631" t="s">
        <v>13</v>
      </c>
      <c r="F325" s="2631"/>
      <c r="G325" s="2631"/>
      <c r="H325" s="2631" t="s">
        <v>3516</v>
      </c>
      <c r="I325" s="2631"/>
      <c r="J325" s="16" t="s">
        <v>2524</v>
      </c>
      <c r="K325" s="2624" t="s">
        <v>6142</v>
      </c>
      <c r="L325" s="2632"/>
      <c r="M325" s="2632"/>
      <c r="N325" s="2632"/>
      <c r="O325" s="2631"/>
      <c r="P325" s="399"/>
      <c r="Q325" s="2631"/>
      <c r="R325" s="2631">
        <v>380</v>
      </c>
      <c r="S325" s="20"/>
      <c r="T325" s="20"/>
      <c r="U325" s="20"/>
      <c r="V325" s="349" t="str">
        <f t="shared" si="11"/>
        <v xml:space="preserve"> </v>
      </c>
      <c r="W325" s="20"/>
      <c r="X325" s="20"/>
      <c r="Y325" s="17"/>
      <c r="AA325" s="821" t="s">
        <v>3516</v>
      </c>
      <c r="AB325" s="2633" t="s">
        <v>3516</v>
      </c>
      <c r="AC325" s="2633" t="s">
        <v>3516</v>
      </c>
      <c r="AD325" s="821"/>
    </row>
    <row r="326" spans="1:33">
      <c r="A326" s="16">
        <f t="shared" si="12"/>
        <v>322</v>
      </c>
      <c r="B326" s="2629" t="s">
        <v>18356</v>
      </c>
      <c r="C326" s="139" t="s">
        <v>3042</v>
      </c>
      <c r="D326" s="15" t="s">
        <v>27695</v>
      </c>
      <c r="E326" s="2631" t="s">
        <v>13</v>
      </c>
      <c r="F326" s="2631"/>
      <c r="G326" s="2631"/>
      <c r="H326" s="2631" t="s">
        <v>3516</v>
      </c>
      <c r="I326" s="2631"/>
      <c r="J326" s="13"/>
      <c r="K326" s="2624" t="s">
        <v>3516</v>
      </c>
      <c r="L326" s="2632"/>
      <c r="M326" s="2632"/>
      <c r="N326" s="2632"/>
      <c r="O326" s="2631"/>
      <c r="P326" s="399"/>
      <c r="Q326" s="2784">
        <v>4</v>
      </c>
      <c r="R326" s="2631">
        <v>380</v>
      </c>
      <c r="S326" s="20" t="s">
        <v>2494</v>
      </c>
      <c r="T326" s="20"/>
      <c r="U326" s="20"/>
      <c r="V326" s="349" t="str">
        <f t="shared" si="11"/>
        <v xml:space="preserve"> </v>
      </c>
      <c r="W326" s="20"/>
      <c r="X326" s="20"/>
      <c r="Y326" s="17"/>
      <c r="AA326" s="821" t="s">
        <v>3516</v>
      </c>
      <c r="AB326" s="2633" t="s">
        <v>3516</v>
      </c>
      <c r="AC326" s="2633" t="s">
        <v>3516</v>
      </c>
      <c r="AD326" s="821"/>
      <c r="AF326" s="52" t="s">
        <v>19938</v>
      </c>
      <c r="AG326" s="52" t="s">
        <v>19938</v>
      </c>
    </row>
    <row r="327" spans="1:33">
      <c r="A327" s="16">
        <f>A326+1</f>
        <v>323</v>
      </c>
      <c r="B327" s="2629" t="s">
        <v>12635</v>
      </c>
      <c r="C327" s="139" t="s">
        <v>2993</v>
      </c>
      <c r="D327" s="15" t="s">
        <v>27695</v>
      </c>
      <c r="E327" s="2631" t="s">
        <v>13</v>
      </c>
      <c r="F327" s="2631"/>
      <c r="G327" s="2631"/>
      <c r="H327" s="2631" t="s">
        <v>3516</v>
      </c>
      <c r="I327" s="2631">
        <v>11.3</v>
      </c>
      <c r="J327" s="16"/>
      <c r="K327" s="2624" t="s">
        <v>3516</v>
      </c>
      <c r="L327" s="2632"/>
      <c r="M327" s="2632"/>
      <c r="N327" s="2632"/>
      <c r="O327" s="2631">
        <v>2910</v>
      </c>
      <c r="P327" s="399"/>
      <c r="Q327" s="2631">
        <v>5.5</v>
      </c>
      <c r="R327" s="2631">
        <v>380</v>
      </c>
      <c r="S327" s="20" t="s">
        <v>2494</v>
      </c>
      <c r="T327" s="20"/>
      <c r="U327" s="20"/>
      <c r="V327" s="349"/>
      <c r="W327" s="20"/>
      <c r="X327" s="20"/>
      <c r="Y327" s="17"/>
      <c r="AA327" s="821" t="s">
        <v>3516</v>
      </c>
      <c r="AB327" s="2633" t="s">
        <v>3516</v>
      </c>
      <c r="AC327" s="2633" t="s">
        <v>3516</v>
      </c>
      <c r="AD327" s="821"/>
      <c r="AG327" s="52" t="s">
        <v>19938</v>
      </c>
    </row>
    <row r="328" spans="1:33">
      <c r="A328" s="16">
        <f>A327+1</f>
        <v>324</v>
      </c>
      <c r="B328" s="2854" t="s">
        <v>19908</v>
      </c>
      <c r="C328" s="139" t="s">
        <v>3042</v>
      </c>
      <c r="D328" s="15" t="s">
        <v>3043</v>
      </c>
      <c r="E328" s="2631" t="s">
        <v>13</v>
      </c>
      <c r="F328" s="2631" t="s">
        <v>19919</v>
      </c>
      <c r="G328" s="2631" t="s">
        <v>19918</v>
      </c>
      <c r="H328" s="2631"/>
      <c r="I328" s="2631">
        <v>33.6</v>
      </c>
      <c r="J328" s="16"/>
      <c r="K328" s="2624"/>
      <c r="L328" s="2632"/>
      <c r="M328" s="2632"/>
      <c r="N328" s="2632"/>
      <c r="O328" s="2631">
        <v>2940</v>
      </c>
      <c r="P328" s="399"/>
      <c r="Q328" s="2631">
        <v>18.5</v>
      </c>
      <c r="R328" s="2631">
        <v>380</v>
      </c>
      <c r="S328" s="20" t="s">
        <v>2138</v>
      </c>
      <c r="T328" s="2472">
        <v>45848</v>
      </c>
      <c r="U328" s="20"/>
      <c r="V328" s="349"/>
      <c r="W328" s="20"/>
      <c r="X328" s="20"/>
      <c r="Y328" s="17"/>
      <c r="AA328" s="821"/>
      <c r="AB328" s="2633"/>
      <c r="AC328" s="2633"/>
      <c r="AD328" s="821"/>
      <c r="AF328" s="52" t="s">
        <v>19938</v>
      </c>
      <c r="AG328" s="52" t="s">
        <v>19938</v>
      </c>
    </row>
    <row r="329" spans="1:33">
      <c r="A329" s="16">
        <f>A328+1</f>
        <v>325</v>
      </c>
      <c r="B329" s="2629" t="s">
        <v>12636</v>
      </c>
      <c r="C329" s="139" t="s">
        <v>3711</v>
      </c>
      <c r="D329" s="15" t="s">
        <v>3044</v>
      </c>
      <c r="E329" s="2631" t="s">
        <v>13</v>
      </c>
      <c r="F329" s="2631"/>
      <c r="G329" s="2631"/>
      <c r="H329" s="2631" t="s">
        <v>3516</v>
      </c>
      <c r="I329" s="2631">
        <v>2.78</v>
      </c>
      <c r="J329" s="16"/>
      <c r="K329" s="2624" t="s">
        <v>3516</v>
      </c>
      <c r="L329" s="2632"/>
      <c r="M329" s="2632"/>
      <c r="N329" s="2632"/>
      <c r="O329" s="2631">
        <v>1420</v>
      </c>
      <c r="P329" s="399"/>
      <c r="Q329" s="2631">
        <v>1.1000000000000001</v>
      </c>
      <c r="R329" s="2631">
        <v>380</v>
      </c>
      <c r="S329" s="20" t="s">
        <v>3045</v>
      </c>
      <c r="T329" s="20"/>
      <c r="U329" s="20"/>
      <c r="V329" s="349">
        <f t="shared" si="11"/>
        <v>5</v>
      </c>
      <c r="W329" s="20" t="s">
        <v>4849</v>
      </c>
      <c r="X329" s="20" t="s">
        <v>1527</v>
      </c>
      <c r="Y329" s="17"/>
      <c r="AA329" s="821" t="s">
        <v>3516</v>
      </c>
      <c r="AB329" s="2633" t="s">
        <v>3516</v>
      </c>
      <c r="AC329" s="2633" t="s">
        <v>3516</v>
      </c>
      <c r="AD329" s="821"/>
    </row>
    <row r="330" spans="1:33">
      <c r="A330" s="16">
        <f t="shared" si="12"/>
        <v>326</v>
      </c>
      <c r="B330" s="2629" t="s">
        <v>12582</v>
      </c>
      <c r="C330" s="139" t="s">
        <v>3711</v>
      </c>
      <c r="D330" s="266" t="s">
        <v>13183</v>
      </c>
      <c r="E330" s="2635"/>
      <c r="F330" s="2635"/>
      <c r="G330" s="2635"/>
      <c r="H330" s="2635" t="s">
        <v>3516</v>
      </c>
      <c r="I330" s="2635"/>
      <c r="J330" s="265"/>
      <c r="K330" s="2636"/>
      <c r="L330" s="2636"/>
      <c r="M330" s="2636"/>
      <c r="N330" s="2636"/>
      <c r="O330" s="2635"/>
      <c r="P330" s="1837"/>
      <c r="Q330" s="2635"/>
      <c r="R330" s="2635"/>
      <c r="S330" s="267"/>
      <c r="T330" s="267"/>
      <c r="U330" s="267"/>
      <c r="V330" s="349"/>
      <c r="W330" s="267"/>
      <c r="X330" s="267"/>
      <c r="Y330" s="2637"/>
      <c r="AA330" s="821"/>
      <c r="AB330" s="2633"/>
      <c r="AC330" s="2633"/>
      <c r="AD330" s="821"/>
      <c r="AF330" s="52" t="s">
        <v>19938</v>
      </c>
    </row>
    <row r="331" spans="1:33">
      <c r="A331" s="16">
        <f t="shared" si="12"/>
        <v>327</v>
      </c>
      <c r="B331" s="2629" t="s">
        <v>12583</v>
      </c>
      <c r="C331" s="139" t="s">
        <v>3711</v>
      </c>
      <c r="D331" s="266" t="s">
        <v>13183</v>
      </c>
      <c r="E331" s="2635"/>
      <c r="F331" s="2635"/>
      <c r="G331" s="2635"/>
      <c r="H331" s="2635" t="s">
        <v>3516</v>
      </c>
      <c r="I331" s="2635"/>
      <c r="J331" s="265"/>
      <c r="K331" s="2636"/>
      <c r="L331" s="2636"/>
      <c r="M331" s="2636"/>
      <c r="N331" s="2636"/>
      <c r="O331" s="2635"/>
      <c r="P331" s="1837"/>
      <c r="Q331" s="2635"/>
      <c r="R331" s="2635"/>
      <c r="S331" s="267"/>
      <c r="T331" s="267"/>
      <c r="U331" s="267"/>
      <c r="V331" s="349"/>
      <c r="W331" s="267"/>
      <c r="X331" s="267"/>
      <c r="Y331" s="2637"/>
      <c r="AA331" s="821"/>
      <c r="AB331" s="2633"/>
      <c r="AC331" s="2633"/>
      <c r="AD331" s="821"/>
      <c r="AF331" s="52" t="s">
        <v>19938</v>
      </c>
    </row>
    <row r="332" spans="1:33">
      <c r="A332" s="265"/>
      <c r="B332" s="2629"/>
      <c r="C332" s="2634"/>
      <c r="D332" s="266"/>
      <c r="E332" s="2635"/>
      <c r="F332" s="2635"/>
      <c r="G332" s="2635"/>
      <c r="H332" s="2635"/>
      <c r="I332" s="2635"/>
      <c r="J332" s="265"/>
      <c r="K332" s="265"/>
      <c r="L332" s="265"/>
      <c r="M332" s="265"/>
      <c r="N332" s="265"/>
      <c r="O332" s="2635"/>
      <c r="P332" s="1837"/>
      <c r="Q332" s="2635"/>
      <c r="R332" s="2635"/>
      <c r="S332" s="267"/>
      <c r="T332" s="267"/>
      <c r="U332" s="267"/>
      <c r="V332" s="349" t="str">
        <f t="shared" si="11"/>
        <v xml:space="preserve"> </v>
      </c>
      <c r="W332" s="267"/>
      <c r="X332" s="267"/>
      <c r="Y332" s="2637"/>
      <c r="AA332" s="821" t="s">
        <v>3516</v>
      </c>
      <c r="AB332" s="2633" t="s">
        <v>3516</v>
      </c>
      <c r="AC332" s="2633" t="s">
        <v>3516</v>
      </c>
      <c r="AD332" s="821"/>
    </row>
    <row r="333" spans="1:33" ht="5.0999999999999996" customHeight="1">
      <c r="A333" s="265"/>
      <c r="B333" s="2629"/>
      <c r="C333" s="2634"/>
      <c r="D333" s="266"/>
      <c r="E333" s="2635"/>
      <c r="F333" s="2635"/>
      <c r="G333" s="2635"/>
      <c r="H333" s="2635"/>
      <c r="I333" s="2635"/>
      <c r="J333" s="265"/>
      <c r="K333" s="265"/>
      <c r="L333" s="265"/>
      <c r="M333" s="265"/>
      <c r="N333" s="265"/>
      <c r="O333" s="2635"/>
      <c r="P333" s="1837"/>
      <c r="Q333" s="2635"/>
      <c r="R333" s="2635"/>
      <c r="S333" s="267"/>
      <c r="T333" s="267"/>
      <c r="U333" s="267"/>
      <c r="V333" s="349" t="str">
        <f t="shared" si="11"/>
        <v xml:space="preserve"> </v>
      </c>
      <c r="W333" s="267"/>
      <c r="X333" s="267"/>
      <c r="Y333" s="2637"/>
      <c r="AA333" s="821" t="s">
        <v>3516</v>
      </c>
      <c r="AB333" s="2633" t="s">
        <v>3516</v>
      </c>
      <c r="AC333" s="2633" t="s">
        <v>3516</v>
      </c>
      <c r="AD333" s="821"/>
    </row>
    <row r="334" spans="1:33">
      <c r="A334" s="265"/>
      <c r="B334" s="2655" t="s">
        <v>4900</v>
      </c>
      <c r="C334" s="2634"/>
      <c r="D334" s="266"/>
      <c r="E334" s="2635"/>
      <c r="F334" s="2635"/>
      <c r="G334" s="2635"/>
      <c r="H334" s="2635"/>
      <c r="I334" s="2635"/>
      <c r="J334" s="265"/>
      <c r="K334" s="265"/>
      <c r="L334" s="265"/>
      <c r="M334" s="265"/>
      <c r="N334" s="265"/>
      <c r="O334" s="2635"/>
      <c r="P334" s="1837"/>
      <c r="Q334" s="2635"/>
      <c r="R334" s="2635"/>
      <c r="S334" s="267"/>
      <c r="T334" s="267"/>
      <c r="U334" s="267"/>
      <c r="V334" s="349" t="str">
        <f t="shared" si="11"/>
        <v xml:space="preserve"> </v>
      </c>
      <c r="W334" s="267"/>
      <c r="X334" s="267"/>
      <c r="Y334" s="2637"/>
      <c r="AA334" s="821" t="s">
        <v>3516</v>
      </c>
      <c r="AB334" s="2633" t="s">
        <v>3516</v>
      </c>
      <c r="AC334" s="2633" t="s">
        <v>3516</v>
      </c>
      <c r="AD334" s="821"/>
    </row>
    <row r="335" spans="1:33" ht="5.0999999999999996" customHeight="1">
      <c r="A335" s="265"/>
      <c r="B335" s="2629"/>
      <c r="C335" s="2634"/>
      <c r="D335" s="266"/>
      <c r="E335" s="2635"/>
      <c r="F335" s="2635"/>
      <c r="G335" s="2635"/>
      <c r="H335" s="2635"/>
      <c r="I335" s="2635"/>
      <c r="J335" s="265"/>
      <c r="K335" s="265"/>
      <c r="L335" s="265"/>
      <c r="M335" s="265"/>
      <c r="N335" s="265"/>
      <c r="O335" s="2635"/>
      <c r="P335" s="1837"/>
      <c r="Q335" s="2635"/>
      <c r="R335" s="2635"/>
      <c r="S335" s="267"/>
      <c r="T335" s="267"/>
      <c r="U335" s="267"/>
      <c r="V335" s="349" t="str">
        <f t="shared" si="11"/>
        <v xml:space="preserve"> </v>
      </c>
      <c r="W335" s="267"/>
      <c r="X335" s="267"/>
      <c r="Y335" s="2637"/>
      <c r="AA335" s="821" t="s">
        <v>3516</v>
      </c>
      <c r="AB335" s="2633" t="s">
        <v>3516</v>
      </c>
      <c r="AC335" s="2633" t="s">
        <v>3516</v>
      </c>
      <c r="AD335" s="821"/>
    </row>
    <row r="336" spans="1:33">
      <c r="A336" s="265">
        <v>1</v>
      </c>
      <c r="B336" s="2637" t="s">
        <v>12637</v>
      </c>
      <c r="C336" s="2634" t="s">
        <v>2269</v>
      </c>
      <c r="D336" s="266" t="s">
        <v>16736</v>
      </c>
      <c r="E336" s="2635"/>
      <c r="F336" s="2635"/>
      <c r="G336" s="2635"/>
      <c r="H336" s="2635"/>
      <c r="I336" s="2635">
        <v>1.74</v>
      </c>
      <c r="J336" s="265"/>
      <c r="K336" s="265"/>
      <c r="L336" s="265"/>
      <c r="M336" s="265"/>
      <c r="N336" s="265"/>
      <c r="O336" s="2635">
        <v>2850</v>
      </c>
      <c r="P336" s="1837"/>
      <c r="Q336" s="2635">
        <v>0.37</v>
      </c>
      <c r="R336" s="2635">
        <v>220</v>
      </c>
      <c r="S336" s="20" t="s">
        <v>3625</v>
      </c>
      <c r="T336" s="267"/>
      <c r="U336" s="267"/>
      <c r="V336" s="349" t="str">
        <f t="shared" si="11"/>
        <v xml:space="preserve"> </v>
      </c>
      <c r="W336" s="267"/>
      <c r="X336" s="267"/>
      <c r="Y336" s="2637"/>
      <c r="Z336" s="975" t="s">
        <v>12434</v>
      </c>
      <c r="AA336" s="821" t="s">
        <v>12683</v>
      </c>
      <c r="AB336" s="2633">
        <v>41275</v>
      </c>
      <c r="AC336" s="2633">
        <v>43358.333333333336</v>
      </c>
      <c r="AD336" s="821"/>
      <c r="AF336" s="52" t="s">
        <v>19938</v>
      </c>
    </row>
    <row r="337" spans="1:33">
      <c r="A337" s="265">
        <f>1+A336</f>
        <v>2</v>
      </c>
      <c r="B337" s="2637" t="s">
        <v>12638</v>
      </c>
      <c r="C337" s="2634" t="s">
        <v>2269</v>
      </c>
      <c r="D337" s="266" t="s">
        <v>16737</v>
      </c>
      <c r="E337" s="2635" t="s">
        <v>13</v>
      </c>
      <c r="F337" s="2635"/>
      <c r="G337" s="2635"/>
      <c r="H337" s="2635"/>
      <c r="I337" s="2635">
        <v>67</v>
      </c>
      <c r="J337" s="265"/>
      <c r="K337" s="265"/>
      <c r="L337" s="265"/>
      <c r="M337" s="265"/>
      <c r="N337" s="265"/>
      <c r="O337" s="2635">
        <v>2960</v>
      </c>
      <c r="P337" s="1837"/>
      <c r="Q337" s="2635">
        <v>37</v>
      </c>
      <c r="R337" s="2635">
        <v>380</v>
      </c>
      <c r="S337" s="20" t="s">
        <v>2494</v>
      </c>
      <c r="T337" s="267"/>
      <c r="U337" s="267"/>
      <c r="V337" s="349" t="str">
        <f t="shared" si="11"/>
        <v xml:space="preserve"> </v>
      </c>
      <c r="W337" s="267"/>
      <c r="X337" s="267"/>
      <c r="Y337" s="2637"/>
      <c r="Z337" s="975" t="s">
        <v>12464</v>
      </c>
      <c r="AA337" s="821" t="s">
        <v>12683</v>
      </c>
      <c r="AB337" s="2633">
        <v>41275</v>
      </c>
      <c r="AC337" s="2633">
        <v>43358.333333333336</v>
      </c>
      <c r="AD337" s="821"/>
      <c r="AF337" s="52" t="s">
        <v>19938</v>
      </c>
    </row>
    <row r="338" spans="1:33">
      <c r="A338" s="265">
        <f t="shared" ref="A338:A361" si="13">1+A337</f>
        <v>3</v>
      </c>
      <c r="B338" s="2637" t="s">
        <v>12639</v>
      </c>
      <c r="C338" s="2634" t="s">
        <v>2269</v>
      </c>
      <c r="D338" s="266" t="s">
        <v>16738</v>
      </c>
      <c r="E338" s="2635" t="s">
        <v>13</v>
      </c>
      <c r="F338" s="2635"/>
      <c r="G338" s="2635"/>
      <c r="H338" s="2635"/>
      <c r="I338" s="2635">
        <v>0.88</v>
      </c>
      <c r="J338" s="265"/>
      <c r="K338" s="265"/>
      <c r="L338" s="265"/>
      <c r="M338" s="265"/>
      <c r="N338" s="265"/>
      <c r="O338" s="2635">
        <v>1270</v>
      </c>
      <c r="P338" s="1837"/>
      <c r="Q338" s="2635">
        <v>0.09</v>
      </c>
      <c r="R338" s="2635">
        <v>220</v>
      </c>
      <c r="S338" s="20" t="s">
        <v>2494</v>
      </c>
      <c r="T338" s="267"/>
      <c r="U338" s="267"/>
      <c r="V338" s="349" t="str">
        <f t="shared" si="11"/>
        <v xml:space="preserve"> </v>
      </c>
      <c r="W338" s="267"/>
      <c r="X338" s="267"/>
      <c r="Y338" s="2637"/>
      <c r="Z338" s="975" t="s">
        <v>12464</v>
      </c>
      <c r="AA338" s="821" t="s">
        <v>12683</v>
      </c>
      <c r="AB338" s="2633">
        <v>41275</v>
      </c>
      <c r="AC338" s="2633">
        <v>43358.333333333336</v>
      </c>
      <c r="AD338" s="821"/>
      <c r="AF338" s="52" t="s">
        <v>19938</v>
      </c>
    </row>
    <row r="339" spans="1:33">
      <c r="A339" s="265">
        <f t="shared" si="13"/>
        <v>4</v>
      </c>
      <c r="B339" s="2637" t="s">
        <v>6499</v>
      </c>
      <c r="C339" s="2634" t="s">
        <v>2269</v>
      </c>
      <c r="D339" s="266" t="s">
        <v>16739</v>
      </c>
      <c r="E339" s="2635"/>
      <c r="F339" s="2635"/>
      <c r="G339" s="2635"/>
      <c r="H339" s="2635"/>
      <c r="I339" s="2635"/>
      <c r="J339" s="265"/>
      <c r="K339" s="265"/>
      <c r="L339" s="265"/>
      <c r="M339" s="265"/>
      <c r="N339" s="265"/>
      <c r="O339" s="2635" t="s">
        <v>3624</v>
      </c>
      <c r="P339" s="1837"/>
      <c r="Q339" s="2635">
        <v>2.4E-2</v>
      </c>
      <c r="R339" s="2635">
        <v>220</v>
      </c>
      <c r="S339" s="20" t="s">
        <v>3625</v>
      </c>
      <c r="T339" s="267"/>
      <c r="U339" s="267"/>
      <c r="V339" s="349" t="str">
        <f t="shared" si="11"/>
        <v xml:space="preserve"> </v>
      </c>
      <c r="W339" s="267"/>
      <c r="X339" s="267"/>
      <c r="Y339" s="2637"/>
      <c r="Z339" s="975" t="s">
        <v>12464</v>
      </c>
      <c r="AA339" s="821" t="s">
        <v>3516</v>
      </c>
      <c r="AB339" s="2633" t="s">
        <v>3516</v>
      </c>
      <c r="AC339" s="2633" t="s">
        <v>3516</v>
      </c>
      <c r="AD339" s="821"/>
    </row>
    <row r="340" spans="1:33">
      <c r="A340" s="265">
        <f t="shared" si="13"/>
        <v>5</v>
      </c>
      <c r="B340" s="2637" t="s">
        <v>12640</v>
      </c>
      <c r="C340" s="2634" t="s">
        <v>2269</v>
      </c>
      <c r="D340" s="266" t="s">
        <v>16740</v>
      </c>
      <c r="E340" s="2635" t="s">
        <v>13</v>
      </c>
      <c r="F340" s="2635"/>
      <c r="G340" s="2635"/>
      <c r="H340" s="2635"/>
      <c r="I340" s="2635">
        <v>2.96</v>
      </c>
      <c r="J340" s="265"/>
      <c r="K340" s="265"/>
      <c r="L340" s="265"/>
      <c r="M340" s="265"/>
      <c r="N340" s="265"/>
      <c r="O340" s="2635">
        <v>1440</v>
      </c>
      <c r="P340" s="1837"/>
      <c r="Q340" s="2635">
        <v>0.75</v>
      </c>
      <c r="R340" s="2635">
        <v>230</v>
      </c>
      <c r="S340" s="20" t="s">
        <v>3626</v>
      </c>
      <c r="T340" s="267"/>
      <c r="U340" s="267"/>
      <c r="V340" s="349" t="str">
        <f t="shared" si="11"/>
        <v xml:space="preserve"> </v>
      </c>
      <c r="W340" s="267"/>
      <c r="X340" s="267"/>
      <c r="Y340" s="2637"/>
      <c r="Z340" s="975" t="s">
        <v>12480</v>
      </c>
      <c r="AA340" s="821" t="s">
        <v>12683</v>
      </c>
      <c r="AB340" s="2633">
        <v>41275</v>
      </c>
      <c r="AC340" s="2633">
        <v>43358.333333333336</v>
      </c>
      <c r="AD340" s="821"/>
      <c r="AF340" s="52" t="s">
        <v>19938</v>
      </c>
    </row>
    <row r="341" spans="1:33">
      <c r="A341" s="265">
        <f t="shared" si="13"/>
        <v>6</v>
      </c>
      <c r="B341" s="2637" t="s">
        <v>12641</v>
      </c>
      <c r="C341" s="2634" t="s">
        <v>2269</v>
      </c>
      <c r="D341" s="266" t="s">
        <v>16741</v>
      </c>
      <c r="E341" s="2635" t="s">
        <v>13</v>
      </c>
      <c r="F341" s="2635"/>
      <c r="G341" s="2635"/>
      <c r="H341" s="2635"/>
      <c r="I341" s="2635">
        <v>34.5</v>
      </c>
      <c r="J341" s="265"/>
      <c r="K341" s="265"/>
      <c r="L341" s="265"/>
      <c r="M341" s="265"/>
      <c r="N341" s="265"/>
      <c r="O341" s="2635">
        <v>2940</v>
      </c>
      <c r="P341" s="1837"/>
      <c r="Q341" s="2635">
        <v>18.5</v>
      </c>
      <c r="R341" s="2635">
        <v>380</v>
      </c>
      <c r="S341" s="20" t="s">
        <v>3625</v>
      </c>
      <c r="T341" s="267"/>
      <c r="U341" s="267"/>
      <c r="V341" s="349" t="str">
        <f t="shared" si="11"/>
        <v xml:space="preserve"> </v>
      </c>
      <c r="W341" s="267"/>
      <c r="X341" s="267"/>
      <c r="Y341" s="2637"/>
      <c r="Z341" s="975" t="s">
        <v>12480</v>
      </c>
      <c r="AA341" s="821" t="s">
        <v>12668</v>
      </c>
      <c r="AB341" s="2633">
        <v>43806</v>
      </c>
      <c r="AC341" s="2633"/>
      <c r="AD341" s="2633">
        <v>45889.333333333336</v>
      </c>
      <c r="AF341" s="52" t="s">
        <v>19938</v>
      </c>
    </row>
    <row r="342" spans="1:33">
      <c r="A342" s="265">
        <f t="shared" si="13"/>
        <v>7</v>
      </c>
      <c r="B342" s="2637" t="s">
        <v>12642</v>
      </c>
      <c r="C342" s="2634" t="s">
        <v>2269</v>
      </c>
      <c r="D342" s="266" t="s">
        <v>16742</v>
      </c>
      <c r="E342" s="2635"/>
      <c r="F342" s="2635"/>
      <c r="G342" s="2635"/>
      <c r="H342" s="2635"/>
      <c r="I342" s="2635">
        <v>135.30000000000001</v>
      </c>
      <c r="J342" s="265"/>
      <c r="K342" s="265"/>
      <c r="L342" s="265"/>
      <c r="M342" s="265"/>
      <c r="N342" s="265"/>
      <c r="O342" s="2635">
        <v>3570</v>
      </c>
      <c r="P342" s="1837"/>
      <c r="Q342" s="2635">
        <v>75</v>
      </c>
      <c r="R342" s="2635">
        <v>380</v>
      </c>
      <c r="S342" s="20" t="s">
        <v>3627</v>
      </c>
      <c r="T342" s="267"/>
      <c r="U342" s="267"/>
      <c r="V342" s="349" t="str">
        <f t="shared" si="11"/>
        <v xml:space="preserve"> </v>
      </c>
      <c r="W342" s="267"/>
      <c r="X342" s="267"/>
      <c r="Y342" s="2637"/>
      <c r="Z342" s="975" t="s">
        <v>12494</v>
      </c>
      <c r="AA342" s="821" t="s">
        <v>12671</v>
      </c>
      <c r="AB342" s="2633">
        <v>44634</v>
      </c>
      <c r="AC342" s="2633"/>
      <c r="AD342" s="2633">
        <v>46717.333333333336</v>
      </c>
      <c r="AF342" s="52" t="s">
        <v>19938</v>
      </c>
    </row>
    <row r="343" spans="1:33">
      <c r="A343" s="265">
        <f t="shared" si="13"/>
        <v>8</v>
      </c>
      <c r="B343" s="2637" t="s">
        <v>12643</v>
      </c>
      <c r="C343" s="2634" t="s">
        <v>2269</v>
      </c>
      <c r="D343" s="266" t="s">
        <v>16743</v>
      </c>
      <c r="E343" s="2635"/>
      <c r="F343" s="2635"/>
      <c r="G343" s="2635"/>
      <c r="H343" s="2635"/>
      <c r="I343" s="2635">
        <v>11</v>
      </c>
      <c r="J343" s="265"/>
      <c r="K343" s="265"/>
      <c r="L343" s="265"/>
      <c r="M343" s="265"/>
      <c r="N343" s="265"/>
      <c r="O343" s="2635">
        <v>2920</v>
      </c>
      <c r="P343" s="1837"/>
      <c r="Q343" s="2635">
        <v>5.5</v>
      </c>
      <c r="R343" s="2635">
        <v>380</v>
      </c>
      <c r="S343" s="20" t="s">
        <v>3625</v>
      </c>
      <c r="T343" s="267"/>
      <c r="U343" s="267"/>
      <c r="V343" s="349" t="str">
        <f t="shared" ref="V343:V406" si="14">IF(ISERROR(INDEX(data,MATCH(LEN(X343),item,0),2))," ",INDEX(data,MATCH(LEN(X343),item,0),2))</f>
        <v xml:space="preserve"> </v>
      </c>
      <c r="W343" s="267"/>
      <c r="X343" s="267"/>
      <c r="Y343" s="2637"/>
      <c r="Z343" s="975" t="s">
        <v>12434</v>
      </c>
      <c r="AA343" s="821" t="s">
        <v>12668</v>
      </c>
      <c r="AB343" s="2633">
        <v>43805</v>
      </c>
      <c r="AC343" s="2633"/>
      <c r="AD343" s="2633">
        <v>45888.333333333336</v>
      </c>
      <c r="AF343" s="52" t="s">
        <v>19938</v>
      </c>
    </row>
    <row r="344" spans="1:33">
      <c r="A344" s="265">
        <f t="shared" si="13"/>
        <v>9</v>
      </c>
      <c r="B344" s="2637" t="s">
        <v>12644</v>
      </c>
      <c r="C344" s="2634" t="s">
        <v>2269</v>
      </c>
      <c r="D344" s="266" t="s">
        <v>16744</v>
      </c>
      <c r="E344" s="2635"/>
      <c r="F344" s="2635"/>
      <c r="G344" s="2635"/>
      <c r="H344" s="2635"/>
      <c r="I344" s="2635">
        <v>11</v>
      </c>
      <c r="J344" s="265"/>
      <c r="K344" s="265"/>
      <c r="L344" s="265"/>
      <c r="M344" s="265"/>
      <c r="N344" s="265"/>
      <c r="O344" s="2635">
        <v>2920</v>
      </c>
      <c r="P344" s="1837"/>
      <c r="Q344" s="2635">
        <v>5.5</v>
      </c>
      <c r="R344" s="2635">
        <v>380</v>
      </c>
      <c r="S344" s="20" t="s">
        <v>3625</v>
      </c>
      <c r="T344" s="267"/>
      <c r="U344" s="267"/>
      <c r="V344" s="349" t="str">
        <f t="shared" si="14"/>
        <v xml:space="preserve"> </v>
      </c>
      <c r="W344" s="267"/>
      <c r="X344" s="267"/>
      <c r="Y344" s="2637"/>
      <c r="Z344" s="975" t="s">
        <v>12434</v>
      </c>
      <c r="AA344" s="821" t="s">
        <v>12668</v>
      </c>
      <c r="AB344" s="2633">
        <v>43806</v>
      </c>
      <c r="AC344" s="2633"/>
      <c r="AD344" s="2633">
        <v>45889.333333333336</v>
      </c>
      <c r="AF344" s="52" t="s">
        <v>19938</v>
      </c>
    </row>
    <row r="345" spans="1:33">
      <c r="A345" s="265">
        <f t="shared" si="13"/>
        <v>10</v>
      </c>
      <c r="B345" s="2637" t="s">
        <v>12645</v>
      </c>
      <c r="C345" s="2634" t="s">
        <v>2269</v>
      </c>
      <c r="D345" s="266" t="s">
        <v>16745</v>
      </c>
      <c r="E345" s="2635"/>
      <c r="F345" s="2635"/>
      <c r="G345" s="2635"/>
      <c r="H345" s="2635"/>
      <c r="I345" s="2635">
        <v>2.7</v>
      </c>
      <c r="J345" s="265"/>
      <c r="K345" s="265"/>
      <c r="L345" s="265"/>
      <c r="M345" s="265"/>
      <c r="N345" s="265"/>
      <c r="O345" s="2635"/>
      <c r="P345" s="1837"/>
      <c r="Q345" s="2635">
        <v>0.37</v>
      </c>
      <c r="R345" s="2635">
        <v>220</v>
      </c>
      <c r="S345" s="20" t="s">
        <v>1408</v>
      </c>
      <c r="T345" s="267"/>
      <c r="U345" s="267"/>
      <c r="V345" s="349" t="str">
        <f t="shared" si="14"/>
        <v xml:space="preserve"> </v>
      </c>
      <c r="W345" s="267"/>
      <c r="X345" s="267"/>
      <c r="Y345" s="2637" t="s">
        <v>1409</v>
      </c>
      <c r="Z345" s="975" t="s">
        <v>12434</v>
      </c>
      <c r="AA345" s="821" t="s">
        <v>12683</v>
      </c>
      <c r="AB345" s="2633">
        <v>41275</v>
      </c>
      <c r="AC345" s="2633">
        <v>43358.333333333336</v>
      </c>
      <c r="AD345" s="821"/>
    </row>
    <row r="346" spans="1:33">
      <c r="A346" s="265">
        <f t="shared" si="13"/>
        <v>11</v>
      </c>
      <c r="B346" s="2637" t="s">
        <v>12646</v>
      </c>
      <c r="C346" s="2634" t="s">
        <v>2269</v>
      </c>
      <c r="D346" s="266" t="s">
        <v>16746</v>
      </c>
      <c r="E346" s="2635" t="s">
        <v>13</v>
      </c>
      <c r="F346" s="2635"/>
      <c r="G346" s="2635"/>
      <c r="H346" s="2635"/>
      <c r="I346" s="2635">
        <v>14.4</v>
      </c>
      <c r="J346" s="265"/>
      <c r="K346" s="265"/>
      <c r="L346" s="265"/>
      <c r="M346" s="265"/>
      <c r="N346" s="265"/>
      <c r="O346" s="2635">
        <v>2910</v>
      </c>
      <c r="P346" s="1837"/>
      <c r="Q346" s="2635">
        <v>7.5</v>
      </c>
      <c r="R346" s="2635">
        <v>380</v>
      </c>
      <c r="S346" s="20" t="s">
        <v>3625</v>
      </c>
      <c r="T346" s="267"/>
      <c r="U346" s="267"/>
      <c r="V346" s="349" t="str">
        <f t="shared" si="14"/>
        <v xml:space="preserve"> </v>
      </c>
      <c r="W346" s="267"/>
      <c r="X346" s="267"/>
      <c r="Y346" s="2637"/>
      <c r="Z346" s="975" t="s">
        <v>12434</v>
      </c>
      <c r="AA346" s="821" t="s">
        <v>12666</v>
      </c>
      <c r="AB346" s="2633">
        <v>43805</v>
      </c>
      <c r="AC346" s="2633"/>
      <c r="AD346" s="2633">
        <v>45888.333333333336</v>
      </c>
      <c r="AF346" s="52" t="s">
        <v>19938</v>
      </c>
    </row>
    <row r="347" spans="1:33">
      <c r="A347" s="265">
        <f t="shared" si="13"/>
        <v>12</v>
      </c>
      <c r="B347" s="2637" t="s">
        <v>12647</v>
      </c>
      <c r="C347" s="2634" t="s">
        <v>2269</v>
      </c>
      <c r="D347" s="266" t="s">
        <v>16747</v>
      </c>
      <c r="E347" s="2635" t="s">
        <v>13</v>
      </c>
      <c r="F347" s="2635"/>
      <c r="G347" s="2635"/>
      <c r="H347" s="2635"/>
      <c r="I347" s="2635">
        <v>1.74</v>
      </c>
      <c r="J347" s="265"/>
      <c r="K347" s="265"/>
      <c r="L347" s="265"/>
      <c r="M347" s="265"/>
      <c r="N347" s="265"/>
      <c r="O347" s="2635">
        <v>2900</v>
      </c>
      <c r="P347" s="1837"/>
      <c r="Q347" s="2635">
        <v>0.75</v>
      </c>
      <c r="R347" s="2635">
        <v>380</v>
      </c>
      <c r="S347" s="20" t="s">
        <v>3625</v>
      </c>
      <c r="T347" s="267"/>
      <c r="U347" s="267"/>
      <c r="V347" s="349" t="str">
        <f t="shared" si="14"/>
        <v xml:space="preserve"> </v>
      </c>
      <c r="W347" s="267"/>
      <c r="X347" s="267"/>
      <c r="Y347" s="2637"/>
      <c r="Z347" s="975" t="s">
        <v>12495</v>
      </c>
      <c r="AA347" s="821" t="s">
        <v>12666</v>
      </c>
      <c r="AB347" s="2633">
        <v>43806</v>
      </c>
      <c r="AC347" s="2633"/>
      <c r="AD347" s="2633">
        <v>45889.333333333336</v>
      </c>
      <c r="AF347" s="52" t="s">
        <v>19938</v>
      </c>
    </row>
    <row r="348" spans="1:33">
      <c r="A348" s="265">
        <f t="shared" si="13"/>
        <v>13</v>
      </c>
      <c r="B348" s="2637" t="s">
        <v>12648</v>
      </c>
      <c r="C348" s="2634" t="s">
        <v>2269</v>
      </c>
      <c r="D348" s="266" t="s">
        <v>16748</v>
      </c>
      <c r="E348" s="2635" t="s">
        <v>13</v>
      </c>
      <c r="F348" s="2635"/>
      <c r="G348" s="2635"/>
      <c r="H348" s="2635"/>
      <c r="I348" s="2635">
        <v>273</v>
      </c>
      <c r="J348" s="265"/>
      <c r="K348" s="265"/>
      <c r="L348" s="265"/>
      <c r="M348" s="265"/>
      <c r="N348" s="265"/>
      <c r="O348" s="2635">
        <v>1480</v>
      </c>
      <c r="P348" s="1837"/>
      <c r="Q348" s="2635">
        <v>160</v>
      </c>
      <c r="R348" s="2635">
        <v>400</v>
      </c>
      <c r="S348" s="20" t="s">
        <v>3628</v>
      </c>
      <c r="T348" s="2662"/>
      <c r="U348" s="267"/>
      <c r="V348" s="349" t="str">
        <f t="shared" si="14"/>
        <v xml:space="preserve"> </v>
      </c>
      <c r="W348" s="267"/>
      <c r="X348" s="267"/>
      <c r="Y348" s="2637"/>
      <c r="AA348" s="821" t="s">
        <v>12684</v>
      </c>
      <c r="AB348" s="2633">
        <v>44716</v>
      </c>
      <c r="AC348" s="2633">
        <v>43358.333333333336</v>
      </c>
      <c r="AD348" s="821"/>
      <c r="AF348" s="52" t="s">
        <v>19938</v>
      </c>
      <c r="AG348" s="52" t="s">
        <v>19938</v>
      </c>
    </row>
    <row r="349" spans="1:33">
      <c r="A349" s="265">
        <f t="shared" si="13"/>
        <v>14</v>
      </c>
      <c r="B349" s="2637" t="s">
        <v>12649</v>
      </c>
      <c r="C349" s="2634" t="s">
        <v>2269</v>
      </c>
      <c r="D349" s="266" t="s">
        <v>16749</v>
      </c>
      <c r="E349" s="2635" t="s">
        <v>13</v>
      </c>
      <c r="F349" s="2635"/>
      <c r="G349" s="2635"/>
      <c r="H349" s="2635"/>
      <c r="I349" s="2635">
        <v>1.82</v>
      </c>
      <c r="J349" s="265"/>
      <c r="K349" s="265"/>
      <c r="L349" s="265"/>
      <c r="M349" s="265"/>
      <c r="N349" s="265"/>
      <c r="O349" s="2635">
        <v>1370</v>
      </c>
      <c r="P349" s="1837"/>
      <c r="Q349" s="2635">
        <v>0.37</v>
      </c>
      <c r="R349" s="2635">
        <v>230</v>
      </c>
      <c r="S349" s="20" t="s">
        <v>3629</v>
      </c>
      <c r="T349" s="267"/>
      <c r="U349" s="267"/>
      <c r="V349" s="349" t="str">
        <f t="shared" si="14"/>
        <v xml:space="preserve"> </v>
      </c>
      <c r="W349" s="267"/>
      <c r="X349" s="267"/>
      <c r="Y349" s="2637"/>
      <c r="AA349" s="821" t="s">
        <v>12683</v>
      </c>
      <c r="AB349" s="2633">
        <v>41275</v>
      </c>
      <c r="AC349" s="2633">
        <v>43358.333333333336</v>
      </c>
      <c r="AD349" s="821"/>
      <c r="AF349" s="52" t="s">
        <v>19938</v>
      </c>
      <c r="AG349" s="52" t="s">
        <v>19938</v>
      </c>
    </row>
    <row r="350" spans="1:33">
      <c r="A350" s="265">
        <f t="shared" si="13"/>
        <v>15</v>
      </c>
      <c r="B350" s="2637" t="s">
        <v>12650</v>
      </c>
      <c r="C350" s="2634" t="s">
        <v>2269</v>
      </c>
      <c r="D350" s="266" t="s">
        <v>16750</v>
      </c>
      <c r="E350" s="2635" t="s">
        <v>13</v>
      </c>
      <c r="F350" s="2635"/>
      <c r="G350" s="2635"/>
      <c r="H350" s="2635"/>
      <c r="I350" s="2635">
        <v>2.89</v>
      </c>
      <c r="J350" s="265"/>
      <c r="K350" s="265"/>
      <c r="L350" s="265"/>
      <c r="M350" s="265"/>
      <c r="N350" s="265"/>
      <c r="O350" s="2635"/>
      <c r="P350" s="1837"/>
      <c r="Q350" s="2635">
        <v>0.82</v>
      </c>
      <c r="R350" s="2635">
        <v>230</v>
      </c>
      <c r="S350" s="20" t="s">
        <v>3630</v>
      </c>
      <c r="T350" s="267"/>
      <c r="U350" s="267"/>
      <c r="V350" s="349" t="str">
        <f t="shared" si="14"/>
        <v xml:space="preserve"> </v>
      </c>
      <c r="W350" s="267"/>
      <c r="X350" s="267"/>
      <c r="Y350" s="2637"/>
      <c r="AA350" s="821" t="s">
        <v>12683</v>
      </c>
      <c r="AB350" s="2633">
        <v>41275</v>
      </c>
      <c r="AC350" s="2633">
        <v>43358.333333333336</v>
      </c>
      <c r="AD350" s="821"/>
      <c r="AF350" s="52" t="s">
        <v>19938</v>
      </c>
    </row>
    <row r="351" spans="1:33" s="3116" customFormat="1">
      <c r="A351" s="3105">
        <f t="shared" si="13"/>
        <v>16</v>
      </c>
      <c r="B351" s="3106" t="s">
        <v>6295</v>
      </c>
      <c r="C351" s="3107" t="s">
        <v>2287</v>
      </c>
      <c r="D351" s="3108" t="s">
        <v>16751</v>
      </c>
      <c r="E351" s="3109" t="s">
        <v>13</v>
      </c>
      <c r="F351" s="3109"/>
      <c r="G351" s="3109"/>
      <c r="H351" s="3109"/>
      <c r="I351" s="3109">
        <v>129</v>
      </c>
      <c r="J351" s="3105"/>
      <c r="K351" s="3105"/>
      <c r="L351" s="3105"/>
      <c r="M351" s="3105"/>
      <c r="N351" s="3105"/>
      <c r="O351" s="3109">
        <v>1485</v>
      </c>
      <c r="P351" s="3110"/>
      <c r="Q351" s="3109">
        <v>75</v>
      </c>
      <c r="R351" s="3109">
        <v>380</v>
      </c>
      <c r="S351" s="3111" t="s">
        <v>2459</v>
      </c>
      <c r="T351" s="3111"/>
      <c r="U351" s="3111"/>
      <c r="V351" s="3112" t="str">
        <f t="shared" si="14"/>
        <v xml:space="preserve"> </v>
      </c>
      <c r="W351" s="3111"/>
      <c r="X351" s="3111"/>
      <c r="Y351" s="3106" t="s">
        <v>20011</v>
      </c>
      <c r="Z351" s="3113"/>
      <c r="AA351" s="3114" t="s">
        <v>19213</v>
      </c>
      <c r="AB351" s="3115">
        <v>41275</v>
      </c>
      <c r="AC351" s="3115">
        <v>43358.333333333336</v>
      </c>
      <c r="AD351" s="3114"/>
      <c r="AE351" s="3116" t="s">
        <v>19938</v>
      </c>
    </row>
    <row r="352" spans="1:33" s="3116" customFormat="1">
      <c r="A352" s="3105">
        <f t="shared" si="13"/>
        <v>17</v>
      </c>
      <c r="B352" s="3106" t="s">
        <v>6296</v>
      </c>
      <c r="C352" s="3107" t="s">
        <v>2287</v>
      </c>
      <c r="D352" s="3108" t="s">
        <v>16751</v>
      </c>
      <c r="E352" s="3109" t="s">
        <v>13</v>
      </c>
      <c r="F352" s="3109"/>
      <c r="G352" s="3109"/>
      <c r="H352" s="3109"/>
      <c r="I352" s="3109">
        <v>193.4</v>
      </c>
      <c r="J352" s="3105"/>
      <c r="K352" s="3105"/>
      <c r="L352" s="3105"/>
      <c r="M352" s="3105"/>
      <c r="N352" s="3105"/>
      <c r="O352" s="3109">
        <v>1480</v>
      </c>
      <c r="P352" s="3110"/>
      <c r="Q352" s="3109">
        <v>110</v>
      </c>
      <c r="R352" s="3109">
        <v>380</v>
      </c>
      <c r="S352" s="3111" t="s">
        <v>2460</v>
      </c>
      <c r="T352" s="3111"/>
      <c r="U352" s="3111"/>
      <c r="V352" s="3112" t="str">
        <f t="shared" si="14"/>
        <v xml:space="preserve"> </v>
      </c>
      <c r="W352" s="3111"/>
      <c r="X352" s="3111"/>
      <c r="Y352" s="3106" t="s">
        <v>20011</v>
      </c>
      <c r="Z352" s="3113"/>
      <c r="AA352" s="3114" t="s">
        <v>19213</v>
      </c>
      <c r="AB352" s="3115">
        <v>44320</v>
      </c>
      <c r="AC352" s="3115">
        <v>43358.333333333336</v>
      </c>
      <c r="AD352" s="3114"/>
      <c r="AE352" s="3116" t="s">
        <v>19938</v>
      </c>
    </row>
    <row r="353" spans="1:32" s="3116" customFormat="1">
      <c r="A353" s="3105">
        <f t="shared" si="13"/>
        <v>18</v>
      </c>
      <c r="B353" s="3106" t="s">
        <v>254</v>
      </c>
      <c r="C353" s="3107" t="s">
        <v>2287</v>
      </c>
      <c r="D353" s="3108" t="s">
        <v>16751</v>
      </c>
      <c r="E353" s="3109" t="s">
        <v>13</v>
      </c>
      <c r="F353" s="3109"/>
      <c r="G353" s="3109"/>
      <c r="H353" s="3109"/>
      <c r="I353" s="3105">
        <v>45.5</v>
      </c>
      <c r="J353" s="3105"/>
      <c r="K353" s="3105"/>
      <c r="L353" s="3105"/>
      <c r="M353" s="3105"/>
      <c r="N353" s="3105"/>
      <c r="O353" s="3109">
        <v>1460</v>
      </c>
      <c r="P353" s="3110"/>
      <c r="Q353" s="3109">
        <v>22</v>
      </c>
      <c r="R353" s="3109">
        <v>380</v>
      </c>
      <c r="S353" s="3111" t="s">
        <v>2461</v>
      </c>
      <c r="T353" s="3111"/>
      <c r="U353" s="3111"/>
      <c r="V353" s="3112" t="str">
        <f t="shared" si="14"/>
        <v xml:space="preserve"> </v>
      </c>
      <c r="W353" s="3111"/>
      <c r="X353" s="3111"/>
      <c r="Y353" s="3106" t="s">
        <v>20011</v>
      </c>
      <c r="Z353" s="3113"/>
      <c r="AA353" s="3114" t="s">
        <v>19213</v>
      </c>
      <c r="AB353" s="3115">
        <v>44434</v>
      </c>
      <c r="AC353" s="3115">
        <v>43358.333333333336</v>
      </c>
      <c r="AD353" s="3114"/>
      <c r="AF353" s="3116" t="s">
        <v>19938</v>
      </c>
    </row>
    <row r="354" spans="1:32" s="3116" customFormat="1">
      <c r="A354" s="3105">
        <f t="shared" si="13"/>
        <v>19</v>
      </c>
      <c r="B354" s="3106" t="s">
        <v>255</v>
      </c>
      <c r="C354" s="3107" t="s">
        <v>2287</v>
      </c>
      <c r="D354" s="3108" t="s">
        <v>16751</v>
      </c>
      <c r="E354" s="3109" t="s">
        <v>13</v>
      </c>
      <c r="F354" s="3109"/>
      <c r="G354" s="3109"/>
      <c r="H354" s="3109"/>
      <c r="I354" s="3105">
        <v>45.5</v>
      </c>
      <c r="J354" s="3105"/>
      <c r="K354" s="3105"/>
      <c r="L354" s="3105"/>
      <c r="M354" s="3105"/>
      <c r="N354" s="3105"/>
      <c r="O354" s="3109">
        <v>1460</v>
      </c>
      <c r="P354" s="3110"/>
      <c r="Q354" s="3109">
        <v>22</v>
      </c>
      <c r="R354" s="3109">
        <v>380</v>
      </c>
      <c r="S354" s="3111" t="s">
        <v>2461</v>
      </c>
      <c r="T354" s="3111"/>
      <c r="U354" s="3111"/>
      <c r="V354" s="3112" t="str">
        <f t="shared" si="14"/>
        <v xml:space="preserve"> </v>
      </c>
      <c r="W354" s="3111"/>
      <c r="X354" s="3111"/>
      <c r="Y354" s="3106" t="s">
        <v>20011</v>
      </c>
      <c r="Z354" s="3113"/>
      <c r="AA354" s="3114" t="s">
        <v>19213</v>
      </c>
      <c r="AB354" s="3115">
        <v>44025</v>
      </c>
      <c r="AC354" s="3115">
        <v>43358.333333333336</v>
      </c>
      <c r="AD354" s="3114"/>
      <c r="AF354" s="3116" t="s">
        <v>19938</v>
      </c>
    </row>
    <row r="355" spans="1:32">
      <c r="A355" s="265">
        <f t="shared" si="13"/>
        <v>20</v>
      </c>
      <c r="B355" s="2637" t="s">
        <v>12651</v>
      </c>
      <c r="C355" s="2634" t="s">
        <v>237</v>
      </c>
      <c r="D355" s="266" t="s">
        <v>16752</v>
      </c>
      <c r="E355" s="2635"/>
      <c r="F355" s="2635"/>
      <c r="G355" s="2635"/>
      <c r="H355" s="2635"/>
      <c r="I355" s="265"/>
      <c r="J355" s="265"/>
      <c r="K355" s="265"/>
      <c r="L355" s="265"/>
      <c r="M355" s="265"/>
      <c r="N355" s="265"/>
      <c r="O355" s="2635"/>
      <c r="P355" s="1837"/>
      <c r="Q355" s="2635"/>
      <c r="R355" s="2635">
        <v>380</v>
      </c>
      <c r="S355" s="267"/>
      <c r="T355" s="267"/>
      <c r="U355" s="267"/>
      <c r="V355" s="349" t="str">
        <f t="shared" si="14"/>
        <v xml:space="preserve"> </v>
      </c>
      <c r="W355" s="267"/>
      <c r="X355" s="267"/>
      <c r="Y355" s="2637"/>
      <c r="AA355" s="821" t="s">
        <v>3516</v>
      </c>
      <c r="AB355" s="2633" t="s">
        <v>3516</v>
      </c>
      <c r="AC355" s="2633" t="s">
        <v>3516</v>
      </c>
      <c r="AD355" s="821"/>
    </row>
    <row r="356" spans="1:32">
      <c r="A356" s="265">
        <f t="shared" si="13"/>
        <v>21</v>
      </c>
      <c r="B356" s="2637" t="s">
        <v>12652</v>
      </c>
      <c r="C356" s="2634" t="s">
        <v>237</v>
      </c>
      <c r="D356" s="266" t="s">
        <v>16752</v>
      </c>
      <c r="E356" s="2635"/>
      <c r="F356" s="2635"/>
      <c r="G356" s="2635"/>
      <c r="H356" s="2635"/>
      <c r="I356" s="265"/>
      <c r="J356" s="265"/>
      <c r="K356" s="265"/>
      <c r="L356" s="265"/>
      <c r="M356" s="265"/>
      <c r="N356" s="265"/>
      <c r="O356" s="2635"/>
      <c r="P356" s="1837"/>
      <c r="Q356" s="2635"/>
      <c r="R356" s="2635">
        <v>380</v>
      </c>
      <c r="S356" s="267"/>
      <c r="T356" s="267"/>
      <c r="U356" s="267"/>
      <c r="V356" s="349" t="str">
        <f t="shared" si="14"/>
        <v xml:space="preserve"> </v>
      </c>
      <c r="W356" s="267"/>
      <c r="X356" s="267"/>
      <c r="Y356" s="2637"/>
      <c r="AA356" s="821" t="s">
        <v>3516</v>
      </c>
      <c r="AB356" s="2633" t="s">
        <v>3516</v>
      </c>
      <c r="AC356" s="2633" t="s">
        <v>3516</v>
      </c>
      <c r="AD356" s="821"/>
    </row>
    <row r="357" spans="1:32">
      <c r="A357" s="265">
        <f t="shared" si="13"/>
        <v>22</v>
      </c>
      <c r="B357" s="2637" t="s">
        <v>12653</v>
      </c>
      <c r="C357" s="2634" t="s">
        <v>237</v>
      </c>
      <c r="D357" s="266" t="s">
        <v>16752</v>
      </c>
      <c r="E357" s="2635"/>
      <c r="F357" s="2635"/>
      <c r="G357" s="2635"/>
      <c r="H357" s="2635"/>
      <c r="I357" s="265"/>
      <c r="J357" s="265"/>
      <c r="K357" s="265"/>
      <c r="L357" s="265"/>
      <c r="M357" s="265"/>
      <c r="N357" s="265"/>
      <c r="O357" s="2635"/>
      <c r="P357" s="1837"/>
      <c r="Q357" s="2635"/>
      <c r="R357" s="2635">
        <v>380</v>
      </c>
      <c r="S357" s="267"/>
      <c r="T357" s="267"/>
      <c r="U357" s="267"/>
      <c r="V357" s="349" t="str">
        <f t="shared" si="14"/>
        <v xml:space="preserve"> </v>
      </c>
      <c r="W357" s="267"/>
      <c r="X357" s="267"/>
      <c r="Y357" s="2637"/>
      <c r="AA357" s="821" t="s">
        <v>3516</v>
      </c>
      <c r="AB357" s="2633" t="s">
        <v>3516</v>
      </c>
      <c r="AC357" s="2633" t="s">
        <v>3516</v>
      </c>
      <c r="AD357" s="821"/>
    </row>
    <row r="358" spans="1:32">
      <c r="A358" s="265">
        <f t="shared" si="13"/>
        <v>23</v>
      </c>
      <c r="B358" s="2637" t="s">
        <v>12654</v>
      </c>
      <c r="C358" s="2634" t="s">
        <v>237</v>
      </c>
      <c r="D358" s="266" t="s">
        <v>16752</v>
      </c>
      <c r="E358" s="2635"/>
      <c r="F358" s="2635"/>
      <c r="G358" s="2635"/>
      <c r="H358" s="2635"/>
      <c r="I358" s="265"/>
      <c r="J358" s="265"/>
      <c r="K358" s="265"/>
      <c r="L358" s="265"/>
      <c r="M358" s="265"/>
      <c r="N358" s="265"/>
      <c r="O358" s="2635"/>
      <c r="P358" s="1837"/>
      <c r="Q358" s="2635"/>
      <c r="R358" s="2635">
        <v>380</v>
      </c>
      <c r="S358" s="267"/>
      <c r="T358" s="267"/>
      <c r="U358" s="267"/>
      <c r="V358" s="349" t="str">
        <f t="shared" si="14"/>
        <v xml:space="preserve"> </v>
      </c>
      <c r="W358" s="267"/>
      <c r="X358" s="267"/>
      <c r="Y358" s="2637"/>
      <c r="AA358" s="821" t="s">
        <v>3516</v>
      </c>
      <c r="AB358" s="2633" t="s">
        <v>3516</v>
      </c>
      <c r="AC358" s="2633" t="s">
        <v>3516</v>
      </c>
      <c r="AD358" s="821"/>
    </row>
    <row r="359" spans="1:32">
      <c r="A359" s="265">
        <f t="shared" si="13"/>
        <v>24</v>
      </c>
      <c r="B359" s="2637" t="s">
        <v>12655</v>
      </c>
      <c r="C359" s="2634" t="s">
        <v>237</v>
      </c>
      <c r="D359" s="266" t="s">
        <v>16753</v>
      </c>
      <c r="E359" s="2635" t="s">
        <v>13</v>
      </c>
      <c r="F359" s="2635"/>
      <c r="G359" s="2635"/>
      <c r="H359" s="2635"/>
      <c r="I359" s="265">
        <v>20.3</v>
      </c>
      <c r="J359" s="265"/>
      <c r="K359" s="265"/>
      <c r="L359" s="265"/>
      <c r="M359" s="265"/>
      <c r="N359" s="265"/>
      <c r="O359" s="2635">
        <v>2930</v>
      </c>
      <c r="P359" s="1837"/>
      <c r="Q359" s="2635">
        <v>11</v>
      </c>
      <c r="R359" s="2635">
        <v>380</v>
      </c>
      <c r="S359" s="267" t="s">
        <v>3628</v>
      </c>
      <c r="T359" s="267"/>
      <c r="U359" s="267"/>
      <c r="V359" s="349" t="str">
        <f t="shared" si="14"/>
        <v xml:space="preserve"> </v>
      </c>
      <c r="W359" s="267"/>
      <c r="X359" s="267"/>
      <c r="Y359" s="2637"/>
      <c r="AA359" s="821" t="s">
        <v>12666</v>
      </c>
      <c r="AB359" s="2633">
        <v>43993</v>
      </c>
      <c r="AC359" s="2633">
        <v>43358.333333333336</v>
      </c>
      <c r="AD359" s="821"/>
      <c r="AF359" s="52" t="s">
        <v>19938</v>
      </c>
    </row>
    <row r="360" spans="1:32">
      <c r="A360" s="265">
        <f t="shared" si="13"/>
        <v>25</v>
      </c>
      <c r="B360" s="2637" t="s">
        <v>12656</v>
      </c>
      <c r="C360" s="2634" t="s">
        <v>237</v>
      </c>
      <c r="D360" s="266" t="s">
        <v>16754</v>
      </c>
      <c r="E360" s="2635" t="s">
        <v>13</v>
      </c>
      <c r="F360" s="2635"/>
      <c r="G360" s="2635"/>
      <c r="H360" s="2635"/>
      <c r="I360" s="265">
        <v>7.9</v>
      </c>
      <c r="J360" s="265"/>
      <c r="K360" s="265"/>
      <c r="L360" s="265"/>
      <c r="M360" s="265"/>
      <c r="N360" s="265"/>
      <c r="O360" s="2635">
        <v>2940</v>
      </c>
      <c r="P360" s="1837"/>
      <c r="Q360" s="2635">
        <v>4</v>
      </c>
      <c r="R360" s="2635">
        <v>380</v>
      </c>
      <c r="S360" s="267" t="s">
        <v>3625</v>
      </c>
      <c r="T360" s="267"/>
      <c r="U360" s="267"/>
      <c r="V360" s="349" t="str">
        <f t="shared" si="14"/>
        <v xml:space="preserve"> </v>
      </c>
      <c r="W360" s="267"/>
      <c r="X360" s="267"/>
      <c r="Y360" s="2637"/>
      <c r="AA360" s="821" t="s">
        <v>12683</v>
      </c>
      <c r="AB360" s="2633">
        <v>41275</v>
      </c>
      <c r="AC360" s="2633">
        <v>43358.333333333336</v>
      </c>
      <c r="AD360" s="821"/>
      <c r="AF360" s="52" t="s">
        <v>19938</v>
      </c>
    </row>
    <row r="361" spans="1:32">
      <c r="A361" s="265">
        <f t="shared" si="13"/>
        <v>26</v>
      </c>
      <c r="B361" s="2637" t="s">
        <v>12657</v>
      </c>
      <c r="C361" s="2634" t="s">
        <v>237</v>
      </c>
      <c r="D361" s="266" t="s">
        <v>16754</v>
      </c>
      <c r="E361" s="2635" t="s">
        <v>13</v>
      </c>
      <c r="F361" s="2635"/>
      <c r="G361" s="2635"/>
      <c r="H361" s="2635"/>
      <c r="I361" s="265">
        <v>7.9</v>
      </c>
      <c r="J361" s="265"/>
      <c r="K361" s="265"/>
      <c r="L361" s="265"/>
      <c r="M361" s="265"/>
      <c r="N361" s="265"/>
      <c r="O361" s="2635">
        <v>2940</v>
      </c>
      <c r="P361" s="1837"/>
      <c r="Q361" s="2635">
        <v>4</v>
      </c>
      <c r="R361" s="2635">
        <v>380</v>
      </c>
      <c r="S361" s="267" t="s">
        <v>3625</v>
      </c>
      <c r="T361" s="267"/>
      <c r="U361" s="267"/>
      <c r="V361" s="349" t="str">
        <f t="shared" si="14"/>
        <v xml:space="preserve"> </v>
      </c>
      <c r="W361" s="267"/>
      <c r="X361" s="267"/>
      <c r="Y361" s="2637"/>
      <c r="AA361" s="821" t="s">
        <v>12683</v>
      </c>
      <c r="AB361" s="2633">
        <v>41275</v>
      </c>
      <c r="AC361" s="2633">
        <v>43358.333333333336</v>
      </c>
      <c r="AD361" s="821"/>
      <c r="AF361" s="52" t="s">
        <v>19938</v>
      </c>
    </row>
    <row r="362" spans="1:32">
      <c r="A362" s="265"/>
      <c r="B362" s="2629"/>
      <c r="C362" s="2634"/>
      <c r="D362" s="266"/>
      <c r="E362" s="2635"/>
      <c r="F362" s="2635"/>
      <c r="G362" s="2635"/>
      <c r="H362" s="2635"/>
      <c r="I362" s="265"/>
      <c r="J362" s="265"/>
      <c r="K362" s="265"/>
      <c r="L362" s="265"/>
      <c r="M362" s="265"/>
      <c r="N362" s="265"/>
      <c r="O362" s="2635"/>
      <c r="P362" s="1837"/>
      <c r="Q362" s="2635"/>
      <c r="R362" s="2635"/>
      <c r="S362" s="267"/>
      <c r="T362" s="267"/>
      <c r="U362" s="267"/>
      <c r="V362" s="349" t="str">
        <f t="shared" si="14"/>
        <v xml:space="preserve"> </v>
      </c>
      <c r="W362" s="267"/>
      <c r="X362" s="267"/>
      <c r="Y362" s="2637"/>
      <c r="AA362" s="821" t="s">
        <v>3516</v>
      </c>
      <c r="AB362" s="2633" t="s">
        <v>3516</v>
      </c>
      <c r="AC362" s="2633" t="s">
        <v>3516</v>
      </c>
      <c r="AD362" s="821"/>
    </row>
    <row r="363" spans="1:32">
      <c r="A363" s="265"/>
      <c r="B363" s="2655" t="s">
        <v>3032</v>
      </c>
      <c r="C363" s="2634"/>
      <c r="D363" s="266"/>
      <c r="E363" s="2635"/>
      <c r="F363" s="2635"/>
      <c r="G363" s="2635"/>
      <c r="H363" s="2635"/>
      <c r="I363" s="2635"/>
      <c r="J363" s="265"/>
      <c r="K363" s="265"/>
      <c r="L363" s="265"/>
      <c r="M363" s="265"/>
      <c r="N363" s="265"/>
      <c r="O363" s="2635"/>
      <c r="P363" s="1837"/>
      <c r="Q363" s="2635"/>
      <c r="R363" s="2635"/>
      <c r="S363" s="267"/>
      <c r="T363" s="267"/>
      <c r="U363" s="267"/>
      <c r="V363" s="349" t="str">
        <f t="shared" si="14"/>
        <v xml:space="preserve"> </v>
      </c>
      <c r="W363" s="267"/>
      <c r="X363" s="267"/>
      <c r="Y363" s="2637"/>
      <c r="AA363" s="821" t="s">
        <v>3516</v>
      </c>
      <c r="AB363" s="2633" t="s">
        <v>3516</v>
      </c>
      <c r="AC363" s="2633" t="s">
        <v>3516</v>
      </c>
      <c r="AD363" s="821"/>
    </row>
    <row r="364" spans="1:32" ht="5.0999999999999996" customHeight="1">
      <c r="A364" s="265"/>
      <c r="B364" s="2629"/>
      <c r="C364" s="2634"/>
      <c r="D364" s="266"/>
      <c r="E364" s="2635"/>
      <c r="F364" s="2635"/>
      <c r="G364" s="2635"/>
      <c r="H364" s="2635"/>
      <c r="I364" s="2635"/>
      <c r="J364" s="265"/>
      <c r="K364" s="265"/>
      <c r="L364" s="265"/>
      <c r="M364" s="265"/>
      <c r="N364" s="265"/>
      <c r="O364" s="2635"/>
      <c r="P364" s="1837"/>
      <c r="Q364" s="2635"/>
      <c r="R364" s="2635"/>
      <c r="S364" s="267"/>
      <c r="T364" s="267"/>
      <c r="U364" s="267"/>
      <c r="V364" s="349" t="str">
        <f t="shared" si="14"/>
        <v xml:space="preserve"> </v>
      </c>
      <c r="W364" s="267"/>
      <c r="X364" s="267"/>
      <c r="Y364" s="2637"/>
      <c r="AA364" s="821" t="s">
        <v>3516</v>
      </c>
      <c r="AB364" s="2633" t="s">
        <v>3516</v>
      </c>
      <c r="AC364" s="2633" t="s">
        <v>3516</v>
      </c>
      <c r="AD364" s="821"/>
    </row>
    <row r="365" spans="1:32">
      <c r="A365" s="265">
        <v>1</v>
      </c>
      <c r="B365" s="2629" t="s">
        <v>3033</v>
      </c>
      <c r="C365" s="2634" t="s">
        <v>3034</v>
      </c>
      <c r="D365" s="266" t="s">
        <v>19892</v>
      </c>
      <c r="E365" s="2635" t="s">
        <v>13</v>
      </c>
      <c r="F365" s="2635"/>
      <c r="G365" s="2635"/>
      <c r="H365" s="2635"/>
      <c r="I365" s="2635">
        <v>127</v>
      </c>
      <c r="J365" s="265"/>
      <c r="K365" s="265"/>
      <c r="L365" s="265"/>
      <c r="M365" s="265"/>
      <c r="N365" s="265"/>
      <c r="O365" s="2635">
        <v>2970</v>
      </c>
      <c r="P365" s="1837"/>
      <c r="Q365" s="2635">
        <v>75</v>
      </c>
      <c r="R365" s="2635">
        <v>380</v>
      </c>
      <c r="S365" s="20"/>
      <c r="T365" s="267"/>
      <c r="U365" s="267"/>
      <c r="V365" s="349">
        <f t="shared" si="14"/>
        <v>25</v>
      </c>
      <c r="W365" s="267" t="s">
        <v>4239</v>
      </c>
      <c r="X365" s="20" t="s">
        <v>694</v>
      </c>
      <c r="Y365" s="2637"/>
      <c r="AA365" s="821" t="s">
        <v>3516</v>
      </c>
      <c r="AB365" s="2633" t="s">
        <v>3516</v>
      </c>
      <c r="AC365" s="2633" t="s">
        <v>3516</v>
      </c>
      <c r="AD365" s="821"/>
      <c r="AF365" s="52" t="s">
        <v>19938</v>
      </c>
    </row>
    <row r="366" spans="1:32">
      <c r="A366" s="265">
        <f>A365+1</f>
        <v>2</v>
      </c>
      <c r="B366" s="2629" t="s">
        <v>3035</v>
      </c>
      <c r="C366" s="2634" t="s">
        <v>3034</v>
      </c>
      <c r="D366" s="266" t="s">
        <v>16694</v>
      </c>
      <c r="E366" s="2635" t="s">
        <v>13</v>
      </c>
      <c r="F366" s="2635"/>
      <c r="G366" s="2635"/>
      <c r="H366" s="2635"/>
      <c r="I366" s="2635">
        <v>0.71</v>
      </c>
      <c r="J366" s="265"/>
      <c r="K366" s="265"/>
      <c r="L366" s="265"/>
      <c r="M366" s="265"/>
      <c r="N366" s="265"/>
      <c r="O366" s="2635">
        <v>1350</v>
      </c>
      <c r="P366" s="1837"/>
      <c r="Q366" s="2635">
        <v>0.18</v>
      </c>
      <c r="R366" s="2635">
        <v>380</v>
      </c>
      <c r="S366" s="20" t="s">
        <v>3265</v>
      </c>
      <c r="T366" s="267"/>
      <c r="U366" s="267"/>
      <c r="V366" s="349">
        <f t="shared" si="14"/>
        <v>25</v>
      </c>
      <c r="W366" s="267" t="s">
        <v>4239</v>
      </c>
      <c r="X366" s="20" t="s">
        <v>694</v>
      </c>
      <c r="Y366" s="2637"/>
      <c r="AA366" s="821" t="s">
        <v>3516</v>
      </c>
      <c r="AB366" s="2633" t="s">
        <v>3516</v>
      </c>
      <c r="AC366" s="2633" t="s">
        <v>3516</v>
      </c>
      <c r="AD366" s="821"/>
      <c r="AF366" s="52" t="s">
        <v>19938</v>
      </c>
    </row>
    <row r="367" spans="1:32">
      <c r="A367" s="265">
        <f>A366+1</f>
        <v>3</v>
      </c>
      <c r="B367" s="2629" t="s">
        <v>3036</v>
      </c>
      <c r="C367" s="2634" t="s">
        <v>3034</v>
      </c>
      <c r="D367" s="266" t="s">
        <v>16695</v>
      </c>
      <c r="E367" s="2635" t="s">
        <v>13</v>
      </c>
      <c r="F367" s="2635"/>
      <c r="G367" s="2635"/>
      <c r="H367" s="2635"/>
      <c r="I367" s="2635">
        <v>1.1200000000000001</v>
      </c>
      <c r="J367" s="265"/>
      <c r="K367" s="265"/>
      <c r="L367" s="265"/>
      <c r="M367" s="265"/>
      <c r="N367" s="265"/>
      <c r="O367" s="2635">
        <v>1375</v>
      </c>
      <c r="P367" s="1837"/>
      <c r="Q367" s="2635">
        <v>0.37</v>
      </c>
      <c r="R367" s="2635">
        <v>380</v>
      </c>
      <c r="S367" s="267" t="s">
        <v>3266</v>
      </c>
      <c r="T367" s="267"/>
      <c r="U367" s="267"/>
      <c r="V367" s="349">
        <f t="shared" si="14"/>
        <v>25</v>
      </c>
      <c r="W367" s="267" t="s">
        <v>4239</v>
      </c>
      <c r="X367" s="20" t="s">
        <v>694</v>
      </c>
      <c r="Y367" s="2637"/>
      <c r="AA367" s="821" t="s">
        <v>3516</v>
      </c>
      <c r="AB367" s="2633" t="s">
        <v>3516</v>
      </c>
      <c r="AC367" s="2633" t="s">
        <v>3516</v>
      </c>
      <c r="AD367" s="821"/>
      <c r="AF367" s="52" t="s">
        <v>19938</v>
      </c>
    </row>
    <row r="368" spans="1:32">
      <c r="A368" s="265">
        <f>A367+1</f>
        <v>4</v>
      </c>
      <c r="B368" s="2629" t="s">
        <v>3037</v>
      </c>
      <c r="C368" s="2634" t="s">
        <v>3034</v>
      </c>
      <c r="D368" s="266" t="s">
        <v>16696</v>
      </c>
      <c r="E368" s="2635" t="s">
        <v>13</v>
      </c>
      <c r="F368" s="2635"/>
      <c r="G368" s="2635"/>
      <c r="H368" s="2635"/>
      <c r="I368" s="2635">
        <v>1.1200000000000001</v>
      </c>
      <c r="J368" s="265"/>
      <c r="K368" s="265"/>
      <c r="L368" s="265"/>
      <c r="M368" s="265"/>
      <c r="N368" s="265"/>
      <c r="O368" s="2635">
        <v>1375</v>
      </c>
      <c r="P368" s="1837"/>
      <c r="Q368" s="2635">
        <v>0.37</v>
      </c>
      <c r="R368" s="2635">
        <v>380</v>
      </c>
      <c r="S368" s="267" t="s">
        <v>3266</v>
      </c>
      <c r="T368" s="267"/>
      <c r="U368" s="267"/>
      <c r="V368" s="349">
        <f t="shared" si="14"/>
        <v>25</v>
      </c>
      <c r="W368" s="267" t="s">
        <v>4239</v>
      </c>
      <c r="X368" s="20" t="s">
        <v>694</v>
      </c>
      <c r="Y368" s="2637"/>
      <c r="AA368" s="821" t="s">
        <v>3516</v>
      </c>
      <c r="AB368" s="2633" t="s">
        <v>3516</v>
      </c>
      <c r="AC368" s="2633" t="s">
        <v>3516</v>
      </c>
      <c r="AD368" s="821"/>
      <c r="AF368" s="52" t="s">
        <v>19938</v>
      </c>
    </row>
    <row r="369" spans="1:32">
      <c r="A369" s="265">
        <f>A368+1</f>
        <v>5</v>
      </c>
      <c r="B369" s="2629" t="s">
        <v>3038</v>
      </c>
      <c r="C369" s="2634" t="s">
        <v>3034</v>
      </c>
      <c r="D369" s="266" t="s">
        <v>16697</v>
      </c>
      <c r="E369" s="2635" t="s">
        <v>13</v>
      </c>
      <c r="F369" s="2635"/>
      <c r="G369" s="2635"/>
      <c r="H369" s="2635"/>
      <c r="I369" s="2635">
        <v>1.1200000000000001</v>
      </c>
      <c r="J369" s="265"/>
      <c r="K369" s="265"/>
      <c r="L369" s="265"/>
      <c r="M369" s="265"/>
      <c r="N369" s="265"/>
      <c r="O369" s="2635">
        <v>1375</v>
      </c>
      <c r="P369" s="1837"/>
      <c r="Q369" s="2635">
        <v>0.37</v>
      </c>
      <c r="R369" s="2635">
        <v>380</v>
      </c>
      <c r="S369" s="267" t="s">
        <v>3266</v>
      </c>
      <c r="T369" s="267"/>
      <c r="U369" s="267"/>
      <c r="V369" s="349">
        <f t="shared" si="14"/>
        <v>25</v>
      </c>
      <c r="W369" s="267" t="s">
        <v>4239</v>
      </c>
      <c r="X369" s="20" t="s">
        <v>694</v>
      </c>
      <c r="Y369" s="2637"/>
      <c r="AA369" s="821" t="s">
        <v>3516</v>
      </c>
      <c r="AB369" s="2633" t="s">
        <v>3516</v>
      </c>
      <c r="AC369" s="2633" t="s">
        <v>3516</v>
      </c>
      <c r="AD369" s="821"/>
      <c r="AF369" s="52" t="s">
        <v>19938</v>
      </c>
    </row>
    <row r="370" spans="1:32">
      <c r="A370" s="265">
        <f>A369+1</f>
        <v>6</v>
      </c>
      <c r="B370" s="2629" t="s">
        <v>3039</v>
      </c>
      <c r="C370" s="2634" t="s">
        <v>3034</v>
      </c>
      <c r="D370" s="266" t="s">
        <v>16698</v>
      </c>
      <c r="E370" s="2635" t="s">
        <v>13</v>
      </c>
      <c r="F370" s="2635"/>
      <c r="G370" s="2635"/>
      <c r="H370" s="2635"/>
      <c r="I370" s="2635">
        <v>1.1200000000000001</v>
      </c>
      <c r="J370" s="265"/>
      <c r="K370" s="265"/>
      <c r="L370" s="265"/>
      <c r="M370" s="265"/>
      <c r="N370" s="265"/>
      <c r="O370" s="2635">
        <v>1375</v>
      </c>
      <c r="P370" s="1837"/>
      <c r="Q370" s="2635">
        <v>0.37</v>
      </c>
      <c r="R370" s="2635">
        <v>380</v>
      </c>
      <c r="S370" s="267" t="s">
        <v>3266</v>
      </c>
      <c r="T370" s="267"/>
      <c r="U370" s="267"/>
      <c r="V370" s="349">
        <f t="shared" si="14"/>
        <v>25</v>
      </c>
      <c r="W370" s="267" t="s">
        <v>4239</v>
      </c>
      <c r="X370" s="20" t="s">
        <v>694</v>
      </c>
      <c r="Y370" s="2637"/>
      <c r="AA370" s="821" t="s">
        <v>3516</v>
      </c>
      <c r="AB370" s="2633" t="s">
        <v>3516</v>
      </c>
      <c r="AC370" s="2633" t="s">
        <v>3516</v>
      </c>
      <c r="AD370" s="821"/>
      <c r="AF370" s="52" t="s">
        <v>19938</v>
      </c>
    </row>
    <row r="371" spans="1:32">
      <c r="A371" s="265"/>
      <c r="B371" s="17"/>
      <c r="C371" s="2634"/>
      <c r="D371" s="266"/>
      <c r="E371" s="2635"/>
      <c r="F371" s="2635"/>
      <c r="G371" s="2635"/>
      <c r="H371" s="2635"/>
      <c r="I371" s="2635"/>
      <c r="J371" s="265"/>
      <c r="K371" s="265"/>
      <c r="L371" s="265"/>
      <c r="M371" s="265"/>
      <c r="N371" s="265"/>
      <c r="O371" s="2635"/>
      <c r="P371" s="1837"/>
      <c r="Q371" s="2635"/>
      <c r="R371" s="2635"/>
      <c r="S371" s="267"/>
      <c r="T371" s="267"/>
      <c r="U371" s="267"/>
      <c r="V371" s="349" t="str">
        <f t="shared" si="14"/>
        <v xml:space="preserve"> </v>
      </c>
      <c r="W371" s="267"/>
      <c r="X371" s="267"/>
      <c r="Y371" s="2637"/>
      <c r="AA371" s="821" t="s">
        <v>3516</v>
      </c>
      <c r="AB371" s="2633" t="s">
        <v>3516</v>
      </c>
      <c r="AC371" s="2633" t="s">
        <v>3516</v>
      </c>
      <c r="AD371" s="821"/>
    </row>
    <row r="372" spans="1:32">
      <c r="A372" s="16"/>
      <c r="B372" s="2655" t="s">
        <v>4898</v>
      </c>
      <c r="C372" s="139"/>
      <c r="D372" s="15"/>
      <c r="E372" s="2631"/>
      <c r="F372" s="2631"/>
      <c r="G372" s="2631"/>
      <c r="H372" s="2631"/>
      <c r="I372" s="2631"/>
      <c r="J372" s="16"/>
      <c r="K372" s="16"/>
      <c r="L372" s="16"/>
      <c r="M372" s="16"/>
      <c r="N372" s="16"/>
      <c r="O372" s="2631"/>
      <c r="P372" s="399"/>
      <c r="Q372" s="2631"/>
      <c r="R372" s="2631"/>
      <c r="S372" s="20"/>
      <c r="T372" s="20"/>
      <c r="U372" s="20"/>
      <c r="V372" s="349" t="str">
        <f t="shared" si="14"/>
        <v xml:space="preserve"> </v>
      </c>
      <c r="W372" s="20"/>
      <c r="X372" s="20"/>
      <c r="Y372" s="17"/>
      <c r="AA372" s="821" t="s">
        <v>3516</v>
      </c>
      <c r="AB372" s="2633" t="s">
        <v>3516</v>
      </c>
      <c r="AC372" s="2633" t="s">
        <v>3516</v>
      </c>
      <c r="AD372" s="821"/>
    </row>
    <row r="373" spans="1:32">
      <c r="A373" s="16">
        <v>1</v>
      </c>
      <c r="B373" s="2785" t="s">
        <v>5976</v>
      </c>
      <c r="C373" s="2630" t="s">
        <v>3500</v>
      </c>
      <c r="D373" s="15" t="s">
        <v>16706</v>
      </c>
      <c r="E373" s="2631" t="s">
        <v>13</v>
      </c>
      <c r="F373" s="2631" t="s">
        <v>19249</v>
      </c>
      <c r="G373" s="2631" t="s">
        <v>19248</v>
      </c>
      <c r="H373" s="2631"/>
      <c r="I373" s="2631">
        <v>3.45</v>
      </c>
      <c r="J373" s="13">
        <v>3.5</v>
      </c>
      <c r="K373" s="13" t="s">
        <v>18937</v>
      </c>
      <c r="L373" s="13" t="s">
        <v>18939</v>
      </c>
      <c r="M373" s="13" t="s">
        <v>18936</v>
      </c>
      <c r="N373" s="13"/>
      <c r="O373" s="2631">
        <v>2910</v>
      </c>
      <c r="P373" s="399"/>
      <c r="Q373" s="2631">
        <v>1.5</v>
      </c>
      <c r="R373" s="2631">
        <v>380</v>
      </c>
      <c r="S373" s="20" t="s">
        <v>3625</v>
      </c>
      <c r="T373" s="20">
        <v>2014</v>
      </c>
      <c r="U373" s="20"/>
      <c r="V373" s="349" t="str">
        <f t="shared" si="14"/>
        <v xml:space="preserve"> </v>
      </c>
      <c r="W373" s="20"/>
      <c r="X373" s="20"/>
      <c r="Y373" s="17"/>
      <c r="AA373" s="821"/>
      <c r="AB373" s="2633"/>
      <c r="AC373" s="2633"/>
      <c r="AD373" s="821"/>
      <c r="AF373" s="52" t="s">
        <v>19938</v>
      </c>
    </row>
    <row r="374" spans="1:32">
      <c r="A374" s="16">
        <f>A373+1</f>
        <v>2</v>
      </c>
      <c r="B374" s="2785" t="s">
        <v>14654</v>
      </c>
      <c r="C374" s="2630" t="s">
        <v>3500</v>
      </c>
      <c r="D374" s="15" t="s">
        <v>16707</v>
      </c>
      <c r="E374" s="2631" t="s">
        <v>13</v>
      </c>
      <c r="F374" s="2644" t="s">
        <v>19270</v>
      </c>
      <c r="G374" s="2631" t="s">
        <v>19269</v>
      </c>
      <c r="H374" s="2631"/>
      <c r="I374" s="2631" t="s">
        <v>2524</v>
      </c>
      <c r="J374" s="13">
        <v>4</v>
      </c>
      <c r="K374" s="13" t="s">
        <v>18940</v>
      </c>
      <c r="L374" s="13" t="s">
        <v>18939</v>
      </c>
      <c r="M374" s="16" t="s">
        <v>2524</v>
      </c>
      <c r="N374" s="13"/>
      <c r="O374" s="13" t="s">
        <v>2524</v>
      </c>
      <c r="P374" s="399"/>
      <c r="Q374" s="2631">
        <v>2.4E-2</v>
      </c>
      <c r="R374" s="2631">
        <v>220</v>
      </c>
      <c r="S374" s="20" t="s">
        <v>3625</v>
      </c>
      <c r="T374" s="20">
        <v>2014</v>
      </c>
      <c r="U374" s="20"/>
      <c r="V374" s="349" t="str">
        <f t="shared" si="14"/>
        <v xml:space="preserve"> </v>
      </c>
      <c r="W374" s="20"/>
      <c r="X374" s="20"/>
      <c r="Y374" s="17" t="s">
        <v>2132</v>
      </c>
      <c r="AA374" s="821"/>
      <c r="AB374" s="2633"/>
      <c r="AC374" s="2633"/>
      <c r="AD374" s="821"/>
      <c r="AF374" s="52" t="s">
        <v>19938</v>
      </c>
    </row>
    <row r="375" spans="1:32">
      <c r="A375" s="16">
        <f t="shared" ref="A375:A409" si="15">A374+1</f>
        <v>3</v>
      </c>
      <c r="B375" s="2785" t="s">
        <v>13301</v>
      </c>
      <c r="C375" s="2630" t="s">
        <v>3500</v>
      </c>
      <c r="D375" s="15" t="s">
        <v>16708</v>
      </c>
      <c r="E375" s="2631" t="s">
        <v>13</v>
      </c>
      <c r="F375" s="2631">
        <v>96628387</v>
      </c>
      <c r="G375" s="2631" t="s">
        <v>19250</v>
      </c>
      <c r="H375" s="2631"/>
      <c r="I375" s="2631">
        <v>0.88</v>
      </c>
      <c r="J375" s="13">
        <v>6.3</v>
      </c>
      <c r="K375" s="13" t="s">
        <v>18941</v>
      </c>
      <c r="L375" s="13" t="s">
        <v>18939</v>
      </c>
      <c r="M375" s="13" t="s">
        <v>18936</v>
      </c>
      <c r="N375" s="13"/>
      <c r="O375" s="2631">
        <v>1270</v>
      </c>
      <c r="P375" s="399"/>
      <c r="Q375" s="2631">
        <v>0.09</v>
      </c>
      <c r="R375" s="2631">
        <v>220</v>
      </c>
      <c r="S375" s="20" t="s">
        <v>4859</v>
      </c>
      <c r="T375" s="20">
        <v>2014</v>
      </c>
      <c r="U375" s="20"/>
      <c r="V375" s="349" t="str">
        <f t="shared" si="14"/>
        <v xml:space="preserve"> </v>
      </c>
      <c r="W375" s="20"/>
      <c r="X375" s="20"/>
      <c r="Y375" s="17"/>
      <c r="AA375" s="821"/>
      <c r="AB375" s="2633"/>
      <c r="AC375" s="2633"/>
      <c r="AD375" s="821"/>
    </row>
    <row r="376" spans="1:32">
      <c r="A376" s="16">
        <f t="shared" si="15"/>
        <v>4</v>
      </c>
      <c r="B376" s="2785" t="s">
        <v>6001</v>
      </c>
      <c r="C376" s="2630" t="s">
        <v>3500</v>
      </c>
      <c r="D376" s="15" t="s">
        <v>16709</v>
      </c>
      <c r="E376" s="2631" t="s">
        <v>13</v>
      </c>
      <c r="F376" s="2631">
        <v>3114360005</v>
      </c>
      <c r="G376" s="2631" t="s">
        <v>16765</v>
      </c>
      <c r="H376" s="2631"/>
      <c r="I376" s="2631">
        <v>65</v>
      </c>
      <c r="J376" s="13">
        <v>76</v>
      </c>
      <c r="K376" s="13" t="s">
        <v>18943</v>
      </c>
      <c r="L376" s="16" t="s">
        <v>2524</v>
      </c>
      <c r="M376" s="13" t="s">
        <v>18942</v>
      </c>
      <c r="N376" s="13" t="s">
        <v>18944</v>
      </c>
      <c r="O376" s="13">
        <v>2955</v>
      </c>
      <c r="P376" s="399"/>
      <c r="Q376" s="2631">
        <v>37</v>
      </c>
      <c r="R376" s="2631">
        <v>380</v>
      </c>
      <c r="S376" s="20" t="s">
        <v>4859</v>
      </c>
      <c r="T376" s="20">
        <v>2014</v>
      </c>
      <c r="U376" s="20"/>
      <c r="V376" s="349" t="str">
        <f t="shared" si="14"/>
        <v xml:space="preserve"> </v>
      </c>
      <c r="W376" s="20"/>
      <c r="X376" s="20"/>
      <c r="Y376" s="17"/>
      <c r="AA376" s="821"/>
      <c r="AB376" s="2633"/>
      <c r="AC376" s="2633"/>
      <c r="AD376" s="821"/>
      <c r="AF376" s="52" t="s">
        <v>19938</v>
      </c>
    </row>
    <row r="377" spans="1:32">
      <c r="A377" s="16">
        <f t="shared" si="15"/>
        <v>5</v>
      </c>
      <c r="B377" s="2785" t="s">
        <v>12640</v>
      </c>
      <c r="C377" s="2630" t="s">
        <v>3500</v>
      </c>
      <c r="D377" s="15" t="s">
        <v>16710</v>
      </c>
      <c r="E377" s="2631" t="s">
        <v>13</v>
      </c>
      <c r="F377" s="2631" t="s">
        <v>19245</v>
      </c>
      <c r="G377" s="2631" t="s">
        <v>19246</v>
      </c>
      <c r="H377" s="2631"/>
      <c r="I377" s="2631">
        <v>2.1</v>
      </c>
      <c r="J377" s="13">
        <v>2.1</v>
      </c>
      <c r="K377" s="13" t="s">
        <v>18945</v>
      </c>
      <c r="L377" s="13" t="s">
        <v>18939</v>
      </c>
      <c r="M377" s="13" t="s">
        <v>18936</v>
      </c>
      <c r="N377" s="13"/>
      <c r="O377" s="2631">
        <v>1410</v>
      </c>
      <c r="P377" s="399"/>
      <c r="Q377" s="2631">
        <v>0.75</v>
      </c>
      <c r="R377" s="2631">
        <v>380</v>
      </c>
      <c r="S377" s="20" t="s">
        <v>2133</v>
      </c>
      <c r="T377" s="20">
        <v>2014</v>
      </c>
      <c r="U377" s="20"/>
      <c r="V377" s="349" t="str">
        <f t="shared" si="14"/>
        <v xml:space="preserve"> </v>
      </c>
      <c r="W377" s="20"/>
      <c r="X377" s="20"/>
      <c r="Y377" s="17"/>
      <c r="AA377" s="821"/>
      <c r="AB377" s="2633"/>
      <c r="AC377" s="2633"/>
      <c r="AD377" s="821"/>
      <c r="AF377" s="52" t="s">
        <v>19938</v>
      </c>
    </row>
    <row r="378" spans="1:32">
      <c r="A378" s="16">
        <f t="shared" si="15"/>
        <v>6</v>
      </c>
      <c r="B378" s="2785" t="s">
        <v>6311</v>
      </c>
      <c r="C378" s="139" t="s">
        <v>3500</v>
      </c>
      <c r="D378" s="15" t="s">
        <v>16711</v>
      </c>
      <c r="E378" s="2631" t="s">
        <v>2131</v>
      </c>
      <c r="F378" s="2631">
        <v>3114360015</v>
      </c>
      <c r="G378" s="2631" t="s">
        <v>19254</v>
      </c>
      <c r="H378" s="2631"/>
      <c r="I378" s="2631">
        <v>34.5</v>
      </c>
      <c r="J378" s="13">
        <v>35</v>
      </c>
      <c r="K378" s="13" t="s">
        <v>18946</v>
      </c>
      <c r="L378" s="13" t="s">
        <v>18939</v>
      </c>
      <c r="M378" s="13" t="s">
        <v>18947</v>
      </c>
      <c r="N378" s="13"/>
      <c r="O378" s="13">
        <v>2940</v>
      </c>
      <c r="P378" s="399"/>
      <c r="Q378" s="2631">
        <v>18.5</v>
      </c>
      <c r="R378" s="2631">
        <v>380</v>
      </c>
      <c r="S378" s="20" t="s">
        <v>3625</v>
      </c>
      <c r="T378" s="20">
        <v>2014</v>
      </c>
      <c r="U378" s="20"/>
      <c r="V378" s="349" t="str">
        <f t="shared" si="14"/>
        <v xml:space="preserve"> </v>
      </c>
      <c r="W378" s="20"/>
      <c r="X378" s="20"/>
      <c r="Y378" s="17"/>
      <c r="AA378" s="821" t="s">
        <v>12685</v>
      </c>
      <c r="AB378" s="2633">
        <v>43645</v>
      </c>
      <c r="AC378" s="2633"/>
      <c r="AD378" s="2633">
        <v>45728.333333333336</v>
      </c>
      <c r="AF378" s="52" t="s">
        <v>19938</v>
      </c>
    </row>
    <row r="379" spans="1:32">
      <c r="A379" s="16">
        <f t="shared" si="15"/>
        <v>7</v>
      </c>
      <c r="B379" s="2785" t="s">
        <v>12642</v>
      </c>
      <c r="C379" s="139" t="s">
        <v>3500</v>
      </c>
      <c r="D379" s="15" t="s">
        <v>16712</v>
      </c>
      <c r="E379" s="2631" t="s">
        <v>13</v>
      </c>
      <c r="F379" s="2631">
        <v>14216004</v>
      </c>
      <c r="G379" s="2631" t="s">
        <v>19244</v>
      </c>
      <c r="H379" s="2631"/>
      <c r="I379" s="2631">
        <v>223.8</v>
      </c>
      <c r="J379" s="13">
        <v>221</v>
      </c>
      <c r="K379" s="13" t="s">
        <v>18948</v>
      </c>
      <c r="L379" s="16" t="s">
        <v>2524</v>
      </c>
      <c r="M379" s="13" t="s">
        <v>18950</v>
      </c>
      <c r="N379" s="13" t="s">
        <v>18949</v>
      </c>
      <c r="O379" s="13">
        <v>2980</v>
      </c>
      <c r="P379" s="399"/>
      <c r="Q379" s="2631">
        <v>132</v>
      </c>
      <c r="R379" s="2631">
        <v>380</v>
      </c>
      <c r="S379" s="20" t="s">
        <v>3627</v>
      </c>
      <c r="T379" s="20">
        <v>2014</v>
      </c>
      <c r="U379" s="20"/>
      <c r="V379" s="349" t="str">
        <f t="shared" si="14"/>
        <v xml:space="preserve"> </v>
      </c>
      <c r="W379" s="20"/>
      <c r="X379" s="20"/>
      <c r="Y379" s="17"/>
      <c r="AA379" s="821" t="s">
        <v>12668</v>
      </c>
      <c r="AB379" s="2633">
        <v>44477</v>
      </c>
      <c r="AC379" s="2633"/>
      <c r="AD379" s="2633">
        <v>46560.333333333336</v>
      </c>
      <c r="AF379" s="52" t="s">
        <v>19938</v>
      </c>
    </row>
    <row r="380" spans="1:32">
      <c r="A380" s="16">
        <f t="shared" si="15"/>
        <v>8</v>
      </c>
      <c r="B380" s="2785" t="s">
        <v>14647</v>
      </c>
      <c r="C380" s="139" t="s">
        <v>3500</v>
      </c>
      <c r="D380" s="15" t="s">
        <v>16713</v>
      </c>
      <c r="E380" s="2631" t="s">
        <v>13</v>
      </c>
      <c r="F380" s="2631">
        <v>14216003</v>
      </c>
      <c r="G380" s="2631" t="s">
        <v>19267</v>
      </c>
      <c r="H380" s="2631"/>
      <c r="I380" s="2631">
        <v>78.599999999999994</v>
      </c>
      <c r="J380" s="13">
        <v>78.599999999999994</v>
      </c>
      <c r="K380" s="13" t="s">
        <v>18951</v>
      </c>
      <c r="L380" s="16" t="s">
        <v>2524</v>
      </c>
      <c r="M380" s="13" t="s">
        <v>18953</v>
      </c>
      <c r="N380" s="13" t="s">
        <v>18952</v>
      </c>
      <c r="O380" s="13">
        <v>2965</v>
      </c>
      <c r="P380" s="399"/>
      <c r="Q380" s="2631">
        <v>45</v>
      </c>
      <c r="R380" s="2631">
        <v>380</v>
      </c>
      <c r="S380" s="20" t="s">
        <v>3627</v>
      </c>
      <c r="T380" s="20">
        <v>2014</v>
      </c>
      <c r="U380" s="20"/>
      <c r="V380" s="349" t="str">
        <f t="shared" si="14"/>
        <v xml:space="preserve"> </v>
      </c>
      <c r="W380" s="20"/>
      <c r="X380" s="20"/>
      <c r="Y380" s="17"/>
      <c r="AA380" s="821" t="s">
        <v>3516</v>
      </c>
      <c r="AB380" s="2633">
        <v>42412</v>
      </c>
      <c r="AC380" s="2633">
        <v>44495.333333333336</v>
      </c>
      <c r="AD380" s="821"/>
      <c r="AF380" s="52" t="s">
        <v>19938</v>
      </c>
    </row>
    <row r="381" spans="1:32">
      <c r="A381" s="16">
        <f t="shared" si="15"/>
        <v>9</v>
      </c>
      <c r="B381" s="2785" t="s">
        <v>5981</v>
      </c>
      <c r="C381" s="139" t="s">
        <v>3500</v>
      </c>
      <c r="D381" s="15" t="s">
        <v>16714</v>
      </c>
      <c r="E381" s="2631" t="s">
        <v>13</v>
      </c>
      <c r="F381" s="2631" t="s">
        <v>19252</v>
      </c>
      <c r="G381" s="2631" t="s">
        <v>19251</v>
      </c>
      <c r="H381" s="2631"/>
      <c r="I381" s="2631">
        <v>28</v>
      </c>
      <c r="J381" s="13">
        <v>30</v>
      </c>
      <c r="K381" s="13" t="s">
        <v>18955</v>
      </c>
      <c r="L381" s="13" t="s">
        <v>18939</v>
      </c>
      <c r="M381" s="13" t="s">
        <v>18954</v>
      </c>
      <c r="N381" s="13"/>
      <c r="O381" s="13">
        <v>2930</v>
      </c>
      <c r="P381" s="399"/>
      <c r="Q381" s="2631">
        <v>15</v>
      </c>
      <c r="R381" s="2631">
        <v>380</v>
      </c>
      <c r="S381" s="20" t="s">
        <v>3625</v>
      </c>
      <c r="T381" s="20">
        <v>2014</v>
      </c>
      <c r="U381" s="20"/>
      <c r="V381" s="349" t="str">
        <f t="shared" si="14"/>
        <v xml:space="preserve"> </v>
      </c>
      <c r="W381" s="20"/>
      <c r="X381" s="20"/>
      <c r="Y381" s="17"/>
      <c r="AA381" s="821"/>
      <c r="AB381" s="2633"/>
      <c r="AC381" s="2633"/>
      <c r="AD381" s="821"/>
      <c r="AF381" s="52" t="s">
        <v>19938</v>
      </c>
    </row>
    <row r="382" spans="1:32">
      <c r="A382" s="16">
        <f t="shared" si="15"/>
        <v>10</v>
      </c>
      <c r="B382" s="2785" t="s">
        <v>18894</v>
      </c>
      <c r="C382" s="139" t="s">
        <v>3500</v>
      </c>
      <c r="D382" s="15" t="s">
        <v>16714</v>
      </c>
      <c r="E382" s="2631" t="s">
        <v>13</v>
      </c>
      <c r="F382" s="2631" t="s">
        <v>18895</v>
      </c>
      <c r="G382" s="2631" t="s">
        <v>19253</v>
      </c>
      <c r="H382" s="2631"/>
      <c r="I382" s="2631">
        <v>32</v>
      </c>
      <c r="J382" s="13"/>
      <c r="K382" s="13"/>
      <c r="L382" s="13"/>
      <c r="M382" s="13"/>
      <c r="N382" s="13"/>
      <c r="O382" s="13">
        <v>2955</v>
      </c>
      <c r="P382" s="399"/>
      <c r="Q382" s="2631">
        <v>18.5</v>
      </c>
      <c r="R382" s="2631">
        <v>380</v>
      </c>
      <c r="S382" s="20" t="s">
        <v>4859</v>
      </c>
      <c r="T382" s="2472">
        <v>45488</v>
      </c>
      <c r="U382" s="20"/>
      <c r="V382" s="349"/>
      <c r="W382" s="20"/>
      <c r="X382" s="20"/>
      <c r="Y382" s="17"/>
      <c r="AA382" s="821"/>
      <c r="AB382" s="2633"/>
      <c r="AC382" s="2633"/>
      <c r="AD382" s="821"/>
      <c r="AF382" s="52" t="s">
        <v>19938</v>
      </c>
    </row>
    <row r="383" spans="1:32">
      <c r="A383" s="16">
        <f t="shared" si="15"/>
        <v>11</v>
      </c>
      <c r="B383" s="2785" t="s">
        <v>5980</v>
      </c>
      <c r="C383" s="139" t="s">
        <v>3500</v>
      </c>
      <c r="D383" s="15" t="s">
        <v>16715</v>
      </c>
      <c r="E383" s="2631" t="s">
        <v>13</v>
      </c>
      <c r="F383" s="2631">
        <v>3114520133</v>
      </c>
      <c r="G383" s="2631" t="s">
        <v>16765</v>
      </c>
      <c r="H383" s="2631"/>
      <c r="I383" s="2631">
        <v>28</v>
      </c>
      <c r="J383" s="13">
        <v>32</v>
      </c>
      <c r="K383" s="13" t="s">
        <v>18956</v>
      </c>
      <c r="L383" s="13" t="s">
        <v>18939</v>
      </c>
      <c r="M383" s="13" t="s">
        <v>18957</v>
      </c>
      <c r="N383" s="13"/>
      <c r="O383" s="13">
        <v>2930</v>
      </c>
      <c r="P383" s="399"/>
      <c r="Q383" s="2631">
        <v>15</v>
      </c>
      <c r="R383" s="2631">
        <v>380</v>
      </c>
      <c r="S383" s="20" t="s">
        <v>3625</v>
      </c>
      <c r="T383" s="20">
        <v>2014</v>
      </c>
      <c r="U383" s="20"/>
      <c r="V383" s="349" t="str">
        <f t="shared" si="14"/>
        <v xml:space="preserve"> </v>
      </c>
      <c r="W383" s="20"/>
      <c r="X383" s="20"/>
      <c r="Y383" s="17"/>
      <c r="AA383" s="821"/>
      <c r="AB383" s="2633"/>
      <c r="AC383" s="2633"/>
      <c r="AD383" s="821"/>
      <c r="AF383" s="52" t="s">
        <v>19938</v>
      </c>
    </row>
    <row r="384" spans="1:32">
      <c r="A384" s="16">
        <f t="shared" si="15"/>
        <v>12</v>
      </c>
      <c r="B384" s="2785" t="s">
        <v>5984</v>
      </c>
      <c r="C384" s="139" t="s">
        <v>3500</v>
      </c>
      <c r="D384" s="15" t="s">
        <v>16716</v>
      </c>
      <c r="E384" s="2631" t="s">
        <v>13</v>
      </c>
      <c r="F384" s="2631"/>
      <c r="G384" s="2631" t="s">
        <v>18961</v>
      </c>
      <c r="H384" s="2631"/>
      <c r="I384" s="2631">
        <v>5.4</v>
      </c>
      <c r="J384" s="13">
        <v>10</v>
      </c>
      <c r="K384" s="13" t="s">
        <v>18958</v>
      </c>
      <c r="L384" s="13" t="s">
        <v>18939</v>
      </c>
      <c r="M384" s="13" t="s">
        <v>18936</v>
      </c>
      <c r="N384" s="13"/>
      <c r="O384" s="13" t="s">
        <v>2524</v>
      </c>
      <c r="P384" s="399"/>
      <c r="Q384" s="2631">
        <v>0.9</v>
      </c>
      <c r="R384" s="2631">
        <v>220</v>
      </c>
      <c r="S384" s="20" t="s">
        <v>3625</v>
      </c>
      <c r="T384" s="20">
        <v>2014</v>
      </c>
      <c r="U384" s="20"/>
      <c r="V384" s="349" t="str">
        <f t="shared" si="14"/>
        <v xml:space="preserve"> </v>
      </c>
      <c r="W384" s="20"/>
      <c r="X384" s="20"/>
      <c r="Y384" s="17"/>
      <c r="AA384" s="821"/>
      <c r="AB384" s="2633"/>
      <c r="AC384" s="2633"/>
      <c r="AD384" s="821"/>
      <c r="AF384" s="52" t="s">
        <v>19938</v>
      </c>
    </row>
    <row r="385" spans="1:32">
      <c r="A385" s="16">
        <f t="shared" si="15"/>
        <v>13</v>
      </c>
      <c r="B385" s="2785" t="s">
        <v>5987</v>
      </c>
      <c r="C385" s="139" t="s">
        <v>3500</v>
      </c>
      <c r="D385" s="15" t="s">
        <v>16717</v>
      </c>
      <c r="E385" s="2631" t="s">
        <v>13</v>
      </c>
      <c r="F385" s="2631" t="s">
        <v>19256</v>
      </c>
      <c r="G385" s="2631" t="s">
        <v>19255</v>
      </c>
      <c r="H385" s="2631"/>
      <c r="I385" s="2631">
        <v>14.4</v>
      </c>
      <c r="J385" s="13">
        <v>17.5</v>
      </c>
      <c r="K385" s="13" t="s">
        <v>18959</v>
      </c>
      <c r="L385" s="13" t="s">
        <v>18939</v>
      </c>
      <c r="M385" s="13" t="s">
        <v>18954</v>
      </c>
      <c r="N385" s="13"/>
      <c r="O385" s="13">
        <v>2910</v>
      </c>
      <c r="P385" s="399"/>
      <c r="Q385" s="2784">
        <v>18.5</v>
      </c>
      <c r="R385" s="2631">
        <v>380</v>
      </c>
      <c r="S385" s="20" t="s">
        <v>3625</v>
      </c>
      <c r="T385" s="2472">
        <v>43599</v>
      </c>
      <c r="U385" s="20"/>
      <c r="V385" s="349" t="str">
        <f t="shared" si="14"/>
        <v xml:space="preserve"> </v>
      </c>
      <c r="W385" s="20"/>
      <c r="X385" s="20"/>
      <c r="Y385" s="17"/>
      <c r="AA385" s="821" t="s">
        <v>12686</v>
      </c>
      <c r="AB385" s="2633">
        <v>43599</v>
      </c>
      <c r="AC385" s="2633"/>
      <c r="AD385" s="2633">
        <v>45682.333333333336</v>
      </c>
    </row>
    <row r="386" spans="1:32">
      <c r="A386" s="16">
        <f t="shared" si="15"/>
        <v>14</v>
      </c>
      <c r="B386" s="2785" t="s">
        <v>18905</v>
      </c>
      <c r="C386" s="139" t="s">
        <v>3500</v>
      </c>
      <c r="D386" s="15" t="s">
        <v>16717</v>
      </c>
      <c r="E386" s="2631" t="s">
        <v>13</v>
      </c>
      <c r="F386" s="2631"/>
      <c r="G386" s="2631" t="s">
        <v>18906</v>
      </c>
      <c r="H386" s="2631"/>
      <c r="I386" s="2631">
        <v>33.6</v>
      </c>
      <c r="J386" s="13"/>
      <c r="K386" s="13"/>
      <c r="L386" s="13"/>
      <c r="M386" s="13"/>
      <c r="N386" s="13"/>
      <c r="O386" s="13"/>
      <c r="P386" s="399"/>
      <c r="Q386" s="2631">
        <v>18.5</v>
      </c>
      <c r="R386" s="2631">
        <v>380</v>
      </c>
      <c r="S386" s="20" t="s">
        <v>13213</v>
      </c>
      <c r="T386" s="20"/>
      <c r="U386" s="20"/>
      <c r="V386" s="349" t="str">
        <f t="shared" ref="V386" si="16">IF(ISERROR(INDEX(data,MATCH(LEN(X386),item,0),2))," ",INDEX(data,MATCH(LEN(X386),item,0),2))</f>
        <v xml:space="preserve"> </v>
      </c>
      <c r="W386" s="20"/>
      <c r="X386" s="20"/>
      <c r="Y386" s="17"/>
      <c r="AA386" s="821" t="s">
        <v>12686</v>
      </c>
      <c r="AB386" s="2633">
        <v>43599</v>
      </c>
      <c r="AC386" s="2633"/>
      <c r="AD386" s="2633">
        <v>45682.333333333336</v>
      </c>
      <c r="AF386" s="52" t="s">
        <v>19938</v>
      </c>
    </row>
    <row r="387" spans="1:32">
      <c r="A387" s="16">
        <f t="shared" si="15"/>
        <v>15</v>
      </c>
      <c r="B387" s="2785" t="s">
        <v>14655</v>
      </c>
      <c r="C387" s="139" t="s">
        <v>3500</v>
      </c>
      <c r="D387" s="15" t="s">
        <v>16718</v>
      </c>
      <c r="E387" s="2631" t="s">
        <v>13</v>
      </c>
      <c r="F387" s="2631" t="s">
        <v>19258</v>
      </c>
      <c r="G387" s="2631" t="s">
        <v>19257</v>
      </c>
      <c r="H387" s="2631"/>
      <c r="I387" s="2631">
        <v>1.9</v>
      </c>
      <c r="J387" s="13">
        <v>2</v>
      </c>
      <c r="K387" s="13"/>
      <c r="L387" s="13"/>
      <c r="M387" s="13"/>
      <c r="N387" s="13"/>
      <c r="O387" s="13">
        <v>2870</v>
      </c>
      <c r="P387" s="399"/>
      <c r="Q387" s="2631">
        <v>0.75</v>
      </c>
      <c r="R387" s="2631">
        <v>380</v>
      </c>
      <c r="S387" s="20" t="s">
        <v>3625</v>
      </c>
      <c r="T387" s="20">
        <v>2014</v>
      </c>
      <c r="U387" s="20"/>
      <c r="V387" s="349" t="str">
        <f t="shared" si="14"/>
        <v xml:space="preserve"> </v>
      </c>
      <c r="W387" s="20"/>
      <c r="X387" s="20"/>
      <c r="Y387" s="17"/>
      <c r="AA387" s="821" t="s">
        <v>12666</v>
      </c>
      <c r="AB387" s="2633">
        <v>44565</v>
      </c>
      <c r="AC387" s="2633"/>
      <c r="AD387" s="2633">
        <v>46648.333333333336</v>
      </c>
      <c r="AF387" s="52" t="s">
        <v>19938</v>
      </c>
    </row>
    <row r="388" spans="1:32">
      <c r="A388" s="16">
        <f t="shared" si="15"/>
        <v>16</v>
      </c>
      <c r="B388" s="2785" t="s">
        <v>5990</v>
      </c>
      <c r="C388" s="139" t="s">
        <v>3500</v>
      </c>
      <c r="D388" s="15" t="s">
        <v>16719</v>
      </c>
      <c r="E388" s="2631" t="s">
        <v>13</v>
      </c>
      <c r="F388" s="2631">
        <v>3115020033</v>
      </c>
      <c r="G388" s="2631" t="s">
        <v>19259</v>
      </c>
      <c r="H388" s="2631"/>
      <c r="I388" s="2631">
        <v>20.8</v>
      </c>
      <c r="J388" s="13">
        <v>23</v>
      </c>
      <c r="K388" s="13"/>
      <c r="L388" s="13"/>
      <c r="M388" s="13"/>
      <c r="N388" s="13"/>
      <c r="O388" s="13">
        <v>2940</v>
      </c>
      <c r="P388" s="399"/>
      <c r="Q388" s="2631">
        <v>11</v>
      </c>
      <c r="R388" s="2631">
        <v>380</v>
      </c>
      <c r="S388" s="20" t="s">
        <v>3625</v>
      </c>
      <c r="T388" s="20">
        <v>2014</v>
      </c>
      <c r="U388" s="20"/>
      <c r="V388" s="349" t="str">
        <f t="shared" si="14"/>
        <v xml:space="preserve"> </v>
      </c>
      <c r="W388" s="20"/>
      <c r="X388" s="20"/>
      <c r="Y388" s="17"/>
      <c r="AA388" s="821" t="s">
        <v>12668</v>
      </c>
      <c r="AB388" s="2633">
        <v>44082</v>
      </c>
      <c r="AC388" s="2633"/>
      <c r="AD388" s="2633">
        <v>46165.333333333336</v>
      </c>
      <c r="AF388" s="52" t="s">
        <v>19938</v>
      </c>
    </row>
    <row r="389" spans="1:32">
      <c r="A389" s="16">
        <f t="shared" si="15"/>
        <v>17</v>
      </c>
      <c r="B389" s="2785" t="s">
        <v>18898</v>
      </c>
      <c r="C389" s="139" t="s">
        <v>3500</v>
      </c>
      <c r="D389" s="15" t="s">
        <v>16719</v>
      </c>
      <c r="E389" s="2631" t="s">
        <v>13</v>
      </c>
      <c r="F389" s="2631" t="s">
        <v>18899</v>
      </c>
      <c r="G389" s="2631" t="s">
        <v>18896</v>
      </c>
      <c r="H389" s="2631"/>
      <c r="I389" s="2631">
        <v>27.5</v>
      </c>
      <c r="J389" s="13"/>
      <c r="K389" s="13"/>
      <c r="L389" s="13"/>
      <c r="M389" s="13"/>
      <c r="N389" s="13"/>
      <c r="O389" s="13">
        <v>2955</v>
      </c>
      <c r="P389" s="399"/>
      <c r="Q389" s="2631">
        <v>15</v>
      </c>
      <c r="R389" s="2631">
        <v>380</v>
      </c>
      <c r="S389" s="20" t="s">
        <v>4859</v>
      </c>
      <c r="T389" s="2472">
        <v>45488</v>
      </c>
      <c r="U389" s="20"/>
      <c r="V389" s="349"/>
      <c r="W389" s="20"/>
      <c r="X389" s="20"/>
      <c r="Y389" s="17"/>
      <c r="AA389" s="821"/>
      <c r="AB389" s="2633"/>
      <c r="AC389" s="2633"/>
      <c r="AD389" s="2633"/>
      <c r="AF389" s="52" t="s">
        <v>19938</v>
      </c>
    </row>
    <row r="390" spans="1:32">
      <c r="A390" s="16">
        <f t="shared" si="15"/>
        <v>18</v>
      </c>
      <c r="B390" s="2785" t="s">
        <v>5622</v>
      </c>
      <c r="C390" s="139" t="s">
        <v>3500</v>
      </c>
      <c r="D390" s="15" t="s">
        <v>16720</v>
      </c>
      <c r="E390" s="2631" t="s">
        <v>13</v>
      </c>
      <c r="F390" s="2631" t="s">
        <v>19242</v>
      </c>
      <c r="G390" s="2631" t="s">
        <v>19241</v>
      </c>
      <c r="H390" s="2631"/>
      <c r="I390" s="2631">
        <v>355</v>
      </c>
      <c r="J390" s="13">
        <v>350</v>
      </c>
      <c r="K390" s="13"/>
      <c r="L390" s="13"/>
      <c r="M390" s="13"/>
      <c r="N390" s="13"/>
      <c r="O390" s="13">
        <v>990</v>
      </c>
      <c r="P390" s="399"/>
      <c r="Q390" s="2631">
        <v>194</v>
      </c>
      <c r="R390" s="2631">
        <v>380</v>
      </c>
      <c r="S390" s="20" t="s">
        <v>2134</v>
      </c>
      <c r="T390" s="20">
        <v>2014</v>
      </c>
      <c r="U390" s="20"/>
      <c r="V390" s="349" t="str">
        <f t="shared" si="14"/>
        <v xml:space="preserve"> </v>
      </c>
      <c r="W390" s="20"/>
      <c r="X390" s="20"/>
      <c r="Y390" s="17"/>
      <c r="AA390" s="821"/>
      <c r="AB390" s="2633"/>
      <c r="AC390" s="2633"/>
      <c r="AD390" s="821"/>
      <c r="AF390" s="52" t="s">
        <v>19938</v>
      </c>
    </row>
    <row r="391" spans="1:32">
      <c r="A391" s="16">
        <f t="shared" si="15"/>
        <v>19</v>
      </c>
      <c r="B391" s="2785" t="s">
        <v>14656</v>
      </c>
      <c r="C391" s="139" t="s">
        <v>3500</v>
      </c>
      <c r="D391" s="15" t="s">
        <v>16721</v>
      </c>
      <c r="E391" s="2631" t="s">
        <v>13</v>
      </c>
      <c r="F391" s="2631">
        <v>1310124655</v>
      </c>
      <c r="G391" s="2631" t="s">
        <v>19260</v>
      </c>
      <c r="H391" s="2631"/>
      <c r="I391" s="2631">
        <v>1.06</v>
      </c>
      <c r="J391" s="13">
        <v>1.2</v>
      </c>
      <c r="K391" s="13"/>
      <c r="L391" s="13"/>
      <c r="M391" s="13"/>
      <c r="N391" s="13"/>
      <c r="O391" s="13">
        <v>1380</v>
      </c>
      <c r="P391" s="399"/>
      <c r="Q391" s="2631">
        <v>0.37</v>
      </c>
      <c r="R391" s="2631">
        <v>380</v>
      </c>
      <c r="S391" s="20" t="s">
        <v>2135</v>
      </c>
      <c r="T391" s="20">
        <v>2014</v>
      </c>
      <c r="U391" s="20"/>
      <c r="V391" s="349" t="str">
        <f t="shared" si="14"/>
        <v xml:space="preserve"> </v>
      </c>
      <c r="W391" s="20"/>
      <c r="X391" s="20"/>
      <c r="Y391" s="17"/>
      <c r="AA391" s="821"/>
      <c r="AB391" s="2633"/>
      <c r="AC391" s="2633"/>
      <c r="AD391" s="821"/>
      <c r="AF391" s="52" t="s">
        <v>19938</v>
      </c>
    </row>
    <row r="392" spans="1:32">
      <c r="A392" s="16">
        <f t="shared" si="15"/>
        <v>20</v>
      </c>
      <c r="B392" s="2785" t="s">
        <v>14657</v>
      </c>
      <c r="C392" s="139" t="s">
        <v>3500</v>
      </c>
      <c r="D392" s="15" t="s">
        <v>16722</v>
      </c>
      <c r="E392" s="2631" t="s">
        <v>13</v>
      </c>
      <c r="F392" s="2631" t="s">
        <v>19264</v>
      </c>
      <c r="G392" s="2631" t="s">
        <v>19261</v>
      </c>
      <c r="H392" s="2631"/>
      <c r="I392" s="2631">
        <v>1.64</v>
      </c>
      <c r="J392" s="13">
        <v>2</v>
      </c>
      <c r="K392" s="13"/>
      <c r="L392" s="13"/>
      <c r="M392" s="13"/>
      <c r="N392" s="13"/>
      <c r="O392" s="13" t="s">
        <v>19262</v>
      </c>
      <c r="P392" s="399"/>
      <c r="Q392" s="2631">
        <v>0.85</v>
      </c>
      <c r="R392" s="2631">
        <v>380</v>
      </c>
      <c r="S392" s="20" t="s">
        <v>3630</v>
      </c>
      <c r="T392" s="20">
        <v>2014</v>
      </c>
      <c r="U392" s="20"/>
      <c r="V392" s="349" t="str">
        <f t="shared" si="14"/>
        <v xml:space="preserve"> </v>
      </c>
      <c r="W392" s="20"/>
      <c r="X392" s="20"/>
      <c r="Y392" s="17"/>
      <c r="AA392" s="821"/>
      <c r="AB392" s="2633"/>
      <c r="AC392" s="2633"/>
      <c r="AD392" s="821"/>
      <c r="AF392" s="52" t="s">
        <v>19938</v>
      </c>
    </row>
    <row r="393" spans="1:32">
      <c r="A393" s="16">
        <f t="shared" si="15"/>
        <v>21</v>
      </c>
      <c r="B393" s="2785" t="s">
        <v>5625</v>
      </c>
      <c r="C393" s="139" t="s">
        <v>3500</v>
      </c>
      <c r="D393" s="15" t="s">
        <v>16723</v>
      </c>
      <c r="E393" s="2631" t="s">
        <v>13</v>
      </c>
      <c r="F393" s="2631" t="s">
        <v>19243</v>
      </c>
      <c r="G393" s="2631" t="s">
        <v>19241</v>
      </c>
      <c r="H393" s="2631"/>
      <c r="I393" s="2631">
        <v>355</v>
      </c>
      <c r="J393" s="13">
        <v>350</v>
      </c>
      <c r="K393" s="13"/>
      <c r="L393" s="13"/>
      <c r="M393" s="13"/>
      <c r="N393" s="13"/>
      <c r="O393" s="13">
        <v>990</v>
      </c>
      <c r="P393" s="399"/>
      <c r="Q393" s="2631">
        <v>194</v>
      </c>
      <c r="R393" s="2631">
        <v>380</v>
      </c>
      <c r="S393" s="20" t="s">
        <v>2134</v>
      </c>
      <c r="T393" s="20">
        <v>2014</v>
      </c>
      <c r="U393" s="20"/>
      <c r="V393" s="349" t="str">
        <f t="shared" si="14"/>
        <v xml:space="preserve"> </v>
      </c>
      <c r="W393" s="20"/>
      <c r="X393" s="20"/>
      <c r="Y393" s="17"/>
      <c r="AA393" s="821"/>
      <c r="AB393" s="2633"/>
      <c r="AC393" s="2633"/>
      <c r="AD393" s="821"/>
    </row>
    <row r="394" spans="1:32">
      <c r="A394" s="16">
        <f t="shared" si="15"/>
        <v>22</v>
      </c>
      <c r="B394" s="2785" t="s">
        <v>14658</v>
      </c>
      <c r="C394" s="139" t="s">
        <v>3500</v>
      </c>
      <c r="D394" s="15" t="s">
        <v>16724</v>
      </c>
      <c r="E394" s="2631" t="s">
        <v>13</v>
      </c>
      <c r="F394" s="2631">
        <v>1310124597</v>
      </c>
      <c r="G394" s="2631" t="s">
        <v>19260</v>
      </c>
      <c r="H394" s="2631"/>
      <c r="I394" s="2631">
        <v>1.06</v>
      </c>
      <c r="J394" s="13">
        <v>1.2</v>
      </c>
      <c r="K394" s="13"/>
      <c r="L394" s="13"/>
      <c r="M394" s="13"/>
      <c r="N394" s="13"/>
      <c r="O394" s="13">
        <v>1380</v>
      </c>
      <c r="P394" s="399"/>
      <c r="Q394" s="2631">
        <v>0.37</v>
      </c>
      <c r="R394" s="2631">
        <v>380</v>
      </c>
      <c r="S394" s="20" t="s">
        <v>2135</v>
      </c>
      <c r="T394" s="20">
        <v>2014</v>
      </c>
      <c r="U394" s="20"/>
      <c r="V394" s="349" t="str">
        <f t="shared" si="14"/>
        <v xml:space="preserve"> </v>
      </c>
      <c r="W394" s="20"/>
      <c r="X394" s="20"/>
      <c r="Y394" s="17"/>
      <c r="AA394" s="821"/>
      <c r="AB394" s="2633"/>
      <c r="AC394" s="2633"/>
      <c r="AD394" s="821"/>
      <c r="AF394" s="52" t="s">
        <v>19938</v>
      </c>
    </row>
    <row r="395" spans="1:32">
      <c r="A395" s="16">
        <f t="shared" si="15"/>
        <v>23</v>
      </c>
      <c r="B395" s="2785" t="s">
        <v>14659</v>
      </c>
      <c r="C395" s="139" t="s">
        <v>3500</v>
      </c>
      <c r="D395" s="15" t="s">
        <v>16725</v>
      </c>
      <c r="E395" s="2631" t="s">
        <v>13</v>
      </c>
      <c r="F395" s="2631" t="s">
        <v>19263</v>
      </c>
      <c r="G395" s="2631" t="s">
        <v>19261</v>
      </c>
      <c r="H395" s="2631"/>
      <c r="I395" s="2631">
        <v>1.64</v>
      </c>
      <c r="J395" s="13">
        <v>2</v>
      </c>
      <c r="K395" s="13"/>
      <c r="L395" s="13"/>
      <c r="M395" s="13"/>
      <c r="N395" s="13"/>
      <c r="O395" s="13" t="s">
        <v>2524</v>
      </c>
      <c r="P395" s="399"/>
      <c r="Q395" s="2631">
        <v>0.85</v>
      </c>
      <c r="R395" s="2631">
        <v>380</v>
      </c>
      <c r="S395" s="20" t="s">
        <v>3630</v>
      </c>
      <c r="T395" s="20">
        <v>2014</v>
      </c>
      <c r="U395" s="20"/>
      <c r="V395" s="349" t="str">
        <f t="shared" si="14"/>
        <v xml:space="preserve"> </v>
      </c>
      <c r="W395" s="20"/>
      <c r="X395" s="20"/>
      <c r="Y395" s="17"/>
      <c r="AA395" s="821"/>
      <c r="AB395" s="2633"/>
      <c r="AC395" s="2633"/>
      <c r="AD395" s="821"/>
      <c r="AF395" s="52" t="s">
        <v>19938</v>
      </c>
    </row>
    <row r="396" spans="1:32">
      <c r="A396" s="16">
        <f t="shared" si="15"/>
        <v>24</v>
      </c>
      <c r="B396" s="2785" t="s">
        <v>5992</v>
      </c>
      <c r="C396" s="139" t="s">
        <v>3500</v>
      </c>
      <c r="D396" s="15" t="s">
        <v>16726</v>
      </c>
      <c r="E396" s="2631" t="s">
        <v>13</v>
      </c>
      <c r="F396" s="2631" t="s">
        <v>19280</v>
      </c>
      <c r="G396" s="2631" t="s">
        <v>19279</v>
      </c>
      <c r="H396" s="2631"/>
      <c r="I396" s="2631">
        <v>7.5</v>
      </c>
      <c r="J396" s="13">
        <v>8</v>
      </c>
      <c r="K396" s="13"/>
      <c r="L396" s="13"/>
      <c r="M396" s="13"/>
      <c r="N396" s="13"/>
      <c r="O396" s="13">
        <v>2720</v>
      </c>
      <c r="P396" s="399"/>
      <c r="Q396" s="2631">
        <v>4.3</v>
      </c>
      <c r="R396" s="2631">
        <v>380</v>
      </c>
      <c r="S396" s="20" t="s">
        <v>2136</v>
      </c>
      <c r="T396" s="20">
        <v>2014</v>
      </c>
      <c r="U396" s="20"/>
      <c r="V396" s="349" t="str">
        <f t="shared" si="14"/>
        <v xml:space="preserve"> </v>
      </c>
      <c r="W396" s="20"/>
      <c r="X396" s="20"/>
      <c r="Y396" s="17"/>
      <c r="AA396" s="821"/>
      <c r="AB396" s="2633"/>
      <c r="AC396" s="2633"/>
      <c r="AD396" s="2633"/>
      <c r="AF396" s="52" t="s">
        <v>19938</v>
      </c>
    </row>
    <row r="397" spans="1:32">
      <c r="A397" s="16">
        <f t="shared" si="15"/>
        <v>25</v>
      </c>
      <c r="B397" s="3103" t="s">
        <v>14648</v>
      </c>
      <c r="C397" s="139" t="s">
        <v>3500</v>
      </c>
      <c r="D397" s="15" t="s">
        <v>16727</v>
      </c>
      <c r="E397" s="2631" t="s">
        <v>13</v>
      </c>
      <c r="F397" s="2631"/>
      <c r="G397" s="2631" t="s">
        <v>20013</v>
      </c>
      <c r="H397" s="2631"/>
      <c r="I397" s="2631">
        <v>225</v>
      </c>
      <c r="J397" s="13">
        <v>230</v>
      </c>
      <c r="K397" s="13"/>
      <c r="L397" s="13"/>
      <c r="M397" s="13"/>
      <c r="N397" s="13"/>
      <c r="O397" s="13">
        <v>2980</v>
      </c>
      <c r="P397" s="399"/>
      <c r="Q397" s="2631">
        <v>132</v>
      </c>
      <c r="R397" s="2631">
        <v>380</v>
      </c>
      <c r="S397" s="20" t="s">
        <v>2138</v>
      </c>
      <c r="T397" s="2472">
        <v>45985</v>
      </c>
      <c r="U397" s="20"/>
      <c r="V397" s="349" t="str">
        <f t="shared" si="14"/>
        <v xml:space="preserve"> </v>
      </c>
      <c r="W397" s="20"/>
      <c r="X397" s="20"/>
      <c r="Y397" s="17"/>
      <c r="AA397" s="821" t="s">
        <v>12666</v>
      </c>
      <c r="AB397" s="2633">
        <v>43823</v>
      </c>
      <c r="AC397" s="2633"/>
      <c r="AD397" s="2633">
        <v>45906.333333333336</v>
      </c>
      <c r="AF397" s="52" t="s">
        <v>19938</v>
      </c>
    </row>
    <row r="398" spans="1:32">
      <c r="A398" s="16">
        <f t="shared" si="15"/>
        <v>26</v>
      </c>
      <c r="B398" s="3104" t="s">
        <v>14649</v>
      </c>
      <c r="C398" s="139" t="s">
        <v>3500</v>
      </c>
      <c r="D398" s="15" t="s">
        <v>16728</v>
      </c>
      <c r="E398" s="2631" t="s">
        <v>13</v>
      </c>
      <c r="F398" s="2631" t="s">
        <v>19268</v>
      </c>
      <c r="G398" s="2631" t="s">
        <v>19265</v>
      </c>
      <c r="H398" s="2631"/>
      <c r="I398" s="2631">
        <v>220</v>
      </c>
      <c r="J398" s="13">
        <v>250</v>
      </c>
      <c r="K398" s="13"/>
      <c r="L398" s="13"/>
      <c r="M398" s="13"/>
      <c r="N398" s="13"/>
      <c r="O398" s="13">
        <v>2980</v>
      </c>
      <c r="P398" s="399"/>
      <c r="Q398" s="2631">
        <v>132</v>
      </c>
      <c r="R398" s="2631">
        <v>380</v>
      </c>
      <c r="S398" s="20" t="s">
        <v>2134</v>
      </c>
      <c r="T398" s="20">
        <v>2014</v>
      </c>
      <c r="U398" s="20"/>
      <c r="V398" s="349" t="str">
        <f t="shared" si="14"/>
        <v xml:space="preserve"> </v>
      </c>
      <c r="W398" s="20"/>
      <c r="X398" s="20"/>
      <c r="Y398" s="17"/>
      <c r="AA398" s="821" t="s">
        <v>12666</v>
      </c>
      <c r="AB398" s="2633">
        <v>43834</v>
      </c>
      <c r="AC398" s="2633"/>
      <c r="AD398" s="2633">
        <v>45917.333333333336</v>
      </c>
      <c r="AF398" s="52" t="s">
        <v>19938</v>
      </c>
    </row>
    <row r="399" spans="1:32">
      <c r="A399" s="16">
        <f t="shared" si="15"/>
        <v>27</v>
      </c>
      <c r="B399" s="2785" t="s">
        <v>14650</v>
      </c>
      <c r="C399" s="15" t="s">
        <v>3500</v>
      </c>
      <c r="D399" s="15" t="s">
        <v>16729</v>
      </c>
      <c r="E399" s="2631" t="s">
        <v>13</v>
      </c>
      <c r="F399" s="2631" t="s">
        <v>19266</v>
      </c>
      <c r="G399" s="2631" t="s">
        <v>19265</v>
      </c>
      <c r="H399" s="2631"/>
      <c r="I399" s="2631">
        <v>220</v>
      </c>
      <c r="J399" s="13">
        <v>250</v>
      </c>
      <c r="K399" s="13"/>
      <c r="L399" s="13"/>
      <c r="M399" s="13"/>
      <c r="N399" s="13"/>
      <c r="O399" s="13">
        <v>2980</v>
      </c>
      <c r="P399" s="399"/>
      <c r="Q399" s="2631">
        <v>132</v>
      </c>
      <c r="R399" s="2631">
        <v>380</v>
      </c>
      <c r="S399" s="20" t="s">
        <v>2134</v>
      </c>
      <c r="T399" s="20">
        <v>2014</v>
      </c>
      <c r="U399" s="20"/>
      <c r="V399" s="349" t="str">
        <f t="shared" si="14"/>
        <v xml:space="preserve"> </v>
      </c>
      <c r="W399" s="20"/>
      <c r="X399" s="20"/>
      <c r="Y399" s="17"/>
      <c r="AA399" s="821"/>
      <c r="AB399" s="2633"/>
      <c r="AC399" s="2633"/>
      <c r="AD399" s="2633"/>
      <c r="AF399" s="52" t="s">
        <v>19938</v>
      </c>
    </row>
    <row r="400" spans="1:32">
      <c r="A400" s="16">
        <f t="shared" si="15"/>
        <v>28</v>
      </c>
      <c r="B400" s="2785" t="s">
        <v>3507</v>
      </c>
      <c r="C400" s="15" t="s">
        <v>3500</v>
      </c>
      <c r="D400" s="15" t="s">
        <v>16730</v>
      </c>
      <c r="E400" s="2631" t="s">
        <v>13</v>
      </c>
      <c r="F400" s="2631" t="s">
        <v>19247</v>
      </c>
      <c r="G400" s="2631" t="s">
        <v>19278</v>
      </c>
      <c r="H400" s="2631"/>
      <c r="I400" s="2631">
        <v>198.7</v>
      </c>
      <c r="J400" s="13">
        <v>200</v>
      </c>
      <c r="K400" s="13"/>
      <c r="L400" s="13"/>
      <c r="M400" s="13"/>
      <c r="N400" s="13"/>
      <c r="O400" s="2631">
        <v>1480</v>
      </c>
      <c r="P400" s="399"/>
      <c r="Q400" s="2631">
        <v>110</v>
      </c>
      <c r="R400" s="2631">
        <v>380</v>
      </c>
      <c r="S400" s="20" t="s">
        <v>2137</v>
      </c>
      <c r="T400" s="20">
        <v>2014</v>
      </c>
      <c r="U400" s="20"/>
      <c r="V400" s="349" t="str">
        <f t="shared" si="14"/>
        <v xml:space="preserve"> </v>
      </c>
      <c r="W400" s="20"/>
      <c r="X400" s="20"/>
      <c r="Y400" s="17"/>
      <c r="AA400" s="821"/>
      <c r="AB400" s="2633"/>
      <c r="AC400" s="2633"/>
      <c r="AD400" s="2633"/>
      <c r="AF400" s="52" t="s">
        <v>19938</v>
      </c>
    </row>
    <row r="401" spans="1:32">
      <c r="A401" s="16">
        <f t="shared" si="15"/>
        <v>29</v>
      </c>
      <c r="B401" s="2785" t="s">
        <v>3509</v>
      </c>
      <c r="C401" s="15" t="s">
        <v>3500</v>
      </c>
      <c r="D401" s="15" t="s">
        <v>16731</v>
      </c>
      <c r="E401" s="2631" t="s">
        <v>13</v>
      </c>
      <c r="F401" s="2631"/>
      <c r="G401" s="2631" t="s">
        <v>19278</v>
      </c>
      <c r="H401" s="2631"/>
      <c r="I401" s="2631">
        <v>198.7</v>
      </c>
      <c r="J401" s="13">
        <v>200</v>
      </c>
      <c r="K401" s="13"/>
      <c r="L401" s="13"/>
      <c r="M401" s="13"/>
      <c r="N401" s="13"/>
      <c r="O401" s="13">
        <v>1480</v>
      </c>
      <c r="P401" s="399"/>
      <c r="Q401" s="2631">
        <v>110</v>
      </c>
      <c r="R401" s="2631">
        <v>380</v>
      </c>
      <c r="S401" s="20" t="s">
        <v>2137</v>
      </c>
      <c r="T401" s="20">
        <v>2014</v>
      </c>
      <c r="U401" s="20"/>
      <c r="V401" s="349" t="str">
        <f t="shared" si="14"/>
        <v xml:space="preserve"> </v>
      </c>
      <c r="W401" s="20"/>
      <c r="X401" s="20"/>
      <c r="Y401" s="17"/>
      <c r="AA401" s="821"/>
      <c r="AB401" s="2633"/>
      <c r="AC401" s="2633"/>
      <c r="AD401" s="2633"/>
      <c r="AF401" s="52" t="s">
        <v>19938</v>
      </c>
    </row>
    <row r="402" spans="1:32">
      <c r="A402" s="16">
        <f t="shared" si="15"/>
        <v>30</v>
      </c>
      <c r="B402" s="2785" t="s">
        <v>18912</v>
      </c>
      <c r="C402" s="15" t="s">
        <v>3500</v>
      </c>
      <c r="D402" s="15" t="s">
        <v>18913</v>
      </c>
      <c r="E402" s="2631" t="s">
        <v>13</v>
      </c>
      <c r="F402" s="2631" t="s">
        <v>18915</v>
      </c>
      <c r="G402" s="2785" t="s">
        <v>18914</v>
      </c>
      <c r="H402" s="2631"/>
      <c r="I402" s="2631">
        <v>230</v>
      </c>
      <c r="J402" s="13"/>
      <c r="K402" s="13"/>
      <c r="L402" s="13"/>
      <c r="M402" s="13"/>
      <c r="N402" s="13"/>
      <c r="O402" s="13">
        <v>1490</v>
      </c>
      <c r="P402" s="399"/>
      <c r="Q402" s="2631">
        <v>132</v>
      </c>
      <c r="R402" s="2631">
        <v>380</v>
      </c>
      <c r="S402" s="20" t="s">
        <v>4859</v>
      </c>
      <c r="T402" s="2472">
        <v>45773</v>
      </c>
      <c r="U402" s="20"/>
      <c r="V402" s="349" t="str">
        <f t="shared" ref="V402" si="17">IF(ISERROR(INDEX(data,MATCH(LEN(X402),item,0),2))," ",INDEX(data,MATCH(LEN(X402),item,0),2))</f>
        <v xml:space="preserve"> </v>
      </c>
      <c r="W402" s="20"/>
      <c r="X402" s="20"/>
      <c r="Y402" s="17"/>
      <c r="AA402" s="821"/>
      <c r="AB402" s="2633"/>
      <c r="AC402" s="2633"/>
      <c r="AD402" s="2633"/>
      <c r="AF402" s="52" t="s">
        <v>19938</v>
      </c>
    </row>
    <row r="403" spans="1:32">
      <c r="A403" s="16">
        <f t="shared" si="15"/>
        <v>31</v>
      </c>
      <c r="B403" s="2785" t="s">
        <v>3511</v>
      </c>
      <c r="C403" s="15" t="s">
        <v>3500</v>
      </c>
      <c r="D403" s="15" t="s">
        <v>16732</v>
      </c>
      <c r="E403" s="2631" t="s">
        <v>13</v>
      </c>
      <c r="F403" s="2631" t="s">
        <v>19240</v>
      </c>
      <c r="G403" s="2631" t="s">
        <v>19238</v>
      </c>
      <c r="H403" s="2631"/>
      <c r="I403" s="2631">
        <v>105</v>
      </c>
      <c r="J403" s="13">
        <v>105</v>
      </c>
      <c r="K403" s="13"/>
      <c r="L403" s="13"/>
      <c r="M403" s="13"/>
      <c r="N403" s="13"/>
      <c r="O403" s="13">
        <v>1470</v>
      </c>
      <c r="P403" s="399"/>
      <c r="Q403" s="2631">
        <v>55</v>
      </c>
      <c r="R403" s="2631">
        <v>380</v>
      </c>
      <c r="S403" s="20" t="s">
        <v>2138</v>
      </c>
      <c r="T403" s="20">
        <v>2014</v>
      </c>
      <c r="U403" s="20"/>
      <c r="V403" s="349" t="str">
        <f t="shared" si="14"/>
        <v xml:space="preserve"> </v>
      </c>
      <c r="W403" s="20"/>
      <c r="X403" s="20"/>
      <c r="Y403" s="17"/>
      <c r="AA403" s="821"/>
      <c r="AB403" s="2633"/>
      <c r="AC403" s="2633"/>
      <c r="AD403" s="2633"/>
      <c r="AF403" s="52" t="s">
        <v>19938</v>
      </c>
    </row>
    <row r="404" spans="1:32">
      <c r="A404" s="16">
        <f t="shared" si="15"/>
        <v>32</v>
      </c>
      <c r="B404" s="2785" t="s">
        <v>3513</v>
      </c>
      <c r="C404" s="139" t="s">
        <v>3500</v>
      </c>
      <c r="D404" s="15" t="s">
        <v>16733</v>
      </c>
      <c r="E404" s="2631" t="s">
        <v>13</v>
      </c>
      <c r="F404" s="2631" t="s">
        <v>19239</v>
      </c>
      <c r="G404" s="2631" t="s">
        <v>19238</v>
      </c>
      <c r="H404" s="2631"/>
      <c r="I404" s="2631">
        <v>105</v>
      </c>
      <c r="J404" s="13">
        <v>105</v>
      </c>
      <c r="K404" s="13"/>
      <c r="L404" s="13"/>
      <c r="M404" s="13"/>
      <c r="N404" s="13"/>
      <c r="O404" s="13">
        <v>1470</v>
      </c>
      <c r="P404" s="399"/>
      <c r="Q404" s="2631">
        <v>55</v>
      </c>
      <c r="R404" s="2631">
        <v>380</v>
      </c>
      <c r="S404" s="20" t="s">
        <v>2138</v>
      </c>
      <c r="T404" s="20">
        <v>2014</v>
      </c>
      <c r="U404" s="20"/>
      <c r="V404" s="349" t="str">
        <f t="shared" si="14"/>
        <v xml:space="preserve"> </v>
      </c>
      <c r="W404" s="20"/>
      <c r="X404" s="20"/>
      <c r="Y404" s="17"/>
      <c r="AA404" s="821" t="s">
        <v>12671</v>
      </c>
      <c r="AB404" s="2633">
        <v>44086</v>
      </c>
      <c r="AC404" s="2633"/>
      <c r="AD404" s="2633">
        <v>46169.333333333336</v>
      </c>
      <c r="AF404" s="52" t="s">
        <v>19938</v>
      </c>
    </row>
    <row r="405" spans="1:32">
      <c r="A405" s="16">
        <f t="shared" si="15"/>
        <v>33</v>
      </c>
      <c r="B405" s="2785" t="s">
        <v>2139</v>
      </c>
      <c r="C405" s="15" t="s">
        <v>2993</v>
      </c>
      <c r="D405" s="15" t="s">
        <v>16734</v>
      </c>
      <c r="E405" s="2631" t="s">
        <v>2863</v>
      </c>
      <c r="F405" s="2631" t="s">
        <v>19069</v>
      </c>
      <c r="G405" s="2631" t="s">
        <v>19070</v>
      </c>
      <c r="H405" s="2631"/>
      <c r="I405" s="2631">
        <v>31</v>
      </c>
      <c r="J405" s="13"/>
      <c r="K405" s="13"/>
      <c r="L405" s="13"/>
      <c r="M405" s="13"/>
      <c r="N405" s="13"/>
      <c r="O405" s="13">
        <v>2905</v>
      </c>
      <c r="P405" s="399"/>
      <c r="Q405" s="2631">
        <v>13.5</v>
      </c>
      <c r="R405" s="2631">
        <v>380</v>
      </c>
      <c r="S405" s="20" t="s">
        <v>2136</v>
      </c>
      <c r="T405" s="2472">
        <v>45520</v>
      </c>
      <c r="U405" s="20"/>
      <c r="V405" s="349" t="str">
        <f t="shared" si="14"/>
        <v xml:space="preserve"> </v>
      </c>
      <c r="W405" s="20"/>
      <c r="X405" s="20"/>
      <c r="Y405" s="17"/>
      <c r="AA405" s="821"/>
      <c r="AB405" s="2633"/>
      <c r="AC405" s="2633"/>
      <c r="AD405" s="2633"/>
      <c r="AF405" s="52" t="s">
        <v>19938</v>
      </c>
    </row>
    <row r="406" spans="1:32">
      <c r="A406" s="16">
        <f t="shared" si="15"/>
        <v>34</v>
      </c>
      <c r="B406" s="2785" t="s">
        <v>2140</v>
      </c>
      <c r="C406" s="15" t="s">
        <v>2993</v>
      </c>
      <c r="D406" s="15" t="s">
        <v>16734</v>
      </c>
      <c r="E406" s="2631" t="s">
        <v>13</v>
      </c>
      <c r="F406" s="2631" t="s">
        <v>19237</v>
      </c>
      <c r="G406" s="2631" t="s">
        <v>19071</v>
      </c>
      <c r="H406" s="2631"/>
      <c r="I406" s="2631">
        <v>11.4</v>
      </c>
      <c r="J406" s="13">
        <v>12</v>
      </c>
      <c r="K406" s="13"/>
      <c r="L406" s="13"/>
      <c r="M406" s="13"/>
      <c r="N406" s="13"/>
      <c r="O406" s="13">
        <v>1445</v>
      </c>
      <c r="P406" s="399"/>
      <c r="Q406" s="2631">
        <v>5.5</v>
      </c>
      <c r="R406" s="2631">
        <v>380</v>
      </c>
      <c r="S406" s="20" t="s">
        <v>2138</v>
      </c>
      <c r="T406" s="20">
        <v>2014</v>
      </c>
      <c r="U406" s="20"/>
      <c r="V406" s="349" t="str">
        <f t="shared" si="14"/>
        <v xml:space="preserve"> </v>
      </c>
      <c r="W406" s="20"/>
      <c r="X406" s="20"/>
      <c r="Y406" s="17"/>
      <c r="AA406" s="821"/>
      <c r="AB406" s="2633"/>
      <c r="AC406" s="2633"/>
      <c r="AD406" s="2633"/>
      <c r="AF406" s="52" t="s">
        <v>19938</v>
      </c>
    </row>
    <row r="407" spans="1:32">
      <c r="A407" s="16">
        <f t="shared" si="15"/>
        <v>35</v>
      </c>
      <c r="B407" s="2785" t="s">
        <v>18358</v>
      </c>
      <c r="C407" s="15" t="s">
        <v>2993</v>
      </c>
      <c r="D407" s="15" t="s">
        <v>16734</v>
      </c>
      <c r="E407" s="2631" t="s">
        <v>13</v>
      </c>
      <c r="F407" s="2631" t="s">
        <v>19982</v>
      </c>
      <c r="G407" s="2631" t="s">
        <v>19983</v>
      </c>
      <c r="H407" s="2631"/>
      <c r="I407" s="2631">
        <v>10.8</v>
      </c>
      <c r="J407" s="13"/>
      <c r="K407" s="13"/>
      <c r="L407" s="13"/>
      <c r="M407" s="13"/>
      <c r="N407" s="13"/>
      <c r="O407" s="13"/>
      <c r="P407" s="399"/>
      <c r="Q407" s="2631">
        <v>5.5</v>
      </c>
      <c r="R407" s="2631">
        <v>400</v>
      </c>
      <c r="S407" s="20" t="s">
        <v>19984</v>
      </c>
      <c r="T407" s="20"/>
      <c r="U407" s="20"/>
      <c r="V407" s="349"/>
      <c r="W407" s="20"/>
      <c r="X407" s="20"/>
      <c r="Y407" s="17"/>
      <c r="AA407" s="821"/>
      <c r="AB407" s="2633"/>
      <c r="AC407" s="2633"/>
      <c r="AD407" s="2633"/>
      <c r="AF407" s="52" t="s">
        <v>19938</v>
      </c>
    </row>
    <row r="408" spans="1:32">
      <c r="A408" s="16">
        <f t="shared" si="15"/>
        <v>36</v>
      </c>
      <c r="B408" s="2785" t="s">
        <v>13326</v>
      </c>
      <c r="C408" s="15"/>
      <c r="D408" s="15" t="s">
        <v>16735</v>
      </c>
      <c r="E408" s="2631" t="s">
        <v>13</v>
      </c>
      <c r="F408" s="2631">
        <v>20220508</v>
      </c>
      <c r="G408" s="2631" t="s">
        <v>13327</v>
      </c>
      <c r="H408" s="2631"/>
      <c r="I408" s="2631">
        <v>15.6</v>
      </c>
      <c r="J408" s="13"/>
      <c r="K408" s="13"/>
      <c r="L408" s="13"/>
      <c r="M408" s="13"/>
      <c r="N408" s="13"/>
      <c r="O408" s="13">
        <v>1440</v>
      </c>
      <c r="P408" s="399"/>
      <c r="Q408" s="2631">
        <v>7.5</v>
      </c>
      <c r="R408" s="2631">
        <v>380</v>
      </c>
      <c r="S408" s="20" t="s">
        <v>13328</v>
      </c>
      <c r="T408" s="20">
        <v>2014</v>
      </c>
      <c r="U408" s="20"/>
      <c r="V408" s="349"/>
      <c r="W408" s="20"/>
      <c r="X408" s="20"/>
      <c r="Y408" s="17"/>
      <c r="AA408" s="821"/>
      <c r="AB408" s="2633"/>
      <c r="AC408" s="2633"/>
      <c r="AD408" s="2633"/>
      <c r="AF408" s="52" t="s">
        <v>19938</v>
      </c>
    </row>
    <row r="409" spans="1:32">
      <c r="A409" s="16">
        <f t="shared" si="15"/>
        <v>37</v>
      </c>
      <c r="B409" s="2785" t="s">
        <v>19202</v>
      </c>
      <c r="C409" s="15"/>
      <c r="D409" s="15" t="s">
        <v>20012</v>
      </c>
      <c r="E409" s="2631" t="s">
        <v>19206</v>
      </c>
      <c r="F409" s="2631" t="s">
        <v>19205</v>
      </c>
      <c r="G409" s="2631" t="s">
        <v>19204</v>
      </c>
      <c r="H409" s="2631"/>
      <c r="I409" s="2631"/>
      <c r="J409" s="13"/>
      <c r="K409" s="13"/>
      <c r="L409" s="13"/>
      <c r="M409" s="13"/>
      <c r="N409" s="13"/>
      <c r="O409" s="13"/>
      <c r="P409" s="399"/>
      <c r="Q409" s="2631">
        <v>22</v>
      </c>
      <c r="R409" s="2631">
        <v>230</v>
      </c>
      <c r="S409" s="20" t="s">
        <v>19203</v>
      </c>
      <c r="T409" s="20">
        <v>2014</v>
      </c>
      <c r="U409" s="20"/>
      <c r="V409" s="349"/>
      <c r="W409" s="20"/>
      <c r="X409" s="20"/>
      <c r="Y409" s="17"/>
      <c r="AA409" s="821"/>
      <c r="AB409" s="2633"/>
      <c r="AC409" s="2633"/>
      <c r="AD409" s="2633"/>
    </row>
    <row r="410" spans="1:32">
      <c r="A410" s="16"/>
      <c r="B410" s="2629"/>
      <c r="C410" s="15"/>
      <c r="D410" s="15"/>
      <c r="E410" s="2631"/>
      <c r="F410" s="2631"/>
      <c r="G410" s="2631"/>
      <c r="H410" s="2631"/>
      <c r="I410" s="2631"/>
      <c r="J410" s="13"/>
      <c r="K410" s="13"/>
      <c r="L410" s="13"/>
      <c r="M410" s="13"/>
      <c r="N410" s="13"/>
      <c r="O410" s="13"/>
      <c r="P410" s="399"/>
      <c r="Q410" s="2631"/>
      <c r="R410" s="2631"/>
      <c r="S410" s="20"/>
      <c r="T410" s="20"/>
      <c r="U410" s="20"/>
      <c r="V410" s="349" t="str">
        <f t="shared" ref="V410:V414" si="18">IF(ISERROR(INDEX(data,MATCH(LEN(X410),item,0),2))," ",INDEX(data,MATCH(LEN(X410),item,0),2))</f>
        <v xml:space="preserve"> </v>
      </c>
      <c r="W410" s="20"/>
      <c r="X410" s="20"/>
      <c r="Y410" s="17"/>
      <c r="AA410" s="821" t="s">
        <v>3516</v>
      </c>
      <c r="AB410" s="2633" t="s">
        <v>3516</v>
      </c>
      <c r="AC410" s="2633"/>
      <c r="AD410" s="2633" t="s">
        <v>3516</v>
      </c>
    </row>
    <row r="411" spans="1:32">
      <c r="A411" s="265"/>
      <c r="B411" s="2655" t="s">
        <v>2258</v>
      </c>
      <c r="C411" s="2634"/>
      <c r="D411" s="266"/>
      <c r="E411" s="2635"/>
      <c r="F411" s="2635"/>
      <c r="G411" s="2635"/>
      <c r="H411" s="2635"/>
      <c r="I411" s="2635"/>
      <c r="J411" s="265"/>
      <c r="K411" s="265"/>
      <c r="L411" s="265"/>
      <c r="M411" s="265"/>
      <c r="N411" s="265"/>
      <c r="O411" s="2635"/>
      <c r="P411" s="1837"/>
      <c r="Q411" s="2635"/>
      <c r="R411" s="2635"/>
      <c r="S411" s="267"/>
      <c r="T411" s="267"/>
      <c r="U411" s="267"/>
      <c r="V411" s="349" t="str">
        <f t="shared" si="18"/>
        <v xml:space="preserve"> </v>
      </c>
      <c r="W411" s="267"/>
      <c r="X411" s="267"/>
      <c r="Y411" s="2637"/>
      <c r="AA411" s="821" t="s">
        <v>3516</v>
      </c>
      <c r="AB411" s="2633" t="s">
        <v>3516</v>
      </c>
      <c r="AC411" s="2633"/>
      <c r="AD411" s="2633" t="s">
        <v>3516</v>
      </c>
    </row>
    <row r="412" spans="1:32">
      <c r="A412" s="16">
        <f>A410+1</f>
        <v>1</v>
      </c>
      <c r="B412" s="2629" t="s">
        <v>2257</v>
      </c>
      <c r="C412" s="15" t="s">
        <v>2259</v>
      </c>
      <c r="D412" s="15" t="s">
        <v>16701</v>
      </c>
      <c r="E412" s="2631" t="s">
        <v>2131</v>
      </c>
      <c r="F412" s="2631">
        <v>3817</v>
      </c>
      <c r="G412" s="2631" t="s">
        <v>19259</v>
      </c>
      <c r="H412" s="2631"/>
      <c r="I412" s="2631">
        <v>20.8</v>
      </c>
      <c r="J412" s="13">
        <v>21</v>
      </c>
      <c r="K412" s="13"/>
      <c r="L412" s="13"/>
      <c r="M412" s="13"/>
      <c r="N412" s="13"/>
      <c r="O412" s="2631">
        <v>2950</v>
      </c>
      <c r="P412" s="399"/>
      <c r="Q412" s="2631">
        <v>11</v>
      </c>
      <c r="R412" s="2631">
        <v>380</v>
      </c>
      <c r="S412" s="20" t="s">
        <v>3625</v>
      </c>
      <c r="T412" s="20">
        <v>2014</v>
      </c>
      <c r="U412" s="20"/>
      <c r="V412" s="349" t="str">
        <f t="shared" si="18"/>
        <v xml:space="preserve"> </v>
      </c>
      <c r="W412" s="20"/>
      <c r="X412" s="20"/>
      <c r="Y412" s="17"/>
      <c r="AA412" s="821" t="s">
        <v>3516</v>
      </c>
      <c r="AB412" s="2633" t="s">
        <v>3516</v>
      </c>
      <c r="AC412" s="2633"/>
      <c r="AD412" s="2633" t="s">
        <v>3516</v>
      </c>
      <c r="AF412" s="52" t="s">
        <v>19938</v>
      </c>
    </row>
    <row r="413" spans="1:32">
      <c r="A413" s="16">
        <f>A412+1</f>
        <v>2</v>
      </c>
      <c r="B413" s="2629" t="s">
        <v>2260</v>
      </c>
      <c r="C413" s="15" t="s">
        <v>2259</v>
      </c>
      <c r="D413" s="15" t="s">
        <v>16700</v>
      </c>
      <c r="E413" s="2631" t="s">
        <v>2131</v>
      </c>
      <c r="F413" s="2644" t="s">
        <v>2524</v>
      </c>
      <c r="G413" s="2631" t="s">
        <v>19271</v>
      </c>
      <c r="H413" s="2631"/>
      <c r="I413" s="2631">
        <v>8.1999999999999993</v>
      </c>
      <c r="J413" s="13">
        <v>8</v>
      </c>
      <c r="K413" s="13"/>
      <c r="L413" s="13"/>
      <c r="M413" s="13"/>
      <c r="N413" s="13"/>
      <c r="O413" s="13">
        <v>2905</v>
      </c>
      <c r="P413" s="399"/>
      <c r="Q413" s="2631">
        <v>4</v>
      </c>
      <c r="R413" s="2631">
        <v>380</v>
      </c>
      <c r="S413" s="20" t="s">
        <v>3625</v>
      </c>
      <c r="T413" s="20">
        <v>2014</v>
      </c>
      <c r="U413" s="20"/>
      <c r="V413" s="349" t="str">
        <f t="shared" si="18"/>
        <v xml:space="preserve"> </v>
      </c>
      <c r="W413" s="20"/>
      <c r="X413" s="20"/>
      <c r="Y413" s="17"/>
      <c r="AA413" s="821" t="s">
        <v>3516</v>
      </c>
      <c r="AB413" s="2633" t="s">
        <v>3516</v>
      </c>
      <c r="AC413" s="2633"/>
      <c r="AD413" s="2633" t="s">
        <v>3516</v>
      </c>
      <c r="AF413" s="52" t="s">
        <v>19938</v>
      </c>
    </row>
    <row r="414" spans="1:32">
      <c r="A414" s="16"/>
      <c r="B414" s="2629"/>
      <c r="C414" s="15"/>
      <c r="D414" s="15"/>
      <c r="E414" s="2631"/>
      <c r="F414" s="2631"/>
      <c r="G414" s="2631"/>
      <c r="H414" s="2631"/>
      <c r="I414" s="2631"/>
      <c r="J414" s="13"/>
      <c r="K414" s="13"/>
      <c r="L414" s="13"/>
      <c r="M414" s="13"/>
      <c r="N414" s="13"/>
      <c r="O414" s="13"/>
      <c r="P414" s="399"/>
      <c r="Q414" s="2631"/>
      <c r="R414" s="2631"/>
      <c r="S414" s="20"/>
      <c r="T414" s="20"/>
      <c r="U414" s="20"/>
      <c r="V414" s="349" t="str">
        <f t="shared" si="18"/>
        <v xml:space="preserve"> </v>
      </c>
      <c r="W414" s="20"/>
      <c r="X414" s="20"/>
      <c r="Y414" s="17"/>
      <c r="AA414" s="821" t="s">
        <v>3516</v>
      </c>
      <c r="AB414" s="2633" t="s">
        <v>3516</v>
      </c>
      <c r="AC414" s="2633"/>
      <c r="AD414" s="2633" t="s">
        <v>3516</v>
      </c>
    </row>
    <row r="415" spans="1:32">
      <c r="A415" s="265"/>
      <c r="B415" s="2656" t="s">
        <v>6328</v>
      </c>
      <c r="C415" s="2634"/>
      <c r="D415" s="266"/>
      <c r="E415" s="2635"/>
      <c r="F415" s="2635"/>
      <c r="G415" s="2635"/>
      <c r="H415" s="2635"/>
      <c r="I415" s="2635"/>
      <c r="J415" s="265"/>
      <c r="K415" s="265"/>
      <c r="L415" s="265"/>
      <c r="M415" s="265"/>
      <c r="N415" s="265"/>
      <c r="O415" s="2635"/>
      <c r="P415" s="1837"/>
      <c r="Q415" s="2635"/>
      <c r="R415" s="2635"/>
      <c r="S415" s="267"/>
      <c r="T415" s="267"/>
      <c r="U415" s="267"/>
      <c r="V415" s="349" t="str">
        <f>IF(ISERROR(INDEX(data,MATCH(LEN(X415),item,0),2))," ",INDEX(data,MATCH(LEN(X415),item,0),2))</f>
        <v xml:space="preserve"> </v>
      </c>
      <c r="W415" s="267"/>
      <c r="X415" s="267"/>
      <c r="Y415" s="2637"/>
      <c r="AA415" s="821" t="s">
        <v>3516</v>
      </c>
      <c r="AB415" s="2633" t="s">
        <v>3516</v>
      </c>
      <c r="AC415" s="2633"/>
      <c r="AD415" s="2633" t="s">
        <v>3516</v>
      </c>
    </row>
    <row r="416" spans="1:32">
      <c r="A416" s="16">
        <f>A414+1</f>
        <v>1</v>
      </c>
      <c r="B416" s="2854" t="s">
        <v>19999</v>
      </c>
      <c r="C416" s="15" t="s">
        <v>3042</v>
      </c>
      <c r="D416" s="15" t="s">
        <v>19985</v>
      </c>
      <c r="E416" s="2631" t="s">
        <v>13</v>
      </c>
      <c r="F416" s="2631"/>
      <c r="G416" s="2631"/>
      <c r="H416" s="2631"/>
      <c r="I416" s="2631">
        <v>76.8</v>
      </c>
      <c r="J416" s="13"/>
      <c r="K416" s="13"/>
      <c r="L416" s="13"/>
      <c r="M416" s="13"/>
      <c r="N416" s="13"/>
      <c r="O416" s="2631">
        <v>2965</v>
      </c>
      <c r="P416" s="399"/>
      <c r="Q416" s="2631">
        <v>45</v>
      </c>
      <c r="R416" s="2631">
        <v>400</v>
      </c>
      <c r="S416" s="20" t="s">
        <v>2135</v>
      </c>
      <c r="T416" s="20"/>
      <c r="U416" s="20"/>
      <c r="V416" s="349" t="str">
        <f>IF(ISERROR(INDEX(data,MATCH(LEN(X416),item,0),2))," ",INDEX(data,MATCH(LEN(X416),item,0),2))</f>
        <v xml:space="preserve"> </v>
      </c>
      <c r="W416" s="20"/>
      <c r="X416" s="20"/>
      <c r="Y416" s="17"/>
      <c r="AA416" s="821" t="s">
        <v>3516</v>
      </c>
      <c r="AB416" s="2633" t="s">
        <v>3516</v>
      </c>
      <c r="AC416" s="2633"/>
      <c r="AD416" s="2633" t="s">
        <v>3516</v>
      </c>
    </row>
    <row r="417" spans="1:32">
      <c r="A417" s="16">
        <f t="shared" ref="A417:A422" si="19">A416+1</f>
        <v>2</v>
      </c>
      <c r="B417" s="2854" t="s">
        <v>19998</v>
      </c>
      <c r="C417" s="15" t="s">
        <v>3042</v>
      </c>
      <c r="D417" s="15" t="s">
        <v>19986</v>
      </c>
      <c r="E417" s="2631" t="s">
        <v>13</v>
      </c>
      <c r="F417" s="2631"/>
      <c r="G417" s="2631"/>
      <c r="H417" s="2631"/>
      <c r="I417" s="2631">
        <v>76.8</v>
      </c>
      <c r="J417" s="13"/>
      <c r="K417" s="13"/>
      <c r="L417" s="13"/>
      <c r="M417" s="13"/>
      <c r="N417" s="13"/>
      <c r="O417" s="2631">
        <v>2965</v>
      </c>
      <c r="P417" s="399"/>
      <c r="Q417" s="2631">
        <v>45</v>
      </c>
      <c r="R417" s="2631">
        <v>400</v>
      </c>
      <c r="S417" s="20" t="s">
        <v>2135</v>
      </c>
      <c r="T417" s="20"/>
      <c r="U417" s="20"/>
      <c r="V417" s="349" t="str">
        <f>IF(ISERROR(INDEX(data,MATCH(LEN(X417),item,0),2))," ",INDEX(data,MATCH(LEN(X417),item,0),2))</f>
        <v xml:space="preserve"> </v>
      </c>
      <c r="W417" s="20"/>
      <c r="X417" s="20"/>
      <c r="Y417" s="17"/>
      <c r="AA417" s="821" t="s">
        <v>3516</v>
      </c>
      <c r="AB417" s="2633" t="s">
        <v>3516</v>
      </c>
      <c r="AC417" s="2633"/>
      <c r="AD417" s="2633" t="s">
        <v>3516</v>
      </c>
    </row>
    <row r="418" spans="1:32">
      <c r="A418" s="16">
        <f t="shared" si="19"/>
        <v>3</v>
      </c>
      <c r="B418" s="2854" t="s">
        <v>19996</v>
      </c>
      <c r="C418" s="15" t="s">
        <v>3042</v>
      </c>
      <c r="D418" s="15" t="s">
        <v>19991</v>
      </c>
      <c r="E418" s="2631" t="s">
        <v>13</v>
      </c>
      <c r="F418" s="2631" t="s">
        <v>20004</v>
      </c>
      <c r="G418" s="2631" t="s">
        <v>20002</v>
      </c>
      <c r="H418" s="2631"/>
      <c r="I418" s="2631">
        <v>14.1</v>
      </c>
      <c r="J418" s="13"/>
      <c r="K418" s="13"/>
      <c r="L418" s="13"/>
      <c r="M418" s="13"/>
      <c r="N418" s="13"/>
      <c r="O418" s="2631">
        <v>2950</v>
      </c>
      <c r="P418" s="399"/>
      <c r="Q418" s="2631">
        <v>7.5</v>
      </c>
      <c r="R418" s="2631">
        <v>380</v>
      </c>
      <c r="S418" s="20" t="s">
        <v>19987</v>
      </c>
      <c r="T418" s="20"/>
      <c r="U418" s="20"/>
      <c r="V418" s="349"/>
      <c r="W418" s="20"/>
      <c r="X418" s="20"/>
      <c r="Y418" s="17"/>
      <c r="AA418" s="821"/>
      <c r="AB418" s="2633"/>
      <c r="AC418" s="2633"/>
      <c r="AD418" s="2633"/>
      <c r="AF418" s="52" t="s">
        <v>19938</v>
      </c>
    </row>
    <row r="419" spans="1:32">
      <c r="A419" s="16">
        <f t="shared" si="19"/>
        <v>4</v>
      </c>
      <c r="B419" s="2854" t="s">
        <v>20003</v>
      </c>
      <c r="C419" s="15" t="s">
        <v>3042</v>
      </c>
      <c r="D419" s="15" t="s">
        <v>19992</v>
      </c>
      <c r="E419" s="2631" t="s">
        <v>13</v>
      </c>
      <c r="F419" s="2631" t="s">
        <v>20005</v>
      </c>
      <c r="G419" s="2631" t="s">
        <v>20002</v>
      </c>
      <c r="H419" s="2631"/>
      <c r="I419" s="2631">
        <v>14.1</v>
      </c>
      <c r="J419" s="13"/>
      <c r="K419" s="13"/>
      <c r="L419" s="13"/>
      <c r="M419" s="13"/>
      <c r="N419" s="13"/>
      <c r="O419" s="2631">
        <v>2950</v>
      </c>
      <c r="P419" s="399"/>
      <c r="Q419" s="2631">
        <v>7.5</v>
      </c>
      <c r="R419" s="2631">
        <v>380</v>
      </c>
      <c r="S419" s="20" t="s">
        <v>19987</v>
      </c>
      <c r="T419" s="20"/>
      <c r="U419" s="20"/>
      <c r="V419" s="349"/>
      <c r="W419" s="20"/>
      <c r="X419" s="20"/>
      <c r="Y419" s="17"/>
      <c r="AA419" s="821"/>
      <c r="AB419" s="2633"/>
      <c r="AC419" s="2633"/>
      <c r="AD419" s="2633"/>
      <c r="AF419" s="52" t="s">
        <v>19938</v>
      </c>
    </row>
    <row r="420" spans="1:32">
      <c r="A420" s="16">
        <f t="shared" si="19"/>
        <v>5</v>
      </c>
      <c r="B420" s="2854" t="s">
        <v>19988</v>
      </c>
      <c r="C420" s="15" t="s">
        <v>3042</v>
      </c>
      <c r="D420" s="15" t="s">
        <v>19993</v>
      </c>
      <c r="E420" s="2631" t="s">
        <v>13</v>
      </c>
      <c r="F420" s="2631"/>
      <c r="G420" s="2631"/>
      <c r="H420" s="2631"/>
      <c r="I420" s="2631"/>
      <c r="J420" s="13"/>
      <c r="K420" s="13"/>
      <c r="L420" s="13"/>
      <c r="M420" s="13"/>
      <c r="N420" s="13"/>
      <c r="O420" s="2631"/>
      <c r="P420" s="399"/>
      <c r="Q420" s="2631">
        <v>0.18</v>
      </c>
      <c r="R420" s="2631">
        <v>380</v>
      </c>
      <c r="S420" s="20"/>
      <c r="T420" s="20"/>
      <c r="U420" s="20"/>
      <c r="V420" s="349"/>
      <c r="W420" s="20"/>
      <c r="X420" s="20"/>
      <c r="Y420" s="17"/>
      <c r="AA420" s="821"/>
      <c r="AB420" s="2633"/>
      <c r="AC420" s="2633"/>
      <c r="AD420" s="2633"/>
    </row>
    <row r="421" spans="1:32">
      <c r="A421" s="16">
        <f t="shared" si="19"/>
        <v>6</v>
      </c>
      <c r="B421" s="2854" t="s">
        <v>19989</v>
      </c>
      <c r="C421" s="15" t="s">
        <v>3042</v>
      </c>
      <c r="D421" s="15" t="s">
        <v>19994</v>
      </c>
      <c r="E421" s="2631" t="s">
        <v>13</v>
      </c>
      <c r="F421" s="2631"/>
      <c r="G421" s="2631"/>
      <c r="H421" s="2631"/>
      <c r="I421" s="2631"/>
      <c r="J421" s="13"/>
      <c r="K421" s="13"/>
      <c r="L421" s="13"/>
      <c r="M421" s="13"/>
      <c r="N421" s="13"/>
      <c r="O421" s="2631"/>
      <c r="P421" s="399"/>
      <c r="Q421" s="2631">
        <v>0.37</v>
      </c>
      <c r="R421" s="2631">
        <v>380</v>
      </c>
      <c r="S421" s="20"/>
      <c r="T421" s="20"/>
      <c r="U421" s="20"/>
      <c r="V421" s="349"/>
      <c r="W421" s="20"/>
      <c r="X421" s="20"/>
      <c r="Y421" s="17"/>
      <c r="AA421" s="821"/>
      <c r="AB421" s="2633"/>
      <c r="AC421" s="2633"/>
      <c r="AD421" s="2633"/>
    </row>
    <row r="422" spans="1:32">
      <c r="A422" s="16">
        <f t="shared" si="19"/>
        <v>7</v>
      </c>
      <c r="B422" s="2854" t="s">
        <v>19990</v>
      </c>
      <c r="C422" s="15" t="s">
        <v>3042</v>
      </c>
      <c r="D422" s="15" t="s">
        <v>19995</v>
      </c>
      <c r="E422" s="2631" t="s">
        <v>13</v>
      </c>
      <c r="F422" s="2631"/>
      <c r="G422" s="2631"/>
      <c r="H422" s="2631"/>
      <c r="I422" s="2631"/>
      <c r="J422" s="13"/>
      <c r="K422" s="13"/>
      <c r="L422" s="13"/>
      <c r="M422" s="13"/>
      <c r="N422" s="13"/>
      <c r="O422" s="2631"/>
      <c r="P422" s="399"/>
      <c r="Q422" s="2631">
        <v>0.37</v>
      </c>
      <c r="R422" s="2631">
        <v>380</v>
      </c>
      <c r="S422" s="20"/>
      <c r="T422" s="20"/>
      <c r="U422" s="20"/>
      <c r="V422" s="349"/>
      <c r="W422" s="20"/>
      <c r="X422" s="20"/>
      <c r="Y422" s="17"/>
      <c r="AA422" s="821"/>
      <c r="AB422" s="2633"/>
      <c r="AC422" s="2633"/>
      <c r="AD422" s="2633"/>
    </row>
    <row r="423" spans="1:32">
      <c r="A423" s="16">
        <f>A422+1</f>
        <v>8</v>
      </c>
      <c r="B423" s="2854" t="s">
        <v>20001</v>
      </c>
      <c r="C423" s="15" t="s">
        <v>3042</v>
      </c>
      <c r="D423" s="15" t="s">
        <v>19997</v>
      </c>
      <c r="E423" s="2631" t="s">
        <v>13</v>
      </c>
      <c r="F423" s="2631" t="s">
        <v>20006</v>
      </c>
      <c r="G423" s="2631" t="s">
        <v>19248</v>
      </c>
      <c r="H423" s="2631"/>
      <c r="I423" s="2631">
        <v>3.1</v>
      </c>
      <c r="J423" s="13"/>
      <c r="K423" s="13"/>
      <c r="L423" s="13"/>
      <c r="M423" s="13"/>
      <c r="N423" s="13"/>
      <c r="O423" s="2631">
        <v>2910</v>
      </c>
      <c r="P423" s="399"/>
      <c r="Q423" s="2631">
        <v>1.5</v>
      </c>
      <c r="R423" s="2631">
        <v>380</v>
      </c>
      <c r="S423" s="20" t="s">
        <v>3625</v>
      </c>
      <c r="T423" s="20"/>
      <c r="U423" s="20"/>
      <c r="V423" s="349"/>
      <c r="W423" s="20"/>
      <c r="X423" s="20"/>
      <c r="Y423" s="17"/>
      <c r="AA423" s="821"/>
      <c r="AB423" s="2633"/>
      <c r="AC423" s="2633"/>
      <c r="AD423" s="2633"/>
      <c r="AF423" s="52" t="s">
        <v>19938</v>
      </c>
    </row>
    <row r="424" spans="1:32">
      <c r="A424" s="16">
        <f>A423+1</f>
        <v>9</v>
      </c>
      <c r="B424" s="2854"/>
      <c r="C424" s="15"/>
      <c r="D424" s="15"/>
      <c r="E424" s="2631"/>
      <c r="F424" s="2631"/>
      <c r="G424" s="2631"/>
      <c r="H424" s="2631"/>
      <c r="I424" s="2631"/>
      <c r="J424" s="13"/>
      <c r="K424" s="13"/>
      <c r="L424" s="13"/>
      <c r="M424" s="13"/>
      <c r="N424" s="13"/>
      <c r="O424" s="2631"/>
      <c r="P424" s="399"/>
      <c r="Q424" s="2631"/>
      <c r="R424" s="2631"/>
      <c r="S424" s="20"/>
      <c r="T424" s="20"/>
      <c r="U424" s="20"/>
      <c r="V424" s="349"/>
      <c r="W424" s="20"/>
      <c r="X424" s="20"/>
      <c r="Y424" s="17"/>
      <c r="AA424" s="821"/>
      <c r="AB424" s="2633"/>
      <c r="AC424" s="2633"/>
      <c r="AD424" s="2633"/>
    </row>
    <row r="425" spans="1:32">
      <c r="A425" s="16"/>
      <c r="B425" s="2629"/>
      <c r="C425" s="15"/>
      <c r="D425" s="15"/>
      <c r="E425" s="2631"/>
      <c r="F425" s="2631"/>
      <c r="G425" s="2631"/>
      <c r="H425" s="2631"/>
      <c r="I425" s="2631"/>
      <c r="J425" s="13"/>
      <c r="K425" s="13"/>
      <c r="L425" s="13"/>
      <c r="M425" s="13"/>
      <c r="N425" s="13"/>
      <c r="O425" s="13"/>
      <c r="P425" s="399"/>
      <c r="Q425" s="2631"/>
      <c r="R425" s="2631"/>
      <c r="S425" s="20"/>
      <c r="T425" s="20"/>
      <c r="U425" s="20"/>
      <c r="V425" s="349" t="str">
        <f>IF(ISERROR(INDEX(data,MATCH(LEN(X425),item,0),2))," ",INDEX(data,MATCH(LEN(X425),item,0),2))</f>
        <v xml:space="preserve"> </v>
      </c>
      <c r="W425" s="20"/>
      <c r="X425" s="20"/>
      <c r="Y425" s="17"/>
      <c r="AA425" s="821" t="s">
        <v>3516</v>
      </c>
      <c r="AB425" s="2633" t="s">
        <v>3516</v>
      </c>
      <c r="AC425" s="2633"/>
      <c r="AD425" s="2633" t="s">
        <v>3516</v>
      </c>
    </row>
    <row r="426" spans="1:32">
      <c r="A426" s="265"/>
      <c r="B426" s="2655" t="s">
        <v>6504</v>
      </c>
      <c r="C426" s="2634"/>
      <c r="D426" s="266"/>
      <c r="E426" s="2635"/>
      <c r="F426" s="2635"/>
      <c r="G426" s="2635"/>
      <c r="H426" s="2635"/>
      <c r="I426" s="2635"/>
      <c r="J426" s="265"/>
      <c r="K426" s="265"/>
      <c r="L426" s="265"/>
      <c r="M426" s="265"/>
      <c r="N426" s="265"/>
      <c r="O426" s="2635"/>
      <c r="P426" s="1837"/>
      <c r="Q426" s="2635"/>
      <c r="R426" s="2635"/>
      <c r="S426" s="267"/>
      <c r="T426" s="267"/>
      <c r="U426" s="267"/>
      <c r="V426" s="349" t="str">
        <f>IF(ISERROR(INDEX(data,MATCH(LEN(X426),item,0),2))," ",INDEX(data,MATCH(LEN(X426),item,0),2))</f>
        <v xml:space="preserve"> </v>
      </c>
      <c r="W426" s="267"/>
      <c r="X426" s="267"/>
      <c r="Y426" s="2637"/>
      <c r="AA426" s="821" t="s">
        <v>3516</v>
      </c>
      <c r="AB426" s="2633" t="s">
        <v>3516</v>
      </c>
      <c r="AC426" s="2633"/>
      <c r="AD426" s="2633" t="s">
        <v>3516</v>
      </c>
    </row>
    <row r="427" spans="1:32">
      <c r="A427" s="16">
        <v>1</v>
      </c>
      <c r="B427" s="2629" t="s">
        <v>12658</v>
      </c>
      <c r="C427" s="139" t="s">
        <v>3042</v>
      </c>
      <c r="D427" s="15" t="s">
        <v>16702</v>
      </c>
      <c r="E427" s="2631" t="s">
        <v>13</v>
      </c>
      <c r="F427" s="2651"/>
      <c r="G427" s="2624" t="s">
        <v>13354</v>
      </c>
      <c r="H427" s="2632"/>
      <c r="I427" s="2631">
        <v>128</v>
      </c>
      <c r="J427" s="16" t="s">
        <v>2524</v>
      </c>
      <c r="K427" s="2624" t="s">
        <v>3516</v>
      </c>
      <c r="L427" s="2632"/>
      <c r="M427" s="2632"/>
      <c r="N427" s="2632"/>
      <c r="O427" s="2631">
        <v>2978</v>
      </c>
      <c r="P427" s="399"/>
      <c r="Q427" s="2631">
        <v>75</v>
      </c>
      <c r="R427" s="2631">
        <v>400</v>
      </c>
      <c r="S427" s="20" t="s">
        <v>4411</v>
      </c>
      <c r="T427" s="20">
        <v>2021</v>
      </c>
      <c r="U427" s="20"/>
      <c r="V427" s="349">
        <f t="shared" ref="V427:V436" si="20">IF(ISERROR(INDEX(data,MATCH(LEN(X427),item,0),2))," ",INDEX(data,MATCH(LEN(X427),item,0),2))</f>
        <v>5</v>
      </c>
      <c r="W427" s="929" t="s">
        <v>4849</v>
      </c>
      <c r="X427" s="20" t="s">
        <v>1527</v>
      </c>
      <c r="Y427" s="17"/>
      <c r="AA427" s="821" t="s">
        <v>3516</v>
      </c>
      <c r="AB427" s="2633" t="s">
        <v>3516</v>
      </c>
      <c r="AC427" s="2633"/>
      <c r="AD427" s="2633" t="s">
        <v>3516</v>
      </c>
      <c r="AF427" s="52" t="s">
        <v>19938</v>
      </c>
    </row>
    <row r="428" spans="1:32">
      <c r="A428" s="16">
        <f>A427+1</f>
        <v>2</v>
      </c>
      <c r="B428" s="2629" t="s">
        <v>12659</v>
      </c>
      <c r="C428" s="139" t="s">
        <v>3042</v>
      </c>
      <c r="D428" s="15" t="s">
        <v>16702</v>
      </c>
      <c r="E428" s="2631" t="s">
        <v>13</v>
      </c>
      <c r="F428" s="2651" t="s">
        <v>16755</v>
      </c>
      <c r="G428" s="2624" t="s">
        <v>13354</v>
      </c>
      <c r="H428" s="2632"/>
      <c r="I428" s="2631">
        <v>128</v>
      </c>
      <c r="J428" s="16" t="s">
        <v>2524</v>
      </c>
      <c r="K428" s="2624"/>
      <c r="L428" s="2632"/>
      <c r="M428" s="2632"/>
      <c r="N428" s="2632"/>
      <c r="O428" s="2631">
        <v>2978</v>
      </c>
      <c r="P428" s="399"/>
      <c r="Q428" s="2631">
        <v>75</v>
      </c>
      <c r="R428" s="2631">
        <v>400</v>
      </c>
      <c r="S428" s="20" t="s">
        <v>4411</v>
      </c>
      <c r="T428" s="20">
        <v>2021</v>
      </c>
      <c r="U428" s="20"/>
      <c r="V428" s="349" t="str">
        <f t="shared" si="20"/>
        <v xml:space="preserve"> </v>
      </c>
      <c r="W428" s="929"/>
      <c r="X428" s="20"/>
      <c r="Y428" s="17" t="s">
        <v>16756</v>
      </c>
      <c r="AA428" s="821" t="s">
        <v>3516</v>
      </c>
      <c r="AB428" s="2633" t="s">
        <v>3516</v>
      </c>
      <c r="AC428" s="2633"/>
      <c r="AD428" s="2633" t="s">
        <v>3516</v>
      </c>
      <c r="AF428" s="52" t="s">
        <v>19938</v>
      </c>
    </row>
    <row r="429" spans="1:32">
      <c r="A429" s="16">
        <f>A428+1</f>
        <v>3</v>
      </c>
      <c r="B429" s="2629" t="s">
        <v>12660</v>
      </c>
      <c r="C429" s="139" t="s">
        <v>3042</v>
      </c>
      <c r="D429" s="15" t="s">
        <v>16703</v>
      </c>
      <c r="E429" s="2631" t="s">
        <v>13</v>
      </c>
      <c r="F429" s="2631"/>
      <c r="G429" s="2631"/>
      <c r="H429" s="2631"/>
      <c r="I429" s="2631"/>
      <c r="J429" s="16" t="s">
        <v>2524</v>
      </c>
      <c r="K429" s="2624" t="s">
        <v>3516</v>
      </c>
      <c r="L429" s="2632"/>
      <c r="M429" s="2632"/>
      <c r="N429" s="2632"/>
      <c r="O429" s="2631"/>
      <c r="P429" s="399"/>
      <c r="Q429" s="2631"/>
      <c r="R429" s="2631"/>
      <c r="S429" s="20" t="s">
        <v>6564</v>
      </c>
      <c r="T429" s="20">
        <v>2021</v>
      </c>
      <c r="U429" s="20"/>
      <c r="V429" s="349">
        <f t="shared" si="20"/>
        <v>5</v>
      </c>
      <c r="W429" s="20" t="s">
        <v>4849</v>
      </c>
      <c r="X429" s="20" t="s">
        <v>1527</v>
      </c>
      <c r="Y429" s="17"/>
      <c r="AA429" s="821" t="s">
        <v>3516</v>
      </c>
      <c r="AB429" s="2633" t="s">
        <v>3516</v>
      </c>
      <c r="AC429" s="2633"/>
      <c r="AD429" s="2633" t="s">
        <v>3516</v>
      </c>
    </row>
    <row r="430" spans="1:32">
      <c r="A430" s="16">
        <f>A429+1</f>
        <v>4</v>
      </c>
      <c r="B430" s="2629" t="s">
        <v>12661</v>
      </c>
      <c r="C430" s="139" t="s">
        <v>3042</v>
      </c>
      <c r="D430" s="15" t="s">
        <v>16704</v>
      </c>
      <c r="E430" s="2631" t="s">
        <v>13</v>
      </c>
      <c r="F430" s="2631"/>
      <c r="G430" s="2631"/>
      <c r="H430" s="2631"/>
      <c r="I430" s="2631"/>
      <c r="J430" s="16" t="s">
        <v>2524</v>
      </c>
      <c r="K430" s="2624" t="s">
        <v>3516</v>
      </c>
      <c r="L430" s="2632"/>
      <c r="M430" s="2632"/>
      <c r="N430" s="2632"/>
      <c r="O430" s="2631"/>
      <c r="P430" s="399"/>
      <c r="Q430" s="2631"/>
      <c r="R430" s="2631"/>
      <c r="S430" s="20" t="s">
        <v>6564</v>
      </c>
      <c r="T430" s="20">
        <v>2021</v>
      </c>
      <c r="U430" s="20"/>
      <c r="V430" s="349" t="str">
        <f t="shared" si="20"/>
        <v xml:space="preserve"> </v>
      </c>
      <c r="W430" s="20"/>
      <c r="X430" s="20"/>
      <c r="Y430" s="17"/>
      <c r="AA430" s="821" t="s">
        <v>3516</v>
      </c>
      <c r="AB430" s="2633" t="s">
        <v>3516</v>
      </c>
      <c r="AC430" s="2633"/>
      <c r="AD430" s="2633" t="s">
        <v>3516</v>
      </c>
    </row>
    <row r="431" spans="1:32">
      <c r="A431" s="16"/>
      <c r="B431" s="2657"/>
      <c r="C431" s="975"/>
      <c r="D431" s="15"/>
      <c r="E431" s="2631"/>
      <c r="F431" s="2631"/>
      <c r="G431" s="2631"/>
      <c r="H431" s="2631"/>
      <c r="I431" s="2631"/>
      <c r="J431" s="16"/>
      <c r="K431" s="13"/>
      <c r="L431" s="313"/>
      <c r="M431" s="313"/>
      <c r="N431" s="313"/>
      <c r="O431" s="975"/>
      <c r="P431" s="399"/>
      <c r="Q431" s="2631"/>
      <c r="R431" s="2631"/>
      <c r="S431" s="20"/>
      <c r="T431" s="20"/>
      <c r="U431" s="20"/>
      <c r="V431" s="349" t="str">
        <f t="shared" si="20"/>
        <v xml:space="preserve"> </v>
      </c>
      <c r="W431" s="20"/>
      <c r="X431" s="20"/>
      <c r="Y431" s="17"/>
      <c r="AA431" s="821" t="s">
        <v>3516</v>
      </c>
      <c r="AB431" s="2633" t="s">
        <v>3516</v>
      </c>
      <c r="AC431" s="2633"/>
      <c r="AD431" s="2633" t="s">
        <v>3516</v>
      </c>
    </row>
    <row r="432" spans="1:32">
      <c r="A432" s="265"/>
      <c r="B432" s="2658" t="s">
        <v>11858</v>
      </c>
      <c r="C432" s="2634"/>
      <c r="D432" s="266"/>
      <c r="E432" s="2635"/>
      <c r="F432" s="2635"/>
      <c r="G432" s="2635"/>
      <c r="H432" s="2635"/>
      <c r="I432" s="2635"/>
      <c r="J432" s="265"/>
      <c r="K432" s="303"/>
      <c r="L432" s="303"/>
      <c r="M432" s="303"/>
      <c r="N432" s="303"/>
      <c r="O432" s="2635"/>
      <c r="P432" s="1837"/>
      <c r="Q432" s="2635"/>
      <c r="R432" s="2635"/>
      <c r="S432" s="267"/>
      <c r="T432" s="267"/>
      <c r="U432" s="267"/>
      <c r="V432" s="349" t="str">
        <f t="shared" si="20"/>
        <v xml:space="preserve"> </v>
      </c>
      <c r="W432" s="267"/>
      <c r="X432" s="267"/>
      <c r="Y432" s="2637"/>
      <c r="AA432" s="821" t="s">
        <v>3516</v>
      </c>
      <c r="AB432" s="2633" t="s">
        <v>3516</v>
      </c>
      <c r="AC432" s="2633"/>
      <c r="AD432" s="2633" t="s">
        <v>3516</v>
      </c>
    </row>
    <row r="433" spans="1:34">
      <c r="A433" s="16">
        <v>1</v>
      </c>
      <c r="B433" s="2629" t="s">
        <v>12386</v>
      </c>
      <c r="C433" s="139" t="s">
        <v>3042</v>
      </c>
      <c r="D433" s="15" t="s">
        <v>16705</v>
      </c>
      <c r="E433" s="2631" t="s">
        <v>13</v>
      </c>
      <c r="F433" s="2631"/>
      <c r="G433" s="2631" t="s">
        <v>13069</v>
      </c>
      <c r="H433" s="2631"/>
      <c r="I433" s="2631">
        <v>66</v>
      </c>
      <c r="J433" s="16" t="s">
        <v>2524</v>
      </c>
      <c r="K433" s="2624" t="s">
        <v>3516</v>
      </c>
      <c r="L433" s="2632"/>
      <c r="M433" s="2632"/>
      <c r="N433" s="2632"/>
      <c r="O433" s="2631">
        <v>2960</v>
      </c>
      <c r="P433" s="399"/>
      <c r="Q433" s="2631">
        <v>37</v>
      </c>
      <c r="R433" s="2631">
        <v>400</v>
      </c>
      <c r="S433" s="20" t="s">
        <v>4859</v>
      </c>
      <c r="T433" s="20">
        <v>2021</v>
      </c>
      <c r="U433" s="20"/>
      <c r="V433" s="349">
        <f t="shared" si="20"/>
        <v>5</v>
      </c>
      <c r="W433" s="929" t="s">
        <v>4849</v>
      </c>
      <c r="X433" s="20" t="s">
        <v>1527</v>
      </c>
      <c r="Y433" s="17"/>
      <c r="AA433" s="821" t="s">
        <v>3516</v>
      </c>
      <c r="AB433" s="2633" t="s">
        <v>3516</v>
      </c>
      <c r="AC433" s="2633"/>
      <c r="AD433" s="2633" t="s">
        <v>3516</v>
      </c>
      <c r="AE433" s="52" t="s">
        <v>19938</v>
      </c>
      <c r="AF433" s="52" t="s">
        <v>19938</v>
      </c>
    </row>
    <row r="434" spans="1:34">
      <c r="A434" s="265">
        <v>2</v>
      </c>
      <c r="B434" s="2629" t="s">
        <v>16997</v>
      </c>
      <c r="C434" s="139" t="s">
        <v>3042</v>
      </c>
      <c r="D434" s="15" t="s">
        <v>16998</v>
      </c>
      <c r="E434" s="2631" t="s">
        <v>13</v>
      </c>
      <c r="F434" s="2635"/>
      <c r="G434" s="2635"/>
      <c r="H434" s="2635"/>
      <c r="I434" s="2635">
        <v>1.96</v>
      </c>
      <c r="J434" s="265"/>
      <c r="K434" s="2636"/>
      <c r="L434" s="2636"/>
      <c r="M434" s="2636"/>
      <c r="N434" s="2636"/>
      <c r="O434" s="2635">
        <v>945</v>
      </c>
      <c r="P434" s="1837"/>
      <c r="Q434" s="2635">
        <v>0.75</v>
      </c>
      <c r="R434" s="2631">
        <v>400</v>
      </c>
      <c r="S434" s="20" t="s">
        <v>4859</v>
      </c>
      <c r="T434" s="20">
        <v>2021</v>
      </c>
      <c r="U434" s="20"/>
      <c r="V434" s="349">
        <f>IF(ISERROR(INDEX(data,MATCH(LEN(X434),item,0),2))," ",INDEX(data,MATCH(LEN(X434),item,0),2))</f>
        <v>5</v>
      </c>
      <c r="W434" s="929" t="s">
        <v>4849</v>
      </c>
      <c r="X434" s="20" t="s">
        <v>1527</v>
      </c>
      <c r="Y434" s="2637"/>
      <c r="AA434" s="821"/>
      <c r="AB434" s="2633"/>
      <c r="AC434" s="2633"/>
      <c r="AD434" s="2633"/>
    </row>
    <row r="435" spans="1:34">
      <c r="A435" s="265"/>
      <c r="B435" s="2629"/>
      <c r="C435" s="2634"/>
      <c r="D435" s="266"/>
      <c r="E435" s="2635"/>
      <c r="F435" s="2635"/>
      <c r="G435" s="2635"/>
      <c r="H435" s="2635"/>
      <c r="I435" s="2635"/>
      <c r="J435" s="265"/>
      <c r="K435" s="2636"/>
      <c r="L435" s="2636"/>
      <c r="M435" s="2636"/>
      <c r="N435" s="2636"/>
      <c r="O435" s="2635"/>
      <c r="P435" s="1837"/>
      <c r="Q435" s="2635"/>
      <c r="R435" s="2635"/>
      <c r="S435" s="267"/>
      <c r="T435" s="267"/>
      <c r="U435" s="267"/>
      <c r="V435" s="349"/>
      <c r="W435" s="929"/>
      <c r="X435" s="267"/>
      <c r="Y435" s="2637"/>
      <c r="AA435" s="821"/>
      <c r="AB435" s="2633"/>
      <c r="AC435" s="2633"/>
      <c r="AD435" s="2633"/>
    </row>
    <row r="436" spans="1:34">
      <c r="A436" s="265"/>
      <c r="B436" s="2656" t="s">
        <v>3806</v>
      </c>
      <c r="C436" s="2634"/>
      <c r="D436" s="266"/>
      <c r="E436" s="2635"/>
      <c r="F436" s="2635"/>
      <c r="G436" s="2635"/>
      <c r="H436" s="2635"/>
      <c r="I436" s="2635"/>
      <c r="J436" s="265"/>
      <c r="K436" s="265"/>
      <c r="L436" s="265"/>
      <c r="M436" s="265"/>
      <c r="N436" s="265"/>
      <c r="O436" s="2635"/>
      <c r="P436" s="1837"/>
      <c r="Q436" s="2635"/>
      <c r="R436" s="2635"/>
      <c r="S436" s="267"/>
      <c r="T436" s="267"/>
      <c r="U436" s="267"/>
      <c r="V436" s="349" t="str">
        <f t="shared" si="20"/>
        <v xml:space="preserve"> </v>
      </c>
      <c r="W436" s="267"/>
      <c r="X436" s="267"/>
      <c r="Y436" s="2637"/>
      <c r="AA436" s="821" t="s">
        <v>3516</v>
      </c>
      <c r="AB436" s="2633" t="s">
        <v>3516</v>
      </c>
      <c r="AC436" s="2633"/>
      <c r="AD436" s="2633" t="s">
        <v>3516</v>
      </c>
    </row>
    <row r="437" spans="1:34">
      <c r="A437" s="16">
        <v>1</v>
      </c>
      <c r="B437" s="2629" t="s">
        <v>13366</v>
      </c>
      <c r="C437" s="15"/>
      <c r="D437" s="15" t="s">
        <v>13614</v>
      </c>
      <c r="E437" s="2631" t="s">
        <v>13</v>
      </c>
      <c r="F437" s="2631" t="s">
        <v>16994</v>
      </c>
      <c r="G437" s="2631" t="s">
        <v>16995</v>
      </c>
      <c r="H437" s="2631"/>
      <c r="I437" s="2631">
        <v>22.5</v>
      </c>
      <c r="J437" s="13"/>
      <c r="K437" s="2624"/>
      <c r="L437" s="2632"/>
      <c r="M437" s="2632"/>
      <c r="N437" s="2632"/>
      <c r="O437" s="2631">
        <v>2980</v>
      </c>
      <c r="P437" s="399"/>
      <c r="Q437" s="2631">
        <v>185</v>
      </c>
      <c r="R437" s="2631">
        <v>6000</v>
      </c>
      <c r="S437" s="20" t="s">
        <v>16996</v>
      </c>
      <c r="T437" s="20">
        <v>2021</v>
      </c>
      <c r="U437" s="20"/>
      <c r="V437" s="349"/>
      <c r="W437" s="33"/>
      <c r="X437" s="20"/>
      <c r="Y437" s="17"/>
      <c r="AA437" s="821"/>
      <c r="AB437" s="2633"/>
      <c r="AC437" s="2633"/>
      <c r="AD437" s="2633"/>
      <c r="AE437" s="52" t="s">
        <v>19938</v>
      </c>
      <c r="AF437" s="52" t="s">
        <v>19938</v>
      </c>
    </row>
    <row r="438" spans="1:34">
      <c r="A438" s="265"/>
      <c r="B438" s="2629"/>
      <c r="C438" s="266"/>
      <c r="D438" s="266"/>
      <c r="E438" s="2635"/>
      <c r="F438" s="2635"/>
      <c r="G438" s="2635"/>
      <c r="H438" s="2635"/>
      <c r="I438" s="2635"/>
      <c r="J438" s="303"/>
      <c r="K438" s="2636"/>
      <c r="L438" s="2636"/>
      <c r="M438" s="2636"/>
      <c r="N438" s="2636"/>
      <c r="O438" s="2635"/>
      <c r="P438" s="1837"/>
      <c r="Q438" s="2635"/>
      <c r="R438" s="2635"/>
      <c r="S438" s="267"/>
      <c r="T438" s="267"/>
      <c r="U438" s="267"/>
      <c r="V438" s="349"/>
      <c r="W438" s="143"/>
      <c r="X438" s="267"/>
      <c r="Y438" s="2637"/>
      <c r="AA438" s="821"/>
      <c r="AB438" s="2633"/>
      <c r="AC438" s="2633"/>
      <c r="AD438" s="2633"/>
    </row>
    <row r="439" spans="1:34">
      <c r="A439" s="265"/>
      <c r="B439" s="2656" t="s">
        <v>4557</v>
      </c>
      <c r="C439" s="2634"/>
      <c r="D439" s="266"/>
      <c r="E439" s="2635"/>
      <c r="F439" s="2635"/>
      <c r="G439" s="2635"/>
      <c r="H439" s="2635"/>
      <c r="I439" s="2635"/>
      <c r="J439" s="265"/>
      <c r="K439" s="265"/>
      <c r="L439" s="265"/>
      <c r="M439" s="265"/>
      <c r="N439" s="265"/>
      <c r="O439" s="2635"/>
      <c r="P439" s="1837"/>
      <c r="Q439" s="2635"/>
      <c r="R439" s="2635"/>
      <c r="S439" s="267"/>
      <c r="T439" s="267"/>
      <c r="U439" s="267"/>
      <c r="V439" s="349" t="str">
        <f>IF(ISERROR(INDEX(data,MATCH(LEN(X439),item,0),2))," ",INDEX(data,MATCH(LEN(X439),item,0),2))</f>
        <v xml:space="preserve"> </v>
      </c>
      <c r="W439" s="267"/>
      <c r="X439" s="267"/>
      <c r="Y439" s="2637"/>
      <c r="AA439" s="821" t="s">
        <v>3516</v>
      </c>
      <c r="AB439" s="2633" t="s">
        <v>3516</v>
      </c>
      <c r="AC439" s="2633"/>
      <c r="AD439" s="2633" t="s">
        <v>3516</v>
      </c>
    </row>
    <row r="440" spans="1:34">
      <c r="A440" s="16">
        <v>1</v>
      </c>
      <c r="B440" s="2629" t="s">
        <v>13482</v>
      </c>
      <c r="C440" s="2630"/>
      <c r="D440" s="15" t="s">
        <v>1868</v>
      </c>
      <c r="E440" s="2631" t="s">
        <v>13</v>
      </c>
      <c r="F440" s="2631"/>
      <c r="G440" s="2631" t="s">
        <v>13615</v>
      </c>
      <c r="H440" s="2631"/>
      <c r="I440" s="2631">
        <v>94.7</v>
      </c>
      <c r="J440" s="13"/>
      <c r="K440" s="2624"/>
      <c r="L440" s="2632"/>
      <c r="M440" s="2632"/>
      <c r="N440" s="2632"/>
      <c r="O440" s="2631">
        <v>2975</v>
      </c>
      <c r="P440" s="399"/>
      <c r="Q440" s="2631">
        <v>75</v>
      </c>
      <c r="R440" s="2631">
        <v>380</v>
      </c>
      <c r="S440" s="20" t="s">
        <v>2494</v>
      </c>
      <c r="T440" s="20">
        <v>2021</v>
      </c>
      <c r="U440" s="20"/>
      <c r="V440" s="349"/>
      <c r="W440" s="20"/>
      <c r="X440" s="20"/>
      <c r="Y440" s="17"/>
      <c r="AA440" s="821"/>
      <c r="AB440" s="2633"/>
      <c r="AC440" s="2633"/>
      <c r="AD440" s="821"/>
      <c r="AE440" s="52" t="s">
        <v>19938</v>
      </c>
      <c r="AF440" s="52" t="s">
        <v>19938</v>
      </c>
    </row>
    <row r="441" spans="1:34">
      <c r="A441" s="265"/>
      <c r="B441" s="2629"/>
      <c r="C441" s="2659"/>
      <c r="D441" s="266"/>
      <c r="E441" s="2635"/>
      <c r="F441" s="2635"/>
      <c r="G441" s="2635"/>
      <c r="H441" s="2635"/>
      <c r="I441" s="2635"/>
      <c r="J441" s="303"/>
      <c r="K441" s="2636"/>
      <c r="L441" s="2636"/>
      <c r="M441" s="2636"/>
      <c r="N441" s="2636"/>
      <c r="O441" s="2635"/>
      <c r="P441" s="1837"/>
      <c r="Q441" s="2635"/>
      <c r="R441" s="2635"/>
      <c r="S441" s="267"/>
      <c r="T441" s="267"/>
      <c r="U441" s="267"/>
      <c r="V441" s="349"/>
      <c r="W441" s="267"/>
      <c r="X441" s="267"/>
      <c r="Y441" s="2637"/>
      <c r="AA441" s="821"/>
      <c r="AB441" s="2633"/>
      <c r="AC441" s="2633"/>
      <c r="AD441" s="821"/>
    </row>
    <row r="442" spans="1:34">
      <c r="A442" s="265"/>
      <c r="B442" s="2658" t="s">
        <v>6532</v>
      </c>
      <c r="C442" s="2634"/>
      <c r="D442" s="266"/>
      <c r="E442" s="2635"/>
      <c r="F442" s="2635"/>
      <c r="G442" s="2635"/>
      <c r="H442" s="2635"/>
      <c r="I442" s="2635"/>
      <c r="J442" s="265"/>
      <c r="K442" s="303"/>
      <c r="L442" s="303"/>
      <c r="M442" s="303"/>
      <c r="N442" s="303"/>
      <c r="O442" s="2635"/>
      <c r="P442" s="1837"/>
      <c r="Q442" s="2635"/>
      <c r="R442" s="2635"/>
      <c r="S442" s="267"/>
      <c r="T442" s="267"/>
      <c r="U442" s="267"/>
      <c r="V442" s="349" t="str">
        <f>IF(ISERROR(INDEX(data,MATCH(LEN(X442),item,0),2))," ",INDEX(data,MATCH(LEN(X442),item,0),2))</f>
        <v xml:space="preserve"> </v>
      </c>
      <c r="W442" s="267"/>
      <c r="X442" s="267"/>
      <c r="Y442" s="2637"/>
      <c r="AA442" s="821" t="s">
        <v>3516</v>
      </c>
      <c r="AB442" s="2633" t="s">
        <v>3516</v>
      </c>
      <c r="AC442" s="2633"/>
      <c r="AD442" s="2633" t="s">
        <v>3516</v>
      </c>
    </row>
    <row r="443" spans="1:34">
      <c r="A443" s="16">
        <v>1</v>
      </c>
      <c r="B443" s="2629" t="s">
        <v>13616</v>
      </c>
      <c r="C443" s="20"/>
      <c r="D443" s="15" t="s">
        <v>5718</v>
      </c>
      <c r="E443" s="2631" t="s">
        <v>2863</v>
      </c>
      <c r="F443" s="2631" t="s">
        <v>19933</v>
      </c>
      <c r="G443" s="2631" t="s">
        <v>19614</v>
      </c>
      <c r="H443" s="2631"/>
      <c r="I443" s="2631">
        <v>61</v>
      </c>
      <c r="J443" s="13"/>
      <c r="K443" s="2624"/>
      <c r="L443" s="2632"/>
      <c r="M443" s="2632"/>
      <c r="N443" s="2632"/>
      <c r="O443" s="2631">
        <v>3000</v>
      </c>
      <c r="P443" s="16"/>
      <c r="Q443" s="2631">
        <v>30</v>
      </c>
      <c r="R443" s="2631">
        <v>380</v>
      </c>
      <c r="S443" s="20" t="s">
        <v>3221</v>
      </c>
      <c r="T443" s="20">
        <v>2022</v>
      </c>
      <c r="U443" s="20"/>
      <c r="V443" s="349"/>
      <c r="W443" s="20"/>
      <c r="X443" s="20"/>
      <c r="Y443" s="15"/>
      <c r="AA443" s="821"/>
      <c r="AB443" s="2633"/>
      <c r="AC443" s="2633"/>
      <c r="AD443" s="821"/>
      <c r="AF443" s="52" t="s">
        <v>19938</v>
      </c>
      <c r="AH443" s="52" t="s">
        <v>19938</v>
      </c>
    </row>
    <row r="444" spans="1:34">
      <c r="A444" s="16">
        <f>A443+1</f>
        <v>2</v>
      </c>
      <c r="B444" s="2629" t="s">
        <v>13617</v>
      </c>
      <c r="C444" s="20"/>
      <c r="D444" s="15" t="s">
        <v>13623</v>
      </c>
      <c r="E444" s="2631" t="s">
        <v>2863</v>
      </c>
      <c r="F444" s="2631" t="s">
        <v>13622</v>
      </c>
      <c r="G444" s="2631" t="s">
        <v>13618</v>
      </c>
      <c r="H444" s="2631"/>
      <c r="I444" s="2631">
        <v>3.3</v>
      </c>
      <c r="J444" s="13"/>
      <c r="K444" s="2624"/>
      <c r="L444" s="2632"/>
      <c r="M444" s="2632"/>
      <c r="N444" s="2632"/>
      <c r="O444" s="2631">
        <v>3000</v>
      </c>
      <c r="P444" s="16"/>
      <c r="Q444" s="2631">
        <v>1.1000000000000001</v>
      </c>
      <c r="R444" s="2631">
        <v>380</v>
      </c>
      <c r="S444" s="20" t="s">
        <v>3221</v>
      </c>
      <c r="T444" s="20">
        <v>2021</v>
      </c>
      <c r="U444" s="20"/>
      <c r="V444" s="349"/>
      <c r="W444" s="20"/>
      <c r="X444" s="20"/>
      <c r="Y444" s="15"/>
      <c r="AA444" s="821"/>
      <c r="AB444" s="2633"/>
      <c r="AC444" s="2633"/>
      <c r="AD444" s="821"/>
      <c r="AF444" s="52" t="s">
        <v>19938</v>
      </c>
      <c r="AH444" s="52" t="s">
        <v>19938</v>
      </c>
    </row>
    <row r="445" spans="1:34">
      <c r="A445" s="16">
        <f>A444+1</f>
        <v>3</v>
      </c>
      <c r="B445" s="2629" t="s">
        <v>13619</v>
      </c>
      <c r="C445" s="20"/>
      <c r="D445" s="15" t="s">
        <v>13623</v>
      </c>
      <c r="E445" s="2631" t="s">
        <v>2863</v>
      </c>
      <c r="F445" s="2631" t="s">
        <v>13621</v>
      </c>
      <c r="G445" s="2631" t="s">
        <v>13620</v>
      </c>
      <c r="H445" s="2631"/>
      <c r="I445" s="2631">
        <v>5.5</v>
      </c>
      <c r="J445" s="13"/>
      <c r="K445" s="2624"/>
      <c r="L445" s="2632"/>
      <c r="M445" s="2632"/>
      <c r="N445" s="2632"/>
      <c r="O445" s="2631">
        <v>3000</v>
      </c>
      <c r="P445" s="16"/>
      <c r="Q445" s="2631">
        <v>2.2000000000000002</v>
      </c>
      <c r="R445" s="2631">
        <v>380</v>
      </c>
      <c r="S445" s="20" t="s">
        <v>3221</v>
      </c>
      <c r="T445" s="20">
        <v>2021</v>
      </c>
      <c r="U445" s="20"/>
      <c r="V445" s="349"/>
      <c r="W445" s="20"/>
      <c r="X445" s="20"/>
      <c r="Y445" s="15"/>
      <c r="AA445" s="821"/>
      <c r="AB445" s="2633"/>
      <c r="AC445" s="2633"/>
      <c r="AD445" s="821"/>
      <c r="AF445" s="52" t="s">
        <v>19938</v>
      </c>
      <c r="AH445" s="52" t="s">
        <v>19938</v>
      </c>
    </row>
    <row r="446" spans="1:34">
      <c r="A446" s="16">
        <f>A445+1</f>
        <v>4</v>
      </c>
      <c r="B446" s="2629" t="s">
        <v>13624</v>
      </c>
      <c r="C446" s="20"/>
      <c r="D446" s="15" t="s">
        <v>5718</v>
      </c>
      <c r="E446" s="2631" t="s">
        <v>2863</v>
      </c>
      <c r="F446" s="2631" t="s">
        <v>19935</v>
      </c>
      <c r="G446" s="2631" t="s">
        <v>19934</v>
      </c>
      <c r="H446" s="2631"/>
      <c r="I446" s="2631">
        <v>8.4</v>
      </c>
      <c r="J446" s="13"/>
      <c r="K446" s="2624"/>
      <c r="L446" s="2632"/>
      <c r="M446" s="2632"/>
      <c r="N446" s="2632"/>
      <c r="O446" s="2631">
        <v>3000</v>
      </c>
      <c r="P446" s="16"/>
      <c r="Q446" s="2631">
        <v>3</v>
      </c>
      <c r="R446" s="2631">
        <v>380</v>
      </c>
      <c r="S446" s="20" t="s">
        <v>3221</v>
      </c>
      <c r="T446" s="20">
        <v>2021</v>
      </c>
      <c r="U446" s="20"/>
      <c r="V446" s="349"/>
      <c r="W446" s="20"/>
      <c r="X446" s="20"/>
      <c r="Y446" s="15"/>
      <c r="AA446" s="821"/>
      <c r="AB446" s="2633"/>
      <c r="AC446" s="2633"/>
      <c r="AD446" s="821"/>
      <c r="AF446" s="52" t="s">
        <v>19938</v>
      </c>
      <c r="AH446" s="52" t="s">
        <v>19938</v>
      </c>
    </row>
    <row r="447" spans="1:34">
      <c r="A447" s="16">
        <f>A446+1</f>
        <v>5</v>
      </c>
      <c r="B447" s="2629" t="s">
        <v>18271</v>
      </c>
      <c r="C447" s="267" t="s">
        <v>3711</v>
      </c>
      <c r="D447" s="266" t="s">
        <v>18270</v>
      </c>
      <c r="E447" s="2635" t="s">
        <v>13</v>
      </c>
      <c r="F447" s="2635"/>
      <c r="G447" s="2635" t="s">
        <v>18273</v>
      </c>
      <c r="H447" s="2635"/>
      <c r="I447" s="2631">
        <v>4.5999999999999996</v>
      </c>
      <c r="J447" s="13"/>
      <c r="K447" s="2624"/>
      <c r="L447" s="2632"/>
      <c r="M447" s="2632"/>
      <c r="N447" s="2632"/>
      <c r="O447" s="2631">
        <v>1429</v>
      </c>
      <c r="P447" s="16"/>
      <c r="Q447" s="2631">
        <v>2.2000000000000002</v>
      </c>
      <c r="R447" s="2631">
        <v>380</v>
      </c>
      <c r="S447" s="20" t="s">
        <v>4411</v>
      </c>
      <c r="T447" s="20">
        <v>2021</v>
      </c>
      <c r="U447" s="267"/>
      <c r="V447" s="349"/>
      <c r="W447" s="267"/>
      <c r="X447" s="267"/>
      <c r="Y447" s="266"/>
      <c r="AA447" s="821"/>
      <c r="AB447" s="2633"/>
      <c r="AC447" s="2633"/>
      <c r="AD447" s="821"/>
      <c r="AH447" s="52" t="s">
        <v>19938</v>
      </c>
    </row>
    <row r="448" spans="1:34">
      <c r="A448" s="16">
        <f>A447+1</f>
        <v>6</v>
      </c>
      <c r="B448" s="2629" t="s">
        <v>18272</v>
      </c>
      <c r="C448" s="267" t="s">
        <v>3711</v>
      </c>
      <c r="D448" s="266" t="s">
        <v>18270</v>
      </c>
      <c r="E448" s="2635" t="s">
        <v>13</v>
      </c>
      <c r="F448" s="2635"/>
      <c r="G448" s="2635" t="s">
        <v>18273</v>
      </c>
      <c r="H448" s="2635"/>
      <c r="I448" s="2631">
        <v>4.5999999999999996</v>
      </c>
      <c r="J448" s="13"/>
      <c r="K448" s="2624"/>
      <c r="L448" s="2632"/>
      <c r="M448" s="2632"/>
      <c r="N448" s="2632"/>
      <c r="O448" s="2631">
        <v>1429</v>
      </c>
      <c r="P448" s="16"/>
      <c r="Q448" s="2631">
        <v>2.2000000000000002</v>
      </c>
      <c r="R448" s="2631">
        <v>380</v>
      </c>
      <c r="S448" s="20" t="s">
        <v>4411</v>
      </c>
      <c r="T448" s="20">
        <v>2021</v>
      </c>
      <c r="U448" s="267"/>
      <c r="V448" s="349"/>
      <c r="W448" s="267"/>
      <c r="X448" s="267"/>
      <c r="Y448" s="266"/>
      <c r="AA448" s="821"/>
      <c r="AB448" s="2633"/>
      <c r="AC448" s="2633"/>
      <c r="AD448" s="821"/>
      <c r="AH448" s="52" t="s">
        <v>19938</v>
      </c>
    </row>
    <row r="449" spans="1:32">
      <c r="A449" s="265"/>
      <c r="B449" s="2629"/>
      <c r="C449" s="267"/>
      <c r="D449" s="266"/>
      <c r="E449" s="2635"/>
      <c r="F449" s="2635"/>
      <c r="G449" s="2635"/>
      <c r="H449" s="2635"/>
      <c r="I449" s="2635"/>
      <c r="J449" s="303"/>
      <c r="K449" s="2636"/>
      <c r="L449" s="2636"/>
      <c r="M449" s="2636"/>
      <c r="N449" s="2636"/>
      <c r="O449" s="2635"/>
      <c r="P449" s="265"/>
      <c r="Q449" s="2635"/>
      <c r="R449" s="2635"/>
      <c r="S449" s="267"/>
      <c r="T449" s="267"/>
      <c r="U449" s="267"/>
      <c r="V449" s="349"/>
      <c r="W449" s="267"/>
      <c r="X449" s="267"/>
      <c r="Y449" s="266"/>
      <c r="AA449" s="821"/>
      <c r="AB449" s="2633"/>
      <c r="AC449" s="2633"/>
      <c r="AD449" s="821"/>
    </row>
    <row r="450" spans="1:32">
      <c r="A450" s="265"/>
      <c r="B450" s="2656" t="s">
        <v>18907</v>
      </c>
      <c r="C450" s="2634"/>
      <c r="D450" s="266"/>
      <c r="E450" s="2635"/>
      <c r="F450" s="2635"/>
      <c r="G450" s="2635"/>
      <c r="H450" s="2635"/>
      <c r="I450" s="2635"/>
      <c r="J450" s="265"/>
      <c r="K450" s="265"/>
      <c r="L450" s="265"/>
      <c r="M450" s="265"/>
      <c r="N450" s="265"/>
      <c r="O450" s="2635"/>
      <c r="P450" s="1837"/>
      <c r="Q450" s="2635"/>
      <c r="R450" s="2635"/>
      <c r="S450" s="267"/>
      <c r="T450" s="267"/>
      <c r="U450" s="267"/>
      <c r="V450" s="349" t="str">
        <f>IF(ISERROR(INDEX(data,MATCH(LEN(X450),item,0),2))," ",INDEX(data,MATCH(LEN(X450),item,0),2))</f>
        <v xml:space="preserve"> </v>
      </c>
      <c r="W450" s="267"/>
      <c r="X450" s="267"/>
      <c r="Y450" s="2637"/>
      <c r="AA450" s="821" t="s">
        <v>3516</v>
      </c>
      <c r="AB450" s="2633" t="s">
        <v>3516</v>
      </c>
      <c r="AC450" s="2633"/>
      <c r="AD450" s="2633" t="s">
        <v>3516</v>
      </c>
    </row>
    <row r="451" spans="1:32">
      <c r="A451" s="265">
        <v>1</v>
      </c>
      <c r="B451" s="2244" t="s">
        <v>16873</v>
      </c>
      <c r="C451" s="2660" t="s">
        <v>3219</v>
      </c>
      <c r="D451" s="1838" t="s">
        <v>16759</v>
      </c>
      <c r="E451" s="2635" t="s">
        <v>13</v>
      </c>
      <c r="F451" s="2635" t="s">
        <v>16757</v>
      </c>
      <c r="G451" s="2635" t="s">
        <v>16761</v>
      </c>
      <c r="H451" s="2635"/>
      <c r="I451" s="2635">
        <v>8.1999999999999993</v>
      </c>
      <c r="J451" s="265"/>
      <c r="K451" s="265"/>
      <c r="L451" s="265"/>
      <c r="M451" s="265"/>
      <c r="N451" s="265"/>
      <c r="O451" s="2635">
        <v>2910</v>
      </c>
      <c r="P451" s="1837"/>
      <c r="Q451" s="2635">
        <v>4</v>
      </c>
      <c r="R451" s="2631">
        <v>380</v>
      </c>
      <c r="S451" s="267" t="s">
        <v>4859</v>
      </c>
      <c r="T451" s="267"/>
      <c r="U451" s="267"/>
      <c r="V451" s="349"/>
      <c r="W451" s="267"/>
      <c r="X451" s="267"/>
      <c r="Y451" s="2637"/>
      <c r="AA451" s="821"/>
      <c r="AB451" s="2633"/>
      <c r="AC451" s="2633"/>
      <c r="AD451" s="2633"/>
      <c r="AF451" s="52" t="s">
        <v>19938</v>
      </c>
    </row>
    <row r="452" spans="1:32">
      <c r="A452" s="265">
        <f>A451+1</f>
        <v>2</v>
      </c>
      <c r="B452" s="2244" t="s">
        <v>16874</v>
      </c>
      <c r="C452" s="2660" t="s">
        <v>3219</v>
      </c>
      <c r="D452" s="1838" t="s">
        <v>16759</v>
      </c>
      <c r="E452" s="2635" t="s">
        <v>13</v>
      </c>
      <c r="F452" s="2635" t="s">
        <v>16758</v>
      </c>
      <c r="G452" s="2635" t="s">
        <v>16761</v>
      </c>
      <c r="H452" s="2635"/>
      <c r="I452" s="2635">
        <v>8.1999999999999993</v>
      </c>
      <c r="J452" s="265"/>
      <c r="K452" s="265"/>
      <c r="L452" s="265"/>
      <c r="M452" s="265"/>
      <c r="N452" s="265"/>
      <c r="O452" s="2635">
        <v>2910</v>
      </c>
      <c r="P452" s="1837"/>
      <c r="Q452" s="2635">
        <v>4</v>
      </c>
      <c r="R452" s="2631">
        <v>380</v>
      </c>
      <c r="S452" s="267" t="s">
        <v>4859</v>
      </c>
      <c r="T452" s="267"/>
      <c r="U452" s="267"/>
      <c r="V452" s="349"/>
      <c r="W452" s="267"/>
      <c r="X452" s="267"/>
      <c r="Y452" s="2637"/>
      <c r="AA452" s="821"/>
      <c r="AB452" s="2633"/>
      <c r="AC452" s="2633"/>
      <c r="AD452" s="2633"/>
      <c r="AF452" s="52" t="s">
        <v>19938</v>
      </c>
    </row>
    <row r="453" spans="1:32">
      <c r="A453" s="265">
        <f t="shared" ref="A453:A460" si="21">A452+1</f>
        <v>3</v>
      </c>
      <c r="B453" s="2244" t="s">
        <v>16875</v>
      </c>
      <c r="C453" s="2660" t="s">
        <v>3219</v>
      </c>
      <c r="D453" s="1838" t="s">
        <v>16760</v>
      </c>
      <c r="E453" s="2635" t="s">
        <v>13</v>
      </c>
      <c r="F453" s="2635" t="s">
        <v>16763</v>
      </c>
      <c r="G453" s="2635" t="s">
        <v>16762</v>
      </c>
      <c r="H453" s="2635"/>
      <c r="I453" s="2635">
        <v>6.3</v>
      </c>
      <c r="J453" s="265"/>
      <c r="K453" s="265"/>
      <c r="L453" s="265"/>
      <c r="M453" s="265"/>
      <c r="N453" s="265"/>
      <c r="O453" s="2635">
        <v>2850</v>
      </c>
      <c r="P453" s="1837"/>
      <c r="Q453" s="2635">
        <v>3</v>
      </c>
      <c r="R453" s="2631">
        <v>380</v>
      </c>
      <c r="S453" s="267" t="s">
        <v>4859</v>
      </c>
      <c r="T453" s="267"/>
      <c r="U453" s="267"/>
      <c r="V453" s="349"/>
      <c r="W453" s="267"/>
      <c r="X453" s="267"/>
      <c r="Y453" s="2637"/>
      <c r="AA453" s="821"/>
      <c r="AB453" s="2633"/>
      <c r="AC453" s="2633"/>
      <c r="AD453" s="2633"/>
      <c r="AF453" s="52" t="s">
        <v>19938</v>
      </c>
    </row>
    <row r="454" spans="1:32">
      <c r="A454" s="265">
        <f t="shared" si="21"/>
        <v>4</v>
      </c>
      <c r="B454" s="2244" t="s">
        <v>13247</v>
      </c>
      <c r="C454" s="2660" t="s">
        <v>3219</v>
      </c>
      <c r="D454" s="1838" t="s">
        <v>16764</v>
      </c>
      <c r="E454" s="2635" t="s">
        <v>13</v>
      </c>
      <c r="F454" s="2635" t="s">
        <v>16766</v>
      </c>
      <c r="G454" s="2635" t="s">
        <v>16765</v>
      </c>
      <c r="H454" s="2635"/>
      <c r="I454" s="2635">
        <v>28</v>
      </c>
      <c r="J454" s="265"/>
      <c r="K454" s="265"/>
      <c r="L454" s="265"/>
      <c r="M454" s="265"/>
      <c r="N454" s="265"/>
      <c r="O454" s="2635">
        <v>2950</v>
      </c>
      <c r="P454" s="1837"/>
      <c r="Q454" s="2635">
        <v>15</v>
      </c>
      <c r="R454" s="2631">
        <v>380</v>
      </c>
      <c r="S454" s="267" t="s">
        <v>3625</v>
      </c>
      <c r="T454" s="267"/>
      <c r="U454" s="267"/>
      <c r="V454" s="349"/>
      <c r="W454" s="267"/>
      <c r="X454" s="267"/>
      <c r="Y454" s="2637"/>
      <c r="AA454" s="821"/>
      <c r="AB454" s="2633"/>
      <c r="AC454" s="2633"/>
      <c r="AD454" s="2633"/>
      <c r="AF454" s="52" t="s">
        <v>19938</v>
      </c>
    </row>
    <row r="455" spans="1:32">
      <c r="A455" s="265">
        <f t="shared" si="21"/>
        <v>5</v>
      </c>
      <c r="B455" s="2244" t="s">
        <v>16876</v>
      </c>
      <c r="C455" s="2660" t="s">
        <v>3219</v>
      </c>
      <c r="D455" s="1838" t="s">
        <v>16767</v>
      </c>
      <c r="E455" s="2635" t="s">
        <v>13</v>
      </c>
      <c r="F455" s="2635" t="s">
        <v>16769</v>
      </c>
      <c r="G455" s="2635" t="s">
        <v>16768</v>
      </c>
      <c r="H455" s="2635"/>
      <c r="I455" s="2635">
        <v>7.9</v>
      </c>
      <c r="J455" s="265"/>
      <c r="K455" s="265"/>
      <c r="L455" s="265"/>
      <c r="M455" s="265"/>
      <c r="N455" s="265"/>
      <c r="O455" s="2635">
        <v>2940</v>
      </c>
      <c r="P455" s="1837"/>
      <c r="Q455" s="2635">
        <v>4</v>
      </c>
      <c r="R455" s="2631">
        <v>380</v>
      </c>
      <c r="S455" s="267" t="s">
        <v>3625</v>
      </c>
      <c r="T455" s="267"/>
      <c r="U455" s="267"/>
      <c r="V455" s="349"/>
      <c r="W455" s="267"/>
      <c r="X455" s="267"/>
      <c r="Y455" s="2637"/>
      <c r="AA455" s="821"/>
      <c r="AB455" s="2633"/>
      <c r="AC455" s="2633"/>
      <c r="AD455" s="2633"/>
      <c r="AF455" s="52" t="s">
        <v>19938</v>
      </c>
    </row>
    <row r="456" spans="1:32">
      <c r="A456" s="265">
        <f t="shared" si="21"/>
        <v>6</v>
      </c>
      <c r="B456" s="2244" t="s">
        <v>16877</v>
      </c>
      <c r="C456" s="2660" t="s">
        <v>3219</v>
      </c>
      <c r="D456" s="1838" t="s">
        <v>16770</v>
      </c>
      <c r="E456" s="2635" t="s">
        <v>13</v>
      </c>
      <c r="F456" s="2635" t="s">
        <v>16772</v>
      </c>
      <c r="G456" s="2635" t="s">
        <v>16771</v>
      </c>
      <c r="H456" s="2635"/>
      <c r="I456" s="2635">
        <v>11.6</v>
      </c>
      <c r="J456" s="265"/>
      <c r="K456" s="265"/>
      <c r="L456" s="265"/>
      <c r="M456" s="265"/>
      <c r="N456" s="265"/>
      <c r="O456" s="2635">
        <v>1450</v>
      </c>
      <c r="P456" s="1837"/>
      <c r="Q456" s="2635">
        <v>5.5</v>
      </c>
      <c r="R456" s="2631">
        <v>380</v>
      </c>
      <c r="S456" s="267" t="s">
        <v>4859</v>
      </c>
      <c r="T456" s="267"/>
      <c r="U456" s="267"/>
      <c r="V456" s="349"/>
      <c r="W456" s="267"/>
      <c r="X456" s="267"/>
      <c r="Y456" s="2637"/>
      <c r="AA456" s="821"/>
      <c r="AB456" s="2633"/>
      <c r="AC456" s="2633"/>
      <c r="AD456" s="2633"/>
      <c r="AF456" s="52" t="s">
        <v>19938</v>
      </c>
    </row>
    <row r="457" spans="1:32">
      <c r="A457" s="265">
        <f t="shared" si="21"/>
        <v>7</v>
      </c>
      <c r="B457" s="2244" t="s">
        <v>16878</v>
      </c>
      <c r="C457" s="2660" t="s">
        <v>3219</v>
      </c>
      <c r="D457" s="1838" t="s">
        <v>16773</v>
      </c>
      <c r="E457" s="2635" t="s">
        <v>16774</v>
      </c>
      <c r="F457" s="2635" t="s">
        <v>16775</v>
      </c>
      <c r="G457" s="2635" t="s">
        <v>13257</v>
      </c>
      <c r="H457" s="2635"/>
      <c r="I457" s="2635">
        <v>3.8</v>
      </c>
      <c r="J457" s="265"/>
      <c r="K457" s="265"/>
      <c r="L457" s="265"/>
      <c r="M457" s="265"/>
      <c r="N457" s="265"/>
      <c r="O457" s="2661" t="s">
        <v>2524</v>
      </c>
      <c r="P457" s="1837"/>
      <c r="Q457" s="2635">
        <v>29</v>
      </c>
      <c r="R457" s="2631">
        <v>220</v>
      </c>
      <c r="S457" s="267" t="s">
        <v>13255</v>
      </c>
      <c r="T457" s="267"/>
      <c r="U457" s="267"/>
      <c r="V457" s="349"/>
      <c r="W457" s="267"/>
      <c r="X457" s="267"/>
      <c r="Y457" s="2637"/>
      <c r="AA457" s="821"/>
      <c r="AB457" s="2633"/>
      <c r="AC457" s="2633"/>
      <c r="AD457" s="2633"/>
      <c r="AF457" s="52" t="s">
        <v>19938</v>
      </c>
    </row>
    <row r="458" spans="1:32">
      <c r="A458" s="265">
        <f t="shared" si="21"/>
        <v>8</v>
      </c>
      <c r="B458" s="2244" t="s">
        <v>16879</v>
      </c>
      <c r="C458" s="2660" t="s">
        <v>3219</v>
      </c>
      <c r="D458" s="1838" t="s">
        <v>16778</v>
      </c>
      <c r="E458" s="2635" t="s">
        <v>16774</v>
      </c>
      <c r="F458" s="2635" t="s">
        <v>16776</v>
      </c>
      <c r="G458" s="2635" t="s">
        <v>13257</v>
      </c>
      <c r="H458" s="2635"/>
      <c r="I458" s="2635">
        <v>3.8</v>
      </c>
      <c r="J458" s="265"/>
      <c r="K458" s="265"/>
      <c r="L458" s="265"/>
      <c r="M458" s="265"/>
      <c r="N458" s="265"/>
      <c r="O458" s="2661" t="s">
        <v>2524</v>
      </c>
      <c r="P458" s="1837"/>
      <c r="Q458" s="2635">
        <v>29</v>
      </c>
      <c r="R458" s="2631">
        <v>220</v>
      </c>
      <c r="S458" s="267" t="s">
        <v>13255</v>
      </c>
      <c r="T458" s="267"/>
      <c r="U458" s="267"/>
      <c r="V458" s="349"/>
      <c r="W458" s="267"/>
      <c r="X458" s="267"/>
      <c r="Y458" s="2637"/>
      <c r="AA458" s="821"/>
      <c r="AB458" s="2633"/>
      <c r="AC458" s="2633"/>
      <c r="AD458" s="2633"/>
      <c r="AF458" s="52" t="s">
        <v>19938</v>
      </c>
    </row>
    <row r="459" spans="1:32">
      <c r="A459" s="265">
        <f t="shared" si="21"/>
        <v>9</v>
      </c>
      <c r="B459" s="2244" t="s">
        <v>16880</v>
      </c>
      <c r="C459" s="2660" t="s">
        <v>3219</v>
      </c>
      <c r="D459" s="1838" t="s">
        <v>16779</v>
      </c>
      <c r="E459" s="2635" t="s">
        <v>16774</v>
      </c>
      <c r="F459" s="2635" t="s">
        <v>16777</v>
      </c>
      <c r="G459" s="2635" t="s">
        <v>13257</v>
      </c>
      <c r="H459" s="2635"/>
      <c r="I459" s="2635">
        <v>3.8</v>
      </c>
      <c r="J459" s="265"/>
      <c r="K459" s="265"/>
      <c r="L459" s="265"/>
      <c r="M459" s="265"/>
      <c r="N459" s="265"/>
      <c r="O459" s="2661" t="s">
        <v>2524</v>
      </c>
      <c r="P459" s="1837"/>
      <c r="Q459" s="2635">
        <v>29</v>
      </c>
      <c r="R459" s="2631">
        <v>220</v>
      </c>
      <c r="S459" s="267" t="s">
        <v>13255</v>
      </c>
      <c r="T459" s="267"/>
      <c r="U459" s="267"/>
      <c r="V459" s="349"/>
      <c r="W459" s="267"/>
      <c r="X459" s="267"/>
      <c r="Y459" s="2637"/>
      <c r="AA459" s="821"/>
      <c r="AB459" s="2633"/>
      <c r="AC459" s="2633"/>
      <c r="AD459" s="2633"/>
      <c r="AF459" s="52" t="s">
        <v>19938</v>
      </c>
    </row>
    <row r="460" spans="1:32">
      <c r="A460" s="265">
        <f t="shared" si="21"/>
        <v>10</v>
      </c>
      <c r="B460" s="2244" t="s">
        <v>18391</v>
      </c>
      <c r="C460" s="2660" t="s">
        <v>3219</v>
      </c>
      <c r="D460" s="1838" t="s">
        <v>18392</v>
      </c>
      <c r="E460" s="2635"/>
      <c r="F460" s="2635"/>
      <c r="G460" s="2635"/>
      <c r="H460" s="2635"/>
      <c r="I460" s="2635"/>
      <c r="J460" s="265"/>
      <c r="K460" s="265"/>
      <c r="L460" s="265"/>
      <c r="M460" s="265"/>
      <c r="N460" s="265"/>
      <c r="O460" s="2661"/>
      <c r="P460" s="1837"/>
      <c r="Q460" s="2635"/>
      <c r="R460" s="2631">
        <v>380</v>
      </c>
      <c r="S460" s="267"/>
      <c r="T460" s="267"/>
      <c r="U460" s="267"/>
      <c r="V460" s="349"/>
      <c r="W460" s="267"/>
      <c r="X460" s="267"/>
      <c r="Y460" s="2637"/>
      <c r="AA460" s="821"/>
      <c r="AB460" s="2633"/>
      <c r="AC460" s="2633"/>
      <c r="AD460" s="2633"/>
    </row>
    <row r="461" spans="1:32">
      <c r="A461" s="265"/>
      <c r="B461" s="2656" t="s">
        <v>18749</v>
      </c>
      <c r="C461" s="2634"/>
      <c r="D461" s="266"/>
      <c r="E461" s="2635"/>
      <c r="F461" s="2635"/>
      <c r="G461" s="2635"/>
      <c r="H461" s="2635"/>
      <c r="I461" s="2635"/>
      <c r="J461" s="265"/>
      <c r="K461" s="265"/>
      <c r="L461" s="265"/>
      <c r="M461" s="265"/>
      <c r="N461" s="265"/>
      <c r="O461" s="2635"/>
      <c r="P461" s="1837"/>
      <c r="Q461" s="2635"/>
      <c r="R461" s="2635"/>
      <c r="S461" s="267"/>
      <c r="T461" s="267"/>
      <c r="U461" s="267"/>
      <c r="V461" s="349" t="str">
        <f>IF(ISERROR(INDEX(data,MATCH(LEN(X461),item,0),2))," ",INDEX(data,MATCH(LEN(X461),item,0),2))</f>
        <v xml:space="preserve"> </v>
      </c>
      <c r="W461" s="267"/>
      <c r="X461" s="267"/>
      <c r="Y461" s="2637"/>
      <c r="AA461" s="821" t="s">
        <v>3516</v>
      </c>
      <c r="AB461" s="2633" t="s">
        <v>3516</v>
      </c>
      <c r="AC461" s="2633"/>
      <c r="AD461" s="2633" t="s">
        <v>3516</v>
      </c>
    </row>
    <row r="462" spans="1:32">
      <c r="A462" s="265">
        <v>1</v>
      </c>
      <c r="B462" s="2244" t="s">
        <v>18750</v>
      </c>
      <c r="C462" s="2660" t="s">
        <v>3219</v>
      </c>
      <c r="D462" s="266" t="s">
        <v>18752</v>
      </c>
      <c r="E462" s="2635" t="s">
        <v>18755</v>
      </c>
      <c r="F462" s="2635"/>
      <c r="G462" s="2635"/>
      <c r="H462" s="2635"/>
      <c r="I462" s="2635"/>
      <c r="J462" s="265"/>
      <c r="K462" s="265"/>
      <c r="L462" s="265"/>
      <c r="M462" s="265"/>
      <c r="N462" s="265"/>
      <c r="O462" s="2635"/>
      <c r="P462" s="1837"/>
      <c r="Q462" s="2635"/>
      <c r="R462" s="2631">
        <v>380</v>
      </c>
      <c r="S462" s="267" t="s">
        <v>1384</v>
      </c>
      <c r="T462" s="2662"/>
      <c r="U462" s="267"/>
      <c r="V462" s="349"/>
      <c r="W462" s="267"/>
      <c r="X462" s="267"/>
      <c r="Y462" s="2637"/>
      <c r="AA462" s="821"/>
      <c r="AB462" s="2633"/>
      <c r="AC462" s="2633"/>
      <c r="AD462" s="2633"/>
    </row>
    <row r="463" spans="1:32">
      <c r="A463" s="265">
        <v>2</v>
      </c>
      <c r="B463" s="2244" t="s">
        <v>18751</v>
      </c>
      <c r="C463" s="2660" t="s">
        <v>3219</v>
      </c>
      <c r="D463" s="266" t="s">
        <v>18753</v>
      </c>
      <c r="E463" s="2635" t="s">
        <v>18755</v>
      </c>
      <c r="F463" s="2635"/>
      <c r="G463" s="2635" t="s">
        <v>18754</v>
      </c>
      <c r="H463" s="2635"/>
      <c r="I463" s="2635"/>
      <c r="J463" s="265"/>
      <c r="K463" s="265"/>
      <c r="L463" s="265"/>
      <c r="M463" s="265"/>
      <c r="N463" s="265"/>
      <c r="O463" s="2635"/>
      <c r="P463" s="1837"/>
      <c r="Q463" s="2635">
        <v>9.1999999999999993</v>
      </c>
      <c r="R463" s="2631">
        <v>380</v>
      </c>
      <c r="S463" s="267" t="s">
        <v>1384</v>
      </c>
      <c r="T463" s="2662"/>
      <c r="U463" s="267"/>
      <c r="V463" s="349"/>
      <c r="W463" s="267"/>
      <c r="X463" s="267"/>
      <c r="Y463" s="2637"/>
      <c r="AA463" s="821"/>
      <c r="AB463" s="2633"/>
      <c r="AC463" s="2633"/>
      <c r="AD463" s="2633"/>
      <c r="AF463" s="52" t="s">
        <v>19938</v>
      </c>
    </row>
    <row r="464" spans="1:32">
      <c r="A464" s="265"/>
      <c r="B464" s="2244"/>
      <c r="C464" s="2660"/>
      <c r="D464" s="266"/>
      <c r="E464" s="2635"/>
      <c r="F464" s="2635"/>
      <c r="G464" s="2635"/>
      <c r="H464" s="2635"/>
      <c r="I464" s="2635"/>
      <c r="J464" s="265"/>
      <c r="K464" s="265"/>
      <c r="L464" s="265"/>
      <c r="M464" s="265"/>
      <c r="N464" s="265"/>
      <c r="O464" s="2635"/>
      <c r="P464" s="1837"/>
      <c r="Q464" s="2635"/>
      <c r="R464" s="2635"/>
      <c r="S464" s="267"/>
      <c r="T464" s="2662"/>
      <c r="U464" s="267"/>
      <c r="V464" s="349"/>
      <c r="W464" s="267"/>
      <c r="X464" s="267"/>
      <c r="Y464" s="2637"/>
      <c r="AA464" s="821"/>
      <c r="AB464" s="2633"/>
      <c r="AC464" s="2633"/>
      <c r="AD464" s="2633"/>
    </row>
    <row r="465" spans="1:32">
      <c r="A465" s="265"/>
      <c r="B465" s="2656" t="s">
        <v>19085</v>
      </c>
      <c r="C465" s="2634"/>
      <c r="D465" s="266"/>
      <c r="E465" s="2635"/>
      <c r="F465" s="2635"/>
      <c r="G465" s="2635"/>
      <c r="H465" s="2635"/>
      <c r="I465" s="2635"/>
      <c r="J465" s="265"/>
      <c r="K465" s="265"/>
      <c r="L465" s="265"/>
      <c r="M465" s="265"/>
      <c r="N465" s="265"/>
      <c r="O465" s="2635"/>
      <c r="P465" s="1837"/>
      <c r="Q465" s="2635"/>
      <c r="R465" s="2635"/>
      <c r="S465" s="267"/>
      <c r="T465" s="267"/>
      <c r="U465" s="267"/>
      <c r="V465" s="349" t="str">
        <f>IF(ISERROR(INDEX(data,MATCH(LEN(X465),item,0),2))," ",INDEX(data,MATCH(LEN(X465),item,0),2))</f>
        <v xml:space="preserve"> </v>
      </c>
      <c r="W465" s="267"/>
      <c r="X465" s="267"/>
      <c r="Y465" s="2637"/>
      <c r="AA465" s="821" t="s">
        <v>3516</v>
      </c>
      <c r="AB465" s="2633" t="s">
        <v>3516</v>
      </c>
      <c r="AC465" s="2633"/>
      <c r="AD465" s="2633" t="s">
        <v>3516</v>
      </c>
    </row>
    <row r="466" spans="1:32">
      <c r="A466" s="265">
        <v>1</v>
      </c>
      <c r="B466" s="2244" t="s">
        <v>19078</v>
      </c>
      <c r="C466" s="2660" t="s">
        <v>19184</v>
      </c>
      <c r="D466" s="266" t="s">
        <v>19079</v>
      </c>
      <c r="E466" s="2635" t="s">
        <v>13</v>
      </c>
      <c r="F466" s="2635">
        <v>240112981</v>
      </c>
      <c r="G466" s="2635" t="s">
        <v>19080</v>
      </c>
      <c r="H466" s="2635"/>
      <c r="I466" s="2635">
        <v>3.5</v>
      </c>
      <c r="J466" s="265"/>
      <c r="K466" s="265"/>
      <c r="L466" s="265"/>
      <c r="M466" s="265"/>
      <c r="N466" s="265"/>
      <c r="O466" s="2635">
        <v>2890</v>
      </c>
      <c r="P466" s="1837"/>
      <c r="Q466" s="2635">
        <v>1.5</v>
      </c>
      <c r="R466" s="2631">
        <v>380</v>
      </c>
      <c r="S466" s="267" t="s">
        <v>19077</v>
      </c>
      <c r="T466" s="2662">
        <v>45437</v>
      </c>
      <c r="U466" s="267"/>
      <c r="V466" s="349"/>
      <c r="W466" s="267"/>
      <c r="X466" s="267"/>
      <c r="Y466" s="2637"/>
      <c r="AA466" s="821"/>
      <c r="AB466" s="2633"/>
      <c r="AC466" s="2633"/>
      <c r="AD466" s="2633"/>
      <c r="AF466" s="52" t="s">
        <v>19938</v>
      </c>
    </row>
    <row r="467" spans="1:32">
      <c r="A467" s="265">
        <v>2</v>
      </c>
      <c r="B467" s="2244" t="s">
        <v>19081</v>
      </c>
      <c r="C467" s="2660" t="s">
        <v>19184</v>
      </c>
      <c r="D467" s="266" t="s">
        <v>19082</v>
      </c>
      <c r="E467" s="2635" t="s">
        <v>13</v>
      </c>
      <c r="F467" s="2661" t="s">
        <v>19084</v>
      </c>
      <c r="G467" s="2635" t="s">
        <v>19083</v>
      </c>
      <c r="H467" s="2635"/>
      <c r="I467" s="2635">
        <v>7.9</v>
      </c>
      <c r="J467" s="265"/>
      <c r="K467" s="265"/>
      <c r="L467" s="265"/>
      <c r="M467" s="265"/>
      <c r="N467" s="265"/>
      <c r="O467" s="2635">
        <v>2900</v>
      </c>
      <c r="P467" s="1837"/>
      <c r="Q467" s="2635">
        <v>4</v>
      </c>
      <c r="R467" s="2631">
        <v>380</v>
      </c>
      <c r="S467" s="267" t="s">
        <v>19077</v>
      </c>
      <c r="T467" s="2662">
        <v>45437</v>
      </c>
      <c r="U467" s="267"/>
      <c r="V467" s="349"/>
      <c r="W467" s="267"/>
      <c r="X467" s="267"/>
      <c r="Y467" s="2637"/>
      <c r="AA467" s="821"/>
      <c r="AB467" s="2633"/>
      <c r="AC467" s="2633"/>
      <c r="AD467" s="2633"/>
      <c r="AF467" s="52" t="s">
        <v>19938</v>
      </c>
    </row>
    <row r="468" spans="1:32">
      <c r="A468" s="16"/>
      <c r="B468" s="2663"/>
      <c r="C468" s="1839"/>
      <c r="D468" s="1839"/>
      <c r="E468" s="2631"/>
      <c r="F468" s="2631"/>
      <c r="G468" s="2631"/>
      <c r="H468" s="2631"/>
      <c r="I468" s="2631"/>
      <c r="J468" s="13"/>
      <c r="K468" s="13"/>
      <c r="L468" s="13"/>
      <c r="M468" s="13"/>
      <c r="N468" s="13"/>
      <c r="O468" s="13"/>
      <c r="P468" s="399"/>
      <c r="Q468" s="2631"/>
      <c r="R468" s="2631"/>
      <c r="S468" s="20"/>
      <c r="T468" s="20"/>
      <c r="U468" s="20"/>
      <c r="V468" s="349" t="str">
        <f>IF(ISERROR(INDEX(data,MATCH(LEN(X468),item,0),2))," ",INDEX(data,MATCH(LEN(X468),item,0),2))</f>
        <v xml:space="preserve"> </v>
      </c>
      <c r="W468" s="20"/>
      <c r="X468" s="20"/>
      <c r="Y468" s="17"/>
      <c r="AA468" s="821" t="s">
        <v>3516</v>
      </c>
      <c r="AB468" s="2633" t="s">
        <v>3516</v>
      </c>
      <c r="AC468" s="2633"/>
      <c r="AD468" s="2633" t="s">
        <v>3516</v>
      </c>
    </row>
    <row r="469" spans="1:32">
      <c r="AA469" s="821" t="s">
        <v>3516</v>
      </c>
      <c r="AB469" s="2633" t="s">
        <v>3516</v>
      </c>
      <c r="AC469" s="2633"/>
      <c r="AD469" s="2633" t="s">
        <v>3516</v>
      </c>
    </row>
    <row r="470" spans="1:32">
      <c r="A470" s="975" t="s">
        <v>6404</v>
      </c>
      <c r="B470" s="975"/>
      <c r="C470" s="2605">
        <f>COUNTA(A5:A468)</f>
        <v>435</v>
      </c>
      <c r="D470" s="975"/>
      <c r="Z470" s="2605">
        <f>COUNTA(Z5:Z468)</f>
        <v>235</v>
      </c>
      <c r="AA470" s="821" t="s">
        <v>3516</v>
      </c>
      <c r="AB470" s="2633" t="s">
        <v>3516</v>
      </c>
      <c r="AC470" s="2633"/>
      <c r="AD470" s="2633" t="s">
        <v>3516</v>
      </c>
      <c r="AE470" s="2605">
        <f>COUNTA(AE5:AE468)</f>
        <v>295</v>
      </c>
    </row>
    <row r="471" spans="1:32">
      <c r="AA471" s="821" t="s">
        <v>3516</v>
      </c>
      <c r="AB471" s="2633" t="s">
        <v>3516</v>
      </c>
      <c r="AC471" s="2633"/>
      <c r="AD471" s="2633" t="s">
        <v>3516</v>
      </c>
    </row>
    <row r="472" spans="1:32">
      <c r="B472" s="2664" t="s">
        <v>12662</v>
      </c>
      <c r="D472" s="52" t="s">
        <v>12505</v>
      </c>
      <c r="Z472" s="975" t="s">
        <v>12504</v>
      </c>
      <c r="AA472" s="821" t="s">
        <v>3516</v>
      </c>
      <c r="AB472" s="2633" t="str">
        <f>IF(ISERROR(INDEX(motor-data,MATCH(B472,motor-item,0),11))," ",INDEX(motor-data,MATCH(B472,motor-item,0),11))</f>
        <v xml:space="preserve"> </v>
      </c>
      <c r="AC472" s="2633" t="s">
        <v>3516</v>
      </c>
      <c r="AD472" s="821"/>
    </row>
    <row r="473" spans="1:32">
      <c r="B473" s="2664" t="s">
        <v>12663</v>
      </c>
      <c r="D473" s="52" t="s">
        <v>12506</v>
      </c>
      <c r="Z473" s="975" t="s">
        <v>12504</v>
      </c>
      <c r="AA473" s="2665" t="s">
        <v>3516</v>
      </c>
      <c r="AB473" s="2666" t="str">
        <f>IF(ISERROR(INDEX(motor-data,MATCH(B473,motor-item,0),11))," ",INDEX(motor-data,MATCH(B473,motor-item,0),11))</f>
        <v xml:space="preserve"> </v>
      </c>
      <c r="AC473" s="2666" t="s">
        <v>3516</v>
      </c>
      <c r="AD473" s="2665"/>
    </row>
  </sheetData>
  <customSheetViews>
    <customSheetView guid="{EAD1C6BF-B58E-4716-994B-7E887560A863}" showPageBreaks="1" printArea="1" hiddenColumns="1" topLeftCell="A4">
      <pane xSplit="6" ySplit="2" topLeftCell="R21" activePane="bottomRight" state="frozen"/>
      <selection pane="bottomRight" activeCell="AB16" sqref="AB16"/>
      <pageMargins left="0.23" right="0.16" top="0.93" bottom="0.33" header="0.5" footer="0.16"/>
      <pageSetup paperSize="9" scale="9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120" showPageBreaks="1">
      <pane xSplit="5" ySplit="6" topLeftCell="U13" activePane="bottomRight" state="frozen"/>
      <selection pane="bottomRight" activeCell="W13" sqref="W13"/>
      <pageMargins left="0.23" right="0.16" top="0.93" bottom="0.33" header="0.5" footer="0.16"/>
      <pageSetup paperSize="9" scale="8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pane xSplit="3" ySplit="5" topLeftCell="V97" activePane="bottomRight" state="frozen"/>
      <selection pane="bottomRight" sqref="A1:T1"/>
      <pageMargins left="0.23" right="0.16" top="0.93" bottom="0.33" header="0.5" footer="0.16"/>
      <pageSetup paperSize="9" scale="90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pane xSplit="4" ySplit="6" topLeftCell="V97" activePane="bottomRight" state="frozen"/>
      <selection pane="bottomRight" sqref="A1:T1"/>
      <pageMargins left="0.23" right="0.16" top="0.93" bottom="0.33" header="0.5" footer="0.16"/>
      <pageSetup paperSize="9" scale="90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 topLeftCell="A4">
      <pane xSplit="8" ySplit="1" topLeftCell="J108" activePane="bottomRight" state="frozen"/>
      <selection pane="bottomRight" activeCell="W121" sqref="W121"/>
      <pageMargins left="0.23" right="0.16" top="0.93" bottom="0.33" header="0.5" footer="0.16"/>
      <pageSetup paperSize="9" scale="90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120">
      <pane xSplit="6" ySplit="6" topLeftCell="G372" activePane="bottomRight" state="frozen"/>
      <selection pane="bottomRight" activeCell="D331" sqref="D331"/>
      <pageMargins left="0.23" right="0.16" top="0.93" bottom="0.33" header="0.5" footer="0.16"/>
      <pageSetup paperSize="9" scale="8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120" showPageBreaks="1">
      <pane xSplit="6" ySplit="6" topLeftCell="G324" activePane="bottomRight" state="frozen"/>
      <selection pane="bottomRight" activeCell="A412" sqref="A412:XFD412"/>
      <pageMargins left="0.23" right="0.16" top="0.93" bottom="0.33" header="0.5" footer="0.16"/>
      <pageSetup paperSize="9" scale="8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120" showPageBreaks="1">
      <pane xSplit="6" ySplit="6" topLeftCell="U361" activePane="bottomRight" state="frozen"/>
      <selection pane="bottomRight" activeCell="W365" sqref="W365:X366"/>
      <pageMargins left="0.23" right="0.16" top="0.93" bottom="0.33" header="0.5" footer="0.16"/>
      <pageSetup paperSize="9" scale="8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20" showPageBreaks="1">
      <pane xSplit="5" ySplit="5" topLeftCell="V6" activePane="bottomRight" state="frozen"/>
      <selection pane="bottomRight" activeCell="W14" sqref="W14"/>
      <pageMargins left="0.23" right="0.16" top="0.93" bottom="0.33" header="0.5" footer="0.16"/>
      <pageSetup paperSize="9" scale="8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hiddenColumns="1">
      <pane xSplit="4" ySplit="4" topLeftCell="E370" activePane="bottomRight" state="frozen"/>
      <selection pane="bottomRight" activeCell="B395" sqref="B395"/>
      <pageMargins left="0.05" right="0" top="0.93" bottom="0.33" header="0.5" footer="0.16"/>
      <pageSetup paperSize="9" scale="85" orientation="landscape" horizontalDpi="300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15" showPageBreaks="1" printArea="1" showAutoFilter="1" hiddenColumns="1">
      <pane xSplit="4" ySplit="4" topLeftCell="E376" activePane="bottomRight" state="frozen"/>
      <selection pane="bottomRight" activeCell="C1" sqref="C1"/>
      <pageMargins left="0.05" right="0" top="0.93" bottom="0.33" header="0.5" footer="0.16"/>
      <pageSetup paperSize="9" scale="85" orientation="landscape" horizontalDpi="300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  <autoFilter ref="A4:AE432" xr:uid="{F7776BED-0A0B-401A-A740-39BB7407D7C1}"/>
    </customSheetView>
  </customSheetViews>
  <phoneticPr fontId="30" type="noConversion"/>
  <conditionalFormatting sqref="AC3 AC5:AC474">
    <cfRule type="cellIs" dxfId="1" priority="5" operator="lessThan">
      <formula>$AC$3</formula>
    </cfRule>
  </conditionalFormatting>
  <pageMargins left="0.05" right="0" top="0.93" bottom="0.33" header="0.5" footer="0.16"/>
  <pageSetup paperSize="9" scale="85" orientation="landscape" horizontalDpi="300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6"/>
  <dimension ref="A1:V125"/>
  <sheetViews>
    <sheetView topLeftCell="A28" zoomScale="130" zoomScaleNormal="130" workbookViewId="0">
      <selection activeCell="F39" sqref="F39"/>
    </sheetView>
  </sheetViews>
  <sheetFormatPr defaultColWidth="9.140625" defaultRowHeight="12.75"/>
  <cols>
    <col min="1" max="1" width="5" style="975" customWidth="1"/>
    <col min="2" max="2" width="3.7109375" style="975" customWidth="1"/>
    <col min="3" max="3" width="1" style="975" customWidth="1"/>
    <col min="4" max="4" width="5.28515625" style="975" customWidth="1"/>
    <col min="5" max="5" width="8.140625" style="975" customWidth="1"/>
    <col min="6" max="6" width="8.28515625" style="975" customWidth="1"/>
    <col min="7" max="7" width="19.140625" style="975" customWidth="1"/>
    <col min="8" max="8" width="9.28515625" style="2226" customWidth="1"/>
    <col min="9" max="9" width="10.140625" style="2226" customWidth="1"/>
    <col min="10" max="10" width="16.5703125" style="2226" customWidth="1"/>
    <col min="11" max="11" width="18" style="2226" customWidth="1"/>
    <col min="12" max="12" width="9.85546875" style="2226" customWidth="1"/>
    <col min="13" max="13" width="4.5703125" style="2226" customWidth="1"/>
    <col min="14" max="14" width="6.140625" style="2226" customWidth="1"/>
    <col min="15" max="15" width="7.140625" style="2226" customWidth="1"/>
    <col min="16" max="16" width="8.140625" style="2226" hidden="1" customWidth="1"/>
    <col min="17" max="17" width="5.5703125" style="2226" customWidth="1"/>
    <col min="18" max="18" width="6.28515625" style="2226" customWidth="1"/>
    <col min="19" max="19" width="7.28515625" style="2226" customWidth="1"/>
    <col min="20" max="20" width="12" style="975" customWidth="1"/>
    <col min="21" max="21" width="9.140625" style="2294"/>
    <col min="22" max="22" width="12.28515625" style="975" customWidth="1"/>
    <col min="23" max="16384" width="9.140625" style="975"/>
  </cols>
  <sheetData>
    <row r="1" spans="1:21" ht="24" customHeight="1">
      <c r="A1" s="3604" t="s">
        <v>6429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  <c r="N1" s="3605"/>
      <c r="O1" s="3605"/>
      <c r="P1" s="3605"/>
      <c r="Q1" s="3605"/>
      <c r="R1" s="3605"/>
      <c r="S1" s="3605"/>
      <c r="T1" s="3605"/>
    </row>
    <row r="2" spans="1:21" ht="12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296" t="s">
        <v>691</v>
      </c>
      <c r="S2" s="3"/>
      <c r="T2" s="5"/>
    </row>
    <row r="3" spans="1:21" ht="13.5" thickBot="1">
      <c r="H3" s="975"/>
      <c r="I3" s="975"/>
      <c r="J3" s="975"/>
      <c r="K3" s="975"/>
      <c r="L3" s="975"/>
      <c r="M3" s="975"/>
      <c r="N3" s="975"/>
      <c r="O3" s="975"/>
      <c r="P3" s="975"/>
      <c r="Q3" s="975"/>
      <c r="R3" s="2297" t="s">
        <v>692</v>
      </c>
      <c r="S3" s="975"/>
    </row>
    <row r="4" spans="1:21" s="52" customFormat="1">
      <c r="A4" s="3718" t="s">
        <v>2418</v>
      </c>
      <c r="B4" s="3720" t="s">
        <v>2419</v>
      </c>
      <c r="C4" s="3721"/>
      <c r="D4" s="3722"/>
      <c r="E4" s="389"/>
      <c r="F4" s="3713" t="s">
        <v>282</v>
      </c>
      <c r="G4" s="3720" t="s">
        <v>2420</v>
      </c>
      <c r="H4" s="3726" t="s">
        <v>3228</v>
      </c>
      <c r="I4" s="3726" t="s">
        <v>17286</v>
      </c>
      <c r="J4" s="2043" t="s">
        <v>12318</v>
      </c>
      <c r="K4" s="2043" t="s">
        <v>13378</v>
      </c>
      <c r="L4" s="3713" t="s">
        <v>281</v>
      </c>
      <c r="M4" s="3709" t="s">
        <v>1029</v>
      </c>
      <c r="N4" s="3709"/>
      <c r="O4" s="3710"/>
      <c r="P4" s="390" t="s">
        <v>2199</v>
      </c>
      <c r="Q4" s="3730" t="s">
        <v>4238</v>
      </c>
      <c r="R4" s="3731"/>
      <c r="S4" s="3728" t="s">
        <v>693</v>
      </c>
      <c r="T4" s="3711" t="s">
        <v>284</v>
      </c>
      <c r="U4" s="1392"/>
    </row>
    <row r="5" spans="1:21" s="52" customFormat="1" ht="13.5" thickBot="1">
      <c r="A5" s="3719"/>
      <c r="B5" s="3723"/>
      <c r="C5" s="3724"/>
      <c r="D5" s="3725"/>
      <c r="E5" s="391"/>
      <c r="F5" s="3714"/>
      <c r="G5" s="3723"/>
      <c r="H5" s="3727"/>
      <c r="I5" s="3727"/>
      <c r="J5" s="2044"/>
      <c r="K5" s="2044"/>
      <c r="L5" s="3714"/>
      <c r="M5" s="392" t="s">
        <v>3203</v>
      </c>
      <c r="N5" s="393" t="s">
        <v>3204</v>
      </c>
      <c r="O5" s="394" t="s">
        <v>2336</v>
      </c>
      <c r="P5" s="395"/>
      <c r="Q5" s="352" t="s">
        <v>4237</v>
      </c>
      <c r="R5" s="301" t="s">
        <v>2201</v>
      </c>
      <c r="S5" s="3729"/>
      <c r="T5" s="3712"/>
      <c r="U5" s="2045"/>
    </row>
    <row r="6" spans="1:21">
      <c r="A6" s="46">
        <v>1</v>
      </c>
      <c r="B6" s="109" t="s">
        <v>4262</v>
      </c>
      <c r="C6" s="108" t="s">
        <v>2524</v>
      </c>
      <c r="D6" s="31" t="s">
        <v>2525</v>
      </c>
      <c r="E6" s="31" t="s">
        <v>1175</v>
      </c>
      <c r="F6" s="30" t="s">
        <v>4263</v>
      </c>
      <c r="G6" s="30" t="s">
        <v>167</v>
      </c>
      <c r="H6" s="33" t="s">
        <v>4264</v>
      </c>
      <c r="I6" s="33"/>
      <c r="J6" s="33" t="s">
        <v>19577</v>
      </c>
      <c r="K6" s="33"/>
      <c r="L6" s="33" t="s">
        <v>846</v>
      </c>
      <c r="M6" s="43">
        <v>0</v>
      </c>
      <c r="N6" s="43">
        <v>100</v>
      </c>
      <c r="O6" s="33" t="s">
        <v>4265</v>
      </c>
      <c r="P6" s="33"/>
      <c r="Q6" s="349">
        <f t="shared" ref="Q6:Q71" si="0">IF(ISERROR(INDEX(data,MATCH(LEN(S6),item,0),2))," ",INDEX(data,MATCH(LEN(S6),item,0),2))</f>
        <v>25</v>
      </c>
      <c r="R6" s="33" t="s">
        <v>4240</v>
      </c>
      <c r="S6" s="33" t="s">
        <v>694</v>
      </c>
      <c r="T6" s="47"/>
    </row>
    <row r="7" spans="1:21">
      <c r="A7" s="46">
        <f t="shared" ref="A7:A74" si="1">A6+1</f>
        <v>2</v>
      </c>
      <c r="B7" s="109" t="s">
        <v>4262</v>
      </c>
      <c r="C7" s="108" t="s">
        <v>2524</v>
      </c>
      <c r="D7" s="31" t="s">
        <v>4266</v>
      </c>
      <c r="E7" s="31" t="s">
        <v>1176</v>
      </c>
      <c r="F7" s="30" t="s">
        <v>4263</v>
      </c>
      <c r="G7" s="30" t="s">
        <v>4267</v>
      </c>
      <c r="H7" s="33" t="s">
        <v>4264</v>
      </c>
      <c r="I7" s="33"/>
      <c r="J7" s="33" t="s">
        <v>19577</v>
      </c>
      <c r="K7" s="33"/>
      <c r="L7" s="33" t="s">
        <v>846</v>
      </c>
      <c r="M7" s="43">
        <v>0</v>
      </c>
      <c r="N7" s="43">
        <v>100</v>
      </c>
      <c r="O7" s="33" t="s">
        <v>4265</v>
      </c>
      <c r="P7" s="33"/>
      <c r="Q7" s="349">
        <f t="shared" si="0"/>
        <v>25</v>
      </c>
      <c r="R7" s="33" t="s">
        <v>4240</v>
      </c>
      <c r="S7" s="33" t="s">
        <v>694</v>
      </c>
      <c r="T7" s="47"/>
    </row>
    <row r="8" spans="1:21">
      <c r="A8" s="46">
        <f t="shared" si="1"/>
        <v>3</v>
      </c>
      <c r="B8" s="109" t="s">
        <v>4262</v>
      </c>
      <c r="C8" s="108" t="s">
        <v>2524</v>
      </c>
      <c r="D8" s="31" t="s">
        <v>4268</v>
      </c>
      <c r="E8" s="31" t="s">
        <v>1177</v>
      </c>
      <c r="F8" s="30" t="s">
        <v>4263</v>
      </c>
      <c r="G8" s="30" t="s">
        <v>4269</v>
      </c>
      <c r="H8" s="33" t="s">
        <v>4264</v>
      </c>
      <c r="I8" s="33"/>
      <c r="J8" s="33" t="s">
        <v>19577</v>
      </c>
      <c r="K8" s="33"/>
      <c r="L8" s="33" t="s">
        <v>846</v>
      </c>
      <c r="M8" s="43">
        <v>0</v>
      </c>
      <c r="N8" s="43">
        <v>100</v>
      </c>
      <c r="O8" s="33" t="s">
        <v>4265</v>
      </c>
      <c r="P8" s="33"/>
      <c r="Q8" s="349">
        <f t="shared" si="0"/>
        <v>25</v>
      </c>
      <c r="R8" s="33" t="s">
        <v>4240</v>
      </c>
      <c r="S8" s="33" t="s">
        <v>694</v>
      </c>
      <c r="T8" s="47"/>
    </row>
    <row r="9" spans="1:21">
      <c r="A9" s="46">
        <f t="shared" si="1"/>
        <v>4</v>
      </c>
      <c r="B9" s="109" t="s">
        <v>4262</v>
      </c>
      <c r="C9" s="108" t="s">
        <v>2524</v>
      </c>
      <c r="D9" s="31" t="s">
        <v>2529</v>
      </c>
      <c r="E9" s="31" t="s">
        <v>1178</v>
      </c>
      <c r="F9" s="30" t="s">
        <v>4263</v>
      </c>
      <c r="G9" s="30" t="s">
        <v>4270</v>
      </c>
      <c r="H9" s="33" t="s">
        <v>4264</v>
      </c>
      <c r="I9" s="33"/>
      <c r="J9" s="33" t="s">
        <v>19577</v>
      </c>
      <c r="K9" s="33"/>
      <c r="L9" s="33" t="s">
        <v>846</v>
      </c>
      <c r="M9" s="43">
        <v>0</v>
      </c>
      <c r="N9" s="43">
        <v>100</v>
      </c>
      <c r="O9" s="33" t="s">
        <v>4265</v>
      </c>
      <c r="P9" s="33"/>
      <c r="Q9" s="349">
        <f t="shared" si="0"/>
        <v>25</v>
      </c>
      <c r="R9" s="33" t="s">
        <v>4240</v>
      </c>
      <c r="S9" s="33" t="s">
        <v>694</v>
      </c>
      <c r="T9" s="47"/>
    </row>
    <row r="10" spans="1:21">
      <c r="A10" s="46">
        <f t="shared" si="1"/>
        <v>5</v>
      </c>
      <c r="B10" s="109" t="s">
        <v>4262</v>
      </c>
      <c r="C10" s="108" t="s">
        <v>2524</v>
      </c>
      <c r="D10" s="31" t="s">
        <v>2530</v>
      </c>
      <c r="E10" s="31" t="s">
        <v>1179</v>
      </c>
      <c r="F10" s="30" t="s">
        <v>823</v>
      </c>
      <c r="G10" s="30" t="s">
        <v>162</v>
      </c>
      <c r="H10" s="33" t="s">
        <v>4271</v>
      </c>
      <c r="I10" s="33"/>
      <c r="J10" s="33" t="s">
        <v>19578</v>
      </c>
      <c r="K10" s="33"/>
      <c r="L10" s="33" t="s">
        <v>846</v>
      </c>
      <c r="M10" s="43">
        <v>0</v>
      </c>
      <c r="N10" s="43">
        <v>100</v>
      </c>
      <c r="O10" s="33" t="s">
        <v>4265</v>
      </c>
      <c r="P10" s="33"/>
      <c r="Q10" s="349">
        <f t="shared" si="0"/>
        <v>25</v>
      </c>
      <c r="R10" s="33" t="s">
        <v>4240</v>
      </c>
      <c r="S10" s="33" t="s">
        <v>694</v>
      </c>
      <c r="T10" s="47"/>
    </row>
    <row r="11" spans="1:21">
      <c r="A11" s="46">
        <f t="shared" si="1"/>
        <v>6</v>
      </c>
      <c r="B11" s="109" t="s">
        <v>4262</v>
      </c>
      <c r="C11" s="108" t="s">
        <v>2524</v>
      </c>
      <c r="D11" s="31" t="s">
        <v>4272</v>
      </c>
      <c r="E11" s="31" t="s">
        <v>1180</v>
      </c>
      <c r="F11" s="30" t="s">
        <v>4273</v>
      </c>
      <c r="G11" s="30" t="s">
        <v>163</v>
      </c>
      <c r="H11" s="33" t="s">
        <v>4271</v>
      </c>
      <c r="I11" s="33"/>
      <c r="J11" s="33" t="s">
        <v>19578</v>
      </c>
      <c r="K11" s="33"/>
      <c r="L11" s="33" t="s">
        <v>846</v>
      </c>
      <c r="M11" s="43">
        <v>0</v>
      </c>
      <c r="N11" s="43">
        <v>100</v>
      </c>
      <c r="O11" s="33" t="s">
        <v>4265</v>
      </c>
      <c r="P11" s="33"/>
      <c r="Q11" s="349">
        <f t="shared" si="0"/>
        <v>25</v>
      </c>
      <c r="R11" s="33" t="s">
        <v>4240</v>
      </c>
      <c r="S11" s="33" t="s">
        <v>694</v>
      </c>
      <c r="T11" s="47"/>
    </row>
    <row r="12" spans="1:21">
      <c r="A12" s="46">
        <f t="shared" si="1"/>
        <v>7</v>
      </c>
      <c r="B12" s="109" t="s">
        <v>4262</v>
      </c>
      <c r="C12" s="108" t="s">
        <v>2524</v>
      </c>
      <c r="D12" s="31" t="s">
        <v>4274</v>
      </c>
      <c r="E12" s="31" t="s">
        <v>1181</v>
      </c>
      <c r="F12" s="30" t="s">
        <v>4275</v>
      </c>
      <c r="G12" s="30" t="s">
        <v>164</v>
      </c>
      <c r="H12" s="33" t="s">
        <v>4271</v>
      </c>
      <c r="I12" s="33"/>
      <c r="J12" s="33" t="s">
        <v>19578</v>
      </c>
      <c r="K12" s="33"/>
      <c r="L12" s="33" t="s">
        <v>846</v>
      </c>
      <c r="M12" s="43">
        <v>0</v>
      </c>
      <c r="N12" s="43">
        <v>100</v>
      </c>
      <c r="O12" s="33" t="s">
        <v>4265</v>
      </c>
      <c r="P12" s="33"/>
      <c r="Q12" s="349">
        <f t="shared" si="0"/>
        <v>25</v>
      </c>
      <c r="R12" s="33" t="s">
        <v>4240</v>
      </c>
      <c r="S12" s="33" t="s">
        <v>694</v>
      </c>
      <c r="T12" s="47"/>
    </row>
    <row r="13" spans="1:21">
      <c r="A13" s="46">
        <f t="shared" si="1"/>
        <v>8</v>
      </c>
      <c r="B13" s="109" t="s">
        <v>4262</v>
      </c>
      <c r="C13" s="108" t="s">
        <v>2524</v>
      </c>
      <c r="D13" s="31" t="s">
        <v>819</v>
      </c>
      <c r="E13" s="31" t="s">
        <v>1182</v>
      </c>
      <c r="F13" s="30" t="s">
        <v>4275</v>
      </c>
      <c r="G13" s="30" t="s">
        <v>164</v>
      </c>
      <c r="H13" s="33" t="s">
        <v>4271</v>
      </c>
      <c r="I13" s="33"/>
      <c r="J13" s="33" t="s">
        <v>19578</v>
      </c>
      <c r="K13" s="33"/>
      <c r="L13" s="33" t="s">
        <v>846</v>
      </c>
      <c r="M13" s="43">
        <v>0</v>
      </c>
      <c r="N13" s="43">
        <v>100</v>
      </c>
      <c r="O13" s="33" t="s">
        <v>4265</v>
      </c>
      <c r="P13" s="33"/>
      <c r="Q13" s="349">
        <f t="shared" si="0"/>
        <v>25</v>
      </c>
      <c r="R13" s="33" t="s">
        <v>4240</v>
      </c>
      <c r="S13" s="33" t="s">
        <v>694</v>
      </c>
      <c r="T13" s="47"/>
    </row>
    <row r="14" spans="1:21">
      <c r="A14" s="46">
        <f t="shared" si="1"/>
        <v>9</v>
      </c>
      <c r="B14" s="109" t="s">
        <v>4262</v>
      </c>
      <c r="C14" s="108" t="s">
        <v>2524</v>
      </c>
      <c r="D14" s="31" t="s">
        <v>4276</v>
      </c>
      <c r="E14" s="31" t="s">
        <v>1183</v>
      </c>
      <c r="F14" s="30" t="s">
        <v>2564</v>
      </c>
      <c r="G14" s="30" t="s">
        <v>165</v>
      </c>
      <c r="H14" s="33" t="s">
        <v>4271</v>
      </c>
      <c r="I14" s="33"/>
      <c r="J14" s="33" t="s">
        <v>19578</v>
      </c>
      <c r="K14" s="33"/>
      <c r="L14" s="33" t="s">
        <v>846</v>
      </c>
      <c r="M14" s="43">
        <v>0</v>
      </c>
      <c r="N14" s="43">
        <v>100</v>
      </c>
      <c r="O14" s="33" t="s">
        <v>4265</v>
      </c>
      <c r="P14" s="33"/>
      <c r="Q14" s="349">
        <f t="shared" si="0"/>
        <v>25</v>
      </c>
      <c r="R14" s="33" t="s">
        <v>4240</v>
      </c>
      <c r="S14" s="33" t="s">
        <v>694</v>
      </c>
      <c r="T14" s="47"/>
    </row>
    <row r="15" spans="1:21">
      <c r="A15" s="46">
        <f t="shared" si="1"/>
        <v>10</v>
      </c>
      <c r="B15" s="109" t="s">
        <v>4262</v>
      </c>
      <c r="C15" s="108" t="s">
        <v>2524</v>
      </c>
      <c r="D15" s="31" t="s">
        <v>821</v>
      </c>
      <c r="E15" s="31" t="s">
        <v>1184</v>
      </c>
      <c r="F15" s="30" t="s">
        <v>2564</v>
      </c>
      <c r="G15" s="30" t="s">
        <v>166</v>
      </c>
      <c r="H15" s="33" t="s">
        <v>4271</v>
      </c>
      <c r="I15" s="33"/>
      <c r="J15" s="33" t="s">
        <v>19578</v>
      </c>
      <c r="K15" s="33"/>
      <c r="L15" s="33" t="s">
        <v>846</v>
      </c>
      <c r="M15" s="43">
        <v>0</v>
      </c>
      <c r="N15" s="43">
        <v>100</v>
      </c>
      <c r="O15" s="33" t="s">
        <v>4265</v>
      </c>
      <c r="P15" s="33"/>
      <c r="Q15" s="349">
        <f t="shared" si="0"/>
        <v>25</v>
      </c>
      <c r="R15" s="33" t="s">
        <v>4240</v>
      </c>
      <c r="S15" s="33" t="s">
        <v>694</v>
      </c>
      <c r="T15" s="47"/>
    </row>
    <row r="16" spans="1:21">
      <c r="A16" s="46">
        <f t="shared" si="1"/>
        <v>11</v>
      </c>
      <c r="B16" s="109" t="s">
        <v>4262</v>
      </c>
      <c r="C16" s="108" t="s">
        <v>2524</v>
      </c>
      <c r="D16" s="31" t="s">
        <v>3071</v>
      </c>
      <c r="E16" s="31" t="s">
        <v>1185</v>
      </c>
      <c r="F16" s="30" t="s">
        <v>3795</v>
      </c>
      <c r="G16" s="30" t="s">
        <v>3795</v>
      </c>
      <c r="H16" s="33" t="s">
        <v>3796</v>
      </c>
      <c r="I16" s="33"/>
      <c r="J16" s="33" t="s">
        <v>19579</v>
      </c>
      <c r="K16" s="33"/>
      <c r="L16" s="33" t="s">
        <v>846</v>
      </c>
      <c r="M16" s="43">
        <v>0</v>
      </c>
      <c r="N16" s="43">
        <v>100</v>
      </c>
      <c r="O16" s="33" t="s">
        <v>4265</v>
      </c>
      <c r="P16" s="33"/>
      <c r="Q16" s="349">
        <f t="shared" si="0"/>
        <v>25</v>
      </c>
      <c r="R16" s="33" t="s">
        <v>4240</v>
      </c>
      <c r="S16" s="33" t="s">
        <v>694</v>
      </c>
      <c r="T16" s="47"/>
    </row>
    <row r="17" spans="1:22">
      <c r="A17" s="46">
        <f t="shared" si="1"/>
        <v>12</v>
      </c>
      <c r="B17" s="109" t="s">
        <v>4262</v>
      </c>
      <c r="C17" s="108" t="s">
        <v>2524</v>
      </c>
      <c r="D17" s="31" t="s">
        <v>3797</v>
      </c>
      <c r="E17" s="31" t="s">
        <v>1186</v>
      </c>
      <c r="F17" s="30" t="s">
        <v>3798</v>
      </c>
      <c r="G17" s="30" t="s">
        <v>3798</v>
      </c>
      <c r="H17" s="33" t="s">
        <v>3799</v>
      </c>
      <c r="I17" s="33"/>
      <c r="J17" s="33" t="s">
        <v>19580</v>
      </c>
      <c r="K17" s="33"/>
      <c r="L17" s="33" t="s">
        <v>846</v>
      </c>
      <c r="M17" s="43">
        <v>0</v>
      </c>
      <c r="N17" s="43">
        <v>250</v>
      </c>
      <c r="O17" s="33" t="s">
        <v>3800</v>
      </c>
      <c r="P17" s="33"/>
      <c r="Q17" s="349">
        <f t="shared" si="0"/>
        <v>25</v>
      </c>
      <c r="R17" s="33" t="s">
        <v>4240</v>
      </c>
      <c r="S17" s="33" t="s">
        <v>694</v>
      </c>
      <c r="T17" s="47"/>
    </row>
    <row r="18" spans="1:22">
      <c r="A18" s="46">
        <f t="shared" si="1"/>
        <v>13</v>
      </c>
      <c r="B18" s="109" t="s">
        <v>4262</v>
      </c>
      <c r="C18" s="108" t="s">
        <v>2524</v>
      </c>
      <c r="D18" s="31" t="s">
        <v>3801</v>
      </c>
      <c r="E18" s="31" t="s">
        <v>1187</v>
      </c>
      <c r="F18" s="30" t="s">
        <v>3555</v>
      </c>
      <c r="G18" s="30" t="s">
        <v>3485</v>
      </c>
      <c r="H18" s="33" t="s">
        <v>3799</v>
      </c>
      <c r="I18" s="33"/>
      <c r="J18" s="33" t="s">
        <v>19580</v>
      </c>
      <c r="K18" s="33"/>
      <c r="L18" s="33" t="s">
        <v>846</v>
      </c>
      <c r="M18" s="43">
        <v>0</v>
      </c>
      <c r="N18" s="43">
        <v>250</v>
      </c>
      <c r="O18" s="33" t="s">
        <v>3800</v>
      </c>
      <c r="P18" s="33"/>
      <c r="Q18" s="349">
        <f t="shared" si="0"/>
        <v>25</v>
      </c>
      <c r="R18" s="33" t="s">
        <v>4240</v>
      </c>
      <c r="S18" s="33" t="s">
        <v>694</v>
      </c>
      <c r="T18" s="47"/>
    </row>
    <row r="19" spans="1:22">
      <c r="A19" s="46">
        <f t="shared" si="1"/>
        <v>14</v>
      </c>
      <c r="B19" s="109" t="s">
        <v>4262</v>
      </c>
      <c r="C19" s="108" t="s">
        <v>2524</v>
      </c>
      <c r="D19" s="31" t="s">
        <v>3802</v>
      </c>
      <c r="E19" s="31" t="s">
        <v>1188</v>
      </c>
      <c r="F19" s="30" t="s">
        <v>3561</v>
      </c>
      <c r="G19" s="30" t="s">
        <v>3561</v>
      </c>
      <c r="H19" s="33" t="s">
        <v>3799</v>
      </c>
      <c r="I19" s="33"/>
      <c r="J19" s="33" t="s">
        <v>19580</v>
      </c>
      <c r="K19" s="33"/>
      <c r="L19" s="33" t="s">
        <v>846</v>
      </c>
      <c r="M19" s="43">
        <v>0</v>
      </c>
      <c r="N19" s="43">
        <v>250</v>
      </c>
      <c r="O19" s="33" t="s">
        <v>3800</v>
      </c>
      <c r="P19" s="33"/>
      <c r="Q19" s="349">
        <f t="shared" si="0"/>
        <v>25</v>
      </c>
      <c r="R19" s="33" t="s">
        <v>4240</v>
      </c>
      <c r="S19" s="33" t="s">
        <v>694</v>
      </c>
      <c r="T19" s="47"/>
    </row>
    <row r="20" spans="1:22">
      <c r="A20" s="46">
        <f t="shared" si="1"/>
        <v>15</v>
      </c>
      <c r="B20" s="109" t="s">
        <v>4262</v>
      </c>
      <c r="C20" s="108" t="s">
        <v>2524</v>
      </c>
      <c r="D20" s="31" t="s">
        <v>3803</v>
      </c>
      <c r="E20" s="31" t="s">
        <v>1189</v>
      </c>
      <c r="F20" s="30" t="s">
        <v>3565</v>
      </c>
      <c r="G20" s="30" t="s">
        <v>3565</v>
      </c>
      <c r="H20" s="33" t="s">
        <v>3796</v>
      </c>
      <c r="I20" s="33"/>
      <c r="J20" s="33" t="s">
        <v>19579</v>
      </c>
      <c r="K20" s="33"/>
      <c r="L20" s="33" t="s">
        <v>846</v>
      </c>
      <c r="M20" s="43">
        <v>0</v>
      </c>
      <c r="N20" s="43">
        <v>100</v>
      </c>
      <c r="O20" s="33" t="s">
        <v>4265</v>
      </c>
      <c r="P20" s="33"/>
      <c r="Q20" s="349">
        <f t="shared" si="0"/>
        <v>25</v>
      </c>
      <c r="R20" s="33" t="s">
        <v>4240</v>
      </c>
      <c r="S20" s="33" t="s">
        <v>694</v>
      </c>
      <c r="T20" s="47"/>
    </row>
    <row r="21" spans="1:22">
      <c r="A21" s="46">
        <f t="shared" si="1"/>
        <v>16</v>
      </c>
      <c r="B21" s="109" t="s">
        <v>4262</v>
      </c>
      <c r="C21" s="108" t="s">
        <v>2524</v>
      </c>
      <c r="D21" s="31" t="s">
        <v>3804</v>
      </c>
      <c r="E21" s="31" t="s">
        <v>1190</v>
      </c>
      <c r="F21" s="30" t="s">
        <v>1100</v>
      </c>
      <c r="G21" s="30" t="s">
        <v>1100</v>
      </c>
      <c r="H21" s="33" t="s">
        <v>3796</v>
      </c>
      <c r="I21" s="33"/>
      <c r="J21" s="33" t="s">
        <v>19579</v>
      </c>
      <c r="K21" s="33"/>
      <c r="L21" s="33" t="s">
        <v>846</v>
      </c>
      <c r="M21" s="43">
        <v>0</v>
      </c>
      <c r="N21" s="43">
        <v>100</v>
      </c>
      <c r="O21" s="33" t="s">
        <v>4265</v>
      </c>
      <c r="P21" s="33"/>
      <c r="Q21" s="349">
        <f t="shared" si="0"/>
        <v>25</v>
      </c>
      <c r="R21" s="33" t="s">
        <v>4240</v>
      </c>
      <c r="S21" s="33" t="s">
        <v>694</v>
      </c>
      <c r="T21" s="47"/>
    </row>
    <row r="22" spans="1:22">
      <c r="A22" s="46">
        <f t="shared" si="1"/>
        <v>17</v>
      </c>
      <c r="B22" s="109" t="s">
        <v>4262</v>
      </c>
      <c r="C22" s="108" t="s">
        <v>2524</v>
      </c>
      <c r="D22" s="31" t="s">
        <v>3805</v>
      </c>
      <c r="E22" s="31" t="s">
        <v>1191</v>
      </c>
      <c r="F22" s="30" t="s">
        <v>3806</v>
      </c>
      <c r="G22" s="30" t="s">
        <v>3806</v>
      </c>
      <c r="H22" s="33" t="s">
        <v>4271</v>
      </c>
      <c r="I22" s="33"/>
      <c r="J22" s="33" t="s">
        <v>19578</v>
      </c>
      <c r="K22" s="33"/>
      <c r="L22" s="33" t="s">
        <v>846</v>
      </c>
      <c r="M22" s="43">
        <v>0</v>
      </c>
      <c r="N22" s="43">
        <v>100</v>
      </c>
      <c r="O22" s="33" t="s">
        <v>4265</v>
      </c>
      <c r="P22" s="33"/>
      <c r="Q22" s="349">
        <f t="shared" si="0"/>
        <v>25</v>
      </c>
      <c r="R22" s="33" t="s">
        <v>4240</v>
      </c>
      <c r="S22" s="33" t="s">
        <v>694</v>
      </c>
      <c r="T22" s="47"/>
    </row>
    <row r="23" spans="1:22">
      <c r="A23" s="46">
        <f t="shared" si="1"/>
        <v>18</v>
      </c>
      <c r="B23" s="109" t="s">
        <v>4262</v>
      </c>
      <c r="C23" s="108" t="s">
        <v>2524</v>
      </c>
      <c r="D23" s="31" t="s">
        <v>3807</v>
      </c>
      <c r="E23" s="31" t="s">
        <v>1192</v>
      </c>
      <c r="F23" s="30" t="s">
        <v>3808</v>
      </c>
      <c r="G23" s="30" t="s">
        <v>3808</v>
      </c>
      <c r="H23" s="33" t="s">
        <v>4271</v>
      </c>
      <c r="I23" s="33"/>
      <c r="J23" s="33" t="s">
        <v>19578</v>
      </c>
      <c r="K23" s="33"/>
      <c r="L23" s="33" t="s">
        <v>846</v>
      </c>
      <c r="M23" s="43">
        <v>0</v>
      </c>
      <c r="N23" s="43">
        <v>100</v>
      </c>
      <c r="O23" s="33" t="s">
        <v>4265</v>
      </c>
      <c r="P23" s="33"/>
      <c r="Q23" s="349">
        <f t="shared" si="0"/>
        <v>25</v>
      </c>
      <c r="R23" s="33" t="s">
        <v>4240</v>
      </c>
      <c r="S23" s="33" t="s">
        <v>694</v>
      </c>
      <c r="T23" s="47"/>
    </row>
    <row r="24" spans="1:22">
      <c r="A24" s="46">
        <f t="shared" si="1"/>
        <v>19</v>
      </c>
      <c r="B24" s="109" t="s">
        <v>4262</v>
      </c>
      <c r="C24" s="108" t="s">
        <v>2524</v>
      </c>
      <c r="D24" s="31" t="s">
        <v>3809</v>
      </c>
      <c r="E24" s="31" t="s">
        <v>1193</v>
      </c>
      <c r="F24" s="30" t="s">
        <v>1231</v>
      </c>
      <c r="G24" s="30" t="s">
        <v>1231</v>
      </c>
      <c r="H24" s="33" t="s">
        <v>3796</v>
      </c>
      <c r="I24" s="33"/>
      <c r="J24" s="33" t="s">
        <v>19579</v>
      </c>
      <c r="K24" s="33"/>
      <c r="L24" s="33" t="s">
        <v>846</v>
      </c>
      <c r="M24" s="43">
        <v>0</v>
      </c>
      <c r="N24" s="43">
        <v>100</v>
      </c>
      <c r="O24" s="33" t="s">
        <v>4265</v>
      </c>
      <c r="P24" s="33"/>
      <c r="Q24" s="349">
        <f t="shared" si="0"/>
        <v>25</v>
      </c>
      <c r="R24" s="33" t="s">
        <v>4240</v>
      </c>
      <c r="S24" s="33" t="s">
        <v>694</v>
      </c>
      <c r="T24" s="47"/>
    </row>
    <row r="25" spans="1:22">
      <c r="A25" s="46">
        <f t="shared" si="1"/>
        <v>20</v>
      </c>
      <c r="B25" s="109" t="s">
        <v>4262</v>
      </c>
      <c r="C25" s="108" t="s">
        <v>2524</v>
      </c>
      <c r="D25" s="31" t="s">
        <v>3810</v>
      </c>
      <c r="E25" s="31" t="s">
        <v>1194</v>
      </c>
      <c r="F25" s="30" t="s">
        <v>3642</v>
      </c>
      <c r="G25" s="30" t="s">
        <v>3642</v>
      </c>
      <c r="H25" s="33" t="s">
        <v>3796</v>
      </c>
      <c r="I25" s="33"/>
      <c r="J25" s="33" t="s">
        <v>19579</v>
      </c>
      <c r="K25" s="33"/>
      <c r="L25" s="33" t="s">
        <v>846</v>
      </c>
      <c r="M25" s="43">
        <v>0</v>
      </c>
      <c r="N25" s="43">
        <v>100</v>
      </c>
      <c r="O25" s="33" t="s">
        <v>4265</v>
      </c>
      <c r="P25" s="33"/>
      <c r="Q25" s="349">
        <f t="shared" si="0"/>
        <v>25</v>
      </c>
      <c r="R25" s="33" t="s">
        <v>4240</v>
      </c>
      <c r="S25" s="33" t="s">
        <v>694</v>
      </c>
      <c r="T25" s="47"/>
    </row>
    <row r="26" spans="1:22">
      <c r="A26" s="46">
        <f t="shared" si="1"/>
        <v>21</v>
      </c>
      <c r="B26" s="109" t="s">
        <v>4262</v>
      </c>
      <c r="C26" s="108" t="s">
        <v>2524</v>
      </c>
      <c r="D26" s="31" t="s">
        <v>3811</v>
      </c>
      <c r="E26" s="136" t="s">
        <v>1195</v>
      </c>
      <c r="F26" s="30" t="s">
        <v>1234</v>
      </c>
      <c r="G26" s="30" t="s">
        <v>1234</v>
      </c>
      <c r="H26" s="33" t="s">
        <v>3796</v>
      </c>
      <c r="I26" s="33"/>
      <c r="J26" s="33" t="s">
        <v>19579</v>
      </c>
      <c r="K26" s="33"/>
      <c r="L26" s="33" t="s">
        <v>846</v>
      </c>
      <c r="M26" s="43">
        <v>0</v>
      </c>
      <c r="N26" s="43">
        <v>100</v>
      </c>
      <c r="O26" s="33" t="s">
        <v>4265</v>
      </c>
      <c r="P26" s="33"/>
      <c r="Q26" s="349">
        <f t="shared" si="0"/>
        <v>25</v>
      </c>
      <c r="R26" s="33" t="s">
        <v>4240</v>
      </c>
      <c r="S26" s="33" t="s">
        <v>694</v>
      </c>
      <c r="T26" s="47"/>
    </row>
    <row r="27" spans="1:22">
      <c r="A27" s="46">
        <f t="shared" si="1"/>
        <v>22</v>
      </c>
      <c r="B27" s="109" t="s">
        <v>4262</v>
      </c>
      <c r="C27" s="108" t="s">
        <v>2524</v>
      </c>
      <c r="D27" s="31" t="s">
        <v>3812</v>
      </c>
      <c r="E27" s="136" t="s">
        <v>1196</v>
      </c>
      <c r="F27" s="30" t="s">
        <v>1237</v>
      </c>
      <c r="G27" s="30" t="s">
        <v>1237</v>
      </c>
      <c r="H27" s="33" t="s">
        <v>3796</v>
      </c>
      <c r="I27" s="33"/>
      <c r="J27" s="33" t="s">
        <v>19579</v>
      </c>
      <c r="K27" s="33"/>
      <c r="L27" s="33" t="s">
        <v>846</v>
      </c>
      <c r="M27" s="43">
        <v>0</v>
      </c>
      <c r="N27" s="43">
        <v>100</v>
      </c>
      <c r="O27" s="33" t="s">
        <v>4265</v>
      </c>
      <c r="P27" s="33"/>
      <c r="Q27" s="349">
        <f t="shared" si="0"/>
        <v>25</v>
      </c>
      <c r="R27" s="33" t="s">
        <v>4240</v>
      </c>
      <c r="S27" s="33" t="s">
        <v>694</v>
      </c>
      <c r="T27" s="47"/>
    </row>
    <row r="28" spans="1:22">
      <c r="A28" s="46">
        <f t="shared" si="1"/>
        <v>23</v>
      </c>
      <c r="B28" s="109" t="s">
        <v>3813</v>
      </c>
      <c r="C28" s="108" t="s">
        <v>2524</v>
      </c>
      <c r="D28" s="31" t="s">
        <v>4268</v>
      </c>
      <c r="E28" s="31" t="s">
        <v>1197</v>
      </c>
      <c r="F28" s="30" t="s">
        <v>4263</v>
      </c>
      <c r="G28" s="44" t="s">
        <v>3814</v>
      </c>
      <c r="H28" s="111" t="s">
        <v>2524</v>
      </c>
      <c r="I28" s="111" t="s">
        <v>17261</v>
      </c>
      <c r="J28" s="111"/>
      <c r="K28" s="111"/>
      <c r="L28" s="111"/>
      <c r="M28" s="43">
        <v>0</v>
      </c>
      <c r="N28" s="43">
        <v>100</v>
      </c>
      <c r="O28" s="33" t="s">
        <v>3815</v>
      </c>
      <c r="P28" s="33"/>
      <c r="Q28" s="349" t="str">
        <f t="shared" si="0"/>
        <v xml:space="preserve"> </v>
      </c>
      <c r="R28" s="33"/>
      <c r="S28" s="33"/>
      <c r="T28" s="47"/>
    </row>
    <row r="29" spans="1:22" s="929" customFormat="1">
      <c r="A29" s="46">
        <f t="shared" si="1"/>
        <v>24</v>
      </c>
      <c r="B29" s="109" t="s">
        <v>3813</v>
      </c>
      <c r="C29" s="108" t="s">
        <v>2524</v>
      </c>
      <c r="D29" s="31" t="s">
        <v>2529</v>
      </c>
      <c r="E29" s="135" t="s">
        <v>17758</v>
      </c>
      <c r="F29" s="1838"/>
      <c r="G29" s="1838"/>
      <c r="H29" s="2247"/>
      <c r="I29" s="2247" t="s">
        <v>17262</v>
      </c>
      <c r="J29" s="2247"/>
      <c r="K29" s="2247"/>
      <c r="L29" s="2247"/>
      <c r="M29" s="2247"/>
      <c r="N29" s="2247"/>
      <c r="O29" s="2247"/>
      <c r="P29" s="2247"/>
      <c r="Q29" s="2247"/>
      <c r="R29" s="2247"/>
      <c r="S29" s="2247"/>
      <c r="T29" s="1838"/>
      <c r="U29" s="2294"/>
      <c r="V29" s="975"/>
    </row>
    <row r="30" spans="1:22" s="929" customFormat="1">
      <c r="A30" s="46">
        <f t="shared" si="1"/>
        <v>25</v>
      </c>
      <c r="B30" s="109" t="s">
        <v>3813</v>
      </c>
      <c r="C30" s="108" t="s">
        <v>2524</v>
      </c>
      <c r="D30" s="31" t="s">
        <v>819</v>
      </c>
      <c r="E30" s="135" t="s">
        <v>16375</v>
      </c>
      <c r="F30" s="1950"/>
      <c r="G30" s="1950"/>
      <c r="H30" s="2271"/>
      <c r="I30" s="2271" t="s">
        <v>17262</v>
      </c>
      <c r="J30" s="2271"/>
      <c r="K30" s="2271"/>
      <c r="L30" s="2271"/>
      <c r="M30" s="2271"/>
      <c r="N30" s="2271"/>
      <c r="O30" s="2271"/>
      <c r="P30" s="2271"/>
      <c r="Q30" s="2271"/>
      <c r="R30" s="2271"/>
      <c r="S30" s="2271"/>
      <c r="T30" s="1950"/>
      <c r="U30" s="2294"/>
      <c r="V30" s="975"/>
    </row>
    <row r="31" spans="1:22">
      <c r="A31" s="46">
        <f t="shared" si="1"/>
        <v>26</v>
      </c>
      <c r="B31" s="109" t="s">
        <v>3813</v>
      </c>
      <c r="C31" s="108" t="s">
        <v>2524</v>
      </c>
      <c r="D31" s="31" t="s">
        <v>821</v>
      </c>
      <c r="E31" s="31" t="s">
        <v>1198</v>
      </c>
      <c r="F31" s="137" t="s">
        <v>817</v>
      </c>
      <c r="G31" s="44" t="s">
        <v>346</v>
      </c>
      <c r="H31" s="111" t="s">
        <v>2524</v>
      </c>
      <c r="I31" s="111" t="s">
        <v>17259</v>
      </c>
      <c r="J31" s="111"/>
      <c r="K31" s="111"/>
      <c r="L31" s="111"/>
      <c r="M31" s="43">
        <v>0</v>
      </c>
      <c r="N31" s="43">
        <v>100</v>
      </c>
      <c r="O31" s="33" t="s">
        <v>3815</v>
      </c>
      <c r="P31" s="33"/>
      <c r="Q31" s="349" t="str">
        <f t="shared" si="0"/>
        <v xml:space="preserve"> </v>
      </c>
      <c r="R31" s="33"/>
      <c r="S31" s="33"/>
      <c r="T31" s="47"/>
    </row>
    <row r="32" spans="1:22">
      <c r="A32" s="46">
        <f t="shared" si="1"/>
        <v>27</v>
      </c>
      <c r="B32" s="109" t="s">
        <v>3813</v>
      </c>
      <c r="C32" s="108" t="s">
        <v>2524</v>
      </c>
      <c r="D32" s="31" t="s">
        <v>347</v>
      </c>
      <c r="E32" s="31" t="s">
        <v>1199</v>
      </c>
      <c r="F32" s="137" t="s">
        <v>793</v>
      </c>
      <c r="G32" s="44" t="s">
        <v>4438</v>
      </c>
      <c r="H32" s="111" t="s">
        <v>2524</v>
      </c>
      <c r="I32" s="111" t="s">
        <v>17262</v>
      </c>
      <c r="J32" s="111"/>
      <c r="K32" s="111"/>
      <c r="L32" s="111"/>
      <c r="M32" s="43">
        <v>0</v>
      </c>
      <c r="N32" s="43">
        <v>100</v>
      </c>
      <c r="O32" s="33" t="s">
        <v>3815</v>
      </c>
      <c r="P32" s="33"/>
      <c r="Q32" s="349" t="str">
        <f t="shared" si="0"/>
        <v xml:space="preserve"> </v>
      </c>
      <c r="R32" s="33"/>
      <c r="S32" s="33"/>
      <c r="T32" s="47"/>
    </row>
    <row r="33" spans="1:20">
      <c r="A33" s="46">
        <f t="shared" si="1"/>
        <v>28</v>
      </c>
      <c r="B33" s="109" t="s">
        <v>3813</v>
      </c>
      <c r="C33" s="108" t="s">
        <v>2524</v>
      </c>
      <c r="D33" s="31" t="s">
        <v>827</v>
      </c>
      <c r="E33" s="31" t="s">
        <v>1200</v>
      </c>
      <c r="F33" s="30"/>
      <c r="G33" s="44" t="s">
        <v>349</v>
      </c>
      <c r="H33" s="111" t="s">
        <v>2524</v>
      </c>
      <c r="I33" s="111" t="s">
        <v>3516</v>
      </c>
      <c r="J33" s="111"/>
      <c r="K33" s="111"/>
      <c r="L33" s="111"/>
      <c r="M33" s="43">
        <v>0</v>
      </c>
      <c r="N33" s="43">
        <v>100</v>
      </c>
      <c r="O33" s="33" t="s">
        <v>3815</v>
      </c>
      <c r="P33" s="33"/>
      <c r="Q33" s="349" t="str">
        <f t="shared" si="0"/>
        <v xml:space="preserve"> </v>
      </c>
      <c r="R33" s="33"/>
      <c r="S33" s="33"/>
      <c r="T33" s="47"/>
    </row>
    <row r="34" spans="1:20">
      <c r="A34" s="46">
        <f t="shared" si="1"/>
        <v>29</v>
      </c>
      <c r="B34" s="109" t="s">
        <v>3813</v>
      </c>
      <c r="C34" s="108" t="s">
        <v>2524</v>
      </c>
      <c r="D34" s="31" t="s">
        <v>4439</v>
      </c>
      <c r="E34" s="31" t="s">
        <v>1201</v>
      </c>
      <c r="F34" s="30" t="s">
        <v>4440</v>
      </c>
      <c r="G34" s="30" t="s">
        <v>3238</v>
      </c>
      <c r="H34" s="34" t="s">
        <v>2524</v>
      </c>
      <c r="I34" s="34" t="s">
        <v>17226</v>
      </c>
      <c r="J34" s="34"/>
      <c r="K34" s="34"/>
      <c r="L34" s="34"/>
      <c r="M34" s="43">
        <v>0</v>
      </c>
      <c r="N34" s="43">
        <v>100</v>
      </c>
      <c r="O34" s="33" t="s">
        <v>3815</v>
      </c>
      <c r="P34" s="33"/>
      <c r="Q34" s="349" t="str">
        <f t="shared" si="0"/>
        <v xml:space="preserve"> </v>
      </c>
      <c r="R34" s="33"/>
      <c r="S34" s="33"/>
      <c r="T34" s="47"/>
    </row>
    <row r="35" spans="1:20">
      <c r="A35" s="46">
        <f t="shared" si="1"/>
        <v>30</v>
      </c>
      <c r="B35" s="109" t="s">
        <v>3813</v>
      </c>
      <c r="C35" s="108" t="s">
        <v>2524</v>
      </c>
      <c r="D35" s="31" t="s">
        <v>3239</v>
      </c>
      <c r="E35" s="31" t="s">
        <v>1202</v>
      </c>
      <c r="F35" s="30" t="s">
        <v>3240</v>
      </c>
      <c r="G35" s="30" t="s">
        <v>3241</v>
      </c>
      <c r="H35" s="34" t="s">
        <v>2524</v>
      </c>
      <c r="I35" s="34" t="s">
        <v>17229</v>
      </c>
      <c r="J35" s="34"/>
      <c r="K35" s="34"/>
      <c r="L35" s="34"/>
      <c r="M35" s="43">
        <v>0</v>
      </c>
      <c r="N35" s="43">
        <v>100</v>
      </c>
      <c r="O35" s="33" t="s">
        <v>3815</v>
      </c>
      <c r="P35" s="33"/>
      <c r="Q35" s="349" t="str">
        <f t="shared" si="0"/>
        <v xml:space="preserve"> </v>
      </c>
      <c r="R35" s="33"/>
      <c r="S35" s="33"/>
      <c r="T35" s="47"/>
    </row>
    <row r="36" spans="1:20">
      <c r="A36" s="46">
        <f t="shared" si="1"/>
        <v>31</v>
      </c>
      <c r="B36" s="109" t="s">
        <v>3813</v>
      </c>
      <c r="C36" s="108" t="s">
        <v>2524</v>
      </c>
      <c r="D36" s="31" t="s">
        <v>2747</v>
      </c>
      <c r="E36" s="31" t="s">
        <v>1203</v>
      </c>
      <c r="F36" s="30" t="s">
        <v>3242</v>
      </c>
      <c r="G36" s="30" t="s">
        <v>3243</v>
      </c>
      <c r="H36" s="34" t="s">
        <v>2524</v>
      </c>
      <c r="I36" s="34" t="s">
        <v>3516</v>
      </c>
      <c r="J36" s="34"/>
      <c r="K36" s="34"/>
      <c r="L36" s="34"/>
      <c r="M36" s="43">
        <v>0</v>
      </c>
      <c r="N36" s="43">
        <v>100</v>
      </c>
      <c r="O36" s="33" t="s">
        <v>3815</v>
      </c>
      <c r="P36" s="33"/>
      <c r="Q36" s="349" t="str">
        <f t="shared" si="0"/>
        <v xml:space="preserve"> </v>
      </c>
      <c r="R36" s="33"/>
      <c r="S36" s="33"/>
      <c r="T36" s="47"/>
    </row>
    <row r="37" spans="1:20">
      <c r="A37" s="46">
        <f t="shared" si="1"/>
        <v>32</v>
      </c>
      <c r="B37" s="109" t="s">
        <v>3813</v>
      </c>
      <c r="C37" s="108" t="s">
        <v>2524</v>
      </c>
      <c r="D37" s="31" t="s">
        <v>1223</v>
      </c>
      <c r="E37" s="31" t="s">
        <v>1204</v>
      </c>
      <c r="F37" s="30" t="s">
        <v>3244</v>
      </c>
      <c r="G37" s="30" t="s">
        <v>3245</v>
      </c>
      <c r="H37" s="34" t="s">
        <v>2524</v>
      </c>
      <c r="I37" s="34" t="s">
        <v>3516</v>
      </c>
      <c r="J37" s="34"/>
      <c r="K37" s="34"/>
      <c r="L37" s="34"/>
      <c r="M37" s="43">
        <v>0</v>
      </c>
      <c r="N37" s="43">
        <v>100</v>
      </c>
      <c r="O37" s="33" t="s">
        <v>3815</v>
      </c>
      <c r="P37" s="33"/>
      <c r="Q37" s="349" t="str">
        <f t="shared" si="0"/>
        <v xml:space="preserve"> </v>
      </c>
      <c r="R37" s="33"/>
      <c r="S37" s="33"/>
      <c r="T37" s="47"/>
    </row>
    <row r="38" spans="1:20">
      <c r="A38" s="46">
        <f t="shared" si="1"/>
        <v>33</v>
      </c>
      <c r="B38" s="109" t="s">
        <v>3813</v>
      </c>
      <c r="C38" s="108" t="s">
        <v>2524</v>
      </c>
      <c r="D38" s="31" t="s">
        <v>1225</v>
      </c>
      <c r="E38" s="31" t="s">
        <v>1205</v>
      </c>
      <c r="F38" s="30" t="s">
        <v>3246</v>
      </c>
      <c r="G38" s="30" t="s">
        <v>3247</v>
      </c>
      <c r="H38" s="34" t="s">
        <v>2524</v>
      </c>
      <c r="I38" s="34" t="s">
        <v>3516</v>
      </c>
      <c r="J38" s="34"/>
      <c r="K38" s="34"/>
      <c r="L38" s="34"/>
      <c r="M38" s="43">
        <v>0</v>
      </c>
      <c r="N38" s="43">
        <v>100</v>
      </c>
      <c r="O38" s="33" t="s">
        <v>3815</v>
      </c>
      <c r="P38" s="33"/>
      <c r="Q38" s="349" t="str">
        <f t="shared" si="0"/>
        <v xml:space="preserve"> </v>
      </c>
      <c r="R38" s="33"/>
      <c r="S38" s="33"/>
      <c r="T38" s="47"/>
    </row>
    <row r="39" spans="1:20">
      <c r="A39" s="46">
        <f t="shared" si="1"/>
        <v>34</v>
      </c>
      <c r="B39" s="109" t="s">
        <v>3813</v>
      </c>
      <c r="C39" s="108" t="s">
        <v>2524</v>
      </c>
      <c r="D39" s="31" t="s">
        <v>1021</v>
      </c>
      <c r="E39" s="31" t="s">
        <v>1206</v>
      </c>
      <c r="F39" s="30" t="s">
        <v>1545</v>
      </c>
      <c r="G39" s="30" t="s">
        <v>1545</v>
      </c>
      <c r="H39" s="34" t="s">
        <v>2524</v>
      </c>
      <c r="I39" s="34" t="s">
        <v>3516</v>
      </c>
      <c r="J39" s="34"/>
      <c r="K39" s="34"/>
      <c r="L39" s="34"/>
      <c r="M39" s="43">
        <v>0</v>
      </c>
      <c r="N39" s="43">
        <v>100</v>
      </c>
      <c r="O39" s="33" t="s">
        <v>3815</v>
      </c>
      <c r="P39" s="33"/>
      <c r="Q39" s="349" t="str">
        <f t="shared" si="0"/>
        <v xml:space="preserve"> </v>
      </c>
      <c r="R39" s="33"/>
      <c r="S39" s="33"/>
      <c r="T39" s="47"/>
    </row>
    <row r="40" spans="1:20">
      <c r="A40" s="46">
        <f t="shared" si="1"/>
        <v>35</v>
      </c>
      <c r="B40" s="109" t="s">
        <v>3813</v>
      </c>
      <c r="C40" s="108" t="s">
        <v>2524</v>
      </c>
      <c r="D40" s="31" t="s">
        <v>3248</v>
      </c>
      <c r="E40" s="31" t="s">
        <v>1207</v>
      </c>
      <c r="F40" s="30"/>
      <c r="G40" s="30" t="s">
        <v>3249</v>
      </c>
      <c r="H40" s="34" t="s">
        <v>2524</v>
      </c>
      <c r="I40" s="34" t="s">
        <v>3516</v>
      </c>
      <c r="J40" s="34"/>
      <c r="K40" s="34"/>
      <c r="L40" s="34"/>
      <c r="M40" s="43">
        <v>0</v>
      </c>
      <c r="N40" s="43">
        <v>100</v>
      </c>
      <c r="O40" s="33" t="s">
        <v>3815</v>
      </c>
      <c r="P40" s="33"/>
      <c r="Q40" s="349" t="str">
        <f t="shared" si="0"/>
        <v xml:space="preserve"> </v>
      </c>
      <c r="R40" s="33"/>
      <c r="S40" s="33"/>
      <c r="T40" s="47"/>
    </row>
    <row r="41" spans="1:20">
      <c r="A41" s="46">
        <f t="shared" si="1"/>
        <v>36</v>
      </c>
      <c r="B41" s="109" t="s">
        <v>3250</v>
      </c>
      <c r="C41" s="108" t="s">
        <v>2524</v>
      </c>
      <c r="D41" s="31" t="s">
        <v>4268</v>
      </c>
      <c r="E41" s="31" t="s">
        <v>1208</v>
      </c>
      <c r="F41" s="30" t="s">
        <v>4263</v>
      </c>
      <c r="G41" s="30" t="s">
        <v>3251</v>
      </c>
      <c r="H41" s="33" t="s">
        <v>3252</v>
      </c>
      <c r="I41" s="33" t="s">
        <v>3516</v>
      </c>
      <c r="J41" s="33" t="s">
        <v>17764</v>
      </c>
      <c r="K41" s="33" t="s">
        <v>17766</v>
      </c>
      <c r="L41" s="33" t="s">
        <v>6563</v>
      </c>
      <c r="M41" s="43">
        <v>0</v>
      </c>
      <c r="N41" s="43">
        <v>100</v>
      </c>
      <c r="O41" s="33" t="s">
        <v>3815</v>
      </c>
      <c r="P41" s="33"/>
      <c r="Q41" s="349" t="str">
        <f t="shared" si="0"/>
        <v xml:space="preserve"> </v>
      </c>
      <c r="R41" s="33"/>
      <c r="S41" s="33"/>
      <c r="T41" s="47"/>
    </row>
    <row r="42" spans="1:20">
      <c r="A42" s="46">
        <f t="shared" si="1"/>
        <v>37</v>
      </c>
      <c r="B42" s="109" t="s">
        <v>3253</v>
      </c>
      <c r="C42" s="108" t="s">
        <v>2524</v>
      </c>
      <c r="D42" s="31" t="s">
        <v>4274</v>
      </c>
      <c r="E42" s="31" t="s">
        <v>1209</v>
      </c>
      <c r="F42" s="30" t="s">
        <v>2623</v>
      </c>
      <c r="G42" s="30" t="s">
        <v>3254</v>
      </c>
      <c r="H42" s="33" t="s">
        <v>3252</v>
      </c>
      <c r="I42" s="33" t="s">
        <v>3516</v>
      </c>
      <c r="J42" s="33" t="s">
        <v>17764</v>
      </c>
      <c r="K42" s="33" t="s">
        <v>17772</v>
      </c>
      <c r="L42" s="33" t="s">
        <v>6563</v>
      </c>
      <c r="M42" s="43">
        <v>0</v>
      </c>
      <c r="N42" s="43">
        <v>100</v>
      </c>
      <c r="O42" s="33" t="s">
        <v>3815</v>
      </c>
      <c r="P42" s="320"/>
      <c r="Q42" s="349">
        <f t="shared" si="0"/>
        <v>5</v>
      </c>
      <c r="R42" s="33" t="s">
        <v>4849</v>
      </c>
      <c r="S42" s="331" t="s">
        <v>1527</v>
      </c>
      <c r="T42" s="107"/>
    </row>
    <row r="43" spans="1:20">
      <c r="A43" s="46">
        <f t="shared" si="1"/>
        <v>38</v>
      </c>
      <c r="B43" s="109" t="s">
        <v>3253</v>
      </c>
      <c r="C43" s="108" t="s">
        <v>2524</v>
      </c>
      <c r="D43" s="135" t="s">
        <v>347</v>
      </c>
      <c r="E43" s="31" t="s">
        <v>1210</v>
      </c>
      <c r="F43" s="30" t="s">
        <v>4847</v>
      </c>
      <c r="G43" s="30" t="s">
        <v>3255</v>
      </c>
      <c r="H43" s="33" t="s">
        <v>3252</v>
      </c>
      <c r="I43" s="33" t="s">
        <v>3516</v>
      </c>
      <c r="J43" s="33" t="s">
        <v>17764</v>
      </c>
      <c r="K43" s="33" t="s">
        <v>17765</v>
      </c>
      <c r="L43" s="33" t="s">
        <v>6563</v>
      </c>
      <c r="M43" s="43">
        <v>0</v>
      </c>
      <c r="N43" s="43">
        <v>100</v>
      </c>
      <c r="O43" s="33" t="s">
        <v>3815</v>
      </c>
      <c r="P43" s="320"/>
      <c r="Q43" s="349">
        <f t="shared" si="0"/>
        <v>5</v>
      </c>
      <c r="R43" s="33" t="s">
        <v>4849</v>
      </c>
      <c r="S43" s="331" t="s">
        <v>1527</v>
      </c>
      <c r="T43" s="107"/>
    </row>
    <row r="44" spans="1:20">
      <c r="A44" s="46">
        <f t="shared" si="1"/>
        <v>39</v>
      </c>
      <c r="B44" s="109" t="s">
        <v>3256</v>
      </c>
      <c r="C44" s="108" t="s">
        <v>2524</v>
      </c>
      <c r="D44" s="214" t="s">
        <v>347</v>
      </c>
      <c r="E44" s="138" t="s">
        <v>1212</v>
      </c>
      <c r="F44" s="30" t="s">
        <v>3601</v>
      </c>
      <c r="G44" s="30" t="s">
        <v>3257</v>
      </c>
      <c r="H44" s="33" t="s">
        <v>3258</v>
      </c>
      <c r="I44" s="33" t="s">
        <v>17291</v>
      </c>
      <c r="J44" s="33" t="s">
        <v>17763</v>
      </c>
      <c r="K44" s="33"/>
      <c r="L44" s="33" t="s">
        <v>6519</v>
      </c>
      <c r="M44" s="43"/>
      <c r="N44" s="43"/>
      <c r="O44" s="33"/>
      <c r="P44" s="320"/>
      <c r="Q44" s="349">
        <f t="shared" ref="Q44:Q53" si="2">IF(ISERROR(INDEX(data,MATCH(LEN(S44),item,0),2))," ",INDEX(data,MATCH(LEN(S44),item,0),2))</f>
        <v>5</v>
      </c>
      <c r="R44" s="33" t="s">
        <v>4849</v>
      </c>
      <c r="S44" s="331" t="s">
        <v>1527</v>
      </c>
      <c r="T44" s="107"/>
    </row>
    <row r="45" spans="1:20">
      <c r="A45" s="46">
        <f t="shared" si="1"/>
        <v>40</v>
      </c>
      <c r="B45" s="109" t="s">
        <v>3256</v>
      </c>
      <c r="C45" s="108" t="s">
        <v>2524</v>
      </c>
      <c r="D45" s="214" t="s">
        <v>4350</v>
      </c>
      <c r="E45" s="138" t="s">
        <v>1213</v>
      </c>
      <c r="F45" s="30" t="s">
        <v>3601</v>
      </c>
      <c r="G45" s="30" t="s">
        <v>3259</v>
      </c>
      <c r="H45" s="33" t="s">
        <v>3258</v>
      </c>
      <c r="I45" s="33" t="s">
        <v>17291</v>
      </c>
      <c r="J45" s="33" t="s">
        <v>17763</v>
      </c>
      <c r="K45" s="33"/>
      <c r="L45" s="33" t="s">
        <v>6519</v>
      </c>
      <c r="M45" s="43"/>
      <c r="N45" s="43"/>
      <c r="O45" s="33"/>
      <c r="P45" s="320"/>
      <c r="Q45" s="349">
        <f t="shared" si="2"/>
        <v>5</v>
      </c>
      <c r="R45" s="33" t="s">
        <v>4849</v>
      </c>
      <c r="S45" s="331" t="s">
        <v>1527</v>
      </c>
      <c r="T45" s="107"/>
    </row>
    <row r="46" spans="1:20">
      <c r="A46" s="46">
        <f t="shared" si="1"/>
        <v>41</v>
      </c>
      <c r="B46" s="109" t="s">
        <v>3256</v>
      </c>
      <c r="C46" s="108" t="s">
        <v>2524</v>
      </c>
      <c r="D46" s="214" t="s">
        <v>3260</v>
      </c>
      <c r="E46" s="138" t="s">
        <v>1214</v>
      </c>
      <c r="F46" s="35" t="s">
        <v>1067</v>
      </c>
      <c r="G46" s="30" t="s">
        <v>1108</v>
      </c>
      <c r="H46" s="33" t="s">
        <v>3258</v>
      </c>
      <c r="I46" s="33" t="s">
        <v>17291</v>
      </c>
      <c r="J46" s="33" t="s">
        <v>17763</v>
      </c>
      <c r="K46" s="33"/>
      <c r="L46" s="33" t="s">
        <v>6519</v>
      </c>
      <c r="M46" s="43"/>
      <c r="N46" s="43"/>
      <c r="O46" s="33"/>
      <c r="P46" s="320"/>
      <c r="Q46" s="349">
        <f t="shared" si="2"/>
        <v>5</v>
      </c>
      <c r="R46" s="33" t="s">
        <v>4849</v>
      </c>
      <c r="S46" s="331" t="s">
        <v>1527</v>
      </c>
      <c r="T46" s="107"/>
    </row>
    <row r="47" spans="1:20">
      <c r="A47" s="46">
        <f t="shared" si="1"/>
        <v>42</v>
      </c>
      <c r="B47" s="109" t="s">
        <v>3256</v>
      </c>
      <c r="C47" s="108" t="s">
        <v>2524</v>
      </c>
      <c r="D47" s="214" t="s">
        <v>1109</v>
      </c>
      <c r="E47" s="138" t="s">
        <v>1215</v>
      </c>
      <c r="F47" s="35" t="s">
        <v>1067</v>
      </c>
      <c r="G47" s="30" t="s">
        <v>1110</v>
      </c>
      <c r="H47" s="33" t="s">
        <v>3258</v>
      </c>
      <c r="I47" s="33" t="s">
        <v>17291</v>
      </c>
      <c r="J47" s="33" t="s">
        <v>17763</v>
      </c>
      <c r="K47" s="33"/>
      <c r="L47" s="33" t="s">
        <v>6519</v>
      </c>
      <c r="M47" s="43"/>
      <c r="N47" s="43"/>
      <c r="O47" s="33"/>
      <c r="P47" s="320"/>
      <c r="Q47" s="349">
        <f t="shared" si="2"/>
        <v>5</v>
      </c>
      <c r="R47" s="33" t="s">
        <v>4849</v>
      </c>
      <c r="S47" s="331" t="s">
        <v>1527</v>
      </c>
      <c r="T47" s="107"/>
    </row>
    <row r="48" spans="1:20">
      <c r="A48" s="46">
        <f t="shared" si="1"/>
        <v>43</v>
      </c>
      <c r="B48" s="109" t="s">
        <v>3256</v>
      </c>
      <c r="C48" s="108" t="s">
        <v>2524</v>
      </c>
      <c r="D48" s="214" t="s">
        <v>1111</v>
      </c>
      <c r="E48" s="112" t="s">
        <v>1211</v>
      </c>
      <c r="F48" s="113" t="s">
        <v>3602</v>
      </c>
      <c r="G48" s="30" t="s">
        <v>1112</v>
      </c>
      <c r="H48" s="33" t="s">
        <v>3258</v>
      </c>
      <c r="I48" s="33" t="s">
        <v>17265</v>
      </c>
      <c r="J48" s="33" t="s">
        <v>17763</v>
      </c>
      <c r="K48" s="33"/>
      <c r="L48" s="33" t="s">
        <v>6519</v>
      </c>
      <c r="M48" s="43"/>
      <c r="N48" s="43"/>
      <c r="O48" s="33"/>
      <c r="P48" s="320"/>
      <c r="Q48" s="349">
        <f t="shared" si="2"/>
        <v>5</v>
      </c>
      <c r="R48" s="33" t="s">
        <v>4849</v>
      </c>
      <c r="S48" s="331" t="s">
        <v>1527</v>
      </c>
      <c r="T48" s="107"/>
    </row>
    <row r="49" spans="1:20">
      <c r="A49" s="46">
        <f t="shared" si="1"/>
        <v>44</v>
      </c>
      <c r="B49" s="109" t="s">
        <v>3256</v>
      </c>
      <c r="C49" s="108" t="s">
        <v>2524</v>
      </c>
      <c r="D49" s="214" t="s">
        <v>1113</v>
      </c>
      <c r="E49" s="112" t="s">
        <v>1216</v>
      </c>
      <c r="F49" s="113" t="s">
        <v>3602</v>
      </c>
      <c r="G49" s="30" t="s">
        <v>1114</v>
      </c>
      <c r="H49" s="33" t="s">
        <v>3258</v>
      </c>
      <c r="I49" s="33" t="s">
        <v>17265</v>
      </c>
      <c r="J49" s="33" t="s">
        <v>17763</v>
      </c>
      <c r="K49" s="33"/>
      <c r="L49" s="33" t="s">
        <v>6519</v>
      </c>
      <c r="M49" s="43"/>
      <c r="N49" s="43"/>
      <c r="O49" s="33"/>
      <c r="P49" s="320"/>
      <c r="Q49" s="349">
        <f t="shared" si="2"/>
        <v>5</v>
      </c>
      <c r="R49" s="33" t="s">
        <v>4849</v>
      </c>
      <c r="S49" s="331" t="s">
        <v>1527</v>
      </c>
      <c r="T49" s="107"/>
    </row>
    <row r="50" spans="1:20">
      <c r="A50" s="46">
        <f t="shared" si="1"/>
        <v>45</v>
      </c>
      <c r="B50" s="109" t="s">
        <v>3256</v>
      </c>
      <c r="C50" s="108" t="s">
        <v>2524</v>
      </c>
      <c r="D50" s="214">
        <v>1501</v>
      </c>
      <c r="E50" s="138" t="s">
        <v>1217</v>
      </c>
      <c r="F50" s="113" t="s">
        <v>3565</v>
      </c>
      <c r="G50" s="30" t="s">
        <v>1802</v>
      </c>
      <c r="H50" s="33" t="s">
        <v>3258</v>
      </c>
      <c r="I50" s="33" t="s">
        <v>3516</v>
      </c>
      <c r="J50" s="33" t="s">
        <v>17763</v>
      </c>
      <c r="K50" s="33"/>
      <c r="L50" s="33" t="s">
        <v>6519</v>
      </c>
      <c r="M50" s="43"/>
      <c r="N50" s="43"/>
      <c r="O50" s="33"/>
      <c r="P50" s="320"/>
      <c r="Q50" s="349">
        <f t="shared" si="2"/>
        <v>5</v>
      </c>
      <c r="R50" s="33" t="s">
        <v>4849</v>
      </c>
      <c r="S50" s="331" t="s">
        <v>1527</v>
      </c>
      <c r="T50" s="107"/>
    </row>
    <row r="51" spans="1:20">
      <c r="A51" s="46">
        <f t="shared" si="1"/>
        <v>46</v>
      </c>
      <c r="B51" s="109" t="s">
        <v>3256</v>
      </c>
      <c r="C51" s="108" t="s">
        <v>2524</v>
      </c>
      <c r="D51" s="214">
        <v>1502</v>
      </c>
      <c r="E51" s="138" t="s">
        <v>1218</v>
      </c>
      <c r="F51" s="113" t="s">
        <v>3565</v>
      </c>
      <c r="G51" s="30" t="s">
        <v>1803</v>
      </c>
      <c r="H51" s="33" t="s">
        <v>3258</v>
      </c>
      <c r="I51" s="33" t="s">
        <v>3516</v>
      </c>
      <c r="J51" s="33" t="s">
        <v>17763</v>
      </c>
      <c r="K51" s="33"/>
      <c r="L51" s="33" t="s">
        <v>6519</v>
      </c>
      <c r="M51" s="43"/>
      <c r="N51" s="43"/>
      <c r="O51" s="33"/>
      <c r="P51" s="320"/>
      <c r="Q51" s="349">
        <f t="shared" si="2"/>
        <v>5</v>
      </c>
      <c r="R51" s="33" t="s">
        <v>4849</v>
      </c>
      <c r="S51" s="331" t="s">
        <v>1527</v>
      </c>
      <c r="T51" s="107"/>
    </row>
    <row r="52" spans="1:20">
      <c r="A52" s="46">
        <f t="shared" si="1"/>
        <v>47</v>
      </c>
      <c r="B52" s="109" t="s">
        <v>3256</v>
      </c>
      <c r="C52" s="108" t="s">
        <v>2524</v>
      </c>
      <c r="D52" s="160">
        <v>4121</v>
      </c>
      <c r="E52" s="139" t="s">
        <v>1219</v>
      </c>
      <c r="F52" s="30" t="s">
        <v>1100</v>
      </c>
      <c r="G52" s="30" t="s">
        <v>1800</v>
      </c>
      <c r="H52" s="33" t="s">
        <v>3258</v>
      </c>
      <c r="I52" s="33" t="s">
        <v>3516</v>
      </c>
      <c r="J52" s="33" t="s">
        <v>17763</v>
      </c>
      <c r="K52" s="33"/>
      <c r="L52" s="33" t="s">
        <v>6519</v>
      </c>
      <c r="M52" s="43"/>
      <c r="N52" s="43"/>
      <c r="O52" s="33"/>
      <c r="P52" s="320"/>
      <c r="Q52" s="349">
        <f t="shared" si="2"/>
        <v>5</v>
      </c>
      <c r="R52" s="33" t="s">
        <v>4849</v>
      </c>
      <c r="S52" s="331" t="s">
        <v>1527</v>
      </c>
      <c r="T52" s="107"/>
    </row>
    <row r="53" spans="1:20">
      <c r="A53" s="46">
        <f t="shared" si="1"/>
        <v>48</v>
      </c>
      <c r="B53" s="109" t="s">
        <v>3256</v>
      </c>
      <c r="C53" s="108" t="s">
        <v>2524</v>
      </c>
      <c r="D53" s="160">
        <v>4122</v>
      </c>
      <c r="E53" s="139" t="s">
        <v>1220</v>
      </c>
      <c r="F53" s="30" t="s">
        <v>1100</v>
      </c>
      <c r="G53" s="30" t="s">
        <v>1801</v>
      </c>
      <c r="H53" s="33" t="s">
        <v>3258</v>
      </c>
      <c r="I53" s="33" t="s">
        <v>3516</v>
      </c>
      <c r="J53" s="33" t="s">
        <v>17763</v>
      </c>
      <c r="K53" s="33"/>
      <c r="L53" s="33" t="s">
        <v>6519</v>
      </c>
      <c r="M53" s="43"/>
      <c r="N53" s="43"/>
      <c r="O53" s="33"/>
      <c r="P53" s="320"/>
      <c r="Q53" s="349">
        <f t="shared" si="2"/>
        <v>5</v>
      </c>
      <c r="R53" s="33" t="s">
        <v>4849</v>
      </c>
      <c r="S53" s="331" t="s">
        <v>1527</v>
      </c>
      <c r="T53" s="107"/>
    </row>
    <row r="54" spans="1:20">
      <c r="A54" s="46">
        <f t="shared" si="1"/>
        <v>49</v>
      </c>
      <c r="B54" s="109" t="s">
        <v>3256</v>
      </c>
      <c r="C54" s="108" t="s">
        <v>2524</v>
      </c>
      <c r="D54" s="160">
        <v>9601</v>
      </c>
      <c r="E54" s="160" t="s">
        <v>4163</v>
      </c>
      <c r="F54" s="30" t="s">
        <v>2595</v>
      </c>
      <c r="G54" s="30" t="s">
        <v>2595</v>
      </c>
      <c r="H54" s="33" t="s">
        <v>3258</v>
      </c>
      <c r="I54" s="33" t="s">
        <v>17285</v>
      </c>
      <c r="J54" s="33" t="s">
        <v>17763</v>
      </c>
      <c r="K54" s="33"/>
      <c r="L54" s="33" t="s">
        <v>6519</v>
      </c>
      <c r="M54" s="43"/>
      <c r="N54" s="43"/>
      <c r="O54" s="33"/>
      <c r="P54" s="320"/>
      <c r="Q54" s="349" t="str">
        <f t="shared" si="0"/>
        <v xml:space="preserve"> </v>
      </c>
      <c r="R54" s="320"/>
      <c r="S54" s="320"/>
      <c r="T54" s="107"/>
    </row>
    <row r="55" spans="1:20">
      <c r="A55" s="46">
        <f t="shared" si="1"/>
        <v>50</v>
      </c>
      <c r="B55" s="109" t="s">
        <v>1115</v>
      </c>
      <c r="C55" s="108" t="s">
        <v>2524</v>
      </c>
      <c r="D55" s="135" t="s">
        <v>1116</v>
      </c>
      <c r="E55" s="135" t="s">
        <v>18925</v>
      </c>
      <c r="F55" s="30" t="s">
        <v>1117</v>
      </c>
      <c r="G55" s="30" t="s">
        <v>1118</v>
      </c>
      <c r="H55" s="33" t="s">
        <v>3252</v>
      </c>
      <c r="I55" s="33" t="s">
        <v>17229</v>
      </c>
      <c r="J55" s="33" t="s">
        <v>17764</v>
      </c>
      <c r="K55" s="33" t="s">
        <v>17767</v>
      </c>
      <c r="L55" s="33" t="s">
        <v>6563</v>
      </c>
      <c r="M55" s="43">
        <v>0.2</v>
      </c>
      <c r="N55" s="43">
        <v>1</v>
      </c>
      <c r="O55" s="33" t="s">
        <v>1119</v>
      </c>
      <c r="P55" s="33"/>
      <c r="Q55" s="349" t="str">
        <f t="shared" si="0"/>
        <v xml:space="preserve"> </v>
      </c>
      <c r="R55" s="33"/>
      <c r="S55" s="33"/>
      <c r="T55" s="47"/>
    </row>
    <row r="56" spans="1:20">
      <c r="A56" s="46">
        <f t="shared" si="1"/>
        <v>51</v>
      </c>
      <c r="B56" s="109" t="s">
        <v>1115</v>
      </c>
      <c r="C56" s="108" t="s">
        <v>2524</v>
      </c>
      <c r="D56" s="135" t="s">
        <v>1120</v>
      </c>
      <c r="E56" s="135" t="s">
        <v>18926</v>
      </c>
      <c r="F56" s="30" t="s">
        <v>4633</v>
      </c>
      <c r="G56" s="30" t="s">
        <v>3440</v>
      </c>
      <c r="H56" s="33" t="s">
        <v>3252</v>
      </c>
      <c r="I56" s="33" t="s">
        <v>17232</v>
      </c>
      <c r="J56" s="33" t="s">
        <v>17764</v>
      </c>
      <c r="K56" s="33" t="s">
        <v>17768</v>
      </c>
      <c r="L56" s="33" t="s">
        <v>6563</v>
      </c>
      <c r="M56" s="43">
        <v>0.2</v>
      </c>
      <c r="N56" s="43">
        <v>1</v>
      </c>
      <c r="O56" s="33" t="s">
        <v>1119</v>
      </c>
      <c r="P56" s="33"/>
      <c r="Q56" s="349" t="str">
        <f t="shared" si="0"/>
        <v xml:space="preserve"> </v>
      </c>
      <c r="R56" s="33"/>
      <c r="S56" s="33"/>
      <c r="T56" s="47"/>
    </row>
    <row r="57" spans="1:20">
      <c r="A57" s="46">
        <f t="shared" si="1"/>
        <v>52</v>
      </c>
      <c r="B57" s="109" t="s">
        <v>1115</v>
      </c>
      <c r="C57" s="108" t="s">
        <v>2524</v>
      </c>
      <c r="D57" s="135" t="s">
        <v>3441</v>
      </c>
      <c r="E57" s="135" t="s">
        <v>18927</v>
      </c>
      <c r="F57" s="30" t="s">
        <v>3442</v>
      </c>
      <c r="G57" s="30" t="s">
        <v>3443</v>
      </c>
      <c r="H57" s="33" t="s">
        <v>3252</v>
      </c>
      <c r="I57" s="33" t="s">
        <v>3516</v>
      </c>
      <c r="J57" s="33" t="s">
        <v>17764</v>
      </c>
      <c r="K57" s="33" t="s">
        <v>17769</v>
      </c>
      <c r="L57" s="33" t="s">
        <v>6563</v>
      </c>
      <c r="M57" s="43">
        <v>0.2</v>
      </c>
      <c r="N57" s="43">
        <v>1</v>
      </c>
      <c r="O57" s="33" t="s">
        <v>1119</v>
      </c>
      <c r="P57" s="33"/>
      <c r="Q57" s="349" t="str">
        <f t="shared" si="0"/>
        <v xml:space="preserve"> </v>
      </c>
      <c r="R57" s="33"/>
      <c r="S57" s="33"/>
      <c r="T57" s="47"/>
    </row>
    <row r="58" spans="1:20">
      <c r="A58" s="46">
        <f t="shared" si="1"/>
        <v>53</v>
      </c>
      <c r="B58" s="109" t="s">
        <v>1115</v>
      </c>
      <c r="C58" s="108" t="s">
        <v>2524</v>
      </c>
      <c r="D58" s="135" t="s">
        <v>3444</v>
      </c>
      <c r="E58" s="135" t="s">
        <v>18928</v>
      </c>
      <c r="F58" s="30" t="s">
        <v>3445</v>
      </c>
      <c r="G58" s="30" t="s">
        <v>3446</v>
      </c>
      <c r="H58" s="33" t="s">
        <v>3252</v>
      </c>
      <c r="I58" s="33" t="s">
        <v>17258</v>
      </c>
      <c r="J58" s="33" t="s">
        <v>17764</v>
      </c>
      <c r="K58" s="33" t="s">
        <v>17770</v>
      </c>
      <c r="L58" s="33" t="s">
        <v>6563</v>
      </c>
      <c r="M58" s="43">
        <v>0.2</v>
      </c>
      <c r="N58" s="43">
        <v>1</v>
      </c>
      <c r="O58" s="33" t="s">
        <v>1119</v>
      </c>
      <c r="P58" s="33"/>
      <c r="Q58" s="349" t="str">
        <f t="shared" si="0"/>
        <v xml:space="preserve"> </v>
      </c>
      <c r="R58" s="33"/>
      <c r="S58" s="33"/>
      <c r="T58" s="47"/>
    </row>
    <row r="59" spans="1:20">
      <c r="A59" s="46">
        <f t="shared" si="1"/>
        <v>54</v>
      </c>
      <c r="B59" s="109" t="s">
        <v>1115</v>
      </c>
      <c r="C59" s="108" t="s">
        <v>2524</v>
      </c>
      <c r="D59" s="135" t="s">
        <v>3447</v>
      </c>
      <c r="E59" s="135" t="s">
        <v>18929</v>
      </c>
      <c r="F59" s="30" t="s">
        <v>3448</v>
      </c>
      <c r="G59" s="30" t="s">
        <v>3449</v>
      </c>
      <c r="H59" s="33" t="s">
        <v>3252</v>
      </c>
      <c r="I59" s="33" t="s">
        <v>17242</v>
      </c>
      <c r="J59" s="33" t="s">
        <v>18830</v>
      </c>
      <c r="K59" s="33"/>
      <c r="L59" s="33" t="s">
        <v>2559</v>
      </c>
      <c r="M59" s="43">
        <v>0.2</v>
      </c>
      <c r="N59" s="43">
        <v>1</v>
      </c>
      <c r="O59" s="33" t="s">
        <v>1119</v>
      </c>
      <c r="P59" s="33"/>
      <c r="Q59" s="349" t="str">
        <f t="shared" si="0"/>
        <v xml:space="preserve"> </v>
      </c>
      <c r="R59" s="33"/>
      <c r="S59" s="33"/>
      <c r="T59" s="47"/>
    </row>
    <row r="60" spans="1:20">
      <c r="A60" s="46">
        <f t="shared" si="1"/>
        <v>55</v>
      </c>
      <c r="B60" s="109" t="s">
        <v>1115</v>
      </c>
      <c r="C60" s="108" t="s">
        <v>2524</v>
      </c>
      <c r="D60" s="135" t="s">
        <v>3450</v>
      </c>
      <c r="E60" s="135" t="s">
        <v>18930</v>
      </c>
      <c r="F60" s="30" t="s">
        <v>3451</v>
      </c>
      <c r="G60" s="30" t="s">
        <v>3452</v>
      </c>
      <c r="H60" s="33" t="s">
        <v>3252</v>
      </c>
      <c r="I60" s="33" t="s">
        <v>17221</v>
      </c>
      <c r="J60" s="33" t="s">
        <v>17764</v>
      </c>
      <c r="K60" s="33" t="s">
        <v>17771</v>
      </c>
      <c r="L60" s="33" t="s">
        <v>6563</v>
      </c>
      <c r="M60" s="43">
        <v>0.2</v>
      </c>
      <c r="N60" s="43">
        <v>1</v>
      </c>
      <c r="O60" s="33" t="s">
        <v>1119</v>
      </c>
      <c r="P60" s="33"/>
      <c r="Q60" s="349" t="str">
        <f t="shared" si="0"/>
        <v xml:space="preserve"> </v>
      </c>
      <c r="R60" s="33"/>
      <c r="S60" s="33"/>
      <c r="T60" s="47"/>
    </row>
    <row r="61" spans="1:20">
      <c r="A61" s="46">
        <f t="shared" si="1"/>
        <v>56</v>
      </c>
      <c r="B61" s="109" t="s">
        <v>1804</v>
      </c>
      <c r="C61" s="108" t="s">
        <v>2524</v>
      </c>
      <c r="D61" s="135" t="s">
        <v>347</v>
      </c>
      <c r="E61" s="135" t="s">
        <v>3872</v>
      </c>
      <c r="F61" s="30" t="s">
        <v>3601</v>
      </c>
      <c r="G61" s="30" t="s">
        <v>1805</v>
      </c>
      <c r="H61" s="33" t="s">
        <v>1806</v>
      </c>
      <c r="I61" s="33" t="s">
        <v>17291</v>
      </c>
      <c r="J61" s="33" t="s">
        <v>17773</v>
      </c>
      <c r="K61" s="33"/>
      <c r="L61" s="33" t="s">
        <v>6520</v>
      </c>
      <c r="M61" s="43">
        <v>0</v>
      </c>
      <c r="N61" s="43">
        <v>16</v>
      </c>
      <c r="O61" s="33" t="s">
        <v>1810</v>
      </c>
      <c r="P61" s="33"/>
      <c r="Q61" s="349" t="str">
        <f t="shared" si="0"/>
        <v xml:space="preserve"> </v>
      </c>
      <c r="R61" s="33"/>
      <c r="S61" s="33"/>
      <c r="T61" s="47"/>
    </row>
    <row r="62" spans="1:20">
      <c r="A62" s="46">
        <f t="shared" si="1"/>
        <v>57</v>
      </c>
      <c r="B62" s="109" t="s">
        <v>1804</v>
      </c>
      <c r="C62" s="108" t="s">
        <v>2524</v>
      </c>
      <c r="D62" s="135" t="s">
        <v>4350</v>
      </c>
      <c r="E62" s="135" t="s">
        <v>3873</v>
      </c>
      <c r="F62" s="30" t="s">
        <v>3601</v>
      </c>
      <c r="G62" s="30" t="s">
        <v>1807</v>
      </c>
      <c r="H62" s="33" t="s">
        <v>1806</v>
      </c>
      <c r="I62" s="33" t="s">
        <v>17291</v>
      </c>
      <c r="J62" s="33" t="s">
        <v>17773</v>
      </c>
      <c r="K62" s="33"/>
      <c r="L62" s="33" t="s">
        <v>6520</v>
      </c>
      <c r="M62" s="43">
        <v>0</v>
      </c>
      <c r="N62" s="43">
        <v>16</v>
      </c>
      <c r="O62" s="33" t="s">
        <v>1810</v>
      </c>
      <c r="P62" s="33"/>
      <c r="Q62" s="349" t="str">
        <f t="shared" si="0"/>
        <v xml:space="preserve"> </v>
      </c>
      <c r="R62" s="33"/>
      <c r="S62" s="33"/>
      <c r="T62" s="47"/>
    </row>
    <row r="63" spans="1:20">
      <c r="A63" s="46">
        <f t="shared" si="1"/>
        <v>58</v>
      </c>
      <c r="B63" s="109" t="s">
        <v>1804</v>
      </c>
      <c r="C63" s="108" t="s">
        <v>2524</v>
      </c>
      <c r="D63" s="135" t="s">
        <v>3260</v>
      </c>
      <c r="E63" s="135" t="s">
        <v>185</v>
      </c>
      <c r="F63" s="30" t="s">
        <v>1067</v>
      </c>
      <c r="G63" s="30" t="s">
        <v>1808</v>
      </c>
      <c r="H63" s="33" t="s">
        <v>1806</v>
      </c>
      <c r="I63" s="33" t="s">
        <v>17291</v>
      </c>
      <c r="J63" s="33" t="s">
        <v>17773</v>
      </c>
      <c r="K63" s="33"/>
      <c r="L63" s="33" t="s">
        <v>6520</v>
      </c>
      <c r="M63" s="43">
        <v>0</v>
      </c>
      <c r="N63" s="43">
        <v>16</v>
      </c>
      <c r="O63" s="33" t="s">
        <v>1810</v>
      </c>
      <c r="P63" s="33"/>
      <c r="Q63" s="349" t="str">
        <f t="shared" si="0"/>
        <v xml:space="preserve"> </v>
      </c>
      <c r="R63" s="33"/>
      <c r="S63" s="33"/>
      <c r="T63" s="47"/>
    </row>
    <row r="64" spans="1:20">
      <c r="A64" s="46">
        <f t="shared" si="1"/>
        <v>59</v>
      </c>
      <c r="B64" s="109" t="s">
        <v>1804</v>
      </c>
      <c r="C64" s="108" t="s">
        <v>2524</v>
      </c>
      <c r="D64" s="135" t="s">
        <v>1109</v>
      </c>
      <c r="E64" s="135" t="s">
        <v>186</v>
      </c>
      <c r="F64" s="30" t="s">
        <v>1067</v>
      </c>
      <c r="G64" s="30" t="s">
        <v>1809</v>
      </c>
      <c r="H64" s="33" t="s">
        <v>1806</v>
      </c>
      <c r="I64" s="33" t="s">
        <v>17291</v>
      </c>
      <c r="J64" s="33" t="s">
        <v>17773</v>
      </c>
      <c r="K64" s="33"/>
      <c r="L64" s="33" t="s">
        <v>6520</v>
      </c>
      <c r="M64" s="43">
        <v>0</v>
      </c>
      <c r="N64" s="43">
        <v>16</v>
      </c>
      <c r="O64" s="33" t="s">
        <v>1810</v>
      </c>
      <c r="P64" s="33"/>
      <c r="Q64" s="349" t="str">
        <f t="shared" si="0"/>
        <v xml:space="preserve"> </v>
      </c>
      <c r="R64" s="33"/>
      <c r="S64" s="33"/>
      <c r="T64" s="47"/>
    </row>
    <row r="65" spans="1:20">
      <c r="A65" s="46">
        <f t="shared" si="1"/>
        <v>60</v>
      </c>
      <c r="B65" s="109" t="s">
        <v>1804</v>
      </c>
      <c r="C65" s="108" t="s">
        <v>2524</v>
      </c>
      <c r="D65" s="135" t="s">
        <v>3870</v>
      </c>
      <c r="E65" s="140" t="s">
        <v>3871</v>
      </c>
      <c r="F65" s="30" t="s">
        <v>2595</v>
      </c>
      <c r="G65" s="30" t="s">
        <v>2595</v>
      </c>
      <c r="H65" s="33" t="s">
        <v>1806</v>
      </c>
      <c r="I65" s="33" t="s">
        <v>3516</v>
      </c>
      <c r="J65" s="33" t="s">
        <v>17773</v>
      </c>
      <c r="K65" s="33"/>
      <c r="L65" s="33" t="s">
        <v>6520</v>
      </c>
      <c r="M65" s="43">
        <v>0</v>
      </c>
      <c r="N65" s="43">
        <v>16</v>
      </c>
      <c r="O65" s="33" t="s">
        <v>1810</v>
      </c>
      <c r="P65" s="33"/>
      <c r="Q65" s="349" t="str">
        <f t="shared" si="0"/>
        <v xml:space="preserve"> </v>
      </c>
      <c r="R65" s="33"/>
      <c r="S65" s="33"/>
      <c r="T65" s="47"/>
    </row>
    <row r="66" spans="1:20">
      <c r="A66" s="46">
        <f t="shared" si="1"/>
        <v>61</v>
      </c>
      <c r="B66" s="109" t="s">
        <v>1804</v>
      </c>
      <c r="C66" s="108" t="s">
        <v>2524</v>
      </c>
      <c r="D66" s="135">
        <v>4121</v>
      </c>
      <c r="E66" s="140" t="s">
        <v>187</v>
      </c>
      <c r="F66" s="30" t="s">
        <v>1100</v>
      </c>
      <c r="G66" s="30" t="s">
        <v>4693</v>
      </c>
      <c r="H66" s="33" t="s">
        <v>1806</v>
      </c>
      <c r="I66" s="33" t="s">
        <v>3516</v>
      </c>
      <c r="J66" s="33" t="s">
        <v>17773</v>
      </c>
      <c r="K66" s="33"/>
      <c r="L66" s="33" t="s">
        <v>6520</v>
      </c>
      <c r="M66" s="43">
        <v>0</v>
      </c>
      <c r="N66" s="43">
        <v>16</v>
      </c>
      <c r="O66" s="33" t="s">
        <v>1810</v>
      </c>
      <c r="P66" s="33"/>
      <c r="Q66" s="349" t="str">
        <f t="shared" si="0"/>
        <v xml:space="preserve"> </v>
      </c>
      <c r="R66" s="33"/>
      <c r="S66" s="33"/>
      <c r="T66" s="47"/>
    </row>
    <row r="67" spans="1:20">
      <c r="A67" s="46">
        <f t="shared" si="1"/>
        <v>62</v>
      </c>
      <c r="B67" s="109" t="s">
        <v>1804</v>
      </c>
      <c r="C67" s="108" t="s">
        <v>2524</v>
      </c>
      <c r="D67" s="135">
        <v>4122</v>
      </c>
      <c r="E67" s="140" t="s">
        <v>188</v>
      </c>
      <c r="F67" s="30" t="s">
        <v>1100</v>
      </c>
      <c r="G67" s="30" t="s">
        <v>4692</v>
      </c>
      <c r="H67" s="33" t="s">
        <v>1806</v>
      </c>
      <c r="I67" s="33" t="s">
        <v>3516</v>
      </c>
      <c r="J67" s="33" t="s">
        <v>17773</v>
      </c>
      <c r="K67" s="33"/>
      <c r="L67" s="33" t="s">
        <v>6520</v>
      </c>
      <c r="M67" s="43">
        <v>0</v>
      </c>
      <c r="N67" s="43">
        <v>16</v>
      </c>
      <c r="O67" s="33" t="s">
        <v>1810</v>
      </c>
      <c r="P67" s="33"/>
      <c r="Q67" s="349" t="str">
        <f t="shared" si="0"/>
        <v xml:space="preserve"> </v>
      </c>
      <c r="R67" s="33"/>
      <c r="S67" s="33"/>
      <c r="T67" s="47"/>
    </row>
    <row r="68" spans="1:20">
      <c r="A68" s="46">
        <f t="shared" si="1"/>
        <v>63</v>
      </c>
      <c r="B68" s="109" t="s">
        <v>3453</v>
      </c>
      <c r="C68" s="108" t="s">
        <v>2524</v>
      </c>
      <c r="D68" s="35" t="s">
        <v>3454</v>
      </c>
      <c r="E68" s="35" t="s">
        <v>1132</v>
      </c>
      <c r="F68" s="30" t="s">
        <v>410</v>
      </c>
      <c r="G68" s="44" t="s">
        <v>3455</v>
      </c>
      <c r="H68" s="33" t="s">
        <v>2502</v>
      </c>
      <c r="I68" s="33" t="s">
        <v>3516</v>
      </c>
      <c r="J68" s="33" t="s">
        <v>17761</v>
      </c>
      <c r="K68" s="33"/>
      <c r="L68" s="33" t="s">
        <v>6562</v>
      </c>
      <c r="M68" s="46" t="s">
        <v>2524</v>
      </c>
      <c r="N68" s="46" t="s">
        <v>2524</v>
      </c>
      <c r="O68" s="111" t="s">
        <v>2524</v>
      </c>
      <c r="P68" s="111"/>
      <c r="Q68" s="349" t="str">
        <f t="shared" si="0"/>
        <v xml:space="preserve"> </v>
      </c>
      <c r="R68" s="111"/>
      <c r="S68" s="111"/>
      <c r="T68" s="47"/>
    </row>
    <row r="69" spans="1:20">
      <c r="A69" s="46">
        <f t="shared" si="1"/>
        <v>64</v>
      </c>
      <c r="B69" s="109" t="s">
        <v>3453</v>
      </c>
      <c r="C69" s="108" t="s">
        <v>2524</v>
      </c>
      <c r="D69" s="35" t="s">
        <v>3456</v>
      </c>
      <c r="E69" s="35" t="s">
        <v>1133</v>
      </c>
      <c r="F69" s="30" t="s">
        <v>1319</v>
      </c>
      <c r="G69" s="44" t="s">
        <v>2498</v>
      </c>
      <c r="H69" s="33" t="s">
        <v>2502</v>
      </c>
      <c r="I69" s="33" t="s">
        <v>3516</v>
      </c>
      <c r="J69" s="33" t="s">
        <v>17761</v>
      </c>
      <c r="K69" s="33"/>
      <c r="L69" s="33" t="s">
        <v>6562</v>
      </c>
      <c r="M69" s="46" t="s">
        <v>2524</v>
      </c>
      <c r="N69" s="46" t="s">
        <v>2524</v>
      </c>
      <c r="O69" s="111" t="s">
        <v>2524</v>
      </c>
      <c r="P69" s="111"/>
      <c r="Q69" s="349" t="str">
        <f t="shared" si="0"/>
        <v xml:space="preserve"> </v>
      </c>
      <c r="R69" s="111"/>
      <c r="S69" s="111"/>
      <c r="T69" s="47"/>
    </row>
    <row r="70" spans="1:20">
      <c r="A70" s="46">
        <f t="shared" si="1"/>
        <v>65</v>
      </c>
      <c r="B70" s="109" t="s">
        <v>3453</v>
      </c>
      <c r="C70" s="108" t="s">
        <v>2524</v>
      </c>
      <c r="D70" s="141" t="s">
        <v>2631</v>
      </c>
      <c r="E70" s="15" t="s">
        <v>2625</v>
      </c>
      <c r="F70" s="15" t="s">
        <v>223</v>
      </c>
      <c r="G70" s="15" t="s">
        <v>2637</v>
      </c>
      <c r="H70" s="33" t="s">
        <v>2502</v>
      </c>
      <c r="I70" s="33" t="s">
        <v>3516</v>
      </c>
      <c r="J70" s="33" t="s">
        <v>17761</v>
      </c>
      <c r="K70" s="33"/>
      <c r="L70" s="33" t="s">
        <v>6562</v>
      </c>
      <c r="M70" s="46" t="s">
        <v>2524</v>
      </c>
      <c r="N70" s="46" t="s">
        <v>2524</v>
      </c>
      <c r="O70" s="34" t="s">
        <v>2524</v>
      </c>
      <c r="P70" s="150"/>
      <c r="Q70" s="349" t="str">
        <f t="shared" si="0"/>
        <v xml:space="preserve"> </v>
      </c>
      <c r="R70" s="150"/>
      <c r="S70" s="150"/>
      <c r="T70" s="151"/>
    </row>
    <row r="71" spans="1:20">
      <c r="A71" s="46">
        <f t="shared" si="1"/>
        <v>66</v>
      </c>
      <c r="B71" s="109" t="s">
        <v>3453</v>
      </c>
      <c r="C71" s="108" t="s">
        <v>2524</v>
      </c>
      <c r="D71" s="141" t="s">
        <v>2632</v>
      </c>
      <c r="E71" s="15" t="s">
        <v>2626</v>
      </c>
      <c r="F71" s="15" t="s">
        <v>224</v>
      </c>
      <c r="G71" s="15" t="s">
        <v>4850</v>
      </c>
      <c r="H71" s="33" t="s">
        <v>2502</v>
      </c>
      <c r="I71" s="33" t="s">
        <v>3516</v>
      </c>
      <c r="J71" s="33" t="s">
        <v>17761</v>
      </c>
      <c r="K71" s="33"/>
      <c r="L71" s="33" t="s">
        <v>6562</v>
      </c>
      <c r="M71" s="46" t="s">
        <v>2524</v>
      </c>
      <c r="N71" s="46" t="s">
        <v>2524</v>
      </c>
      <c r="O71" s="34" t="s">
        <v>2524</v>
      </c>
      <c r="P71" s="150"/>
      <c r="Q71" s="349" t="str">
        <f t="shared" si="0"/>
        <v xml:space="preserve"> </v>
      </c>
      <c r="R71" s="150"/>
      <c r="S71" s="150"/>
      <c r="T71" s="151"/>
    </row>
    <row r="72" spans="1:20">
      <c r="A72" s="46">
        <f t="shared" si="1"/>
        <v>67</v>
      </c>
      <c r="B72" s="109" t="s">
        <v>3453</v>
      </c>
      <c r="C72" s="108" t="s">
        <v>2524</v>
      </c>
      <c r="D72" s="31" t="s">
        <v>2499</v>
      </c>
      <c r="E72" s="31" t="s">
        <v>1134</v>
      </c>
      <c r="F72" s="30" t="s">
        <v>2500</v>
      </c>
      <c r="G72" s="30" t="s">
        <v>2501</v>
      </c>
      <c r="H72" s="33" t="s">
        <v>2502</v>
      </c>
      <c r="I72" s="33" t="s">
        <v>3516</v>
      </c>
      <c r="J72" s="33" t="s">
        <v>17761</v>
      </c>
      <c r="K72" s="33"/>
      <c r="L72" s="33" t="s">
        <v>6562</v>
      </c>
      <c r="M72" s="46" t="s">
        <v>2524</v>
      </c>
      <c r="N72" s="46" t="s">
        <v>2524</v>
      </c>
      <c r="O72" s="34" t="s">
        <v>2524</v>
      </c>
      <c r="P72" s="34"/>
      <c r="Q72" s="349" t="str">
        <f t="shared" ref="Q72:Q123" si="3">IF(ISERROR(INDEX(data,MATCH(LEN(S72),item,0),2))," ",INDEX(data,MATCH(LEN(S72),item,0),2))</f>
        <v xml:space="preserve"> </v>
      </c>
      <c r="R72" s="34"/>
      <c r="S72" s="34"/>
      <c r="T72" s="47"/>
    </row>
    <row r="73" spans="1:20">
      <c r="A73" s="46">
        <f t="shared" si="1"/>
        <v>68</v>
      </c>
      <c r="B73" s="109" t="s">
        <v>3453</v>
      </c>
      <c r="C73" s="108" t="s">
        <v>2524</v>
      </c>
      <c r="D73" s="31" t="s">
        <v>2503</v>
      </c>
      <c r="E73" s="31" t="s">
        <v>2900</v>
      </c>
      <c r="F73" s="30" t="s">
        <v>2504</v>
      </c>
      <c r="G73" s="30" t="s">
        <v>2505</v>
      </c>
      <c r="H73" s="33" t="s">
        <v>2502</v>
      </c>
      <c r="I73" s="33" t="s">
        <v>3516</v>
      </c>
      <c r="J73" s="33" t="s">
        <v>17761</v>
      </c>
      <c r="K73" s="33"/>
      <c r="L73" s="33" t="s">
        <v>6562</v>
      </c>
      <c r="M73" s="46" t="s">
        <v>2524</v>
      </c>
      <c r="N73" s="46" t="s">
        <v>2524</v>
      </c>
      <c r="O73" s="34" t="s">
        <v>2524</v>
      </c>
      <c r="P73" s="34"/>
      <c r="Q73" s="349" t="str">
        <f t="shared" si="3"/>
        <v xml:space="preserve"> </v>
      </c>
      <c r="R73" s="34"/>
      <c r="S73" s="34"/>
      <c r="T73" s="47"/>
    </row>
    <row r="74" spans="1:20">
      <c r="A74" s="46">
        <f t="shared" si="1"/>
        <v>69</v>
      </c>
      <c r="B74" s="109" t="s">
        <v>3453</v>
      </c>
      <c r="C74" s="108" t="s">
        <v>2524</v>
      </c>
      <c r="D74" s="31" t="s">
        <v>2506</v>
      </c>
      <c r="E74" s="31" t="s">
        <v>2901</v>
      </c>
      <c r="F74" s="30" t="s">
        <v>2507</v>
      </c>
      <c r="G74" s="30" t="s">
        <v>2508</v>
      </c>
      <c r="H74" s="33" t="s">
        <v>2502</v>
      </c>
      <c r="I74" s="33" t="s">
        <v>3516</v>
      </c>
      <c r="J74" s="33" t="s">
        <v>17761</v>
      </c>
      <c r="K74" s="33"/>
      <c r="L74" s="33" t="s">
        <v>6562</v>
      </c>
      <c r="M74" s="46" t="s">
        <v>2524</v>
      </c>
      <c r="N74" s="46" t="s">
        <v>2524</v>
      </c>
      <c r="O74" s="34" t="s">
        <v>2524</v>
      </c>
      <c r="P74" s="34"/>
      <c r="Q74" s="349" t="str">
        <f t="shared" si="3"/>
        <v xml:space="preserve"> </v>
      </c>
      <c r="R74" s="34"/>
      <c r="S74" s="34"/>
      <c r="T74" s="47"/>
    </row>
    <row r="75" spans="1:20">
      <c r="A75" s="46">
        <f t="shared" ref="A75:A116" si="4">A74+1</f>
        <v>70</v>
      </c>
      <c r="B75" s="109" t="s">
        <v>3453</v>
      </c>
      <c r="C75" s="108" t="s">
        <v>2524</v>
      </c>
      <c r="D75" s="31" t="s">
        <v>2509</v>
      </c>
      <c r="E75" s="31" t="s">
        <v>2902</v>
      </c>
      <c r="F75" s="30" t="s">
        <v>2510</v>
      </c>
      <c r="G75" s="30" t="s">
        <v>2511</v>
      </c>
      <c r="H75" s="33" t="s">
        <v>2502</v>
      </c>
      <c r="I75" s="33" t="s">
        <v>3516</v>
      </c>
      <c r="J75" s="33" t="s">
        <v>17761</v>
      </c>
      <c r="K75" s="33"/>
      <c r="L75" s="33" t="s">
        <v>6562</v>
      </c>
      <c r="M75" s="46" t="s">
        <v>2524</v>
      </c>
      <c r="N75" s="46" t="s">
        <v>2524</v>
      </c>
      <c r="O75" s="34" t="s">
        <v>2524</v>
      </c>
      <c r="P75" s="34"/>
      <c r="Q75" s="349" t="str">
        <f t="shared" si="3"/>
        <v xml:space="preserve"> </v>
      </c>
      <c r="R75" s="34"/>
      <c r="S75" s="34"/>
      <c r="T75" s="47"/>
    </row>
    <row r="76" spans="1:20">
      <c r="A76" s="46">
        <f t="shared" si="4"/>
        <v>71</v>
      </c>
      <c r="B76" s="109" t="s">
        <v>3453</v>
      </c>
      <c r="C76" s="108" t="s">
        <v>2524</v>
      </c>
      <c r="D76" s="31" t="s">
        <v>2512</v>
      </c>
      <c r="E76" s="31" t="s">
        <v>2903</v>
      </c>
      <c r="F76" s="30" t="s">
        <v>2513</v>
      </c>
      <c r="G76" s="30" t="s">
        <v>618</v>
      </c>
      <c r="H76" s="33" t="s">
        <v>2502</v>
      </c>
      <c r="I76" s="33" t="s">
        <v>3516</v>
      </c>
      <c r="J76" s="33" t="s">
        <v>17761</v>
      </c>
      <c r="K76" s="33"/>
      <c r="L76" s="33" t="s">
        <v>6562</v>
      </c>
      <c r="M76" s="46" t="s">
        <v>2524</v>
      </c>
      <c r="N76" s="46" t="s">
        <v>2524</v>
      </c>
      <c r="O76" s="34" t="s">
        <v>2524</v>
      </c>
      <c r="P76" s="34"/>
      <c r="Q76" s="349" t="str">
        <f t="shared" si="3"/>
        <v xml:space="preserve"> </v>
      </c>
      <c r="R76" s="34"/>
      <c r="S76" s="34"/>
      <c r="T76" s="47"/>
    </row>
    <row r="77" spans="1:20">
      <c r="A77" s="46">
        <f t="shared" si="4"/>
        <v>72</v>
      </c>
      <c r="B77" s="109" t="s">
        <v>3453</v>
      </c>
      <c r="C77" s="108" t="s">
        <v>2524</v>
      </c>
      <c r="D77" s="31" t="s">
        <v>619</v>
      </c>
      <c r="E77" s="31" t="s">
        <v>2904</v>
      </c>
      <c r="F77" s="30" t="s">
        <v>620</v>
      </c>
      <c r="G77" s="30" t="s">
        <v>621</v>
      </c>
      <c r="H77" s="33" t="s">
        <v>2502</v>
      </c>
      <c r="I77" s="33" t="s">
        <v>3516</v>
      </c>
      <c r="J77" s="33" t="s">
        <v>17761</v>
      </c>
      <c r="K77" s="33"/>
      <c r="L77" s="33" t="s">
        <v>6562</v>
      </c>
      <c r="M77" s="46" t="s">
        <v>2524</v>
      </c>
      <c r="N77" s="46" t="s">
        <v>2524</v>
      </c>
      <c r="O77" s="34" t="s">
        <v>2524</v>
      </c>
      <c r="P77" s="34"/>
      <c r="Q77" s="349" t="str">
        <f t="shared" si="3"/>
        <v xml:space="preserve"> </v>
      </c>
      <c r="R77" s="34"/>
      <c r="S77" s="34"/>
      <c r="T77" s="47"/>
    </row>
    <row r="78" spans="1:20">
      <c r="A78" s="46">
        <f t="shared" si="4"/>
        <v>73</v>
      </c>
      <c r="B78" s="109" t="s">
        <v>3453</v>
      </c>
      <c r="C78" s="108" t="s">
        <v>2524</v>
      </c>
      <c r="D78" s="31" t="s">
        <v>622</v>
      </c>
      <c r="E78" s="31" t="s">
        <v>2905</v>
      </c>
      <c r="F78" s="30" t="s">
        <v>623</v>
      </c>
      <c r="G78" s="30" t="s">
        <v>624</v>
      </c>
      <c r="H78" s="33" t="s">
        <v>2502</v>
      </c>
      <c r="I78" s="33" t="s">
        <v>17229</v>
      </c>
      <c r="J78" s="33" t="s">
        <v>17761</v>
      </c>
      <c r="K78" s="33"/>
      <c r="L78" s="33" t="s">
        <v>6562</v>
      </c>
      <c r="M78" s="46" t="s">
        <v>2524</v>
      </c>
      <c r="N78" s="46" t="s">
        <v>2524</v>
      </c>
      <c r="O78" s="34" t="s">
        <v>2524</v>
      </c>
      <c r="P78" s="34"/>
      <c r="Q78" s="349" t="str">
        <f t="shared" si="3"/>
        <v xml:space="preserve"> </v>
      </c>
      <c r="R78" s="34"/>
      <c r="S78" s="34"/>
      <c r="T78" s="47"/>
    </row>
    <row r="79" spans="1:20">
      <c r="A79" s="46">
        <f t="shared" si="4"/>
        <v>74</v>
      </c>
      <c r="B79" s="109" t="s">
        <v>3453</v>
      </c>
      <c r="C79" s="108" t="s">
        <v>2524</v>
      </c>
      <c r="D79" s="31" t="s">
        <v>625</v>
      </c>
      <c r="E79" s="31" t="s">
        <v>2906</v>
      </c>
      <c r="F79" s="30" t="s">
        <v>626</v>
      </c>
      <c r="G79" s="30" t="s">
        <v>17</v>
      </c>
      <c r="H79" s="33" t="s">
        <v>2502</v>
      </c>
      <c r="I79" s="33" t="s">
        <v>17229</v>
      </c>
      <c r="J79" s="33" t="s">
        <v>17761</v>
      </c>
      <c r="K79" s="33"/>
      <c r="L79" s="33" t="s">
        <v>6562</v>
      </c>
      <c r="M79" s="46" t="s">
        <v>2524</v>
      </c>
      <c r="N79" s="46" t="s">
        <v>2524</v>
      </c>
      <c r="O79" s="34" t="s">
        <v>2524</v>
      </c>
      <c r="P79" s="34"/>
      <c r="Q79" s="349" t="str">
        <f t="shared" si="3"/>
        <v xml:space="preserve"> </v>
      </c>
      <c r="R79" s="34"/>
      <c r="S79" s="34"/>
      <c r="T79" s="47"/>
    </row>
    <row r="80" spans="1:20">
      <c r="A80" s="46">
        <f t="shared" si="4"/>
        <v>75</v>
      </c>
      <c r="B80" s="109" t="s">
        <v>3453</v>
      </c>
      <c r="C80" s="108" t="s">
        <v>2524</v>
      </c>
      <c r="D80" s="31" t="s">
        <v>18</v>
      </c>
      <c r="E80" s="31" t="s">
        <v>2907</v>
      </c>
      <c r="F80" s="30" t="s">
        <v>19</v>
      </c>
      <c r="G80" s="30" t="s">
        <v>20</v>
      </c>
      <c r="H80" s="33" t="s">
        <v>2502</v>
      </c>
      <c r="I80" s="33" t="s">
        <v>17229</v>
      </c>
      <c r="J80" s="33" t="s">
        <v>17761</v>
      </c>
      <c r="K80" s="33"/>
      <c r="L80" s="33" t="s">
        <v>6562</v>
      </c>
      <c r="M80" s="46" t="s">
        <v>2524</v>
      </c>
      <c r="N80" s="46" t="s">
        <v>2524</v>
      </c>
      <c r="O80" s="34" t="s">
        <v>2524</v>
      </c>
      <c r="P80" s="34"/>
      <c r="Q80" s="349" t="str">
        <f t="shared" si="3"/>
        <v xml:space="preserve"> </v>
      </c>
      <c r="R80" s="34"/>
      <c r="S80" s="34"/>
      <c r="T80" s="47"/>
    </row>
    <row r="81" spans="1:20">
      <c r="A81" s="46">
        <f t="shared" si="4"/>
        <v>76</v>
      </c>
      <c r="B81" s="109" t="s">
        <v>3453</v>
      </c>
      <c r="C81" s="108" t="s">
        <v>2524</v>
      </c>
      <c r="D81" s="31" t="s">
        <v>21</v>
      </c>
      <c r="E81" s="31" t="s">
        <v>2908</v>
      </c>
      <c r="F81" s="30" t="s">
        <v>22</v>
      </c>
      <c r="G81" s="30" t="s">
        <v>23</v>
      </c>
      <c r="H81" s="33" t="s">
        <v>2502</v>
      </c>
      <c r="I81" s="33" t="s">
        <v>17229</v>
      </c>
      <c r="J81" s="33" t="s">
        <v>17761</v>
      </c>
      <c r="K81" s="33"/>
      <c r="L81" s="33" t="s">
        <v>6562</v>
      </c>
      <c r="M81" s="46" t="s">
        <v>2524</v>
      </c>
      <c r="N81" s="46" t="s">
        <v>2524</v>
      </c>
      <c r="O81" s="34" t="s">
        <v>2524</v>
      </c>
      <c r="P81" s="34"/>
      <c r="Q81" s="349" t="str">
        <f t="shared" si="3"/>
        <v xml:space="preserve"> </v>
      </c>
      <c r="R81" s="34"/>
      <c r="S81" s="34"/>
      <c r="T81" s="47"/>
    </row>
    <row r="82" spans="1:20">
      <c r="A82" s="46">
        <f t="shared" si="4"/>
        <v>77</v>
      </c>
      <c r="B82" s="109" t="s">
        <v>3453</v>
      </c>
      <c r="C82" s="108" t="s">
        <v>2524</v>
      </c>
      <c r="D82" s="141" t="s">
        <v>2635</v>
      </c>
      <c r="E82" s="15" t="s">
        <v>2629</v>
      </c>
      <c r="F82" s="15"/>
      <c r="G82" s="15" t="s">
        <v>20007</v>
      </c>
      <c r="H82" s="33" t="s">
        <v>2502</v>
      </c>
      <c r="I82" s="33" t="s">
        <v>17229</v>
      </c>
      <c r="J82" s="33" t="s">
        <v>17761</v>
      </c>
      <c r="K82" s="33"/>
      <c r="L82" s="33" t="s">
        <v>6562</v>
      </c>
      <c r="M82" s="46" t="s">
        <v>2524</v>
      </c>
      <c r="N82" s="46" t="s">
        <v>2524</v>
      </c>
      <c r="O82" s="34" t="s">
        <v>2524</v>
      </c>
      <c r="P82" s="150"/>
      <c r="Q82" s="349" t="str">
        <f t="shared" si="3"/>
        <v xml:space="preserve"> </v>
      </c>
      <c r="R82" s="150"/>
      <c r="S82" s="150"/>
      <c r="T82" s="151"/>
    </row>
    <row r="83" spans="1:20">
      <c r="A83" s="46">
        <f t="shared" si="4"/>
        <v>78</v>
      </c>
      <c r="B83" s="109" t="s">
        <v>3453</v>
      </c>
      <c r="C83" s="108" t="s">
        <v>2524</v>
      </c>
      <c r="D83" s="141" t="s">
        <v>2636</v>
      </c>
      <c r="E83" s="15" t="s">
        <v>2630</v>
      </c>
      <c r="F83" s="15"/>
      <c r="G83" s="15" t="s">
        <v>20008</v>
      </c>
      <c r="H83" s="33" t="s">
        <v>2502</v>
      </c>
      <c r="I83" s="33" t="s">
        <v>17229</v>
      </c>
      <c r="J83" s="33" t="s">
        <v>17761</v>
      </c>
      <c r="K83" s="33"/>
      <c r="L83" s="33" t="s">
        <v>6562</v>
      </c>
      <c r="M83" s="46" t="s">
        <v>2524</v>
      </c>
      <c r="N83" s="46" t="s">
        <v>2524</v>
      </c>
      <c r="O83" s="34" t="s">
        <v>2524</v>
      </c>
      <c r="P83" s="150"/>
      <c r="Q83" s="349" t="str">
        <f t="shared" si="3"/>
        <v xml:space="preserve"> </v>
      </c>
      <c r="R83" s="150"/>
      <c r="S83" s="150"/>
      <c r="T83" s="151"/>
    </row>
    <row r="84" spans="1:20">
      <c r="A84" s="46">
        <f t="shared" si="4"/>
        <v>79</v>
      </c>
      <c r="B84" s="109" t="s">
        <v>3453</v>
      </c>
      <c r="C84" s="108" t="s">
        <v>2524</v>
      </c>
      <c r="D84" s="31" t="s">
        <v>24</v>
      </c>
      <c r="E84" s="31" t="s">
        <v>2909</v>
      </c>
      <c r="F84" s="30" t="s">
        <v>25</v>
      </c>
      <c r="G84" s="30" t="s">
        <v>26</v>
      </c>
      <c r="H84" s="33" t="s">
        <v>2502</v>
      </c>
      <c r="I84" s="33" t="s">
        <v>17232</v>
      </c>
      <c r="J84" s="33" t="s">
        <v>17761</v>
      </c>
      <c r="K84" s="33"/>
      <c r="L84" s="33" t="s">
        <v>6562</v>
      </c>
      <c r="M84" s="46" t="s">
        <v>2524</v>
      </c>
      <c r="N84" s="46" t="s">
        <v>2524</v>
      </c>
      <c r="O84" s="34" t="s">
        <v>2524</v>
      </c>
      <c r="P84" s="34"/>
      <c r="Q84" s="349" t="str">
        <f t="shared" si="3"/>
        <v xml:space="preserve"> </v>
      </c>
      <c r="R84" s="34"/>
      <c r="S84" s="34"/>
      <c r="T84" s="47"/>
    </row>
    <row r="85" spans="1:20">
      <c r="A85" s="46">
        <f t="shared" si="4"/>
        <v>80</v>
      </c>
      <c r="B85" s="109" t="s">
        <v>3453</v>
      </c>
      <c r="C85" s="108" t="s">
        <v>2524</v>
      </c>
      <c r="D85" s="31" t="s">
        <v>27</v>
      </c>
      <c r="E85" s="31" t="s">
        <v>2910</v>
      </c>
      <c r="F85" s="30" t="s">
        <v>28</v>
      </c>
      <c r="G85" s="30" t="s">
        <v>29</v>
      </c>
      <c r="H85" s="33" t="s">
        <v>2502</v>
      </c>
      <c r="I85" s="33" t="s">
        <v>17232</v>
      </c>
      <c r="J85" s="33" t="s">
        <v>17761</v>
      </c>
      <c r="K85" s="33"/>
      <c r="L85" s="33" t="s">
        <v>6562</v>
      </c>
      <c r="M85" s="46" t="s">
        <v>2524</v>
      </c>
      <c r="N85" s="46" t="s">
        <v>2524</v>
      </c>
      <c r="O85" s="34" t="s">
        <v>2524</v>
      </c>
      <c r="P85" s="34"/>
      <c r="Q85" s="349" t="str">
        <f t="shared" si="3"/>
        <v xml:space="preserve"> </v>
      </c>
      <c r="R85" s="34"/>
      <c r="S85" s="34"/>
      <c r="T85" s="47"/>
    </row>
    <row r="86" spans="1:20">
      <c r="A86" s="46">
        <f t="shared" si="4"/>
        <v>81</v>
      </c>
      <c r="B86" s="109" t="s">
        <v>3453</v>
      </c>
      <c r="C86" s="108" t="s">
        <v>2524</v>
      </c>
      <c r="D86" s="31" t="s">
        <v>30</v>
      </c>
      <c r="E86" s="31" t="s">
        <v>2911</v>
      </c>
      <c r="F86" s="30" t="s">
        <v>31</v>
      </c>
      <c r="G86" s="30" t="s">
        <v>32</v>
      </c>
      <c r="H86" s="33" t="s">
        <v>2502</v>
      </c>
      <c r="I86" s="33" t="s">
        <v>17232</v>
      </c>
      <c r="J86" s="33" t="s">
        <v>17761</v>
      </c>
      <c r="K86" s="33"/>
      <c r="L86" s="33" t="s">
        <v>6562</v>
      </c>
      <c r="M86" s="46" t="s">
        <v>2524</v>
      </c>
      <c r="N86" s="46" t="s">
        <v>2524</v>
      </c>
      <c r="O86" s="34" t="s">
        <v>2524</v>
      </c>
      <c r="P86" s="34"/>
      <c r="Q86" s="349" t="str">
        <f t="shared" si="3"/>
        <v xml:space="preserve"> </v>
      </c>
      <c r="R86" s="34"/>
      <c r="S86" s="34"/>
      <c r="T86" s="47"/>
    </row>
    <row r="87" spans="1:20">
      <c r="A87" s="46">
        <f t="shared" si="4"/>
        <v>82</v>
      </c>
      <c r="B87" s="109" t="s">
        <v>3453</v>
      </c>
      <c r="C87" s="108" t="s">
        <v>2524</v>
      </c>
      <c r="D87" s="31" t="s">
        <v>33</v>
      </c>
      <c r="E87" s="31" t="s">
        <v>2912</v>
      </c>
      <c r="F87" s="30" t="s">
        <v>34</v>
      </c>
      <c r="G87" s="30" t="s">
        <v>35</v>
      </c>
      <c r="H87" s="33" t="s">
        <v>2502</v>
      </c>
      <c r="I87" s="33" t="s">
        <v>17232</v>
      </c>
      <c r="J87" s="33" t="s">
        <v>17761</v>
      </c>
      <c r="K87" s="33"/>
      <c r="L87" s="33" t="s">
        <v>6562</v>
      </c>
      <c r="M87" s="46" t="s">
        <v>2524</v>
      </c>
      <c r="N87" s="46" t="s">
        <v>2524</v>
      </c>
      <c r="O87" s="34" t="s">
        <v>2524</v>
      </c>
      <c r="P87" s="34"/>
      <c r="Q87" s="349" t="str">
        <f t="shared" si="3"/>
        <v xml:space="preserve"> </v>
      </c>
      <c r="R87" s="34"/>
      <c r="S87" s="34"/>
      <c r="T87" s="47"/>
    </row>
    <row r="88" spans="1:20">
      <c r="A88" s="46">
        <f t="shared" si="4"/>
        <v>83</v>
      </c>
      <c r="B88" s="109" t="s">
        <v>3453</v>
      </c>
      <c r="C88" s="108" t="s">
        <v>2524</v>
      </c>
      <c r="D88" s="31" t="s">
        <v>36</v>
      </c>
      <c r="E88" s="31" t="s">
        <v>2913</v>
      </c>
      <c r="F88" s="30" t="s">
        <v>37</v>
      </c>
      <c r="G88" s="30" t="s">
        <v>38</v>
      </c>
      <c r="H88" s="33" t="s">
        <v>2502</v>
      </c>
      <c r="I88" s="33" t="s">
        <v>17232</v>
      </c>
      <c r="J88" s="33" t="s">
        <v>17761</v>
      </c>
      <c r="K88" s="33"/>
      <c r="L88" s="33" t="s">
        <v>6562</v>
      </c>
      <c r="M88" s="46" t="s">
        <v>2524</v>
      </c>
      <c r="N88" s="46" t="s">
        <v>2524</v>
      </c>
      <c r="O88" s="34" t="s">
        <v>2524</v>
      </c>
      <c r="P88" s="34"/>
      <c r="Q88" s="349" t="str">
        <f t="shared" si="3"/>
        <v xml:space="preserve"> </v>
      </c>
      <c r="R88" s="34"/>
      <c r="S88" s="34"/>
      <c r="T88" s="47"/>
    </row>
    <row r="89" spans="1:20">
      <c r="A89" s="46">
        <f t="shared" si="4"/>
        <v>84</v>
      </c>
      <c r="B89" s="109" t="s">
        <v>3453</v>
      </c>
      <c r="C89" s="108" t="s">
        <v>2524</v>
      </c>
      <c r="D89" s="31" t="s">
        <v>39</v>
      </c>
      <c r="E89" s="31" t="s">
        <v>2914</v>
      </c>
      <c r="F89" s="30" t="s">
        <v>40</v>
      </c>
      <c r="G89" s="30" t="s">
        <v>41</v>
      </c>
      <c r="H89" s="33" t="s">
        <v>2502</v>
      </c>
      <c r="I89" s="33" t="s">
        <v>17232</v>
      </c>
      <c r="J89" s="33" t="s">
        <v>17761</v>
      </c>
      <c r="K89" s="33"/>
      <c r="L89" s="33" t="s">
        <v>6562</v>
      </c>
      <c r="M89" s="46" t="s">
        <v>2524</v>
      </c>
      <c r="N89" s="46" t="s">
        <v>2524</v>
      </c>
      <c r="O89" s="34" t="s">
        <v>2524</v>
      </c>
      <c r="P89" s="34"/>
      <c r="Q89" s="349" t="str">
        <f t="shared" si="3"/>
        <v xml:space="preserve"> </v>
      </c>
      <c r="R89" s="34"/>
      <c r="S89" s="34"/>
      <c r="T89" s="47"/>
    </row>
    <row r="90" spans="1:20">
      <c r="A90" s="46">
        <f t="shared" si="4"/>
        <v>85</v>
      </c>
      <c r="B90" s="109" t="s">
        <v>3453</v>
      </c>
      <c r="C90" s="108" t="s">
        <v>2524</v>
      </c>
      <c r="D90" s="31" t="s">
        <v>42</v>
      </c>
      <c r="E90" s="31" t="s">
        <v>2915</v>
      </c>
      <c r="F90" s="30" t="s">
        <v>43</v>
      </c>
      <c r="G90" s="30" t="s">
        <v>44</v>
      </c>
      <c r="H90" s="33" t="s">
        <v>2502</v>
      </c>
      <c r="I90" s="33" t="s">
        <v>17232</v>
      </c>
      <c r="J90" s="33" t="s">
        <v>17761</v>
      </c>
      <c r="K90" s="33"/>
      <c r="L90" s="33" t="s">
        <v>6562</v>
      </c>
      <c r="M90" s="46" t="s">
        <v>2524</v>
      </c>
      <c r="N90" s="46" t="s">
        <v>2524</v>
      </c>
      <c r="O90" s="34" t="s">
        <v>2524</v>
      </c>
      <c r="P90" s="34"/>
      <c r="Q90" s="349" t="str">
        <f t="shared" si="3"/>
        <v xml:space="preserve"> </v>
      </c>
      <c r="R90" s="34"/>
      <c r="S90" s="34"/>
      <c r="T90" s="47"/>
    </row>
    <row r="91" spans="1:20">
      <c r="A91" s="46">
        <f t="shared" si="4"/>
        <v>86</v>
      </c>
      <c r="B91" s="109" t="s">
        <v>3453</v>
      </c>
      <c r="C91" s="108" t="s">
        <v>2524</v>
      </c>
      <c r="D91" s="31" t="s">
        <v>4074</v>
      </c>
      <c r="E91" s="31" t="s">
        <v>2916</v>
      </c>
      <c r="F91" s="30" t="s">
        <v>4075</v>
      </c>
      <c r="G91" s="30" t="s">
        <v>4076</v>
      </c>
      <c r="H91" s="33" t="s">
        <v>2502</v>
      </c>
      <c r="I91" s="33" t="s">
        <v>17232</v>
      </c>
      <c r="J91" s="33" t="s">
        <v>17761</v>
      </c>
      <c r="K91" s="33"/>
      <c r="L91" s="33" t="s">
        <v>6562</v>
      </c>
      <c r="M91" s="46" t="s">
        <v>2524</v>
      </c>
      <c r="N91" s="46" t="s">
        <v>2524</v>
      </c>
      <c r="O91" s="34" t="s">
        <v>2524</v>
      </c>
      <c r="P91" s="34"/>
      <c r="Q91" s="349" t="str">
        <f t="shared" si="3"/>
        <v xml:space="preserve"> </v>
      </c>
      <c r="R91" s="34"/>
      <c r="S91" s="34"/>
      <c r="T91" s="47"/>
    </row>
    <row r="92" spans="1:20">
      <c r="A92" s="46">
        <f t="shared" si="4"/>
        <v>87</v>
      </c>
      <c r="B92" s="109" t="s">
        <v>3453</v>
      </c>
      <c r="C92" s="108" t="s">
        <v>2524</v>
      </c>
      <c r="D92" s="141" t="s">
        <v>2633</v>
      </c>
      <c r="E92" s="15" t="s">
        <v>2627</v>
      </c>
      <c r="F92" s="15" t="s">
        <v>225</v>
      </c>
      <c r="G92" s="15" t="s">
        <v>4851</v>
      </c>
      <c r="H92" s="33" t="s">
        <v>2502</v>
      </c>
      <c r="I92" s="33" t="s">
        <v>17232</v>
      </c>
      <c r="J92" s="33" t="s">
        <v>17761</v>
      </c>
      <c r="K92" s="33"/>
      <c r="L92" s="33" t="s">
        <v>6562</v>
      </c>
      <c r="M92" s="46" t="s">
        <v>2524</v>
      </c>
      <c r="N92" s="46" t="s">
        <v>2524</v>
      </c>
      <c r="O92" s="34" t="s">
        <v>2524</v>
      </c>
      <c r="P92" s="150"/>
      <c r="Q92" s="349" t="str">
        <f t="shared" si="3"/>
        <v xml:space="preserve"> </v>
      </c>
      <c r="R92" s="150"/>
      <c r="S92" s="150"/>
      <c r="T92" s="151"/>
    </row>
    <row r="93" spans="1:20">
      <c r="A93" s="46">
        <f t="shared" si="4"/>
        <v>88</v>
      </c>
      <c r="B93" s="109" t="s">
        <v>3453</v>
      </c>
      <c r="C93" s="108" t="s">
        <v>2524</v>
      </c>
      <c r="D93" s="141" t="s">
        <v>2634</v>
      </c>
      <c r="E93" s="15" t="s">
        <v>2628</v>
      </c>
      <c r="F93" s="15" t="s">
        <v>226</v>
      </c>
      <c r="G93" s="15" t="s">
        <v>4852</v>
      </c>
      <c r="H93" s="33" t="s">
        <v>2502</v>
      </c>
      <c r="I93" s="33" t="s">
        <v>17232</v>
      </c>
      <c r="J93" s="33" t="s">
        <v>17761</v>
      </c>
      <c r="K93" s="33"/>
      <c r="L93" s="33" t="s">
        <v>6562</v>
      </c>
      <c r="M93" s="46" t="s">
        <v>2524</v>
      </c>
      <c r="N93" s="46" t="s">
        <v>2524</v>
      </c>
      <c r="O93" s="34" t="s">
        <v>2524</v>
      </c>
      <c r="P93" s="150"/>
      <c r="Q93" s="349" t="str">
        <f t="shared" si="3"/>
        <v xml:space="preserve"> </v>
      </c>
      <c r="R93" s="150"/>
      <c r="S93" s="150"/>
      <c r="T93" s="151"/>
    </row>
    <row r="94" spans="1:20">
      <c r="A94" s="46">
        <f t="shared" si="4"/>
        <v>89</v>
      </c>
      <c r="B94" s="109" t="s">
        <v>3453</v>
      </c>
      <c r="C94" s="108" t="s">
        <v>2524</v>
      </c>
      <c r="D94" s="31" t="s">
        <v>1673</v>
      </c>
      <c r="E94" s="31" t="s">
        <v>2917</v>
      </c>
      <c r="F94" s="30" t="s">
        <v>4077</v>
      </c>
      <c r="G94" s="30" t="s">
        <v>4078</v>
      </c>
      <c r="H94" s="33" t="s">
        <v>2502</v>
      </c>
      <c r="I94" s="33" t="s">
        <v>17236</v>
      </c>
      <c r="J94" s="33"/>
      <c r="K94" s="33"/>
      <c r="L94" s="33"/>
      <c r="M94" s="46" t="s">
        <v>2524</v>
      </c>
      <c r="N94" s="46" t="s">
        <v>2524</v>
      </c>
      <c r="O94" s="34" t="s">
        <v>2524</v>
      </c>
      <c r="P94" s="34"/>
      <c r="Q94" s="349" t="str">
        <f t="shared" si="3"/>
        <v xml:space="preserve"> </v>
      </c>
      <c r="R94" s="34"/>
      <c r="S94" s="34"/>
      <c r="T94" s="47"/>
    </row>
    <row r="95" spans="1:20">
      <c r="A95" s="46">
        <f t="shared" si="4"/>
        <v>90</v>
      </c>
      <c r="B95" s="109" t="s">
        <v>3453</v>
      </c>
      <c r="C95" s="108" t="s">
        <v>2524</v>
      </c>
      <c r="D95" s="31" t="s">
        <v>4079</v>
      </c>
      <c r="E95" s="31" t="s">
        <v>2918</v>
      </c>
      <c r="F95" s="30" t="s">
        <v>4080</v>
      </c>
      <c r="G95" s="30" t="s">
        <v>4081</v>
      </c>
      <c r="H95" s="33" t="s">
        <v>2502</v>
      </c>
      <c r="I95" s="33" t="s">
        <v>17215</v>
      </c>
      <c r="J95" s="33" t="s">
        <v>17761</v>
      </c>
      <c r="K95" s="33"/>
      <c r="L95" s="33" t="s">
        <v>6562</v>
      </c>
      <c r="M95" s="46" t="s">
        <v>2524</v>
      </c>
      <c r="N95" s="46" t="s">
        <v>2524</v>
      </c>
      <c r="O95" s="34" t="s">
        <v>2524</v>
      </c>
      <c r="P95" s="34"/>
      <c r="Q95" s="349" t="str">
        <f t="shared" si="3"/>
        <v xml:space="preserve"> </v>
      </c>
      <c r="R95" s="34"/>
      <c r="S95" s="34"/>
      <c r="T95" s="47"/>
    </row>
    <row r="96" spans="1:20">
      <c r="A96" s="46">
        <f t="shared" si="4"/>
        <v>91</v>
      </c>
      <c r="B96" s="109" t="s">
        <v>3453</v>
      </c>
      <c r="C96" s="108" t="s">
        <v>2524</v>
      </c>
      <c r="D96" s="31" t="s">
        <v>4082</v>
      </c>
      <c r="E96" s="31" t="s">
        <v>2919</v>
      </c>
      <c r="F96" s="30" t="s">
        <v>4083</v>
      </c>
      <c r="G96" s="30" t="s">
        <v>4084</v>
      </c>
      <c r="H96" s="33" t="s">
        <v>2502</v>
      </c>
      <c r="I96" s="33" t="s">
        <v>17215</v>
      </c>
      <c r="J96" s="33" t="s">
        <v>17761</v>
      </c>
      <c r="K96" s="33"/>
      <c r="L96" s="33" t="s">
        <v>6562</v>
      </c>
      <c r="M96" s="46" t="s">
        <v>2524</v>
      </c>
      <c r="N96" s="46" t="s">
        <v>2524</v>
      </c>
      <c r="O96" s="34" t="s">
        <v>2524</v>
      </c>
      <c r="P96" s="34"/>
      <c r="Q96" s="349" t="str">
        <f t="shared" si="3"/>
        <v xml:space="preserve"> </v>
      </c>
      <c r="R96" s="34"/>
      <c r="S96" s="34"/>
      <c r="T96" s="47"/>
    </row>
    <row r="97" spans="1:20">
      <c r="A97" s="46">
        <f t="shared" si="4"/>
        <v>92</v>
      </c>
      <c r="B97" s="109" t="s">
        <v>3453</v>
      </c>
      <c r="C97" s="108" t="s">
        <v>2524</v>
      </c>
      <c r="D97" s="31" t="s">
        <v>4085</v>
      </c>
      <c r="E97" s="31" t="s">
        <v>2920</v>
      </c>
      <c r="F97" s="30" t="s">
        <v>4086</v>
      </c>
      <c r="G97" s="30" t="s">
        <v>4682</v>
      </c>
      <c r="H97" s="33" t="s">
        <v>2502</v>
      </c>
      <c r="I97" s="33" t="s">
        <v>3516</v>
      </c>
      <c r="J97" s="33" t="s">
        <v>17761</v>
      </c>
      <c r="K97" s="33"/>
      <c r="L97" s="33" t="s">
        <v>6562</v>
      </c>
      <c r="M97" s="46" t="s">
        <v>2524</v>
      </c>
      <c r="N97" s="46" t="s">
        <v>2524</v>
      </c>
      <c r="O97" s="34" t="s">
        <v>2524</v>
      </c>
      <c r="P97" s="34"/>
      <c r="Q97" s="349" t="str">
        <f t="shared" si="3"/>
        <v xml:space="preserve"> </v>
      </c>
      <c r="R97" s="34"/>
      <c r="S97" s="34"/>
      <c r="T97" s="47"/>
    </row>
    <row r="98" spans="1:20">
      <c r="A98" s="46">
        <f t="shared" si="4"/>
        <v>93</v>
      </c>
      <c r="B98" s="109" t="s">
        <v>3453</v>
      </c>
      <c r="C98" s="108" t="s">
        <v>2524</v>
      </c>
      <c r="D98" s="31" t="s">
        <v>4683</v>
      </c>
      <c r="E98" s="31" t="s">
        <v>1172</v>
      </c>
      <c r="F98" s="30" t="s">
        <v>4684</v>
      </c>
      <c r="G98" s="30" t="s">
        <v>3151</v>
      </c>
      <c r="H98" s="33" t="s">
        <v>2502</v>
      </c>
      <c r="I98" s="33" t="s">
        <v>3516</v>
      </c>
      <c r="J98" s="33" t="s">
        <v>17761</v>
      </c>
      <c r="K98" s="33"/>
      <c r="L98" s="33" t="s">
        <v>6562</v>
      </c>
      <c r="M98" s="46" t="s">
        <v>2524</v>
      </c>
      <c r="N98" s="46" t="s">
        <v>2524</v>
      </c>
      <c r="O98" s="34" t="s">
        <v>2524</v>
      </c>
      <c r="P98" s="34"/>
      <c r="Q98" s="349" t="str">
        <f t="shared" si="3"/>
        <v xml:space="preserve"> </v>
      </c>
      <c r="R98" s="34"/>
      <c r="S98" s="34"/>
      <c r="T98" s="47"/>
    </row>
    <row r="99" spans="1:20">
      <c r="A99" s="46">
        <f t="shared" si="4"/>
        <v>94</v>
      </c>
      <c r="B99" s="109" t="s">
        <v>3453</v>
      </c>
      <c r="C99" s="108" t="s">
        <v>2524</v>
      </c>
      <c r="D99" s="31" t="s">
        <v>3152</v>
      </c>
      <c r="E99" s="31" t="s">
        <v>1173</v>
      </c>
      <c r="F99" s="30" t="s">
        <v>3153</v>
      </c>
      <c r="G99" s="30" t="s">
        <v>3154</v>
      </c>
      <c r="H99" s="33" t="s">
        <v>2502</v>
      </c>
      <c r="I99" s="33" t="s">
        <v>3516</v>
      </c>
      <c r="J99" s="33" t="s">
        <v>17761</v>
      </c>
      <c r="K99" s="33"/>
      <c r="L99" s="33" t="s">
        <v>6562</v>
      </c>
      <c r="M99" s="46" t="s">
        <v>2524</v>
      </c>
      <c r="N99" s="46" t="s">
        <v>2524</v>
      </c>
      <c r="O99" s="34" t="s">
        <v>2524</v>
      </c>
      <c r="P99" s="34"/>
      <c r="Q99" s="349" t="str">
        <f t="shared" si="3"/>
        <v xml:space="preserve"> </v>
      </c>
      <c r="R99" s="34"/>
      <c r="S99" s="34"/>
      <c r="T99" s="47"/>
    </row>
    <row r="100" spans="1:20">
      <c r="A100" s="46">
        <f t="shared" si="4"/>
        <v>95</v>
      </c>
      <c r="B100" s="109" t="s">
        <v>3453</v>
      </c>
      <c r="C100" s="108" t="s">
        <v>2524</v>
      </c>
      <c r="D100" s="31" t="s">
        <v>3155</v>
      </c>
      <c r="E100" s="31" t="s">
        <v>1174</v>
      </c>
      <c r="F100" s="30" t="s">
        <v>3156</v>
      </c>
      <c r="G100" s="30" t="s">
        <v>3157</v>
      </c>
      <c r="H100" s="33" t="s">
        <v>2502</v>
      </c>
      <c r="I100" s="33" t="s">
        <v>3516</v>
      </c>
      <c r="J100" s="33" t="s">
        <v>17761</v>
      </c>
      <c r="K100" s="33"/>
      <c r="L100" s="33" t="s">
        <v>6562</v>
      </c>
      <c r="M100" s="46" t="s">
        <v>2524</v>
      </c>
      <c r="N100" s="46" t="s">
        <v>2524</v>
      </c>
      <c r="O100" s="34" t="s">
        <v>2524</v>
      </c>
      <c r="P100" s="34"/>
      <c r="Q100" s="349" t="str">
        <f t="shared" si="3"/>
        <v xml:space="preserve"> </v>
      </c>
      <c r="R100" s="34"/>
      <c r="S100" s="34"/>
      <c r="T100" s="47"/>
    </row>
    <row r="101" spans="1:20">
      <c r="A101" s="46">
        <f t="shared" si="4"/>
        <v>96</v>
      </c>
      <c r="B101" s="109" t="s">
        <v>3453</v>
      </c>
      <c r="C101" s="108" t="s">
        <v>2524</v>
      </c>
      <c r="D101" s="31" t="s">
        <v>3158</v>
      </c>
      <c r="E101" s="31" t="s">
        <v>2921</v>
      </c>
      <c r="F101" s="30" t="s">
        <v>3159</v>
      </c>
      <c r="G101" s="30" t="s">
        <v>459</v>
      </c>
      <c r="H101" s="33" t="s">
        <v>2502</v>
      </c>
      <c r="I101" s="33" t="s">
        <v>3516</v>
      </c>
      <c r="J101" s="33" t="s">
        <v>17761</v>
      </c>
      <c r="K101" s="33"/>
      <c r="L101" s="33" t="s">
        <v>6562</v>
      </c>
      <c r="M101" s="46" t="s">
        <v>2524</v>
      </c>
      <c r="N101" s="46" t="s">
        <v>2524</v>
      </c>
      <c r="O101" s="34" t="s">
        <v>2524</v>
      </c>
      <c r="P101" s="34"/>
      <c r="Q101" s="349" t="str">
        <f t="shared" si="3"/>
        <v xml:space="preserve"> </v>
      </c>
      <c r="R101" s="34"/>
      <c r="S101" s="34"/>
      <c r="T101" s="47"/>
    </row>
    <row r="102" spans="1:20">
      <c r="A102" s="46">
        <f t="shared" si="4"/>
        <v>97</v>
      </c>
      <c r="B102" s="109" t="s">
        <v>3453</v>
      </c>
      <c r="C102" s="108" t="s">
        <v>2524</v>
      </c>
      <c r="D102" s="31" t="s">
        <v>460</v>
      </c>
      <c r="E102" s="31" t="s">
        <v>2922</v>
      </c>
      <c r="F102" s="30" t="s">
        <v>461</v>
      </c>
      <c r="G102" s="30" t="s">
        <v>462</v>
      </c>
      <c r="H102" s="33" t="s">
        <v>2502</v>
      </c>
      <c r="I102" s="33" t="s">
        <v>3516</v>
      </c>
      <c r="J102" s="33" t="s">
        <v>17761</v>
      </c>
      <c r="K102" s="33"/>
      <c r="L102" s="33" t="s">
        <v>6562</v>
      </c>
      <c r="M102" s="46" t="s">
        <v>2524</v>
      </c>
      <c r="N102" s="46" t="s">
        <v>2524</v>
      </c>
      <c r="O102" s="34" t="s">
        <v>2524</v>
      </c>
      <c r="P102" s="34"/>
      <c r="Q102" s="349" t="str">
        <f t="shared" si="3"/>
        <v xml:space="preserve"> </v>
      </c>
      <c r="R102" s="34"/>
      <c r="S102" s="34"/>
      <c r="T102" s="47"/>
    </row>
    <row r="103" spans="1:20">
      <c r="A103" s="46">
        <f t="shared" si="4"/>
        <v>98</v>
      </c>
      <c r="B103" s="109" t="s">
        <v>3453</v>
      </c>
      <c r="C103" s="108" t="s">
        <v>2524</v>
      </c>
      <c r="D103" s="31" t="s">
        <v>463</v>
      </c>
      <c r="E103" s="31" t="s">
        <v>2923</v>
      </c>
      <c r="F103" s="30" t="s">
        <v>464</v>
      </c>
      <c r="G103" s="30" t="s">
        <v>465</v>
      </c>
      <c r="H103" s="33" t="s">
        <v>2502</v>
      </c>
      <c r="I103" s="33" t="s">
        <v>3516</v>
      </c>
      <c r="J103" s="33" t="s">
        <v>17761</v>
      </c>
      <c r="K103" s="33"/>
      <c r="L103" s="33" t="s">
        <v>6562</v>
      </c>
      <c r="M103" s="46" t="s">
        <v>2524</v>
      </c>
      <c r="N103" s="46" t="s">
        <v>2524</v>
      </c>
      <c r="O103" s="34" t="s">
        <v>2524</v>
      </c>
      <c r="P103" s="34"/>
      <c r="Q103" s="349" t="str">
        <f t="shared" si="3"/>
        <v xml:space="preserve"> </v>
      </c>
      <c r="R103" s="34"/>
      <c r="S103" s="34"/>
      <c r="T103" s="47"/>
    </row>
    <row r="104" spans="1:20">
      <c r="A104" s="46">
        <f t="shared" si="4"/>
        <v>99</v>
      </c>
      <c r="B104" s="109" t="s">
        <v>3453</v>
      </c>
      <c r="C104" s="108" t="s">
        <v>2524</v>
      </c>
      <c r="D104" s="31" t="s">
        <v>466</v>
      </c>
      <c r="E104" s="31" t="s">
        <v>2924</v>
      </c>
      <c r="F104" s="30" t="s">
        <v>467</v>
      </c>
      <c r="G104" s="30" t="s">
        <v>468</v>
      </c>
      <c r="H104" s="33" t="s">
        <v>2502</v>
      </c>
      <c r="I104" s="33" t="s">
        <v>17258</v>
      </c>
      <c r="J104" s="33" t="s">
        <v>17761</v>
      </c>
      <c r="K104" s="33"/>
      <c r="L104" s="33" t="s">
        <v>6562</v>
      </c>
      <c r="M104" s="46" t="s">
        <v>2524</v>
      </c>
      <c r="N104" s="46" t="s">
        <v>2524</v>
      </c>
      <c r="O104" s="34" t="s">
        <v>2524</v>
      </c>
      <c r="P104" s="34"/>
      <c r="Q104" s="349" t="str">
        <f t="shared" si="3"/>
        <v xml:space="preserve"> </v>
      </c>
      <c r="R104" s="34"/>
      <c r="S104" s="34"/>
      <c r="T104" s="47"/>
    </row>
    <row r="105" spans="1:20">
      <c r="A105" s="46">
        <f t="shared" si="4"/>
        <v>100</v>
      </c>
      <c r="B105" s="109" t="s">
        <v>3453</v>
      </c>
      <c r="C105" s="108" t="s">
        <v>2524</v>
      </c>
      <c r="D105" s="31" t="s">
        <v>469</v>
      </c>
      <c r="E105" s="31" t="s">
        <v>2925</v>
      </c>
      <c r="F105" s="30" t="s">
        <v>470</v>
      </c>
      <c r="G105" s="30" t="s">
        <v>471</v>
      </c>
      <c r="H105" s="33" t="s">
        <v>2502</v>
      </c>
      <c r="I105" s="33" t="s">
        <v>17258</v>
      </c>
      <c r="J105" s="33" t="s">
        <v>17761</v>
      </c>
      <c r="K105" s="33"/>
      <c r="L105" s="33" t="s">
        <v>6562</v>
      </c>
      <c r="M105" s="46" t="s">
        <v>2524</v>
      </c>
      <c r="N105" s="46" t="s">
        <v>2524</v>
      </c>
      <c r="O105" s="34" t="s">
        <v>2524</v>
      </c>
      <c r="P105" s="34"/>
      <c r="Q105" s="349" t="str">
        <f t="shared" si="3"/>
        <v xml:space="preserve"> </v>
      </c>
      <c r="R105" s="34"/>
      <c r="S105" s="34"/>
      <c r="T105" s="47"/>
    </row>
    <row r="106" spans="1:20">
      <c r="A106" s="46">
        <f t="shared" si="4"/>
        <v>101</v>
      </c>
      <c r="B106" s="109" t="s">
        <v>3453</v>
      </c>
      <c r="C106" s="108" t="s">
        <v>2524</v>
      </c>
      <c r="D106" s="31" t="s">
        <v>472</v>
      </c>
      <c r="E106" s="31" t="s">
        <v>3915</v>
      </c>
      <c r="F106" s="30" t="s">
        <v>473</v>
      </c>
      <c r="G106" s="30" t="s">
        <v>474</v>
      </c>
      <c r="H106" s="33" t="s">
        <v>2502</v>
      </c>
      <c r="I106" s="33" t="s">
        <v>17258</v>
      </c>
      <c r="J106" s="33" t="s">
        <v>17761</v>
      </c>
      <c r="K106" s="33"/>
      <c r="L106" s="33" t="s">
        <v>6562</v>
      </c>
      <c r="M106" s="46" t="s">
        <v>2524</v>
      </c>
      <c r="N106" s="46" t="s">
        <v>2524</v>
      </c>
      <c r="O106" s="34" t="s">
        <v>2524</v>
      </c>
      <c r="P106" s="34"/>
      <c r="Q106" s="349" t="str">
        <f t="shared" si="3"/>
        <v xml:space="preserve"> </v>
      </c>
      <c r="R106" s="34"/>
      <c r="S106" s="34"/>
      <c r="T106" s="47"/>
    </row>
    <row r="107" spans="1:20">
      <c r="A107" s="46">
        <f t="shared" si="4"/>
        <v>102</v>
      </c>
      <c r="B107" s="109" t="s">
        <v>3453</v>
      </c>
      <c r="C107" s="108" t="s">
        <v>2524</v>
      </c>
      <c r="D107" s="31" t="s">
        <v>475</v>
      </c>
      <c r="E107" s="31" t="s">
        <v>3916</v>
      </c>
      <c r="F107" s="30" t="s">
        <v>476</v>
      </c>
      <c r="G107" s="30" t="s">
        <v>477</v>
      </c>
      <c r="H107" s="33" t="s">
        <v>2502</v>
      </c>
      <c r="I107" s="33" t="s">
        <v>17242</v>
      </c>
      <c r="J107" s="33" t="s">
        <v>17761</v>
      </c>
      <c r="K107" s="33"/>
      <c r="L107" s="33" t="s">
        <v>6562</v>
      </c>
      <c r="M107" s="46" t="s">
        <v>2524</v>
      </c>
      <c r="N107" s="46" t="s">
        <v>2524</v>
      </c>
      <c r="O107" s="34" t="s">
        <v>2524</v>
      </c>
      <c r="P107" s="34"/>
      <c r="Q107" s="349" t="str">
        <f t="shared" si="3"/>
        <v xml:space="preserve"> </v>
      </c>
      <c r="R107" s="34"/>
      <c r="S107" s="34"/>
      <c r="T107" s="47"/>
    </row>
    <row r="108" spans="1:20">
      <c r="A108" s="46">
        <f t="shared" si="4"/>
        <v>103</v>
      </c>
      <c r="B108" s="109" t="s">
        <v>3453</v>
      </c>
      <c r="C108" s="108" t="s">
        <v>2524</v>
      </c>
      <c r="D108" s="31" t="s">
        <v>478</v>
      </c>
      <c r="E108" s="31" t="s">
        <v>1164</v>
      </c>
      <c r="F108" s="30" t="s">
        <v>479</v>
      </c>
      <c r="G108" s="30" t="s">
        <v>480</v>
      </c>
      <c r="H108" s="33" t="s">
        <v>2502</v>
      </c>
      <c r="I108" s="33" t="s">
        <v>17242</v>
      </c>
      <c r="J108" s="33" t="s">
        <v>17761</v>
      </c>
      <c r="K108" s="33"/>
      <c r="L108" s="33" t="s">
        <v>6562</v>
      </c>
      <c r="M108" s="46" t="s">
        <v>2524</v>
      </c>
      <c r="N108" s="46" t="s">
        <v>2524</v>
      </c>
      <c r="O108" s="34" t="s">
        <v>2524</v>
      </c>
      <c r="P108" s="34"/>
      <c r="Q108" s="349" t="str">
        <f t="shared" si="3"/>
        <v xml:space="preserve"> </v>
      </c>
      <c r="R108" s="34"/>
      <c r="S108" s="34"/>
      <c r="T108" s="47"/>
    </row>
    <row r="109" spans="1:20">
      <c r="A109" s="46">
        <f t="shared" si="4"/>
        <v>104</v>
      </c>
      <c r="B109" s="109" t="s">
        <v>3453</v>
      </c>
      <c r="C109" s="108" t="s">
        <v>2524</v>
      </c>
      <c r="D109" s="31" t="s">
        <v>481</v>
      </c>
      <c r="E109" s="31" t="s">
        <v>1165</v>
      </c>
      <c r="F109" s="30" t="s">
        <v>482</v>
      </c>
      <c r="G109" s="30" t="s">
        <v>483</v>
      </c>
      <c r="H109" s="33" t="s">
        <v>2502</v>
      </c>
      <c r="I109" s="33" t="s">
        <v>17242</v>
      </c>
      <c r="J109" s="33" t="s">
        <v>17761</v>
      </c>
      <c r="K109" s="33"/>
      <c r="L109" s="33" t="s">
        <v>6562</v>
      </c>
      <c r="M109" s="46" t="s">
        <v>2524</v>
      </c>
      <c r="N109" s="46" t="s">
        <v>2524</v>
      </c>
      <c r="O109" s="34" t="s">
        <v>2524</v>
      </c>
      <c r="P109" s="34"/>
      <c r="Q109" s="349" t="str">
        <f t="shared" si="3"/>
        <v xml:space="preserve"> </v>
      </c>
      <c r="R109" s="34"/>
      <c r="S109" s="34"/>
      <c r="T109" s="47"/>
    </row>
    <row r="110" spans="1:20">
      <c r="A110" s="46">
        <f t="shared" si="4"/>
        <v>105</v>
      </c>
      <c r="B110" s="109" t="s">
        <v>3453</v>
      </c>
      <c r="C110" s="108" t="s">
        <v>2524</v>
      </c>
      <c r="D110" s="31" t="s">
        <v>484</v>
      </c>
      <c r="E110" s="31" t="s">
        <v>1166</v>
      </c>
      <c r="F110" s="30" t="s">
        <v>3766</v>
      </c>
      <c r="G110" s="30" t="s">
        <v>485</v>
      </c>
      <c r="H110" s="33" t="s">
        <v>2502</v>
      </c>
      <c r="I110" s="33" t="s">
        <v>17221</v>
      </c>
      <c r="J110" s="33" t="s">
        <v>17761</v>
      </c>
      <c r="K110" s="33"/>
      <c r="L110" s="33" t="s">
        <v>6562</v>
      </c>
      <c r="M110" s="46" t="s">
        <v>2524</v>
      </c>
      <c r="N110" s="46" t="s">
        <v>2524</v>
      </c>
      <c r="O110" s="34" t="s">
        <v>2524</v>
      </c>
      <c r="P110" s="34"/>
      <c r="Q110" s="349" t="str">
        <f t="shared" si="3"/>
        <v xml:space="preserve"> </v>
      </c>
      <c r="R110" s="34"/>
      <c r="S110" s="34"/>
      <c r="T110" s="47"/>
    </row>
    <row r="111" spans="1:20">
      <c r="A111" s="46">
        <f t="shared" si="4"/>
        <v>106</v>
      </c>
      <c r="B111" s="109" t="s">
        <v>3453</v>
      </c>
      <c r="C111" s="108" t="s">
        <v>2524</v>
      </c>
      <c r="D111" s="31" t="s">
        <v>486</v>
      </c>
      <c r="E111" s="31" t="s">
        <v>1167</v>
      </c>
      <c r="F111" s="30" t="s">
        <v>487</v>
      </c>
      <c r="G111" s="30" t="s">
        <v>488</v>
      </c>
      <c r="H111" s="33" t="s">
        <v>2502</v>
      </c>
      <c r="I111" s="33" t="s">
        <v>17221</v>
      </c>
      <c r="J111" s="33" t="s">
        <v>17761</v>
      </c>
      <c r="K111" s="33"/>
      <c r="L111" s="33" t="s">
        <v>6562</v>
      </c>
      <c r="M111" s="46" t="s">
        <v>2524</v>
      </c>
      <c r="N111" s="46" t="s">
        <v>2524</v>
      </c>
      <c r="O111" s="34" t="s">
        <v>2524</v>
      </c>
      <c r="P111" s="34"/>
      <c r="Q111" s="349" t="str">
        <f t="shared" si="3"/>
        <v xml:space="preserve"> </v>
      </c>
      <c r="R111" s="34"/>
      <c r="S111" s="34"/>
      <c r="T111" s="47"/>
    </row>
    <row r="112" spans="1:20">
      <c r="A112" s="46">
        <f t="shared" si="4"/>
        <v>107</v>
      </c>
      <c r="B112" s="109" t="s">
        <v>3453</v>
      </c>
      <c r="C112" s="108" t="s">
        <v>2524</v>
      </c>
      <c r="D112" s="35" t="s">
        <v>489</v>
      </c>
      <c r="E112" s="35" t="s">
        <v>1168</v>
      </c>
      <c r="F112" s="30" t="s">
        <v>4053</v>
      </c>
      <c r="G112" s="30" t="s">
        <v>490</v>
      </c>
      <c r="H112" s="33" t="s">
        <v>2502</v>
      </c>
      <c r="I112" s="33" t="s">
        <v>17248</v>
      </c>
      <c r="J112" s="33" t="s">
        <v>17761</v>
      </c>
      <c r="K112" s="33"/>
      <c r="L112" s="33" t="s">
        <v>6562</v>
      </c>
      <c r="M112" s="46" t="s">
        <v>2524</v>
      </c>
      <c r="N112" s="46" t="s">
        <v>2524</v>
      </c>
      <c r="O112" s="34" t="s">
        <v>2524</v>
      </c>
      <c r="P112" s="34"/>
      <c r="Q112" s="349" t="str">
        <f t="shared" si="3"/>
        <v xml:space="preserve"> </v>
      </c>
      <c r="R112" s="34"/>
      <c r="S112" s="34"/>
      <c r="T112" s="47"/>
    </row>
    <row r="113" spans="1:20">
      <c r="A113" s="46">
        <f t="shared" si="4"/>
        <v>108</v>
      </c>
      <c r="B113" s="109" t="s">
        <v>3453</v>
      </c>
      <c r="C113" s="108" t="s">
        <v>2524</v>
      </c>
      <c r="D113" s="35" t="s">
        <v>491</v>
      </c>
      <c r="E113" s="35" t="s">
        <v>1169</v>
      </c>
      <c r="F113" s="30" t="s">
        <v>492</v>
      </c>
      <c r="G113" s="30" t="s">
        <v>493</v>
      </c>
      <c r="H113" s="33" t="s">
        <v>2502</v>
      </c>
      <c r="I113" s="33" t="s">
        <v>17248</v>
      </c>
      <c r="J113" s="33" t="s">
        <v>17761</v>
      </c>
      <c r="K113" s="33"/>
      <c r="L113" s="33" t="s">
        <v>6562</v>
      </c>
      <c r="M113" s="46" t="s">
        <v>2524</v>
      </c>
      <c r="N113" s="46" t="s">
        <v>2524</v>
      </c>
      <c r="O113" s="34" t="s">
        <v>2524</v>
      </c>
      <c r="P113" s="34"/>
      <c r="Q113" s="349" t="str">
        <f t="shared" si="3"/>
        <v xml:space="preserve"> </v>
      </c>
      <c r="R113" s="34"/>
      <c r="S113" s="34"/>
      <c r="T113" s="47"/>
    </row>
    <row r="114" spans="1:20">
      <c r="A114" s="46">
        <f t="shared" si="4"/>
        <v>109</v>
      </c>
      <c r="B114" s="109" t="s">
        <v>3453</v>
      </c>
      <c r="C114" s="108" t="s">
        <v>2524</v>
      </c>
      <c r="D114" s="35" t="s">
        <v>494</v>
      </c>
      <c r="E114" s="35" t="s">
        <v>1170</v>
      </c>
      <c r="F114" s="30" t="s">
        <v>495</v>
      </c>
      <c r="G114" s="30" t="s">
        <v>496</v>
      </c>
      <c r="H114" s="33" t="s">
        <v>2502</v>
      </c>
      <c r="I114" s="33"/>
      <c r="J114" s="33" t="s">
        <v>17762</v>
      </c>
      <c r="K114" s="33"/>
      <c r="L114" s="33" t="s">
        <v>6561</v>
      </c>
      <c r="M114" s="46" t="s">
        <v>2524</v>
      </c>
      <c r="N114" s="46" t="s">
        <v>2524</v>
      </c>
      <c r="O114" s="34" t="s">
        <v>2524</v>
      </c>
      <c r="P114" s="34"/>
      <c r="Q114" s="349" t="str">
        <f t="shared" si="3"/>
        <v xml:space="preserve"> </v>
      </c>
      <c r="R114" s="34"/>
      <c r="S114" s="34"/>
      <c r="T114" s="47"/>
    </row>
    <row r="115" spans="1:20">
      <c r="A115" s="46">
        <f t="shared" si="4"/>
        <v>110</v>
      </c>
      <c r="B115" s="109" t="s">
        <v>3453</v>
      </c>
      <c r="C115" s="108" t="s">
        <v>2524</v>
      </c>
      <c r="D115" s="35" t="s">
        <v>497</v>
      </c>
      <c r="E115" s="141" t="s">
        <v>1171</v>
      </c>
      <c r="F115" s="142" t="s">
        <v>498</v>
      </c>
      <c r="G115" s="30" t="s">
        <v>499</v>
      </c>
      <c r="H115" s="33" t="s">
        <v>2502</v>
      </c>
      <c r="I115" s="33"/>
      <c r="J115" s="33" t="s">
        <v>17762</v>
      </c>
      <c r="K115" s="33"/>
      <c r="L115" s="33" t="s">
        <v>6561</v>
      </c>
      <c r="M115" s="46" t="s">
        <v>2524</v>
      </c>
      <c r="N115" s="46" t="s">
        <v>2524</v>
      </c>
      <c r="O115" s="34" t="s">
        <v>2524</v>
      </c>
      <c r="P115" s="34"/>
      <c r="Q115" s="349" t="str">
        <f t="shared" si="3"/>
        <v xml:space="preserve"> </v>
      </c>
      <c r="R115" s="34"/>
      <c r="S115" s="34"/>
      <c r="T115" s="47"/>
    </row>
    <row r="116" spans="1:20">
      <c r="A116" s="46">
        <f t="shared" si="4"/>
        <v>111</v>
      </c>
      <c r="B116" s="109" t="s">
        <v>3453</v>
      </c>
      <c r="C116" s="108" t="s">
        <v>2524</v>
      </c>
      <c r="D116" s="35" t="s">
        <v>16522</v>
      </c>
      <c r="E116" s="141" t="s">
        <v>17797</v>
      </c>
      <c r="F116" s="142" t="s">
        <v>16520</v>
      </c>
      <c r="G116" s="30" t="s">
        <v>16521</v>
      </c>
      <c r="H116" s="33" t="s">
        <v>2502</v>
      </c>
      <c r="I116" s="33"/>
      <c r="J116" s="33" t="s">
        <v>17762</v>
      </c>
      <c r="K116" s="33"/>
      <c r="L116" s="33" t="s">
        <v>6561</v>
      </c>
      <c r="M116" s="46" t="s">
        <v>2524</v>
      </c>
      <c r="N116" s="46" t="s">
        <v>2524</v>
      </c>
      <c r="O116" s="34" t="s">
        <v>2524</v>
      </c>
      <c r="P116" s="34"/>
      <c r="Q116" s="349" t="str">
        <f>IF(ISERROR(INDEX(data,MATCH(LEN(S116),item,0),2))," ",INDEX(data,MATCH(LEN(S116),item,0),2))</f>
        <v xml:space="preserve"> </v>
      </c>
      <c r="R116" s="34"/>
      <c r="S116" s="34"/>
      <c r="T116" s="47"/>
    </row>
    <row r="117" spans="1:20">
      <c r="A117" s="46"/>
      <c r="B117" s="109"/>
      <c r="C117" s="108"/>
      <c r="D117" s="35"/>
      <c r="E117" s="141"/>
      <c r="F117" s="142"/>
      <c r="G117" s="30"/>
      <c r="H117" s="33"/>
      <c r="I117" s="33"/>
      <c r="J117" s="33"/>
      <c r="K117" s="33"/>
      <c r="L117" s="33"/>
      <c r="M117" s="46"/>
      <c r="N117" s="46"/>
      <c r="O117" s="34"/>
      <c r="P117" s="34"/>
      <c r="Q117" s="349" t="str">
        <f t="shared" si="3"/>
        <v xml:space="preserve"> </v>
      </c>
      <c r="R117" s="34"/>
      <c r="S117" s="34"/>
      <c r="T117" s="47"/>
    </row>
    <row r="118" spans="1:20">
      <c r="A118" s="396"/>
      <c r="B118" s="3715" t="s">
        <v>4902</v>
      </c>
      <c r="C118" s="3716"/>
      <c r="D118" s="3717"/>
      <c r="E118" s="397"/>
      <c r="F118" s="373"/>
      <c r="G118" s="374"/>
      <c r="H118" s="376"/>
      <c r="I118" s="376"/>
      <c r="J118" s="376"/>
      <c r="K118" s="376"/>
      <c r="L118" s="376"/>
      <c r="M118" s="396"/>
      <c r="N118" s="396"/>
      <c r="O118" s="398"/>
      <c r="P118" s="398"/>
      <c r="Q118" s="377" t="str">
        <f t="shared" si="3"/>
        <v xml:space="preserve"> </v>
      </c>
      <c r="R118" s="398"/>
      <c r="S118" s="398"/>
      <c r="T118" s="375"/>
    </row>
    <row r="119" spans="1:20">
      <c r="A119" s="46">
        <f>A115+1</f>
        <v>111</v>
      </c>
      <c r="B119" s="109" t="s">
        <v>4262</v>
      </c>
      <c r="C119" s="108" t="s">
        <v>2524</v>
      </c>
      <c r="D119" s="135" t="s">
        <v>347</v>
      </c>
      <c r="E119" s="31" t="s">
        <v>1188</v>
      </c>
      <c r="F119" s="30" t="s">
        <v>3473</v>
      </c>
      <c r="G119" s="30" t="s">
        <v>3486</v>
      </c>
      <c r="H119" s="33" t="s">
        <v>3487</v>
      </c>
      <c r="I119" s="33"/>
      <c r="J119" s="33"/>
      <c r="K119" s="33"/>
      <c r="L119" s="33" t="s">
        <v>846</v>
      </c>
      <c r="M119" s="43">
        <v>0</v>
      </c>
      <c r="N119" s="43">
        <v>250</v>
      </c>
      <c r="O119" s="33" t="s">
        <v>3800</v>
      </c>
      <c r="P119" s="33"/>
      <c r="Q119" s="349">
        <f t="shared" si="3"/>
        <v>25</v>
      </c>
      <c r="R119" s="33" t="s">
        <v>4240</v>
      </c>
      <c r="S119" s="33" t="s">
        <v>694</v>
      </c>
      <c r="T119" s="47"/>
    </row>
    <row r="120" spans="1:20">
      <c r="A120" s="46">
        <f>A119+1</f>
        <v>112</v>
      </c>
      <c r="B120" s="109" t="s">
        <v>1804</v>
      </c>
      <c r="C120" s="108" t="s">
        <v>2524</v>
      </c>
      <c r="D120" s="135" t="s">
        <v>3488</v>
      </c>
      <c r="E120" s="135" t="s">
        <v>17759</v>
      </c>
      <c r="F120" s="30" t="s">
        <v>2447</v>
      </c>
      <c r="G120" s="30" t="s">
        <v>3490</v>
      </c>
      <c r="H120" s="33" t="s">
        <v>1806</v>
      </c>
      <c r="I120" s="33"/>
      <c r="J120" s="33"/>
      <c r="K120" s="33"/>
      <c r="L120" s="33"/>
      <c r="M120" s="43">
        <v>0</v>
      </c>
      <c r="N120" s="46" t="s">
        <v>3491</v>
      </c>
      <c r="O120" s="33" t="s">
        <v>3492</v>
      </c>
      <c r="P120" s="33"/>
      <c r="Q120" s="349" t="str">
        <f t="shared" si="3"/>
        <v xml:space="preserve"> </v>
      </c>
      <c r="R120" s="33"/>
      <c r="S120" s="33"/>
      <c r="T120" s="47"/>
    </row>
    <row r="121" spans="1:20">
      <c r="A121" s="46">
        <f>A120+1</f>
        <v>113</v>
      </c>
      <c r="B121" s="109" t="s">
        <v>1804</v>
      </c>
      <c r="C121" s="108" t="s">
        <v>2524</v>
      </c>
      <c r="D121" s="135" t="s">
        <v>3489</v>
      </c>
      <c r="E121" s="135" t="s">
        <v>17760</v>
      </c>
      <c r="F121" s="30" t="s">
        <v>2447</v>
      </c>
      <c r="G121" s="30" t="s">
        <v>3490</v>
      </c>
      <c r="H121" s="33" t="s">
        <v>1806</v>
      </c>
      <c r="I121" s="33"/>
      <c r="J121" s="33"/>
      <c r="K121" s="33"/>
      <c r="L121" s="33"/>
      <c r="M121" s="43">
        <v>0</v>
      </c>
      <c r="N121" s="46" t="s">
        <v>3491</v>
      </c>
      <c r="O121" s="33" t="s">
        <v>3492</v>
      </c>
      <c r="P121" s="33"/>
      <c r="Q121" s="349" t="str">
        <f t="shared" si="3"/>
        <v xml:space="preserve"> </v>
      </c>
      <c r="R121" s="33"/>
      <c r="S121" s="33"/>
      <c r="T121" s="47"/>
    </row>
    <row r="122" spans="1:20">
      <c r="A122" s="153"/>
      <c r="B122" s="2606"/>
      <c r="C122" s="1981"/>
      <c r="D122" s="2607"/>
      <c r="E122" s="2608"/>
      <c r="F122" s="189"/>
      <c r="G122" s="142"/>
      <c r="H122" s="143"/>
      <c r="I122" s="143"/>
      <c r="J122" s="143"/>
      <c r="K122" s="143"/>
      <c r="L122" s="143"/>
      <c r="M122" s="153"/>
      <c r="N122" s="153"/>
      <c r="O122" s="150"/>
      <c r="P122" s="150"/>
      <c r="Q122" s="349" t="str">
        <f t="shared" si="3"/>
        <v xml:space="preserve"> </v>
      </c>
      <c r="R122" s="150"/>
      <c r="S122" s="150"/>
      <c r="T122" s="151"/>
    </row>
    <row r="123" spans="1:20">
      <c r="A123" s="36"/>
      <c r="B123" s="37"/>
      <c r="C123" s="38"/>
      <c r="D123" s="39"/>
      <c r="E123" s="39"/>
      <c r="F123" s="40"/>
      <c r="G123" s="40"/>
      <c r="H123" s="41"/>
      <c r="I123" s="41"/>
      <c r="J123" s="41"/>
      <c r="K123" s="41"/>
      <c r="L123" s="41"/>
      <c r="M123" s="183"/>
      <c r="N123" s="183"/>
      <c r="O123" s="41"/>
      <c r="P123" s="41"/>
      <c r="Q123" s="351" t="str">
        <f t="shared" si="3"/>
        <v xml:space="preserve"> </v>
      </c>
      <c r="R123" s="41"/>
      <c r="S123" s="41"/>
      <c r="T123" s="51"/>
    </row>
    <row r="124" spans="1:20">
      <c r="A124" s="2609"/>
      <c r="B124" s="2610"/>
      <c r="C124" s="2609"/>
      <c r="D124" s="2611"/>
      <c r="E124" s="2611"/>
      <c r="F124" s="2611"/>
      <c r="G124" s="2611"/>
      <c r="H124" s="2612"/>
      <c r="I124" s="2612"/>
      <c r="J124" s="2612"/>
      <c r="K124" s="2612"/>
      <c r="L124" s="2612"/>
      <c r="M124" s="2609"/>
      <c r="N124" s="2609"/>
      <c r="T124" s="2018"/>
    </row>
    <row r="125" spans="1:20">
      <c r="A125" s="975" t="s">
        <v>6404</v>
      </c>
      <c r="E125" s="2605" t="e">
        <f>A122+#REF!+A107+A101+A97</f>
        <v>#REF!</v>
      </c>
      <c r="F125" s="975">
        <f>COUNTA(A6:A121)</f>
        <v>114</v>
      </c>
    </row>
  </sheetData>
  <customSheetViews>
    <customSheetView guid="{EAD1C6BF-B58E-4716-994B-7E887560A863}" showPageBreaks="1" printArea="1" hiddenColumns="1">
      <selection activeCell="T47" sqref="T47"/>
      <pageMargins left="0.94" right="0.17" top="1" bottom="0.6" header="0.5" footer="0.38"/>
      <pageSetup paperSize="9" scale="80" orientation="portrait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 hiddenColumns="1">
      <pane ySplit="6" topLeftCell="A7" activePane="bottomLeft" state="frozen"/>
      <selection pane="bottomLeft" sqref="A1:Q1"/>
      <pageMargins left="0.94" right="0.17" top="1" bottom="0.6" header="0.5" footer="0.38"/>
      <pageSetup paperSize="9" scale="80" orientation="portrait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pane xSplit="5.4137931034482758" ySplit="5" topLeftCell="G40" activePane="bottomRight" state="frozen"/>
      <selection pane="bottomRight" activeCell="A128" sqref="A128:XFD128"/>
      <pageMargins left="0.94" right="0.17" top="1" bottom="0.6" header="0.5" footer="0.38"/>
      <pageSetup paperSize="9" scale="80" orientation="portrait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pane xSplit="6" ySplit="6" topLeftCell="G40" activePane="bottomRight" state="frozen"/>
      <selection pane="bottomRight" activeCell="A128" sqref="A128:XFD128"/>
      <pageMargins left="0.94" right="0.17" top="1" bottom="0.6" header="0.5" footer="0.38"/>
      <pageSetup paperSize="9" scale="80" orientation="portrait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 topLeftCell="A84">
      <selection activeCell="I119" sqref="I119"/>
      <pageMargins left="0.94" right="0.17" top="1" bottom="0.6" header="0.5" footer="0.38"/>
      <pageSetup paperSize="9" scale="80" orientation="portrait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hiddenColumns="1">
      <pane ySplit="6" topLeftCell="A7" activePane="bottomLeft" state="frozen"/>
      <selection pane="bottomLeft" sqref="A1:Q1"/>
      <pageMargins left="0.94" right="0.17" top="1" bottom="0.6" header="0.5" footer="0.38"/>
      <pageSetup paperSize="9" scale="80" orientation="portrait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 hiddenColumns="1">
      <pane ySplit="6" topLeftCell="A15" activePane="bottomLeft" state="frozen"/>
      <selection pane="bottomLeft" activeCell="A128" sqref="A128:XFD128"/>
      <pageMargins left="0.94" right="0.17" top="1" bottom="0.6" header="0.5" footer="0.38"/>
      <pageSetup paperSize="9" scale="80" orientation="portrait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 hiddenColumns="1">
      <pane ySplit="6" topLeftCell="A7" activePane="bottomLeft" state="frozen"/>
      <selection pane="bottomLeft" sqref="A1:Q1"/>
      <pageMargins left="0.94" right="0.17" top="1" bottom="0.6" header="0.5" footer="0.38"/>
      <pageSetup paperSize="9" scale="80" orientation="portrait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45" showPageBreaks="1" hiddenColumns="1">
      <pane ySplit="5" topLeftCell="A72" activePane="bottomLeft" state="frozen"/>
      <selection pane="bottomLeft" activeCell="G36" sqref="G36"/>
      <pageMargins left="0.94" right="0.17" top="1" bottom="0.6" header="0.5" footer="0.38"/>
      <pageSetup paperSize="9" scale="80" orientation="portrait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hiddenColumns="1" topLeftCell="A28">
      <selection activeCell="F39" sqref="F39"/>
      <pageMargins left="0.94" right="0.17" top="1" bottom="0.6" header="0.5" footer="0.38"/>
      <pageSetup paperSize="9" scale="80" orientation="portrait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30" showPageBreaks="1" hiddenColumns="1">
      <selection activeCell="C1" sqref="C1"/>
      <pageMargins left="0.94" right="0.17" top="1" bottom="0.6" header="0.5" footer="0.38"/>
      <pageSetup paperSize="9" scale="80" orientation="portrait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3">
    <mergeCell ref="M4:O4"/>
    <mergeCell ref="T4:T5"/>
    <mergeCell ref="L4:L5"/>
    <mergeCell ref="B118:D118"/>
    <mergeCell ref="A1:T1"/>
    <mergeCell ref="A4:A5"/>
    <mergeCell ref="B4:D5"/>
    <mergeCell ref="F4:F5"/>
    <mergeCell ref="G4:G5"/>
    <mergeCell ref="H4:H5"/>
    <mergeCell ref="S4:S5"/>
    <mergeCell ref="Q4:R4"/>
    <mergeCell ref="I4:I5"/>
  </mergeCells>
  <phoneticPr fontId="30" type="noConversion"/>
  <pageMargins left="0.94" right="0.17" top="1" bottom="0.6" header="0.5" footer="0.38"/>
  <pageSetup paperSize="9" scale="80" orientation="portrait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7"/>
  <dimension ref="A1:AA57"/>
  <sheetViews>
    <sheetView zoomScale="145" zoomScaleNormal="145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B50" sqref="B50"/>
    </sheetView>
  </sheetViews>
  <sheetFormatPr defaultColWidth="9.140625" defaultRowHeight="12.75"/>
  <cols>
    <col min="1" max="1" width="5" style="2226" customWidth="1"/>
    <col min="2" max="2" width="13.5703125" style="975" customWidth="1"/>
    <col min="3" max="3" width="30.5703125" style="975" customWidth="1"/>
    <col min="4" max="5" width="9.85546875" style="975" hidden="1" customWidth="1"/>
    <col min="6" max="6" width="12.7109375" style="975" customWidth="1"/>
    <col min="7" max="7" width="17" style="2226" customWidth="1"/>
    <col min="8" max="8" width="12.140625" style="975" customWidth="1"/>
    <col min="9" max="9" width="23.5703125" style="975" customWidth="1"/>
    <col min="10" max="10" width="15.140625" style="975" customWidth="1"/>
    <col min="11" max="11" width="15" style="975" customWidth="1"/>
    <col min="12" max="12" width="9.85546875" style="2226" customWidth="1"/>
    <col min="13" max="13" width="9.7109375" style="2226" customWidth="1"/>
    <col min="14" max="14" width="8.140625" style="2226" customWidth="1"/>
    <col min="15" max="15" width="8.140625" style="2226" hidden="1" customWidth="1"/>
    <col min="16" max="18" width="8.140625" style="2226" customWidth="1"/>
    <col min="19" max="19" width="12.28515625" style="2226" customWidth="1"/>
    <col min="20" max="20" width="17.28515625" style="2125" customWidth="1"/>
    <col min="21" max="21" width="20" style="2125" hidden="1" customWidth="1"/>
    <col min="22" max="22" width="21.140625" style="2125" hidden="1" customWidth="1"/>
    <col min="23" max="23" width="20.28515625" style="2125" hidden="1" customWidth="1"/>
    <col min="24" max="24" width="19.42578125" style="975" customWidth="1"/>
    <col min="25" max="25" width="7.85546875" style="975" customWidth="1"/>
    <col min="26" max="26" width="9.140625" style="2294"/>
    <col min="27" max="27" width="11.5703125" style="975" customWidth="1"/>
    <col min="28" max="28" width="9.140625" style="975"/>
    <col min="29" max="29" width="30.42578125" style="975" customWidth="1"/>
    <col min="30" max="16384" width="9.140625" style="975"/>
  </cols>
  <sheetData>
    <row r="1" spans="1:27" ht="24" customHeight="1">
      <c r="A1" s="1784" t="s">
        <v>6430</v>
      </c>
      <c r="B1" s="1784"/>
      <c r="C1" s="1784"/>
      <c r="D1" s="1784"/>
      <c r="E1" s="1784"/>
      <c r="F1" s="1784"/>
      <c r="G1" s="1784"/>
      <c r="H1" s="1784"/>
      <c r="I1" s="1784"/>
      <c r="J1" s="1784"/>
      <c r="K1" s="1784"/>
      <c r="L1" s="1784"/>
      <c r="M1" s="1784"/>
      <c r="N1" s="1784"/>
      <c r="O1" s="1784"/>
      <c r="P1" s="1784"/>
      <c r="Q1" s="1784"/>
      <c r="R1" s="1784"/>
      <c r="S1" s="1784"/>
      <c r="T1" s="1784"/>
      <c r="U1" s="1784"/>
      <c r="V1" s="1784"/>
      <c r="W1" s="1784"/>
      <c r="X1" s="1784"/>
    </row>
    <row r="2" spans="1:27" ht="12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296" t="s">
        <v>691</v>
      </c>
      <c r="R2" s="3"/>
      <c r="S2" s="3"/>
      <c r="T2" s="327"/>
      <c r="U2" s="327"/>
      <c r="V2" s="327"/>
      <c r="W2" s="327"/>
    </row>
    <row r="3" spans="1:27" ht="13.5" thickBot="1">
      <c r="A3" s="975"/>
      <c r="G3" s="975"/>
      <c r="L3" s="975"/>
      <c r="M3" s="975"/>
      <c r="N3" s="975"/>
      <c r="O3" s="2018"/>
      <c r="P3" s="2018"/>
      <c r="Q3" s="2297" t="s">
        <v>692</v>
      </c>
      <c r="R3" s="2018"/>
      <c r="S3" s="2018"/>
    </row>
    <row r="4" spans="1:27" s="52" customFormat="1" ht="13.5" customHeight="1">
      <c r="A4" s="3672" t="s">
        <v>2418</v>
      </c>
      <c r="B4" s="3674" t="s">
        <v>2419</v>
      </c>
      <c r="C4" s="3674" t="s">
        <v>2420</v>
      </c>
      <c r="D4" s="3734" t="s">
        <v>160</v>
      </c>
      <c r="E4" s="3734" t="s">
        <v>843</v>
      </c>
      <c r="F4" s="3628" t="s">
        <v>282</v>
      </c>
      <c r="G4" s="3736" t="s">
        <v>3202</v>
      </c>
      <c r="H4" s="3736" t="s">
        <v>281</v>
      </c>
      <c r="I4" s="3628" t="s">
        <v>3228</v>
      </c>
      <c r="J4" s="353" t="s">
        <v>17286</v>
      </c>
      <c r="K4" s="3628" t="s">
        <v>845</v>
      </c>
      <c r="L4" s="3738" t="s">
        <v>1029</v>
      </c>
      <c r="M4" s="3630"/>
      <c r="N4" s="3680"/>
      <c r="O4" s="2594" t="s">
        <v>2199</v>
      </c>
      <c r="P4" s="3730" t="s">
        <v>4238</v>
      </c>
      <c r="Q4" s="3731"/>
      <c r="R4" s="3635" t="s">
        <v>693</v>
      </c>
      <c r="S4" s="2462" t="s">
        <v>18871</v>
      </c>
      <c r="T4" s="643" t="s">
        <v>6079</v>
      </c>
      <c r="U4" s="643" t="s">
        <v>6080</v>
      </c>
      <c r="V4" s="643" t="s">
        <v>6081</v>
      </c>
      <c r="W4" s="643" t="s">
        <v>6082</v>
      </c>
      <c r="X4" s="3732" t="s">
        <v>284</v>
      </c>
      <c r="Z4" s="2045"/>
    </row>
    <row r="5" spans="1:27" s="52" customFormat="1" ht="13.5" thickBot="1">
      <c r="A5" s="3673"/>
      <c r="B5" s="3677"/>
      <c r="C5" s="3677"/>
      <c r="D5" s="3735"/>
      <c r="E5" s="3735"/>
      <c r="F5" s="3665"/>
      <c r="G5" s="3737"/>
      <c r="H5" s="3737"/>
      <c r="I5" s="3665"/>
      <c r="J5" s="301"/>
      <c r="K5" s="3665"/>
      <c r="L5" s="646" t="s">
        <v>3203</v>
      </c>
      <c r="M5" s="646" t="s">
        <v>3204</v>
      </c>
      <c r="N5" s="212" t="s">
        <v>2336</v>
      </c>
      <c r="O5" s="322"/>
      <c r="P5" s="352" t="s">
        <v>4237</v>
      </c>
      <c r="Q5" s="301" t="s">
        <v>2201</v>
      </c>
      <c r="R5" s="3636"/>
      <c r="S5" s="2595"/>
      <c r="T5" s="644"/>
      <c r="U5" s="644"/>
      <c r="V5" s="644"/>
      <c r="W5" s="644"/>
      <c r="X5" s="3733"/>
      <c r="Z5" s="2045"/>
    </row>
    <row r="6" spans="1:27" ht="25.5" customHeight="1">
      <c r="A6" s="207"/>
      <c r="B6" s="204"/>
      <c r="C6" s="204"/>
      <c r="D6" s="207"/>
      <c r="E6" s="207"/>
      <c r="F6" s="204"/>
      <c r="G6" s="204"/>
      <c r="H6" s="204"/>
      <c r="I6" s="204"/>
      <c r="J6" s="204"/>
      <c r="K6" s="204"/>
      <c r="L6" s="152"/>
      <c r="M6" s="152"/>
      <c r="N6" s="205"/>
      <c r="O6" s="205"/>
      <c r="P6" s="205"/>
      <c r="Q6" s="205"/>
      <c r="R6" s="205"/>
      <c r="S6" s="205"/>
      <c r="T6" s="642"/>
      <c r="U6" s="642"/>
      <c r="V6" s="642"/>
      <c r="W6" s="642"/>
    </row>
    <row r="7" spans="1:27" s="2597" customFormat="1">
      <c r="A7" s="114">
        <v>1</v>
      </c>
      <c r="B7" s="3053" t="s">
        <v>16494</v>
      </c>
      <c r="C7" s="3048" t="s">
        <v>501</v>
      </c>
      <c r="D7" s="115"/>
      <c r="E7" s="115"/>
      <c r="F7" s="3049" t="s">
        <v>500</v>
      </c>
      <c r="G7" s="2139" t="s">
        <v>161</v>
      </c>
      <c r="H7" s="2139" t="s">
        <v>2559</v>
      </c>
      <c r="I7" s="2139" t="s">
        <v>502</v>
      </c>
      <c r="J7" s="2139" t="s">
        <v>17261</v>
      </c>
      <c r="K7" s="2139" t="s">
        <v>503</v>
      </c>
      <c r="L7" s="2139">
        <v>0</v>
      </c>
      <c r="M7" s="2139">
        <v>10</v>
      </c>
      <c r="N7" s="2139" t="s">
        <v>2831</v>
      </c>
      <c r="O7" s="116"/>
      <c r="P7" s="3045">
        <f t="shared" ref="P7:P55" si="0">IF(ISERROR(INDEX(data,MATCH(LEN(R7),item,0),2))," ",INDEX(data,MATCH(LEN(R7),item,0),2))</f>
        <v>25</v>
      </c>
      <c r="Q7" s="2139" t="s">
        <v>4239</v>
      </c>
      <c r="R7" s="2139" t="s">
        <v>694</v>
      </c>
      <c r="S7" s="120">
        <v>2022</v>
      </c>
      <c r="T7" s="645"/>
      <c r="U7" s="645"/>
      <c r="V7" s="645"/>
      <c r="W7" s="645"/>
      <c r="X7" s="2596"/>
      <c r="Z7" s="3051" t="s">
        <v>17731</v>
      </c>
      <c r="AA7" s="2597" t="str">
        <f>L7&amp;"-"&amp;M7&amp;" "&amp;N7</f>
        <v>0-10 MOL %</v>
      </c>
    </row>
    <row r="8" spans="1:27" s="2597" customFormat="1">
      <c r="A8" s="117">
        <f t="shared" ref="A8:A29" si="1">A7+1</f>
        <v>2</v>
      </c>
      <c r="B8" s="1802" t="s">
        <v>16495</v>
      </c>
      <c r="C8" s="2957" t="s">
        <v>2832</v>
      </c>
      <c r="D8" s="119"/>
      <c r="E8" s="119"/>
      <c r="F8" s="2958" t="s">
        <v>500</v>
      </c>
      <c r="G8" s="128" t="s">
        <v>16532</v>
      </c>
      <c r="H8" s="128" t="s">
        <v>4859</v>
      </c>
      <c r="I8" s="128" t="s">
        <v>2833</v>
      </c>
      <c r="J8" s="128" t="s">
        <v>17229</v>
      </c>
      <c r="K8" s="128" t="s">
        <v>4264</v>
      </c>
      <c r="L8" s="128">
        <v>0</v>
      </c>
      <c r="M8" s="128">
        <v>1</v>
      </c>
      <c r="N8" s="128" t="s">
        <v>2831</v>
      </c>
      <c r="O8" s="120"/>
      <c r="P8" s="349">
        <f t="shared" si="0"/>
        <v>25</v>
      </c>
      <c r="Q8" s="120" t="s">
        <v>4239</v>
      </c>
      <c r="R8" s="120" t="s">
        <v>694</v>
      </c>
      <c r="S8" s="120">
        <v>2022</v>
      </c>
      <c r="T8" s="329"/>
      <c r="U8" s="329"/>
      <c r="V8" s="329"/>
      <c r="W8" s="329"/>
      <c r="X8" s="2599"/>
      <c r="Y8" s="2597" t="s">
        <v>12251</v>
      </c>
      <c r="Z8" s="3051" t="s">
        <v>17731</v>
      </c>
      <c r="AA8" s="2597" t="str">
        <f t="shared" ref="AA8:AA54" si="2">L8&amp;"-"&amp;M8&amp;" "&amp;N8</f>
        <v>0-1 MOL %</v>
      </c>
    </row>
    <row r="9" spans="1:27" s="2597" customFormat="1">
      <c r="A9" s="117">
        <f t="shared" si="1"/>
        <v>3</v>
      </c>
      <c r="B9" s="1802" t="s">
        <v>16496</v>
      </c>
      <c r="C9" s="2957" t="s">
        <v>2834</v>
      </c>
      <c r="D9" s="119"/>
      <c r="E9" s="119"/>
      <c r="F9" s="2958" t="s">
        <v>500</v>
      </c>
      <c r="G9" s="128" t="s">
        <v>16533</v>
      </c>
      <c r="H9" s="128" t="s">
        <v>4859</v>
      </c>
      <c r="I9" s="128" t="s">
        <v>2833</v>
      </c>
      <c r="J9" s="128" t="s">
        <v>17228</v>
      </c>
      <c r="K9" s="128" t="s">
        <v>2835</v>
      </c>
      <c r="L9" s="128">
        <v>0</v>
      </c>
      <c r="M9" s="128">
        <v>200</v>
      </c>
      <c r="N9" s="128" t="s">
        <v>3800</v>
      </c>
      <c r="O9" s="120"/>
      <c r="P9" s="349">
        <f t="shared" si="0"/>
        <v>25</v>
      </c>
      <c r="Q9" s="120" t="s">
        <v>4239</v>
      </c>
      <c r="R9" s="120" t="s">
        <v>694</v>
      </c>
      <c r="S9" s="120">
        <v>2022</v>
      </c>
      <c r="T9" s="329"/>
      <c r="U9" s="329"/>
      <c r="V9" s="329"/>
      <c r="W9" s="329"/>
      <c r="X9" s="2599"/>
      <c r="Y9" s="2597" t="s">
        <v>12253</v>
      </c>
      <c r="Z9" s="3051" t="s">
        <v>17732</v>
      </c>
      <c r="AA9" s="2597" t="str">
        <f t="shared" si="2"/>
        <v>0-200 PPM</v>
      </c>
    </row>
    <row r="10" spans="1:27" s="2597" customFormat="1">
      <c r="A10" s="117">
        <f t="shared" si="1"/>
        <v>4</v>
      </c>
      <c r="B10" s="1802" t="s">
        <v>16497</v>
      </c>
      <c r="C10" s="2957" t="s">
        <v>2836</v>
      </c>
      <c r="D10" s="119"/>
      <c r="E10" s="119"/>
      <c r="F10" s="2958" t="s">
        <v>500</v>
      </c>
      <c r="G10" s="128" t="s">
        <v>18872</v>
      </c>
      <c r="H10" s="128" t="s">
        <v>2559</v>
      </c>
      <c r="I10" s="128" t="s">
        <v>2837</v>
      </c>
      <c r="J10" s="128"/>
      <c r="K10" s="128" t="s">
        <v>3799</v>
      </c>
      <c r="L10" s="2071" t="s">
        <v>2524</v>
      </c>
      <c r="M10" s="2071" t="s">
        <v>2524</v>
      </c>
      <c r="N10" s="2071" t="s">
        <v>2524</v>
      </c>
      <c r="O10" s="121"/>
      <c r="P10" s="349">
        <f t="shared" si="0"/>
        <v>25</v>
      </c>
      <c r="Q10" s="120" t="s">
        <v>4239</v>
      </c>
      <c r="R10" s="120" t="s">
        <v>694</v>
      </c>
      <c r="S10" s="120">
        <v>2022</v>
      </c>
      <c r="T10" s="329"/>
      <c r="U10" s="329"/>
      <c r="V10" s="329"/>
      <c r="W10" s="329"/>
      <c r="X10" s="2599"/>
      <c r="Y10" s="2597" t="s">
        <v>12269</v>
      </c>
      <c r="Z10" s="3051" t="s">
        <v>17733</v>
      </c>
      <c r="AA10" s="2597" t="str">
        <f t="shared" si="2"/>
        <v>--- -</v>
      </c>
    </row>
    <row r="11" spans="1:27" s="2597" customFormat="1">
      <c r="A11" s="117">
        <f t="shared" si="1"/>
        <v>5</v>
      </c>
      <c r="B11" s="3050" t="s">
        <v>16498</v>
      </c>
      <c r="C11" s="2957" t="s">
        <v>2838</v>
      </c>
      <c r="D11" s="119"/>
      <c r="E11" s="119"/>
      <c r="F11" s="2958" t="s">
        <v>16</v>
      </c>
      <c r="G11" s="128" t="s">
        <v>19976</v>
      </c>
      <c r="H11" s="128" t="s">
        <v>2559</v>
      </c>
      <c r="I11" s="128" t="s">
        <v>2833</v>
      </c>
      <c r="J11" s="128" t="s">
        <v>17227</v>
      </c>
      <c r="K11" s="128" t="s">
        <v>3799</v>
      </c>
      <c r="L11" s="128">
        <v>0</v>
      </c>
      <c r="M11" s="128">
        <v>20</v>
      </c>
      <c r="N11" s="128" t="s">
        <v>2831</v>
      </c>
      <c r="O11" s="120"/>
      <c r="P11" s="3045">
        <f t="shared" si="0"/>
        <v>25</v>
      </c>
      <c r="Q11" s="128" t="s">
        <v>4239</v>
      </c>
      <c r="R11" s="120" t="s">
        <v>694</v>
      </c>
      <c r="S11" s="120"/>
      <c r="T11" s="329"/>
      <c r="U11" s="329"/>
      <c r="V11" s="329"/>
      <c r="W11" s="329"/>
      <c r="X11" s="2599"/>
      <c r="Y11" s="2597" t="s">
        <v>12219</v>
      </c>
      <c r="Z11" s="3051">
        <v>110</v>
      </c>
      <c r="AA11" s="2597" t="str">
        <f t="shared" si="2"/>
        <v>0-20 MOL %</v>
      </c>
    </row>
    <row r="12" spans="1:27" s="2597" customFormat="1">
      <c r="A12" s="117">
        <f t="shared" si="1"/>
        <v>6</v>
      </c>
      <c r="B12" s="1802" t="s">
        <v>17297</v>
      </c>
      <c r="C12" s="3047" t="s">
        <v>17298</v>
      </c>
      <c r="D12" s="121">
        <v>40</v>
      </c>
      <c r="E12" s="121">
        <v>21.8</v>
      </c>
      <c r="F12" s="2958" t="s">
        <v>16</v>
      </c>
      <c r="G12" s="128" t="s">
        <v>16519</v>
      </c>
      <c r="H12" s="128" t="s">
        <v>2559</v>
      </c>
      <c r="I12" s="2071" t="s">
        <v>2524</v>
      </c>
      <c r="J12" s="128" t="s">
        <v>17226</v>
      </c>
      <c r="K12" s="128" t="s">
        <v>2839</v>
      </c>
      <c r="L12" s="2071" t="s">
        <v>2524</v>
      </c>
      <c r="M12" s="2071" t="s">
        <v>2524</v>
      </c>
      <c r="N12" s="2071" t="s">
        <v>2524</v>
      </c>
      <c r="O12" s="329"/>
      <c r="P12" s="349">
        <f t="shared" ref="P12:P18" si="3">IF(ISERROR(INDEX(data,MATCH(LEN(R12),item,0),2))," ",INDEX(data,MATCH(LEN(R12),item,0),2))</f>
        <v>25</v>
      </c>
      <c r="Q12" s="120" t="s">
        <v>4239</v>
      </c>
      <c r="R12" s="120" t="s">
        <v>694</v>
      </c>
      <c r="S12" s="120">
        <v>2022</v>
      </c>
      <c r="T12" s="329"/>
      <c r="U12" s="329"/>
      <c r="V12" s="329"/>
      <c r="W12" s="329"/>
      <c r="X12" s="2599"/>
      <c r="Z12" s="3051">
        <v>110</v>
      </c>
      <c r="AA12" s="2597" t="str">
        <f t="shared" si="2"/>
        <v>--- -</v>
      </c>
    </row>
    <row r="13" spans="1:27" s="2597" customFormat="1">
      <c r="A13" s="117">
        <f t="shared" si="1"/>
        <v>7</v>
      </c>
      <c r="B13" s="1802" t="s">
        <v>17299</v>
      </c>
      <c r="C13" s="3047" t="s">
        <v>17300</v>
      </c>
      <c r="D13" s="121">
        <v>40</v>
      </c>
      <c r="E13" s="121">
        <v>17.5</v>
      </c>
      <c r="F13" s="2958" t="s">
        <v>16</v>
      </c>
      <c r="G13" s="128" t="s">
        <v>16519</v>
      </c>
      <c r="H13" s="128" t="s">
        <v>2559</v>
      </c>
      <c r="I13" s="2071" t="s">
        <v>2524</v>
      </c>
      <c r="J13" s="128" t="s">
        <v>17227</v>
      </c>
      <c r="K13" s="128" t="s">
        <v>17301</v>
      </c>
      <c r="L13" s="2071" t="s">
        <v>2524</v>
      </c>
      <c r="M13" s="2071" t="s">
        <v>2524</v>
      </c>
      <c r="N13" s="2071" t="s">
        <v>2524</v>
      </c>
      <c r="O13" s="329"/>
      <c r="P13" s="349">
        <f t="shared" si="3"/>
        <v>25</v>
      </c>
      <c r="Q13" s="120" t="s">
        <v>4239</v>
      </c>
      <c r="R13" s="120" t="s">
        <v>694</v>
      </c>
      <c r="S13" s="120">
        <v>2022</v>
      </c>
      <c r="T13" s="329"/>
      <c r="U13" s="329"/>
      <c r="V13" s="329"/>
      <c r="W13" s="329"/>
      <c r="X13" s="2599"/>
      <c r="Z13" s="3051">
        <v>110</v>
      </c>
      <c r="AA13" s="2597" t="str">
        <f t="shared" si="2"/>
        <v>--- -</v>
      </c>
    </row>
    <row r="14" spans="1:27" s="2597" customFormat="1">
      <c r="A14" s="117">
        <f t="shared" si="1"/>
        <v>8</v>
      </c>
      <c r="B14" s="1802" t="s">
        <v>17302</v>
      </c>
      <c r="C14" s="3047" t="s">
        <v>17303</v>
      </c>
      <c r="D14" s="121">
        <v>95.4</v>
      </c>
      <c r="E14" s="121">
        <v>19</v>
      </c>
      <c r="F14" s="2958" t="s">
        <v>16</v>
      </c>
      <c r="G14" s="128" t="s">
        <v>16519</v>
      </c>
      <c r="H14" s="128" t="s">
        <v>2559</v>
      </c>
      <c r="I14" s="2071" t="s">
        <v>2524</v>
      </c>
      <c r="J14" s="128" t="s">
        <v>17226</v>
      </c>
      <c r="K14" s="128" t="s">
        <v>17301</v>
      </c>
      <c r="L14" s="2071" t="s">
        <v>2524</v>
      </c>
      <c r="M14" s="2071" t="s">
        <v>2524</v>
      </c>
      <c r="N14" s="2071" t="s">
        <v>2524</v>
      </c>
      <c r="O14" s="329"/>
      <c r="P14" s="349">
        <f t="shared" si="3"/>
        <v>25</v>
      </c>
      <c r="Q14" s="120" t="s">
        <v>4239</v>
      </c>
      <c r="R14" s="120" t="s">
        <v>694</v>
      </c>
      <c r="S14" s="120">
        <v>2022</v>
      </c>
      <c r="T14" s="329"/>
      <c r="U14" s="329"/>
      <c r="V14" s="329"/>
      <c r="W14" s="329"/>
      <c r="X14" s="2599"/>
      <c r="Z14" s="3051">
        <v>110</v>
      </c>
      <c r="AA14" s="2597" t="str">
        <f t="shared" si="2"/>
        <v>--- -</v>
      </c>
    </row>
    <row r="15" spans="1:27" s="2597" customFormat="1">
      <c r="A15" s="117">
        <f t="shared" si="1"/>
        <v>9</v>
      </c>
      <c r="B15" s="1802" t="s">
        <v>17304</v>
      </c>
      <c r="C15" s="3047" t="s">
        <v>17305</v>
      </c>
      <c r="D15" s="121">
        <v>20</v>
      </c>
      <c r="E15" s="121">
        <v>15</v>
      </c>
      <c r="F15" s="2958" t="s">
        <v>16</v>
      </c>
      <c r="G15" s="120" t="s">
        <v>16519</v>
      </c>
      <c r="H15" s="128" t="s">
        <v>2559</v>
      </c>
      <c r="I15" s="2071" t="s">
        <v>2524</v>
      </c>
      <c r="J15" s="128" t="s">
        <v>17228</v>
      </c>
      <c r="K15" s="128" t="s">
        <v>17301</v>
      </c>
      <c r="L15" s="2071" t="s">
        <v>2524</v>
      </c>
      <c r="M15" s="2071" t="s">
        <v>2524</v>
      </c>
      <c r="N15" s="2071" t="s">
        <v>2524</v>
      </c>
      <c r="O15" s="329"/>
      <c r="P15" s="349">
        <f t="shared" si="3"/>
        <v>25</v>
      </c>
      <c r="Q15" s="120" t="s">
        <v>4239</v>
      </c>
      <c r="R15" s="120" t="s">
        <v>694</v>
      </c>
      <c r="S15" s="120">
        <v>2022</v>
      </c>
      <c r="T15" s="329"/>
      <c r="U15" s="329"/>
      <c r="V15" s="329"/>
      <c r="W15" s="329"/>
      <c r="X15" s="2599"/>
      <c r="Z15" s="3051">
        <v>110</v>
      </c>
      <c r="AA15" s="2597" t="str">
        <f t="shared" si="2"/>
        <v>--- -</v>
      </c>
    </row>
    <row r="16" spans="1:27" s="2597" customFormat="1">
      <c r="A16" s="117">
        <f t="shared" si="1"/>
        <v>10</v>
      </c>
      <c r="B16" s="1802" t="s">
        <v>17306</v>
      </c>
      <c r="C16" s="2040" t="s">
        <v>17307</v>
      </c>
      <c r="D16" s="121">
        <v>52.1</v>
      </c>
      <c r="E16" s="121">
        <v>21</v>
      </c>
      <c r="F16" s="118" t="s">
        <v>16</v>
      </c>
      <c r="G16" s="120" t="s">
        <v>16519</v>
      </c>
      <c r="H16" s="128" t="s">
        <v>2559</v>
      </c>
      <c r="I16" s="2071" t="s">
        <v>2524</v>
      </c>
      <c r="J16" s="128" t="s">
        <v>17225</v>
      </c>
      <c r="K16" s="128" t="s">
        <v>17308</v>
      </c>
      <c r="L16" s="2071" t="s">
        <v>2524</v>
      </c>
      <c r="M16" s="2071" t="s">
        <v>2524</v>
      </c>
      <c r="N16" s="2071" t="s">
        <v>2524</v>
      </c>
      <c r="O16" s="329"/>
      <c r="P16" s="349">
        <f t="shared" si="3"/>
        <v>25</v>
      </c>
      <c r="Q16" s="120" t="s">
        <v>4239</v>
      </c>
      <c r="R16" s="120" t="s">
        <v>694</v>
      </c>
      <c r="S16" s="120">
        <v>2022</v>
      </c>
      <c r="T16" s="329"/>
      <c r="U16" s="329"/>
      <c r="V16" s="329"/>
      <c r="W16" s="329"/>
      <c r="X16" s="2599"/>
      <c r="Z16" s="3051">
        <v>110</v>
      </c>
      <c r="AA16" s="2597" t="str">
        <f t="shared" si="2"/>
        <v>--- -</v>
      </c>
    </row>
    <row r="17" spans="1:27" s="2597" customFormat="1">
      <c r="A17" s="117">
        <f t="shared" si="1"/>
        <v>11</v>
      </c>
      <c r="B17" s="1802" t="s">
        <v>17309</v>
      </c>
      <c r="C17" s="2040" t="s">
        <v>17310</v>
      </c>
      <c r="D17" s="121">
        <v>40</v>
      </c>
      <c r="E17" s="121">
        <v>2.5</v>
      </c>
      <c r="F17" s="118" t="s">
        <v>16</v>
      </c>
      <c r="G17" s="120" t="s">
        <v>18873</v>
      </c>
      <c r="H17" s="128" t="s">
        <v>17311</v>
      </c>
      <c r="I17" s="2071" t="s">
        <v>2524</v>
      </c>
      <c r="J17" s="128" t="s">
        <v>17229</v>
      </c>
      <c r="K17" s="128" t="s">
        <v>17311</v>
      </c>
      <c r="L17" s="2071" t="s">
        <v>2524</v>
      </c>
      <c r="M17" s="2071" t="s">
        <v>2524</v>
      </c>
      <c r="N17" s="2071" t="s">
        <v>2524</v>
      </c>
      <c r="O17" s="329"/>
      <c r="P17" s="349">
        <f t="shared" si="3"/>
        <v>25</v>
      </c>
      <c r="Q17" s="120" t="s">
        <v>4239</v>
      </c>
      <c r="R17" s="120" t="s">
        <v>694</v>
      </c>
      <c r="S17" s="120">
        <v>2022</v>
      </c>
      <c r="T17" s="329"/>
      <c r="U17" s="329"/>
      <c r="V17" s="329"/>
      <c r="W17" s="329"/>
      <c r="X17" s="2599"/>
      <c r="Z17" s="3051">
        <v>110</v>
      </c>
      <c r="AA17" s="2597" t="str">
        <f t="shared" si="2"/>
        <v>--- -</v>
      </c>
    </row>
    <row r="18" spans="1:27" s="2597" customFormat="1">
      <c r="A18" s="117">
        <f t="shared" si="1"/>
        <v>12</v>
      </c>
      <c r="B18" s="1802" t="s">
        <v>17312</v>
      </c>
      <c r="C18" s="2040" t="s">
        <v>17313</v>
      </c>
      <c r="D18" s="121">
        <v>81.099999999999994</v>
      </c>
      <c r="E18" s="121">
        <v>5.6</v>
      </c>
      <c r="F18" s="118" t="s">
        <v>16</v>
      </c>
      <c r="G18" s="120" t="s">
        <v>18873</v>
      </c>
      <c r="H18" s="128" t="s">
        <v>17314</v>
      </c>
      <c r="I18" s="121" t="s">
        <v>2524</v>
      </c>
      <c r="J18" s="128" t="s">
        <v>17232</v>
      </c>
      <c r="K18" s="120" t="s">
        <v>17314</v>
      </c>
      <c r="L18" s="121" t="s">
        <v>2524</v>
      </c>
      <c r="M18" s="121" t="s">
        <v>2524</v>
      </c>
      <c r="N18" s="121" t="s">
        <v>2524</v>
      </c>
      <c r="O18" s="329"/>
      <c r="P18" s="349">
        <f t="shared" si="3"/>
        <v>25</v>
      </c>
      <c r="Q18" s="120" t="s">
        <v>4239</v>
      </c>
      <c r="R18" s="120" t="s">
        <v>694</v>
      </c>
      <c r="S18" s="120">
        <v>2022</v>
      </c>
      <c r="T18" s="329"/>
      <c r="U18" s="329"/>
      <c r="V18" s="329"/>
      <c r="W18" s="329"/>
      <c r="X18" s="2599"/>
      <c r="Z18" s="3051">
        <v>110</v>
      </c>
      <c r="AA18" s="2597" t="str">
        <f t="shared" si="2"/>
        <v>--- -</v>
      </c>
    </row>
    <row r="19" spans="1:27" s="2597" customFormat="1">
      <c r="A19" s="117">
        <f t="shared" si="1"/>
        <v>13</v>
      </c>
      <c r="B19" s="1802" t="s">
        <v>16499</v>
      </c>
      <c r="C19" s="119" t="s">
        <v>2840</v>
      </c>
      <c r="D19" s="119"/>
      <c r="E19" s="119"/>
      <c r="F19" s="118" t="s">
        <v>4841</v>
      </c>
      <c r="G19" s="120"/>
      <c r="H19" s="128" t="s">
        <v>2559</v>
      </c>
      <c r="I19" s="120" t="s">
        <v>4123</v>
      </c>
      <c r="J19" s="120"/>
      <c r="K19" s="121" t="s">
        <v>2524</v>
      </c>
      <c r="L19" s="120">
        <v>0</v>
      </c>
      <c r="M19" s="120">
        <v>14</v>
      </c>
      <c r="N19" s="120" t="s">
        <v>2841</v>
      </c>
      <c r="O19" s="120"/>
      <c r="P19" s="349">
        <f t="shared" si="0"/>
        <v>25</v>
      </c>
      <c r="Q19" s="120" t="s">
        <v>260</v>
      </c>
      <c r="R19" s="120" t="s">
        <v>694</v>
      </c>
      <c r="S19" s="120">
        <v>1997</v>
      </c>
      <c r="T19" s="329"/>
      <c r="U19" s="329"/>
      <c r="V19" s="329"/>
      <c r="W19" s="329"/>
      <c r="X19" s="2599"/>
      <c r="Y19" s="2597" t="s">
        <v>12215</v>
      </c>
      <c r="Z19" s="3051">
        <v>810</v>
      </c>
      <c r="AA19" s="2597" t="str">
        <f t="shared" si="2"/>
        <v>0-14 pH</v>
      </c>
    </row>
    <row r="20" spans="1:27" s="2597" customFormat="1">
      <c r="A20" s="117">
        <f t="shared" si="1"/>
        <v>14</v>
      </c>
      <c r="B20" s="1802" t="s">
        <v>16500</v>
      </c>
      <c r="C20" s="119" t="s">
        <v>2842</v>
      </c>
      <c r="D20" s="119"/>
      <c r="E20" s="119"/>
      <c r="F20" s="118" t="s">
        <v>4841</v>
      </c>
      <c r="G20" s="120"/>
      <c r="H20" s="128" t="s">
        <v>2559</v>
      </c>
      <c r="I20" s="120" t="s">
        <v>4123</v>
      </c>
      <c r="J20" s="120"/>
      <c r="K20" s="121" t="s">
        <v>2524</v>
      </c>
      <c r="L20" s="120">
        <v>0</v>
      </c>
      <c r="M20" s="120">
        <v>14</v>
      </c>
      <c r="N20" s="120" t="s">
        <v>2841</v>
      </c>
      <c r="O20" s="120"/>
      <c r="P20" s="349">
        <f t="shared" si="0"/>
        <v>25</v>
      </c>
      <c r="Q20" s="120" t="s">
        <v>260</v>
      </c>
      <c r="R20" s="120" t="s">
        <v>694</v>
      </c>
      <c r="S20" s="120">
        <v>1997</v>
      </c>
      <c r="T20" s="329"/>
      <c r="U20" s="329"/>
      <c r="V20" s="329"/>
      <c r="W20" s="329"/>
      <c r="X20" s="2599"/>
      <c r="Z20" s="3051">
        <v>810</v>
      </c>
      <c r="AA20" s="2597" t="str">
        <f t="shared" si="2"/>
        <v>0-14 pH</v>
      </c>
    </row>
    <row r="21" spans="1:27" s="2597" customFormat="1">
      <c r="A21" s="117">
        <f t="shared" si="1"/>
        <v>15</v>
      </c>
      <c r="B21" s="1802" t="s">
        <v>16501</v>
      </c>
      <c r="C21" s="119" t="s">
        <v>16980</v>
      </c>
      <c r="D21" s="119"/>
      <c r="E21" s="119"/>
      <c r="F21" s="118" t="s">
        <v>2989</v>
      </c>
      <c r="G21" s="120"/>
      <c r="H21" s="128" t="s">
        <v>2559</v>
      </c>
      <c r="I21" s="120" t="s">
        <v>4123</v>
      </c>
      <c r="J21" s="120"/>
      <c r="K21" s="121" t="s">
        <v>2524</v>
      </c>
      <c r="L21" s="120">
        <v>0</v>
      </c>
      <c r="M21" s="120">
        <v>14</v>
      </c>
      <c r="N21" s="120" t="s">
        <v>2841</v>
      </c>
      <c r="O21" s="120"/>
      <c r="P21" s="349">
        <f t="shared" si="0"/>
        <v>25</v>
      </c>
      <c r="Q21" s="120" t="s">
        <v>260</v>
      </c>
      <c r="R21" s="120" t="s">
        <v>694</v>
      </c>
      <c r="S21" s="120">
        <v>1997</v>
      </c>
      <c r="T21" s="329"/>
      <c r="U21" s="329"/>
      <c r="V21" s="329"/>
      <c r="W21" s="329"/>
      <c r="X21" s="2599"/>
      <c r="Y21" s="2597" t="s">
        <v>12215</v>
      </c>
      <c r="Z21" s="3051">
        <v>810</v>
      </c>
      <c r="AA21" s="2597" t="str">
        <f t="shared" si="2"/>
        <v>0-14 pH</v>
      </c>
    </row>
    <row r="22" spans="1:27" s="2597" customFormat="1">
      <c r="A22" s="117">
        <f t="shared" si="1"/>
        <v>16</v>
      </c>
      <c r="B22" s="1802" t="s">
        <v>16502</v>
      </c>
      <c r="C22" s="119" t="s">
        <v>2843</v>
      </c>
      <c r="D22" s="119"/>
      <c r="E22" s="119"/>
      <c r="F22" s="118" t="s">
        <v>4841</v>
      </c>
      <c r="G22" s="120"/>
      <c r="H22" s="128" t="s">
        <v>2559</v>
      </c>
      <c r="I22" s="120" t="s">
        <v>4123</v>
      </c>
      <c r="J22" s="120" t="s">
        <v>17249</v>
      </c>
      <c r="K22" s="121" t="s">
        <v>2524</v>
      </c>
      <c r="L22" s="120">
        <v>0</v>
      </c>
      <c r="M22" s="120">
        <v>14</v>
      </c>
      <c r="N22" s="122" t="s">
        <v>2841</v>
      </c>
      <c r="O22" s="122"/>
      <c r="P22" s="349" t="str">
        <f t="shared" si="0"/>
        <v xml:space="preserve"> </v>
      </c>
      <c r="Q22" s="120"/>
      <c r="R22" s="122"/>
      <c r="S22" s="120">
        <v>1997</v>
      </c>
      <c r="T22" s="329"/>
      <c r="U22" s="329"/>
      <c r="V22" s="329"/>
      <c r="W22" s="329"/>
      <c r="X22" s="2599"/>
      <c r="Y22" s="2597" t="s">
        <v>12249</v>
      </c>
      <c r="Z22" s="3051">
        <v>920</v>
      </c>
      <c r="AA22" s="2597" t="str">
        <f t="shared" si="2"/>
        <v>0-14 pH</v>
      </c>
    </row>
    <row r="23" spans="1:27" s="2597" customFormat="1">
      <c r="A23" s="117">
        <f t="shared" si="1"/>
        <v>17</v>
      </c>
      <c r="B23" s="3050" t="s">
        <v>16503</v>
      </c>
      <c r="C23" s="2957" t="s">
        <v>4160</v>
      </c>
      <c r="D23" s="2957"/>
      <c r="E23" s="2957"/>
      <c r="F23" s="2958" t="s">
        <v>4841</v>
      </c>
      <c r="G23" s="128"/>
      <c r="H23" s="128" t="s">
        <v>2559</v>
      </c>
      <c r="I23" s="128" t="s">
        <v>502</v>
      </c>
      <c r="J23" s="128"/>
      <c r="K23" s="128" t="s">
        <v>503</v>
      </c>
      <c r="L23" s="128">
        <v>0</v>
      </c>
      <c r="M23" s="128">
        <v>24</v>
      </c>
      <c r="N23" s="128" t="s">
        <v>2831</v>
      </c>
      <c r="O23" s="128"/>
      <c r="P23" s="3045" t="str">
        <f t="shared" si="0"/>
        <v xml:space="preserve"> </v>
      </c>
      <c r="Q23" s="128"/>
      <c r="R23" s="128"/>
      <c r="S23" s="128"/>
      <c r="T23" s="329"/>
      <c r="U23" s="329"/>
      <c r="V23" s="329"/>
      <c r="W23" s="329"/>
      <c r="X23" s="2599"/>
      <c r="Z23" s="3051">
        <v>920</v>
      </c>
      <c r="AA23" s="2597" t="str">
        <f t="shared" si="2"/>
        <v>0-24 MOL %</v>
      </c>
    </row>
    <row r="24" spans="1:27" s="2597" customFormat="1" ht="25.5">
      <c r="A24" s="117">
        <f t="shared" si="1"/>
        <v>18</v>
      </c>
      <c r="B24" s="2113" t="s">
        <v>16504</v>
      </c>
      <c r="C24" s="2958" t="s">
        <v>2845</v>
      </c>
      <c r="D24" s="2957">
        <v>33</v>
      </c>
      <c r="E24" s="2957">
        <v>4.2</v>
      </c>
      <c r="F24" s="2958" t="s">
        <v>2844</v>
      </c>
      <c r="G24" s="2073">
        <v>8225</v>
      </c>
      <c r="H24" s="2073" t="s">
        <v>4649</v>
      </c>
      <c r="I24" s="2073" t="s">
        <v>2846</v>
      </c>
      <c r="J24" s="2073"/>
      <c r="K24" s="128" t="s">
        <v>3335</v>
      </c>
      <c r="L24" s="2071">
        <v>0.05</v>
      </c>
      <c r="M24" s="128">
        <v>50</v>
      </c>
      <c r="N24" s="2073" t="s">
        <v>2847</v>
      </c>
      <c r="O24" s="2073"/>
      <c r="P24" s="3045" t="str">
        <f t="shared" si="0"/>
        <v xml:space="preserve"> </v>
      </c>
      <c r="Q24" s="2073"/>
      <c r="R24" s="2073"/>
      <c r="S24" s="128"/>
      <c r="T24" s="329"/>
      <c r="U24" s="329"/>
      <c r="V24" s="329"/>
      <c r="W24" s="329"/>
      <c r="X24" s="2158" t="s">
        <v>18862</v>
      </c>
      <c r="Z24" s="3051">
        <v>930</v>
      </c>
      <c r="AA24" s="2597" t="str">
        <f t="shared" si="2"/>
        <v>0.05-50 us/cm</v>
      </c>
    </row>
    <row r="25" spans="1:27" s="2597" customFormat="1">
      <c r="A25" s="117">
        <f t="shared" si="1"/>
        <v>19</v>
      </c>
      <c r="B25" s="1622" t="s">
        <v>16505</v>
      </c>
      <c r="C25" s="2958" t="s">
        <v>2848</v>
      </c>
      <c r="D25" s="2957">
        <v>33</v>
      </c>
      <c r="E25" s="2957">
        <v>3.1</v>
      </c>
      <c r="F25" s="2958" t="s">
        <v>2844</v>
      </c>
      <c r="G25" s="2073">
        <v>60000</v>
      </c>
      <c r="H25" s="2073" t="s">
        <v>4648</v>
      </c>
      <c r="I25" s="2073" t="s">
        <v>2849</v>
      </c>
      <c r="J25" s="3034" t="s">
        <v>18861</v>
      </c>
      <c r="K25" s="128" t="s">
        <v>3335</v>
      </c>
      <c r="L25" s="128">
        <v>0</v>
      </c>
      <c r="M25" s="128">
        <v>5000</v>
      </c>
      <c r="N25" s="2073" t="s">
        <v>2850</v>
      </c>
      <c r="O25" s="2073"/>
      <c r="P25" s="3045" t="str">
        <f t="shared" si="0"/>
        <v xml:space="preserve"> </v>
      </c>
      <c r="Q25" s="2073"/>
      <c r="R25" s="2073"/>
      <c r="S25" s="128">
        <v>1997</v>
      </c>
      <c r="T25" s="329"/>
      <c r="U25" s="329"/>
      <c r="V25" s="329"/>
      <c r="W25" s="329"/>
      <c r="X25" s="2599"/>
      <c r="Z25" s="3051">
        <v>930</v>
      </c>
      <c r="AA25" s="2597" t="str">
        <f t="shared" si="2"/>
        <v>0-5000 ug/l</v>
      </c>
    </row>
    <row r="26" spans="1:27" s="2597" customFormat="1" ht="25.5">
      <c r="A26" s="117">
        <f t="shared" si="1"/>
        <v>20</v>
      </c>
      <c r="B26" s="1622" t="s">
        <v>16506</v>
      </c>
      <c r="C26" s="2958" t="s">
        <v>2851</v>
      </c>
      <c r="D26" s="2957">
        <v>33</v>
      </c>
      <c r="E26" s="2957">
        <v>3.3</v>
      </c>
      <c r="F26" s="2958" t="s">
        <v>2844</v>
      </c>
      <c r="G26" s="2073">
        <v>8222</v>
      </c>
      <c r="H26" s="2073" t="s">
        <v>4649</v>
      </c>
      <c r="I26" s="2073" t="s">
        <v>2846</v>
      </c>
      <c r="J26" s="3034" t="s">
        <v>18861</v>
      </c>
      <c r="K26" s="128" t="s">
        <v>3335</v>
      </c>
      <c r="L26" s="128">
        <v>0.05</v>
      </c>
      <c r="M26" s="128">
        <v>50</v>
      </c>
      <c r="N26" s="2073" t="s">
        <v>2847</v>
      </c>
      <c r="O26" s="2073"/>
      <c r="P26" s="3045" t="str">
        <f t="shared" si="0"/>
        <v xml:space="preserve"> </v>
      </c>
      <c r="Q26" s="2073"/>
      <c r="R26" s="2073"/>
      <c r="S26" s="3046">
        <v>44628</v>
      </c>
      <c r="T26" s="329">
        <v>90014094</v>
      </c>
      <c r="U26" s="329"/>
      <c r="V26" s="329"/>
      <c r="W26" s="329"/>
      <c r="X26" s="2599"/>
      <c r="Z26" s="3051">
        <v>930</v>
      </c>
      <c r="AA26" s="2597" t="str">
        <f t="shared" si="2"/>
        <v>0.05-50 us/cm</v>
      </c>
    </row>
    <row r="27" spans="1:27" s="2597" customFormat="1">
      <c r="A27" s="117">
        <f>A26+1</f>
        <v>21</v>
      </c>
      <c r="B27" s="1803" t="s">
        <v>16507</v>
      </c>
      <c r="C27" s="118" t="s">
        <v>2852</v>
      </c>
      <c r="D27" s="119">
        <v>40</v>
      </c>
      <c r="E27" s="119">
        <v>2.88</v>
      </c>
      <c r="F27" s="118" t="s">
        <v>2844</v>
      </c>
      <c r="G27" s="117">
        <v>8205</v>
      </c>
      <c r="H27" s="2073" t="s">
        <v>4649</v>
      </c>
      <c r="I27" s="124" t="s">
        <v>2841</v>
      </c>
      <c r="J27" s="124" t="s">
        <v>18863</v>
      </c>
      <c r="K27" s="120" t="s">
        <v>2989</v>
      </c>
      <c r="L27" s="120">
        <v>0</v>
      </c>
      <c r="M27" s="120">
        <v>14</v>
      </c>
      <c r="N27" s="117" t="s">
        <v>2853</v>
      </c>
      <c r="O27" s="117"/>
      <c r="P27" s="349" t="str">
        <f t="shared" si="0"/>
        <v xml:space="preserve"> </v>
      </c>
      <c r="Q27" s="117"/>
      <c r="R27" s="117"/>
      <c r="S27" s="120">
        <v>1997</v>
      </c>
      <c r="T27" s="329"/>
      <c r="U27" s="329"/>
      <c r="V27" s="329"/>
      <c r="W27" s="329"/>
      <c r="X27" s="2599"/>
      <c r="Z27" s="3051">
        <v>930</v>
      </c>
      <c r="AA27" s="2597" t="str">
        <f t="shared" si="2"/>
        <v>0-14 Ph</v>
      </c>
    </row>
    <row r="28" spans="1:27" s="2597" customFormat="1">
      <c r="A28" s="117">
        <f t="shared" si="1"/>
        <v>22</v>
      </c>
      <c r="B28" s="1804" t="s">
        <v>16508</v>
      </c>
      <c r="C28" s="158"/>
      <c r="D28" s="213"/>
      <c r="E28" s="213"/>
      <c r="F28" s="158"/>
      <c r="G28" s="156"/>
      <c r="H28" s="2740"/>
      <c r="I28" s="120" t="s">
        <v>4123</v>
      </c>
      <c r="J28" s="122"/>
      <c r="K28" s="159"/>
      <c r="L28" s="120">
        <v>0</v>
      </c>
      <c r="M28" s="120">
        <v>14</v>
      </c>
      <c r="N28" s="117" t="s">
        <v>2853</v>
      </c>
      <c r="O28" s="117"/>
      <c r="P28" s="349" t="str">
        <f t="shared" si="0"/>
        <v xml:space="preserve"> </v>
      </c>
      <c r="Q28" s="117"/>
      <c r="R28" s="117"/>
      <c r="S28" s="117"/>
      <c r="T28" s="329"/>
      <c r="U28" s="329"/>
      <c r="V28" s="329"/>
      <c r="W28" s="329"/>
      <c r="X28" s="2599"/>
      <c r="Z28" s="3051">
        <v>820</v>
      </c>
      <c r="AA28" s="2597" t="str">
        <f t="shared" si="2"/>
        <v>0-14 Ph</v>
      </c>
    </row>
    <row r="29" spans="1:27" s="2597" customFormat="1">
      <c r="A29" s="117">
        <f t="shared" si="1"/>
        <v>23</v>
      </c>
      <c r="B29" s="1804" t="s">
        <v>16509</v>
      </c>
      <c r="C29" s="158" t="s">
        <v>358</v>
      </c>
      <c r="D29" s="213"/>
      <c r="E29" s="213"/>
      <c r="F29" s="158" t="s">
        <v>189</v>
      </c>
      <c r="G29" s="156"/>
      <c r="H29" s="2740"/>
      <c r="I29" s="122" t="s">
        <v>2837</v>
      </c>
      <c r="J29" s="122"/>
      <c r="K29" s="122" t="s">
        <v>3799</v>
      </c>
      <c r="L29" s="122"/>
      <c r="M29" s="122"/>
      <c r="N29" s="156"/>
      <c r="O29" s="156"/>
      <c r="P29" s="349" t="str">
        <f t="shared" si="0"/>
        <v xml:space="preserve"> </v>
      </c>
      <c r="Q29" s="156"/>
      <c r="R29" s="156"/>
      <c r="S29" s="156"/>
      <c r="T29" s="329"/>
      <c r="U29" s="329"/>
      <c r="V29" s="329"/>
      <c r="W29" s="329"/>
      <c r="X29" s="2599"/>
      <c r="Z29" s="3052" t="s">
        <v>17757</v>
      </c>
      <c r="AA29" s="2597" t="str">
        <f t="shared" si="2"/>
        <v xml:space="preserve">- </v>
      </c>
    </row>
    <row r="30" spans="1:27" s="2597" customFormat="1">
      <c r="A30" s="156"/>
      <c r="B30" s="157"/>
      <c r="C30" s="158"/>
      <c r="D30" s="213"/>
      <c r="E30" s="213"/>
      <c r="F30" s="158"/>
      <c r="G30" s="156"/>
      <c r="H30" s="2740"/>
      <c r="I30" s="122"/>
      <c r="J30" s="122"/>
      <c r="K30" s="122"/>
      <c r="L30" s="122"/>
      <c r="M30" s="122"/>
      <c r="N30" s="156"/>
      <c r="O30" s="156"/>
      <c r="P30" s="349" t="str">
        <f t="shared" si="0"/>
        <v xml:space="preserve"> </v>
      </c>
      <c r="Q30" s="156"/>
      <c r="R30" s="156"/>
      <c r="S30" s="156"/>
      <c r="T30" s="329"/>
      <c r="U30" s="329"/>
      <c r="V30" s="329"/>
      <c r="W30" s="329"/>
      <c r="X30" s="2599"/>
      <c r="Z30" s="3051"/>
      <c r="AA30" s="2597" t="str">
        <f t="shared" si="2"/>
        <v xml:space="preserve">- </v>
      </c>
    </row>
    <row r="31" spans="1:27" s="2597" customFormat="1">
      <c r="A31" s="380"/>
      <c r="B31" s="2600" t="s">
        <v>4900</v>
      </c>
      <c r="C31" s="381"/>
      <c r="D31" s="382"/>
      <c r="E31" s="382"/>
      <c r="F31" s="381"/>
      <c r="G31" s="380"/>
      <c r="H31" s="3043"/>
      <c r="I31" s="383"/>
      <c r="J31" s="383"/>
      <c r="K31" s="383"/>
      <c r="L31" s="383"/>
      <c r="M31" s="383"/>
      <c r="N31" s="380"/>
      <c r="O31" s="380"/>
      <c r="P31" s="377" t="str">
        <f t="shared" si="0"/>
        <v xml:space="preserve"> </v>
      </c>
      <c r="Q31" s="380"/>
      <c r="R31" s="380"/>
      <c r="S31" s="380"/>
      <c r="T31" s="329"/>
      <c r="U31" s="329"/>
      <c r="V31" s="329"/>
      <c r="W31" s="329"/>
      <c r="X31" s="2601"/>
      <c r="Z31" s="3051"/>
      <c r="AA31" s="2597" t="str">
        <f t="shared" si="2"/>
        <v xml:space="preserve">- </v>
      </c>
    </row>
    <row r="32" spans="1:27" s="2597" customFormat="1" ht="25.5">
      <c r="A32" s="156">
        <v>1</v>
      </c>
      <c r="B32" s="808" t="s">
        <v>16510</v>
      </c>
      <c r="C32" s="3044" t="s">
        <v>16981</v>
      </c>
      <c r="D32" s="213"/>
      <c r="E32" s="213"/>
      <c r="F32" s="158"/>
      <c r="G32" s="2740" t="s">
        <v>4603</v>
      </c>
      <c r="H32" s="2740" t="s">
        <v>4604</v>
      </c>
      <c r="I32" s="2182" t="s">
        <v>4605</v>
      </c>
      <c r="J32" s="122"/>
      <c r="K32" s="128" t="s">
        <v>4485</v>
      </c>
      <c r="L32" s="2182">
        <v>0</v>
      </c>
      <c r="M32" s="2182">
        <v>14</v>
      </c>
      <c r="N32" s="2740" t="s">
        <v>2841</v>
      </c>
      <c r="O32" s="2740"/>
      <c r="P32" s="3045" t="str">
        <f t="shared" si="0"/>
        <v xml:space="preserve"> </v>
      </c>
      <c r="Q32" s="2740"/>
      <c r="R32" s="2740"/>
      <c r="S32" s="2740">
        <v>2012</v>
      </c>
      <c r="T32" s="329"/>
      <c r="U32" s="329"/>
      <c r="V32" s="329"/>
      <c r="W32" s="329"/>
      <c r="X32" s="2599" t="s">
        <v>4530</v>
      </c>
      <c r="Y32" s="2597" t="s">
        <v>12480</v>
      </c>
      <c r="Z32" s="3052" t="s">
        <v>17542</v>
      </c>
      <c r="AA32" s="2597" t="str">
        <f t="shared" si="2"/>
        <v>0-14 pH</v>
      </c>
    </row>
    <row r="33" spans="1:27" s="2597" customFormat="1">
      <c r="A33" s="380"/>
      <c r="B33" s="2600" t="s">
        <v>3356</v>
      </c>
      <c r="C33" s="381"/>
      <c r="D33" s="382"/>
      <c r="E33" s="382"/>
      <c r="F33" s="381"/>
      <c r="G33" s="380"/>
      <c r="H33" s="3043"/>
      <c r="I33" s="383"/>
      <c r="J33" s="383"/>
      <c r="K33" s="383"/>
      <c r="L33" s="383"/>
      <c r="M33" s="383"/>
      <c r="N33" s="380"/>
      <c r="O33" s="380"/>
      <c r="P33" s="377" t="str">
        <f t="shared" si="0"/>
        <v xml:space="preserve"> </v>
      </c>
      <c r="Q33" s="380"/>
      <c r="R33" s="380"/>
      <c r="S33" s="380"/>
      <c r="T33" s="329"/>
      <c r="U33" s="329"/>
      <c r="V33" s="329"/>
      <c r="W33" s="329"/>
      <c r="X33" s="2601"/>
      <c r="Z33" s="3051"/>
      <c r="AA33" s="2597" t="str">
        <f t="shared" si="2"/>
        <v xml:space="preserve">- </v>
      </c>
    </row>
    <row r="34" spans="1:27" s="2597" customFormat="1">
      <c r="A34" s="156"/>
      <c r="B34" s="157"/>
      <c r="C34" s="158"/>
      <c r="D34" s="213"/>
      <c r="E34" s="213"/>
      <c r="F34" s="158"/>
      <c r="G34" s="156"/>
      <c r="H34" s="2740"/>
      <c r="I34" s="122"/>
      <c r="J34" s="122"/>
      <c r="K34" s="122"/>
      <c r="L34" s="122"/>
      <c r="M34" s="122"/>
      <c r="N34" s="156"/>
      <c r="O34" s="156"/>
      <c r="P34" s="349" t="str">
        <f t="shared" si="0"/>
        <v xml:space="preserve"> </v>
      </c>
      <c r="Q34" s="156"/>
      <c r="R34" s="156"/>
      <c r="S34" s="156"/>
      <c r="T34" s="329"/>
      <c r="U34" s="329"/>
      <c r="V34" s="329"/>
      <c r="W34" s="329"/>
      <c r="X34" s="2599"/>
      <c r="Z34" s="3051"/>
      <c r="AA34" s="2597" t="str">
        <f t="shared" si="2"/>
        <v xml:space="preserve">- </v>
      </c>
    </row>
    <row r="35" spans="1:27" s="2597" customFormat="1" ht="25.5">
      <c r="A35" s="156">
        <v>1</v>
      </c>
      <c r="B35" s="808" t="s">
        <v>17798</v>
      </c>
      <c r="C35" s="3044" t="s">
        <v>16982</v>
      </c>
      <c r="D35" s="213"/>
      <c r="E35" s="213"/>
      <c r="F35" s="3044" t="s">
        <v>2244</v>
      </c>
      <c r="G35" s="2740" t="s">
        <v>2251</v>
      </c>
      <c r="H35" s="2740" t="s">
        <v>2250</v>
      </c>
      <c r="I35" s="2182" t="s">
        <v>2255</v>
      </c>
      <c r="J35" s="122"/>
      <c r="K35" s="120"/>
      <c r="L35" s="2182">
        <v>0</v>
      </c>
      <c r="M35" s="2182">
        <v>1000</v>
      </c>
      <c r="N35" s="2740" t="s">
        <v>2253</v>
      </c>
      <c r="O35" s="2740"/>
      <c r="P35" s="3045" t="str">
        <f t="shared" si="0"/>
        <v xml:space="preserve"> </v>
      </c>
      <c r="Q35" s="2740"/>
      <c r="R35" s="2740"/>
      <c r="S35" s="2740">
        <v>2014</v>
      </c>
      <c r="T35" s="329"/>
      <c r="U35" s="329"/>
      <c r="V35" s="329"/>
      <c r="W35" s="329"/>
      <c r="X35" s="2599"/>
      <c r="Z35" s="3051">
        <v>920</v>
      </c>
      <c r="AA35" s="2597" t="str">
        <f t="shared" si="2"/>
        <v>0-1000 us/cm2</v>
      </c>
    </row>
    <row r="36" spans="1:27" s="2597" customFormat="1">
      <c r="A36" s="117">
        <f>A35+1</f>
        <v>2</v>
      </c>
      <c r="B36" s="1622" t="s">
        <v>17799</v>
      </c>
      <c r="C36" s="118" t="s">
        <v>16983</v>
      </c>
      <c r="D36" s="119"/>
      <c r="E36" s="119"/>
      <c r="F36" s="118" t="s">
        <v>2249</v>
      </c>
      <c r="G36" s="117" t="s">
        <v>2254</v>
      </c>
      <c r="H36" s="2073" t="s">
        <v>2252</v>
      </c>
      <c r="I36" s="120" t="s">
        <v>502</v>
      </c>
      <c r="J36" s="120"/>
      <c r="K36" s="120"/>
      <c r="L36" s="120">
        <v>0</v>
      </c>
      <c r="M36" s="120">
        <v>25</v>
      </c>
      <c r="N36" s="117" t="s">
        <v>3815</v>
      </c>
      <c r="O36" s="117"/>
      <c r="P36" s="349">
        <f t="shared" si="0"/>
        <v>5</v>
      </c>
      <c r="Q36" s="117" t="s">
        <v>4849</v>
      </c>
      <c r="R36" s="117" t="s">
        <v>1527</v>
      </c>
      <c r="S36" s="117">
        <v>2014</v>
      </c>
      <c r="T36" s="329"/>
      <c r="U36" s="329"/>
      <c r="V36" s="329"/>
      <c r="W36" s="329"/>
      <c r="X36" s="2599"/>
      <c r="Z36" s="3051">
        <v>920</v>
      </c>
      <c r="AA36" s="2597" t="str">
        <f t="shared" si="2"/>
        <v>0-25 %</v>
      </c>
    </row>
    <row r="37" spans="1:27" s="2597" customFormat="1">
      <c r="A37" s="117"/>
      <c r="B37" s="123"/>
      <c r="C37" s="118"/>
      <c r="D37" s="119"/>
      <c r="E37" s="119"/>
      <c r="F37" s="118"/>
      <c r="G37" s="117"/>
      <c r="H37" s="2073"/>
      <c r="I37" s="120"/>
      <c r="J37" s="120"/>
      <c r="K37" s="120"/>
      <c r="L37" s="120"/>
      <c r="M37" s="120"/>
      <c r="N37" s="117"/>
      <c r="O37" s="117"/>
      <c r="P37" s="349" t="str">
        <f t="shared" si="0"/>
        <v xml:space="preserve"> </v>
      </c>
      <c r="Q37" s="117"/>
      <c r="R37" s="117"/>
      <c r="S37" s="117"/>
      <c r="T37" s="329"/>
      <c r="U37" s="329"/>
      <c r="V37" s="329"/>
      <c r="W37" s="329"/>
      <c r="X37" s="2599"/>
      <c r="Z37" s="3051"/>
      <c r="AA37" s="2597" t="str">
        <f t="shared" si="2"/>
        <v xml:space="preserve">- </v>
      </c>
    </row>
    <row r="38" spans="1:27" s="2597" customFormat="1">
      <c r="A38" s="380"/>
      <c r="B38" s="2600" t="s">
        <v>4902</v>
      </c>
      <c r="C38" s="381"/>
      <c r="D38" s="382"/>
      <c r="E38" s="382"/>
      <c r="F38" s="381"/>
      <c r="G38" s="380"/>
      <c r="H38" s="3043"/>
      <c r="I38" s="383"/>
      <c r="J38" s="383"/>
      <c r="K38" s="383"/>
      <c r="L38" s="383"/>
      <c r="M38" s="383"/>
      <c r="N38" s="380"/>
      <c r="O38" s="380"/>
      <c r="P38" s="377" t="str">
        <f t="shared" si="0"/>
        <v xml:space="preserve"> </v>
      </c>
      <c r="Q38" s="380"/>
      <c r="R38" s="380"/>
      <c r="S38" s="380"/>
      <c r="T38" s="329"/>
      <c r="U38" s="329"/>
      <c r="V38" s="329"/>
      <c r="W38" s="329"/>
      <c r="X38" s="2601"/>
      <c r="Z38" s="3051"/>
      <c r="AA38" s="2597" t="str">
        <f t="shared" si="2"/>
        <v xml:space="preserve">- </v>
      </c>
    </row>
    <row r="39" spans="1:27" s="2597" customFormat="1">
      <c r="A39" s="156"/>
      <c r="B39" s="157"/>
      <c r="C39" s="158"/>
      <c r="D39" s="213"/>
      <c r="E39" s="213"/>
      <c r="F39" s="158"/>
      <c r="G39" s="156"/>
      <c r="H39" s="2740"/>
      <c r="I39" s="122"/>
      <c r="J39" s="122"/>
      <c r="K39" s="122"/>
      <c r="L39" s="122"/>
      <c r="M39" s="122"/>
      <c r="N39" s="156"/>
      <c r="O39" s="156"/>
      <c r="P39" s="349" t="str">
        <f t="shared" si="0"/>
        <v xml:space="preserve"> </v>
      </c>
      <c r="Q39" s="156"/>
      <c r="R39" s="156"/>
      <c r="S39" s="156"/>
      <c r="T39" s="329"/>
      <c r="U39" s="329"/>
      <c r="V39" s="329"/>
      <c r="W39" s="329"/>
      <c r="X39" s="2599"/>
      <c r="Z39" s="3051"/>
      <c r="AA39" s="2597" t="str">
        <f t="shared" si="2"/>
        <v xml:space="preserve">- </v>
      </c>
    </row>
    <row r="40" spans="1:27" s="2597" customFormat="1">
      <c r="A40" s="156">
        <v>1</v>
      </c>
      <c r="B40" s="1804" t="s">
        <v>3495</v>
      </c>
      <c r="C40" s="158" t="s">
        <v>16984</v>
      </c>
      <c r="D40" s="213"/>
      <c r="E40" s="213"/>
      <c r="F40" s="158" t="s">
        <v>3902</v>
      </c>
      <c r="G40" s="156" t="s">
        <v>2113</v>
      </c>
      <c r="H40" s="2740" t="s">
        <v>2112</v>
      </c>
      <c r="I40" s="122" t="s">
        <v>2114</v>
      </c>
      <c r="J40" s="122"/>
      <c r="K40" s="120" t="s">
        <v>679</v>
      </c>
      <c r="L40" s="122">
        <v>0</v>
      </c>
      <c r="M40" s="122">
        <v>10</v>
      </c>
      <c r="N40" s="156" t="s">
        <v>2115</v>
      </c>
      <c r="O40" s="156"/>
      <c r="P40" s="349">
        <f t="shared" si="0"/>
        <v>25</v>
      </c>
      <c r="Q40" s="156" t="s">
        <v>260</v>
      </c>
      <c r="R40" s="120" t="s">
        <v>694</v>
      </c>
      <c r="S40" s="120">
        <v>2015</v>
      </c>
      <c r="T40" s="329"/>
      <c r="U40" s="329"/>
      <c r="V40" s="329"/>
      <c r="W40" s="329"/>
      <c r="X40" s="2599"/>
      <c r="Z40" s="3051">
        <v>770</v>
      </c>
      <c r="AA40" s="2597" t="str">
        <f t="shared" si="2"/>
        <v>0-10 ppm</v>
      </c>
    </row>
    <row r="41" spans="1:27" s="2597" customFormat="1">
      <c r="A41" s="156">
        <v>2</v>
      </c>
      <c r="B41" s="1804" t="s">
        <v>3496</v>
      </c>
      <c r="C41" s="158" t="s">
        <v>16985</v>
      </c>
      <c r="D41" s="213"/>
      <c r="E41" s="213"/>
      <c r="F41" s="158" t="s">
        <v>3902</v>
      </c>
      <c r="G41" s="156" t="s">
        <v>2117</v>
      </c>
      <c r="H41" s="2740" t="s">
        <v>2116</v>
      </c>
      <c r="I41" s="122" t="s">
        <v>2118</v>
      </c>
      <c r="J41" s="122"/>
      <c r="K41" s="122" t="s">
        <v>680</v>
      </c>
      <c r="L41" s="122">
        <v>0</v>
      </c>
      <c r="M41" s="122">
        <v>100</v>
      </c>
      <c r="N41" s="156" t="s">
        <v>2115</v>
      </c>
      <c r="O41" s="156"/>
      <c r="P41" s="349">
        <f t="shared" si="0"/>
        <v>25</v>
      </c>
      <c r="Q41" s="156" t="s">
        <v>260</v>
      </c>
      <c r="R41" s="120" t="s">
        <v>694</v>
      </c>
      <c r="S41" s="120">
        <v>2015</v>
      </c>
      <c r="T41" s="329"/>
      <c r="U41" s="329"/>
      <c r="V41" s="329"/>
      <c r="W41" s="329"/>
      <c r="X41" s="2602"/>
      <c r="Z41" s="3051">
        <v>770</v>
      </c>
      <c r="AA41" s="2597" t="str">
        <f t="shared" si="2"/>
        <v>0-100 ppm</v>
      </c>
    </row>
    <row r="42" spans="1:27" s="2597" customFormat="1">
      <c r="A42" s="156">
        <v>3</v>
      </c>
      <c r="B42" s="808" t="s">
        <v>3497</v>
      </c>
      <c r="C42" s="3044" t="s">
        <v>16986</v>
      </c>
      <c r="D42" s="2959"/>
      <c r="E42" s="2959"/>
      <c r="F42" s="3044" t="s">
        <v>3902</v>
      </c>
      <c r="G42" s="2740" t="s">
        <v>2120</v>
      </c>
      <c r="H42" s="2740" t="s">
        <v>2119</v>
      </c>
      <c r="I42" s="2182" t="s">
        <v>2121</v>
      </c>
      <c r="J42" s="2182"/>
      <c r="K42" s="2182" t="s">
        <v>681</v>
      </c>
      <c r="L42" s="2182">
        <v>0</v>
      </c>
      <c r="M42" s="2182">
        <v>1000</v>
      </c>
      <c r="N42" s="2740" t="s">
        <v>2115</v>
      </c>
      <c r="O42" s="2740"/>
      <c r="P42" s="3045">
        <f t="shared" si="0"/>
        <v>25</v>
      </c>
      <c r="Q42" s="2740" t="s">
        <v>260</v>
      </c>
      <c r="R42" s="128" t="s">
        <v>694</v>
      </c>
      <c r="S42" s="128">
        <v>2015</v>
      </c>
      <c r="T42" s="329"/>
      <c r="U42" s="329"/>
      <c r="V42" s="329"/>
      <c r="W42" s="329"/>
      <c r="X42" s="2602"/>
      <c r="Z42" s="3051">
        <v>770</v>
      </c>
      <c r="AA42" s="2597" t="str">
        <f t="shared" si="2"/>
        <v>0-1000 ppm</v>
      </c>
    </row>
    <row r="43" spans="1:27" s="2597" customFormat="1" ht="22.5">
      <c r="A43" s="156">
        <v>4</v>
      </c>
      <c r="B43" s="808" t="s">
        <v>3498</v>
      </c>
      <c r="C43" s="158" t="s">
        <v>16987</v>
      </c>
      <c r="D43" s="213"/>
      <c r="E43" s="213"/>
      <c r="F43" s="3044" t="s">
        <v>3902</v>
      </c>
      <c r="G43" s="2740" t="s">
        <v>2122</v>
      </c>
      <c r="H43" s="2740" t="s">
        <v>2112</v>
      </c>
      <c r="I43" s="2182" t="s">
        <v>2123</v>
      </c>
      <c r="J43" s="2182"/>
      <c r="K43" s="2182" t="s">
        <v>682</v>
      </c>
      <c r="L43" s="2182">
        <v>0</v>
      </c>
      <c r="M43" s="2182">
        <v>50</v>
      </c>
      <c r="N43" s="2740" t="s">
        <v>2124</v>
      </c>
      <c r="O43" s="2740"/>
      <c r="P43" s="3045">
        <f t="shared" si="0"/>
        <v>25</v>
      </c>
      <c r="Q43" s="2740" t="s">
        <v>260</v>
      </c>
      <c r="R43" s="128" t="s">
        <v>694</v>
      </c>
      <c r="S43" s="128">
        <v>2015</v>
      </c>
      <c r="T43" s="329"/>
      <c r="U43" s="329"/>
      <c r="V43" s="329"/>
      <c r="W43" s="329"/>
      <c r="X43" s="2602"/>
      <c r="Z43" s="3051">
        <v>770</v>
      </c>
      <c r="AA43" s="2597" t="str">
        <f t="shared" si="2"/>
        <v>0-50 ppb</v>
      </c>
    </row>
    <row r="44" spans="1:27" s="2597" customFormat="1" ht="25.5">
      <c r="A44" s="156">
        <v>5</v>
      </c>
      <c r="B44" s="808" t="s">
        <v>16511</v>
      </c>
      <c r="C44" s="3044" t="s">
        <v>16988</v>
      </c>
      <c r="D44" s="2959"/>
      <c r="E44" s="2959"/>
      <c r="F44" s="3044" t="s">
        <v>3902</v>
      </c>
      <c r="G44" s="2740" t="s">
        <v>2125</v>
      </c>
      <c r="H44" s="2740" t="s">
        <v>2080</v>
      </c>
      <c r="I44" s="2182" t="s">
        <v>2126</v>
      </c>
      <c r="J44" s="2182"/>
      <c r="K44" s="2182" t="s">
        <v>3401</v>
      </c>
      <c r="L44" s="2182">
        <v>0</v>
      </c>
      <c r="M44" s="2182">
        <v>10000</v>
      </c>
      <c r="N44" s="2740" t="s">
        <v>2127</v>
      </c>
      <c r="O44" s="2740"/>
      <c r="P44" s="3045">
        <f t="shared" si="0"/>
        <v>25</v>
      </c>
      <c r="Q44" s="2740" t="s">
        <v>260</v>
      </c>
      <c r="R44" s="128" t="s">
        <v>694</v>
      </c>
      <c r="S44" s="128">
        <v>2015</v>
      </c>
      <c r="T44" s="329"/>
      <c r="U44" s="329"/>
      <c r="V44" s="329"/>
      <c r="W44" s="329"/>
      <c r="X44" s="2602"/>
      <c r="Z44" s="3051">
        <v>770</v>
      </c>
      <c r="AA44" s="2597" t="str">
        <f t="shared" si="2"/>
        <v>0-10000 uS/cm2</v>
      </c>
    </row>
    <row r="45" spans="1:27" s="2597" customFormat="1" ht="25.5">
      <c r="A45" s="156">
        <v>6</v>
      </c>
      <c r="B45" s="808" t="s">
        <v>16512</v>
      </c>
      <c r="C45" s="3044" t="s">
        <v>16989</v>
      </c>
      <c r="D45" s="2959"/>
      <c r="E45" s="2959"/>
      <c r="F45" s="3044" t="s">
        <v>3902</v>
      </c>
      <c r="G45" s="2740" t="s">
        <v>4603</v>
      </c>
      <c r="H45" s="2740" t="s">
        <v>4604</v>
      </c>
      <c r="I45" s="2182" t="s">
        <v>4605</v>
      </c>
      <c r="J45" s="2182"/>
      <c r="K45" s="2182" t="s">
        <v>4485</v>
      </c>
      <c r="L45" s="2182">
        <v>0</v>
      </c>
      <c r="M45" s="2182">
        <v>14</v>
      </c>
      <c r="N45" s="2740" t="s">
        <v>2841</v>
      </c>
      <c r="O45" s="2740"/>
      <c r="P45" s="3045">
        <f t="shared" si="0"/>
        <v>25</v>
      </c>
      <c r="Q45" s="2740" t="s">
        <v>260</v>
      </c>
      <c r="R45" s="128" t="s">
        <v>694</v>
      </c>
      <c r="S45" s="128">
        <v>2015</v>
      </c>
      <c r="T45" s="329"/>
      <c r="U45" s="329"/>
      <c r="V45" s="329"/>
      <c r="W45" s="329"/>
      <c r="X45" s="2602" t="s">
        <v>4530</v>
      </c>
      <c r="Z45" s="3051">
        <v>770</v>
      </c>
      <c r="AA45" s="2597" t="str">
        <f t="shared" si="2"/>
        <v>0-14 pH</v>
      </c>
    </row>
    <row r="46" spans="1:27" s="2597" customFormat="1">
      <c r="A46" s="156">
        <v>7</v>
      </c>
      <c r="B46" s="1804" t="s">
        <v>16513</v>
      </c>
      <c r="C46" s="158" t="s">
        <v>16986</v>
      </c>
      <c r="D46" s="213"/>
      <c r="E46" s="213"/>
      <c r="F46" s="158" t="s">
        <v>3902</v>
      </c>
      <c r="G46" s="156" t="s">
        <v>2129</v>
      </c>
      <c r="H46" s="2740" t="s">
        <v>2128</v>
      </c>
      <c r="I46" s="122" t="s">
        <v>2130</v>
      </c>
      <c r="J46" s="122"/>
      <c r="K46" s="122" t="s">
        <v>2062</v>
      </c>
      <c r="L46" s="122">
        <v>-80</v>
      </c>
      <c r="M46" s="122">
        <v>20</v>
      </c>
      <c r="N46" s="156" t="s">
        <v>4849</v>
      </c>
      <c r="O46" s="156"/>
      <c r="P46" s="349">
        <f t="shared" si="0"/>
        <v>25</v>
      </c>
      <c r="Q46" s="156" t="s">
        <v>260</v>
      </c>
      <c r="R46" s="120" t="s">
        <v>694</v>
      </c>
      <c r="S46" s="120">
        <v>2015</v>
      </c>
      <c r="T46" s="329"/>
      <c r="U46" s="329"/>
      <c r="V46" s="329"/>
      <c r="W46" s="329"/>
      <c r="X46" s="2602"/>
      <c r="Z46" s="3051">
        <v>770</v>
      </c>
      <c r="AA46" s="2597" t="str">
        <f t="shared" si="2"/>
        <v>-80-20 C</v>
      </c>
    </row>
    <row r="47" spans="1:27" s="2597" customFormat="1" ht="14.25" customHeight="1">
      <c r="A47" s="380"/>
      <c r="B47" s="2600" t="s">
        <v>663</v>
      </c>
      <c r="C47" s="381"/>
      <c r="D47" s="382"/>
      <c r="E47" s="382"/>
      <c r="F47" s="381"/>
      <c r="G47" s="380"/>
      <c r="H47" s="3043"/>
      <c r="I47" s="383"/>
      <c r="J47" s="383"/>
      <c r="K47" s="383"/>
      <c r="L47" s="383"/>
      <c r="M47" s="383"/>
      <c r="N47" s="380"/>
      <c r="O47" s="380"/>
      <c r="P47" s="377" t="str">
        <f t="shared" si="0"/>
        <v xml:space="preserve"> </v>
      </c>
      <c r="Q47" s="380"/>
      <c r="R47" s="380"/>
      <c r="S47" s="380"/>
      <c r="T47" s="329"/>
      <c r="U47" s="329"/>
      <c r="V47" s="329"/>
      <c r="W47" s="329"/>
      <c r="X47" s="2601"/>
      <c r="Z47" s="3051"/>
      <c r="AA47" s="2597" t="str">
        <f t="shared" si="2"/>
        <v xml:space="preserve">- </v>
      </c>
    </row>
    <row r="48" spans="1:27" s="2597" customFormat="1">
      <c r="A48" s="156">
        <v>1</v>
      </c>
      <c r="B48" s="1804" t="s">
        <v>16514</v>
      </c>
      <c r="C48" s="158" t="s">
        <v>677</v>
      </c>
      <c r="D48" s="213"/>
      <c r="E48" s="213"/>
      <c r="F48" s="158" t="s">
        <v>668</v>
      </c>
      <c r="G48" s="156"/>
      <c r="H48" s="2740" t="s">
        <v>678</v>
      </c>
      <c r="I48" s="122"/>
      <c r="J48" s="122"/>
      <c r="K48" s="120" t="s">
        <v>683</v>
      </c>
      <c r="L48" s="122"/>
      <c r="M48" s="122"/>
      <c r="N48" s="156" t="s">
        <v>4849</v>
      </c>
      <c r="O48" s="156"/>
      <c r="P48" s="349">
        <f t="shared" si="0"/>
        <v>5</v>
      </c>
      <c r="Q48" s="156" t="s">
        <v>11857</v>
      </c>
      <c r="R48" s="156" t="s">
        <v>1527</v>
      </c>
      <c r="S48" s="156"/>
      <c r="T48" s="329"/>
      <c r="U48" s="329"/>
      <c r="V48" s="329"/>
      <c r="W48" s="329"/>
      <c r="X48" s="2599"/>
      <c r="Z48" s="3051">
        <v>990</v>
      </c>
      <c r="AA48" s="2597" t="str">
        <f t="shared" si="2"/>
        <v>- C</v>
      </c>
    </row>
    <row r="49" spans="1:27" s="2597" customFormat="1">
      <c r="A49" s="156"/>
      <c r="B49" s="157"/>
      <c r="C49" s="158"/>
      <c r="D49" s="213"/>
      <c r="E49" s="213"/>
      <c r="F49" s="158"/>
      <c r="G49" s="156"/>
      <c r="H49" s="2740"/>
      <c r="I49" s="122"/>
      <c r="J49" s="122"/>
      <c r="K49" s="122"/>
      <c r="L49" s="122"/>
      <c r="M49" s="122"/>
      <c r="N49" s="156"/>
      <c r="O49" s="156"/>
      <c r="P49" s="349"/>
      <c r="Q49" s="156"/>
      <c r="R49" s="156"/>
      <c r="S49" s="156"/>
      <c r="T49" s="329"/>
      <c r="U49" s="329"/>
      <c r="V49" s="329"/>
      <c r="W49" s="329"/>
      <c r="X49" s="2599"/>
      <c r="Z49" s="3051"/>
      <c r="AA49" s="2597" t="str">
        <f t="shared" si="2"/>
        <v xml:space="preserve">- </v>
      </c>
    </row>
    <row r="50" spans="1:27" s="2597" customFormat="1">
      <c r="A50" s="380"/>
      <c r="B50" s="2603" t="s">
        <v>11856</v>
      </c>
      <c r="C50" s="381"/>
      <c r="D50" s="382"/>
      <c r="E50" s="382"/>
      <c r="F50" s="381"/>
      <c r="G50" s="380"/>
      <c r="H50" s="3043"/>
      <c r="I50" s="383"/>
      <c r="J50" s="383"/>
      <c r="K50" s="383"/>
      <c r="L50" s="383"/>
      <c r="M50" s="383"/>
      <c r="N50" s="380"/>
      <c r="O50" s="380"/>
      <c r="P50" s="377" t="str">
        <f>IF(ISERROR(INDEX(data,MATCH(LEN(R50),item,0),2))," ",INDEX(data,MATCH(LEN(R50),item,0),2))</f>
        <v xml:space="preserve"> </v>
      </c>
      <c r="Q50" s="380"/>
      <c r="R50" s="380"/>
      <c r="S50" s="380"/>
      <c r="T50" s="329"/>
      <c r="U50" s="329"/>
      <c r="V50" s="329"/>
      <c r="W50" s="329"/>
      <c r="X50" s="2601"/>
      <c r="Z50" s="3051"/>
      <c r="AA50" s="2597" t="str">
        <f t="shared" si="2"/>
        <v xml:space="preserve">- </v>
      </c>
    </row>
    <row r="51" spans="1:27" s="2597" customFormat="1" ht="15.75" customHeight="1">
      <c r="A51" s="156">
        <v>1</v>
      </c>
      <c r="B51" s="808" t="s">
        <v>16515</v>
      </c>
      <c r="C51" s="3044" t="s">
        <v>16990</v>
      </c>
      <c r="D51" s="2959"/>
      <c r="E51" s="2959"/>
      <c r="F51" s="3044" t="s">
        <v>3540</v>
      </c>
      <c r="G51" s="2740" t="s">
        <v>6557</v>
      </c>
      <c r="H51" s="2740" t="s">
        <v>6556</v>
      </c>
      <c r="I51" s="2182" t="s">
        <v>6555</v>
      </c>
      <c r="J51" s="2182"/>
      <c r="K51" s="128" t="s">
        <v>552</v>
      </c>
      <c r="L51" s="2182"/>
      <c r="M51" s="2182"/>
      <c r="N51" s="2740"/>
      <c r="O51" s="2740"/>
      <c r="P51" s="3045">
        <f>IF(ISERROR(INDEX(data,MATCH(LEN(R51),item,0),2))," ",INDEX(data,MATCH(LEN(R51),item,0),2))</f>
        <v>5</v>
      </c>
      <c r="Q51" s="2740" t="s">
        <v>11857</v>
      </c>
      <c r="R51" s="2740" t="s">
        <v>1527</v>
      </c>
      <c r="S51" s="2740">
        <v>2021</v>
      </c>
      <c r="T51" s="329"/>
      <c r="U51" s="329"/>
      <c r="V51" s="329"/>
      <c r="W51" s="329"/>
      <c r="X51" s="2599"/>
      <c r="Z51" s="3051">
        <v>990</v>
      </c>
      <c r="AA51" s="2597" t="str">
        <f t="shared" si="2"/>
        <v xml:space="preserve">- </v>
      </c>
    </row>
    <row r="52" spans="1:27" s="2597" customFormat="1">
      <c r="A52" s="380"/>
      <c r="B52" s="2600" t="s">
        <v>6328</v>
      </c>
      <c r="C52" s="381"/>
      <c r="D52" s="382"/>
      <c r="E52" s="382"/>
      <c r="F52" s="381"/>
      <c r="G52" s="380"/>
      <c r="H52" s="3043"/>
      <c r="I52" s="383"/>
      <c r="J52" s="383"/>
      <c r="K52" s="383"/>
      <c r="L52" s="383"/>
      <c r="M52" s="383"/>
      <c r="N52" s="380"/>
      <c r="O52" s="380"/>
      <c r="P52" s="377" t="str">
        <f>IF(ISERROR(INDEX(data,MATCH(LEN(R52),item,0),2))," ",INDEX(data,MATCH(LEN(R52),item,0),2))</f>
        <v xml:space="preserve"> </v>
      </c>
      <c r="Q52" s="380"/>
      <c r="R52" s="380"/>
      <c r="S52" s="380"/>
      <c r="T52" s="329"/>
      <c r="U52" s="329"/>
      <c r="V52" s="329"/>
      <c r="W52" s="329"/>
      <c r="X52" s="2601"/>
      <c r="Z52" s="3051"/>
      <c r="AA52" s="2597" t="str">
        <f t="shared" si="2"/>
        <v xml:space="preserve">- </v>
      </c>
    </row>
    <row r="53" spans="1:27" s="2597" customFormat="1" ht="25.5">
      <c r="A53" s="156">
        <v>1</v>
      </c>
      <c r="B53" s="808" t="s">
        <v>2247</v>
      </c>
      <c r="C53" s="3044" t="s">
        <v>16991</v>
      </c>
      <c r="D53" s="2959"/>
      <c r="E53" s="2959"/>
      <c r="F53" s="3044" t="s">
        <v>2244</v>
      </c>
      <c r="G53" s="2740" t="s">
        <v>2251</v>
      </c>
      <c r="H53" s="2740" t="s">
        <v>2250</v>
      </c>
      <c r="I53" s="2182" t="s">
        <v>2255</v>
      </c>
      <c r="J53" s="2182"/>
      <c r="K53" s="128"/>
      <c r="L53" s="2182">
        <v>0</v>
      </c>
      <c r="M53" s="2182">
        <v>1000</v>
      </c>
      <c r="N53" s="2740" t="s">
        <v>2253</v>
      </c>
      <c r="O53" s="2740"/>
      <c r="P53" s="3045" t="str">
        <f>IF(ISERROR(INDEX(data,MATCH(LEN(R53),item,0),2))," ",INDEX(data,MATCH(LEN(R53),item,0),2))</f>
        <v xml:space="preserve"> </v>
      </c>
      <c r="Q53" s="2740"/>
      <c r="R53" s="2740"/>
      <c r="S53" s="2740">
        <v>2019</v>
      </c>
      <c r="T53" s="329"/>
      <c r="U53" s="329"/>
      <c r="V53" s="329"/>
      <c r="W53" s="329"/>
      <c r="X53" s="2599"/>
      <c r="Z53" s="3051">
        <v>920</v>
      </c>
      <c r="AA53" s="2597" t="str">
        <f t="shared" si="2"/>
        <v>0-1000 us/cm2</v>
      </c>
    </row>
    <row r="54" spans="1:27" s="2597" customFormat="1">
      <c r="A54" s="117">
        <f>A53+1</f>
        <v>2</v>
      </c>
      <c r="B54" s="1803" t="s">
        <v>2248</v>
      </c>
      <c r="C54" s="118" t="s">
        <v>16992</v>
      </c>
      <c r="D54" s="119"/>
      <c r="E54" s="119"/>
      <c r="F54" s="118" t="s">
        <v>2249</v>
      </c>
      <c r="G54" s="117" t="s">
        <v>2254</v>
      </c>
      <c r="H54" s="2073" t="s">
        <v>2252</v>
      </c>
      <c r="I54" s="120" t="s">
        <v>502</v>
      </c>
      <c r="J54" s="120"/>
      <c r="K54" s="120"/>
      <c r="L54" s="120">
        <v>0</v>
      </c>
      <c r="M54" s="120">
        <v>25</v>
      </c>
      <c r="N54" s="117" t="s">
        <v>3815</v>
      </c>
      <c r="O54" s="117"/>
      <c r="P54" s="349">
        <f>IF(ISERROR(INDEX(data,MATCH(LEN(R54),item,0),2))," ",INDEX(data,MATCH(LEN(R54),item,0),2))</f>
        <v>5</v>
      </c>
      <c r="Q54" s="117" t="s">
        <v>11857</v>
      </c>
      <c r="R54" s="117" t="s">
        <v>1527</v>
      </c>
      <c r="S54" s="117">
        <v>2019</v>
      </c>
      <c r="T54" s="329"/>
      <c r="U54" s="329"/>
      <c r="V54" s="329"/>
      <c r="W54" s="329"/>
      <c r="X54" s="2599"/>
      <c r="Z54" s="3051">
        <v>920</v>
      </c>
      <c r="AA54" s="2597" t="str">
        <f t="shared" si="2"/>
        <v>0-25 %</v>
      </c>
    </row>
    <row r="55" spans="1:27" s="2597" customFormat="1">
      <c r="A55" s="384"/>
      <c r="B55" s="385"/>
      <c r="C55" s="386"/>
      <c r="D55" s="387"/>
      <c r="E55" s="387"/>
      <c r="F55" s="386"/>
      <c r="G55" s="384"/>
      <c r="H55" s="386"/>
      <c r="I55" s="388"/>
      <c r="J55" s="388"/>
      <c r="K55" s="388"/>
      <c r="L55" s="388"/>
      <c r="M55" s="388"/>
      <c r="N55" s="384"/>
      <c r="O55" s="384"/>
      <c r="P55" s="351" t="str">
        <f t="shared" si="0"/>
        <v xml:space="preserve"> </v>
      </c>
      <c r="Q55" s="384"/>
      <c r="R55" s="384"/>
      <c r="S55" s="156"/>
      <c r="T55" s="329"/>
      <c r="U55" s="329"/>
      <c r="V55" s="329"/>
      <c r="W55" s="329"/>
      <c r="X55" s="2604"/>
      <c r="Z55" s="2598"/>
    </row>
    <row r="57" spans="1:27">
      <c r="A57" s="975" t="s">
        <v>6404</v>
      </c>
      <c r="F57" s="2605">
        <f>COUNTA(A7:A55)</f>
        <v>37</v>
      </c>
      <c r="Y57" s="2605">
        <f>COUNTA(Y7:Y55)</f>
        <v>8</v>
      </c>
    </row>
  </sheetData>
  <autoFilter ref="A6:AA55" xr:uid="{00000000-0001-0000-2800-000000000000}"/>
  <sortState xmlns:xlrd2="http://schemas.microsoft.com/office/spreadsheetml/2017/richdata2" ref="AC12:AC49">
    <sortCondition ref="AC12:AC49"/>
  </sortState>
  <customSheetViews>
    <customSheetView guid="{EAD1C6BF-B58E-4716-994B-7E887560A863}" showPageBreaks="1" printArea="1" hiddenColumns="1">
      <pane xSplit="4" ySplit="5" topLeftCell="I39" activePane="bottomRight" state="frozen"/>
      <selection pane="bottomRight" sqref="A1:X1"/>
      <pageMargins left="0.28000000000000003" right="0.16" top="0.94" bottom="0.5" header="0.5" footer="0.26"/>
      <pageSetup paperSize="9" scale="7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 hiddenColumns="1">
      <pane xSplit="7" ySplit="6" topLeftCell="K7" activePane="bottomRight" state="frozen"/>
      <selection pane="bottomRight" activeCell="X11" sqref="X11"/>
      <pageMargins left="0.28000000000000003" right="0.4" top="1" bottom="0.6" header="0.5" footer="0.38"/>
      <pageSetup paperSize="9"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pane xSplit="4" ySplit="4" topLeftCell="F24" activePane="bottomRight" state="frozen"/>
      <selection pane="bottomRight" activeCell="Y57" sqref="Y57"/>
      <pageMargins left="0.28000000000000003" right="0.16" top="0.94" bottom="0.5" header="0.5" footer="0.26"/>
      <pageSetup paperSize="9" scale="70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pane xSplit="5" ySplit="5" topLeftCell="F24" activePane="bottomRight" state="frozen"/>
      <selection pane="bottomRight" activeCell="Y57" sqref="Y57"/>
      <pageMargins left="0.28000000000000003" right="0.16" top="0.94" bottom="0.5" header="0.5" footer="0.26"/>
      <pageSetup paperSize="9" scale="70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pane xSplit="4" ySplit="4" topLeftCell="F6" activePane="bottomRight" state="frozen"/>
      <selection pane="bottomRight" activeCell="X13" sqref="X13"/>
      <pageMargins left="0.28000000000000003" right="0.16" top="0.94" bottom="0.5" header="0.5" footer="0.26"/>
      <pageSetup paperSize="9" scale="70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hiddenColumns="1">
      <pane xSplit="7" ySplit="6" topLeftCell="I28" activePane="bottomRight" state="frozen"/>
      <selection pane="bottomRight" activeCell="Q42" sqref="Q42"/>
      <pageMargins left="0.28000000000000003" right="0.4" top="1" bottom="0.6" header="0.5" footer="0.38"/>
      <pageSetup paperSize="9"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 hiddenColumns="1">
      <pane xSplit="7" ySplit="6" topLeftCell="K8" activePane="bottomRight" state="frozen"/>
      <selection pane="bottomRight" activeCell="D11" sqref="D11"/>
      <pageMargins left="0.28000000000000003" right="0.4" top="1" bottom="0.6" header="0.5" footer="0.38"/>
      <pageSetup paperSize="9"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 hiddenColumns="1">
      <pane xSplit="7" ySplit="6" topLeftCell="K7" activePane="bottomRight" state="frozen"/>
      <selection pane="bottomRight" activeCell="X11" sqref="X11"/>
      <pageMargins left="0.28000000000000003" right="0.4" top="1" bottom="0.6" header="0.5" footer="0.38"/>
      <pageSetup paperSize="9"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howPageBreaks="1" hiddenColumns="1">
      <pane xSplit="7" ySplit="5" topLeftCell="W6" activePane="bottomRight" state="frozen"/>
      <selection pane="bottomRight" activeCell="Z13" sqref="Z13"/>
      <pageMargins left="0.28000000000000003" right="0.4" top="1" bottom="0.6" header="0.5" footer="0.38"/>
      <pageSetup paperSize="9"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45" showAutoFilter="1" hiddenColumns="1">
      <pane xSplit="2" ySplit="5" topLeftCell="C36" activePane="bottomRight" state="frozen"/>
      <selection pane="bottomRight" activeCell="B50" sqref="B50"/>
      <pageMargins left="0.28000000000000003" right="0.16" top="0.94" bottom="0.5" header="0.5" footer="0.26"/>
      <pageSetup paperSize="9" scale="70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  <autoFilter ref="A6:AA55" xr:uid="{E6760BB9-49B7-4D03-A361-4A322011FD97}"/>
    </customSheetView>
    <customSheetView guid="{0A3BE354-EABF-4B36-A467-F2E7E7C9C594}" scale="115" showPageBreaks="1" showAutoFilter="1" hiddenColumns="1">
      <pane xSplit="2" ySplit="5" topLeftCell="C6" activePane="bottomRight" state="frozen"/>
      <selection pane="bottomRight" activeCell="C1" sqref="C1"/>
      <pageMargins left="0.28000000000000003" right="0.16" top="0.94" bottom="0.5" header="0.5" footer="0.26"/>
      <pageSetup paperSize="9" scale="70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  <autoFilter ref="A6:AA55" xr:uid="{D56FBA84-78F3-4BE5-9690-6ACACC42A4E7}"/>
    </customSheetView>
  </customSheetViews>
  <mergeCells count="14">
    <mergeCell ref="A4:A5"/>
    <mergeCell ref="B4:B5"/>
    <mergeCell ref="F4:F5"/>
    <mergeCell ref="C4:C5"/>
    <mergeCell ref="X4:X5"/>
    <mergeCell ref="D4:D5"/>
    <mergeCell ref="E4:E5"/>
    <mergeCell ref="H4:H5"/>
    <mergeCell ref="K4:K5"/>
    <mergeCell ref="L4:N4"/>
    <mergeCell ref="I4:I5"/>
    <mergeCell ref="G4:G5"/>
    <mergeCell ref="R4:R5"/>
    <mergeCell ref="P4:Q4"/>
  </mergeCells>
  <phoneticPr fontId="30" type="noConversion"/>
  <pageMargins left="0.28000000000000003" right="0.16" top="0.94" bottom="0.5" header="0.5" footer="0.26"/>
  <pageSetup paperSize="9" scale="70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8"/>
  <dimension ref="A1:Y200"/>
  <sheetViews>
    <sheetView topLeftCell="A19" zoomScale="130" zoomScaleNormal="95" workbookViewId="0">
      <selection activeCell="C12" sqref="C12"/>
    </sheetView>
  </sheetViews>
  <sheetFormatPr defaultColWidth="9.140625" defaultRowHeight="12.75"/>
  <cols>
    <col min="1" max="1" width="5" style="824" customWidth="1"/>
    <col min="2" max="2" width="10.85546875" style="824" customWidth="1"/>
    <col min="3" max="3" width="25.140625" style="824" customWidth="1"/>
    <col min="4" max="4" width="11.7109375" style="824" customWidth="1"/>
    <col min="5" max="5" width="21.140625" style="824" customWidth="1"/>
    <col min="6" max="6" width="24.140625" style="824" customWidth="1"/>
    <col min="7" max="8" width="12.42578125" style="824" customWidth="1"/>
    <col min="9" max="9" width="9" style="824" customWidth="1"/>
    <col min="10" max="10" width="7.5703125" style="864" customWidth="1"/>
    <col min="11" max="11" width="8.42578125" style="864" customWidth="1"/>
    <col min="12" max="12" width="15.140625" style="824" customWidth="1"/>
    <col min="13" max="13" width="5.5703125" style="824" customWidth="1"/>
    <col min="14" max="14" width="6.42578125" style="824" customWidth="1"/>
    <col min="15" max="15" width="6.140625" style="824" customWidth="1"/>
    <col min="16" max="16" width="7.28515625" style="824" hidden="1" customWidth="1"/>
    <col min="17" max="17" width="11.42578125" style="824" customWidth="1"/>
    <col min="18" max="18" width="10.28515625" style="824" customWidth="1"/>
    <col min="19" max="19" width="6.28515625" style="824" customWidth="1"/>
    <col min="20" max="20" width="5.85546875" style="824" customWidth="1"/>
    <col min="21" max="21" width="7.5703125" style="824" customWidth="1"/>
    <col min="22" max="22" width="14.140625" style="824" customWidth="1"/>
    <col min="23" max="23" width="9.140625" style="824"/>
    <col min="24" max="24" width="9.140625" style="864"/>
    <col min="25" max="25" width="10" style="824" customWidth="1"/>
    <col min="26" max="16384" width="9.140625" style="824"/>
  </cols>
  <sheetData>
    <row r="1" spans="1:25" ht="24" customHeight="1">
      <c r="A1" s="1791" t="s">
        <v>6518</v>
      </c>
      <c r="B1" s="1791"/>
      <c r="C1" s="1791"/>
      <c r="D1" s="1791"/>
      <c r="E1" s="1791"/>
      <c r="F1" s="1791"/>
      <c r="G1" s="1791"/>
      <c r="H1" s="1791"/>
      <c r="I1" s="1791"/>
      <c r="J1" s="1791"/>
      <c r="K1" s="1791"/>
      <c r="L1" s="1791"/>
      <c r="M1" s="1791"/>
      <c r="N1" s="1791"/>
      <c r="O1" s="1791"/>
      <c r="P1" s="1791"/>
      <c r="Q1" s="1791"/>
      <c r="R1" s="1791"/>
      <c r="S1" s="1791"/>
      <c r="T1" s="1791"/>
      <c r="U1" s="1791"/>
      <c r="V1" s="1791"/>
    </row>
    <row r="2" spans="1:25" ht="12.75" customHeight="1">
      <c r="A2" s="825"/>
      <c r="B2" s="826"/>
      <c r="C2" s="826"/>
      <c r="D2" s="826"/>
      <c r="E2" s="826"/>
      <c r="F2" s="826"/>
      <c r="G2" s="826"/>
      <c r="H2" s="826"/>
      <c r="I2" s="826"/>
      <c r="J2" s="827"/>
      <c r="K2" s="827"/>
      <c r="L2" s="826"/>
      <c r="M2" s="827"/>
      <c r="N2" s="827"/>
      <c r="O2" s="826"/>
      <c r="P2" s="826"/>
      <c r="Q2" s="826"/>
      <c r="R2" s="826"/>
      <c r="S2" s="826"/>
      <c r="T2" s="828" t="s">
        <v>691</v>
      </c>
      <c r="U2" s="826"/>
      <c r="V2" s="829"/>
    </row>
    <row r="3" spans="1:25" ht="13.5" thickBot="1">
      <c r="A3" s="830"/>
      <c r="B3" s="830"/>
      <c r="C3" s="830"/>
      <c r="D3" s="830"/>
      <c r="E3" s="830"/>
      <c r="F3" s="830"/>
      <c r="G3" s="830"/>
      <c r="H3" s="830"/>
      <c r="I3" s="830"/>
      <c r="J3" s="831"/>
      <c r="K3" s="831"/>
      <c r="L3" s="830"/>
      <c r="M3" s="830"/>
      <c r="N3" s="830"/>
      <c r="O3" s="830"/>
      <c r="P3" s="830"/>
      <c r="Q3" s="830"/>
      <c r="R3" s="830"/>
      <c r="S3" s="830"/>
      <c r="T3" s="832" t="s">
        <v>692</v>
      </c>
      <c r="U3" s="830"/>
      <c r="V3" s="830"/>
    </row>
    <row r="4" spans="1:25" ht="13.5" customHeight="1" thickTop="1">
      <c r="A4" s="3739" t="s">
        <v>2418</v>
      </c>
      <c r="B4" s="3748" t="s">
        <v>2419</v>
      </c>
      <c r="C4" s="3741" t="s">
        <v>2420</v>
      </c>
      <c r="D4" s="3741" t="s">
        <v>282</v>
      </c>
      <c r="E4" s="3741" t="s">
        <v>13378</v>
      </c>
      <c r="F4" s="3741" t="s">
        <v>3202</v>
      </c>
      <c r="G4" s="3741" t="s">
        <v>281</v>
      </c>
      <c r="H4" s="2038" t="s">
        <v>12664</v>
      </c>
      <c r="I4" s="3752" t="s">
        <v>842</v>
      </c>
      <c r="J4" s="3754" t="s">
        <v>843</v>
      </c>
      <c r="K4" s="3756" t="s">
        <v>6514</v>
      </c>
      <c r="L4" s="3741" t="s">
        <v>283</v>
      </c>
      <c r="M4" s="3743" t="s">
        <v>1029</v>
      </c>
      <c r="N4" s="3744"/>
      <c r="O4" s="3745"/>
      <c r="P4" s="833" t="s">
        <v>2199</v>
      </c>
      <c r="Q4" s="1792" t="s">
        <v>19430</v>
      </c>
      <c r="R4" s="1792" t="s">
        <v>2648</v>
      </c>
      <c r="S4" s="3750" t="s">
        <v>4238</v>
      </c>
      <c r="T4" s="3751"/>
      <c r="U4" s="3746" t="s">
        <v>693</v>
      </c>
      <c r="V4" s="3739" t="s">
        <v>284</v>
      </c>
    </row>
    <row r="5" spans="1:25" ht="15" customHeight="1" thickBot="1">
      <c r="A5" s="3740"/>
      <c r="B5" s="3749"/>
      <c r="C5" s="3742"/>
      <c r="D5" s="3742"/>
      <c r="E5" s="3742"/>
      <c r="F5" s="3742"/>
      <c r="G5" s="3742"/>
      <c r="H5" s="2039"/>
      <c r="I5" s="3753"/>
      <c r="J5" s="3755"/>
      <c r="K5" s="3757"/>
      <c r="L5" s="3742"/>
      <c r="M5" s="834" t="s">
        <v>3203</v>
      </c>
      <c r="N5" s="835" t="s">
        <v>3204</v>
      </c>
      <c r="O5" s="836" t="s">
        <v>2336</v>
      </c>
      <c r="P5" s="837"/>
      <c r="Q5" s="1793"/>
      <c r="R5" s="1793"/>
      <c r="S5" s="423" t="s">
        <v>4237</v>
      </c>
      <c r="T5" s="424" t="s">
        <v>2201</v>
      </c>
      <c r="U5" s="3747"/>
      <c r="V5" s="3740"/>
    </row>
    <row r="6" spans="1:25">
      <c r="A6" s="838">
        <v>1</v>
      </c>
      <c r="B6" s="1786" t="s">
        <v>14955</v>
      </c>
      <c r="C6" s="839" t="s">
        <v>12546</v>
      </c>
      <c r="D6" s="839" t="s">
        <v>12552</v>
      </c>
      <c r="E6" s="839"/>
      <c r="F6" s="838"/>
      <c r="G6" s="838"/>
      <c r="H6" s="838" t="s">
        <v>17273</v>
      </c>
      <c r="I6" s="839"/>
      <c r="J6" s="840"/>
      <c r="K6" s="840"/>
      <c r="L6" s="838"/>
      <c r="M6" s="841"/>
      <c r="N6" s="841"/>
      <c r="O6" s="838" t="s">
        <v>2772</v>
      </c>
      <c r="P6" s="838"/>
      <c r="Q6" s="838"/>
      <c r="R6" s="838"/>
      <c r="S6" s="838"/>
      <c r="T6" s="838"/>
      <c r="U6" s="838"/>
      <c r="V6" s="839"/>
      <c r="W6" s="824" t="s">
        <v>12540</v>
      </c>
      <c r="X6" s="864">
        <v>570</v>
      </c>
    </row>
    <row r="7" spans="1:25">
      <c r="A7" s="838">
        <f t="shared" ref="A7:A42" si="0">A6+1</f>
        <v>2</v>
      </c>
      <c r="B7" s="2590" t="s">
        <v>14956</v>
      </c>
      <c r="C7" s="839" t="s">
        <v>2770</v>
      </c>
      <c r="D7" s="839" t="s">
        <v>2770</v>
      </c>
      <c r="E7" s="839"/>
      <c r="F7" s="838" t="s">
        <v>1511</v>
      </c>
      <c r="G7" s="838" t="s">
        <v>3433</v>
      </c>
      <c r="H7" s="838" t="s">
        <v>17274</v>
      </c>
      <c r="I7" s="839"/>
      <c r="J7" s="840"/>
      <c r="K7" s="840"/>
      <c r="L7" s="838" t="s">
        <v>2771</v>
      </c>
      <c r="M7" s="841">
        <v>0</v>
      </c>
      <c r="N7" s="841">
        <v>1000</v>
      </c>
      <c r="O7" s="838" t="s">
        <v>2772</v>
      </c>
      <c r="P7" s="838"/>
      <c r="Q7" s="838"/>
      <c r="R7" s="838"/>
      <c r="S7" s="838"/>
      <c r="T7" s="838"/>
      <c r="U7" s="838"/>
      <c r="V7" s="839"/>
      <c r="W7" s="824" t="s">
        <v>12248</v>
      </c>
      <c r="X7" s="864" t="s">
        <v>17731</v>
      </c>
      <c r="Y7" s="824" t="s">
        <v>17737</v>
      </c>
    </row>
    <row r="8" spans="1:25">
      <c r="A8" s="838">
        <f t="shared" si="0"/>
        <v>3</v>
      </c>
      <c r="B8" s="2590" t="s">
        <v>14957</v>
      </c>
      <c r="C8" s="839" t="s">
        <v>2770</v>
      </c>
      <c r="D8" s="839" t="s">
        <v>2770</v>
      </c>
      <c r="E8" s="839"/>
      <c r="F8" s="838" t="s">
        <v>1511</v>
      </c>
      <c r="G8" s="838" t="s">
        <v>3433</v>
      </c>
      <c r="H8" s="838" t="s">
        <v>17274</v>
      </c>
      <c r="I8" s="839"/>
      <c r="J8" s="840"/>
      <c r="K8" s="840"/>
      <c r="L8" s="838" t="s">
        <v>2771</v>
      </c>
      <c r="M8" s="841">
        <v>0</v>
      </c>
      <c r="N8" s="841">
        <v>1000</v>
      </c>
      <c r="O8" s="838" t="s">
        <v>2772</v>
      </c>
      <c r="P8" s="838"/>
      <c r="Q8" s="838"/>
      <c r="R8" s="838"/>
      <c r="S8" s="838"/>
      <c r="T8" s="838"/>
      <c r="U8" s="838"/>
      <c r="V8" s="839"/>
      <c r="W8" s="824" t="s">
        <v>12248</v>
      </c>
      <c r="X8" s="864" t="s">
        <v>17731</v>
      </c>
      <c r="Y8" s="824" t="s">
        <v>17737</v>
      </c>
    </row>
    <row r="9" spans="1:25">
      <c r="A9" s="838">
        <f t="shared" si="0"/>
        <v>4</v>
      </c>
      <c r="B9" s="1786" t="s">
        <v>14958</v>
      </c>
      <c r="C9" s="839" t="s">
        <v>2527</v>
      </c>
      <c r="D9" s="839" t="s">
        <v>2527</v>
      </c>
      <c r="E9" s="839"/>
      <c r="F9" s="838"/>
      <c r="G9" s="838"/>
      <c r="H9" s="838" t="s">
        <v>17274</v>
      </c>
      <c r="I9" s="839"/>
      <c r="J9" s="840"/>
      <c r="K9" s="840"/>
      <c r="L9" s="838" t="s">
        <v>2773</v>
      </c>
      <c r="M9" s="841">
        <v>0</v>
      </c>
      <c r="N9" s="841">
        <v>800</v>
      </c>
      <c r="O9" s="838" t="s">
        <v>2772</v>
      </c>
      <c r="P9" s="838"/>
      <c r="Q9" s="838"/>
      <c r="R9" s="838"/>
      <c r="S9" s="838"/>
      <c r="T9" s="838"/>
      <c r="U9" s="838"/>
      <c r="V9" s="839"/>
      <c r="W9" s="824" t="s">
        <v>12248</v>
      </c>
      <c r="X9" s="864" t="s">
        <v>17731</v>
      </c>
      <c r="Y9" s="824" t="s">
        <v>17738</v>
      </c>
    </row>
    <row r="10" spans="1:25">
      <c r="A10" s="838">
        <f t="shared" si="0"/>
        <v>5</v>
      </c>
      <c r="B10" s="1786" t="s">
        <v>14959</v>
      </c>
      <c r="C10" s="839" t="s">
        <v>2288</v>
      </c>
      <c r="D10" s="839" t="s">
        <v>2288</v>
      </c>
      <c r="E10" s="839"/>
      <c r="F10" s="838" t="s">
        <v>4740</v>
      </c>
      <c r="G10" s="838" t="s">
        <v>3433</v>
      </c>
      <c r="H10" s="838" t="s">
        <v>17216</v>
      </c>
      <c r="I10" s="839"/>
      <c r="J10" s="840"/>
      <c r="K10" s="840"/>
      <c r="L10" s="838" t="s">
        <v>2773</v>
      </c>
      <c r="M10" s="841">
        <v>0</v>
      </c>
      <c r="N10" s="841">
        <v>800</v>
      </c>
      <c r="O10" s="838" t="s">
        <v>2772</v>
      </c>
      <c r="P10" s="838"/>
      <c r="Q10" s="838"/>
      <c r="R10" s="838"/>
      <c r="S10" s="838"/>
      <c r="T10" s="838"/>
      <c r="U10" s="838"/>
      <c r="V10" s="839"/>
      <c r="W10" s="824" t="s">
        <v>12251</v>
      </c>
      <c r="X10" s="864" t="s">
        <v>17731</v>
      </c>
      <c r="Y10" s="824" t="s">
        <v>17738</v>
      </c>
    </row>
    <row r="11" spans="1:25">
      <c r="A11" s="838">
        <f t="shared" si="0"/>
        <v>6</v>
      </c>
      <c r="B11" s="1786" t="s">
        <v>14960</v>
      </c>
      <c r="C11" s="839" t="s">
        <v>2588</v>
      </c>
      <c r="D11" s="839" t="s">
        <v>361</v>
      </c>
      <c r="E11" s="839"/>
      <c r="F11" s="838"/>
      <c r="G11" s="838"/>
      <c r="H11" s="838" t="s">
        <v>3516</v>
      </c>
      <c r="I11" s="839"/>
      <c r="J11" s="840"/>
      <c r="K11" s="840"/>
      <c r="L11" s="838" t="s">
        <v>2773</v>
      </c>
      <c r="M11" s="841">
        <v>0</v>
      </c>
      <c r="N11" s="841">
        <v>500</v>
      </c>
      <c r="O11" s="838" t="s">
        <v>2772</v>
      </c>
      <c r="P11" s="838"/>
      <c r="Q11" s="838"/>
      <c r="R11" s="838"/>
      <c r="S11" s="838"/>
      <c r="T11" s="838"/>
      <c r="U11" s="838"/>
      <c r="V11" s="839"/>
      <c r="X11" s="864" t="s">
        <v>17731</v>
      </c>
      <c r="Y11" s="824" t="s">
        <v>17736</v>
      </c>
    </row>
    <row r="12" spans="1:25">
      <c r="A12" s="838">
        <f t="shared" si="0"/>
        <v>7</v>
      </c>
      <c r="B12" s="1786" t="s">
        <v>14961</v>
      </c>
      <c r="C12" s="839" t="s">
        <v>2589</v>
      </c>
      <c r="D12" s="839" t="s">
        <v>2589</v>
      </c>
      <c r="E12" s="839"/>
      <c r="F12" s="838" t="s">
        <v>4740</v>
      </c>
      <c r="G12" s="838" t="s">
        <v>3433</v>
      </c>
      <c r="H12" s="838" t="s">
        <v>17217</v>
      </c>
      <c r="I12" s="839"/>
      <c r="J12" s="840"/>
      <c r="K12" s="840"/>
      <c r="L12" s="838" t="s">
        <v>2773</v>
      </c>
      <c r="M12" s="841">
        <v>0</v>
      </c>
      <c r="N12" s="841">
        <v>800</v>
      </c>
      <c r="O12" s="838" t="s">
        <v>2772</v>
      </c>
      <c r="P12" s="838"/>
      <c r="Q12" s="838"/>
      <c r="R12" s="838"/>
      <c r="S12" s="838"/>
      <c r="T12" s="838"/>
      <c r="U12" s="838"/>
      <c r="V12" s="839"/>
      <c r="W12" s="824" t="s">
        <v>12256</v>
      </c>
      <c r="X12" s="864" t="s">
        <v>17732</v>
      </c>
      <c r="Y12" s="824" t="s">
        <v>17738</v>
      </c>
    </row>
    <row r="13" spans="1:25">
      <c r="A13" s="838">
        <f t="shared" si="0"/>
        <v>8</v>
      </c>
      <c r="B13" s="2590" t="s">
        <v>14962</v>
      </c>
      <c r="C13" s="839" t="s">
        <v>795</v>
      </c>
      <c r="D13" s="839" t="s">
        <v>795</v>
      </c>
      <c r="E13" s="839"/>
      <c r="F13" s="838" t="s">
        <v>1513</v>
      </c>
      <c r="G13" s="838" t="s">
        <v>3433</v>
      </c>
      <c r="H13" s="838" t="s">
        <v>17217</v>
      </c>
      <c r="I13" s="3036" t="s">
        <v>3212</v>
      </c>
      <c r="J13" s="840"/>
      <c r="K13" s="840"/>
      <c r="L13" s="838" t="s">
        <v>2771</v>
      </c>
      <c r="M13" s="841">
        <v>0</v>
      </c>
      <c r="N13" s="841">
        <v>4000</v>
      </c>
      <c r="O13" s="838" t="s">
        <v>2772</v>
      </c>
      <c r="P13" s="838"/>
      <c r="Q13" s="838"/>
      <c r="R13" s="838"/>
      <c r="S13" s="838"/>
      <c r="T13" s="838"/>
      <c r="U13" s="838"/>
      <c r="V13" s="839"/>
      <c r="W13" s="824" t="s">
        <v>12256</v>
      </c>
      <c r="X13" s="864" t="s">
        <v>17732</v>
      </c>
      <c r="Y13" s="824" t="s">
        <v>17741</v>
      </c>
    </row>
    <row r="14" spans="1:25">
      <c r="A14" s="838">
        <f t="shared" si="0"/>
        <v>9</v>
      </c>
      <c r="B14" s="2590" t="s">
        <v>14963</v>
      </c>
      <c r="C14" s="839" t="s">
        <v>795</v>
      </c>
      <c r="D14" s="839" t="s">
        <v>795</v>
      </c>
      <c r="E14" s="839"/>
      <c r="F14" s="838" t="s">
        <v>1513</v>
      </c>
      <c r="G14" s="838" t="s">
        <v>3433</v>
      </c>
      <c r="H14" s="838" t="s">
        <v>17217</v>
      </c>
      <c r="I14" s="3036" t="s">
        <v>3212</v>
      </c>
      <c r="J14" s="840"/>
      <c r="K14" s="840"/>
      <c r="L14" s="838" t="s">
        <v>2771</v>
      </c>
      <c r="M14" s="841">
        <v>0</v>
      </c>
      <c r="N14" s="841">
        <v>4000</v>
      </c>
      <c r="O14" s="838" t="s">
        <v>2772</v>
      </c>
      <c r="P14" s="838"/>
      <c r="Q14" s="838"/>
      <c r="R14" s="838"/>
      <c r="S14" s="838"/>
      <c r="T14" s="838"/>
      <c r="U14" s="838"/>
      <c r="V14" s="839"/>
      <c r="W14" s="824" t="s">
        <v>12256</v>
      </c>
      <c r="X14" s="864" t="s">
        <v>17732</v>
      </c>
      <c r="Y14" s="824" t="s">
        <v>17741</v>
      </c>
    </row>
    <row r="15" spans="1:25">
      <c r="A15" s="838">
        <f t="shared" si="0"/>
        <v>10</v>
      </c>
      <c r="B15" s="1786" t="s">
        <v>14964</v>
      </c>
      <c r="C15" s="839" t="s">
        <v>1296</v>
      </c>
      <c r="D15" s="839" t="s">
        <v>1296</v>
      </c>
      <c r="E15" s="839"/>
      <c r="F15" s="838" t="s">
        <v>3432</v>
      </c>
      <c r="G15" s="838" t="s">
        <v>3433</v>
      </c>
      <c r="H15" s="838" t="s">
        <v>3516</v>
      </c>
      <c r="I15" s="839"/>
      <c r="J15" s="840"/>
      <c r="K15" s="840"/>
      <c r="L15" s="838" t="s">
        <v>2773</v>
      </c>
      <c r="M15" s="841">
        <v>0</v>
      </c>
      <c r="N15" s="841">
        <v>500</v>
      </c>
      <c r="O15" s="838" t="s">
        <v>2772</v>
      </c>
      <c r="P15" s="838"/>
      <c r="Q15" s="838"/>
      <c r="R15" s="838"/>
      <c r="S15" s="838"/>
      <c r="T15" s="838"/>
      <c r="U15" s="838"/>
      <c r="V15" s="839"/>
      <c r="X15" s="864" t="s">
        <v>17732</v>
      </c>
      <c r="Y15" s="824" t="s">
        <v>17736</v>
      </c>
    </row>
    <row r="16" spans="1:25">
      <c r="A16" s="838">
        <f t="shared" si="0"/>
        <v>11</v>
      </c>
      <c r="B16" s="1786" t="s">
        <v>14965</v>
      </c>
      <c r="C16" s="839" t="s">
        <v>1297</v>
      </c>
      <c r="D16" s="839" t="s">
        <v>1297</v>
      </c>
      <c r="E16" s="839"/>
      <c r="F16" s="838" t="s">
        <v>4741</v>
      </c>
      <c r="G16" s="838" t="s">
        <v>3433</v>
      </c>
      <c r="H16" s="838" t="s">
        <v>17220</v>
      </c>
      <c r="I16" s="839"/>
      <c r="J16" s="840"/>
      <c r="K16" s="840"/>
      <c r="L16" s="838" t="s">
        <v>2773</v>
      </c>
      <c r="M16" s="841">
        <v>0</v>
      </c>
      <c r="N16" s="841">
        <v>1080</v>
      </c>
      <c r="O16" s="838" t="s">
        <v>2772</v>
      </c>
      <c r="P16" s="838"/>
      <c r="Q16" s="838"/>
      <c r="R16" s="838"/>
      <c r="S16" s="838"/>
      <c r="T16" s="838"/>
      <c r="U16" s="838"/>
      <c r="V16" s="839"/>
      <c r="W16" s="824" t="s">
        <v>12252</v>
      </c>
      <c r="X16" s="864" t="s">
        <v>17732</v>
      </c>
      <c r="Y16" s="824" t="s">
        <v>17746</v>
      </c>
    </row>
    <row r="17" spans="1:25">
      <c r="A17" s="838">
        <f t="shared" si="0"/>
        <v>12</v>
      </c>
      <c r="B17" s="2590" t="s">
        <v>14966</v>
      </c>
      <c r="C17" s="839" t="s">
        <v>793</v>
      </c>
      <c r="D17" s="839" t="s">
        <v>793</v>
      </c>
      <c r="E17" s="839"/>
      <c r="F17" s="838" t="s">
        <v>1513</v>
      </c>
      <c r="G17" s="838" t="s">
        <v>3433</v>
      </c>
      <c r="H17" s="838" t="s">
        <v>3516</v>
      </c>
      <c r="I17" s="839"/>
      <c r="J17" s="840"/>
      <c r="K17" s="840"/>
      <c r="L17" s="838" t="s">
        <v>2771</v>
      </c>
      <c r="M17" s="841">
        <v>0</v>
      </c>
      <c r="N17" s="841">
        <v>3500</v>
      </c>
      <c r="O17" s="838" t="s">
        <v>2772</v>
      </c>
      <c r="P17" s="838"/>
      <c r="Q17" s="838"/>
      <c r="R17" s="838"/>
      <c r="S17" s="838"/>
      <c r="T17" s="838"/>
      <c r="U17" s="838"/>
      <c r="V17" s="839"/>
      <c r="X17" s="864" t="s">
        <v>17732</v>
      </c>
      <c r="Y17" s="824" t="s">
        <v>17747</v>
      </c>
    </row>
    <row r="18" spans="1:25">
      <c r="A18" s="838">
        <f t="shared" si="0"/>
        <v>13</v>
      </c>
      <c r="B18" s="1786" t="s">
        <v>14967</v>
      </c>
      <c r="C18" s="839" t="s">
        <v>796</v>
      </c>
      <c r="D18" s="839" t="s">
        <v>796</v>
      </c>
      <c r="E18" s="839"/>
      <c r="F18" s="838" t="s">
        <v>4742</v>
      </c>
      <c r="G18" s="838" t="s">
        <v>3433</v>
      </c>
      <c r="H18" s="838" t="s">
        <v>17252</v>
      </c>
      <c r="I18" s="839"/>
      <c r="J18" s="840"/>
      <c r="K18" s="840"/>
      <c r="L18" s="838" t="s">
        <v>2773</v>
      </c>
      <c r="M18" s="841">
        <v>0</v>
      </c>
      <c r="N18" s="841">
        <v>1380</v>
      </c>
      <c r="O18" s="838" t="s">
        <v>2772</v>
      </c>
      <c r="P18" s="838"/>
      <c r="Q18" s="838"/>
      <c r="R18" s="838"/>
      <c r="S18" s="838"/>
      <c r="T18" s="838"/>
      <c r="U18" s="838"/>
      <c r="V18" s="839"/>
      <c r="W18" s="824" t="s">
        <v>12265</v>
      </c>
      <c r="X18" s="864" t="s">
        <v>17732</v>
      </c>
      <c r="Y18" s="824" t="s">
        <v>17748</v>
      </c>
    </row>
    <row r="19" spans="1:25">
      <c r="A19" s="838">
        <f t="shared" si="0"/>
        <v>14</v>
      </c>
      <c r="B19" s="1786" t="s">
        <v>14968</v>
      </c>
      <c r="C19" s="839" t="s">
        <v>1298</v>
      </c>
      <c r="D19" s="839" t="s">
        <v>1298</v>
      </c>
      <c r="E19" s="839"/>
      <c r="F19" s="838" t="s">
        <v>4743</v>
      </c>
      <c r="G19" s="838" t="s">
        <v>3433</v>
      </c>
      <c r="H19" s="838" t="s">
        <v>17275</v>
      </c>
      <c r="I19" s="839"/>
      <c r="J19" s="840"/>
      <c r="K19" s="840"/>
      <c r="L19" s="838" t="s">
        <v>2773</v>
      </c>
      <c r="M19" s="841">
        <v>0</v>
      </c>
      <c r="N19" s="841">
        <v>1680</v>
      </c>
      <c r="O19" s="838" t="s">
        <v>2772</v>
      </c>
      <c r="P19" s="838"/>
      <c r="Q19" s="838"/>
      <c r="R19" s="838"/>
      <c r="S19" s="838"/>
      <c r="T19" s="838"/>
      <c r="U19" s="838"/>
      <c r="V19" s="839"/>
      <c r="W19" s="824" t="s">
        <v>12404</v>
      </c>
      <c r="X19" s="864" t="s">
        <v>17732</v>
      </c>
      <c r="Y19" s="824" t="s">
        <v>17749</v>
      </c>
    </row>
    <row r="20" spans="1:25">
      <c r="A20" s="838">
        <f t="shared" si="0"/>
        <v>15</v>
      </c>
      <c r="B20" s="1786" t="s">
        <v>14969</v>
      </c>
      <c r="C20" s="839" t="s">
        <v>1299</v>
      </c>
      <c r="D20" s="839" t="s">
        <v>1299</v>
      </c>
      <c r="E20" s="839"/>
      <c r="F20" s="838"/>
      <c r="G20" s="838"/>
      <c r="H20" s="838" t="s">
        <v>17252</v>
      </c>
      <c r="I20" s="839"/>
      <c r="J20" s="840"/>
      <c r="K20" s="840"/>
      <c r="L20" s="838" t="s">
        <v>2773</v>
      </c>
      <c r="M20" s="841">
        <v>0</v>
      </c>
      <c r="N20" s="841">
        <v>800</v>
      </c>
      <c r="O20" s="838" t="s">
        <v>2772</v>
      </c>
      <c r="P20" s="838"/>
      <c r="Q20" s="838"/>
      <c r="R20" s="838"/>
      <c r="S20" s="838"/>
      <c r="T20" s="838"/>
      <c r="U20" s="838"/>
      <c r="V20" s="839"/>
      <c r="W20" s="824" t="s">
        <v>12265</v>
      </c>
      <c r="X20" s="864" t="s">
        <v>17732</v>
      </c>
      <c r="Y20" s="824" t="s">
        <v>17738</v>
      </c>
    </row>
    <row r="21" spans="1:25">
      <c r="A21" s="838">
        <f t="shared" si="0"/>
        <v>16</v>
      </c>
      <c r="B21" s="1786" t="s">
        <v>14970</v>
      </c>
      <c r="C21" s="839" t="s">
        <v>1748</v>
      </c>
      <c r="D21" s="839" t="s">
        <v>1748</v>
      </c>
      <c r="E21" s="839"/>
      <c r="F21" s="838"/>
      <c r="G21" s="838"/>
      <c r="H21" s="838" t="s">
        <v>17293</v>
      </c>
      <c r="I21" s="839"/>
      <c r="J21" s="840"/>
      <c r="K21" s="840"/>
      <c r="L21" s="838" t="s">
        <v>2773</v>
      </c>
      <c r="M21" s="841">
        <v>0</v>
      </c>
      <c r="N21" s="841">
        <v>1380</v>
      </c>
      <c r="O21" s="838" t="s">
        <v>2772</v>
      </c>
      <c r="P21" s="838"/>
      <c r="Q21" s="838"/>
      <c r="R21" s="838"/>
      <c r="S21" s="838"/>
      <c r="T21" s="838"/>
      <c r="U21" s="838"/>
      <c r="V21" s="839"/>
      <c r="W21" s="824" t="s">
        <v>12504</v>
      </c>
      <c r="X21" s="864" t="s">
        <v>17732</v>
      </c>
      <c r="Y21" s="824" t="s">
        <v>17748</v>
      </c>
    </row>
    <row r="22" spans="1:25">
      <c r="A22" s="838">
        <f t="shared" si="0"/>
        <v>17</v>
      </c>
      <c r="B22" s="1786" t="s">
        <v>14971</v>
      </c>
      <c r="C22" s="839" t="s">
        <v>1749</v>
      </c>
      <c r="D22" s="839" t="s">
        <v>1749</v>
      </c>
      <c r="E22" s="839"/>
      <c r="F22" s="838"/>
      <c r="G22" s="838"/>
      <c r="H22" s="838" t="s">
        <v>3516</v>
      </c>
      <c r="I22" s="839"/>
      <c r="J22" s="840"/>
      <c r="K22" s="840"/>
      <c r="L22" s="838" t="s">
        <v>2773</v>
      </c>
      <c r="M22" s="841">
        <v>0</v>
      </c>
      <c r="N22" s="841">
        <v>500</v>
      </c>
      <c r="O22" s="838" t="s">
        <v>2772</v>
      </c>
      <c r="P22" s="838"/>
      <c r="Q22" s="838"/>
      <c r="R22" s="838"/>
      <c r="S22" s="838"/>
      <c r="T22" s="838"/>
      <c r="U22" s="838"/>
      <c r="V22" s="839"/>
      <c r="X22" s="864" t="s">
        <v>17732</v>
      </c>
      <c r="Y22" s="824" t="s">
        <v>17736</v>
      </c>
    </row>
    <row r="23" spans="1:25">
      <c r="A23" s="838">
        <f t="shared" si="0"/>
        <v>18</v>
      </c>
      <c r="B23" s="1786" t="s">
        <v>14972</v>
      </c>
      <c r="C23" s="839" t="s">
        <v>1749</v>
      </c>
      <c r="D23" s="839" t="s">
        <v>1749</v>
      </c>
      <c r="E23" s="839"/>
      <c r="F23" s="838"/>
      <c r="G23" s="838"/>
      <c r="H23" s="838" t="s">
        <v>17246</v>
      </c>
      <c r="I23" s="839"/>
      <c r="J23" s="840"/>
      <c r="K23" s="840"/>
      <c r="L23" s="838" t="s">
        <v>2773</v>
      </c>
      <c r="M23" s="841">
        <v>0</v>
      </c>
      <c r="N23" s="841">
        <v>800</v>
      </c>
      <c r="O23" s="838" t="s">
        <v>2772</v>
      </c>
      <c r="P23" s="838"/>
      <c r="Q23" s="838"/>
      <c r="R23" s="838"/>
      <c r="S23" s="838"/>
      <c r="T23" s="838"/>
      <c r="U23" s="838"/>
      <c r="V23" s="839"/>
      <c r="W23" s="824" t="s">
        <v>17743</v>
      </c>
      <c r="X23" s="864" t="s">
        <v>17732</v>
      </c>
      <c r="Y23" s="824" t="s">
        <v>17738</v>
      </c>
    </row>
    <row r="24" spans="1:25">
      <c r="A24" s="838">
        <f t="shared" si="0"/>
        <v>19</v>
      </c>
      <c r="B24" s="1786" t="s">
        <v>19562</v>
      </c>
      <c r="C24" s="839" t="s">
        <v>16552</v>
      </c>
      <c r="D24" s="839" t="s">
        <v>16552</v>
      </c>
      <c r="E24" s="839"/>
      <c r="F24" s="838" t="s">
        <v>16551</v>
      </c>
      <c r="G24" s="838" t="s">
        <v>3433</v>
      </c>
      <c r="H24" s="838" t="s">
        <v>3516</v>
      </c>
      <c r="I24" s="839"/>
      <c r="J24" s="840"/>
      <c r="K24" s="840"/>
      <c r="L24" s="838" t="s">
        <v>2773</v>
      </c>
      <c r="M24" s="841">
        <v>0</v>
      </c>
      <c r="N24" s="841">
        <v>500</v>
      </c>
      <c r="O24" s="838" t="s">
        <v>2772</v>
      </c>
      <c r="P24" s="838"/>
      <c r="Q24" s="838"/>
      <c r="R24" s="838"/>
      <c r="S24" s="838"/>
      <c r="T24" s="838"/>
      <c r="U24" s="838"/>
      <c r="V24" s="839"/>
      <c r="X24" s="864" t="s">
        <v>17732</v>
      </c>
      <c r="Y24" s="824" t="s">
        <v>17736</v>
      </c>
    </row>
    <row r="25" spans="1:25">
      <c r="A25" s="838">
        <f t="shared" si="0"/>
        <v>20</v>
      </c>
      <c r="B25" s="1786" t="s">
        <v>14973</v>
      </c>
      <c r="C25" s="839" t="s">
        <v>1750</v>
      </c>
      <c r="D25" s="839" t="s">
        <v>361</v>
      </c>
      <c r="E25" s="839"/>
      <c r="F25" s="841" t="s">
        <v>2524</v>
      </c>
      <c r="G25" s="841" t="s">
        <v>2524</v>
      </c>
      <c r="H25" s="841" t="s">
        <v>17291</v>
      </c>
      <c r="I25" s="3036" t="s">
        <v>4660</v>
      </c>
      <c r="J25" s="3036">
        <v>20.399999999999999</v>
      </c>
      <c r="K25" s="3036">
        <v>40</v>
      </c>
      <c r="L25" s="841" t="s">
        <v>2524</v>
      </c>
      <c r="M25" s="841" t="s">
        <v>2524</v>
      </c>
      <c r="N25" s="841" t="s">
        <v>2524</v>
      </c>
      <c r="O25" s="841" t="s">
        <v>2524</v>
      </c>
      <c r="P25" s="841"/>
      <c r="Q25" s="841"/>
      <c r="R25" s="841"/>
      <c r="S25" s="841"/>
      <c r="T25" s="841"/>
      <c r="U25" s="841"/>
      <c r="V25" s="839"/>
      <c r="W25" s="824" t="s">
        <v>12275</v>
      </c>
      <c r="X25" s="864" t="s">
        <v>17732</v>
      </c>
      <c r="Y25" s="824" t="s">
        <v>17735</v>
      </c>
    </row>
    <row r="26" spans="1:25">
      <c r="A26" s="838">
        <f t="shared" si="0"/>
        <v>21</v>
      </c>
      <c r="B26" s="1786" t="s">
        <v>14974</v>
      </c>
      <c r="C26" s="839" t="s">
        <v>1750</v>
      </c>
      <c r="D26" s="839" t="s">
        <v>361</v>
      </c>
      <c r="E26" s="839"/>
      <c r="F26" s="841" t="s">
        <v>2524</v>
      </c>
      <c r="G26" s="841" t="s">
        <v>2524</v>
      </c>
      <c r="H26" s="841" t="s">
        <v>3516</v>
      </c>
      <c r="I26" s="3036" t="s">
        <v>4660</v>
      </c>
      <c r="J26" s="3036">
        <v>13.9</v>
      </c>
      <c r="K26" s="3036">
        <v>40</v>
      </c>
      <c r="L26" s="841" t="s">
        <v>2524</v>
      </c>
      <c r="M26" s="841" t="s">
        <v>2524</v>
      </c>
      <c r="N26" s="841" t="s">
        <v>2524</v>
      </c>
      <c r="O26" s="841" t="s">
        <v>2524</v>
      </c>
      <c r="P26" s="841"/>
      <c r="Q26" s="841"/>
      <c r="R26" s="841"/>
      <c r="S26" s="841"/>
      <c r="T26" s="841"/>
      <c r="U26" s="841"/>
      <c r="V26" s="839"/>
      <c r="X26" s="864" t="s">
        <v>17732</v>
      </c>
      <c r="Y26" s="824" t="s">
        <v>17735</v>
      </c>
    </row>
    <row r="27" spans="1:25">
      <c r="A27" s="838">
        <f t="shared" si="0"/>
        <v>22</v>
      </c>
      <c r="B27" s="1786" t="s">
        <v>14975</v>
      </c>
      <c r="C27" s="839" t="s">
        <v>1750</v>
      </c>
      <c r="D27" s="839" t="s">
        <v>361</v>
      </c>
      <c r="E27" s="839"/>
      <c r="F27" s="841" t="s">
        <v>2524</v>
      </c>
      <c r="G27" s="841" t="s">
        <v>2524</v>
      </c>
      <c r="H27" s="841" t="s">
        <v>17291</v>
      </c>
      <c r="I27" s="3036" t="s">
        <v>4662</v>
      </c>
      <c r="J27" s="3036">
        <v>0.02</v>
      </c>
      <c r="K27" s="3036">
        <v>40</v>
      </c>
      <c r="L27" s="841" t="s">
        <v>2524</v>
      </c>
      <c r="M27" s="841" t="s">
        <v>2524</v>
      </c>
      <c r="N27" s="841" t="s">
        <v>2524</v>
      </c>
      <c r="O27" s="841" t="s">
        <v>2524</v>
      </c>
      <c r="P27" s="841"/>
      <c r="Q27" s="841"/>
      <c r="R27" s="841"/>
      <c r="S27" s="841"/>
      <c r="T27" s="841"/>
      <c r="U27" s="841"/>
      <c r="V27" s="839"/>
      <c r="W27" s="824" t="s">
        <v>12275</v>
      </c>
      <c r="X27" s="864" t="s">
        <v>17732</v>
      </c>
      <c r="Y27" s="824" t="s">
        <v>17735</v>
      </c>
    </row>
    <row r="28" spans="1:25">
      <c r="A28" s="838">
        <f t="shared" si="0"/>
        <v>23</v>
      </c>
      <c r="B28" s="1786" t="s">
        <v>14976</v>
      </c>
      <c r="C28" s="839" t="s">
        <v>1750</v>
      </c>
      <c r="D28" s="839" t="s">
        <v>361</v>
      </c>
      <c r="E28" s="839"/>
      <c r="F28" s="841" t="s">
        <v>2524</v>
      </c>
      <c r="G28" s="841" t="s">
        <v>2524</v>
      </c>
      <c r="H28" s="841" t="s">
        <v>3516</v>
      </c>
      <c r="I28" s="3036" t="s">
        <v>4735</v>
      </c>
      <c r="J28" s="3036" t="s">
        <v>3209</v>
      </c>
      <c r="K28" s="3036">
        <v>55</v>
      </c>
      <c r="L28" s="841" t="s">
        <v>2524</v>
      </c>
      <c r="M28" s="841" t="s">
        <v>2524</v>
      </c>
      <c r="N28" s="841" t="s">
        <v>2524</v>
      </c>
      <c r="O28" s="841" t="s">
        <v>2524</v>
      </c>
      <c r="P28" s="841"/>
      <c r="Q28" s="841"/>
      <c r="R28" s="841"/>
      <c r="S28" s="841"/>
      <c r="T28" s="841"/>
      <c r="U28" s="841"/>
      <c r="V28" s="839"/>
      <c r="X28" s="864" t="s">
        <v>17732</v>
      </c>
      <c r="Y28" s="824" t="s">
        <v>17735</v>
      </c>
    </row>
    <row r="29" spans="1:25">
      <c r="A29" s="838">
        <f t="shared" si="0"/>
        <v>24</v>
      </c>
      <c r="B29" s="1786" t="s">
        <v>14977</v>
      </c>
      <c r="C29" s="839" t="s">
        <v>1750</v>
      </c>
      <c r="D29" s="839" t="s">
        <v>361</v>
      </c>
      <c r="E29" s="839"/>
      <c r="F29" s="841" t="s">
        <v>2524</v>
      </c>
      <c r="G29" s="841" t="s">
        <v>2524</v>
      </c>
      <c r="H29" s="841" t="s">
        <v>3516</v>
      </c>
      <c r="I29" s="3036" t="s">
        <v>4735</v>
      </c>
      <c r="J29" s="3036" t="s">
        <v>3209</v>
      </c>
      <c r="K29" s="3036" t="s">
        <v>285</v>
      </c>
      <c r="L29" s="841" t="s">
        <v>2524</v>
      </c>
      <c r="M29" s="841" t="s">
        <v>2524</v>
      </c>
      <c r="N29" s="841" t="s">
        <v>2524</v>
      </c>
      <c r="O29" s="841" t="s">
        <v>2524</v>
      </c>
      <c r="P29" s="841"/>
      <c r="Q29" s="841"/>
      <c r="R29" s="841"/>
      <c r="S29" s="841"/>
      <c r="T29" s="841"/>
      <c r="U29" s="841"/>
      <c r="V29" s="839"/>
      <c r="X29" s="864" t="s">
        <v>17732</v>
      </c>
      <c r="Y29" s="824" t="s">
        <v>17735</v>
      </c>
    </row>
    <row r="30" spans="1:25">
      <c r="A30" s="838">
        <f t="shared" si="0"/>
        <v>25</v>
      </c>
      <c r="B30" s="1786" t="s">
        <v>14978</v>
      </c>
      <c r="C30" s="839" t="s">
        <v>1751</v>
      </c>
      <c r="D30" s="839" t="s">
        <v>3602</v>
      </c>
      <c r="E30" s="839"/>
      <c r="F30" s="841" t="s">
        <v>2524</v>
      </c>
      <c r="G30" s="841" t="s">
        <v>2524</v>
      </c>
      <c r="H30" s="841" t="s">
        <v>17265</v>
      </c>
      <c r="I30" s="3036" t="s">
        <v>4660</v>
      </c>
      <c r="J30" s="3036">
        <v>4.9000000000000004</v>
      </c>
      <c r="K30" s="3036">
        <v>40</v>
      </c>
      <c r="L30" s="841" t="s">
        <v>2524</v>
      </c>
      <c r="M30" s="841" t="s">
        <v>2524</v>
      </c>
      <c r="N30" s="841" t="s">
        <v>2524</v>
      </c>
      <c r="O30" s="841" t="s">
        <v>2524</v>
      </c>
      <c r="P30" s="841"/>
      <c r="Q30" s="841"/>
      <c r="R30" s="841"/>
      <c r="S30" s="841"/>
      <c r="T30" s="841"/>
      <c r="U30" s="841"/>
      <c r="V30" s="839"/>
      <c r="W30" s="824" t="s">
        <v>12400</v>
      </c>
      <c r="X30" s="864" t="s">
        <v>17732</v>
      </c>
      <c r="Y30" s="824" t="s">
        <v>17735</v>
      </c>
    </row>
    <row r="31" spans="1:25">
      <c r="A31" s="838">
        <f t="shared" si="0"/>
        <v>26</v>
      </c>
      <c r="B31" s="1786" t="s">
        <v>14979</v>
      </c>
      <c r="C31" s="839" t="s">
        <v>1752</v>
      </c>
      <c r="D31" s="839" t="s">
        <v>3602</v>
      </c>
      <c r="E31" s="839"/>
      <c r="F31" s="841" t="s">
        <v>2524</v>
      </c>
      <c r="G31" s="841" t="s">
        <v>2524</v>
      </c>
      <c r="H31" s="841" t="s">
        <v>3516</v>
      </c>
      <c r="I31" s="3036" t="s">
        <v>4660</v>
      </c>
      <c r="J31" s="3036">
        <v>16</v>
      </c>
      <c r="K31" s="3036">
        <v>40</v>
      </c>
      <c r="L31" s="841" t="s">
        <v>2524</v>
      </c>
      <c r="M31" s="841" t="s">
        <v>2524</v>
      </c>
      <c r="N31" s="841" t="s">
        <v>2524</v>
      </c>
      <c r="O31" s="841" t="s">
        <v>2524</v>
      </c>
      <c r="P31" s="841"/>
      <c r="Q31" s="841"/>
      <c r="R31" s="841"/>
      <c r="S31" s="841"/>
      <c r="T31" s="841"/>
      <c r="U31" s="841"/>
      <c r="V31" s="839"/>
      <c r="X31" s="864" t="s">
        <v>17732</v>
      </c>
      <c r="Y31" s="824" t="s">
        <v>17735</v>
      </c>
    </row>
    <row r="32" spans="1:25">
      <c r="A32" s="838">
        <f t="shared" si="0"/>
        <v>27</v>
      </c>
      <c r="B32" s="1786" t="s">
        <v>14980</v>
      </c>
      <c r="C32" s="839" t="s">
        <v>1753</v>
      </c>
      <c r="D32" s="839" t="s">
        <v>3602</v>
      </c>
      <c r="E32" s="839"/>
      <c r="F32" s="841" t="s">
        <v>2524</v>
      </c>
      <c r="G32" s="841" t="s">
        <v>2524</v>
      </c>
      <c r="H32" s="841" t="s">
        <v>17265</v>
      </c>
      <c r="I32" s="3036" t="s">
        <v>4662</v>
      </c>
      <c r="J32" s="3036">
        <v>0.02</v>
      </c>
      <c r="K32" s="3036">
        <v>40</v>
      </c>
      <c r="L32" s="841" t="s">
        <v>2524</v>
      </c>
      <c r="M32" s="841" t="s">
        <v>2524</v>
      </c>
      <c r="N32" s="841" t="s">
        <v>2524</v>
      </c>
      <c r="O32" s="841" t="s">
        <v>2524</v>
      </c>
      <c r="P32" s="841"/>
      <c r="Q32" s="841"/>
      <c r="R32" s="841"/>
      <c r="S32" s="841"/>
      <c r="T32" s="841"/>
      <c r="U32" s="841"/>
      <c r="V32" s="839"/>
      <c r="W32" s="824" t="s">
        <v>12400</v>
      </c>
      <c r="X32" s="864" t="s">
        <v>17732</v>
      </c>
      <c r="Y32" s="824" t="s">
        <v>17735</v>
      </c>
    </row>
    <row r="33" spans="1:25">
      <c r="A33" s="838">
        <f t="shared" si="0"/>
        <v>28</v>
      </c>
      <c r="B33" s="1786" t="s">
        <v>14981</v>
      </c>
      <c r="C33" s="839" t="s">
        <v>1754</v>
      </c>
      <c r="D33" s="839" t="s">
        <v>3602</v>
      </c>
      <c r="E33" s="839"/>
      <c r="F33" s="841" t="s">
        <v>2524</v>
      </c>
      <c r="G33" s="841" t="s">
        <v>2524</v>
      </c>
      <c r="H33" s="841" t="s">
        <v>3516</v>
      </c>
      <c r="I33" s="3036" t="s">
        <v>4735</v>
      </c>
      <c r="J33" s="3036" t="s">
        <v>3209</v>
      </c>
      <c r="K33" s="3036">
        <v>55</v>
      </c>
      <c r="L33" s="841" t="s">
        <v>2524</v>
      </c>
      <c r="M33" s="841" t="s">
        <v>2524</v>
      </c>
      <c r="N33" s="841" t="s">
        <v>2524</v>
      </c>
      <c r="O33" s="841" t="s">
        <v>2524</v>
      </c>
      <c r="P33" s="841"/>
      <c r="Q33" s="841"/>
      <c r="R33" s="841"/>
      <c r="S33" s="841"/>
      <c r="T33" s="841"/>
      <c r="U33" s="841"/>
      <c r="V33" s="839"/>
      <c r="X33" s="864" t="s">
        <v>17732</v>
      </c>
      <c r="Y33" s="824" t="s">
        <v>17735</v>
      </c>
    </row>
    <row r="34" spans="1:25">
      <c r="A34" s="838">
        <f t="shared" si="0"/>
        <v>29</v>
      </c>
      <c r="B34" s="1786" t="s">
        <v>14982</v>
      </c>
      <c r="C34" s="839" t="s">
        <v>1755</v>
      </c>
      <c r="D34" s="839" t="s">
        <v>3602</v>
      </c>
      <c r="E34" s="839"/>
      <c r="F34" s="841" t="s">
        <v>2524</v>
      </c>
      <c r="G34" s="841" t="s">
        <v>2524</v>
      </c>
      <c r="H34" s="841" t="s">
        <v>3516</v>
      </c>
      <c r="I34" s="3036" t="s">
        <v>4735</v>
      </c>
      <c r="J34" s="3036" t="s">
        <v>3209</v>
      </c>
      <c r="K34" s="3036" t="s">
        <v>285</v>
      </c>
      <c r="L34" s="841" t="s">
        <v>2524</v>
      </c>
      <c r="M34" s="841" t="s">
        <v>2524</v>
      </c>
      <c r="N34" s="841" t="s">
        <v>2524</v>
      </c>
      <c r="O34" s="841" t="s">
        <v>2524</v>
      </c>
      <c r="P34" s="841"/>
      <c r="Q34" s="841"/>
      <c r="R34" s="841"/>
      <c r="S34" s="841"/>
      <c r="T34" s="841"/>
      <c r="U34" s="841"/>
      <c r="V34" s="839"/>
      <c r="X34" s="864" t="s">
        <v>17732</v>
      </c>
      <c r="Y34" s="824" t="s">
        <v>17735</v>
      </c>
    </row>
    <row r="35" spans="1:25">
      <c r="A35" s="838">
        <f t="shared" si="0"/>
        <v>30</v>
      </c>
      <c r="B35" s="1786" t="s">
        <v>18324</v>
      </c>
      <c r="C35" s="839" t="s">
        <v>18326</v>
      </c>
      <c r="D35" s="839" t="s">
        <v>3944</v>
      </c>
      <c r="E35" s="839"/>
      <c r="F35" s="841">
        <v>23612</v>
      </c>
      <c r="G35" s="841"/>
      <c r="H35" s="841"/>
      <c r="I35" s="3036" t="s">
        <v>4932</v>
      </c>
      <c r="J35" s="3036" t="s">
        <v>18328</v>
      </c>
      <c r="K35" s="3036">
        <v>45</v>
      </c>
      <c r="L35" s="841" t="s">
        <v>13358</v>
      </c>
      <c r="M35" s="841"/>
      <c r="N35" s="841"/>
      <c r="O35" s="841"/>
      <c r="P35" s="841"/>
      <c r="Q35" s="841"/>
      <c r="R35" s="841"/>
      <c r="S35" s="841"/>
      <c r="T35" s="841"/>
      <c r="U35" s="841"/>
      <c r="V35" s="839"/>
    </row>
    <row r="36" spans="1:25" ht="15" customHeight="1">
      <c r="A36" s="838">
        <f t="shared" si="0"/>
        <v>31</v>
      </c>
      <c r="B36" s="1786" t="s">
        <v>18325</v>
      </c>
      <c r="C36" s="839" t="s">
        <v>18327</v>
      </c>
      <c r="D36" s="839" t="s">
        <v>3944</v>
      </c>
      <c r="E36" s="839"/>
      <c r="F36" s="841">
        <v>23612</v>
      </c>
      <c r="G36" s="841"/>
      <c r="H36" s="841"/>
      <c r="I36" s="3036" t="s">
        <v>4932</v>
      </c>
      <c r="J36" s="3036" t="s">
        <v>18328</v>
      </c>
      <c r="K36" s="3036">
        <v>45</v>
      </c>
      <c r="L36" s="841" t="s">
        <v>13358</v>
      </c>
      <c r="M36" s="841"/>
      <c r="N36" s="841"/>
      <c r="O36" s="841"/>
      <c r="P36" s="841"/>
      <c r="Q36" s="841"/>
      <c r="R36" s="841"/>
      <c r="S36" s="841"/>
      <c r="T36" s="841"/>
      <c r="U36" s="841"/>
      <c r="V36" s="839"/>
    </row>
    <row r="37" spans="1:25" ht="15" customHeight="1">
      <c r="A37" s="838">
        <f t="shared" si="0"/>
        <v>32</v>
      </c>
      <c r="B37" s="1786" t="s">
        <v>14983</v>
      </c>
      <c r="C37" s="839" t="s">
        <v>1756</v>
      </c>
      <c r="D37" s="839" t="s">
        <v>1756</v>
      </c>
      <c r="E37" s="839"/>
      <c r="F37" s="838" t="s">
        <v>4742</v>
      </c>
      <c r="G37" s="838" t="s">
        <v>3433</v>
      </c>
      <c r="H37" s="838" t="s">
        <v>17227</v>
      </c>
      <c r="I37" s="839"/>
      <c r="J37" s="3036"/>
      <c r="K37" s="3036"/>
      <c r="L37" s="838" t="s">
        <v>2773</v>
      </c>
      <c r="M37" s="841">
        <v>0</v>
      </c>
      <c r="N37" s="841">
        <v>1380</v>
      </c>
      <c r="O37" s="838" t="s">
        <v>2772</v>
      </c>
      <c r="P37" s="838"/>
      <c r="Q37" s="838"/>
      <c r="R37" s="838"/>
      <c r="S37" s="838"/>
      <c r="T37" s="838"/>
      <c r="U37" s="838"/>
      <c r="V37" s="839"/>
      <c r="W37" s="824" t="s">
        <v>12219</v>
      </c>
      <c r="X37" s="864">
        <v>100</v>
      </c>
      <c r="Y37" s="824" t="s">
        <v>17748</v>
      </c>
    </row>
    <row r="38" spans="1:25" ht="15" customHeight="1">
      <c r="A38" s="838">
        <f t="shared" si="0"/>
        <v>33</v>
      </c>
      <c r="B38" s="2590" t="s">
        <v>14984</v>
      </c>
      <c r="C38" s="839" t="s">
        <v>1756</v>
      </c>
      <c r="D38" s="839" t="s">
        <v>1756</v>
      </c>
      <c r="E38" s="839"/>
      <c r="F38" s="838" t="s">
        <v>4742</v>
      </c>
      <c r="G38" s="838" t="s">
        <v>3433</v>
      </c>
      <c r="H38" s="838" t="s">
        <v>17227</v>
      </c>
      <c r="I38" s="839"/>
      <c r="J38" s="3036"/>
      <c r="K38" s="3036"/>
      <c r="L38" s="838" t="s">
        <v>2773</v>
      </c>
      <c r="M38" s="841">
        <v>0</v>
      </c>
      <c r="N38" s="841">
        <v>1380</v>
      </c>
      <c r="O38" s="838" t="s">
        <v>2772</v>
      </c>
      <c r="P38" s="838"/>
      <c r="Q38" s="838"/>
      <c r="R38" s="838"/>
      <c r="S38" s="838"/>
      <c r="T38" s="838"/>
      <c r="U38" s="838"/>
      <c r="V38" s="839"/>
      <c r="W38" s="824" t="s">
        <v>12219</v>
      </c>
      <c r="X38" s="864">
        <v>100</v>
      </c>
      <c r="Y38" s="824" t="s">
        <v>17748</v>
      </c>
    </row>
    <row r="39" spans="1:25" ht="15" customHeight="1">
      <c r="A39" s="838">
        <f t="shared" si="0"/>
        <v>34</v>
      </c>
      <c r="B39" s="2590" t="s">
        <v>14985</v>
      </c>
      <c r="C39" s="839" t="s">
        <v>1756</v>
      </c>
      <c r="D39" s="839" t="s">
        <v>1756</v>
      </c>
      <c r="E39" s="839"/>
      <c r="F39" s="838" t="s">
        <v>4742</v>
      </c>
      <c r="G39" s="838" t="s">
        <v>3433</v>
      </c>
      <c r="H39" s="838" t="s">
        <v>17227</v>
      </c>
      <c r="I39" s="839"/>
      <c r="J39" s="3036"/>
      <c r="K39" s="3036"/>
      <c r="L39" s="838" t="s">
        <v>2773</v>
      </c>
      <c r="M39" s="841">
        <v>0</v>
      </c>
      <c r="N39" s="841">
        <v>1380</v>
      </c>
      <c r="O39" s="838" t="s">
        <v>2772</v>
      </c>
      <c r="P39" s="838"/>
      <c r="Q39" s="838"/>
      <c r="R39" s="838"/>
      <c r="S39" s="838"/>
      <c r="T39" s="838"/>
      <c r="U39" s="838"/>
      <c r="V39" s="839"/>
      <c r="W39" s="824" t="s">
        <v>12219</v>
      </c>
      <c r="X39" s="864">
        <v>100</v>
      </c>
      <c r="Y39" s="824" t="s">
        <v>17748</v>
      </c>
    </row>
    <row r="40" spans="1:25" ht="15" customHeight="1">
      <c r="A40" s="838">
        <f t="shared" si="0"/>
        <v>35</v>
      </c>
      <c r="B40" s="2590" t="s">
        <v>14986</v>
      </c>
      <c r="C40" s="839" t="s">
        <v>4029</v>
      </c>
      <c r="D40" s="839" t="s">
        <v>4029</v>
      </c>
      <c r="E40" s="839"/>
      <c r="F40" s="838" t="s">
        <v>1513</v>
      </c>
      <c r="G40" s="838" t="s">
        <v>3433</v>
      </c>
      <c r="H40" s="838" t="s">
        <v>17225</v>
      </c>
      <c r="I40" s="839"/>
      <c r="J40" s="3036"/>
      <c r="K40" s="3036"/>
      <c r="L40" s="838" t="s">
        <v>2771</v>
      </c>
      <c r="M40" s="841">
        <v>0</v>
      </c>
      <c r="N40" s="841">
        <v>1750</v>
      </c>
      <c r="O40" s="838" t="s">
        <v>2772</v>
      </c>
      <c r="P40" s="838"/>
      <c r="Q40" s="838"/>
      <c r="R40" s="838"/>
      <c r="S40" s="838"/>
      <c r="T40" s="838"/>
      <c r="U40" s="838"/>
      <c r="V40" s="839"/>
      <c r="W40" s="824" t="s">
        <v>12196</v>
      </c>
      <c r="X40" s="864">
        <v>100</v>
      </c>
      <c r="Y40" s="824" t="s">
        <v>17750</v>
      </c>
    </row>
    <row r="41" spans="1:25" ht="15" customHeight="1">
      <c r="A41" s="838">
        <f t="shared" si="0"/>
        <v>36</v>
      </c>
      <c r="B41" s="2590" t="s">
        <v>14987</v>
      </c>
      <c r="C41" s="839" t="s">
        <v>3048</v>
      </c>
      <c r="D41" s="839" t="s">
        <v>3048</v>
      </c>
      <c r="E41" s="839"/>
      <c r="F41" s="838" t="s">
        <v>1513</v>
      </c>
      <c r="G41" s="838" t="s">
        <v>3433</v>
      </c>
      <c r="H41" s="838" t="s">
        <v>17227</v>
      </c>
      <c r="I41" s="839"/>
      <c r="J41" s="3036"/>
      <c r="K41" s="3036"/>
      <c r="L41" s="838" t="s">
        <v>2771</v>
      </c>
      <c r="M41" s="841">
        <v>0</v>
      </c>
      <c r="N41" s="841">
        <v>2750</v>
      </c>
      <c r="O41" s="838" t="s">
        <v>2772</v>
      </c>
      <c r="P41" s="838"/>
      <c r="Q41" s="838"/>
      <c r="R41" s="838"/>
      <c r="S41" s="838"/>
      <c r="T41" s="838"/>
      <c r="U41" s="838"/>
      <c r="V41" s="839"/>
      <c r="W41" s="824" t="s">
        <v>12219</v>
      </c>
      <c r="X41" s="864">
        <v>110</v>
      </c>
      <c r="Y41" s="824" t="s">
        <v>17751</v>
      </c>
    </row>
    <row r="42" spans="1:25" ht="15" customHeight="1">
      <c r="A42" s="838">
        <f t="shared" si="0"/>
        <v>37</v>
      </c>
      <c r="B42" s="2590" t="s">
        <v>14988</v>
      </c>
      <c r="C42" s="839" t="s">
        <v>3048</v>
      </c>
      <c r="D42" s="839" t="s">
        <v>3048</v>
      </c>
      <c r="E42" s="839"/>
      <c r="F42" s="838" t="s">
        <v>1513</v>
      </c>
      <c r="G42" s="838" t="s">
        <v>3433</v>
      </c>
      <c r="H42" s="838" t="s">
        <v>17227</v>
      </c>
      <c r="I42" s="839"/>
      <c r="J42" s="3036"/>
      <c r="K42" s="3036"/>
      <c r="L42" s="838" t="s">
        <v>2771</v>
      </c>
      <c r="M42" s="841">
        <v>0</v>
      </c>
      <c r="N42" s="841">
        <v>2750</v>
      </c>
      <c r="O42" s="838" t="s">
        <v>2772</v>
      </c>
      <c r="P42" s="838"/>
      <c r="Q42" s="838"/>
      <c r="R42" s="838"/>
      <c r="S42" s="838"/>
      <c r="T42" s="838"/>
      <c r="U42" s="838"/>
      <c r="V42" s="839"/>
      <c r="W42" s="824" t="s">
        <v>12219</v>
      </c>
      <c r="X42" s="864">
        <v>110</v>
      </c>
      <c r="Y42" s="824" t="s">
        <v>17751</v>
      </c>
    </row>
    <row r="43" spans="1:25" ht="15" customHeight="1">
      <c r="A43" s="838">
        <f t="shared" ref="A43:A75" si="1">A42+1</f>
        <v>38</v>
      </c>
      <c r="B43" s="2590" t="s">
        <v>14989</v>
      </c>
      <c r="C43" s="839" t="s">
        <v>3048</v>
      </c>
      <c r="D43" s="839" t="s">
        <v>3048</v>
      </c>
      <c r="E43" s="839"/>
      <c r="F43" s="838" t="s">
        <v>1513</v>
      </c>
      <c r="G43" s="838" t="s">
        <v>3433</v>
      </c>
      <c r="H43" s="838" t="s">
        <v>17227</v>
      </c>
      <c r="I43" s="839"/>
      <c r="J43" s="3036"/>
      <c r="K43" s="3036"/>
      <c r="L43" s="838" t="s">
        <v>2771</v>
      </c>
      <c r="M43" s="841">
        <v>0</v>
      </c>
      <c r="N43" s="841">
        <v>2750</v>
      </c>
      <c r="O43" s="838" t="s">
        <v>2772</v>
      </c>
      <c r="P43" s="838"/>
      <c r="Q43" s="838"/>
      <c r="R43" s="838"/>
      <c r="S43" s="838"/>
      <c r="T43" s="838"/>
      <c r="U43" s="838"/>
      <c r="V43" s="839"/>
      <c r="W43" s="824" t="s">
        <v>12219</v>
      </c>
      <c r="X43" s="864">
        <v>110</v>
      </c>
      <c r="Y43" s="824" t="s">
        <v>17751</v>
      </c>
    </row>
    <row r="44" spans="1:25" ht="15" customHeight="1">
      <c r="A44" s="838">
        <f t="shared" si="1"/>
        <v>39</v>
      </c>
      <c r="B44" s="2590" t="s">
        <v>14990</v>
      </c>
      <c r="C44" s="839" t="s">
        <v>3048</v>
      </c>
      <c r="D44" s="839" t="s">
        <v>3048</v>
      </c>
      <c r="E44" s="839"/>
      <c r="F44" s="838" t="s">
        <v>1513</v>
      </c>
      <c r="G44" s="838" t="s">
        <v>3433</v>
      </c>
      <c r="H44" s="838" t="s">
        <v>17227</v>
      </c>
      <c r="I44" s="839"/>
      <c r="J44" s="3036"/>
      <c r="K44" s="3036"/>
      <c r="L44" s="838" t="s">
        <v>2771</v>
      </c>
      <c r="M44" s="841">
        <v>0</v>
      </c>
      <c r="N44" s="841">
        <v>2750</v>
      </c>
      <c r="O44" s="838" t="s">
        <v>2772</v>
      </c>
      <c r="P44" s="838"/>
      <c r="Q44" s="838"/>
      <c r="R44" s="838"/>
      <c r="S44" s="838"/>
      <c r="T44" s="838"/>
      <c r="U44" s="838"/>
      <c r="V44" s="839"/>
      <c r="W44" s="824" t="s">
        <v>12219</v>
      </c>
      <c r="X44" s="864">
        <v>110</v>
      </c>
      <c r="Y44" s="824" t="s">
        <v>17751</v>
      </c>
    </row>
    <row r="45" spans="1:25">
      <c r="A45" s="838">
        <f t="shared" si="1"/>
        <v>40</v>
      </c>
      <c r="B45" s="2590" t="s">
        <v>14991</v>
      </c>
      <c r="C45" s="839" t="s">
        <v>3846</v>
      </c>
      <c r="D45" s="839" t="s">
        <v>3846</v>
      </c>
      <c r="E45" s="839"/>
      <c r="F45" s="838" t="s">
        <v>1513</v>
      </c>
      <c r="G45" s="838" t="s">
        <v>3433</v>
      </c>
      <c r="H45" s="838" t="s">
        <v>17227</v>
      </c>
      <c r="I45" s="839"/>
      <c r="J45" s="3036"/>
      <c r="K45" s="3036"/>
      <c r="L45" s="838" t="s">
        <v>2771</v>
      </c>
      <c r="M45" s="841">
        <v>0</v>
      </c>
      <c r="N45" s="841">
        <v>750</v>
      </c>
      <c r="O45" s="838" t="s">
        <v>2772</v>
      </c>
      <c r="P45" s="838"/>
      <c r="Q45" s="838"/>
      <c r="R45" s="838"/>
      <c r="S45" s="838"/>
      <c r="T45" s="838"/>
      <c r="U45" s="838"/>
      <c r="V45" s="839"/>
      <c r="W45" s="824" t="s">
        <v>12219</v>
      </c>
      <c r="X45" s="864">
        <v>110</v>
      </c>
      <c r="Y45" s="824" t="s">
        <v>17752</v>
      </c>
    </row>
    <row r="46" spans="1:25">
      <c r="A46" s="838">
        <f t="shared" si="1"/>
        <v>41</v>
      </c>
      <c r="B46" s="1786" t="s">
        <v>14992</v>
      </c>
      <c r="C46" s="839" t="s">
        <v>3847</v>
      </c>
      <c r="D46" s="839" t="s">
        <v>3847</v>
      </c>
      <c r="E46" s="839"/>
      <c r="F46" s="838" t="s">
        <v>1512</v>
      </c>
      <c r="G46" s="838" t="s">
        <v>3433</v>
      </c>
      <c r="H46" s="838" t="s">
        <v>17227</v>
      </c>
      <c r="I46" s="839"/>
      <c r="J46" s="3036"/>
      <c r="K46" s="3036"/>
      <c r="L46" s="838" t="s">
        <v>3848</v>
      </c>
      <c r="M46" s="841">
        <v>0</v>
      </c>
      <c r="N46" s="841">
        <v>1680</v>
      </c>
      <c r="O46" s="838" t="s">
        <v>2772</v>
      </c>
      <c r="P46" s="838"/>
      <c r="Q46" s="838"/>
      <c r="R46" s="838"/>
      <c r="S46" s="838"/>
      <c r="T46" s="838"/>
      <c r="U46" s="838"/>
      <c r="V46" s="839"/>
      <c r="W46" s="824" t="s">
        <v>12219</v>
      </c>
      <c r="X46" s="864">
        <v>110</v>
      </c>
      <c r="Y46" s="824" t="s">
        <v>17749</v>
      </c>
    </row>
    <row r="47" spans="1:25">
      <c r="A47" s="838">
        <f t="shared" si="1"/>
        <v>42</v>
      </c>
      <c r="B47" s="2809" t="s">
        <v>19428</v>
      </c>
      <c r="C47" s="839" t="s">
        <v>19425</v>
      </c>
      <c r="D47" s="839" t="s">
        <v>19425</v>
      </c>
      <c r="E47" s="839"/>
      <c r="F47" s="838" t="s">
        <v>19429</v>
      </c>
      <c r="G47" s="838" t="s">
        <v>3433</v>
      </c>
      <c r="H47" s="838" t="s">
        <v>17227</v>
      </c>
      <c r="I47" s="839"/>
      <c r="J47" s="3036"/>
      <c r="K47" s="3036"/>
      <c r="L47" s="838" t="s">
        <v>2773</v>
      </c>
      <c r="M47" s="841">
        <v>0</v>
      </c>
      <c r="N47" s="841">
        <v>500</v>
      </c>
      <c r="O47" s="838" t="s">
        <v>2772</v>
      </c>
      <c r="P47" s="838"/>
      <c r="Q47" s="2810">
        <v>45730</v>
      </c>
      <c r="R47" s="838" t="s">
        <v>19431</v>
      </c>
      <c r="S47" s="838"/>
      <c r="T47" s="838"/>
      <c r="U47" s="838"/>
      <c r="V47" s="839"/>
    </row>
    <row r="48" spans="1:25">
      <c r="A48" s="838">
        <f t="shared" si="1"/>
        <v>43</v>
      </c>
      <c r="B48" s="2590" t="s">
        <v>14993</v>
      </c>
      <c r="C48" s="839" t="s">
        <v>3849</v>
      </c>
      <c r="D48" s="839" t="s">
        <v>3849</v>
      </c>
      <c r="E48" s="839"/>
      <c r="F48" s="838" t="s">
        <v>1513</v>
      </c>
      <c r="G48" s="838" t="s">
        <v>3433</v>
      </c>
      <c r="H48" s="838" t="s">
        <v>17226</v>
      </c>
      <c r="I48" s="839"/>
      <c r="J48" s="3036"/>
      <c r="K48" s="3036"/>
      <c r="L48" s="838" t="s">
        <v>2771</v>
      </c>
      <c r="M48" s="841">
        <v>0</v>
      </c>
      <c r="N48" s="841">
        <v>3500</v>
      </c>
      <c r="O48" s="838" t="s">
        <v>2772</v>
      </c>
      <c r="P48" s="838"/>
      <c r="Q48" s="838"/>
      <c r="R48" s="838"/>
      <c r="S48" s="838"/>
      <c r="T48" s="838"/>
      <c r="U48" s="838"/>
      <c r="V48" s="839"/>
      <c r="W48" s="824" t="s">
        <v>12264</v>
      </c>
      <c r="X48" s="864">
        <v>120</v>
      </c>
      <c r="Y48" s="824" t="s">
        <v>17747</v>
      </c>
    </row>
    <row r="49" spans="1:25">
      <c r="A49" s="838">
        <f t="shared" si="1"/>
        <v>44</v>
      </c>
      <c r="B49" s="1786" t="s">
        <v>14994</v>
      </c>
      <c r="C49" s="839" t="s">
        <v>3850</v>
      </c>
      <c r="D49" s="839" t="s">
        <v>3850</v>
      </c>
      <c r="E49" s="839"/>
      <c r="F49" s="838" t="s">
        <v>4742</v>
      </c>
      <c r="G49" s="838" t="s">
        <v>3433</v>
      </c>
      <c r="H49" s="838" t="s">
        <v>17226</v>
      </c>
      <c r="I49" s="839"/>
      <c r="J49" s="3036"/>
      <c r="K49" s="3036"/>
      <c r="L49" s="838" t="s">
        <v>2773</v>
      </c>
      <c r="M49" s="841">
        <v>0</v>
      </c>
      <c r="N49" s="841">
        <v>1380</v>
      </c>
      <c r="O49" s="838" t="s">
        <v>2772</v>
      </c>
      <c r="P49" s="838"/>
      <c r="Q49" s="838"/>
      <c r="R49" s="838"/>
      <c r="S49" s="838"/>
      <c r="T49" s="838"/>
      <c r="U49" s="838"/>
      <c r="V49" s="839"/>
      <c r="W49" s="824" t="s">
        <v>12264</v>
      </c>
      <c r="X49" s="864">
        <v>120</v>
      </c>
      <c r="Y49" s="824" t="s">
        <v>17748</v>
      </c>
    </row>
    <row r="50" spans="1:25">
      <c r="A50" s="838">
        <f t="shared" si="1"/>
        <v>45</v>
      </c>
      <c r="B50" s="1786" t="s">
        <v>14995</v>
      </c>
      <c r="C50" s="839" t="s">
        <v>3850</v>
      </c>
      <c r="D50" s="839" t="s">
        <v>3850</v>
      </c>
      <c r="E50" s="839"/>
      <c r="F50" s="838" t="s">
        <v>4742</v>
      </c>
      <c r="G50" s="838" t="s">
        <v>3433</v>
      </c>
      <c r="H50" s="838" t="s">
        <v>17226</v>
      </c>
      <c r="I50" s="839"/>
      <c r="J50" s="3036"/>
      <c r="K50" s="3036"/>
      <c r="L50" s="838" t="s">
        <v>2773</v>
      </c>
      <c r="M50" s="841">
        <v>0</v>
      </c>
      <c r="N50" s="841">
        <v>1380</v>
      </c>
      <c r="O50" s="838" t="s">
        <v>2772</v>
      </c>
      <c r="P50" s="838"/>
      <c r="Q50" s="838"/>
      <c r="R50" s="838"/>
      <c r="S50" s="838"/>
      <c r="T50" s="838"/>
      <c r="U50" s="838"/>
      <c r="V50" s="839"/>
      <c r="W50" s="824" t="s">
        <v>12264</v>
      </c>
      <c r="X50" s="864">
        <v>120</v>
      </c>
      <c r="Y50" s="824" t="s">
        <v>17748</v>
      </c>
    </row>
    <row r="51" spans="1:25">
      <c r="A51" s="838">
        <f t="shared" si="1"/>
        <v>46</v>
      </c>
      <c r="B51" s="1786" t="s">
        <v>14996</v>
      </c>
      <c r="C51" s="839" t="s">
        <v>3850</v>
      </c>
      <c r="D51" s="839" t="s">
        <v>3850</v>
      </c>
      <c r="E51" s="839"/>
      <c r="F51" s="838" t="s">
        <v>4742</v>
      </c>
      <c r="G51" s="838" t="s">
        <v>3433</v>
      </c>
      <c r="H51" s="838" t="s">
        <v>17226</v>
      </c>
      <c r="I51" s="839"/>
      <c r="J51" s="3036"/>
      <c r="K51" s="3036"/>
      <c r="L51" s="838" t="s">
        <v>2773</v>
      </c>
      <c r="M51" s="841">
        <v>0</v>
      </c>
      <c r="N51" s="841">
        <v>1380</v>
      </c>
      <c r="O51" s="838" t="s">
        <v>2772</v>
      </c>
      <c r="P51" s="838"/>
      <c r="Q51" s="838"/>
      <c r="R51" s="838"/>
      <c r="S51" s="838"/>
      <c r="T51" s="838"/>
      <c r="U51" s="838"/>
      <c r="V51" s="839"/>
      <c r="W51" s="824" t="s">
        <v>12264</v>
      </c>
      <c r="X51" s="864">
        <v>120</v>
      </c>
      <c r="Y51" s="824" t="s">
        <v>17748</v>
      </c>
    </row>
    <row r="52" spans="1:25">
      <c r="A52" s="838">
        <f t="shared" si="1"/>
        <v>47</v>
      </c>
      <c r="B52" s="1786" t="s">
        <v>14997</v>
      </c>
      <c r="C52" s="839" t="s">
        <v>3850</v>
      </c>
      <c r="D52" s="839" t="s">
        <v>3850</v>
      </c>
      <c r="E52" s="839"/>
      <c r="F52" s="838" t="s">
        <v>4742</v>
      </c>
      <c r="G52" s="838" t="s">
        <v>3433</v>
      </c>
      <c r="H52" s="838" t="s">
        <v>17226</v>
      </c>
      <c r="I52" s="839"/>
      <c r="J52" s="3036"/>
      <c r="K52" s="3036"/>
      <c r="L52" s="838" t="s">
        <v>2773</v>
      </c>
      <c r="M52" s="841">
        <v>0</v>
      </c>
      <c r="N52" s="841">
        <v>1380</v>
      </c>
      <c r="O52" s="838" t="s">
        <v>2772</v>
      </c>
      <c r="P52" s="838"/>
      <c r="Q52" s="838"/>
      <c r="R52" s="838"/>
      <c r="S52" s="838"/>
      <c r="T52" s="838"/>
      <c r="U52" s="838"/>
      <c r="V52" s="839"/>
      <c r="W52" s="824" t="s">
        <v>12264</v>
      </c>
      <c r="X52" s="864">
        <v>120</v>
      </c>
      <c r="Y52" s="824" t="s">
        <v>17748</v>
      </c>
    </row>
    <row r="53" spans="1:25">
      <c r="A53" s="838">
        <f t="shared" si="1"/>
        <v>48</v>
      </c>
      <c r="B53" s="1786" t="s">
        <v>14998</v>
      </c>
      <c r="C53" s="839" t="s">
        <v>2590</v>
      </c>
      <c r="D53" s="839" t="s">
        <v>2590</v>
      </c>
      <c r="E53" s="839"/>
      <c r="F53" s="838" t="s">
        <v>3432</v>
      </c>
      <c r="G53" s="838" t="s">
        <v>3433</v>
      </c>
      <c r="H53" s="838" t="s">
        <v>17226</v>
      </c>
      <c r="I53" s="839"/>
      <c r="J53" s="3036"/>
      <c r="K53" s="3036"/>
      <c r="L53" s="838" t="s">
        <v>2773</v>
      </c>
      <c r="M53" s="841">
        <v>0</v>
      </c>
      <c r="N53" s="841">
        <v>500</v>
      </c>
      <c r="O53" s="838" t="s">
        <v>2772</v>
      </c>
      <c r="P53" s="838"/>
      <c r="Q53" s="838"/>
      <c r="R53" s="838"/>
      <c r="S53" s="838"/>
      <c r="T53" s="838"/>
      <c r="U53" s="838"/>
      <c r="V53" s="839"/>
      <c r="W53" s="824" t="s">
        <v>12264</v>
      </c>
      <c r="X53" s="864">
        <v>120</v>
      </c>
      <c r="Y53" s="824" t="s">
        <v>17736</v>
      </c>
    </row>
    <row r="54" spans="1:25">
      <c r="A54" s="838">
        <f t="shared" si="1"/>
        <v>49</v>
      </c>
      <c r="B54" s="2590" t="s">
        <v>14999</v>
      </c>
      <c r="C54" s="839" t="s">
        <v>2591</v>
      </c>
      <c r="D54" s="839" t="s">
        <v>2591</v>
      </c>
      <c r="E54" s="839"/>
      <c r="F54" s="838" t="s">
        <v>1513</v>
      </c>
      <c r="G54" s="838" t="s">
        <v>3433</v>
      </c>
      <c r="H54" s="838" t="s">
        <v>17228</v>
      </c>
      <c r="I54" s="839"/>
      <c r="J54" s="3036"/>
      <c r="K54" s="3036"/>
      <c r="L54" s="838" t="s">
        <v>2771</v>
      </c>
      <c r="M54" s="841">
        <v>0</v>
      </c>
      <c r="N54" s="841">
        <v>2000</v>
      </c>
      <c r="O54" s="838" t="s">
        <v>2772</v>
      </c>
      <c r="P54" s="838"/>
      <c r="Q54" s="838"/>
      <c r="R54" s="838"/>
      <c r="S54" s="838"/>
      <c r="T54" s="838"/>
      <c r="U54" s="838"/>
      <c r="V54" s="839"/>
      <c r="W54" s="824" t="s">
        <v>12250</v>
      </c>
      <c r="X54" s="864">
        <v>130</v>
      </c>
      <c r="Y54" s="824" t="s">
        <v>17753</v>
      </c>
    </row>
    <row r="55" spans="1:25">
      <c r="A55" s="838">
        <f t="shared" si="1"/>
        <v>50</v>
      </c>
      <c r="B55" s="2590" t="s">
        <v>15000</v>
      </c>
      <c r="C55" s="839" t="s">
        <v>2591</v>
      </c>
      <c r="D55" s="839" t="s">
        <v>2591</v>
      </c>
      <c r="E55" s="839"/>
      <c r="F55" s="838" t="s">
        <v>1513</v>
      </c>
      <c r="G55" s="838" t="s">
        <v>3433</v>
      </c>
      <c r="H55" s="838" t="s">
        <v>17228</v>
      </c>
      <c r="I55" s="839"/>
      <c r="J55" s="3036"/>
      <c r="K55" s="3036"/>
      <c r="L55" s="838" t="s">
        <v>2771</v>
      </c>
      <c r="M55" s="841">
        <v>0</v>
      </c>
      <c r="N55" s="841">
        <v>2500</v>
      </c>
      <c r="O55" s="838" t="s">
        <v>2772</v>
      </c>
      <c r="P55" s="838"/>
      <c r="Q55" s="838"/>
      <c r="R55" s="838"/>
      <c r="S55" s="838"/>
      <c r="T55" s="838"/>
      <c r="U55" s="838"/>
      <c r="V55" s="839"/>
      <c r="W55" s="824" t="s">
        <v>12250</v>
      </c>
      <c r="X55" s="864">
        <v>130</v>
      </c>
      <c r="Y55" s="824" t="s">
        <v>17754</v>
      </c>
    </row>
    <row r="56" spans="1:25" ht="15" customHeight="1">
      <c r="A56" s="838">
        <f t="shared" si="1"/>
        <v>51</v>
      </c>
      <c r="B56" s="2590" t="s">
        <v>15001</v>
      </c>
      <c r="C56" s="839" t="s">
        <v>2592</v>
      </c>
      <c r="D56" s="839" t="s">
        <v>2592</v>
      </c>
      <c r="E56" s="839"/>
      <c r="F56" s="838" t="s">
        <v>1513</v>
      </c>
      <c r="G56" s="838" t="s">
        <v>3433</v>
      </c>
      <c r="H56" s="838" t="s">
        <v>17228</v>
      </c>
      <c r="I56" s="839"/>
      <c r="J56" s="3036"/>
      <c r="K56" s="3036"/>
      <c r="L56" s="838" t="s">
        <v>2771</v>
      </c>
      <c r="M56" s="841">
        <v>0</v>
      </c>
      <c r="N56" s="841">
        <v>500</v>
      </c>
      <c r="O56" s="838" t="s">
        <v>2772</v>
      </c>
      <c r="P56" s="838"/>
      <c r="Q56" s="838"/>
      <c r="R56" s="838"/>
      <c r="S56" s="838"/>
      <c r="T56" s="838"/>
      <c r="U56" s="838"/>
      <c r="V56" s="839"/>
      <c r="W56" s="824" t="s">
        <v>12250</v>
      </c>
      <c r="X56" s="864">
        <v>130</v>
      </c>
      <c r="Y56" s="824" t="s">
        <v>17736</v>
      </c>
    </row>
    <row r="57" spans="1:25" ht="13.5" customHeight="1">
      <c r="A57" s="838">
        <f t="shared" si="1"/>
        <v>52</v>
      </c>
      <c r="B57" s="2590" t="s">
        <v>15002</v>
      </c>
      <c r="C57" s="839" t="s">
        <v>2593</v>
      </c>
      <c r="D57" s="839" t="s">
        <v>2593</v>
      </c>
      <c r="E57" s="839"/>
      <c r="F57" s="838" t="s">
        <v>4742</v>
      </c>
      <c r="G57" s="838" t="s">
        <v>3433</v>
      </c>
      <c r="H57" s="838" t="s">
        <v>17229</v>
      </c>
      <c r="I57" s="839"/>
      <c r="J57" s="3036"/>
      <c r="K57" s="3036"/>
      <c r="L57" s="838" t="s">
        <v>2773</v>
      </c>
      <c r="M57" s="841">
        <v>0</v>
      </c>
      <c r="N57" s="841">
        <v>1380</v>
      </c>
      <c r="O57" s="838" t="s">
        <v>2772</v>
      </c>
      <c r="P57" s="838"/>
      <c r="Q57" s="838"/>
      <c r="R57" s="838"/>
      <c r="S57" s="838"/>
      <c r="T57" s="838"/>
      <c r="U57" s="838"/>
      <c r="V57" s="839"/>
      <c r="W57" s="824" t="s">
        <v>12289</v>
      </c>
      <c r="X57" s="864">
        <v>140</v>
      </c>
      <c r="Y57" s="824" t="s">
        <v>17748</v>
      </c>
    </row>
    <row r="58" spans="1:25" ht="15" customHeight="1">
      <c r="A58" s="838">
        <f t="shared" si="1"/>
        <v>53</v>
      </c>
      <c r="B58" s="2590" t="s">
        <v>15003</v>
      </c>
      <c r="C58" s="839" t="s">
        <v>1675</v>
      </c>
      <c r="D58" s="839" t="s">
        <v>1675</v>
      </c>
      <c r="E58" s="839"/>
      <c r="F58" s="838" t="s">
        <v>4741</v>
      </c>
      <c r="G58" s="838" t="s">
        <v>3433</v>
      </c>
      <c r="H58" s="838" t="s">
        <v>17229</v>
      </c>
      <c r="I58" s="839"/>
      <c r="J58" s="3036"/>
      <c r="K58" s="3036"/>
      <c r="L58" s="838" t="s">
        <v>2773</v>
      </c>
      <c r="M58" s="841">
        <v>0</v>
      </c>
      <c r="N58" s="841">
        <v>1080</v>
      </c>
      <c r="O58" s="838" t="s">
        <v>2772</v>
      </c>
      <c r="P58" s="838"/>
      <c r="Q58" s="838"/>
      <c r="R58" s="838"/>
      <c r="S58" s="838"/>
      <c r="T58" s="838"/>
      <c r="U58" s="838"/>
      <c r="V58" s="839"/>
      <c r="W58" s="824" t="s">
        <v>12289</v>
      </c>
      <c r="X58" s="864">
        <v>140</v>
      </c>
      <c r="Y58" s="824" t="s">
        <v>17746</v>
      </c>
    </row>
    <row r="59" spans="1:25" ht="16.5" customHeight="1">
      <c r="A59" s="838">
        <f t="shared" si="1"/>
        <v>54</v>
      </c>
      <c r="B59" s="2590" t="s">
        <v>15004</v>
      </c>
      <c r="C59" s="839" t="s">
        <v>434</v>
      </c>
      <c r="D59" s="839" t="s">
        <v>434</v>
      </c>
      <c r="E59" s="839"/>
      <c r="F59" s="838" t="s">
        <v>3432</v>
      </c>
      <c r="G59" s="838" t="s">
        <v>3433</v>
      </c>
      <c r="H59" s="838" t="s">
        <v>17231</v>
      </c>
      <c r="I59" s="839"/>
      <c r="J59" s="3036"/>
      <c r="K59" s="3036"/>
      <c r="L59" s="838" t="s">
        <v>2773</v>
      </c>
      <c r="M59" s="841">
        <v>0</v>
      </c>
      <c r="N59" s="841">
        <v>500</v>
      </c>
      <c r="O59" s="838" t="s">
        <v>2772</v>
      </c>
      <c r="P59" s="838"/>
      <c r="Q59" s="838"/>
      <c r="R59" s="838"/>
      <c r="S59" s="838"/>
      <c r="T59" s="838"/>
      <c r="U59" s="838"/>
      <c r="V59" s="839"/>
      <c r="W59" s="824" t="s">
        <v>12411</v>
      </c>
      <c r="X59" s="864">
        <v>150</v>
      </c>
      <c r="Y59" s="824" t="s">
        <v>17736</v>
      </c>
    </row>
    <row r="60" spans="1:25" ht="14.25" customHeight="1">
      <c r="A60" s="838">
        <f t="shared" si="1"/>
        <v>55</v>
      </c>
      <c r="B60" s="2590" t="s">
        <v>15005</v>
      </c>
      <c r="C60" s="839" t="s">
        <v>435</v>
      </c>
      <c r="D60" s="839" t="s">
        <v>435</v>
      </c>
      <c r="E60" s="839"/>
      <c r="F60" s="838" t="s">
        <v>3432</v>
      </c>
      <c r="G60" s="838" t="s">
        <v>3433</v>
      </c>
      <c r="H60" s="838" t="s">
        <v>17231</v>
      </c>
      <c r="I60" s="839"/>
      <c r="J60" s="3036"/>
      <c r="K60" s="3036"/>
      <c r="L60" s="838" t="s">
        <v>2773</v>
      </c>
      <c r="M60" s="841">
        <v>0</v>
      </c>
      <c r="N60" s="841">
        <v>500</v>
      </c>
      <c r="O60" s="838" t="s">
        <v>2772</v>
      </c>
      <c r="P60" s="838"/>
      <c r="Q60" s="838"/>
      <c r="R60" s="838"/>
      <c r="S60" s="838"/>
      <c r="T60" s="838"/>
      <c r="U60" s="838"/>
      <c r="V60" s="839"/>
      <c r="W60" s="824" t="s">
        <v>12411</v>
      </c>
      <c r="X60" s="864">
        <v>150</v>
      </c>
      <c r="Y60" s="824" t="s">
        <v>17736</v>
      </c>
    </row>
    <row r="61" spans="1:25" ht="12.75" customHeight="1">
      <c r="A61" s="838">
        <f t="shared" si="1"/>
        <v>56</v>
      </c>
      <c r="B61" s="2590" t="s">
        <v>15006</v>
      </c>
      <c r="C61" s="839" t="s">
        <v>1753</v>
      </c>
      <c r="D61" s="839" t="s">
        <v>3565</v>
      </c>
      <c r="E61" s="839"/>
      <c r="F61" s="841" t="s">
        <v>2524</v>
      </c>
      <c r="G61" s="841" t="s">
        <v>2524</v>
      </c>
      <c r="H61" s="841" t="s">
        <v>3516</v>
      </c>
      <c r="I61" s="3036" t="s">
        <v>552</v>
      </c>
      <c r="J61" s="3036">
        <v>0.02</v>
      </c>
      <c r="K61" s="3036">
        <v>40</v>
      </c>
      <c r="L61" s="841" t="s">
        <v>2524</v>
      </c>
      <c r="M61" s="841" t="s">
        <v>2524</v>
      </c>
      <c r="N61" s="841" t="s">
        <v>2524</v>
      </c>
      <c r="O61" s="841" t="s">
        <v>2524</v>
      </c>
      <c r="P61" s="841"/>
      <c r="Q61" s="841"/>
      <c r="R61" s="841"/>
      <c r="S61" s="841"/>
      <c r="T61" s="841"/>
      <c r="U61" s="841"/>
      <c r="V61" s="839"/>
      <c r="X61" s="864">
        <v>150</v>
      </c>
      <c r="Y61" s="824" t="s">
        <v>17735</v>
      </c>
    </row>
    <row r="62" spans="1:25" ht="11.25" customHeight="1">
      <c r="A62" s="838">
        <f t="shared" si="1"/>
        <v>57</v>
      </c>
      <c r="B62" s="2590" t="s">
        <v>15007</v>
      </c>
      <c r="C62" s="839" t="s">
        <v>436</v>
      </c>
      <c r="D62" s="839" t="s">
        <v>3565</v>
      </c>
      <c r="E62" s="839"/>
      <c r="F62" s="841" t="s">
        <v>2524</v>
      </c>
      <c r="G62" s="841" t="s">
        <v>2524</v>
      </c>
      <c r="H62" s="841" t="s">
        <v>3516</v>
      </c>
      <c r="I62" s="3036" t="s">
        <v>4735</v>
      </c>
      <c r="J62" s="3036" t="s">
        <v>3209</v>
      </c>
      <c r="K62" s="3036">
        <v>55</v>
      </c>
      <c r="L62" s="841" t="s">
        <v>2524</v>
      </c>
      <c r="M62" s="841" t="s">
        <v>2524</v>
      </c>
      <c r="N62" s="841" t="s">
        <v>2524</v>
      </c>
      <c r="O62" s="841" t="s">
        <v>2524</v>
      </c>
      <c r="P62" s="841"/>
      <c r="Q62" s="841"/>
      <c r="R62" s="841"/>
      <c r="S62" s="841"/>
      <c r="T62" s="841"/>
      <c r="U62" s="841"/>
      <c r="V62" s="839"/>
      <c r="X62" s="864">
        <v>150</v>
      </c>
      <c r="Y62" s="824" t="s">
        <v>17735</v>
      </c>
    </row>
    <row r="63" spans="1:25" ht="12" customHeight="1">
      <c r="A63" s="838">
        <f t="shared" si="1"/>
        <v>58</v>
      </c>
      <c r="B63" s="2590" t="s">
        <v>15008</v>
      </c>
      <c r="C63" s="839" t="s">
        <v>437</v>
      </c>
      <c r="D63" s="839" t="s">
        <v>3565</v>
      </c>
      <c r="E63" s="839"/>
      <c r="F63" s="841" t="s">
        <v>2524</v>
      </c>
      <c r="G63" s="841" t="s">
        <v>2524</v>
      </c>
      <c r="H63" s="841" t="s">
        <v>3516</v>
      </c>
      <c r="I63" s="3036" t="s">
        <v>2464</v>
      </c>
      <c r="J63" s="3036" t="s">
        <v>3209</v>
      </c>
      <c r="K63" s="3036">
        <v>63</v>
      </c>
      <c r="L63" s="841" t="s">
        <v>2524</v>
      </c>
      <c r="M63" s="841" t="s">
        <v>2524</v>
      </c>
      <c r="N63" s="841" t="s">
        <v>2524</v>
      </c>
      <c r="O63" s="841" t="s">
        <v>2524</v>
      </c>
      <c r="P63" s="841"/>
      <c r="Q63" s="841"/>
      <c r="R63" s="841"/>
      <c r="S63" s="841"/>
      <c r="T63" s="841"/>
      <c r="U63" s="841"/>
      <c r="V63" s="839"/>
      <c r="X63" s="864">
        <v>150</v>
      </c>
      <c r="Y63" s="824" t="s">
        <v>17735</v>
      </c>
    </row>
    <row r="64" spans="1:25" ht="13.5" customHeight="1">
      <c r="A64" s="838">
        <f t="shared" si="1"/>
        <v>59</v>
      </c>
      <c r="B64" s="2590" t="s">
        <v>15009</v>
      </c>
      <c r="C64" s="839" t="s">
        <v>438</v>
      </c>
      <c r="D64" s="839" t="s">
        <v>438</v>
      </c>
      <c r="E64" s="839"/>
      <c r="F64" s="838" t="s">
        <v>1510</v>
      </c>
      <c r="G64" s="838" t="s">
        <v>3433</v>
      </c>
      <c r="H64" s="838" t="s">
        <v>17232</v>
      </c>
      <c r="I64" s="839"/>
      <c r="J64" s="3036"/>
      <c r="K64" s="3036"/>
      <c r="L64" s="838" t="s">
        <v>3848</v>
      </c>
      <c r="M64" s="841">
        <v>0</v>
      </c>
      <c r="N64" s="841">
        <v>1380</v>
      </c>
      <c r="O64" s="838" t="s">
        <v>2772</v>
      </c>
      <c r="P64" s="838"/>
      <c r="Q64" s="838"/>
      <c r="R64" s="838"/>
      <c r="S64" s="838"/>
      <c r="T64" s="838"/>
      <c r="U64" s="838"/>
      <c r="V64" s="839"/>
      <c r="W64" s="824" t="s">
        <v>12412</v>
      </c>
      <c r="X64" s="864">
        <v>160</v>
      </c>
      <c r="Y64" s="824" t="s">
        <v>17748</v>
      </c>
    </row>
    <row r="65" spans="1:25" ht="12" customHeight="1">
      <c r="A65" s="838">
        <f t="shared" si="1"/>
        <v>60</v>
      </c>
      <c r="B65" s="2590" t="s">
        <v>15010</v>
      </c>
      <c r="C65" s="839" t="s">
        <v>438</v>
      </c>
      <c r="D65" s="839" t="s">
        <v>438</v>
      </c>
      <c r="E65" s="839"/>
      <c r="F65" s="838" t="s">
        <v>1510</v>
      </c>
      <c r="G65" s="838" t="s">
        <v>3433</v>
      </c>
      <c r="H65" s="838" t="s">
        <v>17232</v>
      </c>
      <c r="I65" s="839"/>
      <c r="J65" s="3036"/>
      <c r="K65" s="3036"/>
      <c r="L65" s="838" t="s">
        <v>3848</v>
      </c>
      <c r="M65" s="841">
        <v>0</v>
      </c>
      <c r="N65" s="841">
        <v>1380</v>
      </c>
      <c r="O65" s="838" t="s">
        <v>2772</v>
      </c>
      <c r="P65" s="838"/>
      <c r="Q65" s="838"/>
      <c r="R65" s="838"/>
      <c r="S65" s="838"/>
      <c r="T65" s="838"/>
      <c r="U65" s="838"/>
      <c r="V65" s="839"/>
      <c r="W65" s="824" t="s">
        <v>12412</v>
      </c>
      <c r="X65" s="864">
        <v>160</v>
      </c>
      <c r="Y65" s="824" t="s">
        <v>17748</v>
      </c>
    </row>
    <row r="66" spans="1:25" ht="13.5" customHeight="1">
      <c r="A66" s="838">
        <f t="shared" si="1"/>
        <v>61</v>
      </c>
      <c r="B66" s="2590" t="s">
        <v>15011</v>
      </c>
      <c r="C66" s="839" t="s">
        <v>439</v>
      </c>
      <c r="D66" s="839" t="s">
        <v>439</v>
      </c>
      <c r="E66" s="839"/>
      <c r="F66" s="838" t="s">
        <v>4741</v>
      </c>
      <c r="G66" s="838" t="s">
        <v>3433</v>
      </c>
      <c r="H66" s="838" t="s">
        <v>17232</v>
      </c>
      <c r="I66" s="839"/>
      <c r="J66" s="3036"/>
      <c r="K66" s="3036"/>
      <c r="L66" s="838" t="s">
        <v>2773</v>
      </c>
      <c r="M66" s="841">
        <v>0</v>
      </c>
      <c r="N66" s="841">
        <v>1080</v>
      </c>
      <c r="O66" s="838" t="s">
        <v>2772</v>
      </c>
      <c r="P66" s="838"/>
      <c r="Q66" s="838"/>
      <c r="R66" s="838"/>
      <c r="S66" s="838"/>
      <c r="T66" s="838"/>
      <c r="U66" s="838"/>
      <c r="V66" s="839"/>
      <c r="W66" s="824" t="s">
        <v>12412</v>
      </c>
      <c r="X66" s="864">
        <v>160</v>
      </c>
      <c r="Y66" s="824" t="s">
        <v>17746</v>
      </c>
    </row>
    <row r="67" spans="1:25" ht="12" customHeight="1">
      <c r="A67" s="838">
        <f t="shared" si="1"/>
        <v>62</v>
      </c>
      <c r="B67" s="2590" t="s">
        <v>15012</v>
      </c>
      <c r="C67" s="839" t="s">
        <v>439</v>
      </c>
      <c r="D67" s="839" t="s">
        <v>439</v>
      </c>
      <c r="E67" s="839"/>
      <c r="F67" s="838" t="s">
        <v>4741</v>
      </c>
      <c r="G67" s="838" t="s">
        <v>3433</v>
      </c>
      <c r="H67" s="838" t="s">
        <v>17232</v>
      </c>
      <c r="I67" s="839"/>
      <c r="J67" s="3036"/>
      <c r="K67" s="3036"/>
      <c r="L67" s="838" t="s">
        <v>2773</v>
      </c>
      <c r="M67" s="841">
        <v>0</v>
      </c>
      <c r="N67" s="841">
        <v>1080</v>
      </c>
      <c r="O67" s="838" t="s">
        <v>2772</v>
      </c>
      <c r="P67" s="838"/>
      <c r="Q67" s="838"/>
      <c r="R67" s="838"/>
      <c r="S67" s="838"/>
      <c r="T67" s="838"/>
      <c r="U67" s="838"/>
      <c r="V67" s="839"/>
      <c r="W67" s="824" t="s">
        <v>12412</v>
      </c>
      <c r="X67" s="864">
        <v>160</v>
      </c>
      <c r="Y67" s="824" t="s">
        <v>17746</v>
      </c>
    </row>
    <row r="68" spans="1:25" ht="13.5" customHeight="1">
      <c r="A68" s="838">
        <f t="shared" si="1"/>
        <v>63</v>
      </c>
      <c r="B68" s="2590" t="s">
        <v>15013</v>
      </c>
      <c r="C68" s="839" t="s">
        <v>440</v>
      </c>
      <c r="D68" s="839" t="s">
        <v>440</v>
      </c>
      <c r="E68" s="839"/>
      <c r="F68" s="838" t="s">
        <v>1507</v>
      </c>
      <c r="G68" s="838" t="s">
        <v>3433</v>
      </c>
      <c r="H68" s="838" t="s">
        <v>17232</v>
      </c>
      <c r="I68" s="839"/>
      <c r="J68" s="3036"/>
      <c r="K68" s="3036"/>
      <c r="L68" s="838" t="s">
        <v>3848</v>
      </c>
      <c r="M68" s="841">
        <v>0</v>
      </c>
      <c r="N68" s="841">
        <v>500</v>
      </c>
      <c r="O68" s="838" t="s">
        <v>2772</v>
      </c>
      <c r="P68" s="838"/>
      <c r="Q68" s="838"/>
      <c r="R68" s="838"/>
      <c r="S68" s="838"/>
      <c r="T68" s="838"/>
      <c r="U68" s="838"/>
      <c r="V68" s="839"/>
      <c r="W68" s="824" t="s">
        <v>12412</v>
      </c>
      <c r="X68" s="864">
        <v>160</v>
      </c>
      <c r="Y68" s="824" t="s">
        <v>17736</v>
      </c>
    </row>
    <row r="69" spans="1:25" ht="12.75" customHeight="1">
      <c r="A69" s="838">
        <f t="shared" si="1"/>
        <v>64</v>
      </c>
      <c r="B69" s="2590" t="s">
        <v>15014</v>
      </c>
      <c r="C69" s="839" t="s">
        <v>441</v>
      </c>
      <c r="D69" s="839" t="s">
        <v>441</v>
      </c>
      <c r="E69" s="839"/>
      <c r="F69" s="838" t="s">
        <v>1507</v>
      </c>
      <c r="G69" s="838" t="s">
        <v>3433</v>
      </c>
      <c r="H69" s="838" t="s">
        <v>17230</v>
      </c>
      <c r="I69" s="839"/>
      <c r="J69" s="3036"/>
      <c r="K69" s="3036"/>
      <c r="L69" s="838" t="s">
        <v>3848</v>
      </c>
      <c r="M69" s="841">
        <v>0</v>
      </c>
      <c r="N69" s="841">
        <v>500</v>
      </c>
      <c r="O69" s="838" t="s">
        <v>2772</v>
      </c>
      <c r="P69" s="838"/>
      <c r="Q69" s="838"/>
      <c r="R69" s="838"/>
      <c r="S69" s="838"/>
      <c r="T69" s="838"/>
      <c r="U69" s="838"/>
      <c r="V69" s="839"/>
      <c r="W69" s="824" t="s">
        <v>12455</v>
      </c>
      <c r="X69" s="864">
        <v>160</v>
      </c>
      <c r="Y69" s="824" t="s">
        <v>17736</v>
      </c>
    </row>
    <row r="70" spans="1:25" ht="15" customHeight="1">
      <c r="A70" s="838">
        <f t="shared" si="1"/>
        <v>65</v>
      </c>
      <c r="B70" s="2590" t="s">
        <v>15015</v>
      </c>
      <c r="C70" s="839" t="s">
        <v>442</v>
      </c>
      <c r="D70" s="839" t="s">
        <v>442</v>
      </c>
      <c r="E70" s="839"/>
      <c r="F70" s="838" t="s">
        <v>1508</v>
      </c>
      <c r="G70" s="838" t="s">
        <v>3433</v>
      </c>
      <c r="H70" s="838" t="s">
        <v>17233</v>
      </c>
      <c r="I70" s="839"/>
      <c r="J70" s="3036"/>
      <c r="K70" s="3036"/>
      <c r="L70" s="838" t="s">
        <v>3848</v>
      </c>
      <c r="M70" s="841">
        <v>0</v>
      </c>
      <c r="N70" s="841">
        <v>800</v>
      </c>
      <c r="O70" s="838" t="s">
        <v>2772</v>
      </c>
      <c r="P70" s="838"/>
      <c r="Q70" s="838"/>
      <c r="R70" s="838"/>
      <c r="S70" s="838"/>
      <c r="T70" s="838"/>
      <c r="U70" s="838"/>
      <c r="V70" s="839"/>
      <c r="W70" s="824" t="s">
        <v>12429</v>
      </c>
      <c r="X70" s="864">
        <v>210</v>
      </c>
      <c r="Y70" s="824" t="s">
        <v>17738</v>
      </c>
    </row>
    <row r="71" spans="1:25" ht="15.75" customHeight="1">
      <c r="A71" s="838">
        <f t="shared" si="1"/>
        <v>66</v>
      </c>
      <c r="B71" s="2590" t="s">
        <v>15016</v>
      </c>
      <c r="C71" s="839" t="s">
        <v>443</v>
      </c>
      <c r="D71" s="839" t="s">
        <v>443</v>
      </c>
      <c r="E71" s="839"/>
      <c r="F71" s="838" t="s">
        <v>3432</v>
      </c>
      <c r="G71" s="838" t="s">
        <v>3433</v>
      </c>
      <c r="H71" s="838" t="s">
        <v>17233</v>
      </c>
      <c r="I71" s="839"/>
      <c r="J71" s="3036"/>
      <c r="K71" s="3036"/>
      <c r="L71" s="838" t="s">
        <v>2773</v>
      </c>
      <c r="M71" s="841">
        <v>0</v>
      </c>
      <c r="N71" s="841">
        <v>500</v>
      </c>
      <c r="O71" s="838" t="s">
        <v>2772</v>
      </c>
      <c r="P71" s="838"/>
      <c r="Q71" s="838"/>
      <c r="R71" s="838"/>
      <c r="S71" s="838"/>
      <c r="T71" s="838"/>
      <c r="U71" s="838"/>
      <c r="V71" s="839"/>
      <c r="W71" s="824" t="s">
        <v>12429</v>
      </c>
      <c r="X71" s="864">
        <v>210</v>
      </c>
      <c r="Y71" s="824" t="s">
        <v>17736</v>
      </c>
    </row>
    <row r="72" spans="1:25" ht="15" customHeight="1">
      <c r="A72" s="838">
        <f t="shared" si="1"/>
        <v>67</v>
      </c>
      <c r="B72" s="2590" t="s">
        <v>15017</v>
      </c>
      <c r="C72" s="839" t="s">
        <v>444</v>
      </c>
      <c r="D72" s="839" t="s">
        <v>444</v>
      </c>
      <c r="E72" s="839"/>
      <c r="F72" s="838"/>
      <c r="G72" s="838"/>
      <c r="H72" s="838" t="s">
        <v>17234</v>
      </c>
      <c r="I72" s="839"/>
      <c r="J72" s="3036"/>
      <c r="K72" s="3036"/>
      <c r="L72" s="838" t="s">
        <v>2773</v>
      </c>
      <c r="M72" s="841">
        <v>0</v>
      </c>
      <c r="N72" s="841">
        <v>1380</v>
      </c>
      <c r="O72" s="838" t="s">
        <v>2772</v>
      </c>
      <c r="P72" s="838"/>
      <c r="Q72" s="838"/>
      <c r="R72" s="838"/>
      <c r="S72" s="838"/>
      <c r="T72" s="838"/>
      <c r="U72" s="838"/>
      <c r="V72" s="839"/>
      <c r="W72" s="824" t="s">
        <v>12483</v>
      </c>
      <c r="X72" s="864">
        <v>210</v>
      </c>
      <c r="Y72" s="824" t="s">
        <v>17748</v>
      </c>
    </row>
    <row r="73" spans="1:25" ht="11.25" customHeight="1">
      <c r="A73" s="838">
        <f t="shared" si="1"/>
        <v>68</v>
      </c>
      <c r="B73" s="2590" t="s">
        <v>15018</v>
      </c>
      <c r="C73" s="839" t="s">
        <v>444</v>
      </c>
      <c r="D73" s="839" t="s">
        <v>444</v>
      </c>
      <c r="E73" s="839"/>
      <c r="F73" s="838"/>
      <c r="G73" s="838"/>
      <c r="H73" s="838" t="s">
        <v>17234</v>
      </c>
      <c r="I73" s="839"/>
      <c r="J73" s="3036"/>
      <c r="K73" s="3036"/>
      <c r="L73" s="838" t="s">
        <v>2773</v>
      </c>
      <c r="M73" s="841">
        <v>0</v>
      </c>
      <c r="N73" s="841">
        <v>1080</v>
      </c>
      <c r="O73" s="838" t="s">
        <v>2772</v>
      </c>
      <c r="P73" s="838"/>
      <c r="Q73" s="838"/>
      <c r="R73" s="838"/>
      <c r="S73" s="838"/>
      <c r="T73" s="838"/>
      <c r="U73" s="838"/>
      <c r="V73" s="839"/>
      <c r="W73" s="824" t="s">
        <v>12483</v>
      </c>
      <c r="X73" s="864">
        <v>210</v>
      </c>
      <c r="Y73" s="824" t="s">
        <v>17746</v>
      </c>
    </row>
    <row r="74" spans="1:25" ht="20.25" customHeight="1">
      <c r="A74" s="838">
        <f t="shared" si="1"/>
        <v>69</v>
      </c>
      <c r="B74" s="2590" t="s">
        <v>15019</v>
      </c>
      <c r="C74" s="839" t="s">
        <v>445</v>
      </c>
      <c r="D74" s="839" t="s">
        <v>445</v>
      </c>
      <c r="E74" s="839"/>
      <c r="F74" s="838" t="s">
        <v>1508</v>
      </c>
      <c r="G74" s="838" t="s">
        <v>3433</v>
      </c>
      <c r="H74" s="838" t="s">
        <v>17235</v>
      </c>
      <c r="I74" s="839"/>
      <c r="J74" s="3036"/>
      <c r="K74" s="3036"/>
      <c r="L74" s="838" t="s">
        <v>3848</v>
      </c>
      <c r="M74" s="841">
        <v>0</v>
      </c>
      <c r="N74" s="841">
        <v>800</v>
      </c>
      <c r="O74" s="838" t="s">
        <v>2772</v>
      </c>
      <c r="P74" s="838"/>
      <c r="Q74" s="838"/>
      <c r="R74" s="838"/>
      <c r="S74" s="838"/>
      <c r="T74" s="838"/>
      <c r="U74" s="838"/>
      <c r="V74" s="839"/>
      <c r="W74" s="824" t="s">
        <v>12438</v>
      </c>
      <c r="X74" s="864">
        <v>220</v>
      </c>
      <c r="Y74" s="824" t="s">
        <v>17738</v>
      </c>
    </row>
    <row r="75" spans="1:25" ht="15.75" customHeight="1">
      <c r="A75" s="838">
        <f t="shared" si="1"/>
        <v>70</v>
      </c>
      <c r="B75" s="2590" t="s">
        <v>15020</v>
      </c>
      <c r="C75" s="839" t="s">
        <v>446</v>
      </c>
      <c r="D75" s="839" t="s">
        <v>446</v>
      </c>
      <c r="E75" s="839"/>
      <c r="F75" s="838" t="s">
        <v>4740</v>
      </c>
      <c r="G75" s="838" t="s">
        <v>3433</v>
      </c>
      <c r="H75" s="838" t="s">
        <v>17235</v>
      </c>
      <c r="I75" s="839"/>
      <c r="J75" s="3036"/>
      <c r="K75" s="3036"/>
      <c r="L75" s="838" t="s">
        <v>2773</v>
      </c>
      <c r="M75" s="841">
        <v>0</v>
      </c>
      <c r="N75" s="841">
        <v>800</v>
      </c>
      <c r="O75" s="838" t="s">
        <v>2772</v>
      </c>
      <c r="P75" s="838"/>
      <c r="Q75" s="838"/>
      <c r="R75" s="838"/>
      <c r="S75" s="838"/>
      <c r="T75" s="838"/>
      <c r="U75" s="838"/>
      <c r="V75" s="839"/>
      <c r="W75" s="824" t="s">
        <v>12438</v>
      </c>
      <c r="X75" s="864">
        <v>220</v>
      </c>
      <c r="Y75" s="824" t="s">
        <v>17738</v>
      </c>
    </row>
    <row r="76" spans="1:25" ht="14.25" customHeight="1">
      <c r="A76" s="838">
        <f t="shared" ref="A76:A108" si="2">A75+1</f>
        <v>71</v>
      </c>
      <c r="B76" s="2590" t="s">
        <v>15021</v>
      </c>
      <c r="C76" s="839" t="s">
        <v>447</v>
      </c>
      <c r="D76" s="839" t="s">
        <v>447</v>
      </c>
      <c r="E76" s="839"/>
      <c r="F76" s="838" t="s">
        <v>1507</v>
      </c>
      <c r="G76" s="838" t="s">
        <v>3433</v>
      </c>
      <c r="H76" s="838" t="s">
        <v>17235</v>
      </c>
      <c r="I76" s="839"/>
      <c r="J76" s="3036"/>
      <c r="K76" s="3036"/>
      <c r="L76" s="838" t="s">
        <v>3848</v>
      </c>
      <c r="M76" s="841">
        <v>0</v>
      </c>
      <c r="N76" s="841">
        <v>500</v>
      </c>
      <c r="O76" s="838" t="s">
        <v>2772</v>
      </c>
      <c r="P76" s="838"/>
      <c r="Q76" s="838"/>
      <c r="R76" s="838"/>
      <c r="S76" s="838"/>
      <c r="T76" s="838"/>
      <c r="U76" s="838"/>
      <c r="V76" s="839"/>
      <c r="W76" s="824" t="s">
        <v>12438</v>
      </c>
      <c r="X76" s="864">
        <v>220</v>
      </c>
      <c r="Y76" s="824" t="s">
        <v>17736</v>
      </c>
    </row>
    <row r="77" spans="1:25" ht="13.5" customHeight="1">
      <c r="A77" s="838">
        <f t="shared" si="2"/>
        <v>72</v>
      </c>
      <c r="B77" s="2590" t="s">
        <v>15022</v>
      </c>
      <c r="C77" s="839" t="s">
        <v>448</v>
      </c>
      <c r="D77" s="839" t="s">
        <v>448</v>
      </c>
      <c r="E77" s="839"/>
      <c r="F77" s="838" t="s">
        <v>3432</v>
      </c>
      <c r="G77" s="838" t="s">
        <v>3433</v>
      </c>
      <c r="H77" s="838" t="s">
        <v>17236</v>
      </c>
      <c r="I77" s="839"/>
      <c r="J77" s="3036"/>
      <c r="K77" s="3036"/>
      <c r="L77" s="838" t="s">
        <v>2773</v>
      </c>
      <c r="M77" s="841">
        <v>0</v>
      </c>
      <c r="N77" s="841">
        <v>500</v>
      </c>
      <c r="O77" s="838" t="s">
        <v>2772</v>
      </c>
      <c r="P77" s="838"/>
      <c r="Q77" s="838"/>
      <c r="R77" s="838"/>
      <c r="S77" s="838"/>
      <c r="T77" s="838"/>
      <c r="U77" s="838"/>
      <c r="V77" s="839"/>
      <c r="W77" s="824" t="s">
        <v>12447</v>
      </c>
      <c r="X77" s="864">
        <v>230</v>
      </c>
      <c r="Y77" s="824" t="s">
        <v>17736</v>
      </c>
    </row>
    <row r="78" spans="1:25" ht="12" customHeight="1">
      <c r="A78" s="838">
        <f t="shared" si="2"/>
        <v>73</v>
      </c>
      <c r="B78" s="2590" t="s">
        <v>15023</v>
      </c>
      <c r="C78" s="839" t="s">
        <v>3525</v>
      </c>
      <c r="D78" s="839" t="s">
        <v>3525</v>
      </c>
      <c r="E78" s="839"/>
      <c r="F78" s="838" t="s">
        <v>1507</v>
      </c>
      <c r="G78" s="838" t="s">
        <v>3433</v>
      </c>
      <c r="H78" s="838" t="s">
        <v>17236</v>
      </c>
      <c r="I78" s="839"/>
      <c r="J78" s="3036"/>
      <c r="K78" s="3036"/>
      <c r="L78" s="838" t="s">
        <v>3848</v>
      </c>
      <c r="M78" s="841">
        <v>0</v>
      </c>
      <c r="N78" s="841">
        <v>500</v>
      </c>
      <c r="O78" s="838" t="s">
        <v>2772</v>
      </c>
      <c r="P78" s="838"/>
      <c r="Q78" s="838"/>
      <c r="R78" s="838"/>
      <c r="S78" s="838"/>
      <c r="T78" s="838"/>
      <c r="U78" s="838"/>
      <c r="V78" s="839"/>
      <c r="W78" s="824" t="s">
        <v>12447</v>
      </c>
      <c r="X78" s="864">
        <v>230</v>
      </c>
      <c r="Y78" s="824" t="s">
        <v>17736</v>
      </c>
    </row>
    <row r="79" spans="1:25" ht="13.5" customHeight="1">
      <c r="A79" s="838">
        <f t="shared" si="2"/>
        <v>74</v>
      </c>
      <c r="B79" s="2590" t="s">
        <v>15024</v>
      </c>
      <c r="C79" s="839" t="s">
        <v>3526</v>
      </c>
      <c r="D79" s="839" t="s">
        <v>3526</v>
      </c>
      <c r="E79" s="839"/>
      <c r="F79" s="838" t="s">
        <v>1510</v>
      </c>
      <c r="G79" s="838" t="s">
        <v>3433</v>
      </c>
      <c r="H79" s="838" t="s">
        <v>17236</v>
      </c>
      <c r="I79" s="839"/>
      <c r="J79" s="3036"/>
      <c r="K79" s="3036"/>
      <c r="L79" s="838" t="s">
        <v>3848</v>
      </c>
      <c r="M79" s="841">
        <v>0</v>
      </c>
      <c r="N79" s="841">
        <v>1380</v>
      </c>
      <c r="O79" s="838" t="s">
        <v>2772</v>
      </c>
      <c r="P79" s="838"/>
      <c r="Q79" s="838"/>
      <c r="R79" s="838"/>
      <c r="S79" s="838"/>
      <c r="T79" s="838"/>
      <c r="U79" s="838"/>
      <c r="V79" s="839"/>
      <c r="W79" s="824" t="s">
        <v>12447</v>
      </c>
      <c r="X79" s="864">
        <v>240</v>
      </c>
      <c r="Y79" s="824" t="s">
        <v>17748</v>
      </c>
    </row>
    <row r="80" spans="1:25" ht="10.5" customHeight="1">
      <c r="A80" s="838">
        <f t="shared" si="2"/>
        <v>75</v>
      </c>
      <c r="B80" s="2590" t="s">
        <v>15025</v>
      </c>
      <c r="C80" s="839" t="s">
        <v>3527</v>
      </c>
      <c r="D80" s="839" t="s">
        <v>3527</v>
      </c>
      <c r="E80" s="839"/>
      <c r="F80" s="838" t="s">
        <v>1510</v>
      </c>
      <c r="G80" s="838" t="s">
        <v>3433</v>
      </c>
      <c r="H80" s="838" t="s">
        <v>17236</v>
      </c>
      <c r="I80" s="839"/>
      <c r="J80" s="3036"/>
      <c r="K80" s="3036"/>
      <c r="L80" s="838" t="s">
        <v>3848</v>
      </c>
      <c r="M80" s="841">
        <v>0</v>
      </c>
      <c r="N80" s="841">
        <v>1380</v>
      </c>
      <c r="O80" s="838" t="s">
        <v>2772</v>
      </c>
      <c r="P80" s="838"/>
      <c r="Q80" s="838"/>
      <c r="R80" s="838"/>
      <c r="S80" s="838"/>
      <c r="T80" s="838"/>
      <c r="U80" s="838"/>
      <c r="V80" s="839"/>
      <c r="W80" s="824" t="s">
        <v>12447</v>
      </c>
      <c r="X80" s="864">
        <v>240</v>
      </c>
      <c r="Y80" s="824" t="s">
        <v>17748</v>
      </c>
    </row>
    <row r="81" spans="1:25" ht="15" customHeight="1">
      <c r="A81" s="838">
        <f t="shared" si="2"/>
        <v>76</v>
      </c>
      <c r="B81" s="2590" t="s">
        <v>15026</v>
      </c>
      <c r="C81" s="839" t="s">
        <v>3528</v>
      </c>
      <c r="D81" s="839" t="s">
        <v>3528</v>
      </c>
      <c r="E81" s="839"/>
      <c r="F81" s="838" t="s">
        <v>1508</v>
      </c>
      <c r="G81" s="838" t="s">
        <v>3433</v>
      </c>
      <c r="H81" s="838" t="s">
        <v>17236</v>
      </c>
      <c r="I81" s="839"/>
      <c r="J81" s="3036"/>
      <c r="K81" s="3036"/>
      <c r="L81" s="838" t="s">
        <v>3848</v>
      </c>
      <c r="M81" s="841">
        <v>0</v>
      </c>
      <c r="N81" s="841">
        <v>800</v>
      </c>
      <c r="O81" s="838" t="s">
        <v>2772</v>
      </c>
      <c r="P81" s="838"/>
      <c r="Q81" s="838"/>
      <c r="R81" s="838"/>
      <c r="S81" s="838"/>
      <c r="T81" s="838"/>
      <c r="U81" s="838"/>
      <c r="V81" s="839"/>
      <c r="W81" s="824" t="s">
        <v>12447</v>
      </c>
      <c r="X81" s="864">
        <v>250</v>
      </c>
      <c r="Y81" s="824" t="s">
        <v>17738</v>
      </c>
    </row>
    <row r="82" spans="1:25" ht="12" customHeight="1">
      <c r="A82" s="838">
        <f t="shared" si="2"/>
        <v>77</v>
      </c>
      <c r="B82" s="2590" t="s">
        <v>15027</v>
      </c>
      <c r="C82" s="839" t="s">
        <v>446</v>
      </c>
      <c r="D82" s="839" t="s">
        <v>446</v>
      </c>
      <c r="E82" s="839"/>
      <c r="F82" s="838" t="s">
        <v>3432</v>
      </c>
      <c r="G82" s="838" t="s">
        <v>3433</v>
      </c>
      <c r="H82" s="838" t="s">
        <v>17236</v>
      </c>
      <c r="I82" s="839"/>
      <c r="J82" s="3036"/>
      <c r="K82" s="3036"/>
      <c r="L82" s="838" t="s">
        <v>2773</v>
      </c>
      <c r="M82" s="841">
        <v>0</v>
      </c>
      <c r="N82" s="841">
        <v>500</v>
      </c>
      <c r="O82" s="838" t="s">
        <v>2772</v>
      </c>
      <c r="P82" s="838"/>
      <c r="Q82" s="838"/>
      <c r="R82" s="838"/>
      <c r="S82" s="838"/>
      <c r="T82" s="838"/>
      <c r="U82" s="838"/>
      <c r="V82" s="839"/>
      <c r="W82" s="824" t="s">
        <v>12447</v>
      </c>
      <c r="X82" s="864">
        <v>250</v>
      </c>
      <c r="Y82" s="824" t="s">
        <v>17736</v>
      </c>
    </row>
    <row r="83" spans="1:25" ht="18.75" customHeight="1">
      <c r="A83" s="838">
        <f t="shared" si="2"/>
        <v>78</v>
      </c>
      <c r="B83" s="2590" t="s">
        <v>15028</v>
      </c>
      <c r="C83" s="839" t="s">
        <v>3529</v>
      </c>
      <c r="D83" s="839" t="s">
        <v>3529</v>
      </c>
      <c r="E83" s="839"/>
      <c r="F83" s="838" t="s">
        <v>1507</v>
      </c>
      <c r="G83" s="838" t="s">
        <v>3433</v>
      </c>
      <c r="H83" s="838" t="s">
        <v>17234</v>
      </c>
      <c r="I83" s="839"/>
      <c r="J83" s="3036"/>
      <c r="K83" s="3036"/>
      <c r="L83" s="838" t="s">
        <v>3848</v>
      </c>
      <c r="M83" s="841">
        <v>0</v>
      </c>
      <c r="N83" s="841">
        <v>500</v>
      </c>
      <c r="O83" s="838" t="s">
        <v>2772</v>
      </c>
      <c r="P83" s="838"/>
      <c r="Q83" s="838"/>
      <c r="R83" s="838"/>
      <c r="S83" s="838"/>
      <c r="T83" s="838"/>
      <c r="U83" s="838"/>
      <c r="V83" s="839"/>
      <c r="W83" s="824" t="s">
        <v>12483</v>
      </c>
      <c r="X83" s="864">
        <v>250</v>
      </c>
      <c r="Y83" s="824" t="s">
        <v>17736</v>
      </c>
    </row>
    <row r="84" spans="1:25" ht="12" customHeight="1">
      <c r="A84" s="838">
        <f t="shared" si="2"/>
        <v>79</v>
      </c>
      <c r="B84" s="2590" t="s">
        <v>15029</v>
      </c>
      <c r="C84" s="839" t="s">
        <v>1221</v>
      </c>
      <c r="D84" s="839" t="s">
        <v>1221</v>
      </c>
      <c r="E84" s="839"/>
      <c r="F84" s="838" t="s">
        <v>4743</v>
      </c>
      <c r="G84" s="838" t="s">
        <v>3433</v>
      </c>
      <c r="H84" s="838" t="s">
        <v>17237</v>
      </c>
      <c r="I84" s="839"/>
      <c r="J84" s="3036"/>
      <c r="K84" s="3036"/>
      <c r="L84" s="838" t="s">
        <v>2773</v>
      </c>
      <c r="M84" s="841">
        <v>0</v>
      </c>
      <c r="N84" s="841">
        <v>1680</v>
      </c>
      <c r="O84" s="838" t="s">
        <v>2772</v>
      </c>
      <c r="P84" s="838"/>
      <c r="Q84" s="838"/>
      <c r="R84" s="838"/>
      <c r="S84" s="838"/>
      <c r="T84" s="838"/>
      <c r="U84" s="838"/>
      <c r="V84" s="839"/>
      <c r="W84" s="824" t="s">
        <v>12501</v>
      </c>
      <c r="X84" s="864">
        <v>310</v>
      </c>
      <c r="Y84" s="824" t="s">
        <v>17749</v>
      </c>
    </row>
    <row r="85" spans="1:25" ht="11.25" customHeight="1">
      <c r="A85" s="838">
        <f t="shared" si="2"/>
        <v>80</v>
      </c>
      <c r="B85" s="2590" t="s">
        <v>15030</v>
      </c>
      <c r="C85" s="839" t="s">
        <v>3530</v>
      </c>
      <c r="D85" s="839" t="s">
        <v>3530</v>
      </c>
      <c r="E85" s="839"/>
      <c r="F85" s="838" t="s">
        <v>1510</v>
      </c>
      <c r="G85" s="838" t="s">
        <v>3433</v>
      </c>
      <c r="H85" s="838" t="s">
        <v>17237</v>
      </c>
      <c r="I85" s="839"/>
      <c r="J85" s="3036"/>
      <c r="K85" s="3036"/>
      <c r="L85" s="838" t="s">
        <v>3848</v>
      </c>
      <c r="M85" s="841">
        <v>0</v>
      </c>
      <c r="N85" s="841">
        <v>1380</v>
      </c>
      <c r="O85" s="838" t="s">
        <v>2772</v>
      </c>
      <c r="P85" s="838"/>
      <c r="Q85" s="838"/>
      <c r="R85" s="838"/>
      <c r="S85" s="838"/>
      <c r="T85" s="838"/>
      <c r="U85" s="838"/>
      <c r="V85" s="839"/>
      <c r="W85" s="824" t="s">
        <v>12501</v>
      </c>
      <c r="X85" s="864">
        <v>310</v>
      </c>
      <c r="Y85" s="824" t="s">
        <v>17748</v>
      </c>
    </row>
    <row r="86" spans="1:25" ht="11.25" customHeight="1">
      <c r="A86" s="838">
        <f t="shared" si="2"/>
        <v>81</v>
      </c>
      <c r="B86" s="2590" t="s">
        <v>15031</v>
      </c>
      <c r="C86" s="839" t="s">
        <v>3531</v>
      </c>
      <c r="D86" s="839" t="s">
        <v>3531</v>
      </c>
      <c r="E86" s="839"/>
      <c r="F86" s="838" t="s">
        <v>4740</v>
      </c>
      <c r="G86" s="838" t="s">
        <v>3433</v>
      </c>
      <c r="H86" s="838" t="s">
        <v>17266</v>
      </c>
      <c r="I86" s="839"/>
      <c r="J86" s="3036"/>
      <c r="K86" s="3036"/>
      <c r="L86" s="838" t="s">
        <v>2773</v>
      </c>
      <c r="M86" s="841">
        <v>0</v>
      </c>
      <c r="N86" s="841">
        <v>800</v>
      </c>
      <c r="O86" s="838" t="s">
        <v>2772</v>
      </c>
      <c r="P86" s="838"/>
      <c r="Q86" s="838"/>
      <c r="R86" s="838"/>
      <c r="S86" s="838"/>
      <c r="T86" s="838"/>
      <c r="U86" s="838"/>
      <c r="V86" s="839"/>
      <c r="W86" s="824" t="s">
        <v>12518</v>
      </c>
      <c r="X86" s="864">
        <v>320</v>
      </c>
      <c r="Y86" s="824" t="s">
        <v>17738</v>
      </c>
    </row>
    <row r="87" spans="1:25" ht="9" customHeight="1">
      <c r="A87" s="838">
        <f t="shared" si="2"/>
        <v>82</v>
      </c>
      <c r="B87" s="2590" t="s">
        <v>15032</v>
      </c>
      <c r="C87" s="839" t="s">
        <v>4426</v>
      </c>
      <c r="D87" s="839" t="s">
        <v>4426</v>
      </c>
      <c r="E87" s="839"/>
      <c r="F87" s="838" t="s">
        <v>4742</v>
      </c>
      <c r="G87" s="838" t="s">
        <v>3433</v>
      </c>
      <c r="H87" s="838" t="s">
        <v>17266</v>
      </c>
      <c r="I87" s="839"/>
      <c r="J87" s="3036"/>
      <c r="K87" s="3036"/>
      <c r="L87" s="838" t="s">
        <v>2773</v>
      </c>
      <c r="M87" s="841">
        <v>0</v>
      </c>
      <c r="N87" s="841">
        <v>1380</v>
      </c>
      <c r="O87" s="838" t="s">
        <v>2772</v>
      </c>
      <c r="P87" s="838"/>
      <c r="Q87" s="838"/>
      <c r="R87" s="838"/>
      <c r="S87" s="838"/>
      <c r="T87" s="838"/>
      <c r="U87" s="838"/>
      <c r="V87" s="839"/>
      <c r="W87" s="824" t="s">
        <v>12518</v>
      </c>
      <c r="X87" s="864">
        <v>320</v>
      </c>
      <c r="Y87" s="824" t="s">
        <v>17748</v>
      </c>
    </row>
    <row r="88" spans="1:25" ht="10.5" customHeight="1">
      <c r="A88" s="838">
        <f t="shared" si="2"/>
        <v>83</v>
      </c>
      <c r="B88" s="2590" t="s">
        <v>15033</v>
      </c>
      <c r="C88" s="839" t="s">
        <v>4427</v>
      </c>
      <c r="D88" s="839" t="s">
        <v>4427</v>
      </c>
      <c r="E88" s="839"/>
      <c r="F88" s="838" t="s">
        <v>1507</v>
      </c>
      <c r="G88" s="838" t="s">
        <v>3433</v>
      </c>
      <c r="H88" s="838" t="s">
        <v>17266</v>
      </c>
      <c r="I88" s="839"/>
      <c r="J88" s="3036"/>
      <c r="K88" s="3036"/>
      <c r="L88" s="838" t="s">
        <v>3848</v>
      </c>
      <c r="M88" s="841">
        <v>0</v>
      </c>
      <c r="N88" s="841">
        <v>500</v>
      </c>
      <c r="O88" s="838" t="s">
        <v>2772</v>
      </c>
      <c r="P88" s="838"/>
      <c r="Q88" s="838"/>
      <c r="R88" s="838"/>
      <c r="S88" s="838"/>
      <c r="T88" s="838"/>
      <c r="U88" s="838"/>
      <c r="V88" s="839"/>
      <c r="W88" s="824" t="s">
        <v>12518</v>
      </c>
      <c r="X88" s="864">
        <v>320</v>
      </c>
      <c r="Y88" s="824" t="s">
        <v>17736</v>
      </c>
    </row>
    <row r="89" spans="1:25" ht="9" customHeight="1">
      <c r="A89" s="838">
        <f t="shared" si="2"/>
        <v>84</v>
      </c>
      <c r="B89" s="2590" t="s">
        <v>15034</v>
      </c>
      <c r="C89" s="839" t="s">
        <v>4428</v>
      </c>
      <c r="D89" s="839" t="s">
        <v>4428</v>
      </c>
      <c r="E89" s="839"/>
      <c r="F89" s="838" t="s">
        <v>4743</v>
      </c>
      <c r="G89" s="838" t="s">
        <v>3433</v>
      </c>
      <c r="H89" s="838" t="s">
        <v>17238</v>
      </c>
      <c r="I89" s="839"/>
      <c r="J89" s="3036"/>
      <c r="K89" s="3036"/>
      <c r="L89" s="838" t="s">
        <v>2773</v>
      </c>
      <c r="M89" s="841">
        <v>0</v>
      </c>
      <c r="N89" s="841">
        <v>1680</v>
      </c>
      <c r="O89" s="838" t="s">
        <v>2772</v>
      </c>
      <c r="P89" s="838"/>
      <c r="Q89" s="838"/>
      <c r="R89" s="838"/>
      <c r="S89" s="838"/>
      <c r="T89" s="838"/>
      <c r="U89" s="838"/>
      <c r="V89" s="839"/>
      <c r="W89" s="824" t="s">
        <v>12528</v>
      </c>
      <c r="X89" s="864">
        <v>410</v>
      </c>
      <c r="Y89" s="824" t="s">
        <v>17749</v>
      </c>
    </row>
    <row r="90" spans="1:25">
      <c r="A90" s="838">
        <f t="shared" si="2"/>
        <v>85</v>
      </c>
      <c r="B90" s="2590" t="s">
        <v>15035</v>
      </c>
      <c r="C90" s="839" t="s">
        <v>546</v>
      </c>
      <c r="D90" s="839" t="s">
        <v>546</v>
      </c>
      <c r="E90" s="839"/>
      <c r="F90" s="838" t="s">
        <v>1513</v>
      </c>
      <c r="G90" s="838" t="s">
        <v>3433</v>
      </c>
      <c r="H90" s="838" t="s">
        <v>3516</v>
      </c>
      <c r="I90" s="839"/>
      <c r="J90" s="3036"/>
      <c r="K90" s="3036"/>
      <c r="L90" s="838" t="s">
        <v>2771</v>
      </c>
      <c r="M90" s="841">
        <v>0</v>
      </c>
      <c r="N90" s="841">
        <v>1250</v>
      </c>
      <c r="O90" s="838" t="s">
        <v>2772</v>
      </c>
      <c r="P90" s="838"/>
      <c r="Q90" s="838"/>
      <c r="R90" s="838"/>
      <c r="S90" s="838"/>
      <c r="T90" s="838"/>
      <c r="U90" s="838"/>
      <c r="V90" s="839"/>
      <c r="X90" s="864">
        <v>410</v>
      </c>
      <c r="Y90" s="824" t="s">
        <v>17755</v>
      </c>
    </row>
    <row r="91" spans="1:25">
      <c r="A91" s="838">
        <f t="shared" si="2"/>
        <v>86</v>
      </c>
      <c r="B91" s="1786" t="s">
        <v>15036</v>
      </c>
      <c r="C91" s="839" t="s">
        <v>606</v>
      </c>
      <c r="D91" s="839" t="s">
        <v>606</v>
      </c>
      <c r="E91" s="839"/>
      <c r="F91" s="838" t="s">
        <v>4743</v>
      </c>
      <c r="G91" s="838" t="s">
        <v>3433</v>
      </c>
      <c r="H91" s="838" t="s">
        <v>3516</v>
      </c>
      <c r="I91" s="839"/>
      <c r="J91" s="3036"/>
      <c r="K91" s="3036"/>
      <c r="L91" s="838" t="s">
        <v>2773</v>
      </c>
      <c r="M91" s="841">
        <v>0</v>
      </c>
      <c r="N91" s="841">
        <v>1680</v>
      </c>
      <c r="O91" s="838" t="s">
        <v>2772</v>
      </c>
      <c r="P91" s="838"/>
      <c r="Q91" s="838"/>
      <c r="R91" s="838"/>
      <c r="S91" s="838"/>
      <c r="T91" s="838"/>
      <c r="U91" s="838"/>
      <c r="V91" s="839"/>
      <c r="X91" s="864">
        <v>410</v>
      </c>
      <c r="Y91" s="824" t="s">
        <v>17749</v>
      </c>
    </row>
    <row r="92" spans="1:25">
      <c r="A92" s="838">
        <f t="shared" si="2"/>
        <v>87</v>
      </c>
      <c r="B92" s="1786" t="s">
        <v>15037</v>
      </c>
      <c r="C92" s="839" t="s">
        <v>606</v>
      </c>
      <c r="D92" s="839" t="s">
        <v>606</v>
      </c>
      <c r="E92" s="839"/>
      <c r="F92" s="838" t="s">
        <v>4743</v>
      </c>
      <c r="G92" s="838" t="s">
        <v>3433</v>
      </c>
      <c r="H92" s="838" t="s">
        <v>3516</v>
      </c>
      <c r="I92" s="839"/>
      <c r="J92" s="3036"/>
      <c r="K92" s="3036"/>
      <c r="L92" s="838" t="s">
        <v>2773</v>
      </c>
      <c r="M92" s="841">
        <v>0</v>
      </c>
      <c r="N92" s="841">
        <v>1680</v>
      </c>
      <c r="O92" s="838" t="s">
        <v>2772</v>
      </c>
      <c r="P92" s="838"/>
      <c r="Q92" s="838"/>
      <c r="R92" s="838"/>
      <c r="S92" s="838"/>
      <c r="T92" s="838"/>
      <c r="U92" s="838"/>
      <c r="V92" s="839"/>
      <c r="X92" s="864">
        <v>410</v>
      </c>
      <c r="Y92" s="824" t="s">
        <v>17749</v>
      </c>
    </row>
    <row r="93" spans="1:25">
      <c r="A93" s="838">
        <f t="shared" si="2"/>
        <v>88</v>
      </c>
      <c r="B93" s="1786" t="s">
        <v>15038</v>
      </c>
      <c r="C93" s="839" t="s">
        <v>606</v>
      </c>
      <c r="D93" s="839" t="s">
        <v>606</v>
      </c>
      <c r="E93" s="839"/>
      <c r="F93" s="838" t="s">
        <v>4742</v>
      </c>
      <c r="G93" s="838" t="s">
        <v>3433</v>
      </c>
      <c r="H93" s="838" t="s">
        <v>3516</v>
      </c>
      <c r="I93" s="839"/>
      <c r="J93" s="3036"/>
      <c r="K93" s="3036"/>
      <c r="L93" s="838" t="s">
        <v>2773</v>
      </c>
      <c r="M93" s="841">
        <v>0</v>
      </c>
      <c r="N93" s="841">
        <v>1380</v>
      </c>
      <c r="O93" s="838" t="s">
        <v>2772</v>
      </c>
      <c r="P93" s="838"/>
      <c r="Q93" s="838"/>
      <c r="R93" s="838"/>
      <c r="S93" s="838"/>
      <c r="T93" s="838"/>
      <c r="U93" s="838"/>
      <c r="V93" s="839"/>
      <c r="X93" s="864">
        <v>410</v>
      </c>
      <c r="Y93" s="824" t="s">
        <v>17748</v>
      </c>
    </row>
    <row r="94" spans="1:25">
      <c r="A94" s="838">
        <f t="shared" si="2"/>
        <v>89</v>
      </c>
      <c r="B94" s="2590" t="s">
        <v>15039</v>
      </c>
      <c r="C94" s="839" t="s">
        <v>607</v>
      </c>
      <c r="D94" s="839" t="s">
        <v>607</v>
      </c>
      <c r="E94" s="839"/>
      <c r="F94" s="838" t="s">
        <v>1513</v>
      </c>
      <c r="G94" s="838" t="s">
        <v>3433</v>
      </c>
      <c r="H94" s="838" t="s">
        <v>17215</v>
      </c>
      <c r="I94" s="839"/>
      <c r="J94" s="3036"/>
      <c r="K94" s="3036"/>
      <c r="L94" s="838" t="s">
        <v>2771</v>
      </c>
      <c r="M94" s="841">
        <v>0</v>
      </c>
      <c r="N94" s="841">
        <v>1250</v>
      </c>
      <c r="O94" s="838" t="s">
        <v>2772</v>
      </c>
      <c r="P94" s="838"/>
      <c r="Q94" s="838"/>
      <c r="R94" s="838"/>
      <c r="S94" s="838"/>
      <c r="T94" s="838"/>
      <c r="U94" s="838"/>
      <c r="V94" s="839"/>
      <c r="W94" s="983" t="s">
        <v>12399</v>
      </c>
      <c r="X94" s="864">
        <v>410</v>
      </c>
      <c r="Y94" s="824" t="s">
        <v>17755</v>
      </c>
    </row>
    <row r="95" spans="1:25">
      <c r="A95" s="838">
        <f t="shared" si="2"/>
        <v>90</v>
      </c>
      <c r="B95" s="1786" t="s">
        <v>15040</v>
      </c>
      <c r="C95" s="839" t="s">
        <v>608</v>
      </c>
      <c r="D95" s="839" t="s">
        <v>608</v>
      </c>
      <c r="E95" s="839"/>
      <c r="F95" s="838" t="s">
        <v>3432</v>
      </c>
      <c r="G95" s="838" t="s">
        <v>3433</v>
      </c>
      <c r="H95" s="838" t="s">
        <v>3516</v>
      </c>
      <c r="I95" s="839"/>
      <c r="J95" s="3036"/>
      <c r="K95" s="3036"/>
      <c r="L95" s="838" t="s">
        <v>2773</v>
      </c>
      <c r="M95" s="841">
        <v>0</v>
      </c>
      <c r="N95" s="841">
        <v>500</v>
      </c>
      <c r="O95" s="838" t="s">
        <v>2772</v>
      </c>
      <c r="P95" s="838"/>
      <c r="Q95" s="838"/>
      <c r="R95" s="838"/>
      <c r="S95" s="838"/>
      <c r="T95" s="838"/>
      <c r="U95" s="838"/>
      <c r="V95" s="839"/>
      <c r="X95" s="864">
        <v>410</v>
      </c>
      <c r="Y95" s="824" t="s">
        <v>17736</v>
      </c>
    </row>
    <row r="96" spans="1:25" ht="15" customHeight="1">
      <c r="A96" s="838">
        <f t="shared" si="2"/>
        <v>91</v>
      </c>
      <c r="B96" s="2590" t="s">
        <v>15041</v>
      </c>
      <c r="C96" s="839" t="s">
        <v>609</v>
      </c>
      <c r="D96" s="839" t="s">
        <v>609</v>
      </c>
      <c r="E96" s="839"/>
      <c r="F96" s="838" t="s">
        <v>1513</v>
      </c>
      <c r="G96" s="838" t="s">
        <v>3433</v>
      </c>
      <c r="H96" s="838" t="s">
        <v>3516</v>
      </c>
      <c r="I96" s="839"/>
      <c r="J96" s="3036"/>
      <c r="K96" s="3036"/>
      <c r="L96" s="838" t="s">
        <v>2771</v>
      </c>
      <c r="M96" s="841">
        <v>0</v>
      </c>
      <c r="N96" s="841">
        <v>1250</v>
      </c>
      <c r="O96" s="838" t="s">
        <v>2772</v>
      </c>
      <c r="P96" s="838"/>
      <c r="Q96" s="838"/>
      <c r="R96" s="838"/>
      <c r="S96" s="838"/>
      <c r="T96" s="838"/>
      <c r="U96" s="838"/>
      <c r="V96" s="839"/>
      <c r="X96" s="864">
        <v>410</v>
      </c>
      <c r="Y96" s="824" t="s">
        <v>17755</v>
      </c>
    </row>
    <row r="97" spans="1:25" ht="12" customHeight="1">
      <c r="A97" s="838">
        <f t="shared" si="2"/>
        <v>92</v>
      </c>
      <c r="B97" s="2590" t="s">
        <v>15042</v>
      </c>
      <c r="C97" s="839" t="s">
        <v>609</v>
      </c>
      <c r="D97" s="839" t="s">
        <v>609</v>
      </c>
      <c r="E97" s="839"/>
      <c r="F97" s="838"/>
      <c r="G97" s="838"/>
      <c r="H97" s="838" t="s">
        <v>3516</v>
      </c>
      <c r="I97" s="839"/>
      <c r="J97" s="3036"/>
      <c r="K97" s="3036"/>
      <c r="L97" s="838" t="s">
        <v>2773</v>
      </c>
      <c r="M97" s="841">
        <v>0</v>
      </c>
      <c r="N97" s="841">
        <v>500</v>
      </c>
      <c r="O97" s="838" t="s">
        <v>2772</v>
      </c>
      <c r="P97" s="838"/>
      <c r="Q97" s="838"/>
      <c r="R97" s="838"/>
      <c r="S97" s="838"/>
      <c r="T97" s="838"/>
      <c r="U97" s="838"/>
      <c r="V97" s="839"/>
      <c r="X97" s="864">
        <v>410</v>
      </c>
      <c r="Y97" s="824" t="s">
        <v>17736</v>
      </c>
    </row>
    <row r="98" spans="1:25" ht="12" customHeight="1">
      <c r="A98" s="838">
        <f t="shared" si="2"/>
        <v>93</v>
      </c>
      <c r="B98" s="2590" t="s">
        <v>15043</v>
      </c>
      <c r="C98" s="839" t="s">
        <v>1753</v>
      </c>
      <c r="D98" s="839" t="s">
        <v>610</v>
      </c>
      <c r="E98" s="839"/>
      <c r="F98" s="841" t="s">
        <v>2524</v>
      </c>
      <c r="G98" s="841" t="s">
        <v>2524</v>
      </c>
      <c r="H98" s="841" t="s">
        <v>3516</v>
      </c>
      <c r="I98" s="3036" t="s">
        <v>4662</v>
      </c>
      <c r="J98" s="3036">
        <v>40</v>
      </c>
      <c r="K98" s="3036">
        <v>0.02</v>
      </c>
      <c r="L98" s="841" t="s">
        <v>2524</v>
      </c>
      <c r="M98" s="841" t="s">
        <v>2524</v>
      </c>
      <c r="N98" s="841" t="s">
        <v>2524</v>
      </c>
      <c r="O98" s="841" t="s">
        <v>2524</v>
      </c>
      <c r="P98" s="841"/>
      <c r="Q98" s="841"/>
      <c r="R98" s="841"/>
      <c r="S98" s="841"/>
      <c r="T98" s="841"/>
      <c r="U98" s="841"/>
      <c r="V98" s="839"/>
      <c r="X98" s="864">
        <v>410</v>
      </c>
      <c r="Y98" s="824" t="s">
        <v>17735</v>
      </c>
    </row>
    <row r="99" spans="1:25" ht="12" customHeight="1">
      <c r="A99" s="838">
        <f t="shared" si="2"/>
        <v>94</v>
      </c>
      <c r="B99" s="2590" t="s">
        <v>15044</v>
      </c>
      <c r="C99" s="839" t="s">
        <v>611</v>
      </c>
      <c r="D99" s="839" t="s">
        <v>610</v>
      </c>
      <c r="E99" s="839"/>
      <c r="F99" s="841" t="s">
        <v>2524</v>
      </c>
      <c r="G99" s="841" t="s">
        <v>2524</v>
      </c>
      <c r="H99" s="841" t="s">
        <v>3516</v>
      </c>
      <c r="I99" s="3036" t="s">
        <v>4663</v>
      </c>
      <c r="J99" s="3036" t="s">
        <v>3209</v>
      </c>
      <c r="K99" s="3036">
        <v>55</v>
      </c>
      <c r="L99" s="841" t="s">
        <v>2524</v>
      </c>
      <c r="M99" s="841" t="s">
        <v>2524</v>
      </c>
      <c r="N99" s="841" t="s">
        <v>2524</v>
      </c>
      <c r="O99" s="841" t="s">
        <v>2524</v>
      </c>
      <c r="P99" s="841"/>
      <c r="Q99" s="841"/>
      <c r="R99" s="841"/>
      <c r="S99" s="841"/>
      <c r="T99" s="841"/>
      <c r="U99" s="841"/>
      <c r="V99" s="839"/>
      <c r="X99" s="864">
        <v>410</v>
      </c>
      <c r="Y99" s="824" t="s">
        <v>17735</v>
      </c>
    </row>
    <row r="100" spans="1:25" ht="13.5" customHeight="1">
      <c r="A100" s="838">
        <f t="shared" si="2"/>
        <v>95</v>
      </c>
      <c r="B100" s="2590" t="s">
        <v>15045</v>
      </c>
      <c r="C100" s="839" t="s">
        <v>1755</v>
      </c>
      <c r="D100" s="839" t="s">
        <v>610</v>
      </c>
      <c r="E100" s="839"/>
      <c r="F100" s="841" t="s">
        <v>2524</v>
      </c>
      <c r="G100" s="841" t="s">
        <v>2524</v>
      </c>
      <c r="H100" s="841" t="s">
        <v>3516</v>
      </c>
      <c r="I100" s="3036" t="s">
        <v>4663</v>
      </c>
      <c r="J100" s="3036" t="s">
        <v>3209</v>
      </c>
      <c r="K100" s="3036">
        <v>55</v>
      </c>
      <c r="L100" s="841" t="s">
        <v>2524</v>
      </c>
      <c r="M100" s="841" t="s">
        <v>2524</v>
      </c>
      <c r="N100" s="841" t="s">
        <v>2524</v>
      </c>
      <c r="O100" s="841" t="s">
        <v>2524</v>
      </c>
      <c r="P100" s="841"/>
      <c r="Q100" s="841"/>
      <c r="R100" s="841"/>
      <c r="S100" s="841"/>
      <c r="T100" s="841"/>
      <c r="U100" s="841"/>
      <c r="V100" s="839"/>
      <c r="X100" s="864">
        <v>410</v>
      </c>
      <c r="Y100" s="824" t="s">
        <v>17735</v>
      </c>
    </row>
    <row r="101" spans="1:25" ht="14.25" customHeight="1">
      <c r="A101" s="838">
        <f t="shared" si="2"/>
        <v>96</v>
      </c>
      <c r="B101" s="2590" t="s">
        <v>15046</v>
      </c>
      <c r="C101" s="839" t="s">
        <v>612</v>
      </c>
      <c r="D101" s="839" t="s">
        <v>612</v>
      </c>
      <c r="E101" s="839"/>
      <c r="F101" s="838" t="s">
        <v>1512</v>
      </c>
      <c r="G101" s="838" t="s">
        <v>3433</v>
      </c>
      <c r="H101" s="838" t="s">
        <v>3516</v>
      </c>
      <c r="I101" s="3036"/>
      <c r="J101" s="3036"/>
      <c r="K101" s="3036"/>
      <c r="L101" s="838" t="s">
        <v>3848</v>
      </c>
      <c r="M101" s="841">
        <v>0</v>
      </c>
      <c r="N101" s="841">
        <v>1680</v>
      </c>
      <c r="O101" s="838" t="s">
        <v>2772</v>
      </c>
      <c r="P101" s="838"/>
      <c r="Q101" s="838"/>
      <c r="R101" s="838"/>
      <c r="S101" s="838"/>
      <c r="T101" s="838"/>
      <c r="U101" s="838"/>
      <c r="V101" s="839"/>
      <c r="X101" s="864">
        <v>420</v>
      </c>
      <c r="Y101" s="824" t="s">
        <v>17749</v>
      </c>
    </row>
    <row r="102" spans="1:25" ht="13.5" customHeight="1">
      <c r="A102" s="838">
        <f t="shared" si="2"/>
        <v>97</v>
      </c>
      <c r="B102" s="2590" t="s">
        <v>15047</v>
      </c>
      <c r="C102" s="839" t="s">
        <v>612</v>
      </c>
      <c r="D102" s="839" t="s">
        <v>612</v>
      </c>
      <c r="E102" s="839"/>
      <c r="F102" s="838" t="s">
        <v>1512</v>
      </c>
      <c r="G102" s="838" t="s">
        <v>3433</v>
      </c>
      <c r="H102" s="838" t="s">
        <v>3516</v>
      </c>
      <c r="I102" s="3036"/>
      <c r="J102" s="3036"/>
      <c r="K102" s="3036"/>
      <c r="L102" s="838" t="s">
        <v>3848</v>
      </c>
      <c r="M102" s="841">
        <v>0</v>
      </c>
      <c r="N102" s="841">
        <v>1680</v>
      </c>
      <c r="O102" s="838" t="s">
        <v>2772</v>
      </c>
      <c r="P102" s="838"/>
      <c r="Q102" s="838"/>
      <c r="R102" s="838"/>
      <c r="S102" s="838"/>
      <c r="T102" s="838"/>
      <c r="U102" s="838"/>
      <c r="V102" s="839"/>
      <c r="X102" s="864">
        <v>420</v>
      </c>
      <c r="Y102" s="824" t="s">
        <v>17749</v>
      </c>
    </row>
    <row r="103" spans="1:25" ht="12.75" customHeight="1">
      <c r="A103" s="838">
        <f t="shared" si="2"/>
        <v>98</v>
      </c>
      <c r="B103" s="2590" t="s">
        <v>15048</v>
      </c>
      <c r="C103" s="839" t="s">
        <v>1757</v>
      </c>
      <c r="D103" s="839" t="s">
        <v>1757</v>
      </c>
      <c r="E103" s="839"/>
      <c r="F103" s="838" t="s">
        <v>4740</v>
      </c>
      <c r="G103" s="838" t="s">
        <v>3433</v>
      </c>
      <c r="H103" s="838" t="s">
        <v>3516</v>
      </c>
      <c r="I103" s="3036"/>
      <c r="J103" s="3036"/>
      <c r="K103" s="3036"/>
      <c r="L103" s="838" t="s">
        <v>2773</v>
      </c>
      <c r="M103" s="841">
        <v>0</v>
      </c>
      <c r="N103" s="841">
        <v>800</v>
      </c>
      <c r="O103" s="838" t="s">
        <v>2772</v>
      </c>
      <c r="P103" s="838"/>
      <c r="Q103" s="838"/>
      <c r="R103" s="838"/>
      <c r="S103" s="838"/>
      <c r="T103" s="838"/>
      <c r="U103" s="838"/>
      <c r="V103" s="839"/>
      <c r="X103" s="864">
        <v>420</v>
      </c>
      <c r="Y103" s="824" t="s">
        <v>17738</v>
      </c>
    </row>
    <row r="104" spans="1:25" ht="11.25" customHeight="1">
      <c r="A104" s="838">
        <f t="shared" si="2"/>
        <v>99</v>
      </c>
      <c r="B104" s="2590" t="s">
        <v>15049</v>
      </c>
      <c r="C104" s="839" t="s">
        <v>1758</v>
      </c>
      <c r="D104" s="839" t="s">
        <v>1758</v>
      </c>
      <c r="E104" s="839"/>
      <c r="F104" s="838" t="s">
        <v>1507</v>
      </c>
      <c r="G104" s="838" t="s">
        <v>3433</v>
      </c>
      <c r="H104" s="838" t="s">
        <v>3516</v>
      </c>
      <c r="I104" s="3036"/>
      <c r="J104" s="3036"/>
      <c r="K104" s="3036"/>
      <c r="L104" s="838" t="s">
        <v>3848</v>
      </c>
      <c r="M104" s="841">
        <v>0</v>
      </c>
      <c r="N104" s="841">
        <v>500</v>
      </c>
      <c r="O104" s="838" t="s">
        <v>2772</v>
      </c>
      <c r="P104" s="838"/>
      <c r="Q104" s="838"/>
      <c r="R104" s="838"/>
      <c r="S104" s="838"/>
      <c r="T104" s="838"/>
      <c r="U104" s="838"/>
      <c r="V104" s="839"/>
      <c r="X104" s="864">
        <v>420</v>
      </c>
      <c r="Y104" s="824" t="s">
        <v>17736</v>
      </c>
    </row>
    <row r="105" spans="1:25" ht="12" customHeight="1">
      <c r="A105" s="838">
        <f t="shared" si="2"/>
        <v>100</v>
      </c>
      <c r="B105" s="2590" t="s">
        <v>15050</v>
      </c>
      <c r="C105" s="839" t="s">
        <v>1759</v>
      </c>
      <c r="D105" s="839" t="s">
        <v>1759</v>
      </c>
      <c r="E105" s="839"/>
      <c r="F105" s="838" t="s">
        <v>1510</v>
      </c>
      <c r="G105" s="838" t="s">
        <v>3433</v>
      </c>
      <c r="H105" s="838" t="s">
        <v>17276</v>
      </c>
      <c r="I105" s="3036"/>
      <c r="J105" s="3036"/>
      <c r="K105" s="3036"/>
      <c r="L105" s="838" t="s">
        <v>3848</v>
      </c>
      <c r="M105" s="841">
        <v>0</v>
      </c>
      <c r="N105" s="841">
        <v>1380</v>
      </c>
      <c r="O105" s="838" t="s">
        <v>2772</v>
      </c>
      <c r="P105" s="838"/>
      <c r="Q105" s="838"/>
      <c r="R105" s="838"/>
      <c r="S105" s="838"/>
      <c r="T105" s="838"/>
      <c r="U105" s="838"/>
      <c r="V105" s="839"/>
      <c r="W105" s="824" t="s">
        <v>12535</v>
      </c>
      <c r="X105" s="864">
        <v>430</v>
      </c>
      <c r="Y105" s="824" t="s">
        <v>17748</v>
      </c>
    </row>
    <row r="106" spans="1:25" ht="13.5" customHeight="1">
      <c r="A106" s="838">
        <f t="shared" si="2"/>
        <v>101</v>
      </c>
      <c r="B106" s="2590" t="s">
        <v>15051</v>
      </c>
      <c r="C106" s="839" t="s">
        <v>1759</v>
      </c>
      <c r="D106" s="839" t="s">
        <v>1759</v>
      </c>
      <c r="E106" s="839"/>
      <c r="F106" s="838" t="s">
        <v>1509</v>
      </c>
      <c r="G106" s="838" t="s">
        <v>3433</v>
      </c>
      <c r="H106" s="838" t="s">
        <v>17276</v>
      </c>
      <c r="I106" s="3036"/>
      <c r="J106" s="3036"/>
      <c r="K106" s="3036"/>
      <c r="L106" s="838" t="s">
        <v>3848</v>
      </c>
      <c r="M106" s="841">
        <v>0</v>
      </c>
      <c r="N106" s="841">
        <v>1080</v>
      </c>
      <c r="O106" s="838" t="s">
        <v>2772</v>
      </c>
      <c r="P106" s="838"/>
      <c r="Q106" s="838"/>
      <c r="R106" s="838"/>
      <c r="S106" s="838"/>
      <c r="T106" s="838"/>
      <c r="U106" s="838"/>
      <c r="V106" s="839"/>
      <c r="W106" s="824" t="s">
        <v>12535</v>
      </c>
      <c r="X106" s="864">
        <v>430</v>
      </c>
      <c r="Y106" s="824" t="s">
        <v>17746</v>
      </c>
    </row>
    <row r="107" spans="1:25" ht="13.5" customHeight="1">
      <c r="A107" s="838">
        <f t="shared" si="2"/>
        <v>102</v>
      </c>
      <c r="B107" s="2590" t="s">
        <v>15052</v>
      </c>
      <c r="C107" s="839" t="s">
        <v>1760</v>
      </c>
      <c r="D107" s="839" t="s">
        <v>1760</v>
      </c>
      <c r="E107" s="839"/>
      <c r="F107" s="838" t="s">
        <v>4741</v>
      </c>
      <c r="G107" s="838" t="s">
        <v>3433</v>
      </c>
      <c r="H107" s="838" t="s">
        <v>3516</v>
      </c>
      <c r="I107" s="3036"/>
      <c r="J107" s="3036"/>
      <c r="K107" s="3036"/>
      <c r="L107" s="838" t="s">
        <v>2773</v>
      </c>
      <c r="M107" s="841">
        <v>0</v>
      </c>
      <c r="N107" s="841">
        <v>1080</v>
      </c>
      <c r="O107" s="838" t="s">
        <v>2772</v>
      </c>
      <c r="P107" s="838"/>
      <c r="Q107" s="838"/>
      <c r="R107" s="838"/>
      <c r="S107" s="838"/>
      <c r="T107" s="838"/>
      <c r="U107" s="838"/>
      <c r="V107" s="839"/>
      <c r="X107" s="864">
        <v>430</v>
      </c>
      <c r="Y107" s="824" t="s">
        <v>17746</v>
      </c>
    </row>
    <row r="108" spans="1:25" ht="13.5" customHeight="1">
      <c r="A108" s="838">
        <f t="shared" si="2"/>
        <v>103</v>
      </c>
      <c r="B108" s="2590" t="s">
        <v>15053</v>
      </c>
      <c r="C108" s="839" t="s">
        <v>1761</v>
      </c>
      <c r="D108" s="839" t="s">
        <v>1761</v>
      </c>
      <c r="E108" s="839"/>
      <c r="F108" s="838" t="s">
        <v>1512</v>
      </c>
      <c r="G108" s="838" t="s">
        <v>3433</v>
      </c>
      <c r="H108" s="838" t="s">
        <v>17240</v>
      </c>
      <c r="I108" s="3036"/>
      <c r="J108" s="3036"/>
      <c r="K108" s="3036"/>
      <c r="L108" s="838" t="s">
        <v>3848</v>
      </c>
      <c r="M108" s="841">
        <v>0</v>
      </c>
      <c r="N108" s="841">
        <v>1680</v>
      </c>
      <c r="O108" s="838" t="s">
        <v>2772</v>
      </c>
      <c r="P108" s="838"/>
      <c r="Q108" s="838"/>
      <c r="R108" s="838"/>
      <c r="S108" s="838"/>
      <c r="T108" s="838"/>
      <c r="U108" s="838"/>
      <c r="V108" s="839"/>
      <c r="W108" s="975" t="s">
        <v>12519</v>
      </c>
      <c r="X108" s="864">
        <v>440</v>
      </c>
      <c r="Y108" s="824" t="s">
        <v>17749</v>
      </c>
    </row>
    <row r="109" spans="1:25" ht="12.75" customHeight="1">
      <c r="A109" s="838">
        <f t="shared" ref="A109:A143" si="3">A108+1</f>
        <v>104</v>
      </c>
      <c r="B109" s="2590" t="s">
        <v>15054</v>
      </c>
      <c r="C109" s="839" t="s">
        <v>830</v>
      </c>
      <c r="D109" s="839" t="s">
        <v>830</v>
      </c>
      <c r="E109" s="839"/>
      <c r="F109" s="838" t="s">
        <v>3432</v>
      </c>
      <c r="G109" s="838" t="s">
        <v>3433</v>
      </c>
      <c r="H109" s="838" t="s">
        <v>3516</v>
      </c>
      <c r="I109" s="3036"/>
      <c r="J109" s="3036"/>
      <c r="K109" s="3036"/>
      <c r="L109" s="838" t="s">
        <v>2773</v>
      </c>
      <c r="M109" s="841">
        <v>0</v>
      </c>
      <c r="N109" s="841">
        <v>500</v>
      </c>
      <c r="O109" s="838" t="s">
        <v>2772</v>
      </c>
      <c r="P109" s="838"/>
      <c r="Q109" s="838"/>
      <c r="R109" s="838"/>
      <c r="S109" s="838"/>
      <c r="T109" s="838"/>
      <c r="U109" s="838"/>
      <c r="V109" s="839"/>
      <c r="X109" s="864">
        <v>440</v>
      </c>
      <c r="Y109" s="824" t="s">
        <v>17736</v>
      </c>
    </row>
    <row r="110" spans="1:25" ht="12" customHeight="1">
      <c r="A110" s="838">
        <f t="shared" si="3"/>
        <v>105</v>
      </c>
      <c r="B110" s="2590" t="s">
        <v>15055</v>
      </c>
      <c r="C110" s="839" t="s">
        <v>831</v>
      </c>
      <c r="D110" s="839" t="s">
        <v>831</v>
      </c>
      <c r="E110" s="839"/>
      <c r="F110" s="838" t="s">
        <v>1510</v>
      </c>
      <c r="G110" s="838" t="s">
        <v>3433</v>
      </c>
      <c r="H110" s="838" t="s">
        <v>3516</v>
      </c>
      <c r="I110" s="3036"/>
      <c r="J110" s="3036"/>
      <c r="K110" s="3036"/>
      <c r="L110" s="838" t="s">
        <v>3848</v>
      </c>
      <c r="M110" s="841">
        <v>0</v>
      </c>
      <c r="N110" s="841">
        <v>1380</v>
      </c>
      <c r="O110" s="838" t="s">
        <v>2772</v>
      </c>
      <c r="P110" s="838"/>
      <c r="Q110" s="838"/>
      <c r="R110" s="838"/>
      <c r="S110" s="838"/>
      <c r="T110" s="838"/>
      <c r="U110" s="838"/>
      <c r="V110" s="839"/>
      <c r="X110" s="864">
        <v>450</v>
      </c>
      <c r="Y110" s="824" t="s">
        <v>17748</v>
      </c>
    </row>
    <row r="111" spans="1:25" ht="12" customHeight="1">
      <c r="A111" s="838">
        <f t="shared" si="3"/>
        <v>106</v>
      </c>
      <c r="B111" s="2590" t="s">
        <v>15056</v>
      </c>
      <c r="C111" s="839" t="s">
        <v>832</v>
      </c>
      <c r="D111" s="839" t="s">
        <v>832</v>
      </c>
      <c r="E111" s="839"/>
      <c r="F111" s="838" t="s">
        <v>4740</v>
      </c>
      <c r="G111" s="838" t="s">
        <v>3433</v>
      </c>
      <c r="H111" s="838" t="s">
        <v>3516</v>
      </c>
      <c r="I111" s="3036"/>
      <c r="J111" s="3036"/>
      <c r="K111" s="3036"/>
      <c r="L111" s="838" t="s">
        <v>2773</v>
      </c>
      <c r="M111" s="841">
        <v>0</v>
      </c>
      <c r="N111" s="841">
        <v>800</v>
      </c>
      <c r="O111" s="838" t="s">
        <v>2772</v>
      </c>
      <c r="P111" s="838"/>
      <c r="Q111" s="838"/>
      <c r="R111" s="838"/>
      <c r="S111" s="838"/>
      <c r="T111" s="838"/>
      <c r="U111" s="838"/>
      <c r="V111" s="839"/>
      <c r="X111" s="864">
        <v>450</v>
      </c>
      <c r="Y111" s="824" t="s">
        <v>17738</v>
      </c>
    </row>
    <row r="112" spans="1:25" ht="12" customHeight="1">
      <c r="A112" s="838">
        <f t="shared" si="3"/>
        <v>107</v>
      </c>
      <c r="B112" s="2590" t="s">
        <v>15057</v>
      </c>
      <c r="C112" s="839" t="s">
        <v>833</v>
      </c>
      <c r="D112" s="839" t="s">
        <v>833</v>
      </c>
      <c r="E112" s="839"/>
      <c r="F112" s="838" t="s">
        <v>1507</v>
      </c>
      <c r="G112" s="838" t="s">
        <v>3433</v>
      </c>
      <c r="H112" s="838" t="s">
        <v>3516</v>
      </c>
      <c r="I112" s="3036"/>
      <c r="J112" s="3036"/>
      <c r="K112" s="3036"/>
      <c r="L112" s="838" t="s">
        <v>3848</v>
      </c>
      <c r="M112" s="841">
        <v>0</v>
      </c>
      <c r="N112" s="841">
        <v>500</v>
      </c>
      <c r="O112" s="838" t="s">
        <v>2772</v>
      </c>
      <c r="P112" s="838"/>
      <c r="Q112" s="838"/>
      <c r="R112" s="838"/>
      <c r="S112" s="838"/>
      <c r="T112" s="838"/>
      <c r="U112" s="838"/>
      <c r="V112" s="839"/>
      <c r="X112" s="864">
        <v>450</v>
      </c>
      <c r="Y112" s="824" t="s">
        <v>17736</v>
      </c>
    </row>
    <row r="113" spans="1:25" ht="12" customHeight="1">
      <c r="A113" s="838">
        <f t="shared" si="3"/>
        <v>108</v>
      </c>
      <c r="B113" s="2590" t="s">
        <v>15058</v>
      </c>
      <c r="C113" s="839" t="s">
        <v>834</v>
      </c>
      <c r="D113" s="839" t="s">
        <v>834</v>
      </c>
      <c r="E113" s="839"/>
      <c r="F113" s="838" t="s">
        <v>4741</v>
      </c>
      <c r="G113" s="838" t="s">
        <v>3433</v>
      </c>
      <c r="H113" s="838" t="s">
        <v>3516</v>
      </c>
      <c r="I113" s="3036"/>
      <c r="J113" s="3036"/>
      <c r="K113" s="3036"/>
      <c r="L113" s="838" t="s">
        <v>2773</v>
      </c>
      <c r="M113" s="841">
        <v>0</v>
      </c>
      <c r="N113" s="841">
        <v>1080</v>
      </c>
      <c r="O113" s="838" t="s">
        <v>2772</v>
      </c>
      <c r="P113" s="838"/>
      <c r="Q113" s="838"/>
      <c r="R113" s="838"/>
      <c r="S113" s="838"/>
      <c r="T113" s="838"/>
      <c r="U113" s="838"/>
      <c r="V113" s="839"/>
      <c r="X113" s="864">
        <v>510</v>
      </c>
      <c r="Y113" s="824" t="s">
        <v>17746</v>
      </c>
    </row>
    <row r="114" spans="1:25">
      <c r="A114" s="838">
        <f t="shared" si="3"/>
        <v>109</v>
      </c>
      <c r="B114" s="2590" t="s">
        <v>15059</v>
      </c>
      <c r="C114" s="839" t="s">
        <v>835</v>
      </c>
      <c r="D114" s="839" t="s">
        <v>835</v>
      </c>
      <c r="E114" s="839"/>
      <c r="F114" s="838" t="s">
        <v>1513</v>
      </c>
      <c r="G114" s="838" t="s">
        <v>3433</v>
      </c>
      <c r="H114" s="838" t="s">
        <v>17215</v>
      </c>
      <c r="I114" s="3036"/>
      <c r="J114" s="3036"/>
      <c r="K114" s="3036"/>
      <c r="L114" s="838" t="s">
        <v>2771</v>
      </c>
      <c r="M114" s="841">
        <v>0</v>
      </c>
      <c r="N114" s="841">
        <v>1250</v>
      </c>
      <c r="O114" s="838" t="s">
        <v>2772</v>
      </c>
      <c r="P114" s="838"/>
      <c r="Q114" s="838"/>
      <c r="R114" s="838"/>
      <c r="S114" s="838"/>
      <c r="T114" s="838"/>
      <c r="U114" s="838"/>
      <c r="V114" s="839"/>
      <c r="W114" s="983" t="s">
        <v>12399</v>
      </c>
      <c r="X114" s="864">
        <v>510</v>
      </c>
      <c r="Y114" s="824" t="s">
        <v>17755</v>
      </c>
    </row>
    <row r="115" spans="1:25" ht="11.25" customHeight="1">
      <c r="A115" s="838">
        <f t="shared" si="3"/>
        <v>110</v>
      </c>
      <c r="B115" s="2590" t="s">
        <v>15060</v>
      </c>
      <c r="C115" s="839" t="s">
        <v>836</v>
      </c>
      <c r="D115" s="839" t="s">
        <v>836</v>
      </c>
      <c r="E115" s="839"/>
      <c r="F115" s="838" t="s">
        <v>4742</v>
      </c>
      <c r="G115" s="838" t="s">
        <v>3433</v>
      </c>
      <c r="H115" s="838" t="s">
        <v>17215</v>
      </c>
      <c r="I115" s="3036"/>
      <c r="J115" s="3036"/>
      <c r="K115" s="3036"/>
      <c r="L115" s="838" t="s">
        <v>2773</v>
      </c>
      <c r="M115" s="841">
        <v>0</v>
      </c>
      <c r="N115" s="841">
        <v>1380</v>
      </c>
      <c r="O115" s="838" t="s">
        <v>2772</v>
      </c>
      <c r="P115" s="838"/>
      <c r="Q115" s="838"/>
      <c r="R115" s="838"/>
      <c r="S115" s="838"/>
      <c r="T115" s="838"/>
      <c r="U115" s="838"/>
      <c r="V115" s="839"/>
      <c r="W115" s="983" t="s">
        <v>12399</v>
      </c>
      <c r="X115" s="864">
        <v>510</v>
      </c>
      <c r="Y115" s="824" t="s">
        <v>17748</v>
      </c>
    </row>
    <row r="116" spans="1:25" ht="12" customHeight="1">
      <c r="A116" s="838">
        <f t="shared" si="3"/>
        <v>111</v>
      </c>
      <c r="B116" s="2590" t="s">
        <v>15061</v>
      </c>
      <c r="C116" s="839" t="s">
        <v>836</v>
      </c>
      <c r="D116" s="839" t="s">
        <v>836</v>
      </c>
      <c r="E116" s="839"/>
      <c r="F116" s="838" t="s">
        <v>4742</v>
      </c>
      <c r="G116" s="838" t="s">
        <v>3433</v>
      </c>
      <c r="H116" s="838" t="s">
        <v>17215</v>
      </c>
      <c r="I116" s="3036"/>
      <c r="J116" s="3036"/>
      <c r="K116" s="3036"/>
      <c r="L116" s="838" t="s">
        <v>2773</v>
      </c>
      <c r="M116" s="841">
        <v>0</v>
      </c>
      <c r="N116" s="841">
        <v>1380</v>
      </c>
      <c r="O116" s="838" t="s">
        <v>2772</v>
      </c>
      <c r="P116" s="838"/>
      <c r="Q116" s="838"/>
      <c r="R116" s="838"/>
      <c r="S116" s="838"/>
      <c r="T116" s="838"/>
      <c r="U116" s="838"/>
      <c r="V116" s="839"/>
      <c r="W116" s="983" t="s">
        <v>12399</v>
      </c>
      <c r="X116" s="864">
        <v>510</v>
      </c>
      <c r="Y116" s="824" t="s">
        <v>17748</v>
      </c>
    </row>
    <row r="117" spans="1:25" ht="12" customHeight="1">
      <c r="A117" s="838">
        <f t="shared" si="3"/>
        <v>112</v>
      </c>
      <c r="B117" s="2590" t="s">
        <v>15062</v>
      </c>
      <c r="C117" s="839" t="s">
        <v>837</v>
      </c>
      <c r="D117" s="839" t="s">
        <v>837</v>
      </c>
      <c r="E117" s="839"/>
      <c r="F117" s="838" t="s">
        <v>1512</v>
      </c>
      <c r="G117" s="838" t="s">
        <v>3433</v>
      </c>
      <c r="H117" s="838" t="s">
        <v>17258</v>
      </c>
      <c r="I117" s="3036"/>
      <c r="J117" s="3036"/>
      <c r="K117" s="3036"/>
      <c r="L117" s="838" t="s">
        <v>3848</v>
      </c>
      <c r="M117" s="841">
        <v>0</v>
      </c>
      <c r="N117" s="841">
        <v>1680</v>
      </c>
      <c r="O117" s="838" t="s">
        <v>2772</v>
      </c>
      <c r="P117" s="838"/>
      <c r="Q117" s="838"/>
      <c r="R117" s="838"/>
      <c r="S117" s="838"/>
      <c r="T117" s="838"/>
      <c r="U117" s="838"/>
      <c r="V117" s="839"/>
      <c r="W117" s="975" t="s">
        <v>12413</v>
      </c>
      <c r="X117" s="864">
        <v>520</v>
      </c>
      <c r="Y117" s="824" t="s">
        <v>17749</v>
      </c>
    </row>
    <row r="118" spans="1:25" ht="11.25" customHeight="1">
      <c r="A118" s="838">
        <f t="shared" si="3"/>
        <v>113</v>
      </c>
      <c r="B118" s="2590" t="s">
        <v>15063</v>
      </c>
      <c r="C118" s="839" t="s">
        <v>838</v>
      </c>
      <c r="D118" s="839" t="s">
        <v>838</v>
      </c>
      <c r="E118" s="839"/>
      <c r="F118" s="838" t="s">
        <v>3432</v>
      </c>
      <c r="G118" s="838" t="s">
        <v>3433</v>
      </c>
      <c r="H118" s="838" t="s">
        <v>17258</v>
      </c>
      <c r="I118" s="3036"/>
      <c r="J118" s="3036"/>
      <c r="K118" s="3036"/>
      <c r="L118" s="838" t="s">
        <v>2773</v>
      </c>
      <c r="M118" s="841">
        <v>0</v>
      </c>
      <c r="N118" s="841">
        <v>500</v>
      </c>
      <c r="O118" s="838" t="s">
        <v>2772</v>
      </c>
      <c r="P118" s="838"/>
      <c r="Q118" s="838"/>
      <c r="R118" s="838"/>
      <c r="S118" s="838"/>
      <c r="T118" s="838"/>
      <c r="U118" s="838"/>
      <c r="V118" s="839"/>
      <c r="W118" s="975" t="s">
        <v>12413</v>
      </c>
      <c r="X118" s="864">
        <v>520</v>
      </c>
      <c r="Y118" s="824" t="s">
        <v>17736</v>
      </c>
    </row>
    <row r="119" spans="1:25" ht="11.25" customHeight="1">
      <c r="A119" s="838">
        <f t="shared" si="3"/>
        <v>114</v>
      </c>
      <c r="B119" s="2590" t="s">
        <v>15064</v>
      </c>
      <c r="C119" s="839" t="s">
        <v>839</v>
      </c>
      <c r="D119" s="839" t="s">
        <v>839</v>
      </c>
      <c r="E119" s="839"/>
      <c r="F119" s="838" t="s">
        <v>1512</v>
      </c>
      <c r="G119" s="838" t="s">
        <v>3433</v>
      </c>
      <c r="H119" s="838" t="s">
        <v>17242</v>
      </c>
      <c r="I119" s="3036"/>
      <c r="J119" s="3036"/>
      <c r="K119" s="3036"/>
      <c r="L119" s="838" t="s">
        <v>3848</v>
      </c>
      <c r="M119" s="841">
        <v>0</v>
      </c>
      <c r="N119" s="841">
        <v>1680</v>
      </c>
      <c r="O119" s="838" t="s">
        <v>2772</v>
      </c>
      <c r="P119" s="838"/>
      <c r="Q119" s="838"/>
      <c r="R119" s="838"/>
      <c r="S119" s="838"/>
      <c r="T119" s="838"/>
      <c r="U119" s="838"/>
      <c r="V119" s="839"/>
      <c r="W119" s="975" t="s">
        <v>12414</v>
      </c>
      <c r="X119" s="864">
        <v>530</v>
      </c>
      <c r="Y119" s="824" t="s">
        <v>17749</v>
      </c>
    </row>
    <row r="120" spans="1:25" ht="11.25" customHeight="1">
      <c r="A120" s="838">
        <f t="shared" si="3"/>
        <v>115</v>
      </c>
      <c r="B120" s="2590" t="s">
        <v>15065</v>
      </c>
      <c r="C120" s="839" t="s">
        <v>2557</v>
      </c>
      <c r="D120" s="839" t="s">
        <v>2557</v>
      </c>
      <c r="E120" s="839"/>
      <c r="F120" s="838" t="s">
        <v>3432</v>
      </c>
      <c r="G120" s="838" t="s">
        <v>3433</v>
      </c>
      <c r="H120" s="838" t="s">
        <v>17242</v>
      </c>
      <c r="I120" s="3036"/>
      <c r="J120" s="3036"/>
      <c r="K120" s="3036"/>
      <c r="L120" s="838" t="s">
        <v>2773</v>
      </c>
      <c r="M120" s="841">
        <v>0</v>
      </c>
      <c r="N120" s="841">
        <v>500</v>
      </c>
      <c r="O120" s="838" t="s">
        <v>2772</v>
      </c>
      <c r="P120" s="838"/>
      <c r="Q120" s="838"/>
      <c r="R120" s="838"/>
      <c r="S120" s="838"/>
      <c r="T120" s="838"/>
      <c r="U120" s="838"/>
      <c r="V120" s="839"/>
      <c r="W120" s="975" t="s">
        <v>12414</v>
      </c>
      <c r="X120" s="864">
        <v>530</v>
      </c>
      <c r="Y120" s="824" t="s">
        <v>17736</v>
      </c>
    </row>
    <row r="121" spans="1:25" ht="10.5" customHeight="1">
      <c r="A121" s="838">
        <f t="shared" si="3"/>
        <v>116</v>
      </c>
      <c r="B121" s="2590" t="s">
        <v>15066</v>
      </c>
      <c r="C121" s="839" t="s">
        <v>4725</v>
      </c>
      <c r="D121" s="839" t="s">
        <v>4725</v>
      </c>
      <c r="E121" s="839"/>
      <c r="F121" s="838" t="s">
        <v>1509</v>
      </c>
      <c r="G121" s="838" t="s">
        <v>3433</v>
      </c>
      <c r="H121" s="838" t="s">
        <v>17247</v>
      </c>
      <c r="I121" s="3036"/>
      <c r="J121" s="3036"/>
      <c r="K121" s="3036"/>
      <c r="L121" s="838" t="s">
        <v>3848</v>
      </c>
      <c r="M121" s="841">
        <v>0</v>
      </c>
      <c r="N121" s="841">
        <v>1080</v>
      </c>
      <c r="O121" s="838" t="s">
        <v>2772</v>
      </c>
      <c r="P121" s="838"/>
      <c r="Q121" s="838"/>
      <c r="R121" s="838"/>
      <c r="S121" s="838"/>
      <c r="T121" s="838"/>
      <c r="U121" s="838"/>
      <c r="V121" s="839"/>
      <c r="W121" s="975" t="s">
        <v>12427</v>
      </c>
      <c r="X121" s="864">
        <v>540</v>
      </c>
      <c r="Y121" s="824" t="s">
        <v>17746</v>
      </c>
    </row>
    <row r="122" spans="1:25" ht="11.25" customHeight="1">
      <c r="A122" s="838">
        <f t="shared" si="3"/>
        <v>117</v>
      </c>
      <c r="B122" s="2590" t="s">
        <v>15067</v>
      </c>
      <c r="C122" s="839" t="s">
        <v>4726</v>
      </c>
      <c r="D122" s="839" t="s">
        <v>4726</v>
      </c>
      <c r="E122" s="839"/>
      <c r="F122" s="838" t="s">
        <v>3432</v>
      </c>
      <c r="G122" s="838" t="s">
        <v>3433</v>
      </c>
      <c r="H122" s="838" t="s">
        <v>17247</v>
      </c>
      <c r="I122" s="3036"/>
      <c r="J122" s="3036"/>
      <c r="K122" s="3036"/>
      <c r="L122" s="838" t="s">
        <v>2773</v>
      </c>
      <c r="M122" s="841">
        <v>0</v>
      </c>
      <c r="N122" s="841">
        <v>500</v>
      </c>
      <c r="O122" s="838" t="s">
        <v>2772</v>
      </c>
      <c r="P122" s="838"/>
      <c r="Q122" s="838"/>
      <c r="R122" s="838"/>
      <c r="S122" s="838"/>
      <c r="T122" s="838"/>
      <c r="U122" s="838"/>
      <c r="V122" s="839"/>
      <c r="W122" s="975" t="s">
        <v>12427</v>
      </c>
      <c r="X122" s="864">
        <v>540</v>
      </c>
      <c r="Y122" s="824" t="s">
        <v>17736</v>
      </c>
    </row>
    <row r="123" spans="1:25" ht="12" customHeight="1">
      <c r="A123" s="838">
        <f t="shared" si="3"/>
        <v>118</v>
      </c>
      <c r="B123" s="2590" t="s">
        <v>15068</v>
      </c>
      <c r="C123" s="839" t="s">
        <v>902</v>
      </c>
      <c r="D123" s="839" t="s">
        <v>902</v>
      </c>
      <c r="E123" s="839"/>
      <c r="F123" s="838" t="s">
        <v>1510</v>
      </c>
      <c r="G123" s="838" t="s">
        <v>3433</v>
      </c>
      <c r="H123" s="838" t="s">
        <v>17243</v>
      </c>
      <c r="I123" s="3036"/>
      <c r="J123" s="3036"/>
      <c r="K123" s="3036"/>
      <c r="L123" s="838" t="s">
        <v>3848</v>
      </c>
      <c r="M123" s="841">
        <v>0</v>
      </c>
      <c r="N123" s="841">
        <v>1380</v>
      </c>
      <c r="O123" s="838" t="s">
        <v>2772</v>
      </c>
      <c r="P123" s="838"/>
      <c r="Q123" s="838"/>
      <c r="R123" s="838"/>
      <c r="S123" s="838"/>
      <c r="T123" s="838"/>
      <c r="U123" s="838"/>
      <c r="V123" s="839"/>
      <c r="W123" s="824" t="s">
        <v>12430</v>
      </c>
      <c r="X123" s="864">
        <v>550</v>
      </c>
      <c r="Y123" s="824" t="s">
        <v>17748</v>
      </c>
    </row>
    <row r="124" spans="1:25" ht="13.5" customHeight="1">
      <c r="A124" s="838">
        <f t="shared" si="3"/>
        <v>119</v>
      </c>
      <c r="B124" s="2590" t="s">
        <v>15069</v>
      </c>
      <c r="C124" s="839" t="s">
        <v>903</v>
      </c>
      <c r="D124" s="839" t="s">
        <v>903</v>
      </c>
      <c r="E124" s="839"/>
      <c r="F124" s="838" t="s">
        <v>3432</v>
      </c>
      <c r="G124" s="838" t="s">
        <v>3433</v>
      </c>
      <c r="H124" s="838" t="s">
        <v>17243</v>
      </c>
      <c r="I124" s="3036"/>
      <c r="J124" s="3036"/>
      <c r="K124" s="3036"/>
      <c r="L124" s="838" t="s">
        <v>2773</v>
      </c>
      <c r="M124" s="841">
        <v>0</v>
      </c>
      <c r="N124" s="841">
        <v>500</v>
      </c>
      <c r="O124" s="838" t="s">
        <v>2772</v>
      </c>
      <c r="P124" s="838"/>
      <c r="Q124" s="838"/>
      <c r="R124" s="838"/>
      <c r="S124" s="838"/>
      <c r="T124" s="838"/>
      <c r="U124" s="838"/>
      <c r="V124" s="839"/>
      <c r="W124" s="824" t="s">
        <v>12430</v>
      </c>
      <c r="X124" s="864">
        <v>550</v>
      </c>
      <c r="Y124" s="824" t="s">
        <v>17736</v>
      </c>
    </row>
    <row r="125" spans="1:25" s="1009" customFormat="1" ht="13.5" customHeight="1">
      <c r="A125" s="838">
        <f t="shared" si="3"/>
        <v>120</v>
      </c>
      <c r="B125" s="2591" t="s">
        <v>15070</v>
      </c>
      <c r="C125" s="844"/>
      <c r="D125" s="844" t="s">
        <v>12437</v>
      </c>
      <c r="E125" s="844"/>
      <c r="F125" s="844"/>
      <c r="G125" s="844"/>
      <c r="H125" s="3037" t="s">
        <v>17243</v>
      </c>
      <c r="I125" s="3037"/>
      <c r="J125" s="3037"/>
      <c r="K125" s="3037"/>
      <c r="L125" s="844"/>
      <c r="M125" s="844"/>
      <c r="N125" s="844"/>
      <c r="O125" s="844"/>
      <c r="P125" s="844"/>
      <c r="Q125" s="844"/>
      <c r="R125" s="844"/>
      <c r="S125" s="844"/>
      <c r="T125" s="844"/>
      <c r="U125" s="844"/>
      <c r="V125" s="844"/>
      <c r="W125" s="1009" t="s">
        <v>12430</v>
      </c>
      <c r="X125" s="864">
        <v>550</v>
      </c>
      <c r="Y125" s="824" t="s">
        <v>5925</v>
      </c>
    </row>
    <row r="126" spans="1:25" s="1009" customFormat="1" ht="14.25" customHeight="1">
      <c r="A126" s="838">
        <f t="shared" si="3"/>
        <v>121</v>
      </c>
      <c r="B126" s="2591" t="s">
        <v>15071</v>
      </c>
      <c r="C126" s="1014"/>
      <c r="D126" s="1014" t="s">
        <v>12437</v>
      </c>
      <c r="E126" s="1014"/>
      <c r="F126" s="1014"/>
      <c r="G126" s="1014"/>
      <c r="H126" s="3038" t="s">
        <v>17243</v>
      </c>
      <c r="I126" s="3038"/>
      <c r="J126" s="3038"/>
      <c r="K126" s="3038"/>
      <c r="L126" s="1014"/>
      <c r="M126" s="1014"/>
      <c r="N126" s="1014"/>
      <c r="O126" s="1014"/>
      <c r="P126" s="1014"/>
      <c r="Q126" s="1014"/>
      <c r="R126" s="1014"/>
      <c r="S126" s="1014"/>
      <c r="T126" s="1014"/>
      <c r="U126" s="1014"/>
      <c r="V126" s="1014"/>
      <c r="W126" s="1009" t="s">
        <v>12430</v>
      </c>
      <c r="X126" s="864">
        <v>550</v>
      </c>
      <c r="Y126" s="824" t="s">
        <v>5925</v>
      </c>
    </row>
    <row r="127" spans="1:25" ht="12" customHeight="1">
      <c r="A127" s="838">
        <f t="shared" si="3"/>
        <v>122</v>
      </c>
      <c r="B127" s="2590" t="s">
        <v>15072</v>
      </c>
      <c r="C127" s="839" t="s">
        <v>904</v>
      </c>
      <c r="D127" s="839" t="s">
        <v>904</v>
      </c>
      <c r="E127" s="839"/>
      <c r="F127" s="838" t="s">
        <v>4741</v>
      </c>
      <c r="G127" s="838" t="s">
        <v>3433</v>
      </c>
      <c r="H127" s="838" t="s">
        <v>17244</v>
      </c>
      <c r="I127" s="3036"/>
      <c r="J127" s="3036"/>
      <c r="K127" s="3036"/>
      <c r="L127" s="838" t="s">
        <v>2773</v>
      </c>
      <c r="M127" s="841">
        <v>0</v>
      </c>
      <c r="N127" s="841">
        <v>1080</v>
      </c>
      <c r="O127" s="838" t="s">
        <v>2772</v>
      </c>
      <c r="P127" s="838"/>
      <c r="Q127" s="838"/>
      <c r="R127" s="838"/>
      <c r="S127" s="838"/>
      <c r="T127" s="838"/>
      <c r="U127" s="838"/>
      <c r="V127" s="839"/>
      <c r="W127" s="824" t="s">
        <v>12442</v>
      </c>
      <c r="X127" s="864">
        <v>610</v>
      </c>
      <c r="Y127" s="824" t="s">
        <v>17746</v>
      </c>
    </row>
    <row r="128" spans="1:25">
      <c r="A128" s="838">
        <f t="shared" si="3"/>
        <v>123</v>
      </c>
      <c r="B128" s="2590" t="s">
        <v>15073</v>
      </c>
      <c r="C128" s="839" t="s">
        <v>905</v>
      </c>
      <c r="D128" s="839" t="s">
        <v>905</v>
      </c>
      <c r="E128" s="839"/>
      <c r="F128" s="838" t="s">
        <v>1513</v>
      </c>
      <c r="G128" s="838" t="s">
        <v>3433</v>
      </c>
      <c r="H128" s="838" t="s">
        <v>17244</v>
      </c>
      <c r="I128" s="3036"/>
      <c r="J128" s="3036"/>
      <c r="K128" s="3036"/>
      <c r="L128" s="838" t="s">
        <v>2771</v>
      </c>
      <c r="M128" s="841">
        <v>0</v>
      </c>
      <c r="N128" s="841">
        <v>1250</v>
      </c>
      <c r="O128" s="838" t="s">
        <v>2772</v>
      </c>
      <c r="P128" s="838"/>
      <c r="Q128" s="838"/>
      <c r="R128" s="838"/>
      <c r="S128" s="838"/>
      <c r="T128" s="838"/>
      <c r="U128" s="838"/>
      <c r="V128" s="839"/>
      <c r="W128" s="824" t="s">
        <v>12442</v>
      </c>
      <c r="X128" s="864">
        <v>610</v>
      </c>
      <c r="Y128" s="824" t="s">
        <v>17755</v>
      </c>
    </row>
    <row r="129" spans="1:25" ht="12" customHeight="1">
      <c r="A129" s="838">
        <f t="shared" si="3"/>
        <v>124</v>
      </c>
      <c r="B129" s="2590" t="s">
        <v>15074</v>
      </c>
      <c r="C129" s="839" t="s">
        <v>906</v>
      </c>
      <c r="D129" s="839" t="s">
        <v>906</v>
      </c>
      <c r="E129" s="839"/>
      <c r="F129" s="838"/>
      <c r="G129" s="838"/>
      <c r="H129" s="838" t="s">
        <v>17244</v>
      </c>
      <c r="I129" s="3036"/>
      <c r="J129" s="3036"/>
      <c r="K129" s="3036"/>
      <c r="L129" s="838" t="s">
        <v>2773</v>
      </c>
      <c r="M129" s="841">
        <v>0</v>
      </c>
      <c r="N129" s="841">
        <v>1380</v>
      </c>
      <c r="O129" s="838" t="s">
        <v>2772</v>
      </c>
      <c r="P129" s="838"/>
      <c r="Q129" s="838"/>
      <c r="R129" s="838"/>
      <c r="S129" s="838"/>
      <c r="T129" s="838"/>
      <c r="U129" s="838"/>
      <c r="V129" s="839"/>
      <c r="W129" s="824" t="s">
        <v>12442</v>
      </c>
      <c r="X129" s="864">
        <v>610</v>
      </c>
      <c r="Y129" s="824" t="s">
        <v>17748</v>
      </c>
    </row>
    <row r="130" spans="1:25" ht="13.5" customHeight="1">
      <c r="A130" s="838">
        <f t="shared" si="3"/>
        <v>125</v>
      </c>
      <c r="B130" s="2590" t="s">
        <v>15075</v>
      </c>
      <c r="C130" s="839" t="s">
        <v>906</v>
      </c>
      <c r="D130" s="839" t="s">
        <v>906</v>
      </c>
      <c r="E130" s="839"/>
      <c r="F130" s="838" t="s">
        <v>4742</v>
      </c>
      <c r="G130" s="838" t="s">
        <v>3433</v>
      </c>
      <c r="H130" s="838" t="s">
        <v>17244</v>
      </c>
      <c r="I130" s="3036"/>
      <c r="J130" s="3036"/>
      <c r="K130" s="3036"/>
      <c r="L130" s="838" t="s">
        <v>2773</v>
      </c>
      <c r="M130" s="841">
        <v>0</v>
      </c>
      <c r="N130" s="841">
        <v>1080</v>
      </c>
      <c r="O130" s="838" t="s">
        <v>2772</v>
      </c>
      <c r="P130" s="838"/>
      <c r="Q130" s="838"/>
      <c r="R130" s="838"/>
      <c r="S130" s="838"/>
      <c r="T130" s="838"/>
      <c r="U130" s="838"/>
      <c r="V130" s="839"/>
      <c r="W130" s="824" t="s">
        <v>12442</v>
      </c>
      <c r="X130" s="864">
        <v>610</v>
      </c>
      <c r="Y130" s="824" t="s">
        <v>17746</v>
      </c>
    </row>
    <row r="131" spans="1:25" ht="12" customHeight="1">
      <c r="A131" s="838">
        <f t="shared" si="3"/>
        <v>126</v>
      </c>
      <c r="B131" s="2590" t="s">
        <v>15076</v>
      </c>
      <c r="C131" s="839" t="s">
        <v>4720</v>
      </c>
      <c r="D131" s="839" t="s">
        <v>4720</v>
      </c>
      <c r="E131" s="839"/>
      <c r="F131" s="838" t="s">
        <v>1509</v>
      </c>
      <c r="G131" s="838" t="s">
        <v>3433</v>
      </c>
      <c r="H131" s="838" t="s">
        <v>17221</v>
      </c>
      <c r="I131" s="3036"/>
      <c r="J131" s="3036"/>
      <c r="K131" s="3036"/>
      <c r="L131" s="838" t="s">
        <v>3848</v>
      </c>
      <c r="M131" s="841">
        <v>0</v>
      </c>
      <c r="N131" s="841">
        <v>1080</v>
      </c>
      <c r="O131" s="838" t="s">
        <v>2772</v>
      </c>
      <c r="P131" s="838"/>
      <c r="Q131" s="838"/>
      <c r="R131" s="838"/>
      <c r="S131" s="838"/>
      <c r="T131" s="838"/>
      <c r="U131" s="838"/>
      <c r="V131" s="839"/>
      <c r="W131" s="824" t="s">
        <v>12446</v>
      </c>
      <c r="X131" s="864">
        <v>620</v>
      </c>
      <c r="Y131" s="824" t="s">
        <v>17746</v>
      </c>
    </row>
    <row r="132" spans="1:25" ht="12" customHeight="1">
      <c r="A132" s="838">
        <f t="shared" si="3"/>
        <v>127</v>
      </c>
      <c r="B132" s="2590" t="s">
        <v>15077</v>
      </c>
      <c r="C132" s="839" t="s">
        <v>4720</v>
      </c>
      <c r="D132" s="839" t="s">
        <v>4720</v>
      </c>
      <c r="E132" s="839"/>
      <c r="F132" s="838" t="s">
        <v>1509</v>
      </c>
      <c r="G132" s="838" t="s">
        <v>3433</v>
      </c>
      <c r="H132" s="838" t="s">
        <v>17221</v>
      </c>
      <c r="I132" s="3036"/>
      <c r="J132" s="3036"/>
      <c r="K132" s="3036"/>
      <c r="L132" s="838" t="s">
        <v>3848</v>
      </c>
      <c r="M132" s="841">
        <v>0</v>
      </c>
      <c r="N132" s="841">
        <v>1080</v>
      </c>
      <c r="O132" s="838" t="s">
        <v>2772</v>
      </c>
      <c r="P132" s="838"/>
      <c r="Q132" s="838"/>
      <c r="R132" s="838"/>
      <c r="S132" s="838"/>
      <c r="T132" s="838"/>
      <c r="U132" s="838"/>
      <c r="V132" s="839"/>
      <c r="W132" s="824" t="s">
        <v>12446</v>
      </c>
      <c r="X132" s="864">
        <v>620</v>
      </c>
      <c r="Y132" s="824" t="s">
        <v>17746</v>
      </c>
    </row>
    <row r="133" spans="1:25" ht="12" customHeight="1">
      <c r="A133" s="838">
        <f t="shared" si="3"/>
        <v>128</v>
      </c>
      <c r="B133" s="2590" t="s">
        <v>15078</v>
      </c>
      <c r="C133" s="839" t="s">
        <v>4721</v>
      </c>
      <c r="D133" s="839" t="s">
        <v>4721</v>
      </c>
      <c r="E133" s="839"/>
      <c r="F133" s="838" t="s">
        <v>4742</v>
      </c>
      <c r="G133" s="838" t="s">
        <v>3433</v>
      </c>
      <c r="H133" s="838" t="s">
        <v>17221</v>
      </c>
      <c r="I133" s="3036"/>
      <c r="J133" s="3036"/>
      <c r="K133" s="3036"/>
      <c r="L133" s="838" t="s">
        <v>2773</v>
      </c>
      <c r="M133" s="841">
        <v>0</v>
      </c>
      <c r="N133" s="841">
        <v>1380</v>
      </c>
      <c r="O133" s="838" t="s">
        <v>2772</v>
      </c>
      <c r="P133" s="838"/>
      <c r="Q133" s="838"/>
      <c r="R133" s="838"/>
      <c r="S133" s="838"/>
      <c r="T133" s="838"/>
      <c r="U133" s="838"/>
      <c r="V133" s="839"/>
      <c r="W133" s="824" t="s">
        <v>12446</v>
      </c>
      <c r="X133" s="864">
        <v>620</v>
      </c>
      <c r="Y133" s="824" t="s">
        <v>17748</v>
      </c>
    </row>
    <row r="134" spans="1:25" ht="11.25" customHeight="1">
      <c r="A134" s="838">
        <f t="shared" si="3"/>
        <v>129</v>
      </c>
      <c r="B134" s="2590" t="s">
        <v>15079</v>
      </c>
      <c r="C134" s="839" t="s">
        <v>4722</v>
      </c>
      <c r="D134" s="839" t="s">
        <v>4722</v>
      </c>
      <c r="E134" s="839"/>
      <c r="F134" s="838" t="s">
        <v>1507</v>
      </c>
      <c r="G134" s="838" t="s">
        <v>3433</v>
      </c>
      <c r="H134" s="838" t="s">
        <v>17221</v>
      </c>
      <c r="I134" s="3036"/>
      <c r="J134" s="3036"/>
      <c r="K134" s="3036"/>
      <c r="L134" s="838" t="s">
        <v>3848</v>
      </c>
      <c r="M134" s="841">
        <v>0</v>
      </c>
      <c r="N134" s="841">
        <v>500</v>
      </c>
      <c r="O134" s="838" t="s">
        <v>2772</v>
      </c>
      <c r="P134" s="838"/>
      <c r="Q134" s="838"/>
      <c r="R134" s="838"/>
      <c r="S134" s="838"/>
      <c r="T134" s="838"/>
      <c r="U134" s="838"/>
      <c r="V134" s="839"/>
      <c r="W134" s="824" t="s">
        <v>12446</v>
      </c>
      <c r="X134" s="864">
        <v>620</v>
      </c>
      <c r="Y134" s="824" t="s">
        <v>17736</v>
      </c>
    </row>
    <row r="135" spans="1:25" ht="12" customHeight="1">
      <c r="A135" s="838">
        <f t="shared" si="3"/>
        <v>130</v>
      </c>
      <c r="B135" s="2590" t="s">
        <v>15080</v>
      </c>
      <c r="C135" s="839" t="s">
        <v>4723</v>
      </c>
      <c r="D135" s="839" t="s">
        <v>4723</v>
      </c>
      <c r="E135" s="839"/>
      <c r="F135" s="838" t="s">
        <v>1512</v>
      </c>
      <c r="G135" s="838" t="s">
        <v>3433</v>
      </c>
      <c r="H135" s="838" t="s">
        <v>17251</v>
      </c>
      <c r="I135" s="3036"/>
      <c r="J135" s="3036"/>
      <c r="K135" s="3036"/>
      <c r="L135" s="838" t="s">
        <v>3848</v>
      </c>
      <c r="M135" s="841">
        <v>0</v>
      </c>
      <c r="N135" s="841">
        <v>1680</v>
      </c>
      <c r="O135" s="838" t="s">
        <v>2772</v>
      </c>
      <c r="P135" s="838"/>
      <c r="Q135" s="838"/>
      <c r="R135" s="838"/>
      <c r="S135" s="838"/>
      <c r="T135" s="838"/>
      <c r="U135" s="838"/>
      <c r="V135" s="839"/>
      <c r="W135" s="824" t="s">
        <v>12453</v>
      </c>
      <c r="X135" s="864">
        <v>630</v>
      </c>
      <c r="Y135" s="824" t="s">
        <v>17749</v>
      </c>
    </row>
    <row r="136" spans="1:25" ht="12.75" customHeight="1">
      <c r="A136" s="838">
        <f t="shared" si="3"/>
        <v>131</v>
      </c>
      <c r="B136" s="2590" t="s">
        <v>15081</v>
      </c>
      <c r="C136" s="839" t="s">
        <v>4724</v>
      </c>
      <c r="D136" s="839" t="s">
        <v>4724</v>
      </c>
      <c r="E136" s="839"/>
      <c r="F136" s="838" t="s">
        <v>3432</v>
      </c>
      <c r="G136" s="838" t="s">
        <v>3433</v>
      </c>
      <c r="H136" s="838" t="s">
        <v>17251</v>
      </c>
      <c r="I136" s="3036"/>
      <c r="J136" s="3036"/>
      <c r="K136" s="3036"/>
      <c r="L136" s="838" t="s">
        <v>2773</v>
      </c>
      <c r="M136" s="841">
        <v>0</v>
      </c>
      <c r="N136" s="841">
        <v>500</v>
      </c>
      <c r="O136" s="838" t="s">
        <v>2772</v>
      </c>
      <c r="P136" s="838"/>
      <c r="Q136" s="838"/>
      <c r="R136" s="838"/>
      <c r="S136" s="838"/>
      <c r="T136" s="838"/>
      <c r="U136" s="838"/>
      <c r="V136" s="839"/>
      <c r="W136" s="824" t="s">
        <v>12453</v>
      </c>
      <c r="X136" s="864">
        <v>630</v>
      </c>
      <c r="Y136" s="824" t="s">
        <v>17736</v>
      </c>
    </row>
    <row r="137" spans="1:25" ht="12" customHeight="1">
      <c r="A137" s="838">
        <f t="shared" si="3"/>
        <v>132</v>
      </c>
      <c r="B137" s="2590" t="s">
        <v>15082</v>
      </c>
      <c r="C137" s="839" t="s">
        <v>3000</v>
      </c>
      <c r="D137" s="839" t="s">
        <v>3000</v>
      </c>
      <c r="E137" s="839"/>
      <c r="F137" s="838" t="s">
        <v>1509</v>
      </c>
      <c r="G137" s="838" t="s">
        <v>3433</v>
      </c>
      <c r="H137" s="838" t="s">
        <v>17270</v>
      </c>
      <c r="I137" s="3036"/>
      <c r="J137" s="3036"/>
      <c r="K137" s="3036"/>
      <c r="L137" s="838" t="s">
        <v>3848</v>
      </c>
      <c r="M137" s="841">
        <v>0</v>
      </c>
      <c r="N137" s="841">
        <v>1080</v>
      </c>
      <c r="O137" s="838" t="s">
        <v>2772</v>
      </c>
      <c r="P137" s="838"/>
      <c r="Q137" s="838"/>
      <c r="R137" s="838"/>
      <c r="S137" s="838"/>
      <c r="T137" s="838"/>
      <c r="U137" s="838"/>
      <c r="V137" s="839"/>
      <c r="W137" s="824" t="s">
        <v>12454</v>
      </c>
      <c r="X137" s="864">
        <v>640</v>
      </c>
      <c r="Y137" s="824" t="s">
        <v>17746</v>
      </c>
    </row>
    <row r="138" spans="1:25" ht="13.5" customHeight="1">
      <c r="A138" s="838">
        <f t="shared" si="3"/>
        <v>133</v>
      </c>
      <c r="B138" s="2590" t="s">
        <v>15083</v>
      </c>
      <c r="C138" s="839" t="s">
        <v>3001</v>
      </c>
      <c r="D138" s="839" t="s">
        <v>3001</v>
      </c>
      <c r="E138" s="839"/>
      <c r="F138" s="838" t="s">
        <v>3432</v>
      </c>
      <c r="G138" s="838" t="s">
        <v>3433</v>
      </c>
      <c r="H138" s="838" t="s">
        <v>17270</v>
      </c>
      <c r="I138" s="3036"/>
      <c r="J138" s="3036"/>
      <c r="K138" s="3036"/>
      <c r="L138" s="838" t="s">
        <v>2773</v>
      </c>
      <c r="M138" s="841">
        <v>0</v>
      </c>
      <c r="N138" s="841">
        <v>500</v>
      </c>
      <c r="O138" s="838" t="s">
        <v>2772</v>
      </c>
      <c r="P138" s="838"/>
      <c r="Q138" s="838"/>
      <c r="R138" s="838"/>
      <c r="S138" s="838"/>
      <c r="T138" s="838"/>
      <c r="U138" s="838"/>
      <c r="V138" s="839"/>
      <c r="W138" s="824" t="s">
        <v>12454</v>
      </c>
      <c r="X138" s="864">
        <v>640</v>
      </c>
      <c r="Y138" s="824" t="s">
        <v>17736</v>
      </c>
    </row>
    <row r="139" spans="1:25" s="1009" customFormat="1" ht="11.25" customHeight="1">
      <c r="A139" s="838">
        <f t="shared" si="3"/>
        <v>134</v>
      </c>
      <c r="B139" s="2591" t="s">
        <v>15084</v>
      </c>
      <c r="C139" s="839"/>
      <c r="D139" s="839"/>
      <c r="E139" s="839"/>
      <c r="F139" s="839"/>
      <c r="G139" s="839"/>
      <c r="H139" s="3036" t="s">
        <v>17271</v>
      </c>
      <c r="I139" s="3036"/>
      <c r="J139" s="3036"/>
      <c r="K139" s="3036"/>
      <c r="L139" s="839"/>
      <c r="M139" s="839"/>
      <c r="N139" s="839"/>
      <c r="O139" s="839"/>
      <c r="P139" s="839"/>
      <c r="Q139" s="839"/>
      <c r="R139" s="839"/>
      <c r="S139" s="839"/>
      <c r="T139" s="839"/>
      <c r="U139" s="839"/>
      <c r="V139" s="839"/>
      <c r="W139" s="824" t="s">
        <v>12286</v>
      </c>
      <c r="X139" s="864">
        <v>710</v>
      </c>
      <c r="Y139" s="824" t="s">
        <v>5925</v>
      </c>
    </row>
    <row r="140" spans="1:25" ht="11.25" customHeight="1">
      <c r="A140" s="838">
        <f t="shared" si="3"/>
        <v>135</v>
      </c>
      <c r="B140" s="2590" t="s">
        <v>15085</v>
      </c>
      <c r="C140" s="839" t="s">
        <v>1462</v>
      </c>
      <c r="D140" s="839" t="s">
        <v>1462</v>
      </c>
      <c r="E140" s="839"/>
      <c r="F140" s="838" t="s">
        <v>4741</v>
      </c>
      <c r="G140" s="838" t="s">
        <v>3433</v>
      </c>
      <c r="H140" s="838" t="s">
        <v>3516</v>
      </c>
      <c r="I140" s="3036"/>
      <c r="J140" s="3036"/>
      <c r="K140" s="3036"/>
      <c r="L140" s="838" t="s">
        <v>2773</v>
      </c>
      <c r="M140" s="841">
        <v>0</v>
      </c>
      <c r="N140" s="841">
        <v>1080</v>
      </c>
      <c r="O140" s="838" t="s">
        <v>2772</v>
      </c>
      <c r="P140" s="838"/>
      <c r="Q140" s="838"/>
      <c r="R140" s="838"/>
      <c r="S140" s="838"/>
      <c r="T140" s="838"/>
      <c r="U140" s="838"/>
      <c r="V140" s="839"/>
      <c r="X140" s="864">
        <v>710</v>
      </c>
      <c r="Y140" s="824" t="s">
        <v>17746</v>
      </c>
    </row>
    <row r="141" spans="1:25" ht="12.75" customHeight="1">
      <c r="A141" s="838">
        <f t="shared" si="3"/>
        <v>136</v>
      </c>
      <c r="B141" s="2590" t="s">
        <v>15086</v>
      </c>
      <c r="C141" s="839" t="s">
        <v>1463</v>
      </c>
      <c r="D141" s="839" t="s">
        <v>1463</v>
      </c>
      <c r="E141" s="839"/>
      <c r="F141" s="841"/>
      <c r="G141" s="841"/>
      <c r="H141" s="841" t="s">
        <v>3516</v>
      </c>
      <c r="I141" s="3036"/>
      <c r="J141" s="3036"/>
      <c r="K141" s="3036"/>
      <c r="L141" s="841" t="s">
        <v>2524</v>
      </c>
      <c r="M141" s="841" t="s">
        <v>2524</v>
      </c>
      <c r="N141" s="841" t="s">
        <v>2524</v>
      </c>
      <c r="O141" s="841" t="s">
        <v>2524</v>
      </c>
      <c r="P141" s="841"/>
      <c r="Q141" s="841"/>
      <c r="R141" s="841"/>
      <c r="S141" s="841"/>
      <c r="T141" s="841"/>
      <c r="U141" s="841"/>
      <c r="V141" s="839"/>
      <c r="X141" s="864">
        <v>830</v>
      </c>
      <c r="Y141" s="824" t="s">
        <v>17735</v>
      </c>
    </row>
    <row r="142" spans="1:25" ht="13.5" customHeight="1">
      <c r="A142" s="838">
        <f t="shared" si="3"/>
        <v>137</v>
      </c>
      <c r="B142" s="2590" t="s">
        <v>15087</v>
      </c>
      <c r="C142" s="839" t="s">
        <v>1464</v>
      </c>
      <c r="D142" s="839" t="s">
        <v>1464</v>
      </c>
      <c r="E142" s="839"/>
      <c r="F142" s="841"/>
      <c r="G142" s="841"/>
      <c r="H142" s="841" t="s">
        <v>3516</v>
      </c>
      <c r="I142" s="3036"/>
      <c r="J142" s="3036"/>
      <c r="K142" s="3036"/>
      <c r="L142" s="841" t="s">
        <v>2524</v>
      </c>
      <c r="M142" s="841" t="s">
        <v>2524</v>
      </c>
      <c r="N142" s="841" t="s">
        <v>2524</v>
      </c>
      <c r="O142" s="841" t="s">
        <v>2524</v>
      </c>
      <c r="P142" s="841"/>
      <c r="Q142" s="841"/>
      <c r="R142" s="841"/>
      <c r="S142" s="841"/>
      <c r="T142" s="841"/>
      <c r="U142" s="841"/>
      <c r="V142" s="839"/>
      <c r="X142" s="864">
        <v>830</v>
      </c>
      <c r="Y142" s="824" t="s">
        <v>17735</v>
      </c>
    </row>
    <row r="143" spans="1:25" ht="12.75" customHeight="1">
      <c r="A143" s="838">
        <f t="shared" si="3"/>
        <v>138</v>
      </c>
      <c r="B143" s="2590" t="s">
        <v>15088</v>
      </c>
      <c r="C143" s="839" t="s">
        <v>1465</v>
      </c>
      <c r="D143" s="839" t="s">
        <v>1465</v>
      </c>
      <c r="E143" s="839"/>
      <c r="F143" s="841"/>
      <c r="G143" s="841"/>
      <c r="H143" s="841" t="s">
        <v>3516</v>
      </c>
      <c r="I143" s="3036"/>
      <c r="J143" s="3036"/>
      <c r="K143" s="3036"/>
      <c r="L143" s="841" t="s">
        <v>2524</v>
      </c>
      <c r="M143" s="841" t="s">
        <v>2524</v>
      </c>
      <c r="N143" s="841" t="s">
        <v>2524</v>
      </c>
      <c r="O143" s="841" t="s">
        <v>2524</v>
      </c>
      <c r="P143" s="841"/>
      <c r="Q143" s="841"/>
      <c r="R143" s="841"/>
      <c r="S143" s="841"/>
      <c r="T143" s="841"/>
      <c r="U143" s="841"/>
      <c r="V143" s="839"/>
      <c r="X143" s="864">
        <v>830</v>
      </c>
      <c r="Y143" s="824" t="s">
        <v>17735</v>
      </c>
    </row>
    <row r="144" spans="1:25">
      <c r="A144" s="838">
        <f t="shared" ref="A144:A162" si="4">A143+1</f>
        <v>139</v>
      </c>
      <c r="B144" s="2590" t="s">
        <v>15089</v>
      </c>
      <c r="C144" s="839" t="s">
        <v>1466</v>
      </c>
      <c r="D144" s="839" t="s">
        <v>1466</v>
      </c>
      <c r="E144" s="839"/>
      <c r="F144" s="838"/>
      <c r="G144" s="838"/>
      <c r="H144" s="838" t="s">
        <v>17288</v>
      </c>
      <c r="I144" s="3036"/>
      <c r="J144" s="3036"/>
      <c r="K144" s="3036"/>
      <c r="L144" s="838" t="s">
        <v>2771</v>
      </c>
      <c r="M144" s="841">
        <v>0</v>
      </c>
      <c r="N144" s="841">
        <v>1750</v>
      </c>
      <c r="O144" s="838" t="s">
        <v>2772</v>
      </c>
      <c r="P144" s="838"/>
      <c r="Q144" s="838"/>
      <c r="R144" s="838"/>
      <c r="S144" s="838"/>
      <c r="T144" s="838"/>
      <c r="U144" s="838"/>
      <c r="V144" s="839"/>
      <c r="W144" s="824" t="s">
        <v>12226</v>
      </c>
      <c r="X144" s="864">
        <v>830</v>
      </c>
      <c r="Y144" s="824" t="s">
        <v>17750</v>
      </c>
    </row>
    <row r="145" spans="1:25">
      <c r="A145" s="838">
        <f t="shared" si="4"/>
        <v>140</v>
      </c>
      <c r="B145" s="1786" t="s">
        <v>15090</v>
      </c>
      <c r="C145" s="839" t="s">
        <v>1742</v>
      </c>
      <c r="D145" s="839" t="s">
        <v>4104</v>
      </c>
      <c r="E145" s="839"/>
      <c r="F145" s="838"/>
      <c r="G145" s="838"/>
      <c r="H145" s="838" t="s">
        <v>17245</v>
      </c>
      <c r="I145" s="3036" t="s">
        <v>1467</v>
      </c>
      <c r="J145" s="3036" t="s">
        <v>1743</v>
      </c>
      <c r="K145" s="3036">
        <v>89</v>
      </c>
      <c r="L145" s="838" t="s">
        <v>1468</v>
      </c>
      <c r="M145" s="841">
        <v>0</v>
      </c>
      <c r="N145" s="841">
        <v>800</v>
      </c>
      <c r="O145" s="838" t="s">
        <v>2772</v>
      </c>
      <c r="P145" s="838"/>
      <c r="Q145" s="838"/>
      <c r="R145" s="838"/>
      <c r="S145" s="838"/>
      <c r="T145" s="838"/>
      <c r="U145" s="838"/>
      <c r="V145" s="839"/>
      <c r="W145" s="824" t="s">
        <v>12229</v>
      </c>
      <c r="X145" s="864">
        <v>850</v>
      </c>
      <c r="Y145" s="824" t="s">
        <v>17738</v>
      </c>
    </row>
    <row r="146" spans="1:25">
      <c r="A146" s="838">
        <f t="shared" si="4"/>
        <v>141</v>
      </c>
      <c r="B146" s="2590" t="s">
        <v>15091</v>
      </c>
      <c r="C146" s="839" t="s">
        <v>1469</v>
      </c>
      <c r="D146" s="839" t="s">
        <v>1469</v>
      </c>
      <c r="E146" s="839"/>
      <c r="F146" s="838"/>
      <c r="G146" s="838"/>
      <c r="H146" s="838" t="s">
        <v>17254</v>
      </c>
      <c r="I146" s="3036"/>
      <c r="J146" s="3036"/>
      <c r="K146" s="3036"/>
      <c r="L146" s="838" t="s">
        <v>2771</v>
      </c>
      <c r="M146" s="841">
        <v>0</v>
      </c>
      <c r="N146" s="841">
        <v>1500</v>
      </c>
      <c r="O146" s="838" t="s">
        <v>2772</v>
      </c>
      <c r="P146" s="838"/>
      <c r="Q146" s="838"/>
      <c r="R146" s="838"/>
      <c r="S146" s="838"/>
      <c r="T146" s="838"/>
      <c r="U146" s="838"/>
      <c r="V146" s="839"/>
      <c r="W146" s="824" t="s">
        <v>12516</v>
      </c>
      <c r="X146" s="864">
        <v>850</v>
      </c>
      <c r="Y146" s="824" t="s">
        <v>17740</v>
      </c>
    </row>
    <row r="147" spans="1:25">
      <c r="A147" s="838">
        <f t="shared" si="4"/>
        <v>142</v>
      </c>
      <c r="B147" s="2590" t="s">
        <v>15092</v>
      </c>
      <c r="C147" s="839" t="s">
        <v>1470</v>
      </c>
      <c r="D147" s="839" t="s">
        <v>1470</v>
      </c>
      <c r="E147" s="839"/>
      <c r="F147" s="838"/>
      <c r="G147" s="838"/>
      <c r="H147" s="838" t="s">
        <v>17254</v>
      </c>
      <c r="I147" s="3036"/>
      <c r="J147" s="3036"/>
      <c r="K147" s="3036"/>
      <c r="L147" s="838" t="s">
        <v>2771</v>
      </c>
      <c r="M147" s="841">
        <v>0</v>
      </c>
      <c r="N147" s="841">
        <v>500</v>
      </c>
      <c r="O147" s="838" t="s">
        <v>2772</v>
      </c>
      <c r="P147" s="838"/>
      <c r="Q147" s="838"/>
      <c r="R147" s="838"/>
      <c r="S147" s="838"/>
      <c r="T147" s="838"/>
      <c r="U147" s="838"/>
      <c r="V147" s="839"/>
      <c r="W147" s="824" t="s">
        <v>12516</v>
      </c>
      <c r="X147" s="864">
        <v>850</v>
      </c>
      <c r="Y147" s="824" t="s">
        <v>17736</v>
      </c>
    </row>
    <row r="148" spans="1:25">
      <c r="A148" s="838">
        <f t="shared" si="4"/>
        <v>143</v>
      </c>
      <c r="B148" s="1786" t="s">
        <v>15093</v>
      </c>
      <c r="C148" s="839" t="s">
        <v>1471</v>
      </c>
      <c r="D148" s="839" t="s">
        <v>1471</v>
      </c>
      <c r="E148" s="839"/>
      <c r="F148" s="838" t="s">
        <v>4741</v>
      </c>
      <c r="G148" s="838" t="s">
        <v>3433</v>
      </c>
      <c r="H148" s="838" t="s">
        <v>17248</v>
      </c>
      <c r="I148" s="3036"/>
      <c r="J148" s="3036"/>
      <c r="K148" s="3036"/>
      <c r="L148" s="838" t="s">
        <v>3848</v>
      </c>
      <c r="M148" s="841">
        <v>0</v>
      </c>
      <c r="N148" s="841">
        <v>1080</v>
      </c>
      <c r="O148" s="838" t="s">
        <v>2772</v>
      </c>
      <c r="P148" s="838"/>
      <c r="Q148" s="838"/>
      <c r="R148" s="838"/>
      <c r="S148" s="838"/>
      <c r="T148" s="838"/>
      <c r="U148" s="838"/>
      <c r="V148" s="839"/>
      <c r="W148" s="824" t="s">
        <v>12246</v>
      </c>
      <c r="X148" s="864">
        <v>920</v>
      </c>
      <c r="Y148" s="824" t="s">
        <v>17746</v>
      </c>
    </row>
    <row r="149" spans="1:25">
      <c r="A149" s="838">
        <f t="shared" si="4"/>
        <v>144</v>
      </c>
      <c r="B149" s="1786" t="s">
        <v>15094</v>
      </c>
      <c r="C149" s="839" t="s">
        <v>1472</v>
      </c>
      <c r="D149" s="839" t="s">
        <v>1472</v>
      </c>
      <c r="E149" s="839"/>
      <c r="F149" s="838" t="s">
        <v>4743</v>
      </c>
      <c r="G149" s="838" t="s">
        <v>3433</v>
      </c>
      <c r="H149" s="838" t="s">
        <v>17249</v>
      </c>
      <c r="I149" s="3036"/>
      <c r="J149" s="3036"/>
      <c r="K149" s="3036"/>
      <c r="L149" s="838" t="s">
        <v>3848</v>
      </c>
      <c r="M149" s="841">
        <v>0</v>
      </c>
      <c r="N149" s="841">
        <v>1680</v>
      </c>
      <c r="O149" s="838" t="s">
        <v>2772</v>
      </c>
      <c r="P149" s="838"/>
      <c r="Q149" s="838"/>
      <c r="R149" s="838"/>
      <c r="S149" s="838"/>
      <c r="T149" s="838"/>
      <c r="U149" s="838"/>
      <c r="V149" s="839"/>
      <c r="W149" s="824" t="s">
        <v>12249</v>
      </c>
      <c r="X149" s="864">
        <v>920</v>
      </c>
      <c r="Y149" s="824" t="s">
        <v>17749</v>
      </c>
    </row>
    <row r="150" spans="1:25">
      <c r="A150" s="838">
        <f t="shared" si="4"/>
        <v>145</v>
      </c>
      <c r="B150" s="1786" t="s">
        <v>15095</v>
      </c>
      <c r="C150" s="839" t="s">
        <v>1474</v>
      </c>
      <c r="D150" s="839" t="s">
        <v>2844</v>
      </c>
      <c r="E150" s="839"/>
      <c r="F150" s="841"/>
      <c r="G150" s="841"/>
      <c r="H150" s="841" t="s">
        <v>3516</v>
      </c>
      <c r="I150" s="3036"/>
      <c r="J150" s="3036"/>
      <c r="K150" s="3036"/>
      <c r="L150" s="841" t="s">
        <v>2524</v>
      </c>
      <c r="M150" s="841" t="s">
        <v>2524</v>
      </c>
      <c r="N150" s="841" t="s">
        <v>2524</v>
      </c>
      <c r="O150" s="841" t="s">
        <v>2524</v>
      </c>
      <c r="P150" s="841"/>
      <c r="Q150" s="841"/>
      <c r="R150" s="841"/>
      <c r="S150" s="841"/>
      <c r="T150" s="841"/>
      <c r="U150" s="841"/>
      <c r="V150" s="839"/>
      <c r="X150" s="864">
        <v>930</v>
      </c>
      <c r="Y150" s="824" t="s">
        <v>17735</v>
      </c>
    </row>
    <row r="151" spans="1:25">
      <c r="A151" s="838">
        <f t="shared" si="4"/>
        <v>146</v>
      </c>
      <c r="B151" s="1786" t="s">
        <v>15096</v>
      </c>
      <c r="C151" s="839" t="s">
        <v>3550</v>
      </c>
      <c r="D151" s="839" t="s">
        <v>3550</v>
      </c>
      <c r="E151" s="839"/>
      <c r="F151" s="838"/>
      <c r="G151" s="838"/>
      <c r="H151" s="838" t="s">
        <v>17255</v>
      </c>
      <c r="I151" s="3036"/>
      <c r="J151" s="3036"/>
      <c r="K151" s="3036"/>
      <c r="L151" s="838" t="s">
        <v>2773</v>
      </c>
      <c r="M151" s="841">
        <v>0</v>
      </c>
      <c r="N151" s="841">
        <v>800</v>
      </c>
      <c r="O151" s="838" t="s">
        <v>2772</v>
      </c>
      <c r="P151" s="838"/>
      <c r="Q151" s="838"/>
      <c r="R151" s="838"/>
      <c r="S151" s="838"/>
      <c r="T151" s="838"/>
      <c r="U151" s="838"/>
      <c r="V151" s="839"/>
      <c r="W151" s="824" t="s">
        <v>12279</v>
      </c>
      <c r="X151" s="864">
        <v>950</v>
      </c>
      <c r="Y151" s="824" t="s">
        <v>17738</v>
      </c>
    </row>
    <row r="152" spans="1:25" s="1009" customFormat="1">
      <c r="A152" s="838">
        <f t="shared" si="4"/>
        <v>147</v>
      </c>
      <c r="B152" s="1787" t="s">
        <v>15097</v>
      </c>
      <c r="C152" s="844" t="s">
        <v>12509</v>
      </c>
      <c r="D152" s="844" t="s">
        <v>12508</v>
      </c>
      <c r="E152" s="844"/>
      <c r="F152" s="844"/>
      <c r="G152" s="844"/>
      <c r="H152" s="3037" t="s">
        <v>17293</v>
      </c>
      <c r="I152" s="3037"/>
      <c r="J152" s="3037"/>
      <c r="K152" s="3037"/>
      <c r="L152" s="844"/>
      <c r="M152" s="844"/>
      <c r="N152" s="844"/>
      <c r="O152" s="844"/>
      <c r="P152" s="844"/>
      <c r="Q152" s="844"/>
      <c r="R152" s="844"/>
      <c r="S152" s="844"/>
      <c r="T152" s="844"/>
      <c r="U152" s="844"/>
      <c r="V152" s="844"/>
      <c r="W152" s="1009" t="s">
        <v>12504</v>
      </c>
      <c r="X152" s="864">
        <v>960</v>
      </c>
      <c r="Y152" s="824" t="s">
        <v>5925</v>
      </c>
    </row>
    <row r="153" spans="1:25" s="1009" customFormat="1">
      <c r="A153" s="838">
        <f t="shared" si="4"/>
        <v>148</v>
      </c>
      <c r="B153" s="1787" t="s">
        <v>15098</v>
      </c>
      <c r="C153" s="1014" t="s">
        <v>12509</v>
      </c>
      <c r="D153" s="1014" t="s">
        <v>12508</v>
      </c>
      <c r="E153" s="1014"/>
      <c r="F153" s="1014"/>
      <c r="G153" s="1014"/>
      <c r="H153" s="3038" t="s">
        <v>17293</v>
      </c>
      <c r="I153" s="3038"/>
      <c r="J153" s="3038"/>
      <c r="K153" s="3038"/>
      <c r="L153" s="1014"/>
      <c r="M153" s="1014"/>
      <c r="N153" s="1014"/>
      <c r="O153" s="1014"/>
      <c r="P153" s="1014"/>
      <c r="Q153" s="1014"/>
      <c r="R153" s="1014"/>
      <c r="S153" s="1014"/>
      <c r="T153" s="1014"/>
      <c r="U153" s="1014"/>
      <c r="V153" s="1014"/>
      <c r="W153" s="1009" t="s">
        <v>12504</v>
      </c>
      <c r="X153" s="864">
        <v>960</v>
      </c>
      <c r="Y153" s="824" t="s">
        <v>5925</v>
      </c>
    </row>
    <row r="154" spans="1:25">
      <c r="A154" s="838">
        <f t="shared" si="4"/>
        <v>149</v>
      </c>
      <c r="B154" s="1786" t="s">
        <v>15099</v>
      </c>
      <c r="C154" s="839" t="s">
        <v>1475</v>
      </c>
      <c r="D154" s="839" t="s">
        <v>1475</v>
      </c>
      <c r="E154" s="839"/>
      <c r="F154" s="838" t="s">
        <v>3432</v>
      </c>
      <c r="G154" s="838" t="s">
        <v>3433</v>
      </c>
      <c r="H154" s="838" t="s">
        <v>17289</v>
      </c>
      <c r="I154" s="3036"/>
      <c r="J154" s="3036"/>
      <c r="K154" s="3036"/>
      <c r="L154" s="838" t="s">
        <v>2773</v>
      </c>
      <c r="M154" s="841">
        <v>0</v>
      </c>
      <c r="N154" s="841">
        <v>500</v>
      </c>
      <c r="O154" s="838" t="s">
        <v>2772</v>
      </c>
      <c r="P154" s="838"/>
      <c r="Q154" s="838"/>
      <c r="R154" s="838"/>
      <c r="S154" s="838"/>
      <c r="T154" s="838"/>
      <c r="U154" s="838"/>
      <c r="V154" s="839"/>
      <c r="W154" s="824" t="s">
        <v>12497</v>
      </c>
      <c r="X154" s="864">
        <v>960</v>
      </c>
      <c r="Y154" s="824" t="s">
        <v>17736</v>
      </c>
    </row>
    <row r="155" spans="1:25" s="1009" customFormat="1">
      <c r="A155" s="838">
        <f t="shared" si="4"/>
        <v>150</v>
      </c>
      <c r="B155" s="1787" t="s">
        <v>15100</v>
      </c>
      <c r="C155" s="839"/>
      <c r="D155" s="839" t="s">
        <v>1950</v>
      </c>
      <c r="E155" s="839"/>
      <c r="F155" s="839"/>
      <c r="G155" s="839"/>
      <c r="H155" s="3036" t="s">
        <v>17296</v>
      </c>
      <c r="I155" s="3036"/>
      <c r="J155" s="3036"/>
      <c r="K155" s="3036"/>
      <c r="L155" s="839"/>
      <c r="M155" s="839"/>
      <c r="N155" s="839"/>
      <c r="O155" s="839"/>
      <c r="P155" s="839"/>
      <c r="Q155" s="839"/>
      <c r="R155" s="839"/>
      <c r="S155" s="839"/>
      <c r="T155" s="839"/>
      <c r="U155" s="839"/>
      <c r="V155" s="839"/>
      <c r="W155" s="1009" t="s">
        <v>12493</v>
      </c>
      <c r="X155" s="864">
        <v>950</v>
      </c>
      <c r="Y155" s="824" t="s">
        <v>5925</v>
      </c>
    </row>
    <row r="156" spans="1:25">
      <c r="A156" s="838">
        <f t="shared" si="4"/>
        <v>151</v>
      </c>
      <c r="B156" s="1786" t="s">
        <v>15101</v>
      </c>
      <c r="C156" s="839" t="s">
        <v>1948</v>
      </c>
      <c r="D156" s="839" t="s">
        <v>1948</v>
      </c>
      <c r="E156" s="839"/>
      <c r="F156" s="838" t="s">
        <v>1507</v>
      </c>
      <c r="G156" s="838" t="s">
        <v>3433</v>
      </c>
      <c r="H156" s="838" t="s">
        <v>17234</v>
      </c>
      <c r="I156" s="3036"/>
      <c r="J156" s="3036"/>
      <c r="K156" s="3036"/>
      <c r="L156" s="838" t="s">
        <v>3848</v>
      </c>
      <c r="M156" s="841">
        <v>0</v>
      </c>
      <c r="N156" s="841">
        <v>500</v>
      </c>
      <c r="O156" s="838" t="s">
        <v>2772</v>
      </c>
      <c r="P156" s="838"/>
      <c r="Q156" s="838"/>
      <c r="R156" s="838"/>
      <c r="S156" s="838"/>
      <c r="T156" s="838"/>
      <c r="U156" s="838"/>
      <c r="V156" s="839"/>
      <c r="W156" t="s">
        <v>12483</v>
      </c>
      <c r="X156" s="864">
        <v>960</v>
      </c>
      <c r="Y156" s="824" t="s">
        <v>17736</v>
      </c>
    </row>
    <row r="157" spans="1:25">
      <c r="A157" s="838">
        <f t="shared" si="4"/>
        <v>152</v>
      </c>
      <c r="B157" s="1786" t="s">
        <v>15102</v>
      </c>
      <c r="C157" s="839" t="s">
        <v>1949</v>
      </c>
      <c r="D157" s="839" t="s">
        <v>1949</v>
      </c>
      <c r="E157" s="839"/>
      <c r="F157" s="838" t="s">
        <v>1507</v>
      </c>
      <c r="G157" s="838" t="s">
        <v>3433</v>
      </c>
      <c r="H157" s="838" t="s">
        <v>17234</v>
      </c>
      <c r="I157" s="3036"/>
      <c r="J157" s="3036"/>
      <c r="K157" s="3036"/>
      <c r="L157" s="838" t="s">
        <v>3848</v>
      </c>
      <c r="M157" s="841">
        <v>0</v>
      </c>
      <c r="N157" s="841">
        <v>500</v>
      </c>
      <c r="O157" s="838" t="s">
        <v>2772</v>
      </c>
      <c r="P157" s="838"/>
      <c r="Q157" s="838"/>
      <c r="R157" s="838"/>
      <c r="S157" s="838"/>
      <c r="T157" s="838"/>
      <c r="U157" s="838"/>
      <c r="V157" s="839"/>
      <c r="W157" t="s">
        <v>12483</v>
      </c>
      <c r="X157" s="864">
        <v>960</v>
      </c>
      <c r="Y157" s="824" t="s">
        <v>17736</v>
      </c>
    </row>
    <row r="158" spans="1:25">
      <c r="A158" s="838">
        <f t="shared" si="4"/>
        <v>153</v>
      </c>
      <c r="B158" s="1786" t="s">
        <v>15103</v>
      </c>
      <c r="C158" s="839" t="s">
        <v>1950</v>
      </c>
      <c r="D158" s="839" t="s">
        <v>1950</v>
      </c>
      <c r="E158" s="839"/>
      <c r="F158" s="838" t="s">
        <v>4741</v>
      </c>
      <c r="G158" s="838" t="s">
        <v>3433</v>
      </c>
      <c r="H158" s="838" t="s">
        <v>17264</v>
      </c>
      <c r="I158" s="3036"/>
      <c r="J158" s="3036"/>
      <c r="K158" s="3036"/>
      <c r="L158" s="838" t="s">
        <v>2773</v>
      </c>
      <c r="M158" s="841">
        <v>0</v>
      </c>
      <c r="N158" s="841">
        <v>1380</v>
      </c>
      <c r="O158" s="838" t="s">
        <v>2772</v>
      </c>
      <c r="P158" s="838"/>
      <c r="Q158" s="838"/>
      <c r="R158" s="838"/>
      <c r="S158" s="838"/>
      <c r="T158" s="838"/>
      <c r="U158" s="838"/>
      <c r="V158" s="839"/>
      <c r="W158" s="824" t="s">
        <v>12282</v>
      </c>
      <c r="X158" s="864">
        <v>960</v>
      </c>
      <c r="Y158" s="824" t="s">
        <v>17748</v>
      </c>
    </row>
    <row r="159" spans="1:25" s="1009" customFormat="1">
      <c r="A159" s="838">
        <f t="shared" si="4"/>
        <v>154</v>
      </c>
      <c r="B159" s="1787" t="s">
        <v>15104</v>
      </c>
      <c r="C159" s="839" t="s">
        <v>12280</v>
      </c>
      <c r="D159" s="839" t="s">
        <v>2290</v>
      </c>
      <c r="E159" s="839"/>
      <c r="F159" s="839"/>
      <c r="G159" s="839"/>
      <c r="H159" s="3036" t="s">
        <v>17264</v>
      </c>
      <c r="I159" s="3036"/>
      <c r="J159" s="3036"/>
      <c r="K159" s="3036"/>
      <c r="L159" s="839"/>
      <c r="M159" s="839"/>
      <c r="N159" s="839"/>
      <c r="O159" s="839"/>
      <c r="P159" s="839"/>
      <c r="Q159" s="839"/>
      <c r="R159" s="839"/>
      <c r="S159" s="839"/>
      <c r="T159" s="839"/>
      <c r="U159" s="839"/>
      <c r="V159" s="839"/>
      <c r="W159" s="1009" t="s">
        <v>12282</v>
      </c>
      <c r="X159" s="864">
        <v>960</v>
      </c>
      <c r="Y159" s="824" t="s">
        <v>5925</v>
      </c>
    </row>
    <row r="160" spans="1:25">
      <c r="A160" s="838">
        <f t="shared" si="4"/>
        <v>155</v>
      </c>
      <c r="B160" s="1786" t="s">
        <v>15105</v>
      </c>
      <c r="C160" s="839" t="s">
        <v>1951</v>
      </c>
      <c r="D160" s="839" t="s">
        <v>1951</v>
      </c>
      <c r="E160" s="839"/>
      <c r="F160" s="838" t="s">
        <v>1510</v>
      </c>
      <c r="G160" s="838" t="s">
        <v>3433</v>
      </c>
      <c r="H160" s="838" t="s">
        <v>17254</v>
      </c>
      <c r="I160" s="3036"/>
      <c r="J160" s="3036"/>
      <c r="K160" s="3036"/>
      <c r="L160" s="838" t="s">
        <v>3848</v>
      </c>
      <c r="M160" s="841">
        <v>0</v>
      </c>
      <c r="N160" s="841">
        <v>1380</v>
      </c>
      <c r="O160" s="838" t="s">
        <v>2772</v>
      </c>
      <c r="P160" s="838"/>
      <c r="Q160" s="838"/>
      <c r="R160" s="838"/>
      <c r="S160" s="838"/>
      <c r="T160" s="838"/>
      <c r="U160" s="838"/>
      <c r="V160" s="839"/>
      <c r="W160" s="824" t="s">
        <v>12516</v>
      </c>
      <c r="X160" s="864">
        <v>980</v>
      </c>
      <c r="Y160" s="824" t="s">
        <v>17748</v>
      </c>
    </row>
    <row r="161" spans="1:25">
      <c r="A161" s="838">
        <f t="shared" si="4"/>
        <v>156</v>
      </c>
      <c r="B161" s="1786" t="s">
        <v>15106</v>
      </c>
      <c r="C161" s="839" t="s">
        <v>1952</v>
      </c>
      <c r="D161" s="839" t="s">
        <v>1952</v>
      </c>
      <c r="E161" s="839"/>
      <c r="F161" s="838" t="s">
        <v>3432</v>
      </c>
      <c r="G161" s="838" t="s">
        <v>3433</v>
      </c>
      <c r="H161" s="838" t="s">
        <v>17254</v>
      </c>
      <c r="I161" s="3036"/>
      <c r="J161" s="3036"/>
      <c r="K161" s="3036"/>
      <c r="L161" s="838" t="s">
        <v>2773</v>
      </c>
      <c r="M161" s="841">
        <v>0</v>
      </c>
      <c r="N161" s="841">
        <v>500</v>
      </c>
      <c r="O161" s="838" t="s">
        <v>2772</v>
      </c>
      <c r="P161" s="838"/>
      <c r="Q161" s="838"/>
      <c r="R161" s="838"/>
      <c r="S161" s="838"/>
      <c r="T161" s="838"/>
      <c r="U161" s="838"/>
      <c r="V161" s="839"/>
      <c r="W161" s="824" t="s">
        <v>12516</v>
      </c>
      <c r="X161" s="864">
        <v>980</v>
      </c>
      <c r="Y161" s="824" t="s">
        <v>17736</v>
      </c>
    </row>
    <row r="162" spans="1:25">
      <c r="A162" s="838">
        <f t="shared" si="4"/>
        <v>157</v>
      </c>
      <c r="B162" s="1786" t="s">
        <v>15107</v>
      </c>
      <c r="C162" s="839" t="s">
        <v>1953</v>
      </c>
      <c r="D162" s="839" t="s">
        <v>1953</v>
      </c>
      <c r="E162" s="839"/>
      <c r="F162" s="838" t="s">
        <v>1507</v>
      </c>
      <c r="G162" s="838" t="s">
        <v>3433</v>
      </c>
      <c r="H162" s="838" t="s">
        <v>17254</v>
      </c>
      <c r="I162" s="3036"/>
      <c r="J162" s="3036"/>
      <c r="K162" s="3036"/>
      <c r="L162" s="838" t="s">
        <v>3848</v>
      </c>
      <c r="M162" s="841">
        <v>0</v>
      </c>
      <c r="N162" s="841">
        <v>500</v>
      </c>
      <c r="O162" s="838" t="s">
        <v>2772</v>
      </c>
      <c r="P162" s="838"/>
      <c r="Q162" s="838"/>
      <c r="R162" s="838"/>
      <c r="S162" s="838"/>
      <c r="T162" s="838"/>
      <c r="U162" s="838"/>
      <c r="V162" s="839"/>
      <c r="W162" s="824" t="s">
        <v>12516</v>
      </c>
      <c r="X162" s="864">
        <v>980</v>
      </c>
      <c r="Y162" s="824" t="s">
        <v>17736</v>
      </c>
    </row>
    <row r="163" spans="1:25">
      <c r="A163" s="842"/>
      <c r="B163" s="843"/>
      <c r="C163" s="844"/>
      <c r="D163" s="844"/>
      <c r="E163" s="844"/>
      <c r="F163" s="842"/>
      <c r="G163" s="842"/>
      <c r="H163" s="842"/>
      <c r="I163" s="3037"/>
      <c r="J163" s="3037"/>
      <c r="K163" s="3037"/>
      <c r="L163" s="842"/>
      <c r="M163" s="845"/>
      <c r="N163" s="845"/>
      <c r="O163" s="842"/>
      <c r="P163" s="842"/>
      <c r="Q163" s="842"/>
      <c r="R163" s="842"/>
      <c r="S163" s="842"/>
      <c r="T163" s="842"/>
      <c r="U163" s="842"/>
      <c r="V163" s="844"/>
      <c r="Y163" s="824" t="s">
        <v>5925</v>
      </c>
    </row>
    <row r="164" spans="1:25">
      <c r="A164" s="846"/>
      <c r="B164" s="1782" t="s">
        <v>3356</v>
      </c>
      <c r="C164" s="847"/>
      <c r="D164" s="847"/>
      <c r="E164" s="847"/>
      <c r="F164" s="846"/>
      <c r="G164" s="846"/>
      <c r="H164" s="846"/>
      <c r="I164" s="3039"/>
      <c r="J164" s="3039"/>
      <c r="K164" s="3039"/>
      <c r="L164" s="846"/>
      <c r="M164" s="848"/>
      <c r="N164" s="848"/>
      <c r="O164" s="846"/>
      <c r="P164" s="846"/>
      <c r="Q164" s="846"/>
      <c r="R164" s="846"/>
      <c r="S164" s="846"/>
      <c r="T164" s="846"/>
      <c r="U164" s="846"/>
      <c r="V164" s="847"/>
      <c r="Y164" s="824" t="s">
        <v>5925</v>
      </c>
    </row>
    <row r="165" spans="1:25">
      <c r="A165" s="842"/>
      <c r="B165" s="843"/>
      <c r="C165" s="844"/>
      <c r="D165" s="844"/>
      <c r="E165" s="844"/>
      <c r="F165" s="842"/>
      <c r="G165" s="842"/>
      <c r="H165" s="842"/>
      <c r="I165" s="3037"/>
      <c r="J165" s="3037"/>
      <c r="K165" s="3037"/>
      <c r="L165" s="842"/>
      <c r="M165" s="845"/>
      <c r="N165" s="845"/>
      <c r="O165" s="842"/>
      <c r="P165" s="842"/>
      <c r="Q165" s="842"/>
      <c r="R165" s="842"/>
      <c r="S165" s="842"/>
      <c r="T165" s="842"/>
      <c r="U165" s="842"/>
      <c r="V165" s="844"/>
      <c r="Y165" s="824" t="s">
        <v>5925</v>
      </c>
    </row>
    <row r="166" spans="1:25">
      <c r="A166" s="842">
        <v>1</v>
      </c>
      <c r="B166" s="1788" t="s">
        <v>17744</v>
      </c>
      <c r="C166" s="844" t="s">
        <v>2245</v>
      </c>
      <c r="D166" s="844" t="s">
        <v>3356</v>
      </c>
      <c r="E166" s="844"/>
      <c r="F166" s="842"/>
      <c r="G166" s="842"/>
      <c r="H166" s="842"/>
      <c r="I166" s="3037" t="s">
        <v>2246</v>
      </c>
      <c r="J166" s="3037">
        <v>16</v>
      </c>
      <c r="K166" s="3037">
        <v>230</v>
      </c>
      <c r="L166" s="842"/>
      <c r="M166" s="845"/>
      <c r="N166" s="845"/>
      <c r="O166" s="842" t="s">
        <v>2772</v>
      </c>
      <c r="P166" s="842"/>
      <c r="Q166" s="842"/>
      <c r="R166" s="842"/>
      <c r="S166" s="842"/>
      <c r="T166" s="842"/>
      <c r="U166" s="842"/>
      <c r="V166" s="844"/>
      <c r="X166" s="864">
        <v>920</v>
      </c>
      <c r="Y166" s="824" t="s">
        <v>17742</v>
      </c>
    </row>
    <row r="167" spans="1:25">
      <c r="A167" s="842"/>
      <c r="B167" s="843"/>
      <c r="C167" s="844"/>
      <c r="D167" s="844"/>
      <c r="E167" s="844"/>
      <c r="F167" s="842"/>
      <c r="G167" s="842"/>
      <c r="H167" s="842"/>
      <c r="I167" s="3037"/>
      <c r="J167" s="3037"/>
      <c r="K167" s="3037"/>
      <c r="L167" s="842"/>
      <c r="M167" s="845"/>
      <c r="N167" s="845"/>
      <c r="O167" s="842"/>
      <c r="P167" s="842"/>
      <c r="Q167" s="842"/>
      <c r="R167" s="842"/>
      <c r="S167" s="842"/>
      <c r="T167" s="842"/>
      <c r="U167" s="842"/>
      <c r="V167" s="844"/>
      <c r="Y167" s="824" t="s">
        <v>5925</v>
      </c>
    </row>
    <row r="168" spans="1:25">
      <c r="A168" s="846"/>
      <c r="B168" s="1782" t="s">
        <v>4902</v>
      </c>
      <c r="C168" s="847"/>
      <c r="D168" s="847"/>
      <c r="E168" s="847"/>
      <c r="F168" s="846"/>
      <c r="G168" s="846"/>
      <c r="H168" s="846"/>
      <c r="I168" s="3039"/>
      <c r="J168" s="3039"/>
      <c r="K168" s="3039"/>
      <c r="L168" s="846"/>
      <c r="M168" s="848"/>
      <c r="N168" s="848"/>
      <c r="O168" s="846"/>
      <c r="P168" s="846"/>
      <c r="Q168" s="846"/>
      <c r="R168" s="846"/>
      <c r="S168" s="846"/>
      <c r="T168" s="846"/>
      <c r="U168" s="846"/>
      <c r="V168" s="847"/>
      <c r="Y168" s="824" t="s">
        <v>5925</v>
      </c>
    </row>
    <row r="169" spans="1:25">
      <c r="A169" s="849"/>
      <c r="B169" s="850"/>
      <c r="C169" s="851"/>
      <c r="D169" s="851"/>
      <c r="E169" s="851"/>
      <c r="F169" s="852"/>
      <c r="G169" s="852"/>
      <c r="H169" s="852"/>
      <c r="I169" s="3040"/>
      <c r="J169" s="3040"/>
      <c r="K169" s="3040"/>
      <c r="L169" s="852"/>
      <c r="M169" s="853"/>
      <c r="N169" s="853"/>
      <c r="O169" s="852"/>
      <c r="P169" s="852"/>
      <c r="Q169" s="852"/>
      <c r="R169" s="852"/>
      <c r="S169" s="852"/>
      <c r="T169" s="852"/>
      <c r="U169" s="852"/>
      <c r="V169" s="854"/>
      <c r="Y169" s="824" t="s">
        <v>5925</v>
      </c>
    </row>
    <row r="170" spans="1:25">
      <c r="A170" s="855">
        <v>1</v>
      </c>
      <c r="B170" s="1789" t="s">
        <v>15108</v>
      </c>
      <c r="C170" s="856" t="s">
        <v>2055</v>
      </c>
      <c r="D170" s="855" t="s">
        <v>2054</v>
      </c>
      <c r="E170" s="856"/>
      <c r="F170" s="855" t="s">
        <v>2524</v>
      </c>
      <c r="G170" s="855" t="s">
        <v>2110</v>
      </c>
      <c r="H170" s="855"/>
      <c r="I170" s="855" t="s">
        <v>2835</v>
      </c>
      <c r="J170" s="855">
        <v>17.2</v>
      </c>
      <c r="K170" s="855">
        <v>-22.85</v>
      </c>
      <c r="L170" s="855" t="s">
        <v>2109</v>
      </c>
      <c r="M170" s="855">
        <v>0</v>
      </c>
      <c r="N170" s="855">
        <v>4000</v>
      </c>
      <c r="O170" s="855" t="s">
        <v>2111</v>
      </c>
      <c r="P170" s="855"/>
      <c r="Q170" s="855"/>
      <c r="R170" s="855"/>
      <c r="S170" s="855"/>
      <c r="T170" s="855"/>
      <c r="U170" s="855"/>
      <c r="V170" s="857"/>
      <c r="X170" s="864">
        <v>770</v>
      </c>
      <c r="Y170" s="824" t="s">
        <v>17756</v>
      </c>
    </row>
    <row r="171" spans="1:25">
      <c r="A171" s="858">
        <f>A170+1</f>
        <v>2</v>
      </c>
      <c r="B171" s="1789" t="s">
        <v>15109</v>
      </c>
      <c r="C171" s="859" t="s">
        <v>2055</v>
      </c>
      <c r="D171" s="858" t="s">
        <v>2057</v>
      </c>
      <c r="E171" s="859"/>
      <c r="F171" s="858" t="s">
        <v>2524</v>
      </c>
      <c r="G171" s="855" t="s">
        <v>2110</v>
      </c>
      <c r="H171" s="855"/>
      <c r="I171" s="858" t="s">
        <v>2835</v>
      </c>
      <c r="J171" s="858">
        <v>17.2</v>
      </c>
      <c r="K171" s="855">
        <v>-22.85</v>
      </c>
      <c r="L171" s="855" t="s">
        <v>2109</v>
      </c>
      <c r="M171" s="858">
        <v>0</v>
      </c>
      <c r="N171" s="855">
        <v>4000</v>
      </c>
      <c r="O171" s="855" t="s">
        <v>2111</v>
      </c>
      <c r="P171" s="855"/>
      <c r="Q171" s="855"/>
      <c r="R171" s="855"/>
      <c r="S171" s="855"/>
      <c r="T171" s="855"/>
      <c r="U171" s="855"/>
      <c r="V171" s="860"/>
      <c r="X171" s="864">
        <v>770</v>
      </c>
      <c r="Y171" s="824" t="s">
        <v>17756</v>
      </c>
    </row>
    <row r="172" spans="1:25">
      <c r="A172" s="858">
        <f>A171+1</f>
        <v>3</v>
      </c>
      <c r="B172" s="1789" t="s">
        <v>15110</v>
      </c>
      <c r="C172" s="859" t="s">
        <v>2055</v>
      </c>
      <c r="D172" s="858" t="s">
        <v>2058</v>
      </c>
      <c r="E172" s="859"/>
      <c r="F172" s="858" t="s">
        <v>2524</v>
      </c>
      <c r="G172" s="855" t="s">
        <v>2110</v>
      </c>
      <c r="H172" s="855"/>
      <c r="I172" s="858" t="s">
        <v>2835</v>
      </c>
      <c r="J172" s="858">
        <v>17.2</v>
      </c>
      <c r="K172" s="855">
        <v>-22.85</v>
      </c>
      <c r="L172" s="855" t="s">
        <v>2109</v>
      </c>
      <c r="M172" s="858">
        <v>0</v>
      </c>
      <c r="N172" s="855">
        <v>4000</v>
      </c>
      <c r="O172" s="855" t="s">
        <v>2111</v>
      </c>
      <c r="P172" s="855"/>
      <c r="Q172" s="855"/>
      <c r="R172" s="855"/>
      <c r="S172" s="855"/>
      <c r="T172" s="855"/>
      <c r="U172" s="855"/>
      <c r="V172" s="860"/>
      <c r="X172" s="864">
        <v>770</v>
      </c>
      <c r="Y172" s="824" t="s">
        <v>17756</v>
      </c>
    </row>
    <row r="173" spans="1:25">
      <c r="A173" s="923"/>
      <c r="B173" s="924"/>
      <c r="C173" s="925"/>
      <c r="D173" s="925"/>
      <c r="E173" s="925"/>
      <c r="F173" s="923"/>
      <c r="G173" s="923"/>
      <c r="H173" s="923"/>
      <c r="I173" s="3041"/>
      <c r="J173" s="3041"/>
      <c r="K173" s="3041"/>
      <c r="L173" s="923"/>
      <c r="M173" s="923"/>
      <c r="N173" s="923"/>
      <c r="O173" s="923"/>
      <c r="P173" s="923"/>
      <c r="Q173" s="923"/>
      <c r="R173" s="923"/>
      <c r="S173" s="923"/>
      <c r="T173" s="923"/>
      <c r="U173" s="923"/>
      <c r="V173" s="844"/>
      <c r="Y173" s="824" t="s">
        <v>5925</v>
      </c>
    </row>
    <row r="174" spans="1:25">
      <c r="A174" s="926"/>
      <c r="B174" s="1624" t="s">
        <v>6328</v>
      </c>
      <c r="C174" s="927"/>
      <c r="D174" s="1625"/>
      <c r="E174" s="927"/>
      <c r="F174" s="926"/>
      <c r="G174" s="926"/>
      <c r="H174" s="926"/>
      <c r="I174" s="3042"/>
      <c r="J174" s="3042"/>
      <c r="K174" s="3042"/>
      <c r="L174" s="926"/>
      <c r="M174" s="926"/>
      <c r="N174" s="926"/>
      <c r="O174" s="926"/>
      <c r="P174" s="926"/>
      <c r="Q174" s="926"/>
      <c r="R174" s="926"/>
      <c r="S174" s="926"/>
      <c r="T174" s="926"/>
      <c r="U174" s="926"/>
      <c r="V174" s="847"/>
      <c r="Y174" s="824" t="s">
        <v>5925</v>
      </c>
    </row>
    <row r="175" spans="1:25">
      <c r="A175" s="923"/>
      <c r="B175" s="924"/>
      <c r="C175" s="925"/>
      <c r="D175" s="925"/>
      <c r="E175" s="925"/>
      <c r="F175" s="923"/>
      <c r="G175" s="923"/>
      <c r="H175" s="923"/>
      <c r="I175" s="3041"/>
      <c r="J175" s="3041"/>
      <c r="K175" s="3041"/>
      <c r="L175" s="923"/>
      <c r="M175" s="923"/>
      <c r="N175" s="923"/>
      <c r="O175" s="923"/>
      <c r="P175" s="923"/>
      <c r="Q175" s="923"/>
      <c r="R175" s="923"/>
      <c r="S175" s="923"/>
      <c r="T175" s="923"/>
      <c r="U175" s="923"/>
      <c r="V175" s="844"/>
      <c r="Y175" s="824" t="s">
        <v>5925</v>
      </c>
    </row>
    <row r="176" spans="1:25">
      <c r="A176" s="923">
        <v>1</v>
      </c>
      <c r="B176" s="1790" t="s">
        <v>17745</v>
      </c>
      <c r="C176" s="925" t="s">
        <v>11852</v>
      </c>
      <c r="D176" s="925" t="s">
        <v>6328</v>
      </c>
      <c r="E176" s="925"/>
      <c r="F176" s="923"/>
      <c r="G176" s="923" t="s">
        <v>11853</v>
      </c>
      <c r="H176" s="923"/>
      <c r="I176" s="3041" t="s">
        <v>2246</v>
      </c>
      <c r="J176" s="3041">
        <v>16</v>
      </c>
      <c r="K176" s="3041">
        <v>230</v>
      </c>
      <c r="L176" s="923"/>
      <c r="M176" s="923"/>
      <c r="N176" s="923"/>
      <c r="O176" s="923" t="s">
        <v>2772</v>
      </c>
      <c r="P176" s="923"/>
      <c r="Q176" s="923"/>
      <c r="R176" s="923"/>
      <c r="S176" s="923"/>
      <c r="T176" s="923"/>
      <c r="U176" s="923"/>
      <c r="V176" s="844"/>
      <c r="X176" s="864">
        <v>920</v>
      </c>
      <c r="Y176" s="824" t="s">
        <v>17742</v>
      </c>
    </row>
    <row r="177" spans="1:25">
      <c r="A177" s="923"/>
      <c r="B177" s="928"/>
      <c r="C177" s="925"/>
      <c r="D177" s="925"/>
      <c r="E177" s="925"/>
      <c r="F177" s="923"/>
      <c r="G177" s="923"/>
      <c r="H177" s="923"/>
      <c r="I177" s="3041"/>
      <c r="J177" s="3041"/>
      <c r="K177" s="3041"/>
      <c r="L177" s="923"/>
      <c r="M177" s="923"/>
      <c r="N177" s="923"/>
      <c r="O177" s="923"/>
      <c r="P177" s="923"/>
      <c r="Q177" s="923"/>
      <c r="R177" s="923"/>
      <c r="S177" s="923"/>
      <c r="T177" s="923"/>
      <c r="U177" s="923"/>
      <c r="V177" s="844"/>
      <c r="Y177" s="824" t="s">
        <v>5925</v>
      </c>
    </row>
    <row r="178" spans="1:25">
      <c r="A178" s="846"/>
      <c r="B178" s="1623" t="s">
        <v>13046</v>
      </c>
      <c r="C178" s="847"/>
      <c r="D178" s="847"/>
      <c r="E178" s="847"/>
      <c r="F178" s="846"/>
      <c r="G178" s="846"/>
      <c r="H178" s="846"/>
      <c r="I178" s="3039"/>
      <c r="J178" s="3039"/>
      <c r="K178" s="3039"/>
      <c r="L178" s="846"/>
      <c r="M178" s="848"/>
      <c r="N178" s="848"/>
      <c r="O178" s="846"/>
      <c r="P178" s="846"/>
      <c r="Q178" s="846"/>
      <c r="R178" s="846"/>
      <c r="S178" s="846"/>
      <c r="T178" s="846"/>
      <c r="U178" s="846"/>
      <c r="V178" s="847"/>
      <c r="Y178" s="824" t="s">
        <v>5925</v>
      </c>
    </row>
    <row r="179" spans="1:25">
      <c r="A179" s="842">
        <v>1</v>
      </c>
      <c r="B179" s="1788" t="s">
        <v>15111</v>
      </c>
      <c r="C179" s="844" t="s">
        <v>4428</v>
      </c>
      <c r="D179" s="844" t="s">
        <v>4428</v>
      </c>
      <c r="E179" s="844"/>
      <c r="F179" s="842" t="s">
        <v>13355</v>
      </c>
      <c r="G179" s="842" t="s">
        <v>3433</v>
      </c>
      <c r="H179" s="842"/>
      <c r="I179" s="3037" t="s">
        <v>540</v>
      </c>
      <c r="J179" s="3037">
        <v>40</v>
      </c>
      <c r="K179" s="3037">
        <v>155</v>
      </c>
      <c r="L179" s="842" t="s">
        <v>2773</v>
      </c>
      <c r="M179" s="845">
        <v>0</v>
      </c>
      <c r="N179" s="845">
        <v>1680</v>
      </c>
      <c r="O179" s="842" t="s">
        <v>2772</v>
      </c>
      <c r="P179" s="842"/>
      <c r="Q179" s="842"/>
      <c r="R179" s="842"/>
      <c r="S179" s="842"/>
      <c r="T179" s="842"/>
      <c r="U179" s="842"/>
      <c r="V179" s="844"/>
      <c r="X179" s="864">
        <v>410</v>
      </c>
      <c r="Y179" s="824" t="s">
        <v>17749</v>
      </c>
    </row>
    <row r="180" spans="1:25">
      <c r="A180" s="842">
        <f>A179+1</f>
        <v>2</v>
      </c>
      <c r="B180" s="1788" t="s">
        <v>15112</v>
      </c>
      <c r="C180" s="844" t="s">
        <v>546</v>
      </c>
      <c r="D180" s="844" t="s">
        <v>546</v>
      </c>
      <c r="E180" s="844">
        <v>48889</v>
      </c>
      <c r="F180" s="842" t="s">
        <v>13357</v>
      </c>
      <c r="G180" s="842" t="s">
        <v>3433</v>
      </c>
      <c r="H180" s="842"/>
      <c r="I180" s="3037" t="s">
        <v>537</v>
      </c>
      <c r="J180" s="3037">
        <v>40</v>
      </c>
      <c r="K180" s="3037">
        <v>130</v>
      </c>
      <c r="L180" s="842" t="s">
        <v>13358</v>
      </c>
      <c r="M180" s="845">
        <v>0</v>
      </c>
      <c r="N180" s="845">
        <v>1250</v>
      </c>
      <c r="O180" s="842" t="s">
        <v>2772</v>
      </c>
      <c r="P180" s="842"/>
      <c r="Q180" s="842"/>
      <c r="R180" s="842"/>
      <c r="S180" s="842"/>
      <c r="T180" s="842"/>
      <c r="U180" s="842"/>
      <c r="V180" s="844"/>
      <c r="X180" s="864">
        <v>410</v>
      </c>
      <c r="Y180" s="824" t="s">
        <v>17755</v>
      </c>
    </row>
    <row r="181" spans="1:25">
      <c r="A181" s="842">
        <f>A180+1</f>
        <v>3</v>
      </c>
      <c r="B181" s="1788" t="s">
        <v>15113</v>
      </c>
      <c r="C181" s="844" t="s">
        <v>606</v>
      </c>
      <c r="D181" s="844" t="s">
        <v>606</v>
      </c>
      <c r="E181" s="844"/>
      <c r="F181" s="842" t="s">
        <v>13355</v>
      </c>
      <c r="G181" s="842" t="s">
        <v>3433</v>
      </c>
      <c r="H181" s="842"/>
      <c r="I181" s="3037" t="s">
        <v>4208</v>
      </c>
      <c r="J181" s="3037">
        <v>40</v>
      </c>
      <c r="K181" s="3037">
        <v>155</v>
      </c>
      <c r="L181" s="842" t="s">
        <v>2773</v>
      </c>
      <c r="M181" s="845">
        <v>0</v>
      </c>
      <c r="N181" s="845">
        <v>1680</v>
      </c>
      <c r="O181" s="842" t="s">
        <v>2772</v>
      </c>
      <c r="P181" s="842"/>
      <c r="Q181" s="842"/>
      <c r="R181" s="842"/>
      <c r="S181" s="842"/>
      <c r="T181" s="842"/>
      <c r="U181" s="842"/>
      <c r="V181" s="844"/>
      <c r="X181" s="864">
        <v>410</v>
      </c>
      <c r="Y181" s="824" t="s">
        <v>17749</v>
      </c>
    </row>
    <row r="182" spans="1:25">
      <c r="A182" s="842">
        <f>A181+1</f>
        <v>4</v>
      </c>
      <c r="B182" s="1788" t="s">
        <v>15114</v>
      </c>
      <c r="C182" s="844" t="s">
        <v>606</v>
      </c>
      <c r="D182" s="844" t="s">
        <v>606</v>
      </c>
      <c r="E182" s="844"/>
      <c r="F182" s="842" t="s">
        <v>13355</v>
      </c>
      <c r="G182" s="842" t="s">
        <v>3433</v>
      </c>
      <c r="H182" s="842"/>
      <c r="I182" s="3037" t="s">
        <v>4208</v>
      </c>
      <c r="J182" s="3037">
        <v>40</v>
      </c>
      <c r="K182" s="3037">
        <v>155</v>
      </c>
      <c r="L182" s="842" t="s">
        <v>2773</v>
      </c>
      <c r="M182" s="845">
        <v>0</v>
      </c>
      <c r="N182" s="845">
        <v>1680</v>
      </c>
      <c r="O182" s="842" t="s">
        <v>2772</v>
      </c>
      <c r="P182" s="842"/>
      <c r="Q182" s="842"/>
      <c r="R182" s="842"/>
      <c r="S182" s="842"/>
      <c r="T182" s="842"/>
      <c r="U182" s="842"/>
      <c r="V182" s="844"/>
      <c r="X182" s="864">
        <v>410</v>
      </c>
      <c r="Y182" s="824" t="s">
        <v>17749</v>
      </c>
    </row>
    <row r="183" spans="1:25">
      <c r="A183" s="842">
        <f>A182+1</f>
        <v>5</v>
      </c>
      <c r="B183" s="1788" t="s">
        <v>15115</v>
      </c>
      <c r="C183" s="844" t="s">
        <v>606</v>
      </c>
      <c r="D183" s="844" t="s">
        <v>606</v>
      </c>
      <c r="E183" s="844"/>
      <c r="F183" s="842" t="s">
        <v>13356</v>
      </c>
      <c r="G183" s="842" t="s">
        <v>3433</v>
      </c>
      <c r="H183" s="842"/>
      <c r="I183" s="3037" t="s">
        <v>4208</v>
      </c>
      <c r="J183" s="3037">
        <v>40</v>
      </c>
      <c r="K183" s="3037">
        <v>155</v>
      </c>
      <c r="L183" s="842" t="s">
        <v>2773</v>
      </c>
      <c r="M183" s="845">
        <v>0</v>
      </c>
      <c r="N183" s="845">
        <v>1380</v>
      </c>
      <c r="O183" s="842" t="s">
        <v>2772</v>
      </c>
      <c r="P183" s="842"/>
      <c r="Q183" s="842"/>
      <c r="R183" s="842"/>
      <c r="S183" s="842"/>
      <c r="T183" s="842"/>
      <c r="U183" s="842"/>
      <c r="V183" s="844"/>
      <c r="X183" s="864">
        <v>410</v>
      </c>
      <c r="Y183" s="824" t="s">
        <v>17748</v>
      </c>
    </row>
    <row r="184" spans="1:25">
      <c r="A184" s="842">
        <f>A183+1</f>
        <v>6</v>
      </c>
      <c r="B184" s="1788" t="s">
        <v>15116</v>
      </c>
      <c r="C184" s="844" t="s">
        <v>607</v>
      </c>
      <c r="D184" s="844" t="s">
        <v>607</v>
      </c>
      <c r="E184" s="844"/>
      <c r="F184" s="842" t="s">
        <v>13359</v>
      </c>
      <c r="G184" s="842" t="s">
        <v>3433</v>
      </c>
      <c r="H184" s="842"/>
      <c r="I184" s="3037" t="s">
        <v>4271</v>
      </c>
      <c r="J184" s="3037">
        <v>39</v>
      </c>
      <c r="K184" s="3037">
        <v>40</v>
      </c>
      <c r="L184" s="842" t="s">
        <v>13358</v>
      </c>
      <c r="M184" s="845">
        <v>0</v>
      </c>
      <c r="N184" s="845">
        <v>1250</v>
      </c>
      <c r="O184" s="842" t="s">
        <v>2772</v>
      </c>
      <c r="P184" s="842"/>
      <c r="Q184" s="842"/>
      <c r="R184" s="842"/>
      <c r="S184" s="842"/>
      <c r="T184" s="842"/>
      <c r="U184" s="842"/>
      <c r="V184" s="844"/>
      <c r="X184" s="864">
        <v>410</v>
      </c>
      <c r="Y184" s="824" t="s">
        <v>17755</v>
      </c>
    </row>
    <row r="185" spans="1:25">
      <c r="A185" s="842"/>
      <c r="B185" s="1788"/>
      <c r="C185" s="844"/>
      <c r="D185" s="844"/>
      <c r="E185" s="844"/>
      <c r="F185" s="842"/>
      <c r="G185" s="842"/>
      <c r="H185" s="842"/>
      <c r="I185" s="3037"/>
      <c r="J185" s="3037"/>
      <c r="K185" s="3037"/>
      <c r="L185" s="842"/>
      <c r="M185" s="845"/>
      <c r="N185" s="845"/>
      <c r="O185" s="842"/>
      <c r="P185" s="842"/>
      <c r="Q185" s="842"/>
      <c r="R185" s="842"/>
      <c r="S185" s="842"/>
      <c r="T185" s="842"/>
      <c r="U185" s="842"/>
      <c r="V185" s="844"/>
      <c r="Y185" s="824" t="s">
        <v>5925</v>
      </c>
    </row>
    <row r="186" spans="1:25">
      <c r="A186" s="846"/>
      <c r="B186" s="1623" t="s">
        <v>13050</v>
      </c>
      <c r="C186" s="847"/>
      <c r="D186" s="847"/>
      <c r="E186" s="847"/>
      <c r="F186" s="846"/>
      <c r="G186" s="846"/>
      <c r="H186" s="846"/>
      <c r="I186" s="3039"/>
      <c r="J186" s="3039"/>
      <c r="K186" s="3039"/>
      <c r="L186" s="846"/>
      <c r="M186" s="848"/>
      <c r="N186" s="848"/>
      <c r="O186" s="846"/>
      <c r="P186" s="846"/>
      <c r="Q186" s="846"/>
      <c r="R186" s="846"/>
      <c r="S186" s="846"/>
      <c r="T186" s="846"/>
      <c r="U186" s="846"/>
      <c r="V186" s="847"/>
      <c r="Y186" s="824" t="s">
        <v>5925</v>
      </c>
    </row>
    <row r="187" spans="1:25">
      <c r="A187" s="842">
        <v>1</v>
      </c>
      <c r="B187" s="1788" t="s">
        <v>15117</v>
      </c>
      <c r="C187" s="844" t="s">
        <v>13462</v>
      </c>
      <c r="D187" s="844" t="s">
        <v>13462</v>
      </c>
      <c r="E187" s="844"/>
      <c r="F187" s="842" t="s">
        <v>13478</v>
      </c>
      <c r="G187" s="842" t="s">
        <v>3433</v>
      </c>
      <c r="H187" s="842"/>
      <c r="I187" s="3037" t="s">
        <v>545</v>
      </c>
      <c r="J187" s="3037">
        <v>2.8</v>
      </c>
      <c r="K187" s="3037">
        <v>40</v>
      </c>
      <c r="L187" s="842" t="s">
        <v>2773</v>
      </c>
      <c r="M187" s="845">
        <v>0</v>
      </c>
      <c r="N187" s="845">
        <v>1080</v>
      </c>
      <c r="O187" s="842" t="s">
        <v>2772</v>
      </c>
      <c r="P187" s="842"/>
      <c r="Q187" s="842"/>
      <c r="R187" s="842"/>
      <c r="S187" s="842"/>
      <c r="T187" s="842"/>
      <c r="U187" s="842"/>
      <c r="V187" s="844"/>
      <c r="X187" s="864">
        <v>510</v>
      </c>
      <c r="Y187" s="824" t="s">
        <v>17746</v>
      </c>
    </row>
    <row r="188" spans="1:25">
      <c r="A188" s="842">
        <v>2</v>
      </c>
      <c r="B188" s="2592" t="s">
        <v>15118</v>
      </c>
      <c r="C188" s="844" t="s">
        <v>13477</v>
      </c>
      <c r="D188" s="844" t="s">
        <v>13481</v>
      </c>
      <c r="E188" s="844">
        <v>48688</v>
      </c>
      <c r="F188" s="842" t="s">
        <v>13479</v>
      </c>
      <c r="G188" s="842" t="s">
        <v>3433</v>
      </c>
      <c r="H188" s="842"/>
      <c r="I188" s="3037" t="s">
        <v>531</v>
      </c>
      <c r="J188" s="3037">
        <v>39.200000000000003</v>
      </c>
      <c r="K188" s="3037">
        <v>105</v>
      </c>
      <c r="L188" s="842" t="s">
        <v>2771</v>
      </c>
      <c r="M188" s="845">
        <v>0</v>
      </c>
      <c r="N188" s="845">
        <v>1250</v>
      </c>
      <c r="O188" s="842" t="s">
        <v>2772</v>
      </c>
      <c r="P188" s="842"/>
      <c r="Q188" s="842"/>
      <c r="R188" s="842"/>
      <c r="S188" s="842"/>
      <c r="T188" s="842"/>
      <c r="U188" s="842"/>
      <c r="V188" s="844"/>
      <c r="X188" s="864">
        <v>510</v>
      </c>
      <c r="Y188" s="824" t="s">
        <v>17755</v>
      </c>
    </row>
    <row r="189" spans="1:25">
      <c r="A189" s="842">
        <v>3</v>
      </c>
      <c r="B189" s="1788" t="s">
        <v>15119</v>
      </c>
      <c r="C189" s="844" t="s">
        <v>13470</v>
      </c>
      <c r="D189" s="844" t="s">
        <v>13470</v>
      </c>
      <c r="E189" s="844"/>
      <c r="F189" s="842" t="s">
        <v>13480</v>
      </c>
      <c r="G189" s="842" t="s">
        <v>3433</v>
      </c>
      <c r="H189" s="842"/>
      <c r="I189" s="3037" t="s">
        <v>3781</v>
      </c>
      <c r="J189" s="3037">
        <v>4.5</v>
      </c>
      <c r="K189" s="3037">
        <v>106</v>
      </c>
      <c r="L189" s="842" t="s">
        <v>2773</v>
      </c>
      <c r="M189" s="845">
        <v>0</v>
      </c>
      <c r="N189" s="845">
        <v>1380</v>
      </c>
      <c r="O189" s="842" t="s">
        <v>2772</v>
      </c>
      <c r="P189" s="842"/>
      <c r="Q189" s="842"/>
      <c r="R189" s="842"/>
      <c r="S189" s="842"/>
      <c r="T189" s="842"/>
      <c r="U189" s="842"/>
      <c r="V189" s="844"/>
      <c r="X189" s="864">
        <v>510</v>
      </c>
      <c r="Y189" s="824" t="s">
        <v>17748</v>
      </c>
    </row>
    <row r="190" spans="1:25">
      <c r="A190" s="842">
        <v>4</v>
      </c>
      <c r="B190" s="1788" t="s">
        <v>15120</v>
      </c>
      <c r="C190" s="844" t="s">
        <v>13470</v>
      </c>
      <c r="D190" s="844" t="s">
        <v>13470</v>
      </c>
      <c r="E190" s="844"/>
      <c r="F190" s="842" t="s">
        <v>13480</v>
      </c>
      <c r="G190" s="842" t="s">
        <v>3433</v>
      </c>
      <c r="H190" s="842"/>
      <c r="I190" s="3037" t="s">
        <v>3781</v>
      </c>
      <c r="J190" s="3037">
        <v>4.5</v>
      </c>
      <c r="K190" s="3037">
        <v>106</v>
      </c>
      <c r="L190" s="842" t="s">
        <v>2773</v>
      </c>
      <c r="M190" s="845">
        <v>0</v>
      </c>
      <c r="N190" s="845">
        <v>1380</v>
      </c>
      <c r="O190" s="842" t="s">
        <v>2772</v>
      </c>
      <c r="P190" s="842"/>
      <c r="Q190" s="842"/>
      <c r="R190" s="842"/>
      <c r="S190" s="842"/>
      <c r="T190" s="842"/>
      <c r="U190" s="842"/>
      <c r="V190" s="844"/>
      <c r="X190" s="864">
        <v>510</v>
      </c>
      <c r="Y190" s="824" t="s">
        <v>17748</v>
      </c>
    </row>
    <row r="191" spans="1:25">
      <c r="A191" s="842"/>
      <c r="B191" s="1626"/>
      <c r="C191" s="844"/>
      <c r="D191" s="844"/>
      <c r="E191" s="844"/>
      <c r="F191" s="842"/>
      <c r="G191" s="842"/>
      <c r="H191" s="842"/>
      <c r="I191" s="3037"/>
      <c r="J191" s="3037"/>
      <c r="K191" s="3037"/>
      <c r="L191" s="842"/>
      <c r="M191" s="845"/>
      <c r="N191" s="845"/>
      <c r="O191" s="842"/>
      <c r="P191" s="842"/>
      <c r="Q191" s="842"/>
      <c r="R191" s="842"/>
      <c r="S191" s="842"/>
      <c r="T191" s="842"/>
      <c r="U191" s="842"/>
      <c r="V191" s="844"/>
      <c r="Y191" s="824" t="s">
        <v>5925</v>
      </c>
    </row>
    <row r="192" spans="1:25">
      <c r="A192" s="846"/>
      <c r="B192" s="1623" t="s">
        <v>6532</v>
      </c>
      <c r="C192" s="847"/>
      <c r="D192" s="847"/>
      <c r="E192" s="847"/>
      <c r="F192" s="846"/>
      <c r="G192" s="846"/>
      <c r="H192" s="846"/>
      <c r="I192" s="3039"/>
      <c r="J192" s="3039"/>
      <c r="K192" s="3039"/>
      <c r="L192" s="846"/>
      <c r="M192" s="848"/>
      <c r="N192" s="848"/>
      <c r="O192" s="846"/>
      <c r="P192" s="846"/>
      <c r="Q192" s="846"/>
      <c r="R192" s="846"/>
      <c r="S192" s="846"/>
      <c r="T192" s="846"/>
      <c r="U192" s="846"/>
      <c r="V192" s="847"/>
      <c r="Y192" s="824" t="s">
        <v>5925</v>
      </c>
    </row>
    <row r="193" spans="1:25">
      <c r="A193" s="842">
        <v>1</v>
      </c>
      <c r="B193" s="1626" t="s">
        <v>14949</v>
      </c>
      <c r="C193" s="844" t="s">
        <v>13634</v>
      </c>
      <c r="D193" s="844" t="s">
        <v>6532</v>
      </c>
      <c r="E193" s="844"/>
      <c r="F193" s="842" t="s">
        <v>15125</v>
      </c>
      <c r="G193" s="842" t="s">
        <v>15122</v>
      </c>
      <c r="H193" s="842"/>
      <c r="I193" s="3037" t="s">
        <v>530</v>
      </c>
      <c r="J193" s="3037">
        <v>1</v>
      </c>
      <c r="K193" s="3037">
        <v>64</v>
      </c>
      <c r="L193" s="842" t="s">
        <v>15121</v>
      </c>
      <c r="M193" s="845">
        <v>0</v>
      </c>
      <c r="N193" s="845">
        <v>1680</v>
      </c>
      <c r="O193" s="842" t="s">
        <v>2772</v>
      </c>
      <c r="P193" s="842"/>
      <c r="Q193" s="842"/>
      <c r="R193" s="842" t="s">
        <v>15126</v>
      </c>
      <c r="S193" s="842"/>
      <c r="T193" s="842"/>
      <c r="U193" s="842"/>
      <c r="V193" s="844"/>
      <c r="X193" s="864">
        <v>170</v>
      </c>
      <c r="Y193" s="824" t="s">
        <v>17749</v>
      </c>
    </row>
    <row r="194" spans="1:25">
      <c r="A194" s="842">
        <f>A193+1</f>
        <v>2</v>
      </c>
      <c r="B194" s="1626" t="s">
        <v>14950</v>
      </c>
      <c r="C194" s="844" t="s">
        <v>14951</v>
      </c>
      <c r="D194" s="844" t="s">
        <v>14951</v>
      </c>
      <c r="E194" s="844"/>
      <c r="F194" s="842" t="s">
        <v>13480</v>
      </c>
      <c r="G194" s="842" t="s">
        <v>15122</v>
      </c>
      <c r="H194" s="842"/>
      <c r="I194" s="3037" t="s">
        <v>530</v>
      </c>
      <c r="J194" s="3037">
        <v>1</v>
      </c>
      <c r="K194" s="3037">
        <v>45</v>
      </c>
      <c r="L194" s="842" t="s">
        <v>2773</v>
      </c>
      <c r="M194" s="845">
        <v>0</v>
      </c>
      <c r="N194" s="845">
        <v>1400</v>
      </c>
      <c r="O194" s="842" t="s">
        <v>2772</v>
      </c>
      <c r="P194" s="842"/>
      <c r="Q194" s="842"/>
      <c r="R194" s="842" t="s">
        <v>15126</v>
      </c>
      <c r="S194" s="842"/>
      <c r="T194" s="842"/>
      <c r="U194" s="842"/>
      <c r="V194" s="844"/>
      <c r="X194" s="864">
        <v>170</v>
      </c>
      <c r="Y194" s="824" t="s">
        <v>17739</v>
      </c>
    </row>
    <row r="195" spans="1:25">
      <c r="A195" s="842">
        <f>A194+1</f>
        <v>3</v>
      </c>
      <c r="B195" s="1626" t="s">
        <v>14952</v>
      </c>
      <c r="C195" s="844" t="s">
        <v>14951</v>
      </c>
      <c r="D195" s="844" t="s">
        <v>14953</v>
      </c>
      <c r="E195" s="844"/>
      <c r="F195" s="842" t="s">
        <v>15128</v>
      </c>
      <c r="G195" s="842" t="s">
        <v>15122</v>
      </c>
      <c r="H195" s="842"/>
      <c r="I195" s="3037" t="s">
        <v>530</v>
      </c>
      <c r="J195" s="3037">
        <v>1</v>
      </c>
      <c r="K195" s="3037">
        <v>45</v>
      </c>
      <c r="L195" s="842" t="s">
        <v>15121</v>
      </c>
      <c r="M195" s="845">
        <v>0</v>
      </c>
      <c r="N195" s="845">
        <v>800</v>
      </c>
      <c r="O195" s="842" t="s">
        <v>2772</v>
      </c>
      <c r="P195" s="842"/>
      <c r="Q195" s="842"/>
      <c r="R195" s="842" t="s">
        <v>15127</v>
      </c>
      <c r="S195" s="842"/>
      <c r="T195" s="842"/>
      <c r="U195" s="842"/>
      <c r="V195" s="844"/>
      <c r="X195" s="864">
        <v>170</v>
      </c>
      <c r="Y195" s="824" t="s">
        <v>17738</v>
      </c>
    </row>
    <row r="196" spans="1:25">
      <c r="A196" s="842">
        <f>A195+1</f>
        <v>4</v>
      </c>
      <c r="B196" s="1626" t="s">
        <v>14954</v>
      </c>
      <c r="C196" s="844"/>
      <c r="D196" s="844" t="s">
        <v>14944</v>
      </c>
      <c r="E196" s="844"/>
      <c r="F196" s="842" t="s">
        <v>15124</v>
      </c>
      <c r="G196" s="842" t="s">
        <v>15122</v>
      </c>
      <c r="H196" s="842"/>
      <c r="I196" s="3037" t="s">
        <v>530</v>
      </c>
      <c r="J196" s="3037">
        <v>1</v>
      </c>
      <c r="K196" s="3037">
        <v>67</v>
      </c>
      <c r="L196" s="842" t="s">
        <v>15121</v>
      </c>
      <c r="M196" s="845">
        <v>0</v>
      </c>
      <c r="N196" s="845">
        <v>1400</v>
      </c>
      <c r="O196" s="842" t="s">
        <v>2772</v>
      </c>
      <c r="P196" s="842"/>
      <c r="Q196" s="842"/>
      <c r="R196" s="842" t="s">
        <v>15123</v>
      </c>
      <c r="S196" s="842"/>
      <c r="T196" s="842"/>
      <c r="U196" s="842"/>
      <c r="V196" s="844"/>
      <c r="X196" s="864">
        <v>170</v>
      </c>
      <c r="Y196" s="824" t="s">
        <v>17739</v>
      </c>
    </row>
    <row r="197" spans="1:25">
      <c r="A197" s="923"/>
      <c r="B197" s="2593"/>
      <c r="C197" s="925"/>
      <c r="D197" s="925"/>
      <c r="E197" s="925"/>
      <c r="F197" s="923"/>
      <c r="G197" s="923"/>
      <c r="H197" s="923"/>
      <c r="I197" s="925"/>
      <c r="J197" s="3041"/>
      <c r="K197" s="3041"/>
      <c r="L197" s="923"/>
      <c r="M197" s="923"/>
      <c r="N197" s="923"/>
      <c r="O197" s="923"/>
      <c r="P197" s="923"/>
      <c r="Q197" s="923"/>
      <c r="R197" s="923"/>
      <c r="S197" s="923"/>
      <c r="T197" s="923"/>
      <c r="U197" s="923"/>
      <c r="V197" s="844"/>
    </row>
    <row r="198" spans="1:25">
      <c r="A198" s="861"/>
      <c r="B198" s="862"/>
      <c r="C198" s="861"/>
      <c r="D198" s="861"/>
      <c r="E198" s="861"/>
      <c r="F198" s="861"/>
      <c r="G198" s="861"/>
      <c r="H198" s="861"/>
      <c r="I198" s="861"/>
      <c r="J198" s="861"/>
      <c r="K198" s="861"/>
      <c r="L198" s="861"/>
      <c r="M198" s="861"/>
      <c r="N198" s="861"/>
      <c r="O198" s="861"/>
      <c r="P198" s="861"/>
      <c r="Q198" s="861"/>
      <c r="R198" s="861"/>
      <c r="S198" s="861"/>
      <c r="T198" s="861"/>
      <c r="U198" s="861"/>
      <c r="V198" s="863"/>
    </row>
    <row r="200" spans="1:25">
      <c r="A200" s="824" t="s">
        <v>6404</v>
      </c>
      <c r="D200" s="824">
        <f>COUNTA(A6:A198)</f>
        <v>176</v>
      </c>
      <c r="W200" s="824">
        <f>COUNTA(W6:W198)</f>
        <v>115</v>
      </c>
    </row>
  </sheetData>
  <autoFilter ref="A5:Y196" xr:uid="{00000000-0001-0000-2900-000000000000}"/>
  <customSheetViews>
    <customSheetView guid="{EAD1C6BF-B58E-4716-994B-7E887560A863}" showPageBreaks="1" printArea="1" hiddenColumns="1">
      <pane xSplit="6" ySplit="5" topLeftCell="G168" activePane="bottomRight" state="frozen"/>
      <selection pane="bottomRight" activeCell="A181" sqref="A181:XFD181"/>
      <pageMargins left="0.23" right="0.16" top="1" bottom="0.52" header="0.5" footer="0.3"/>
      <pageSetup paperSize="9" scale="75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>
      <pane xSplit="5" ySplit="6" topLeftCell="I37" activePane="bottomRight" state="frozen"/>
      <selection pane="bottomRight" activeCell="T15" sqref="T15"/>
      <pageMargins left="0.23" right="0.16" top="1" bottom="0.6" header="0.5" footer="0.3"/>
      <pageSetup paperSize="9" scale="8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pane xSplit="5" ySplit="4" topLeftCell="G85" activePane="bottomRight" state="frozen"/>
      <selection pane="bottomRight" activeCell="A181" sqref="A181:XFD181"/>
      <pageMargins left="0.23" right="0.16" top="1" bottom="0.52" header="0.5" footer="0.3"/>
      <pageSetup paperSize="9" scale="75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pane xSplit="6" ySplit="5" topLeftCell="G85" activePane="bottomRight" state="frozen"/>
      <selection pane="bottomRight" activeCell="A181" sqref="A181:XFD181"/>
      <pageMargins left="0.23" right="0.16" top="1" bottom="0.52" header="0.5" footer="0.3"/>
      <pageSetup paperSize="9" scale="75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pane xSplit="5" ySplit="4" topLeftCell="G18" activePane="bottomRight" state="frozen"/>
      <selection pane="bottomRight" activeCell="U45" sqref="U45"/>
      <pageMargins left="0.23" right="0.16" top="1" bottom="0.52" header="0.5" footer="0.3"/>
      <pageSetup paperSize="9" scale="75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>
      <pane xSplit="6" ySplit="6" topLeftCell="I37" activePane="bottomRight" state="frozen"/>
      <selection pane="bottomRight" activeCell="T15" sqref="T15"/>
      <pageMargins left="0.23" right="0.16" top="1" bottom="0.6" header="0.5" footer="0.3"/>
      <pageSetup paperSize="9" scale="8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>
      <pane xSplit="6" ySplit="6" topLeftCell="G17" activePane="bottomRight" state="frozen"/>
      <selection pane="bottomRight" activeCell="A181" sqref="A181:XFD181"/>
      <pageMargins left="0.23" right="0.16" top="1" bottom="0.6" header="0.5" footer="0.3"/>
      <pageSetup paperSize="9" scale="8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>
      <pane xSplit="6" ySplit="6" topLeftCell="I37" activePane="bottomRight" state="frozen"/>
      <selection pane="bottomRight" activeCell="T15" sqref="T15"/>
      <pageMargins left="0.23" right="0.16" top="1" bottom="0.6" header="0.5" footer="0.3"/>
      <pageSetup paperSize="9" scale="8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>
      <pane xSplit="5" ySplit="5" topLeftCell="T61" activePane="bottomRight" state="frozen"/>
      <selection pane="bottomRight" activeCell="U76" sqref="U76"/>
      <pageMargins left="0.23" right="0.16" top="1" bottom="0.6" header="0.5" footer="0.3"/>
      <pageSetup paperSize="9" scale="8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showAutoFilter="1" hiddenColumns="1" topLeftCell="A19">
      <selection activeCell="C12" sqref="C12"/>
      <pageMargins left="0.23" right="0.16" top="1" bottom="0.52" header="0.5" footer="0.3"/>
      <pageSetup paperSize="9" scale="75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  <autoFilter ref="A5:Y196" xr:uid="{40E99DF1-8C1B-4DE6-99AC-4C6F88F932F1}"/>
    </customSheetView>
    <customSheetView guid="{0A3BE354-EABF-4B36-A467-F2E7E7C9C594}" scale="130" showPageBreaks="1" showAutoFilter="1" hiddenColumns="1">
      <selection activeCell="C1" sqref="C1"/>
      <pageMargins left="0.23" right="0.16" top="1" bottom="0.52" header="0.5" footer="0.3"/>
      <pageSetup paperSize="9" scale="75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  <autoFilter ref="A5:Y196" xr:uid="{76924DFF-6B3F-4C06-B89E-9EE268B668EB}"/>
    </customSheetView>
  </customSheetViews>
  <mergeCells count="15">
    <mergeCell ref="A4:A5"/>
    <mergeCell ref="G4:G5"/>
    <mergeCell ref="M4:O4"/>
    <mergeCell ref="V4:V5"/>
    <mergeCell ref="U4:U5"/>
    <mergeCell ref="L4:L5"/>
    <mergeCell ref="B4:B5"/>
    <mergeCell ref="D4:D5"/>
    <mergeCell ref="C4:C5"/>
    <mergeCell ref="E4:E5"/>
    <mergeCell ref="F4:F5"/>
    <mergeCell ref="S4:T4"/>
    <mergeCell ref="I4:I5"/>
    <mergeCell ref="J4:J5"/>
    <mergeCell ref="K4:K5"/>
  </mergeCells>
  <phoneticPr fontId="30" type="noConversion"/>
  <pageMargins left="0.23" right="0.16" top="1" bottom="0.52" header="0.5" footer="0.3"/>
  <pageSetup paperSize="9" scale="75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9"/>
  <dimension ref="A1:AE327"/>
  <sheetViews>
    <sheetView zoomScale="130" zoomScaleNormal="96" workbookViewId="0">
      <pane xSplit="2" ySplit="6" topLeftCell="D242" activePane="bottomRight" state="frozen"/>
      <selection pane="topRight" activeCell="C1" sqref="C1"/>
      <selection pane="bottomLeft" activeCell="A7" sqref="A7"/>
      <selection pane="bottomRight" activeCell="E244" sqref="E244"/>
    </sheetView>
  </sheetViews>
  <sheetFormatPr defaultColWidth="9.140625" defaultRowHeight="12.75"/>
  <cols>
    <col min="1" max="1" width="5" style="975" customWidth="1"/>
    <col min="2" max="2" width="12.5703125" style="975" bestFit="1" customWidth="1"/>
    <col min="3" max="3" width="25.5703125" style="975" bestFit="1" customWidth="1"/>
    <col min="4" max="4" width="17.28515625" style="975" customWidth="1"/>
    <col min="5" max="5" width="23.140625" style="975" customWidth="1"/>
    <col min="6" max="6" width="18.28515625" style="975" customWidth="1"/>
    <col min="7" max="7" width="19.85546875" style="2226" customWidth="1"/>
    <col min="8" max="8" width="13.85546875" style="2226" customWidth="1"/>
    <col min="9" max="10" width="10.42578125" style="975" customWidth="1"/>
    <col min="11" max="11" width="12.5703125" style="2294" customWidth="1"/>
    <col min="12" max="12" width="11" style="975" customWidth="1"/>
    <col min="13" max="13" width="10.85546875" style="975" customWidth="1"/>
    <col min="14" max="14" width="7" style="2226" customWidth="1"/>
    <col min="15" max="15" width="6.5703125" style="2226" customWidth="1"/>
    <col min="16" max="16" width="5.7109375" style="2226" customWidth="1"/>
    <col min="17" max="17" width="8.140625" style="2226" hidden="1" customWidth="1"/>
    <col min="18" max="18" width="11.5703125" style="2226" customWidth="1"/>
    <col min="19" max="19" width="10.140625" style="2226" customWidth="1"/>
    <col min="20" max="20" width="5.7109375" style="2226" customWidth="1"/>
    <col min="21" max="21" width="5.5703125" style="2226" customWidth="1"/>
    <col min="22" max="22" width="7.140625" style="2226" customWidth="1"/>
    <col min="23" max="23" width="10.140625" style="2125" customWidth="1"/>
    <col min="24" max="24" width="4.5703125" style="2125" hidden="1" customWidth="1"/>
    <col min="25" max="25" width="0.42578125" style="2125" hidden="1" customWidth="1"/>
    <col min="26" max="26" width="3.85546875" style="2125" hidden="1" customWidth="1"/>
    <col min="27" max="27" width="12.140625" style="975" customWidth="1"/>
    <col min="28" max="28" width="9.140625" style="975"/>
    <col min="29" max="29" width="9.140625" style="2294"/>
    <col min="30" max="16384" width="9.140625" style="975"/>
  </cols>
  <sheetData>
    <row r="1" spans="1:29" s="2226" customFormat="1" ht="24" customHeight="1">
      <c r="A1" s="1784" t="s">
        <v>3516</v>
      </c>
      <c r="B1" s="1784"/>
      <c r="C1" s="1784"/>
      <c r="D1" s="1784"/>
      <c r="E1" s="1784"/>
      <c r="F1" s="1784"/>
      <c r="G1" s="1784"/>
      <c r="H1" s="2"/>
      <c r="I1" s="1784"/>
      <c r="J1" s="1784"/>
      <c r="K1" s="1784"/>
      <c r="L1" s="1784"/>
      <c r="M1" s="1784"/>
      <c r="N1" s="1784"/>
      <c r="O1" s="1784"/>
      <c r="P1" s="1784"/>
      <c r="Q1" s="1784"/>
      <c r="R1" s="1784"/>
      <c r="S1" s="1784"/>
      <c r="T1" s="1784"/>
      <c r="U1" s="1784"/>
      <c r="V1" s="1784"/>
      <c r="W1" s="1784"/>
      <c r="X1" s="1784"/>
      <c r="Y1" s="1784"/>
      <c r="Z1" s="1784"/>
      <c r="AA1" s="1784"/>
      <c r="AC1" s="2294"/>
    </row>
    <row r="2" spans="1:29" s="2226" customFormat="1" ht="12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2296" t="s">
        <v>691</v>
      </c>
      <c r="V2" s="3"/>
      <c r="W2" s="327"/>
      <c r="X2" s="327"/>
      <c r="Y2" s="327"/>
      <c r="Z2" s="327"/>
      <c r="AA2" s="3"/>
      <c r="AC2" s="2294"/>
    </row>
    <row r="3" spans="1:29" s="2226" customFormat="1" ht="13.5" thickBot="1">
      <c r="A3" s="975"/>
      <c r="B3" s="975"/>
      <c r="C3" s="975"/>
      <c r="D3" s="975"/>
      <c r="E3" s="975"/>
      <c r="F3" s="975"/>
      <c r="I3" s="975"/>
      <c r="J3" s="975"/>
      <c r="K3" s="2294"/>
      <c r="L3" s="975"/>
      <c r="M3" s="975"/>
      <c r="N3" s="975"/>
      <c r="O3" s="975"/>
      <c r="P3" s="975"/>
      <c r="Q3" s="975"/>
      <c r="R3" s="975"/>
      <c r="S3" s="975"/>
      <c r="T3" s="975"/>
      <c r="U3" s="2297" t="s">
        <v>692</v>
      </c>
      <c r="V3" s="975"/>
      <c r="W3" s="2125"/>
      <c r="X3" s="2125"/>
      <c r="Y3" s="2125"/>
      <c r="Z3" s="2125"/>
      <c r="AA3" s="975"/>
      <c r="AC3" s="2294"/>
    </row>
    <row r="4" spans="1:29" s="209" customFormat="1" ht="13.5" customHeight="1">
      <c r="A4" s="3771" t="s">
        <v>2418</v>
      </c>
      <c r="B4" s="3773" t="s">
        <v>2419</v>
      </c>
      <c r="C4" s="3758" t="s">
        <v>2420</v>
      </c>
      <c r="D4" s="3758" t="s">
        <v>282</v>
      </c>
      <c r="E4" s="3758" t="s">
        <v>3202</v>
      </c>
      <c r="F4" s="2127" t="s">
        <v>13378</v>
      </c>
      <c r="G4" s="3758" t="s">
        <v>281</v>
      </c>
      <c r="H4" s="2127" t="s">
        <v>17286</v>
      </c>
      <c r="I4" s="3767" t="s">
        <v>842</v>
      </c>
      <c r="J4" s="2357" t="s">
        <v>19281</v>
      </c>
      <c r="K4" s="3776" t="s">
        <v>843</v>
      </c>
      <c r="L4" s="3769" t="s">
        <v>160</v>
      </c>
      <c r="M4" s="3767" t="s">
        <v>3228</v>
      </c>
      <c r="N4" s="3760" t="s">
        <v>1029</v>
      </c>
      <c r="O4" s="3761"/>
      <c r="P4" s="3762"/>
      <c r="Q4" s="2315" t="s">
        <v>2199</v>
      </c>
      <c r="R4" s="2465" t="s">
        <v>2648</v>
      </c>
      <c r="S4" s="2316" t="s">
        <v>6196</v>
      </c>
      <c r="T4" s="3700" t="s">
        <v>4238</v>
      </c>
      <c r="U4" s="3701"/>
      <c r="V4" s="3765" t="s">
        <v>693</v>
      </c>
      <c r="W4" s="643" t="s">
        <v>6079</v>
      </c>
      <c r="X4" s="643" t="s">
        <v>6080</v>
      </c>
      <c r="Y4" s="643" t="s">
        <v>6081</v>
      </c>
      <c r="Z4" s="643" t="s">
        <v>6082</v>
      </c>
      <c r="AA4" s="3763" t="s">
        <v>284</v>
      </c>
      <c r="AC4" s="2045"/>
    </row>
    <row r="5" spans="1:29" s="209" customFormat="1" ht="15.75" customHeight="1" thickBot="1">
      <c r="A5" s="3772"/>
      <c r="B5" s="3774"/>
      <c r="C5" s="3759"/>
      <c r="D5" s="3759"/>
      <c r="E5" s="3759"/>
      <c r="F5" s="2129"/>
      <c r="G5" s="3759"/>
      <c r="H5" s="2129"/>
      <c r="I5" s="3775"/>
      <c r="J5" s="2362" t="s">
        <v>19282</v>
      </c>
      <c r="K5" s="3777"/>
      <c r="L5" s="3770"/>
      <c r="M5" s="3768"/>
      <c r="N5" s="2131" t="s">
        <v>3203</v>
      </c>
      <c r="O5" s="2132" t="s">
        <v>3204</v>
      </c>
      <c r="P5" s="2133" t="s">
        <v>2336</v>
      </c>
      <c r="Q5" s="2317"/>
      <c r="R5" s="2466"/>
      <c r="S5" s="2318" t="s">
        <v>6197</v>
      </c>
      <c r="T5" s="2134" t="s">
        <v>4237</v>
      </c>
      <c r="U5" s="2135" t="s">
        <v>2201</v>
      </c>
      <c r="V5" s="3766"/>
      <c r="W5" s="644"/>
      <c r="X5" s="644"/>
      <c r="Y5" s="644"/>
      <c r="Z5" s="644"/>
      <c r="AA5" s="3764"/>
      <c r="AC5" s="2045" t="s">
        <v>20009</v>
      </c>
    </row>
    <row r="6" spans="1:29" ht="8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2726"/>
      <c r="L6" s="7"/>
      <c r="M6" s="8"/>
      <c r="N6" s="2138"/>
      <c r="O6" s="2138"/>
      <c r="P6" s="10"/>
      <c r="Q6" s="10"/>
      <c r="R6" s="2138"/>
      <c r="S6" s="10"/>
      <c r="T6" s="10"/>
      <c r="U6" s="10"/>
      <c r="V6" s="10"/>
      <c r="W6" s="642"/>
      <c r="X6" s="642"/>
      <c r="Y6" s="642"/>
      <c r="Z6" s="642"/>
      <c r="AA6" s="11"/>
    </row>
    <row r="7" spans="1:29">
      <c r="A7" s="46">
        <f t="shared" ref="A7:A72" si="0">A6+1</f>
        <v>1</v>
      </c>
      <c r="B7" s="49" t="s">
        <v>15787</v>
      </c>
      <c r="C7" s="30" t="s">
        <v>6458</v>
      </c>
      <c r="D7" s="44" t="s">
        <v>3421</v>
      </c>
      <c r="E7" s="33"/>
      <c r="F7" s="33"/>
      <c r="G7" s="33"/>
      <c r="H7" s="33" t="s">
        <v>17273</v>
      </c>
      <c r="I7" s="30"/>
      <c r="J7" s="30"/>
      <c r="K7" s="2236"/>
      <c r="L7" s="44"/>
      <c r="M7" s="33"/>
      <c r="N7" s="43"/>
      <c r="O7" s="43"/>
      <c r="P7" s="33"/>
      <c r="Q7" s="320"/>
      <c r="R7" s="2163"/>
      <c r="S7" s="320"/>
      <c r="T7" s="349" t="str">
        <f t="shared" ref="T7:T38" si="1">IF(ISERROR(INDEX(data,MATCH(LEN(V7),item,0),2))," ",INDEX(data,MATCH(LEN(V7),item,0),2))</f>
        <v xml:space="preserve"> </v>
      </c>
      <c r="U7" s="320"/>
      <c r="V7" s="320"/>
      <c r="W7" s="645"/>
      <c r="X7" s="645"/>
      <c r="Y7" s="645"/>
      <c r="Z7" s="645"/>
      <c r="AA7" s="2161"/>
    </row>
    <row r="8" spans="1:29">
      <c r="A8" s="46">
        <f t="shared" si="0"/>
        <v>2</v>
      </c>
      <c r="B8" s="1622" t="s">
        <v>1954</v>
      </c>
      <c r="C8" s="30" t="s">
        <v>1955</v>
      </c>
      <c r="D8" s="44" t="s">
        <v>817</v>
      </c>
      <c r="E8" s="33"/>
      <c r="F8" s="33"/>
      <c r="G8" s="33" t="s">
        <v>2559</v>
      </c>
      <c r="H8" s="33" t="s">
        <v>17274</v>
      </c>
      <c r="I8" s="30"/>
      <c r="J8" s="30"/>
      <c r="K8" s="2236"/>
      <c r="L8" s="44"/>
      <c r="M8" s="33"/>
      <c r="N8" s="43">
        <v>0</v>
      </c>
      <c r="O8" s="43">
        <v>800</v>
      </c>
      <c r="P8" s="33" t="s">
        <v>1525</v>
      </c>
      <c r="Q8" s="320"/>
      <c r="R8" s="2163"/>
      <c r="S8" s="320"/>
      <c r="T8" s="349">
        <f t="shared" si="1"/>
        <v>5</v>
      </c>
      <c r="U8" s="320" t="s">
        <v>4849</v>
      </c>
      <c r="V8" s="331" t="s">
        <v>1527</v>
      </c>
      <c r="W8" s="2727"/>
      <c r="X8" s="2727"/>
      <c r="Y8" s="2727"/>
      <c r="Z8" s="2727"/>
      <c r="AA8" s="107"/>
    </row>
    <row r="9" spans="1:29">
      <c r="A9" s="46">
        <f t="shared" si="0"/>
        <v>3</v>
      </c>
      <c r="B9" s="49" t="s">
        <v>1957</v>
      </c>
      <c r="C9" s="30" t="s">
        <v>1955</v>
      </c>
      <c r="D9" s="44" t="s">
        <v>817</v>
      </c>
      <c r="E9" s="33" t="s">
        <v>3472</v>
      </c>
      <c r="F9" s="33"/>
      <c r="G9" s="33" t="s">
        <v>4381</v>
      </c>
      <c r="H9" s="33" t="s">
        <v>3516</v>
      </c>
      <c r="I9" s="30"/>
      <c r="J9" s="30"/>
      <c r="K9" s="2236"/>
      <c r="L9" s="44"/>
      <c r="M9" s="33" t="s">
        <v>1956</v>
      </c>
      <c r="N9" s="43">
        <v>0</v>
      </c>
      <c r="O9" s="43">
        <v>800</v>
      </c>
      <c r="P9" s="33" t="s">
        <v>1525</v>
      </c>
      <c r="Q9" s="33"/>
      <c r="R9" s="43"/>
      <c r="S9" s="320">
        <v>1997</v>
      </c>
      <c r="T9" s="349" t="str">
        <f t="shared" si="1"/>
        <v xml:space="preserve"> </v>
      </c>
      <c r="U9" s="33"/>
      <c r="V9" s="33"/>
      <c r="W9" s="329"/>
      <c r="X9" s="329"/>
      <c r="Y9" s="329"/>
      <c r="Z9" s="329"/>
      <c r="AA9" s="125"/>
    </row>
    <row r="10" spans="1:29">
      <c r="A10" s="46">
        <f t="shared" si="0"/>
        <v>4</v>
      </c>
      <c r="B10" s="49" t="s">
        <v>1958</v>
      </c>
      <c r="C10" s="30" t="s">
        <v>1955</v>
      </c>
      <c r="D10" s="44" t="s">
        <v>817</v>
      </c>
      <c r="E10" s="33" t="s">
        <v>3429</v>
      </c>
      <c r="F10" s="33"/>
      <c r="G10" s="33" t="s">
        <v>3426</v>
      </c>
      <c r="H10" s="33" t="s">
        <v>17274</v>
      </c>
      <c r="I10" s="2073"/>
      <c r="J10" s="2073"/>
      <c r="K10" s="128"/>
      <c r="L10" s="128"/>
      <c r="M10" s="33" t="s">
        <v>1476</v>
      </c>
      <c r="N10" s="43">
        <v>0</v>
      </c>
      <c r="O10" s="43">
        <v>0</v>
      </c>
      <c r="P10" s="33" t="s">
        <v>1525</v>
      </c>
      <c r="Q10" s="33"/>
      <c r="R10" s="43"/>
      <c r="S10" s="320">
        <v>1997</v>
      </c>
      <c r="T10" s="349" t="str">
        <f t="shared" si="1"/>
        <v xml:space="preserve"> </v>
      </c>
      <c r="U10" s="33"/>
      <c r="V10" s="33"/>
      <c r="W10" s="2158"/>
      <c r="X10" s="2158"/>
      <c r="Y10" s="2158"/>
      <c r="Z10" s="2158"/>
      <c r="AA10" s="2159"/>
    </row>
    <row r="11" spans="1:29">
      <c r="A11" s="46">
        <f t="shared" si="0"/>
        <v>5</v>
      </c>
      <c r="B11" s="49" t="s">
        <v>1959</v>
      </c>
      <c r="C11" s="30" t="s">
        <v>1960</v>
      </c>
      <c r="D11" s="44" t="s">
        <v>2288</v>
      </c>
      <c r="E11" s="33" t="s">
        <v>999</v>
      </c>
      <c r="F11" s="33"/>
      <c r="G11" s="33" t="s">
        <v>4381</v>
      </c>
      <c r="H11" s="33" t="s">
        <v>17216</v>
      </c>
      <c r="I11" s="2073"/>
      <c r="J11" s="2073"/>
      <c r="K11" s="128"/>
      <c r="L11" s="128"/>
      <c r="M11" s="33" t="s">
        <v>1956</v>
      </c>
      <c r="N11" s="43">
        <v>0</v>
      </c>
      <c r="O11" s="43">
        <v>500</v>
      </c>
      <c r="P11" s="33" t="s">
        <v>1525</v>
      </c>
      <c r="Q11" s="33"/>
      <c r="R11" s="43"/>
      <c r="S11" s="320">
        <v>1997</v>
      </c>
      <c r="T11" s="349" t="str">
        <f t="shared" si="1"/>
        <v xml:space="preserve"> </v>
      </c>
      <c r="U11" s="33"/>
      <c r="V11" s="33"/>
      <c r="W11" s="329"/>
      <c r="X11" s="329"/>
      <c r="Y11" s="329"/>
      <c r="Z11" s="329"/>
      <c r="AA11" s="2159"/>
    </row>
    <row r="12" spans="1:29">
      <c r="A12" s="46">
        <f t="shared" si="0"/>
        <v>6</v>
      </c>
      <c r="B12" s="49" t="s">
        <v>1961</v>
      </c>
      <c r="C12" s="30" t="s">
        <v>1962</v>
      </c>
      <c r="D12" s="44" t="s">
        <v>795</v>
      </c>
      <c r="E12" s="2073" t="s">
        <v>3752</v>
      </c>
      <c r="F12" s="2073" t="s">
        <v>17639</v>
      </c>
      <c r="G12" s="2073" t="s">
        <v>4381</v>
      </c>
      <c r="H12" s="2073" t="s">
        <v>17217</v>
      </c>
      <c r="I12" s="2073"/>
      <c r="J12" s="2073"/>
      <c r="K12" s="128"/>
      <c r="L12" s="128"/>
      <c r="M12" s="33" t="s">
        <v>1963</v>
      </c>
      <c r="N12" s="43">
        <v>0</v>
      </c>
      <c r="O12" s="43">
        <v>8</v>
      </c>
      <c r="P12" s="33" t="s">
        <v>1525</v>
      </c>
      <c r="Q12" s="33"/>
      <c r="R12" s="43"/>
      <c r="S12" s="320">
        <v>1997</v>
      </c>
      <c r="T12" s="349" t="str">
        <f t="shared" si="1"/>
        <v xml:space="preserve"> </v>
      </c>
      <c r="U12" s="33"/>
      <c r="V12" s="33"/>
      <c r="W12" s="2158"/>
      <c r="X12" s="2158"/>
      <c r="Y12" s="2158"/>
      <c r="Z12" s="2158"/>
      <c r="AA12" s="125"/>
    </row>
    <row r="13" spans="1:29">
      <c r="A13" s="46">
        <f t="shared" si="0"/>
        <v>7</v>
      </c>
      <c r="B13" s="49" t="s">
        <v>1964</v>
      </c>
      <c r="C13" s="30" t="s">
        <v>1962</v>
      </c>
      <c r="D13" s="44" t="s">
        <v>795</v>
      </c>
      <c r="E13" s="33" t="s">
        <v>3430</v>
      </c>
      <c r="F13" s="33"/>
      <c r="G13" s="33" t="s">
        <v>3426</v>
      </c>
      <c r="H13" s="33" t="s">
        <v>17217</v>
      </c>
      <c r="I13" s="2073"/>
      <c r="J13" s="2073"/>
      <c r="K13" s="128"/>
      <c r="L13" s="128"/>
      <c r="M13" s="33" t="s">
        <v>1476</v>
      </c>
      <c r="N13" s="43">
        <v>0</v>
      </c>
      <c r="O13" s="43">
        <v>0</v>
      </c>
      <c r="P13" s="33" t="s">
        <v>1525</v>
      </c>
      <c r="Q13" s="320"/>
      <c r="R13" s="2163"/>
      <c r="S13" s="320">
        <v>1997</v>
      </c>
      <c r="T13" s="349">
        <f t="shared" si="1"/>
        <v>5</v>
      </c>
      <c r="U13" s="320" t="s">
        <v>4849</v>
      </c>
      <c r="V13" s="331" t="s">
        <v>1527</v>
      </c>
      <c r="W13" s="2158"/>
      <c r="X13" s="2158"/>
      <c r="Y13" s="2158"/>
      <c r="Z13" s="2158"/>
      <c r="AA13" s="107"/>
    </row>
    <row r="14" spans="1:29">
      <c r="A14" s="46">
        <f t="shared" si="0"/>
        <v>8</v>
      </c>
      <c r="B14" s="49" t="s">
        <v>1965</v>
      </c>
      <c r="C14" s="30" t="s">
        <v>1962</v>
      </c>
      <c r="D14" s="44" t="s">
        <v>795</v>
      </c>
      <c r="E14" s="33" t="s">
        <v>3430</v>
      </c>
      <c r="F14" s="33"/>
      <c r="G14" s="33" t="s">
        <v>3426</v>
      </c>
      <c r="H14" s="33" t="s">
        <v>17217</v>
      </c>
      <c r="I14" s="2073"/>
      <c r="J14" s="2073"/>
      <c r="K14" s="128"/>
      <c r="L14" s="128"/>
      <c r="M14" s="33" t="s">
        <v>1476</v>
      </c>
      <c r="N14" s="43">
        <v>0</v>
      </c>
      <c r="O14" s="43">
        <v>0</v>
      </c>
      <c r="P14" s="33" t="s">
        <v>1525</v>
      </c>
      <c r="Q14" s="33"/>
      <c r="R14" s="43"/>
      <c r="S14" s="33">
        <v>1997</v>
      </c>
      <c r="T14" s="349" t="str">
        <f t="shared" si="1"/>
        <v xml:space="preserve"> </v>
      </c>
      <c r="U14" s="33"/>
      <c r="V14" s="33"/>
      <c r="W14" s="2158"/>
      <c r="X14" s="2158"/>
      <c r="Y14" s="2158"/>
      <c r="Z14" s="2158"/>
      <c r="AA14" s="2159"/>
    </row>
    <row r="15" spans="1:29">
      <c r="A15" s="46">
        <f t="shared" si="0"/>
        <v>9</v>
      </c>
      <c r="B15" s="49" t="s">
        <v>1966</v>
      </c>
      <c r="C15" s="30" t="s">
        <v>1967</v>
      </c>
      <c r="D15" s="44" t="s">
        <v>1296</v>
      </c>
      <c r="E15" s="33" t="s">
        <v>1000</v>
      </c>
      <c r="F15" s="33"/>
      <c r="G15" s="33" t="s">
        <v>4381</v>
      </c>
      <c r="H15" s="33" t="s">
        <v>3516</v>
      </c>
      <c r="I15" s="2073"/>
      <c r="J15" s="2073"/>
      <c r="K15" s="128"/>
      <c r="L15" s="128"/>
      <c r="M15" s="33" t="s">
        <v>1956</v>
      </c>
      <c r="N15" s="43">
        <v>0</v>
      </c>
      <c r="O15" s="43">
        <v>300</v>
      </c>
      <c r="P15" s="33" t="s">
        <v>1525</v>
      </c>
      <c r="Q15" s="33"/>
      <c r="R15" s="43"/>
      <c r="S15" s="33">
        <v>1997</v>
      </c>
      <c r="T15" s="349" t="str">
        <f t="shared" si="1"/>
        <v xml:space="preserve"> </v>
      </c>
      <c r="U15" s="33"/>
      <c r="V15" s="33"/>
      <c r="W15" s="329"/>
      <c r="X15" s="329"/>
      <c r="Y15" s="329"/>
      <c r="Z15" s="329"/>
      <c r="AA15" s="2159"/>
    </row>
    <row r="16" spans="1:29">
      <c r="A16" s="46">
        <f t="shared" si="0"/>
        <v>10</v>
      </c>
      <c r="B16" s="49" t="s">
        <v>1968</v>
      </c>
      <c r="C16" s="30" t="s">
        <v>1969</v>
      </c>
      <c r="D16" s="44" t="s">
        <v>1297</v>
      </c>
      <c r="E16" s="33" t="s">
        <v>3002</v>
      </c>
      <c r="F16" s="33"/>
      <c r="G16" s="33" t="s">
        <v>4381</v>
      </c>
      <c r="H16" s="33" t="s">
        <v>17220</v>
      </c>
      <c r="I16" s="2073"/>
      <c r="J16" s="2073"/>
      <c r="K16" s="128"/>
      <c r="L16" s="128"/>
      <c r="M16" s="33" t="s">
        <v>1956</v>
      </c>
      <c r="N16" s="43">
        <v>0</v>
      </c>
      <c r="O16" s="43">
        <v>800</v>
      </c>
      <c r="P16" s="33" t="s">
        <v>1525</v>
      </c>
      <c r="Q16" s="320"/>
      <c r="R16" s="2163"/>
      <c r="S16" s="320">
        <v>1997</v>
      </c>
      <c r="T16" s="349">
        <f t="shared" si="1"/>
        <v>5</v>
      </c>
      <c r="U16" s="320" t="s">
        <v>4849</v>
      </c>
      <c r="V16" s="331" t="s">
        <v>1527</v>
      </c>
      <c r="W16" s="329"/>
      <c r="X16" s="329"/>
      <c r="Y16" s="329"/>
      <c r="Z16" s="329"/>
      <c r="AA16" s="107"/>
    </row>
    <row r="17" spans="1:27">
      <c r="A17" s="46">
        <f t="shared" si="0"/>
        <v>11</v>
      </c>
      <c r="B17" s="49" t="s">
        <v>4290</v>
      </c>
      <c r="C17" s="30" t="s">
        <v>1969</v>
      </c>
      <c r="D17" s="44" t="s">
        <v>1297</v>
      </c>
      <c r="E17" s="33" t="s">
        <v>3431</v>
      </c>
      <c r="F17" s="33"/>
      <c r="G17" s="33" t="s">
        <v>3426</v>
      </c>
      <c r="H17" s="33" t="s">
        <v>17220</v>
      </c>
      <c r="I17" s="2073"/>
      <c r="J17" s="2073"/>
      <c r="K17" s="128"/>
      <c r="L17" s="128"/>
      <c r="M17" s="33" t="s">
        <v>1476</v>
      </c>
      <c r="N17" s="43">
        <v>0</v>
      </c>
      <c r="O17" s="43">
        <v>0</v>
      </c>
      <c r="P17" s="33" t="s">
        <v>1525</v>
      </c>
      <c r="Q17" s="320"/>
      <c r="R17" s="2163"/>
      <c r="S17" s="320">
        <v>1997</v>
      </c>
      <c r="T17" s="349">
        <f t="shared" si="1"/>
        <v>5</v>
      </c>
      <c r="U17" s="320" t="s">
        <v>4849</v>
      </c>
      <c r="V17" s="331" t="s">
        <v>1527</v>
      </c>
      <c r="W17" s="2158"/>
      <c r="X17" s="2158"/>
      <c r="Y17" s="2158"/>
      <c r="Z17" s="2158"/>
      <c r="AA17" s="107"/>
    </row>
    <row r="18" spans="1:27">
      <c r="A18" s="46">
        <f t="shared" si="0"/>
        <v>12</v>
      </c>
      <c r="B18" s="49" t="s">
        <v>4291</v>
      </c>
      <c r="C18" s="30" t="s">
        <v>1969</v>
      </c>
      <c r="D18" s="44" t="s">
        <v>1297</v>
      </c>
      <c r="E18" s="33" t="s">
        <v>3431</v>
      </c>
      <c r="F18" s="33"/>
      <c r="G18" s="33" t="s">
        <v>3426</v>
      </c>
      <c r="H18" s="33" t="s">
        <v>17220</v>
      </c>
      <c r="I18" s="2073"/>
      <c r="J18" s="2073"/>
      <c r="K18" s="128"/>
      <c r="L18" s="128"/>
      <c r="M18" s="33" t="s">
        <v>1476</v>
      </c>
      <c r="N18" s="43">
        <v>0</v>
      </c>
      <c r="O18" s="43">
        <v>0</v>
      </c>
      <c r="P18" s="33" t="s">
        <v>1525</v>
      </c>
      <c r="Q18" s="320"/>
      <c r="R18" s="2163"/>
      <c r="S18" s="320">
        <v>1997</v>
      </c>
      <c r="T18" s="349">
        <f t="shared" si="1"/>
        <v>5</v>
      </c>
      <c r="U18" s="320" t="s">
        <v>4849</v>
      </c>
      <c r="V18" s="331" t="s">
        <v>1527</v>
      </c>
      <c r="W18" s="2158"/>
      <c r="X18" s="2158"/>
      <c r="Y18" s="2158"/>
      <c r="Z18" s="2158"/>
      <c r="AA18" s="107"/>
    </row>
    <row r="19" spans="1:27">
      <c r="A19" s="46">
        <f t="shared" si="0"/>
        <v>13</v>
      </c>
      <c r="B19" s="49" t="s">
        <v>4292</v>
      </c>
      <c r="C19" s="30" t="s">
        <v>4339</v>
      </c>
      <c r="D19" s="44" t="s">
        <v>793</v>
      </c>
      <c r="E19" s="2073" t="s">
        <v>3752</v>
      </c>
      <c r="F19" s="2073" t="s">
        <v>17640</v>
      </c>
      <c r="G19" s="2073" t="s">
        <v>4381</v>
      </c>
      <c r="H19" s="2073" t="s">
        <v>17218</v>
      </c>
      <c r="I19" s="2073"/>
      <c r="J19" s="2073"/>
      <c r="K19" s="128"/>
      <c r="L19" s="128"/>
      <c r="M19" s="33" t="s">
        <v>1963</v>
      </c>
      <c r="N19" s="43">
        <v>0</v>
      </c>
      <c r="O19" s="43">
        <v>3.35</v>
      </c>
      <c r="P19" s="33" t="s">
        <v>1525</v>
      </c>
      <c r="Q19" s="320"/>
      <c r="R19" s="2163"/>
      <c r="S19" s="320">
        <v>1997</v>
      </c>
      <c r="T19" s="349">
        <f t="shared" si="1"/>
        <v>5</v>
      </c>
      <c r="U19" s="320" t="s">
        <v>4849</v>
      </c>
      <c r="V19" s="331" t="s">
        <v>1527</v>
      </c>
      <c r="W19" s="2158"/>
      <c r="X19" s="2158"/>
      <c r="Y19" s="2158"/>
      <c r="Z19" s="2158"/>
      <c r="AA19" s="107"/>
    </row>
    <row r="20" spans="1:27">
      <c r="A20" s="46">
        <f t="shared" si="0"/>
        <v>14</v>
      </c>
      <c r="B20" s="49" t="s">
        <v>4340</v>
      </c>
      <c r="C20" s="30" t="s">
        <v>4339</v>
      </c>
      <c r="D20" s="44" t="s">
        <v>793</v>
      </c>
      <c r="E20" s="33" t="s">
        <v>3431</v>
      </c>
      <c r="F20" s="33"/>
      <c r="G20" s="33" t="s">
        <v>3426</v>
      </c>
      <c r="H20" s="33" t="s">
        <v>17218</v>
      </c>
      <c r="I20" s="2073"/>
      <c r="J20" s="2073"/>
      <c r="K20" s="128"/>
      <c r="L20" s="128"/>
      <c r="M20" s="33" t="s">
        <v>1476</v>
      </c>
      <c r="N20" s="43">
        <v>0</v>
      </c>
      <c r="O20" s="43">
        <v>0</v>
      </c>
      <c r="P20" s="33" t="s">
        <v>1525</v>
      </c>
      <c r="Q20" s="320"/>
      <c r="R20" s="2163"/>
      <c r="S20" s="320">
        <v>1997</v>
      </c>
      <c r="T20" s="349">
        <f t="shared" si="1"/>
        <v>5</v>
      </c>
      <c r="U20" s="320" t="s">
        <v>4849</v>
      </c>
      <c r="V20" s="331" t="s">
        <v>1527</v>
      </c>
      <c r="W20" s="2158"/>
      <c r="X20" s="2158"/>
      <c r="Y20" s="2158"/>
      <c r="Z20" s="2158"/>
      <c r="AA20" s="107"/>
    </row>
    <row r="21" spans="1:27">
      <c r="A21" s="46">
        <f t="shared" si="0"/>
        <v>15</v>
      </c>
      <c r="B21" s="49" t="s">
        <v>4341</v>
      </c>
      <c r="C21" s="30" t="s">
        <v>4339</v>
      </c>
      <c r="D21" s="44" t="s">
        <v>793</v>
      </c>
      <c r="E21" s="33" t="s">
        <v>3431</v>
      </c>
      <c r="F21" s="33"/>
      <c r="G21" s="33" t="s">
        <v>3426</v>
      </c>
      <c r="H21" s="33" t="s">
        <v>17218</v>
      </c>
      <c r="I21" s="2073"/>
      <c r="J21" s="2073"/>
      <c r="K21" s="128"/>
      <c r="L21" s="128"/>
      <c r="M21" s="33" t="s">
        <v>1476</v>
      </c>
      <c r="N21" s="43">
        <v>0</v>
      </c>
      <c r="O21" s="43">
        <v>0</v>
      </c>
      <c r="P21" s="33" t="s">
        <v>1525</v>
      </c>
      <c r="Q21" s="320"/>
      <c r="R21" s="2163"/>
      <c r="S21" s="320">
        <v>1997</v>
      </c>
      <c r="T21" s="349" t="str">
        <f t="shared" si="1"/>
        <v xml:space="preserve"> </v>
      </c>
      <c r="U21" s="320"/>
      <c r="V21" s="320"/>
      <c r="W21" s="2158"/>
      <c r="X21" s="2158"/>
      <c r="Y21" s="2158"/>
      <c r="Z21" s="2158"/>
      <c r="AA21" s="2161"/>
    </row>
    <row r="22" spans="1:27">
      <c r="A22" s="46">
        <f t="shared" si="0"/>
        <v>16</v>
      </c>
      <c r="B22" s="49" t="s">
        <v>4342</v>
      </c>
      <c r="C22" s="30" t="s">
        <v>1680</v>
      </c>
      <c r="D22" s="44" t="s">
        <v>796</v>
      </c>
      <c r="E22" s="33" t="s">
        <v>3003</v>
      </c>
      <c r="F22" s="33"/>
      <c r="G22" s="33" t="s">
        <v>4381</v>
      </c>
      <c r="H22" s="33" t="s">
        <v>17252</v>
      </c>
      <c r="I22" s="2073"/>
      <c r="J22" s="2073"/>
      <c r="K22" s="128"/>
      <c r="L22" s="128"/>
      <c r="M22" s="33" t="s">
        <v>1956</v>
      </c>
      <c r="N22" s="43">
        <v>0</v>
      </c>
      <c r="O22" s="43">
        <v>800</v>
      </c>
      <c r="P22" s="33" t="s">
        <v>1525</v>
      </c>
      <c r="Q22" s="320"/>
      <c r="R22" s="2163"/>
      <c r="S22" s="320">
        <v>1997</v>
      </c>
      <c r="T22" s="349">
        <f t="shared" si="1"/>
        <v>5</v>
      </c>
      <c r="U22" s="320" t="s">
        <v>4849</v>
      </c>
      <c r="V22" s="331" t="s">
        <v>1527</v>
      </c>
      <c r="W22" s="329"/>
      <c r="X22" s="329"/>
      <c r="Y22" s="329"/>
      <c r="Z22" s="329"/>
      <c r="AA22" s="107"/>
    </row>
    <row r="23" spans="1:27">
      <c r="A23" s="46">
        <f t="shared" si="0"/>
        <v>17</v>
      </c>
      <c r="B23" s="49" t="s">
        <v>4343</v>
      </c>
      <c r="C23" s="30" t="s">
        <v>1680</v>
      </c>
      <c r="D23" s="44" t="s">
        <v>796</v>
      </c>
      <c r="E23" s="33" t="s">
        <v>3431</v>
      </c>
      <c r="F23" s="33"/>
      <c r="G23" s="33" t="s">
        <v>3426</v>
      </c>
      <c r="H23" s="33" t="s">
        <v>17252</v>
      </c>
      <c r="I23" s="2073"/>
      <c r="J23" s="2073"/>
      <c r="K23" s="128"/>
      <c r="L23" s="128"/>
      <c r="M23" s="33" t="s">
        <v>1476</v>
      </c>
      <c r="N23" s="43">
        <v>0</v>
      </c>
      <c r="O23" s="43">
        <v>0</v>
      </c>
      <c r="P23" s="33" t="s">
        <v>1525</v>
      </c>
      <c r="Q23" s="33"/>
      <c r="R23" s="43"/>
      <c r="S23" s="33">
        <v>1997</v>
      </c>
      <c r="T23" s="349">
        <f t="shared" si="1"/>
        <v>5</v>
      </c>
      <c r="U23" s="33" t="s">
        <v>4849</v>
      </c>
      <c r="V23" s="2081" t="s">
        <v>1527</v>
      </c>
      <c r="W23" s="2158"/>
      <c r="X23" s="2158"/>
      <c r="Y23" s="2158"/>
      <c r="Z23" s="2158"/>
      <c r="AA23" s="47"/>
    </row>
    <row r="24" spans="1:27">
      <c r="A24" s="46">
        <f t="shared" si="0"/>
        <v>18</v>
      </c>
      <c r="B24" s="49" t="s">
        <v>4344</v>
      </c>
      <c r="C24" s="30" t="s">
        <v>1680</v>
      </c>
      <c r="D24" s="44" t="s">
        <v>796</v>
      </c>
      <c r="E24" s="33" t="s">
        <v>3431</v>
      </c>
      <c r="F24" s="33"/>
      <c r="G24" s="33" t="s">
        <v>3426</v>
      </c>
      <c r="H24" s="33" t="s">
        <v>17252</v>
      </c>
      <c r="I24" s="2073"/>
      <c r="J24" s="2073"/>
      <c r="K24" s="128"/>
      <c r="L24" s="128"/>
      <c r="M24" s="33" t="s">
        <v>1476</v>
      </c>
      <c r="N24" s="43">
        <v>0</v>
      </c>
      <c r="O24" s="43">
        <v>0</v>
      </c>
      <c r="P24" s="33" t="s">
        <v>1525</v>
      </c>
      <c r="Q24" s="33"/>
      <c r="R24" s="43"/>
      <c r="S24" s="33">
        <v>1997</v>
      </c>
      <c r="T24" s="349">
        <f t="shared" si="1"/>
        <v>5</v>
      </c>
      <c r="U24" s="33" t="s">
        <v>4849</v>
      </c>
      <c r="V24" s="2081" t="s">
        <v>1527</v>
      </c>
      <c r="W24" s="2158"/>
      <c r="X24" s="2158"/>
      <c r="Y24" s="2158"/>
      <c r="Z24" s="2158"/>
      <c r="AA24" s="47"/>
    </row>
    <row r="25" spans="1:27">
      <c r="A25" s="46">
        <f t="shared" si="0"/>
        <v>19</v>
      </c>
      <c r="B25" s="49" t="s">
        <v>4345</v>
      </c>
      <c r="C25" s="30" t="s">
        <v>1680</v>
      </c>
      <c r="D25" s="44" t="s">
        <v>2521</v>
      </c>
      <c r="E25" s="33"/>
      <c r="F25" s="33"/>
      <c r="G25" s="33"/>
      <c r="H25" s="33" t="s">
        <v>17275</v>
      </c>
      <c r="I25" s="2073"/>
      <c r="J25" s="2073"/>
      <c r="K25" s="128"/>
      <c r="L25" s="128"/>
      <c r="M25" s="33" t="s">
        <v>3121</v>
      </c>
      <c r="N25" s="43">
        <v>0</v>
      </c>
      <c r="O25" s="43">
        <v>0</v>
      </c>
      <c r="P25" s="111" t="s">
        <v>2524</v>
      </c>
      <c r="Q25" s="111"/>
      <c r="R25" s="46"/>
      <c r="S25" s="111"/>
      <c r="T25" s="349" t="str">
        <f t="shared" si="1"/>
        <v xml:space="preserve"> </v>
      </c>
      <c r="U25" s="111"/>
      <c r="V25" s="111"/>
      <c r="W25" s="2158"/>
      <c r="X25" s="2158"/>
      <c r="Y25" s="2158"/>
      <c r="Z25" s="2158"/>
      <c r="AA25" s="2159"/>
    </row>
    <row r="26" spans="1:27">
      <c r="A26" s="46">
        <f t="shared" si="0"/>
        <v>20</v>
      </c>
      <c r="B26" s="49" t="s">
        <v>4332</v>
      </c>
      <c r="C26" s="30" t="s">
        <v>4333</v>
      </c>
      <c r="D26" s="44" t="s">
        <v>1298</v>
      </c>
      <c r="E26" s="33" t="s">
        <v>3003</v>
      </c>
      <c r="F26" s="33"/>
      <c r="G26" s="33" t="s">
        <v>4381</v>
      </c>
      <c r="H26" s="33" t="s">
        <v>17275</v>
      </c>
      <c r="I26" s="2073"/>
      <c r="J26" s="2073"/>
      <c r="K26" s="128"/>
      <c r="L26" s="128"/>
      <c r="M26" s="33" t="s">
        <v>1956</v>
      </c>
      <c r="N26" s="43">
        <v>0</v>
      </c>
      <c r="O26" s="43">
        <v>0</v>
      </c>
      <c r="P26" s="33" t="s">
        <v>1525</v>
      </c>
      <c r="Q26" s="33"/>
      <c r="R26" s="43"/>
      <c r="S26" s="33">
        <v>1997</v>
      </c>
      <c r="T26" s="349" t="str">
        <f t="shared" si="1"/>
        <v xml:space="preserve"> </v>
      </c>
      <c r="U26" s="33"/>
      <c r="V26" s="33"/>
      <c r="W26" s="329"/>
      <c r="X26" s="329"/>
      <c r="Y26" s="329"/>
      <c r="Z26" s="329"/>
      <c r="AA26" s="2159"/>
    </row>
    <row r="27" spans="1:27">
      <c r="A27" s="46">
        <f t="shared" si="0"/>
        <v>21</v>
      </c>
      <c r="B27" s="49" t="s">
        <v>4177</v>
      </c>
      <c r="C27" s="30" t="s">
        <v>4179</v>
      </c>
      <c r="D27" s="44" t="s">
        <v>4178</v>
      </c>
      <c r="E27" s="2073" t="s">
        <v>3752</v>
      </c>
      <c r="F27" s="2073" t="s">
        <v>17641</v>
      </c>
      <c r="G27" s="2073" t="s">
        <v>4381</v>
      </c>
      <c r="H27" s="2073" t="s">
        <v>17253</v>
      </c>
      <c r="I27" s="2073"/>
      <c r="J27" s="2073"/>
      <c r="K27" s="128"/>
      <c r="L27" s="128"/>
      <c r="M27" s="33" t="s">
        <v>1963</v>
      </c>
      <c r="N27" s="43">
        <v>0</v>
      </c>
      <c r="O27" s="43">
        <v>3.4</v>
      </c>
      <c r="P27" s="33" t="s">
        <v>1525</v>
      </c>
      <c r="Q27" s="320"/>
      <c r="R27" s="2163"/>
      <c r="S27" s="320">
        <v>1997</v>
      </c>
      <c r="T27" s="349" t="str">
        <f t="shared" si="1"/>
        <v xml:space="preserve"> </v>
      </c>
      <c r="U27" s="320"/>
      <c r="V27" s="320"/>
      <c r="W27" s="2158"/>
      <c r="X27" s="2158"/>
      <c r="Y27" s="2158"/>
      <c r="Z27" s="2158"/>
      <c r="AA27" s="2728"/>
    </row>
    <row r="28" spans="1:27">
      <c r="A28" s="46">
        <f t="shared" si="0"/>
        <v>22</v>
      </c>
      <c r="B28" s="49" t="s">
        <v>4180</v>
      </c>
      <c r="C28" s="30" t="s">
        <v>4181</v>
      </c>
      <c r="D28" s="44" t="s">
        <v>1298</v>
      </c>
      <c r="E28" s="33" t="s">
        <v>3431</v>
      </c>
      <c r="F28" s="33"/>
      <c r="G28" s="33" t="s">
        <v>3426</v>
      </c>
      <c r="H28" s="33" t="s">
        <v>17275</v>
      </c>
      <c r="I28" s="2073"/>
      <c r="J28" s="2073"/>
      <c r="K28" s="128"/>
      <c r="L28" s="128"/>
      <c r="M28" s="33" t="s">
        <v>1476</v>
      </c>
      <c r="N28" s="43">
        <v>0</v>
      </c>
      <c r="O28" s="43">
        <v>0</v>
      </c>
      <c r="P28" s="33" t="s">
        <v>1525</v>
      </c>
      <c r="Q28" s="320"/>
      <c r="R28" s="2163"/>
      <c r="S28" s="320">
        <v>1997</v>
      </c>
      <c r="T28" s="349" t="str">
        <f t="shared" si="1"/>
        <v xml:space="preserve"> </v>
      </c>
      <c r="U28" s="320"/>
      <c r="V28" s="320"/>
      <c r="W28" s="2158"/>
      <c r="X28" s="2158"/>
      <c r="Y28" s="2158"/>
      <c r="Z28" s="2158"/>
      <c r="AA28" s="2161"/>
    </row>
    <row r="29" spans="1:27">
      <c r="A29" s="46">
        <f t="shared" si="0"/>
        <v>23</v>
      </c>
      <c r="B29" s="49" t="s">
        <v>4182</v>
      </c>
      <c r="C29" s="30" t="s">
        <v>4200</v>
      </c>
      <c r="D29" s="44" t="s">
        <v>4387</v>
      </c>
      <c r="E29" s="33" t="s">
        <v>3431</v>
      </c>
      <c r="F29" s="33"/>
      <c r="G29" s="33" t="s">
        <v>3426</v>
      </c>
      <c r="H29" s="33" t="s">
        <v>17252</v>
      </c>
      <c r="I29" s="2073"/>
      <c r="J29" s="2073"/>
      <c r="K29" s="128"/>
      <c r="L29" s="128"/>
      <c r="M29" s="33" t="s">
        <v>1476</v>
      </c>
      <c r="N29" s="43">
        <v>0</v>
      </c>
      <c r="O29" s="43">
        <v>0</v>
      </c>
      <c r="P29" s="111" t="s">
        <v>2524</v>
      </c>
      <c r="Q29" s="111"/>
      <c r="R29" s="46"/>
      <c r="S29" s="320">
        <v>1997</v>
      </c>
      <c r="T29" s="349">
        <f t="shared" si="1"/>
        <v>5</v>
      </c>
      <c r="U29" s="33" t="s">
        <v>4849</v>
      </c>
      <c r="V29" s="2081" t="s">
        <v>1527</v>
      </c>
      <c r="W29" s="2158"/>
      <c r="X29" s="2158"/>
      <c r="Y29" s="2158"/>
      <c r="Z29" s="2158"/>
      <c r="AA29" s="47"/>
    </row>
    <row r="30" spans="1:27">
      <c r="A30" s="46">
        <f t="shared" si="0"/>
        <v>24</v>
      </c>
      <c r="B30" s="49" t="s">
        <v>4201</v>
      </c>
      <c r="C30" s="30" t="s">
        <v>4200</v>
      </c>
      <c r="D30" s="44" t="s">
        <v>4387</v>
      </c>
      <c r="E30" s="33" t="s">
        <v>3004</v>
      </c>
      <c r="F30" s="33"/>
      <c r="G30" s="33" t="s">
        <v>4381</v>
      </c>
      <c r="H30" s="33" t="s">
        <v>17252</v>
      </c>
      <c r="I30" s="2073"/>
      <c r="J30" s="2073"/>
      <c r="K30" s="128"/>
      <c r="L30" s="128"/>
      <c r="M30" s="33" t="s">
        <v>1956</v>
      </c>
      <c r="N30" s="43">
        <v>0</v>
      </c>
      <c r="O30" s="43">
        <v>500</v>
      </c>
      <c r="P30" s="33" t="s">
        <v>2772</v>
      </c>
      <c r="Q30" s="33"/>
      <c r="R30" s="43"/>
      <c r="S30" s="320">
        <v>1997</v>
      </c>
      <c r="T30" s="349">
        <f t="shared" si="1"/>
        <v>5</v>
      </c>
      <c r="U30" s="33" t="s">
        <v>4849</v>
      </c>
      <c r="V30" s="331" t="s">
        <v>1527</v>
      </c>
      <c r="W30" s="329"/>
      <c r="X30" s="329"/>
      <c r="Y30" s="329"/>
      <c r="Z30" s="329"/>
      <c r="AA30" s="47"/>
    </row>
    <row r="31" spans="1:27">
      <c r="A31" s="46">
        <f t="shared" si="0"/>
        <v>25</v>
      </c>
      <c r="B31" s="49" t="s">
        <v>4202</v>
      </c>
      <c r="C31" s="30" t="s">
        <v>1749</v>
      </c>
      <c r="D31" s="44" t="s">
        <v>4387</v>
      </c>
      <c r="E31" s="33" t="s">
        <v>3429</v>
      </c>
      <c r="F31" s="33"/>
      <c r="G31" s="33" t="s">
        <v>3426</v>
      </c>
      <c r="H31" s="33" t="s">
        <v>17246</v>
      </c>
      <c r="I31" s="2073"/>
      <c r="J31" s="2073"/>
      <c r="K31" s="128"/>
      <c r="L31" s="128"/>
      <c r="M31" s="33" t="s">
        <v>1476</v>
      </c>
      <c r="N31" s="43">
        <v>0</v>
      </c>
      <c r="O31" s="43">
        <v>0</v>
      </c>
      <c r="P31" s="111" t="s">
        <v>2524</v>
      </c>
      <c r="Q31" s="111"/>
      <c r="R31" s="46"/>
      <c r="S31" s="320">
        <v>1997</v>
      </c>
      <c r="T31" s="349" t="str">
        <f t="shared" si="1"/>
        <v xml:space="preserve"> </v>
      </c>
      <c r="U31" s="111"/>
      <c r="V31" s="321"/>
      <c r="W31" s="2158"/>
      <c r="X31" s="2158"/>
      <c r="Y31" s="2158"/>
      <c r="Z31" s="2158"/>
      <c r="AA31" s="2159"/>
    </row>
    <row r="32" spans="1:27">
      <c r="A32" s="46">
        <f t="shared" si="0"/>
        <v>26</v>
      </c>
      <c r="B32" s="49" t="s">
        <v>4203</v>
      </c>
      <c r="C32" s="30" t="s">
        <v>60</v>
      </c>
      <c r="D32" s="44" t="s">
        <v>4387</v>
      </c>
      <c r="E32" s="33" t="s">
        <v>2477</v>
      </c>
      <c r="F32" s="33"/>
      <c r="G32" s="33" t="s">
        <v>4277</v>
      </c>
      <c r="H32" s="33" t="s">
        <v>3516</v>
      </c>
      <c r="I32" s="2073" t="s">
        <v>4660</v>
      </c>
      <c r="J32" s="2073"/>
      <c r="K32" s="128">
        <v>20.399999999999999</v>
      </c>
      <c r="L32" s="128">
        <v>40</v>
      </c>
      <c r="M32" s="33" t="s">
        <v>2524</v>
      </c>
      <c r="N32" s="43">
        <v>0</v>
      </c>
      <c r="O32" s="43">
        <v>350</v>
      </c>
      <c r="P32" s="33" t="s">
        <v>2772</v>
      </c>
      <c r="Q32" s="33"/>
      <c r="R32" s="43"/>
      <c r="S32" s="320">
        <v>1997</v>
      </c>
      <c r="T32" s="349" t="str">
        <f t="shared" si="1"/>
        <v xml:space="preserve"> </v>
      </c>
      <c r="U32" s="33"/>
      <c r="V32" s="33"/>
      <c r="W32" s="329"/>
      <c r="X32" s="329"/>
      <c r="Y32" s="329"/>
      <c r="Z32" s="329"/>
      <c r="AA32" s="2159"/>
    </row>
    <row r="33" spans="1:27">
      <c r="A33" s="46">
        <f t="shared" si="0"/>
        <v>27</v>
      </c>
      <c r="B33" s="49" t="s">
        <v>61</v>
      </c>
      <c r="C33" s="30" t="s">
        <v>62</v>
      </c>
      <c r="D33" s="44" t="s">
        <v>4387</v>
      </c>
      <c r="E33" s="33" t="s">
        <v>2477</v>
      </c>
      <c r="F33" s="33"/>
      <c r="G33" s="33" t="s">
        <v>4277</v>
      </c>
      <c r="H33" s="33" t="s">
        <v>3516</v>
      </c>
      <c r="I33" s="2073" t="s">
        <v>4660</v>
      </c>
      <c r="J33" s="2073"/>
      <c r="K33" s="128">
        <v>13.9</v>
      </c>
      <c r="L33" s="128">
        <v>40</v>
      </c>
      <c r="M33" s="33" t="s">
        <v>2524</v>
      </c>
      <c r="N33" s="43">
        <v>0</v>
      </c>
      <c r="O33" s="43">
        <v>0</v>
      </c>
      <c r="P33" s="111" t="s">
        <v>2524</v>
      </c>
      <c r="Q33" s="111"/>
      <c r="R33" s="46"/>
      <c r="S33" s="320">
        <v>1997</v>
      </c>
      <c r="T33" s="349" t="str">
        <f t="shared" si="1"/>
        <v xml:space="preserve"> </v>
      </c>
      <c r="U33" s="111"/>
      <c r="V33" s="321"/>
      <c r="W33" s="329"/>
      <c r="X33" s="329"/>
      <c r="Y33" s="329"/>
      <c r="Z33" s="329"/>
      <c r="AA33" s="2159"/>
    </row>
    <row r="34" spans="1:27">
      <c r="A34" s="46">
        <f t="shared" si="0"/>
        <v>28</v>
      </c>
      <c r="B34" s="49" t="s">
        <v>63</v>
      </c>
      <c r="C34" s="30" t="s">
        <v>64</v>
      </c>
      <c r="D34" s="44" t="s">
        <v>4387</v>
      </c>
      <c r="E34" s="33" t="s">
        <v>4670</v>
      </c>
      <c r="F34" s="33"/>
      <c r="G34" s="33" t="s">
        <v>4277</v>
      </c>
      <c r="H34" s="33" t="s">
        <v>3516</v>
      </c>
      <c r="I34" s="2073" t="s">
        <v>4735</v>
      </c>
      <c r="J34" s="2073"/>
      <c r="K34" s="128" t="s">
        <v>3209</v>
      </c>
      <c r="L34" s="128">
        <v>55</v>
      </c>
      <c r="M34" s="33" t="s">
        <v>2524</v>
      </c>
      <c r="N34" s="43">
        <v>0</v>
      </c>
      <c r="O34" s="43">
        <v>0</v>
      </c>
      <c r="P34" s="111" t="s">
        <v>2524</v>
      </c>
      <c r="Q34" s="111"/>
      <c r="R34" s="46"/>
      <c r="S34" s="320">
        <v>1997</v>
      </c>
      <c r="T34" s="349" t="str">
        <f t="shared" si="1"/>
        <v xml:space="preserve"> </v>
      </c>
      <c r="U34" s="111"/>
      <c r="V34" s="111"/>
      <c r="W34" s="329"/>
      <c r="X34" s="329"/>
      <c r="Y34" s="329"/>
      <c r="Z34" s="329"/>
      <c r="AA34" s="2159" t="s">
        <v>1700</v>
      </c>
    </row>
    <row r="35" spans="1:27">
      <c r="A35" s="46">
        <f t="shared" si="0"/>
        <v>29</v>
      </c>
      <c r="B35" s="49" t="s">
        <v>65</v>
      </c>
      <c r="C35" s="30" t="s">
        <v>66</v>
      </c>
      <c r="D35" s="30" t="s">
        <v>3602</v>
      </c>
      <c r="E35" s="33" t="s">
        <v>4670</v>
      </c>
      <c r="F35" s="33"/>
      <c r="G35" s="33" t="s">
        <v>4277</v>
      </c>
      <c r="H35" s="33" t="s">
        <v>17265</v>
      </c>
      <c r="I35" s="2073" t="s">
        <v>4660</v>
      </c>
      <c r="J35" s="2073"/>
      <c r="K35" s="128">
        <v>4.9000000000000004</v>
      </c>
      <c r="L35" s="128">
        <v>40</v>
      </c>
      <c r="M35" s="33" t="s">
        <v>874</v>
      </c>
      <c r="N35" s="43">
        <v>0</v>
      </c>
      <c r="O35" s="43">
        <v>350</v>
      </c>
      <c r="P35" s="33" t="s">
        <v>2772</v>
      </c>
      <c r="Q35" s="33"/>
      <c r="R35" s="43"/>
      <c r="S35" s="320">
        <v>1997</v>
      </c>
      <c r="T35" s="349" t="str">
        <f t="shared" si="1"/>
        <v xml:space="preserve"> </v>
      </c>
      <c r="U35" s="33"/>
      <c r="V35" s="33"/>
      <c r="W35" s="329"/>
      <c r="X35" s="329"/>
      <c r="Y35" s="329"/>
      <c r="Z35" s="329"/>
      <c r="AA35" s="2159"/>
    </row>
    <row r="36" spans="1:27">
      <c r="A36" s="46">
        <f t="shared" si="0"/>
        <v>30</v>
      </c>
      <c r="B36" s="49" t="s">
        <v>67</v>
      </c>
      <c r="C36" s="30" t="s">
        <v>68</v>
      </c>
      <c r="D36" s="30" t="s">
        <v>3602</v>
      </c>
      <c r="E36" s="33" t="s">
        <v>2477</v>
      </c>
      <c r="F36" s="33"/>
      <c r="G36" s="33" t="s">
        <v>4277</v>
      </c>
      <c r="H36" s="33" t="s">
        <v>17265</v>
      </c>
      <c r="I36" s="2073" t="s">
        <v>4660</v>
      </c>
      <c r="J36" s="2073"/>
      <c r="K36" s="128">
        <v>16</v>
      </c>
      <c r="L36" s="128">
        <v>40</v>
      </c>
      <c r="M36" s="33" t="s">
        <v>874</v>
      </c>
      <c r="N36" s="43">
        <v>0</v>
      </c>
      <c r="O36" s="43">
        <v>350</v>
      </c>
      <c r="P36" s="33" t="s">
        <v>2772</v>
      </c>
      <c r="Q36" s="33"/>
      <c r="R36" s="43"/>
      <c r="S36" s="320">
        <v>1997</v>
      </c>
      <c r="T36" s="349" t="str">
        <f t="shared" si="1"/>
        <v xml:space="preserve"> </v>
      </c>
      <c r="U36" s="33"/>
      <c r="V36" s="320"/>
      <c r="W36" s="329"/>
      <c r="X36" s="329"/>
      <c r="Y36" s="329"/>
      <c r="Z36" s="329"/>
      <c r="AA36" s="2159"/>
    </row>
    <row r="37" spans="1:27">
      <c r="A37" s="46">
        <f t="shared" si="0"/>
        <v>31</v>
      </c>
      <c r="B37" s="49" t="s">
        <v>69</v>
      </c>
      <c r="C37" s="30" t="s">
        <v>70</v>
      </c>
      <c r="D37" s="30" t="s">
        <v>3602</v>
      </c>
      <c r="E37" s="33" t="s">
        <v>4670</v>
      </c>
      <c r="F37" s="33"/>
      <c r="G37" s="33" t="s">
        <v>4277</v>
      </c>
      <c r="H37" s="33" t="s">
        <v>17265</v>
      </c>
      <c r="I37" s="2073" t="s">
        <v>4735</v>
      </c>
      <c r="J37" s="2073"/>
      <c r="K37" s="128" t="s">
        <v>3209</v>
      </c>
      <c r="L37" s="128">
        <v>55</v>
      </c>
      <c r="M37" s="33" t="s">
        <v>874</v>
      </c>
      <c r="N37" s="43">
        <v>0</v>
      </c>
      <c r="O37" s="43">
        <v>0</v>
      </c>
      <c r="P37" s="111" t="s">
        <v>2524</v>
      </c>
      <c r="Q37" s="111"/>
      <c r="R37" s="46"/>
      <c r="S37" s="320">
        <v>1997</v>
      </c>
      <c r="T37" s="349" t="str">
        <f t="shared" si="1"/>
        <v xml:space="preserve"> </v>
      </c>
      <c r="U37" s="111"/>
      <c r="V37" s="111"/>
      <c r="W37" s="329"/>
      <c r="X37" s="329"/>
      <c r="Y37" s="329"/>
      <c r="Z37" s="329"/>
      <c r="AA37" s="2159"/>
    </row>
    <row r="38" spans="1:27">
      <c r="A38" s="46">
        <f t="shared" si="0"/>
        <v>32</v>
      </c>
      <c r="B38" s="49" t="s">
        <v>71</v>
      </c>
      <c r="C38" s="30" t="s">
        <v>72</v>
      </c>
      <c r="D38" s="30" t="s">
        <v>3602</v>
      </c>
      <c r="E38" s="33"/>
      <c r="F38" s="33"/>
      <c r="G38" s="33"/>
      <c r="H38" s="33" t="s">
        <v>17253</v>
      </c>
      <c r="I38" s="2073"/>
      <c r="J38" s="2073"/>
      <c r="K38" s="128"/>
      <c r="L38" s="128"/>
      <c r="M38" s="33" t="s">
        <v>73</v>
      </c>
      <c r="N38" s="43">
        <v>0</v>
      </c>
      <c r="O38" s="43">
        <v>500</v>
      </c>
      <c r="P38" s="33" t="s">
        <v>1525</v>
      </c>
      <c r="Q38" s="33"/>
      <c r="R38" s="43"/>
      <c r="S38" s="320"/>
      <c r="T38" s="349" t="str">
        <f t="shared" si="1"/>
        <v xml:space="preserve"> </v>
      </c>
      <c r="U38" s="33"/>
      <c r="V38" s="33"/>
      <c r="W38" s="2158"/>
      <c r="X38" s="2158"/>
      <c r="Y38" s="2158"/>
      <c r="Z38" s="2158"/>
      <c r="AA38" s="125"/>
    </row>
    <row r="39" spans="1:27">
      <c r="A39" s="46">
        <f t="shared" si="0"/>
        <v>33</v>
      </c>
      <c r="B39" s="49" t="s">
        <v>74</v>
      </c>
      <c r="C39" s="30" t="s">
        <v>75</v>
      </c>
      <c r="D39" s="30" t="s">
        <v>3602</v>
      </c>
      <c r="E39" s="33"/>
      <c r="F39" s="33"/>
      <c r="G39" s="33"/>
      <c r="H39" s="33" t="s">
        <v>3516</v>
      </c>
      <c r="I39" s="2073"/>
      <c r="J39" s="2073"/>
      <c r="K39" s="128"/>
      <c r="L39" s="128"/>
      <c r="M39" s="33" t="s">
        <v>76</v>
      </c>
      <c r="N39" s="43">
        <v>0</v>
      </c>
      <c r="O39" s="43">
        <v>2.1</v>
      </c>
      <c r="P39" s="33" t="s">
        <v>2772</v>
      </c>
      <c r="Q39" s="33"/>
      <c r="R39" s="43"/>
      <c r="S39" s="320"/>
      <c r="T39" s="349" t="str">
        <f t="shared" ref="T39:T72" si="2">IF(ISERROR(INDEX(data,MATCH(LEN(V39),item,0),2))," ",INDEX(data,MATCH(LEN(V39),item,0),2))</f>
        <v xml:space="preserve"> </v>
      </c>
      <c r="U39" s="33"/>
      <c r="V39" s="33"/>
      <c r="W39" s="2158"/>
      <c r="X39" s="2158"/>
      <c r="Y39" s="2158"/>
      <c r="Z39" s="2158"/>
      <c r="AA39" s="125"/>
    </row>
    <row r="40" spans="1:27">
      <c r="A40" s="46">
        <f t="shared" si="0"/>
        <v>34</v>
      </c>
      <c r="B40" s="2729" t="s">
        <v>15794</v>
      </c>
      <c r="C40" s="15" t="s">
        <v>227</v>
      </c>
      <c r="D40" s="15" t="s">
        <v>308</v>
      </c>
      <c r="E40" s="2162"/>
      <c r="F40" s="2162"/>
      <c r="G40" s="13"/>
      <c r="H40" s="2730" t="s">
        <v>3516</v>
      </c>
      <c r="I40" s="3033"/>
      <c r="J40" s="3033"/>
      <c r="K40" s="3033"/>
      <c r="L40" s="3033"/>
      <c r="M40" s="15"/>
      <c r="N40" s="13"/>
      <c r="O40" s="13"/>
      <c r="P40" s="13"/>
      <c r="Q40" s="13"/>
      <c r="R40" s="13"/>
      <c r="S40" s="138"/>
      <c r="T40" s="349" t="str">
        <f t="shared" si="2"/>
        <v xml:space="preserve"> </v>
      </c>
      <c r="U40" s="13"/>
      <c r="V40" s="13"/>
      <c r="W40" s="2158"/>
      <c r="X40" s="2158"/>
      <c r="Y40" s="2158"/>
      <c r="Z40" s="2158"/>
      <c r="AA40" s="2159"/>
    </row>
    <row r="41" spans="1:27">
      <c r="A41" s="46">
        <f t="shared" si="0"/>
        <v>35</v>
      </c>
      <c r="B41" s="2729" t="s">
        <v>309</v>
      </c>
      <c r="C41" s="15" t="s">
        <v>227</v>
      </c>
      <c r="D41" s="15" t="s">
        <v>310</v>
      </c>
      <c r="E41" s="15"/>
      <c r="F41" s="15"/>
      <c r="G41" s="13"/>
      <c r="H41" s="13" t="s">
        <v>3516</v>
      </c>
      <c r="I41" s="3033"/>
      <c r="J41" s="3033"/>
      <c r="K41" s="3033"/>
      <c r="L41" s="3033"/>
      <c r="M41" s="15"/>
      <c r="N41" s="13"/>
      <c r="O41" s="13"/>
      <c r="P41" s="13"/>
      <c r="Q41" s="13"/>
      <c r="R41" s="13"/>
      <c r="S41" s="138"/>
      <c r="T41" s="349" t="str">
        <f t="shared" si="2"/>
        <v xml:space="preserve"> </v>
      </c>
      <c r="U41" s="13"/>
      <c r="V41" s="13"/>
      <c r="W41" s="2158"/>
      <c r="X41" s="2158"/>
      <c r="Y41" s="2158"/>
      <c r="Z41" s="2158"/>
      <c r="AA41" s="2159"/>
    </row>
    <row r="42" spans="1:27">
      <c r="A42" s="46">
        <f t="shared" si="0"/>
        <v>36</v>
      </c>
      <c r="B42" s="49" t="s">
        <v>77</v>
      </c>
      <c r="C42" s="30" t="s">
        <v>78</v>
      </c>
      <c r="D42" s="30" t="s">
        <v>4472</v>
      </c>
      <c r="E42" s="33" t="s">
        <v>3923</v>
      </c>
      <c r="F42" s="33"/>
      <c r="G42" s="33" t="s">
        <v>4732</v>
      </c>
      <c r="H42" s="33" t="s">
        <v>17219</v>
      </c>
      <c r="I42" s="2073"/>
      <c r="J42" s="2073"/>
      <c r="K42" s="128"/>
      <c r="L42" s="128"/>
      <c r="M42" s="33" t="s">
        <v>3922</v>
      </c>
      <c r="N42" s="43">
        <v>0</v>
      </c>
      <c r="O42" s="43">
        <v>356</v>
      </c>
      <c r="P42" s="33" t="s">
        <v>2772</v>
      </c>
      <c r="Q42" s="320"/>
      <c r="R42" s="2163"/>
      <c r="S42" s="320">
        <v>1997</v>
      </c>
      <c r="T42" s="349">
        <f t="shared" si="2"/>
        <v>125</v>
      </c>
      <c r="U42" s="320" t="s">
        <v>4239</v>
      </c>
      <c r="V42" s="331" t="s">
        <v>698</v>
      </c>
      <c r="W42" s="2319" t="s">
        <v>6098</v>
      </c>
      <c r="X42" s="2158"/>
      <c r="Y42" s="2158"/>
      <c r="Z42" s="2158"/>
      <c r="AA42" s="2161"/>
    </row>
    <row r="43" spans="1:27">
      <c r="A43" s="46">
        <f t="shared" si="0"/>
        <v>37</v>
      </c>
      <c r="B43" s="49" t="s">
        <v>79</v>
      </c>
      <c r="C43" s="30" t="s">
        <v>80</v>
      </c>
      <c r="D43" s="30" t="s">
        <v>4472</v>
      </c>
      <c r="E43" s="33" t="s">
        <v>3923</v>
      </c>
      <c r="F43" s="33"/>
      <c r="G43" s="33" t="s">
        <v>4732</v>
      </c>
      <c r="H43" s="33" t="s">
        <v>17223</v>
      </c>
      <c r="I43" s="2073"/>
      <c r="J43" s="2073"/>
      <c r="K43" s="128"/>
      <c r="L43" s="128"/>
      <c r="M43" s="33" t="s">
        <v>3922</v>
      </c>
      <c r="N43" s="43">
        <v>0</v>
      </c>
      <c r="O43" s="43">
        <v>356</v>
      </c>
      <c r="P43" s="33" t="s">
        <v>2772</v>
      </c>
      <c r="Q43" s="33"/>
      <c r="R43" s="43"/>
      <c r="S43" s="320">
        <v>1997</v>
      </c>
      <c r="T43" s="349">
        <f t="shared" si="2"/>
        <v>125</v>
      </c>
      <c r="U43" s="33" t="s">
        <v>4239</v>
      </c>
      <c r="V43" s="2081" t="s">
        <v>698</v>
      </c>
      <c r="W43" s="2319" t="s">
        <v>6098</v>
      </c>
      <c r="X43" s="2158"/>
      <c r="Y43" s="2158"/>
      <c r="Z43" s="2158"/>
      <c r="AA43" s="2159"/>
    </row>
    <row r="44" spans="1:27">
      <c r="A44" s="46">
        <f t="shared" si="0"/>
        <v>38</v>
      </c>
      <c r="B44" s="1622" t="s">
        <v>81</v>
      </c>
      <c r="C44" s="30" t="s">
        <v>1756</v>
      </c>
      <c r="D44" s="44" t="s">
        <v>82</v>
      </c>
      <c r="E44" s="2073" t="s">
        <v>3752</v>
      </c>
      <c r="F44" s="2073" t="s">
        <v>17642</v>
      </c>
      <c r="G44" s="2073" t="s">
        <v>4381</v>
      </c>
      <c r="H44" s="2073" t="s">
        <v>17227</v>
      </c>
      <c r="I44" s="2073"/>
      <c r="J44" s="2073"/>
      <c r="K44" s="128"/>
      <c r="L44" s="128"/>
      <c r="M44" s="33" t="s">
        <v>1963</v>
      </c>
      <c r="N44" s="43">
        <v>0</v>
      </c>
      <c r="O44" s="43">
        <v>2300</v>
      </c>
      <c r="P44" s="33" t="s">
        <v>2772</v>
      </c>
      <c r="Q44" s="33"/>
      <c r="R44" s="43"/>
      <c r="S44" s="320">
        <v>1997</v>
      </c>
      <c r="T44" s="349" t="str">
        <f t="shared" si="2"/>
        <v xml:space="preserve"> </v>
      </c>
      <c r="U44" s="33"/>
      <c r="V44" s="33"/>
      <c r="W44" s="2158"/>
      <c r="X44" s="2158"/>
      <c r="Y44" s="2158"/>
      <c r="Z44" s="2158"/>
      <c r="AA44" s="125"/>
    </row>
    <row r="45" spans="1:27">
      <c r="A45" s="46">
        <f t="shared" si="0"/>
        <v>39</v>
      </c>
      <c r="B45" s="49" t="s">
        <v>83</v>
      </c>
      <c r="C45" s="30" t="s">
        <v>85</v>
      </c>
      <c r="D45" s="44" t="s">
        <v>84</v>
      </c>
      <c r="E45" s="2073" t="s">
        <v>3754</v>
      </c>
      <c r="F45" s="2073" t="s">
        <v>17705</v>
      </c>
      <c r="G45" s="2073" t="s">
        <v>4381</v>
      </c>
      <c r="H45" s="2073" t="s">
        <v>17225</v>
      </c>
      <c r="I45" s="2073"/>
      <c r="J45" s="2073"/>
      <c r="K45" s="128"/>
      <c r="L45" s="128"/>
      <c r="M45" s="33" t="s">
        <v>1963</v>
      </c>
      <c r="N45" s="43">
        <v>0</v>
      </c>
      <c r="O45" s="43">
        <v>1400</v>
      </c>
      <c r="P45" s="33" t="s">
        <v>2772</v>
      </c>
      <c r="Q45" s="33"/>
      <c r="R45" s="43"/>
      <c r="S45" s="320">
        <v>1997</v>
      </c>
      <c r="T45" s="349" t="str">
        <f t="shared" si="2"/>
        <v xml:space="preserve"> </v>
      </c>
      <c r="U45" s="33"/>
      <c r="V45" s="33"/>
      <c r="W45" s="2158"/>
      <c r="X45" s="2158"/>
      <c r="Y45" s="2158"/>
      <c r="Z45" s="2158"/>
      <c r="AA45" s="2159"/>
    </row>
    <row r="46" spans="1:27">
      <c r="A46" s="46">
        <f t="shared" si="0"/>
        <v>40</v>
      </c>
      <c r="B46" s="1622" t="s">
        <v>86</v>
      </c>
      <c r="C46" s="30" t="s">
        <v>3048</v>
      </c>
      <c r="D46" s="44" t="s">
        <v>87</v>
      </c>
      <c r="E46" s="2073" t="s">
        <v>3753</v>
      </c>
      <c r="F46" s="2073" t="s">
        <v>17704</v>
      </c>
      <c r="G46" s="2073" t="s">
        <v>4381</v>
      </c>
      <c r="H46" s="2073" t="s">
        <v>17227</v>
      </c>
      <c r="I46" s="2073"/>
      <c r="J46" s="2073"/>
      <c r="K46" s="128"/>
      <c r="L46" s="128"/>
      <c r="M46" s="33" t="s">
        <v>1963</v>
      </c>
      <c r="N46" s="43">
        <v>0</v>
      </c>
      <c r="O46" s="43">
        <v>9400</v>
      </c>
      <c r="P46" s="33" t="s">
        <v>2772</v>
      </c>
      <c r="Q46" s="33"/>
      <c r="R46" s="43"/>
      <c r="S46" s="320">
        <v>1997</v>
      </c>
      <c r="T46" s="349">
        <f t="shared" si="2"/>
        <v>5</v>
      </c>
      <c r="U46" s="33" t="s">
        <v>4849</v>
      </c>
      <c r="V46" s="2081" t="s">
        <v>1527</v>
      </c>
      <c r="W46" s="2158"/>
      <c r="X46" s="2158"/>
      <c r="Y46" s="2158"/>
      <c r="Z46" s="2158"/>
      <c r="AA46" s="47"/>
    </row>
    <row r="47" spans="1:27">
      <c r="A47" s="46">
        <f t="shared" si="0"/>
        <v>41</v>
      </c>
      <c r="B47" s="1622" t="s">
        <v>88</v>
      </c>
      <c r="C47" s="30" t="s">
        <v>90</v>
      </c>
      <c r="D47" s="44" t="s">
        <v>89</v>
      </c>
      <c r="E47" s="2073" t="s">
        <v>3754</v>
      </c>
      <c r="F47" s="2073" t="s">
        <v>17706</v>
      </c>
      <c r="G47" s="2073" t="s">
        <v>4381</v>
      </c>
      <c r="H47" s="2073" t="s">
        <v>17227</v>
      </c>
      <c r="I47" s="2073"/>
      <c r="J47" s="2073"/>
      <c r="K47" s="128"/>
      <c r="L47" s="128"/>
      <c r="M47" s="33" t="s">
        <v>1963</v>
      </c>
      <c r="N47" s="43">
        <v>0</v>
      </c>
      <c r="O47" s="43">
        <v>1000</v>
      </c>
      <c r="P47" s="33" t="s">
        <v>2772</v>
      </c>
      <c r="Q47" s="33"/>
      <c r="R47" s="43"/>
      <c r="S47" s="320">
        <v>1997</v>
      </c>
      <c r="T47" s="349" t="str">
        <f t="shared" si="2"/>
        <v xml:space="preserve"> </v>
      </c>
      <c r="U47" s="33"/>
      <c r="V47" s="33"/>
      <c r="W47" s="2158"/>
      <c r="X47" s="2158"/>
      <c r="Y47" s="2158"/>
      <c r="Z47" s="2158"/>
      <c r="AA47" s="125"/>
    </row>
    <row r="48" spans="1:27">
      <c r="A48" s="46">
        <f t="shared" si="0"/>
        <v>42</v>
      </c>
      <c r="B48" s="1622" t="s">
        <v>91</v>
      </c>
      <c r="C48" s="30" t="s">
        <v>3846</v>
      </c>
      <c r="D48" s="44" t="s">
        <v>92</v>
      </c>
      <c r="E48" s="33" t="s">
        <v>3005</v>
      </c>
      <c r="F48" s="33"/>
      <c r="G48" s="33" t="s">
        <v>4381</v>
      </c>
      <c r="H48" s="33" t="s">
        <v>17227</v>
      </c>
      <c r="I48" s="2073"/>
      <c r="J48" s="2073"/>
      <c r="K48" s="128"/>
      <c r="L48" s="128"/>
      <c r="M48" s="33" t="s">
        <v>1956</v>
      </c>
      <c r="N48" s="43">
        <v>0</v>
      </c>
      <c r="O48" s="43">
        <v>500</v>
      </c>
      <c r="P48" s="33" t="s">
        <v>2772</v>
      </c>
      <c r="Q48" s="33"/>
      <c r="R48" s="43"/>
      <c r="S48" s="320">
        <v>1997</v>
      </c>
      <c r="T48" s="349" t="str">
        <f t="shared" si="2"/>
        <v xml:space="preserve"> </v>
      </c>
      <c r="U48" s="33"/>
      <c r="V48" s="33"/>
      <c r="W48" s="329"/>
      <c r="X48" s="329"/>
      <c r="Y48" s="329"/>
      <c r="Z48" s="329"/>
      <c r="AA48" s="125"/>
    </row>
    <row r="49" spans="1:27">
      <c r="A49" s="46">
        <f t="shared" si="0"/>
        <v>43</v>
      </c>
      <c r="B49" s="49" t="s">
        <v>93</v>
      </c>
      <c r="C49" s="30" t="s">
        <v>3847</v>
      </c>
      <c r="D49" s="44" t="s">
        <v>94</v>
      </c>
      <c r="E49" s="2073" t="s">
        <v>3752</v>
      </c>
      <c r="F49" s="2073" t="s">
        <v>17643</v>
      </c>
      <c r="G49" s="2073" t="s">
        <v>4381</v>
      </c>
      <c r="H49" s="2073" t="s">
        <v>17227</v>
      </c>
      <c r="I49" s="2073"/>
      <c r="J49" s="2073"/>
      <c r="K49" s="128"/>
      <c r="L49" s="128"/>
      <c r="M49" s="33" t="s">
        <v>1963</v>
      </c>
      <c r="N49" s="43">
        <v>0</v>
      </c>
      <c r="O49" s="43">
        <v>1500</v>
      </c>
      <c r="P49" s="33" t="s">
        <v>2772</v>
      </c>
      <c r="Q49" s="33"/>
      <c r="R49" s="43"/>
      <c r="S49" s="320">
        <v>1997</v>
      </c>
      <c r="T49" s="349" t="str">
        <f t="shared" si="2"/>
        <v xml:space="preserve"> </v>
      </c>
      <c r="U49" s="33"/>
      <c r="V49" s="33"/>
      <c r="W49" s="2158"/>
      <c r="X49" s="2158"/>
      <c r="Y49" s="2158"/>
      <c r="Z49" s="2158"/>
      <c r="AA49" s="2159"/>
    </row>
    <row r="50" spans="1:27">
      <c r="A50" s="46">
        <f t="shared" si="0"/>
        <v>44</v>
      </c>
      <c r="B50" s="49" t="s">
        <v>95</v>
      </c>
      <c r="C50" s="30" t="s">
        <v>97</v>
      </c>
      <c r="D50" s="44" t="s">
        <v>96</v>
      </c>
      <c r="E50" s="33"/>
      <c r="F50" s="33"/>
      <c r="G50" s="33"/>
      <c r="H50" s="33" t="s">
        <v>17227</v>
      </c>
      <c r="I50" s="2073"/>
      <c r="J50" s="2073"/>
      <c r="K50" s="128"/>
      <c r="L50" s="128"/>
      <c r="M50" s="33" t="s">
        <v>2524</v>
      </c>
      <c r="N50" s="43">
        <v>0</v>
      </c>
      <c r="O50" s="43">
        <v>0</v>
      </c>
      <c r="P50" s="33" t="s">
        <v>2772</v>
      </c>
      <c r="Q50" s="33"/>
      <c r="R50" s="43"/>
      <c r="S50" s="320"/>
      <c r="T50" s="349" t="str">
        <f t="shared" si="2"/>
        <v xml:space="preserve"> </v>
      </c>
      <c r="U50" s="33"/>
      <c r="V50" s="33"/>
      <c r="W50" s="329"/>
      <c r="X50" s="329"/>
      <c r="Y50" s="329"/>
      <c r="Z50" s="329"/>
      <c r="AA50" s="2159"/>
    </row>
    <row r="51" spans="1:27">
      <c r="A51" s="46">
        <f t="shared" si="0"/>
        <v>45</v>
      </c>
      <c r="B51" s="1622" t="s">
        <v>98</v>
      </c>
      <c r="C51" s="30" t="s">
        <v>100</v>
      </c>
      <c r="D51" s="44" t="s">
        <v>99</v>
      </c>
      <c r="E51" s="2073" t="s">
        <v>3752</v>
      </c>
      <c r="F51" s="2073" t="s">
        <v>17644</v>
      </c>
      <c r="G51" s="2073" t="s">
        <v>4381</v>
      </c>
      <c r="H51" s="2073" t="s">
        <v>17230</v>
      </c>
      <c r="I51" s="2073"/>
      <c r="J51" s="2073"/>
      <c r="K51" s="128"/>
      <c r="L51" s="128"/>
      <c r="M51" s="33" t="s">
        <v>1963</v>
      </c>
      <c r="N51" s="43">
        <v>0</v>
      </c>
      <c r="O51" s="43">
        <v>6400</v>
      </c>
      <c r="P51" s="33" t="s">
        <v>2772</v>
      </c>
      <c r="Q51" s="33"/>
      <c r="R51" s="43"/>
      <c r="S51" s="320">
        <v>1997</v>
      </c>
      <c r="T51" s="349" t="str">
        <f t="shared" si="2"/>
        <v xml:space="preserve"> </v>
      </c>
      <c r="U51" s="33"/>
      <c r="V51" s="33"/>
      <c r="W51" s="2158"/>
      <c r="X51" s="2158"/>
      <c r="Y51" s="2158"/>
      <c r="Z51" s="2158"/>
      <c r="AA51" s="125"/>
    </row>
    <row r="52" spans="1:27">
      <c r="A52" s="46">
        <f t="shared" si="0"/>
        <v>46</v>
      </c>
      <c r="B52" s="1622" t="s">
        <v>101</v>
      </c>
      <c r="C52" s="30" t="s">
        <v>100</v>
      </c>
      <c r="D52" s="44" t="s">
        <v>99</v>
      </c>
      <c r="E52" s="33"/>
      <c r="F52" s="33"/>
      <c r="G52" s="33"/>
      <c r="H52" s="33" t="s">
        <v>17230</v>
      </c>
      <c r="I52" s="2073"/>
      <c r="J52" s="2073"/>
      <c r="K52" s="128"/>
      <c r="L52" s="128"/>
      <c r="M52" s="33" t="s">
        <v>102</v>
      </c>
      <c r="N52" s="43">
        <v>0</v>
      </c>
      <c r="O52" s="43">
        <v>8000</v>
      </c>
      <c r="P52" s="33" t="s">
        <v>103</v>
      </c>
      <c r="Q52" s="33"/>
      <c r="R52" s="43"/>
      <c r="S52" s="320"/>
      <c r="T52" s="349" t="str">
        <f t="shared" si="2"/>
        <v xml:space="preserve"> </v>
      </c>
      <c r="U52" s="33"/>
      <c r="V52" s="33"/>
      <c r="W52" s="2158"/>
      <c r="X52" s="2158"/>
      <c r="Y52" s="2158"/>
      <c r="Z52" s="2158"/>
      <c r="AA52" s="125"/>
    </row>
    <row r="53" spans="1:27">
      <c r="A53" s="46">
        <f t="shared" si="0"/>
        <v>47</v>
      </c>
      <c r="B53" s="49" t="s">
        <v>104</v>
      </c>
      <c r="C53" s="30" t="s">
        <v>106</v>
      </c>
      <c r="D53" s="44" t="s">
        <v>105</v>
      </c>
      <c r="E53" s="2073" t="s">
        <v>3754</v>
      </c>
      <c r="F53" s="2073" t="s">
        <v>17707</v>
      </c>
      <c r="G53" s="2073" t="s">
        <v>4381</v>
      </c>
      <c r="H53" s="2073" t="s">
        <v>17226</v>
      </c>
      <c r="I53" s="2073"/>
      <c r="J53" s="2073"/>
      <c r="K53" s="128"/>
      <c r="L53" s="128"/>
      <c r="M53" s="33" t="s">
        <v>1963</v>
      </c>
      <c r="N53" s="43">
        <v>0</v>
      </c>
      <c r="O53" s="43">
        <v>3200</v>
      </c>
      <c r="P53" s="33" t="s">
        <v>2772</v>
      </c>
      <c r="Q53" s="33"/>
      <c r="R53" s="43"/>
      <c r="S53" s="320">
        <v>1997</v>
      </c>
      <c r="T53" s="349" t="str">
        <f t="shared" si="2"/>
        <v xml:space="preserve"> </v>
      </c>
      <c r="U53" s="33"/>
      <c r="V53" s="33"/>
      <c r="W53" s="2158"/>
      <c r="X53" s="2158"/>
      <c r="Y53" s="2158"/>
      <c r="Z53" s="2158"/>
      <c r="AA53" s="2159"/>
    </row>
    <row r="54" spans="1:27">
      <c r="A54" s="46">
        <f t="shared" si="0"/>
        <v>48</v>
      </c>
      <c r="B54" s="1622" t="s">
        <v>107</v>
      </c>
      <c r="C54" s="30" t="s">
        <v>3850</v>
      </c>
      <c r="D54" s="44" t="s">
        <v>108</v>
      </c>
      <c r="E54" s="2073" t="s">
        <v>3752</v>
      </c>
      <c r="F54" s="2073" t="s">
        <v>17645</v>
      </c>
      <c r="G54" s="2073" t="s">
        <v>4381</v>
      </c>
      <c r="H54" s="2073" t="s">
        <v>17226</v>
      </c>
      <c r="I54" s="2073"/>
      <c r="J54" s="2073"/>
      <c r="K54" s="128"/>
      <c r="L54" s="128"/>
      <c r="M54" s="33" t="s">
        <v>1963</v>
      </c>
      <c r="N54" s="43">
        <v>0</v>
      </c>
      <c r="O54" s="43">
        <v>4600</v>
      </c>
      <c r="P54" s="33" t="s">
        <v>2772</v>
      </c>
      <c r="Q54" s="33"/>
      <c r="R54" s="43"/>
      <c r="S54" s="320">
        <v>1997</v>
      </c>
      <c r="T54" s="349" t="str">
        <f t="shared" si="2"/>
        <v xml:space="preserve"> </v>
      </c>
      <c r="U54" s="33"/>
      <c r="V54" s="33"/>
      <c r="W54" s="2158"/>
      <c r="X54" s="2158"/>
      <c r="Y54" s="2158"/>
      <c r="Z54" s="2158"/>
      <c r="AA54" s="125"/>
    </row>
    <row r="55" spans="1:27">
      <c r="A55" s="46">
        <f t="shared" si="0"/>
        <v>49</v>
      </c>
      <c r="B55" s="1622" t="s">
        <v>109</v>
      </c>
      <c r="C55" s="30" t="s">
        <v>2591</v>
      </c>
      <c r="D55" s="44" t="s">
        <v>110</v>
      </c>
      <c r="E55" s="2073" t="s">
        <v>3754</v>
      </c>
      <c r="F55" s="2073" t="s">
        <v>17708</v>
      </c>
      <c r="G55" s="2073" t="s">
        <v>4381</v>
      </c>
      <c r="H55" s="2073" t="s">
        <v>17228</v>
      </c>
      <c r="I55" s="2073"/>
      <c r="J55" s="2073"/>
      <c r="K55" s="128"/>
      <c r="L55" s="207"/>
      <c r="M55" s="33" t="s">
        <v>1963</v>
      </c>
      <c r="N55" s="43">
        <v>0</v>
      </c>
      <c r="O55" s="43">
        <v>4000</v>
      </c>
      <c r="P55" s="33" t="s">
        <v>2772</v>
      </c>
      <c r="Q55" s="33"/>
      <c r="R55" s="43"/>
      <c r="S55" s="320">
        <v>1997</v>
      </c>
      <c r="T55" s="349" t="str">
        <f t="shared" si="2"/>
        <v xml:space="preserve"> </v>
      </c>
      <c r="U55" s="33"/>
      <c r="V55" s="33"/>
      <c r="W55" s="2158"/>
      <c r="X55" s="2158"/>
      <c r="Y55" s="2158"/>
      <c r="Z55" s="2158"/>
      <c r="AA55" s="125"/>
    </row>
    <row r="56" spans="1:27">
      <c r="A56" s="46">
        <f t="shared" si="0"/>
        <v>50</v>
      </c>
      <c r="B56" s="1622" t="s">
        <v>3181</v>
      </c>
      <c r="C56" s="30" t="s">
        <v>2592</v>
      </c>
      <c r="D56" s="44" t="s">
        <v>3182</v>
      </c>
      <c r="E56" s="33" t="s">
        <v>3006</v>
      </c>
      <c r="F56" s="33"/>
      <c r="G56" s="33" t="s">
        <v>4381</v>
      </c>
      <c r="H56" s="33" t="s">
        <v>17228</v>
      </c>
      <c r="I56" s="2073"/>
      <c r="J56" s="2073"/>
      <c r="K56" s="128"/>
      <c r="L56" s="128"/>
      <c r="M56" s="33" t="s">
        <v>1956</v>
      </c>
      <c r="N56" s="43">
        <v>0</v>
      </c>
      <c r="O56" s="43">
        <v>300</v>
      </c>
      <c r="P56" s="33" t="s">
        <v>2772</v>
      </c>
      <c r="Q56" s="33"/>
      <c r="R56" s="43"/>
      <c r="S56" s="320">
        <v>1997</v>
      </c>
      <c r="T56" s="349" t="str">
        <f t="shared" si="2"/>
        <v xml:space="preserve"> </v>
      </c>
      <c r="U56" s="33"/>
      <c r="V56" s="33"/>
      <c r="W56" s="329"/>
      <c r="X56" s="329"/>
      <c r="Y56" s="329"/>
      <c r="Z56" s="329"/>
      <c r="AA56" s="125"/>
    </row>
    <row r="57" spans="1:27">
      <c r="A57" s="46">
        <f t="shared" si="0"/>
        <v>51</v>
      </c>
      <c r="B57" s="1622" t="s">
        <v>3183</v>
      </c>
      <c r="C57" s="30" t="s">
        <v>3185</v>
      </c>
      <c r="D57" s="44" t="s">
        <v>3184</v>
      </c>
      <c r="E57" s="2073" t="s">
        <v>3752</v>
      </c>
      <c r="F57" s="2073" t="s">
        <v>17684</v>
      </c>
      <c r="G57" s="2073" t="s">
        <v>4381</v>
      </c>
      <c r="H57" s="2073" t="s">
        <v>17229</v>
      </c>
      <c r="I57" s="2073"/>
      <c r="J57" s="2073"/>
      <c r="K57" s="128"/>
      <c r="L57" s="128"/>
      <c r="M57" s="33" t="s">
        <v>1963</v>
      </c>
      <c r="N57" s="43">
        <v>0</v>
      </c>
      <c r="O57" s="43">
        <v>1000</v>
      </c>
      <c r="P57" s="33" t="s">
        <v>2772</v>
      </c>
      <c r="Q57" s="33"/>
      <c r="R57" s="43"/>
      <c r="S57" s="320">
        <v>1997</v>
      </c>
      <c r="T57" s="349" t="str">
        <f t="shared" si="2"/>
        <v xml:space="preserve"> </v>
      </c>
      <c r="U57" s="33"/>
      <c r="V57" s="33"/>
      <c r="W57" s="2158"/>
      <c r="X57" s="2158"/>
      <c r="Y57" s="2158"/>
      <c r="Z57" s="2158"/>
      <c r="AA57" s="2159"/>
    </row>
    <row r="58" spans="1:27">
      <c r="A58" s="46">
        <f t="shared" si="0"/>
        <v>52</v>
      </c>
      <c r="B58" s="49" t="s">
        <v>3186</v>
      </c>
      <c r="C58" s="30" t="s">
        <v>2593</v>
      </c>
      <c r="D58" s="44" t="s">
        <v>3184</v>
      </c>
      <c r="E58" s="33"/>
      <c r="F58" s="33"/>
      <c r="G58" s="33"/>
      <c r="H58" s="33" t="s">
        <v>17227</v>
      </c>
      <c r="I58" s="2073"/>
      <c r="J58" s="2073"/>
      <c r="K58" s="128"/>
      <c r="L58" s="128"/>
      <c r="M58" s="33" t="s">
        <v>2524</v>
      </c>
      <c r="N58" s="43">
        <v>0</v>
      </c>
      <c r="O58" s="43">
        <v>0</v>
      </c>
      <c r="P58" s="33" t="s">
        <v>2772</v>
      </c>
      <c r="Q58" s="320"/>
      <c r="R58" s="2163"/>
      <c r="S58" s="320"/>
      <c r="T58" s="349" t="str">
        <f t="shared" si="2"/>
        <v xml:space="preserve"> </v>
      </c>
      <c r="U58" s="320"/>
      <c r="V58" s="320"/>
      <c r="W58" s="329"/>
      <c r="X58" s="329"/>
      <c r="Y58" s="329"/>
      <c r="Z58" s="329"/>
      <c r="AA58" s="2161"/>
    </row>
    <row r="59" spans="1:27">
      <c r="A59" s="46">
        <f t="shared" si="0"/>
        <v>53</v>
      </c>
      <c r="B59" s="49" t="s">
        <v>19153</v>
      </c>
      <c r="C59" s="30" t="s">
        <v>18748</v>
      </c>
      <c r="D59" s="30" t="s">
        <v>18748</v>
      </c>
      <c r="E59" s="145" t="s">
        <v>19148</v>
      </c>
      <c r="F59" s="33" t="s">
        <v>19149</v>
      </c>
      <c r="G59" s="2073" t="s">
        <v>19147</v>
      </c>
      <c r="H59" s="145" t="s">
        <v>17229</v>
      </c>
      <c r="I59" s="2073" t="s">
        <v>527</v>
      </c>
      <c r="J59" s="2073"/>
      <c r="K59" s="128"/>
      <c r="L59" s="128"/>
      <c r="M59" s="33" t="s">
        <v>1963</v>
      </c>
      <c r="N59" s="43">
        <v>0</v>
      </c>
      <c r="O59" s="43">
        <v>6</v>
      </c>
      <c r="P59" s="33" t="s">
        <v>19150</v>
      </c>
      <c r="Q59" s="320"/>
      <c r="R59" s="2163"/>
      <c r="S59" s="2472">
        <v>45453</v>
      </c>
      <c r="T59" s="349"/>
      <c r="U59" s="320"/>
      <c r="V59" s="320"/>
      <c r="W59" s="329"/>
      <c r="X59" s="329"/>
      <c r="Y59" s="329"/>
      <c r="Z59" s="329"/>
      <c r="AA59" s="2161"/>
    </row>
    <row r="60" spans="1:27">
      <c r="A60" s="46">
        <f t="shared" si="0"/>
        <v>54</v>
      </c>
      <c r="B60" s="49" t="s">
        <v>19154</v>
      </c>
      <c r="C60" s="30" t="s">
        <v>18748</v>
      </c>
      <c r="D60" s="30" t="s">
        <v>18748</v>
      </c>
      <c r="E60" s="145" t="s">
        <v>19148</v>
      </c>
      <c r="F60" s="33" t="s">
        <v>19152</v>
      </c>
      <c r="G60" s="2073" t="s">
        <v>19147</v>
      </c>
      <c r="H60" s="145" t="s">
        <v>17229</v>
      </c>
      <c r="I60" s="2073" t="s">
        <v>527</v>
      </c>
      <c r="J60" s="2073"/>
      <c r="K60" s="128"/>
      <c r="L60" s="128"/>
      <c r="M60" s="33" t="s">
        <v>1963</v>
      </c>
      <c r="N60" s="43">
        <v>0</v>
      </c>
      <c r="O60" s="43">
        <v>6</v>
      </c>
      <c r="P60" s="33" t="s">
        <v>19150</v>
      </c>
      <c r="Q60" s="320"/>
      <c r="R60" s="2163"/>
      <c r="S60" s="2472">
        <v>45453</v>
      </c>
      <c r="T60" s="349"/>
      <c r="U60" s="320"/>
      <c r="V60" s="320"/>
      <c r="W60" s="329"/>
      <c r="X60" s="329"/>
      <c r="Y60" s="329"/>
      <c r="Z60" s="329"/>
      <c r="AA60" s="2161"/>
    </row>
    <row r="61" spans="1:27">
      <c r="A61" s="46">
        <f t="shared" si="0"/>
        <v>55</v>
      </c>
      <c r="B61" s="49" t="s">
        <v>3187</v>
      </c>
      <c r="C61" s="30" t="s">
        <v>1675</v>
      </c>
      <c r="D61" s="44" t="s">
        <v>4869</v>
      </c>
      <c r="E61" s="2073" t="s">
        <v>3755</v>
      </c>
      <c r="F61" s="2073" t="s">
        <v>17694</v>
      </c>
      <c r="G61" s="2073" t="s">
        <v>4381</v>
      </c>
      <c r="H61" s="2073" t="s">
        <v>17229</v>
      </c>
      <c r="I61" s="2073"/>
      <c r="J61" s="2073"/>
      <c r="K61" s="128"/>
      <c r="L61" s="128"/>
      <c r="M61" s="33" t="s">
        <v>1963</v>
      </c>
      <c r="N61" s="43">
        <v>0</v>
      </c>
      <c r="O61" s="43">
        <v>900</v>
      </c>
      <c r="P61" s="33" t="s">
        <v>2772</v>
      </c>
      <c r="Q61" s="33"/>
      <c r="R61" s="43"/>
      <c r="S61" s="320">
        <v>1997</v>
      </c>
      <c r="T61" s="349" t="str">
        <f t="shared" si="2"/>
        <v xml:space="preserve"> </v>
      </c>
      <c r="U61" s="33"/>
      <c r="V61" s="33"/>
      <c r="W61" s="2158"/>
      <c r="X61" s="2158"/>
      <c r="Y61" s="2158"/>
      <c r="Z61" s="2158"/>
      <c r="AA61" s="2159"/>
    </row>
    <row r="62" spans="1:27">
      <c r="A62" s="46">
        <f t="shared" si="0"/>
        <v>56</v>
      </c>
      <c r="B62" s="1622" t="s">
        <v>3188</v>
      </c>
      <c r="C62" s="30" t="s">
        <v>4389</v>
      </c>
      <c r="D62" s="44" t="s">
        <v>3189</v>
      </c>
      <c r="E62" s="2073" t="s">
        <v>3752</v>
      </c>
      <c r="F62" s="2073" t="s">
        <v>17646</v>
      </c>
      <c r="G62" s="2073" t="s">
        <v>4381</v>
      </c>
      <c r="H62" s="2073" t="s">
        <v>17230</v>
      </c>
      <c r="I62" s="2073"/>
      <c r="J62" s="2073"/>
      <c r="K62" s="128"/>
      <c r="L62" s="128"/>
      <c r="M62" s="33" t="s">
        <v>1963</v>
      </c>
      <c r="N62" s="43">
        <v>0</v>
      </c>
      <c r="O62" s="43">
        <v>6700</v>
      </c>
      <c r="P62" s="33" t="s">
        <v>2772</v>
      </c>
      <c r="Q62" s="33"/>
      <c r="R62" s="43"/>
      <c r="S62" s="320">
        <v>1997</v>
      </c>
      <c r="T62" s="349" t="str">
        <f t="shared" si="2"/>
        <v xml:space="preserve"> </v>
      </c>
      <c r="U62" s="33"/>
      <c r="V62" s="33"/>
      <c r="W62" s="2158"/>
      <c r="X62" s="2158"/>
      <c r="Y62" s="2158"/>
      <c r="Z62" s="2158"/>
      <c r="AA62" s="125"/>
    </row>
    <row r="63" spans="1:27">
      <c r="A63" s="46">
        <f t="shared" si="0"/>
        <v>57</v>
      </c>
      <c r="B63" s="1622" t="s">
        <v>3190</v>
      </c>
      <c r="C63" s="30" t="s">
        <v>4389</v>
      </c>
      <c r="D63" s="44" t="s">
        <v>3189</v>
      </c>
      <c r="E63" s="33"/>
      <c r="F63" s="33"/>
      <c r="G63" s="33"/>
      <c r="H63" s="33" t="s">
        <v>17230</v>
      </c>
      <c r="I63" s="2073"/>
      <c r="J63" s="2073"/>
      <c r="K63" s="128"/>
      <c r="L63" s="128"/>
      <c r="M63" s="33" t="s">
        <v>3191</v>
      </c>
      <c r="N63" s="43">
        <v>0</v>
      </c>
      <c r="O63" s="43">
        <v>8000</v>
      </c>
      <c r="P63" s="33" t="s">
        <v>103</v>
      </c>
      <c r="Q63" s="33"/>
      <c r="R63" s="43"/>
      <c r="S63" s="320"/>
      <c r="T63" s="349" t="str">
        <f t="shared" si="2"/>
        <v xml:space="preserve"> </v>
      </c>
      <c r="U63" s="33"/>
      <c r="V63" s="33"/>
      <c r="W63" s="2158"/>
      <c r="X63" s="2158"/>
      <c r="Y63" s="2158"/>
      <c r="Z63" s="2158"/>
      <c r="AA63" s="125"/>
    </row>
    <row r="64" spans="1:27">
      <c r="A64" s="46">
        <f t="shared" si="0"/>
        <v>58</v>
      </c>
      <c r="B64" s="1622" t="s">
        <v>3192</v>
      </c>
      <c r="C64" s="30" t="s">
        <v>434</v>
      </c>
      <c r="D64" s="44" t="s">
        <v>3925</v>
      </c>
      <c r="E64" s="33" t="s">
        <v>3007</v>
      </c>
      <c r="F64" s="33"/>
      <c r="G64" s="33" t="s">
        <v>4381</v>
      </c>
      <c r="H64" s="33" t="s">
        <v>17231</v>
      </c>
      <c r="I64" s="2073"/>
      <c r="J64" s="2073"/>
      <c r="K64" s="128"/>
      <c r="L64" s="128"/>
      <c r="M64" s="33" t="s">
        <v>1956</v>
      </c>
      <c r="N64" s="43">
        <v>0</v>
      </c>
      <c r="O64" s="43">
        <v>300</v>
      </c>
      <c r="P64" s="33" t="s">
        <v>2772</v>
      </c>
      <c r="Q64" s="33"/>
      <c r="R64" s="43"/>
      <c r="S64" s="320">
        <v>1997</v>
      </c>
      <c r="T64" s="349">
        <f t="shared" si="2"/>
        <v>5</v>
      </c>
      <c r="U64" s="33" t="s">
        <v>4849</v>
      </c>
      <c r="V64" s="2081" t="s">
        <v>1527</v>
      </c>
      <c r="W64" s="329"/>
      <c r="X64" s="329"/>
      <c r="Y64" s="329"/>
      <c r="Z64" s="329"/>
      <c r="AA64" s="47"/>
    </row>
    <row r="65" spans="1:28">
      <c r="A65" s="46">
        <f t="shared" si="0"/>
        <v>59</v>
      </c>
      <c r="B65" s="49" t="s">
        <v>3926</v>
      </c>
      <c r="C65" s="30" t="s">
        <v>435</v>
      </c>
      <c r="D65" s="44" t="s">
        <v>3927</v>
      </c>
      <c r="E65" s="33" t="s">
        <v>3007</v>
      </c>
      <c r="F65" s="33"/>
      <c r="G65" s="33" t="s">
        <v>4381</v>
      </c>
      <c r="H65" s="33" t="s">
        <v>17231</v>
      </c>
      <c r="I65" s="2073"/>
      <c r="J65" s="2073"/>
      <c r="K65" s="128"/>
      <c r="L65" s="128"/>
      <c r="M65" s="33" t="s">
        <v>1956</v>
      </c>
      <c r="N65" s="43">
        <v>0</v>
      </c>
      <c r="O65" s="43">
        <v>300</v>
      </c>
      <c r="P65" s="33" t="s">
        <v>2772</v>
      </c>
      <c r="Q65" s="33"/>
      <c r="R65" s="43"/>
      <c r="S65" s="320">
        <v>1997</v>
      </c>
      <c r="T65" s="349" t="str">
        <f t="shared" si="2"/>
        <v xml:space="preserve"> </v>
      </c>
      <c r="U65" s="33"/>
      <c r="V65" s="33"/>
      <c r="W65" s="329"/>
      <c r="X65" s="329"/>
      <c r="Y65" s="329"/>
      <c r="Z65" s="329"/>
      <c r="AA65" s="2159"/>
      <c r="AB65" s="824"/>
    </row>
    <row r="66" spans="1:28">
      <c r="A66" s="46">
        <f t="shared" si="0"/>
        <v>60</v>
      </c>
      <c r="B66" s="49" t="s">
        <v>3928</v>
      </c>
      <c r="C66" s="30" t="s">
        <v>1580</v>
      </c>
      <c r="D66" s="30" t="s">
        <v>1579</v>
      </c>
      <c r="E66" s="33" t="s">
        <v>2524</v>
      </c>
      <c r="F66" s="33"/>
      <c r="G66" s="33" t="s">
        <v>2524</v>
      </c>
      <c r="H66" s="33" t="s">
        <v>3516</v>
      </c>
      <c r="I66" s="2073" t="s">
        <v>4735</v>
      </c>
      <c r="J66" s="2073"/>
      <c r="K66" s="128" t="s">
        <v>3209</v>
      </c>
      <c r="L66" s="128">
        <v>55</v>
      </c>
      <c r="M66" s="33" t="s">
        <v>2524</v>
      </c>
      <c r="N66" s="43">
        <v>180</v>
      </c>
      <c r="O66" s="43">
        <v>0</v>
      </c>
      <c r="P66" s="33" t="s">
        <v>2772</v>
      </c>
      <c r="Q66" s="33"/>
      <c r="R66" s="43"/>
      <c r="S66" s="320"/>
      <c r="T66" s="349" t="str">
        <f t="shared" si="2"/>
        <v xml:space="preserve"> </v>
      </c>
      <c r="U66" s="33"/>
      <c r="V66" s="33"/>
      <c r="W66" s="329"/>
      <c r="X66" s="329"/>
      <c r="Y66" s="329"/>
      <c r="Z66" s="329"/>
      <c r="AA66" s="2159"/>
    </row>
    <row r="67" spans="1:28">
      <c r="A67" s="46">
        <f t="shared" si="0"/>
        <v>61</v>
      </c>
      <c r="B67" s="1622" t="s">
        <v>1581</v>
      </c>
      <c r="C67" s="30" t="s">
        <v>438</v>
      </c>
      <c r="D67" s="44" t="s">
        <v>3379</v>
      </c>
      <c r="E67" s="2073" t="s">
        <v>3752</v>
      </c>
      <c r="F67" s="2073" t="s">
        <v>17647</v>
      </c>
      <c r="G67" s="2073" t="s">
        <v>4381</v>
      </c>
      <c r="H67" s="2073" t="s">
        <v>17232</v>
      </c>
      <c r="I67" s="2073"/>
      <c r="J67" s="2073"/>
      <c r="K67" s="128"/>
      <c r="L67" s="128"/>
      <c r="M67" s="33" t="s">
        <v>1963</v>
      </c>
      <c r="N67" s="43">
        <v>0</v>
      </c>
      <c r="O67" s="43">
        <v>2200</v>
      </c>
      <c r="P67" s="33" t="s">
        <v>2772</v>
      </c>
      <c r="Q67" s="33"/>
      <c r="R67" s="43"/>
      <c r="S67" s="320">
        <v>1997</v>
      </c>
      <c r="T67" s="349" t="str">
        <f t="shared" si="2"/>
        <v xml:space="preserve"> </v>
      </c>
      <c r="U67" s="33"/>
      <c r="V67" s="33"/>
      <c r="W67" s="2158"/>
      <c r="X67" s="2158"/>
      <c r="Y67" s="2158"/>
      <c r="Z67" s="2158"/>
      <c r="AA67" s="125"/>
    </row>
    <row r="68" spans="1:28">
      <c r="A68" s="46">
        <f t="shared" si="0"/>
        <v>62</v>
      </c>
      <c r="B68" s="1622" t="s">
        <v>1582</v>
      </c>
      <c r="C68" s="30" t="s">
        <v>439</v>
      </c>
      <c r="D68" s="44" t="s">
        <v>1102</v>
      </c>
      <c r="E68" s="2073" t="s">
        <v>3755</v>
      </c>
      <c r="F68" s="2073" t="s">
        <v>17695</v>
      </c>
      <c r="G68" s="2073" t="s">
        <v>4381</v>
      </c>
      <c r="H68" s="2073" t="s">
        <v>17232</v>
      </c>
      <c r="I68" s="2073"/>
      <c r="J68" s="2073"/>
      <c r="K68" s="128"/>
      <c r="L68" s="128"/>
      <c r="M68" s="33" t="s">
        <v>1963</v>
      </c>
      <c r="N68" s="43">
        <v>0</v>
      </c>
      <c r="O68" s="43">
        <v>1800</v>
      </c>
      <c r="P68" s="33" t="s">
        <v>2772</v>
      </c>
      <c r="Q68" s="33"/>
      <c r="R68" s="43"/>
      <c r="S68" s="320">
        <v>1997</v>
      </c>
      <c r="T68" s="349" t="str">
        <f t="shared" si="2"/>
        <v xml:space="preserve"> </v>
      </c>
      <c r="U68" s="33"/>
      <c r="V68" s="33"/>
      <c r="W68" s="2158"/>
      <c r="X68" s="2158"/>
      <c r="Y68" s="2158"/>
      <c r="Z68" s="2158"/>
      <c r="AA68" s="125"/>
    </row>
    <row r="69" spans="1:28">
      <c r="A69" s="46">
        <f t="shared" si="0"/>
        <v>63</v>
      </c>
      <c r="B69" s="49" t="s">
        <v>1583</v>
      </c>
      <c r="C69" s="30" t="s">
        <v>440</v>
      </c>
      <c r="D69" s="44" t="s">
        <v>1102</v>
      </c>
      <c r="E69" s="33" t="s">
        <v>3008</v>
      </c>
      <c r="F69" s="33"/>
      <c r="G69" s="33" t="s">
        <v>4381</v>
      </c>
      <c r="H69" s="33" t="s">
        <v>17232</v>
      </c>
      <c r="I69" s="2073"/>
      <c r="J69" s="2073"/>
      <c r="K69" s="128"/>
      <c r="L69" s="128"/>
      <c r="M69" s="33" t="s">
        <v>1956</v>
      </c>
      <c r="N69" s="43">
        <v>0</v>
      </c>
      <c r="O69" s="43">
        <v>300</v>
      </c>
      <c r="P69" s="33" t="s">
        <v>2772</v>
      </c>
      <c r="Q69" s="33"/>
      <c r="R69" s="43"/>
      <c r="S69" s="320">
        <v>1997</v>
      </c>
      <c r="T69" s="349" t="str">
        <f t="shared" si="2"/>
        <v xml:space="preserve"> </v>
      </c>
      <c r="U69" s="33"/>
      <c r="V69" s="33"/>
      <c r="W69" s="329"/>
      <c r="X69" s="329"/>
      <c r="Y69" s="329"/>
      <c r="Z69" s="329"/>
      <c r="AA69" s="2159"/>
    </row>
    <row r="70" spans="1:28">
      <c r="A70" s="46">
        <f t="shared" si="0"/>
        <v>64</v>
      </c>
      <c r="B70" s="1622" t="s">
        <v>1584</v>
      </c>
      <c r="C70" s="30" t="s">
        <v>1586</v>
      </c>
      <c r="D70" s="44" t="s">
        <v>1585</v>
      </c>
      <c r="E70" s="2073" t="s">
        <v>3752</v>
      </c>
      <c r="F70" s="2073" t="s">
        <v>17648</v>
      </c>
      <c r="G70" s="2073" t="s">
        <v>4381</v>
      </c>
      <c r="H70" s="2073" t="s">
        <v>17230</v>
      </c>
      <c r="I70" s="2073"/>
      <c r="J70" s="2073"/>
      <c r="K70" s="128"/>
      <c r="L70" s="128"/>
      <c r="M70" s="33" t="s">
        <v>1963</v>
      </c>
      <c r="N70" s="43">
        <v>0</v>
      </c>
      <c r="O70" s="43">
        <v>6400</v>
      </c>
      <c r="P70" s="33" t="s">
        <v>2772</v>
      </c>
      <c r="Q70" s="33"/>
      <c r="R70" s="43"/>
      <c r="S70" s="320">
        <v>1997</v>
      </c>
      <c r="T70" s="349" t="str">
        <f t="shared" si="2"/>
        <v xml:space="preserve"> </v>
      </c>
      <c r="U70" s="33"/>
      <c r="V70" s="33"/>
      <c r="W70" s="2158"/>
      <c r="X70" s="2158"/>
      <c r="Y70" s="2158"/>
      <c r="Z70" s="2158"/>
      <c r="AA70" s="125"/>
    </row>
    <row r="71" spans="1:28">
      <c r="A71" s="46">
        <f t="shared" si="0"/>
        <v>65</v>
      </c>
      <c r="B71" s="1622" t="s">
        <v>1587</v>
      </c>
      <c r="C71" s="30" t="s">
        <v>1588</v>
      </c>
      <c r="D71" s="44" t="s">
        <v>3379</v>
      </c>
      <c r="E71" s="2073" t="s">
        <v>3752</v>
      </c>
      <c r="F71" s="2073" t="s">
        <v>17649</v>
      </c>
      <c r="G71" s="2073" t="s">
        <v>4381</v>
      </c>
      <c r="H71" s="2073" t="s">
        <v>17232</v>
      </c>
      <c r="I71" s="2073"/>
      <c r="J71" s="2073"/>
      <c r="K71" s="128"/>
      <c r="L71" s="128"/>
      <c r="M71" s="33" t="s">
        <v>1963</v>
      </c>
      <c r="N71" s="43">
        <v>0</v>
      </c>
      <c r="O71" s="43">
        <v>2600</v>
      </c>
      <c r="P71" s="33" t="s">
        <v>2772</v>
      </c>
      <c r="Q71" s="33"/>
      <c r="R71" s="43"/>
      <c r="S71" s="320">
        <v>1997</v>
      </c>
      <c r="T71" s="349" t="str">
        <f t="shared" si="2"/>
        <v xml:space="preserve"> </v>
      </c>
      <c r="U71" s="33"/>
      <c r="V71" s="33"/>
      <c r="W71" s="2158"/>
      <c r="X71" s="2158"/>
      <c r="Y71" s="2158"/>
      <c r="Z71" s="2158"/>
      <c r="AA71" s="125"/>
      <c r="AB71" s="52"/>
    </row>
    <row r="72" spans="1:28">
      <c r="A72" s="46">
        <f t="shared" si="0"/>
        <v>66</v>
      </c>
      <c r="B72" s="1622" t="s">
        <v>1589</v>
      </c>
      <c r="C72" s="30" t="s">
        <v>1591</v>
      </c>
      <c r="D72" s="44" t="s">
        <v>1590</v>
      </c>
      <c r="E72" s="2073" t="s">
        <v>3752</v>
      </c>
      <c r="F72" s="2073" t="s">
        <v>17650</v>
      </c>
      <c r="G72" s="2073" t="s">
        <v>4381</v>
      </c>
      <c r="H72" s="2073" t="s">
        <v>17230</v>
      </c>
      <c r="I72" s="2073"/>
      <c r="J72" s="2073"/>
      <c r="K72" s="128"/>
      <c r="L72" s="128"/>
      <c r="M72" s="33" t="s">
        <v>1963</v>
      </c>
      <c r="N72" s="43">
        <v>0</v>
      </c>
      <c r="O72" s="43">
        <v>6300</v>
      </c>
      <c r="P72" s="33" t="s">
        <v>2772</v>
      </c>
      <c r="Q72" s="33"/>
      <c r="R72" s="43"/>
      <c r="S72" s="320">
        <v>1997</v>
      </c>
      <c r="T72" s="349" t="str">
        <f t="shared" si="2"/>
        <v xml:space="preserve"> </v>
      </c>
      <c r="U72" s="33"/>
      <c r="V72" s="33"/>
      <c r="W72" s="2158"/>
      <c r="X72" s="2158"/>
      <c r="Y72" s="2158"/>
      <c r="Z72" s="2158"/>
      <c r="AA72" s="125"/>
      <c r="AB72" s="824"/>
    </row>
    <row r="73" spans="1:28">
      <c r="A73" s="46">
        <f t="shared" ref="A73:A136" si="3">A72+1</f>
        <v>67</v>
      </c>
      <c r="B73" s="49" t="s">
        <v>1592</v>
      </c>
      <c r="C73" s="30" t="s">
        <v>441</v>
      </c>
      <c r="D73" s="44" t="s">
        <v>1590</v>
      </c>
      <c r="E73" s="33" t="s">
        <v>3009</v>
      </c>
      <c r="F73" s="33"/>
      <c r="G73" s="33" t="s">
        <v>4381</v>
      </c>
      <c r="H73" s="33" t="s">
        <v>17230</v>
      </c>
      <c r="I73" s="2073"/>
      <c r="J73" s="2073"/>
      <c r="K73" s="128"/>
      <c r="L73" s="128"/>
      <c r="M73" s="33" t="s">
        <v>1956</v>
      </c>
      <c r="N73" s="43">
        <v>0</v>
      </c>
      <c r="O73" s="43">
        <v>300</v>
      </c>
      <c r="P73" s="33" t="s">
        <v>2772</v>
      </c>
      <c r="Q73" s="33"/>
      <c r="R73" s="43"/>
      <c r="S73" s="320">
        <v>1997</v>
      </c>
      <c r="T73" s="349" t="str">
        <f t="shared" ref="T73:T104" si="4">IF(ISERROR(INDEX(data,MATCH(LEN(V73),item,0),2))," ",INDEX(data,MATCH(LEN(V73),item,0),2))</f>
        <v xml:space="preserve"> </v>
      </c>
      <c r="U73" s="33"/>
      <c r="V73" s="33"/>
      <c r="W73" s="329"/>
      <c r="X73" s="329"/>
      <c r="Y73" s="329"/>
      <c r="Z73" s="329"/>
      <c r="AA73" s="2159"/>
    </row>
    <row r="74" spans="1:28">
      <c r="A74" s="46">
        <f t="shared" si="3"/>
        <v>68</v>
      </c>
      <c r="B74" s="1622" t="s">
        <v>1593</v>
      </c>
      <c r="C74" s="30" t="s">
        <v>1586</v>
      </c>
      <c r="D74" s="44" t="s">
        <v>1590</v>
      </c>
      <c r="E74" s="33"/>
      <c r="F74" s="33"/>
      <c r="G74" s="33"/>
      <c r="H74" s="33" t="s">
        <v>17230</v>
      </c>
      <c r="I74" s="2073"/>
      <c r="J74" s="2073"/>
      <c r="K74" s="128"/>
      <c r="L74" s="128"/>
      <c r="M74" s="33" t="s">
        <v>102</v>
      </c>
      <c r="N74" s="43">
        <v>0</v>
      </c>
      <c r="O74" s="43">
        <v>8000</v>
      </c>
      <c r="P74" s="33" t="s">
        <v>103</v>
      </c>
      <c r="Q74" s="33"/>
      <c r="R74" s="43"/>
      <c r="S74" s="33"/>
      <c r="T74" s="349" t="str">
        <f t="shared" si="4"/>
        <v xml:space="preserve"> </v>
      </c>
      <c r="U74" s="33"/>
      <c r="V74" s="320"/>
      <c r="W74" s="2158"/>
      <c r="X74" s="2158"/>
      <c r="Y74" s="2158"/>
      <c r="Z74" s="2158"/>
      <c r="AA74" s="125"/>
    </row>
    <row r="75" spans="1:28">
      <c r="A75" s="46">
        <f t="shared" si="3"/>
        <v>69</v>
      </c>
      <c r="B75" s="1622" t="s">
        <v>1594</v>
      </c>
      <c r="C75" s="30" t="s">
        <v>1591</v>
      </c>
      <c r="D75" s="44" t="s">
        <v>1590</v>
      </c>
      <c r="E75" s="33"/>
      <c r="F75" s="33"/>
      <c r="G75" s="33"/>
      <c r="H75" s="33" t="s">
        <v>17230</v>
      </c>
      <c r="I75" s="2073"/>
      <c r="J75" s="2073"/>
      <c r="K75" s="128"/>
      <c r="L75" s="128"/>
      <c r="M75" s="33" t="s">
        <v>102</v>
      </c>
      <c r="N75" s="43">
        <v>0</v>
      </c>
      <c r="O75" s="43">
        <v>8000</v>
      </c>
      <c r="P75" s="33" t="s">
        <v>103</v>
      </c>
      <c r="Q75" s="33"/>
      <c r="R75" s="43"/>
      <c r="S75" s="320"/>
      <c r="T75" s="349" t="str">
        <f t="shared" si="4"/>
        <v xml:space="preserve"> </v>
      </c>
      <c r="U75" s="33"/>
      <c r="V75" s="33"/>
      <c r="W75" s="2158"/>
      <c r="X75" s="2158"/>
      <c r="Y75" s="2158"/>
      <c r="Z75" s="2158"/>
      <c r="AA75" s="125"/>
      <c r="AB75" s="824"/>
    </row>
    <row r="76" spans="1:28">
      <c r="A76" s="46">
        <f t="shared" si="3"/>
        <v>70</v>
      </c>
      <c r="B76" s="49" t="s">
        <v>1595</v>
      </c>
      <c r="C76" s="30" t="s">
        <v>442</v>
      </c>
      <c r="D76" s="44" t="s">
        <v>1596</v>
      </c>
      <c r="E76" s="33" t="s">
        <v>3007</v>
      </c>
      <c r="F76" s="33"/>
      <c r="G76" s="33" t="s">
        <v>4381</v>
      </c>
      <c r="H76" s="33" t="s">
        <v>17233</v>
      </c>
      <c r="I76" s="2073"/>
      <c r="J76" s="2073"/>
      <c r="K76" s="128"/>
      <c r="L76" s="128"/>
      <c r="M76" s="33" t="s">
        <v>1956</v>
      </c>
      <c r="N76" s="43">
        <v>0</v>
      </c>
      <c r="O76" s="43">
        <v>300</v>
      </c>
      <c r="P76" s="33" t="s">
        <v>2772</v>
      </c>
      <c r="Q76" s="33"/>
      <c r="R76" s="43"/>
      <c r="S76" s="320">
        <v>1997</v>
      </c>
      <c r="T76" s="349" t="str">
        <f t="shared" si="4"/>
        <v xml:space="preserve"> </v>
      </c>
      <c r="U76" s="33"/>
      <c r="V76" s="320"/>
      <c r="W76" s="329"/>
      <c r="X76" s="329"/>
      <c r="Y76" s="329"/>
      <c r="Z76" s="329"/>
      <c r="AA76" s="2159"/>
    </row>
    <row r="77" spans="1:28">
      <c r="A77" s="46">
        <f t="shared" si="3"/>
        <v>71</v>
      </c>
      <c r="B77" s="49" t="s">
        <v>1597</v>
      </c>
      <c r="C77" s="30" t="s">
        <v>443</v>
      </c>
      <c r="D77" s="44" t="s">
        <v>1598</v>
      </c>
      <c r="E77" s="33" t="s">
        <v>3007</v>
      </c>
      <c r="F77" s="33"/>
      <c r="G77" s="33" t="s">
        <v>4381</v>
      </c>
      <c r="H77" s="33" t="s">
        <v>17233</v>
      </c>
      <c r="I77" s="2073"/>
      <c r="J77" s="2073"/>
      <c r="K77" s="128"/>
      <c r="L77" s="128"/>
      <c r="M77" s="33" t="s">
        <v>1956</v>
      </c>
      <c r="N77" s="43">
        <v>0</v>
      </c>
      <c r="O77" s="43">
        <v>300</v>
      </c>
      <c r="P77" s="33" t="s">
        <v>2772</v>
      </c>
      <c r="Q77" s="33"/>
      <c r="R77" s="43"/>
      <c r="S77" s="320">
        <v>1997</v>
      </c>
      <c r="T77" s="349" t="str">
        <f t="shared" si="4"/>
        <v xml:space="preserve"> </v>
      </c>
      <c r="U77" s="33"/>
      <c r="V77" s="33"/>
      <c r="W77" s="329"/>
      <c r="X77" s="329"/>
      <c r="Y77" s="329"/>
      <c r="Z77" s="329"/>
      <c r="AA77" s="2159"/>
    </row>
    <row r="78" spans="1:28">
      <c r="A78" s="46">
        <f t="shared" si="3"/>
        <v>72</v>
      </c>
      <c r="B78" s="1622" t="s">
        <v>1599</v>
      </c>
      <c r="C78" s="30" t="s">
        <v>1601</v>
      </c>
      <c r="D78" s="44" t="s">
        <v>1600</v>
      </c>
      <c r="E78" s="2073" t="s">
        <v>3752</v>
      </c>
      <c r="F78" s="2073" t="s">
        <v>17651</v>
      </c>
      <c r="G78" s="2073" t="s">
        <v>4381</v>
      </c>
      <c r="H78" s="2073" t="s">
        <v>17234</v>
      </c>
      <c r="I78" s="2073"/>
      <c r="J78" s="2073"/>
      <c r="K78" s="128"/>
      <c r="L78" s="128"/>
      <c r="M78" s="33" t="s">
        <v>1963</v>
      </c>
      <c r="N78" s="43">
        <v>0</v>
      </c>
      <c r="O78" s="43">
        <v>5500</v>
      </c>
      <c r="P78" s="33" t="s">
        <v>2772</v>
      </c>
      <c r="Q78" s="33"/>
      <c r="R78" s="43"/>
      <c r="S78" s="320">
        <v>1997</v>
      </c>
      <c r="T78" s="349" t="str">
        <f t="shared" si="4"/>
        <v xml:space="preserve"> </v>
      </c>
      <c r="U78" s="33"/>
      <c r="V78" s="33"/>
      <c r="W78" s="2158"/>
      <c r="X78" s="2158"/>
      <c r="Y78" s="2158"/>
      <c r="Z78" s="2158"/>
      <c r="AA78" s="125"/>
    </row>
    <row r="79" spans="1:28">
      <c r="A79" s="46">
        <f t="shared" si="3"/>
        <v>73</v>
      </c>
      <c r="B79" s="1622" t="s">
        <v>1602</v>
      </c>
      <c r="C79" s="30" t="s">
        <v>1601</v>
      </c>
      <c r="D79" s="44" t="s">
        <v>4861</v>
      </c>
      <c r="E79" s="33"/>
      <c r="F79" s="33"/>
      <c r="G79" s="33"/>
      <c r="H79" s="33" t="s">
        <v>17234</v>
      </c>
      <c r="I79" s="2073"/>
      <c r="J79" s="2073"/>
      <c r="K79" s="128"/>
      <c r="L79" s="128"/>
      <c r="M79" s="33" t="s">
        <v>102</v>
      </c>
      <c r="N79" s="43">
        <v>0</v>
      </c>
      <c r="O79" s="43">
        <v>7000</v>
      </c>
      <c r="P79" s="33" t="s">
        <v>103</v>
      </c>
      <c r="Q79" s="33"/>
      <c r="R79" s="43"/>
      <c r="S79" s="320"/>
      <c r="T79" s="349" t="str">
        <f t="shared" si="4"/>
        <v xml:space="preserve"> </v>
      </c>
      <c r="U79" s="33"/>
      <c r="V79" s="33"/>
      <c r="W79" s="2158"/>
      <c r="X79" s="2158"/>
      <c r="Y79" s="2158"/>
      <c r="Z79" s="2158"/>
      <c r="AA79" s="2159"/>
    </row>
    <row r="80" spans="1:28">
      <c r="A80" s="46">
        <f t="shared" si="3"/>
        <v>74</v>
      </c>
      <c r="B80" s="1622" t="s">
        <v>1603</v>
      </c>
      <c r="C80" s="30" t="s">
        <v>1604</v>
      </c>
      <c r="D80" s="44" t="s">
        <v>4861</v>
      </c>
      <c r="E80" s="33" t="s">
        <v>3007</v>
      </c>
      <c r="F80" s="33"/>
      <c r="G80" s="33" t="s">
        <v>4381</v>
      </c>
      <c r="H80" s="33" t="s">
        <v>17235</v>
      </c>
      <c r="I80" s="2073"/>
      <c r="J80" s="2073"/>
      <c r="K80" s="128"/>
      <c r="L80" s="128"/>
      <c r="M80" s="33" t="s">
        <v>1956</v>
      </c>
      <c r="N80" s="43">
        <v>0</v>
      </c>
      <c r="O80" s="43">
        <v>300</v>
      </c>
      <c r="P80" s="33" t="s">
        <v>2772</v>
      </c>
      <c r="Q80" s="33"/>
      <c r="R80" s="43"/>
      <c r="S80" s="320">
        <v>1997</v>
      </c>
      <c r="T80" s="349" t="str">
        <f t="shared" si="4"/>
        <v xml:space="preserve"> </v>
      </c>
      <c r="U80" s="33"/>
      <c r="V80" s="320"/>
      <c r="W80" s="329"/>
      <c r="X80" s="329"/>
      <c r="Y80" s="329"/>
      <c r="Z80" s="329"/>
      <c r="AA80" s="125"/>
    </row>
    <row r="81" spans="1:27">
      <c r="A81" s="46">
        <f t="shared" si="3"/>
        <v>75</v>
      </c>
      <c r="B81" s="49" t="s">
        <v>1605</v>
      </c>
      <c r="C81" s="30" t="s">
        <v>446</v>
      </c>
      <c r="D81" s="44" t="s">
        <v>1606</v>
      </c>
      <c r="E81" s="33" t="s">
        <v>3007</v>
      </c>
      <c r="F81" s="33"/>
      <c r="G81" s="33" t="s">
        <v>4381</v>
      </c>
      <c r="H81" s="33" t="s">
        <v>17235</v>
      </c>
      <c r="I81" s="2073"/>
      <c r="J81" s="2073"/>
      <c r="K81" s="128"/>
      <c r="L81" s="128"/>
      <c r="M81" s="33" t="s">
        <v>1956</v>
      </c>
      <c r="N81" s="43">
        <v>0</v>
      </c>
      <c r="O81" s="43">
        <v>300</v>
      </c>
      <c r="P81" s="33" t="s">
        <v>2772</v>
      </c>
      <c r="Q81" s="33"/>
      <c r="R81" s="43"/>
      <c r="S81" s="320">
        <v>1997</v>
      </c>
      <c r="T81" s="349" t="str">
        <f t="shared" si="4"/>
        <v xml:space="preserve"> </v>
      </c>
      <c r="U81" s="33"/>
      <c r="V81" s="33"/>
      <c r="W81" s="329"/>
      <c r="X81" s="329"/>
      <c r="Y81" s="329"/>
      <c r="Z81" s="329"/>
      <c r="AA81" s="2159"/>
    </row>
    <row r="82" spans="1:27">
      <c r="A82" s="46">
        <f t="shared" si="3"/>
        <v>76</v>
      </c>
      <c r="B82" s="49" t="s">
        <v>1607</v>
      </c>
      <c r="C82" s="30" t="s">
        <v>1608</v>
      </c>
      <c r="D82" s="44" t="s">
        <v>1606</v>
      </c>
      <c r="E82" s="33" t="s">
        <v>3008</v>
      </c>
      <c r="F82" s="33"/>
      <c r="G82" s="33" t="s">
        <v>4381</v>
      </c>
      <c r="H82" s="33" t="s">
        <v>17235</v>
      </c>
      <c r="I82" s="2073"/>
      <c r="J82" s="2073"/>
      <c r="K82" s="128"/>
      <c r="L82" s="128"/>
      <c r="M82" s="33" t="s">
        <v>1956</v>
      </c>
      <c r="N82" s="43">
        <v>0</v>
      </c>
      <c r="O82" s="43">
        <v>300</v>
      </c>
      <c r="P82" s="33" t="s">
        <v>2772</v>
      </c>
      <c r="Q82" s="33"/>
      <c r="R82" s="43"/>
      <c r="S82" s="320">
        <v>1997</v>
      </c>
      <c r="T82" s="349" t="str">
        <f t="shared" si="4"/>
        <v xml:space="preserve"> </v>
      </c>
      <c r="U82" s="33"/>
      <c r="V82" s="33"/>
      <c r="W82" s="329"/>
      <c r="X82" s="329"/>
      <c r="Y82" s="329"/>
      <c r="Z82" s="329"/>
      <c r="AA82" s="2159"/>
    </row>
    <row r="83" spans="1:27">
      <c r="A83" s="46">
        <f t="shared" si="3"/>
        <v>77</v>
      </c>
      <c r="B83" s="49" t="s">
        <v>1609</v>
      </c>
      <c r="C83" s="30" t="s">
        <v>3525</v>
      </c>
      <c r="D83" s="44" t="s">
        <v>1610</v>
      </c>
      <c r="E83" s="33" t="s">
        <v>3007</v>
      </c>
      <c r="F83" s="33"/>
      <c r="G83" s="33" t="s">
        <v>4381</v>
      </c>
      <c r="H83" s="33" t="s">
        <v>17236</v>
      </c>
      <c r="I83" s="2073"/>
      <c r="J83" s="2073"/>
      <c r="K83" s="128"/>
      <c r="L83" s="128"/>
      <c r="M83" s="33" t="s">
        <v>1956</v>
      </c>
      <c r="N83" s="43">
        <v>0</v>
      </c>
      <c r="O83" s="43">
        <v>300</v>
      </c>
      <c r="P83" s="33" t="s">
        <v>2772</v>
      </c>
      <c r="Q83" s="33"/>
      <c r="R83" s="43"/>
      <c r="S83" s="320">
        <v>1997</v>
      </c>
      <c r="T83" s="349" t="str">
        <f t="shared" si="4"/>
        <v xml:space="preserve"> </v>
      </c>
      <c r="U83" s="33"/>
      <c r="V83" s="33"/>
      <c r="W83" s="329"/>
      <c r="X83" s="329"/>
      <c r="Y83" s="329"/>
      <c r="Z83" s="329"/>
      <c r="AA83" s="2159"/>
    </row>
    <row r="84" spans="1:27">
      <c r="A84" s="46">
        <f t="shared" si="3"/>
        <v>78</v>
      </c>
      <c r="B84" s="1622" t="s">
        <v>1611</v>
      </c>
      <c r="C84" s="30" t="s">
        <v>1613</v>
      </c>
      <c r="D84" s="44" t="s">
        <v>1612</v>
      </c>
      <c r="E84" s="33" t="s">
        <v>3759</v>
      </c>
      <c r="F84" s="33" t="s">
        <v>17715</v>
      </c>
      <c r="G84" s="2073" t="s">
        <v>4381</v>
      </c>
      <c r="H84" s="33" t="s">
        <v>17236</v>
      </c>
      <c r="I84" s="2073"/>
      <c r="J84" s="2073"/>
      <c r="K84" s="128"/>
      <c r="L84" s="128"/>
      <c r="M84" s="33" t="s">
        <v>1963</v>
      </c>
      <c r="N84" s="43">
        <v>0</v>
      </c>
      <c r="O84" s="43">
        <v>1000</v>
      </c>
      <c r="P84" s="33" t="s">
        <v>2772</v>
      </c>
      <c r="Q84" s="33"/>
      <c r="R84" s="43"/>
      <c r="S84" s="320">
        <v>1997</v>
      </c>
      <c r="T84" s="349" t="str">
        <f t="shared" si="4"/>
        <v xml:space="preserve"> </v>
      </c>
      <c r="U84" s="33"/>
      <c r="V84" s="33"/>
      <c r="W84" s="2158"/>
      <c r="X84" s="2158"/>
      <c r="Y84" s="2158"/>
      <c r="Z84" s="2158"/>
      <c r="AA84" s="125"/>
    </row>
    <row r="85" spans="1:27">
      <c r="A85" s="46">
        <f t="shared" si="3"/>
        <v>79</v>
      </c>
      <c r="B85" s="1622" t="s">
        <v>925</v>
      </c>
      <c r="C85" s="30" t="s">
        <v>1613</v>
      </c>
      <c r="D85" s="44" t="s">
        <v>1612</v>
      </c>
      <c r="E85" s="33" t="s">
        <v>3759</v>
      </c>
      <c r="F85" s="33" t="s">
        <v>17716</v>
      </c>
      <c r="G85" s="2073" t="s">
        <v>4381</v>
      </c>
      <c r="H85" s="33" t="s">
        <v>17236</v>
      </c>
      <c r="I85" s="2073"/>
      <c r="J85" s="2073"/>
      <c r="K85" s="128"/>
      <c r="L85" s="128"/>
      <c r="M85" s="33" t="s">
        <v>1963</v>
      </c>
      <c r="N85" s="43">
        <v>0</v>
      </c>
      <c r="O85" s="43">
        <v>1000</v>
      </c>
      <c r="P85" s="33" t="s">
        <v>2772</v>
      </c>
      <c r="Q85" s="33"/>
      <c r="R85" s="43"/>
      <c r="S85" s="320">
        <v>1997</v>
      </c>
      <c r="T85" s="349" t="str">
        <f t="shared" si="4"/>
        <v xml:space="preserve"> </v>
      </c>
      <c r="U85" s="33"/>
      <c r="V85" s="33"/>
      <c r="W85" s="2158"/>
      <c r="X85" s="2158"/>
      <c r="Y85" s="2158"/>
      <c r="Z85" s="2158"/>
      <c r="AA85" s="125"/>
    </row>
    <row r="86" spans="1:27">
      <c r="A86" s="46">
        <f t="shared" si="3"/>
        <v>80</v>
      </c>
      <c r="B86" s="49" t="s">
        <v>926</v>
      </c>
      <c r="C86" s="30" t="s">
        <v>928</v>
      </c>
      <c r="D86" s="30" t="s">
        <v>927</v>
      </c>
      <c r="E86" s="33"/>
      <c r="F86" s="33"/>
      <c r="G86" s="33"/>
      <c r="H86" s="33" t="s">
        <v>17236</v>
      </c>
      <c r="I86" s="2073"/>
      <c r="J86" s="2073"/>
      <c r="K86" s="128"/>
      <c r="L86" s="128"/>
      <c r="M86" s="33" t="s">
        <v>2524</v>
      </c>
      <c r="N86" s="43">
        <v>0</v>
      </c>
      <c r="O86" s="43">
        <v>0</v>
      </c>
      <c r="P86" s="33" t="s">
        <v>2772</v>
      </c>
      <c r="Q86" s="33"/>
      <c r="R86" s="43"/>
      <c r="S86" s="320"/>
      <c r="T86" s="349" t="str">
        <f t="shared" si="4"/>
        <v xml:space="preserve"> </v>
      </c>
      <c r="U86" s="33"/>
      <c r="V86" s="33"/>
      <c r="W86" s="329"/>
      <c r="X86" s="329"/>
      <c r="Y86" s="329"/>
      <c r="Z86" s="329"/>
      <c r="AA86" s="2159"/>
    </row>
    <row r="87" spans="1:27">
      <c r="A87" s="46">
        <f t="shared" si="3"/>
        <v>81</v>
      </c>
      <c r="B87" s="49" t="s">
        <v>929</v>
      </c>
      <c r="C87" s="30" t="s">
        <v>1260</v>
      </c>
      <c r="D87" s="30" t="s">
        <v>927</v>
      </c>
      <c r="E87" s="33"/>
      <c r="F87" s="33"/>
      <c r="G87" s="33"/>
      <c r="H87" s="33" t="s">
        <v>17236</v>
      </c>
      <c r="I87" s="2073"/>
      <c r="J87" s="2073"/>
      <c r="K87" s="128"/>
      <c r="L87" s="128"/>
      <c r="M87" s="33" t="s">
        <v>2524</v>
      </c>
      <c r="N87" s="43">
        <v>0</v>
      </c>
      <c r="O87" s="43">
        <v>2</v>
      </c>
      <c r="P87" s="33" t="s">
        <v>2772</v>
      </c>
      <c r="Q87" s="33"/>
      <c r="R87" s="43"/>
      <c r="S87" s="320"/>
      <c r="T87" s="349" t="str">
        <f t="shared" si="4"/>
        <v xml:space="preserve"> </v>
      </c>
      <c r="U87" s="33"/>
      <c r="V87" s="33"/>
      <c r="W87" s="329"/>
      <c r="X87" s="329"/>
      <c r="Y87" s="329"/>
      <c r="Z87" s="329"/>
      <c r="AA87" s="2159"/>
    </row>
    <row r="88" spans="1:27">
      <c r="A88" s="46">
        <f t="shared" si="3"/>
        <v>82</v>
      </c>
      <c r="B88" s="1622" t="s">
        <v>930</v>
      </c>
      <c r="C88" s="30" t="s">
        <v>3526</v>
      </c>
      <c r="D88" s="44" t="s">
        <v>931</v>
      </c>
      <c r="E88" s="2073" t="s">
        <v>3755</v>
      </c>
      <c r="F88" s="2073" t="s">
        <v>17696</v>
      </c>
      <c r="G88" s="2073" t="s">
        <v>4381</v>
      </c>
      <c r="H88" s="2073" t="s">
        <v>17236</v>
      </c>
      <c r="I88" s="2073"/>
      <c r="J88" s="2073"/>
      <c r="K88" s="128"/>
      <c r="L88" s="128"/>
      <c r="M88" s="33" t="s">
        <v>1963</v>
      </c>
      <c r="N88" s="43">
        <v>0</v>
      </c>
      <c r="O88" s="43">
        <v>1100</v>
      </c>
      <c r="P88" s="33" t="s">
        <v>2772</v>
      </c>
      <c r="Q88" s="33"/>
      <c r="R88" s="43"/>
      <c r="S88" s="320">
        <v>1997</v>
      </c>
      <c r="T88" s="349" t="str">
        <f t="shared" si="4"/>
        <v xml:space="preserve"> </v>
      </c>
      <c r="U88" s="33"/>
      <c r="V88" s="33"/>
      <c r="W88" s="2158"/>
      <c r="X88" s="2158"/>
      <c r="Y88" s="2158"/>
      <c r="Z88" s="2158"/>
      <c r="AA88" s="125"/>
    </row>
    <row r="89" spans="1:27">
      <c r="A89" s="46">
        <f t="shared" si="3"/>
        <v>83</v>
      </c>
      <c r="B89" s="1622" t="s">
        <v>932</v>
      </c>
      <c r="C89" s="30" t="s">
        <v>3527</v>
      </c>
      <c r="D89" s="44" t="s">
        <v>1610</v>
      </c>
      <c r="E89" s="2073" t="s">
        <v>3755</v>
      </c>
      <c r="F89" s="2073" t="s">
        <v>17697</v>
      </c>
      <c r="G89" s="2073" t="s">
        <v>4381</v>
      </c>
      <c r="H89" s="2073" t="s">
        <v>17236</v>
      </c>
      <c r="I89" s="2073"/>
      <c r="J89" s="2073"/>
      <c r="K89" s="128"/>
      <c r="L89" s="128"/>
      <c r="M89" s="33" t="s">
        <v>1963</v>
      </c>
      <c r="N89" s="43">
        <v>0</v>
      </c>
      <c r="O89" s="43">
        <v>1100</v>
      </c>
      <c r="P89" s="33" t="s">
        <v>2772</v>
      </c>
      <c r="Q89" s="33"/>
      <c r="R89" s="43"/>
      <c r="S89" s="320">
        <v>1997</v>
      </c>
      <c r="T89" s="349" t="str">
        <f t="shared" si="4"/>
        <v xml:space="preserve"> </v>
      </c>
      <c r="U89" s="33"/>
      <c r="V89" s="33"/>
      <c r="W89" s="2158"/>
      <c r="X89" s="2158"/>
      <c r="Y89" s="2158"/>
      <c r="Z89" s="2158"/>
      <c r="AA89" s="125"/>
    </row>
    <row r="90" spans="1:27">
      <c r="A90" s="46">
        <f t="shared" si="3"/>
        <v>84</v>
      </c>
      <c r="B90" s="1622" t="s">
        <v>933</v>
      </c>
      <c r="C90" s="30" t="s">
        <v>867</v>
      </c>
      <c r="D90" s="44" t="s">
        <v>866</v>
      </c>
      <c r="E90" s="33" t="s">
        <v>3007</v>
      </c>
      <c r="F90" s="33"/>
      <c r="G90" s="33" t="s">
        <v>4381</v>
      </c>
      <c r="H90" s="33" t="s">
        <v>17236</v>
      </c>
      <c r="I90" s="2073"/>
      <c r="J90" s="2073"/>
      <c r="K90" s="128"/>
      <c r="L90" s="128"/>
      <c r="M90" s="33" t="s">
        <v>1956</v>
      </c>
      <c r="N90" s="43">
        <v>0</v>
      </c>
      <c r="O90" s="43">
        <v>300</v>
      </c>
      <c r="P90" s="33" t="s">
        <v>2772</v>
      </c>
      <c r="Q90" s="33"/>
      <c r="R90" s="43"/>
      <c r="S90" s="320">
        <v>1997</v>
      </c>
      <c r="T90" s="349" t="str">
        <f t="shared" si="4"/>
        <v xml:space="preserve"> </v>
      </c>
      <c r="U90" s="33"/>
      <c r="V90" s="33"/>
      <c r="W90" s="329"/>
      <c r="X90" s="329"/>
      <c r="Y90" s="329"/>
      <c r="Z90" s="329"/>
      <c r="AA90" s="125"/>
    </row>
    <row r="91" spans="1:27">
      <c r="A91" s="46">
        <f t="shared" si="3"/>
        <v>85</v>
      </c>
      <c r="B91" s="1622" t="s">
        <v>868</v>
      </c>
      <c r="C91" s="30" t="s">
        <v>870</v>
      </c>
      <c r="D91" s="44" t="s">
        <v>869</v>
      </c>
      <c r="E91" s="33" t="s">
        <v>3007</v>
      </c>
      <c r="F91" s="33"/>
      <c r="G91" s="33" t="s">
        <v>4381</v>
      </c>
      <c r="H91" s="33" t="s">
        <v>17236</v>
      </c>
      <c r="I91" s="2073"/>
      <c r="J91" s="2073"/>
      <c r="K91" s="128"/>
      <c r="L91" s="128"/>
      <c r="M91" s="33" t="s">
        <v>1956</v>
      </c>
      <c r="N91" s="43">
        <v>0</v>
      </c>
      <c r="O91" s="43">
        <v>300</v>
      </c>
      <c r="P91" s="33" t="s">
        <v>2772</v>
      </c>
      <c r="Q91" s="33"/>
      <c r="R91" s="43"/>
      <c r="S91" s="320">
        <v>1997</v>
      </c>
      <c r="T91" s="349" t="str">
        <f t="shared" si="4"/>
        <v xml:space="preserve"> </v>
      </c>
      <c r="U91" s="33"/>
      <c r="V91" s="33"/>
      <c r="W91" s="329"/>
      <c r="X91" s="329"/>
      <c r="Y91" s="329"/>
      <c r="Z91" s="329"/>
      <c r="AA91" s="125"/>
    </row>
    <row r="92" spans="1:27">
      <c r="A92" s="46">
        <f t="shared" si="3"/>
        <v>86</v>
      </c>
      <c r="B92" s="1622" t="s">
        <v>871</v>
      </c>
      <c r="C92" s="30" t="s">
        <v>3529</v>
      </c>
      <c r="D92" s="44" t="s">
        <v>872</v>
      </c>
      <c r="E92" s="2073" t="s">
        <v>3752</v>
      </c>
      <c r="F92" s="2073" t="s">
        <v>17652</v>
      </c>
      <c r="G92" s="2073" t="s">
        <v>4381</v>
      </c>
      <c r="H92" s="2073" t="s">
        <v>17234</v>
      </c>
      <c r="I92" s="2073"/>
      <c r="J92" s="2073"/>
      <c r="K92" s="128"/>
      <c r="L92" s="128"/>
      <c r="M92" s="33" t="s">
        <v>1963</v>
      </c>
      <c r="N92" s="43">
        <v>0</v>
      </c>
      <c r="O92" s="43">
        <v>3400</v>
      </c>
      <c r="P92" s="33" t="s">
        <v>2772</v>
      </c>
      <c r="Q92" s="33"/>
      <c r="R92" s="43"/>
      <c r="S92" s="320">
        <v>1997</v>
      </c>
      <c r="T92" s="349" t="str">
        <f t="shared" si="4"/>
        <v xml:space="preserve"> </v>
      </c>
      <c r="U92" s="33"/>
      <c r="V92" s="33"/>
      <c r="W92" s="2158"/>
      <c r="X92" s="2158"/>
      <c r="Y92" s="2158"/>
      <c r="Z92" s="2158"/>
      <c r="AA92" s="125"/>
    </row>
    <row r="93" spans="1:27">
      <c r="A93" s="46">
        <f t="shared" si="3"/>
        <v>87</v>
      </c>
      <c r="B93" s="1622" t="s">
        <v>873</v>
      </c>
      <c r="C93" s="30" t="s">
        <v>3529</v>
      </c>
      <c r="D93" s="44" t="s">
        <v>872</v>
      </c>
      <c r="E93" s="33"/>
      <c r="F93" s="33"/>
      <c r="G93" s="33"/>
      <c r="H93" s="33" t="s">
        <v>17234</v>
      </c>
      <c r="I93" s="2073"/>
      <c r="J93" s="2073"/>
      <c r="K93" s="128"/>
      <c r="L93" s="128"/>
      <c r="M93" s="33" t="s">
        <v>102</v>
      </c>
      <c r="N93" s="43">
        <v>0</v>
      </c>
      <c r="O93" s="43">
        <v>5000</v>
      </c>
      <c r="P93" s="33" t="s">
        <v>2772</v>
      </c>
      <c r="Q93" s="33"/>
      <c r="R93" s="43"/>
      <c r="S93" s="320"/>
      <c r="T93" s="349" t="str">
        <f t="shared" si="4"/>
        <v xml:space="preserve"> </v>
      </c>
      <c r="U93" s="33"/>
      <c r="V93" s="33"/>
      <c r="W93" s="2158"/>
      <c r="X93" s="2158"/>
      <c r="Y93" s="2158"/>
      <c r="Z93" s="2158"/>
      <c r="AA93" s="125"/>
    </row>
    <row r="94" spans="1:27">
      <c r="A94" s="46">
        <f t="shared" si="3"/>
        <v>88</v>
      </c>
      <c r="B94" s="1622" t="s">
        <v>875</v>
      </c>
      <c r="C94" s="30" t="s">
        <v>1221</v>
      </c>
      <c r="D94" s="44" t="s">
        <v>1103</v>
      </c>
      <c r="E94" s="2073" t="s">
        <v>3752</v>
      </c>
      <c r="F94" s="2073" t="s">
        <v>17653</v>
      </c>
      <c r="G94" s="2073" t="s">
        <v>4381</v>
      </c>
      <c r="H94" s="2073" t="s">
        <v>17237</v>
      </c>
      <c r="I94" s="2073"/>
      <c r="J94" s="2073"/>
      <c r="K94" s="128"/>
      <c r="L94" s="128"/>
      <c r="M94" s="33" t="s">
        <v>1963</v>
      </c>
      <c r="N94" s="43">
        <v>0</v>
      </c>
      <c r="O94" s="43">
        <v>1300</v>
      </c>
      <c r="P94" s="33" t="s">
        <v>2772</v>
      </c>
      <c r="Q94" s="33"/>
      <c r="R94" s="43"/>
      <c r="S94" s="320">
        <v>1997</v>
      </c>
      <c r="T94" s="349" t="str">
        <f t="shared" si="4"/>
        <v xml:space="preserve"> </v>
      </c>
      <c r="U94" s="33"/>
      <c r="V94" s="33"/>
      <c r="W94" s="2158"/>
      <c r="X94" s="2158"/>
      <c r="Y94" s="2158"/>
      <c r="Z94" s="2158"/>
      <c r="AA94" s="125"/>
    </row>
    <row r="95" spans="1:27">
      <c r="A95" s="46">
        <f t="shared" si="3"/>
        <v>89</v>
      </c>
      <c r="B95" s="49" t="s">
        <v>876</v>
      </c>
      <c r="C95" s="30" t="s">
        <v>877</v>
      </c>
      <c r="D95" s="44" t="s">
        <v>1103</v>
      </c>
      <c r="E95" s="33" t="s">
        <v>3010</v>
      </c>
      <c r="F95" s="33"/>
      <c r="G95" s="33" t="s">
        <v>4381</v>
      </c>
      <c r="H95" s="33" t="s">
        <v>17237</v>
      </c>
      <c r="I95" s="2073"/>
      <c r="J95" s="2073"/>
      <c r="K95" s="128"/>
      <c r="L95" s="128"/>
      <c r="M95" s="33" t="s">
        <v>1956</v>
      </c>
      <c r="N95" s="43">
        <v>0</v>
      </c>
      <c r="O95" s="43">
        <v>1000</v>
      </c>
      <c r="P95" s="33" t="s">
        <v>2772</v>
      </c>
      <c r="Q95" s="33"/>
      <c r="R95" s="43"/>
      <c r="S95" s="320">
        <v>1997</v>
      </c>
      <c r="T95" s="349" t="str">
        <f t="shared" si="4"/>
        <v xml:space="preserve"> </v>
      </c>
      <c r="U95" s="33"/>
      <c r="V95" s="33"/>
      <c r="W95" s="329"/>
      <c r="X95" s="329"/>
      <c r="Y95" s="329"/>
      <c r="Z95" s="329"/>
      <c r="AA95" s="2159"/>
    </row>
    <row r="96" spans="1:27">
      <c r="A96" s="46">
        <f t="shared" si="3"/>
        <v>90</v>
      </c>
      <c r="B96" s="1622" t="s">
        <v>878</v>
      </c>
      <c r="C96" s="30" t="s">
        <v>879</v>
      </c>
      <c r="D96" s="44" t="s">
        <v>4862</v>
      </c>
      <c r="E96" s="33" t="s">
        <v>3007</v>
      </c>
      <c r="F96" s="33"/>
      <c r="G96" s="33" t="s">
        <v>4381</v>
      </c>
      <c r="H96" s="33" t="s">
        <v>17237</v>
      </c>
      <c r="I96" s="2073"/>
      <c r="J96" s="2073"/>
      <c r="K96" s="128"/>
      <c r="L96" s="128"/>
      <c r="M96" s="33" t="s">
        <v>1956</v>
      </c>
      <c r="N96" s="43">
        <v>0</v>
      </c>
      <c r="O96" s="43">
        <v>300</v>
      </c>
      <c r="P96" s="33" t="s">
        <v>2772</v>
      </c>
      <c r="Q96" s="33"/>
      <c r="R96" s="43"/>
      <c r="S96" s="320">
        <v>1997</v>
      </c>
      <c r="T96" s="349" t="str">
        <f t="shared" si="4"/>
        <v xml:space="preserve"> </v>
      </c>
      <c r="U96" s="33"/>
      <c r="V96" s="33"/>
      <c r="W96" s="329"/>
      <c r="X96" s="329"/>
      <c r="Y96" s="329"/>
      <c r="Z96" s="329"/>
      <c r="AA96" s="125"/>
    </row>
    <row r="97" spans="1:28">
      <c r="A97" s="46">
        <f t="shared" si="3"/>
        <v>91</v>
      </c>
      <c r="B97" s="49" t="s">
        <v>880</v>
      </c>
      <c r="C97" s="30" t="s">
        <v>4426</v>
      </c>
      <c r="D97" s="44" t="s">
        <v>881</v>
      </c>
      <c r="E97" s="33" t="s">
        <v>3010</v>
      </c>
      <c r="F97" s="33"/>
      <c r="G97" s="33" t="s">
        <v>4381</v>
      </c>
      <c r="H97" s="33" t="s">
        <v>17266</v>
      </c>
      <c r="I97" s="2073"/>
      <c r="J97" s="2073"/>
      <c r="K97" s="128"/>
      <c r="L97" s="128"/>
      <c r="M97" s="33" t="s">
        <v>1956</v>
      </c>
      <c r="N97" s="43">
        <v>0</v>
      </c>
      <c r="O97" s="43">
        <v>1000</v>
      </c>
      <c r="P97" s="33" t="s">
        <v>2772</v>
      </c>
      <c r="Q97" s="320"/>
      <c r="R97" s="2163"/>
      <c r="S97" s="320">
        <v>1997</v>
      </c>
      <c r="T97" s="349" t="str">
        <f t="shared" si="4"/>
        <v xml:space="preserve"> </v>
      </c>
      <c r="U97" s="320"/>
      <c r="V97" s="320"/>
      <c r="W97" s="329"/>
      <c r="X97" s="329"/>
      <c r="Y97" s="329"/>
      <c r="Z97" s="329"/>
      <c r="AA97" s="2728"/>
    </row>
    <row r="98" spans="1:28">
      <c r="A98" s="46">
        <f t="shared" si="3"/>
        <v>92</v>
      </c>
      <c r="B98" s="49" t="s">
        <v>882</v>
      </c>
      <c r="C98" s="30" t="s">
        <v>883</v>
      </c>
      <c r="D98" s="44" t="s">
        <v>881</v>
      </c>
      <c r="E98" s="33" t="s">
        <v>3008</v>
      </c>
      <c r="F98" s="33"/>
      <c r="G98" s="33" t="s">
        <v>4381</v>
      </c>
      <c r="H98" s="33" t="s">
        <v>17266</v>
      </c>
      <c r="I98" s="2073"/>
      <c r="J98" s="2073"/>
      <c r="K98" s="128"/>
      <c r="L98" s="128"/>
      <c r="M98" s="33" t="s">
        <v>1956</v>
      </c>
      <c r="N98" s="43">
        <v>0</v>
      </c>
      <c r="O98" s="43">
        <v>300</v>
      </c>
      <c r="P98" s="33" t="s">
        <v>2772</v>
      </c>
      <c r="Q98" s="33"/>
      <c r="R98" s="43"/>
      <c r="S98" s="320">
        <v>1997</v>
      </c>
      <c r="T98" s="349" t="str">
        <f t="shared" si="4"/>
        <v xml:space="preserve"> </v>
      </c>
      <c r="U98" s="33"/>
      <c r="V98" s="33"/>
      <c r="W98" s="329"/>
      <c r="X98" s="329"/>
      <c r="Y98" s="329"/>
      <c r="Z98" s="329"/>
      <c r="AA98" s="2159"/>
    </row>
    <row r="99" spans="1:28">
      <c r="A99" s="46">
        <f t="shared" si="3"/>
        <v>93</v>
      </c>
      <c r="B99" s="49" t="s">
        <v>884</v>
      </c>
      <c r="C99" s="30" t="s">
        <v>885</v>
      </c>
      <c r="D99" s="44" t="s">
        <v>1104</v>
      </c>
      <c r="E99" s="2073" t="s">
        <v>3755</v>
      </c>
      <c r="F99" s="2073" t="s">
        <v>17698</v>
      </c>
      <c r="G99" s="2073" t="s">
        <v>4381</v>
      </c>
      <c r="H99" s="2073" t="s">
        <v>17238</v>
      </c>
      <c r="I99" s="2073"/>
      <c r="J99" s="2073"/>
      <c r="K99" s="128"/>
      <c r="L99" s="128"/>
      <c r="M99" s="33" t="s">
        <v>1963</v>
      </c>
      <c r="N99" s="43">
        <v>0</v>
      </c>
      <c r="O99" s="43">
        <v>1.5</v>
      </c>
      <c r="P99" s="33" t="s">
        <v>1525</v>
      </c>
      <c r="Q99" s="320"/>
      <c r="R99" s="2163"/>
      <c r="S99" s="320">
        <v>1997</v>
      </c>
      <c r="T99" s="349" t="str">
        <f t="shared" si="4"/>
        <v xml:space="preserve"> </v>
      </c>
      <c r="U99" s="320"/>
      <c r="V99" s="320"/>
      <c r="W99" s="2158"/>
      <c r="X99" s="2158"/>
      <c r="Y99" s="2158"/>
      <c r="Z99" s="2158"/>
      <c r="AA99" s="2161"/>
    </row>
    <row r="100" spans="1:28">
      <c r="A100" s="46">
        <f t="shared" si="3"/>
        <v>94</v>
      </c>
      <c r="B100" s="49" t="s">
        <v>886</v>
      </c>
      <c r="C100" s="30" t="s">
        <v>546</v>
      </c>
      <c r="D100" s="44" t="s">
        <v>813</v>
      </c>
      <c r="E100" s="2073" t="s">
        <v>3756</v>
      </c>
      <c r="F100" s="2073" t="s">
        <v>17709</v>
      </c>
      <c r="G100" s="2073" t="s">
        <v>4381</v>
      </c>
      <c r="H100" s="2073" t="s">
        <v>3516</v>
      </c>
      <c r="I100" s="2073"/>
      <c r="J100" s="2073"/>
      <c r="K100" s="128"/>
      <c r="L100" s="128"/>
      <c r="M100" s="33" t="s">
        <v>1963</v>
      </c>
      <c r="N100" s="43">
        <v>0</v>
      </c>
      <c r="O100" s="43">
        <v>1</v>
      </c>
      <c r="P100" s="33" t="s">
        <v>1525</v>
      </c>
      <c r="Q100" s="33"/>
      <c r="R100" s="43"/>
      <c r="S100" s="320">
        <v>1997</v>
      </c>
      <c r="T100" s="349">
        <f t="shared" si="4"/>
        <v>5</v>
      </c>
      <c r="U100" s="33" t="s">
        <v>4849</v>
      </c>
      <c r="V100" s="2081" t="s">
        <v>1527</v>
      </c>
      <c r="W100" s="2158"/>
      <c r="X100" s="2158"/>
      <c r="Y100" s="2158"/>
      <c r="Z100" s="2158"/>
      <c r="AA100" s="47"/>
    </row>
    <row r="101" spans="1:28">
      <c r="A101" s="46">
        <f t="shared" si="3"/>
        <v>95</v>
      </c>
      <c r="B101" s="1622" t="s">
        <v>887</v>
      </c>
      <c r="C101" s="30" t="s">
        <v>606</v>
      </c>
      <c r="D101" s="44" t="s">
        <v>1428</v>
      </c>
      <c r="E101" s="2073" t="s">
        <v>3755</v>
      </c>
      <c r="F101" s="2073" t="s">
        <v>17699</v>
      </c>
      <c r="G101" s="2073" t="s">
        <v>4381</v>
      </c>
      <c r="H101" s="2073" t="s">
        <v>3516</v>
      </c>
      <c r="I101" s="2073"/>
      <c r="J101" s="2073"/>
      <c r="K101" s="128"/>
      <c r="L101" s="128"/>
      <c r="M101" s="33" t="s">
        <v>1963</v>
      </c>
      <c r="N101" s="43">
        <v>0</v>
      </c>
      <c r="O101" s="43">
        <v>3.8</v>
      </c>
      <c r="P101" s="33" t="s">
        <v>1525</v>
      </c>
      <c r="Q101" s="33"/>
      <c r="R101" s="43"/>
      <c r="S101" s="320">
        <v>1997</v>
      </c>
      <c r="T101" s="349" t="str">
        <f t="shared" si="4"/>
        <v xml:space="preserve"> </v>
      </c>
      <c r="U101" s="33"/>
      <c r="V101" s="33"/>
      <c r="W101" s="2158"/>
      <c r="X101" s="2158"/>
      <c r="Y101" s="2158"/>
      <c r="Z101" s="2158"/>
      <c r="AA101" s="125"/>
    </row>
    <row r="102" spans="1:28">
      <c r="A102" s="46">
        <f t="shared" si="3"/>
        <v>96</v>
      </c>
      <c r="B102" s="49" t="s">
        <v>1429</v>
      </c>
      <c r="C102" s="30" t="s">
        <v>607</v>
      </c>
      <c r="D102" s="44" t="s">
        <v>1430</v>
      </c>
      <c r="E102" s="2073" t="s">
        <v>3756</v>
      </c>
      <c r="F102" s="2073" t="s">
        <v>17710</v>
      </c>
      <c r="G102" s="2073" t="s">
        <v>4381</v>
      </c>
      <c r="H102" s="2073" t="s">
        <v>17215</v>
      </c>
      <c r="I102" s="2073"/>
      <c r="J102" s="2073"/>
      <c r="K102" s="128"/>
      <c r="L102" s="128"/>
      <c r="M102" s="33" t="s">
        <v>1963</v>
      </c>
      <c r="N102" s="43">
        <v>0</v>
      </c>
      <c r="O102" s="43">
        <v>1</v>
      </c>
      <c r="P102" s="33" t="s">
        <v>1525</v>
      </c>
      <c r="Q102" s="33"/>
      <c r="R102" s="43"/>
      <c r="S102" s="320">
        <v>1997</v>
      </c>
      <c r="T102" s="349">
        <f t="shared" si="4"/>
        <v>5</v>
      </c>
      <c r="U102" s="33" t="s">
        <v>4849</v>
      </c>
      <c r="V102" s="2081" t="s">
        <v>1527</v>
      </c>
      <c r="W102" s="2158"/>
      <c r="X102" s="2158"/>
      <c r="Y102" s="2158"/>
      <c r="Z102" s="2158"/>
      <c r="AA102" s="47"/>
      <c r="AB102" s="983"/>
    </row>
    <row r="103" spans="1:28">
      <c r="A103" s="46">
        <f t="shared" si="3"/>
        <v>97</v>
      </c>
      <c r="B103" s="49" t="s">
        <v>1431</v>
      </c>
      <c r="C103" s="30" t="s">
        <v>1433</v>
      </c>
      <c r="D103" s="44" t="s">
        <v>1432</v>
      </c>
      <c r="E103" s="2073" t="s">
        <v>3752</v>
      </c>
      <c r="F103" s="2073" t="s">
        <v>17654</v>
      </c>
      <c r="G103" s="2073" t="s">
        <v>4381</v>
      </c>
      <c r="H103" s="2073" t="s">
        <v>17239</v>
      </c>
      <c r="I103" s="2073"/>
      <c r="J103" s="2073"/>
      <c r="K103" s="128"/>
      <c r="L103" s="128"/>
      <c r="M103" s="33" t="s">
        <v>1963</v>
      </c>
      <c r="N103" s="43">
        <v>0</v>
      </c>
      <c r="O103" s="43">
        <v>7.3</v>
      </c>
      <c r="P103" s="33" t="s">
        <v>1525</v>
      </c>
      <c r="Q103" s="33"/>
      <c r="R103" s="43"/>
      <c r="S103" s="320">
        <v>1997</v>
      </c>
      <c r="T103" s="349" t="str">
        <f t="shared" si="4"/>
        <v xml:space="preserve"> </v>
      </c>
      <c r="U103" s="33"/>
      <c r="V103" s="320"/>
      <c r="W103" s="2158"/>
      <c r="X103" s="2158"/>
      <c r="Y103" s="2158"/>
      <c r="Z103" s="2158"/>
      <c r="AA103" s="125"/>
    </row>
    <row r="104" spans="1:28">
      <c r="A104" s="46">
        <f t="shared" si="3"/>
        <v>98</v>
      </c>
      <c r="B104" s="49" t="s">
        <v>1434</v>
      </c>
      <c r="C104" s="30" t="s">
        <v>609</v>
      </c>
      <c r="D104" s="44" t="s">
        <v>1435</v>
      </c>
      <c r="E104" s="33" t="s">
        <v>3429</v>
      </c>
      <c r="F104" s="33"/>
      <c r="G104" s="33" t="s">
        <v>3426</v>
      </c>
      <c r="H104" s="33" t="s">
        <v>3516</v>
      </c>
      <c r="I104" s="2073"/>
      <c r="J104" s="2073"/>
      <c r="K104" s="128"/>
      <c r="L104" s="128"/>
      <c r="M104" s="33" t="s">
        <v>1476</v>
      </c>
      <c r="N104" s="43">
        <v>0</v>
      </c>
      <c r="O104" s="43">
        <v>0</v>
      </c>
      <c r="P104" s="33" t="s">
        <v>1525</v>
      </c>
      <c r="Q104" s="33"/>
      <c r="R104" s="43"/>
      <c r="S104" s="320">
        <v>1997</v>
      </c>
      <c r="T104" s="349" t="str">
        <f t="shared" si="4"/>
        <v xml:space="preserve"> </v>
      </c>
      <c r="U104" s="33"/>
      <c r="V104" s="33"/>
      <c r="W104" s="2158"/>
      <c r="X104" s="2158"/>
      <c r="Y104" s="2158"/>
      <c r="Z104" s="2158"/>
      <c r="AA104" s="2159"/>
    </row>
    <row r="105" spans="1:28">
      <c r="A105" s="46">
        <f t="shared" si="3"/>
        <v>99</v>
      </c>
      <c r="B105" s="49" t="s">
        <v>1436</v>
      </c>
      <c r="C105" s="30" t="s">
        <v>1437</v>
      </c>
      <c r="D105" s="44" t="s">
        <v>1435</v>
      </c>
      <c r="E105" s="33" t="s">
        <v>4670</v>
      </c>
      <c r="F105" s="33"/>
      <c r="G105" s="33" t="s">
        <v>4277</v>
      </c>
      <c r="H105" s="33" t="s">
        <v>3516</v>
      </c>
      <c r="I105" s="2073" t="s">
        <v>4735</v>
      </c>
      <c r="J105" s="2073"/>
      <c r="K105" s="128" t="s">
        <v>3209</v>
      </c>
      <c r="L105" s="128">
        <v>55</v>
      </c>
      <c r="M105" s="33" t="s">
        <v>1438</v>
      </c>
      <c r="N105" s="43">
        <v>0</v>
      </c>
      <c r="O105" s="43">
        <v>0</v>
      </c>
      <c r="P105" s="33" t="s">
        <v>1525</v>
      </c>
      <c r="Q105" s="33"/>
      <c r="R105" s="43"/>
      <c r="S105" s="320"/>
      <c r="T105" s="349" t="str">
        <f t="shared" ref="T105:T136" si="5">IF(ISERROR(INDEX(data,MATCH(LEN(V105),item,0),2))," ",INDEX(data,MATCH(LEN(V105),item,0),2))</f>
        <v xml:space="preserve"> </v>
      </c>
      <c r="U105" s="33"/>
      <c r="V105" s="320"/>
      <c r="W105" s="329"/>
      <c r="X105" s="329"/>
      <c r="Y105" s="329"/>
      <c r="Z105" s="329"/>
      <c r="AA105" s="2159"/>
    </row>
    <row r="106" spans="1:28">
      <c r="A106" s="46">
        <f t="shared" si="3"/>
        <v>100</v>
      </c>
      <c r="B106" s="49" t="s">
        <v>1439</v>
      </c>
      <c r="C106" s="30" t="s">
        <v>1433</v>
      </c>
      <c r="D106" s="30" t="s">
        <v>609</v>
      </c>
      <c r="E106" s="33"/>
      <c r="F106" s="33"/>
      <c r="G106" s="33"/>
      <c r="H106" s="33" t="s">
        <v>17239</v>
      </c>
      <c r="I106" s="2073"/>
      <c r="J106" s="2073"/>
      <c r="K106" s="128"/>
      <c r="L106" s="128"/>
      <c r="M106" s="33" t="s">
        <v>73</v>
      </c>
      <c r="N106" s="43">
        <v>0</v>
      </c>
      <c r="O106" s="43">
        <v>9</v>
      </c>
      <c r="P106" s="33" t="s">
        <v>1525</v>
      </c>
      <c r="Q106" s="33"/>
      <c r="R106" s="43"/>
      <c r="S106" s="320"/>
      <c r="T106" s="349" t="str">
        <f t="shared" si="5"/>
        <v xml:space="preserve"> </v>
      </c>
      <c r="U106" s="33"/>
      <c r="V106" s="33"/>
      <c r="W106" s="2158"/>
      <c r="X106" s="2158"/>
      <c r="Y106" s="2158"/>
      <c r="Z106" s="2158"/>
      <c r="AA106" s="125"/>
    </row>
    <row r="107" spans="1:28">
      <c r="A107" s="46">
        <f t="shared" si="3"/>
        <v>101</v>
      </c>
      <c r="B107" s="1622" t="s">
        <v>1440</v>
      </c>
      <c r="C107" s="30" t="s">
        <v>612</v>
      </c>
      <c r="D107" s="44" t="s">
        <v>1441</v>
      </c>
      <c r="E107" s="2073" t="s">
        <v>3752</v>
      </c>
      <c r="F107" s="2073" t="s">
        <v>17655</v>
      </c>
      <c r="G107" s="2073" t="s">
        <v>4381</v>
      </c>
      <c r="H107" s="2073" t="s">
        <v>3516</v>
      </c>
      <c r="I107" s="2073"/>
      <c r="J107" s="2073"/>
      <c r="K107" s="128"/>
      <c r="L107" s="128"/>
      <c r="M107" s="33" t="s">
        <v>1963</v>
      </c>
      <c r="N107" s="43">
        <v>0</v>
      </c>
      <c r="O107" s="43">
        <v>3</v>
      </c>
      <c r="P107" s="33" t="s">
        <v>1525</v>
      </c>
      <c r="Q107" s="33"/>
      <c r="R107" s="43"/>
      <c r="S107" s="320">
        <v>1997</v>
      </c>
      <c r="T107" s="349" t="str">
        <f t="shared" si="5"/>
        <v xml:space="preserve"> </v>
      </c>
      <c r="U107" s="33"/>
      <c r="V107" s="33"/>
      <c r="W107" s="2158"/>
      <c r="X107" s="2158"/>
      <c r="Y107" s="2158"/>
      <c r="Z107" s="2158"/>
      <c r="AA107" s="125"/>
    </row>
    <row r="108" spans="1:28">
      <c r="A108" s="46">
        <f t="shared" si="3"/>
        <v>102</v>
      </c>
      <c r="B108" s="1622" t="s">
        <v>1442</v>
      </c>
      <c r="C108" s="30" t="s">
        <v>1757</v>
      </c>
      <c r="D108" s="44" t="s">
        <v>3532</v>
      </c>
      <c r="E108" s="33" t="s">
        <v>3011</v>
      </c>
      <c r="F108" s="33"/>
      <c r="G108" s="33" t="s">
        <v>4381</v>
      </c>
      <c r="H108" s="33" t="s">
        <v>3516</v>
      </c>
      <c r="I108" s="2073"/>
      <c r="J108" s="2073"/>
      <c r="K108" s="128"/>
      <c r="L108" s="128"/>
      <c r="M108" s="33" t="s">
        <v>1956</v>
      </c>
      <c r="N108" s="43">
        <v>0</v>
      </c>
      <c r="O108" s="43">
        <v>0.5</v>
      </c>
      <c r="P108" s="33" t="s">
        <v>1525</v>
      </c>
      <c r="Q108" s="33"/>
      <c r="R108" s="43"/>
      <c r="S108" s="320">
        <v>1997</v>
      </c>
      <c r="T108" s="349" t="str">
        <f t="shared" si="5"/>
        <v xml:space="preserve"> </v>
      </c>
      <c r="U108" s="33"/>
      <c r="V108" s="33"/>
      <c r="W108" s="329"/>
      <c r="X108" s="329"/>
      <c r="Y108" s="329"/>
      <c r="Z108" s="329"/>
      <c r="AA108" s="125"/>
    </row>
    <row r="109" spans="1:28">
      <c r="A109" s="46">
        <f t="shared" si="3"/>
        <v>103</v>
      </c>
      <c r="B109" s="49" t="s">
        <v>4543</v>
      </c>
      <c r="C109" s="30" t="s">
        <v>1758</v>
      </c>
      <c r="D109" s="44" t="s">
        <v>3532</v>
      </c>
      <c r="E109" s="33" t="s">
        <v>3008</v>
      </c>
      <c r="F109" s="33"/>
      <c r="G109" s="33" t="s">
        <v>4381</v>
      </c>
      <c r="H109" s="33" t="s">
        <v>3516</v>
      </c>
      <c r="I109" s="2073"/>
      <c r="J109" s="2073"/>
      <c r="K109" s="128"/>
      <c r="L109" s="128"/>
      <c r="M109" s="33" t="s">
        <v>1956</v>
      </c>
      <c r="N109" s="43">
        <v>0</v>
      </c>
      <c r="O109" s="43">
        <v>0.3</v>
      </c>
      <c r="P109" s="33" t="s">
        <v>1525</v>
      </c>
      <c r="Q109" s="33"/>
      <c r="R109" s="43"/>
      <c r="S109" s="320">
        <v>1997</v>
      </c>
      <c r="T109" s="349" t="str">
        <f t="shared" si="5"/>
        <v xml:space="preserve"> </v>
      </c>
      <c r="U109" s="33"/>
      <c r="V109" s="33"/>
      <c r="W109" s="329"/>
      <c r="X109" s="329"/>
      <c r="Y109" s="329"/>
      <c r="Z109" s="329"/>
      <c r="AA109" s="2159"/>
    </row>
    <row r="110" spans="1:28">
      <c r="A110" s="46">
        <f t="shared" si="3"/>
        <v>104</v>
      </c>
      <c r="B110" s="1622" t="s">
        <v>4544</v>
      </c>
      <c r="C110" s="30" t="s">
        <v>1759</v>
      </c>
      <c r="D110" s="44" t="s">
        <v>4863</v>
      </c>
      <c r="E110" s="2073" t="s">
        <v>3752</v>
      </c>
      <c r="F110" s="2073" t="s">
        <v>17656</v>
      </c>
      <c r="G110" s="2073" t="s">
        <v>4381</v>
      </c>
      <c r="H110" s="2073" t="s">
        <v>17276</v>
      </c>
      <c r="I110" s="2073"/>
      <c r="J110" s="2073"/>
      <c r="K110" s="128"/>
      <c r="L110" s="128"/>
      <c r="M110" s="33" t="s">
        <v>1963</v>
      </c>
      <c r="N110" s="43">
        <v>0</v>
      </c>
      <c r="O110" s="43">
        <v>1.8</v>
      </c>
      <c r="P110" s="33" t="s">
        <v>1525</v>
      </c>
      <c r="Q110" s="33"/>
      <c r="R110" s="43"/>
      <c r="S110" s="320">
        <v>1997</v>
      </c>
      <c r="T110" s="349" t="str">
        <f t="shared" si="5"/>
        <v xml:space="preserve"> </v>
      </c>
      <c r="U110" s="33"/>
      <c r="V110" s="33"/>
      <c r="W110" s="2158"/>
      <c r="X110" s="2158"/>
      <c r="Y110" s="2158"/>
      <c r="Z110" s="2158"/>
      <c r="AA110" s="125"/>
    </row>
    <row r="111" spans="1:28">
      <c r="A111" s="46">
        <f t="shared" si="3"/>
        <v>105</v>
      </c>
      <c r="B111" s="1622" t="s">
        <v>4545</v>
      </c>
      <c r="C111" s="30" t="s">
        <v>1760</v>
      </c>
      <c r="D111" s="44" t="s">
        <v>4871</v>
      </c>
      <c r="E111" s="2073" t="s">
        <v>3752</v>
      </c>
      <c r="F111" s="2073" t="s">
        <v>17657</v>
      </c>
      <c r="G111" s="2073" t="s">
        <v>4381</v>
      </c>
      <c r="H111" s="2073" t="s">
        <v>3516</v>
      </c>
      <c r="I111" s="2073"/>
      <c r="J111" s="2073"/>
      <c r="K111" s="128"/>
      <c r="L111" s="128"/>
      <c r="M111" s="33" t="s">
        <v>1963</v>
      </c>
      <c r="N111" s="43">
        <v>0</v>
      </c>
      <c r="O111" s="43">
        <v>0.8</v>
      </c>
      <c r="P111" s="33" t="s">
        <v>1525</v>
      </c>
      <c r="Q111" s="33"/>
      <c r="R111" s="43"/>
      <c r="S111" s="320">
        <v>1997</v>
      </c>
      <c r="T111" s="349" t="str">
        <f t="shared" si="5"/>
        <v xml:space="preserve"> </v>
      </c>
      <c r="U111" s="33"/>
      <c r="V111" s="33"/>
      <c r="W111" s="2158"/>
      <c r="X111" s="2158"/>
      <c r="Y111" s="2158"/>
      <c r="Z111" s="2158"/>
      <c r="AA111" s="125"/>
    </row>
    <row r="112" spans="1:28">
      <c r="A112" s="46">
        <f t="shared" si="3"/>
        <v>106</v>
      </c>
      <c r="B112" s="1622" t="s">
        <v>4546</v>
      </c>
      <c r="C112" s="30" t="s">
        <v>1761</v>
      </c>
      <c r="D112" s="44" t="s">
        <v>4864</v>
      </c>
      <c r="E112" s="2073" t="s">
        <v>3752</v>
      </c>
      <c r="F112" s="2073" t="s">
        <v>17658</v>
      </c>
      <c r="G112" s="2073" t="s">
        <v>4381</v>
      </c>
      <c r="H112" s="2073" t="s">
        <v>17240</v>
      </c>
      <c r="I112" s="2073"/>
      <c r="J112" s="2073"/>
      <c r="K112" s="128"/>
      <c r="L112" s="128"/>
      <c r="M112" s="33" t="s">
        <v>1963</v>
      </c>
      <c r="N112" s="43">
        <v>0</v>
      </c>
      <c r="O112" s="43">
        <v>1.4</v>
      </c>
      <c r="P112" s="33" t="s">
        <v>1525</v>
      </c>
      <c r="Q112" s="33"/>
      <c r="R112" s="43"/>
      <c r="S112" s="320">
        <v>1997</v>
      </c>
      <c r="T112" s="349" t="str">
        <f t="shared" si="5"/>
        <v xml:space="preserve"> </v>
      </c>
      <c r="U112" s="33"/>
      <c r="V112" s="33"/>
      <c r="W112" s="2158"/>
      <c r="X112" s="2158"/>
      <c r="Y112" s="2158"/>
      <c r="Z112" s="2158"/>
      <c r="AA112" s="125"/>
    </row>
    <row r="113" spans="1:28">
      <c r="A113" s="46">
        <f t="shared" si="3"/>
        <v>107</v>
      </c>
      <c r="B113" s="49" t="s">
        <v>4547</v>
      </c>
      <c r="C113" s="30" t="s">
        <v>830</v>
      </c>
      <c r="D113" s="44" t="s">
        <v>4548</v>
      </c>
      <c r="E113" s="33" t="s">
        <v>3008</v>
      </c>
      <c r="F113" s="33"/>
      <c r="G113" s="33" t="s">
        <v>4381</v>
      </c>
      <c r="H113" s="33" t="s">
        <v>3516</v>
      </c>
      <c r="I113" s="2073"/>
      <c r="J113" s="2073"/>
      <c r="K113" s="128"/>
      <c r="L113" s="128"/>
      <c r="M113" s="33" t="s">
        <v>1956</v>
      </c>
      <c r="N113" s="43">
        <v>0</v>
      </c>
      <c r="O113" s="43">
        <v>0.3</v>
      </c>
      <c r="P113" s="33" t="s">
        <v>1525</v>
      </c>
      <c r="Q113" s="33"/>
      <c r="R113" s="43"/>
      <c r="S113" s="320">
        <v>1997</v>
      </c>
      <c r="T113" s="349" t="str">
        <f t="shared" si="5"/>
        <v xml:space="preserve"> </v>
      </c>
      <c r="U113" s="33"/>
      <c r="V113" s="33"/>
      <c r="W113" s="329"/>
      <c r="X113" s="329"/>
      <c r="Y113" s="329"/>
      <c r="Z113" s="329"/>
      <c r="AA113" s="2159"/>
    </row>
    <row r="114" spans="1:28">
      <c r="A114" s="46">
        <f t="shared" si="3"/>
        <v>108</v>
      </c>
      <c r="B114" s="49" t="s">
        <v>4549</v>
      </c>
      <c r="C114" s="30" t="s">
        <v>831</v>
      </c>
      <c r="D114" s="44" t="s">
        <v>4550</v>
      </c>
      <c r="E114" s="33" t="s">
        <v>3010</v>
      </c>
      <c r="F114" s="33"/>
      <c r="G114" s="33" t="s">
        <v>4381</v>
      </c>
      <c r="H114" s="33" t="s">
        <v>3516</v>
      </c>
      <c r="I114" s="2073"/>
      <c r="J114" s="2073"/>
      <c r="K114" s="128"/>
      <c r="L114" s="2158"/>
      <c r="M114" s="33" t="s">
        <v>1956</v>
      </c>
      <c r="N114" s="43">
        <v>0</v>
      </c>
      <c r="O114" s="43">
        <v>1</v>
      </c>
      <c r="P114" s="33" t="s">
        <v>1525</v>
      </c>
      <c r="Q114" s="33"/>
      <c r="R114" s="43"/>
      <c r="S114" s="320">
        <v>1997</v>
      </c>
      <c r="T114" s="349" t="str">
        <f t="shared" si="5"/>
        <v xml:space="preserve"> </v>
      </c>
      <c r="U114" s="33"/>
      <c r="V114" s="33"/>
      <c r="W114" s="329"/>
      <c r="X114" s="329"/>
      <c r="Y114" s="329"/>
      <c r="Z114" s="329"/>
      <c r="AA114" s="2159"/>
    </row>
    <row r="115" spans="1:28">
      <c r="A115" s="46">
        <f t="shared" si="3"/>
        <v>109</v>
      </c>
      <c r="B115" s="1622" t="s">
        <v>4551</v>
      </c>
      <c r="C115" s="30" t="s">
        <v>4552</v>
      </c>
      <c r="D115" s="44" t="s">
        <v>1105</v>
      </c>
      <c r="E115" s="33" t="s">
        <v>3007</v>
      </c>
      <c r="F115" s="33"/>
      <c r="G115" s="33" t="s">
        <v>4381</v>
      </c>
      <c r="H115" s="33" t="s">
        <v>3516</v>
      </c>
      <c r="I115" s="2073"/>
      <c r="J115" s="2073"/>
      <c r="K115" s="128"/>
      <c r="L115" s="128"/>
      <c r="M115" s="33" t="s">
        <v>1956</v>
      </c>
      <c r="N115" s="43">
        <v>0</v>
      </c>
      <c r="O115" s="43">
        <v>0.3</v>
      </c>
      <c r="P115" s="33" t="s">
        <v>1525</v>
      </c>
      <c r="Q115" s="33"/>
      <c r="R115" s="43"/>
      <c r="S115" s="320">
        <v>1997</v>
      </c>
      <c r="T115" s="349" t="str">
        <f t="shared" si="5"/>
        <v xml:space="preserve"> </v>
      </c>
      <c r="U115" s="33"/>
      <c r="V115" s="33"/>
      <c r="W115" s="329"/>
      <c r="X115" s="329"/>
      <c r="Y115" s="329"/>
      <c r="Z115" s="329"/>
      <c r="AA115" s="125"/>
    </row>
    <row r="116" spans="1:28">
      <c r="A116" s="46">
        <f t="shared" si="3"/>
        <v>110</v>
      </c>
      <c r="B116" s="49" t="s">
        <v>4553</v>
      </c>
      <c r="C116" s="30" t="s">
        <v>833</v>
      </c>
      <c r="D116" s="44" t="s">
        <v>1105</v>
      </c>
      <c r="E116" s="33" t="s">
        <v>3008</v>
      </c>
      <c r="F116" s="33"/>
      <c r="G116" s="33" t="s">
        <v>4381</v>
      </c>
      <c r="H116" s="33" t="s">
        <v>3516</v>
      </c>
      <c r="I116" s="2073"/>
      <c r="J116" s="2073"/>
      <c r="K116" s="128"/>
      <c r="L116" s="128"/>
      <c r="M116" s="33" t="s">
        <v>1956</v>
      </c>
      <c r="N116" s="43">
        <v>0</v>
      </c>
      <c r="O116" s="43">
        <v>0.3</v>
      </c>
      <c r="P116" s="33" t="s">
        <v>1525</v>
      </c>
      <c r="Q116" s="33"/>
      <c r="R116" s="43"/>
      <c r="S116" s="320">
        <v>1997</v>
      </c>
      <c r="T116" s="349" t="str">
        <f t="shared" si="5"/>
        <v xml:space="preserve"> </v>
      </c>
      <c r="U116" s="33"/>
      <c r="V116" s="33"/>
      <c r="W116" s="329"/>
      <c r="X116" s="329"/>
      <c r="Y116" s="329"/>
      <c r="Z116" s="329"/>
      <c r="AA116" s="2159"/>
    </row>
    <row r="117" spans="1:28">
      <c r="A117" s="46">
        <f t="shared" si="3"/>
        <v>111</v>
      </c>
      <c r="B117" s="49" t="s">
        <v>4554</v>
      </c>
      <c r="C117" s="30" t="s">
        <v>834</v>
      </c>
      <c r="D117" s="44" t="s">
        <v>4555</v>
      </c>
      <c r="E117" s="33" t="s">
        <v>3755</v>
      </c>
      <c r="F117" s="33" t="s">
        <v>17669</v>
      </c>
      <c r="G117" s="2073" t="s">
        <v>4381</v>
      </c>
      <c r="H117" s="33" t="s">
        <v>17215</v>
      </c>
      <c r="I117" s="2073"/>
      <c r="J117" s="2073"/>
      <c r="K117" s="128"/>
      <c r="L117" s="128"/>
      <c r="M117" s="33" t="s">
        <v>1963</v>
      </c>
      <c r="N117" s="43">
        <v>0</v>
      </c>
      <c r="O117" s="43">
        <v>0.8</v>
      </c>
      <c r="P117" s="33" t="s">
        <v>1525</v>
      </c>
      <c r="Q117" s="33"/>
      <c r="R117" s="43"/>
      <c r="S117" s="320">
        <v>1997</v>
      </c>
      <c r="T117" s="349" t="str">
        <f t="shared" si="5"/>
        <v xml:space="preserve"> </v>
      </c>
      <c r="U117" s="33"/>
      <c r="V117" s="33"/>
      <c r="W117" s="2158"/>
      <c r="X117" s="2158"/>
      <c r="Y117" s="2158"/>
      <c r="Z117" s="2158"/>
      <c r="AA117" s="2159"/>
      <c r="AB117" s="983"/>
    </row>
    <row r="118" spans="1:28">
      <c r="A118" s="46">
        <f t="shared" si="3"/>
        <v>112</v>
      </c>
      <c r="B118" s="49" t="s">
        <v>4556</v>
      </c>
      <c r="C118" s="30" t="s">
        <v>4557</v>
      </c>
      <c r="D118" s="44" t="s">
        <v>3377</v>
      </c>
      <c r="E118" s="33" t="s">
        <v>3756</v>
      </c>
      <c r="F118" s="33" t="s">
        <v>17711</v>
      </c>
      <c r="G118" s="2073" t="s">
        <v>4381</v>
      </c>
      <c r="H118" s="33" t="s">
        <v>17215</v>
      </c>
      <c r="I118" s="2073"/>
      <c r="J118" s="2073"/>
      <c r="K118" s="128"/>
      <c r="L118" s="128"/>
      <c r="M118" s="33" t="s">
        <v>1963</v>
      </c>
      <c r="N118" s="43">
        <v>0</v>
      </c>
      <c r="O118" s="43">
        <v>1</v>
      </c>
      <c r="P118" s="33" t="s">
        <v>1525</v>
      </c>
      <c r="Q118" s="33"/>
      <c r="R118" s="43"/>
      <c r="S118" s="320">
        <v>1997</v>
      </c>
      <c r="T118" s="349" t="str">
        <f t="shared" si="5"/>
        <v xml:space="preserve"> </v>
      </c>
      <c r="U118" s="33"/>
      <c r="V118" s="33"/>
      <c r="W118" s="2158"/>
      <c r="X118" s="2158"/>
      <c r="Y118" s="2158"/>
      <c r="Z118" s="2158"/>
      <c r="AA118" s="2159"/>
      <c r="AB118" s="983"/>
    </row>
    <row r="119" spans="1:28">
      <c r="A119" s="46">
        <f t="shared" si="3"/>
        <v>113</v>
      </c>
      <c r="B119" s="1622" t="s">
        <v>3380</v>
      </c>
      <c r="C119" s="30" t="s">
        <v>834</v>
      </c>
      <c r="D119" s="44" t="s">
        <v>3381</v>
      </c>
      <c r="E119" s="33" t="s">
        <v>3755</v>
      </c>
      <c r="F119" s="33" t="s">
        <v>17700</v>
      </c>
      <c r="G119" s="2073" t="s">
        <v>4381</v>
      </c>
      <c r="H119" s="33" t="s">
        <v>3516</v>
      </c>
      <c r="I119" s="2073"/>
      <c r="J119" s="2073"/>
      <c r="K119" s="128"/>
      <c r="L119" s="128"/>
      <c r="M119" s="33" t="s">
        <v>1963</v>
      </c>
      <c r="N119" s="43">
        <v>0</v>
      </c>
      <c r="O119" s="43">
        <v>2.1</v>
      </c>
      <c r="P119" s="33" t="s">
        <v>1525</v>
      </c>
      <c r="Q119" s="33"/>
      <c r="R119" s="43"/>
      <c r="S119" s="320">
        <v>1997</v>
      </c>
      <c r="T119" s="349" t="str">
        <f t="shared" si="5"/>
        <v xml:space="preserve"> </v>
      </c>
      <c r="U119" s="33"/>
      <c r="V119" s="33"/>
      <c r="W119" s="2158"/>
      <c r="X119" s="2158"/>
      <c r="Y119" s="2158"/>
      <c r="Z119" s="2158"/>
      <c r="AA119" s="125"/>
    </row>
    <row r="120" spans="1:28">
      <c r="A120" s="46">
        <f t="shared" si="3"/>
        <v>114</v>
      </c>
      <c r="B120" s="49" t="s">
        <v>3382</v>
      </c>
      <c r="C120" s="30" t="s">
        <v>3384</v>
      </c>
      <c r="D120" s="44" t="s">
        <v>3383</v>
      </c>
      <c r="E120" s="2073" t="s">
        <v>3752</v>
      </c>
      <c r="F120" s="2073" t="s">
        <v>17659</v>
      </c>
      <c r="G120" s="2073" t="s">
        <v>4381</v>
      </c>
      <c r="H120" s="2073" t="s">
        <v>17239</v>
      </c>
      <c r="I120" s="2073"/>
      <c r="J120" s="2073"/>
      <c r="K120" s="128"/>
      <c r="L120" s="128"/>
      <c r="M120" s="33" t="s">
        <v>1963</v>
      </c>
      <c r="N120" s="43">
        <v>0</v>
      </c>
      <c r="O120" s="43">
        <v>4</v>
      </c>
      <c r="P120" s="33" t="s">
        <v>1525</v>
      </c>
      <c r="Q120" s="33"/>
      <c r="R120" s="43"/>
      <c r="S120" s="320">
        <v>1997</v>
      </c>
      <c r="T120" s="349" t="str">
        <f t="shared" si="5"/>
        <v xml:space="preserve"> </v>
      </c>
      <c r="U120" s="33"/>
      <c r="V120" s="33"/>
      <c r="W120" s="2158"/>
      <c r="X120" s="2158"/>
      <c r="Y120" s="2158"/>
      <c r="Z120" s="2158"/>
      <c r="AA120" s="125"/>
    </row>
    <row r="121" spans="1:28">
      <c r="A121" s="46">
        <f t="shared" si="3"/>
        <v>115</v>
      </c>
      <c r="B121" s="49" t="s">
        <v>1022</v>
      </c>
      <c r="C121" s="30" t="s">
        <v>3384</v>
      </c>
      <c r="D121" s="44" t="s">
        <v>3383</v>
      </c>
      <c r="E121" s="33"/>
      <c r="F121" s="33"/>
      <c r="G121" s="33"/>
      <c r="H121" s="33" t="s">
        <v>17239</v>
      </c>
      <c r="I121" s="2073"/>
      <c r="J121" s="2073"/>
      <c r="K121" s="128"/>
      <c r="L121" s="128"/>
      <c r="M121" s="33" t="s">
        <v>73</v>
      </c>
      <c r="N121" s="43">
        <v>0</v>
      </c>
      <c r="O121" s="43">
        <v>6</v>
      </c>
      <c r="P121" s="33" t="s">
        <v>1525</v>
      </c>
      <c r="Q121" s="33"/>
      <c r="R121" s="43"/>
      <c r="S121" s="320"/>
      <c r="T121" s="349" t="str">
        <f t="shared" si="5"/>
        <v xml:space="preserve"> </v>
      </c>
      <c r="U121" s="33"/>
      <c r="V121" s="33"/>
      <c r="W121" s="2158"/>
      <c r="X121" s="2158"/>
      <c r="Y121" s="2158"/>
      <c r="Z121" s="2158"/>
      <c r="AA121" s="125"/>
    </row>
    <row r="122" spans="1:28">
      <c r="A122" s="46">
        <f t="shared" si="3"/>
        <v>116</v>
      </c>
      <c r="B122" s="1622" t="s">
        <v>1023</v>
      </c>
      <c r="C122" s="30" t="s">
        <v>1024</v>
      </c>
      <c r="D122" s="44" t="s">
        <v>4865</v>
      </c>
      <c r="E122" s="2073" t="s">
        <v>3752</v>
      </c>
      <c r="F122" s="2073" t="s">
        <v>17660</v>
      </c>
      <c r="G122" s="2073" t="s">
        <v>4381</v>
      </c>
      <c r="H122" s="2073" t="s">
        <v>17258</v>
      </c>
      <c r="I122" s="2073"/>
      <c r="J122" s="2073"/>
      <c r="K122" s="128"/>
      <c r="L122" s="128"/>
      <c r="M122" s="33" t="s">
        <v>1963</v>
      </c>
      <c r="N122" s="43">
        <v>0</v>
      </c>
      <c r="O122" s="43">
        <v>1.2</v>
      </c>
      <c r="P122" s="33" t="s">
        <v>1525</v>
      </c>
      <c r="Q122" s="33"/>
      <c r="R122" s="43"/>
      <c r="S122" s="320">
        <v>1997</v>
      </c>
      <c r="T122" s="349" t="str">
        <f t="shared" si="5"/>
        <v xml:space="preserve"> </v>
      </c>
      <c r="U122" s="33"/>
      <c r="V122" s="33"/>
      <c r="W122" s="2158"/>
      <c r="X122" s="2158"/>
      <c r="Y122" s="2158"/>
      <c r="Z122" s="2158"/>
      <c r="AA122" s="125"/>
    </row>
    <row r="123" spans="1:28">
      <c r="A123" s="46">
        <f t="shared" si="3"/>
        <v>117</v>
      </c>
      <c r="B123" s="1622" t="s">
        <v>1025</v>
      </c>
      <c r="C123" s="30" t="s">
        <v>838</v>
      </c>
      <c r="D123" s="44" t="s">
        <v>1026</v>
      </c>
      <c r="E123" s="33" t="s">
        <v>18346</v>
      </c>
      <c r="F123" s="33"/>
      <c r="G123" s="33" t="s">
        <v>3581</v>
      </c>
      <c r="H123" s="33" t="s">
        <v>17227</v>
      </c>
      <c r="I123" s="2073"/>
      <c r="J123" s="2073"/>
      <c r="K123" s="128"/>
      <c r="L123" s="128"/>
      <c r="M123" s="33" t="s">
        <v>1956</v>
      </c>
      <c r="N123" s="43">
        <v>0</v>
      </c>
      <c r="O123" s="43">
        <v>0.3</v>
      </c>
      <c r="P123" s="33" t="s">
        <v>1525</v>
      </c>
      <c r="Q123" s="33"/>
      <c r="R123" s="43">
        <v>90003061</v>
      </c>
      <c r="S123" s="33">
        <v>2023</v>
      </c>
      <c r="T123" s="349" t="str">
        <f t="shared" si="5"/>
        <v xml:space="preserve"> </v>
      </c>
      <c r="U123" s="33"/>
      <c r="V123" s="33"/>
      <c r="W123" s="329"/>
      <c r="X123" s="329"/>
      <c r="Y123" s="329"/>
      <c r="Z123" s="329"/>
      <c r="AA123" s="125"/>
    </row>
    <row r="124" spans="1:28">
      <c r="A124" s="46">
        <f t="shared" si="3"/>
        <v>118</v>
      </c>
      <c r="B124" s="1622" t="s">
        <v>4185</v>
      </c>
      <c r="C124" s="30" t="s">
        <v>4187</v>
      </c>
      <c r="D124" s="44" t="s">
        <v>4186</v>
      </c>
      <c r="E124" s="2073" t="s">
        <v>3752</v>
      </c>
      <c r="F124" s="2073" t="s">
        <v>17661</v>
      </c>
      <c r="G124" s="2073" t="s">
        <v>4381</v>
      </c>
      <c r="H124" s="2073" t="s">
        <v>17242</v>
      </c>
      <c r="I124" s="2073"/>
      <c r="J124" s="2073"/>
      <c r="K124" s="128"/>
      <c r="L124" s="128"/>
      <c r="M124" s="33" t="s">
        <v>1963</v>
      </c>
      <c r="N124" s="43">
        <v>0</v>
      </c>
      <c r="O124" s="43">
        <v>1.2</v>
      </c>
      <c r="P124" s="33" t="s">
        <v>1525</v>
      </c>
      <c r="Q124" s="33"/>
      <c r="R124" s="43"/>
      <c r="S124" s="320">
        <v>1997</v>
      </c>
      <c r="T124" s="349" t="str">
        <f t="shared" si="5"/>
        <v xml:space="preserve"> </v>
      </c>
      <c r="U124" s="33"/>
      <c r="V124" s="33"/>
      <c r="W124" s="2158"/>
      <c r="X124" s="2158"/>
      <c r="Y124" s="2158"/>
      <c r="Z124" s="2158"/>
      <c r="AA124" s="125"/>
    </row>
    <row r="125" spans="1:28">
      <c r="A125" s="46">
        <f t="shared" si="3"/>
        <v>119</v>
      </c>
      <c r="B125" s="1622" t="s">
        <v>4188</v>
      </c>
      <c r="C125" s="30" t="s">
        <v>2557</v>
      </c>
      <c r="D125" s="44" t="s">
        <v>1106</v>
      </c>
      <c r="E125" s="33" t="s">
        <v>3007</v>
      </c>
      <c r="F125" s="33"/>
      <c r="G125" s="33" t="s">
        <v>4381</v>
      </c>
      <c r="H125" s="33" t="s">
        <v>17242</v>
      </c>
      <c r="I125" s="2073"/>
      <c r="J125" s="2073"/>
      <c r="K125" s="128"/>
      <c r="L125" s="128"/>
      <c r="M125" s="33" t="s">
        <v>1956</v>
      </c>
      <c r="N125" s="43">
        <v>0</v>
      </c>
      <c r="O125" s="43">
        <v>0.3</v>
      </c>
      <c r="P125" s="33" t="s">
        <v>1525</v>
      </c>
      <c r="Q125" s="33"/>
      <c r="R125" s="43"/>
      <c r="S125" s="320">
        <v>1997</v>
      </c>
      <c r="T125" s="349" t="str">
        <f t="shared" si="5"/>
        <v xml:space="preserve"> </v>
      </c>
      <c r="U125" s="33"/>
      <c r="V125" s="33"/>
      <c r="W125" s="329"/>
      <c r="X125" s="329"/>
      <c r="Y125" s="329"/>
      <c r="Z125" s="329"/>
      <c r="AA125" s="125"/>
    </row>
    <row r="126" spans="1:28">
      <c r="A126" s="46">
        <f t="shared" si="3"/>
        <v>120</v>
      </c>
      <c r="B126" s="1622" t="s">
        <v>4189</v>
      </c>
      <c r="C126" s="30" t="s">
        <v>4191</v>
      </c>
      <c r="D126" s="44" t="s">
        <v>4190</v>
      </c>
      <c r="E126" s="2073" t="s">
        <v>3752</v>
      </c>
      <c r="F126" s="2073" t="s">
        <v>17662</v>
      </c>
      <c r="G126" s="2073" t="s">
        <v>4381</v>
      </c>
      <c r="H126" s="2073" t="s">
        <v>17247</v>
      </c>
      <c r="I126" s="2073"/>
      <c r="J126" s="2073"/>
      <c r="K126" s="128"/>
      <c r="L126" s="128"/>
      <c r="M126" s="33" t="s">
        <v>1963</v>
      </c>
      <c r="N126" s="43">
        <v>0</v>
      </c>
      <c r="O126" s="43">
        <v>0.8</v>
      </c>
      <c r="P126" s="33" t="s">
        <v>1525</v>
      </c>
      <c r="Q126" s="33"/>
      <c r="R126" s="43"/>
      <c r="S126" s="320">
        <v>1997</v>
      </c>
      <c r="T126" s="349" t="str">
        <f t="shared" si="5"/>
        <v xml:space="preserve"> </v>
      </c>
      <c r="U126" s="33"/>
      <c r="V126" s="33"/>
      <c r="W126" s="2158"/>
      <c r="X126" s="2158"/>
      <c r="Y126" s="2158"/>
      <c r="Z126" s="2158"/>
      <c r="AA126" s="125"/>
    </row>
    <row r="127" spans="1:28">
      <c r="A127" s="46">
        <f t="shared" si="3"/>
        <v>121</v>
      </c>
      <c r="B127" s="49" t="s">
        <v>4192</v>
      </c>
      <c r="C127" s="30" t="s">
        <v>4726</v>
      </c>
      <c r="D127" s="44" t="s">
        <v>4193</v>
      </c>
      <c r="E127" s="33" t="s">
        <v>3007</v>
      </c>
      <c r="F127" s="33"/>
      <c r="G127" s="33" t="s">
        <v>4381</v>
      </c>
      <c r="H127" s="33" t="s">
        <v>17247</v>
      </c>
      <c r="I127" s="2073"/>
      <c r="J127" s="2073"/>
      <c r="K127" s="128"/>
      <c r="L127" s="128"/>
      <c r="M127" s="33" t="s">
        <v>1956</v>
      </c>
      <c r="N127" s="43">
        <v>0</v>
      </c>
      <c r="O127" s="43">
        <v>0.3</v>
      </c>
      <c r="P127" s="33" t="s">
        <v>1525</v>
      </c>
      <c r="Q127" s="33"/>
      <c r="R127" s="43"/>
      <c r="S127" s="320">
        <v>1997</v>
      </c>
      <c r="T127" s="349" t="str">
        <f t="shared" si="5"/>
        <v xml:space="preserve"> </v>
      </c>
      <c r="U127" s="33"/>
      <c r="V127" s="33"/>
      <c r="W127" s="329"/>
      <c r="X127" s="329"/>
      <c r="Y127" s="329"/>
      <c r="Z127" s="329"/>
      <c r="AA127" s="2159"/>
    </row>
    <row r="128" spans="1:28">
      <c r="A128" s="46">
        <f t="shared" si="3"/>
        <v>122</v>
      </c>
      <c r="B128" s="49" t="s">
        <v>4194</v>
      </c>
      <c r="C128" s="30" t="s">
        <v>4195</v>
      </c>
      <c r="D128" s="44" t="s">
        <v>4190</v>
      </c>
      <c r="E128" s="2073" t="s">
        <v>3752</v>
      </c>
      <c r="F128" s="2073" t="s">
        <v>17663</v>
      </c>
      <c r="G128" s="2073" t="s">
        <v>4381</v>
      </c>
      <c r="H128" s="2073" t="s">
        <v>17243</v>
      </c>
      <c r="I128" s="2073"/>
      <c r="J128" s="2073"/>
      <c r="K128" s="128"/>
      <c r="L128" s="128"/>
      <c r="M128" s="33" t="s">
        <v>1963</v>
      </c>
      <c r="N128" s="43">
        <v>0</v>
      </c>
      <c r="O128" s="43">
        <v>1</v>
      </c>
      <c r="P128" s="33" t="s">
        <v>1525</v>
      </c>
      <c r="Q128" s="33"/>
      <c r="R128" s="43"/>
      <c r="S128" s="320">
        <v>1997</v>
      </c>
      <c r="T128" s="349" t="str">
        <f t="shared" si="5"/>
        <v xml:space="preserve"> </v>
      </c>
      <c r="U128" s="33"/>
      <c r="V128" s="33"/>
      <c r="W128" s="2158"/>
      <c r="X128" s="2158"/>
      <c r="Y128" s="2158"/>
      <c r="Z128" s="2158"/>
      <c r="AA128" s="2159"/>
    </row>
    <row r="129" spans="1:27">
      <c r="A129" s="46">
        <f t="shared" si="3"/>
        <v>123</v>
      </c>
      <c r="B129" s="1622" t="s">
        <v>4196</v>
      </c>
      <c r="C129" s="30" t="s">
        <v>903</v>
      </c>
      <c r="D129" s="44" t="s">
        <v>4197</v>
      </c>
      <c r="E129" s="33" t="s">
        <v>3007</v>
      </c>
      <c r="F129" s="33"/>
      <c r="G129" s="33" t="s">
        <v>4381</v>
      </c>
      <c r="H129" s="33" t="s">
        <v>17243</v>
      </c>
      <c r="I129" s="2073"/>
      <c r="J129" s="2073"/>
      <c r="K129" s="128"/>
      <c r="L129" s="128"/>
      <c r="M129" s="33" t="s">
        <v>1956</v>
      </c>
      <c r="N129" s="43">
        <v>0</v>
      </c>
      <c r="O129" s="43">
        <v>0.3</v>
      </c>
      <c r="P129" s="33" t="s">
        <v>1525</v>
      </c>
      <c r="Q129" s="33"/>
      <c r="R129" s="43"/>
      <c r="S129" s="320">
        <v>1997</v>
      </c>
      <c r="T129" s="349" t="str">
        <f t="shared" si="5"/>
        <v xml:space="preserve"> </v>
      </c>
      <c r="U129" s="33"/>
      <c r="V129" s="33"/>
      <c r="W129" s="329"/>
      <c r="X129" s="329"/>
      <c r="Y129" s="329"/>
      <c r="Z129" s="329"/>
      <c r="AA129" s="125"/>
    </row>
    <row r="130" spans="1:27">
      <c r="A130" s="46">
        <f t="shared" si="3"/>
        <v>124</v>
      </c>
      <c r="B130" s="49" t="s">
        <v>4198</v>
      </c>
      <c r="C130" s="30" t="s">
        <v>904</v>
      </c>
      <c r="D130" s="44" t="s">
        <v>4199</v>
      </c>
      <c r="E130" s="33" t="s">
        <v>3755</v>
      </c>
      <c r="F130" s="33" t="s">
        <v>17701</v>
      </c>
      <c r="G130" s="2073" t="s">
        <v>4381</v>
      </c>
      <c r="H130" s="33" t="s">
        <v>17244</v>
      </c>
      <c r="I130" s="2073"/>
      <c r="J130" s="2073"/>
      <c r="K130" s="128"/>
      <c r="L130" s="128"/>
      <c r="M130" s="33" t="s">
        <v>1963</v>
      </c>
      <c r="N130" s="43">
        <v>0</v>
      </c>
      <c r="O130" s="43">
        <v>0.8</v>
      </c>
      <c r="P130" s="33" t="s">
        <v>1525</v>
      </c>
      <c r="Q130" s="33"/>
      <c r="R130" s="43"/>
      <c r="S130" s="320">
        <v>1997</v>
      </c>
      <c r="T130" s="349" t="str">
        <f t="shared" si="5"/>
        <v xml:space="preserve"> </v>
      </c>
      <c r="U130" s="33"/>
      <c r="V130" s="33"/>
      <c r="W130" s="2158"/>
      <c r="X130" s="2158"/>
      <c r="Y130" s="2158"/>
      <c r="Z130" s="2158"/>
      <c r="AA130" s="2159"/>
    </row>
    <row r="131" spans="1:27">
      <c r="A131" s="46">
        <f t="shared" si="3"/>
        <v>125</v>
      </c>
      <c r="B131" s="49" t="s">
        <v>3351</v>
      </c>
      <c r="C131" s="30" t="s">
        <v>3808</v>
      </c>
      <c r="D131" s="44" t="s">
        <v>3378</v>
      </c>
      <c r="E131" s="33" t="s">
        <v>3756</v>
      </c>
      <c r="F131" s="33" t="s">
        <v>17712</v>
      </c>
      <c r="G131" s="2073" t="s">
        <v>4381</v>
      </c>
      <c r="H131" s="33" t="s">
        <v>17244</v>
      </c>
      <c r="I131" s="2073"/>
      <c r="J131" s="2073"/>
      <c r="K131" s="128"/>
      <c r="L131" s="128"/>
      <c r="M131" s="33" t="s">
        <v>1963</v>
      </c>
      <c r="N131" s="43">
        <v>0</v>
      </c>
      <c r="O131" s="43">
        <v>1</v>
      </c>
      <c r="P131" s="33" t="s">
        <v>1525</v>
      </c>
      <c r="Q131" s="33"/>
      <c r="R131" s="43"/>
      <c r="S131" s="320">
        <v>1997</v>
      </c>
      <c r="T131" s="349" t="str">
        <f t="shared" si="5"/>
        <v xml:space="preserve"> </v>
      </c>
      <c r="U131" s="33"/>
      <c r="V131" s="33"/>
      <c r="W131" s="2158"/>
      <c r="X131" s="2158"/>
      <c r="Y131" s="2158"/>
      <c r="Z131" s="2158"/>
      <c r="AA131" s="2159"/>
    </row>
    <row r="132" spans="1:27">
      <c r="A132" s="46">
        <f t="shared" si="3"/>
        <v>126</v>
      </c>
      <c r="B132" s="1622" t="s">
        <v>3352</v>
      </c>
      <c r="C132" s="30" t="s">
        <v>906</v>
      </c>
      <c r="D132" s="44" t="s">
        <v>3353</v>
      </c>
      <c r="E132" s="33" t="s">
        <v>3755</v>
      </c>
      <c r="F132" s="33" t="s">
        <v>17702</v>
      </c>
      <c r="G132" s="2073" t="s">
        <v>4381</v>
      </c>
      <c r="H132" s="33" t="s">
        <v>17244</v>
      </c>
      <c r="I132" s="2073"/>
      <c r="J132" s="2073"/>
      <c r="K132" s="128"/>
      <c r="L132" s="128"/>
      <c r="M132" s="33" t="s">
        <v>1963</v>
      </c>
      <c r="N132" s="43">
        <v>0</v>
      </c>
      <c r="O132" s="43">
        <v>1.8</v>
      </c>
      <c r="P132" s="33" t="s">
        <v>1525</v>
      </c>
      <c r="Q132" s="33"/>
      <c r="R132" s="43"/>
      <c r="S132" s="320">
        <v>1997</v>
      </c>
      <c r="T132" s="349" t="str">
        <f t="shared" si="5"/>
        <v xml:space="preserve"> </v>
      </c>
      <c r="U132" s="33"/>
      <c r="V132" s="33"/>
      <c r="W132" s="2158"/>
      <c r="X132" s="2158"/>
      <c r="Y132" s="2158"/>
      <c r="Z132" s="2158"/>
      <c r="AA132" s="125"/>
    </row>
    <row r="133" spans="1:27">
      <c r="A133" s="46">
        <f t="shared" si="3"/>
        <v>127</v>
      </c>
      <c r="B133" s="49" t="s">
        <v>4234</v>
      </c>
      <c r="C133" s="30" t="s">
        <v>4236</v>
      </c>
      <c r="D133" s="44" t="s">
        <v>4235</v>
      </c>
      <c r="E133" s="2073" t="s">
        <v>3752</v>
      </c>
      <c r="F133" s="2073" t="s">
        <v>17664</v>
      </c>
      <c r="G133" s="2073" t="s">
        <v>4381</v>
      </c>
      <c r="H133" s="2073" t="s">
        <v>17239</v>
      </c>
      <c r="I133" s="2073"/>
      <c r="J133" s="2073"/>
      <c r="K133" s="128"/>
      <c r="L133" s="128"/>
      <c r="M133" s="33" t="s">
        <v>1963</v>
      </c>
      <c r="N133" s="43">
        <v>0</v>
      </c>
      <c r="O133" s="43">
        <v>3.5</v>
      </c>
      <c r="P133" s="33" t="s">
        <v>1525</v>
      </c>
      <c r="Q133" s="33"/>
      <c r="R133" s="43"/>
      <c r="S133" s="320">
        <v>1997</v>
      </c>
      <c r="T133" s="349" t="str">
        <f t="shared" si="5"/>
        <v xml:space="preserve"> </v>
      </c>
      <c r="U133" s="33"/>
      <c r="V133" s="33"/>
      <c r="W133" s="2158"/>
      <c r="X133" s="2158"/>
      <c r="Y133" s="2158"/>
      <c r="Z133" s="2158"/>
      <c r="AA133" s="125"/>
    </row>
    <row r="134" spans="1:27">
      <c r="A134" s="46">
        <f t="shared" si="3"/>
        <v>128</v>
      </c>
      <c r="B134" s="49" t="s">
        <v>2615</v>
      </c>
      <c r="C134" s="30" t="s">
        <v>4236</v>
      </c>
      <c r="D134" s="44" t="s">
        <v>4235</v>
      </c>
      <c r="E134" s="33"/>
      <c r="F134" s="33"/>
      <c r="G134" s="33"/>
      <c r="H134" s="33" t="s">
        <v>17239</v>
      </c>
      <c r="I134" s="2073"/>
      <c r="J134" s="2073"/>
      <c r="K134" s="128"/>
      <c r="L134" s="128"/>
      <c r="M134" s="33" t="s">
        <v>1963</v>
      </c>
      <c r="N134" s="43">
        <v>0</v>
      </c>
      <c r="O134" s="43">
        <v>5</v>
      </c>
      <c r="P134" s="33" t="s">
        <v>1525</v>
      </c>
      <c r="Q134" s="33"/>
      <c r="R134" s="43"/>
      <c r="S134" s="320"/>
      <c r="T134" s="349" t="str">
        <f t="shared" si="5"/>
        <v xml:space="preserve"> </v>
      </c>
      <c r="U134" s="33"/>
      <c r="V134" s="33"/>
      <c r="W134" s="2158"/>
      <c r="X134" s="2158"/>
      <c r="Y134" s="2158"/>
      <c r="Z134" s="2158"/>
      <c r="AA134" s="125"/>
    </row>
    <row r="135" spans="1:27">
      <c r="A135" s="46">
        <f t="shared" si="3"/>
        <v>129</v>
      </c>
      <c r="B135" s="49" t="s">
        <v>2616</v>
      </c>
      <c r="C135" s="30" t="s">
        <v>4720</v>
      </c>
      <c r="D135" s="44" t="s">
        <v>4190</v>
      </c>
      <c r="E135" s="2073" t="s">
        <v>3752</v>
      </c>
      <c r="F135" s="2073" t="s">
        <v>17666</v>
      </c>
      <c r="G135" s="2073" t="s">
        <v>4381</v>
      </c>
      <c r="H135" s="2073" t="s">
        <v>17221</v>
      </c>
      <c r="I135" s="2073"/>
      <c r="J135" s="2073"/>
      <c r="K135" s="128"/>
      <c r="L135" s="128"/>
      <c r="M135" s="33" t="s">
        <v>1963</v>
      </c>
      <c r="N135" s="43">
        <v>0</v>
      </c>
      <c r="O135" s="43">
        <v>1.4</v>
      </c>
      <c r="P135" s="33" t="s">
        <v>1525</v>
      </c>
      <c r="Q135" s="33"/>
      <c r="R135" s="43"/>
      <c r="S135" s="320">
        <v>1997</v>
      </c>
      <c r="T135" s="349" t="str">
        <f t="shared" si="5"/>
        <v xml:space="preserve"> </v>
      </c>
      <c r="U135" s="33"/>
      <c r="V135" s="33"/>
      <c r="W135" s="2158"/>
      <c r="X135" s="2158"/>
      <c r="Y135" s="2158"/>
      <c r="Z135" s="2158"/>
      <c r="AA135" s="2159"/>
    </row>
    <row r="136" spans="1:27">
      <c r="A136" s="46">
        <f t="shared" si="3"/>
        <v>130</v>
      </c>
      <c r="B136" s="1622" t="s">
        <v>2617</v>
      </c>
      <c r="C136" s="30" t="s">
        <v>4721</v>
      </c>
      <c r="D136" s="44" t="s">
        <v>2618</v>
      </c>
      <c r="E136" s="33" t="s">
        <v>3755</v>
      </c>
      <c r="F136" s="33" t="s">
        <v>17703</v>
      </c>
      <c r="G136" s="2073" t="s">
        <v>4381</v>
      </c>
      <c r="H136" s="33" t="s">
        <v>17221</v>
      </c>
      <c r="I136" s="2073"/>
      <c r="J136" s="2073"/>
      <c r="K136" s="128"/>
      <c r="L136" s="128"/>
      <c r="M136" s="33" t="s">
        <v>1963</v>
      </c>
      <c r="N136" s="43">
        <v>0</v>
      </c>
      <c r="O136" s="43">
        <v>1</v>
      </c>
      <c r="P136" s="33" t="s">
        <v>1525</v>
      </c>
      <c r="Q136" s="33"/>
      <c r="R136" s="43"/>
      <c r="S136" s="320">
        <v>1997</v>
      </c>
      <c r="T136" s="349" t="str">
        <f t="shared" si="5"/>
        <v xml:space="preserve"> </v>
      </c>
      <c r="U136" s="33"/>
      <c r="V136" s="33"/>
      <c r="W136" s="2158"/>
      <c r="X136" s="2158"/>
      <c r="Y136" s="2158"/>
      <c r="Z136" s="2158"/>
      <c r="AA136" s="125"/>
    </row>
    <row r="137" spans="1:27">
      <c r="A137" s="46">
        <f t="shared" ref="A137:A200" si="6">A136+1</f>
        <v>131</v>
      </c>
      <c r="B137" s="49" t="s">
        <v>2856</v>
      </c>
      <c r="C137" s="30" t="s">
        <v>4722</v>
      </c>
      <c r="D137" s="44" t="s">
        <v>2618</v>
      </c>
      <c r="E137" s="33" t="s">
        <v>3008</v>
      </c>
      <c r="F137" s="33"/>
      <c r="G137" s="33" t="s">
        <v>4381</v>
      </c>
      <c r="H137" s="33" t="s">
        <v>17221</v>
      </c>
      <c r="I137" s="2073"/>
      <c r="J137" s="2073"/>
      <c r="K137" s="128"/>
      <c r="L137" s="128"/>
      <c r="M137" s="33" t="s">
        <v>1956</v>
      </c>
      <c r="N137" s="43">
        <v>0</v>
      </c>
      <c r="O137" s="43">
        <v>0.3</v>
      </c>
      <c r="P137" s="33" t="s">
        <v>1525</v>
      </c>
      <c r="Q137" s="33"/>
      <c r="R137" s="43"/>
      <c r="S137" s="320">
        <v>1997</v>
      </c>
      <c r="T137" s="349" t="str">
        <f t="shared" ref="T137:T150" si="7">IF(ISERROR(INDEX(data,MATCH(LEN(V137),item,0),2))," ",INDEX(data,MATCH(LEN(V137),item,0),2))</f>
        <v xml:space="preserve"> </v>
      </c>
      <c r="U137" s="33"/>
      <c r="V137" s="33"/>
      <c r="W137" s="329"/>
      <c r="X137" s="329"/>
      <c r="Y137" s="329"/>
      <c r="Z137" s="329"/>
      <c r="AA137" s="2159"/>
    </row>
    <row r="138" spans="1:27">
      <c r="A138" s="46">
        <f t="shared" si="6"/>
        <v>132</v>
      </c>
      <c r="B138" s="49" t="s">
        <v>2857</v>
      </c>
      <c r="C138" s="30" t="s">
        <v>4723</v>
      </c>
      <c r="D138" s="44" t="s">
        <v>4867</v>
      </c>
      <c r="E138" s="2073" t="s">
        <v>3752</v>
      </c>
      <c r="F138" s="2073" t="s">
        <v>17665</v>
      </c>
      <c r="G138" s="2073" t="s">
        <v>4381</v>
      </c>
      <c r="H138" s="2073" t="s">
        <v>17251</v>
      </c>
      <c r="I138" s="2073"/>
      <c r="J138" s="2073"/>
      <c r="K138" s="128"/>
      <c r="L138" s="128"/>
      <c r="M138" s="33" t="s">
        <v>1963</v>
      </c>
      <c r="N138" s="43">
        <v>0</v>
      </c>
      <c r="O138" s="43">
        <v>1.2</v>
      </c>
      <c r="P138" s="33" t="s">
        <v>1525</v>
      </c>
      <c r="Q138" s="33"/>
      <c r="R138" s="43"/>
      <c r="S138" s="320">
        <v>1997</v>
      </c>
      <c r="T138" s="349" t="str">
        <f t="shared" si="7"/>
        <v xml:space="preserve"> </v>
      </c>
      <c r="U138" s="33"/>
      <c r="V138" s="33"/>
      <c r="W138" s="2158"/>
      <c r="X138" s="2158"/>
      <c r="Y138" s="2158"/>
      <c r="Z138" s="2158"/>
      <c r="AA138" s="2159"/>
    </row>
    <row r="139" spans="1:27">
      <c r="A139" s="46">
        <f t="shared" si="6"/>
        <v>133</v>
      </c>
      <c r="B139" s="1622" t="s">
        <v>4142</v>
      </c>
      <c r="C139" s="30" t="s">
        <v>4724</v>
      </c>
      <c r="D139" s="44" t="s">
        <v>4143</v>
      </c>
      <c r="E139" s="33" t="s">
        <v>3007</v>
      </c>
      <c r="F139" s="33"/>
      <c r="G139" s="33" t="s">
        <v>4381</v>
      </c>
      <c r="H139" s="33" t="s">
        <v>17251</v>
      </c>
      <c r="I139" s="2073"/>
      <c r="J139" s="2073"/>
      <c r="K139" s="128"/>
      <c r="L139" s="128"/>
      <c r="M139" s="33" t="s">
        <v>1956</v>
      </c>
      <c r="N139" s="43">
        <v>0</v>
      </c>
      <c r="O139" s="43">
        <v>0.3</v>
      </c>
      <c r="P139" s="33" t="s">
        <v>1525</v>
      </c>
      <c r="Q139" s="33"/>
      <c r="R139" s="43"/>
      <c r="S139" s="320">
        <v>1997</v>
      </c>
      <c r="T139" s="349" t="str">
        <f t="shared" si="7"/>
        <v xml:space="preserve"> </v>
      </c>
      <c r="U139" s="33"/>
      <c r="V139" s="320"/>
      <c r="W139" s="329"/>
      <c r="X139" s="329"/>
      <c r="Y139" s="329"/>
      <c r="Z139" s="329"/>
      <c r="AA139" s="125"/>
    </row>
    <row r="140" spans="1:27">
      <c r="A140" s="46">
        <f t="shared" si="6"/>
        <v>134</v>
      </c>
      <c r="B140" s="1622" t="s">
        <v>4144</v>
      </c>
      <c r="C140" s="30" t="s">
        <v>3000</v>
      </c>
      <c r="D140" s="44" t="s">
        <v>635</v>
      </c>
      <c r="E140" s="2073" t="s">
        <v>3752</v>
      </c>
      <c r="F140" s="2073" t="s">
        <v>17670</v>
      </c>
      <c r="G140" s="2073" t="s">
        <v>4381</v>
      </c>
      <c r="H140" s="2073" t="s">
        <v>17270</v>
      </c>
      <c r="I140" s="2073"/>
      <c r="J140" s="2073"/>
      <c r="K140" s="128"/>
      <c r="L140" s="128"/>
      <c r="M140" s="33" t="s">
        <v>1963</v>
      </c>
      <c r="N140" s="43">
        <v>0</v>
      </c>
      <c r="O140" s="43">
        <v>0.8</v>
      </c>
      <c r="P140" s="33" t="s">
        <v>1525</v>
      </c>
      <c r="Q140" s="33"/>
      <c r="R140" s="43"/>
      <c r="S140" s="320">
        <v>1997</v>
      </c>
      <c r="T140" s="349" t="str">
        <f t="shared" si="7"/>
        <v xml:space="preserve"> </v>
      </c>
      <c r="U140" s="33"/>
      <c r="V140" s="320"/>
      <c r="W140" s="2158"/>
      <c r="X140" s="2158"/>
      <c r="Y140" s="2158"/>
      <c r="Z140" s="2158"/>
      <c r="AA140" s="125"/>
    </row>
    <row r="141" spans="1:27">
      <c r="A141" s="46">
        <f t="shared" si="6"/>
        <v>135</v>
      </c>
      <c r="B141" s="49" t="s">
        <v>636</v>
      </c>
      <c r="C141" s="30" t="s">
        <v>3001</v>
      </c>
      <c r="D141" s="44" t="s">
        <v>637</v>
      </c>
      <c r="E141" s="33" t="s">
        <v>3007</v>
      </c>
      <c r="F141" s="33"/>
      <c r="G141" s="33" t="s">
        <v>4381</v>
      </c>
      <c r="H141" s="33" t="s">
        <v>17270</v>
      </c>
      <c r="I141" s="2073"/>
      <c r="J141" s="2073"/>
      <c r="K141" s="128"/>
      <c r="L141" s="128"/>
      <c r="M141" s="33" t="s">
        <v>1956</v>
      </c>
      <c r="N141" s="43">
        <v>0</v>
      </c>
      <c r="O141" s="43">
        <v>0.3</v>
      </c>
      <c r="P141" s="33" t="s">
        <v>1525</v>
      </c>
      <c r="Q141" s="33"/>
      <c r="R141" s="43"/>
      <c r="S141" s="320">
        <v>1997</v>
      </c>
      <c r="T141" s="349" t="str">
        <f t="shared" si="7"/>
        <v xml:space="preserve"> </v>
      </c>
      <c r="U141" s="33"/>
      <c r="V141" s="320"/>
      <c r="W141" s="329"/>
      <c r="X141" s="329"/>
      <c r="Y141" s="329"/>
      <c r="Z141" s="329"/>
      <c r="AA141" s="2159"/>
    </row>
    <row r="142" spans="1:27">
      <c r="A142" s="46">
        <f t="shared" si="6"/>
        <v>136</v>
      </c>
      <c r="B142" s="49" t="s">
        <v>638</v>
      </c>
      <c r="C142" s="30" t="s">
        <v>1231</v>
      </c>
      <c r="D142" s="44" t="s">
        <v>1231</v>
      </c>
      <c r="E142" s="33" t="s">
        <v>19423</v>
      </c>
      <c r="F142" s="33"/>
      <c r="G142" s="33" t="s">
        <v>13488</v>
      </c>
      <c r="H142" s="33" t="s">
        <v>17257</v>
      </c>
      <c r="I142" s="2073" t="s">
        <v>3370</v>
      </c>
      <c r="J142" s="2073"/>
      <c r="K142" s="128"/>
      <c r="L142" s="128"/>
      <c r="M142" s="33" t="s">
        <v>1061</v>
      </c>
      <c r="N142" s="43">
        <v>0</v>
      </c>
      <c r="O142" s="43">
        <v>18000</v>
      </c>
      <c r="P142" s="33" t="s">
        <v>2772</v>
      </c>
      <c r="Q142" s="33"/>
      <c r="R142" s="43"/>
      <c r="S142" s="320">
        <v>2021</v>
      </c>
      <c r="T142" s="349" t="str">
        <f t="shared" si="7"/>
        <v xml:space="preserve"> </v>
      </c>
      <c r="U142" s="33"/>
      <c r="V142" s="320"/>
      <c r="W142" s="2158"/>
      <c r="X142" s="2158"/>
      <c r="Y142" s="2158"/>
      <c r="Z142" s="2158"/>
      <c r="AA142" s="125"/>
    </row>
    <row r="143" spans="1:27">
      <c r="A143" s="46">
        <f t="shared" si="6"/>
        <v>137</v>
      </c>
      <c r="B143" s="49" t="s">
        <v>639</v>
      </c>
      <c r="C143" s="30" t="s">
        <v>3642</v>
      </c>
      <c r="D143" s="44" t="s">
        <v>3642</v>
      </c>
      <c r="E143" s="33" t="s">
        <v>19423</v>
      </c>
      <c r="F143" s="33"/>
      <c r="G143" s="33" t="s">
        <v>13488</v>
      </c>
      <c r="H143" s="33" t="s">
        <v>17257</v>
      </c>
      <c r="I143" s="2073" t="s">
        <v>3370</v>
      </c>
      <c r="J143" s="2073"/>
      <c r="K143" s="128"/>
      <c r="L143" s="128"/>
      <c r="M143" s="33" t="s">
        <v>1061</v>
      </c>
      <c r="N143" s="43">
        <v>0</v>
      </c>
      <c r="O143" s="43">
        <v>18000</v>
      </c>
      <c r="P143" s="33" t="s">
        <v>2772</v>
      </c>
      <c r="Q143" s="33"/>
      <c r="R143" s="43"/>
      <c r="S143" s="320">
        <v>2021</v>
      </c>
      <c r="T143" s="349" t="str">
        <f t="shared" si="7"/>
        <v xml:space="preserve"> </v>
      </c>
      <c r="U143" s="33"/>
      <c r="V143" s="320"/>
      <c r="W143" s="2158"/>
      <c r="X143" s="2158"/>
      <c r="Y143" s="2158"/>
      <c r="Z143" s="2158"/>
      <c r="AA143" s="125"/>
    </row>
    <row r="144" spans="1:27">
      <c r="A144" s="46">
        <f t="shared" si="6"/>
        <v>138</v>
      </c>
      <c r="B144" s="49" t="s">
        <v>3098</v>
      </c>
      <c r="C144" s="30" t="s">
        <v>1234</v>
      </c>
      <c r="D144" s="44" t="s">
        <v>1234</v>
      </c>
      <c r="E144" s="33" t="s">
        <v>19423</v>
      </c>
      <c r="F144" s="33"/>
      <c r="G144" s="33" t="s">
        <v>13488</v>
      </c>
      <c r="H144" s="33" t="s">
        <v>17257</v>
      </c>
      <c r="I144" s="2073" t="s">
        <v>3370</v>
      </c>
      <c r="J144" s="2073"/>
      <c r="K144" s="128"/>
      <c r="L144" s="128"/>
      <c r="M144" s="33" t="s">
        <v>1061</v>
      </c>
      <c r="N144" s="43">
        <v>0</v>
      </c>
      <c r="O144" s="43">
        <v>18000</v>
      </c>
      <c r="P144" s="33" t="s">
        <v>2772</v>
      </c>
      <c r="Q144" s="33"/>
      <c r="R144" s="43"/>
      <c r="S144" s="320">
        <v>2021</v>
      </c>
      <c r="T144" s="349" t="str">
        <f t="shared" si="7"/>
        <v xml:space="preserve"> </v>
      </c>
      <c r="U144" s="33"/>
      <c r="V144" s="33"/>
      <c r="W144" s="2158"/>
      <c r="X144" s="2158"/>
      <c r="Y144" s="2158"/>
      <c r="Z144" s="2158"/>
      <c r="AA144" s="125"/>
    </row>
    <row r="145" spans="1:30">
      <c r="A145" s="46">
        <f t="shared" si="6"/>
        <v>139</v>
      </c>
      <c r="B145" s="49" t="s">
        <v>3099</v>
      </c>
      <c r="C145" s="30" t="s">
        <v>1237</v>
      </c>
      <c r="D145" s="44" t="s">
        <v>1237</v>
      </c>
      <c r="E145" s="33" t="s">
        <v>19423</v>
      </c>
      <c r="F145" s="33"/>
      <c r="G145" s="33" t="s">
        <v>13488</v>
      </c>
      <c r="H145" s="33" t="s">
        <v>17257</v>
      </c>
      <c r="I145" s="2073" t="s">
        <v>3370</v>
      </c>
      <c r="J145" s="2073"/>
      <c r="K145" s="128"/>
      <c r="L145" s="128"/>
      <c r="M145" s="33" t="s">
        <v>1061</v>
      </c>
      <c r="N145" s="43">
        <v>0</v>
      </c>
      <c r="O145" s="43">
        <v>18000</v>
      </c>
      <c r="P145" s="33" t="s">
        <v>2772</v>
      </c>
      <c r="Q145" s="33"/>
      <c r="R145" s="43"/>
      <c r="S145" s="320">
        <v>2021</v>
      </c>
      <c r="T145" s="349" t="str">
        <f t="shared" si="7"/>
        <v xml:space="preserve"> </v>
      </c>
      <c r="U145" s="33"/>
      <c r="V145" s="33"/>
      <c r="W145" s="2158"/>
      <c r="X145" s="2158"/>
      <c r="Y145" s="2158"/>
      <c r="Z145" s="2158"/>
      <c r="AA145" s="125"/>
    </row>
    <row r="146" spans="1:30">
      <c r="A146" s="46">
        <f t="shared" si="6"/>
        <v>140</v>
      </c>
      <c r="B146" s="49" t="s">
        <v>3100</v>
      </c>
      <c r="C146" s="30" t="s">
        <v>1462</v>
      </c>
      <c r="D146" s="30" t="s">
        <v>1237</v>
      </c>
      <c r="E146" s="33" t="s">
        <v>3012</v>
      </c>
      <c r="F146" s="33"/>
      <c r="G146" s="33" t="s">
        <v>4381</v>
      </c>
      <c r="H146" s="33" t="s">
        <v>17271</v>
      </c>
      <c r="I146" s="2073"/>
      <c r="J146" s="2073"/>
      <c r="K146" s="128"/>
      <c r="L146" s="128"/>
      <c r="M146" s="33" t="s">
        <v>1956</v>
      </c>
      <c r="N146" s="43">
        <v>0</v>
      </c>
      <c r="O146" s="43">
        <v>500</v>
      </c>
      <c r="P146" s="33" t="s">
        <v>2772</v>
      </c>
      <c r="Q146" s="33"/>
      <c r="R146" s="43"/>
      <c r="S146" s="33">
        <v>1997</v>
      </c>
      <c r="T146" s="349" t="str">
        <f t="shared" si="7"/>
        <v xml:space="preserve"> </v>
      </c>
      <c r="U146" s="33"/>
      <c r="V146" s="33"/>
      <c r="W146" s="329"/>
      <c r="X146" s="329"/>
      <c r="Y146" s="329"/>
      <c r="Z146" s="329"/>
      <c r="AA146" s="2159"/>
    </row>
    <row r="147" spans="1:30">
      <c r="A147" s="46">
        <f t="shared" si="6"/>
        <v>141</v>
      </c>
      <c r="B147" s="2732" t="s">
        <v>3101</v>
      </c>
      <c r="C147" s="30" t="s">
        <v>1231</v>
      </c>
      <c r="D147" s="44" t="s">
        <v>1231</v>
      </c>
      <c r="E147" s="2073" t="s">
        <v>19198</v>
      </c>
      <c r="F147" s="2073"/>
      <c r="G147" s="33" t="s">
        <v>13488</v>
      </c>
      <c r="H147" s="2073" t="s">
        <v>17257</v>
      </c>
      <c r="I147" s="2073"/>
      <c r="J147" s="2073"/>
      <c r="K147" s="128"/>
      <c r="L147" s="128"/>
      <c r="M147" s="33" t="s">
        <v>1963</v>
      </c>
      <c r="N147" s="43">
        <v>0</v>
      </c>
      <c r="O147" s="43">
        <v>18000</v>
      </c>
      <c r="P147" s="33" t="s">
        <v>2772</v>
      </c>
      <c r="Q147" s="33"/>
      <c r="R147" s="43">
        <v>90021239</v>
      </c>
      <c r="S147" s="320">
        <v>2021</v>
      </c>
      <c r="T147" s="349" t="str">
        <f t="shared" si="7"/>
        <v xml:space="preserve"> </v>
      </c>
      <c r="U147" s="33"/>
      <c r="V147" s="33"/>
      <c r="W147" s="2158"/>
      <c r="X147" s="2158"/>
      <c r="Y147" s="2158"/>
      <c r="Z147" s="2158"/>
      <c r="AA147" s="125"/>
    </row>
    <row r="148" spans="1:30">
      <c r="A148" s="46">
        <f t="shared" si="6"/>
        <v>142</v>
      </c>
      <c r="B148" s="2732" t="s">
        <v>3102</v>
      </c>
      <c r="C148" s="30" t="s">
        <v>3103</v>
      </c>
      <c r="D148" s="44" t="s">
        <v>3642</v>
      </c>
      <c r="E148" s="2073" t="s">
        <v>19198</v>
      </c>
      <c r="F148" s="2073"/>
      <c r="G148" s="33" t="s">
        <v>13488</v>
      </c>
      <c r="H148" s="2073" t="s">
        <v>17257</v>
      </c>
      <c r="I148" s="2073"/>
      <c r="J148" s="2073"/>
      <c r="K148" s="128"/>
      <c r="L148" s="128"/>
      <c r="M148" s="33" t="s">
        <v>1963</v>
      </c>
      <c r="N148" s="43">
        <v>0</v>
      </c>
      <c r="O148" s="43">
        <v>18000</v>
      </c>
      <c r="P148" s="33" t="s">
        <v>2772</v>
      </c>
      <c r="Q148" s="33"/>
      <c r="R148" s="43">
        <v>90021239</v>
      </c>
      <c r="S148" s="320">
        <v>2021</v>
      </c>
      <c r="T148" s="349" t="str">
        <f t="shared" si="7"/>
        <v xml:space="preserve"> </v>
      </c>
      <c r="U148" s="33"/>
      <c r="V148" s="33"/>
      <c r="W148" s="2158"/>
      <c r="X148" s="2158"/>
      <c r="Y148" s="2158"/>
      <c r="Z148" s="2158"/>
      <c r="AA148" s="125"/>
    </row>
    <row r="149" spans="1:30">
      <c r="A149" s="46">
        <f t="shared" si="6"/>
        <v>143</v>
      </c>
      <c r="B149" s="2732" t="s">
        <v>3104</v>
      </c>
      <c r="C149" s="30" t="s">
        <v>1234</v>
      </c>
      <c r="D149" s="44" t="s">
        <v>1234</v>
      </c>
      <c r="E149" s="2073" t="s">
        <v>19198</v>
      </c>
      <c r="F149" s="2073"/>
      <c r="G149" s="33" t="s">
        <v>13488</v>
      </c>
      <c r="H149" s="2073" t="s">
        <v>17257</v>
      </c>
      <c r="I149" s="2073"/>
      <c r="J149" s="2073"/>
      <c r="K149" s="128"/>
      <c r="L149" s="128"/>
      <c r="M149" s="33" t="s">
        <v>1963</v>
      </c>
      <c r="N149" s="43">
        <v>0</v>
      </c>
      <c r="O149" s="43">
        <v>18000</v>
      </c>
      <c r="P149" s="33" t="s">
        <v>2772</v>
      </c>
      <c r="Q149" s="33"/>
      <c r="R149" s="43">
        <v>90021239</v>
      </c>
      <c r="S149" s="320">
        <v>2021</v>
      </c>
      <c r="T149" s="349" t="str">
        <f t="shared" si="7"/>
        <v xml:space="preserve"> </v>
      </c>
      <c r="U149" s="33"/>
      <c r="V149" s="320"/>
      <c r="W149" s="2158"/>
      <c r="X149" s="2158"/>
      <c r="Y149" s="2158"/>
      <c r="Z149" s="2158"/>
      <c r="AA149" s="125"/>
    </row>
    <row r="150" spans="1:30">
      <c r="A150" s="46">
        <f t="shared" si="6"/>
        <v>144</v>
      </c>
      <c r="B150" s="2732" t="s">
        <v>3105</v>
      </c>
      <c r="C150" s="30" t="s">
        <v>1237</v>
      </c>
      <c r="D150" s="44" t="s">
        <v>1237</v>
      </c>
      <c r="E150" s="2073" t="s">
        <v>19198</v>
      </c>
      <c r="F150" s="2073"/>
      <c r="G150" s="33" t="s">
        <v>13488</v>
      </c>
      <c r="H150" s="2073" t="s">
        <v>17257</v>
      </c>
      <c r="I150" s="2073"/>
      <c r="J150" s="2073"/>
      <c r="K150" s="128"/>
      <c r="L150" s="128"/>
      <c r="M150" s="33" t="s">
        <v>1963</v>
      </c>
      <c r="N150" s="43">
        <v>0</v>
      </c>
      <c r="O150" s="43">
        <v>18000</v>
      </c>
      <c r="P150" s="33" t="s">
        <v>2772</v>
      </c>
      <c r="Q150" s="33"/>
      <c r="R150" s="43">
        <v>90021239</v>
      </c>
      <c r="S150" s="320">
        <v>2021</v>
      </c>
      <c r="T150" s="349" t="str">
        <f t="shared" si="7"/>
        <v xml:space="preserve"> </v>
      </c>
      <c r="U150" s="33"/>
      <c r="V150" s="33"/>
      <c r="W150" s="2158"/>
      <c r="X150" s="2158"/>
      <c r="Y150" s="2158"/>
      <c r="Z150" s="2158"/>
      <c r="AA150" s="125"/>
    </row>
    <row r="151" spans="1:30">
      <c r="A151" s="46">
        <f t="shared" si="6"/>
        <v>145</v>
      </c>
      <c r="B151" s="2320" t="s">
        <v>15791</v>
      </c>
      <c r="C151" s="1839"/>
      <c r="D151" s="1839" t="s">
        <v>12292</v>
      </c>
      <c r="E151" s="1839"/>
      <c r="F151" s="1839"/>
      <c r="G151" s="2157"/>
      <c r="H151" s="2157" t="s">
        <v>17271</v>
      </c>
      <c r="I151" s="2164"/>
      <c r="J151" s="2164"/>
      <c r="K151" s="2164"/>
      <c r="L151" s="2164"/>
      <c r="M151" s="1839"/>
      <c r="N151" s="2157"/>
      <c r="O151" s="2157"/>
      <c r="P151" s="2157"/>
      <c r="Q151" s="2157"/>
      <c r="R151" s="2157"/>
      <c r="S151" s="2733"/>
      <c r="T151" s="2157"/>
      <c r="U151" s="2157"/>
      <c r="V151" s="2733"/>
      <c r="W151" s="2164"/>
      <c r="X151" s="2164"/>
      <c r="Y151" s="2164"/>
      <c r="Z151" s="2164"/>
      <c r="AA151" s="1839"/>
      <c r="AB151" s="929"/>
      <c r="AD151" s="929"/>
    </row>
    <row r="152" spans="1:30">
      <c r="A152" s="46">
        <f t="shared" si="6"/>
        <v>146</v>
      </c>
      <c r="B152" s="2320" t="s">
        <v>15792</v>
      </c>
      <c r="C152" s="1839"/>
      <c r="D152" s="1839" t="s">
        <v>12292</v>
      </c>
      <c r="E152" s="1839"/>
      <c r="F152" s="1839"/>
      <c r="G152" s="2157"/>
      <c r="H152" s="2157" t="s">
        <v>17271</v>
      </c>
      <c r="I152" s="2164"/>
      <c r="J152" s="2164"/>
      <c r="K152" s="2164"/>
      <c r="L152" s="2164"/>
      <c r="M152" s="1839"/>
      <c r="N152" s="2157"/>
      <c r="O152" s="2157"/>
      <c r="P152" s="2157"/>
      <c r="Q152" s="2157"/>
      <c r="R152" s="2157"/>
      <c r="S152" s="2733"/>
      <c r="T152" s="2157"/>
      <c r="U152" s="2157"/>
      <c r="V152" s="2157"/>
      <c r="W152" s="2164"/>
      <c r="X152" s="2164"/>
      <c r="Y152" s="2164"/>
      <c r="Z152" s="2164"/>
      <c r="AA152" s="1839"/>
      <c r="AB152" s="929"/>
      <c r="AD152" s="929"/>
    </row>
    <row r="153" spans="1:30">
      <c r="A153" s="46">
        <f t="shared" si="6"/>
        <v>147</v>
      </c>
      <c r="B153" s="49" t="s">
        <v>3106</v>
      </c>
      <c r="C153" s="30" t="s">
        <v>4393</v>
      </c>
      <c r="D153" s="44" t="s">
        <v>4393</v>
      </c>
      <c r="E153" s="2073" t="s">
        <v>3757</v>
      </c>
      <c r="F153" s="2073" t="s">
        <v>17687</v>
      </c>
      <c r="G153" s="2073" t="s">
        <v>4381</v>
      </c>
      <c r="H153" s="2073" t="s">
        <v>17272</v>
      </c>
      <c r="I153" s="2073"/>
      <c r="J153" s="2073"/>
      <c r="K153" s="128"/>
      <c r="L153" s="128"/>
      <c r="M153" s="33" t="s">
        <v>1963</v>
      </c>
      <c r="N153" s="43">
        <v>0</v>
      </c>
      <c r="O153" s="43">
        <v>18000</v>
      </c>
      <c r="P153" s="33" t="s">
        <v>2772</v>
      </c>
      <c r="Q153" s="33"/>
      <c r="R153" s="43"/>
      <c r="S153" s="320">
        <v>1997</v>
      </c>
      <c r="T153" s="349" t="str">
        <f t="shared" ref="T153:T187" si="8">IF(ISERROR(INDEX(data,MATCH(LEN(V153),item,0),2))," ",INDEX(data,MATCH(LEN(V153),item,0),2))</f>
        <v xml:space="preserve"> </v>
      </c>
      <c r="U153" s="33"/>
      <c r="V153" s="33"/>
      <c r="W153" s="2158"/>
      <c r="X153" s="2158"/>
      <c r="Y153" s="2158"/>
      <c r="Z153" s="2158"/>
      <c r="AA153" s="125"/>
    </row>
    <row r="154" spans="1:30">
      <c r="A154" s="46">
        <f t="shared" si="6"/>
        <v>148</v>
      </c>
      <c r="B154" s="49" t="s">
        <v>3107</v>
      </c>
      <c r="C154" s="30" t="s">
        <v>4394</v>
      </c>
      <c r="D154" s="30" t="s">
        <v>4394</v>
      </c>
      <c r="E154" s="2073" t="s">
        <v>3757</v>
      </c>
      <c r="F154" s="2073" t="s">
        <v>17688</v>
      </c>
      <c r="G154" s="2073" t="s">
        <v>4381</v>
      </c>
      <c r="H154" s="2073" t="s">
        <v>17272</v>
      </c>
      <c r="I154" s="2073"/>
      <c r="J154" s="2073"/>
      <c r="K154" s="128"/>
      <c r="L154" s="128"/>
      <c r="M154" s="33" t="s">
        <v>1963</v>
      </c>
      <c r="N154" s="43">
        <v>0</v>
      </c>
      <c r="O154" s="43">
        <v>26000</v>
      </c>
      <c r="P154" s="33" t="s">
        <v>2772</v>
      </c>
      <c r="Q154" s="33"/>
      <c r="R154" s="43"/>
      <c r="S154" s="320">
        <v>1997</v>
      </c>
      <c r="T154" s="349" t="str">
        <f t="shared" si="8"/>
        <v xml:space="preserve"> </v>
      </c>
      <c r="U154" s="33"/>
      <c r="V154" s="33"/>
      <c r="W154" s="2158"/>
      <c r="X154" s="2158"/>
      <c r="Y154" s="2158"/>
      <c r="Z154" s="2158"/>
      <c r="AA154" s="125"/>
    </row>
    <row r="155" spans="1:30">
      <c r="A155" s="46">
        <f t="shared" si="6"/>
        <v>149</v>
      </c>
      <c r="B155" s="49" t="s">
        <v>3108</v>
      </c>
      <c r="C155" s="30" t="s">
        <v>4391</v>
      </c>
      <c r="D155" s="44" t="s">
        <v>4391</v>
      </c>
      <c r="E155" s="2073" t="s">
        <v>3757</v>
      </c>
      <c r="F155" s="2073" t="s">
        <v>17689</v>
      </c>
      <c r="G155" s="2073" t="s">
        <v>4381</v>
      </c>
      <c r="H155" s="2073" t="s">
        <v>3516</v>
      </c>
      <c r="I155" s="2073"/>
      <c r="J155" s="2073"/>
      <c r="K155" s="128"/>
      <c r="L155" s="128"/>
      <c r="M155" s="33" t="s">
        <v>1963</v>
      </c>
      <c r="N155" s="43">
        <v>0</v>
      </c>
      <c r="O155" s="43">
        <v>14900</v>
      </c>
      <c r="P155" s="33" t="s">
        <v>2772</v>
      </c>
      <c r="Q155" s="33"/>
      <c r="R155" s="43"/>
      <c r="S155" s="320">
        <v>1997</v>
      </c>
      <c r="T155" s="349" t="str">
        <f t="shared" si="8"/>
        <v xml:space="preserve"> </v>
      </c>
      <c r="U155" s="33"/>
      <c r="V155" s="33"/>
      <c r="W155" s="2158"/>
      <c r="X155" s="2158"/>
      <c r="Y155" s="2158"/>
      <c r="Z155" s="2158"/>
      <c r="AA155" s="125"/>
    </row>
    <row r="156" spans="1:30">
      <c r="A156" s="46">
        <f t="shared" si="6"/>
        <v>150</v>
      </c>
      <c r="B156" s="49" t="s">
        <v>3109</v>
      </c>
      <c r="C156" s="30" t="s">
        <v>4392</v>
      </c>
      <c r="D156" s="44" t="s">
        <v>4392</v>
      </c>
      <c r="E156" s="2073" t="s">
        <v>3757</v>
      </c>
      <c r="F156" s="2073" t="s">
        <v>17690</v>
      </c>
      <c r="G156" s="2073" t="s">
        <v>4381</v>
      </c>
      <c r="H156" s="2073" t="s">
        <v>3516</v>
      </c>
      <c r="I156" s="2073"/>
      <c r="J156" s="2073"/>
      <c r="K156" s="128"/>
      <c r="L156" s="128"/>
      <c r="M156" s="33" t="s">
        <v>1963</v>
      </c>
      <c r="N156" s="43">
        <v>0</v>
      </c>
      <c r="O156" s="43">
        <v>14900</v>
      </c>
      <c r="P156" s="33" t="s">
        <v>2772</v>
      </c>
      <c r="Q156" s="33"/>
      <c r="R156" s="43"/>
      <c r="S156" s="320">
        <v>1997</v>
      </c>
      <c r="T156" s="349" t="str">
        <f t="shared" si="8"/>
        <v xml:space="preserve"> </v>
      </c>
      <c r="U156" s="33"/>
      <c r="V156" s="33"/>
      <c r="W156" s="2158"/>
      <c r="X156" s="2158"/>
      <c r="Y156" s="2158"/>
      <c r="Z156" s="2158"/>
      <c r="AA156" s="125"/>
    </row>
    <row r="157" spans="1:30">
      <c r="A157" s="46">
        <f t="shared" si="6"/>
        <v>151</v>
      </c>
      <c r="B157" s="49" t="s">
        <v>3110</v>
      </c>
      <c r="C157" s="30" t="s">
        <v>1011</v>
      </c>
      <c r="D157" s="44" t="s">
        <v>1011</v>
      </c>
      <c r="E157" s="2073" t="s">
        <v>3757</v>
      </c>
      <c r="F157" s="2073" t="s">
        <v>17691</v>
      </c>
      <c r="G157" s="2073" t="s">
        <v>4381</v>
      </c>
      <c r="H157" s="2073" t="s">
        <v>17268</v>
      </c>
      <c r="I157" s="2073"/>
      <c r="J157" s="2073"/>
      <c r="K157" s="128"/>
      <c r="L157" s="128"/>
      <c r="M157" s="33" t="s">
        <v>1963</v>
      </c>
      <c r="N157" s="43">
        <v>0</v>
      </c>
      <c r="O157" s="43">
        <v>13000</v>
      </c>
      <c r="P157" s="33" t="s">
        <v>2772</v>
      </c>
      <c r="Q157" s="33"/>
      <c r="R157" s="43"/>
      <c r="S157" s="320">
        <v>1997</v>
      </c>
      <c r="T157" s="349" t="str">
        <f t="shared" si="8"/>
        <v xml:space="preserve"> </v>
      </c>
      <c r="U157" s="33"/>
      <c r="V157" s="33"/>
      <c r="W157" s="2158"/>
      <c r="X157" s="2158"/>
      <c r="Y157" s="2158"/>
      <c r="Z157" s="2158"/>
      <c r="AA157" s="125"/>
    </row>
    <row r="158" spans="1:30">
      <c r="A158" s="46">
        <f t="shared" si="6"/>
        <v>152</v>
      </c>
      <c r="B158" s="49" t="s">
        <v>3111</v>
      </c>
      <c r="C158" s="30" t="s">
        <v>1013</v>
      </c>
      <c r="D158" s="44" t="s">
        <v>1013</v>
      </c>
      <c r="E158" s="2073" t="s">
        <v>3757</v>
      </c>
      <c r="F158" s="2073" t="s">
        <v>17692</v>
      </c>
      <c r="G158" s="2073" t="s">
        <v>4381</v>
      </c>
      <c r="H158" s="2073" t="s">
        <v>17268</v>
      </c>
      <c r="I158" s="2073"/>
      <c r="J158" s="2073"/>
      <c r="K158" s="128"/>
      <c r="L158" s="128"/>
      <c r="M158" s="33" t="s">
        <v>1963</v>
      </c>
      <c r="N158" s="43">
        <v>0</v>
      </c>
      <c r="O158" s="43">
        <v>13000</v>
      </c>
      <c r="P158" s="33" t="s">
        <v>2772</v>
      </c>
      <c r="Q158" s="33"/>
      <c r="R158" s="43"/>
      <c r="S158" s="320">
        <v>1997</v>
      </c>
      <c r="T158" s="349" t="str">
        <f t="shared" si="8"/>
        <v xml:space="preserve"> </v>
      </c>
      <c r="U158" s="33"/>
      <c r="V158" s="33"/>
      <c r="W158" s="2158"/>
      <c r="X158" s="2158"/>
      <c r="Y158" s="2158"/>
      <c r="Z158" s="2158"/>
      <c r="AA158" s="125"/>
    </row>
    <row r="159" spans="1:30">
      <c r="A159" s="46">
        <f t="shared" si="6"/>
        <v>153</v>
      </c>
      <c r="B159" s="49" t="s">
        <v>3112</v>
      </c>
      <c r="C159" s="30" t="s">
        <v>4393</v>
      </c>
      <c r="D159" s="30" t="s">
        <v>4393</v>
      </c>
      <c r="E159" s="33"/>
      <c r="F159" s="33"/>
      <c r="G159" s="33"/>
      <c r="H159" s="33" t="s">
        <v>17272</v>
      </c>
      <c r="I159" s="2073"/>
      <c r="J159" s="2073"/>
      <c r="K159" s="128"/>
      <c r="L159" s="128"/>
      <c r="M159" s="33" t="s">
        <v>73</v>
      </c>
      <c r="N159" s="43">
        <v>0</v>
      </c>
      <c r="O159" s="43">
        <v>26400</v>
      </c>
      <c r="P159" s="33" t="s">
        <v>2772</v>
      </c>
      <c r="Q159" s="33"/>
      <c r="R159" s="43"/>
      <c r="S159" s="320"/>
      <c r="T159" s="349" t="str">
        <f t="shared" si="8"/>
        <v xml:space="preserve"> </v>
      </c>
      <c r="U159" s="33"/>
      <c r="V159" s="33"/>
      <c r="W159" s="2158"/>
      <c r="X159" s="2158"/>
      <c r="Y159" s="2158"/>
      <c r="Z159" s="2158"/>
      <c r="AA159" s="125"/>
    </row>
    <row r="160" spans="1:30">
      <c r="A160" s="46">
        <f t="shared" si="6"/>
        <v>154</v>
      </c>
      <c r="B160" s="49" t="s">
        <v>3113</v>
      </c>
      <c r="C160" s="30" t="s">
        <v>4394</v>
      </c>
      <c r="D160" s="30" t="s">
        <v>4394</v>
      </c>
      <c r="E160" s="33"/>
      <c r="F160" s="33"/>
      <c r="G160" s="33"/>
      <c r="H160" s="33" t="s">
        <v>17272</v>
      </c>
      <c r="I160" s="2073"/>
      <c r="J160" s="2073"/>
      <c r="K160" s="128"/>
      <c r="L160" s="128"/>
      <c r="M160" s="33" t="s">
        <v>73</v>
      </c>
      <c r="N160" s="43">
        <v>0</v>
      </c>
      <c r="O160" s="43">
        <v>26400</v>
      </c>
      <c r="P160" s="33" t="s">
        <v>2772</v>
      </c>
      <c r="Q160" s="33"/>
      <c r="R160" s="43"/>
      <c r="S160" s="320"/>
      <c r="T160" s="349" t="str">
        <f t="shared" si="8"/>
        <v xml:space="preserve"> </v>
      </c>
      <c r="U160" s="33"/>
      <c r="V160" s="33"/>
      <c r="W160" s="2158"/>
      <c r="X160" s="2158"/>
      <c r="Y160" s="2158"/>
      <c r="Z160" s="2158"/>
      <c r="AA160" s="125"/>
    </row>
    <row r="161" spans="1:27">
      <c r="A161" s="46">
        <f t="shared" si="6"/>
        <v>155</v>
      </c>
      <c r="B161" s="49" t="s">
        <v>3114</v>
      </c>
      <c r="C161" s="30" t="s">
        <v>4391</v>
      </c>
      <c r="D161" s="30" t="s">
        <v>4391</v>
      </c>
      <c r="E161" s="33"/>
      <c r="F161" s="33"/>
      <c r="G161" s="33"/>
      <c r="H161" s="33" t="s">
        <v>17263</v>
      </c>
      <c r="I161" s="2073"/>
      <c r="J161" s="2073"/>
      <c r="K161" s="128"/>
      <c r="L161" s="128"/>
      <c r="M161" s="33" t="s">
        <v>73</v>
      </c>
      <c r="N161" s="43">
        <v>0</v>
      </c>
      <c r="O161" s="43">
        <v>15200</v>
      </c>
      <c r="P161" s="33" t="s">
        <v>2772</v>
      </c>
      <c r="Q161" s="33"/>
      <c r="R161" s="43"/>
      <c r="S161" s="320"/>
      <c r="T161" s="349" t="str">
        <f t="shared" si="8"/>
        <v xml:space="preserve"> </v>
      </c>
      <c r="U161" s="33"/>
      <c r="V161" s="33"/>
      <c r="W161" s="2158"/>
      <c r="X161" s="2158"/>
      <c r="Y161" s="2158"/>
      <c r="Z161" s="2158"/>
      <c r="AA161" s="125"/>
    </row>
    <row r="162" spans="1:27">
      <c r="A162" s="46">
        <f t="shared" si="6"/>
        <v>156</v>
      </c>
      <c r="B162" s="49" t="s">
        <v>3115</v>
      </c>
      <c r="C162" s="30" t="s">
        <v>4392</v>
      </c>
      <c r="D162" s="30" t="s">
        <v>4392</v>
      </c>
      <c r="E162" s="33"/>
      <c r="F162" s="33"/>
      <c r="G162" s="33"/>
      <c r="H162" s="33" t="s">
        <v>17263</v>
      </c>
      <c r="I162" s="2073"/>
      <c r="J162" s="2073"/>
      <c r="K162" s="128"/>
      <c r="L162" s="128"/>
      <c r="M162" s="33" t="s">
        <v>73</v>
      </c>
      <c r="N162" s="43">
        <v>0</v>
      </c>
      <c r="O162" s="43">
        <v>15200</v>
      </c>
      <c r="P162" s="33" t="s">
        <v>2772</v>
      </c>
      <c r="Q162" s="33"/>
      <c r="R162" s="43"/>
      <c r="S162" s="320"/>
      <c r="T162" s="349" t="str">
        <f t="shared" si="8"/>
        <v xml:space="preserve"> </v>
      </c>
      <c r="U162" s="33"/>
      <c r="V162" s="33"/>
      <c r="W162" s="2158"/>
      <c r="X162" s="2158"/>
      <c r="Y162" s="2158"/>
      <c r="Z162" s="2158"/>
      <c r="AA162" s="125"/>
    </row>
    <row r="163" spans="1:27">
      <c r="A163" s="46">
        <f t="shared" si="6"/>
        <v>157</v>
      </c>
      <c r="B163" s="49" t="s">
        <v>3116</v>
      </c>
      <c r="C163" s="30" t="s">
        <v>1011</v>
      </c>
      <c r="D163" s="30" t="s">
        <v>1011</v>
      </c>
      <c r="E163" s="33"/>
      <c r="F163" s="33"/>
      <c r="G163" s="33"/>
      <c r="H163" s="33" t="s">
        <v>3516</v>
      </c>
      <c r="I163" s="2073"/>
      <c r="J163" s="2073"/>
      <c r="K163" s="128"/>
      <c r="L163" s="128"/>
      <c r="M163" s="33" t="s">
        <v>73</v>
      </c>
      <c r="N163" s="43">
        <v>0</v>
      </c>
      <c r="O163" s="43">
        <v>13300</v>
      </c>
      <c r="P163" s="33" t="s">
        <v>2772</v>
      </c>
      <c r="Q163" s="320"/>
      <c r="R163" s="2163"/>
      <c r="S163" s="320"/>
      <c r="T163" s="349" t="str">
        <f t="shared" si="8"/>
        <v xml:space="preserve"> </v>
      </c>
      <c r="U163" s="320"/>
      <c r="V163" s="320"/>
      <c r="W163" s="2158"/>
      <c r="X163" s="2158"/>
      <c r="Y163" s="2158"/>
      <c r="Z163" s="2158"/>
      <c r="AA163" s="125"/>
    </row>
    <row r="164" spans="1:27">
      <c r="A164" s="46">
        <f t="shared" si="6"/>
        <v>158</v>
      </c>
      <c r="B164" s="49" t="s">
        <v>3117</v>
      </c>
      <c r="C164" s="30" t="s">
        <v>1013</v>
      </c>
      <c r="D164" s="30" t="s">
        <v>1013</v>
      </c>
      <c r="E164" s="33"/>
      <c r="F164" s="33"/>
      <c r="G164" s="33"/>
      <c r="H164" s="33" t="s">
        <v>3516</v>
      </c>
      <c r="I164" s="2073"/>
      <c r="J164" s="2073"/>
      <c r="K164" s="128"/>
      <c r="L164" s="128"/>
      <c r="M164" s="33" t="s">
        <v>73</v>
      </c>
      <c r="N164" s="43">
        <v>0</v>
      </c>
      <c r="O164" s="43">
        <v>13300</v>
      </c>
      <c r="P164" s="33" t="s">
        <v>2772</v>
      </c>
      <c r="Q164" s="33"/>
      <c r="R164" s="43"/>
      <c r="S164" s="320"/>
      <c r="T164" s="349" t="str">
        <f t="shared" si="8"/>
        <v xml:space="preserve"> </v>
      </c>
      <c r="U164" s="33"/>
      <c r="V164" s="33"/>
      <c r="W164" s="2158"/>
      <c r="X164" s="2158"/>
      <c r="Y164" s="2158"/>
      <c r="Z164" s="2158"/>
      <c r="AA164" s="125"/>
    </row>
    <row r="165" spans="1:27">
      <c r="A165" s="46">
        <f t="shared" si="6"/>
        <v>159</v>
      </c>
      <c r="B165" s="49" t="s">
        <v>3118</v>
      </c>
      <c r="C165" s="30" t="s">
        <v>3120</v>
      </c>
      <c r="D165" s="44" t="s">
        <v>3119</v>
      </c>
      <c r="E165" s="33"/>
      <c r="F165" s="33"/>
      <c r="G165" s="33"/>
      <c r="H165" s="33" t="s">
        <v>17277</v>
      </c>
      <c r="I165" s="2073"/>
      <c r="J165" s="2073"/>
      <c r="K165" s="128"/>
      <c r="L165" s="128"/>
      <c r="M165" s="33" t="s">
        <v>3121</v>
      </c>
      <c r="N165" s="43">
        <v>0</v>
      </c>
      <c r="O165" s="43">
        <v>13300</v>
      </c>
      <c r="P165" s="33" t="s">
        <v>2772</v>
      </c>
      <c r="Q165" s="320"/>
      <c r="R165" s="2163"/>
      <c r="S165" s="320"/>
      <c r="T165" s="349" t="str">
        <f t="shared" si="8"/>
        <v xml:space="preserve"> </v>
      </c>
      <c r="U165" s="33"/>
      <c r="V165" s="320"/>
      <c r="W165" s="2158"/>
      <c r="X165" s="2158"/>
      <c r="Y165" s="2158"/>
      <c r="Z165" s="2158"/>
      <c r="AA165" s="2161"/>
    </row>
    <row r="166" spans="1:27">
      <c r="A166" s="46">
        <f t="shared" si="6"/>
        <v>160</v>
      </c>
      <c r="B166" s="49" t="s">
        <v>3122</v>
      </c>
      <c r="C166" s="30" t="s">
        <v>3816</v>
      </c>
      <c r="D166" s="44" t="s">
        <v>3119</v>
      </c>
      <c r="E166" s="33"/>
      <c r="F166" s="33"/>
      <c r="G166" s="33"/>
      <c r="H166" s="33" t="s">
        <v>17277</v>
      </c>
      <c r="I166" s="2073"/>
      <c r="J166" s="2073"/>
      <c r="K166" s="128"/>
      <c r="L166" s="128"/>
      <c r="M166" s="33" t="s">
        <v>3121</v>
      </c>
      <c r="N166" s="43">
        <v>0</v>
      </c>
      <c r="O166" s="43">
        <v>0</v>
      </c>
      <c r="P166" s="33" t="s">
        <v>2772</v>
      </c>
      <c r="Q166" s="33"/>
      <c r="R166" s="43"/>
      <c r="S166" s="320"/>
      <c r="T166" s="349" t="str">
        <f t="shared" si="8"/>
        <v xml:space="preserve"> </v>
      </c>
      <c r="U166" s="33"/>
      <c r="V166" s="33"/>
      <c r="W166" s="2158"/>
      <c r="X166" s="2158"/>
      <c r="Y166" s="2158"/>
      <c r="Z166" s="2158"/>
      <c r="AA166" s="2159"/>
    </row>
    <row r="167" spans="1:27">
      <c r="A167" s="46">
        <f t="shared" si="6"/>
        <v>161</v>
      </c>
      <c r="B167" s="49" t="s">
        <v>3817</v>
      </c>
      <c r="C167" s="30" t="s">
        <v>3385</v>
      </c>
      <c r="D167" s="44" t="s">
        <v>3385</v>
      </c>
      <c r="E167" s="33" t="s">
        <v>3758</v>
      </c>
      <c r="F167" s="33" t="s">
        <v>17679</v>
      </c>
      <c r="G167" s="2073" t="s">
        <v>4381</v>
      </c>
      <c r="H167" s="33" t="s">
        <v>17269</v>
      </c>
      <c r="I167" s="2073"/>
      <c r="J167" s="2073"/>
      <c r="K167" s="128"/>
      <c r="L167" s="128"/>
      <c r="M167" s="33" t="s">
        <v>1963</v>
      </c>
      <c r="N167" s="43">
        <v>0</v>
      </c>
      <c r="O167" s="43">
        <v>7</v>
      </c>
      <c r="P167" s="33" t="s">
        <v>1525</v>
      </c>
      <c r="Q167" s="320"/>
      <c r="R167" s="2163"/>
      <c r="S167" s="320">
        <v>1997</v>
      </c>
      <c r="T167" s="349" t="str">
        <f t="shared" si="8"/>
        <v xml:space="preserve"> </v>
      </c>
      <c r="U167" s="33"/>
      <c r="V167" s="320"/>
      <c r="W167" s="2158"/>
      <c r="X167" s="2158"/>
      <c r="Y167" s="2158"/>
      <c r="Z167" s="2158"/>
      <c r="AA167" s="2728"/>
    </row>
    <row r="168" spans="1:27">
      <c r="A168" s="46">
        <f t="shared" si="6"/>
        <v>162</v>
      </c>
      <c r="B168" s="49" t="s">
        <v>3818</v>
      </c>
      <c r="C168" s="30" t="s">
        <v>3819</v>
      </c>
      <c r="D168" s="44" t="s">
        <v>2989</v>
      </c>
      <c r="E168" s="2073" t="s">
        <v>3752</v>
      </c>
      <c r="F168" s="2073" t="s">
        <v>17671</v>
      </c>
      <c r="G168" s="2073" t="s">
        <v>4381</v>
      </c>
      <c r="H168" s="2073" t="s">
        <v>17269</v>
      </c>
      <c r="I168" s="2073"/>
      <c r="J168" s="2073"/>
      <c r="K168" s="128"/>
      <c r="L168" s="128"/>
      <c r="M168" s="33" t="s">
        <v>1963</v>
      </c>
      <c r="N168" s="43">
        <v>0</v>
      </c>
      <c r="O168" s="43">
        <v>4.4000000000000004</v>
      </c>
      <c r="P168" s="33" t="s">
        <v>1525</v>
      </c>
      <c r="Q168" s="33"/>
      <c r="R168" s="43"/>
      <c r="S168" s="320">
        <v>1997</v>
      </c>
      <c r="T168" s="349">
        <f t="shared" si="8"/>
        <v>5</v>
      </c>
      <c r="U168" s="33" t="s">
        <v>318</v>
      </c>
      <c r="V168" s="331" t="s">
        <v>1527</v>
      </c>
      <c r="W168" s="2158"/>
      <c r="X168" s="2158"/>
      <c r="Y168" s="2158"/>
      <c r="Z168" s="2158"/>
      <c r="AA168" s="47"/>
    </row>
    <row r="169" spans="1:27">
      <c r="A169" s="46">
        <f t="shared" si="6"/>
        <v>163</v>
      </c>
      <c r="B169" s="49" t="s">
        <v>3820</v>
      </c>
      <c r="C169" s="30" t="s">
        <v>3821</v>
      </c>
      <c r="D169" s="44" t="s">
        <v>2989</v>
      </c>
      <c r="E169" s="33" t="s">
        <v>3427</v>
      </c>
      <c r="F169" s="33"/>
      <c r="G169" s="33" t="s">
        <v>4277</v>
      </c>
      <c r="H169" s="33" t="s">
        <v>17269</v>
      </c>
      <c r="I169" s="2073"/>
      <c r="J169" s="2073"/>
      <c r="K169" s="128"/>
      <c r="L169" s="128"/>
      <c r="M169" s="33" t="s">
        <v>3822</v>
      </c>
      <c r="N169" s="43">
        <v>10</v>
      </c>
      <c r="O169" s="43">
        <v>100</v>
      </c>
      <c r="P169" s="33" t="s">
        <v>3428</v>
      </c>
      <c r="Q169" s="320"/>
      <c r="R169" s="2163"/>
      <c r="S169" s="320"/>
      <c r="T169" s="349" t="str">
        <f t="shared" si="8"/>
        <v xml:space="preserve"> </v>
      </c>
      <c r="U169" s="33"/>
      <c r="V169" s="320"/>
      <c r="W169" s="2158"/>
      <c r="X169" s="2158"/>
      <c r="Y169" s="2158"/>
      <c r="Z169" s="2158"/>
      <c r="AA169" s="2161"/>
    </row>
    <row r="170" spans="1:27">
      <c r="A170" s="46">
        <f t="shared" si="6"/>
        <v>164</v>
      </c>
      <c r="B170" s="49" t="s">
        <v>3823</v>
      </c>
      <c r="C170" s="30" t="s">
        <v>3824</v>
      </c>
      <c r="D170" s="44" t="s">
        <v>2989</v>
      </c>
      <c r="E170" s="2073" t="s">
        <v>3752</v>
      </c>
      <c r="F170" s="2073" t="s">
        <v>17672</v>
      </c>
      <c r="G170" s="2073" t="s">
        <v>4381</v>
      </c>
      <c r="H170" s="2073" t="s">
        <v>17269</v>
      </c>
      <c r="I170" s="2073"/>
      <c r="J170" s="2073"/>
      <c r="K170" s="128"/>
      <c r="L170" s="128"/>
      <c r="M170" s="33" t="s">
        <v>1963</v>
      </c>
      <c r="N170" s="43">
        <v>0</v>
      </c>
      <c r="O170" s="43">
        <v>4.4000000000000004</v>
      </c>
      <c r="P170" s="33" t="s">
        <v>1525</v>
      </c>
      <c r="Q170" s="33"/>
      <c r="R170" s="43"/>
      <c r="S170" s="320">
        <v>1997</v>
      </c>
      <c r="T170" s="349">
        <f t="shared" si="8"/>
        <v>5</v>
      </c>
      <c r="U170" s="33" t="s">
        <v>318</v>
      </c>
      <c r="V170" s="2081" t="s">
        <v>1527</v>
      </c>
      <c r="W170" s="2158"/>
      <c r="X170" s="2158"/>
      <c r="Y170" s="2158"/>
      <c r="Z170" s="2158"/>
      <c r="AA170" s="47"/>
    </row>
    <row r="171" spans="1:27">
      <c r="A171" s="46">
        <f t="shared" si="6"/>
        <v>165</v>
      </c>
      <c r="B171" s="49" t="s">
        <v>3825</v>
      </c>
      <c r="C171" s="30" t="s">
        <v>3826</v>
      </c>
      <c r="D171" s="44" t="s">
        <v>2989</v>
      </c>
      <c r="E171" s="33" t="s">
        <v>3427</v>
      </c>
      <c r="F171" s="33"/>
      <c r="G171" s="33" t="s">
        <v>4277</v>
      </c>
      <c r="H171" s="33" t="s">
        <v>17269</v>
      </c>
      <c r="I171" s="2073"/>
      <c r="J171" s="2073"/>
      <c r="K171" s="128"/>
      <c r="L171" s="128"/>
      <c r="M171" s="33" t="s">
        <v>3822</v>
      </c>
      <c r="N171" s="43">
        <v>10</v>
      </c>
      <c r="O171" s="43">
        <v>100</v>
      </c>
      <c r="P171" s="33" t="s">
        <v>3428</v>
      </c>
      <c r="Q171" s="320"/>
      <c r="R171" s="2163"/>
      <c r="S171" s="320"/>
      <c r="T171" s="349" t="str">
        <f t="shared" si="8"/>
        <v xml:space="preserve"> </v>
      </c>
      <c r="U171" s="33"/>
      <c r="V171" s="320"/>
      <c r="W171" s="2158"/>
      <c r="X171" s="2158"/>
      <c r="Y171" s="2158"/>
      <c r="Z171" s="2158"/>
      <c r="AA171" s="2161"/>
    </row>
    <row r="172" spans="1:27">
      <c r="A172" s="46">
        <f t="shared" si="6"/>
        <v>166</v>
      </c>
      <c r="B172" s="49" t="s">
        <v>3828</v>
      </c>
      <c r="C172" s="127" t="s">
        <v>3827</v>
      </c>
      <c r="D172" s="44" t="s">
        <v>2989</v>
      </c>
      <c r="E172" s="2073" t="s">
        <v>3752</v>
      </c>
      <c r="F172" s="2073" t="s">
        <v>17673</v>
      </c>
      <c r="G172" s="2073" t="s">
        <v>4381</v>
      </c>
      <c r="H172" s="2073" t="s">
        <v>17269</v>
      </c>
      <c r="I172" s="3034"/>
      <c r="J172" s="3034"/>
      <c r="K172" s="2071"/>
      <c r="L172" s="2071"/>
      <c r="M172" s="33" t="s">
        <v>1963</v>
      </c>
      <c r="N172" s="43">
        <v>0</v>
      </c>
      <c r="O172" s="43">
        <v>4.4000000000000004</v>
      </c>
      <c r="P172" s="33" t="s">
        <v>1525</v>
      </c>
      <c r="Q172" s="33"/>
      <c r="R172" s="43"/>
      <c r="S172" s="320">
        <v>1997</v>
      </c>
      <c r="T172" s="349">
        <f t="shared" si="8"/>
        <v>5</v>
      </c>
      <c r="U172" s="33" t="s">
        <v>318</v>
      </c>
      <c r="V172" s="331" t="s">
        <v>1527</v>
      </c>
      <c r="W172" s="2158"/>
      <c r="X172" s="2158"/>
      <c r="Y172" s="2158"/>
      <c r="Z172" s="2158"/>
      <c r="AA172" s="47"/>
    </row>
    <row r="173" spans="1:27">
      <c r="A173" s="46">
        <f t="shared" si="6"/>
        <v>167</v>
      </c>
      <c r="B173" s="49" t="s">
        <v>3829</v>
      </c>
      <c r="C173" s="30" t="s">
        <v>3830</v>
      </c>
      <c r="D173" s="44" t="s">
        <v>2989</v>
      </c>
      <c r="E173" s="33" t="s">
        <v>3427</v>
      </c>
      <c r="F173" s="33"/>
      <c r="G173" s="33" t="s">
        <v>4277</v>
      </c>
      <c r="H173" s="33" t="s">
        <v>17269</v>
      </c>
      <c r="I173" s="2073"/>
      <c r="J173" s="2073"/>
      <c r="K173" s="128"/>
      <c r="L173" s="128"/>
      <c r="M173" s="33" t="s">
        <v>3822</v>
      </c>
      <c r="N173" s="43">
        <v>10</v>
      </c>
      <c r="O173" s="43">
        <v>100</v>
      </c>
      <c r="P173" s="33" t="s">
        <v>3428</v>
      </c>
      <c r="Q173" s="33"/>
      <c r="R173" s="43"/>
      <c r="S173" s="320"/>
      <c r="T173" s="349" t="str">
        <f t="shared" si="8"/>
        <v xml:space="preserve"> </v>
      </c>
      <c r="U173" s="33"/>
      <c r="V173" s="33"/>
      <c r="W173" s="2158"/>
      <c r="X173" s="2158"/>
      <c r="Y173" s="2158"/>
      <c r="Z173" s="2158"/>
      <c r="AA173" s="2159"/>
    </row>
    <row r="174" spans="1:27">
      <c r="A174" s="46">
        <f t="shared" si="6"/>
        <v>168</v>
      </c>
      <c r="B174" s="49" t="s">
        <v>3831</v>
      </c>
      <c r="C174" s="30" t="s">
        <v>3830</v>
      </c>
      <c r="D174" s="44" t="s">
        <v>2989</v>
      </c>
      <c r="E174" s="2073" t="s">
        <v>3752</v>
      </c>
      <c r="F174" s="2073" t="s">
        <v>17674</v>
      </c>
      <c r="G174" s="2073" t="s">
        <v>4381</v>
      </c>
      <c r="H174" s="2073" t="s">
        <v>17278</v>
      </c>
      <c r="I174" s="2073"/>
      <c r="J174" s="2073"/>
      <c r="K174" s="128"/>
      <c r="L174" s="128"/>
      <c r="M174" s="33" t="s">
        <v>1963</v>
      </c>
      <c r="N174" s="43">
        <v>0</v>
      </c>
      <c r="O174" s="43">
        <v>4.4000000000000004</v>
      </c>
      <c r="P174" s="33" t="s">
        <v>1525</v>
      </c>
      <c r="Q174" s="33"/>
      <c r="R174" s="43"/>
      <c r="S174" s="320">
        <v>1997</v>
      </c>
      <c r="T174" s="349">
        <f t="shared" si="8"/>
        <v>5</v>
      </c>
      <c r="U174" s="33" t="s">
        <v>318</v>
      </c>
      <c r="V174" s="331" t="s">
        <v>1527</v>
      </c>
      <c r="W174" s="2158"/>
      <c r="X174" s="2158"/>
      <c r="Y174" s="2158"/>
      <c r="Z174" s="2158"/>
      <c r="AA174" s="47"/>
    </row>
    <row r="175" spans="1:27">
      <c r="A175" s="46">
        <f t="shared" si="6"/>
        <v>169</v>
      </c>
      <c r="B175" s="49" t="s">
        <v>3832</v>
      </c>
      <c r="C175" s="30" t="s">
        <v>3833</v>
      </c>
      <c r="D175" s="44" t="s">
        <v>2989</v>
      </c>
      <c r="E175" s="33" t="s">
        <v>3427</v>
      </c>
      <c r="F175" s="33"/>
      <c r="G175" s="33" t="s">
        <v>4277</v>
      </c>
      <c r="H175" s="33" t="s">
        <v>17278</v>
      </c>
      <c r="I175" s="2073"/>
      <c r="J175" s="2073"/>
      <c r="K175" s="128"/>
      <c r="L175" s="128"/>
      <c r="M175" s="33" t="s">
        <v>3822</v>
      </c>
      <c r="N175" s="43">
        <v>10</v>
      </c>
      <c r="O175" s="43">
        <v>100</v>
      </c>
      <c r="P175" s="33" t="s">
        <v>3428</v>
      </c>
      <c r="Q175" s="33"/>
      <c r="R175" s="43"/>
      <c r="S175" s="320"/>
      <c r="T175" s="349" t="str">
        <f t="shared" si="8"/>
        <v xml:space="preserve"> </v>
      </c>
      <c r="U175" s="33"/>
      <c r="V175" s="33"/>
      <c r="W175" s="2158"/>
      <c r="X175" s="2158"/>
      <c r="Y175" s="2158"/>
      <c r="Z175" s="2158"/>
      <c r="AA175" s="2159"/>
    </row>
    <row r="176" spans="1:27">
      <c r="A176" s="46">
        <f t="shared" si="6"/>
        <v>170</v>
      </c>
      <c r="B176" s="49" t="s">
        <v>3834</v>
      </c>
      <c r="C176" s="30" t="s">
        <v>3835</v>
      </c>
      <c r="D176" s="44" t="s">
        <v>2989</v>
      </c>
      <c r="E176" s="2073" t="s">
        <v>3752</v>
      </c>
      <c r="F176" s="2073" t="s">
        <v>17675</v>
      </c>
      <c r="G176" s="2073" t="s">
        <v>4381</v>
      </c>
      <c r="H176" s="2073" t="s">
        <v>17278</v>
      </c>
      <c r="I176" s="2073"/>
      <c r="J176" s="2073"/>
      <c r="K176" s="128"/>
      <c r="L176" s="128"/>
      <c r="M176" s="33" t="s">
        <v>1963</v>
      </c>
      <c r="N176" s="43">
        <v>0</v>
      </c>
      <c r="O176" s="43">
        <v>4.4000000000000004</v>
      </c>
      <c r="P176" s="33" t="s">
        <v>1525</v>
      </c>
      <c r="Q176" s="33"/>
      <c r="R176" s="43"/>
      <c r="S176" s="320">
        <v>1997</v>
      </c>
      <c r="T176" s="349">
        <f t="shared" si="8"/>
        <v>5</v>
      </c>
      <c r="U176" s="33" t="s">
        <v>318</v>
      </c>
      <c r="V176" s="2081" t="s">
        <v>1527</v>
      </c>
      <c r="W176" s="2158"/>
      <c r="X176" s="2158"/>
      <c r="Y176" s="2158"/>
      <c r="Z176" s="2158"/>
      <c r="AA176" s="47"/>
    </row>
    <row r="177" spans="1:31">
      <c r="A177" s="46">
        <f t="shared" si="6"/>
        <v>171</v>
      </c>
      <c r="B177" s="49" t="s">
        <v>3836</v>
      </c>
      <c r="C177" s="30" t="s">
        <v>3837</v>
      </c>
      <c r="D177" s="44" t="s">
        <v>2989</v>
      </c>
      <c r="E177" s="33" t="s">
        <v>3427</v>
      </c>
      <c r="F177" s="33"/>
      <c r="G177" s="33" t="s">
        <v>4277</v>
      </c>
      <c r="H177" s="33" t="s">
        <v>17278</v>
      </c>
      <c r="I177" s="2073"/>
      <c r="J177" s="2073"/>
      <c r="K177" s="128"/>
      <c r="L177" s="128"/>
      <c r="M177" s="33" t="s">
        <v>3822</v>
      </c>
      <c r="N177" s="43">
        <v>10</v>
      </c>
      <c r="O177" s="43">
        <v>100</v>
      </c>
      <c r="P177" s="33" t="s">
        <v>3428</v>
      </c>
      <c r="Q177" s="33"/>
      <c r="R177" s="43"/>
      <c r="S177" s="320"/>
      <c r="T177" s="349" t="str">
        <f t="shared" si="8"/>
        <v xml:space="preserve"> </v>
      </c>
      <c r="U177" s="33"/>
      <c r="V177" s="320"/>
      <c r="W177" s="2158"/>
      <c r="X177" s="2158"/>
      <c r="Y177" s="2158"/>
      <c r="Z177" s="2158"/>
      <c r="AA177" s="2159"/>
    </row>
    <row r="178" spans="1:31">
      <c r="A178" s="46">
        <f t="shared" si="6"/>
        <v>172</v>
      </c>
      <c r="B178" s="49" t="s">
        <v>3838</v>
      </c>
      <c r="C178" s="30" t="s">
        <v>3839</v>
      </c>
      <c r="D178" s="44" t="s">
        <v>2989</v>
      </c>
      <c r="E178" s="33" t="s">
        <v>3758</v>
      </c>
      <c r="F178" s="33" t="s">
        <v>17713</v>
      </c>
      <c r="G178" s="2073" t="s">
        <v>4381</v>
      </c>
      <c r="H178" s="33" t="s">
        <v>17288</v>
      </c>
      <c r="I178" s="2073"/>
      <c r="J178" s="2073"/>
      <c r="K178" s="128"/>
      <c r="L178" s="128"/>
      <c r="M178" s="33" t="s">
        <v>1963</v>
      </c>
      <c r="N178" s="43">
        <v>0</v>
      </c>
      <c r="O178" s="43">
        <v>3.3</v>
      </c>
      <c r="P178" s="33" t="s">
        <v>1525</v>
      </c>
      <c r="Q178" s="33"/>
      <c r="R178" s="43"/>
      <c r="S178" s="320">
        <v>1997</v>
      </c>
      <c r="T178" s="349" t="str">
        <f t="shared" si="8"/>
        <v xml:space="preserve"> </v>
      </c>
      <c r="U178" s="33"/>
      <c r="V178" s="33"/>
      <c r="W178" s="2158"/>
      <c r="X178" s="2158"/>
      <c r="Y178" s="2158"/>
      <c r="Z178" s="2158"/>
      <c r="AA178" s="125"/>
    </row>
    <row r="179" spans="1:31">
      <c r="A179" s="46">
        <f t="shared" si="6"/>
        <v>173</v>
      </c>
      <c r="B179" s="49" t="s">
        <v>3840</v>
      </c>
      <c r="C179" s="30" t="s">
        <v>3841</v>
      </c>
      <c r="D179" s="44" t="s">
        <v>2989</v>
      </c>
      <c r="E179" s="33" t="s">
        <v>3758</v>
      </c>
      <c r="F179" s="33" t="s">
        <v>17714</v>
      </c>
      <c r="G179" s="2073" t="s">
        <v>4381</v>
      </c>
      <c r="H179" s="33" t="s">
        <v>17288</v>
      </c>
      <c r="I179" s="2073"/>
      <c r="J179" s="2073"/>
      <c r="K179" s="128"/>
      <c r="L179" s="128"/>
      <c r="M179" s="33" t="s">
        <v>1963</v>
      </c>
      <c r="N179" s="43">
        <v>0</v>
      </c>
      <c r="O179" s="43">
        <v>6000</v>
      </c>
      <c r="P179" s="33" t="s">
        <v>2772</v>
      </c>
      <c r="Q179" s="33"/>
      <c r="R179" s="43"/>
      <c r="S179" s="33">
        <v>1997</v>
      </c>
      <c r="T179" s="349" t="str">
        <f t="shared" si="8"/>
        <v xml:space="preserve"> </v>
      </c>
      <c r="U179" s="33"/>
      <c r="V179" s="33"/>
      <c r="W179" s="2158"/>
      <c r="X179" s="2158"/>
      <c r="Y179" s="2158"/>
      <c r="Z179" s="2158"/>
      <c r="AA179" s="125"/>
    </row>
    <row r="180" spans="1:31">
      <c r="A180" s="46">
        <f t="shared" si="6"/>
        <v>174</v>
      </c>
      <c r="B180" s="49" t="s">
        <v>1477</v>
      </c>
      <c r="C180" s="30" t="s">
        <v>1463</v>
      </c>
      <c r="D180" s="44" t="s">
        <v>2818</v>
      </c>
      <c r="E180" s="33"/>
      <c r="F180" s="33"/>
      <c r="G180" s="33"/>
      <c r="H180" s="33" t="s">
        <v>3516</v>
      </c>
      <c r="I180" s="2073"/>
      <c r="J180" s="2073"/>
      <c r="K180" s="128"/>
      <c r="L180" s="128"/>
      <c r="M180" s="33" t="s">
        <v>3121</v>
      </c>
      <c r="N180" s="43">
        <v>0</v>
      </c>
      <c r="O180" s="43">
        <v>0</v>
      </c>
      <c r="P180" s="111" t="s">
        <v>2524</v>
      </c>
      <c r="Q180" s="111"/>
      <c r="R180" s="46"/>
      <c r="S180" s="111"/>
      <c r="T180" s="349" t="str">
        <f t="shared" si="8"/>
        <v xml:space="preserve"> </v>
      </c>
      <c r="U180" s="111"/>
      <c r="V180" s="111"/>
      <c r="W180" s="2158"/>
      <c r="X180" s="2158"/>
      <c r="Y180" s="2158"/>
      <c r="Z180" s="2158"/>
      <c r="AA180" s="2159"/>
    </row>
    <row r="181" spans="1:31">
      <c r="A181" s="46">
        <f t="shared" si="6"/>
        <v>175</v>
      </c>
      <c r="B181" s="49" t="s">
        <v>1479</v>
      </c>
      <c r="C181" s="30" t="s">
        <v>1480</v>
      </c>
      <c r="D181" s="44" t="s">
        <v>2818</v>
      </c>
      <c r="E181" s="33"/>
      <c r="F181" s="33"/>
      <c r="G181" s="33"/>
      <c r="H181" s="33" t="s">
        <v>3516</v>
      </c>
      <c r="I181" s="2073"/>
      <c r="J181" s="2073"/>
      <c r="K181" s="128"/>
      <c r="L181" s="128"/>
      <c r="M181" s="33" t="s">
        <v>3121</v>
      </c>
      <c r="N181" s="43">
        <v>0</v>
      </c>
      <c r="O181" s="43">
        <v>0</v>
      </c>
      <c r="P181" s="111" t="s">
        <v>2524</v>
      </c>
      <c r="Q181" s="111"/>
      <c r="R181" s="46"/>
      <c r="S181" s="111"/>
      <c r="T181" s="349" t="str">
        <f t="shared" si="8"/>
        <v xml:space="preserve"> </v>
      </c>
      <c r="U181" s="111"/>
      <c r="V181" s="111"/>
      <c r="W181" s="2158"/>
      <c r="X181" s="2158"/>
      <c r="Y181" s="2158"/>
      <c r="Z181" s="2158"/>
      <c r="AA181" s="2159"/>
    </row>
    <row r="182" spans="1:31">
      <c r="A182" s="46">
        <f t="shared" si="6"/>
        <v>176</v>
      </c>
      <c r="B182" s="49" t="s">
        <v>1481</v>
      </c>
      <c r="C182" s="30" t="s">
        <v>1482</v>
      </c>
      <c r="D182" s="44" t="s">
        <v>2818</v>
      </c>
      <c r="E182" s="33"/>
      <c r="F182" s="33"/>
      <c r="G182" s="33"/>
      <c r="H182" s="33" t="s">
        <v>3516</v>
      </c>
      <c r="I182" s="2073"/>
      <c r="J182" s="2073"/>
      <c r="K182" s="128"/>
      <c r="L182" s="128"/>
      <c r="M182" s="33" t="s">
        <v>3121</v>
      </c>
      <c r="N182" s="43">
        <v>0</v>
      </c>
      <c r="O182" s="43">
        <v>0</v>
      </c>
      <c r="P182" s="111" t="s">
        <v>2524</v>
      </c>
      <c r="Q182" s="111"/>
      <c r="R182" s="46"/>
      <c r="S182" s="111"/>
      <c r="T182" s="349" t="str">
        <f t="shared" si="8"/>
        <v xml:space="preserve"> </v>
      </c>
      <c r="U182" s="111"/>
      <c r="V182" s="111"/>
      <c r="W182" s="2158"/>
      <c r="X182" s="2158"/>
      <c r="Y182" s="2158"/>
      <c r="Z182" s="2158"/>
      <c r="AA182" s="2159"/>
    </row>
    <row r="183" spans="1:31">
      <c r="A183" s="46">
        <f t="shared" si="6"/>
        <v>177</v>
      </c>
      <c r="B183" s="49" t="s">
        <v>1483</v>
      </c>
      <c r="C183" s="30" t="s">
        <v>1484</v>
      </c>
      <c r="D183" s="44" t="s">
        <v>2818</v>
      </c>
      <c r="E183" s="33" t="s">
        <v>18916</v>
      </c>
      <c r="F183" s="33"/>
      <c r="G183" s="33"/>
      <c r="H183" s="33" t="s">
        <v>17245</v>
      </c>
      <c r="I183" s="2073"/>
      <c r="J183" s="2073"/>
      <c r="K183" s="128"/>
      <c r="L183" s="128"/>
      <c r="M183" s="33" t="s">
        <v>1963</v>
      </c>
      <c r="N183" s="43">
        <v>0</v>
      </c>
      <c r="O183" s="43">
        <v>1500</v>
      </c>
      <c r="P183" s="33" t="s">
        <v>103</v>
      </c>
      <c r="Q183" s="33"/>
      <c r="R183" s="43"/>
      <c r="S183" s="33"/>
      <c r="T183" s="349" t="str">
        <f t="shared" si="8"/>
        <v xml:space="preserve"> </v>
      </c>
      <c r="U183" s="33"/>
      <c r="V183" s="33"/>
      <c r="W183" s="2158"/>
      <c r="X183" s="2158"/>
      <c r="Y183" s="2158"/>
      <c r="Z183" s="2158"/>
      <c r="AA183" s="2159"/>
    </row>
    <row r="184" spans="1:31">
      <c r="A184" s="46">
        <f t="shared" si="6"/>
        <v>178</v>
      </c>
      <c r="B184" s="1622" t="s">
        <v>1485</v>
      </c>
      <c r="C184" s="30" t="s">
        <v>1486</v>
      </c>
      <c r="D184" s="44" t="s">
        <v>2816</v>
      </c>
      <c r="E184" s="33" t="s">
        <v>1702</v>
      </c>
      <c r="F184" s="33"/>
      <c r="G184" s="33" t="s">
        <v>1701</v>
      </c>
      <c r="H184" s="33" t="s">
        <v>17245</v>
      </c>
      <c r="I184" s="2073" t="s">
        <v>3022</v>
      </c>
      <c r="J184" s="2073"/>
      <c r="K184" s="128" t="s">
        <v>3209</v>
      </c>
      <c r="L184" s="128">
        <v>80</v>
      </c>
      <c r="M184" s="33" t="s">
        <v>874</v>
      </c>
      <c r="N184" s="46" t="s">
        <v>2524</v>
      </c>
      <c r="O184" s="46" t="s">
        <v>2524</v>
      </c>
      <c r="P184" s="34" t="s">
        <v>2524</v>
      </c>
      <c r="Q184" s="34"/>
      <c r="R184" s="46"/>
      <c r="S184" s="34"/>
      <c r="T184" s="349" t="str">
        <f t="shared" si="8"/>
        <v xml:space="preserve"> </v>
      </c>
      <c r="U184" s="34"/>
      <c r="V184" s="34"/>
      <c r="W184" s="2158"/>
      <c r="X184" s="2158"/>
      <c r="Y184" s="2158"/>
      <c r="Z184" s="2158"/>
      <c r="AA184" s="2159"/>
    </row>
    <row r="185" spans="1:31" s="929" customFormat="1">
      <c r="A185" s="46">
        <f t="shared" si="6"/>
        <v>179</v>
      </c>
      <c r="B185" s="206" t="s">
        <v>1487</v>
      </c>
      <c r="C185" s="30" t="s">
        <v>1484</v>
      </c>
      <c r="D185" s="137" t="s">
        <v>2818</v>
      </c>
      <c r="E185" s="33" t="s">
        <v>1702</v>
      </c>
      <c r="F185" s="33"/>
      <c r="G185" s="33" t="s">
        <v>1701</v>
      </c>
      <c r="H185" s="33" t="s">
        <v>3516</v>
      </c>
      <c r="I185" s="2073" t="s">
        <v>1467</v>
      </c>
      <c r="J185" s="2073"/>
      <c r="K185" s="128" t="s">
        <v>1728</v>
      </c>
      <c r="L185" s="128">
        <v>89</v>
      </c>
      <c r="M185" s="33" t="s">
        <v>874</v>
      </c>
      <c r="N185" s="46" t="s">
        <v>2524</v>
      </c>
      <c r="O185" s="46" t="s">
        <v>2524</v>
      </c>
      <c r="P185" s="34" t="s">
        <v>2524</v>
      </c>
      <c r="Q185" s="34"/>
      <c r="R185" s="46"/>
      <c r="S185" s="34"/>
      <c r="T185" s="349" t="str">
        <f t="shared" si="8"/>
        <v xml:space="preserve"> </v>
      </c>
      <c r="U185" s="34"/>
      <c r="V185" s="34"/>
      <c r="W185" s="2158"/>
      <c r="X185" s="2158"/>
      <c r="Y185" s="2158"/>
      <c r="Z185" s="2158"/>
      <c r="AA185" s="2159"/>
      <c r="AB185" s="975"/>
      <c r="AC185" s="2294"/>
      <c r="AD185" s="975"/>
      <c r="AE185" s="975"/>
    </row>
    <row r="186" spans="1:31">
      <c r="A186" s="46">
        <f t="shared" si="6"/>
        <v>180</v>
      </c>
      <c r="B186" s="1622" t="s">
        <v>1488</v>
      </c>
      <c r="C186" s="30" t="s">
        <v>1484</v>
      </c>
      <c r="D186" s="44" t="s">
        <v>2818</v>
      </c>
      <c r="E186" s="33" t="s">
        <v>1702</v>
      </c>
      <c r="F186" s="33"/>
      <c r="G186" s="33" t="s">
        <v>1701</v>
      </c>
      <c r="H186" s="33" t="s">
        <v>3516</v>
      </c>
      <c r="I186" s="2073" t="s">
        <v>1467</v>
      </c>
      <c r="J186" s="2073"/>
      <c r="K186" s="128" t="s">
        <v>1728</v>
      </c>
      <c r="L186" s="128">
        <v>89</v>
      </c>
      <c r="M186" s="33" t="s">
        <v>874</v>
      </c>
      <c r="N186" s="46" t="s">
        <v>2524</v>
      </c>
      <c r="O186" s="46" t="s">
        <v>2524</v>
      </c>
      <c r="P186" s="34" t="s">
        <v>2524</v>
      </c>
      <c r="Q186" s="2734"/>
      <c r="R186" s="2735"/>
      <c r="S186" s="2734"/>
      <c r="T186" s="349" t="str">
        <f t="shared" si="8"/>
        <v xml:space="preserve"> </v>
      </c>
      <c r="U186" s="2734"/>
      <c r="V186" s="2734"/>
      <c r="W186" s="2158"/>
      <c r="X186" s="2158"/>
      <c r="Y186" s="2158"/>
      <c r="Z186" s="2158"/>
      <c r="AA186" s="2161"/>
    </row>
    <row r="187" spans="1:31">
      <c r="A187" s="46">
        <f t="shared" si="6"/>
        <v>181</v>
      </c>
      <c r="B187" s="1622" t="s">
        <v>1489</v>
      </c>
      <c r="C187" s="30" t="s">
        <v>1469</v>
      </c>
      <c r="D187" s="44" t="s">
        <v>1490</v>
      </c>
      <c r="E187" s="2073" t="s">
        <v>3752</v>
      </c>
      <c r="F187" s="2073" t="s">
        <v>17676</v>
      </c>
      <c r="G187" s="2073" t="s">
        <v>4381</v>
      </c>
      <c r="H187" s="2073" t="s">
        <v>17254</v>
      </c>
      <c r="I187" s="2073"/>
      <c r="J187" s="2073"/>
      <c r="K187" s="128"/>
      <c r="L187" s="128"/>
      <c r="M187" s="33" t="s">
        <v>1963</v>
      </c>
      <c r="N187" s="43">
        <v>0</v>
      </c>
      <c r="O187" s="43">
        <v>1.4</v>
      </c>
      <c r="P187" s="33" t="s">
        <v>2772</v>
      </c>
      <c r="Q187" s="33"/>
      <c r="R187" s="43"/>
      <c r="S187" s="33">
        <v>1997</v>
      </c>
      <c r="T187" s="349" t="str">
        <f t="shared" si="8"/>
        <v xml:space="preserve"> </v>
      </c>
      <c r="U187" s="33"/>
      <c r="V187" s="33"/>
      <c r="W187" s="2158"/>
      <c r="X187" s="2158"/>
      <c r="Y187" s="2158"/>
      <c r="Z187" s="2158"/>
      <c r="AA187" s="125"/>
    </row>
    <row r="188" spans="1:31">
      <c r="A188" s="46">
        <f t="shared" si="6"/>
        <v>182</v>
      </c>
      <c r="B188" s="2320" t="s">
        <v>15790</v>
      </c>
      <c r="C188" s="1839"/>
      <c r="D188" s="1839" t="s">
        <v>12241</v>
      </c>
      <c r="E188" s="1839"/>
      <c r="F188" s="1839"/>
      <c r="G188" s="2157"/>
      <c r="H188" s="2157" t="s">
        <v>17245</v>
      </c>
      <c r="I188" s="2164"/>
      <c r="J188" s="2164"/>
      <c r="K188" s="2164"/>
      <c r="L188" s="2164"/>
      <c r="M188" s="1839"/>
      <c r="N188" s="2157"/>
      <c r="O188" s="2157"/>
      <c r="P188" s="2157"/>
      <c r="Q188" s="2733"/>
      <c r="R188" s="2733"/>
      <c r="S188" s="2733"/>
      <c r="T188" s="2157"/>
      <c r="U188" s="2733"/>
      <c r="V188" s="2733"/>
      <c r="W188" s="2164"/>
      <c r="X188" s="2164"/>
      <c r="Y188" s="2164"/>
      <c r="Z188" s="2164"/>
      <c r="AA188" s="2523"/>
      <c r="AB188" s="929"/>
      <c r="AD188" s="929"/>
    </row>
    <row r="189" spans="1:31">
      <c r="A189" s="46">
        <f t="shared" si="6"/>
        <v>183</v>
      </c>
      <c r="B189" s="2729" t="s">
        <v>425</v>
      </c>
      <c r="C189" s="15" t="s">
        <v>427</v>
      </c>
      <c r="D189" s="15" t="s">
        <v>431</v>
      </c>
      <c r="E189" s="15" t="s">
        <v>2558</v>
      </c>
      <c r="F189" s="15"/>
      <c r="G189" s="13" t="s">
        <v>2559</v>
      </c>
      <c r="H189" s="13" t="s">
        <v>17224</v>
      </c>
      <c r="I189" s="3033"/>
      <c r="J189" s="3033"/>
      <c r="K189" s="3033"/>
      <c r="L189" s="3033"/>
      <c r="M189" s="15" t="s">
        <v>1963</v>
      </c>
      <c r="N189" s="43">
        <v>0</v>
      </c>
      <c r="O189" s="43">
        <v>10000</v>
      </c>
      <c r="P189" s="43" t="s">
        <v>103</v>
      </c>
      <c r="Q189" s="2163"/>
      <c r="R189" s="2163"/>
      <c r="S189" s="320"/>
      <c r="T189" s="349" t="str">
        <f t="shared" ref="T189:T194" si="9">IF(ISERROR(INDEX(data,MATCH(LEN(V189),item,0),2))," ",INDEX(data,MATCH(LEN(V189),item,0),2))</f>
        <v xml:space="preserve"> </v>
      </c>
      <c r="U189" s="2163"/>
      <c r="V189" s="2163"/>
      <c r="W189" s="2158"/>
      <c r="X189" s="2158"/>
      <c r="Y189" s="2158"/>
      <c r="Z189" s="2158"/>
      <c r="AA189" s="2161"/>
    </row>
    <row r="190" spans="1:31">
      <c r="A190" s="46">
        <f t="shared" si="6"/>
        <v>184</v>
      </c>
      <c r="B190" s="2729" t="s">
        <v>424</v>
      </c>
      <c r="C190" s="15" t="s">
        <v>428</v>
      </c>
      <c r="D190" s="15" t="s">
        <v>432</v>
      </c>
      <c r="E190" s="15" t="s">
        <v>3752</v>
      </c>
      <c r="F190" s="15"/>
      <c r="G190" s="13" t="s">
        <v>4381</v>
      </c>
      <c r="H190" s="13" t="s">
        <v>17224</v>
      </c>
      <c r="I190" s="3033"/>
      <c r="J190" s="3033"/>
      <c r="K190" s="3033"/>
      <c r="L190" s="3033"/>
      <c r="M190" s="15" t="s">
        <v>1963</v>
      </c>
      <c r="N190" s="13">
        <v>0</v>
      </c>
      <c r="O190" s="13">
        <v>1000</v>
      </c>
      <c r="P190" s="43" t="s">
        <v>103</v>
      </c>
      <c r="Q190" s="43"/>
      <c r="R190" s="43"/>
      <c r="S190" s="33"/>
      <c r="T190" s="349" t="str">
        <f t="shared" si="9"/>
        <v xml:space="preserve"> </v>
      </c>
      <c r="U190" s="43"/>
      <c r="V190" s="43"/>
      <c r="W190" s="2158"/>
      <c r="X190" s="2158"/>
      <c r="Y190" s="2158"/>
      <c r="Z190" s="2158"/>
      <c r="AA190" s="2159"/>
    </row>
    <row r="191" spans="1:31">
      <c r="A191" s="46">
        <f t="shared" si="6"/>
        <v>185</v>
      </c>
      <c r="B191" s="2729" t="s">
        <v>423</v>
      </c>
      <c r="C191" s="15" t="s">
        <v>429</v>
      </c>
      <c r="D191" s="15" t="s">
        <v>433</v>
      </c>
      <c r="E191" s="15" t="s">
        <v>2558</v>
      </c>
      <c r="F191" s="15"/>
      <c r="G191" s="13" t="s">
        <v>2559</v>
      </c>
      <c r="H191" s="13" t="s">
        <v>17224</v>
      </c>
      <c r="I191" s="3033"/>
      <c r="J191" s="3033"/>
      <c r="K191" s="3033"/>
      <c r="L191" s="3033"/>
      <c r="M191" s="15" t="s">
        <v>1963</v>
      </c>
      <c r="N191" s="43">
        <v>0</v>
      </c>
      <c r="O191" s="43">
        <v>10000</v>
      </c>
      <c r="P191" s="43" t="s">
        <v>103</v>
      </c>
      <c r="Q191" s="43"/>
      <c r="R191" s="43"/>
      <c r="S191" s="33"/>
      <c r="T191" s="349" t="str">
        <f t="shared" si="9"/>
        <v xml:space="preserve"> </v>
      </c>
      <c r="U191" s="43"/>
      <c r="V191" s="43"/>
      <c r="W191" s="2158"/>
      <c r="X191" s="2158"/>
      <c r="Y191" s="2158"/>
      <c r="Z191" s="2158"/>
      <c r="AA191" s="2159"/>
    </row>
    <row r="192" spans="1:31">
      <c r="A192" s="46">
        <f t="shared" si="6"/>
        <v>186</v>
      </c>
      <c r="B192" s="2729" t="s">
        <v>422</v>
      </c>
      <c r="C192" s="15" t="s">
        <v>426</v>
      </c>
      <c r="D192" s="15" t="s">
        <v>430</v>
      </c>
      <c r="E192" s="15" t="s">
        <v>2558</v>
      </c>
      <c r="F192" s="15"/>
      <c r="G192" s="13" t="s">
        <v>2559</v>
      </c>
      <c r="H192" s="13" t="s">
        <v>17224</v>
      </c>
      <c r="I192" s="3033"/>
      <c r="J192" s="3033"/>
      <c r="K192" s="3033"/>
      <c r="L192" s="3033"/>
      <c r="M192" s="15" t="s">
        <v>1963</v>
      </c>
      <c r="N192" s="43">
        <v>0</v>
      </c>
      <c r="O192" s="43">
        <v>10000</v>
      </c>
      <c r="P192" s="43" t="s">
        <v>103</v>
      </c>
      <c r="Q192" s="43"/>
      <c r="R192" s="43"/>
      <c r="S192" s="33"/>
      <c r="T192" s="349" t="str">
        <f t="shared" si="9"/>
        <v xml:space="preserve"> </v>
      </c>
      <c r="U192" s="43"/>
      <c r="V192" s="43"/>
      <c r="W192" s="2158"/>
      <c r="X192" s="2158"/>
      <c r="Y192" s="2158"/>
      <c r="Z192" s="2158"/>
      <c r="AA192" s="2159"/>
    </row>
    <row r="193" spans="1:30">
      <c r="A193" s="46">
        <f t="shared" si="6"/>
        <v>187</v>
      </c>
      <c r="B193" s="49" t="s">
        <v>1491</v>
      </c>
      <c r="C193" s="30" t="s">
        <v>1471</v>
      </c>
      <c r="D193" s="44" t="s">
        <v>1492</v>
      </c>
      <c r="E193" s="33" t="s">
        <v>3013</v>
      </c>
      <c r="F193" s="33"/>
      <c r="G193" s="33" t="s">
        <v>4381</v>
      </c>
      <c r="H193" s="33" t="s">
        <v>17248</v>
      </c>
      <c r="I193" s="2073"/>
      <c r="J193" s="2073"/>
      <c r="K193" s="128"/>
      <c r="L193" s="128"/>
      <c r="M193" s="33" t="s">
        <v>1956</v>
      </c>
      <c r="N193" s="43">
        <v>0</v>
      </c>
      <c r="O193" s="43">
        <v>800</v>
      </c>
      <c r="P193" s="33" t="s">
        <v>2772</v>
      </c>
      <c r="Q193" s="33"/>
      <c r="R193" s="43"/>
      <c r="S193" s="33">
        <v>1997</v>
      </c>
      <c r="T193" s="349" t="str">
        <f t="shared" si="9"/>
        <v xml:space="preserve"> </v>
      </c>
      <c r="U193" s="33"/>
      <c r="V193" s="33"/>
      <c r="W193" s="2158"/>
      <c r="X193" s="2158"/>
      <c r="Y193" s="2158"/>
      <c r="Z193" s="2158"/>
      <c r="AA193" s="2159"/>
    </row>
    <row r="194" spans="1:30">
      <c r="A194" s="46">
        <f t="shared" si="6"/>
        <v>188</v>
      </c>
      <c r="B194" s="49" t="s">
        <v>1493</v>
      </c>
      <c r="C194" s="30" t="s">
        <v>1495</v>
      </c>
      <c r="D194" s="44" t="s">
        <v>1494</v>
      </c>
      <c r="E194" s="2073" t="s">
        <v>3752</v>
      </c>
      <c r="F194" s="2073" t="s">
        <v>17667</v>
      </c>
      <c r="G194" s="2073" t="s">
        <v>4381</v>
      </c>
      <c r="H194" s="2073" t="s">
        <v>17248</v>
      </c>
      <c r="I194" s="2073"/>
      <c r="J194" s="2073"/>
      <c r="K194" s="128"/>
      <c r="L194" s="128"/>
      <c r="M194" s="33" t="s">
        <v>1963</v>
      </c>
      <c r="N194" s="43">
        <v>0</v>
      </c>
      <c r="O194" s="43">
        <v>3000</v>
      </c>
      <c r="P194" s="33" t="s">
        <v>2772</v>
      </c>
      <c r="Q194" s="33"/>
      <c r="R194" s="43"/>
      <c r="S194" s="33">
        <v>1997</v>
      </c>
      <c r="T194" s="349" t="str">
        <f t="shared" si="9"/>
        <v xml:space="preserve"> </v>
      </c>
      <c r="U194" s="33"/>
      <c r="V194" s="33"/>
      <c r="W194" s="2158"/>
      <c r="X194" s="2158"/>
      <c r="Y194" s="2158"/>
      <c r="Z194" s="2158"/>
      <c r="AA194" s="2159"/>
    </row>
    <row r="195" spans="1:30">
      <c r="A195" s="46">
        <f t="shared" si="6"/>
        <v>189</v>
      </c>
      <c r="B195" s="49" t="s">
        <v>1496</v>
      </c>
      <c r="C195" s="30" t="s">
        <v>1472</v>
      </c>
      <c r="D195" s="30" t="s">
        <v>1497</v>
      </c>
      <c r="E195" s="33" t="s">
        <v>3013</v>
      </c>
      <c r="F195" s="2073"/>
      <c r="G195" s="33" t="s">
        <v>4381</v>
      </c>
      <c r="H195" s="33" t="s">
        <v>17249</v>
      </c>
      <c r="I195" s="2073"/>
      <c r="J195" s="2073"/>
      <c r="K195" s="128"/>
      <c r="L195" s="128"/>
      <c r="M195" s="33" t="s">
        <v>1956</v>
      </c>
      <c r="N195" s="43">
        <v>0</v>
      </c>
      <c r="O195" s="43">
        <v>800</v>
      </c>
      <c r="P195" s="33" t="s">
        <v>2772</v>
      </c>
      <c r="Q195" s="33"/>
      <c r="R195" s="43"/>
      <c r="S195" s="33">
        <v>1997</v>
      </c>
      <c r="T195" s="349"/>
      <c r="U195" s="33"/>
      <c r="V195" s="2081"/>
      <c r="W195" s="2158"/>
      <c r="X195" s="2158"/>
      <c r="Y195" s="2158"/>
      <c r="Z195" s="2158"/>
      <c r="AA195" s="47"/>
      <c r="AD195" s="2226"/>
    </row>
    <row r="196" spans="1:30">
      <c r="A196" s="46">
        <f t="shared" si="6"/>
        <v>190</v>
      </c>
      <c r="B196" s="49" t="s">
        <v>2732</v>
      </c>
      <c r="C196" s="30" t="s">
        <v>4108</v>
      </c>
      <c r="D196" s="30" t="s">
        <v>2733</v>
      </c>
      <c r="E196" s="33"/>
      <c r="F196" s="33"/>
      <c r="G196" s="33"/>
      <c r="H196" s="33" t="s">
        <v>17249</v>
      </c>
      <c r="I196" s="2073"/>
      <c r="J196" s="2073"/>
      <c r="K196" s="128"/>
      <c r="L196" s="128"/>
      <c r="M196" s="33" t="s">
        <v>2524</v>
      </c>
      <c r="N196" s="43">
        <v>0</v>
      </c>
      <c r="O196" s="43">
        <v>0</v>
      </c>
      <c r="P196" s="111" t="s">
        <v>2524</v>
      </c>
      <c r="Q196" s="321"/>
      <c r="R196" s="2735"/>
      <c r="S196" s="321"/>
      <c r="T196" s="349" t="str">
        <f t="shared" ref="T196:T212" si="10">IF(ISERROR(INDEX(data,MATCH(LEN(V196),item,0),2))," ",INDEX(data,MATCH(LEN(V196),item,0),2))</f>
        <v xml:space="preserve"> </v>
      </c>
      <c r="U196" s="321"/>
      <c r="V196" s="321"/>
      <c r="W196" s="329"/>
      <c r="X196" s="329"/>
      <c r="Y196" s="329"/>
      <c r="Z196" s="329"/>
      <c r="AA196" s="2161"/>
    </row>
    <row r="197" spans="1:30">
      <c r="A197" s="46">
        <f t="shared" si="6"/>
        <v>191</v>
      </c>
      <c r="B197" s="49" t="s">
        <v>4109</v>
      </c>
      <c r="C197" s="30" t="s">
        <v>1472</v>
      </c>
      <c r="D197" s="30" t="s">
        <v>4110</v>
      </c>
      <c r="E197" s="33" t="s">
        <v>3429</v>
      </c>
      <c r="F197" s="33"/>
      <c r="G197" s="33" t="s">
        <v>3426</v>
      </c>
      <c r="H197" s="33" t="s">
        <v>17249</v>
      </c>
      <c r="I197" s="2073"/>
      <c r="J197" s="2073"/>
      <c r="K197" s="128"/>
      <c r="L197" s="128"/>
      <c r="M197" s="33" t="s">
        <v>1476</v>
      </c>
      <c r="N197" s="43">
        <v>0</v>
      </c>
      <c r="O197" s="43">
        <v>0</v>
      </c>
      <c r="P197" s="111" t="s">
        <v>2524</v>
      </c>
      <c r="Q197" s="111"/>
      <c r="R197" s="46"/>
      <c r="S197" s="33">
        <v>1997</v>
      </c>
      <c r="T197" s="349">
        <f t="shared" si="10"/>
        <v>5</v>
      </c>
      <c r="U197" s="33" t="s">
        <v>4849</v>
      </c>
      <c r="V197" s="2081" t="s">
        <v>1527</v>
      </c>
      <c r="W197" s="2158"/>
      <c r="X197" s="2158"/>
      <c r="Y197" s="2158"/>
      <c r="Z197" s="2158"/>
      <c r="AA197" s="47"/>
    </row>
    <row r="198" spans="1:30">
      <c r="A198" s="46">
        <f t="shared" si="6"/>
        <v>192</v>
      </c>
      <c r="B198" s="49" t="s">
        <v>4112</v>
      </c>
      <c r="C198" s="30" t="s">
        <v>1495</v>
      </c>
      <c r="D198" s="30" t="s">
        <v>4395</v>
      </c>
      <c r="E198" s="33"/>
      <c r="F198" s="33"/>
      <c r="G198" s="33"/>
      <c r="H198" s="33" t="s">
        <v>17248</v>
      </c>
      <c r="I198" s="2073"/>
      <c r="J198" s="2073"/>
      <c r="K198" s="128"/>
      <c r="L198" s="128"/>
      <c r="M198" s="33" t="s">
        <v>73</v>
      </c>
      <c r="N198" s="43">
        <v>0</v>
      </c>
      <c r="O198" s="43">
        <v>3.3</v>
      </c>
      <c r="P198" s="33" t="s">
        <v>2772</v>
      </c>
      <c r="Q198" s="33"/>
      <c r="R198" s="43"/>
      <c r="S198" s="33"/>
      <c r="T198" s="349" t="str">
        <f t="shared" si="10"/>
        <v xml:space="preserve"> </v>
      </c>
      <c r="U198" s="33"/>
      <c r="V198" s="33"/>
      <c r="W198" s="2158"/>
      <c r="X198" s="2158"/>
      <c r="Y198" s="2158"/>
      <c r="Z198" s="2158"/>
      <c r="AA198" s="125"/>
    </row>
    <row r="199" spans="1:30">
      <c r="A199" s="46">
        <f t="shared" si="6"/>
        <v>193</v>
      </c>
      <c r="B199" s="49" t="s">
        <v>4113</v>
      </c>
      <c r="C199" s="30" t="s">
        <v>4395</v>
      </c>
      <c r="D199" s="30" t="s">
        <v>4395</v>
      </c>
      <c r="E199" s="2073" t="s">
        <v>3757</v>
      </c>
      <c r="F199" s="2073" t="s">
        <v>17693</v>
      </c>
      <c r="G199" s="2073" t="s">
        <v>4381</v>
      </c>
      <c r="H199" s="2073" t="s">
        <v>17279</v>
      </c>
      <c r="I199" s="2073"/>
      <c r="J199" s="2073"/>
      <c r="K199" s="128"/>
      <c r="L199" s="128"/>
      <c r="M199" s="33" t="s">
        <v>1963</v>
      </c>
      <c r="N199" s="43">
        <v>0</v>
      </c>
      <c r="O199" s="43">
        <v>15.4</v>
      </c>
      <c r="P199" s="33" t="s">
        <v>2772</v>
      </c>
      <c r="Q199" s="33"/>
      <c r="R199" s="43"/>
      <c r="S199" s="33">
        <v>1997</v>
      </c>
      <c r="T199" s="349" t="str">
        <f t="shared" si="10"/>
        <v xml:space="preserve"> </v>
      </c>
      <c r="U199" s="33"/>
      <c r="V199" s="33"/>
      <c r="W199" s="2158"/>
      <c r="X199" s="2158"/>
      <c r="Y199" s="2158"/>
      <c r="Z199" s="2158"/>
      <c r="AA199" s="125"/>
    </row>
    <row r="200" spans="1:30">
      <c r="A200" s="46">
        <f t="shared" si="6"/>
        <v>194</v>
      </c>
      <c r="B200" s="49" t="s">
        <v>4114</v>
      </c>
      <c r="C200" s="30" t="s">
        <v>4115</v>
      </c>
      <c r="D200" s="30" t="s">
        <v>2733</v>
      </c>
      <c r="E200" s="2073" t="s">
        <v>3752</v>
      </c>
      <c r="F200" s="2073" t="s">
        <v>17677</v>
      </c>
      <c r="G200" s="2073" t="s">
        <v>4381</v>
      </c>
      <c r="H200" s="2073" t="s">
        <v>17250</v>
      </c>
      <c r="I200" s="2073"/>
      <c r="J200" s="2073"/>
      <c r="K200" s="128"/>
      <c r="L200" s="128"/>
      <c r="M200" s="33" t="s">
        <v>1963</v>
      </c>
      <c r="N200" s="43">
        <v>0</v>
      </c>
      <c r="O200" s="43">
        <v>4179</v>
      </c>
      <c r="P200" s="33" t="s">
        <v>103</v>
      </c>
      <c r="Q200" s="33"/>
      <c r="R200" s="43"/>
      <c r="S200" s="33">
        <v>1997</v>
      </c>
      <c r="T200" s="349">
        <f t="shared" si="10"/>
        <v>25</v>
      </c>
      <c r="U200" s="33" t="s">
        <v>4239</v>
      </c>
      <c r="V200" s="2081" t="s">
        <v>694</v>
      </c>
      <c r="W200" s="2158"/>
      <c r="X200" s="2158"/>
      <c r="Y200" s="2158"/>
      <c r="Z200" s="2158"/>
      <c r="AA200" s="47"/>
    </row>
    <row r="201" spans="1:30">
      <c r="A201" s="46">
        <f t="shared" ref="A201:A240" si="11">A200+1</f>
        <v>195</v>
      </c>
      <c r="B201" s="49" t="s">
        <v>4116</v>
      </c>
      <c r="C201" s="30" t="s">
        <v>4118</v>
      </c>
      <c r="D201" s="30" t="s">
        <v>4117</v>
      </c>
      <c r="E201" s="2073" t="s">
        <v>3752</v>
      </c>
      <c r="F201" s="2073" t="s">
        <v>17678</v>
      </c>
      <c r="G201" s="2073" t="s">
        <v>4381</v>
      </c>
      <c r="H201" s="2073" t="s">
        <v>17245</v>
      </c>
      <c r="I201" s="2073"/>
      <c r="J201" s="2073"/>
      <c r="K201" s="128"/>
      <c r="L201" s="128"/>
      <c r="M201" s="33" t="s">
        <v>1963</v>
      </c>
      <c r="N201" s="43">
        <v>0</v>
      </c>
      <c r="O201" s="43">
        <v>5970</v>
      </c>
      <c r="P201" s="33" t="s">
        <v>103</v>
      </c>
      <c r="Q201" s="33"/>
      <c r="R201" s="43"/>
      <c r="S201" s="33">
        <v>1997</v>
      </c>
      <c r="T201" s="349" t="str">
        <f t="shared" si="10"/>
        <v xml:space="preserve"> </v>
      </c>
      <c r="U201" s="33"/>
      <c r="V201" s="33"/>
      <c r="W201" s="2158"/>
      <c r="X201" s="2158"/>
      <c r="Y201" s="2158"/>
      <c r="Z201" s="2158"/>
      <c r="AA201" s="125"/>
    </row>
    <row r="202" spans="1:30">
      <c r="A202" s="46">
        <f t="shared" si="11"/>
        <v>196</v>
      </c>
      <c r="B202" s="2729" t="s">
        <v>305</v>
      </c>
      <c r="C202" s="15" t="s">
        <v>307</v>
      </c>
      <c r="D202" s="15" t="s">
        <v>306</v>
      </c>
      <c r="E202" s="15" t="s">
        <v>2558</v>
      </c>
      <c r="F202" s="15"/>
      <c r="G202" s="13" t="s">
        <v>2559</v>
      </c>
      <c r="H202" s="13" t="s">
        <v>17245</v>
      </c>
      <c r="I202" s="3033"/>
      <c r="J202" s="3033"/>
      <c r="K202" s="3033"/>
      <c r="L202" s="3033"/>
      <c r="M202" s="15" t="s">
        <v>1963</v>
      </c>
      <c r="N202" s="13">
        <v>0</v>
      </c>
      <c r="O202" s="13">
        <v>5970</v>
      </c>
      <c r="P202" s="43" t="s">
        <v>103</v>
      </c>
      <c r="Q202" s="43"/>
      <c r="R202" s="43"/>
      <c r="S202" s="33">
        <v>1997</v>
      </c>
      <c r="T202" s="349" t="str">
        <f t="shared" si="10"/>
        <v xml:space="preserve"> </v>
      </c>
      <c r="U202" s="43"/>
      <c r="V202" s="43"/>
      <c r="W202" s="2158"/>
      <c r="X202" s="2158"/>
      <c r="Y202" s="2158"/>
      <c r="Z202" s="2158"/>
      <c r="AA202" s="2159"/>
    </row>
    <row r="203" spans="1:30">
      <c r="A203" s="46">
        <f t="shared" si="11"/>
        <v>197</v>
      </c>
      <c r="B203" s="49" t="s">
        <v>4119</v>
      </c>
      <c r="C203" s="30" t="s">
        <v>3549</v>
      </c>
      <c r="D203" s="30" t="s">
        <v>4117</v>
      </c>
      <c r="E203" s="33"/>
      <c r="F203" s="33"/>
      <c r="G203" s="33"/>
      <c r="H203" s="33" t="s">
        <v>17250</v>
      </c>
      <c r="I203" s="2073"/>
      <c r="J203" s="2073"/>
      <c r="K203" s="128"/>
      <c r="L203" s="128"/>
      <c r="M203" s="33" t="s">
        <v>3121</v>
      </c>
      <c r="N203" s="43">
        <v>0</v>
      </c>
      <c r="O203" s="43">
        <v>0</v>
      </c>
      <c r="P203" s="111" t="s">
        <v>2524</v>
      </c>
      <c r="Q203" s="111"/>
      <c r="R203" s="46"/>
      <c r="S203" s="111"/>
      <c r="T203" s="349" t="str">
        <f t="shared" si="10"/>
        <v xml:space="preserve"> </v>
      </c>
      <c r="U203" s="111"/>
      <c r="V203" s="111"/>
      <c r="W203" s="2158"/>
      <c r="X203" s="2158"/>
      <c r="Y203" s="2158"/>
      <c r="Z203" s="2158"/>
      <c r="AA203" s="2159"/>
    </row>
    <row r="204" spans="1:30">
      <c r="A204" s="46">
        <f t="shared" si="11"/>
        <v>198</v>
      </c>
      <c r="B204" s="1622" t="s">
        <v>15788</v>
      </c>
      <c r="C204" s="30" t="s">
        <v>4120</v>
      </c>
      <c r="D204" s="30" t="s">
        <v>2844</v>
      </c>
      <c r="E204" s="33">
        <v>692</v>
      </c>
      <c r="F204" s="33"/>
      <c r="G204" s="33" t="s">
        <v>4641</v>
      </c>
      <c r="H204" s="33" t="s">
        <v>18859</v>
      </c>
      <c r="I204" s="2073" t="s">
        <v>3335</v>
      </c>
      <c r="J204" s="2073"/>
      <c r="K204" s="128">
        <v>0.15</v>
      </c>
      <c r="L204" s="128">
        <v>33</v>
      </c>
      <c r="M204" s="33" t="s">
        <v>1963</v>
      </c>
      <c r="N204" s="43">
        <v>0</v>
      </c>
      <c r="O204" s="43">
        <v>2000</v>
      </c>
      <c r="P204" s="33" t="s">
        <v>103</v>
      </c>
      <c r="Q204" s="33"/>
      <c r="R204" s="43"/>
      <c r="S204" s="33">
        <v>1997</v>
      </c>
      <c r="T204" s="349" t="str">
        <f t="shared" si="10"/>
        <v xml:space="preserve"> </v>
      </c>
      <c r="U204" s="33"/>
      <c r="V204" s="33"/>
      <c r="W204" s="2158"/>
      <c r="X204" s="2158"/>
      <c r="Y204" s="2158"/>
      <c r="Z204" s="2158"/>
      <c r="AA204" s="2159"/>
    </row>
    <row r="205" spans="1:30">
      <c r="A205" s="46">
        <f t="shared" si="11"/>
        <v>199</v>
      </c>
      <c r="B205" s="1622" t="s">
        <v>18875</v>
      </c>
      <c r="C205" s="30" t="s">
        <v>18877</v>
      </c>
      <c r="D205" s="30" t="s">
        <v>2844</v>
      </c>
      <c r="E205" s="33" t="s">
        <v>18890</v>
      </c>
      <c r="F205" s="33"/>
      <c r="G205" s="33" t="s">
        <v>18876</v>
      </c>
      <c r="H205" s="33" t="s">
        <v>18859</v>
      </c>
      <c r="I205" s="2073" t="s">
        <v>4642</v>
      </c>
      <c r="J205" s="2073"/>
      <c r="K205" s="128" t="s">
        <v>3209</v>
      </c>
      <c r="L205" s="128">
        <v>70</v>
      </c>
      <c r="M205" s="33" t="s">
        <v>18878</v>
      </c>
      <c r="N205" s="46" t="s">
        <v>2524</v>
      </c>
      <c r="O205" s="46" t="s">
        <v>2524</v>
      </c>
      <c r="P205" s="34" t="s">
        <v>2524</v>
      </c>
      <c r="Q205" s="34"/>
      <c r="R205" s="46">
        <v>90014115</v>
      </c>
      <c r="S205" s="33">
        <v>1997</v>
      </c>
      <c r="T205" s="349" t="str">
        <f t="shared" si="10"/>
        <v xml:space="preserve"> </v>
      </c>
      <c r="U205" s="34"/>
      <c r="V205" s="34"/>
      <c r="W205" s="2158"/>
      <c r="X205" s="2158"/>
      <c r="Y205" s="2158"/>
      <c r="Z205" s="2158"/>
      <c r="AA205" s="2159"/>
    </row>
    <row r="206" spans="1:30">
      <c r="A206" s="46">
        <f t="shared" si="11"/>
        <v>200</v>
      </c>
      <c r="B206" s="1622" t="s">
        <v>4121</v>
      </c>
      <c r="C206" s="30" t="s">
        <v>4122</v>
      </c>
      <c r="D206" s="30" t="s">
        <v>2844</v>
      </c>
      <c r="E206" s="33" t="s">
        <v>4644</v>
      </c>
      <c r="F206" s="33"/>
      <c r="G206" s="33" t="s">
        <v>4643</v>
      </c>
      <c r="H206" s="33" t="s">
        <v>18863</v>
      </c>
      <c r="I206" s="2073" t="s">
        <v>4642</v>
      </c>
      <c r="J206" s="2073"/>
      <c r="K206" s="128" t="s">
        <v>3209</v>
      </c>
      <c r="L206" s="128">
        <v>70</v>
      </c>
      <c r="M206" s="33" t="s">
        <v>4214</v>
      </c>
      <c r="N206" s="46" t="s">
        <v>2524</v>
      </c>
      <c r="O206" s="46" t="s">
        <v>2524</v>
      </c>
      <c r="P206" s="34" t="s">
        <v>2524</v>
      </c>
      <c r="Q206" s="34"/>
      <c r="R206" s="46"/>
      <c r="S206" s="33">
        <v>1997</v>
      </c>
      <c r="T206" s="349" t="str">
        <f t="shared" si="10"/>
        <v xml:space="preserve"> </v>
      </c>
      <c r="U206" s="34"/>
      <c r="V206" s="34"/>
      <c r="W206" s="2158"/>
      <c r="X206" s="2158"/>
      <c r="Y206" s="2158"/>
      <c r="Z206" s="2158"/>
      <c r="AA206" s="2159" t="s">
        <v>18862</v>
      </c>
    </row>
    <row r="207" spans="1:30">
      <c r="A207" s="46">
        <f t="shared" si="11"/>
        <v>201</v>
      </c>
      <c r="B207" s="1622" t="s">
        <v>4215</v>
      </c>
      <c r="C207" s="30" t="s">
        <v>4216</v>
      </c>
      <c r="D207" s="30" t="s">
        <v>2844</v>
      </c>
      <c r="E207" s="33" t="s">
        <v>4644</v>
      </c>
      <c r="F207" s="33"/>
      <c r="G207" s="33" t="s">
        <v>4643</v>
      </c>
      <c r="H207" s="33" t="s">
        <v>18863</v>
      </c>
      <c r="I207" s="2073"/>
      <c r="J207" s="2073"/>
      <c r="K207" s="128"/>
      <c r="L207" s="128"/>
      <c r="M207" s="33" t="s">
        <v>4214</v>
      </c>
      <c r="N207" s="46" t="s">
        <v>2524</v>
      </c>
      <c r="O207" s="46" t="s">
        <v>2524</v>
      </c>
      <c r="P207" s="34" t="s">
        <v>2524</v>
      </c>
      <c r="Q207" s="34"/>
      <c r="R207" s="46"/>
      <c r="S207" s="33">
        <v>1997</v>
      </c>
      <c r="T207" s="349" t="str">
        <f t="shared" si="10"/>
        <v xml:space="preserve"> </v>
      </c>
      <c r="U207" s="34"/>
      <c r="V207" s="34"/>
      <c r="W207" s="2158"/>
      <c r="X207" s="2158"/>
      <c r="Y207" s="2158"/>
      <c r="Z207" s="2158"/>
      <c r="AA207" s="2159" t="s">
        <v>18862</v>
      </c>
    </row>
    <row r="208" spans="1:30">
      <c r="A208" s="46">
        <f t="shared" si="11"/>
        <v>202</v>
      </c>
      <c r="B208" s="1622" t="s">
        <v>4217</v>
      </c>
      <c r="C208" s="30" t="s">
        <v>4218</v>
      </c>
      <c r="D208" s="30" t="s">
        <v>2844</v>
      </c>
      <c r="E208" s="33" t="s">
        <v>4646</v>
      </c>
      <c r="F208" s="33"/>
      <c r="G208" s="33" t="s">
        <v>4643</v>
      </c>
      <c r="H208" s="33" t="s">
        <v>3516</v>
      </c>
      <c r="I208" s="2073" t="s">
        <v>4645</v>
      </c>
      <c r="J208" s="2073"/>
      <c r="K208" s="128" t="s">
        <v>3209</v>
      </c>
      <c r="L208" s="128">
        <v>40</v>
      </c>
      <c r="M208" s="33" t="s">
        <v>4219</v>
      </c>
      <c r="N208" s="46" t="s">
        <v>2524</v>
      </c>
      <c r="O208" s="46" t="s">
        <v>2524</v>
      </c>
      <c r="P208" s="34" t="s">
        <v>2524</v>
      </c>
      <c r="Q208" s="34"/>
      <c r="R208" s="46"/>
      <c r="S208" s="34"/>
      <c r="T208" s="349" t="str">
        <f t="shared" si="10"/>
        <v xml:space="preserve"> </v>
      </c>
      <c r="U208" s="34"/>
      <c r="V208" s="34"/>
      <c r="W208" s="329"/>
      <c r="X208" s="329"/>
      <c r="Y208" s="329"/>
      <c r="Z208" s="329"/>
      <c r="AA208" s="2159"/>
    </row>
    <row r="209" spans="1:31">
      <c r="A209" s="46">
        <f t="shared" si="11"/>
        <v>203</v>
      </c>
      <c r="B209" s="1622" t="s">
        <v>4220</v>
      </c>
      <c r="C209" s="30" t="s">
        <v>3361</v>
      </c>
      <c r="D209" s="30" t="s">
        <v>2844</v>
      </c>
      <c r="E209" s="33" t="s">
        <v>4647</v>
      </c>
      <c r="F209" s="33"/>
      <c r="G209" s="33" t="s">
        <v>4643</v>
      </c>
      <c r="H209" s="33" t="s">
        <v>3516</v>
      </c>
      <c r="I209" s="2073" t="s">
        <v>4645</v>
      </c>
      <c r="J209" s="2073"/>
      <c r="K209" s="128" t="s">
        <v>3209</v>
      </c>
      <c r="L209" s="128">
        <v>40</v>
      </c>
      <c r="M209" s="33" t="s">
        <v>4219</v>
      </c>
      <c r="N209" s="46" t="s">
        <v>2524</v>
      </c>
      <c r="O209" s="46" t="s">
        <v>2524</v>
      </c>
      <c r="P209" s="34" t="s">
        <v>2524</v>
      </c>
      <c r="Q209" s="34"/>
      <c r="R209" s="46">
        <v>90014123</v>
      </c>
      <c r="S209" s="34"/>
      <c r="T209" s="349" t="str">
        <f t="shared" si="10"/>
        <v xml:space="preserve"> </v>
      </c>
      <c r="U209" s="34"/>
      <c r="V209" s="34"/>
      <c r="W209" s="329"/>
      <c r="X209" s="329"/>
      <c r="Y209" s="329"/>
      <c r="Z209" s="329"/>
      <c r="AA209" s="2159" t="s">
        <v>18862</v>
      </c>
    </row>
    <row r="210" spans="1:31">
      <c r="A210" s="46">
        <f t="shared" si="11"/>
        <v>204</v>
      </c>
      <c r="B210" s="49" t="s">
        <v>3362</v>
      </c>
      <c r="C210" s="30" t="s">
        <v>4395</v>
      </c>
      <c r="D210" s="30" t="s">
        <v>4117</v>
      </c>
      <c r="E210" s="33"/>
      <c r="F210" s="33"/>
      <c r="G210" s="33"/>
      <c r="H210" s="33" t="s">
        <v>17279</v>
      </c>
      <c r="I210" s="2073"/>
      <c r="J210" s="2073"/>
      <c r="K210" s="128"/>
      <c r="L210" s="128"/>
      <c r="M210" s="33" t="s">
        <v>73</v>
      </c>
      <c r="N210" s="43">
        <v>0</v>
      </c>
      <c r="O210" s="43">
        <v>15.7</v>
      </c>
      <c r="P210" s="33" t="s">
        <v>2772</v>
      </c>
      <c r="Q210" s="33"/>
      <c r="R210" s="43"/>
      <c r="S210" s="33"/>
      <c r="T210" s="349" t="str">
        <f t="shared" si="10"/>
        <v xml:space="preserve"> </v>
      </c>
      <c r="U210" s="33"/>
      <c r="V210" s="33"/>
      <c r="W210" s="2158"/>
      <c r="X210" s="2158"/>
      <c r="Y210" s="2158"/>
      <c r="Z210" s="2158"/>
      <c r="AA210" s="125"/>
    </row>
    <row r="211" spans="1:31">
      <c r="A211" s="46">
        <f t="shared" si="11"/>
        <v>205</v>
      </c>
      <c r="B211" s="49" t="s">
        <v>4223</v>
      </c>
      <c r="C211" s="30" t="s">
        <v>4115</v>
      </c>
      <c r="D211" s="30" t="s">
        <v>4117</v>
      </c>
      <c r="E211" s="33"/>
      <c r="F211" s="33"/>
      <c r="G211" s="33"/>
      <c r="H211" s="33" t="s">
        <v>17250</v>
      </c>
      <c r="I211" s="2073"/>
      <c r="J211" s="2073"/>
      <c r="K211" s="128"/>
      <c r="L211" s="128"/>
      <c r="M211" s="33" t="s">
        <v>73</v>
      </c>
      <c r="N211" s="43">
        <v>0</v>
      </c>
      <c r="O211" s="43">
        <v>4.5999999999999996</v>
      </c>
      <c r="P211" s="33" t="s">
        <v>103</v>
      </c>
      <c r="Q211" s="33"/>
      <c r="R211" s="43"/>
      <c r="S211" s="33"/>
      <c r="T211" s="349" t="str">
        <f t="shared" si="10"/>
        <v xml:space="preserve"> </v>
      </c>
      <c r="U211" s="33"/>
      <c r="V211" s="33"/>
      <c r="W211" s="2158"/>
      <c r="X211" s="2158"/>
      <c r="Y211" s="2158"/>
      <c r="Z211" s="2158"/>
      <c r="AA211" s="125"/>
    </row>
    <row r="212" spans="1:31">
      <c r="A212" s="46">
        <f t="shared" si="11"/>
        <v>206</v>
      </c>
      <c r="B212" s="49" t="s">
        <v>4224</v>
      </c>
      <c r="C212" s="30" t="s">
        <v>4225</v>
      </c>
      <c r="D212" s="30" t="s">
        <v>4117</v>
      </c>
      <c r="E212" s="33"/>
      <c r="F212" s="33"/>
      <c r="G212" s="33"/>
      <c r="H212" s="33" t="s">
        <v>17245</v>
      </c>
      <c r="I212" s="2073"/>
      <c r="J212" s="2073"/>
      <c r="K212" s="128"/>
      <c r="L212" s="128"/>
      <c r="M212" s="33" t="s">
        <v>73</v>
      </c>
      <c r="N212" s="43">
        <v>0</v>
      </c>
      <c r="O212" s="43">
        <v>6.3</v>
      </c>
      <c r="P212" s="33" t="s">
        <v>2772</v>
      </c>
      <c r="Q212" s="33"/>
      <c r="R212" s="43"/>
      <c r="S212" s="33"/>
      <c r="T212" s="349" t="str">
        <f t="shared" si="10"/>
        <v xml:space="preserve"> </v>
      </c>
      <c r="U212" s="33"/>
      <c r="V212" s="33"/>
      <c r="W212" s="2158"/>
      <c r="X212" s="2158"/>
      <c r="Y212" s="2158"/>
      <c r="Z212" s="2158"/>
      <c r="AA212" s="125"/>
    </row>
    <row r="213" spans="1:31">
      <c r="A213" s="46">
        <f t="shared" si="11"/>
        <v>207</v>
      </c>
      <c r="B213" s="2729" t="s">
        <v>15793</v>
      </c>
      <c r="C213" s="1839"/>
      <c r="D213" s="1839" t="s">
        <v>12268</v>
      </c>
      <c r="E213" s="1839"/>
      <c r="F213" s="1839"/>
      <c r="G213" s="2157"/>
      <c r="H213" s="2157" t="s">
        <v>17245</v>
      </c>
      <c r="I213" s="2164"/>
      <c r="J213" s="2164"/>
      <c r="K213" s="2164"/>
      <c r="L213" s="2164"/>
      <c r="M213" s="1839"/>
      <c r="N213" s="2157"/>
      <c r="O213" s="2157"/>
      <c r="P213" s="2157"/>
      <c r="Q213" s="2157"/>
      <c r="R213" s="2157"/>
      <c r="S213" s="2157"/>
      <c r="T213" s="2157"/>
      <c r="U213" s="2157"/>
      <c r="V213" s="2157"/>
      <c r="W213" s="2164"/>
      <c r="X213" s="2164"/>
      <c r="Y213" s="2164"/>
      <c r="Z213" s="2164"/>
      <c r="AA213" s="1839"/>
      <c r="AB213" s="929"/>
      <c r="AD213" s="929"/>
    </row>
    <row r="214" spans="1:31">
      <c r="A214" s="46">
        <f t="shared" si="11"/>
        <v>208</v>
      </c>
      <c r="B214" s="49" t="s">
        <v>4226</v>
      </c>
      <c r="C214" s="30" t="s">
        <v>1474</v>
      </c>
      <c r="D214" s="30" t="s">
        <v>4117</v>
      </c>
      <c r="E214" s="33"/>
      <c r="F214" s="33"/>
      <c r="G214" s="33"/>
      <c r="H214" s="33" t="s">
        <v>3516</v>
      </c>
      <c r="I214" s="2073"/>
      <c r="J214" s="2073"/>
      <c r="K214" s="128"/>
      <c r="L214" s="128"/>
      <c r="M214" s="33" t="s">
        <v>2524</v>
      </c>
      <c r="N214" s="43">
        <v>0</v>
      </c>
      <c r="O214" s="43">
        <v>0</v>
      </c>
      <c r="P214" s="111" t="s">
        <v>2524</v>
      </c>
      <c r="Q214" s="111"/>
      <c r="R214" s="46"/>
      <c r="S214" s="111"/>
      <c r="T214" s="349" t="str">
        <f t="shared" ref="T214:T240" si="12">IF(ISERROR(INDEX(data,MATCH(LEN(V214),item,0),2))," ",INDEX(data,MATCH(LEN(V214),item,0),2))</f>
        <v xml:space="preserve"> </v>
      </c>
      <c r="U214" s="111"/>
      <c r="V214" s="111"/>
      <c r="W214" s="329"/>
      <c r="X214" s="329"/>
      <c r="Y214" s="329"/>
      <c r="Z214" s="329"/>
      <c r="AA214" s="2159"/>
    </row>
    <row r="215" spans="1:31">
      <c r="A215" s="46">
        <f t="shared" si="11"/>
        <v>209</v>
      </c>
      <c r="B215" s="49" t="s">
        <v>4228</v>
      </c>
      <c r="C215" s="30" t="s">
        <v>4229</v>
      </c>
      <c r="D215" s="30" t="s">
        <v>4050</v>
      </c>
      <c r="E215" s="2073" t="s">
        <v>3752</v>
      </c>
      <c r="F215" s="2073" t="s">
        <v>17680</v>
      </c>
      <c r="G215" s="2073" t="s">
        <v>4381</v>
      </c>
      <c r="H215" s="2073" t="s">
        <v>3516</v>
      </c>
      <c r="I215" s="2073"/>
      <c r="J215" s="2073"/>
      <c r="K215" s="128"/>
      <c r="L215" s="128"/>
      <c r="M215" s="33" t="s">
        <v>1963</v>
      </c>
      <c r="N215" s="43">
        <v>0</v>
      </c>
      <c r="O215" s="43">
        <v>5</v>
      </c>
      <c r="P215" s="33" t="s">
        <v>2772</v>
      </c>
      <c r="Q215" s="33"/>
      <c r="R215" s="43"/>
      <c r="S215" s="33">
        <v>1997</v>
      </c>
      <c r="T215" s="349" t="str">
        <f t="shared" si="12"/>
        <v xml:space="preserve"> </v>
      </c>
      <c r="U215" s="33"/>
      <c r="V215" s="33"/>
      <c r="W215" s="2158"/>
      <c r="X215" s="2158"/>
      <c r="Y215" s="2158"/>
      <c r="Z215" s="2158"/>
      <c r="AA215" s="2159"/>
    </row>
    <row r="216" spans="1:31">
      <c r="A216" s="46">
        <f t="shared" si="11"/>
        <v>210</v>
      </c>
      <c r="B216" s="49" t="s">
        <v>4230</v>
      </c>
      <c r="C216" s="30" t="s">
        <v>4231</v>
      </c>
      <c r="D216" s="30" t="s">
        <v>4050</v>
      </c>
      <c r="E216" s="33" t="s">
        <v>3427</v>
      </c>
      <c r="F216" s="33"/>
      <c r="G216" s="33" t="s">
        <v>4277</v>
      </c>
      <c r="H216" s="33" t="s">
        <v>3516</v>
      </c>
      <c r="I216" s="2073"/>
      <c r="J216" s="2073"/>
      <c r="K216" s="128"/>
      <c r="L216" s="128"/>
      <c r="M216" s="33" t="s">
        <v>4232</v>
      </c>
      <c r="N216" s="43">
        <v>10</v>
      </c>
      <c r="O216" s="43">
        <v>100</v>
      </c>
      <c r="P216" s="33" t="s">
        <v>3428</v>
      </c>
      <c r="Q216" s="33"/>
      <c r="R216" s="43"/>
      <c r="S216" s="33"/>
      <c r="T216" s="349" t="str">
        <f t="shared" si="12"/>
        <v xml:space="preserve"> </v>
      </c>
      <c r="U216" s="33"/>
      <c r="V216" s="33"/>
      <c r="W216" s="2158"/>
      <c r="X216" s="2158"/>
      <c r="Y216" s="2158"/>
      <c r="Z216" s="2158"/>
      <c r="AA216" s="2159"/>
    </row>
    <row r="217" spans="1:31">
      <c r="A217" s="46">
        <f t="shared" si="11"/>
        <v>211</v>
      </c>
      <c r="B217" s="49" t="s">
        <v>4233</v>
      </c>
      <c r="C217" s="30" t="s">
        <v>1343</v>
      </c>
      <c r="D217" s="30" t="s">
        <v>4050</v>
      </c>
      <c r="E217" s="33"/>
      <c r="F217" s="33"/>
      <c r="G217" s="33"/>
      <c r="H217" s="33" t="s">
        <v>3516</v>
      </c>
      <c r="I217" s="2073"/>
      <c r="J217" s="2073"/>
      <c r="K217" s="128"/>
      <c r="L217" s="128"/>
      <c r="M217" s="33" t="s">
        <v>2524</v>
      </c>
      <c r="N217" s="43">
        <v>0</v>
      </c>
      <c r="O217" s="43">
        <v>0</v>
      </c>
      <c r="P217" s="111" t="s">
        <v>2524</v>
      </c>
      <c r="Q217" s="111"/>
      <c r="R217" s="46"/>
      <c r="S217" s="111"/>
      <c r="T217" s="349" t="str">
        <f t="shared" si="12"/>
        <v xml:space="preserve"> </v>
      </c>
      <c r="U217" s="111"/>
      <c r="V217" s="111"/>
      <c r="W217" s="329"/>
      <c r="X217" s="329"/>
      <c r="Y217" s="329"/>
      <c r="Z217" s="329"/>
      <c r="AA217" s="2159"/>
    </row>
    <row r="218" spans="1:31">
      <c r="A218" s="46">
        <f t="shared" si="11"/>
        <v>212</v>
      </c>
      <c r="B218" s="49" t="s">
        <v>1344</v>
      </c>
      <c r="C218" s="30" t="s">
        <v>1345</v>
      </c>
      <c r="D218" s="30" t="s">
        <v>4050</v>
      </c>
      <c r="E218" s="33"/>
      <c r="F218" s="33"/>
      <c r="G218" s="33"/>
      <c r="H218" s="33" t="s">
        <v>3516</v>
      </c>
      <c r="I218" s="2073"/>
      <c r="J218" s="2073"/>
      <c r="K218" s="128"/>
      <c r="L218" s="128"/>
      <c r="M218" s="33" t="s">
        <v>2524</v>
      </c>
      <c r="N218" s="43">
        <v>0</v>
      </c>
      <c r="O218" s="43">
        <v>0</v>
      </c>
      <c r="P218" s="111" t="s">
        <v>2524</v>
      </c>
      <c r="Q218" s="111"/>
      <c r="R218" s="46"/>
      <c r="S218" s="111"/>
      <c r="T218" s="349" t="str">
        <f t="shared" si="12"/>
        <v xml:space="preserve"> </v>
      </c>
      <c r="U218" s="111"/>
      <c r="V218" s="111"/>
      <c r="W218" s="329"/>
      <c r="X218" s="329"/>
      <c r="Y218" s="329"/>
      <c r="Z218" s="329"/>
      <c r="AA218" s="2159"/>
    </row>
    <row r="219" spans="1:31">
      <c r="A219" s="46">
        <f t="shared" si="11"/>
        <v>213</v>
      </c>
      <c r="B219" s="49" t="s">
        <v>1346</v>
      </c>
      <c r="C219" s="30" t="s">
        <v>1347</v>
      </c>
      <c r="D219" s="30" t="s">
        <v>4050</v>
      </c>
      <c r="E219" s="33"/>
      <c r="F219" s="33"/>
      <c r="G219" s="33"/>
      <c r="H219" s="33" t="s">
        <v>3516</v>
      </c>
      <c r="I219" s="2073"/>
      <c r="J219" s="2073"/>
      <c r="K219" s="128"/>
      <c r="L219" s="128"/>
      <c r="M219" s="33" t="s">
        <v>2524</v>
      </c>
      <c r="N219" s="43">
        <v>0</v>
      </c>
      <c r="O219" s="43">
        <v>0</v>
      </c>
      <c r="P219" s="111" t="s">
        <v>2524</v>
      </c>
      <c r="Q219" s="111"/>
      <c r="R219" s="46"/>
      <c r="S219" s="111"/>
      <c r="T219" s="349" t="str">
        <f t="shared" si="12"/>
        <v xml:space="preserve"> </v>
      </c>
      <c r="U219" s="111"/>
      <c r="V219" s="111"/>
      <c r="W219" s="329"/>
      <c r="X219" s="329"/>
      <c r="Y219" s="329"/>
      <c r="Z219" s="329"/>
      <c r="AA219" s="2159"/>
    </row>
    <row r="220" spans="1:31">
      <c r="A220" s="46">
        <f t="shared" si="11"/>
        <v>214</v>
      </c>
      <c r="B220" s="49" t="s">
        <v>1348</v>
      </c>
      <c r="C220" s="30" t="s">
        <v>1347</v>
      </c>
      <c r="D220" s="30" t="s">
        <v>4050</v>
      </c>
      <c r="E220" s="2073" t="s">
        <v>3752</v>
      </c>
      <c r="F220" s="2073" t="s">
        <v>17681</v>
      </c>
      <c r="G220" s="2073" t="s">
        <v>4381</v>
      </c>
      <c r="H220" s="2073" t="s">
        <v>17283</v>
      </c>
      <c r="I220" s="2073"/>
      <c r="J220" s="2073"/>
      <c r="K220" s="128"/>
      <c r="L220" s="128"/>
      <c r="M220" s="33" t="s">
        <v>1963</v>
      </c>
      <c r="N220" s="43">
        <v>0</v>
      </c>
      <c r="O220" s="43">
        <v>2.4</v>
      </c>
      <c r="P220" s="33" t="s">
        <v>2772</v>
      </c>
      <c r="Q220" s="33"/>
      <c r="R220" s="43"/>
      <c r="S220" s="33">
        <v>1997</v>
      </c>
      <c r="T220" s="349" t="str">
        <f t="shared" si="12"/>
        <v xml:space="preserve"> </v>
      </c>
      <c r="U220" s="33"/>
      <c r="V220" s="33"/>
      <c r="W220" s="2158"/>
      <c r="X220" s="2158"/>
      <c r="Y220" s="2158"/>
      <c r="Z220" s="2158"/>
      <c r="AA220" s="125"/>
    </row>
    <row r="221" spans="1:31">
      <c r="A221" s="46">
        <f t="shared" si="11"/>
        <v>215</v>
      </c>
      <c r="B221" s="49" t="s">
        <v>1349</v>
      </c>
      <c r="C221" s="30" t="s">
        <v>1350</v>
      </c>
      <c r="D221" s="30" t="s">
        <v>4050</v>
      </c>
      <c r="E221" s="33"/>
      <c r="F221" s="33"/>
      <c r="G221" s="33"/>
      <c r="H221" s="33" t="s">
        <v>17283</v>
      </c>
      <c r="I221" s="2073"/>
      <c r="J221" s="2073"/>
      <c r="K221" s="128"/>
      <c r="L221" s="128"/>
      <c r="M221" s="33" t="s">
        <v>73</v>
      </c>
      <c r="N221" s="43">
        <v>0</v>
      </c>
      <c r="O221" s="43">
        <v>2600</v>
      </c>
      <c r="P221" s="33" t="s">
        <v>2772</v>
      </c>
      <c r="Q221" s="33"/>
      <c r="R221" s="43"/>
      <c r="S221" s="33"/>
      <c r="T221" s="349" t="str">
        <f t="shared" si="12"/>
        <v xml:space="preserve"> </v>
      </c>
      <c r="U221" s="33"/>
      <c r="V221" s="33"/>
      <c r="W221" s="2158"/>
      <c r="X221" s="2158"/>
      <c r="Y221" s="2158"/>
      <c r="Z221" s="2158"/>
      <c r="AA221" s="125"/>
    </row>
    <row r="222" spans="1:31">
      <c r="A222" s="46">
        <f t="shared" si="11"/>
        <v>216</v>
      </c>
      <c r="B222" s="49" t="s">
        <v>1351</v>
      </c>
      <c r="C222" s="30" t="s">
        <v>4386</v>
      </c>
      <c r="D222" s="44" t="s">
        <v>1352</v>
      </c>
      <c r="E222" s="33" t="s">
        <v>3431</v>
      </c>
      <c r="F222" s="33"/>
      <c r="G222" s="33" t="s">
        <v>3426</v>
      </c>
      <c r="H222" s="33" t="s">
        <v>17296</v>
      </c>
      <c r="I222" s="2073"/>
      <c r="J222" s="2073"/>
      <c r="K222" s="128"/>
      <c r="L222" s="128"/>
      <c r="M222" s="33" t="s">
        <v>1476</v>
      </c>
      <c r="N222" s="43">
        <v>0</v>
      </c>
      <c r="O222" s="43">
        <v>0</v>
      </c>
      <c r="P222" s="33" t="s">
        <v>2524</v>
      </c>
      <c r="Q222" s="33"/>
      <c r="R222" s="43"/>
      <c r="S222" s="33">
        <v>1997</v>
      </c>
      <c r="T222" s="349" t="str">
        <f t="shared" si="12"/>
        <v xml:space="preserve"> </v>
      </c>
      <c r="U222" s="33"/>
      <c r="V222" s="33"/>
      <c r="W222" s="2158"/>
      <c r="X222" s="2158"/>
      <c r="Y222" s="2158"/>
      <c r="Z222" s="2158"/>
      <c r="AA222" s="2159"/>
    </row>
    <row r="223" spans="1:31" s="929" customFormat="1">
      <c r="A223" s="46">
        <f t="shared" si="11"/>
        <v>217</v>
      </c>
      <c r="B223" s="144" t="s">
        <v>1353</v>
      </c>
      <c r="C223" s="142" t="s">
        <v>3550</v>
      </c>
      <c r="D223" s="137" t="s">
        <v>2621</v>
      </c>
      <c r="E223" s="143" t="s">
        <v>3014</v>
      </c>
      <c r="F223" s="143"/>
      <c r="G223" s="143" t="s">
        <v>4381</v>
      </c>
      <c r="H223" s="143" t="s">
        <v>17255</v>
      </c>
      <c r="I223" s="2740"/>
      <c r="J223" s="2740"/>
      <c r="K223" s="2182"/>
      <c r="L223" s="2182"/>
      <c r="M223" s="143" t="s">
        <v>1956</v>
      </c>
      <c r="N223" s="161">
        <v>0</v>
      </c>
      <c r="O223" s="161">
        <v>300</v>
      </c>
      <c r="P223" s="143" t="s">
        <v>2772</v>
      </c>
      <c r="Q223" s="143"/>
      <c r="R223" s="161"/>
      <c r="S223" s="143">
        <v>1997</v>
      </c>
      <c r="T223" s="350" t="str">
        <f t="shared" si="12"/>
        <v xml:space="preserve"> </v>
      </c>
      <c r="U223" s="143"/>
      <c r="V223" s="143"/>
      <c r="W223" s="2171"/>
      <c r="X223" s="2171"/>
      <c r="Y223" s="2171"/>
      <c r="Z223" s="2171"/>
      <c r="AA223" s="2172"/>
      <c r="AB223" s="975"/>
      <c r="AC223" s="2294"/>
      <c r="AD223" s="975"/>
      <c r="AE223" s="975"/>
    </row>
    <row r="224" spans="1:31" s="929" customFormat="1">
      <c r="A224" s="46">
        <f t="shared" si="11"/>
        <v>218</v>
      </c>
      <c r="B224" s="144" t="s">
        <v>1354</v>
      </c>
      <c r="C224" s="2147" t="s">
        <v>1356</v>
      </c>
      <c r="D224" s="137" t="s">
        <v>1355</v>
      </c>
      <c r="E224" s="2153" t="s">
        <v>3014</v>
      </c>
      <c r="F224" s="2153"/>
      <c r="G224" s="2153" t="s">
        <v>4381</v>
      </c>
      <c r="H224" s="2153" t="s">
        <v>17289</v>
      </c>
      <c r="I224" s="448"/>
      <c r="J224" s="448"/>
      <c r="K224" s="3035"/>
      <c r="L224" s="3035"/>
      <c r="M224" s="2153" t="s">
        <v>1956</v>
      </c>
      <c r="N224" s="2152">
        <v>0</v>
      </c>
      <c r="O224" s="2152">
        <v>300</v>
      </c>
      <c r="P224" s="2153" t="s">
        <v>1525</v>
      </c>
      <c r="Q224" s="2153"/>
      <c r="R224" s="2152"/>
      <c r="S224" s="2153">
        <v>1997</v>
      </c>
      <c r="T224" s="348" t="str">
        <f t="shared" si="12"/>
        <v xml:space="preserve"> </v>
      </c>
      <c r="U224" s="2153"/>
      <c r="V224" s="2153"/>
      <c r="W224" s="2154"/>
      <c r="X224" s="2154"/>
      <c r="Y224" s="2154"/>
      <c r="Z224" s="2154"/>
      <c r="AA224" s="2737"/>
      <c r="AB224" s="975"/>
      <c r="AC224" s="2294"/>
      <c r="AD224" s="975"/>
      <c r="AE224" s="975"/>
    </row>
    <row r="225" spans="1:31">
      <c r="A225" s="46">
        <f t="shared" si="11"/>
        <v>219</v>
      </c>
      <c r="B225" s="49" t="s">
        <v>1357</v>
      </c>
      <c r="C225" s="30" t="s">
        <v>1359</v>
      </c>
      <c r="D225" s="44" t="s">
        <v>1358</v>
      </c>
      <c r="E225" s="2073" t="s">
        <v>3752</v>
      </c>
      <c r="F225" s="2073" t="s">
        <v>17685</v>
      </c>
      <c r="G225" s="2073" t="s">
        <v>4381</v>
      </c>
      <c r="H225" s="2073" t="s">
        <v>17234</v>
      </c>
      <c r="I225" s="2073"/>
      <c r="J225" s="2073"/>
      <c r="K225" s="128"/>
      <c r="L225" s="128"/>
      <c r="M225" s="33" t="s">
        <v>1963</v>
      </c>
      <c r="N225" s="43">
        <v>0</v>
      </c>
      <c r="O225" s="43">
        <v>7.4</v>
      </c>
      <c r="P225" s="33" t="s">
        <v>2772</v>
      </c>
      <c r="Q225" s="33"/>
      <c r="R225" s="43"/>
      <c r="S225" s="33">
        <v>1997</v>
      </c>
      <c r="T225" s="349" t="str">
        <f t="shared" si="12"/>
        <v xml:space="preserve"> </v>
      </c>
      <c r="U225" s="33"/>
      <c r="V225" s="33"/>
      <c r="W225" s="2158"/>
      <c r="X225" s="2158"/>
      <c r="Y225" s="2158"/>
      <c r="Z225" s="2158"/>
      <c r="AA225" s="125"/>
    </row>
    <row r="226" spans="1:31">
      <c r="A226" s="46">
        <f t="shared" si="11"/>
        <v>220</v>
      </c>
      <c r="B226" s="49" t="s">
        <v>1360</v>
      </c>
      <c r="C226" s="30" t="s">
        <v>1362</v>
      </c>
      <c r="D226" s="44" t="s">
        <v>1361</v>
      </c>
      <c r="E226" s="2073" t="s">
        <v>3752</v>
      </c>
      <c r="F226" s="2073" t="s">
        <v>17686</v>
      </c>
      <c r="G226" s="2073" t="s">
        <v>4381</v>
      </c>
      <c r="H226" s="2073" t="s">
        <v>17234</v>
      </c>
      <c r="I226" s="2073"/>
      <c r="J226" s="2073"/>
      <c r="K226" s="128"/>
      <c r="L226" s="128"/>
      <c r="M226" s="33" t="s">
        <v>1963</v>
      </c>
      <c r="N226" s="43">
        <v>0</v>
      </c>
      <c r="O226" s="43">
        <v>7.4</v>
      </c>
      <c r="P226" s="33" t="s">
        <v>2772</v>
      </c>
      <c r="Q226" s="33"/>
      <c r="R226" s="43"/>
      <c r="S226" s="33">
        <v>1997</v>
      </c>
      <c r="T226" s="349" t="str">
        <f t="shared" si="12"/>
        <v xml:space="preserve"> </v>
      </c>
      <c r="U226" s="33"/>
      <c r="V226" s="33"/>
      <c r="W226" s="2158"/>
      <c r="X226" s="2158"/>
      <c r="Y226" s="2158"/>
      <c r="Z226" s="2158"/>
      <c r="AA226" s="125"/>
    </row>
    <row r="227" spans="1:31">
      <c r="A227" s="46">
        <f t="shared" si="11"/>
        <v>221</v>
      </c>
      <c r="B227" s="49" t="s">
        <v>15789</v>
      </c>
      <c r="C227" s="30" t="s">
        <v>1363</v>
      </c>
      <c r="D227" s="44" t="s">
        <v>1358</v>
      </c>
      <c r="E227" s="33" t="s">
        <v>2744</v>
      </c>
      <c r="F227" s="33"/>
      <c r="G227" s="33" t="s">
        <v>4381</v>
      </c>
      <c r="H227" s="33" t="s">
        <v>17234</v>
      </c>
      <c r="I227" s="2073"/>
      <c r="J227" s="2073"/>
      <c r="K227" s="128"/>
      <c r="L227" s="128"/>
      <c r="M227" s="33" t="s">
        <v>1956</v>
      </c>
      <c r="N227" s="43">
        <v>0</v>
      </c>
      <c r="O227" s="43">
        <v>300</v>
      </c>
      <c r="P227" s="33" t="s">
        <v>2772</v>
      </c>
      <c r="Q227" s="33"/>
      <c r="R227" s="43"/>
      <c r="S227" s="33">
        <v>1997</v>
      </c>
      <c r="T227" s="349" t="str">
        <f t="shared" si="12"/>
        <v xml:space="preserve"> </v>
      </c>
      <c r="U227" s="33"/>
      <c r="V227" s="33"/>
      <c r="W227" s="2158"/>
      <c r="X227" s="2158"/>
      <c r="Y227" s="2158"/>
      <c r="Z227" s="2158"/>
      <c r="AA227" s="2159"/>
    </row>
    <row r="228" spans="1:31">
      <c r="A228" s="46">
        <f t="shared" si="11"/>
        <v>222</v>
      </c>
      <c r="B228" s="49" t="s">
        <v>1364</v>
      </c>
      <c r="C228" s="30" t="s">
        <v>1365</v>
      </c>
      <c r="D228" s="44" t="s">
        <v>1361</v>
      </c>
      <c r="E228" s="33" t="s">
        <v>2744</v>
      </c>
      <c r="F228" s="33"/>
      <c r="G228" s="33" t="s">
        <v>4381</v>
      </c>
      <c r="H228" s="33" t="s">
        <v>17234</v>
      </c>
      <c r="I228" s="2073"/>
      <c r="J228" s="2073"/>
      <c r="K228" s="128"/>
      <c r="L228" s="128"/>
      <c r="M228" s="33" t="s">
        <v>1956</v>
      </c>
      <c r="N228" s="43">
        <v>0</v>
      </c>
      <c r="O228" s="43">
        <v>300</v>
      </c>
      <c r="P228" s="33" t="s">
        <v>2772</v>
      </c>
      <c r="Q228" s="33"/>
      <c r="R228" s="43"/>
      <c r="S228" s="33">
        <v>1997</v>
      </c>
      <c r="T228" s="349" t="str">
        <f t="shared" si="12"/>
        <v xml:space="preserve"> </v>
      </c>
      <c r="U228" s="33"/>
      <c r="V228" s="33"/>
      <c r="W228" s="2158"/>
      <c r="X228" s="2158"/>
      <c r="Y228" s="2158"/>
      <c r="Z228" s="2158"/>
      <c r="AA228" s="2159"/>
    </row>
    <row r="229" spans="1:31">
      <c r="A229" s="46">
        <f t="shared" si="11"/>
        <v>223</v>
      </c>
      <c r="B229" s="49" t="s">
        <v>1366</v>
      </c>
      <c r="C229" s="30" t="s">
        <v>1368</v>
      </c>
      <c r="D229" s="44" t="s">
        <v>1367</v>
      </c>
      <c r="E229" s="33"/>
      <c r="F229" s="33"/>
      <c r="G229" s="33"/>
      <c r="H229" s="33" t="s">
        <v>17292</v>
      </c>
      <c r="I229" s="2073"/>
      <c r="J229" s="2073"/>
      <c r="K229" s="128"/>
      <c r="L229" s="128"/>
      <c r="M229" s="33" t="s">
        <v>415</v>
      </c>
      <c r="N229" s="43">
        <v>0</v>
      </c>
      <c r="O229" s="43">
        <v>1.4</v>
      </c>
      <c r="P229" s="33" t="s">
        <v>2772</v>
      </c>
      <c r="Q229" s="33"/>
      <c r="R229" s="43"/>
      <c r="S229" s="320"/>
      <c r="T229" s="349" t="str">
        <f t="shared" si="12"/>
        <v xml:space="preserve"> </v>
      </c>
      <c r="U229" s="33"/>
      <c r="V229" s="320"/>
      <c r="W229" s="2158"/>
      <c r="X229" s="2158"/>
      <c r="Y229" s="2158"/>
      <c r="Z229" s="2158"/>
      <c r="AA229" s="2159"/>
    </row>
    <row r="230" spans="1:31">
      <c r="A230" s="46">
        <f t="shared" si="11"/>
        <v>224</v>
      </c>
      <c r="B230" s="49" t="s">
        <v>416</v>
      </c>
      <c r="C230" s="30" t="s">
        <v>418</v>
      </c>
      <c r="D230" s="44" t="s">
        <v>417</v>
      </c>
      <c r="E230" s="33"/>
      <c r="F230" s="33"/>
      <c r="G230" s="33"/>
      <c r="H230" s="33" t="s">
        <v>17292</v>
      </c>
      <c r="I230" s="2073"/>
      <c r="J230" s="2073"/>
      <c r="K230" s="128"/>
      <c r="L230" s="128"/>
      <c r="M230" s="33" t="s">
        <v>415</v>
      </c>
      <c r="N230" s="43">
        <v>0</v>
      </c>
      <c r="O230" s="43">
        <v>1.4</v>
      </c>
      <c r="P230" s="33" t="s">
        <v>2772</v>
      </c>
      <c r="Q230" s="33"/>
      <c r="R230" s="43"/>
      <c r="S230" s="320"/>
      <c r="T230" s="349" t="str">
        <f t="shared" si="12"/>
        <v xml:space="preserve"> </v>
      </c>
      <c r="U230" s="33"/>
      <c r="V230" s="320"/>
      <c r="W230" s="2158"/>
      <c r="X230" s="2158"/>
      <c r="Y230" s="2158"/>
      <c r="Z230" s="2158"/>
      <c r="AA230" s="2159"/>
    </row>
    <row r="231" spans="1:31">
      <c r="A231" s="46">
        <f t="shared" si="11"/>
        <v>225</v>
      </c>
      <c r="B231" s="49" t="s">
        <v>4538</v>
      </c>
      <c r="C231" s="30" t="s">
        <v>4390</v>
      </c>
      <c r="D231" s="44" t="s">
        <v>1361</v>
      </c>
      <c r="E231" s="33"/>
      <c r="F231" s="33"/>
      <c r="G231" s="33"/>
      <c r="H231" s="33" t="s">
        <v>17234</v>
      </c>
      <c r="I231" s="2073"/>
      <c r="J231" s="2073"/>
      <c r="K231" s="128"/>
      <c r="L231" s="128"/>
      <c r="M231" s="33" t="s">
        <v>73</v>
      </c>
      <c r="N231" s="43">
        <v>0</v>
      </c>
      <c r="O231" s="43">
        <v>8.4</v>
      </c>
      <c r="P231" s="33" t="s">
        <v>2772</v>
      </c>
      <c r="Q231" s="143"/>
      <c r="R231" s="161"/>
      <c r="S231" s="320"/>
      <c r="T231" s="349" t="str">
        <f t="shared" si="12"/>
        <v xml:space="preserve"> </v>
      </c>
      <c r="U231" s="143"/>
      <c r="V231" s="143"/>
      <c r="W231" s="2158"/>
      <c r="X231" s="2158"/>
      <c r="Y231" s="2158"/>
      <c r="Z231" s="2158"/>
      <c r="AA231" s="2738"/>
    </row>
    <row r="232" spans="1:31">
      <c r="A232" s="46">
        <f t="shared" si="11"/>
        <v>226</v>
      </c>
      <c r="B232" s="49" t="s">
        <v>4539</v>
      </c>
      <c r="C232" s="30" t="s">
        <v>4540</v>
      </c>
      <c r="D232" s="44" t="s">
        <v>1361</v>
      </c>
      <c r="E232" s="33"/>
      <c r="F232" s="33"/>
      <c r="G232" s="33"/>
      <c r="H232" s="33" t="s">
        <v>17234</v>
      </c>
      <c r="I232" s="2073"/>
      <c r="J232" s="2073"/>
      <c r="K232" s="128"/>
      <c r="L232" s="128"/>
      <c r="M232" s="33" t="s">
        <v>73</v>
      </c>
      <c r="N232" s="43">
        <v>0</v>
      </c>
      <c r="O232" s="43">
        <v>8.4</v>
      </c>
      <c r="P232" s="33" t="s">
        <v>2772</v>
      </c>
      <c r="Q232" s="143"/>
      <c r="R232" s="161"/>
      <c r="S232" s="320"/>
      <c r="T232" s="349" t="str">
        <f t="shared" si="12"/>
        <v xml:space="preserve"> </v>
      </c>
      <c r="U232" s="143"/>
      <c r="V232" s="143"/>
      <c r="W232" s="2158"/>
      <c r="X232" s="2158"/>
      <c r="Y232" s="2158"/>
      <c r="Z232" s="2158"/>
      <c r="AA232" s="2738"/>
    </row>
    <row r="233" spans="1:31" s="929" customFormat="1">
      <c r="A233" s="46">
        <f t="shared" si="11"/>
        <v>227</v>
      </c>
      <c r="B233" s="49" t="s">
        <v>4541</v>
      </c>
      <c r="C233" s="2147" t="s">
        <v>1459</v>
      </c>
      <c r="D233" s="2736" t="s">
        <v>417</v>
      </c>
      <c r="E233" s="2153"/>
      <c r="F233" s="2153"/>
      <c r="G233" s="2153"/>
      <c r="H233" s="2153" t="s">
        <v>17254</v>
      </c>
      <c r="I233" s="448"/>
      <c r="J233" s="448"/>
      <c r="K233" s="3035"/>
      <c r="L233" s="3035"/>
      <c r="M233" s="2153" t="s">
        <v>76</v>
      </c>
      <c r="N233" s="2152">
        <v>0</v>
      </c>
      <c r="O233" s="2152">
        <v>1.5</v>
      </c>
      <c r="P233" s="2153" t="s">
        <v>2772</v>
      </c>
      <c r="Q233" s="2153"/>
      <c r="R233" s="2152"/>
      <c r="S233" s="2153"/>
      <c r="T233" s="348" t="str">
        <f t="shared" si="12"/>
        <v xml:space="preserve"> </v>
      </c>
      <c r="U233" s="2153"/>
      <c r="V233" s="2153"/>
      <c r="W233" s="2154"/>
      <c r="X233" s="2154"/>
      <c r="Y233" s="2154"/>
      <c r="Z233" s="2154"/>
      <c r="AA233" s="2739"/>
      <c r="AB233" s="975"/>
      <c r="AC233" s="2294"/>
      <c r="AD233" s="975"/>
      <c r="AE233" s="975"/>
    </row>
    <row r="234" spans="1:31">
      <c r="A234" s="46">
        <f t="shared" si="11"/>
        <v>228</v>
      </c>
      <c r="B234" s="1622" t="s">
        <v>1460</v>
      </c>
      <c r="C234" s="30" t="s">
        <v>1459</v>
      </c>
      <c r="D234" s="44" t="s">
        <v>417</v>
      </c>
      <c r="E234" s="2073" t="s">
        <v>3752</v>
      </c>
      <c r="F234" s="2073" t="s">
        <v>17682</v>
      </c>
      <c r="G234" s="2073" t="s">
        <v>4381</v>
      </c>
      <c r="H234" s="2073" t="s">
        <v>17254</v>
      </c>
      <c r="I234" s="2073"/>
      <c r="J234" s="2073"/>
      <c r="K234" s="128"/>
      <c r="L234" s="128"/>
      <c r="M234" s="33" t="s">
        <v>1963</v>
      </c>
      <c r="N234" s="43">
        <v>0</v>
      </c>
      <c r="O234" s="43">
        <v>1.5</v>
      </c>
      <c r="P234" s="33" t="s">
        <v>2772</v>
      </c>
      <c r="Q234" s="143"/>
      <c r="R234" s="161"/>
      <c r="S234" s="143">
        <v>1997</v>
      </c>
      <c r="T234" s="349" t="str">
        <f t="shared" si="12"/>
        <v xml:space="preserve"> </v>
      </c>
      <c r="U234" s="143"/>
      <c r="V234" s="143"/>
      <c r="W234" s="2158"/>
      <c r="X234" s="2158"/>
      <c r="Y234" s="2158"/>
      <c r="Z234" s="2158"/>
      <c r="AA234" s="2738"/>
    </row>
    <row r="235" spans="1:31">
      <c r="A235" s="46">
        <f t="shared" si="11"/>
        <v>229</v>
      </c>
      <c r="B235" s="49" t="s">
        <v>1461</v>
      </c>
      <c r="C235" s="30" t="s">
        <v>1001</v>
      </c>
      <c r="D235" s="44" t="s">
        <v>417</v>
      </c>
      <c r="E235" s="33" t="s">
        <v>3427</v>
      </c>
      <c r="F235" s="33"/>
      <c r="G235" s="33" t="s">
        <v>4277</v>
      </c>
      <c r="H235" s="33" t="s">
        <v>3516</v>
      </c>
      <c r="I235" s="2073"/>
      <c r="J235" s="2073"/>
      <c r="K235" s="128"/>
      <c r="L235" s="128"/>
      <c r="M235" s="33" t="s">
        <v>4232</v>
      </c>
      <c r="N235" s="43">
        <v>10</v>
      </c>
      <c r="O235" s="43">
        <v>100</v>
      </c>
      <c r="P235" s="33" t="s">
        <v>3428</v>
      </c>
      <c r="Q235" s="143"/>
      <c r="R235" s="161"/>
      <c r="S235" s="143"/>
      <c r="T235" s="349" t="str">
        <f t="shared" si="12"/>
        <v xml:space="preserve"> </v>
      </c>
      <c r="U235" s="143"/>
      <c r="V235" s="143"/>
      <c r="W235" s="2158"/>
      <c r="X235" s="2158"/>
      <c r="Y235" s="2158"/>
      <c r="Z235" s="2158"/>
      <c r="AA235" s="2172"/>
    </row>
    <row r="236" spans="1:31">
      <c r="A236" s="46">
        <f t="shared" si="11"/>
        <v>230</v>
      </c>
      <c r="B236" s="808" t="s">
        <v>1002</v>
      </c>
      <c r="C236" s="142" t="s">
        <v>1951</v>
      </c>
      <c r="D236" s="155" t="s">
        <v>4868</v>
      </c>
      <c r="E236" s="2073" t="s">
        <v>3752</v>
      </c>
      <c r="F236" s="2740" t="s">
        <v>17683</v>
      </c>
      <c r="G236" s="2740" t="s">
        <v>4381</v>
      </c>
      <c r="H236" s="2740" t="s">
        <v>17254</v>
      </c>
      <c r="I236" s="2740"/>
      <c r="J236" s="2740"/>
      <c r="K236" s="2182"/>
      <c r="L236" s="2182"/>
      <c r="M236" s="143" t="s">
        <v>1963</v>
      </c>
      <c r="N236" s="43">
        <v>0</v>
      </c>
      <c r="O236" s="43">
        <v>900</v>
      </c>
      <c r="P236" s="33" t="s">
        <v>2772</v>
      </c>
      <c r="Q236" s="143"/>
      <c r="R236" s="161"/>
      <c r="S236" s="320">
        <v>1997</v>
      </c>
      <c r="T236" s="349" t="str">
        <f t="shared" si="12"/>
        <v xml:space="preserve"> </v>
      </c>
      <c r="U236" s="143"/>
      <c r="V236" s="143"/>
      <c r="W236" s="2158"/>
      <c r="X236" s="2158"/>
      <c r="Y236" s="2158"/>
      <c r="Z236" s="2158"/>
      <c r="AA236" s="2172"/>
    </row>
    <row r="237" spans="1:31">
      <c r="A237" s="46">
        <f t="shared" si="11"/>
        <v>231</v>
      </c>
      <c r="B237" s="280" t="s">
        <v>1003</v>
      </c>
      <c r="C237" s="142" t="s">
        <v>1050</v>
      </c>
      <c r="D237" s="155" t="s">
        <v>1004</v>
      </c>
      <c r="E237" s="143" t="s">
        <v>3007</v>
      </c>
      <c r="F237" s="143"/>
      <c r="G237" s="143" t="s">
        <v>4381</v>
      </c>
      <c r="H237" s="143" t="s">
        <v>17254</v>
      </c>
      <c r="I237" s="2740"/>
      <c r="J237" s="2740"/>
      <c r="K237" s="2182"/>
      <c r="L237" s="2182"/>
      <c r="M237" s="143" t="s">
        <v>1956</v>
      </c>
      <c r="N237" s="161">
        <v>0</v>
      </c>
      <c r="O237" s="161">
        <v>300</v>
      </c>
      <c r="P237" s="33" t="s">
        <v>2772</v>
      </c>
      <c r="Q237" s="143"/>
      <c r="R237" s="161"/>
      <c r="S237" s="320">
        <v>1997</v>
      </c>
      <c r="T237" s="349" t="str">
        <f t="shared" si="12"/>
        <v xml:space="preserve"> </v>
      </c>
      <c r="U237" s="143"/>
      <c r="V237" s="143"/>
      <c r="W237" s="2158"/>
      <c r="X237" s="2158"/>
      <c r="Y237" s="2158"/>
      <c r="Z237" s="2158"/>
      <c r="AA237" s="2172"/>
      <c r="AB237" s="824"/>
    </row>
    <row r="238" spans="1:31">
      <c r="A238" s="46">
        <f t="shared" si="11"/>
        <v>232</v>
      </c>
      <c r="B238" s="808" t="s">
        <v>1051</v>
      </c>
      <c r="C238" s="142" t="s">
        <v>1052</v>
      </c>
      <c r="D238" s="155" t="s">
        <v>1004</v>
      </c>
      <c r="E238" s="33" t="s">
        <v>3007</v>
      </c>
      <c r="F238" s="143"/>
      <c r="G238" s="143" t="s">
        <v>4381</v>
      </c>
      <c r="H238" s="143" t="s">
        <v>17254</v>
      </c>
      <c r="I238" s="2740"/>
      <c r="J238" s="2740"/>
      <c r="K238" s="2182"/>
      <c r="L238" s="2182"/>
      <c r="M238" s="143" t="s">
        <v>1956</v>
      </c>
      <c r="N238" s="43">
        <v>0</v>
      </c>
      <c r="O238" s="43">
        <v>300</v>
      </c>
      <c r="P238" s="33" t="s">
        <v>2772</v>
      </c>
      <c r="Q238" s="143"/>
      <c r="R238" s="161"/>
      <c r="S238" s="320">
        <v>1997</v>
      </c>
      <c r="T238" s="349" t="str">
        <f t="shared" si="12"/>
        <v xml:space="preserve"> </v>
      </c>
      <c r="U238" s="143"/>
      <c r="V238" s="143"/>
      <c r="W238" s="2158"/>
      <c r="X238" s="2158"/>
      <c r="Y238" s="2158"/>
      <c r="Z238" s="2158"/>
      <c r="AA238" s="2172"/>
      <c r="AB238" s="824"/>
    </row>
    <row r="239" spans="1:31">
      <c r="A239" s="46">
        <f t="shared" si="11"/>
        <v>233</v>
      </c>
      <c r="B239" s="280" t="s">
        <v>2562</v>
      </c>
      <c r="C239" s="155" t="s">
        <v>552</v>
      </c>
      <c r="D239" s="155" t="s">
        <v>4758</v>
      </c>
      <c r="E239" s="44" t="s">
        <v>2998</v>
      </c>
      <c r="F239" s="155"/>
      <c r="G239" s="161" t="s">
        <v>2999</v>
      </c>
      <c r="H239" s="161" t="s">
        <v>3516</v>
      </c>
      <c r="I239" s="2182"/>
      <c r="J239" s="2182"/>
      <c r="K239" s="2182"/>
      <c r="L239" s="2182"/>
      <c r="M239" s="155" t="s">
        <v>1963</v>
      </c>
      <c r="N239" s="43">
        <v>0</v>
      </c>
      <c r="O239" s="43">
        <v>10000</v>
      </c>
      <c r="P239" s="43" t="s">
        <v>103</v>
      </c>
      <c r="Q239" s="161"/>
      <c r="R239" s="161"/>
      <c r="S239" s="320">
        <v>1997</v>
      </c>
      <c r="T239" s="349" t="str">
        <f t="shared" si="12"/>
        <v xml:space="preserve"> </v>
      </c>
      <c r="U239" s="161"/>
      <c r="V239" s="161"/>
      <c r="W239" s="2158"/>
      <c r="X239" s="2158"/>
      <c r="Y239" s="2158"/>
      <c r="Z239" s="2158"/>
      <c r="AA239" s="2172"/>
    </row>
    <row r="240" spans="1:31">
      <c r="A240" s="46">
        <f t="shared" si="11"/>
        <v>234</v>
      </c>
      <c r="B240" s="2741" t="s">
        <v>15795</v>
      </c>
      <c r="C240" s="302" t="s">
        <v>684</v>
      </c>
      <c r="D240" s="266" t="s">
        <v>685</v>
      </c>
      <c r="E240" s="266"/>
      <c r="F240" s="266"/>
      <c r="G240" s="303" t="s">
        <v>687</v>
      </c>
      <c r="H240" s="303"/>
      <c r="I240" s="3032" t="s">
        <v>4207</v>
      </c>
      <c r="J240" s="3032"/>
      <c r="K240" s="3032"/>
      <c r="L240" s="3032"/>
      <c r="M240" s="266" t="s">
        <v>686</v>
      </c>
      <c r="N240" s="303" t="s">
        <v>688</v>
      </c>
      <c r="O240" s="303" t="s">
        <v>689</v>
      </c>
      <c r="P240" s="265" t="s">
        <v>2524</v>
      </c>
      <c r="Q240" s="303"/>
      <c r="R240" s="303"/>
      <c r="S240" s="303"/>
      <c r="T240" s="349">
        <f t="shared" si="12"/>
        <v>5</v>
      </c>
      <c r="U240" s="33" t="s">
        <v>260</v>
      </c>
      <c r="V240" s="331" t="s">
        <v>1527</v>
      </c>
      <c r="W240" s="2158"/>
      <c r="X240" s="2158"/>
      <c r="Y240" s="2158"/>
      <c r="Z240" s="2158"/>
      <c r="AA240" s="2172"/>
    </row>
    <row r="241" spans="1:29" ht="5.0999999999999996" customHeight="1">
      <c r="A241" s="153"/>
      <c r="B241" s="2742"/>
      <c r="C241" s="266"/>
      <c r="D241" s="266"/>
      <c r="E241" s="266"/>
      <c r="F241" s="266"/>
      <c r="G241" s="303"/>
      <c r="H241" s="303"/>
      <c r="I241" s="3032"/>
      <c r="J241" s="3032"/>
      <c r="K241" s="3032"/>
      <c r="L241" s="3032"/>
      <c r="M241" s="266"/>
      <c r="N241" s="303"/>
      <c r="O241" s="303"/>
      <c r="P241" s="303"/>
      <c r="Q241" s="303"/>
      <c r="R241" s="303"/>
      <c r="S241" s="303"/>
      <c r="T241" s="349" t="str">
        <f t="shared" ref="T241:T260" si="13">IF(ISERROR(INDEX(data,MATCH(LEN(V241),item,0),2))," ",INDEX(data,MATCH(LEN(V241),item,0),2))</f>
        <v xml:space="preserve"> </v>
      </c>
      <c r="U241" s="303"/>
      <c r="V241" s="303"/>
      <c r="W241" s="2158"/>
      <c r="X241" s="2158"/>
      <c r="Y241" s="2158"/>
      <c r="Z241" s="2158"/>
      <c r="AA241" s="2172"/>
    </row>
    <row r="242" spans="1:29">
      <c r="A242" s="153"/>
      <c r="B242" s="2743" t="s">
        <v>4900</v>
      </c>
      <c r="C242" s="266"/>
      <c r="D242" s="266"/>
      <c r="E242" s="266"/>
      <c r="F242" s="266"/>
      <c r="G242" s="303"/>
      <c r="H242" s="303"/>
      <c r="I242" s="3032"/>
      <c r="J242" s="3032"/>
      <c r="K242" s="3032"/>
      <c r="L242" s="3032"/>
      <c r="M242" s="266"/>
      <c r="N242" s="303"/>
      <c r="O242" s="303"/>
      <c r="P242" s="303"/>
      <c r="Q242" s="303"/>
      <c r="R242" s="303"/>
      <c r="S242" s="303"/>
      <c r="T242" s="349" t="str">
        <f t="shared" si="13"/>
        <v xml:space="preserve"> </v>
      </c>
      <c r="U242" s="303"/>
      <c r="V242" s="303"/>
      <c r="W242" s="2158"/>
      <c r="X242" s="2158"/>
      <c r="Y242" s="2158"/>
      <c r="Z242" s="2158"/>
      <c r="AA242" s="2172"/>
    </row>
    <row r="243" spans="1:29" ht="5.0999999999999996" customHeight="1">
      <c r="A243" s="153"/>
      <c r="B243" s="2742"/>
      <c r="C243" s="266"/>
      <c r="D243" s="266"/>
      <c r="E243" s="266"/>
      <c r="F243" s="266"/>
      <c r="G243" s="303"/>
      <c r="H243" s="303"/>
      <c r="I243" s="3032"/>
      <c r="J243" s="3032"/>
      <c r="K243" s="3032"/>
      <c r="L243" s="3032"/>
      <c r="M243" s="266"/>
      <c r="N243" s="303"/>
      <c r="O243" s="303"/>
      <c r="P243" s="303"/>
      <c r="Q243" s="303"/>
      <c r="R243" s="303"/>
      <c r="S243" s="303"/>
      <c r="T243" s="349" t="str">
        <f t="shared" si="13"/>
        <v xml:space="preserve"> </v>
      </c>
      <c r="U243" s="303"/>
      <c r="V243" s="303"/>
      <c r="W243" s="2158"/>
      <c r="X243" s="2158"/>
      <c r="Y243" s="2158"/>
      <c r="Z243" s="2158"/>
      <c r="AA243" s="2172"/>
    </row>
    <row r="244" spans="1:29">
      <c r="A244" s="153">
        <f>A240+1</f>
        <v>235</v>
      </c>
      <c r="B244" s="2741" t="s">
        <v>15796</v>
      </c>
      <c r="C244" s="266" t="s">
        <v>4585</v>
      </c>
      <c r="D244" s="266" t="s">
        <v>4245</v>
      </c>
      <c r="E244" s="3032" t="s">
        <v>4600</v>
      </c>
      <c r="F244" s="266"/>
      <c r="G244" s="303" t="s">
        <v>4599</v>
      </c>
      <c r="H244" s="975" t="s">
        <v>12464</v>
      </c>
      <c r="I244" s="3032" t="s">
        <v>4631</v>
      </c>
      <c r="J244" s="3032"/>
      <c r="K244" s="3032"/>
      <c r="L244" s="3032"/>
      <c r="M244" s="266"/>
      <c r="N244" s="303"/>
      <c r="O244" s="303"/>
      <c r="P244" s="303"/>
      <c r="Q244" s="303"/>
      <c r="R244" s="303"/>
      <c r="S244" s="303">
        <v>2012</v>
      </c>
      <c r="T244" s="349">
        <f t="shared" si="13"/>
        <v>5</v>
      </c>
      <c r="U244" s="303" t="s">
        <v>4849</v>
      </c>
      <c r="V244" s="303" t="s">
        <v>1527</v>
      </c>
      <c r="W244" s="2158"/>
      <c r="X244" s="2158"/>
      <c r="Y244" s="2158"/>
      <c r="Z244" s="2158"/>
      <c r="AA244" s="2172"/>
      <c r="AC244" s="2744"/>
    </row>
    <row r="245" spans="1:29">
      <c r="A245" s="153">
        <f>1+A244</f>
        <v>236</v>
      </c>
      <c r="B245" s="2741" t="s">
        <v>15797</v>
      </c>
      <c r="C245" s="266" t="s">
        <v>4586</v>
      </c>
      <c r="D245" s="266" t="s">
        <v>4602</v>
      </c>
      <c r="E245" s="3032" t="s">
        <v>2279</v>
      </c>
      <c r="F245" s="266"/>
      <c r="G245" s="303" t="s">
        <v>2278</v>
      </c>
      <c r="H245" s="975" t="s">
        <v>12434</v>
      </c>
      <c r="I245" s="3032" t="s">
        <v>4493</v>
      </c>
      <c r="J245" s="3032"/>
      <c r="K245" s="3032"/>
      <c r="L245" s="3032"/>
      <c r="M245" s="266"/>
      <c r="N245" s="303"/>
      <c r="O245" s="303">
        <v>65</v>
      </c>
      <c r="P245" s="303" t="s">
        <v>3815</v>
      </c>
      <c r="Q245" s="303"/>
      <c r="R245" s="303"/>
      <c r="S245" s="303">
        <v>2012</v>
      </c>
      <c r="T245" s="349">
        <f t="shared" si="13"/>
        <v>5</v>
      </c>
      <c r="U245" s="303" t="s">
        <v>4849</v>
      </c>
      <c r="V245" s="303" t="s">
        <v>1527</v>
      </c>
      <c r="W245" s="2158">
        <v>90003060</v>
      </c>
      <c r="X245" s="2158"/>
      <c r="Y245" s="2158"/>
      <c r="Z245" s="2158"/>
      <c r="AA245" s="2172"/>
      <c r="AC245" s="2744"/>
    </row>
    <row r="246" spans="1:29">
      <c r="A246" s="153">
        <f t="shared" ref="A246:A255" si="14">1+A245</f>
        <v>237</v>
      </c>
      <c r="B246" s="2741" t="s">
        <v>15798</v>
      </c>
      <c r="C246" s="266" t="s">
        <v>4587</v>
      </c>
      <c r="D246" s="266" t="s">
        <v>4581</v>
      </c>
      <c r="E246" s="3032"/>
      <c r="F246" s="266"/>
      <c r="G246" s="303" t="s">
        <v>4588</v>
      </c>
      <c r="H246" s="975"/>
      <c r="I246" s="3032" t="s">
        <v>2277</v>
      </c>
      <c r="J246" s="3032"/>
      <c r="K246" s="3032"/>
      <c r="L246" s="3032"/>
      <c r="M246" s="266"/>
      <c r="N246" s="303"/>
      <c r="O246" s="303"/>
      <c r="P246" s="303"/>
      <c r="Q246" s="303"/>
      <c r="R246" s="303"/>
      <c r="S246" s="303">
        <v>2012</v>
      </c>
      <c r="T246" s="349">
        <f t="shared" si="13"/>
        <v>5</v>
      </c>
      <c r="U246" s="303" t="s">
        <v>4849</v>
      </c>
      <c r="V246" s="303" t="s">
        <v>1527</v>
      </c>
      <c r="W246" s="2158"/>
      <c r="X246" s="2158"/>
      <c r="Y246" s="2158"/>
      <c r="Z246" s="2158"/>
      <c r="AA246" s="2172"/>
      <c r="AC246" s="2744"/>
    </row>
    <row r="247" spans="1:29">
      <c r="A247" s="153">
        <f t="shared" si="14"/>
        <v>238</v>
      </c>
      <c r="B247" s="2741" t="s">
        <v>15799</v>
      </c>
      <c r="C247" s="266" t="s">
        <v>4589</v>
      </c>
      <c r="D247" s="266" t="s">
        <v>4581</v>
      </c>
      <c r="E247" s="3032"/>
      <c r="F247" s="266"/>
      <c r="G247" s="303" t="s">
        <v>4588</v>
      </c>
      <c r="H247" s="975"/>
      <c r="I247" s="3032" t="s">
        <v>2277</v>
      </c>
      <c r="J247" s="3032"/>
      <c r="K247" s="3032"/>
      <c r="L247" s="3032"/>
      <c r="M247" s="266"/>
      <c r="N247" s="303"/>
      <c r="O247" s="303"/>
      <c r="P247" s="303"/>
      <c r="Q247" s="303"/>
      <c r="R247" s="303"/>
      <c r="S247" s="303">
        <v>2012</v>
      </c>
      <c r="T247" s="349">
        <f t="shared" si="13"/>
        <v>5</v>
      </c>
      <c r="U247" s="303" t="s">
        <v>4849</v>
      </c>
      <c r="V247" s="303" t="s">
        <v>1527</v>
      </c>
      <c r="W247" s="2158"/>
      <c r="X247" s="2158"/>
      <c r="Y247" s="2158"/>
      <c r="Z247" s="2158"/>
      <c r="AA247" s="2172"/>
      <c r="AC247" s="2744"/>
    </row>
    <row r="248" spans="1:29">
      <c r="A248" s="153">
        <f t="shared" si="14"/>
        <v>239</v>
      </c>
      <c r="B248" s="2741" t="s">
        <v>15800</v>
      </c>
      <c r="C248" s="266" t="s">
        <v>4590</v>
      </c>
      <c r="D248" s="266" t="s">
        <v>4244</v>
      </c>
      <c r="E248" s="3032" t="s">
        <v>4598</v>
      </c>
      <c r="F248" s="266"/>
      <c r="G248" s="303" t="s">
        <v>4601</v>
      </c>
      <c r="H248" s="975" t="s">
        <v>12434</v>
      </c>
      <c r="I248" s="3032" t="s">
        <v>4631</v>
      </c>
      <c r="J248" s="3032"/>
      <c r="K248" s="3032"/>
      <c r="L248" s="3032"/>
      <c r="M248" s="266" t="s">
        <v>252</v>
      </c>
      <c r="N248" s="303">
        <v>1200</v>
      </c>
      <c r="O248" s="303">
        <v>550</v>
      </c>
      <c r="P248" s="303" t="s">
        <v>2772</v>
      </c>
      <c r="Q248" s="303"/>
      <c r="R248" s="303"/>
      <c r="S248" s="303">
        <v>2012</v>
      </c>
      <c r="T248" s="349">
        <f t="shared" si="13"/>
        <v>5</v>
      </c>
      <c r="U248" s="303" t="s">
        <v>4849</v>
      </c>
      <c r="V248" s="303" t="s">
        <v>1527</v>
      </c>
      <c r="W248" s="2158">
        <v>90021025</v>
      </c>
      <c r="X248" s="2158"/>
      <c r="Y248" s="2158"/>
      <c r="Z248" s="2158"/>
      <c r="AA248" s="2172" t="s">
        <v>253</v>
      </c>
      <c r="AC248" s="2744"/>
    </row>
    <row r="249" spans="1:29">
      <c r="A249" s="153">
        <f t="shared" si="14"/>
        <v>240</v>
      </c>
      <c r="B249" s="2741" t="s">
        <v>17800</v>
      </c>
      <c r="C249" s="266" t="s">
        <v>4591</v>
      </c>
      <c r="D249" s="266" t="s">
        <v>4245</v>
      </c>
      <c r="E249" s="3032" t="s">
        <v>4524</v>
      </c>
      <c r="F249" s="266"/>
      <c r="G249" s="303" t="s">
        <v>4592</v>
      </c>
      <c r="H249" s="975" t="s">
        <v>12464</v>
      </c>
      <c r="I249" s="3032" t="s">
        <v>4631</v>
      </c>
      <c r="J249" s="3032"/>
      <c r="K249" s="3032"/>
      <c r="L249" s="3032"/>
      <c r="M249" s="266" t="s">
        <v>1963</v>
      </c>
      <c r="N249" s="303">
        <v>0</v>
      </c>
      <c r="O249" s="303">
        <v>60</v>
      </c>
      <c r="P249" s="303" t="s">
        <v>1385</v>
      </c>
      <c r="Q249" s="303"/>
      <c r="R249" s="303"/>
      <c r="S249" s="303">
        <v>2012</v>
      </c>
      <c r="T249" s="349">
        <f t="shared" si="13"/>
        <v>5</v>
      </c>
      <c r="U249" s="303" t="s">
        <v>4849</v>
      </c>
      <c r="V249" s="303" t="s">
        <v>1527</v>
      </c>
      <c r="W249" s="2158"/>
      <c r="X249" s="2158"/>
      <c r="Y249" s="2158"/>
      <c r="Z249" s="2158"/>
      <c r="AA249" s="2172"/>
      <c r="AC249" s="2744"/>
    </row>
    <row r="250" spans="1:29">
      <c r="A250" s="153">
        <f t="shared" si="14"/>
        <v>241</v>
      </c>
      <c r="B250" s="2741" t="s">
        <v>15801</v>
      </c>
      <c r="C250" s="266" t="s">
        <v>4593</v>
      </c>
      <c r="D250" s="266" t="s">
        <v>4854</v>
      </c>
      <c r="E250" s="3032" t="s">
        <v>4525</v>
      </c>
      <c r="F250" s="266"/>
      <c r="G250" s="303" t="s">
        <v>4592</v>
      </c>
      <c r="H250" s="975" t="s">
        <v>12480</v>
      </c>
      <c r="I250" s="3032" t="s">
        <v>4493</v>
      </c>
      <c r="J250" s="3032"/>
      <c r="K250" s="3032"/>
      <c r="L250" s="3032"/>
      <c r="M250" s="266" t="s">
        <v>1963</v>
      </c>
      <c r="N250" s="303">
        <v>0</v>
      </c>
      <c r="O250" s="303">
        <v>90</v>
      </c>
      <c r="P250" s="303" t="s">
        <v>1385</v>
      </c>
      <c r="Q250" s="303"/>
      <c r="R250" s="303">
        <v>90021150</v>
      </c>
      <c r="S250" s="303">
        <v>2012</v>
      </c>
      <c r="T250" s="349">
        <f t="shared" si="13"/>
        <v>5</v>
      </c>
      <c r="U250" s="303" t="s">
        <v>4849</v>
      </c>
      <c r="V250" s="303" t="s">
        <v>1527</v>
      </c>
      <c r="W250" s="2158"/>
      <c r="X250" s="2158"/>
      <c r="Y250" s="2158"/>
      <c r="Z250" s="2158"/>
      <c r="AA250" s="2172" t="s">
        <v>18967</v>
      </c>
      <c r="AC250" s="2744"/>
    </row>
    <row r="251" spans="1:29">
      <c r="A251" s="153">
        <f t="shared" si="14"/>
        <v>242</v>
      </c>
      <c r="B251" s="2741" t="s">
        <v>15802</v>
      </c>
      <c r="C251" s="266" t="s">
        <v>4594</v>
      </c>
      <c r="D251" s="266" t="s">
        <v>4602</v>
      </c>
      <c r="E251" s="3032" t="s">
        <v>4526</v>
      </c>
      <c r="F251" s="266"/>
      <c r="G251" s="303" t="s">
        <v>4592</v>
      </c>
      <c r="H251" s="975" t="s">
        <v>12434</v>
      </c>
      <c r="I251" s="3032" t="s">
        <v>4631</v>
      </c>
      <c r="J251" s="3032"/>
      <c r="K251" s="3032"/>
      <c r="L251" s="3032"/>
      <c r="M251" s="266" t="s">
        <v>1963</v>
      </c>
      <c r="N251" s="303">
        <v>0</v>
      </c>
      <c r="O251" s="303">
        <v>187</v>
      </c>
      <c r="P251" s="303" t="s">
        <v>1385</v>
      </c>
      <c r="Q251" s="303"/>
      <c r="R251" s="303"/>
      <c r="S251" s="303">
        <v>2012</v>
      </c>
      <c r="T251" s="349">
        <f t="shared" si="13"/>
        <v>5</v>
      </c>
      <c r="U251" s="303" t="s">
        <v>4849</v>
      </c>
      <c r="V251" s="303" t="s">
        <v>1527</v>
      </c>
      <c r="W251" s="2158"/>
      <c r="X251" s="2158"/>
      <c r="Y251" s="2158"/>
      <c r="Z251" s="2158"/>
      <c r="AA251" s="2172" t="s">
        <v>18966</v>
      </c>
      <c r="AC251" s="2744"/>
    </row>
    <row r="252" spans="1:29">
      <c r="A252" s="153">
        <f t="shared" si="14"/>
        <v>243</v>
      </c>
      <c r="B252" s="2741" t="s">
        <v>15803</v>
      </c>
      <c r="C252" s="266" t="s">
        <v>4595</v>
      </c>
      <c r="D252" s="266" t="s">
        <v>4583</v>
      </c>
      <c r="E252" s="3032" t="s">
        <v>4526</v>
      </c>
      <c r="F252" s="266"/>
      <c r="G252" s="303" t="s">
        <v>4592</v>
      </c>
      <c r="H252" s="975" t="s">
        <v>12434</v>
      </c>
      <c r="I252" s="3032" t="s">
        <v>4631</v>
      </c>
      <c r="J252" s="3032"/>
      <c r="K252" s="3032"/>
      <c r="L252" s="3032"/>
      <c r="M252" s="266" t="s">
        <v>1963</v>
      </c>
      <c r="N252" s="303">
        <v>0</v>
      </c>
      <c r="O252" s="303">
        <v>311</v>
      </c>
      <c r="P252" s="303" t="s">
        <v>1385</v>
      </c>
      <c r="Q252" s="303"/>
      <c r="R252" s="303"/>
      <c r="S252" s="2745">
        <v>45480</v>
      </c>
      <c r="T252" s="349">
        <f t="shared" si="13"/>
        <v>5</v>
      </c>
      <c r="U252" s="303" t="s">
        <v>4849</v>
      </c>
      <c r="V252" s="303" t="s">
        <v>1527</v>
      </c>
      <c r="W252" s="2158">
        <v>90021152</v>
      </c>
      <c r="X252" s="2158"/>
      <c r="Y252" s="2158"/>
      <c r="Z252" s="2158"/>
      <c r="AA252" s="2172" t="s">
        <v>18966</v>
      </c>
      <c r="AC252" s="2744"/>
    </row>
    <row r="253" spans="1:29">
      <c r="A253" s="153">
        <f t="shared" si="14"/>
        <v>244</v>
      </c>
      <c r="B253" s="2741" t="s">
        <v>15804</v>
      </c>
      <c r="C253" s="266" t="s">
        <v>4596</v>
      </c>
      <c r="D253" s="266" t="s">
        <v>2275</v>
      </c>
      <c r="E253" s="3032" t="s">
        <v>4526</v>
      </c>
      <c r="F253" s="266"/>
      <c r="G253" s="303" t="s">
        <v>4592</v>
      </c>
      <c r="H253" s="975" t="s">
        <v>12495</v>
      </c>
      <c r="I253" s="3032" t="s">
        <v>4493</v>
      </c>
      <c r="J253" s="3032"/>
      <c r="K253" s="3032"/>
      <c r="L253" s="3032"/>
      <c r="M253" s="266" t="s">
        <v>1963</v>
      </c>
      <c r="N253" s="303">
        <v>0</v>
      </c>
      <c r="O253" s="303">
        <v>126</v>
      </c>
      <c r="P253" s="303" t="s">
        <v>1385</v>
      </c>
      <c r="Q253" s="303"/>
      <c r="R253" s="303"/>
      <c r="S253" s="303">
        <v>2012</v>
      </c>
      <c r="T253" s="349">
        <f t="shared" si="13"/>
        <v>5</v>
      </c>
      <c r="U253" s="303" t="s">
        <v>4849</v>
      </c>
      <c r="V253" s="303" t="s">
        <v>1527</v>
      </c>
      <c r="W253" s="2158"/>
      <c r="X253" s="2158"/>
      <c r="Y253" s="2158"/>
      <c r="Z253" s="2158"/>
      <c r="AA253" s="2172" t="s">
        <v>18968</v>
      </c>
      <c r="AC253" s="2744"/>
    </row>
    <row r="254" spans="1:29">
      <c r="A254" s="153">
        <f t="shared" si="14"/>
        <v>245</v>
      </c>
      <c r="B254" s="2741" t="s">
        <v>15805</v>
      </c>
      <c r="C254" s="302" t="s">
        <v>2284</v>
      </c>
      <c r="D254" s="266" t="s">
        <v>2282</v>
      </c>
      <c r="E254" s="266"/>
      <c r="F254" s="266"/>
      <c r="G254" s="303" t="s">
        <v>4381</v>
      </c>
      <c r="H254" s="303"/>
      <c r="I254" s="3032" t="s">
        <v>2286</v>
      </c>
      <c r="J254" s="3032"/>
      <c r="K254" s="3032"/>
      <c r="L254" s="3032"/>
      <c r="M254" s="266" t="s">
        <v>1963</v>
      </c>
      <c r="N254" s="43">
        <v>0</v>
      </c>
      <c r="O254" s="43">
        <v>1200</v>
      </c>
      <c r="P254" s="43" t="s">
        <v>103</v>
      </c>
      <c r="Q254" s="161"/>
      <c r="R254" s="161"/>
      <c r="S254" s="303">
        <v>2012</v>
      </c>
      <c r="T254" s="349" t="str">
        <f t="shared" si="13"/>
        <v xml:space="preserve"> </v>
      </c>
      <c r="U254" s="161"/>
      <c r="V254" s="161"/>
      <c r="W254" s="2158"/>
      <c r="X254" s="2158"/>
      <c r="Y254" s="2158"/>
      <c r="Z254" s="2158"/>
      <c r="AA254" s="2172"/>
      <c r="AC254" s="2744"/>
    </row>
    <row r="255" spans="1:29">
      <c r="A255" s="153">
        <f t="shared" si="14"/>
        <v>246</v>
      </c>
      <c r="B255" s="2741" t="s">
        <v>15806</v>
      </c>
      <c r="C255" s="302" t="s">
        <v>2285</v>
      </c>
      <c r="D255" s="266" t="s">
        <v>2283</v>
      </c>
      <c r="E255" s="266"/>
      <c r="F255" s="266"/>
      <c r="G255" s="303" t="s">
        <v>4381</v>
      </c>
      <c r="H255" s="303"/>
      <c r="I255" s="3032" t="s">
        <v>2286</v>
      </c>
      <c r="J255" s="3032"/>
      <c r="K255" s="3032"/>
      <c r="L255" s="3032"/>
      <c r="M255" s="266" t="s">
        <v>1963</v>
      </c>
      <c r="N255" s="43">
        <v>0</v>
      </c>
      <c r="O255" s="43">
        <v>1200</v>
      </c>
      <c r="P255" s="43" t="s">
        <v>103</v>
      </c>
      <c r="Q255" s="161"/>
      <c r="R255" s="161"/>
      <c r="S255" s="303">
        <v>2012</v>
      </c>
      <c r="T255" s="349" t="str">
        <f t="shared" si="13"/>
        <v xml:space="preserve"> </v>
      </c>
      <c r="U255" s="161"/>
      <c r="V255" s="161"/>
      <c r="W255" s="2158"/>
      <c r="X255" s="2158"/>
      <c r="Y255" s="2158"/>
      <c r="Z255" s="2158"/>
      <c r="AA255" s="2172"/>
      <c r="AC255" s="2744"/>
    </row>
    <row r="256" spans="1:29">
      <c r="A256" s="153"/>
      <c r="B256" s="2742"/>
      <c r="C256" s="266"/>
      <c r="D256" s="266"/>
      <c r="E256" s="266"/>
      <c r="F256" s="266"/>
      <c r="G256" s="303"/>
      <c r="H256" s="303"/>
      <c r="I256" s="3032"/>
      <c r="J256" s="3032"/>
      <c r="K256" s="3032"/>
      <c r="L256" s="3032"/>
      <c r="M256" s="266"/>
      <c r="N256" s="303"/>
      <c r="O256" s="303"/>
      <c r="P256" s="303"/>
      <c r="Q256" s="303"/>
      <c r="R256" s="303"/>
      <c r="S256" s="303"/>
      <c r="T256" s="349" t="str">
        <f t="shared" si="13"/>
        <v xml:space="preserve"> </v>
      </c>
      <c r="U256" s="303"/>
      <c r="V256" s="303"/>
      <c r="W256" s="2158"/>
      <c r="X256" s="2158"/>
      <c r="Y256" s="2158"/>
      <c r="Z256" s="2158"/>
      <c r="AA256" s="2172"/>
    </row>
    <row r="257" spans="1:27">
      <c r="A257" s="153"/>
      <c r="B257" s="2743" t="s">
        <v>3032</v>
      </c>
      <c r="C257" s="266"/>
      <c r="D257" s="266"/>
      <c r="E257" s="266"/>
      <c r="F257" s="266"/>
      <c r="G257" s="303"/>
      <c r="H257" s="303"/>
      <c r="I257" s="3032"/>
      <c r="J257" s="3032"/>
      <c r="K257" s="3032"/>
      <c r="L257" s="3032"/>
      <c r="M257" s="266"/>
      <c r="N257" s="303"/>
      <c r="O257" s="303"/>
      <c r="P257" s="303"/>
      <c r="Q257" s="303"/>
      <c r="R257" s="303"/>
      <c r="S257" s="303"/>
      <c r="T257" s="349" t="str">
        <f t="shared" si="13"/>
        <v xml:space="preserve"> </v>
      </c>
      <c r="U257" s="303"/>
      <c r="V257" s="303"/>
      <c r="W257" s="2158"/>
      <c r="X257" s="2158"/>
      <c r="Y257" s="2158"/>
      <c r="Z257" s="2158"/>
      <c r="AA257" s="2172"/>
    </row>
    <row r="258" spans="1:27">
      <c r="A258" s="153">
        <f>A255+1</f>
        <v>247</v>
      </c>
      <c r="B258" s="2741" t="s">
        <v>2388</v>
      </c>
      <c r="C258" s="302" t="s">
        <v>2389</v>
      </c>
      <c r="D258" s="266" t="s">
        <v>2245</v>
      </c>
      <c r="E258" s="3032" t="s">
        <v>2390</v>
      </c>
      <c r="F258" s="266"/>
      <c r="G258" s="303" t="s">
        <v>2391</v>
      </c>
      <c r="H258" s="303"/>
      <c r="I258" s="3032" t="s">
        <v>3401</v>
      </c>
      <c r="J258" s="3032"/>
      <c r="K258" s="3032">
        <v>16</v>
      </c>
      <c r="L258" s="3032">
        <v>230</v>
      </c>
      <c r="M258" s="266"/>
      <c r="N258" s="43">
        <v>0</v>
      </c>
      <c r="O258" s="43">
        <v>100</v>
      </c>
      <c r="P258" s="43" t="s">
        <v>3815</v>
      </c>
      <c r="Q258" s="161"/>
      <c r="R258" s="161"/>
      <c r="S258" s="161">
        <v>2014</v>
      </c>
      <c r="T258" s="349">
        <f t="shared" si="13"/>
        <v>125</v>
      </c>
      <c r="U258" s="33" t="s">
        <v>4239</v>
      </c>
      <c r="V258" s="331" t="s">
        <v>698</v>
      </c>
      <c r="W258" s="2319" t="s">
        <v>6098</v>
      </c>
      <c r="X258" s="2158"/>
      <c r="Y258" s="2158"/>
      <c r="Z258" s="2158"/>
      <c r="AA258" s="2172"/>
    </row>
    <row r="259" spans="1:27">
      <c r="A259" s="153">
        <f>A258+1</f>
        <v>248</v>
      </c>
      <c r="B259" s="2741" t="s">
        <v>2242</v>
      </c>
      <c r="C259" s="302" t="s">
        <v>2243</v>
      </c>
      <c r="D259" s="266" t="s">
        <v>2245</v>
      </c>
      <c r="E259" s="3032"/>
      <c r="F259" s="266"/>
      <c r="G259" s="303"/>
      <c r="H259" s="303"/>
      <c r="I259" s="3032" t="s">
        <v>3401</v>
      </c>
      <c r="J259" s="3032"/>
      <c r="K259" s="3032">
        <v>16</v>
      </c>
      <c r="L259" s="3032">
        <v>230</v>
      </c>
      <c r="M259" s="266"/>
      <c r="N259" s="43">
        <v>0</v>
      </c>
      <c r="O259" s="43">
        <v>100</v>
      </c>
      <c r="P259" s="43" t="s">
        <v>3815</v>
      </c>
      <c r="Q259" s="161"/>
      <c r="R259" s="161"/>
      <c r="S259" s="161">
        <v>2014</v>
      </c>
      <c r="T259" s="349">
        <f t="shared" si="13"/>
        <v>125</v>
      </c>
      <c r="U259" s="33" t="s">
        <v>4239</v>
      </c>
      <c r="V259" s="331" t="s">
        <v>698</v>
      </c>
      <c r="W259" s="2319" t="s">
        <v>6098</v>
      </c>
      <c r="X259" s="2158"/>
      <c r="Y259" s="2158"/>
      <c r="Z259" s="2158"/>
      <c r="AA259" s="2172"/>
    </row>
    <row r="260" spans="1:27">
      <c r="A260" s="153">
        <f>A259+1</f>
        <v>249</v>
      </c>
      <c r="B260" s="2741" t="s">
        <v>2392</v>
      </c>
      <c r="C260" s="302" t="s">
        <v>2393</v>
      </c>
      <c r="D260" s="266" t="s">
        <v>2245</v>
      </c>
      <c r="E260" s="3032" t="s">
        <v>2394</v>
      </c>
      <c r="F260" s="266"/>
      <c r="G260" s="303" t="s">
        <v>2395</v>
      </c>
      <c r="H260" s="303"/>
      <c r="I260" s="3032" t="s">
        <v>3401</v>
      </c>
      <c r="J260" s="3032"/>
      <c r="K260" s="3032">
        <v>16</v>
      </c>
      <c r="L260" s="3032">
        <v>230</v>
      </c>
      <c r="M260" s="266"/>
      <c r="N260" s="43">
        <v>0</v>
      </c>
      <c r="O260" s="43">
        <v>100</v>
      </c>
      <c r="P260" s="43" t="s">
        <v>3815</v>
      </c>
      <c r="Q260" s="161"/>
      <c r="R260" s="161"/>
      <c r="S260" s="161">
        <v>2014</v>
      </c>
      <c r="T260" s="349">
        <f t="shared" si="13"/>
        <v>125</v>
      </c>
      <c r="U260" s="33" t="s">
        <v>4239</v>
      </c>
      <c r="V260" s="331" t="s">
        <v>698</v>
      </c>
      <c r="W260" s="2319" t="s">
        <v>6098</v>
      </c>
      <c r="X260" s="2158"/>
      <c r="Y260" s="2158"/>
      <c r="Z260" s="2158"/>
      <c r="AA260" s="2172"/>
    </row>
    <row r="261" spans="1:27">
      <c r="A261" s="153"/>
      <c r="B261" s="2742"/>
      <c r="C261" s="302"/>
      <c r="D261" s="266"/>
      <c r="E261" s="266"/>
      <c r="F261" s="266"/>
      <c r="G261" s="303"/>
      <c r="H261" s="303"/>
      <c r="I261" s="3032"/>
      <c r="J261" s="3032"/>
      <c r="K261" s="3032"/>
      <c r="L261" s="3032"/>
      <c r="M261" s="266"/>
      <c r="N261" s="43"/>
      <c r="O261" s="43"/>
      <c r="P261" s="43"/>
      <c r="Q261" s="161"/>
      <c r="R261" s="161"/>
      <c r="S261" s="161"/>
      <c r="T261" s="349" t="str">
        <f t="shared" ref="T261:T296" si="15">IF(ISERROR(INDEX(data,MATCH(LEN(V261),item,0),2))," ",INDEX(data,MATCH(LEN(V261),item,0),2))</f>
        <v xml:space="preserve"> </v>
      </c>
      <c r="U261" s="161"/>
      <c r="V261" s="161"/>
      <c r="W261" s="2158"/>
      <c r="X261" s="2158"/>
      <c r="Y261" s="2158"/>
      <c r="Z261" s="2158"/>
      <c r="AA261" s="2172"/>
    </row>
    <row r="262" spans="1:27">
      <c r="A262" s="153"/>
      <c r="B262" s="2743" t="s">
        <v>4898</v>
      </c>
      <c r="C262" s="266"/>
      <c r="D262" s="266"/>
      <c r="E262" s="266"/>
      <c r="F262" s="266"/>
      <c r="G262" s="303"/>
      <c r="H262" s="303"/>
      <c r="I262" s="3032"/>
      <c r="J262" s="3032"/>
      <c r="K262" s="3032"/>
      <c r="L262" s="3032"/>
      <c r="M262" s="266"/>
      <c r="N262" s="303"/>
      <c r="O262" s="303"/>
      <c r="P262" s="303"/>
      <c r="Q262" s="303"/>
      <c r="R262" s="303"/>
      <c r="S262" s="303"/>
      <c r="T262" s="349" t="str">
        <f t="shared" si="15"/>
        <v xml:space="preserve"> </v>
      </c>
      <c r="U262" s="303"/>
      <c r="V262" s="303"/>
      <c r="W262" s="2158"/>
      <c r="X262" s="2158"/>
      <c r="Y262" s="2158"/>
      <c r="Z262" s="2158"/>
      <c r="AA262" s="2172"/>
    </row>
    <row r="263" spans="1:27">
      <c r="A263" s="153">
        <f>A260+1</f>
        <v>250</v>
      </c>
      <c r="B263" s="2741" t="s">
        <v>17801</v>
      </c>
      <c r="C263" s="302" t="s">
        <v>4245</v>
      </c>
      <c r="D263" s="266" t="s">
        <v>2453</v>
      </c>
      <c r="E263" s="2637" t="s">
        <v>1975</v>
      </c>
      <c r="F263" s="266"/>
      <c r="G263" s="303" t="s">
        <v>4859</v>
      </c>
      <c r="H263" s="303"/>
      <c r="I263" s="3032" t="s">
        <v>4631</v>
      </c>
      <c r="J263" s="3032"/>
      <c r="K263" s="3032">
        <v>0.21</v>
      </c>
      <c r="L263" s="3032">
        <v>120</v>
      </c>
      <c r="M263" s="266" t="s">
        <v>4597</v>
      </c>
      <c r="N263" s="43">
        <v>0</v>
      </c>
      <c r="O263" s="43">
        <v>60</v>
      </c>
      <c r="P263" s="43" t="s">
        <v>1385</v>
      </c>
      <c r="Q263" s="161"/>
      <c r="R263" s="161"/>
      <c r="S263" s="161">
        <v>2015</v>
      </c>
      <c r="T263" s="349">
        <f t="shared" si="15"/>
        <v>5</v>
      </c>
      <c r="U263" s="245" t="s">
        <v>4849</v>
      </c>
      <c r="V263" s="161" t="s">
        <v>1527</v>
      </c>
      <c r="W263" s="2158"/>
      <c r="X263" s="2158"/>
      <c r="Y263" s="2158"/>
      <c r="Z263" s="2158"/>
      <c r="AA263" s="2172" t="s">
        <v>19308</v>
      </c>
    </row>
    <row r="264" spans="1:27">
      <c r="A264" s="153">
        <f>A263+1</f>
        <v>251</v>
      </c>
      <c r="B264" s="2741" t="s">
        <v>15807</v>
      </c>
      <c r="C264" s="302" t="s">
        <v>4602</v>
      </c>
      <c r="D264" s="266" t="s">
        <v>2455</v>
      </c>
      <c r="E264" s="2637" t="s">
        <v>19371</v>
      </c>
      <c r="F264" s="266" t="s">
        <v>19372</v>
      </c>
      <c r="G264" s="303" t="s">
        <v>4859</v>
      </c>
      <c r="H264" s="303"/>
      <c r="I264" s="3032" t="s">
        <v>4631</v>
      </c>
      <c r="J264" s="3032"/>
      <c r="K264" s="3032">
        <v>0.01</v>
      </c>
      <c r="L264" s="3032">
        <v>59.63</v>
      </c>
      <c r="M264" s="266" t="s">
        <v>4597</v>
      </c>
      <c r="N264" s="43">
        <v>0</v>
      </c>
      <c r="O264" s="43">
        <v>292</v>
      </c>
      <c r="P264" s="43" t="s">
        <v>1385</v>
      </c>
      <c r="Q264" s="161"/>
      <c r="R264" s="161"/>
      <c r="S264" s="161">
        <v>2015</v>
      </c>
      <c r="T264" s="349">
        <f t="shared" si="15"/>
        <v>5</v>
      </c>
      <c r="U264" s="245" t="s">
        <v>4849</v>
      </c>
      <c r="V264" s="161" t="s">
        <v>1527</v>
      </c>
      <c r="W264" s="2158"/>
      <c r="X264" s="2158"/>
      <c r="Y264" s="2158"/>
      <c r="Z264" s="2158"/>
      <c r="AA264" s="2172" t="s">
        <v>18962</v>
      </c>
    </row>
    <row r="265" spans="1:27">
      <c r="A265" s="153">
        <f t="shared" ref="A265:A280" si="16">A264+1</f>
        <v>252</v>
      </c>
      <c r="B265" s="2741" t="s">
        <v>15808</v>
      </c>
      <c r="C265" s="302" t="s">
        <v>4583</v>
      </c>
      <c r="D265" s="266" t="s">
        <v>2452</v>
      </c>
      <c r="E265" s="2637" t="s">
        <v>1975</v>
      </c>
      <c r="F265" s="266"/>
      <c r="G265" s="303" t="s">
        <v>4859</v>
      </c>
      <c r="H265" s="303"/>
      <c r="I265" s="3032" t="s">
        <v>4631</v>
      </c>
      <c r="J265" s="3032"/>
      <c r="K265" s="3032">
        <v>0.81</v>
      </c>
      <c r="L265" s="3032">
        <v>120</v>
      </c>
      <c r="M265" s="266" t="s">
        <v>4597</v>
      </c>
      <c r="N265" s="43">
        <v>0</v>
      </c>
      <c r="O265" s="43">
        <v>242</v>
      </c>
      <c r="P265" s="43" t="s">
        <v>1385</v>
      </c>
      <c r="Q265" s="161"/>
      <c r="R265" s="161"/>
      <c r="S265" s="161">
        <v>2015</v>
      </c>
      <c r="T265" s="349">
        <f t="shared" si="15"/>
        <v>5</v>
      </c>
      <c r="U265" s="245" t="s">
        <v>4849</v>
      </c>
      <c r="V265" s="161" t="s">
        <v>1527</v>
      </c>
      <c r="W265" s="2158"/>
      <c r="X265" s="2158"/>
      <c r="Y265" s="2158"/>
      <c r="Z265" s="2158"/>
      <c r="AA265" s="2172" t="s">
        <v>18963</v>
      </c>
    </row>
    <row r="266" spans="1:27">
      <c r="A266" s="153">
        <f t="shared" si="16"/>
        <v>253</v>
      </c>
      <c r="B266" s="2741" t="s">
        <v>15809</v>
      </c>
      <c r="C266" s="302" t="s">
        <v>2077</v>
      </c>
      <c r="D266" s="266" t="s">
        <v>2454</v>
      </c>
      <c r="E266" s="2637" t="s">
        <v>19369</v>
      </c>
      <c r="F266" s="266" t="s">
        <v>19370</v>
      </c>
      <c r="G266" s="303" t="s">
        <v>4859</v>
      </c>
      <c r="H266" s="303"/>
      <c r="I266" s="3032" t="s">
        <v>4631</v>
      </c>
      <c r="J266" s="3032"/>
      <c r="K266" s="3032">
        <v>0.5</v>
      </c>
      <c r="L266" s="3032">
        <v>103.56</v>
      </c>
      <c r="M266" s="266" t="s">
        <v>4597</v>
      </c>
      <c r="N266" s="43">
        <v>0</v>
      </c>
      <c r="O266" s="43">
        <v>195</v>
      </c>
      <c r="P266" s="43" t="s">
        <v>1385</v>
      </c>
      <c r="Q266" s="161"/>
      <c r="R266" s="161"/>
      <c r="S266" s="161">
        <v>2015</v>
      </c>
      <c r="T266" s="349">
        <f t="shared" si="15"/>
        <v>5</v>
      </c>
      <c r="U266" s="245" t="s">
        <v>4849</v>
      </c>
      <c r="V266" s="161" t="s">
        <v>1527</v>
      </c>
      <c r="W266" s="2158"/>
      <c r="X266" s="2158"/>
      <c r="Y266" s="2158"/>
      <c r="Z266" s="2158"/>
      <c r="AA266" s="2172" t="s">
        <v>18964</v>
      </c>
    </row>
    <row r="267" spans="1:27">
      <c r="A267" s="153">
        <f t="shared" si="16"/>
        <v>254</v>
      </c>
      <c r="B267" s="2741" t="s">
        <v>15810</v>
      </c>
      <c r="C267" s="302" t="s">
        <v>4558</v>
      </c>
      <c r="D267" s="266" t="s">
        <v>2452</v>
      </c>
      <c r="E267" s="2637" t="s">
        <v>19368</v>
      </c>
      <c r="F267" s="266" t="s">
        <v>19367</v>
      </c>
      <c r="G267" s="303" t="s">
        <v>4859</v>
      </c>
      <c r="H267" s="303"/>
      <c r="I267" s="3032" t="s">
        <v>2286</v>
      </c>
      <c r="J267" s="3032"/>
      <c r="K267" s="3032">
        <v>0.45</v>
      </c>
      <c r="L267" s="3032">
        <v>40</v>
      </c>
      <c r="M267" s="266" t="s">
        <v>4597</v>
      </c>
      <c r="N267" s="43">
        <v>0</v>
      </c>
      <c r="O267" s="43">
        <v>110</v>
      </c>
      <c r="P267" s="43" t="s">
        <v>1385</v>
      </c>
      <c r="Q267" s="161"/>
      <c r="R267" s="161"/>
      <c r="S267" s="161">
        <v>2015</v>
      </c>
      <c r="T267" s="349">
        <f t="shared" si="15"/>
        <v>5</v>
      </c>
      <c r="U267" s="245" t="s">
        <v>4849</v>
      </c>
      <c r="V267" s="161" t="s">
        <v>1527</v>
      </c>
      <c r="W267" s="2158"/>
      <c r="X267" s="2158"/>
      <c r="Y267" s="2158"/>
      <c r="Z267" s="2158"/>
      <c r="AA267" s="2172" t="s">
        <v>18965</v>
      </c>
    </row>
    <row r="268" spans="1:27">
      <c r="A268" s="153">
        <f t="shared" si="16"/>
        <v>255</v>
      </c>
      <c r="B268" s="2741" t="s">
        <v>15811</v>
      </c>
      <c r="C268" s="302" t="s">
        <v>1976</v>
      </c>
      <c r="D268" s="266" t="s">
        <v>2449</v>
      </c>
      <c r="E268" s="3032" t="s">
        <v>2079</v>
      </c>
      <c r="F268" s="266"/>
      <c r="G268" s="303" t="s">
        <v>2080</v>
      </c>
      <c r="H268" s="44" t="s">
        <v>19293</v>
      </c>
      <c r="I268" s="3032" t="s">
        <v>3401</v>
      </c>
      <c r="J268" s="3032"/>
      <c r="K268" s="3032">
        <v>2.5</v>
      </c>
      <c r="L268" s="3032">
        <v>136</v>
      </c>
      <c r="M268" s="266" t="s">
        <v>2078</v>
      </c>
      <c r="N268" s="43">
        <v>0</v>
      </c>
      <c r="O268" s="43">
        <v>320</v>
      </c>
      <c r="P268" s="43" t="s">
        <v>2772</v>
      </c>
      <c r="Q268" s="161"/>
      <c r="R268" s="161"/>
      <c r="S268" s="161">
        <v>2015</v>
      </c>
      <c r="T268" s="349">
        <f t="shared" si="15"/>
        <v>5</v>
      </c>
      <c r="U268" s="245" t="s">
        <v>4849</v>
      </c>
      <c r="V268" s="161" t="s">
        <v>1527</v>
      </c>
      <c r="W268" s="2158"/>
      <c r="X268" s="2158"/>
      <c r="Y268" s="2158"/>
      <c r="Z268" s="2158"/>
      <c r="AA268" s="2172"/>
    </row>
    <row r="269" spans="1:27">
      <c r="A269" s="153">
        <f t="shared" si="16"/>
        <v>256</v>
      </c>
      <c r="B269" s="2741" t="s">
        <v>15812</v>
      </c>
      <c r="C269" s="302" t="s">
        <v>2081</v>
      </c>
      <c r="D269" s="266" t="s">
        <v>2452</v>
      </c>
      <c r="E269" s="3032" t="s">
        <v>2083</v>
      </c>
      <c r="F269" s="266"/>
      <c r="G269" s="303" t="s">
        <v>4859</v>
      </c>
      <c r="H269" s="303"/>
      <c r="I269" s="3032" t="s">
        <v>3401</v>
      </c>
      <c r="J269" s="3032"/>
      <c r="K269" s="3032">
        <v>3</v>
      </c>
      <c r="L269" s="3032">
        <v>133.5</v>
      </c>
      <c r="M269" s="266" t="s">
        <v>2082</v>
      </c>
      <c r="N269" s="43">
        <f>750+600</f>
        <v>1350</v>
      </c>
      <c r="O269" s="43">
        <v>600</v>
      </c>
      <c r="P269" s="43" t="s">
        <v>2772</v>
      </c>
      <c r="Q269" s="161"/>
      <c r="R269" s="161"/>
      <c r="S269" s="161">
        <v>2015</v>
      </c>
      <c r="T269" s="349">
        <f t="shared" si="15"/>
        <v>5</v>
      </c>
      <c r="U269" s="245" t="s">
        <v>4849</v>
      </c>
      <c r="V269" s="161" t="s">
        <v>1527</v>
      </c>
      <c r="W269" s="2158"/>
      <c r="X269" s="2158"/>
      <c r="Y269" s="2158"/>
      <c r="Z269" s="2158"/>
      <c r="AA269" s="2172"/>
    </row>
    <row r="270" spans="1:27">
      <c r="A270" s="153">
        <f t="shared" si="16"/>
        <v>257</v>
      </c>
      <c r="B270" s="2741" t="s">
        <v>15813</v>
      </c>
      <c r="C270" s="302" t="s">
        <v>2084</v>
      </c>
      <c r="D270" s="266" t="s">
        <v>2451</v>
      </c>
      <c r="E270" s="3032" t="s">
        <v>4598</v>
      </c>
      <c r="F270" s="266"/>
      <c r="G270" s="303" t="s">
        <v>4601</v>
      </c>
      <c r="H270" s="303"/>
      <c r="I270" s="3032" t="s">
        <v>1970</v>
      </c>
      <c r="J270" s="3032"/>
      <c r="K270" s="3032">
        <v>17.2</v>
      </c>
      <c r="L270" s="3032">
        <v>-24.27</v>
      </c>
      <c r="M270" s="266" t="s">
        <v>2085</v>
      </c>
      <c r="N270" s="43">
        <v>1000</v>
      </c>
      <c r="O270" s="43">
        <v>300</v>
      </c>
      <c r="P270" s="43" t="s">
        <v>2772</v>
      </c>
      <c r="Q270" s="161"/>
      <c r="R270" s="161"/>
      <c r="S270" s="161">
        <v>2015</v>
      </c>
      <c r="T270" s="349">
        <f t="shared" si="15"/>
        <v>5</v>
      </c>
      <c r="U270" s="245" t="s">
        <v>4849</v>
      </c>
      <c r="V270" s="161" t="s">
        <v>1527</v>
      </c>
      <c r="W270" s="2158"/>
      <c r="X270" s="2158"/>
      <c r="Y270" s="2158"/>
      <c r="Z270" s="2158"/>
      <c r="AA270" s="2172" t="s">
        <v>342</v>
      </c>
    </row>
    <row r="271" spans="1:27">
      <c r="A271" s="153">
        <f t="shared" si="16"/>
        <v>258</v>
      </c>
      <c r="B271" s="2741" t="s">
        <v>15814</v>
      </c>
      <c r="C271" s="302" t="s">
        <v>2086</v>
      </c>
      <c r="D271" s="266" t="s">
        <v>2451</v>
      </c>
      <c r="E271" s="3032" t="s">
        <v>4598</v>
      </c>
      <c r="F271" s="266"/>
      <c r="G271" s="303" t="s">
        <v>4601</v>
      </c>
      <c r="H271" s="303"/>
      <c r="I271" s="3032" t="s">
        <v>3406</v>
      </c>
      <c r="J271" s="3032"/>
      <c r="K271" s="3032">
        <v>4.62</v>
      </c>
      <c r="L271" s="3032">
        <v>-28</v>
      </c>
      <c r="M271" s="266" t="s">
        <v>2085</v>
      </c>
      <c r="N271" s="43"/>
      <c r="O271" s="43"/>
      <c r="P271" s="43" t="s">
        <v>2772</v>
      </c>
      <c r="Q271" s="161"/>
      <c r="R271" s="161"/>
      <c r="S271" s="161">
        <v>2015</v>
      </c>
      <c r="T271" s="349">
        <f t="shared" si="15"/>
        <v>5</v>
      </c>
      <c r="U271" s="245" t="s">
        <v>4849</v>
      </c>
      <c r="V271" s="161" t="s">
        <v>1527</v>
      </c>
      <c r="W271" s="2158"/>
      <c r="X271" s="2158"/>
      <c r="Y271" s="2158"/>
      <c r="Z271" s="2158"/>
      <c r="AA271" s="2172"/>
    </row>
    <row r="272" spans="1:27">
      <c r="A272" s="153">
        <f t="shared" si="16"/>
        <v>259</v>
      </c>
      <c r="B272" s="2741" t="s">
        <v>15815</v>
      </c>
      <c r="C272" s="302" t="s">
        <v>2087</v>
      </c>
      <c r="D272" s="266" t="s">
        <v>2451</v>
      </c>
      <c r="E272" s="3032" t="s">
        <v>4598</v>
      </c>
      <c r="F272" s="266"/>
      <c r="G272" s="303" t="s">
        <v>4601</v>
      </c>
      <c r="H272" s="303"/>
      <c r="I272" s="3032" t="s">
        <v>3406</v>
      </c>
      <c r="J272" s="3032"/>
      <c r="K272" s="3032">
        <v>4.5999999999999996</v>
      </c>
      <c r="L272" s="3032">
        <v>2</v>
      </c>
      <c r="M272" s="266" t="s">
        <v>2085</v>
      </c>
      <c r="N272" s="43">
        <v>840</v>
      </c>
      <c r="O272" s="43">
        <v>140</v>
      </c>
      <c r="P272" s="43" t="s">
        <v>2772</v>
      </c>
      <c r="Q272" s="161"/>
      <c r="R272" s="161"/>
      <c r="S272" s="161">
        <v>2015</v>
      </c>
      <c r="T272" s="349">
        <f t="shared" si="15"/>
        <v>5</v>
      </c>
      <c r="U272" s="245" t="s">
        <v>4849</v>
      </c>
      <c r="V272" s="161" t="s">
        <v>1527</v>
      </c>
      <c r="W272" s="2158"/>
      <c r="X272" s="2158"/>
      <c r="Y272" s="2158"/>
      <c r="Z272" s="2158"/>
      <c r="AA272" s="2172" t="s">
        <v>342</v>
      </c>
    </row>
    <row r="273" spans="1:27">
      <c r="A273" s="153">
        <f t="shared" si="16"/>
        <v>260</v>
      </c>
      <c r="B273" s="2741" t="s">
        <v>15816</v>
      </c>
      <c r="C273" s="302" t="s">
        <v>2088</v>
      </c>
      <c r="D273" s="266" t="s">
        <v>2451</v>
      </c>
      <c r="E273" s="3032" t="s">
        <v>4598</v>
      </c>
      <c r="F273" s="266"/>
      <c r="G273" s="303" t="s">
        <v>4601</v>
      </c>
      <c r="H273" s="303"/>
      <c r="I273" s="3032" t="s">
        <v>3406</v>
      </c>
      <c r="J273" s="3032"/>
      <c r="K273" s="3032">
        <v>4.5999999999999996</v>
      </c>
      <c r="L273" s="3032">
        <v>2</v>
      </c>
      <c r="M273" s="266" t="s">
        <v>2085</v>
      </c>
      <c r="N273" s="43">
        <v>1400</v>
      </c>
      <c r="O273" s="43">
        <v>200</v>
      </c>
      <c r="P273" s="43" t="s">
        <v>2772</v>
      </c>
      <c r="Q273" s="161"/>
      <c r="R273" s="161"/>
      <c r="S273" s="161">
        <v>2015</v>
      </c>
      <c r="T273" s="349">
        <f t="shared" si="15"/>
        <v>5</v>
      </c>
      <c r="U273" s="245" t="s">
        <v>4849</v>
      </c>
      <c r="V273" s="161" t="s">
        <v>1527</v>
      </c>
      <c r="W273" s="2158"/>
      <c r="X273" s="2158"/>
      <c r="Y273" s="2158"/>
      <c r="Z273" s="2158"/>
      <c r="AA273" s="2172"/>
    </row>
    <row r="274" spans="1:27">
      <c r="A274" s="153">
        <f t="shared" si="16"/>
        <v>261</v>
      </c>
      <c r="B274" s="2741" t="s">
        <v>15817</v>
      </c>
      <c r="C274" s="302" t="s">
        <v>2089</v>
      </c>
      <c r="D274" s="266" t="s">
        <v>2449</v>
      </c>
      <c r="E274" s="3032" t="s">
        <v>2090</v>
      </c>
      <c r="F274" s="266"/>
      <c r="G274" s="303" t="s">
        <v>2080</v>
      </c>
      <c r="H274" s="303" t="s">
        <v>19293</v>
      </c>
      <c r="I274" s="3032" t="s">
        <v>3401</v>
      </c>
      <c r="J274" s="3032"/>
      <c r="K274" s="3032">
        <v>2.5</v>
      </c>
      <c r="L274" s="3032">
        <v>136</v>
      </c>
      <c r="M274" s="266" t="s">
        <v>2078</v>
      </c>
      <c r="N274" s="43"/>
      <c r="O274" s="43"/>
      <c r="P274" s="43"/>
      <c r="Q274" s="161"/>
      <c r="R274" s="161"/>
      <c r="S274" s="161">
        <v>2015</v>
      </c>
      <c r="T274" s="349">
        <f t="shared" si="15"/>
        <v>5</v>
      </c>
      <c r="U274" s="245" t="s">
        <v>4849</v>
      </c>
      <c r="V274" s="161" t="s">
        <v>1527</v>
      </c>
      <c r="W274" s="2158"/>
      <c r="X274" s="2158"/>
      <c r="Y274" s="2158"/>
      <c r="Z274" s="2158"/>
      <c r="AA274" s="2172"/>
    </row>
    <row r="275" spans="1:27">
      <c r="A275" s="153">
        <f t="shared" si="16"/>
        <v>262</v>
      </c>
      <c r="B275" s="2741" t="s">
        <v>15818</v>
      </c>
      <c r="C275" s="302" t="s">
        <v>2091</v>
      </c>
      <c r="D275" s="266" t="s">
        <v>2449</v>
      </c>
      <c r="E275" s="3032" t="s">
        <v>2092</v>
      </c>
      <c r="F275" s="266"/>
      <c r="G275" s="303" t="s">
        <v>2080</v>
      </c>
      <c r="H275" s="44" t="s">
        <v>19293</v>
      </c>
      <c r="I275" s="3032" t="s">
        <v>3401</v>
      </c>
      <c r="J275" s="3032"/>
      <c r="K275" s="3032">
        <v>2.5</v>
      </c>
      <c r="L275" s="3032">
        <v>136</v>
      </c>
      <c r="M275" s="266" t="s">
        <v>2078</v>
      </c>
      <c r="N275" s="43"/>
      <c r="O275" s="43"/>
      <c r="P275" s="43"/>
      <c r="Q275" s="161"/>
      <c r="R275" s="161"/>
      <c r="S275" s="161">
        <v>2015</v>
      </c>
      <c r="T275" s="349">
        <f t="shared" si="15"/>
        <v>5</v>
      </c>
      <c r="U275" s="245" t="s">
        <v>4849</v>
      </c>
      <c r="V275" s="161" t="s">
        <v>1527</v>
      </c>
      <c r="W275" s="2158"/>
      <c r="X275" s="2158"/>
      <c r="Y275" s="2158"/>
      <c r="Z275" s="2158"/>
      <c r="AA275" s="2172"/>
    </row>
    <row r="276" spans="1:27">
      <c r="A276" s="153">
        <f t="shared" si="16"/>
        <v>263</v>
      </c>
      <c r="B276" s="2741" t="s">
        <v>15819</v>
      </c>
      <c r="C276" s="302" t="s">
        <v>2093</v>
      </c>
      <c r="D276" s="266" t="s">
        <v>2449</v>
      </c>
      <c r="E276" s="3032" t="s">
        <v>2090</v>
      </c>
      <c r="F276" s="266"/>
      <c r="G276" s="303" t="s">
        <v>2080</v>
      </c>
      <c r="H276" s="44" t="s">
        <v>19293</v>
      </c>
      <c r="I276" s="3032" t="s">
        <v>3401</v>
      </c>
      <c r="J276" s="3032"/>
      <c r="K276" s="3032">
        <v>2.5</v>
      </c>
      <c r="L276" s="3032">
        <v>136</v>
      </c>
      <c r="M276" s="266" t="s">
        <v>2078</v>
      </c>
      <c r="N276" s="43"/>
      <c r="O276" s="43"/>
      <c r="P276" s="43"/>
      <c r="Q276" s="161"/>
      <c r="R276" s="161"/>
      <c r="S276" s="161">
        <v>2015</v>
      </c>
      <c r="T276" s="349">
        <f t="shared" si="15"/>
        <v>5</v>
      </c>
      <c r="U276" s="245" t="s">
        <v>4849</v>
      </c>
      <c r="V276" s="161" t="s">
        <v>1527</v>
      </c>
      <c r="W276" s="2158"/>
      <c r="X276" s="2158"/>
      <c r="Y276" s="2158"/>
      <c r="Z276" s="2158"/>
      <c r="AA276" s="2172"/>
    </row>
    <row r="277" spans="1:27">
      <c r="A277" s="153">
        <f t="shared" si="16"/>
        <v>264</v>
      </c>
      <c r="B277" s="2741" t="s">
        <v>15820</v>
      </c>
      <c r="C277" s="302" t="s">
        <v>2094</v>
      </c>
      <c r="D277" s="266" t="s">
        <v>2452</v>
      </c>
      <c r="E277" s="3032" t="s">
        <v>19207</v>
      </c>
      <c r="F277" s="266" t="s">
        <v>19208</v>
      </c>
      <c r="G277" s="303" t="s">
        <v>2095</v>
      </c>
      <c r="H277" s="303"/>
      <c r="I277" s="3032" t="s">
        <v>3401</v>
      </c>
      <c r="J277" s="3032"/>
      <c r="K277" s="3032">
        <v>3</v>
      </c>
      <c r="L277" s="3032">
        <v>133.5</v>
      </c>
      <c r="M277" s="266" t="s">
        <v>2078</v>
      </c>
      <c r="N277" s="43"/>
      <c r="O277" s="43"/>
      <c r="P277" s="43"/>
      <c r="Q277" s="161"/>
      <c r="R277" s="161"/>
      <c r="S277" s="161">
        <v>2015</v>
      </c>
      <c r="T277" s="349">
        <f t="shared" si="15"/>
        <v>5</v>
      </c>
      <c r="U277" s="245" t="s">
        <v>4849</v>
      </c>
      <c r="V277" s="161" t="s">
        <v>1527</v>
      </c>
      <c r="W277" s="2158"/>
      <c r="X277" s="2158"/>
      <c r="Y277" s="2158"/>
      <c r="Z277" s="2158"/>
      <c r="AA277" s="2172"/>
    </row>
    <row r="278" spans="1:27">
      <c r="A278" s="153">
        <f t="shared" si="16"/>
        <v>265</v>
      </c>
      <c r="B278" s="2741" t="s">
        <v>15821</v>
      </c>
      <c r="C278" s="302" t="s">
        <v>2096</v>
      </c>
      <c r="D278" s="266" t="s">
        <v>2452</v>
      </c>
      <c r="E278" s="3032" t="s">
        <v>19207</v>
      </c>
      <c r="F278" s="266" t="s">
        <v>19209</v>
      </c>
      <c r="G278" s="303" t="s">
        <v>2095</v>
      </c>
      <c r="H278" s="303"/>
      <c r="I278" s="3032" t="s">
        <v>3401</v>
      </c>
      <c r="J278" s="3032"/>
      <c r="K278" s="3032">
        <v>3</v>
      </c>
      <c r="L278" s="3032">
        <v>133.5</v>
      </c>
      <c r="M278" s="266" t="s">
        <v>2078</v>
      </c>
      <c r="N278" s="43"/>
      <c r="O278" s="43"/>
      <c r="P278" s="43"/>
      <c r="Q278" s="161"/>
      <c r="R278" s="161"/>
      <c r="S278" s="161">
        <v>2015</v>
      </c>
      <c r="T278" s="349">
        <f t="shared" si="15"/>
        <v>5</v>
      </c>
      <c r="U278" s="245" t="s">
        <v>4849</v>
      </c>
      <c r="V278" s="161" t="s">
        <v>1527</v>
      </c>
      <c r="W278" s="2158"/>
      <c r="X278" s="2158"/>
      <c r="Y278" s="2158"/>
      <c r="Z278" s="2158"/>
      <c r="AA278" s="2172"/>
    </row>
    <row r="279" spans="1:27">
      <c r="A279" s="153">
        <f t="shared" si="16"/>
        <v>266</v>
      </c>
      <c r="B279" s="2741" t="s">
        <v>15822</v>
      </c>
      <c r="C279" s="302" t="s">
        <v>4245</v>
      </c>
      <c r="D279" s="266" t="s">
        <v>2453</v>
      </c>
      <c r="E279" s="266"/>
      <c r="F279" s="266"/>
      <c r="G279" s="303" t="s">
        <v>2095</v>
      </c>
      <c r="H279" s="303"/>
      <c r="I279" s="3032" t="s">
        <v>4631</v>
      </c>
      <c r="J279" s="3032"/>
      <c r="K279" s="3032">
        <v>0.21</v>
      </c>
      <c r="L279" s="3032">
        <v>120</v>
      </c>
      <c r="M279" s="266" t="s">
        <v>2078</v>
      </c>
      <c r="N279" s="43"/>
      <c r="O279" s="43"/>
      <c r="P279" s="43"/>
      <c r="Q279" s="161"/>
      <c r="R279" s="161"/>
      <c r="S279" s="161">
        <v>2015</v>
      </c>
      <c r="T279" s="349">
        <f t="shared" si="15"/>
        <v>5</v>
      </c>
      <c r="U279" s="245" t="s">
        <v>4849</v>
      </c>
      <c r="V279" s="161" t="s">
        <v>1527</v>
      </c>
      <c r="W279" s="2158"/>
      <c r="X279" s="2158"/>
      <c r="Y279" s="2158"/>
      <c r="Z279" s="2158"/>
      <c r="AA279" s="2172"/>
    </row>
    <row r="280" spans="1:27">
      <c r="A280" s="153">
        <f t="shared" si="16"/>
        <v>267</v>
      </c>
      <c r="B280" s="2741" t="s">
        <v>15823</v>
      </c>
      <c r="C280" s="302" t="s">
        <v>4602</v>
      </c>
      <c r="D280" s="266" t="s">
        <v>2455</v>
      </c>
      <c r="E280" s="266"/>
      <c r="F280" s="266"/>
      <c r="G280" s="303" t="s">
        <v>2095</v>
      </c>
      <c r="H280" s="303"/>
      <c r="I280" s="3032" t="s">
        <v>4631</v>
      </c>
      <c r="J280" s="3032"/>
      <c r="K280" s="3032">
        <v>0.01</v>
      </c>
      <c r="L280" s="3032">
        <v>59.63</v>
      </c>
      <c r="M280" s="266" t="s">
        <v>2078</v>
      </c>
      <c r="N280" s="43"/>
      <c r="O280" s="43"/>
      <c r="P280" s="43"/>
      <c r="Q280" s="161"/>
      <c r="R280" s="161"/>
      <c r="S280" s="161">
        <v>2015</v>
      </c>
      <c r="T280" s="349">
        <f t="shared" si="15"/>
        <v>5</v>
      </c>
      <c r="U280" s="245" t="s">
        <v>4849</v>
      </c>
      <c r="V280" s="161" t="s">
        <v>1527</v>
      </c>
      <c r="W280" s="2158"/>
      <c r="X280" s="2158"/>
      <c r="Y280" s="2158"/>
      <c r="Z280" s="2158"/>
      <c r="AA280" s="2172"/>
    </row>
    <row r="281" spans="1:27">
      <c r="A281" s="153">
        <f>A280+1</f>
        <v>268</v>
      </c>
      <c r="B281" s="2741" t="s">
        <v>15824</v>
      </c>
      <c r="C281" s="302" t="s">
        <v>4583</v>
      </c>
      <c r="D281" s="266" t="s">
        <v>2452</v>
      </c>
      <c r="E281" s="266"/>
      <c r="F281" s="266"/>
      <c r="G281" s="303" t="s">
        <v>2095</v>
      </c>
      <c r="H281" s="303"/>
      <c r="I281" s="3032" t="s">
        <v>4631</v>
      </c>
      <c r="J281" s="3032"/>
      <c r="K281" s="3032">
        <v>0.81</v>
      </c>
      <c r="L281" s="3032">
        <v>120</v>
      </c>
      <c r="M281" s="266" t="s">
        <v>2078</v>
      </c>
      <c r="N281" s="43"/>
      <c r="O281" s="43"/>
      <c r="P281" s="43"/>
      <c r="Q281" s="161"/>
      <c r="R281" s="161"/>
      <c r="S281" s="161">
        <v>2015</v>
      </c>
      <c r="T281" s="349">
        <f t="shared" si="15"/>
        <v>5</v>
      </c>
      <c r="U281" s="245" t="s">
        <v>4849</v>
      </c>
      <c r="V281" s="161" t="s">
        <v>1527</v>
      </c>
      <c r="W281" s="2158"/>
      <c r="X281" s="2158"/>
      <c r="Y281" s="2158"/>
      <c r="Z281" s="2158"/>
      <c r="AA281" s="2172"/>
    </row>
    <row r="282" spans="1:27">
      <c r="A282" s="153">
        <f>A281+1</f>
        <v>269</v>
      </c>
      <c r="B282" s="2741" t="s">
        <v>15825</v>
      </c>
      <c r="C282" s="302" t="s">
        <v>2097</v>
      </c>
      <c r="D282" s="266" t="s">
        <v>2454</v>
      </c>
      <c r="E282" s="266"/>
      <c r="F282" s="266"/>
      <c r="G282" s="303" t="s">
        <v>2095</v>
      </c>
      <c r="H282" s="303"/>
      <c r="I282" s="3032" t="s">
        <v>4631</v>
      </c>
      <c r="J282" s="3032"/>
      <c r="K282" s="3032">
        <v>0.5</v>
      </c>
      <c r="L282" s="3032">
        <v>103.56</v>
      </c>
      <c r="M282" s="266" t="s">
        <v>2078</v>
      </c>
      <c r="N282" s="43"/>
      <c r="O282" s="43"/>
      <c r="P282" s="43"/>
      <c r="Q282" s="161"/>
      <c r="R282" s="161"/>
      <c r="S282" s="161">
        <v>2015</v>
      </c>
      <c r="T282" s="349">
        <f t="shared" si="15"/>
        <v>5</v>
      </c>
      <c r="U282" s="245" t="s">
        <v>4849</v>
      </c>
      <c r="V282" s="161" t="s">
        <v>1527</v>
      </c>
      <c r="W282" s="2158"/>
      <c r="X282" s="2158"/>
      <c r="Y282" s="2158"/>
      <c r="Z282" s="2158"/>
      <c r="AA282" s="2172"/>
    </row>
    <row r="283" spans="1:27">
      <c r="A283" s="153">
        <f>A282+1</f>
        <v>270</v>
      </c>
      <c r="B283" s="2741" t="s">
        <v>15826</v>
      </c>
      <c r="C283" s="302" t="s">
        <v>4558</v>
      </c>
      <c r="D283" s="266" t="s">
        <v>2452</v>
      </c>
      <c r="E283" s="303" t="s">
        <v>18972</v>
      </c>
      <c r="F283" s="266" t="s">
        <v>18973</v>
      </c>
      <c r="G283" s="303" t="s">
        <v>2095</v>
      </c>
      <c r="H283" s="303"/>
      <c r="I283" s="3032" t="s">
        <v>2286</v>
      </c>
      <c r="J283" s="3032"/>
      <c r="K283" s="3032">
        <v>0.45</v>
      </c>
      <c r="L283" s="3032">
        <v>40</v>
      </c>
      <c r="M283" s="266" t="s">
        <v>2078</v>
      </c>
      <c r="N283" s="43"/>
      <c r="O283" s="43"/>
      <c r="P283" s="43"/>
      <c r="Q283" s="161"/>
      <c r="R283" s="161">
        <v>90021158</v>
      </c>
      <c r="S283" s="161">
        <v>2015</v>
      </c>
      <c r="T283" s="349">
        <f t="shared" si="15"/>
        <v>5</v>
      </c>
      <c r="U283" s="245" t="s">
        <v>4849</v>
      </c>
      <c r="V283" s="161" t="s">
        <v>1527</v>
      </c>
      <c r="W283" s="2158"/>
      <c r="X283" s="2158"/>
      <c r="Y283" s="2158"/>
      <c r="Z283" s="2158"/>
      <c r="AA283" s="2172" t="s">
        <v>343</v>
      </c>
    </row>
    <row r="284" spans="1:27">
      <c r="A284" s="153">
        <f>A283+1</f>
        <v>271</v>
      </c>
      <c r="B284" s="2741" t="s">
        <v>15827</v>
      </c>
      <c r="C284" s="302" t="s">
        <v>2098</v>
      </c>
      <c r="D284" s="266" t="s">
        <v>2450</v>
      </c>
      <c r="E284" s="303"/>
      <c r="F284" s="266"/>
      <c r="G284" s="303" t="s">
        <v>2095</v>
      </c>
      <c r="H284" s="303"/>
      <c r="I284" s="3032" t="s">
        <v>2286</v>
      </c>
      <c r="J284" s="3032"/>
      <c r="K284" s="3032">
        <v>17.5</v>
      </c>
      <c r="L284" s="3032">
        <v>10</v>
      </c>
      <c r="M284" s="266" t="s">
        <v>2078</v>
      </c>
      <c r="N284" s="43"/>
      <c r="O284" s="43"/>
      <c r="P284" s="43"/>
      <c r="Q284" s="161"/>
      <c r="R284" s="161"/>
      <c r="S284" s="161">
        <v>2015</v>
      </c>
      <c r="T284" s="349">
        <f t="shared" si="15"/>
        <v>5</v>
      </c>
      <c r="U284" s="245" t="s">
        <v>4849</v>
      </c>
      <c r="V284" s="161" t="s">
        <v>1527</v>
      </c>
      <c r="W284" s="2158"/>
      <c r="X284" s="2158"/>
      <c r="Y284" s="2158"/>
      <c r="Z284" s="2158"/>
      <c r="AA284" s="2172"/>
    </row>
    <row r="285" spans="1:27">
      <c r="A285" s="153">
        <f>A284+1</f>
        <v>272</v>
      </c>
      <c r="B285" s="2741" t="s">
        <v>15828</v>
      </c>
      <c r="C285" s="302" t="s">
        <v>2084</v>
      </c>
      <c r="D285" s="266" t="s">
        <v>2451</v>
      </c>
      <c r="E285" s="303"/>
      <c r="F285" s="266"/>
      <c r="G285" s="303" t="s">
        <v>2095</v>
      </c>
      <c r="H285" s="303"/>
      <c r="I285" s="3032" t="s">
        <v>1970</v>
      </c>
      <c r="J285" s="3032"/>
      <c r="K285" s="3032">
        <v>18</v>
      </c>
      <c r="L285" s="3032">
        <v>-22.85</v>
      </c>
      <c r="M285" s="266" t="s">
        <v>2078</v>
      </c>
      <c r="N285" s="43"/>
      <c r="O285" s="43"/>
      <c r="P285" s="43"/>
      <c r="Q285" s="161"/>
      <c r="R285" s="161"/>
      <c r="S285" s="161">
        <v>2015</v>
      </c>
      <c r="T285" s="349">
        <f t="shared" si="15"/>
        <v>5</v>
      </c>
      <c r="U285" s="245" t="s">
        <v>4849</v>
      </c>
      <c r="V285" s="161" t="s">
        <v>1527</v>
      </c>
      <c r="W285" s="2158"/>
      <c r="X285" s="2158"/>
      <c r="Y285" s="2158"/>
      <c r="Z285" s="2158"/>
      <c r="AA285" s="2172" t="s">
        <v>344</v>
      </c>
    </row>
    <row r="286" spans="1:27">
      <c r="A286" s="153">
        <f t="shared" ref="A286:A296" si="17">A285+1</f>
        <v>273</v>
      </c>
      <c r="B286" s="2741" t="s">
        <v>15829</v>
      </c>
      <c r="C286" s="302" t="s">
        <v>2086</v>
      </c>
      <c r="D286" s="266" t="s">
        <v>2451</v>
      </c>
      <c r="E286" s="303"/>
      <c r="F286" s="266"/>
      <c r="G286" s="303" t="s">
        <v>2095</v>
      </c>
      <c r="H286" s="303"/>
      <c r="I286" s="3032" t="s">
        <v>3406</v>
      </c>
      <c r="J286" s="3032"/>
      <c r="K286" s="3032">
        <v>1.29</v>
      </c>
      <c r="L286" s="3032">
        <v>-28.5</v>
      </c>
      <c r="M286" s="266" t="s">
        <v>2078</v>
      </c>
      <c r="N286" s="43"/>
      <c r="O286" s="43"/>
      <c r="P286" s="43"/>
      <c r="Q286" s="161"/>
      <c r="R286" s="161"/>
      <c r="S286" s="161">
        <v>2015</v>
      </c>
      <c r="T286" s="349">
        <f t="shared" si="15"/>
        <v>5</v>
      </c>
      <c r="U286" s="245" t="s">
        <v>4849</v>
      </c>
      <c r="V286" s="161" t="s">
        <v>1527</v>
      </c>
      <c r="W286" s="2158"/>
      <c r="X286" s="2158"/>
      <c r="Y286" s="2158"/>
      <c r="Z286" s="2158"/>
      <c r="AA286" s="2172"/>
    </row>
    <row r="287" spans="1:27">
      <c r="A287" s="153">
        <f t="shared" si="17"/>
        <v>274</v>
      </c>
      <c r="B287" s="2741" t="s">
        <v>15830</v>
      </c>
      <c r="C287" s="302" t="s">
        <v>2099</v>
      </c>
      <c r="D287" s="266" t="s">
        <v>2458</v>
      </c>
      <c r="E287" s="303" t="s">
        <v>2100</v>
      </c>
      <c r="F287" s="266" t="s">
        <v>19140</v>
      </c>
      <c r="G287" s="303" t="s">
        <v>2066</v>
      </c>
      <c r="H287" s="303"/>
      <c r="I287" s="3032" t="s">
        <v>4490</v>
      </c>
      <c r="J287" s="3032"/>
      <c r="K287" s="3032">
        <v>17</v>
      </c>
      <c r="L287" s="3032">
        <v>45</v>
      </c>
      <c r="M287" s="266" t="s">
        <v>2078</v>
      </c>
      <c r="N287" s="43"/>
      <c r="O287" s="43"/>
      <c r="P287" s="43"/>
      <c r="Q287" s="161"/>
      <c r="R287" s="161">
        <v>90021137</v>
      </c>
      <c r="S287" s="161">
        <v>2015</v>
      </c>
      <c r="T287" s="349">
        <f t="shared" si="15"/>
        <v>5</v>
      </c>
      <c r="U287" s="245" t="s">
        <v>4849</v>
      </c>
      <c r="V287" s="161" t="s">
        <v>1527</v>
      </c>
      <c r="W287" s="2158"/>
      <c r="X287" s="2158"/>
      <c r="Y287" s="2158"/>
      <c r="Z287" s="2158"/>
      <c r="AA287" s="2172"/>
    </row>
    <row r="288" spans="1:27">
      <c r="A288" s="153">
        <f t="shared" si="17"/>
        <v>275</v>
      </c>
      <c r="B288" s="2741" t="s">
        <v>15831</v>
      </c>
      <c r="C288" s="302" t="s">
        <v>2101</v>
      </c>
      <c r="D288" s="266" t="s">
        <v>2456</v>
      </c>
      <c r="E288" s="303" t="s">
        <v>18976</v>
      </c>
      <c r="F288" s="266" t="s">
        <v>18975</v>
      </c>
      <c r="G288" s="303" t="s">
        <v>2095</v>
      </c>
      <c r="H288" s="303"/>
      <c r="I288" s="3032" t="s">
        <v>2286</v>
      </c>
      <c r="J288" s="3032"/>
      <c r="K288" s="3032">
        <v>4.5</v>
      </c>
      <c r="L288" s="3032">
        <v>34</v>
      </c>
      <c r="M288" s="266" t="s">
        <v>2078</v>
      </c>
      <c r="N288" s="43"/>
      <c r="O288" s="43"/>
      <c r="P288" s="43"/>
      <c r="Q288" s="161"/>
      <c r="R288" s="161"/>
      <c r="S288" s="161">
        <v>2015</v>
      </c>
      <c r="T288" s="349">
        <f t="shared" si="15"/>
        <v>5</v>
      </c>
      <c r="U288" s="245" t="s">
        <v>4849</v>
      </c>
      <c r="V288" s="161" t="s">
        <v>1527</v>
      </c>
      <c r="W288" s="2158"/>
      <c r="X288" s="2158"/>
      <c r="Y288" s="2158"/>
      <c r="Z288" s="2158"/>
      <c r="AA288" s="2172"/>
    </row>
    <row r="289" spans="1:27">
      <c r="A289" s="153">
        <f t="shared" si="17"/>
        <v>276</v>
      </c>
      <c r="B289" s="2741" t="s">
        <v>15832</v>
      </c>
      <c r="C289" s="302" t="s">
        <v>2102</v>
      </c>
      <c r="D289" s="266" t="s">
        <v>2456</v>
      </c>
      <c r="E289" s="303" t="s">
        <v>18976</v>
      </c>
      <c r="F289" s="266" t="s">
        <v>18977</v>
      </c>
      <c r="G289" s="303" t="s">
        <v>2095</v>
      </c>
      <c r="H289" s="303"/>
      <c r="I289" s="3032" t="s">
        <v>2286</v>
      </c>
      <c r="J289" s="3032"/>
      <c r="K289" s="3032">
        <v>17.2</v>
      </c>
      <c r="L289" s="3032">
        <v>35</v>
      </c>
      <c r="M289" s="266" t="s">
        <v>2078</v>
      </c>
      <c r="N289" s="43"/>
      <c r="O289" s="43"/>
      <c r="P289" s="43"/>
      <c r="Q289" s="161"/>
      <c r="R289" s="161"/>
      <c r="S289" s="161">
        <v>2015</v>
      </c>
      <c r="T289" s="349">
        <f t="shared" si="15"/>
        <v>5</v>
      </c>
      <c r="U289" s="245" t="s">
        <v>4849</v>
      </c>
      <c r="V289" s="161" t="s">
        <v>1527</v>
      </c>
      <c r="W289" s="2158"/>
      <c r="X289" s="2158"/>
      <c r="Y289" s="2158"/>
      <c r="Z289" s="2158"/>
      <c r="AA289" s="2172"/>
    </row>
    <row r="290" spans="1:27">
      <c r="A290" s="153">
        <f t="shared" si="17"/>
        <v>277</v>
      </c>
      <c r="B290" s="2741" t="s">
        <v>15833</v>
      </c>
      <c r="C290" s="302" t="s">
        <v>2103</v>
      </c>
      <c r="D290" s="266" t="s">
        <v>2456</v>
      </c>
      <c r="E290" s="303" t="s">
        <v>18976</v>
      </c>
      <c r="F290" s="266" t="s">
        <v>19277</v>
      </c>
      <c r="G290" s="303" t="s">
        <v>2095</v>
      </c>
      <c r="H290" s="303"/>
      <c r="I290" s="3032" t="s">
        <v>2286</v>
      </c>
      <c r="J290" s="3032" t="s">
        <v>19283</v>
      </c>
      <c r="K290" s="3032">
        <v>0.45</v>
      </c>
      <c r="L290" s="3032">
        <v>32</v>
      </c>
      <c r="M290" s="266" t="s">
        <v>2078</v>
      </c>
      <c r="N290" s="43"/>
      <c r="O290" s="43"/>
      <c r="P290" s="43"/>
      <c r="Q290" s="161"/>
      <c r="R290" s="161"/>
      <c r="S290" s="161">
        <v>2015</v>
      </c>
      <c r="T290" s="349">
        <f t="shared" si="15"/>
        <v>5</v>
      </c>
      <c r="U290" s="245" t="s">
        <v>4849</v>
      </c>
      <c r="V290" s="161" t="s">
        <v>1527</v>
      </c>
      <c r="W290" s="2158"/>
      <c r="X290" s="2158"/>
      <c r="Y290" s="2158"/>
      <c r="Z290" s="2158"/>
      <c r="AA290" s="2172"/>
    </row>
    <row r="291" spans="1:27">
      <c r="A291" s="153">
        <f t="shared" si="17"/>
        <v>278</v>
      </c>
      <c r="B291" s="2741" t="s">
        <v>15834</v>
      </c>
      <c r="C291" s="302" t="s">
        <v>2104</v>
      </c>
      <c r="D291" s="266" t="s">
        <v>2457</v>
      </c>
      <c r="E291" s="303" t="s">
        <v>18976</v>
      </c>
      <c r="F291" s="266" t="s">
        <v>18974</v>
      </c>
      <c r="G291" s="303" t="s">
        <v>2095</v>
      </c>
      <c r="H291" s="303"/>
      <c r="I291" s="3032" t="s">
        <v>2286</v>
      </c>
      <c r="J291" s="3032"/>
      <c r="K291" s="3032">
        <v>4.5</v>
      </c>
      <c r="L291" s="3032">
        <v>34</v>
      </c>
      <c r="M291" s="266" t="s">
        <v>2078</v>
      </c>
      <c r="N291" s="43"/>
      <c r="O291" s="43"/>
      <c r="P291" s="43"/>
      <c r="Q291" s="161"/>
      <c r="R291" s="161"/>
      <c r="S291" s="161">
        <v>2015</v>
      </c>
      <c r="T291" s="349">
        <f t="shared" si="15"/>
        <v>5</v>
      </c>
      <c r="U291" s="245" t="s">
        <v>4849</v>
      </c>
      <c r="V291" s="161" t="s">
        <v>1527</v>
      </c>
      <c r="W291" s="2158"/>
      <c r="X291" s="2158"/>
      <c r="Y291" s="2158"/>
      <c r="Z291" s="2158"/>
      <c r="AA291" s="2172" t="s">
        <v>344</v>
      </c>
    </row>
    <row r="292" spans="1:27">
      <c r="A292" s="153">
        <f t="shared" si="17"/>
        <v>279</v>
      </c>
      <c r="B292" s="2741" t="s">
        <v>15835</v>
      </c>
      <c r="C292" s="302" t="s">
        <v>2105</v>
      </c>
      <c r="D292" s="266" t="s">
        <v>2457</v>
      </c>
      <c r="E292" s="303"/>
      <c r="F292" s="266"/>
      <c r="G292" s="303" t="s">
        <v>2095</v>
      </c>
      <c r="H292" s="303"/>
      <c r="I292" s="3032" t="s">
        <v>2286</v>
      </c>
      <c r="J292" s="3032"/>
      <c r="K292" s="3032">
        <v>17.2</v>
      </c>
      <c r="L292" s="3032">
        <v>35</v>
      </c>
      <c r="M292" s="266" t="s">
        <v>2078</v>
      </c>
      <c r="N292" s="43"/>
      <c r="O292" s="43"/>
      <c r="P292" s="43"/>
      <c r="Q292" s="161"/>
      <c r="R292" s="161"/>
      <c r="S292" s="161">
        <v>2015</v>
      </c>
      <c r="T292" s="349">
        <f t="shared" si="15"/>
        <v>5</v>
      </c>
      <c r="U292" s="245" t="s">
        <v>4849</v>
      </c>
      <c r="V292" s="161" t="s">
        <v>1527</v>
      </c>
      <c r="W292" s="2158"/>
      <c r="X292" s="2158"/>
      <c r="Y292" s="2158"/>
      <c r="Z292" s="2158"/>
      <c r="AA292" s="2172"/>
    </row>
    <row r="293" spans="1:27">
      <c r="A293" s="153">
        <f t="shared" si="17"/>
        <v>280</v>
      </c>
      <c r="B293" s="2741" t="s">
        <v>15836</v>
      </c>
      <c r="C293" s="302" t="s">
        <v>2106</v>
      </c>
      <c r="D293" s="266" t="s">
        <v>2457</v>
      </c>
      <c r="E293" s="303" t="s">
        <v>18976</v>
      </c>
      <c r="F293" s="266"/>
      <c r="G293" s="303" t="s">
        <v>2095</v>
      </c>
      <c r="H293" s="303"/>
      <c r="I293" s="3032" t="s">
        <v>2286</v>
      </c>
      <c r="J293" s="3032"/>
      <c r="K293" s="3032">
        <v>0.45</v>
      </c>
      <c r="L293" s="3032">
        <v>32</v>
      </c>
      <c r="M293" s="266" t="s">
        <v>2078</v>
      </c>
      <c r="N293" s="43"/>
      <c r="O293" s="43"/>
      <c r="P293" s="43"/>
      <c r="Q293" s="161"/>
      <c r="R293" s="161"/>
      <c r="S293" s="161">
        <v>2015</v>
      </c>
      <c r="T293" s="349">
        <f t="shared" si="15"/>
        <v>5</v>
      </c>
      <c r="U293" s="245" t="s">
        <v>4849</v>
      </c>
      <c r="V293" s="161" t="s">
        <v>1527</v>
      </c>
      <c r="W293" s="2158"/>
      <c r="X293" s="2158"/>
      <c r="Y293" s="2158"/>
      <c r="Z293" s="2158"/>
      <c r="AA293" s="2172"/>
    </row>
    <row r="294" spans="1:27">
      <c r="A294" s="153">
        <f t="shared" si="17"/>
        <v>281</v>
      </c>
      <c r="B294" s="2741" t="s">
        <v>15837</v>
      </c>
      <c r="C294" s="302" t="s">
        <v>2107</v>
      </c>
      <c r="D294" s="266" t="s">
        <v>2054</v>
      </c>
      <c r="E294" s="303" t="s">
        <v>2108</v>
      </c>
      <c r="F294" s="266"/>
      <c r="G294" s="303" t="s">
        <v>3581</v>
      </c>
      <c r="H294" s="303"/>
      <c r="I294" s="3032" t="s">
        <v>1970</v>
      </c>
      <c r="J294" s="3032"/>
      <c r="K294" s="3032">
        <v>18</v>
      </c>
      <c r="L294" s="3032">
        <v>-22.85</v>
      </c>
      <c r="M294" s="266" t="s">
        <v>4597</v>
      </c>
      <c r="N294" s="43">
        <v>0</v>
      </c>
      <c r="O294" s="43">
        <v>3600</v>
      </c>
      <c r="P294" s="43" t="s">
        <v>103</v>
      </c>
      <c r="Q294" s="161"/>
      <c r="R294" s="161"/>
      <c r="S294" s="161">
        <v>2015</v>
      </c>
      <c r="T294" s="349">
        <f t="shared" si="15"/>
        <v>5</v>
      </c>
      <c r="U294" s="245" t="s">
        <v>4849</v>
      </c>
      <c r="V294" s="161" t="s">
        <v>1527</v>
      </c>
      <c r="W294" s="2158"/>
      <c r="X294" s="2158"/>
      <c r="Y294" s="2158"/>
      <c r="Z294" s="2158"/>
      <c r="AA294" s="2172"/>
    </row>
    <row r="295" spans="1:27">
      <c r="A295" s="153">
        <f t="shared" si="17"/>
        <v>282</v>
      </c>
      <c r="B295" s="2741" t="s">
        <v>15838</v>
      </c>
      <c r="C295" s="302" t="s">
        <v>2107</v>
      </c>
      <c r="D295" s="266" t="s">
        <v>2057</v>
      </c>
      <c r="E295" s="303" t="s">
        <v>345</v>
      </c>
      <c r="F295" s="2637"/>
      <c r="G295" s="303" t="s">
        <v>2559</v>
      </c>
      <c r="H295" s="303"/>
      <c r="I295" s="3032" t="s">
        <v>1970</v>
      </c>
      <c r="J295" s="3032"/>
      <c r="K295" s="3032">
        <v>18</v>
      </c>
      <c r="L295" s="3032">
        <v>-22.85</v>
      </c>
      <c r="M295" s="266" t="s">
        <v>4597</v>
      </c>
      <c r="N295" s="43">
        <v>0</v>
      </c>
      <c r="O295" s="43">
        <v>3600</v>
      </c>
      <c r="P295" s="43" t="s">
        <v>103</v>
      </c>
      <c r="Q295" s="161"/>
      <c r="R295" s="161"/>
      <c r="S295" s="161">
        <v>2015</v>
      </c>
      <c r="T295" s="349">
        <f t="shared" si="15"/>
        <v>5</v>
      </c>
      <c r="U295" s="245" t="s">
        <v>4849</v>
      </c>
      <c r="V295" s="161" t="s">
        <v>1527</v>
      </c>
      <c r="W295" s="2158"/>
      <c r="X295" s="2158"/>
      <c r="Y295" s="2158"/>
      <c r="Z295" s="2158"/>
      <c r="AA295" s="2172"/>
    </row>
    <row r="296" spans="1:27">
      <c r="A296" s="46">
        <f t="shared" si="17"/>
        <v>283</v>
      </c>
      <c r="B296" s="1622" t="s">
        <v>15839</v>
      </c>
      <c r="C296" s="30" t="s">
        <v>2107</v>
      </c>
      <c r="D296" s="30" t="s">
        <v>2058</v>
      </c>
      <c r="E296" s="13" t="s">
        <v>345</v>
      </c>
      <c r="F296" s="17"/>
      <c r="G296" s="13" t="s">
        <v>2559</v>
      </c>
      <c r="H296" s="13"/>
      <c r="I296" s="2073" t="s">
        <v>1970</v>
      </c>
      <c r="J296" s="2073"/>
      <c r="K296" s="128">
        <v>18</v>
      </c>
      <c r="L296" s="128">
        <v>-22.85</v>
      </c>
      <c r="M296" s="145" t="s">
        <v>4597</v>
      </c>
      <c r="N296" s="43">
        <v>0</v>
      </c>
      <c r="O296" s="43">
        <v>3600</v>
      </c>
      <c r="P296" s="33" t="s">
        <v>103</v>
      </c>
      <c r="Q296" s="33"/>
      <c r="R296" s="43"/>
      <c r="S296" s="161">
        <v>2015</v>
      </c>
      <c r="T296" s="349">
        <f t="shared" si="15"/>
        <v>5</v>
      </c>
      <c r="U296" s="245" t="s">
        <v>4849</v>
      </c>
      <c r="V296" s="161" t="s">
        <v>1527</v>
      </c>
      <c r="W296" s="2158"/>
      <c r="X296" s="2158"/>
      <c r="Y296" s="2158"/>
      <c r="Z296" s="2158"/>
      <c r="AA296" s="47"/>
    </row>
    <row r="297" spans="1:27">
      <c r="A297" s="46"/>
      <c r="B297" s="2746"/>
      <c r="C297" s="219"/>
      <c r="D297" s="219"/>
      <c r="E297" s="13"/>
      <c r="F297" s="15"/>
      <c r="G297" s="13"/>
      <c r="H297" s="13"/>
      <c r="I297" s="2258"/>
      <c r="J297" s="2258"/>
      <c r="K297" s="2258"/>
      <c r="L297" s="2258"/>
      <c r="M297" s="219"/>
      <c r="N297" s="258"/>
      <c r="O297" s="258"/>
      <c r="P297" s="258"/>
      <c r="Q297" s="258"/>
      <c r="R297" s="258"/>
      <c r="S297" s="258"/>
      <c r="T297" s="349" t="str">
        <f>IF(ISERROR(INDEX(data,MATCH(LEN(V297),item,0),2))," ",INDEX(data,MATCH(LEN(V297),item,0),2))</f>
        <v xml:space="preserve"> </v>
      </c>
      <c r="U297" s="258"/>
      <c r="V297" s="258"/>
      <c r="W297" s="2158"/>
      <c r="X297" s="2158"/>
      <c r="Y297" s="2158"/>
      <c r="Z297" s="2158"/>
      <c r="AA297" s="2747"/>
    </row>
    <row r="298" spans="1:27">
      <c r="A298" s="46"/>
      <c r="B298" s="2748" t="s">
        <v>6326</v>
      </c>
      <c r="C298" s="219"/>
      <c r="D298" s="219"/>
      <c r="E298" s="13"/>
      <c r="F298" s="15"/>
      <c r="G298" s="13"/>
      <c r="H298" s="13"/>
      <c r="I298" s="2258"/>
      <c r="J298" s="2258"/>
      <c r="K298" s="2258"/>
      <c r="L298" s="2258"/>
      <c r="M298" s="219"/>
      <c r="N298" s="258"/>
      <c r="O298" s="258"/>
      <c r="P298" s="258"/>
      <c r="Q298" s="258"/>
      <c r="R298" s="258"/>
      <c r="S298" s="258"/>
      <c r="T298" s="349" t="str">
        <f>IF(ISERROR(INDEX(data,MATCH(LEN(V298),item,0),2))," ",INDEX(data,MATCH(LEN(V298),item,0),2))</f>
        <v xml:space="preserve"> </v>
      </c>
      <c r="U298" s="258"/>
      <c r="V298" s="258"/>
      <c r="W298" s="2158"/>
      <c r="X298" s="2158"/>
      <c r="Y298" s="2158"/>
      <c r="Z298" s="2158"/>
      <c r="AA298" s="2747"/>
    </row>
    <row r="299" spans="1:27">
      <c r="A299" s="46">
        <f>A296+1</f>
        <v>284</v>
      </c>
      <c r="B299" s="2749" t="s">
        <v>15840</v>
      </c>
      <c r="C299" s="251" t="s">
        <v>2389</v>
      </c>
      <c r="D299" s="219" t="s">
        <v>11852</v>
      </c>
      <c r="E299" s="13" t="s">
        <v>11854</v>
      </c>
      <c r="F299" s="15"/>
      <c r="G299" s="13" t="s">
        <v>11853</v>
      </c>
      <c r="H299" s="13"/>
      <c r="I299" s="2258" t="s">
        <v>3401</v>
      </c>
      <c r="J299" s="2258"/>
      <c r="K299" s="2258">
        <v>16</v>
      </c>
      <c r="L299" s="2258">
        <v>230</v>
      </c>
      <c r="M299" s="219"/>
      <c r="N299" s="43">
        <v>0</v>
      </c>
      <c r="O299" s="43">
        <v>100</v>
      </c>
      <c r="P299" s="43" t="s">
        <v>3815</v>
      </c>
      <c r="Q299" s="43"/>
      <c r="R299" s="43"/>
      <c r="S299" s="43">
        <v>2019</v>
      </c>
      <c r="T299" s="349">
        <f>IF(ISERROR(INDEX(data,MATCH(LEN(V299),item,0),2))," ",INDEX(data,MATCH(LEN(V299),item,0),2))</f>
        <v>125</v>
      </c>
      <c r="U299" s="33" t="s">
        <v>4239</v>
      </c>
      <c r="V299" s="334" t="s">
        <v>698</v>
      </c>
      <c r="W299" s="2750" t="s">
        <v>6098</v>
      </c>
      <c r="X299" s="2158"/>
      <c r="Y299" s="2158"/>
      <c r="Z299" s="2158"/>
      <c r="AA299" s="2747"/>
    </row>
    <row r="300" spans="1:27">
      <c r="A300" s="46">
        <f>A299+1</f>
        <v>285</v>
      </c>
      <c r="B300" s="2749" t="s">
        <v>15841</v>
      </c>
      <c r="C300" s="251" t="s">
        <v>2243</v>
      </c>
      <c r="D300" s="219" t="s">
        <v>2245</v>
      </c>
      <c r="E300" s="13" t="s">
        <v>11855</v>
      </c>
      <c r="F300" s="15"/>
      <c r="G300" s="13" t="s">
        <v>11853</v>
      </c>
      <c r="H300" s="13"/>
      <c r="I300" s="2258" t="s">
        <v>3401</v>
      </c>
      <c r="J300" s="2258"/>
      <c r="K300" s="2258">
        <v>16</v>
      </c>
      <c r="L300" s="2258">
        <v>230</v>
      </c>
      <c r="M300" s="219"/>
      <c r="N300" s="43">
        <v>0</v>
      </c>
      <c r="O300" s="43">
        <v>100</v>
      </c>
      <c r="P300" s="43" t="s">
        <v>3815</v>
      </c>
      <c r="Q300" s="43"/>
      <c r="R300" s="43"/>
      <c r="S300" s="43">
        <v>2019</v>
      </c>
      <c r="T300" s="349">
        <f>IF(ISERROR(INDEX(data,MATCH(LEN(V300),item,0),2))," ",INDEX(data,MATCH(LEN(V300),item,0),2))</f>
        <v>125</v>
      </c>
      <c r="U300" s="33" t="s">
        <v>4239</v>
      </c>
      <c r="V300" s="334" t="s">
        <v>698</v>
      </c>
      <c r="W300" s="2750" t="s">
        <v>6098</v>
      </c>
      <c r="X300" s="2158"/>
      <c r="Y300" s="2158"/>
      <c r="Z300" s="2158"/>
      <c r="AA300" s="2747"/>
    </row>
    <row r="301" spans="1:27">
      <c r="A301" s="46">
        <f>A300+1</f>
        <v>286</v>
      </c>
      <c r="B301" s="2749" t="s">
        <v>15842</v>
      </c>
      <c r="C301" s="251" t="s">
        <v>2393</v>
      </c>
      <c r="D301" s="219" t="s">
        <v>2245</v>
      </c>
      <c r="E301" s="13" t="s">
        <v>2394</v>
      </c>
      <c r="F301" s="15"/>
      <c r="G301" s="13" t="s">
        <v>2395</v>
      </c>
      <c r="H301" s="13"/>
      <c r="I301" s="2258" t="s">
        <v>3401</v>
      </c>
      <c r="J301" s="2258"/>
      <c r="K301" s="2258">
        <v>16</v>
      </c>
      <c r="L301" s="2258">
        <v>230</v>
      </c>
      <c r="M301" s="219"/>
      <c r="N301" s="43">
        <v>0</v>
      </c>
      <c r="O301" s="43">
        <v>100</v>
      </c>
      <c r="P301" s="43" t="s">
        <v>3815</v>
      </c>
      <c r="Q301" s="43"/>
      <c r="R301" s="43"/>
      <c r="S301" s="43">
        <v>2019</v>
      </c>
      <c r="T301" s="349">
        <f>IF(ISERROR(INDEX(data,MATCH(LEN(V301),item,0),2))," ",INDEX(data,MATCH(LEN(V301),item,0),2))</f>
        <v>125</v>
      </c>
      <c r="U301" s="33" t="s">
        <v>4239</v>
      </c>
      <c r="V301" s="334" t="s">
        <v>698</v>
      </c>
      <c r="W301" s="2750" t="s">
        <v>6098</v>
      </c>
      <c r="X301" s="2158"/>
      <c r="Y301" s="2158"/>
      <c r="Z301" s="2158"/>
      <c r="AA301" s="2747"/>
    </row>
    <row r="302" spans="1:27">
      <c r="A302" s="46"/>
      <c r="B302" s="2746"/>
      <c r="C302" s="251"/>
      <c r="D302" s="219"/>
      <c r="E302" s="15"/>
      <c r="F302" s="15"/>
      <c r="G302" s="13"/>
      <c r="H302" s="13"/>
      <c r="I302" s="2258"/>
      <c r="J302" s="2258"/>
      <c r="K302" s="2258"/>
      <c r="L302" s="2258"/>
      <c r="M302" s="219"/>
      <c r="N302" s="43"/>
      <c r="O302" s="43"/>
      <c r="P302" s="43"/>
      <c r="Q302" s="43"/>
      <c r="R302" s="43"/>
      <c r="S302" s="43"/>
      <c r="T302" s="349"/>
      <c r="U302" s="33"/>
      <c r="V302" s="334"/>
      <c r="W302" s="2750"/>
      <c r="X302" s="2158"/>
      <c r="Y302" s="2158"/>
      <c r="Z302" s="2158"/>
      <c r="AA302" s="2747"/>
    </row>
    <row r="303" spans="1:27">
      <c r="A303" s="46"/>
      <c r="B303" s="2751" t="s">
        <v>13046</v>
      </c>
      <c r="C303" s="15"/>
      <c r="D303" s="15"/>
      <c r="E303" s="15"/>
      <c r="F303" s="15"/>
      <c r="G303" s="13"/>
      <c r="H303" s="13"/>
      <c r="I303" s="3033"/>
      <c r="J303" s="3033"/>
      <c r="K303" s="3033"/>
      <c r="L303" s="3033"/>
      <c r="M303" s="15"/>
      <c r="N303" s="13"/>
      <c r="O303" s="13"/>
      <c r="P303" s="13"/>
      <c r="Q303" s="13"/>
      <c r="R303" s="13"/>
      <c r="S303" s="13"/>
      <c r="T303" s="349" t="str">
        <f>IF(ISERROR(INDEX(data,MATCH(LEN(V303),item,0),2))," ",INDEX(data,MATCH(LEN(V303),item,0),2))</f>
        <v xml:space="preserve"> </v>
      </c>
      <c r="U303" s="13"/>
      <c r="V303" s="13"/>
      <c r="W303" s="2158"/>
      <c r="X303" s="2158"/>
      <c r="Y303" s="2158"/>
      <c r="Z303" s="2158"/>
      <c r="AA303" s="2159"/>
    </row>
    <row r="304" spans="1:27">
      <c r="A304" s="46">
        <v>1</v>
      </c>
      <c r="B304" s="2729" t="s">
        <v>15843</v>
      </c>
      <c r="C304" s="268" t="s">
        <v>13365</v>
      </c>
      <c r="D304" s="15" t="s">
        <v>13343</v>
      </c>
      <c r="E304" s="15" t="s">
        <v>13363</v>
      </c>
      <c r="F304" s="15"/>
      <c r="G304" s="13" t="s">
        <v>3581</v>
      </c>
      <c r="H304" s="13"/>
      <c r="I304" s="3033" t="s">
        <v>540</v>
      </c>
      <c r="J304" s="3033"/>
      <c r="K304" s="3033"/>
      <c r="L304" s="3033"/>
      <c r="M304" s="15" t="s">
        <v>1963</v>
      </c>
      <c r="N304" s="13">
        <v>0</v>
      </c>
      <c r="O304" s="13">
        <v>1.5</v>
      </c>
      <c r="P304" s="13" t="s">
        <v>1525</v>
      </c>
      <c r="Q304" s="13" t="s">
        <v>1525</v>
      </c>
      <c r="R304" s="13"/>
      <c r="S304" s="13">
        <v>2022</v>
      </c>
      <c r="T304" s="349"/>
      <c r="U304" s="13" t="s">
        <v>3516</v>
      </c>
      <c r="V304" s="13"/>
      <c r="W304" s="2158"/>
      <c r="X304" s="2158"/>
      <c r="Y304" s="2158"/>
      <c r="Z304" s="2158"/>
      <c r="AA304" s="2161"/>
    </row>
    <row r="305" spans="1:29">
      <c r="A305" s="46">
        <v>2</v>
      </c>
      <c r="B305" s="2729" t="s">
        <v>15844</v>
      </c>
      <c r="C305" s="268" t="s">
        <v>13362</v>
      </c>
      <c r="D305" s="15" t="s">
        <v>13342</v>
      </c>
      <c r="E305" s="15" t="s">
        <v>13364</v>
      </c>
      <c r="F305" s="15"/>
      <c r="G305" s="13" t="s">
        <v>3581</v>
      </c>
      <c r="H305" s="13"/>
      <c r="I305" s="3033" t="s">
        <v>537</v>
      </c>
      <c r="J305" s="3033"/>
      <c r="K305" s="3033"/>
      <c r="L305" s="3033"/>
      <c r="M305" s="15" t="s">
        <v>1963</v>
      </c>
      <c r="N305" s="13">
        <v>0</v>
      </c>
      <c r="O305" s="13">
        <v>1</v>
      </c>
      <c r="P305" s="13" t="s">
        <v>1525</v>
      </c>
      <c r="Q305" s="13" t="s">
        <v>1525</v>
      </c>
      <c r="R305" s="13"/>
      <c r="S305" s="13">
        <v>2022</v>
      </c>
      <c r="T305" s="349"/>
      <c r="U305" s="13" t="s">
        <v>4849</v>
      </c>
      <c r="V305" s="2158" t="s">
        <v>1527</v>
      </c>
      <c r="W305" s="2158"/>
      <c r="X305" s="2158"/>
      <c r="Y305" s="2158"/>
      <c r="Z305" s="2158"/>
      <c r="AA305" s="2161"/>
    </row>
    <row r="306" spans="1:29">
      <c r="A306" s="46">
        <v>3</v>
      </c>
      <c r="B306" s="2729" t="s">
        <v>15845</v>
      </c>
      <c r="C306" s="268" t="s">
        <v>606</v>
      </c>
      <c r="D306" s="15" t="s">
        <v>1428</v>
      </c>
      <c r="E306" s="15" t="s">
        <v>13363</v>
      </c>
      <c r="F306" s="15"/>
      <c r="G306" s="13" t="s">
        <v>3581</v>
      </c>
      <c r="H306" s="13"/>
      <c r="I306" s="3033" t="s">
        <v>4208</v>
      </c>
      <c r="J306" s="3033"/>
      <c r="K306" s="3033"/>
      <c r="L306" s="3033"/>
      <c r="M306" s="15" t="s">
        <v>1963</v>
      </c>
      <c r="N306" s="13">
        <v>0</v>
      </c>
      <c r="O306" s="13">
        <v>3.8</v>
      </c>
      <c r="P306" s="13" t="s">
        <v>1525</v>
      </c>
      <c r="Q306" s="13" t="s">
        <v>1525</v>
      </c>
      <c r="R306" s="13"/>
      <c r="S306" s="13">
        <v>2022</v>
      </c>
      <c r="T306" s="349"/>
      <c r="U306" s="13"/>
      <c r="V306" s="2158"/>
      <c r="W306" s="2158"/>
      <c r="X306" s="2158"/>
      <c r="Y306" s="2158"/>
      <c r="Z306" s="2158"/>
      <c r="AA306" s="2161"/>
    </row>
    <row r="307" spans="1:29">
      <c r="A307" s="46"/>
      <c r="B307" s="1627"/>
      <c r="C307" s="268"/>
      <c r="D307" s="15"/>
      <c r="E307" s="15"/>
      <c r="F307" s="15"/>
      <c r="G307" s="13"/>
      <c r="H307" s="13"/>
      <c r="I307" s="3033"/>
      <c r="J307" s="3033"/>
      <c r="K307" s="3033"/>
      <c r="L307" s="3033"/>
      <c r="M307" s="15"/>
      <c r="N307" s="13"/>
      <c r="O307" s="13"/>
      <c r="P307" s="13"/>
      <c r="Q307" s="13"/>
      <c r="R307" s="13"/>
      <c r="S307" s="13"/>
      <c r="T307" s="349"/>
      <c r="U307" s="13"/>
      <c r="V307" s="2158"/>
      <c r="W307" s="2158"/>
      <c r="X307" s="2158"/>
      <c r="Y307" s="2158"/>
      <c r="Z307" s="2158"/>
      <c r="AA307" s="2161"/>
    </row>
    <row r="308" spans="1:29">
      <c r="A308" s="46"/>
      <c r="B308" s="2751" t="s">
        <v>13046</v>
      </c>
      <c r="C308" s="15"/>
      <c r="D308" s="15"/>
      <c r="E308" s="15"/>
      <c r="F308" s="15"/>
      <c r="G308" s="13"/>
      <c r="H308" s="13"/>
      <c r="I308" s="3033"/>
      <c r="J308" s="3033"/>
      <c r="K308" s="3033"/>
      <c r="L308" s="3033"/>
      <c r="M308" s="15"/>
      <c r="N308" s="13"/>
      <c r="O308" s="13"/>
      <c r="P308" s="13"/>
      <c r="Q308" s="13"/>
      <c r="R308" s="13"/>
      <c r="S308" s="13"/>
      <c r="T308" s="349" t="str">
        <f>IF(ISERROR(INDEX(data,MATCH(LEN(V308),item,0),2))," ",INDEX(data,MATCH(LEN(V308),item,0),2))</f>
        <v xml:space="preserve"> </v>
      </c>
      <c r="U308" s="13"/>
      <c r="V308" s="13"/>
      <c r="W308" s="2158"/>
      <c r="X308" s="2158"/>
      <c r="Y308" s="2158"/>
      <c r="Z308" s="2158"/>
      <c r="AA308" s="2159"/>
    </row>
    <row r="309" spans="1:29">
      <c r="A309" s="46">
        <v>1</v>
      </c>
      <c r="B309" s="2752" t="s">
        <v>15846</v>
      </c>
      <c r="C309" s="268" t="s">
        <v>13462</v>
      </c>
      <c r="D309" s="15" t="s">
        <v>13449</v>
      </c>
      <c r="E309" s="15" t="s">
        <v>13463</v>
      </c>
      <c r="F309" s="15"/>
      <c r="G309" s="13" t="s">
        <v>3581</v>
      </c>
      <c r="H309" s="13"/>
      <c r="I309" s="3033" t="s">
        <v>545</v>
      </c>
      <c r="J309" s="3033"/>
      <c r="K309" s="3033"/>
      <c r="L309" s="3033"/>
      <c r="M309" s="15" t="s">
        <v>1963</v>
      </c>
      <c r="N309" s="13">
        <v>0</v>
      </c>
      <c r="O309" s="13">
        <v>0.8</v>
      </c>
      <c r="P309" s="13" t="s">
        <v>1525</v>
      </c>
      <c r="Q309" s="13"/>
      <c r="R309" s="13"/>
      <c r="S309" s="13">
        <v>2022</v>
      </c>
      <c r="T309" s="349"/>
      <c r="U309" s="13"/>
      <c r="V309" s="13"/>
      <c r="W309" s="2158"/>
      <c r="X309" s="2158"/>
      <c r="Y309" s="2158"/>
      <c r="Z309" s="2158"/>
      <c r="AA309" s="2161"/>
    </row>
    <row r="310" spans="1:29">
      <c r="A310" s="46">
        <v>2</v>
      </c>
      <c r="B310" s="2752" t="s">
        <v>15847</v>
      </c>
      <c r="C310" s="268" t="s">
        <v>13050</v>
      </c>
      <c r="D310" s="15" t="s">
        <v>13446</v>
      </c>
      <c r="E310" s="15" t="s">
        <v>13464</v>
      </c>
      <c r="F310" s="15"/>
      <c r="G310" s="13" t="s">
        <v>3581</v>
      </c>
      <c r="H310" s="13"/>
      <c r="I310" s="3033" t="s">
        <v>531</v>
      </c>
      <c r="J310" s="3033"/>
      <c r="K310" s="3033"/>
      <c r="L310" s="3033"/>
      <c r="M310" s="15" t="s">
        <v>1963</v>
      </c>
      <c r="N310" s="13">
        <v>0</v>
      </c>
      <c r="O310" s="13">
        <v>1</v>
      </c>
      <c r="P310" s="13" t="s">
        <v>1525</v>
      </c>
      <c r="Q310" s="13"/>
      <c r="R310" s="13"/>
      <c r="S310" s="13">
        <v>2022</v>
      </c>
      <c r="T310" s="349"/>
      <c r="U310" s="13"/>
      <c r="V310" s="13"/>
      <c r="W310" s="2158"/>
      <c r="X310" s="2158"/>
      <c r="Y310" s="2158"/>
      <c r="Z310" s="2158"/>
      <c r="AA310" s="2161"/>
    </row>
    <row r="311" spans="1:29">
      <c r="A311" s="46">
        <v>3</v>
      </c>
      <c r="B311" s="2752" t="s">
        <v>15848</v>
      </c>
      <c r="C311" s="268" t="s">
        <v>13462</v>
      </c>
      <c r="D311" s="15" t="s">
        <v>13461</v>
      </c>
      <c r="E311" s="15" t="s">
        <v>13463</v>
      </c>
      <c r="F311" s="15"/>
      <c r="G311" s="13" t="s">
        <v>3581</v>
      </c>
      <c r="H311" s="13"/>
      <c r="I311" s="3033" t="s">
        <v>545</v>
      </c>
      <c r="J311" s="3033"/>
      <c r="K311" s="3033"/>
      <c r="L311" s="3033"/>
      <c r="M311" s="15" t="s">
        <v>1963</v>
      </c>
      <c r="N311" s="13">
        <v>0</v>
      </c>
      <c r="O311" s="13">
        <v>2.1</v>
      </c>
      <c r="P311" s="13" t="s">
        <v>1525</v>
      </c>
      <c r="Q311" s="13"/>
      <c r="R311" s="13"/>
      <c r="S311" s="13">
        <v>2022</v>
      </c>
      <c r="T311" s="349"/>
      <c r="U311" s="13"/>
      <c r="V311" s="13"/>
      <c r="W311" s="2158"/>
      <c r="X311" s="2158"/>
      <c r="Y311" s="2158"/>
      <c r="Z311" s="2158"/>
      <c r="AA311" s="2161"/>
    </row>
    <row r="312" spans="1:29">
      <c r="A312" s="46"/>
      <c r="B312" s="2752"/>
      <c r="C312" s="268"/>
      <c r="D312" s="15"/>
      <c r="E312" s="15"/>
      <c r="F312" s="15"/>
      <c r="G312" s="13"/>
      <c r="H312" s="13"/>
      <c r="I312" s="3033"/>
      <c r="J312" s="3033"/>
      <c r="K312" s="3033"/>
      <c r="L312" s="3033"/>
      <c r="M312" s="15"/>
      <c r="N312" s="13"/>
      <c r="O312" s="13"/>
      <c r="P312" s="13"/>
      <c r="Q312" s="13"/>
      <c r="R312" s="13"/>
      <c r="S312" s="13"/>
      <c r="T312" s="349"/>
      <c r="U312" s="13"/>
      <c r="V312" s="13"/>
      <c r="W312" s="2158"/>
      <c r="X312" s="2158"/>
      <c r="Y312" s="2158"/>
      <c r="Z312" s="2158"/>
      <c r="AA312" s="2161"/>
    </row>
    <row r="313" spans="1:29">
      <c r="A313" s="46"/>
      <c r="B313" s="2751" t="s">
        <v>6532</v>
      </c>
      <c r="C313" s="15"/>
      <c r="D313" s="15"/>
      <c r="E313" s="15"/>
      <c r="F313" s="15"/>
      <c r="G313" s="13"/>
      <c r="H313" s="13"/>
      <c r="I313" s="3033"/>
      <c r="J313" s="3033"/>
      <c r="K313" s="3033"/>
      <c r="L313" s="3033"/>
      <c r="M313" s="15"/>
      <c r="N313" s="13"/>
      <c r="O313" s="13"/>
      <c r="P313" s="13"/>
      <c r="Q313" s="13"/>
      <c r="R313" s="13"/>
      <c r="S313" s="13"/>
      <c r="T313" s="349" t="str">
        <f>IF(ISERROR(INDEX(data,MATCH(LEN(V313),item,0),2))," ",INDEX(data,MATCH(LEN(V313),item,0),2))</f>
        <v xml:space="preserve"> </v>
      </c>
      <c r="U313" s="13"/>
      <c r="V313" s="13"/>
      <c r="W313" s="2158"/>
      <c r="X313" s="2158"/>
      <c r="Y313" s="2158"/>
      <c r="Z313" s="2158"/>
      <c r="AA313" s="2159"/>
    </row>
    <row r="314" spans="1:29">
      <c r="A314" s="46">
        <v>1</v>
      </c>
      <c r="B314" s="2320" t="s">
        <v>15849</v>
      </c>
      <c r="C314" s="268" t="s">
        <v>6532</v>
      </c>
      <c r="D314" s="15" t="s">
        <v>6532</v>
      </c>
      <c r="E314" s="125" t="s">
        <v>15480</v>
      </c>
      <c r="F314" s="125"/>
      <c r="G314" s="2073" t="s">
        <v>3581</v>
      </c>
      <c r="H314" s="2073"/>
      <c r="I314" s="3033" t="s">
        <v>530</v>
      </c>
      <c r="J314" s="3033"/>
      <c r="K314" s="3033">
        <v>1</v>
      </c>
      <c r="L314" s="3033">
        <v>66</v>
      </c>
      <c r="M314" s="145" t="s">
        <v>1963</v>
      </c>
      <c r="N314" s="43">
        <v>0</v>
      </c>
      <c r="O314" s="43">
        <v>1.2</v>
      </c>
      <c r="P314" s="33" t="s">
        <v>1525</v>
      </c>
      <c r="Q314" s="13"/>
      <c r="R314" s="13">
        <v>90001004</v>
      </c>
      <c r="S314" s="13">
        <v>2022</v>
      </c>
      <c r="T314" s="349"/>
      <c r="U314" s="13"/>
      <c r="V314" s="13"/>
      <c r="W314" s="2158"/>
      <c r="X314" s="2158"/>
      <c r="Y314" s="2158"/>
      <c r="Z314" s="2158"/>
      <c r="AA314" s="2161"/>
    </row>
    <row r="315" spans="1:29">
      <c r="A315" s="46">
        <f>A314+1</f>
        <v>2</v>
      </c>
      <c r="B315" s="2320" t="s">
        <v>15850</v>
      </c>
      <c r="C315" s="268" t="s">
        <v>14951</v>
      </c>
      <c r="D315" s="15" t="s">
        <v>13625</v>
      </c>
      <c r="E315" s="15" t="s">
        <v>13463</v>
      </c>
      <c r="F315" s="15"/>
      <c r="G315" s="2073" t="s">
        <v>3581</v>
      </c>
      <c r="H315" s="13"/>
      <c r="I315" s="3033" t="s">
        <v>530</v>
      </c>
      <c r="J315" s="3033"/>
      <c r="K315" s="3033">
        <v>1</v>
      </c>
      <c r="L315" s="3033">
        <v>45</v>
      </c>
      <c r="M315" s="15" t="s">
        <v>1963</v>
      </c>
      <c r="N315" s="13"/>
      <c r="O315" s="13"/>
      <c r="P315" s="13"/>
      <c r="Q315" s="13"/>
      <c r="R315" s="13">
        <v>90003046</v>
      </c>
      <c r="S315" s="13">
        <v>2022</v>
      </c>
      <c r="T315" s="349"/>
      <c r="U315" s="13"/>
      <c r="V315" s="13"/>
      <c r="W315" s="2158"/>
      <c r="X315" s="2158"/>
      <c r="Y315" s="2158"/>
      <c r="Z315" s="2158"/>
      <c r="AA315" s="2161"/>
    </row>
    <row r="316" spans="1:29">
      <c r="A316" s="46">
        <f>A315+1</f>
        <v>3</v>
      </c>
      <c r="B316" s="2320" t="s">
        <v>15851</v>
      </c>
      <c r="C316" s="268" t="s">
        <v>14953</v>
      </c>
      <c r="D316" s="15" t="s">
        <v>13625</v>
      </c>
      <c r="E316" s="15" t="s">
        <v>15853</v>
      </c>
      <c r="F316" s="15"/>
      <c r="G316" s="2073" t="s">
        <v>3581</v>
      </c>
      <c r="H316" s="13"/>
      <c r="I316" s="3033" t="s">
        <v>530</v>
      </c>
      <c r="J316" s="3033"/>
      <c r="K316" s="3033">
        <v>1</v>
      </c>
      <c r="L316" s="3033">
        <v>50</v>
      </c>
      <c r="M316" s="15" t="s">
        <v>1956</v>
      </c>
      <c r="N316" s="13">
        <v>0</v>
      </c>
      <c r="O316" s="13">
        <v>800</v>
      </c>
      <c r="P316" s="13" t="s">
        <v>2772</v>
      </c>
      <c r="Q316" s="13"/>
      <c r="R316" s="13" t="s">
        <v>15854</v>
      </c>
      <c r="S316" s="13">
        <v>2022</v>
      </c>
      <c r="T316" s="349"/>
      <c r="U316" s="13"/>
      <c r="V316" s="13"/>
      <c r="W316" s="2158"/>
      <c r="X316" s="2158"/>
      <c r="Y316" s="2158"/>
      <c r="Z316" s="2158"/>
      <c r="AA316" s="2161"/>
    </row>
    <row r="317" spans="1:29">
      <c r="A317" s="46">
        <f>A316+1</f>
        <v>4</v>
      </c>
      <c r="B317" s="2320" t="s">
        <v>15852</v>
      </c>
      <c r="C317" s="268" t="s">
        <v>14944</v>
      </c>
      <c r="D317" s="15" t="s">
        <v>14944</v>
      </c>
      <c r="E317" s="2073" t="s">
        <v>15480</v>
      </c>
      <c r="F317" s="2073"/>
      <c r="G317" s="2073" t="s">
        <v>3581</v>
      </c>
      <c r="H317" s="2073"/>
      <c r="I317" s="3033" t="s">
        <v>530</v>
      </c>
      <c r="J317" s="3033"/>
      <c r="K317" s="3033">
        <v>1</v>
      </c>
      <c r="L317" s="3033">
        <v>50</v>
      </c>
      <c r="M317" s="15" t="s">
        <v>1963</v>
      </c>
      <c r="N317" s="13"/>
      <c r="O317" s="13"/>
      <c r="P317" s="13"/>
      <c r="Q317" s="13"/>
      <c r="R317" s="13">
        <v>90001004</v>
      </c>
      <c r="S317" s="13">
        <v>2022</v>
      </c>
      <c r="T317" s="349"/>
      <c r="U317" s="13"/>
      <c r="V317" s="13"/>
      <c r="W317" s="2158"/>
      <c r="X317" s="2158"/>
      <c r="Y317" s="2158"/>
      <c r="Z317" s="2158"/>
      <c r="AA317" s="2161"/>
    </row>
    <row r="318" spans="1:29">
      <c r="A318" s="46">
        <f>A317+1</f>
        <v>5</v>
      </c>
      <c r="B318" s="2320" t="s">
        <v>15855</v>
      </c>
      <c r="C318" s="268" t="s">
        <v>13044</v>
      </c>
      <c r="D318" s="15" t="s">
        <v>13044</v>
      </c>
      <c r="E318" s="15" t="s">
        <v>15858</v>
      </c>
      <c r="F318" s="15"/>
      <c r="G318" s="2073" t="s">
        <v>3581</v>
      </c>
      <c r="H318" s="13"/>
      <c r="I318" s="3033" t="s">
        <v>530</v>
      </c>
      <c r="J318" s="3033"/>
      <c r="K318" s="3033"/>
      <c r="L318" s="3033"/>
      <c r="M318" s="15" t="s">
        <v>1963</v>
      </c>
      <c r="N318" s="43">
        <v>0</v>
      </c>
      <c r="O318" s="43">
        <v>6300</v>
      </c>
      <c r="P318" s="33" t="s">
        <v>2772</v>
      </c>
      <c r="Q318" s="13"/>
      <c r="R318" s="13">
        <v>90001005</v>
      </c>
      <c r="S318" s="13">
        <v>2022</v>
      </c>
      <c r="T318" s="349"/>
      <c r="U318" s="13"/>
      <c r="V318" s="13"/>
      <c r="W318" s="2158"/>
      <c r="X318" s="2158"/>
      <c r="Y318" s="2158"/>
      <c r="Z318" s="2158"/>
      <c r="AA318" s="2161"/>
      <c r="AC318" s="2294" t="s">
        <v>19938</v>
      </c>
    </row>
    <row r="319" spans="1:29">
      <c r="A319" s="46">
        <f>A318+1</f>
        <v>6</v>
      </c>
      <c r="B319" s="2320" t="s">
        <v>15856</v>
      </c>
      <c r="C319" s="268" t="s">
        <v>13044</v>
      </c>
      <c r="D319" s="15" t="s">
        <v>13044</v>
      </c>
      <c r="E319" s="13" t="s">
        <v>15857</v>
      </c>
      <c r="F319" s="15"/>
      <c r="G319" s="13" t="s">
        <v>2645</v>
      </c>
      <c r="H319" s="13"/>
      <c r="I319" s="3033" t="s">
        <v>530</v>
      </c>
      <c r="J319" s="3033"/>
      <c r="K319" s="3033"/>
      <c r="L319" s="3033"/>
      <c r="M319" s="15" t="s">
        <v>102</v>
      </c>
      <c r="N319" s="43">
        <v>0</v>
      </c>
      <c r="O319" s="43">
        <v>8000</v>
      </c>
      <c r="P319" s="33" t="s">
        <v>103</v>
      </c>
      <c r="Q319" s="13"/>
      <c r="R319" s="13">
        <v>90022006</v>
      </c>
      <c r="S319" s="13">
        <v>2022</v>
      </c>
      <c r="T319" s="349"/>
      <c r="U319" s="13"/>
      <c r="V319" s="13"/>
      <c r="W319" s="2158"/>
      <c r="X319" s="2158"/>
      <c r="Y319" s="2158"/>
      <c r="Z319" s="2158"/>
      <c r="AA319" s="2161"/>
      <c r="AC319" s="2294" t="s">
        <v>19938</v>
      </c>
    </row>
    <row r="320" spans="1:29">
      <c r="A320" s="46"/>
      <c r="B320" s="2751"/>
      <c r="C320" s="268"/>
      <c r="D320" s="15"/>
      <c r="E320" s="15"/>
      <c r="F320" s="15"/>
      <c r="G320" s="13"/>
      <c r="H320" s="13"/>
      <c r="I320" s="3033"/>
      <c r="J320" s="3033"/>
      <c r="K320" s="3033"/>
      <c r="L320" s="3033"/>
      <c r="M320" s="15"/>
      <c r="N320" s="13"/>
      <c r="O320" s="13"/>
      <c r="P320" s="13"/>
      <c r="Q320" s="13"/>
      <c r="R320" s="13"/>
      <c r="S320" s="13"/>
      <c r="T320" s="349"/>
      <c r="U320" s="13"/>
      <c r="V320" s="13"/>
      <c r="W320" s="2158"/>
      <c r="X320" s="2158"/>
      <c r="Y320" s="2158"/>
      <c r="Z320" s="2158"/>
      <c r="AA320" s="2161"/>
    </row>
    <row r="321" spans="1:27">
      <c r="A321" s="46"/>
      <c r="B321" s="2751"/>
      <c r="C321" s="268"/>
      <c r="D321" s="15"/>
      <c r="E321" s="15"/>
      <c r="F321" s="15"/>
      <c r="G321" s="13"/>
      <c r="H321" s="13"/>
      <c r="I321" s="3033"/>
      <c r="J321" s="3033"/>
      <c r="K321" s="3033"/>
      <c r="L321" s="3033"/>
      <c r="M321" s="15"/>
      <c r="N321" s="13"/>
      <c r="O321" s="13"/>
      <c r="P321" s="13"/>
      <c r="Q321" s="13"/>
      <c r="R321" s="13"/>
      <c r="S321" s="13"/>
      <c r="T321" s="349"/>
      <c r="U321" s="13"/>
      <c r="V321" s="13"/>
      <c r="W321" s="2158"/>
      <c r="X321" s="2158"/>
      <c r="Y321" s="2158"/>
      <c r="Z321" s="2158"/>
      <c r="AA321" s="2161"/>
    </row>
    <row r="322" spans="1:27">
      <c r="A322" s="46"/>
      <c r="B322" s="2751"/>
      <c r="C322" s="268"/>
      <c r="D322" s="15"/>
      <c r="E322" s="15"/>
      <c r="F322" s="15"/>
      <c r="G322" s="13"/>
      <c r="H322" s="13"/>
      <c r="I322" s="3033"/>
      <c r="J322" s="3033"/>
      <c r="K322" s="3033"/>
      <c r="L322" s="3033"/>
      <c r="M322" s="15"/>
      <c r="N322" s="13"/>
      <c r="O322" s="13"/>
      <c r="P322" s="13"/>
      <c r="Q322" s="13"/>
      <c r="R322" s="13"/>
      <c r="S322" s="13"/>
      <c r="T322" s="349"/>
      <c r="U322" s="13"/>
      <c r="V322" s="13"/>
      <c r="W322" s="2158"/>
      <c r="X322" s="2158"/>
      <c r="Y322" s="2158"/>
      <c r="Z322" s="2158"/>
      <c r="AA322" s="2161"/>
    </row>
    <row r="323" spans="1:27">
      <c r="A323" s="46"/>
      <c r="B323" s="2751"/>
      <c r="C323" s="268"/>
      <c r="D323" s="15"/>
      <c r="E323" s="15"/>
      <c r="F323" s="15"/>
      <c r="G323" s="13"/>
      <c r="H323" s="13"/>
      <c r="I323" s="15"/>
      <c r="J323" s="15"/>
      <c r="K323" s="2731"/>
      <c r="L323" s="15"/>
      <c r="M323" s="15"/>
      <c r="N323" s="13"/>
      <c r="O323" s="13"/>
      <c r="P323" s="13"/>
      <c r="Q323" s="13"/>
      <c r="R323" s="13"/>
      <c r="S323" s="13"/>
      <c r="T323" s="349"/>
      <c r="U323" s="13"/>
      <c r="V323" s="13"/>
      <c r="W323" s="2158"/>
      <c r="X323" s="2158"/>
      <c r="Y323" s="2158"/>
      <c r="Z323" s="2158"/>
      <c r="AA323" s="2161"/>
    </row>
    <row r="324" spans="1:27">
      <c r="A324" s="46"/>
      <c r="B324" s="2746"/>
      <c r="C324" s="251"/>
      <c r="D324" s="219"/>
      <c r="E324" s="15"/>
      <c r="F324" s="15"/>
      <c r="G324" s="13"/>
      <c r="H324" s="13"/>
      <c r="I324" s="219"/>
      <c r="J324" s="219"/>
      <c r="K324" s="2257"/>
      <c r="L324" s="219"/>
      <c r="M324" s="219"/>
      <c r="N324" s="43"/>
      <c r="O324" s="43"/>
      <c r="P324" s="43"/>
      <c r="Q324" s="43"/>
      <c r="R324" s="43"/>
      <c r="S324" s="43"/>
      <c r="T324" s="349" t="str">
        <f>IF(ISERROR(INDEX(data,MATCH(LEN(V324),item,0),2))," ",INDEX(data,MATCH(LEN(V324),item,0),2))</f>
        <v xml:space="preserve"> </v>
      </c>
      <c r="U324" s="43"/>
      <c r="V324" s="43"/>
      <c r="W324" s="2158"/>
      <c r="X324" s="2158"/>
      <c r="Y324" s="2158"/>
      <c r="Z324" s="2158"/>
      <c r="AA324" s="2747"/>
    </row>
    <row r="325" spans="1:27">
      <c r="A325" s="36"/>
      <c r="B325" s="37"/>
      <c r="C325" s="40"/>
      <c r="D325" s="40"/>
      <c r="E325" s="41"/>
      <c r="F325" s="41"/>
      <c r="G325" s="41"/>
      <c r="H325" s="41"/>
      <c r="I325" s="40"/>
      <c r="J325" s="40"/>
      <c r="K325" s="2218"/>
      <c r="L325" s="48"/>
      <c r="M325" s="41"/>
      <c r="N325" s="183"/>
      <c r="O325" s="183"/>
      <c r="P325" s="41"/>
      <c r="Q325" s="41"/>
      <c r="R325" s="183"/>
      <c r="S325" s="41"/>
      <c r="T325" s="41"/>
      <c r="U325" s="41"/>
      <c r="V325" s="41"/>
      <c r="W325" s="2293"/>
      <c r="X325" s="2158"/>
      <c r="Y325" s="2158"/>
      <c r="Z325" s="2158"/>
      <c r="AA325" s="51"/>
    </row>
    <row r="327" spans="1:27">
      <c r="A327" s="975" t="s">
        <v>6404</v>
      </c>
      <c r="D327" s="975">
        <f>COUNTA(A7:A325)</f>
        <v>298</v>
      </c>
    </row>
  </sheetData>
  <customSheetViews>
    <customSheetView guid="{EAD1C6BF-B58E-4716-994B-7E887560A863}" showPageBreaks="1" printArea="1">
      <selection activeCell="L317" sqref="L317"/>
      <pageMargins left="0.23" right="0.16" top="1" bottom="0.46" header="0.5" footer="0.24"/>
      <pageSetup paperSize="9" scale="75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 hiddenColumns="1">
      <pane xSplit="6" ySplit="6" topLeftCell="H188" activePane="bottomRight" state="frozen"/>
      <selection pane="bottomRight" activeCell="S212" sqref="S212"/>
      <pageMargins left="0.23" right="0.16" top="1" bottom="0.46" header="0.5" footer="0.3"/>
      <pageSetup paperSize="9"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pane xSplit="7" ySplit="5" topLeftCell="I127" activePane="bottomRight" state="frozen"/>
      <selection pane="bottomRight" activeCell="K135" sqref="K135"/>
      <pageMargins left="0.23" right="0.16" top="1" bottom="0.46" header="0.5" footer="0.24"/>
      <pageSetup paperSize="9" scale="75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pane xSplit="8" ySplit="6" topLeftCell="I127" activePane="bottomRight" state="frozen"/>
      <selection pane="bottomRight" activeCell="K135" sqref="K135"/>
      <pageMargins left="0.23" right="0.16" top="1" bottom="0.46" header="0.5" footer="0.24"/>
      <pageSetup paperSize="9" scale="75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selection activeCell="K57" sqref="K57"/>
      <pageMargins left="0.23" right="0.16" top="1" bottom="0.46" header="0.5" footer="0.24"/>
      <pageSetup paperSize="9" scale="75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hiddenColumns="1">
      <pane xSplit="7" ySplit="6" topLeftCell="L84" activePane="bottomRight" state="frozen"/>
      <selection pane="bottomRight" activeCell="P303" sqref="P303"/>
      <pageMargins left="0.23" right="0.16" top="1" bottom="0.46" header="0.5" footer="0.3"/>
      <pageSetup paperSize="9"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 hiddenColumns="1">
      <pane xSplit="7" ySplit="6" topLeftCell="H200" activePane="bottomRight" state="frozen"/>
      <selection pane="bottomRight" activeCell="A310" sqref="A310:XFD310"/>
      <pageMargins left="0.23" right="0.16" top="1" bottom="0.46" header="0.5" footer="0.3"/>
      <pageSetup paperSize="9"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 hiddenColumns="1">
      <pane xSplit="7" ySplit="6" topLeftCell="H188" activePane="bottomRight" state="frozen"/>
      <selection pane="bottomRight" activeCell="S212" sqref="S212"/>
      <pageMargins left="0.23" right="0.16" top="1" bottom="0.46" header="0.5" footer="0.3"/>
      <pageSetup paperSize="9"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>
      <pane xSplit="6" ySplit="5" topLeftCell="X82" activePane="bottomRight" state="frozen"/>
      <selection pane="bottomRight" activeCell="D97" sqref="D97"/>
      <pageMargins left="0.23" right="0.16" top="1" bottom="0.46" header="0.5" footer="0.3"/>
      <pageSetup paperSize="9"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hiddenColumns="1">
      <pane xSplit="2" ySplit="6" topLeftCell="D242" activePane="bottomRight" state="frozen"/>
      <selection pane="bottomRight" activeCell="E244" sqref="E244"/>
      <pageMargins left="0.23" right="0.16" top="1" bottom="0.46" header="0.5" footer="0.24"/>
      <pageSetup paperSize="9" scale="75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30" showPageBreaks="1" hiddenColumns="1">
      <pane xSplit="6" ySplit="5" topLeftCell="I227" activePane="bottomRight" state="frozen"/>
      <selection pane="bottomRight" activeCell="C1" sqref="C1"/>
      <pageMargins left="0.23" right="0.16" top="1" bottom="0.46" header="0.5" footer="0.24"/>
      <pageSetup paperSize="9" scale="75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4">
    <mergeCell ref="E4:E5"/>
    <mergeCell ref="A4:A5"/>
    <mergeCell ref="B4:B5"/>
    <mergeCell ref="I4:I5"/>
    <mergeCell ref="K4:K5"/>
    <mergeCell ref="D4:D5"/>
    <mergeCell ref="C4:C5"/>
    <mergeCell ref="T4:U4"/>
    <mergeCell ref="G4:G5"/>
    <mergeCell ref="N4:P4"/>
    <mergeCell ref="AA4:AA5"/>
    <mergeCell ref="V4:V5"/>
    <mergeCell ref="M4:M5"/>
    <mergeCell ref="L4:L5"/>
  </mergeCells>
  <phoneticPr fontId="30" type="noConversion"/>
  <hyperlinks>
    <hyperlink ref="W42" r:id="rId12" location="'34'!A1" xr:uid="{00000000-0004-0000-2A00-000000000000}"/>
    <hyperlink ref="W43" r:id="rId13" location="'34'!A1" xr:uid="{00000000-0004-0000-2A00-000001000000}"/>
    <hyperlink ref="W258" r:id="rId14" location="'2'!A1" xr:uid="{00000000-0004-0000-2A00-000002000000}"/>
    <hyperlink ref="W259" r:id="rId15" location="'2'!A1" xr:uid="{00000000-0004-0000-2A00-000003000000}"/>
    <hyperlink ref="W260" r:id="rId16" location="'2'!A1" xr:uid="{00000000-0004-0000-2A00-000004000000}"/>
  </hyperlinks>
  <pageMargins left="0.23" right="0.16" top="1" bottom="0.46" header="0.5" footer="0.24"/>
  <pageSetup paperSize="9" scale="75" orientation="landscape" horizontalDpi="4294967292" verticalDpi="300" r:id="rId17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8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0"/>
  <dimension ref="A1:V229"/>
  <sheetViews>
    <sheetView zoomScale="115" zoomScaleNormal="115" workbookViewId="0">
      <pane xSplit="2" ySplit="6" topLeftCell="C175" activePane="bottomRight" state="frozen"/>
      <selection pane="topRight" activeCell="C1" sqref="C1"/>
      <selection pane="bottomLeft" activeCell="A7" sqref="A7"/>
      <selection pane="bottomRight" activeCell="C185" sqref="C185"/>
    </sheetView>
  </sheetViews>
  <sheetFormatPr defaultColWidth="9.140625" defaultRowHeight="12.75"/>
  <cols>
    <col min="1" max="1" width="5" style="975" customWidth="1"/>
    <col min="2" max="2" width="11.140625" style="975" customWidth="1"/>
    <col min="3" max="3" width="27.140625" style="975" customWidth="1"/>
    <col min="4" max="4" width="11.7109375" style="975" customWidth="1"/>
    <col min="5" max="5" width="13.5703125" style="975" customWidth="1"/>
    <col min="6" max="6" width="8.5703125" style="975" customWidth="1"/>
    <col min="7" max="7" width="8.85546875" style="975" customWidth="1"/>
    <col min="8" max="8" width="12.7109375" style="975" customWidth="1"/>
    <col min="9" max="9" width="7.140625" style="975" customWidth="1"/>
    <col min="10" max="10" width="7" style="975" customWidth="1"/>
    <col min="11" max="11" width="6.140625" style="975" customWidth="1"/>
    <col min="12" max="12" width="7.42578125" style="975" customWidth="1"/>
    <col min="13" max="13" width="5.85546875" style="975" customWidth="1"/>
    <col min="14" max="14" width="10.140625" style="975" customWidth="1"/>
    <col min="15" max="16" width="5.85546875" style="975" customWidth="1"/>
    <col min="17" max="17" width="7" style="975" customWidth="1"/>
    <col min="18" max="18" width="8.85546875" style="975" customWidth="1"/>
    <col min="19" max="19" width="13.7109375" style="975" customWidth="1"/>
    <col min="20" max="20" width="9.140625" style="975"/>
    <col min="21" max="21" width="9.140625" style="2294"/>
    <col min="22" max="16384" width="9.140625" style="975"/>
  </cols>
  <sheetData>
    <row r="1" spans="1:21" ht="24" customHeight="1">
      <c r="A1" s="1784" t="s">
        <v>6431</v>
      </c>
      <c r="B1" s="1785"/>
      <c r="C1" s="1785"/>
      <c r="D1" s="1785"/>
      <c r="E1" s="1785"/>
      <c r="F1" s="1785"/>
      <c r="G1" s="1785"/>
      <c r="H1" s="1785"/>
      <c r="I1" s="1785"/>
      <c r="J1" s="1785"/>
      <c r="K1" s="1785"/>
      <c r="L1" s="1785"/>
      <c r="M1" s="1785"/>
      <c r="N1" s="1785"/>
      <c r="O1" s="1785"/>
      <c r="P1" s="1785"/>
      <c r="Q1" s="1785"/>
      <c r="R1" s="1785"/>
      <c r="S1" s="1785"/>
    </row>
    <row r="2" spans="1:21" ht="12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3"/>
      <c r="N2" s="3"/>
      <c r="O2" s="3"/>
      <c r="P2" s="3"/>
      <c r="Q2" s="2296" t="s">
        <v>691</v>
      </c>
      <c r="R2" s="3"/>
      <c r="S2" s="5"/>
    </row>
    <row r="3" spans="1:21" ht="13.5" thickBot="1">
      <c r="Q3" s="2297" t="s">
        <v>692</v>
      </c>
    </row>
    <row r="4" spans="1:21" s="52" customFormat="1">
      <c r="A4" s="3778" t="s">
        <v>2418</v>
      </c>
      <c r="B4" s="3780" t="s">
        <v>2419</v>
      </c>
      <c r="C4" s="3780" t="s">
        <v>2420</v>
      </c>
      <c r="D4" s="3782" t="s">
        <v>282</v>
      </c>
      <c r="E4" s="3784" t="s">
        <v>3202</v>
      </c>
      <c r="F4" s="3784" t="s">
        <v>281</v>
      </c>
      <c r="G4" s="3794" t="s">
        <v>844</v>
      </c>
      <c r="H4" s="3784" t="s">
        <v>841</v>
      </c>
      <c r="I4" s="3784" t="s">
        <v>159</v>
      </c>
      <c r="J4" s="2298" t="s">
        <v>6508</v>
      </c>
      <c r="K4" s="3788" t="s">
        <v>1029</v>
      </c>
      <c r="L4" s="3788"/>
      <c r="M4" s="3789"/>
      <c r="N4" s="2299" t="s">
        <v>12664</v>
      </c>
      <c r="O4" s="2299" t="s">
        <v>2199</v>
      </c>
      <c r="P4" s="3786" t="s">
        <v>4238</v>
      </c>
      <c r="Q4" s="3787"/>
      <c r="R4" s="3792" t="s">
        <v>693</v>
      </c>
      <c r="S4" s="3790" t="s">
        <v>284</v>
      </c>
      <c r="U4" s="2045" t="s">
        <v>17730</v>
      </c>
    </row>
    <row r="5" spans="1:21" s="52" customFormat="1" ht="13.5" thickBot="1">
      <c r="A5" s="3779"/>
      <c r="B5" s="3781"/>
      <c r="C5" s="3781"/>
      <c r="D5" s="3783"/>
      <c r="E5" s="3785"/>
      <c r="F5" s="3785"/>
      <c r="G5" s="3795"/>
      <c r="H5" s="3785"/>
      <c r="I5" s="3785"/>
      <c r="J5" s="2302" t="s">
        <v>6509</v>
      </c>
      <c r="K5" s="2303" t="s">
        <v>3203</v>
      </c>
      <c r="L5" s="2304" t="s">
        <v>3204</v>
      </c>
      <c r="M5" s="2305" t="s">
        <v>2336</v>
      </c>
      <c r="N5" s="2306"/>
      <c r="O5" s="2306"/>
      <c r="P5" s="2300" t="s">
        <v>4237</v>
      </c>
      <c r="Q5" s="2301" t="s">
        <v>2201</v>
      </c>
      <c r="R5" s="3793"/>
      <c r="S5" s="3791"/>
      <c r="U5" s="2045"/>
    </row>
    <row r="6" spans="1:21" ht="9" customHeight="1">
      <c r="A6" s="7"/>
      <c r="B6" s="8"/>
      <c r="C6" s="8"/>
      <c r="D6" s="8"/>
      <c r="E6" s="8"/>
      <c r="F6" s="8"/>
      <c r="G6" s="8"/>
      <c r="H6" s="8"/>
      <c r="I6" s="8"/>
      <c r="J6" s="8"/>
      <c r="K6" s="9"/>
      <c r="L6" s="9"/>
      <c r="M6" s="10"/>
      <c r="N6" s="10"/>
      <c r="O6" s="10"/>
      <c r="P6" s="10"/>
      <c r="Q6" s="10"/>
      <c r="R6" s="10"/>
      <c r="S6" s="11"/>
    </row>
    <row r="7" spans="1:21" s="52" customFormat="1" ht="14.25">
      <c r="A7" s="43">
        <v>1</v>
      </c>
      <c r="B7" s="2202" t="s">
        <v>14764</v>
      </c>
      <c r="C7" s="44" t="s">
        <v>1053</v>
      </c>
      <c r="D7" s="44"/>
      <c r="E7" s="44" t="s">
        <v>1054</v>
      </c>
      <c r="F7" s="161" t="s">
        <v>13387</v>
      </c>
      <c r="G7" s="128"/>
      <c r="H7" s="128"/>
      <c r="I7" s="128"/>
      <c r="J7" s="128">
        <v>360</v>
      </c>
      <c r="K7" s="46">
        <v>0</v>
      </c>
      <c r="L7" s="46">
        <v>60</v>
      </c>
      <c r="M7" s="2267" t="s">
        <v>924</v>
      </c>
      <c r="N7" s="2307"/>
      <c r="O7" s="2267"/>
      <c r="P7" s="2267"/>
      <c r="Q7" s="2267"/>
      <c r="R7" s="2267"/>
      <c r="S7" s="44"/>
      <c r="U7" s="2045" t="s">
        <v>17731</v>
      </c>
    </row>
    <row r="8" spans="1:21" s="52" customFormat="1">
      <c r="A8" s="43">
        <f t="shared" ref="A8:A74" si="0">A7+1</f>
        <v>2</v>
      </c>
      <c r="B8" s="2202" t="s">
        <v>14765</v>
      </c>
      <c r="C8" s="44" t="s">
        <v>242</v>
      </c>
      <c r="D8" s="44"/>
      <c r="E8" s="44" t="s">
        <v>1054</v>
      </c>
      <c r="F8" s="43" t="s">
        <v>13387</v>
      </c>
      <c r="G8" s="128"/>
      <c r="H8" s="128"/>
      <c r="I8" s="128"/>
      <c r="J8" s="128">
        <v>360</v>
      </c>
      <c r="K8" s="46">
        <v>0</v>
      </c>
      <c r="L8" s="46">
        <v>120</v>
      </c>
      <c r="M8" s="2267" t="s">
        <v>924</v>
      </c>
      <c r="N8" s="317" t="s">
        <v>17216</v>
      </c>
      <c r="O8" s="2267"/>
      <c r="P8" s="2267"/>
      <c r="Q8" s="2267"/>
      <c r="R8" s="2267"/>
      <c r="S8" s="44"/>
      <c r="T8" s="52" t="s">
        <v>12251</v>
      </c>
      <c r="U8" s="2045" t="s">
        <v>17731</v>
      </c>
    </row>
    <row r="9" spans="1:21" s="52" customFormat="1">
      <c r="A9" s="43">
        <f t="shared" si="0"/>
        <v>3</v>
      </c>
      <c r="B9" s="2202" t="s">
        <v>14766</v>
      </c>
      <c r="C9" s="44" t="s">
        <v>346</v>
      </c>
      <c r="D9" s="44"/>
      <c r="E9" s="44" t="s">
        <v>1054</v>
      </c>
      <c r="F9" s="43" t="s">
        <v>13387</v>
      </c>
      <c r="G9" s="128"/>
      <c r="H9" s="128"/>
      <c r="I9" s="128"/>
      <c r="J9" s="128">
        <v>360</v>
      </c>
      <c r="K9" s="46">
        <v>0</v>
      </c>
      <c r="L9" s="46">
        <v>120</v>
      </c>
      <c r="M9" s="2267" t="s">
        <v>924</v>
      </c>
      <c r="N9" s="317" t="s">
        <v>17216</v>
      </c>
      <c r="O9" s="2267"/>
      <c r="P9" s="2267"/>
      <c r="Q9" s="2267"/>
      <c r="R9" s="2267"/>
      <c r="S9" s="44"/>
      <c r="T9" s="52" t="s">
        <v>12251</v>
      </c>
      <c r="U9" s="2045" t="s">
        <v>17731</v>
      </c>
    </row>
    <row r="10" spans="1:21" s="52" customFormat="1">
      <c r="A10" s="43">
        <f t="shared" si="0"/>
        <v>4</v>
      </c>
      <c r="B10" s="2202" t="s">
        <v>14767</v>
      </c>
      <c r="C10" s="44" t="s">
        <v>243</v>
      </c>
      <c r="D10" s="44"/>
      <c r="E10" s="44" t="s">
        <v>1054</v>
      </c>
      <c r="F10" s="43" t="s">
        <v>13387</v>
      </c>
      <c r="G10" s="128"/>
      <c r="H10" s="128"/>
      <c r="I10" s="128"/>
      <c r="J10" s="128">
        <v>360</v>
      </c>
      <c r="K10" s="46">
        <v>0</v>
      </c>
      <c r="L10" s="46">
        <v>100</v>
      </c>
      <c r="M10" s="2267" t="s">
        <v>924</v>
      </c>
      <c r="N10" s="317" t="s">
        <v>17259</v>
      </c>
      <c r="O10" s="2267"/>
      <c r="P10" s="2267"/>
      <c r="Q10" s="2267"/>
      <c r="R10" s="2267"/>
      <c r="S10" s="44"/>
      <c r="T10" s="52" t="s">
        <v>12217</v>
      </c>
      <c r="U10" s="2045" t="s">
        <v>17731</v>
      </c>
    </row>
    <row r="11" spans="1:21" s="52" customFormat="1">
      <c r="A11" s="43">
        <f t="shared" si="0"/>
        <v>5</v>
      </c>
      <c r="B11" s="2202" t="s">
        <v>14768</v>
      </c>
      <c r="C11" s="44" t="s">
        <v>244</v>
      </c>
      <c r="D11" s="44"/>
      <c r="E11" s="44" t="s">
        <v>1054</v>
      </c>
      <c r="F11" s="43" t="s">
        <v>13387</v>
      </c>
      <c r="G11" s="128"/>
      <c r="H11" s="128"/>
      <c r="I11" s="128"/>
      <c r="J11" s="128">
        <v>360</v>
      </c>
      <c r="K11" s="46">
        <v>0</v>
      </c>
      <c r="L11" s="46">
        <v>250</v>
      </c>
      <c r="M11" s="2267" t="s">
        <v>924</v>
      </c>
      <c r="N11" s="317" t="s">
        <v>17217</v>
      </c>
      <c r="O11" s="2267"/>
      <c r="P11" s="2267"/>
      <c r="Q11" s="2267"/>
      <c r="R11" s="2267"/>
      <c r="S11" s="44"/>
      <c r="T11" s="52" t="s">
        <v>12256</v>
      </c>
      <c r="U11" s="2045" t="s">
        <v>17732</v>
      </c>
    </row>
    <row r="12" spans="1:21" s="52" customFormat="1">
      <c r="A12" s="43">
        <f t="shared" si="0"/>
        <v>6</v>
      </c>
      <c r="B12" s="2202" t="s">
        <v>14769</v>
      </c>
      <c r="C12" s="44" t="s">
        <v>244</v>
      </c>
      <c r="D12" s="44"/>
      <c r="E12" s="44" t="s">
        <v>1054</v>
      </c>
      <c r="F12" s="43" t="s">
        <v>13387</v>
      </c>
      <c r="G12" s="128"/>
      <c r="H12" s="128"/>
      <c r="I12" s="128"/>
      <c r="J12" s="128">
        <v>360</v>
      </c>
      <c r="K12" s="46">
        <v>0</v>
      </c>
      <c r="L12" s="46">
        <v>250</v>
      </c>
      <c r="M12" s="2267" t="s">
        <v>924</v>
      </c>
      <c r="N12" s="317" t="s">
        <v>3516</v>
      </c>
      <c r="O12" s="2267"/>
      <c r="P12" s="2267"/>
      <c r="Q12" s="2267"/>
      <c r="R12" s="2267"/>
      <c r="S12" s="44"/>
      <c r="U12" s="2045" t="s">
        <v>17732</v>
      </c>
    </row>
    <row r="13" spans="1:21" s="52" customFormat="1">
      <c r="A13" s="43">
        <f t="shared" si="0"/>
        <v>7</v>
      </c>
      <c r="B13" s="2202" t="s">
        <v>14770</v>
      </c>
      <c r="C13" s="44" t="s">
        <v>245</v>
      </c>
      <c r="D13" s="44"/>
      <c r="E13" s="44" t="s">
        <v>1054</v>
      </c>
      <c r="F13" s="43" t="s">
        <v>13387</v>
      </c>
      <c r="G13" s="128"/>
      <c r="H13" s="128"/>
      <c r="I13" s="128"/>
      <c r="J13" s="128">
        <v>360</v>
      </c>
      <c r="K13" s="46">
        <v>0</v>
      </c>
      <c r="L13" s="46">
        <v>60</v>
      </c>
      <c r="M13" s="2267" t="s">
        <v>924</v>
      </c>
      <c r="N13" s="317" t="s">
        <v>17220</v>
      </c>
      <c r="O13" s="2267"/>
      <c r="P13" s="2267"/>
      <c r="Q13" s="2267"/>
      <c r="R13" s="2267"/>
      <c r="S13" s="44"/>
      <c r="T13" s="52" t="s">
        <v>12252</v>
      </c>
      <c r="U13" s="2045" t="s">
        <v>17732</v>
      </c>
    </row>
    <row r="14" spans="1:21" s="52" customFormat="1">
      <c r="A14" s="43">
        <f t="shared" si="0"/>
        <v>8</v>
      </c>
      <c r="B14" s="2202" t="s">
        <v>14771</v>
      </c>
      <c r="C14" s="44" t="s">
        <v>246</v>
      </c>
      <c r="D14" s="44"/>
      <c r="E14" s="44" t="s">
        <v>1054</v>
      </c>
      <c r="F14" s="43" t="s">
        <v>13387</v>
      </c>
      <c r="G14" s="128"/>
      <c r="H14" s="128"/>
      <c r="I14" s="128"/>
      <c r="J14" s="128">
        <v>360</v>
      </c>
      <c r="K14" s="46">
        <v>0</v>
      </c>
      <c r="L14" s="46">
        <v>60</v>
      </c>
      <c r="M14" s="2267" t="s">
        <v>924</v>
      </c>
      <c r="N14" s="317" t="s">
        <v>17218</v>
      </c>
      <c r="O14" s="2267"/>
      <c r="P14" s="2267"/>
      <c r="Q14" s="2267"/>
      <c r="R14" s="2267"/>
      <c r="S14" s="44"/>
      <c r="T14" s="52" t="s">
        <v>12253</v>
      </c>
      <c r="U14" s="2045" t="s">
        <v>17732</v>
      </c>
    </row>
    <row r="15" spans="1:21" s="52" customFormat="1">
      <c r="A15" s="43">
        <f t="shared" si="0"/>
        <v>9</v>
      </c>
      <c r="B15" s="2202" t="s">
        <v>14772</v>
      </c>
      <c r="C15" s="2160" t="s">
        <v>247</v>
      </c>
      <c r="D15" s="44"/>
      <c r="E15" s="44" t="s">
        <v>1054</v>
      </c>
      <c r="F15" s="43" t="s">
        <v>13387</v>
      </c>
      <c r="G15" s="2071"/>
      <c r="H15" s="2071"/>
      <c r="I15" s="2071"/>
      <c r="J15" s="128">
        <v>360</v>
      </c>
      <c r="K15" s="46">
        <v>0</v>
      </c>
      <c r="L15" s="46">
        <v>60</v>
      </c>
      <c r="M15" s="2267" t="s">
        <v>924</v>
      </c>
      <c r="N15" s="317" t="s">
        <v>17218</v>
      </c>
      <c r="O15" s="2267"/>
      <c r="P15" s="2267"/>
      <c r="Q15" s="2267"/>
      <c r="R15" s="2267"/>
      <c r="S15" s="44"/>
      <c r="T15" s="52" t="s">
        <v>12253</v>
      </c>
      <c r="U15" s="2045" t="s">
        <v>17732</v>
      </c>
    </row>
    <row r="16" spans="1:21" s="52" customFormat="1">
      <c r="A16" s="43">
        <f t="shared" si="0"/>
        <v>10</v>
      </c>
      <c r="B16" s="2202" t="s">
        <v>14773</v>
      </c>
      <c r="C16" s="44" t="s">
        <v>248</v>
      </c>
      <c r="D16" s="44"/>
      <c r="E16" s="44" t="s">
        <v>1054</v>
      </c>
      <c r="F16" s="43" t="s">
        <v>13387</v>
      </c>
      <c r="G16" s="128"/>
      <c r="H16" s="128"/>
      <c r="I16" s="128"/>
      <c r="J16" s="128">
        <v>360</v>
      </c>
      <c r="K16" s="46">
        <v>0</v>
      </c>
      <c r="L16" s="46">
        <v>120</v>
      </c>
      <c r="M16" s="2267" t="s">
        <v>924</v>
      </c>
      <c r="N16" s="317" t="s">
        <v>17275</v>
      </c>
      <c r="O16" s="2267"/>
      <c r="P16" s="2267"/>
      <c r="Q16" s="2267"/>
      <c r="R16" s="2267"/>
      <c r="S16" s="44"/>
      <c r="T16" s="52" t="s">
        <v>12404</v>
      </c>
      <c r="U16" s="2045" t="s">
        <v>17732</v>
      </c>
    </row>
    <row r="17" spans="1:21" s="52" customFormat="1">
      <c r="A17" s="43">
        <f t="shared" si="0"/>
        <v>11</v>
      </c>
      <c r="B17" s="2202" t="s">
        <v>14774</v>
      </c>
      <c r="C17" s="44" t="s">
        <v>249</v>
      </c>
      <c r="D17" s="44"/>
      <c r="E17" s="44" t="s">
        <v>1054</v>
      </c>
      <c r="F17" s="43" t="s">
        <v>13387</v>
      </c>
      <c r="G17" s="128"/>
      <c r="H17" s="128"/>
      <c r="I17" s="128"/>
      <c r="J17" s="128">
        <v>360</v>
      </c>
      <c r="K17" s="46">
        <v>0</v>
      </c>
      <c r="L17" s="46">
        <v>250</v>
      </c>
      <c r="M17" s="2267" t="s">
        <v>924</v>
      </c>
      <c r="N17" s="317" t="s">
        <v>17275</v>
      </c>
      <c r="O17" s="2267"/>
      <c r="P17" s="2267"/>
      <c r="Q17" s="2267"/>
      <c r="R17" s="2267"/>
      <c r="S17" s="44"/>
      <c r="T17" s="52" t="s">
        <v>12404</v>
      </c>
      <c r="U17" s="2045" t="s">
        <v>17732</v>
      </c>
    </row>
    <row r="18" spans="1:21" s="52" customFormat="1">
      <c r="A18" s="43">
        <f t="shared" si="0"/>
        <v>12</v>
      </c>
      <c r="B18" s="2202" t="s">
        <v>14775</v>
      </c>
      <c r="C18" s="44" t="s">
        <v>250</v>
      </c>
      <c r="D18" s="44"/>
      <c r="E18" s="44" t="s">
        <v>1054</v>
      </c>
      <c r="F18" s="43" t="s">
        <v>13387</v>
      </c>
      <c r="G18" s="128"/>
      <c r="H18" s="128"/>
      <c r="I18" s="128"/>
      <c r="J18" s="128">
        <v>510</v>
      </c>
      <c r="K18" s="46">
        <v>0</v>
      </c>
      <c r="L18" s="46">
        <v>120</v>
      </c>
      <c r="M18" s="2267" t="s">
        <v>924</v>
      </c>
      <c r="N18" s="317" t="s">
        <v>17275</v>
      </c>
      <c r="O18" s="2267"/>
      <c r="P18" s="2267"/>
      <c r="Q18" s="2267"/>
      <c r="R18" s="2267"/>
      <c r="S18" s="44"/>
      <c r="T18" s="52" t="s">
        <v>12404</v>
      </c>
      <c r="U18" s="2045" t="s">
        <v>17732</v>
      </c>
    </row>
    <row r="19" spans="1:21" s="52" customFormat="1">
      <c r="A19" s="43">
        <f t="shared" si="0"/>
        <v>13</v>
      </c>
      <c r="B19" s="2202" t="s">
        <v>14776</v>
      </c>
      <c r="C19" s="44" t="s">
        <v>251</v>
      </c>
      <c r="D19" s="44"/>
      <c r="E19" s="44" t="s">
        <v>1054</v>
      </c>
      <c r="F19" s="43" t="s">
        <v>13387</v>
      </c>
      <c r="G19" s="128"/>
      <c r="H19" s="128"/>
      <c r="I19" s="128"/>
      <c r="J19" s="128">
        <v>510</v>
      </c>
      <c r="K19" s="46">
        <v>0</v>
      </c>
      <c r="L19" s="46">
        <v>120</v>
      </c>
      <c r="M19" s="2267" t="s">
        <v>924</v>
      </c>
      <c r="N19" s="317" t="s">
        <v>17293</v>
      </c>
      <c r="O19" s="2267"/>
      <c r="P19" s="2267"/>
      <c r="Q19" s="2267"/>
      <c r="R19" s="2267"/>
      <c r="S19" s="44"/>
      <c r="T19" s="975" t="s">
        <v>12504</v>
      </c>
      <c r="U19" s="2045" t="s">
        <v>17732</v>
      </c>
    </row>
    <row r="20" spans="1:21" s="52" customFormat="1">
      <c r="A20" s="43">
        <f t="shared" si="0"/>
        <v>14</v>
      </c>
      <c r="B20" s="2202" t="s">
        <v>14777</v>
      </c>
      <c r="C20" s="44" t="s">
        <v>1927</v>
      </c>
      <c r="D20" s="44"/>
      <c r="E20" s="44" t="s">
        <v>1054</v>
      </c>
      <c r="F20" s="43" t="s">
        <v>13387</v>
      </c>
      <c r="G20" s="128"/>
      <c r="H20" s="128"/>
      <c r="I20" s="128"/>
      <c r="J20" s="128">
        <v>360</v>
      </c>
      <c r="K20" s="46">
        <v>0</v>
      </c>
      <c r="L20" s="46">
        <v>60</v>
      </c>
      <c r="M20" s="2267" t="s">
        <v>924</v>
      </c>
      <c r="N20" s="317" t="s">
        <v>17252</v>
      </c>
      <c r="O20" s="2267"/>
      <c r="P20" s="2267"/>
      <c r="Q20" s="2267"/>
      <c r="R20" s="2267"/>
      <c r="S20" s="44"/>
      <c r="T20" s="52" t="s">
        <v>12265</v>
      </c>
      <c r="U20" s="2045" t="s">
        <v>17732</v>
      </c>
    </row>
    <row r="21" spans="1:21" s="52" customFormat="1">
      <c r="A21" s="43">
        <f t="shared" si="0"/>
        <v>15</v>
      </c>
      <c r="B21" s="2202" t="s">
        <v>14778</v>
      </c>
      <c r="C21" s="44" t="s">
        <v>1928</v>
      </c>
      <c r="D21" s="44"/>
      <c r="E21" s="44" t="s">
        <v>1054</v>
      </c>
      <c r="F21" s="43" t="s">
        <v>13387</v>
      </c>
      <c r="G21" s="128"/>
      <c r="H21" s="128"/>
      <c r="I21" s="128"/>
      <c r="J21" s="128">
        <v>360</v>
      </c>
      <c r="K21" s="46">
        <v>0</v>
      </c>
      <c r="L21" s="46">
        <v>60</v>
      </c>
      <c r="M21" s="2267" t="s">
        <v>924</v>
      </c>
      <c r="N21" s="317" t="s">
        <v>17220</v>
      </c>
      <c r="O21" s="2267"/>
      <c r="P21" s="2267"/>
      <c r="Q21" s="2267"/>
      <c r="R21" s="2267"/>
      <c r="S21" s="44"/>
      <c r="T21" s="52" t="s">
        <v>12252</v>
      </c>
      <c r="U21" s="2045" t="s">
        <v>17732</v>
      </c>
    </row>
    <row r="22" spans="1:21" s="52" customFormat="1">
      <c r="A22" s="43">
        <f t="shared" si="0"/>
        <v>16</v>
      </c>
      <c r="B22" s="2202" t="s">
        <v>14779</v>
      </c>
      <c r="C22" s="2160" t="s">
        <v>1929</v>
      </c>
      <c r="D22" s="44"/>
      <c r="E22" s="44" t="s">
        <v>1054</v>
      </c>
      <c r="F22" s="43" t="s">
        <v>13387</v>
      </c>
      <c r="G22" s="2071"/>
      <c r="H22" s="2071"/>
      <c r="I22" s="2071"/>
      <c r="J22" s="128">
        <v>360</v>
      </c>
      <c r="K22" s="46">
        <v>0</v>
      </c>
      <c r="L22" s="46">
        <v>60</v>
      </c>
      <c r="M22" s="2267" t="s">
        <v>924</v>
      </c>
      <c r="N22" s="317" t="s">
        <v>17294</v>
      </c>
      <c r="O22" s="2267"/>
      <c r="P22" s="2267"/>
      <c r="Q22" s="2267"/>
      <c r="R22" s="2267"/>
      <c r="S22" s="44"/>
      <c r="T22" s="52" t="s">
        <v>12403</v>
      </c>
      <c r="U22" s="2045" t="s">
        <v>17732</v>
      </c>
    </row>
    <row r="23" spans="1:21" s="52" customFormat="1">
      <c r="A23" s="43">
        <f t="shared" si="0"/>
        <v>17</v>
      </c>
      <c r="B23" s="2202" t="s">
        <v>14780</v>
      </c>
      <c r="C23" s="44" t="s">
        <v>1930</v>
      </c>
      <c r="D23" s="44"/>
      <c r="E23" s="44" t="s">
        <v>1054</v>
      </c>
      <c r="F23" s="43" t="s">
        <v>13387</v>
      </c>
      <c r="G23" s="128"/>
      <c r="H23" s="128"/>
      <c r="I23" s="128"/>
      <c r="J23" s="128">
        <v>360</v>
      </c>
      <c r="K23" s="46">
        <v>0</v>
      </c>
      <c r="L23" s="46">
        <v>100</v>
      </c>
      <c r="M23" s="2267" t="s">
        <v>924</v>
      </c>
      <c r="N23" s="317" t="s">
        <v>17252</v>
      </c>
      <c r="O23" s="2267"/>
      <c r="P23" s="2267"/>
      <c r="Q23" s="2267"/>
      <c r="R23" s="2267"/>
      <c r="S23" s="44"/>
      <c r="T23" s="52" t="s">
        <v>12265</v>
      </c>
      <c r="U23" s="2045" t="s">
        <v>17732</v>
      </c>
    </row>
    <row r="24" spans="1:21" s="52" customFormat="1">
      <c r="A24" s="43">
        <f t="shared" si="0"/>
        <v>18</v>
      </c>
      <c r="B24" s="2202" t="s">
        <v>14781</v>
      </c>
      <c r="C24" s="44" t="s">
        <v>1931</v>
      </c>
      <c r="D24" s="44"/>
      <c r="E24" s="44" t="s">
        <v>1054</v>
      </c>
      <c r="F24" s="43" t="s">
        <v>13387</v>
      </c>
      <c r="G24" s="128"/>
      <c r="H24" s="128"/>
      <c r="I24" s="128"/>
      <c r="J24" s="128">
        <v>360</v>
      </c>
      <c r="K24" s="46">
        <v>0</v>
      </c>
      <c r="L24" s="46">
        <v>100</v>
      </c>
      <c r="M24" s="2267" t="s">
        <v>924</v>
      </c>
      <c r="N24" s="317" t="s">
        <v>17246</v>
      </c>
      <c r="O24" s="2267"/>
      <c r="P24" s="2267"/>
      <c r="Q24" s="2267"/>
      <c r="R24" s="2267"/>
      <c r="S24" s="44"/>
      <c r="T24" s="52" t="s">
        <v>12271</v>
      </c>
      <c r="U24" s="2045" t="s">
        <v>17732</v>
      </c>
    </row>
    <row r="25" spans="1:21" s="52" customFormat="1">
      <c r="A25" s="43">
        <f t="shared" si="0"/>
        <v>19</v>
      </c>
      <c r="B25" s="2202" t="s">
        <v>14782</v>
      </c>
      <c r="C25" s="44" t="s">
        <v>1932</v>
      </c>
      <c r="D25" s="44"/>
      <c r="E25" s="44" t="s">
        <v>1054</v>
      </c>
      <c r="F25" s="43" t="s">
        <v>13387</v>
      </c>
      <c r="G25" s="128"/>
      <c r="H25" s="128"/>
      <c r="I25" s="128"/>
      <c r="J25" s="128">
        <v>360</v>
      </c>
      <c r="K25" s="46">
        <v>0</v>
      </c>
      <c r="L25" s="46">
        <v>100</v>
      </c>
      <c r="M25" s="2267" t="s">
        <v>924</v>
      </c>
      <c r="N25" s="317" t="s">
        <v>17294</v>
      </c>
      <c r="O25" s="2267"/>
      <c r="P25" s="2267"/>
      <c r="Q25" s="2267"/>
      <c r="R25" s="2267"/>
      <c r="S25" s="44"/>
      <c r="T25" s="52" t="s">
        <v>12403</v>
      </c>
      <c r="U25" s="2045" t="s">
        <v>17732</v>
      </c>
    </row>
    <row r="26" spans="1:21" s="52" customFormat="1">
      <c r="A26" s="43">
        <f t="shared" si="0"/>
        <v>20</v>
      </c>
      <c r="B26" s="2202" t="s">
        <v>14783</v>
      </c>
      <c r="C26" s="44" t="s">
        <v>3903</v>
      </c>
      <c r="D26" s="44"/>
      <c r="E26" s="44" t="s">
        <v>1054</v>
      </c>
      <c r="F26" s="43" t="s">
        <v>13387</v>
      </c>
      <c r="G26" s="128"/>
      <c r="H26" s="128"/>
      <c r="I26" s="128"/>
      <c r="J26" s="128">
        <v>360</v>
      </c>
      <c r="K26" s="46">
        <v>0</v>
      </c>
      <c r="L26" s="46">
        <v>100</v>
      </c>
      <c r="M26" s="2267" t="s">
        <v>924</v>
      </c>
      <c r="N26" s="317" t="s">
        <v>17294</v>
      </c>
      <c r="O26" s="2267"/>
      <c r="P26" s="2267"/>
      <c r="Q26" s="2267"/>
      <c r="R26" s="2267"/>
      <c r="S26" s="44"/>
      <c r="T26" s="52" t="s">
        <v>12403</v>
      </c>
      <c r="U26" s="2045" t="s">
        <v>17732</v>
      </c>
    </row>
    <row r="27" spans="1:21" s="52" customFormat="1">
      <c r="A27" s="43">
        <f t="shared" si="0"/>
        <v>21</v>
      </c>
      <c r="B27" s="2202" t="s">
        <v>14784</v>
      </c>
      <c r="C27" s="44" t="s">
        <v>4429</v>
      </c>
      <c r="D27" s="44"/>
      <c r="E27" s="44" t="s">
        <v>1054</v>
      </c>
      <c r="F27" s="43" t="s">
        <v>13387</v>
      </c>
      <c r="G27" s="128"/>
      <c r="H27" s="128"/>
      <c r="I27" s="128"/>
      <c r="J27" s="128">
        <v>360</v>
      </c>
      <c r="K27" s="46">
        <v>0</v>
      </c>
      <c r="L27" s="46">
        <v>100</v>
      </c>
      <c r="M27" s="2267" t="s">
        <v>924</v>
      </c>
      <c r="N27" s="317" t="s">
        <v>17222</v>
      </c>
      <c r="O27" s="2267"/>
      <c r="P27" s="2267"/>
      <c r="Q27" s="2267"/>
      <c r="R27" s="2267"/>
      <c r="S27" s="44"/>
      <c r="T27" s="52" t="s">
        <v>12269</v>
      </c>
      <c r="U27" s="2045" t="s">
        <v>17732</v>
      </c>
    </row>
    <row r="28" spans="1:21" s="52" customFormat="1">
      <c r="A28" s="43">
        <f t="shared" si="0"/>
        <v>22</v>
      </c>
      <c r="B28" s="2202" t="s">
        <v>14785</v>
      </c>
      <c r="C28" s="44" t="s">
        <v>4430</v>
      </c>
      <c r="D28" s="44" t="s">
        <v>361</v>
      </c>
      <c r="E28" s="43" t="s">
        <v>4431</v>
      </c>
      <c r="F28" s="43" t="s">
        <v>2646</v>
      </c>
      <c r="G28" s="128" t="s">
        <v>2463</v>
      </c>
      <c r="H28" s="128">
        <v>3.5</v>
      </c>
      <c r="I28" s="128">
        <v>52</v>
      </c>
      <c r="J28" s="128"/>
      <c r="K28" s="46">
        <v>0</v>
      </c>
      <c r="L28" s="46">
        <v>100</v>
      </c>
      <c r="M28" s="2267" t="s">
        <v>924</v>
      </c>
      <c r="N28" s="317" t="s">
        <v>3516</v>
      </c>
      <c r="O28" s="2267"/>
      <c r="P28" s="2267"/>
      <c r="Q28" s="2267"/>
      <c r="R28" s="2267"/>
      <c r="S28" s="44"/>
      <c r="U28" s="2045" t="s">
        <v>17732</v>
      </c>
    </row>
    <row r="29" spans="1:21" s="52" customFormat="1">
      <c r="A29" s="43">
        <f t="shared" si="0"/>
        <v>23</v>
      </c>
      <c r="B29" s="2202" t="s">
        <v>14786</v>
      </c>
      <c r="C29" s="44" t="s">
        <v>4432</v>
      </c>
      <c r="D29" s="44" t="s">
        <v>361</v>
      </c>
      <c r="E29" s="43" t="s">
        <v>4431</v>
      </c>
      <c r="F29" s="43" t="s">
        <v>2646</v>
      </c>
      <c r="G29" s="128" t="s">
        <v>2463</v>
      </c>
      <c r="H29" s="128">
        <v>3</v>
      </c>
      <c r="I29" s="128">
        <v>57</v>
      </c>
      <c r="J29" s="128"/>
      <c r="K29" s="46">
        <v>0</v>
      </c>
      <c r="L29" s="46">
        <v>100</v>
      </c>
      <c r="M29" s="2267" t="s">
        <v>924</v>
      </c>
      <c r="N29" s="317" t="s">
        <v>3516</v>
      </c>
      <c r="O29" s="2267"/>
      <c r="P29" s="2267"/>
      <c r="Q29" s="2267"/>
      <c r="R29" s="2267"/>
      <c r="S29" s="44"/>
      <c r="U29" s="2045" t="s">
        <v>17732</v>
      </c>
    </row>
    <row r="30" spans="1:21" s="52" customFormat="1">
      <c r="A30" s="43">
        <f t="shared" si="0"/>
        <v>24</v>
      </c>
      <c r="B30" s="2202" t="s">
        <v>14787</v>
      </c>
      <c r="C30" s="44" t="s">
        <v>2409</v>
      </c>
      <c r="D30" s="44" t="s">
        <v>361</v>
      </c>
      <c r="E30" s="43" t="s">
        <v>4431</v>
      </c>
      <c r="F30" s="43" t="s">
        <v>2646</v>
      </c>
      <c r="G30" s="128" t="s">
        <v>2463</v>
      </c>
      <c r="H30" s="128">
        <v>3</v>
      </c>
      <c r="I30" s="128">
        <v>57</v>
      </c>
      <c r="J30" s="128"/>
      <c r="K30" s="46">
        <v>0</v>
      </c>
      <c r="L30" s="46">
        <v>100</v>
      </c>
      <c r="M30" s="2267" t="s">
        <v>924</v>
      </c>
      <c r="N30" s="317" t="s">
        <v>3516</v>
      </c>
      <c r="O30" s="2267"/>
      <c r="P30" s="2267"/>
      <c r="Q30" s="2267"/>
      <c r="R30" s="2267"/>
      <c r="S30" s="44"/>
      <c r="U30" s="2045" t="s">
        <v>17732</v>
      </c>
    </row>
    <row r="31" spans="1:21" s="52" customFormat="1">
      <c r="A31" s="43">
        <f t="shared" si="0"/>
        <v>25</v>
      </c>
      <c r="B31" s="2202" t="s">
        <v>14788</v>
      </c>
      <c r="C31" s="44" t="s">
        <v>2410</v>
      </c>
      <c r="D31" s="44" t="s">
        <v>361</v>
      </c>
      <c r="E31" s="43" t="s">
        <v>4431</v>
      </c>
      <c r="F31" s="43" t="s">
        <v>2646</v>
      </c>
      <c r="G31" s="128" t="s">
        <v>2463</v>
      </c>
      <c r="H31" s="128">
        <v>3</v>
      </c>
      <c r="I31" s="128">
        <v>57</v>
      </c>
      <c r="J31" s="128"/>
      <c r="K31" s="46">
        <v>0</v>
      </c>
      <c r="L31" s="46">
        <v>100</v>
      </c>
      <c r="M31" s="2267" t="s">
        <v>924</v>
      </c>
      <c r="N31" s="317" t="s">
        <v>3516</v>
      </c>
      <c r="O31" s="2267"/>
      <c r="P31" s="2267"/>
      <c r="Q31" s="2267"/>
      <c r="R31" s="2267"/>
      <c r="S31" s="44"/>
      <c r="U31" s="2045" t="s">
        <v>17732</v>
      </c>
    </row>
    <row r="32" spans="1:21" s="52" customFormat="1">
      <c r="A32" s="43">
        <f t="shared" si="0"/>
        <v>26</v>
      </c>
      <c r="B32" s="2202" t="s">
        <v>14789</v>
      </c>
      <c r="C32" s="44" t="s">
        <v>2411</v>
      </c>
      <c r="D32" s="44" t="s">
        <v>361</v>
      </c>
      <c r="E32" s="43" t="s">
        <v>4431</v>
      </c>
      <c r="F32" s="43" t="s">
        <v>2646</v>
      </c>
      <c r="G32" s="128" t="s">
        <v>2463</v>
      </c>
      <c r="H32" s="128">
        <v>3</v>
      </c>
      <c r="I32" s="128">
        <v>57</v>
      </c>
      <c r="J32" s="128"/>
      <c r="K32" s="46">
        <v>0</v>
      </c>
      <c r="L32" s="46">
        <v>100</v>
      </c>
      <c r="M32" s="2267" t="s">
        <v>924</v>
      </c>
      <c r="N32" s="317" t="s">
        <v>3516</v>
      </c>
      <c r="O32" s="2267"/>
      <c r="P32" s="2267"/>
      <c r="Q32" s="2267"/>
      <c r="R32" s="2267"/>
      <c r="S32" s="44"/>
      <c r="U32" s="2045" t="s">
        <v>17732</v>
      </c>
    </row>
    <row r="33" spans="1:22" s="52" customFormat="1">
      <c r="A33" s="43">
        <f t="shared" si="0"/>
        <v>27</v>
      </c>
      <c r="B33" s="2202" t="s">
        <v>14790</v>
      </c>
      <c r="C33" s="44" t="s">
        <v>2412</v>
      </c>
      <c r="D33" s="44" t="s">
        <v>361</v>
      </c>
      <c r="E33" s="43" t="s">
        <v>4431</v>
      </c>
      <c r="F33" s="43" t="s">
        <v>2646</v>
      </c>
      <c r="G33" s="128" t="s">
        <v>4735</v>
      </c>
      <c r="H33" s="128">
        <v>3.1</v>
      </c>
      <c r="I33" s="128">
        <v>55</v>
      </c>
      <c r="J33" s="128"/>
      <c r="K33" s="46">
        <v>0</v>
      </c>
      <c r="L33" s="46">
        <v>100</v>
      </c>
      <c r="M33" s="2267" t="s">
        <v>924</v>
      </c>
      <c r="N33" s="317" t="s">
        <v>3516</v>
      </c>
      <c r="O33" s="2267"/>
      <c r="P33" s="2267"/>
      <c r="Q33" s="2267"/>
      <c r="R33" s="2267"/>
      <c r="S33" s="44"/>
      <c r="U33" s="2045" t="s">
        <v>17732</v>
      </c>
    </row>
    <row r="34" spans="1:22" s="52" customFormat="1">
      <c r="A34" s="43">
        <f t="shared" si="0"/>
        <v>28</v>
      </c>
      <c r="B34" s="2202" t="s">
        <v>14791</v>
      </c>
      <c r="C34" s="44" t="s">
        <v>2412</v>
      </c>
      <c r="D34" s="44" t="s">
        <v>361</v>
      </c>
      <c r="E34" s="43" t="s">
        <v>4431</v>
      </c>
      <c r="F34" s="43" t="s">
        <v>2646</v>
      </c>
      <c r="G34" s="128" t="s">
        <v>4735</v>
      </c>
      <c r="H34" s="128">
        <v>2.8</v>
      </c>
      <c r="I34" s="128">
        <v>52</v>
      </c>
      <c r="J34" s="128"/>
      <c r="K34" s="46">
        <v>0</v>
      </c>
      <c r="L34" s="46">
        <v>100</v>
      </c>
      <c r="M34" s="2267" t="s">
        <v>924</v>
      </c>
      <c r="N34" s="317" t="s">
        <v>3516</v>
      </c>
      <c r="O34" s="2267"/>
      <c r="P34" s="2267"/>
      <c r="Q34" s="2267"/>
      <c r="R34" s="2267"/>
      <c r="S34" s="44"/>
      <c r="U34" s="2045" t="s">
        <v>17732</v>
      </c>
    </row>
    <row r="35" spans="1:22" s="52" customFormat="1">
      <c r="A35" s="43">
        <f t="shared" si="0"/>
        <v>29</v>
      </c>
      <c r="B35" s="2202" t="s">
        <v>14792</v>
      </c>
      <c r="C35" s="44" t="s">
        <v>4430</v>
      </c>
      <c r="D35" s="44" t="s">
        <v>3602</v>
      </c>
      <c r="E35" s="43" t="s">
        <v>4431</v>
      </c>
      <c r="F35" s="43" t="s">
        <v>2646</v>
      </c>
      <c r="G35" s="128" t="s">
        <v>2463</v>
      </c>
      <c r="H35" s="128">
        <v>3.5</v>
      </c>
      <c r="I35" s="128">
        <v>52</v>
      </c>
      <c r="J35" s="128"/>
      <c r="K35" s="46">
        <v>0</v>
      </c>
      <c r="L35" s="46">
        <v>100</v>
      </c>
      <c r="M35" s="2267" t="s">
        <v>924</v>
      </c>
      <c r="N35" s="317" t="s">
        <v>3516</v>
      </c>
      <c r="O35" s="2267"/>
      <c r="P35" s="2267"/>
      <c r="Q35" s="2267"/>
      <c r="R35" s="2267"/>
      <c r="S35" s="44"/>
      <c r="U35" s="2045" t="s">
        <v>17732</v>
      </c>
    </row>
    <row r="36" spans="1:22" s="52" customFormat="1">
      <c r="A36" s="43">
        <f t="shared" si="0"/>
        <v>30</v>
      </c>
      <c r="B36" s="2202" t="s">
        <v>14793</v>
      </c>
      <c r="C36" s="44" t="s">
        <v>771</v>
      </c>
      <c r="D36" s="44" t="s">
        <v>3602</v>
      </c>
      <c r="E36" s="43" t="s">
        <v>4431</v>
      </c>
      <c r="F36" s="43" t="s">
        <v>2646</v>
      </c>
      <c r="G36" s="128" t="s">
        <v>2463</v>
      </c>
      <c r="H36" s="128">
        <v>3</v>
      </c>
      <c r="I36" s="128">
        <v>57</v>
      </c>
      <c r="J36" s="128"/>
      <c r="K36" s="46">
        <v>0</v>
      </c>
      <c r="L36" s="46">
        <v>100</v>
      </c>
      <c r="M36" s="2267" t="s">
        <v>924</v>
      </c>
      <c r="N36" s="317" t="s">
        <v>3516</v>
      </c>
      <c r="O36" s="2267"/>
      <c r="P36" s="2267"/>
      <c r="Q36" s="2267"/>
      <c r="R36" s="2267"/>
      <c r="S36" s="44"/>
      <c r="U36" s="2045" t="s">
        <v>17732</v>
      </c>
    </row>
    <row r="37" spans="1:22" s="52" customFormat="1">
      <c r="A37" s="43">
        <f t="shared" si="0"/>
        <v>31</v>
      </c>
      <c r="B37" s="2202" t="s">
        <v>14794</v>
      </c>
      <c r="C37" s="44" t="s">
        <v>772</v>
      </c>
      <c r="D37" s="44" t="s">
        <v>3602</v>
      </c>
      <c r="E37" s="43" t="s">
        <v>4431</v>
      </c>
      <c r="F37" s="43" t="s">
        <v>2646</v>
      </c>
      <c r="G37" s="128" t="s">
        <v>2463</v>
      </c>
      <c r="H37" s="128">
        <v>3</v>
      </c>
      <c r="I37" s="128">
        <v>57</v>
      </c>
      <c r="J37" s="128"/>
      <c r="K37" s="46">
        <v>0</v>
      </c>
      <c r="L37" s="46">
        <v>100</v>
      </c>
      <c r="M37" s="2267" t="s">
        <v>924</v>
      </c>
      <c r="N37" s="317" t="s">
        <v>3516</v>
      </c>
      <c r="O37" s="2267"/>
      <c r="P37" s="2267"/>
      <c r="Q37" s="2267"/>
      <c r="R37" s="2267"/>
      <c r="S37" s="44"/>
      <c r="U37" s="2045" t="s">
        <v>17732</v>
      </c>
    </row>
    <row r="38" spans="1:22" s="52" customFormat="1">
      <c r="A38" s="43">
        <f t="shared" si="0"/>
        <v>32</v>
      </c>
      <c r="B38" s="2202" t="s">
        <v>14795</v>
      </c>
      <c r="C38" s="44" t="s">
        <v>773</v>
      </c>
      <c r="D38" s="44" t="s">
        <v>3602</v>
      </c>
      <c r="E38" s="43" t="s">
        <v>4431</v>
      </c>
      <c r="F38" s="43" t="s">
        <v>2646</v>
      </c>
      <c r="G38" s="128" t="s">
        <v>4735</v>
      </c>
      <c r="H38" s="128">
        <v>3.1</v>
      </c>
      <c r="I38" s="128">
        <v>55</v>
      </c>
      <c r="J38" s="128"/>
      <c r="K38" s="46">
        <v>0</v>
      </c>
      <c r="L38" s="46">
        <v>100</v>
      </c>
      <c r="M38" s="2267" t="s">
        <v>924</v>
      </c>
      <c r="N38" s="317" t="s">
        <v>3516</v>
      </c>
      <c r="O38" s="2267"/>
      <c r="P38" s="2267"/>
      <c r="Q38" s="2267"/>
      <c r="R38" s="2267"/>
      <c r="S38" s="44"/>
      <c r="U38" s="2045" t="s">
        <v>17732</v>
      </c>
    </row>
    <row r="39" spans="1:22" s="52" customFormat="1">
      <c r="A39" s="43">
        <f t="shared" si="0"/>
        <v>33</v>
      </c>
      <c r="B39" s="2202" t="s">
        <v>14796</v>
      </c>
      <c r="C39" s="44" t="s">
        <v>2412</v>
      </c>
      <c r="D39" s="44" t="s">
        <v>3602</v>
      </c>
      <c r="E39" s="43" t="s">
        <v>4431</v>
      </c>
      <c r="F39" s="43" t="s">
        <v>2646</v>
      </c>
      <c r="G39" s="128" t="s">
        <v>4735</v>
      </c>
      <c r="H39" s="128">
        <v>2.8</v>
      </c>
      <c r="I39" s="128">
        <v>52</v>
      </c>
      <c r="J39" s="128"/>
      <c r="K39" s="46">
        <v>0</v>
      </c>
      <c r="L39" s="46">
        <v>100</v>
      </c>
      <c r="M39" s="2267" t="s">
        <v>924</v>
      </c>
      <c r="N39" s="317" t="s">
        <v>3516</v>
      </c>
      <c r="O39" s="2267"/>
      <c r="P39" s="2267"/>
      <c r="Q39" s="2267"/>
      <c r="R39" s="2267"/>
      <c r="S39" s="44"/>
      <c r="U39" s="2045" t="s">
        <v>17732</v>
      </c>
    </row>
    <row r="40" spans="1:22" s="52" customFormat="1">
      <c r="A40" s="43">
        <f t="shared" si="0"/>
        <v>34</v>
      </c>
      <c r="B40" s="2202" t="s">
        <v>14797</v>
      </c>
      <c r="C40" s="44" t="s">
        <v>18288</v>
      </c>
      <c r="D40" s="44" t="s">
        <v>18269</v>
      </c>
      <c r="E40" s="43" t="s">
        <v>18287</v>
      </c>
      <c r="F40" s="43" t="s">
        <v>18286</v>
      </c>
      <c r="G40" s="128" t="s">
        <v>18289</v>
      </c>
      <c r="H40" s="128">
        <v>23</v>
      </c>
      <c r="I40" s="128">
        <v>75</v>
      </c>
      <c r="J40" s="128">
        <v>250</v>
      </c>
      <c r="K40" s="46">
        <v>0</v>
      </c>
      <c r="L40" s="46">
        <v>120</v>
      </c>
      <c r="M40" s="2267" t="s">
        <v>924</v>
      </c>
      <c r="N40" s="317" t="s">
        <v>17219</v>
      </c>
      <c r="O40" s="2267"/>
      <c r="P40" s="2267"/>
      <c r="Q40" s="2267"/>
      <c r="R40" s="2267"/>
      <c r="S40" s="44"/>
      <c r="T40" s="52" t="s">
        <v>12575</v>
      </c>
      <c r="U40" s="2045" t="s">
        <v>17733</v>
      </c>
    </row>
    <row r="41" spans="1:22" s="52" customFormat="1">
      <c r="A41" s="43">
        <f t="shared" si="0"/>
        <v>35</v>
      </c>
      <c r="B41" s="2202" t="s">
        <v>18290</v>
      </c>
      <c r="C41" s="44" t="s">
        <v>18288</v>
      </c>
      <c r="D41" s="44" t="s">
        <v>18269</v>
      </c>
      <c r="E41" s="43" t="s">
        <v>18287</v>
      </c>
      <c r="F41" s="43" t="s">
        <v>18286</v>
      </c>
      <c r="G41" s="128" t="s">
        <v>5572</v>
      </c>
      <c r="H41" s="3031">
        <v>23</v>
      </c>
      <c r="I41" s="3031">
        <v>40</v>
      </c>
      <c r="J41" s="128">
        <v>250</v>
      </c>
      <c r="K41" s="46">
        <v>0</v>
      </c>
      <c r="L41" s="46">
        <v>120</v>
      </c>
      <c r="M41" s="2267" t="s">
        <v>924</v>
      </c>
      <c r="N41" s="317"/>
      <c r="O41" s="2308"/>
      <c r="P41" s="2308"/>
      <c r="Q41" s="2308"/>
      <c r="R41" s="2308"/>
      <c r="S41" s="137"/>
      <c r="U41" s="2045"/>
    </row>
    <row r="42" spans="1:22" s="52" customFormat="1">
      <c r="A42" s="43">
        <f t="shared" si="0"/>
        <v>36</v>
      </c>
      <c r="B42" s="2202" t="s">
        <v>18291</v>
      </c>
      <c r="C42" s="137" t="s">
        <v>18292</v>
      </c>
      <c r="D42" s="44" t="s">
        <v>18269</v>
      </c>
      <c r="E42" s="43" t="s">
        <v>18287</v>
      </c>
      <c r="F42" s="43" t="s">
        <v>18286</v>
      </c>
      <c r="G42" s="3031"/>
      <c r="H42" s="3031"/>
      <c r="I42" s="3031"/>
      <c r="J42" s="3031">
        <v>220</v>
      </c>
      <c r="K42" s="46">
        <v>0</v>
      </c>
      <c r="L42" s="46">
        <v>120</v>
      </c>
      <c r="M42" s="2267" t="s">
        <v>924</v>
      </c>
      <c r="N42" s="317"/>
      <c r="O42" s="2308"/>
      <c r="P42" s="2308"/>
      <c r="Q42" s="2308"/>
      <c r="R42" s="2308"/>
      <c r="S42" s="137"/>
      <c r="U42" s="2045"/>
    </row>
    <row r="43" spans="1:22" s="52" customFormat="1">
      <c r="A43" s="43">
        <f t="shared" si="0"/>
        <v>37</v>
      </c>
      <c r="B43" s="2202" t="s">
        <v>18294</v>
      </c>
      <c r="C43" s="137" t="s">
        <v>18293</v>
      </c>
      <c r="D43" s="44" t="s">
        <v>18269</v>
      </c>
      <c r="E43" s="43" t="s">
        <v>18287</v>
      </c>
      <c r="F43" s="43" t="s">
        <v>18286</v>
      </c>
      <c r="G43" s="3031"/>
      <c r="H43" s="3031"/>
      <c r="I43" s="3031"/>
      <c r="J43" s="3031">
        <v>220</v>
      </c>
      <c r="K43" s="46">
        <v>0</v>
      </c>
      <c r="L43" s="46">
        <v>120</v>
      </c>
      <c r="M43" s="2267" t="s">
        <v>924</v>
      </c>
      <c r="N43" s="317"/>
      <c r="O43" s="2308"/>
      <c r="P43" s="2308"/>
      <c r="Q43" s="2308"/>
      <c r="R43" s="2308"/>
      <c r="S43" s="137"/>
      <c r="U43" s="2045"/>
    </row>
    <row r="44" spans="1:22" s="52" customFormat="1">
      <c r="A44" s="43">
        <f t="shared" si="0"/>
        <v>38</v>
      </c>
      <c r="B44" s="2202" t="s">
        <v>16540</v>
      </c>
      <c r="C44" s="137" t="s">
        <v>18293</v>
      </c>
      <c r="D44" s="44" t="s">
        <v>18269</v>
      </c>
      <c r="E44" s="43" t="s">
        <v>18287</v>
      </c>
      <c r="F44" s="43" t="s">
        <v>18286</v>
      </c>
      <c r="G44" s="3031"/>
      <c r="H44" s="3031"/>
      <c r="I44" s="3031"/>
      <c r="J44" s="3031">
        <v>220</v>
      </c>
      <c r="K44" s="46">
        <v>0</v>
      </c>
      <c r="L44" s="46">
        <v>120</v>
      </c>
      <c r="M44" s="2267" t="s">
        <v>924</v>
      </c>
      <c r="N44" s="317" t="s">
        <v>17290</v>
      </c>
      <c r="O44" s="2308"/>
      <c r="P44" s="2308"/>
      <c r="Q44" s="2308"/>
      <c r="R44" s="2308"/>
      <c r="S44" s="137"/>
      <c r="T44" s="975" t="s">
        <v>12258</v>
      </c>
      <c r="U44" s="2045" t="s">
        <v>17734</v>
      </c>
    </row>
    <row r="45" spans="1:22">
      <c r="A45" s="43">
        <f t="shared" si="0"/>
        <v>39</v>
      </c>
      <c r="B45" s="2202" t="s">
        <v>14798</v>
      </c>
      <c r="C45" s="137" t="s">
        <v>18293</v>
      </c>
      <c r="D45" s="44" t="s">
        <v>18269</v>
      </c>
      <c r="E45" s="43" t="s">
        <v>18287</v>
      </c>
      <c r="F45" s="43" t="s">
        <v>18286</v>
      </c>
      <c r="G45" s="2177"/>
      <c r="H45" s="2177"/>
      <c r="I45" s="2177"/>
      <c r="J45" s="3031">
        <v>220</v>
      </c>
      <c r="K45" s="46">
        <v>0</v>
      </c>
      <c r="L45" s="46">
        <v>120</v>
      </c>
      <c r="M45" s="2267" t="s">
        <v>924</v>
      </c>
      <c r="N45" s="317" t="s">
        <v>17290</v>
      </c>
      <c r="O45" s="2205"/>
      <c r="P45" s="2205"/>
      <c r="Q45" s="2205"/>
      <c r="R45" s="2205"/>
      <c r="S45" s="2205"/>
      <c r="T45" s="975" t="s">
        <v>12258</v>
      </c>
      <c r="U45" s="2045" t="s">
        <v>17734</v>
      </c>
      <c r="V45" s="52"/>
    </row>
    <row r="46" spans="1:22">
      <c r="A46" s="43">
        <f t="shared" si="0"/>
        <v>40</v>
      </c>
      <c r="B46" s="2202" t="s">
        <v>16539</v>
      </c>
      <c r="C46" s="137" t="s">
        <v>18293</v>
      </c>
      <c r="D46" s="44" t="s">
        <v>18269</v>
      </c>
      <c r="E46" s="43" t="s">
        <v>18287</v>
      </c>
      <c r="F46" s="43" t="s">
        <v>18286</v>
      </c>
      <c r="G46" s="2177"/>
      <c r="H46" s="2177"/>
      <c r="I46" s="2177"/>
      <c r="J46" s="3031">
        <v>220</v>
      </c>
      <c r="K46" s="46">
        <v>0</v>
      </c>
      <c r="L46" s="46">
        <v>120</v>
      </c>
      <c r="M46" s="2267" t="s">
        <v>924</v>
      </c>
      <c r="N46" s="317" t="s">
        <v>17290</v>
      </c>
      <c r="O46" s="2205"/>
      <c r="P46" s="2205"/>
      <c r="Q46" s="2205"/>
      <c r="R46" s="2205"/>
      <c r="S46" s="2205"/>
      <c r="T46" s="975" t="s">
        <v>12258</v>
      </c>
      <c r="U46" s="2045" t="s">
        <v>17734</v>
      </c>
      <c r="V46" s="52"/>
    </row>
    <row r="47" spans="1:22">
      <c r="A47" s="43">
        <f t="shared" si="0"/>
        <v>41</v>
      </c>
      <c r="B47" s="2202" t="s">
        <v>14799</v>
      </c>
      <c r="C47" s="137" t="s">
        <v>18293</v>
      </c>
      <c r="D47" s="44" t="s">
        <v>18269</v>
      </c>
      <c r="E47" s="43" t="s">
        <v>18287</v>
      </c>
      <c r="F47" s="43" t="s">
        <v>18286</v>
      </c>
      <c r="G47" s="2177"/>
      <c r="H47" s="2177"/>
      <c r="I47" s="2177"/>
      <c r="J47" s="3031">
        <v>220</v>
      </c>
      <c r="K47" s="46">
        <v>0</v>
      </c>
      <c r="L47" s="46">
        <v>120</v>
      </c>
      <c r="M47" s="2267" t="s">
        <v>924</v>
      </c>
      <c r="N47" s="317" t="s">
        <v>17290</v>
      </c>
      <c r="O47" s="2206"/>
      <c r="P47" s="2206"/>
      <c r="Q47" s="2206"/>
      <c r="R47" s="2206"/>
      <c r="S47" s="2206"/>
      <c r="T47" s="975" t="s">
        <v>12258</v>
      </c>
      <c r="U47" s="2045" t="s">
        <v>17734</v>
      </c>
      <c r="V47" s="52"/>
    </row>
    <row r="48" spans="1:22" s="52" customFormat="1">
      <c r="A48" s="43">
        <f t="shared" si="0"/>
        <v>42</v>
      </c>
      <c r="B48" s="2202" t="s">
        <v>14800</v>
      </c>
      <c r="C48" s="44" t="s">
        <v>774</v>
      </c>
      <c r="D48" s="44"/>
      <c r="E48" s="44" t="s">
        <v>1054</v>
      </c>
      <c r="F48" s="43" t="s">
        <v>13387</v>
      </c>
      <c r="G48" s="128"/>
      <c r="H48" s="128"/>
      <c r="I48" s="128"/>
      <c r="J48" s="128">
        <v>360</v>
      </c>
      <c r="K48" s="46">
        <v>0</v>
      </c>
      <c r="L48" s="46">
        <v>100</v>
      </c>
      <c r="M48" s="2267" t="s">
        <v>924</v>
      </c>
      <c r="N48" s="317" t="s">
        <v>17225</v>
      </c>
      <c r="O48" s="2267"/>
      <c r="P48" s="2267"/>
      <c r="Q48" s="2267"/>
      <c r="R48" s="2267"/>
      <c r="S48" s="44"/>
      <c r="T48" s="52" t="s">
        <v>12196</v>
      </c>
      <c r="U48" s="2045">
        <v>100</v>
      </c>
    </row>
    <row r="49" spans="1:21" s="52" customFormat="1">
      <c r="A49" s="43">
        <f t="shared" si="0"/>
        <v>43</v>
      </c>
      <c r="B49" s="2202" t="s">
        <v>14801</v>
      </c>
      <c r="C49" s="44" t="s">
        <v>775</v>
      </c>
      <c r="D49" s="44"/>
      <c r="E49" s="44" t="s">
        <v>1054</v>
      </c>
      <c r="F49" s="43" t="s">
        <v>13387</v>
      </c>
      <c r="G49" s="128"/>
      <c r="H49" s="128"/>
      <c r="I49" s="128"/>
      <c r="J49" s="128">
        <v>360</v>
      </c>
      <c r="K49" s="46">
        <v>0</v>
      </c>
      <c r="L49" s="46">
        <v>100</v>
      </c>
      <c r="M49" s="2267" t="s">
        <v>924</v>
      </c>
      <c r="N49" s="317" t="s">
        <v>17225</v>
      </c>
      <c r="O49" s="2267"/>
      <c r="P49" s="2267"/>
      <c r="Q49" s="2267"/>
      <c r="R49" s="2267"/>
      <c r="S49" s="44"/>
      <c r="T49" s="52" t="s">
        <v>12196</v>
      </c>
      <c r="U49" s="2045">
        <v>100</v>
      </c>
    </row>
    <row r="50" spans="1:21" s="52" customFormat="1">
      <c r="A50" s="43">
        <f t="shared" si="0"/>
        <v>44</v>
      </c>
      <c r="B50" s="2202" t="s">
        <v>14802</v>
      </c>
      <c r="C50" s="44" t="s">
        <v>776</v>
      </c>
      <c r="D50" s="44"/>
      <c r="E50" s="44" t="s">
        <v>1054</v>
      </c>
      <c r="F50" s="43" t="s">
        <v>13387</v>
      </c>
      <c r="G50" s="128"/>
      <c r="H50" s="128"/>
      <c r="I50" s="128"/>
      <c r="J50" s="128">
        <v>360</v>
      </c>
      <c r="K50" s="46">
        <v>0</v>
      </c>
      <c r="L50" s="46">
        <v>100</v>
      </c>
      <c r="M50" s="2267" t="s">
        <v>924</v>
      </c>
      <c r="N50" s="317" t="s">
        <v>17227</v>
      </c>
      <c r="O50" s="2267"/>
      <c r="P50" s="2267"/>
      <c r="Q50" s="2267"/>
      <c r="R50" s="2267"/>
      <c r="S50" s="44"/>
      <c r="T50" s="52" t="s">
        <v>12219</v>
      </c>
      <c r="U50" s="2045">
        <v>110</v>
      </c>
    </row>
    <row r="51" spans="1:21" s="52" customFormat="1">
      <c r="A51" s="43">
        <f t="shared" si="0"/>
        <v>45</v>
      </c>
      <c r="B51" s="2202" t="s">
        <v>14803</v>
      </c>
      <c r="C51" s="44" t="s">
        <v>777</v>
      </c>
      <c r="D51" s="44"/>
      <c r="E51" s="44" t="s">
        <v>1054</v>
      </c>
      <c r="F51" s="43" t="s">
        <v>13387</v>
      </c>
      <c r="G51" s="128"/>
      <c r="H51" s="128"/>
      <c r="I51" s="128"/>
      <c r="J51" s="128">
        <v>360</v>
      </c>
      <c r="K51" s="46">
        <v>0</v>
      </c>
      <c r="L51" s="46">
        <v>100</v>
      </c>
      <c r="M51" s="2267" t="s">
        <v>924</v>
      </c>
      <c r="N51" s="317" t="s">
        <v>17227</v>
      </c>
      <c r="O51" s="2267"/>
      <c r="P51" s="2267"/>
      <c r="Q51" s="2267"/>
      <c r="R51" s="2267"/>
      <c r="S51" s="44"/>
      <c r="T51" s="52" t="s">
        <v>12219</v>
      </c>
      <c r="U51" s="2045">
        <v>110</v>
      </c>
    </row>
    <row r="52" spans="1:21" s="52" customFormat="1">
      <c r="A52" s="43">
        <f t="shared" si="0"/>
        <v>46</v>
      </c>
      <c r="B52" s="2202" t="s">
        <v>14804</v>
      </c>
      <c r="C52" s="44" t="s">
        <v>778</v>
      </c>
      <c r="D52" s="44"/>
      <c r="E52" s="44" t="s">
        <v>1054</v>
      </c>
      <c r="F52" s="43" t="s">
        <v>13387</v>
      </c>
      <c r="G52" s="128"/>
      <c r="H52" s="128"/>
      <c r="I52" s="128"/>
      <c r="J52" s="128">
        <v>360</v>
      </c>
      <c r="K52" s="46">
        <v>0</v>
      </c>
      <c r="L52" s="46">
        <v>100</v>
      </c>
      <c r="M52" s="2267" t="s">
        <v>924</v>
      </c>
      <c r="N52" s="317" t="s">
        <v>17227</v>
      </c>
      <c r="O52" s="2267"/>
      <c r="P52" s="2267"/>
      <c r="Q52" s="2267"/>
      <c r="R52" s="2267"/>
      <c r="S52" s="44"/>
      <c r="T52" s="52" t="s">
        <v>12219</v>
      </c>
      <c r="U52" s="2045">
        <v>110</v>
      </c>
    </row>
    <row r="53" spans="1:21" s="52" customFormat="1">
      <c r="A53" s="43">
        <f t="shared" si="0"/>
        <v>47</v>
      </c>
      <c r="B53" s="2202" t="s">
        <v>14805</v>
      </c>
      <c r="C53" s="44" t="s">
        <v>779</v>
      </c>
      <c r="D53" s="44"/>
      <c r="E53" s="44" t="s">
        <v>1054</v>
      </c>
      <c r="F53" s="43" t="s">
        <v>13387</v>
      </c>
      <c r="G53" s="128"/>
      <c r="H53" s="128"/>
      <c r="I53" s="128"/>
      <c r="J53" s="128">
        <v>360</v>
      </c>
      <c r="K53" s="46">
        <v>0</v>
      </c>
      <c r="L53" s="46">
        <v>100</v>
      </c>
      <c r="M53" s="2267" t="s">
        <v>924</v>
      </c>
      <c r="N53" s="317" t="s">
        <v>17227</v>
      </c>
      <c r="O53" s="2267"/>
      <c r="P53" s="2267"/>
      <c r="Q53" s="2267"/>
      <c r="R53" s="2267"/>
      <c r="S53" s="44"/>
      <c r="T53" s="52" t="s">
        <v>12219</v>
      </c>
      <c r="U53" s="2045">
        <v>110</v>
      </c>
    </row>
    <row r="54" spans="1:21" s="52" customFormat="1">
      <c r="A54" s="43">
        <f t="shared" si="0"/>
        <v>48</v>
      </c>
      <c r="B54" s="2202" t="s">
        <v>14806</v>
      </c>
      <c r="C54" s="44" t="s">
        <v>290</v>
      </c>
      <c r="D54" s="44" t="s">
        <v>3561</v>
      </c>
      <c r="E54" s="46" t="s">
        <v>2524</v>
      </c>
      <c r="F54" s="43"/>
      <c r="G54" s="128"/>
      <c r="H54" s="128"/>
      <c r="I54" s="128"/>
      <c r="J54" s="2071"/>
      <c r="K54" s="46">
        <v>60</v>
      </c>
      <c r="L54" s="46">
        <v>90</v>
      </c>
      <c r="M54" s="2267" t="s">
        <v>924</v>
      </c>
      <c r="N54" s="317" t="s">
        <v>3516</v>
      </c>
      <c r="O54" s="2267"/>
      <c r="P54" s="2267"/>
      <c r="Q54" s="2267"/>
      <c r="R54" s="2267"/>
      <c r="S54" s="44"/>
      <c r="U54" s="2045">
        <v>110</v>
      </c>
    </row>
    <row r="55" spans="1:21" s="52" customFormat="1">
      <c r="A55" s="43">
        <f t="shared" si="0"/>
        <v>49</v>
      </c>
      <c r="B55" s="2202" t="s">
        <v>14807</v>
      </c>
      <c r="C55" s="44" t="s">
        <v>290</v>
      </c>
      <c r="D55" s="44" t="s">
        <v>3561</v>
      </c>
      <c r="E55" s="46" t="s">
        <v>2524</v>
      </c>
      <c r="F55" s="43"/>
      <c r="G55" s="128"/>
      <c r="H55" s="128"/>
      <c r="I55" s="128"/>
      <c r="J55" s="2071"/>
      <c r="K55" s="46">
        <v>60</v>
      </c>
      <c r="L55" s="46">
        <v>90</v>
      </c>
      <c r="M55" s="2267" t="s">
        <v>924</v>
      </c>
      <c r="N55" s="317" t="s">
        <v>3516</v>
      </c>
      <c r="O55" s="2267"/>
      <c r="P55" s="2267"/>
      <c r="Q55" s="2267"/>
      <c r="R55" s="2267"/>
      <c r="S55" s="44"/>
      <c r="U55" s="2045">
        <v>110</v>
      </c>
    </row>
    <row r="56" spans="1:21" s="52" customFormat="1">
      <c r="A56" s="43">
        <f t="shared" si="0"/>
        <v>50</v>
      </c>
      <c r="B56" s="2202" t="s">
        <v>14808</v>
      </c>
      <c r="C56" s="44" t="s">
        <v>291</v>
      </c>
      <c r="D56" s="44"/>
      <c r="E56" s="44" t="s">
        <v>1054</v>
      </c>
      <c r="F56" s="43" t="s">
        <v>13387</v>
      </c>
      <c r="G56" s="128"/>
      <c r="H56" s="128"/>
      <c r="I56" s="128"/>
      <c r="J56" s="128">
        <v>360</v>
      </c>
      <c r="K56" s="46">
        <v>0</v>
      </c>
      <c r="L56" s="46">
        <v>100</v>
      </c>
      <c r="M56" s="2267" t="s">
        <v>924</v>
      </c>
      <c r="N56" s="317" t="s">
        <v>17226</v>
      </c>
      <c r="O56" s="2267"/>
      <c r="P56" s="2267"/>
      <c r="Q56" s="2267"/>
      <c r="R56" s="2267"/>
      <c r="S56" s="44"/>
      <c r="T56" s="52" t="s">
        <v>12264</v>
      </c>
      <c r="U56" s="2045">
        <v>120</v>
      </c>
    </row>
    <row r="57" spans="1:21" s="52" customFormat="1">
      <c r="A57" s="43">
        <f t="shared" si="0"/>
        <v>51</v>
      </c>
      <c r="B57" s="2202" t="s">
        <v>14809</v>
      </c>
      <c r="C57" s="44" t="s">
        <v>292</v>
      </c>
      <c r="D57" s="44"/>
      <c r="E57" s="44" t="s">
        <v>1054</v>
      </c>
      <c r="F57" s="43" t="s">
        <v>13387</v>
      </c>
      <c r="G57" s="128"/>
      <c r="H57" s="128"/>
      <c r="I57" s="128"/>
      <c r="J57" s="128">
        <v>360</v>
      </c>
      <c r="K57" s="46">
        <v>0</v>
      </c>
      <c r="L57" s="46">
        <v>100</v>
      </c>
      <c r="M57" s="2267" t="s">
        <v>924</v>
      </c>
      <c r="N57" s="317" t="s">
        <v>17228</v>
      </c>
      <c r="O57" s="2267"/>
      <c r="P57" s="2267"/>
      <c r="Q57" s="2267"/>
      <c r="R57" s="2267"/>
      <c r="S57" s="44"/>
      <c r="T57" s="52" t="s">
        <v>12250</v>
      </c>
      <c r="U57" s="2045">
        <v>130</v>
      </c>
    </row>
    <row r="58" spans="1:21" s="52" customFormat="1">
      <c r="A58" s="43">
        <f t="shared" si="0"/>
        <v>52</v>
      </c>
      <c r="B58" s="2202" t="s">
        <v>14810</v>
      </c>
      <c r="C58" s="44" t="s">
        <v>293</v>
      </c>
      <c r="D58" s="44"/>
      <c r="E58" s="44" t="s">
        <v>1054</v>
      </c>
      <c r="F58" s="43" t="s">
        <v>13387</v>
      </c>
      <c r="G58" s="128"/>
      <c r="H58" s="128"/>
      <c r="I58" s="128"/>
      <c r="J58" s="128">
        <v>360</v>
      </c>
      <c r="K58" s="46">
        <v>0</v>
      </c>
      <c r="L58" s="46">
        <v>100</v>
      </c>
      <c r="M58" s="2267" t="s">
        <v>924</v>
      </c>
      <c r="N58" s="317" t="s">
        <v>17228</v>
      </c>
      <c r="O58" s="2267"/>
      <c r="P58" s="2267"/>
      <c r="Q58" s="2267"/>
      <c r="R58" s="2267"/>
      <c r="S58" s="44"/>
      <c r="T58" s="52" t="s">
        <v>12250</v>
      </c>
      <c r="U58" s="2045">
        <v>130</v>
      </c>
    </row>
    <row r="59" spans="1:21" s="52" customFormat="1">
      <c r="A59" s="43">
        <f t="shared" si="0"/>
        <v>53</v>
      </c>
      <c r="B59" s="2202" t="s">
        <v>19159</v>
      </c>
      <c r="C59" s="44" t="s">
        <v>18748</v>
      </c>
      <c r="D59" s="44"/>
      <c r="E59" s="46" t="s">
        <v>2524</v>
      </c>
      <c r="F59" s="43" t="s">
        <v>19089</v>
      </c>
      <c r="G59" s="128"/>
      <c r="H59" s="128"/>
      <c r="I59" s="128"/>
      <c r="J59" s="128"/>
      <c r="K59" s="46">
        <v>0</v>
      </c>
      <c r="L59" s="46">
        <v>150</v>
      </c>
      <c r="M59" s="2267" t="s">
        <v>924</v>
      </c>
      <c r="N59" s="317"/>
      <c r="O59" s="2267"/>
      <c r="P59" s="2267"/>
      <c r="Q59" s="2267"/>
      <c r="R59" s="2267"/>
      <c r="S59" s="2472">
        <v>45453</v>
      </c>
      <c r="U59" s="2045"/>
    </row>
    <row r="60" spans="1:21" s="52" customFormat="1">
      <c r="A60" s="43">
        <f t="shared" si="0"/>
        <v>54</v>
      </c>
      <c r="B60" s="2202" t="s">
        <v>14811</v>
      </c>
      <c r="C60" s="44" t="s">
        <v>294</v>
      </c>
      <c r="D60" s="44"/>
      <c r="E60" s="44" t="s">
        <v>1054</v>
      </c>
      <c r="F60" s="43" t="s">
        <v>13387</v>
      </c>
      <c r="G60" s="128"/>
      <c r="H60" s="128"/>
      <c r="I60" s="128"/>
      <c r="J60" s="128">
        <v>360</v>
      </c>
      <c r="K60" s="46">
        <v>0</v>
      </c>
      <c r="L60" s="46">
        <v>200</v>
      </c>
      <c r="M60" s="2267" t="s">
        <v>924</v>
      </c>
      <c r="N60" s="317" t="s">
        <v>17229</v>
      </c>
      <c r="O60" s="2267"/>
      <c r="P60" s="2267"/>
      <c r="Q60" s="2267"/>
      <c r="R60" s="2267"/>
      <c r="S60" s="44"/>
      <c r="T60" s="52" t="s">
        <v>12289</v>
      </c>
      <c r="U60" s="2045">
        <v>140</v>
      </c>
    </row>
    <row r="61" spans="1:21" s="52" customFormat="1">
      <c r="A61" s="43">
        <f t="shared" si="0"/>
        <v>55</v>
      </c>
      <c r="B61" s="2202" t="s">
        <v>14812</v>
      </c>
      <c r="C61" s="44" t="s">
        <v>295</v>
      </c>
      <c r="D61" s="44"/>
      <c r="E61" s="44" t="s">
        <v>1054</v>
      </c>
      <c r="F61" s="43" t="s">
        <v>13387</v>
      </c>
      <c r="G61" s="128"/>
      <c r="H61" s="128"/>
      <c r="I61" s="128"/>
      <c r="J61" s="128">
        <v>360</v>
      </c>
      <c r="K61" s="46">
        <v>0</v>
      </c>
      <c r="L61" s="46">
        <v>100</v>
      </c>
      <c r="M61" s="2267" t="s">
        <v>924</v>
      </c>
      <c r="N61" s="317" t="s">
        <v>17229</v>
      </c>
      <c r="O61" s="2267"/>
      <c r="P61" s="2267"/>
      <c r="Q61" s="2267"/>
      <c r="R61" s="2267"/>
      <c r="S61" s="44"/>
      <c r="T61" s="52" t="s">
        <v>12289</v>
      </c>
      <c r="U61" s="2045">
        <v>140</v>
      </c>
    </row>
    <row r="62" spans="1:21" s="52" customFormat="1">
      <c r="A62" s="43">
        <f t="shared" si="0"/>
        <v>56</v>
      </c>
      <c r="B62" s="2202" t="s">
        <v>14813</v>
      </c>
      <c r="C62" s="44" t="s">
        <v>1062</v>
      </c>
      <c r="D62" s="44"/>
      <c r="E62" s="44" t="s">
        <v>1054</v>
      </c>
      <c r="F62" s="43" t="s">
        <v>13387</v>
      </c>
      <c r="G62" s="128"/>
      <c r="H62" s="128"/>
      <c r="I62" s="128"/>
      <c r="J62" s="128">
        <v>360</v>
      </c>
      <c r="K62" s="46">
        <v>0</v>
      </c>
      <c r="L62" s="46">
        <v>200</v>
      </c>
      <c r="M62" s="2267" t="s">
        <v>924</v>
      </c>
      <c r="N62" s="317" t="s">
        <v>17229</v>
      </c>
      <c r="O62" s="2267"/>
      <c r="P62" s="2267"/>
      <c r="Q62" s="2267"/>
      <c r="R62" s="2267"/>
      <c r="S62" s="44"/>
      <c r="T62" s="52" t="s">
        <v>12289</v>
      </c>
      <c r="U62" s="2045">
        <v>140</v>
      </c>
    </row>
    <row r="63" spans="1:21" s="52" customFormat="1">
      <c r="A63" s="43">
        <f t="shared" si="0"/>
        <v>57</v>
      </c>
      <c r="B63" s="2202" t="s">
        <v>14814</v>
      </c>
      <c r="C63" s="44" t="s">
        <v>1063</v>
      </c>
      <c r="D63" s="44"/>
      <c r="E63" s="44" t="s">
        <v>1054</v>
      </c>
      <c r="F63" s="43" t="s">
        <v>13387</v>
      </c>
      <c r="G63" s="128"/>
      <c r="H63" s="128"/>
      <c r="I63" s="128"/>
      <c r="J63" s="128">
        <v>360</v>
      </c>
      <c r="K63" s="46">
        <v>0</v>
      </c>
      <c r="L63" s="46">
        <v>100</v>
      </c>
      <c r="M63" s="2267" t="s">
        <v>924</v>
      </c>
      <c r="N63" s="317" t="s">
        <v>17231</v>
      </c>
      <c r="O63" s="2267"/>
      <c r="P63" s="2267"/>
      <c r="Q63" s="2267"/>
      <c r="R63" s="2267"/>
      <c r="S63" s="44"/>
      <c r="T63" s="52" t="s">
        <v>12411</v>
      </c>
      <c r="U63" s="2045">
        <v>150</v>
      </c>
    </row>
    <row r="64" spans="1:21" s="52" customFormat="1">
      <c r="A64" s="43">
        <f t="shared" si="0"/>
        <v>58</v>
      </c>
      <c r="B64" s="2202" t="s">
        <v>14815</v>
      </c>
      <c r="C64" s="44" t="s">
        <v>1064</v>
      </c>
      <c r="D64" s="44"/>
      <c r="E64" s="44" t="s">
        <v>1054</v>
      </c>
      <c r="F64" s="43" t="s">
        <v>13387</v>
      </c>
      <c r="G64" s="128"/>
      <c r="H64" s="128"/>
      <c r="I64" s="128"/>
      <c r="J64" s="128">
        <v>360</v>
      </c>
      <c r="K64" s="46">
        <v>0</v>
      </c>
      <c r="L64" s="46">
        <v>100</v>
      </c>
      <c r="M64" s="2267" t="s">
        <v>924</v>
      </c>
      <c r="N64" s="317" t="s">
        <v>17231</v>
      </c>
      <c r="O64" s="2267"/>
      <c r="P64" s="2267"/>
      <c r="Q64" s="2267"/>
      <c r="R64" s="2267"/>
      <c r="S64" s="44"/>
      <c r="T64" s="52" t="s">
        <v>12411</v>
      </c>
      <c r="U64" s="2045">
        <v>150</v>
      </c>
    </row>
    <row r="65" spans="1:21" s="52" customFormat="1">
      <c r="A65" s="43">
        <f t="shared" si="0"/>
        <v>59</v>
      </c>
      <c r="B65" s="2202" t="s">
        <v>14816</v>
      </c>
      <c r="C65" s="44" t="s">
        <v>1065</v>
      </c>
      <c r="D65" s="44"/>
      <c r="E65" s="44" t="s">
        <v>1054</v>
      </c>
      <c r="F65" s="43" t="s">
        <v>13387</v>
      </c>
      <c r="G65" s="128"/>
      <c r="H65" s="128"/>
      <c r="I65" s="128"/>
      <c r="J65" s="128">
        <v>360</v>
      </c>
      <c r="K65" s="46">
        <v>0</v>
      </c>
      <c r="L65" s="46">
        <v>100</v>
      </c>
      <c r="M65" s="2267" t="s">
        <v>924</v>
      </c>
      <c r="N65" s="317" t="s">
        <v>17231</v>
      </c>
      <c r="O65" s="2267"/>
      <c r="P65" s="2267"/>
      <c r="Q65" s="2267"/>
      <c r="R65" s="2267"/>
      <c r="S65" s="44"/>
      <c r="T65" s="52" t="s">
        <v>12411</v>
      </c>
      <c r="U65" s="2045">
        <v>150</v>
      </c>
    </row>
    <row r="66" spans="1:21" s="52" customFormat="1">
      <c r="A66" s="43">
        <f t="shared" si="0"/>
        <v>60</v>
      </c>
      <c r="B66" s="2202" t="s">
        <v>14817</v>
      </c>
      <c r="C66" s="44" t="s">
        <v>773</v>
      </c>
      <c r="D66" s="44" t="s">
        <v>3565</v>
      </c>
      <c r="E66" s="43" t="s">
        <v>4431</v>
      </c>
      <c r="F66" s="43" t="s">
        <v>2646</v>
      </c>
      <c r="G66" s="128" t="s">
        <v>4735</v>
      </c>
      <c r="H66" s="128">
        <v>3.1</v>
      </c>
      <c r="I66" s="128">
        <v>55</v>
      </c>
      <c r="J66" s="128"/>
      <c r="K66" s="46">
        <v>0</v>
      </c>
      <c r="L66" s="46">
        <v>100</v>
      </c>
      <c r="M66" s="2267" t="s">
        <v>924</v>
      </c>
      <c r="N66" s="317" t="s">
        <v>3516</v>
      </c>
      <c r="O66" s="2267"/>
      <c r="P66" s="2267"/>
      <c r="Q66" s="2267"/>
      <c r="R66" s="2267"/>
      <c r="S66" s="44"/>
      <c r="U66" s="2045">
        <v>150</v>
      </c>
    </row>
    <row r="67" spans="1:21" s="52" customFormat="1">
      <c r="A67" s="43">
        <f t="shared" si="0"/>
        <v>61</v>
      </c>
      <c r="B67" s="2202" t="s">
        <v>14818</v>
      </c>
      <c r="C67" s="44" t="s">
        <v>2412</v>
      </c>
      <c r="D67" s="44" t="s">
        <v>3565</v>
      </c>
      <c r="E67" s="43" t="s">
        <v>4431</v>
      </c>
      <c r="F67" s="43" t="s">
        <v>2646</v>
      </c>
      <c r="G67" s="128" t="s">
        <v>4735</v>
      </c>
      <c r="H67" s="128">
        <v>2.8</v>
      </c>
      <c r="I67" s="128">
        <v>52</v>
      </c>
      <c r="J67" s="128"/>
      <c r="K67" s="46">
        <v>0</v>
      </c>
      <c r="L67" s="46">
        <v>100</v>
      </c>
      <c r="M67" s="2267" t="s">
        <v>924</v>
      </c>
      <c r="N67" s="317" t="s">
        <v>3516</v>
      </c>
      <c r="O67" s="2267"/>
      <c r="P67" s="2267"/>
      <c r="Q67" s="2267"/>
      <c r="R67" s="2267"/>
      <c r="S67" s="44"/>
      <c r="U67" s="2045">
        <v>150</v>
      </c>
    </row>
    <row r="68" spans="1:21" s="52" customFormat="1">
      <c r="A68" s="43">
        <f t="shared" si="0"/>
        <v>62</v>
      </c>
      <c r="B68" s="2202" t="s">
        <v>14819</v>
      </c>
      <c r="C68" s="44" t="s">
        <v>1066</v>
      </c>
      <c r="D68" s="44" t="s">
        <v>3565</v>
      </c>
      <c r="E68" s="43" t="s">
        <v>4431</v>
      </c>
      <c r="F68" s="43" t="s">
        <v>2646</v>
      </c>
      <c r="G68" s="128" t="s">
        <v>2463</v>
      </c>
      <c r="H68" s="128">
        <v>3.5</v>
      </c>
      <c r="I68" s="128">
        <v>52</v>
      </c>
      <c r="J68" s="128"/>
      <c r="K68" s="46">
        <v>0</v>
      </c>
      <c r="L68" s="46">
        <v>100</v>
      </c>
      <c r="M68" s="2267" t="s">
        <v>924</v>
      </c>
      <c r="N68" s="317" t="s">
        <v>3516</v>
      </c>
      <c r="O68" s="2267"/>
      <c r="P68" s="2267"/>
      <c r="Q68" s="2267"/>
      <c r="R68" s="2267"/>
      <c r="S68" s="44"/>
      <c r="U68" s="2045">
        <v>150</v>
      </c>
    </row>
    <row r="69" spans="1:21" s="52" customFormat="1">
      <c r="A69" s="43">
        <f t="shared" si="0"/>
        <v>63</v>
      </c>
      <c r="B69" s="2202" t="s">
        <v>14820</v>
      </c>
      <c r="C69" s="44" t="s">
        <v>772</v>
      </c>
      <c r="D69" s="44" t="s">
        <v>3565</v>
      </c>
      <c r="E69" s="43" t="s">
        <v>4431</v>
      </c>
      <c r="F69" s="43" t="s">
        <v>2646</v>
      </c>
      <c r="G69" s="128" t="s">
        <v>2463</v>
      </c>
      <c r="H69" s="128">
        <v>3</v>
      </c>
      <c r="I69" s="128">
        <v>57</v>
      </c>
      <c r="J69" s="128"/>
      <c r="K69" s="46">
        <v>0</v>
      </c>
      <c r="L69" s="46">
        <v>100</v>
      </c>
      <c r="M69" s="2267" t="s">
        <v>924</v>
      </c>
      <c r="N69" s="317" t="s">
        <v>3516</v>
      </c>
      <c r="O69" s="2267"/>
      <c r="P69" s="2267"/>
      <c r="Q69" s="2267"/>
      <c r="R69" s="2267"/>
      <c r="S69" s="44"/>
      <c r="U69" s="2045">
        <v>150</v>
      </c>
    </row>
    <row r="70" spans="1:21" s="52" customFormat="1">
      <c r="A70" s="43">
        <f t="shared" si="0"/>
        <v>64</v>
      </c>
      <c r="B70" s="2202" t="s">
        <v>14821</v>
      </c>
      <c r="C70" s="44" t="s">
        <v>3180</v>
      </c>
      <c r="D70" s="44" t="s">
        <v>3565</v>
      </c>
      <c r="E70" s="43" t="s">
        <v>4431</v>
      </c>
      <c r="F70" s="43" t="s">
        <v>2646</v>
      </c>
      <c r="G70" s="128" t="s">
        <v>2463</v>
      </c>
      <c r="H70" s="128" t="s">
        <v>3209</v>
      </c>
      <c r="I70" s="128">
        <v>63</v>
      </c>
      <c r="J70" s="128"/>
      <c r="K70" s="46">
        <v>0</v>
      </c>
      <c r="L70" s="46">
        <v>100</v>
      </c>
      <c r="M70" s="2267" t="s">
        <v>924</v>
      </c>
      <c r="N70" s="317" t="s">
        <v>3516</v>
      </c>
      <c r="O70" s="2267"/>
      <c r="P70" s="2267"/>
      <c r="Q70" s="2267"/>
      <c r="R70" s="2267"/>
      <c r="S70" s="44"/>
      <c r="U70" s="2045">
        <v>150</v>
      </c>
    </row>
    <row r="71" spans="1:21" s="52" customFormat="1">
      <c r="A71" s="43">
        <f t="shared" si="0"/>
        <v>65</v>
      </c>
      <c r="B71" s="2202" t="s">
        <v>14822</v>
      </c>
      <c r="C71" s="44" t="s">
        <v>3982</v>
      </c>
      <c r="D71" s="44"/>
      <c r="E71" s="44" t="s">
        <v>1054</v>
      </c>
      <c r="F71" s="43" t="s">
        <v>13387</v>
      </c>
      <c r="G71" s="128"/>
      <c r="H71" s="128"/>
      <c r="I71" s="128"/>
      <c r="J71" s="128">
        <v>510</v>
      </c>
      <c r="K71" s="46">
        <v>0</v>
      </c>
      <c r="L71" s="46">
        <v>100</v>
      </c>
      <c r="M71" s="2267" t="s">
        <v>924</v>
      </c>
      <c r="N71" s="317" t="s">
        <v>17232</v>
      </c>
      <c r="O71" s="2267"/>
      <c r="P71" s="2267"/>
      <c r="Q71" s="2267"/>
      <c r="R71" s="2267"/>
      <c r="S71" s="44"/>
      <c r="T71" s="52" t="s">
        <v>12412</v>
      </c>
      <c r="U71" s="2045">
        <v>160</v>
      </c>
    </row>
    <row r="72" spans="1:21" s="52" customFormat="1">
      <c r="A72" s="43">
        <f t="shared" si="0"/>
        <v>66</v>
      </c>
      <c r="B72" s="2202" t="s">
        <v>14823</v>
      </c>
      <c r="C72" s="44" t="s">
        <v>3983</v>
      </c>
      <c r="D72" s="44"/>
      <c r="E72" s="44" t="s">
        <v>1054</v>
      </c>
      <c r="F72" s="43" t="s">
        <v>13387</v>
      </c>
      <c r="G72" s="128"/>
      <c r="H72" s="128"/>
      <c r="I72" s="128"/>
      <c r="J72" s="128">
        <v>510</v>
      </c>
      <c r="K72" s="46">
        <v>0</v>
      </c>
      <c r="L72" s="46">
        <v>100</v>
      </c>
      <c r="M72" s="2267" t="s">
        <v>924</v>
      </c>
      <c r="N72" s="317" t="s">
        <v>17233</v>
      </c>
      <c r="O72" s="2267"/>
      <c r="P72" s="2267"/>
      <c r="Q72" s="2267"/>
      <c r="R72" s="2267"/>
      <c r="S72" s="44"/>
      <c r="T72" s="52" t="s">
        <v>12429</v>
      </c>
      <c r="U72" s="2045">
        <v>210</v>
      </c>
    </row>
    <row r="73" spans="1:21" s="52" customFormat="1">
      <c r="A73" s="43">
        <f t="shared" si="0"/>
        <v>67</v>
      </c>
      <c r="B73" s="2202" t="s">
        <v>14824</v>
      </c>
      <c r="C73" s="44" t="s">
        <v>443</v>
      </c>
      <c r="D73" s="44" t="s">
        <v>443</v>
      </c>
      <c r="E73" s="44" t="s">
        <v>1054</v>
      </c>
      <c r="F73" s="43" t="s">
        <v>13387</v>
      </c>
      <c r="G73" s="128"/>
      <c r="H73" s="128"/>
      <c r="I73" s="128"/>
      <c r="J73" s="128">
        <v>510</v>
      </c>
      <c r="K73" s="46">
        <v>0</v>
      </c>
      <c r="L73" s="46">
        <v>100</v>
      </c>
      <c r="M73" s="2267" t="s">
        <v>924</v>
      </c>
      <c r="N73" s="317" t="s">
        <v>17233</v>
      </c>
      <c r="O73" s="2267"/>
      <c r="P73" s="2267"/>
      <c r="Q73" s="2267"/>
      <c r="R73" s="2267"/>
      <c r="S73" s="44"/>
      <c r="T73" s="52" t="s">
        <v>12429</v>
      </c>
      <c r="U73" s="2045">
        <v>210</v>
      </c>
    </row>
    <row r="74" spans="1:21" s="52" customFormat="1">
      <c r="A74" s="43">
        <f t="shared" si="0"/>
        <v>68</v>
      </c>
      <c r="B74" s="2202" t="s">
        <v>14825</v>
      </c>
      <c r="C74" s="44" t="s">
        <v>1601</v>
      </c>
      <c r="D74" s="44" t="s">
        <v>1601</v>
      </c>
      <c r="E74" s="44" t="s">
        <v>1054</v>
      </c>
      <c r="F74" s="43" t="s">
        <v>13387</v>
      </c>
      <c r="G74" s="128"/>
      <c r="H74" s="128"/>
      <c r="I74" s="128"/>
      <c r="J74" s="128">
        <v>510</v>
      </c>
      <c r="K74" s="46">
        <v>0</v>
      </c>
      <c r="L74" s="46">
        <v>100</v>
      </c>
      <c r="M74" s="2267" t="s">
        <v>924</v>
      </c>
      <c r="N74" s="317" t="s">
        <v>17234</v>
      </c>
      <c r="O74" s="2267"/>
      <c r="P74" s="2267"/>
      <c r="Q74" s="2267"/>
      <c r="R74" s="2267"/>
      <c r="S74" s="44"/>
      <c r="T74" s="975" t="s">
        <v>12483</v>
      </c>
      <c r="U74" s="2045">
        <v>210</v>
      </c>
    </row>
    <row r="75" spans="1:21" s="52" customFormat="1">
      <c r="A75" s="43">
        <f t="shared" ref="A75:A138" si="1">A74+1</f>
        <v>69</v>
      </c>
      <c r="B75" s="2202" t="s">
        <v>14826</v>
      </c>
      <c r="C75" s="44" t="s">
        <v>3984</v>
      </c>
      <c r="D75" s="44"/>
      <c r="E75" s="44" t="s">
        <v>1054</v>
      </c>
      <c r="F75" s="43" t="s">
        <v>13387</v>
      </c>
      <c r="G75" s="128"/>
      <c r="H75" s="128"/>
      <c r="I75" s="128"/>
      <c r="J75" s="128">
        <v>360</v>
      </c>
      <c r="K75" s="46">
        <v>0</v>
      </c>
      <c r="L75" s="46">
        <v>100</v>
      </c>
      <c r="M75" s="2267" t="s">
        <v>924</v>
      </c>
      <c r="N75" s="317" t="s">
        <v>17235</v>
      </c>
      <c r="O75" s="2267"/>
      <c r="P75" s="2267"/>
      <c r="Q75" s="2267"/>
      <c r="R75" s="2267"/>
      <c r="S75" s="44"/>
      <c r="T75" s="52" t="s">
        <v>12438</v>
      </c>
      <c r="U75" s="2045">
        <v>220</v>
      </c>
    </row>
    <row r="76" spans="1:21" s="52" customFormat="1">
      <c r="A76" s="43">
        <f t="shared" si="1"/>
        <v>70</v>
      </c>
      <c r="B76" s="2202" t="s">
        <v>14827</v>
      </c>
      <c r="C76" s="44" t="s">
        <v>3985</v>
      </c>
      <c r="D76" s="44"/>
      <c r="E76" s="44" t="s">
        <v>1054</v>
      </c>
      <c r="F76" s="43" t="s">
        <v>13387</v>
      </c>
      <c r="G76" s="128"/>
      <c r="H76" s="128"/>
      <c r="I76" s="128"/>
      <c r="J76" s="128">
        <v>360</v>
      </c>
      <c r="K76" s="46">
        <v>0</v>
      </c>
      <c r="L76" s="46">
        <v>100</v>
      </c>
      <c r="M76" s="2267" t="s">
        <v>924</v>
      </c>
      <c r="N76" s="317" t="s">
        <v>17235</v>
      </c>
      <c r="O76" s="2267"/>
      <c r="P76" s="2267"/>
      <c r="Q76" s="2267"/>
      <c r="R76" s="2267"/>
      <c r="S76" s="44"/>
      <c r="T76" s="52" t="s">
        <v>12438</v>
      </c>
      <c r="U76" s="2045">
        <v>220</v>
      </c>
    </row>
    <row r="77" spans="1:21" s="52" customFormat="1">
      <c r="A77" s="43">
        <f t="shared" si="1"/>
        <v>71</v>
      </c>
      <c r="B77" s="2202" t="s">
        <v>14828</v>
      </c>
      <c r="C77" s="44" t="s">
        <v>3986</v>
      </c>
      <c r="D77" s="44"/>
      <c r="E77" s="44" t="s">
        <v>1054</v>
      </c>
      <c r="F77" s="43" t="s">
        <v>13387</v>
      </c>
      <c r="G77" s="128"/>
      <c r="H77" s="128"/>
      <c r="I77" s="128"/>
      <c r="J77" s="128">
        <v>360</v>
      </c>
      <c r="K77" s="46">
        <v>0</v>
      </c>
      <c r="L77" s="46">
        <v>100</v>
      </c>
      <c r="M77" s="2267" t="s">
        <v>924</v>
      </c>
      <c r="N77" s="317" t="s">
        <v>17235</v>
      </c>
      <c r="O77" s="2267"/>
      <c r="P77" s="2267"/>
      <c r="Q77" s="2267"/>
      <c r="R77" s="2267"/>
      <c r="S77" s="44"/>
      <c r="T77" s="52" t="s">
        <v>12438</v>
      </c>
      <c r="U77" s="2045">
        <v>220</v>
      </c>
    </row>
    <row r="78" spans="1:21" s="52" customFormat="1">
      <c r="A78" s="43">
        <f t="shared" si="1"/>
        <v>72</v>
      </c>
      <c r="B78" s="2202" t="s">
        <v>14829</v>
      </c>
      <c r="C78" s="44" t="s">
        <v>447</v>
      </c>
      <c r="D78" s="44"/>
      <c r="E78" s="44" t="s">
        <v>1054</v>
      </c>
      <c r="F78" s="43" t="s">
        <v>13387</v>
      </c>
      <c r="G78" s="128"/>
      <c r="H78" s="128"/>
      <c r="I78" s="128"/>
      <c r="J78" s="128">
        <v>510</v>
      </c>
      <c r="K78" s="46">
        <v>0</v>
      </c>
      <c r="L78" s="46">
        <v>100</v>
      </c>
      <c r="M78" s="2267" t="s">
        <v>924</v>
      </c>
      <c r="N78" s="317" t="s">
        <v>17235</v>
      </c>
      <c r="O78" s="2267"/>
      <c r="P78" s="2267"/>
      <c r="Q78" s="2267"/>
      <c r="R78" s="2267"/>
      <c r="S78" s="44"/>
      <c r="T78" s="52" t="s">
        <v>12438</v>
      </c>
      <c r="U78" s="2045">
        <v>220</v>
      </c>
    </row>
    <row r="79" spans="1:21" s="52" customFormat="1">
      <c r="A79" s="43">
        <f t="shared" si="1"/>
        <v>73</v>
      </c>
      <c r="B79" s="2202" t="s">
        <v>14830</v>
      </c>
      <c r="C79" s="44" t="s">
        <v>3987</v>
      </c>
      <c r="D79" s="44"/>
      <c r="E79" s="44" t="s">
        <v>1054</v>
      </c>
      <c r="F79" s="43" t="s">
        <v>13387</v>
      </c>
      <c r="G79" s="128"/>
      <c r="H79" s="128"/>
      <c r="I79" s="128"/>
      <c r="J79" s="128">
        <v>510</v>
      </c>
      <c r="K79" s="46">
        <v>0</v>
      </c>
      <c r="L79" s="46">
        <v>200</v>
      </c>
      <c r="M79" s="2267" t="s">
        <v>924</v>
      </c>
      <c r="N79" s="317" t="s">
        <v>17235</v>
      </c>
      <c r="O79" s="2267"/>
      <c r="P79" s="2267"/>
      <c r="Q79" s="2267"/>
      <c r="R79" s="2267"/>
      <c r="S79" s="44"/>
      <c r="T79" s="52" t="s">
        <v>12438</v>
      </c>
      <c r="U79" s="2045">
        <v>220</v>
      </c>
    </row>
    <row r="80" spans="1:21" s="52" customFormat="1">
      <c r="A80" s="43">
        <f t="shared" si="1"/>
        <v>74</v>
      </c>
      <c r="B80" s="2202" t="s">
        <v>14831</v>
      </c>
      <c r="C80" s="2160" t="s">
        <v>3988</v>
      </c>
      <c r="D80" s="44"/>
      <c r="E80" s="44" t="s">
        <v>1054</v>
      </c>
      <c r="F80" s="43" t="s">
        <v>13387</v>
      </c>
      <c r="G80" s="2071"/>
      <c r="H80" s="2071"/>
      <c r="I80" s="2071"/>
      <c r="J80" s="128">
        <v>360</v>
      </c>
      <c r="K80" s="46">
        <v>0</v>
      </c>
      <c r="L80" s="46">
        <v>100</v>
      </c>
      <c r="M80" s="2267" t="s">
        <v>924</v>
      </c>
      <c r="N80" s="317" t="s">
        <v>17236</v>
      </c>
      <c r="O80" s="2267"/>
      <c r="P80" s="2267"/>
      <c r="Q80" s="2267"/>
      <c r="R80" s="2267"/>
      <c r="S80" s="44"/>
      <c r="T80" s="52" t="s">
        <v>12447</v>
      </c>
      <c r="U80" s="2045">
        <v>230</v>
      </c>
    </row>
    <row r="81" spans="1:21" s="52" customFormat="1">
      <c r="A81" s="43">
        <f t="shared" si="1"/>
        <v>75</v>
      </c>
      <c r="B81" s="2202" t="s">
        <v>14832</v>
      </c>
      <c r="C81" s="44" t="s">
        <v>3526</v>
      </c>
      <c r="D81" s="44" t="s">
        <v>3526</v>
      </c>
      <c r="E81" s="44" t="s">
        <v>1054</v>
      </c>
      <c r="F81" s="43" t="s">
        <v>13387</v>
      </c>
      <c r="G81" s="128"/>
      <c r="H81" s="128"/>
      <c r="I81" s="128"/>
      <c r="J81" s="128">
        <v>510</v>
      </c>
      <c r="K81" s="46">
        <v>0</v>
      </c>
      <c r="L81" s="46">
        <v>100</v>
      </c>
      <c r="M81" s="2267" t="s">
        <v>924</v>
      </c>
      <c r="N81" s="317" t="s">
        <v>17236</v>
      </c>
      <c r="O81" s="2267"/>
      <c r="P81" s="2267"/>
      <c r="Q81" s="2267"/>
      <c r="R81" s="2267"/>
      <c r="S81" s="44"/>
      <c r="T81" s="52" t="s">
        <v>12447</v>
      </c>
      <c r="U81" s="2045">
        <v>240</v>
      </c>
    </row>
    <row r="82" spans="1:21" s="52" customFormat="1">
      <c r="A82" s="43">
        <f t="shared" si="1"/>
        <v>76</v>
      </c>
      <c r="B82" s="2202" t="s">
        <v>14833</v>
      </c>
      <c r="C82" s="44" t="s">
        <v>3527</v>
      </c>
      <c r="D82" s="44" t="s">
        <v>3527</v>
      </c>
      <c r="E82" s="44" t="s">
        <v>1054</v>
      </c>
      <c r="F82" s="43" t="s">
        <v>13387</v>
      </c>
      <c r="G82" s="128"/>
      <c r="H82" s="128"/>
      <c r="I82" s="128"/>
      <c r="J82" s="128">
        <v>510</v>
      </c>
      <c r="K82" s="46">
        <v>0</v>
      </c>
      <c r="L82" s="46">
        <v>100</v>
      </c>
      <c r="M82" s="2267" t="s">
        <v>924</v>
      </c>
      <c r="N82" s="317" t="s">
        <v>17236</v>
      </c>
      <c r="O82" s="2267"/>
      <c r="P82" s="2267"/>
      <c r="Q82" s="2267"/>
      <c r="R82" s="2267"/>
      <c r="S82" s="44"/>
      <c r="T82" s="52" t="s">
        <v>12447</v>
      </c>
      <c r="U82" s="2045">
        <v>240</v>
      </c>
    </row>
    <row r="83" spans="1:21">
      <c r="A83" s="43">
        <f t="shared" si="1"/>
        <v>77</v>
      </c>
      <c r="B83" s="2208" t="s">
        <v>14834</v>
      </c>
      <c r="C83" s="2162"/>
      <c r="E83" s="2162"/>
      <c r="F83" s="2730"/>
      <c r="G83" s="2158"/>
      <c r="H83" s="2158"/>
      <c r="I83" s="2158"/>
      <c r="J83" s="2158"/>
      <c r="K83" s="2162"/>
      <c r="L83" s="2162"/>
      <c r="M83" s="2162"/>
      <c r="N83" s="317" t="s">
        <v>17236</v>
      </c>
      <c r="O83" s="2162"/>
      <c r="P83" s="2162"/>
      <c r="Q83" s="2162"/>
      <c r="R83" s="2162"/>
      <c r="S83" s="2162"/>
      <c r="T83" s="975" t="s">
        <v>12447</v>
      </c>
      <c r="U83" s="2045">
        <v>250</v>
      </c>
    </row>
    <row r="84" spans="1:21" s="52" customFormat="1">
      <c r="A84" s="43">
        <f t="shared" si="1"/>
        <v>78</v>
      </c>
      <c r="B84" s="2202" t="s">
        <v>14835</v>
      </c>
      <c r="C84" s="44" t="s">
        <v>3989</v>
      </c>
      <c r="D84" s="44"/>
      <c r="E84" s="44" t="s">
        <v>1054</v>
      </c>
      <c r="F84" s="43" t="s">
        <v>13387</v>
      </c>
      <c r="G84" s="128"/>
      <c r="H84" s="128"/>
      <c r="I84" s="128"/>
      <c r="J84" s="128">
        <v>360</v>
      </c>
      <c r="K84" s="46">
        <v>0</v>
      </c>
      <c r="L84" s="46">
        <v>100</v>
      </c>
      <c r="M84" s="2267" t="s">
        <v>924</v>
      </c>
      <c r="N84" s="317" t="s">
        <v>17237</v>
      </c>
      <c r="O84" s="2267"/>
      <c r="P84" s="2267"/>
      <c r="Q84" s="2267"/>
      <c r="R84" s="2267"/>
      <c r="S84" s="44"/>
      <c r="T84" s="52" t="s">
        <v>12501</v>
      </c>
      <c r="U84" s="2045">
        <v>310</v>
      </c>
    </row>
    <row r="85" spans="1:21" s="52" customFormat="1">
      <c r="A85" s="43">
        <f t="shared" si="1"/>
        <v>79</v>
      </c>
      <c r="B85" s="2202" t="s">
        <v>14836</v>
      </c>
      <c r="C85" s="44" t="s">
        <v>3990</v>
      </c>
      <c r="D85" s="44"/>
      <c r="E85" s="44" t="s">
        <v>1054</v>
      </c>
      <c r="F85" s="43" t="s">
        <v>13387</v>
      </c>
      <c r="G85" s="128"/>
      <c r="H85" s="128"/>
      <c r="I85" s="128"/>
      <c r="J85" s="128">
        <v>360</v>
      </c>
      <c r="K85" s="46">
        <v>0</v>
      </c>
      <c r="L85" s="46">
        <v>100</v>
      </c>
      <c r="M85" s="2267" t="s">
        <v>924</v>
      </c>
      <c r="N85" s="317" t="s">
        <v>17237</v>
      </c>
      <c r="O85" s="2267"/>
      <c r="P85" s="2267"/>
      <c r="Q85" s="2267"/>
      <c r="R85" s="2267"/>
      <c r="S85" s="44"/>
      <c r="T85" s="975" t="s">
        <v>12501</v>
      </c>
      <c r="U85" s="2045">
        <v>310</v>
      </c>
    </row>
    <row r="86" spans="1:21" s="52" customFormat="1">
      <c r="A86" s="43">
        <f t="shared" si="1"/>
        <v>80</v>
      </c>
      <c r="B86" s="2202" t="s">
        <v>14837</v>
      </c>
      <c r="C86" s="44" t="s">
        <v>3991</v>
      </c>
      <c r="D86" s="44"/>
      <c r="E86" s="44" t="s">
        <v>1054</v>
      </c>
      <c r="F86" s="43" t="s">
        <v>13387</v>
      </c>
      <c r="G86" s="128"/>
      <c r="H86" s="128"/>
      <c r="I86" s="128"/>
      <c r="J86" s="128">
        <v>360</v>
      </c>
      <c r="K86" s="46">
        <v>0</v>
      </c>
      <c r="L86" s="46">
        <v>100</v>
      </c>
      <c r="M86" s="2267" t="s">
        <v>924</v>
      </c>
      <c r="N86" s="317" t="s">
        <v>17237</v>
      </c>
      <c r="O86" s="2267"/>
      <c r="P86" s="2267"/>
      <c r="Q86" s="2267"/>
      <c r="R86" s="2267"/>
      <c r="S86" s="44"/>
      <c r="T86" s="52" t="s">
        <v>12501</v>
      </c>
      <c r="U86" s="2045">
        <v>310</v>
      </c>
    </row>
    <row r="87" spans="1:21" s="52" customFormat="1">
      <c r="A87" s="43">
        <f t="shared" si="1"/>
        <v>81</v>
      </c>
      <c r="B87" s="2202" t="s">
        <v>14838</v>
      </c>
      <c r="C87" s="44" t="s">
        <v>3992</v>
      </c>
      <c r="D87" s="44"/>
      <c r="E87" s="44" t="s">
        <v>1054</v>
      </c>
      <c r="F87" s="43" t="s">
        <v>13387</v>
      </c>
      <c r="G87" s="128"/>
      <c r="H87" s="128"/>
      <c r="I87" s="128"/>
      <c r="J87" s="128">
        <v>510</v>
      </c>
      <c r="K87" s="46">
        <v>0</v>
      </c>
      <c r="L87" s="46">
        <v>200</v>
      </c>
      <c r="M87" s="2267" t="s">
        <v>924</v>
      </c>
      <c r="N87" s="317" t="s">
        <v>17266</v>
      </c>
      <c r="O87" s="2267"/>
      <c r="P87" s="2267"/>
      <c r="Q87" s="2267"/>
      <c r="R87" s="2267"/>
      <c r="S87" s="44"/>
      <c r="T87" s="975" t="s">
        <v>12518</v>
      </c>
      <c r="U87" s="2045">
        <v>320</v>
      </c>
    </row>
    <row r="88" spans="1:21" s="52" customFormat="1">
      <c r="A88" s="43">
        <f t="shared" si="1"/>
        <v>82</v>
      </c>
      <c r="B88" s="2202" t="s">
        <v>14839</v>
      </c>
      <c r="C88" s="44" t="s">
        <v>3993</v>
      </c>
      <c r="D88" s="44"/>
      <c r="E88" s="44" t="s">
        <v>1054</v>
      </c>
      <c r="F88" s="43" t="s">
        <v>13387</v>
      </c>
      <c r="G88" s="128"/>
      <c r="H88" s="128"/>
      <c r="I88" s="128"/>
      <c r="J88" s="128">
        <v>360</v>
      </c>
      <c r="K88" s="46">
        <v>0</v>
      </c>
      <c r="L88" s="46">
        <v>100</v>
      </c>
      <c r="M88" s="2267" t="s">
        <v>924</v>
      </c>
      <c r="N88" s="317" t="s">
        <v>17266</v>
      </c>
      <c r="O88" s="2267"/>
      <c r="P88" s="2267"/>
      <c r="Q88" s="2267"/>
      <c r="R88" s="2267"/>
      <c r="S88" s="44"/>
      <c r="T88" s="52" t="s">
        <v>12518</v>
      </c>
      <c r="U88" s="2045">
        <v>320</v>
      </c>
    </row>
    <row r="89" spans="1:21" s="52" customFormat="1">
      <c r="A89" s="43">
        <f t="shared" si="1"/>
        <v>83</v>
      </c>
      <c r="B89" s="2202" t="s">
        <v>14840</v>
      </c>
      <c r="C89" s="44" t="s">
        <v>3994</v>
      </c>
      <c r="D89" s="44"/>
      <c r="E89" s="44" t="s">
        <v>1054</v>
      </c>
      <c r="F89" s="43" t="s">
        <v>13387</v>
      </c>
      <c r="G89" s="128"/>
      <c r="H89" s="128"/>
      <c r="I89" s="128"/>
      <c r="J89" s="128">
        <v>360</v>
      </c>
      <c r="K89" s="46">
        <v>0</v>
      </c>
      <c r="L89" s="46">
        <v>100</v>
      </c>
      <c r="M89" s="2267" t="s">
        <v>924</v>
      </c>
      <c r="N89" s="317" t="s">
        <v>3516</v>
      </c>
      <c r="O89" s="2267"/>
      <c r="P89" s="2267"/>
      <c r="Q89" s="2267"/>
      <c r="R89" s="2267"/>
      <c r="S89" s="44"/>
      <c r="U89" s="2045">
        <v>410</v>
      </c>
    </row>
    <row r="90" spans="1:21" s="52" customFormat="1">
      <c r="A90" s="43">
        <f t="shared" si="1"/>
        <v>84</v>
      </c>
      <c r="B90" s="2202" t="s">
        <v>14841</v>
      </c>
      <c r="C90" s="44" t="s">
        <v>3995</v>
      </c>
      <c r="D90" s="44"/>
      <c r="E90" s="44" t="s">
        <v>1054</v>
      </c>
      <c r="F90" s="43" t="s">
        <v>13387</v>
      </c>
      <c r="G90" s="128"/>
      <c r="H90" s="128"/>
      <c r="I90" s="128"/>
      <c r="J90" s="128">
        <v>360</v>
      </c>
      <c r="K90" s="46">
        <v>0</v>
      </c>
      <c r="L90" s="46">
        <v>100</v>
      </c>
      <c r="M90" s="2267" t="s">
        <v>924</v>
      </c>
      <c r="N90" s="317" t="s">
        <v>17215</v>
      </c>
      <c r="O90" s="2267"/>
      <c r="P90" s="2267"/>
      <c r="Q90" s="2267"/>
      <c r="R90" s="2267"/>
      <c r="S90" s="44"/>
      <c r="T90" s="983" t="s">
        <v>12399</v>
      </c>
      <c r="U90" s="2045">
        <v>410</v>
      </c>
    </row>
    <row r="91" spans="1:21" s="52" customFormat="1">
      <c r="A91" s="43">
        <f t="shared" si="1"/>
        <v>85</v>
      </c>
      <c r="B91" s="2202" t="s">
        <v>14842</v>
      </c>
      <c r="C91" s="44" t="s">
        <v>3996</v>
      </c>
      <c r="D91" s="44"/>
      <c r="E91" s="44" t="s">
        <v>1054</v>
      </c>
      <c r="F91" s="43" t="s">
        <v>13387</v>
      </c>
      <c r="G91" s="128"/>
      <c r="H91" s="128"/>
      <c r="I91" s="128"/>
      <c r="J91" s="128">
        <v>360</v>
      </c>
      <c r="K91" s="46">
        <v>0</v>
      </c>
      <c r="L91" s="46">
        <v>100</v>
      </c>
      <c r="M91" s="2267" t="s">
        <v>924</v>
      </c>
      <c r="N91" s="317" t="s">
        <v>3516</v>
      </c>
      <c r="O91" s="2267"/>
      <c r="P91" s="2267"/>
      <c r="Q91" s="2267"/>
      <c r="R91" s="2267"/>
      <c r="S91" s="44"/>
      <c r="U91" s="2045">
        <v>410</v>
      </c>
    </row>
    <row r="92" spans="1:21" s="52" customFormat="1">
      <c r="A92" s="43">
        <f t="shared" si="1"/>
        <v>86</v>
      </c>
      <c r="B92" s="2202" t="s">
        <v>14843</v>
      </c>
      <c r="C92" s="44" t="s">
        <v>3997</v>
      </c>
      <c r="D92" s="44"/>
      <c r="E92" s="44" t="s">
        <v>1054</v>
      </c>
      <c r="F92" s="43" t="s">
        <v>13387</v>
      </c>
      <c r="G92" s="128"/>
      <c r="H92" s="128"/>
      <c r="I92" s="128"/>
      <c r="J92" s="128">
        <v>360</v>
      </c>
      <c r="K92" s="46">
        <v>0</v>
      </c>
      <c r="L92" s="46">
        <v>100</v>
      </c>
      <c r="M92" s="2267" t="s">
        <v>924</v>
      </c>
      <c r="N92" s="317" t="s">
        <v>17295</v>
      </c>
      <c r="O92" s="2267"/>
      <c r="P92" s="2267"/>
      <c r="Q92" s="2267"/>
      <c r="R92" s="2267"/>
      <c r="S92" s="44"/>
      <c r="T92" s="52" t="s">
        <v>12533</v>
      </c>
      <c r="U92" s="2045">
        <v>410</v>
      </c>
    </row>
    <row r="93" spans="1:21" s="52" customFormat="1">
      <c r="A93" s="43">
        <f t="shared" si="1"/>
        <v>87</v>
      </c>
      <c r="B93" s="2202" t="s">
        <v>14844</v>
      </c>
      <c r="C93" s="44" t="s">
        <v>3998</v>
      </c>
      <c r="D93" s="44"/>
      <c r="E93" s="44" t="s">
        <v>1054</v>
      </c>
      <c r="F93" s="43" t="s">
        <v>13387</v>
      </c>
      <c r="G93" s="128"/>
      <c r="H93" s="128"/>
      <c r="I93" s="128"/>
      <c r="J93" s="128">
        <v>360</v>
      </c>
      <c r="K93" s="46">
        <v>0</v>
      </c>
      <c r="L93" s="46">
        <v>100</v>
      </c>
      <c r="M93" s="2267" t="s">
        <v>924</v>
      </c>
      <c r="N93" s="317" t="s">
        <v>3516</v>
      </c>
      <c r="O93" s="2267"/>
      <c r="P93" s="2267"/>
      <c r="Q93" s="2267"/>
      <c r="R93" s="2267"/>
      <c r="S93" s="44"/>
      <c r="U93" s="2045">
        <v>410</v>
      </c>
    </row>
    <row r="94" spans="1:21" s="52" customFormat="1">
      <c r="A94" s="43">
        <f t="shared" si="1"/>
        <v>88</v>
      </c>
      <c r="B94" s="2202" t="s">
        <v>14845</v>
      </c>
      <c r="C94" s="44" t="s">
        <v>1433</v>
      </c>
      <c r="D94" s="44" t="s">
        <v>1433</v>
      </c>
      <c r="E94" s="44" t="s">
        <v>1054</v>
      </c>
      <c r="F94" s="43" t="s">
        <v>13387</v>
      </c>
      <c r="G94" s="128"/>
      <c r="H94" s="128"/>
      <c r="I94" s="128"/>
      <c r="J94" s="128">
        <v>510</v>
      </c>
      <c r="K94" s="46">
        <v>0</v>
      </c>
      <c r="L94" s="46">
        <v>100</v>
      </c>
      <c r="M94" s="2267" t="s">
        <v>924</v>
      </c>
      <c r="N94" s="317" t="s">
        <v>17239</v>
      </c>
      <c r="O94" s="2267"/>
      <c r="P94" s="2267"/>
      <c r="Q94" s="2267"/>
      <c r="R94" s="2267"/>
      <c r="S94" s="44"/>
      <c r="T94" s="975" t="s">
        <v>12488</v>
      </c>
      <c r="U94" s="2045">
        <v>410</v>
      </c>
    </row>
    <row r="95" spans="1:21" s="52" customFormat="1">
      <c r="A95" s="43">
        <f t="shared" si="1"/>
        <v>89</v>
      </c>
      <c r="B95" s="2202" t="s">
        <v>14846</v>
      </c>
      <c r="C95" s="44" t="s">
        <v>3999</v>
      </c>
      <c r="D95" s="44"/>
      <c r="E95" s="44" t="s">
        <v>1054</v>
      </c>
      <c r="F95" s="43" t="s">
        <v>13387</v>
      </c>
      <c r="G95" s="128"/>
      <c r="H95" s="128"/>
      <c r="I95" s="128"/>
      <c r="J95" s="128">
        <v>360</v>
      </c>
      <c r="K95" s="46">
        <v>0</v>
      </c>
      <c r="L95" s="46">
        <v>100</v>
      </c>
      <c r="M95" s="2267" t="s">
        <v>924</v>
      </c>
      <c r="N95" s="317" t="s">
        <v>3516</v>
      </c>
      <c r="O95" s="2267"/>
      <c r="P95" s="2267"/>
      <c r="Q95" s="2267"/>
      <c r="R95" s="2267"/>
      <c r="S95" s="44"/>
      <c r="U95" s="2045">
        <v>410</v>
      </c>
    </row>
    <row r="96" spans="1:21" s="52" customFormat="1">
      <c r="A96" s="43">
        <f t="shared" si="1"/>
        <v>90</v>
      </c>
      <c r="B96" s="2202" t="s">
        <v>14847</v>
      </c>
      <c r="C96" s="44" t="s">
        <v>4000</v>
      </c>
      <c r="D96" s="44"/>
      <c r="E96" s="44" t="s">
        <v>1054</v>
      </c>
      <c r="F96" s="43" t="s">
        <v>13387</v>
      </c>
      <c r="G96" s="128"/>
      <c r="H96" s="128"/>
      <c r="I96" s="128"/>
      <c r="J96" s="128">
        <v>360</v>
      </c>
      <c r="K96" s="46">
        <v>0</v>
      </c>
      <c r="L96" s="46">
        <v>100</v>
      </c>
      <c r="M96" s="2267" t="s">
        <v>924</v>
      </c>
      <c r="N96" s="317" t="s">
        <v>3516</v>
      </c>
      <c r="O96" s="2267"/>
      <c r="P96" s="2267"/>
      <c r="Q96" s="2267"/>
      <c r="R96" s="2267"/>
      <c r="S96" s="44"/>
      <c r="U96" s="2045">
        <v>410</v>
      </c>
    </row>
    <row r="97" spans="1:21" s="52" customFormat="1">
      <c r="A97" s="43">
        <f t="shared" si="1"/>
        <v>91</v>
      </c>
      <c r="B97" s="2202" t="s">
        <v>14848</v>
      </c>
      <c r="C97" s="44" t="s">
        <v>773</v>
      </c>
      <c r="D97" s="44" t="s">
        <v>1100</v>
      </c>
      <c r="E97" s="43" t="s">
        <v>4431</v>
      </c>
      <c r="F97" s="43" t="s">
        <v>2646</v>
      </c>
      <c r="G97" s="128" t="s">
        <v>4663</v>
      </c>
      <c r="H97" s="128">
        <v>3.1</v>
      </c>
      <c r="I97" s="128">
        <v>55</v>
      </c>
      <c r="J97" s="128"/>
      <c r="K97" s="46">
        <v>0</v>
      </c>
      <c r="L97" s="46">
        <v>100</v>
      </c>
      <c r="M97" s="2267" t="s">
        <v>924</v>
      </c>
      <c r="N97" s="317" t="s">
        <v>3516</v>
      </c>
      <c r="O97" s="2267"/>
      <c r="P97" s="2267"/>
      <c r="Q97" s="2267"/>
      <c r="R97" s="2267"/>
      <c r="S97" s="44"/>
      <c r="U97" s="2045">
        <v>410</v>
      </c>
    </row>
    <row r="98" spans="1:21" s="52" customFormat="1">
      <c r="A98" s="43">
        <f t="shared" si="1"/>
        <v>92</v>
      </c>
      <c r="B98" s="2202" t="s">
        <v>14849</v>
      </c>
      <c r="C98" s="44" t="s">
        <v>2412</v>
      </c>
      <c r="D98" s="44" t="s">
        <v>1100</v>
      </c>
      <c r="E98" s="43" t="s">
        <v>4431</v>
      </c>
      <c r="F98" s="43" t="s">
        <v>2646</v>
      </c>
      <c r="G98" s="128" t="s">
        <v>4663</v>
      </c>
      <c r="H98" s="128">
        <v>2.8</v>
      </c>
      <c r="I98" s="128">
        <v>52</v>
      </c>
      <c r="J98" s="128"/>
      <c r="K98" s="46">
        <v>0</v>
      </c>
      <c r="L98" s="46">
        <v>100</v>
      </c>
      <c r="M98" s="2267" t="s">
        <v>924</v>
      </c>
      <c r="N98" s="317" t="s">
        <v>3516</v>
      </c>
      <c r="O98" s="2267"/>
      <c r="P98" s="2267"/>
      <c r="Q98" s="2267"/>
      <c r="R98" s="2267"/>
      <c r="S98" s="44"/>
      <c r="U98" s="2045">
        <v>410</v>
      </c>
    </row>
    <row r="99" spans="1:21" s="52" customFormat="1">
      <c r="A99" s="43">
        <f t="shared" si="1"/>
        <v>93</v>
      </c>
      <c r="B99" s="2202" t="s">
        <v>14850</v>
      </c>
      <c r="C99" s="44" t="s">
        <v>4001</v>
      </c>
      <c r="D99" s="44"/>
      <c r="E99" s="44" t="s">
        <v>1054</v>
      </c>
      <c r="F99" s="43" t="s">
        <v>13387</v>
      </c>
      <c r="G99" s="128"/>
      <c r="H99" s="128"/>
      <c r="I99" s="128"/>
      <c r="J99" s="128">
        <v>510</v>
      </c>
      <c r="K99" s="46">
        <v>0</v>
      </c>
      <c r="L99" s="46">
        <v>200</v>
      </c>
      <c r="M99" s="2267" t="s">
        <v>924</v>
      </c>
      <c r="N99" s="317" t="s">
        <v>3516</v>
      </c>
      <c r="O99" s="2267"/>
      <c r="P99" s="2267"/>
      <c r="Q99" s="2267"/>
      <c r="R99" s="2267"/>
      <c r="S99" s="44"/>
      <c r="U99" s="2045">
        <v>420</v>
      </c>
    </row>
    <row r="100" spans="1:21" s="52" customFormat="1">
      <c r="A100" s="43">
        <f t="shared" si="1"/>
        <v>94</v>
      </c>
      <c r="B100" s="2202" t="s">
        <v>14851</v>
      </c>
      <c r="C100" s="44" t="s">
        <v>4002</v>
      </c>
      <c r="D100" s="44"/>
      <c r="E100" s="44" t="s">
        <v>1054</v>
      </c>
      <c r="F100" s="43" t="s">
        <v>13387</v>
      </c>
      <c r="G100" s="128"/>
      <c r="H100" s="128"/>
      <c r="I100" s="128"/>
      <c r="J100" s="128">
        <v>510</v>
      </c>
      <c r="K100" s="46">
        <v>0</v>
      </c>
      <c r="L100" s="46">
        <v>200</v>
      </c>
      <c r="M100" s="2267" t="s">
        <v>924</v>
      </c>
      <c r="N100" s="317" t="s">
        <v>17276</v>
      </c>
      <c r="O100" s="2267"/>
      <c r="P100" s="2267"/>
      <c r="Q100" s="2267"/>
      <c r="R100" s="2267"/>
      <c r="S100" s="44"/>
      <c r="T100" s="52" t="s">
        <v>12535</v>
      </c>
      <c r="U100" s="2045">
        <v>430</v>
      </c>
    </row>
    <row r="101" spans="1:21" s="52" customFormat="1">
      <c r="A101" s="43">
        <f t="shared" si="1"/>
        <v>95</v>
      </c>
      <c r="B101" s="2202" t="s">
        <v>14852</v>
      </c>
      <c r="C101" s="44" t="s">
        <v>4003</v>
      </c>
      <c r="D101" s="44"/>
      <c r="E101" s="44" t="s">
        <v>1054</v>
      </c>
      <c r="F101" s="43" t="s">
        <v>13387</v>
      </c>
      <c r="G101" s="128"/>
      <c r="H101" s="128"/>
      <c r="I101" s="128"/>
      <c r="J101" s="128">
        <v>360</v>
      </c>
      <c r="K101" s="46">
        <v>0</v>
      </c>
      <c r="L101" s="46">
        <v>100</v>
      </c>
      <c r="M101" s="2267" t="s">
        <v>924</v>
      </c>
      <c r="N101" s="317" t="s">
        <v>17276</v>
      </c>
      <c r="O101" s="2267"/>
      <c r="P101" s="2267"/>
      <c r="Q101" s="2267"/>
      <c r="R101" s="2267"/>
      <c r="S101" s="44"/>
      <c r="T101" s="52" t="s">
        <v>12535</v>
      </c>
      <c r="U101" s="2045">
        <v>430</v>
      </c>
    </row>
    <row r="102" spans="1:21" s="52" customFormat="1">
      <c r="A102" s="43">
        <f t="shared" si="1"/>
        <v>96</v>
      </c>
      <c r="B102" s="2202" t="s">
        <v>14853</v>
      </c>
      <c r="C102" s="44" t="s">
        <v>4004</v>
      </c>
      <c r="D102" s="44"/>
      <c r="E102" s="44" t="s">
        <v>1054</v>
      </c>
      <c r="F102" s="43" t="s">
        <v>13387</v>
      </c>
      <c r="G102" s="128"/>
      <c r="H102" s="128"/>
      <c r="I102" s="128"/>
      <c r="J102" s="128">
        <v>360</v>
      </c>
      <c r="K102" s="46">
        <v>0</v>
      </c>
      <c r="L102" s="46">
        <v>200</v>
      </c>
      <c r="M102" s="2267" t="s">
        <v>924</v>
      </c>
      <c r="N102" s="317" t="s">
        <v>3516</v>
      </c>
      <c r="O102" s="2267"/>
      <c r="P102" s="2267"/>
      <c r="Q102" s="2267"/>
      <c r="R102" s="2267"/>
      <c r="S102" s="44"/>
      <c r="U102" s="2045">
        <v>430</v>
      </c>
    </row>
    <row r="103" spans="1:21" s="52" customFormat="1">
      <c r="A103" s="43">
        <f t="shared" si="1"/>
        <v>97</v>
      </c>
      <c r="B103" s="2202" t="s">
        <v>14854</v>
      </c>
      <c r="C103" s="44" t="s">
        <v>4005</v>
      </c>
      <c r="D103" s="44"/>
      <c r="E103" s="44" t="s">
        <v>1054</v>
      </c>
      <c r="F103" s="43" t="s">
        <v>13387</v>
      </c>
      <c r="G103" s="128"/>
      <c r="H103" s="128"/>
      <c r="I103" s="128"/>
      <c r="J103" s="128">
        <v>510</v>
      </c>
      <c r="K103" s="46">
        <v>0</v>
      </c>
      <c r="L103" s="46">
        <v>200</v>
      </c>
      <c r="M103" s="2267" t="s">
        <v>924</v>
      </c>
      <c r="N103" s="317" t="s">
        <v>17240</v>
      </c>
      <c r="O103" s="2267"/>
      <c r="P103" s="2267"/>
      <c r="Q103" s="2267"/>
      <c r="R103" s="2267"/>
      <c r="S103" s="44"/>
      <c r="T103" s="975" t="s">
        <v>12519</v>
      </c>
      <c r="U103" s="2045">
        <v>440</v>
      </c>
    </row>
    <row r="104" spans="1:21" s="52" customFormat="1">
      <c r="A104" s="43">
        <f t="shared" si="1"/>
        <v>98</v>
      </c>
      <c r="B104" s="2202" t="s">
        <v>14855</v>
      </c>
      <c r="C104" s="44" t="s">
        <v>4030</v>
      </c>
      <c r="D104" s="44"/>
      <c r="E104" s="44" t="s">
        <v>1054</v>
      </c>
      <c r="F104" s="43" t="s">
        <v>13387</v>
      </c>
      <c r="G104" s="128"/>
      <c r="H104" s="128"/>
      <c r="I104" s="128"/>
      <c r="J104" s="128">
        <v>360</v>
      </c>
      <c r="K104" s="46">
        <v>0</v>
      </c>
      <c r="L104" s="46">
        <v>100</v>
      </c>
      <c r="M104" s="2267" t="s">
        <v>924</v>
      </c>
      <c r="N104" s="317" t="s">
        <v>3516</v>
      </c>
      <c r="O104" s="2267"/>
      <c r="P104" s="2267"/>
      <c r="Q104" s="2267"/>
      <c r="R104" s="2267"/>
      <c r="S104" s="44"/>
      <c r="U104" s="2045">
        <v>440</v>
      </c>
    </row>
    <row r="105" spans="1:21" s="52" customFormat="1">
      <c r="A105" s="43">
        <f t="shared" si="1"/>
        <v>99</v>
      </c>
      <c r="B105" s="2202" t="s">
        <v>14856</v>
      </c>
      <c r="C105" s="44" t="s">
        <v>4031</v>
      </c>
      <c r="D105" s="44"/>
      <c r="E105" s="44" t="s">
        <v>1054</v>
      </c>
      <c r="F105" s="43" t="s">
        <v>13387</v>
      </c>
      <c r="G105" s="128"/>
      <c r="H105" s="128"/>
      <c r="I105" s="128"/>
      <c r="J105" s="128">
        <v>510</v>
      </c>
      <c r="K105" s="46">
        <v>0</v>
      </c>
      <c r="L105" s="46">
        <v>200</v>
      </c>
      <c r="M105" s="2267" t="s">
        <v>924</v>
      </c>
      <c r="N105" s="317" t="s">
        <v>3516</v>
      </c>
      <c r="O105" s="2267"/>
      <c r="P105" s="2267"/>
      <c r="Q105" s="2267"/>
      <c r="R105" s="2267"/>
      <c r="S105" s="44"/>
      <c r="U105" s="2045">
        <v>450</v>
      </c>
    </row>
    <row r="106" spans="1:21" s="52" customFormat="1">
      <c r="A106" s="43">
        <f t="shared" si="1"/>
        <v>100</v>
      </c>
      <c r="B106" s="2202" t="s">
        <v>14857</v>
      </c>
      <c r="C106" s="44" t="s">
        <v>4032</v>
      </c>
      <c r="D106" s="44"/>
      <c r="E106" s="44" t="s">
        <v>1054</v>
      </c>
      <c r="F106" s="43" t="s">
        <v>13387</v>
      </c>
      <c r="G106" s="128"/>
      <c r="H106" s="128"/>
      <c r="I106" s="128"/>
      <c r="J106" s="128">
        <v>360</v>
      </c>
      <c r="K106" s="46">
        <v>0</v>
      </c>
      <c r="L106" s="46">
        <v>100</v>
      </c>
      <c r="M106" s="2267" t="s">
        <v>924</v>
      </c>
      <c r="N106" s="317" t="s">
        <v>17215</v>
      </c>
      <c r="O106" s="2267"/>
      <c r="P106" s="2267"/>
      <c r="Q106" s="2267"/>
      <c r="R106" s="2267"/>
      <c r="S106" s="44"/>
      <c r="T106" s="824" t="s">
        <v>12399</v>
      </c>
      <c r="U106" s="2045">
        <v>510</v>
      </c>
    </row>
    <row r="107" spans="1:21" s="52" customFormat="1">
      <c r="A107" s="43">
        <f t="shared" si="1"/>
        <v>101</v>
      </c>
      <c r="B107" s="2202" t="s">
        <v>14858</v>
      </c>
      <c r="C107" s="44" t="s">
        <v>4033</v>
      </c>
      <c r="D107" s="44"/>
      <c r="E107" s="44" t="s">
        <v>1054</v>
      </c>
      <c r="F107" s="43" t="s">
        <v>13387</v>
      </c>
      <c r="G107" s="128"/>
      <c r="H107" s="128"/>
      <c r="I107" s="128"/>
      <c r="J107" s="128">
        <v>360</v>
      </c>
      <c r="K107" s="46">
        <v>0</v>
      </c>
      <c r="L107" s="46">
        <v>100</v>
      </c>
      <c r="M107" s="2267" t="s">
        <v>924</v>
      </c>
      <c r="N107" s="317" t="s">
        <v>17258</v>
      </c>
      <c r="O107" s="2267"/>
      <c r="P107" s="2267"/>
      <c r="Q107" s="2267"/>
      <c r="R107" s="2267"/>
      <c r="S107" s="44"/>
      <c r="T107" s="52" t="s">
        <v>12413</v>
      </c>
      <c r="U107" s="2045">
        <v>510</v>
      </c>
    </row>
    <row r="108" spans="1:21" s="52" customFormat="1">
      <c r="A108" s="43">
        <f t="shared" si="1"/>
        <v>102</v>
      </c>
      <c r="B108" s="2202" t="s">
        <v>14859</v>
      </c>
      <c r="C108" s="44" t="s">
        <v>3384</v>
      </c>
      <c r="D108" s="44" t="s">
        <v>3384</v>
      </c>
      <c r="E108" s="44" t="s">
        <v>1054</v>
      </c>
      <c r="F108" s="43" t="s">
        <v>13387</v>
      </c>
      <c r="G108" s="128"/>
      <c r="H108" s="128"/>
      <c r="I108" s="128"/>
      <c r="J108" s="128">
        <v>510</v>
      </c>
      <c r="K108" s="46">
        <v>0</v>
      </c>
      <c r="L108" s="46">
        <v>100</v>
      </c>
      <c r="M108" s="2267" t="s">
        <v>924</v>
      </c>
      <c r="N108" s="317" t="s">
        <v>17239</v>
      </c>
      <c r="O108" s="2267"/>
      <c r="P108" s="2267"/>
      <c r="Q108" s="2267"/>
      <c r="R108" s="2267"/>
      <c r="S108" s="44"/>
      <c r="T108" s="975" t="s">
        <v>12488</v>
      </c>
      <c r="U108" s="2045">
        <v>510</v>
      </c>
    </row>
    <row r="109" spans="1:21" s="52" customFormat="1">
      <c r="A109" s="43">
        <f t="shared" si="1"/>
        <v>103</v>
      </c>
      <c r="B109" s="2202" t="s">
        <v>14860</v>
      </c>
      <c r="C109" s="44" t="s">
        <v>3716</v>
      </c>
      <c r="D109" s="44"/>
      <c r="E109" s="44" t="s">
        <v>1054</v>
      </c>
      <c r="F109" s="43" t="s">
        <v>13387</v>
      </c>
      <c r="G109" s="128"/>
      <c r="H109" s="128"/>
      <c r="I109" s="128"/>
      <c r="J109" s="128">
        <v>510</v>
      </c>
      <c r="K109" s="46">
        <v>0</v>
      </c>
      <c r="L109" s="46">
        <v>200</v>
      </c>
      <c r="M109" s="2267" t="s">
        <v>924</v>
      </c>
      <c r="N109" s="317" t="s">
        <v>17258</v>
      </c>
      <c r="O109" s="2267"/>
      <c r="P109" s="2267"/>
      <c r="Q109" s="2267"/>
      <c r="R109" s="2267"/>
      <c r="S109" s="44"/>
      <c r="T109" s="975" t="s">
        <v>12413</v>
      </c>
      <c r="U109" s="2045">
        <v>520</v>
      </c>
    </row>
    <row r="110" spans="1:21" s="52" customFormat="1">
      <c r="A110" s="43">
        <f t="shared" si="1"/>
        <v>104</v>
      </c>
      <c r="B110" s="2202" t="s">
        <v>14861</v>
      </c>
      <c r="C110" s="44" t="s">
        <v>3717</v>
      </c>
      <c r="D110" s="44"/>
      <c r="E110" s="44" t="s">
        <v>1054</v>
      </c>
      <c r="F110" s="43" t="s">
        <v>13387</v>
      </c>
      <c r="G110" s="128"/>
      <c r="H110" s="128"/>
      <c r="I110" s="128"/>
      <c r="J110" s="128">
        <v>510</v>
      </c>
      <c r="K110" s="46">
        <v>0</v>
      </c>
      <c r="L110" s="46">
        <v>200</v>
      </c>
      <c r="M110" s="2267" t="s">
        <v>924</v>
      </c>
      <c r="N110" s="317" t="s">
        <v>17258</v>
      </c>
      <c r="O110" s="2267"/>
      <c r="P110" s="2267"/>
      <c r="Q110" s="2267"/>
      <c r="R110" s="2267"/>
      <c r="S110" s="44"/>
      <c r="T110" s="975" t="s">
        <v>12413</v>
      </c>
      <c r="U110" s="2045">
        <v>520</v>
      </c>
    </row>
    <row r="111" spans="1:21" s="52" customFormat="1">
      <c r="A111" s="43">
        <f t="shared" si="1"/>
        <v>105</v>
      </c>
      <c r="B111" s="2202" t="s">
        <v>14862</v>
      </c>
      <c r="C111" s="44" t="s">
        <v>3718</v>
      </c>
      <c r="D111" s="44"/>
      <c r="E111" s="44" t="s">
        <v>1054</v>
      </c>
      <c r="F111" s="43" t="s">
        <v>13387</v>
      </c>
      <c r="G111" s="128"/>
      <c r="H111" s="128"/>
      <c r="I111" s="128"/>
      <c r="J111" s="128">
        <v>510</v>
      </c>
      <c r="K111" s="46">
        <v>0</v>
      </c>
      <c r="L111" s="46">
        <v>200</v>
      </c>
      <c r="M111" s="2267" t="s">
        <v>924</v>
      </c>
      <c r="N111" s="317" t="s">
        <v>17242</v>
      </c>
      <c r="O111" s="2267"/>
      <c r="P111" s="2267"/>
      <c r="Q111" s="2267"/>
      <c r="R111" s="2267"/>
      <c r="S111" s="44"/>
      <c r="T111" s="975" t="s">
        <v>12414</v>
      </c>
      <c r="U111" s="2045">
        <v>530</v>
      </c>
    </row>
    <row r="112" spans="1:21" s="52" customFormat="1">
      <c r="A112" s="43">
        <f t="shared" si="1"/>
        <v>106</v>
      </c>
      <c r="B112" s="2202" t="s">
        <v>14863</v>
      </c>
      <c r="C112" s="44" t="s">
        <v>3719</v>
      </c>
      <c r="D112" s="44"/>
      <c r="E112" s="44" t="s">
        <v>1054</v>
      </c>
      <c r="F112" s="43" t="s">
        <v>13387</v>
      </c>
      <c r="G112" s="128"/>
      <c r="H112" s="128"/>
      <c r="I112" s="128"/>
      <c r="J112" s="128">
        <v>360</v>
      </c>
      <c r="K112" s="46">
        <v>0</v>
      </c>
      <c r="L112" s="46">
        <v>200</v>
      </c>
      <c r="M112" s="2267" t="s">
        <v>924</v>
      </c>
      <c r="N112" s="317" t="s">
        <v>17242</v>
      </c>
      <c r="O112" s="2267"/>
      <c r="P112" s="2267"/>
      <c r="Q112" s="2267"/>
      <c r="R112" s="2267"/>
      <c r="S112" s="44"/>
      <c r="T112" s="975" t="s">
        <v>12414</v>
      </c>
      <c r="U112" s="2045">
        <v>530</v>
      </c>
    </row>
    <row r="113" spans="1:21" s="52" customFormat="1">
      <c r="A113" s="43">
        <f t="shared" si="1"/>
        <v>107</v>
      </c>
      <c r="B113" s="2202" t="s">
        <v>14864</v>
      </c>
      <c r="C113" s="44" t="s">
        <v>3720</v>
      </c>
      <c r="D113" s="44"/>
      <c r="E113" s="44" t="s">
        <v>1054</v>
      </c>
      <c r="F113" s="43" t="s">
        <v>13387</v>
      </c>
      <c r="G113" s="128"/>
      <c r="H113" s="128"/>
      <c r="I113" s="128"/>
      <c r="J113" s="128">
        <v>410</v>
      </c>
      <c r="K113" s="46">
        <v>0</v>
      </c>
      <c r="L113" s="46">
        <v>200</v>
      </c>
      <c r="M113" s="2267" t="s">
        <v>924</v>
      </c>
      <c r="N113" s="317" t="s">
        <v>17247</v>
      </c>
      <c r="O113" s="2267"/>
      <c r="P113" s="2267"/>
      <c r="Q113" s="2267"/>
      <c r="R113" s="2267"/>
      <c r="S113" s="44"/>
      <c r="T113" s="975" t="s">
        <v>12427</v>
      </c>
      <c r="U113" s="2045">
        <v>540</v>
      </c>
    </row>
    <row r="114" spans="1:21" s="52" customFormat="1">
      <c r="A114" s="43">
        <f t="shared" si="1"/>
        <v>108</v>
      </c>
      <c r="B114" s="2202" t="s">
        <v>14865</v>
      </c>
      <c r="C114" s="44" t="s">
        <v>4726</v>
      </c>
      <c r="D114" s="44" t="s">
        <v>4726</v>
      </c>
      <c r="E114" s="44" t="s">
        <v>1054</v>
      </c>
      <c r="F114" s="43" t="s">
        <v>13387</v>
      </c>
      <c r="G114" s="128"/>
      <c r="H114" s="128"/>
      <c r="I114" s="128"/>
      <c r="J114" s="128">
        <v>510</v>
      </c>
      <c r="K114" s="46">
        <v>0</v>
      </c>
      <c r="L114" s="46">
        <v>100</v>
      </c>
      <c r="M114" s="2267" t="s">
        <v>924</v>
      </c>
      <c r="N114" s="317" t="s">
        <v>3516</v>
      </c>
      <c r="O114" s="2267"/>
      <c r="P114" s="2267"/>
      <c r="Q114" s="2267"/>
      <c r="R114" s="2267"/>
      <c r="S114" s="44"/>
      <c r="U114" s="2045">
        <v>540</v>
      </c>
    </row>
    <row r="115" spans="1:21" s="52" customFormat="1">
      <c r="A115" s="43">
        <f t="shared" si="1"/>
        <v>109</v>
      </c>
      <c r="B115" s="2202" t="s">
        <v>14866</v>
      </c>
      <c r="C115" s="44" t="s">
        <v>3721</v>
      </c>
      <c r="D115" s="44"/>
      <c r="E115" s="44" t="s">
        <v>1054</v>
      </c>
      <c r="F115" s="43" t="s">
        <v>13387</v>
      </c>
      <c r="G115" s="128"/>
      <c r="H115" s="128"/>
      <c r="I115" s="128"/>
      <c r="J115" s="128">
        <v>510</v>
      </c>
      <c r="K115" s="46">
        <v>0</v>
      </c>
      <c r="L115" s="46">
        <v>200</v>
      </c>
      <c r="M115" s="2267" t="s">
        <v>924</v>
      </c>
      <c r="N115" s="317" t="s">
        <v>17243</v>
      </c>
      <c r="O115" s="2267"/>
      <c r="P115" s="2267"/>
      <c r="Q115" s="2267"/>
      <c r="R115" s="2267"/>
      <c r="S115" s="44"/>
      <c r="T115" s="52" t="s">
        <v>12430</v>
      </c>
      <c r="U115" s="2045">
        <v>550</v>
      </c>
    </row>
    <row r="116" spans="1:21" s="52" customFormat="1">
      <c r="A116" s="43">
        <f t="shared" si="1"/>
        <v>110</v>
      </c>
      <c r="B116" s="2202" t="s">
        <v>14867</v>
      </c>
      <c r="C116" s="44" t="s">
        <v>903</v>
      </c>
      <c r="D116" s="44" t="s">
        <v>903</v>
      </c>
      <c r="E116" s="44" t="s">
        <v>1054</v>
      </c>
      <c r="F116" s="43" t="s">
        <v>13387</v>
      </c>
      <c r="G116" s="128"/>
      <c r="H116" s="128"/>
      <c r="I116" s="128"/>
      <c r="J116" s="128">
        <v>510</v>
      </c>
      <c r="K116" s="46">
        <v>0</v>
      </c>
      <c r="L116" s="46">
        <v>100</v>
      </c>
      <c r="M116" s="2267" t="s">
        <v>924</v>
      </c>
      <c r="N116" s="317" t="s">
        <v>17243</v>
      </c>
      <c r="O116" s="2267"/>
      <c r="P116" s="2267"/>
      <c r="Q116" s="2267"/>
      <c r="R116" s="2267"/>
      <c r="S116" s="44"/>
      <c r="T116" s="52" t="s">
        <v>12430</v>
      </c>
      <c r="U116" s="2045">
        <v>550</v>
      </c>
    </row>
    <row r="117" spans="1:21" s="52" customFormat="1">
      <c r="A117" s="43">
        <f t="shared" si="1"/>
        <v>111</v>
      </c>
      <c r="B117" s="2202" t="s">
        <v>14868</v>
      </c>
      <c r="C117" s="44" t="s">
        <v>3722</v>
      </c>
      <c r="D117" s="44"/>
      <c r="E117" s="44" t="s">
        <v>1054</v>
      </c>
      <c r="F117" s="43" t="s">
        <v>13387</v>
      </c>
      <c r="G117" s="128"/>
      <c r="H117" s="128"/>
      <c r="I117" s="128"/>
      <c r="J117" s="128">
        <v>360</v>
      </c>
      <c r="K117" s="46">
        <v>0</v>
      </c>
      <c r="L117" s="46">
        <v>100</v>
      </c>
      <c r="M117" s="2267" t="s">
        <v>924</v>
      </c>
      <c r="N117" s="317" t="s">
        <v>17243</v>
      </c>
      <c r="O117" s="2267"/>
      <c r="P117" s="2267"/>
      <c r="Q117" s="2267"/>
      <c r="R117" s="2267"/>
      <c r="S117" s="44"/>
      <c r="T117" s="52" t="s">
        <v>12430</v>
      </c>
      <c r="U117" s="2045">
        <v>550</v>
      </c>
    </row>
    <row r="118" spans="1:21" s="52" customFormat="1">
      <c r="A118" s="43">
        <f t="shared" si="1"/>
        <v>112</v>
      </c>
      <c r="B118" s="2202" t="s">
        <v>14869</v>
      </c>
      <c r="C118" s="44" t="s">
        <v>3723</v>
      </c>
      <c r="D118" s="44"/>
      <c r="E118" s="44" t="s">
        <v>1054</v>
      </c>
      <c r="F118" s="43" t="s">
        <v>13387</v>
      </c>
      <c r="G118" s="128"/>
      <c r="H118" s="128"/>
      <c r="I118" s="128"/>
      <c r="J118" s="128">
        <v>360</v>
      </c>
      <c r="K118" s="46">
        <v>0</v>
      </c>
      <c r="L118" s="46">
        <v>100</v>
      </c>
      <c r="M118" s="2267" t="s">
        <v>924</v>
      </c>
      <c r="N118" s="317" t="s">
        <v>17244</v>
      </c>
      <c r="O118" s="2267"/>
      <c r="P118" s="2267"/>
      <c r="Q118" s="2267"/>
      <c r="R118" s="2267"/>
      <c r="S118" s="44"/>
      <c r="T118" s="52" t="s">
        <v>12442</v>
      </c>
      <c r="U118" s="2045">
        <v>610</v>
      </c>
    </row>
    <row r="119" spans="1:21" s="52" customFormat="1">
      <c r="A119" s="43">
        <f t="shared" si="1"/>
        <v>113</v>
      </c>
      <c r="B119" s="2202" t="s">
        <v>14870</v>
      </c>
      <c r="C119" s="44" t="s">
        <v>3724</v>
      </c>
      <c r="D119" s="44"/>
      <c r="E119" s="44" t="s">
        <v>1054</v>
      </c>
      <c r="F119" s="43" t="s">
        <v>13387</v>
      </c>
      <c r="G119" s="128"/>
      <c r="H119" s="128"/>
      <c r="I119" s="128"/>
      <c r="J119" s="128">
        <v>360</v>
      </c>
      <c r="K119" s="46">
        <v>0</v>
      </c>
      <c r="L119" s="46">
        <v>100</v>
      </c>
      <c r="M119" s="2267" t="s">
        <v>924</v>
      </c>
      <c r="N119" s="317" t="s">
        <v>17244</v>
      </c>
      <c r="O119" s="2267"/>
      <c r="P119" s="2267"/>
      <c r="Q119" s="2267"/>
      <c r="R119" s="2267"/>
      <c r="S119" s="44"/>
      <c r="T119" s="52" t="s">
        <v>12442</v>
      </c>
      <c r="U119" s="2045">
        <v>610</v>
      </c>
    </row>
    <row r="120" spans="1:21" s="52" customFormat="1">
      <c r="A120" s="43">
        <f t="shared" si="1"/>
        <v>114</v>
      </c>
      <c r="B120" s="2202" t="s">
        <v>14871</v>
      </c>
      <c r="C120" s="44" t="s">
        <v>4236</v>
      </c>
      <c r="D120" s="44" t="s">
        <v>4236</v>
      </c>
      <c r="E120" s="44" t="s">
        <v>1054</v>
      </c>
      <c r="F120" s="43" t="s">
        <v>13387</v>
      </c>
      <c r="G120" s="128"/>
      <c r="H120" s="128"/>
      <c r="I120" s="128"/>
      <c r="J120" s="128">
        <v>510</v>
      </c>
      <c r="K120" s="46">
        <v>0</v>
      </c>
      <c r="L120" s="46">
        <v>100</v>
      </c>
      <c r="M120" s="2267" t="s">
        <v>924</v>
      </c>
      <c r="N120" s="317" t="s">
        <v>17239</v>
      </c>
      <c r="O120" s="2267"/>
      <c r="P120" s="2267"/>
      <c r="Q120" s="2267"/>
      <c r="R120" s="2267"/>
      <c r="S120" s="44"/>
      <c r="T120" s="975" t="s">
        <v>12488</v>
      </c>
      <c r="U120" s="2045">
        <v>610</v>
      </c>
    </row>
    <row r="121" spans="1:21" s="52" customFormat="1">
      <c r="A121" s="43">
        <f t="shared" si="1"/>
        <v>115</v>
      </c>
      <c r="B121" s="2202" t="s">
        <v>14872</v>
      </c>
      <c r="C121" s="44" t="s">
        <v>3725</v>
      </c>
      <c r="D121" s="44"/>
      <c r="E121" s="44" t="s">
        <v>1054</v>
      </c>
      <c r="F121" s="43" t="s">
        <v>13387</v>
      </c>
      <c r="G121" s="128"/>
      <c r="H121" s="128"/>
      <c r="I121" s="128"/>
      <c r="J121" s="128">
        <v>510</v>
      </c>
      <c r="K121" s="46">
        <v>0</v>
      </c>
      <c r="L121" s="46">
        <v>200</v>
      </c>
      <c r="M121" s="2267" t="s">
        <v>924</v>
      </c>
      <c r="N121" s="317" t="s">
        <v>17221</v>
      </c>
      <c r="O121" s="2267"/>
      <c r="P121" s="2267"/>
      <c r="Q121" s="2267"/>
      <c r="R121" s="2267"/>
      <c r="S121" s="44"/>
      <c r="T121" s="52" t="s">
        <v>12446</v>
      </c>
      <c r="U121" s="2045">
        <v>620</v>
      </c>
    </row>
    <row r="122" spans="1:21" s="52" customFormat="1">
      <c r="A122" s="43">
        <f t="shared" si="1"/>
        <v>116</v>
      </c>
      <c r="B122" s="2202" t="s">
        <v>14873</v>
      </c>
      <c r="C122" s="44" t="s">
        <v>3726</v>
      </c>
      <c r="D122" s="44"/>
      <c r="E122" s="44" t="s">
        <v>1054</v>
      </c>
      <c r="F122" s="43" t="s">
        <v>13387</v>
      </c>
      <c r="G122" s="128"/>
      <c r="H122" s="128"/>
      <c r="I122" s="128"/>
      <c r="J122" s="128">
        <v>510</v>
      </c>
      <c r="K122" s="46">
        <v>0</v>
      </c>
      <c r="L122" s="46">
        <v>100</v>
      </c>
      <c r="M122" s="2267" t="s">
        <v>924</v>
      </c>
      <c r="N122" s="317" t="s">
        <v>17221</v>
      </c>
      <c r="O122" s="2267"/>
      <c r="P122" s="2267"/>
      <c r="Q122" s="2267"/>
      <c r="R122" s="2267"/>
      <c r="S122" s="44"/>
      <c r="T122" s="975" t="s">
        <v>12446</v>
      </c>
      <c r="U122" s="2045">
        <v>620</v>
      </c>
    </row>
    <row r="123" spans="1:21" s="52" customFormat="1">
      <c r="A123" s="43">
        <f t="shared" si="1"/>
        <v>117</v>
      </c>
      <c r="B123" s="2202" t="s">
        <v>14874</v>
      </c>
      <c r="C123" s="44" t="s">
        <v>3727</v>
      </c>
      <c r="D123" s="44"/>
      <c r="E123" s="44" t="s">
        <v>1054</v>
      </c>
      <c r="F123" s="43" t="s">
        <v>13387</v>
      </c>
      <c r="G123" s="128"/>
      <c r="H123" s="128"/>
      <c r="I123" s="128"/>
      <c r="J123" s="128">
        <v>510</v>
      </c>
      <c r="K123" s="46">
        <v>0</v>
      </c>
      <c r="L123" s="46">
        <v>200</v>
      </c>
      <c r="M123" s="2267" t="s">
        <v>924</v>
      </c>
      <c r="N123" s="317" t="s">
        <v>17251</v>
      </c>
      <c r="O123" s="2267"/>
      <c r="P123" s="2267"/>
      <c r="Q123" s="2267"/>
      <c r="R123" s="2267"/>
      <c r="S123" s="44"/>
      <c r="T123" s="52" t="s">
        <v>12453</v>
      </c>
      <c r="U123" s="2045">
        <v>630</v>
      </c>
    </row>
    <row r="124" spans="1:21" s="52" customFormat="1">
      <c r="A124" s="43">
        <f t="shared" si="1"/>
        <v>118</v>
      </c>
      <c r="B124" s="2202" t="s">
        <v>14875</v>
      </c>
      <c r="C124" s="44" t="s">
        <v>3728</v>
      </c>
      <c r="D124" s="44"/>
      <c r="E124" s="44" t="s">
        <v>1054</v>
      </c>
      <c r="F124" s="43" t="s">
        <v>13387</v>
      </c>
      <c r="G124" s="128"/>
      <c r="H124" s="128"/>
      <c r="I124" s="128"/>
      <c r="J124" s="128">
        <v>360</v>
      </c>
      <c r="K124" s="46">
        <v>0</v>
      </c>
      <c r="L124" s="46">
        <v>100</v>
      </c>
      <c r="M124" s="2267" t="s">
        <v>924</v>
      </c>
      <c r="N124" s="317" t="s">
        <v>17251</v>
      </c>
      <c r="O124" s="2267"/>
      <c r="P124" s="2267"/>
      <c r="Q124" s="2267"/>
      <c r="R124" s="2267"/>
      <c r="S124" s="44"/>
      <c r="T124" s="52" t="s">
        <v>12453</v>
      </c>
      <c r="U124" s="2045">
        <v>630</v>
      </c>
    </row>
    <row r="125" spans="1:21" s="52" customFormat="1">
      <c r="A125" s="43">
        <f t="shared" si="1"/>
        <v>119</v>
      </c>
      <c r="B125" s="2202" t="s">
        <v>14876</v>
      </c>
      <c r="C125" s="44" t="s">
        <v>3001</v>
      </c>
      <c r="D125" s="44" t="s">
        <v>3001</v>
      </c>
      <c r="E125" s="44" t="s">
        <v>1054</v>
      </c>
      <c r="F125" s="43" t="s">
        <v>13387</v>
      </c>
      <c r="G125" s="128"/>
      <c r="H125" s="128"/>
      <c r="I125" s="128"/>
      <c r="J125" s="128">
        <v>510</v>
      </c>
      <c r="K125" s="46">
        <v>0</v>
      </c>
      <c r="L125" s="46">
        <v>100</v>
      </c>
      <c r="M125" s="2267" t="s">
        <v>924</v>
      </c>
      <c r="N125" s="317" t="s">
        <v>17270</v>
      </c>
      <c r="O125" s="2267"/>
      <c r="P125" s="2267"/>
      <c r="Q125" s="2267"/>
      <c r="R125" s="2267"/>
      <c r="S125" s="44"/>
      <c r="T125" s="52" t="s">
        <v>12454</v>
      </c>
      <c r="U125" s="2045">
        <v>640</v>
      </c>
    </row>
    <row r="126" spans="1:21" s="52" customFormat="1">
      <c r="A126" s="43">
        <f t="shared" si="1"/>
        <v>120</v>
      </c>
      <c r="B126" s="2202" t="s">
        <v>14877</v>
      </c>
      <c r="C126" s="44" t="s">
        <v>3729</v>
      </c>
      <c r="D126" s="44"/>
      <c r="E126" s="44" t="s">
        <v>1054</v>
      </c>
      <c r="F126" s="43" t="s">
        <v>13387</v>
      </c>
      <c r="G126" s="128"/>
      <c r="H126" s="128"/>
      <c r="I126" s="128"/>
      <c r="J126" s="128">
        <v>410</v>
      </c>
      <c r="K126" s="46">
        <v>0</v>
      </c>
      <c r="L126" s="46">
        <v>200</v>
      </c>
      <c r="M126" s="2267" t="s">
        <v>924</v>
      </c>
      <c r="N126" s="317" t="s">
        <v>17270</v>
      </c>
      <c r="O126" s="2267"/>
      <c r="P126" s="2267"/>
      <c r="Q126" s="2267"/>
      <c r="R126" s="2267"/>
      <c r="S126" s="44"/>
      <c r="T126" s="52" t="s">
        <v>12454</v>
      </c>
      <c r="U126" s="2045">
        <v>640</v>
      </c>
    </row>
    <row r="127" spans="1:21" s="52" customFormat="1">
      <c r="A127" s="43">
        <f t="shared" si="1"/>
        <v>121</v>
      </c>
      <c r="B127" s="2202" t="s">
        <v>14878</v>
      </c>
      <c r="C127" s="44" t="s">
        <v>3730</v>
      </c>
      <c r="D127" s="44"/>
      <c r="E127" s="44" t="s">
        <v>1054</v>
      </c>
      <c r="F127" s="43" t="s">
        <v>13387</v>
      </c>
      <c r="G127" s="128"/>
      <c r="H127" s="128"/>
      <c r="I127" s="128"/>
      <c r="J127" s="128">
        <v>360</v>
      </c>
      <c r="K127" s="46">
        <v>0</v>
      </c>
      <c r="L127" s="46">
        <v>100</v>
      </c>
      <c r="M127" s="2267" t="s">
        <v>924</v>
      </c>
      <c r="N127" s="317" t="s">
        <v>17271</v>
      </c>
      <c r="O127" s="2267"/>
      <c r="P127" s="2267"/>
      <c r="Q127" s="2267"/>
      <c r="R127" s="2267"/>
      <c r="S127" s="44"/>
      <c r="T127" s="52" t="s">
        <v>12286</v>
      </c>
      <c r="U127" s="2045">
        <v>710</v>
      </c>
    </row>
    <row r="128" spans="1:21" s="52" customFormat="1">
      <c r="A128" s="43">
        <f t="shared" si="1"/>
        <v>122</v>
      </c>
      <c r="B128" s="2202" t="s">
        <v>14879</v>
      </c>
      <c r="C128" s="44" t="s">
        <v>3731</v>
      </c>
      <c r="D128" s="44"/>
      <c r="E128" s="44" t="s">
        <v>1054</v>
      </c>
      <c r="F128" s="43" t="s">
        <v>13387</v>
      </c>
      <c r="G128" s="128"/>
      <c r="H128" s="128"/>
      <c r="I128" s="128"/>
      <c r="J128" s="128">
        <v>360</v>
      </c>
      <c r="K128" s="46">
        <v>0</v>
      </c>
      <c r="L128" s="46">
        <v>100</v>
      </c>
      <c r="M128" s="2267" t="s">
        <v>924</v>
      </c>
      <c r="N128" s="317" t="s">
        <v>17271</v>
      </c>
      <c r="O128" s="2267"/>
      <c r="P128" s="2267"/>
      <c r="Q128" s="2267"/>
      <c r="R128" s="2267"/>
      <c r="S128" s="44"/>
      <c r="T128" s="52" t="s">
        <v>12286</v>
      </c>
      <c r="U128" s="2045">
        <v>710</v>
      </c>
    </row>
    <row r="129" spans="1:21">
      <c r="A129" s="43">
        <f t="shared" si="1"/>
        <v>123</v>
      </c>
      <c r="B129" s="2202" t="s">
        <v>14880</v>
      </c>
      <c r="C129" s="2204"/>
      <c r="E129" s="2204"/>
      <c r="F129" s="2948"/>
      <c r="G129" s="2171"/>
      <c r="H129" s="2171"/>
      <c r="I129" s="2171"/>
      <c r="J129" s="2171"/>
      <c r="K129" s="2204"/>
      <c r="L129" s="2204"/>
      <c r="M129" s="2204"/>
      <c r="N129" s="317" t="s">
        <v>17271</v>
      </c>
      <c r="O129" s="2204"/>
      <c r="P129" s="2204"/>
      <c r="Q129" s="2204"/>
      <c r="R129" s="2204"/>
      <c r="S129" s="2204"/>
      <c r="T129" s="975" t="s">
        <v>12286</v>
      </c>
      <c r="U129" s="2045">
        <v>710</v>
      </c>
    </row>
    <row r="130" spans="1:21">
      <c r="A130" s="43">
        <f t="shared" si="1"/>
        <v>124</v>
      </c>
      <c r="B130" s="2309" t="s">
        <v>14881</v>
      </c>
      <c r="C130" s="2206"/>
      <c r="E130" s="2206"/>
      <c r="F130" s="2949"/>
      <c r="G130" s="2154"/>
      <c r="H130" s="2154"/>
      <c r="I130" s="2154"/>
      <c r="J130" s="2154"/>
      <c r="K130" s="2206"/>
      <c r="L130" s="2206"/>
      <c r="M130" s="2206"/>
      <c r="N130" s="317" t="s">
        <v>17271</v>
      </c>
      <c r="O130" s="2206"/>
      <c r="P130" s="2206"/>
      <c r="Q130" s="2206"/>
      <c r="R130" s="2206"/>
      <c r="S130" s="2206"/>
      <c r="T130" s="975" t="s">
        <v>12286</v>
      </c>
      <c r="U130" s="2045">
        <v>710</v>
      </c>
    </row>
    <row r="131" spans="1:21" s="52" customFormat="1">
      <c r="A131" s="43">
        <f t="shared" si="1"/>
        <v>125</v>
      </c>
      <c r="B131" s="2202" t="s">
        <v>14882</v>
      </c>
      <c r="C131" s="44" t="s">
        <v>1410</v>
      </c>
      <c r="D131" s="44"/>
      <c r="E131" s="44" t="s">
        <v>1054</v>
      </c>
      <c r="F131" s="43" t="s">
        <v>13387</v>
      </c>
      <c r="G131" s="128"/>
      <c r="H131" s="128"/>
      <c r="I131" s="128"/>
      <c r="J131" s="128">
        <v>360</v>
      </c>
      <c r="K131" s="46">
        <v>0</v>
      </c>
      <c r="L131" s="46">
        <v>100</v>
      </c>
      <c r="M131" s="2267" t="s">
        <v>924</v>
      </c>
      <c r="N131" s="317" t="s">
        <v>17269</v>
      </c>
      <c r="O131" s="2267"/>
      <c r="P131" s="2267"/>
      <c r="Q131" s="2267"/>
      <c r="R131" s="2267"/>
      <c r="S131" s="44"/>
      <c r="T131" s="52" t="s">
        <v>12215</v>
      </c>
      <c r="U131" s="2045">
        <v>810</v>
      </c>
    </row>
    <row r="132" spans="1:21" s="52" customFormat="1">
      <c r="A132" s="43">
        <f t="shared" si="1"/>
        <v>126</v>
      </c>
      <c r="B132" s="2202" t="s">
        <v>14883</v>
      </c>
      <c r="C132" s="44" t="s">
        <v>1411</v>
      </c>
      <c r="D132" s="44" t="s">
        <v>1017</v>
      </c>
      <c r="E132" s="43" t="s">
        <v>1412</v>
      </c>
      <c r="F132" s="43"/>
      <c r="G132" s="128" t="s">
        <v>3022</v>
      </c>
      <c r="H132" s="128">
        <v>2.5</v>
      </c>
      <c r="I132" s="128">
        <v>80</v>
      </c>
      <c r="J132" s="128"/>
      <c r="K132" s="46">
        <v>0</v>
      </c>
      <c r="L132" s="46">
        <v>100</v>
      </c>
      <c r="M132" s="2267" t="s">
        <v>924</v>
      </c>
      <c r="N132" s="317" t="s">
        <v>17245</v>
      </c>
      <c r="O132" s="2267"/>
      <c r="P132" s="2267"/>
      <c r="Q132" s="2267"/>
      <c r="R132" s="2267"/>
      <c r="S132" s="44"/>
      <c r="T132" s="52" t="s">
        <v>12229</v>
      </c>
      <c r="U132" s="2045">
        <v>850</v>
      </c>
    </row>
    <row r="133" spans="1:21" s="52" customFormat="1">
      <c r="A133" s="43">
        <f t="shared" si="1"/>
        <v>127</v>
      </c>
      <c r="B133" s="2202" t="s">
        <v>14884</v>
      </c>
      <c r="C133" s="44" t="s">
        <v>1411</v>
      </c>
      <c r="D133" s="44" t="s">
        <v>1017</v>
      </c>
      <c r="E133" s="43" t="s">
        <v>1412</v>
      </c>
      <c r="F133" s="43"/>
      <c r="G133" s="128" t="s">
        <v>3022</v>
      </c>
      <c r="H133" s="128">
        <v>2.4</v>
      </c>
      <c r="I133" s="128">
        <v>60</v>
      </c>
      <c r="J133" s="128"/>
      <c r="K133" s="46">
        <v>0</v>
      </c>
      <c r="L133" s="46">
        <v>100</v>
      </c>
      <c r="M133" s="2267" t="s">
        <v>924</v>
      </c>
      <c r="N133" s="317" t="s">
        <v>17245</v>
      </c>
      <c r="O133" s="2267"/>
      <c r="P133" s="2267"/>
      <c r="Q133" s="2267"/>
      <c r="R133" s="2267"/>
      <c r="S133" s="44"/>
      <c r="T133" s="52" t="s">
        <v>12229</v>
      </c>
      <c r="U133" s="2045">
        <v>850</v>
      </c>
    </row>
    <row r="134" spans="1:21" s="52" customFormat="1">
      <c r="A134" s="43">
        <f t="shared" si="1"/>
        <v>128</v>
      </c>
      <c r="B134" s="2202" t="s">
        <v>14885</v>
      </c>
      <c r="C134" s="44" t="s">
        <v>1413</v>
      </c>
      <c r="D134" s="44" t="s">
        <v>1017</v>
      </c>
      <c r="E134" s="43" t="s">
        <v>1412</v>
      </c>
      <c r="F134" s="43"/>
      <c r="G134" s="128" t="s">
        <v>1744</v>
      </c>
      <c r="H134" s="128">
        <v>3.5</v>
      </c>
      <c r="I134" s="128">
        <v>32</v>
      </c>
      <c r="J134" s="128"/>
      <c r="K134" s="46">
        <v>0</v>
      </c>
      <c r="L134" s="46">
        <v>100</v>
      </c>
      <c r="M134" s="2267" t="s">
        <v>924</v>
      </c>
      <c r="N134" s="317" t="s">
        <v>17245</v>
      </c>
      <c r="O134" s="2267"/>
      <c r="P134" s="2267"/>
      <c r="Q134" s="2267"/>
      <c r="R134" s="2267"/>
      <c r="S134" s="44"/>
      <c r="T134" s="52" t="s">
        <v>12229</v>
      </c>
      <c r="U134" s="2045">
        <v>850</v>
      </c>
    </row>
    <row r="135" spans="1:21" s="52" customFormat="1">
      <c r="A135" s="43">
        <f t="shared" si="1"/>
        <v>129</v>
      </c>
      <c r="B135" s="2202" t="s">
        <v>14886</v>
      </c>
      <c r="C135" s="44" t="s">
        <v>1414</v>
      </c>
      <c r="D135" s="44" t="s">
        <v>1017</v>
      </c>
      <c r="E135" s="43" t="s">
        <v>1412</v>
      </c>
      <c r="F135" s="43"/>
      <c r="G135" s="128" t="s">
        <v>1744</v>
      </c>
      <c r="H135" s="128">
        <v>3</v>
      </c>
      <c r="I135" s="128">
        <v>40</v>
      </c>
      <c r="J135" s="128"/>
      <c r="K135" s="46">
        <v>0</v>
      </c>
      <c r="L135" s="46">
        <v>100</v>
      </c>
      <c r="M135" s="2267" t="s">
        <v>924</v>
      </c>
      <c r="N135" s="317" t="s">
        <v>17245</v>
      </c>
      <c r="O135" s="2267"/>
      <c r="P135" s="2267"/>
      <c r="Q135" s="2267"/>
      <c r="R135" s="2267"/>
      <c r="S135" s="44"/>
      <c r="T135" s="52" t="s">
        <v>12229</v>
      </c>
      <c r="U135" s="2045">
        <v>850</v>
      </c>
    </row>
    <row r="136" spans="1:21" s="52" customFormat="1">
      <c r="A136" s="43">
        <f t="shared" si="1"/>
        <v>130</v>
      </c>
      <c r="B136" s="2202" t="s">
        <v>14887</v>
      </c>
      <c r="C136" s="44" t="s">
        <v>1415</v>
      </c>
      <c r="D136" s="44"/>
      <c r="E136" s="44" t="s">
        <v>1054</v>
      </c>
      <c r="F136" s="43" t="s">
        <v>13387</v>
      </c>
      <c r="G136" s="128"/>
      <c r="H136" s="128"/>
      <c r="I136" s="128"/>
      <c r="J136" s="128">
        <v>360</v>
      </c>
      <c r="K136" s="46">
        <v>0</v>
      </c>
      <c r="L136" s="46">
        <v>100</v>
      </c>
      <c r="M136" s="2267" t="s">
        <v>924</v>
      </c>
      <c r="N136" s="317" t="s">
        <v>17248</v>
      </c>
      <c r="O136" s="2267"/>
      <c r="P136" s="2267"/>
      <c r="Q136" s="2267"/>
      <c r="R136" s="2267"/>
      <c r="S136" s="44"/>
      <c r="T136" s="975" t="s">
        <v>12246</v>
      </c>
      <c r="U136" s="2045">
        <v>920</v>
      </c>
    </row>
    <row r="137" spans="1:21" s="52" customFormat="1">
      <c r="A137" s="43">
        <f t="shared" si="1"/>
        <v>131</v>
      </c>
      <c r="B137" s="2202" t="s">
        <v>14888</v>
      </c>
      <c r="C137" s="44" t="s">
        <v>1416</v>
      </c>
      <c r="D137" s="44"/>
      <c r="E137" s="44" t="s">
        <v>1054</v>
      </c>
      <c r="F137" s="43" t="s">
        <v>13387</v>
      </c>
      <c r="G137" s="128"/>
      <c r="H137" s="128"/>
      <c r="I137" s="128"/>
      <c r="J137" s="128">
        <v>360</v>
      </c>
      <c r="K137" s="46">
        <v>0</v>
      </c>
      <c r="L137" s="46">
        <v>100</v>
      </c>
      <c r="M137" s="2267" t="s">
        <v>924</v>
      </c>
      <c r="N137" s="317" t="s">
        <v>17248</v>
      </c>
      <c r="O137" s="2267"/>
      <c r="P137" s="2267"/>
      <c r="Q137" s="2267"/>
      <c r="R137" s="2267"/>
      <c r="S137" s="44"/>
      <c r="T137" s="975" t="s">
        <v>12246</v>
      </c>
      <c r="U137" s="2045">
        <v>920</v>
      </c>
    </row>
    <row r="138" spans="1:21" s="52" customFormat="1">
      <c r="A138" s="43">
        <f t="shared" si="1"/>
        <v>132</v>
      </c>
      <c r="B138" s="2202" t="s">
        <v>14889</v>
      </c>
      <c r="C138" s="44" t="s">
        <v>1474</v>
      </c>
      <c r="D138" s="44"/>
      <c r="E138" s="46" t="s">
        <v>2524</v>
      </c>
      <c r="F138" s="43"/>
      <c r="G138" s="128"/>
      <c r="H138" s="128"/>
      <c r="I138" s="128"/>
      <c r="J138" s="2071"/>
      <c r="K138" s="46" t="s">
        <v>2524</v>
      </c>
      <c r="L138" s="46" t="s">
        <v>2524</v>
      </c>
      <c r="M138" s="46" t="s">
        <v>2524</v>
      </c>
      <c r="N138" s="317" t="s">
        <v>3516</v>
      </c>
      <c r="O138" s="46"/>
      <c r="P138" s="46"/>
      <c r="Q138" s="46"/>
      <c r="R138" s="46"/>
      <c r="S138" s="44"/>
      <c r="U138" s="2045">
        <v>930</v>
      </c>
    </row>
    <row r="139" spans="1:21" s="52" customFormat="1">
      <c r="A139" s="43">
        <f t="shared" ref="A139:A166" si="2">A138+1</f>
        <v>133</v>
      </c>
      <c r="B139" s="2202" t="s">
        <v>14890</v>
      </c>
      <c r="C139" s="44" t="s">
        <v>4532</v>
      </c>
      <c r="D139" s="44"/>
      <c r="E139" s="46" t="s">
        <v>2524</v>
      </c>
      <c r="F139" s="43"/>
      <c r="G139" s="128"/>
      <c r="H139" s="128"/>
      <c r="I139" s="128"/>
      <c r="J139" s="2071"/>
      <c r="K139" s="46" t="s">
        <v>2524</v>
      </c>
      <c r="L139" s="46" t="s">
        <v>2524</v>
      </c>
      <c r="M139" s="46" t="s">
        <v>2524</v>
      </c>
      <c r="N139" s="317" t="s">
        <v>3516</v>
      </c>
      <c r="O139" s="46"/>
      <c r="P139" s="46"/>
      <c r="Q139" s="46"/>
      <c r="R139" s="46"/>
      <c r="S139" s="44"/>
      <c r="U139" s="2045">
        <v>940</v>
      </c>
    </row>
    <row r="140" spans="1:21" s="52" customFormat="1">
      <c r="A140" s="43">
        <f t="shared" si="2"/>
        <v>134</v>
      </c>
      <c r="B140" s="2202" t="s">
        <v>14891</v>
      </c>
      <c r="C140" s="44" t="s">
        <v>199</v>
      </c>
      <c r="D140" s="44"/>
      <c r="E140" s="46" t="s">
        <v>2524</v>
      </c>
      <c r="F140" s="43"/>
      <c r="G140" s="128"/>
      <c r="H140" s="128"/>
      <c r="I140" s="128"/>
      <c r="J140" s="2071"/>
      <c r="K140" s="46" t="s">
        <v>2524</v>
      </c>
      <c r="L140" s="46" t="s">
        <v>2524</v>
      </c>
      <c r="M140" s="46" t="s">
        <v>2524</v>
      </c>
      <c r="N140" s="317" t="s">
        <v>3516</v>
      </c>
      <c r="O140" s="46"/>
      <c r="P140" s="46"/>
      <c r="Q140" s="46"/>
      <c r="R140" s="46"/>
      <c r="S140" s="44"/>
      <c r="U140" s="2045">
        <v>940</v>
      </c>
    </row>
    <row r="141" spans="1:21" s="52" customFormat="1">
      <c r="A141" s="43">
        <f t="shared" si="2"/>
        <v>135</v>
      </c>
      <c r="B141" s="2202" t="s">
        <v>14892</v>
      </c>
      <c r="C141" s="44" t="s">
        <v>200</v>
      </c>
      <c r="D141" s="44"/>
      <c r="E141" s="44" t="s">
        <v>1054</v>
      </c>
      <c r="F141" s="43" t="s">
        <v>13387</v>
      </c>
      <c r="G141" s="128"/>
      <c r="H141" s="128"/>
      <c r="I141" s="128"/>
      <c r="J141" s="128">
        <v>360</v>
      </c>
      <c r="K141" s="46">
        <v>0</v>
      </c>
      <c r="L141" s="46">
        <v>100</v>
      </c>
      <c r="M141" s="2267" t="s">
        <v>924</v>
      </c>
      <c r="N141" s="317" t="s">
        <v>17281</v>
      </c>
      <c r="O141" s="2267"/>
      <c r="P141" s="2267"/>
      <c r="Q141" s="2267"/>
      <c r="R141" s="2267"/>
      <c r="S141" s="44"/>
      <c r="T141" s="52" t="s">
        <v>12170</v>
      </c>
      <c r="U141" s="2045">
        <v>940</v>
      </c>
    </row>
    <row r="142" spans="1:21" s="52" customFormat="1">
      <c r="A142" s="43">
        <f t="shared" si="2"/>
        <v>136</v>
      </c>
      <c r="B142" s="2202" t="s">
        <v>14893</v>
      </c>
      <c r="C142" s="44" t="s">
        <v>201</v>
      </c>
      <c r="D142" s="44"/>
      <c r="E142" s="44" t="s">
        <v>1054</v>
      </c>
      <c r="F142" s="43" t="s">
        <v>13387</v>
      </c>
      <c r="G142" s="128"/>
      <c r="H142" s="128"/>
      <c r="I142" s="128"/>
      <c r="J142" s="128">
        <v>360</v>
      </c>
      <c r="K142" s="46">
        <v>0</v>
      </c>
      <c r="L142" s="46">
        <v>100</v>
      </c>
      <c r="M142" s="2267" t="s">
        <v>924</v>
      </c>
      <c r="N142" s="317" t="s">
        <v>17281</v>
      </c>
      <c r="O142" s="2267"/>
      <c r="P142" s="2267"/>
      <c r="Q142" s="2267"/>
      <c r="R142" s="2267"/>
      <c r="S142" s="44"/>
      <c r="T142" s="52" t="s">
        <v>12170</v>
      </c>
      <c r="U142" s="2045">
        <v>940</v>
      </c>
    </row>
    <row r="143" spans="1:21" s="52" customFormat="1">
      <c r="A143" s="43">
        <f t="shared" si="2"/>
        <v>137</v>
      </c>
      <c r="B143" s="2202" t="s">
        <v>14894</v>
      </c>
      <c r="C143" s="44" t="s">
        <v>3607</v>
      </c>
      <c r="D143" s="44"/>
      <c r="E143" s="44" t="s">
        <v>1054</v>
      </c>
      <c r="F143" s="43" t="s">
        <v>13387</v>
      </c>
      <c r="G143" s="128"/>
      <c r="H143" s="128"/>
      <c r="I143" s="128"/>
      <c r="J143" s="128">
        <v>360</v>
      </c>
      <c r="K143" s="46">
        <v>0</v>
      </c>
      <c r="L143" s="46">
        <v>100</v>
      </c>
      <c r="M143" s="2267" t="s">
        <v>924</v>
      </c>
      <c r="N143" s="317" t="s">
        <v>17283</v>
      </c>
      <c r="O143" s="2267"/>
      <c r="P143" s="2267"/>
      <c r="Q143" s="2267"/>
      <c r="R143" s="2267"/>
      <c r="S143" s="44"/>
      <c r="T143" s="52" t="s">
        <v>12276</v>
      </c>
      <c r="U143" s="2045">
        <v>940</v>
      </c>
    </row>
    <row r="144" spans="1:21">
      <c r="A144" s="43">
        <f t="shared" si="2"/>
        <v>138</v>
      </c>
      <c r="B144" s="2202" t="s">
        <v>14895</v>
      </c>
      <c r="C144" s="44" t="s">
        <v>12278</v>
      </c>
      <c r="D144" s="44" t="s">
        <v>12277</v>
      </c>
      <c r="E144" s="2162"/>
      <c r="F144" s="2730"/>
      <c r="G144" s="2125"/>
      <c r="H144" s="2125"/>
      <c r="I144" s="2125"/>
      <c r="J144" s="2158"/>
      <c r="K144" s="2162"/>
      <c r="L144" s="2162"/>
      <c r="M144" s="2162"/>
      <c r="N144" s="317" t="s">
        <v>17283</v>
      </c>
      <c r="O144" s="2162"/>
      <c r="P144" s="2162"/>
      <c r="Q144" s="2162"/>
      <c r="R144" s="2162"/>
      <c r="S144" s="2162"/>
      <c r="T144" s="975" t="s">
        <v>12276</v>
      </c>
      <c r="U144" s="2045">
        <v>940</v>
      </c>
    </row>
    <row r="145" spans="1:21" s="52" customFormat="1">
      <c r="A145" s="43">
        <f t="shared" si="2"/>
        <v>139</v>
      </c>
      <c r="B145" s="2202" t="s">
        <v>14896</v>
      </c>
      <c r="C145" s="44" t="s">
        <v>4390</v>
      </c>
      <c r="D145" s="44" t="s">
        <v>4390</v>
      </c>
      <c r="E145" s="44" t="s">
        <v>1054</v>
      </c>
      <c r="F145" s="43" t="s">
        <v>13387</v>
      </c>
      <c r="G145" s="128"/>
      <c r="H145" s="128"/>
      <c r="I145" s="128"/>
      <c r="J145" s="128">
        <v>510</v>
      </c>
      <c r="K145" s="46">
        <v>0</v>
      </c>
      <c r="L145" s="46">
        <v>100</v>
      </c>
      <c r="M145" s="2267" t="s">
        <v>924</v>
      </c>
      <c r="N145" s="317" t="s">
        <v>17234</v>
      </c>
      <c r="O145" s="2267"/>
      <c r="P145" s="2267"/>
      <c r="Q145" s="2267"/>
      <c r="R145" s="2267"/>
      <c r="S145" s="44"/>
      <c r="T145" s="975" t="s">
        <v>12483</v>
      </c>
      <c r="U145" s="2045">
        <v>960</v>
      </c>
    </row>
    <row r="146" spans="1:21" s="52" customFormat="1">
      <c r="A146" s="43">
        <f t="shared" si="2"/>
        <v>140</v>
      </c>
      <c r="B146" s="2202" t="s">
        <v>14897</v>
      </c>
      <c r="C146" s="44" t="s">
        <v>4540</v>
      </c>
      <c r="D146" s="44" t="s">
        <v>4540</v>
      </c>
      <c r="E146" s="44" t="s">
        <v>1054</v>
      </c>
      <c r="F146" s="43" t="s">
        <v>13387</v>
      </c>
      <c r="G146" s="128"/>
      <c r="H146" s="128"/>
      <c r="I146" s="128"/>
      <c r="J146" s="128">
        <v>510</v>
      </c>
      <c r="K146" s="46">
        <v>0</v>
      </c>
      <c r="L146" s="46">
        <v>100</v>
      </c>
      <c r="M146" s="2267" t="s">
        <v>924</v>
      </c>
      <c r="N146" s="317" t="s">
        <v>17234</v>
      </c>
      <c r="O146" s="2267"/>
      <c r="P146" s="2267"/>
      <c r="Q146" s="2267"/>
      <c r="R146" s="2267"/>
      <c r="S146" s="44"/>
      <c r="T146" s="52" t="s">
        <v>12483</v>
      </c>
      <c r="U146" s="2045">
        <v>960</v>
      </c>
    </row>
    <row r="147" spans="1:21" s="52" customFormat="1">
      <c r="A147" s="43">
        <f t="shared" si="2"/>
        <v>141</v>
      </c>
      <c r="B147" s="2202" t="s">
        <v>14898</v>
      </c>
      <c r="C147" s="44" t="s">
        <v>3608</v>
      </c>
      <c r="D147" s="44" t="s">
        <v>2595</v>
      </c>
      <c r="E147" s="43" t="s">
        <v>3609</v>
      </c>
      <c r="F147" s="43"/>
      <c r="G147" s="128"/>
      <c r="H147" s="128"/>
      <c r="I147" s="128"/>
      <c r="J147" s="128"/>
      <c r="K147" s="46">
        <v>0</v>
      </c>
      <c r="L147" s="46">
        <v>100</v>
      </c>
      <c r="M147" s="2267" t="s">
        <v>924</v>
      </c>
      <c r="N147" s="317" t="s">
        <v>3516</v>
      </c>
      <c r="O147" s="2267"/>
      <c r="P147" s="2267"/>
      <c r="Q147" s="2267"/>
      <c r="R147" s="2267"/>
      <c r="S147" s="44"/>
      <c r="U147" s="2045">
        <v>960</v>
      </c>
    </row>
    <row r="148" spans="1:21">
      <c r="A148" s="43">
        <f t="shared" si="2"/>
        <v>142</v>
      </c>
      <c r="B148" s="2309" t="s">
        <v>14899</v>
      </c>
      <c r="C148" s="2204"/>
      <c r="D148" s="2204"/>
      <c r="E148" s="2204"/>
      <c r="F148" s="2948"/>
      <c r="G148" s="2171"/>
      <c r="H148" s="2171"/>
      <c r="I148" s="2171"/>
      <c r="J148" s="2171"/>
      <c r="K148" s="2204"/>
      <c r="L148" s="2204"/>
      <c r="M148" s="2204"/>
      <c r="N148" s="317" t="s">
        <v>17285</v>
      </c>
      <c r="O148" s="2204"/>
      <c r="P148" s="2204"/>
      <c r="Q148" s="2204"/>
      <c r="R148" s="2204"/>
      <c r="S148" s="2204"/>
      <c r="T148" s="975" t="s">
        <v>12401</v>
      </c>
      <c r="U148" s="2045">
        <v>960</v>
      </c>
    </row>
    <row r="149" spans="1:21">
      <c r="A149" s="43">
        <f t="shared" si="2"/>
        <v>143</v>
      </c>
      <c r="B149" s="2309" t="s">
        <v>14900</v>
      </c>
      <c r="C149" s="2206"/>
      <c r="D149" s="2206"/>
      <c r="E149" s="2206"/>
      <c r="F149" s="2949"/>
      <c r="G149" s="2154"/>
      <c r="H149" s="2154"/>
      <c r="I149" s="2154"/>
      <c r="J149" s="2154"/>
      <c r="K149" s="2206"/>
      <c r="L149" s="2206"/>
      <c r="M149" s="2206"/>
      <c r="N149" s="317" t="s">
        <v>17285</v>
      </c>
      <c r="O149" s="2206"/>
      <c r="P149" s="2206"/>
      <c r="Q149" s="2206"/>
      <c r="R149" s="2206"/>
      <c r="S149" s="2206"/>
      <c r="T149" s="975" t="s">
        <v>12401</v>
      </c>
      <c r="U149" s="2045">
        <v>960</v>
      </c>
    </row>
    <row r="150" spans="1:21">
      <c r="A150" s="43">
        <f t="shared" si="2"/>
        <v>144</v>
      </c>
      <c r="B150" s="2309" t="s">
        <v>16584</v>
      </c>
      <c r="C150" s="2207" t="s">
        <v>16585</v>
      </c>
      <c r="D150" s="2207" t="s">
        <v>2290</v>
      </c>
      <c r="E150" s="2207" t="s">
        <v>16583</v>
      </c>
      <c r="F150" s="2252" t="s">
        <v>16558</v>
      </c>
      <c r="G150" s="2253" t="s">
        <v>2286</v>
      </c>
      <c r="H150" s="2253">
        <v>3</v>
      </c>
      <c r="I150" s="2253">
        <v>40</v>
      </c>
      <c r="J150" s="2253"/>
      <c r="K150" s="46">
        <v>0</v>
      </c>
      <c r="L150" s="46">
        <v>100</v>
      </c>
      <c r="M150" s="2267" t="s">
        <v>924</v>
      </c>
      <c r="N150" s="317" t="s">
        <v>3516</v>
      </c>
      <c r="O150" s="2206"/>
      <c r="P150" s="2206"/>
      <c r="Q150" s="2206"/>
      <c r="R150" s="2206"/>
      <c r="S150" s="2206"/>
      <c r="U150" s="2045">
        <v>980</v>
      </c>
    </row>
    <row r="151" spans="1:21">
      <c r="A151" s="43">
        <f t="shared" si="2"/>
        <v>145</v>
      </c>
      <c r="B151" s="2309" t="s">
        <v>16587</v>
      </c>
      <c r="C151" s="2207" t="s">
        <v>16588</v>
      </c>
      <c r="D151" s="2207" t="s">
        <v>2290</v>
      </c>
      <c r="E151" s="2207" t="s">
        <v>16583</v>
      </c>
      <c r="F151" s="2252" t="s">
        <v>16558</v>
      </c>
      <c r="G151" s="2253" t="s">
        <v>16589</v>
      </c>
      <c r="H151" s="2253" t="s">
        <v>16565</v>
      </c>
      <c r="I151" s="2253">
        <v>50</v>
      </c>
      <c r="J151" s="2253"/>
      <c r="K151" s="46">
        <v>0</v>
      </c>
      <c r="L151" s="46">
        <v>100</v>
      </c>
      <c r="M151" s="2267" t="s">
        <v>924</v>
      </c>
      <c r="N151" s="317" t="s">
        <v>3516</v>
      </c>
      <c r="O151" s="2206"/>
      <c r="P151" s="2206"/>
      <c r="Q151" s="2206"/>
      <c r="R151" s="2206"/>
      <c r="S151" s="2206"/>
      <c r="U151" s="2045">
        <v>980</v>
      </c>
    </row>
    <row r="152" spans="1:21">
      <c r="A152" s="43">
        <f t="shared" si="2"/>
        <v>146</v>
      </c>
      <c r="B152" s="2309" t="s">
        <v>16590</v>
      </c>
      <c r="C152" s="2207" t="s">
        <v>16591</v>
      </c>
      <c r="D152" s="2207" t="s">
        <v>2290</v>
      </c>
      <c r="E152" s="2207" t="s">
        <v>16583</v>
      </c>
      <c r="F152" s="2252" t="s">
        <v>16558</v>
      </c>
      <c r="G152" s="2253" t="s">
        <v>16589</v>
      </c>
      <c r="H152" s="2253" t="s">
        <v>16565</v>
      </c>
      <c r="I152" s="2253">
        <v>50</v>
      </c>
      <c r="J152" s="2253"/>
      <c r="K152" s="46">
        <v>0</v>
      </c>
      <c r="L152" s="46">
        <v>100</v>
      </c>
      <c r="M152" s="2267" t="s">
        <v>924</v>
      </c>
      <c r="N152" s="317" t="s">
        <v>3516</v>
      </c>
      <c r="O152" s="2206"/>
      <c r="P152" s="2206"/>
      <c r="Q152" s="2206"/>
      <c r="R152" s="2206"/>
      <c r="S152" s="2206"/>
      <c r="U152" s="2045">
        <v>980</v>
      </c>
    </row>
    <row r="153" spans="1:21">
      <c r="A153" s="43">
        <f t="shared" si="2"/>
        <v>147</v>
      </c>
      <c r="B153" s="2309" t="s">
        <v>16586</v>
      </c>
      <c r="C153" s="2207" t="s">
        <v>16585</v>
      </c>
      <c r="D153" s="2207" t="s">
        <v>2290</v>
      </c>
      <c r="E153" s="2207" t="s">
        <v>16583</v>
      </c>
      <c r="F153" s="2252" t="s">
        <v>16558</v>
      </c>
      <c r="G153" s="2253" t="s">
        <v>2286</v>
      </c>
      <c r="H153" s="2253">
        <v>3</v>
      </c>
      <c r="I153" s="2253">
        <v>40</v>
      </c>
      <c r="J153" s="2253"/>
      <c r="K153" s="46">
        <v>0</v>
      </c>
      <c r="L153" s="46">
        <v>100</v>
      </c>
      <c r="M153" s="2267" t="s">
        <v>924</v>
      </c>
      <c r="N153" s="317" t="s">
        <v>3516</v>
      </c>
      <c r="O153" s="2206"/>
      <c r="P153" s="2206"/>
      <c r="Q153" s="2206"/>
      <c r="R153" s="2206"/>
      <c r="S153" s="2206"/>
      <c r="U153" s="2045">
        <v>980</v>
      </c>
    </row>
    <row r="154" spans="1:21">
      <c r="A154" s="43">
        <f t="shared" si="2"/>
        <v>148</v>
      </c>
      <c r="B154" s="2309" t="s">
        <v>16581</v>
      </c>
      <c r="C154" s="2207" t="s">
        <v>16582</v>
      </c>
      <c r="D154" s="2207" t="s">
        <v>2290</v>
      </c>
      <c r="E154" s="2207" t="s">
        <v>16583</v>
      </c>
      <c r="F154" s="2252" t="s">
        <v>16558</v>
      </c>
      <c r="G154" s="2253" t="s">
        <v>4660</v>
      </c>
      <c r="H154" s="2253">
        <v>17</v>
      </c>
      <c r="I154" s="2253">
        <v>40</v>
      </c>
      <c r="J154" s="2253"/>
      <c r="K154" s="46">
        <v>0</v>
      </c>
      <c r="L154" s="46">
        <v>100</v>
      </c>
      <c r="M154" s="2267" t="s">
        <v>924</v>
      </c>
      <c r="N154" s="317" t="s">
        <v>3516</v>
      </c>
      <c r="O154" s="2207"/>
      <c r="P154" s="2207"/>
      <c r="Q154" s="2207"/>
      <c r="R154" s="2207"/>
      <c r="S154" s="2207"/>
      <c r="U154" s="2045">
        <v>980</v>
      </c>
    </row>
    <row r="155" spans="1:21" s="52" customFormat="1">
      <c r="A155" s="43">
        <f t="shared" si="2"/>
        <v>149</v>
      </c>
      <c r="B155" s="2202" t="s">
        <v>14901</v>
      </c>
      <c r="C155" s="44" t="s">
        <v>3610</v>
      </c>
      <c r="D155" s="44"/>
      <c r="E155" s="44" t="s">
        <v>1054</v>
      </c>
      <c r="F155" s="43" t="s">
        <v>13387</v>
      </c>
      <c r="G155" s="128"/>
      <c r="H155" s="128"/>
      <c r="I155" s="128"/>
      <c r="J155" s="128">
        <v>360</v>
      </c>
      <c r="K155" s="46">
        <v>0</v>
      </c>
      <c r="L155" s="46">
        <v>100</v>
      </c>
      <c r="M155" s="2267" t="s">
        <v>924</v>
      </c>
      <c r="N155" s="317" t="s">
        <v>17254</v>
      </c>
      <c r="O155" s="2267"/>
      <c r="P155" s="2267"/>
      <c r="Q155" s="2267"/>
      <c r="R155" s="2267"/>
      <c r="S155" s="44"/>
      <c r="T155" s="975" t="s">
        <v>12516</v>
      </c>
      <c r="U155" s="2045">
        <v>980</v>
      </c>
    </row>
    <row r="156" spans="1:21" s="52" customFormat="1">
      <c r="A156" s="43">
        <f t="shared" si="2"/>
        <v>150</v>
      </c>
      <c r="B156" s="2202" t="s">
        <v>14902</v>
      </c>
      <c r="C156" s="44" t="s">
        <v>3611</v>
      </c>
      <c r="D156" s="44"/>
      <c r="E156" s="44" t="s">
        <v>1054</v>
      </c>
      <c r="F156" s="43" t="s">
        <v>13387</v>
      </c>
      <c r="G156" s="128"/>
      <c r="H156" s="128"/>
      <c r="I156" s="128"/>
      <c r="J156" s="128">
        <v>360</v>
      </c>
      <c r="K156" s="46">
        <v>0</v>
      </c>
      <c r="L156" s="46">
        <v>100</v>
      </c>
      <c r="M156" s="2267" t="s">
        <v>924</v>
      </c>
      <c r="N156" s="317" t="s">
        <v>17254</v>
      </c>
      <c r="O156" s="2267"/>
      <c r="P156" s="2267"/>
      <c r="Q156" s="2267"/>
      <c r="R156" s="2267"/>
      <c r="S156" s="44"/>
      <c r="T156" s="975" t="s">
        <v>12516</v>
      </c>
      <c r="U156" s="2045">
        <v>980</v>
      </c>
    </row>
    <row r="157" spans="1:21" s="52" customFormat="1">
      <c r="A157" s="43">
        <f t="shared" si="2"/>
        <v>151</v>
      </c>
      <c r="B157" s="2202" t="s">
        <v>14903</v>
      </c>
      <c r="C157" s="44" t="s">
        <v>3612</v>
      </c>
      <c r="D157" s="44"/>
      <c r="E157" s="44" t="s">
        <v>1054</v>
      </c>
      <c r="F157" s="43" t="s">
        <v>13387</v>
      </c>
      <c r="G157" s="128"/>
      <c r="H157" s="128"/>
      <c r="I157" s="128"/>
      <c r="J157" s="128">
        <v>360</v>
      </c>
      <c r="K157" s="46">
        <v>0</v>
      </c>
      <c r="L157" s="46">
        <v>100</v>
      </c>
      <c r="M157" s="2267" t="s">
        <v>924</v>
      </c>
      <c r="N157" s="317" t="s">
        <v>17254</v>
      </c>
      <c r="O157" s="2267"/>
      <c r="P157" s="2267"/>
      <c r="Q157" s="2267"/>
      <c r="R157" s="2267"/>
      <c r="S157" s="44"/>
      <c r="T157" s="975" t="s">
        <v>12516</v>
      </c>
      <c r="U157" s="2045">
        <v>980</v>
      </c>
    </row>
    <row r="158" spans="1:21" s="52" customFormat="1">
      <c r="A158" s="43">
        <f t="shared" si="2"/>
        <v>152</v>
      </c>
      <c r="B158" s="2210" t="s">
        <v>14904</v>
      </c>
      <c r="C158" s="155" t="s">
        <v>189</v>
      </c>
      <c r="D158" s="155"/>
      <c r="E158" s="155"/>
      <c r="F158" s="161"/>
      <c r="G158" s="2182"/>
      <c r="H158" s="2182"/>
      <c r="I158" s="2182"/>
      <c r="J158" s="2182"/>
      <c r="K158" s="153">
        <v>0</v>
      </c>
      <c r="L158" s="153">
        <v>250</v>
      </c>
      <c r="M158" s="2267" t="s">
        <v>924</v>
      </c>
      <c r="N158" s="317" t="s">
        <v>17246</v>
      </c>
      <c r="O158" s="2310"/>
      <c r="P158" s="2310"/>
      <c r="Q158" s="2310"/>
      <c r="R158" s="2310"/>
      <c r="S158" s="155"/>
      <c r="T158" s="52" t="s">
        <v>12270</v>
      </c>
      <c r="U158" s="2045">
        <v>50</v>
      </c>
    </row>
    <row r="159" spans="1:21" s="52" customFormat="1">
      <c r="A159" s="43">
        <f t="shared" si="2"/>
        <v>153</v>
      </c>
      <c r="B159" s="2210" t="s">
        <v>14905</v>
      </c>
      <c r="C159" s="155" t="s">
        <v>189</v>
      </c>
      <c r="D159" s="155"/>
      <c r="E159" s="155"/>
      <c r="F159" s="161"/>
      <c r="G159" s="2182"/>
      <c r="H159" s="2182"/>
      <c r="I159" s="2182"/>
      <c r="J159" s="2182"/>
      <c r="K159" s="153">
        <v>0</v>
      </c>
      <c r="L159" s="153">
        <v>250</v>
      </c>
      <c r="M159" s="2267" t="s">
        <v>924</v>
      </c>
      <c r="N159" s="317" t="s">
        <v>17246</v>
      </c>
      <c r="O159" s="2310"/>
      <c r="P159" s="2310"/>
      <c r="Q159" s="2310"/>
      <c r="R159" s="2310"/>
      <c r="S159" s="155"/>
      <c r="T159" s="52" t="s">
        <v>12270</v>
      </c>
      <c r="U159" s="2045">
        <v>50</v>
      </c>
    </row>
    <row r="160" spans="1:21" s="52" customFormat="1">
      <c r="A160" s="43">
        <f t="shared" si="2"/>
        <v>154</v>
      </c>
      <c r="B160" s="2210" t="s">
        <v>14906</v>
      </c>
      <c r="C160" s="155" t="s">
        <v>189</v>
      </c>
      <c r="D160" s="155"/>
      <c r="E160" s="155"/>
      <c r="F160" s="161"/>
      <c r="G160" s="2182"/>
      <c r="H160" s="2182"/>
      <c r="I160" s="2182"/>
      <c r="J160" s="2182"/>
      <c r="K160" s="153">
        <v>0</v>
      </c>
      <c r="L160" s="153">
        <v>250</v>
      </c>
      <c r="M160" s="2267" t="s">
        <v>924</v>
      </c>
      <c r="N160" s="317" t="s">
        <v>17246</v>
      </c>
      <c r="O160" s="2310"/>
      <c r="P160" s="2310"/>
      <c r="Q160" s="2310"/>
      <c r="R160" s="2310"/>
      <c r="S160" s="155"/>
      <c r="T160" s="52" t="s">
        <v>12270</v>
      </c>
      <c r="U160" s="2045">
        <v>50</v>
      </c>
    </row>
    <row r="161" spans="1:21" s="52" customFormat="1">
      <c r="A161" s="43">
        <f t="shared" si="2"/>
        <v>155</v>
      </c>
      <c r="B161" s="2210" t="s">
        <v>14907</v>
      </c>
      <c r="C161" s="155" t="s">
        <v>4222</v>
      </c>
      <c r="D161" s="155" t="s">
        <v>3418</v>
      </c>
      <c r="E161" s="155" t="s">
        <v>3420</v>
      </c>
      <c r="F161" s="161"/>
      <c r="G161" s="2182"/>
      <c r="H161" s="2182"/>
      <c r="I161" s="2182"/>
      <c r="J161" s="2182"/>
      <c r="K161" s="153">
        <v>0</v>
      </c>
      <c r="L161" s="153">
        <v>60</v>
      </c>
      <c r="M161" s="2267" t="s">
        <v>924</v>
      </c>
      <c r="N161" s="317" t="s">
        <v>3516</v>
      </c>
      <c r="O161" s="2310"/>
      <c r="P161" s="2310"/>
      <c r="Q161" s="2310"/>
      <c r="R161" s="2310"/>
      <c r="S161" s="155"/>
      <c r="U161" s="2045">
        <v>710</v>
      </c>
    </row>
    <row r="162" spans="1:21" s="52" customFormat="1">
      <c r="A162" s="43">
        <f t="shared" si="2"/>
        <v>156</v>
      </c>
      <c r="B162" s="2210" t="s">
        <v>17802</v>
      </c>
      <c r="C162" s="155" t="s">
        <v>4222</v>
      </c>
      <c r="D162" s="155" t="s">
        <v>3419</v>
      </c>
      <c r="E162" s="155"/>
      <c r="F162" s="161"/>
      <c r="G162" s="2182"/>
      <c r="H162" s="2182"/>
      <c r="I162" s="2182"/>
      <c r="J162" s="2182"/>
      <c r="K162" s="153">
        <v>0</v>
      </c>
      <c r="L162" s="153">
        <v>60</v>
      </c>
      <c r="M162" s="2267" t="s">
        <v>924</v>
      </c>
      <c r="N162" s="317" t="s">
        <v>3516</v>
      </c>
      <c r="O162" s="2310"/>
      <c r="P162" s="2310"/>
      <c r="Q162" s="2310"/>
      <c r="R162" s="2310"/>
      <c r="S162" s="155"/>
      <c r="U162" s="2045">
        <v>710</v>
      </c>
    </row>
    <row r="163" spans="1:21" s="52" customFormat="1">
      <c r="A163" s="43">
        <f t="shared" si="2"/>
        <v>157</v>
      </c>
      <c r="B163" s="2202" t="s">
        <v>14908</v>
      </c>
      <c r="C163" s="44" t="s">
        <v>3533</v>
      </c>
      <c r="D163" s="44"/>
      <c r="E163" s="155"/>
      <c r="F163" s="161"/>
      <c r="G163" s="2182"/>
      <c r="H163" s="2182"/>
      <c r="I163" s="2182"/>
      <c r="J163" s="2182"/>
      <c r="K163" s="153">
        <v>0</v>
      </c>
      <c r="L163" s="153">
        <v>60</v>
      </c>
      <c r="M163" s="2267" t="s">
        <v>924</v>
      </c>
      <c r="N163" s="317" t="s">
        <v>17220</v>
      </c>
      <c r="O163" s="2310"/>
      <c r="P163" s="2310"/>
      <c r="Q163" s="2310"/>
      <c r="R163" s="2310"/>
      <c r="S163" s="155"/>
      <c r="T163" s="52" t="s">
        <v>12252</v>
      </c>
      <c r="U163" s="2045">
        <v>20</v>
      </c>
    </row>
    <row r="164" spans="1:21" s="52" customFormat="1">
      <c r="A164" s="43">
        <f t="shared" si="2"/>
        <v>158</v>
      </c>
      <c r="B164" s="2202" t="s">
        <v>14909</v>
      </c>
      <c r="C164" s="155" t="s">
        <v>3844</v>
      </c>
      <c r="D164" s="155" t="s">
        <v>3844</v>
      </c>
      <c r="E164" s="155"/>
      <c r="F164" s="161"/>
      <c r="G164" s="2182"/>
      <c r="H164" s="2182"/>
      <c r="I164" s="2182"/>
      <c r="J164" s="2182"/>
      <c r="K164" s="153">
        <v>0</v>
      </c>
      <c r="L164" s="153">
        <v>120</v>
      </c>
      <c r="M164" s="2267" t="s">
        <v>924</v>
      </c>
      <c r="N164" s="317" t="s">
        <v>17224</v>
      </c>
      <c r="O164" s="2310"/>
      <c r="P164" s="2310"/>
      <c r="Q164" s="2310"/>
      <c r="R164" s="2310"/>
      <c r="S164" s="155"/>
      <c r="T164" s="52" t="s">
        <v>12260</v>
      </c>
      <c r="U164" s="2045">
        <v>910</v>
      </c>
    </row>
    <row r="165" spans="1:21" s="52" customFormat="1">
      <c r="A165" s="43">
        <f t="shared" si="2"/>
        <v>159</v>
      </c>
      <c r="B165" s="2202" t="s">
        <v>14910</v>
      </c>
      <c r="C165" s="155" t="s">
        <v>3844</v>
      </c>
      <c r="D165" s="155" t="s">
        <v>3844</v>
      </c>
      <c r="E165" s="155"/>
      <c r="F165" s="161"/>
      <c r="G165" s="2182"/>
      <c r="H165" s="2182"/>
      <c r="I165" s="2182"/>
      <c r="J165" s="2182"/>
      <c r="K165" s="153"/>
      <c r="L165" s="153"/>
      <c r="M165" s="2310"/>
      <c r="N165" s="317" t="s">
        <v>17224</v>
      </c>
      <c r="O165" s="2310"/>
      <c r="P165" s="2310"/>
      <c r="Q165" s="2310"/>
      <c r="R165" s="2310"/>
      <c r="S165" s="155" t="s">
        <v>3845</v>
      </c>
      <c r="T165" s="52" t="s">
        <v>12260</v>
      </c>
      <c r="U165" s="2045">
        <v>910</v>
      </c>
    </row>
    <row r="166" spans="1:21" s="52" customFormat="1">
      <c r="A166" s="43">
        <f t="shared" si="2"/>
        <v>160</v>
      </c>
      <c r="B166" s="2202" t="s">
        <v>14911</v>
      </c>
      <c r="C166" s="155" t="s">
        <v>3844</v>
      </c>
      <c r="D166" s="155" t="s">
        <v>3844</v>
      </c>
      <c r="E166" s="155"/>
      <c r="F166" s="161"/>
      <c r="G166" s="2182"/>
      <c r="H166" s="2182"/>
      <c r="I166" s="2182"/>
      <c r="J166" s="2182"/>
      <c r="K166" s="153"/>
      <c r="L166" s="153"/>
      <c r="M166" s="2310"/>
      <c r="N166" s="317" t="s">
        <v>17224</v>
      </c>
      <c r="O166" s="2310"/>
      <c r="P166" s="2310"/>
      <c r="Q166" s="2310"/>
      <c r="R166" s="2310"/>
      <c r="S166" s="155" t="s">
        <v>3845</v>
      </c>
      <c r="T166" s="52" t="s">
        <v>12260</v>
      </c>
      <c r="U166" s="2045">
        <v>910</v>
      </c>
    </row>
    <row r="167" spans="1:21" s="52" customFormat="1">
      <c r="A167" s="161"/>
      <c r="B167" s="2216" t="s">
        <v>4900</v>
      </c>
      <c r="C167" s="155"/>
      <c r="D167" s="155"/>
      <c r="E167" s="155"/>
      <c r="F167" s="161"/>
      <c r="G167" s="2182"/>
      <c r="H167" s="2182"/>
      <c r="I167" s="2182"/>
      <c r="J167" s="2182"/>
      <c r="K167" s="153"/>
      <c r="L167" s="153"/>
      <c r="M167" s="2310"/>
      <c r="N167" s="2310"/>
      <c r="O167" s="2310"/>
      <c r="P167" s="2310"/>
      <c r="Q167" s="2310"/>
      <c r="R167" s="2310"/>
      <c r="S167" s="155"/>
      <c r="U167" s="2045"/>
    </row>
    <row r="168" spans="1:21" s="52" customFormat="1" ht="5.0999999999999996" customHeight="1">
      <c r="A168" s="161"/>
      <c r="B168" s="2212"/>
      <c r="C168" s="155"/>
      <c r="D168" s="155"/>
      <c r="E168" s="155"/>
      <c r="F168" s="161"/>
      <c r="G168" s="2182"/>
      <c r="H168" s="2182"/>
      <c r="I168" s="2182"/>
      <c r="J168" s="2182"/>
      <c r="K168" s="153"/>
      <c r="L168" s="153"/>
      <c r="M168" s="2310"/>
      <c r="N168" s="2310"/>
      <c r="O168" s="2310"/>
      <c r="P168" s="2310"/>
      <c r="Q168" s="2310"/>
      <c r="R168" s="2310"/>
      <c r="S168" s="155"/>
      <c r="U168" s="2045"/>
    </row>
    <row r="169" spans="1:21" s="52" customFormat="1">
      <c r="A169" s="161">
        <f>1+A166</f>
        <v>161</v>
      </c>
      <c r="B169" s="2210" t="s">
        <v>14912</v>
      </c>
      <c r="C169" s="155" t="s">
        <v>4622</v>
      </c>
      <c r="D169" s="155" t="s">
        <v>4247</v>
      </c>
      <c r="E169" s="155" t="s">
        <v>3638</v>
      </c>
      <c r="F169" s="161" t="s">
        <v>2280</v>
      </c>
      <c r="G169" s="2182" t="s">
        <v>3637</v>
      </c>
      <c r="H169" s="2182"/>
      <c r="I169" s="2182"/>
      <c r="J169" s="2182"/>
      <c r="K169" s="153">
        <v>0</v>
      </c>
      <c r="L169" s="153">
        <v>100</v>
      </c>
      <c r="M169" s="2267" t="s">
        <v>924</v>
      </c>
      <c r="N169" s="52" t="s">
        <v>12480</v>
      </c>
      <c r="O169" s="2310"/>
      <c r="P169" s="2310"/>
      <c r="Q169" s="2310"/>
      <c r="R169" s="2310"/>
      <c r="S169" s="155" t="s">
        <v>3639</v>
      </c>
      <c r="T169" s="52" t="s">
        <v>12480</v>
      </c>
      <c r="U169" s="2046" t="s">
        <v>17542</v>
      </c>
    </row>
    <row r="170" spans="1:21" s="52" customFormat="1">
      <c r="A170" s="161">
        <f t="shared" ref="A170:A175" si="3">1+A169</f>
        <v>162</v>
      </c>
      <c r="B170" s="2210" t="s">
        <v>14913</v>
      </c>
      <c r="C170" s="155" t="s">
        <v>4623</v>
      </c>
      <c r="D170" s="155" t="s">
        <v>4247</v>
      </c>
      <c r="E170" s="155" t="s">
        <v>3638</v>
      </c>
      <c r="F170" s="161" t="s">
        <v>2280</v>
      </c>
      <c r="G170" s="2182" t="s">
        <v>1027</v>
      </c>
      <c r="H170" s="2182"/>
      <c r="I170" s="2182"/>
      <c r="J170" s="2182"/>
      <c r="K170" s="153">
        <v>0</v>
      </c>
      <c r="L170" s="153">
        <v>100</v>
      </c>
      <c r="M170" s="2267" t="s">
        <v>924</v>
      </c>
      <c r="N170" s="52" t="s">
        <v>12480</v>
      </c>
      <c r="O170" s="2310"/>
      <c r="P170" s="2310"/>
      <c r="Q170" s="2310"/>
      <c r="R170" s="2310"/>
      <c r="S170" s="155" t="s">
        <v>3639</v>
      </c>
      <c r="T170" s="52" t="s">
        <v>12480</v>
      </c>
      <c r="U170" s="2046" t="s">
        <v>17542</v>
      </c>
    </row>
    <row r="171" spans="1:21" s="52" customFormat="1">
      <c r="A171" s="161">
        <f t="shared" si="3"/>
        <v>163</v>
      </c>
      <c r="B171" s="2210" t="s">
        <v>14914</v>
      </c>
      <c r="C171" s="155" t="s">
        <v>4625</v>
      </c>
      <c r="D171" s="155" t="s">
        <v>4624</v>
      </c>
      <c r="E171" s="155" t="s">
        <v>3638</v>
      </c>
      <c r="F171" s="161" t="s">
        <v>2280</v>
      </c>
      <c r="G171" s="2182" t="s">
        <v>3637</v>
      </c>
      <c r="H171" s="2182"/>
      <c r="I171" s="2182"/>
      <c r="J171" s="2182"/>
      <c r="K171" s="153">
        <v>0</v>
      </c>
      <c r="L171" s="153">
        <v>100</v>
      </c>
      <c r="M171" s="2267" t="s">
        <v>924</v>
      </c>
      <c r="N171" s="52" t="s">
        <v>12434</v>
      </c>
      <c r="O171" s="2310"/>
      <c r="P171" s="2310"/>
      <c r="Q171" s="2310"/>
      <c r="R171" s="2310"/>
      <c r="S171" s="155" t="s">
        <v>3639</v>
      </c>
      <c r="T171" s="52" t="s">
        <v>12434</v>
      </c>
      <c r="U171" s="2046" t="s">
        <v>17542</v>
      </c>
    </row>
    <row r="172" spans="1:21" s="52" customFormat="1">
      <c r="A172" s="161">
        <f t="shared" si="3"/>
        <v>164</v>
      </c>
      <c r="B172" s="2210" t="s">
        <v>14915</v>
      </c>
      <c r="C172" s="155" t="s">
        <v>4626</v>
      </c>
      <c r="D172" s="155" t="s">
        <v>4624</v>
      </c>
      <c r="E172" s="155" t="s">
        <v>3638</v>
      </c>
      <c r="F172" s="161" t="s">
        <v>2280</v>
      </c>
      <c r="G172" s="2182" t="s">
        <v>156</v>
      </c>
      <c r="H172" s="2182"/>
      <c r="I172" s="2182"/>
      <c r="J172" s="2182"/>
      <c r="K172" s="153">
        <v>0</v>
      </c>
      <c r="L172" s="153">
        <v>100</v>
      </c>
      <c r="M172" s="2267" t="s">
        <v>924</v>
      </c>
      <c r="N172" s="52" t="s">
        <v>12434</v>
      </c>
      <c r="O172" s="2310"/>
      <c r="P172" s="2310"/>
      <c r="Q172" s="2310"/>
      <c r="R172" s="2310"/>
      <c r="S172" s="155" t="s">
        <v>3639</v>
      </c>
      <c r="T172" s="52" t="s">
        <v>12434</v>
      </c>
      <c r="U172" s="2046" t="s">
        <v>17542</v>
      </c>
    </row>
    <row r="173" spans="1:21" s="52" customFormat="1">
      <c r="A173" s="161">
        <f t="shared" si="3"/>
        <v>165</v>
      </c>
      <c r="B173" s="2210" t="s">
        <v>14916</v>
      </c>
      <c r="C173" s="155" t="s">
        <v>4627</v>
      </c>
      <c r="D173" s="155" t="s">
        <v>4248</v>
      </c>
      <c r="E173" s="155" t="s">
        <v>3638</v>
      </c>
      <c r="F173" s="161" t="s">
        <v>2280</v>
      </c>
      <c r="G173" s="2182" t="s">
        <v>156</v>
      </c>
      <c r="H173" s="2182"/>
      <c r="I173" s="2182"/>
      <c r="J173" s="2182"/>
      <c r="K173" s="153">
        <v>0</v>
      </c>
      <c r="L173" s="153">
        <v>100</v>
      </c>
      <c r="M173" s="2267" t="s">
        <v>924</v>
      </c>
      <c r="N173" s="52" t="s">
        <v>12434</v>
      </c>
      <c r="O173" s="2310"/>
      <c r="P173" s="2310"/>
      <c r="Q173" s="2310"/>
      <c r="R173" s="2310"/>
      <c r="S173" s="155" t="s">
        <v>3639</v>
      </c>
      <c r="T173" s="52" t="s">
        <v>12434</v>
      </c>
      <c r="U173" s="2046" t="s">
        <v>17542</v>
      </c>
    </row>
    <row r="174" spans="1:21" s="52" customFormat="1">
      <c r="A174" s="161">
        <f t="shared" si="3"/>
        <v>166</v>
      </c>
      <c r="B174" s="2210" t="s">
        <v>14917</v>
      </c>
      <c r="C174" s="155" t="s">
        <v>4629</v>
      </c>
      <c r="D174" s="155" t="s">
        <v>4628</v>
      </c>
      <c r="E174" s="155" t="s">
        <v>3638</v>
      </c>
      <c r="F174" s="161" t="s">
        <v>2280</v>
      </c>
      <c r="G174" s="2182" t="s">
        <v>156</v>
      </c>
      <c r="H174" s="2182"/>
      <c r="I174" s="2182"/>
      <c r="J174" s="2182"/>
      <c r="K174" s="153">
        <v>0</v>
      </c>
      <c r="L174" s="153">
        <v>100</v>
      </c>
      <c r="M174" s="2267" t="s">
        <v>924</v>
      </c>
      <c r="N174" s="52" t="s">
        <v>12495</v>
      </c>
      <c r="O174" s="2310"/>
      <c r="P174" s="2310"/>
      <c r="Q174" s="2310"/>
      <c r="R174" s="2310"/>
      <c r="S174" s="155" t="s">
        <v>3639</v>
      </c>
      <c r="T174" s="52" t="s">
        <v>12495</v>
      </c>
      <c r="U174" s="2046" t="s">
        <v>17542</v>
      </c>
    </row>
    <row r="175" spans="1:21" s="52" customFormat="1">
      <c r="A175" s="161">
        <f t="shared" si="3"/>
        <v>167</v>
      </c>
      <c r="B175" s="2210" t="s">
        <v>14918</v>
      </c>
      <c r="C175" s="155" t="s">
        <v>4618</v>
      </c>
      <c r="D175" s="155" t="s">
        <v>4854</v>
      </c>
      <c r="E175" s="155" t="s">
        <v>3638</v>
      </c>
      <c r="F175" s="161" t="s">
        <v>2280</v>
      </c>
      <c r="G175" s="2182" t="s">
        <v>4630</v>
      </c>
      <c r="H175" s="2182"/>
      <c r="I175" s="2182"/>
      <c r="J175" s="2182"/>
      <c r="K175" s="153">
        <v>0</v>
      </c>
      <c r="L175" s="153">
        <v>100</v>
      </c>
      <c r="M175" s="2267" t="s">
        <v>924</v>
      </c>
      <c r="N175" s="52" t="s">
        <v>12495</v>
      </c>
      <c r="O175" s="2310"/>
      <c r="P175" s="2310"/>
      <c r="Q175" s="2310"/>
      <c r="R175" s="2310"/>
      <c r="S175" s="155" t="s">
        <v>3639</v>
      </c>
      <c r="T175" s="52" t="s">
        <v>12495</v>
      </c>
      <c r="U175" s="2046" t="s">
        <v>17542</v>
      </c>
    </row>
    <row r="176" spans="1:21" s="52" customFormat="1">
      <c r="A176" s="161"/>
      <c r="B176" s="2216" t="s">
        <v>3356</v>
      </c>
      <c r="C176" s="155"/>
      <c r="D176" s="155"/>
      <c r="E176" s="155"/>
      <c r="F176" s="161"/>
      <c r="G176" s="2182"/>
      <c r="H176" s="2182"/>
      <c r="I176" s="2182"/>
      <c r="J176" s="2182"/>
      <c r="K176" s="153"/>
      <c r="L176" s="153"/>
      <c r="M176" s="2310"/>
      <c r="N176" s="2310"/>
      <c r="O176" s="2310"/>
      <c r="P176" s="2310"/>
      <c r="Q176" s="2310"/>
      <c r="R176" s="2310"/>
      <c r="S176" s="155"/>
      <c r="U176" s="2045"/>
    </row>
    <row r="177" spans="1:21" s="52" customFormat="1" ht="5.0999999999999996" customHeight="1">
      <c r="A177" s="161"/>
      <c r="B177" s="2212"/>
      <c r="C177" s="155"/>
      <c r="D177" s="155"/>
      <c r="E177" s="155"/>
      <c r="F177" s="161"/>
      <c r="G177" s="2182"/>
      <c r="H177" s="2182"/>
      <c r="I177" s="2182"/>
      <c r="J177" s="2182"/>
      <c r="K177" s="153"/>
      <c r="L177" s="153"/>
      <c r="M177" s="2310"/>
      <c r="N177" s="2310"/>
      <c r="O177" s="2310"/>
      <c r="P177" s="2310"/>
      <c r="Q177" s="2310"/>
      <c r="R177" s="2310"/>
      <c r="S177" s="155"/>
      <c r="U177" s="2045"/>
    </row>
    <row r="178" spans="1:21" s="52" customFormat="1">
      <c r="A178" s="161">
        <f>A175+1</f>
        <v>168</v>
      </c>
      <c r="B178" s="2210" t="s">
        <v>14919</v>
      </c>
      <c r="C178" s="155" t="s">
        <v>2235</v>
      </c>
      <c r="D178" s="155" t="s">
        <v>2234</v>
      </c>
      <c r="E178" s="155"/>
      <c r="F178" s="161"/>
      <c r="G178" s="2182" t="s">
        <v>3401</v>
      </c>
      <c r="H178" s="2182"/>
      <c r="I178" s="2182"/>
      <c r="J178" s="2182"/>
      <c r="K178" s="153"/>
      <c r="L178" s="153"/>
      <c r="M178" s="2267" t="s">
        <v>924</v>
      </c>
      <c r="N178" s="2310"/>
      <c r="O178" s="2310"/>
      <c r="P178" s="2310"/>
      <c r="Q178" s="2310"/>
      <c r="R178" s="2310"/>
      <c r="S178" s="155"/>
      <c r="U178" s="2045">
        <v>920</v>
      </c>
    </row>
    <row r="179" spans="1:21" s="52" customFormat="1">
      <c r="A179" s="161">
        <f t="shared" ref="A179:A184" si="4">A178+1</f>
        <v>169</v>
      </c>
      <c r="B179" s="2210" t="s">
        <v>14920</v>
      </c>
      <c r="C179" s="155" t="s">
        <v>2237</v>
      </c>
      <c r="D179" s="155" t="s">
        <v>2234</v>
      </c>
      <c r="E179" s="155"/>
      <c r="F179" s="161"/>
      <c r="G179" s="2182" t="s">
        <v>3401</v>
      </c>
      <c r="H179" s="2182"/>
      <c r="I179" s="2182"/>
      <c r="J179" s="2182"/>
      <c r="K179" s="153"/>
      <c r="L179" s="153"/>
      <c r="M179" s="2267" t="s">
        <v>924</v>
      </c>
      <c r="N179" s="2310"/>
      <c r="O179" s="2310"/>
      <c r="P179" s="2310"/>
      <c r="Q179" s="2310"/>
      <c r="R179" s="2310"/>
      <c r="S179" s="155"/>
      <c r="U179" s="2045">
        <v>920</v>
      </c>
    </row>
    <row r="180" spans="1:21" s="52" customFormat="1">
      <c r="A180" s="161">
        <f t="shared" si="4"/>
        <v>170</v>
      </c>
      <c r="B180" s="2210" t="s">
        <v>14921</v>
      </c>
      <c r="C180" s="155" t="s">
        <v>2236</v>
      </c>
      <c r="D180" s="155" t="s">
        <v>2234</v>
      </c>
      <c r="E180" s="155"/>
      <c r="F180" s="161"/>
      <c r="G180" s="2182" t="s">
        <v>1974</v>
      </c>
      <c r="H180" s="2182"/>
      <c r="I180" s="2182"/>
      <c r="J180" s="2182"/>
      <c r="K180" s="153"/>
      <c r="L180" s="153"/>
      <c r="M180" s="2267" t="s">
        <v>924</v>
      </c>
      <c r="N180" s="2310"/>
      <c r="O180" s="2310"/>
      <c r="P180" s="2310"/>
      <c r="Q180" s="2310"/>
      <c r="R180" s="2310"/>
      <c r="S180" s="155"/>
      <c r="U180" s="2045">
        <v>920</v>
      </c>
    </row>
    <row r="181" spans="1:21" s="52" customFormat="1">
      <c r="A181" s="161">
        <f t="shared" si="4"/>
        <v>171</v>
      </c>
      <c r="B181" s="2210" t="s">
        <v>14922</v>
      </c>
      <c r="C181" s="155" t="s">
        <v>2238</v>
      </c>
      <c r="D181" s="155" t="s">
        <v>2234</v>
      </c>
      <c r="E181" s="155"/>
      <c r="F181" s="161"/>
      <c r="G181" s="2182" t="s">
        <v>1974</v>
      </c>
      <c r="H181" s="2182"/>
      <c r="I181" s="2182"/>
      <c r="J181" s="2182"/>
      <c r="K181" s="153"/>
      <c r="L181" s="153"/>
      <c r="M181" s="2267" t="s">
        <v>924</v>
      </c>
      <c r="N181" s="2310"/>
      <c r="O181" s="2310"/>
      <c r="P181" s="2310"/>
      <c r="Q181" s="2310"/>
      <c r="R181" s="2310"/>
      <c r="S181" s="155"/>
      <c r="U181" s="2045">
        <v>920</v>
      </c>
    </row>
    <row r="182" spans="1:21" s="52" customFormat="1">
      <c r="A182" s="161">
        <f t="shared" si="4"/>
        <v>172</v>
      </c>
      <c r="B182" s="2210" t="s">
        <v>14923</v>
      </c>
      <c r="C182" s="155" t="s">
        <v>2229</v>
      </c>
      <c r="D182" s="155" t="s">
        <v>2239</v>
      </c>
      <c r="E182" s="155"/>
      <c r="F182" s="161"/>
      <c r="G182" s="2182" t="s">
        <v>3373</v>
      </c>
      <c r="H182" s="2182"/>
      <c r="I182" s="2182"/>
      <c r="J182" s="2182"/>
      <c r="K182" s="153"/>
      <c r="L182" s="153"/>
      <c r="M182" s="2267" t="s">
        <v>924</v>
      </c>
      <c r="N182" s="2310"/>
      <c r="O182" s="2310"/>
      <c r="P182" s="2310"/>
      <c r="Q182" s="2310"/>
      <c r="R182" s="2310"/>
      <c r="S182" s="155"/>
      <c r="U182" s="2045">
        <v>920</v>
      </c>
    </row>
    <row r="183" spans="1:21" s="52" customFormat="1">
      <c r="A183" s="161">
        <f t="shared" si="4"/>
        <v>173</v>
      </c>
      <c r="B183" s="2210" t="s">
        <v>14924</v>
      </c>
      <c r="C183" s="155" t="s">
        <v>2241</v>
      </c>
      <c r="D183" s="155" t="s">
        <v>2240</v>
      </c>
      <c r="E183" s="155"/>
      <c r="F183" s="161"/>
      <c r="G183" s="2182" t="s">
        <v>3373</v>
      </c>
      <c r="H183" s="2182"/>
      <c r="I183" s="2182"/>
      <c r="J183" s="2182"/>
      <c r="K183" s="153"/>
      <c r="L183" s="153"/>
      <c r="M183" s="2267" t="s">
        <v>924</v>
      </c>
      <c r="N183" s="2310"/>
      <c r="O183" s="2310"/>
      <c r="P183" s="2310"/>
      <c r="Q183" s="2310"/>
      <c r="R183" s="2310"/>
      <c r="S183" s="155"/>
      <c r="U183" s="2045">
        <v>920</v>
      </c>
    </row>
    <row r="184" spans="1:21" s="52" customFormat="1">
      <c r="A184" s="161">
        <f t="shared" si="4"/>
        <v>174</v>
      </c>
      <c r="B184" s="2210" t="s">
        <v>14925</v>
      </c>
      <c r="C184" s="155" t="s">
        <v>4207</v>
      </c>
      <c r="D184" s="155" t="s">
        <v>2240</v>
      </c>
      <c r="E184" s="155"/>
      <c r="F184" s="161"/>
      <c r="G184" s="2182" t="s">
        <v>4207</v>
      </c>
      <c r="H184" s="2182"/>
      <c r="I184" s="2182"/>
      <c r="J184" s="2182"/>
      <c r="K184" s="153"/>
      <c r="L184" s="153"/>
      <c r="M184" s="2267" t="s">
        <v>924</v>
      </c>
      <c r="N184" s="2310"/>
      <c r="O184" s="2310"/>
      <c r="P184" s="2310"/>
      <c r="Q184" s="2310"/>
      <c r="R184" s="2310"/>
      <c r="S184" s="155"/>
      <c r="U184" s="2045">
        <v>920</v>
      </c>
    </row>
    <row r="185" spans="1:21" s="52" customFormat="1">
      <c r="A185" s="161"/>
      <c r="B185" s="2216" t="s">
        <v>4898</v>
      </c>
      <c r="C185" s="155"/>
      <c r="D185" s="155"/>
      <c r="E185" s="155"/>
      <c r="F185" s="161"/>
      <c r="G185" s="2182"/>
      <c r="H185" s="2182"/>
      <c r="I185" s="2182"/>
      <c r="J185" s="2182"/>
      <c r="K185" s="153"/>
      <c r="L185" s="153"/>
      <c r="M185" s="2310"/>
      <c r="N185" s="2310"/>
      <c r="O185" s="2310"/>
      <c r="P185" s="2310"/>
      <c r="Q185" s="2310"/>
      <c r="R185" s="2310"/>
      <c r="S185" s="155"/>
      <c r="U185" s="2045"/>
    </row>
    <row r="186" spans="1:21" s="52" customFormat="1" ht="5.0999999999999996" customHeight="1">
      <c r="A186" s="161"/>
      <c r="B186" s="2212"/>
      <c r="C186" s="155"/>
      <c r="D186" s="155"/>
      <c r="E186" s="155"/>
      <c r="F186" s="161"/>
      <c r="G186" s="2182"/>
      <c r="H186" s="2182"/>
      <c r="I186" s="2182"/>
      <c r="J186" s="2182"/>
      <c r="K186" s="153"/>
      <c r="L186" s="153"/>
      <c r="M186" s="2310"/>
      <c r="N186" s="2310"/>
      <c r="O186" s="2310"/>
      <c r="P186" s="2310"/>
      <c r="Q186" s="2310"/>
      <c r="R186" s="2310"/>
      <c r="S186" s="155"/>
      <c r="U186" s="2045"/>
    </row>
    <row r="187" spans="1:21" s="52" customFormat="1">
      <c r="A187" s="161">
        <f>A184+1</f>
        <v>175</v>
      </c>
      <c r="B187" s="2210" t="s">
        <v>14926</v>
      </c>
      <c r="C187" s="155" t="s">
        <v>2069</v>
      </c>
      <c r="D187" s="155" t="s">
        <v>3477</v>
      </c>
      <c r="E187" s="155" t="s">
        <v>3638</v>
      </c>
      <c r="F187" s="161" t="s">
        <v>3475</v>
      </c>
      <c r="G187" s="2182" t="s">
        <v>2286</v>
      </c>
      <c r="H187" s="2182"/>
      <c r="I187" s="2182"/>
      <c r="J187" s="2182"/>
      <c r="K187" s="153">
        <v>0</v>
      </c>
      <c r="L187" s="153">
        <v>60</v>
      </c>
      <c r="M187" s="2267" t="s">
        <v>2070</v>
      </c>
      <c r="N187" s="2310"/>
      <c r="O187" s="2310"/>
      <c r="P187" s="2310"/>
      <c r="Q187" s="2310"/>
      <c r="R187" s="2310"/>
      <c r="S187" s="155" t="s">
        <v>3639</v>
      </c>
      <c r="U187" s="2045">
        <v>770</v>
      </c>
    </row>
    <row r="188" spans="1:21" s="52" customFormat="1">
      <c r="A188" s="161">
        <f t="shared" ref="A188:A195" si="5">1+A187</f>
        <v>176</v>
      </c>
      <c r="B188" s="2210" t="s">
        <v>14927</v>
      </c>
      <c r="C188" s="155" t="s">
        <v>2071</v>
      </c>
      <c r="D188" s="155" t="s">
        <v>3477</v>
      </c>
      <c r="E188" s="155" t="s">
        <v>3638</v>
      </c>
      <c r="F188" s="161" t="s">
        <v>3475</v>
      </c>
      <c r="G188" s="2182" t="s">
        <v>2286</v>
      </c>
      <c r="H188" s="2182"/>
      <c r="I188" s="2182"/>
      <c r="J188" s="2182"/>
      <c r="K188" s="153">
        <v>0</v>
      </c>
      <c r="L188" s="153">
        <v>100</v>
      </c>
      <c r="M188" s="2267" t="s">
        <v>2070</v>
      </c>
      <c r="N188" s="2310"/>
      <c r="O188" s="2310"/>
      <c r="P188" s="2310"/>
      <c r="Q188" s="2310"/>
      <c r="R188" s="2310"/>
      <c r="S188" s="155" t="s">
        <v>3639</v>
      </c>
      <c r="U188" s="2045">
        <v>770</v>
      </c>
    </row>
    <row r="189" spans="1:21" s="52" customFormat="1">
      <c r="A189" s="161">
        <f t="shared" si="5"/>
        <v>177</v>
      </c>
      <c r="B189" s="2210" t="s">
        <v>14928</v>
      </c>
      <c r="C189" s="155" t="s">
        <v>4249</v>
      </c>
      <c r="D189" s="155" t="s">
        <v>3478</v>
      </c>
      <c r="E189" s="155" t="s">
        <v>3638</v>
      </c>
      <c r="F189" s="161" t="s">
        <v>3475</v>
      </c>
      <c r="G189" s="2182" t="s">
        <v>2286</v>
      </c>
      <c r="H189" s="2182"/>
      <c r="I189" s="2182"/>
      <c r="J189" s="2182"/>
      <c r="K189" s="153">
        <v>0</v>
      </c>
      <c r="L189" s="153">
        <v>60</v>
      </c>
      <c r="M189" s="2267" t="s">
        <v>2070</v>
      </c>
      <c r="N189" s="2310"/>
      <c r="O189" s="2310"/>
      <c r="P189" s="2310"/>
      <c r="Q189" s="2310"/>
      <c r="R189" s="2310"/>
      <c r="S189" s="155" t="s">
        <v>3639</v>
      </c>
      <c r="U189" s="2045">
        <v>770</v>
      </c>
    </row>
    <row r="190" spans="1:21" s="52" customFormat="1">
      <c r="A190" s="161">
        <f t="shared" si="5"/>
        <v>178</v>
      </c>
      <c r="B190" s="2210" t="s">
        <v>14929</v>
      </c>
      <c r="C190" s="155" t="s">
        <v>4249</v>
      </c>
      <c r="D190" s="155" t="s">
        <v>3478</v>
      </c>
      <c r="E190" s="155" t="s">
        <v>3638</v>
      </c>
      <c r="F190" s="161" t="s">
        <v>3475</v>
      </c>
      <c r="G190" s="2182" t="s">
        <v>2286</v>
      </c>
      <c r="H190" s="2182"/>
      <c r="I190" s="2182"/>
      <c r="J190" s="2182"/>
      <c r="K190" s="153">
        <v>0</v>
      </c>
      <c r="L190" s="153">
        <v>100</v>
      </c>
      <c r="M190" s="2267" t="s">
        <v>2070</v>
      </c>
      <c r="N190" s="2310"/>
      <c r="O190" s="2310"/>
      <c r="P190" s="2310"/>
      <c r="Q190" s="2310"/>
      <c r="R190" s="2310"/>
      <c r="S190" s="155" t="s">
        <v>3639</v>
      </c>
      <c r="U190" s="2045">
        <v>770</v>
      </c>
    </row>
    <row r="191" spans="1:21" s="52" customFormat="1">
      <c r="A191" s="161">
        <f t="shared" si="5"/>
        <v>179</v>
      </c>
      <c r="B191" s="2210" t="s">
        <v>14930</v>
      </c>
      <c r="C191" s="155" t="s">
        <v>2072</v>
      </c>
      <c r="D191" s="155" t="s">
        <v>3479</v>
      </c>
      <c r="E191" s="155" t="s">
        <v>3638</v>
      </c>
      <c r="F191" s="161" t="s">
        <v>3475</v>
      </c>
      <c r="G191" s="2182" t="s">
        <v>2286</v>
      </c>
      <c r="H191" s="2182"/>
      <c r="I191" s="2182"/>
      <c r="J191" s="2182"/>
      <c r="K191" s="153">
        <v>0</v>
      </c>
      <c r="L191" s="153">
        <v>100</v>
      </c>
      <c r="M191" s="2267" t="s">
        <v>2070</v>
      </c>
      <c r="N191" s="2310"/>
      <c r="O191" s="2310"/>
      <c r="P191" s="2310"/>
      <c r="Q191" s="2310"/>
      <c r="R191" s="2310"/>
      <c r="S191" s="155" t="s">
        <v>3639</v>
      </c>
      <c r="U191" s="2045">
        <v>770</v>
      </c>
    </row>
    <row r="192" spans="1:21" s="52" customFormat="1">
      <c r="A192" s="161">
        <f t="shared" si="5"/>
        <v>180</v>
      </c>
      <c r="B192" s="2210" t="s">
        <v>14931</v>
      </c>
      <c r="C192" s="155" t="s">
        <v>2072</v>
      </c>
      <c r="D192" s="155" t="s">
        <v>3480</v>
      </c>
      <c r="E192" s="155" t="s">
        <v>3638</v>
      </c>
      <c r="F192" s="161" t="s">
        <v>3475</v>
      </c>
      <c r="G192" s="2182" t="s">
        <v>2286</v>
      </c>
      <c r="H192" s="2182"/>
      <c r="I192" s="2182"/>
      <c r="J192" s="2182"/>
      <c r="K192" s="153">
        <v>0</v>
      </c>
      <c r="L192" s="153">
        <v>100</v>
      </c>
      <c r="M192" s="2267" t="s">
        <v>2070</v>
      </c>
      <c r="N192" s="2310"/>
      <c r="O192" s="2310"/>
      <c r="P192" s="2310"/>
      <c r="Q192" s="2310"/>
      <c r="R192" s="2310"/>
      <c r="S192" s="155" t="s">
        <v>3639</v>
      </c>
      <c r="U192" s="2045">
        <v>770</v>
      </c>
    </row>
    <row r="193" spans="1:21" s="52" customFormat="1">
      <c r="A193" s="161">
        <f t="shared" si="5"/>
        <v>181</v>
      </c>
      <c r="B193" s="2210" t="s">
        <v>14932</v>
      </c>
      <c r="C193" s="155" t="s">
        <v>2073</v>
      </c>
      <c r="D193" s="155" t="s">
        <v>3481</v>
      </c>
      <c r="E193" s="155" t="s">
        <v>3638</v>
      </c>
      <c r="F193" s="161" t="s">
        <v>3475</v>
      </c>
      <c r="G193" s="2182" t="s">
        <v>2286</v>
      </c>
      <c r="H193" s="2182"/>
      <c r="I193" s="2182"/>
      <c r="J193" s="2182"/>
      <c r="K193" s="153">
        <v>0</v>
      </c>
      <c r="L193" s="153">
        <v>60</v>
      </c>
      <c r="M193" s="2267" t="s">
        <v>2070</v>
      </c>
      <c r="N193" s="2310"/>
      <c r="O193" s="2310"/>
      <c r="P193" s="2310"/>
      <c r="Q193" s="2310"/>
      <c r="R193" s="2310"/>
      <c r="S193" s="155" t="s">
        <v>3639</v>
      </c>
      <c r="U193" s="2045">
        <v>770</v>
      </c>
    </row>
    <row r="194" spans="1:21" s="52" customFormat="1">
      <c r="A194" s="161">
        <f t="shared" si="5"/>
        <v>182</v>
      </c>
      <c r="B194" s="2210" t="s">
        <v>14933</v>
      </c>
      <c r="C194" s="155" t="s">
        <v>2074</v>
      </c>
      <c r="D194" s="155" t="s">
        <v>3482</v>
      </c>
      <c r="E194" s="155" t="s">
        <v>3638</v>
      </c>
      <c r="F194" s="161" t="s">
        <v>3475</v>
      </c>
      <c r="G194" s="2182" t="s">
        <v>2835</v>
      </c>
      <c r="H194" s="2182"/>
      <c r="I194" s="2182"/>
      <c r="J194" s="2182"/>
      <c r="K194" s="153">
        <v>-40</v>
      </c>
      <c r="L194" s="153">
        <v>60</v>
      </c>
      <c r="M194" s="2267" t="s">
        <v>2070</v>
      </c>
      <c r="N194" s="2310"/>
      <c r="O194" s="2310"/>
      <c r="P194" s="2310"/>
      <c r="Q194" s="2310"/>
      <c r="R194" s="2310"/>
      <c r="S194" s="155" t="s">
        <v>3639</v>
      </c>
      <c r="U194" s="2045">
        <v>770</v>
      </c>
    </row>
    <row r="195" spans="1:21" s="52" customFormat="1">
      <c r="A195" s="161">
        <f t="shared" si="5"/>
        <v>183</v>
      </c>
      <c r="B195" s="2210" t="s">
        <v>14934</v>
      </c>
      <c r="C195" s="155" t="s">
        <v>2075</v>
      </c>
      <c r="D195" s="155" t="s">
        <v>3482</v>
      </c>
      <c r="E195" s="155" t="s">
        <v>3638</v>
      </c>
      <c r="F195" s="161" t="s">
        <v>3475</v>
      </c>
      <c r="G195" s="2182" t="s">
        <v>2286</v>
      </c>
      <c r="H195" s="2182"/>
      <c r="I195" s="2182"/>
      <c r="J195" s="2182"/>
      <c r="K195" s="153">
        <v>0</v>
      </c>
      <c r="L195" s="153">
        <v>60</v>
      </c>
      <c r="M195" s="2267" t="s">
        <v>2070</v>
      </c>
      <c r="N195" s="2310"/>
      <c r="O195" s="2310"/>
      <c r="P195" s="2310"/>
      <c r="Q195" s="2310"/>
      <c r="R195" s="2310"/>
      <c r="S195" s="155" t="s">
        <v>3639</v>
      </c>
      <c r="U195" s="2045">
        <v>770</v>
      </c>
    </row>
    <row r="196" spans="1:21" s="52" customFormat="1">
      <c r="A196" s="161">
        <v>178</v>
      </c>
      <c r="B196" s="2210" t="s">
        <v>14935</v>
      </c>
      <c r="C196" s="155" t="s">
        <v>2076</v>
      </c>
      <c r="D196" s="155" t="s">
        <v>3483</v>
      </c>
      <c r="E196" s="155" t="s">
        <v>3638</v>
      </c>
      <c r="F196" s="161" t="s">
        <v>3475</v>
      </c>
      <c r="G196" s="2182" t="s">
        <v>2286</v>
      </c>
      <c r="H196" s="2182"/>
      <c r="I196" s="2182"/>
      <c r="J196" s="2182"/>
      <c r="K196" s="153">
        <v>0</v>
      </c>
      <c r="L196" s="153">
        <v>60</v>
      </c>
      <c r="M196" s="2267" t="s">
        <v>2070</v>
      </c>
      <c r="N196" s="2310"/>
      <c r="O196" s="2310"/>
      <c r="P196" s="2310"/>
      <c r="Q196" s="2310"/>
      <c r="R196" s="2310"/>
      <c r="S196" s="155" t="s">
        <v>3639</v>
      </c>
      <c r="U196" s="2045">
        <v>770</v>
      </c>
    </row>
    <row r="197" spans="1:21" s="52" customFormat="1">
      <c r="A197" s="161"/>
      <c r="B197" s="2213" t="s">
        <v>13046</v>
      </c>
      <c r="C197" s="155"/>
      <c r="D197" s="155"/>
      <c r="E197" s="155"/>
      <c r="F197" s="161"/>
      <c r="G197" s="2182"/>
      <c r="H197" s="2182"/>
      <c r="I197" s="2182"/>
      <c r="J197" s="2182"/>
      <c r="K197" s="153"/>
      <c r="L197" s="153"/>
      <c r="M197" s="2310"/>
      <c r="N197" s="2310"/>
      <c r="O197" s="2310"/>
      <c r="P197" s="2310"/>
      <c r="Q197" s="2310"/>
      <c r="R197" s="2310"/>
      <c r="S197" s="155"/>
      <c r="U197" s="2045"/>
    </row>
    <row r="198" spans="1:21" s="52" customFormat="1">
      <c r="A198" s="245">
        <v>1</v>
      </c>
      <c r="B198" s="2219" t="s">
        <v>14936</v>
      </c>
      <c r="C198" s="155" t="s">
        <v>13383</v>
      </c>
      <c r="D198" s="155"/>
      <c r="E198" s="151" t="s">
        <v>13386</v>
      </c>
      <c r="F198" s="161" t="s">
        <v>13387</v>
      </c>
      <c r="G198" s="2182"/>
      <c r="H198" s="2182"/>
      <c r="I198" s="2182"/>
      <c r="J198" s="2182">
        <v>250</v>
      </c>
      <c r="K198" s="2311">
        <v>0</v>
      </c>
      <c r="L198" s="2311">
        <v>100</v>
      </c>
      <c r="M198" s="2267" t="s">
        <v>2070</v>
      </c>
      <c r="N198" s="2310"/>
      <c r="O198" s="2310"/>
      <c r="P198" s="2310"/>
      <c r="Q198" s="2310"/>
      <c r="R198" s="2310"/>
      <c r="S198" s="155"/>
      <c r="U198" s="2045">
        <v>410</v>
      </c>
    </row>
    <row r="199" spans="1:21" s="52" customFormat="1">
      <c r="A199" s="245">
        <v>2</v>
      </c>
      <c r="B199" s="2219" t="s">
        <v>14937</v>
      </c>
      <c r="C199" s="155" t="s">
        <v>3995</v>
      </c>
      <c r="D199" s="155"/>
      <c r="E199" s="151" t="s">
        <v>13386</v>
      </c>
      <c r="F199" s="161" t="s">
        <v>13387</v>
      </c>
      <c r="G199" s="2182"/>
      <c r="H199" s="2182"/>
      <c r="I199" s="2182"/>
      <c r="J199" s="2182">
        <v>250</v>
      </c>
      <c r="K199" s="2311">
        <v>0</v>
      </c>
      <c r="L199" s="2311">
        <v>100</v>
      </c>
      <c r="M199" s="2267" t="s">
        <v>2070</v>
      </c>
      <c r="N199" s="2310"/>
      <c r="O199" s="2310"/>
      <c r="P199" s="2310"/>
      <c r="Q199" s="2310"/>
      <c r="R199" s="2310"/>
      <c r="S199" s="155"/>
      <c r="U199" s="2045">
        <v>410</v>
      </c>
    </row>
    <row r="200" spans="1:21" s="52" customFormat="1">
      <c r="A200" s="245">
        <v>3</v>
      </c>
      <c r="B200" s="2219" t="s">
        <v>14938</v>
      </c>
      <c r="C200" s="155" t="s">
        <v>13384</v>
      </c>
      <c r="D200" s="155"/>
      <c r="E200" s="151" t="s">
        <v>13386</v>
      </c>
      <c r="F200" s="161" t="s">
        <v>13387</v>
      </c>
      <c r="G200" s="2182"/>
      <c r="H200" s="2182"/>
      <c r="I200" s="2182"/>
      <c r="J200" s="2182">
        <v>250</v>
      </c>
      <c r="K200" s="2311">
        <v>0</v>
      </c>
      <c r="L200" s="2311">
        <v>100</v>
      </c>
      <c r="M200" s="2267" t="s">
        <v>2070</v>
      </c>
      <c r="N200" s="2310"/>
      <c r="O200" s="2310"/>
      <c r="P200" s="2310"/>
      <c r="Q200" s="2310"/>
      <c r="R200" s="2310"/>
      <c r="S200" s="155"/>
      <c r="U200" s="2045">
        <v>410</v>
      </c>
    </row>
    <row r="201" spans="1:21" s="52" customFormat="1">
      <c r="A201" s="245">
        <v>4</v>
      </c>
      <c r="B201" s="2219" t="s">
        <v>14939</v>
      </c>
      <c r="C201" s="155" t="s">
        <v>13385</v>
      </c>
      <c r="D201" s="155"/>
      <c r="E201" s="151" t="s">
        <v>13386</v>
      </c>
      <c r="F201" s="161" t="s">
        <v>13387</v>
      </c>
      <c r="G201" s="2182"/>
      <c r="H201" s="2182"/>
      <c r="I201" s="2182"/>
      <c r="J201" s="2182">
        <v>250</v>
      </c>
      <c r="K201" s="2311">
        <v>0</v>
      </c>
      <c r="L201" s="2311">
        <v>100</v>
      </c>
      <c r="M201" s="2267" t="s">
        <v>2070</v>
      </c>
      <c r="N201" s="2310"/>
      <c r="O201" s="2310"/>
      <c r="P201" s="2310"/>
      <c r="Q201" s="2310"/>
      <c r="R201" s="2310"/>
      <c r="S201" s="155"/>
      <c r="U201" s="2045">
        <v>410</v>
      </c>
    </row>
    <row r="202" spans="1:21" s="52" customFormat="1">
      <c r="A202" s="161"/>
      <c r="B202" s="2213" t="s">
        <v>13050</v>
      </c>
      <c r="C202" s="155"/>
      <c r="D202" s="155"/>
      <c r="E202" s="151"/>
      <c r="F202" s="161"/>
      <c r="G202" s="2182"/>
      <c r="H202" s="2182"/>
      <c r="I202" s="2182"/>
      <c r="J202" s="2182"/>
      <c r="K202" s="153"/>
      <c r="L202" s="153"/>
      <c r="M202" s="2310"/>
      <c r="N202" s="2310"/>
      <c r="O202" s="2310"/>
      <c r="P202" s="2310"/>
      <c r="Q202" s="2310"/>
      <c r="R202" s="2310"/>
      <c r="S202" s="155"/>
      <c r="U202" s="2045"/>
    </row>
    <row r="203" spans="1:21" s="52" customFormat="1">
      <c r="A203" s="161">
        <v>1</v>
      </c>
      <c r="B203" s="2219" t="s">
        <v>14940</v>
      </c>
      <c r="C203" s="155" t="s">
        <v>4032</v>
      </c>
      <c r="D203" s="155"/>
      <c r="E203" s="151" t="s">
        <v>13465</v>
      </c>
      <c r="F203" s="161" t="s">
        <v>13387</v>
      </c>
      <c r="G203" s="2182"/>
      <c r="H203" s="2182"/>
      <c r="I203" s="2182"/>
      <c r="J203" s="2182">
        <v>360</v>
      </c>
      <c r="K203" s="153">
        <v>0</v>
      </c>
      <c r="L203" s="153">
        <v>100</v>
      </c>
      <c r="M203" s="2267" t="s">
        <v>2070</v>
      </c>
      <c r="N203" s="2310"/>
      <c r="O203" s="2310"/>
      <c r="P203" s="2310"/>
      <c r="Q203" s="2310"/>
      <c r="R203" s="2310"/>
      <c r="S203" s="155"/>
      <c r="U203" s="2045">
        <v>510</v>
      </c>
    </row>
    <row r="204" spans="1:21" s="52" customFormat="1">
      <c r="A204" s="161"/>
      <c r="B204" s="2312"/>
      <c r="C204" s="155"/>
      <c r="D204" s="155"/>
      <c r="E204" s="155"/>
      <c r="F204" s="161"/>
      <c r="G204" s="2182"/>
      <c r="H204" s="2182"/>
      <c r="I204" s="2182"/>
      <c r="J204" s="2182"/>
      <c r="K204" s="153"/>
      <c r="L204" s="153"/>
      <c r="M204" s="2310"/>
      <c r="N204" s="2310"/>
      <c r="O204" s="2310"/>
      <c r="P204" s="2310"/>
      <c r="Q204" s="2310"/>
      <c r="R204" s="2310"/>
      <c r="S204" s="155"/>
      <c r="U204" s="2045"/>
    </row>
    <row r="205" spans="1:21" s="52" customFormat="1">
      <c r="A205" s="161"/>
      <c r="B205" s="2213" t="s">
        <v>6532</v>
      </c>
      <c r="C205" s="155"/>
      <c r="D205" s="155"/>
      <c r="E205" s="155"/>
      <c r="F205" s="161"/>
      <c r="G205" s="2182"/>
      <c r="H205" s="2182"/>
      <c r="I205" s="2182"/>
      <c r="J205" s="2182"/>
      <c r="K205" s="153"/>
      <c r="L205" s="153"/>
      <c r="M205" s="2310"/>
      <c r="N205" s="2310"/>
      <c r="O205" s="2310"/>
      <c r="P205" s="2310"/>
      <c r="Q205" s="2310"/>
      <c r="R205" s="2310"/>
      <c r="S205" s="155"/>
      <c r="U205" s="2045"/>
    </row>
    <row r="206" spans="1:21" s="52" customFormat="1">
      <c r="A206" s="161">
        <v>1</v>
      </c>
      <c r="B206" s="2219" t="s">
        <v>14941</v>
      </c>
      <c r="C206" s="155" t="s">
        <v>14946</v>
      </c>
      <c r="D206" s="155" t="s">
        <v>6532</v>
      </c>
      <c r="E206" s="155" t="s">
        <v>14947</v>
      </c>
      <c r="F206" s="161" t="s">
        <v>190</v>
      </c>
      <c r="G206" s="2182" t="s">
        <v>530</v>
      </c>
      <c r="H206" s="2182"/>
      <c r="I206" s="2182"/>
      <c r="J206" s="2182">
        <v>510</v>
      </c>
      <c r="K206" s="153">
        <v>0</v>
      </c>
      <c r="L206" s="153">
        <v>200</v>
      </c>
      <c r="M206" s="2267" t="s">
        <v>2070</v>
      </c>
      <c r="N206" s="153" t="s">
        <v>14945</v>
      </c>
      <c r="O206" s="2310"/>
      <c r="P206" s="2310"/>
      <c r="Q206" s="2310"/>
      <c r="R206" s="2310"/>
      <c r="S206" s="155"/>
      <c r="U206" s="2045">
        <v>170</v>
      </c>
    </row>
    <row r="207" spans="1:21" s="52" customFormat="1">
      <c r="A207" s="161">
        <f>A206+1</f>
        <v>2</v>
      </c>
      <c r="B207" s="2219" t="s">
        <v>14942</v>
      </c>
      <c r="C207" s="155" t="s">
        <v>14948</v>
      </c>
      <c r="D207" s="155" t="s">
        <v>6532</v>
      </c>
      <c r="E207" s="155" t="s">
        <v>14947</v>
      </c>
      <c r="F207" s="161" t="s">
        <v>190</v>
      </c>
      <c r="G207" s="2182" t="s">
        <v>530</v>
      </c>
      <c r="H207" s="2182"/>
      <c r="I207" s="2182"/>
      <c r="J207" s="2182">
        <v>510</v>
      </c>
      <c r="K207" s="153">
        <v>0</v>
      </c>
      <c r="L207" s="153">
        <v>200</v>
      </c>
      <c r="M207" s="2267" t="s">
        <v>2070</v>
      </c>
      <c r="N207" s="153" t="s">
        <v>14945</v>
      </c>
      <c r="O207" s="2310"/>
      <c r="P207" s="2310"/>
      <c r="Q207" s="2310"/>
      <c r="R207" s="2310"/>
      <c r="S207" s="155"/>
      <c r="U207" s="2045">
        <v>170</v>
      </c>
    </row>
    <row r="208" spans="1:21" s="52" customFormat="1">
      <c r="A208" s="161">
        <f>A207+1</f>
        <v>3</v>
      </c>
      <c r="B208" s="2219" t="s">
        <v>14943</v>
      </c>
      <c r="C208" s="155" t="s">
        <v>14944</v>
      </c>
      <c r="D208" s="155" t="s">
        <v>14944</v>
      </c>
      <c r="E208" s="155" t="s">
        <v>14947</v>
      </c>
      <c r="F208" s="161" t="s">
        <v>190</v>
      </c>
      <c r="G208" s="2182" t="s">
        <v>530</v>
      </c>
      <c r="H208" s="2182"/>
      <c r="I208" s="2182"/>
      <c r="J208" s="2182">
        <v>510</v>
      </c>
      <c r="K208" s="153">
        <v>0</v>
      </c>
      <c r="L208" s="153">
        <v>200</v>
      </c>
      <c r="M208" s="2267" t="s">
        <v>2070</v>
      </c>
      <c r="N208" s="153" t="s">
        <v>14945</v>
      </c>
      <c r="O208" s="2310"/>
      <c r="P208" s="2310"/>
      <c r="Q208" s="2310"/>
      <c r="R208" s="2310"/>
      <c r="S208" s="155"/>
      <c r="U208" s="2045">
        <v>170</v>
      </c>
    </row>
    <row r="209" spans="1:21" s="52" customFormat="1">
      <c r="A209" s="161"/>
      <c r="B209" s="2313"/>
      <c r="C209" s="155"/>
      <c r="D209" s="155"/>
      <c r="E209" s="155"/>
      <c r="F209" s="161"/>
      <c r="G209" s="2182"/>
      <c r="H209" s="2182"/>
      <c r="I209" s="2182"/>
      <c r="J209" s="2182"/>
      <c r="K209" s="153"/>
      <c r="L209" s="153"/>
      <c r="M209" s="2310"/>
      <c r="N209" s="2310"/>
      <c r="O209" s="2310"/>
      <c r="P209" s="2310"/>
      <c r="Q209" s="2310"/>
      <c r="R209" s="2310"/>
      <c r="S209" s="155"/>
      <c r="U209" s="2045"/>
    </row>
    <row r="210" spans="1:21" s="52" customFormat="1">
      <c r="A210" s="183"/>
      <c r="B210" s="2314"/>
      <c r="C210" s="48"/>
      <c r="D210" s="48"/>
      <c r="E210" s="48"/>
      <c r="F210" s="183"/>
      <c r="G210" s="2222"/>
      <c r="H210" s="2222"/>
      <c r="I210" s="2222"/>
      <c r="J210" s="2222"/>
      <c r="K210" s="820"/>
      <c r="L210" s="820"/>
      <c r="M210" s="2291"/>
      <c r="N210" s="2291"/>
      <c r="O210" s="2291"/>
      <c r="P210" s="2291"/>
      <c r="Q210" s="2291"/>
      <c r="R210" s="2291"/>
      <c r="S210" s="48"/>
      <c r="U210" s="2045"/>
    </row>
    <row r="211" spans="1:21">
      <c r="G211" s="2125"/>
      <c r="H211" s="2125"/>
      <c r="I211" s="2125"/>
      <c r="J211" s="2125"/>
    </row>
    <row r="212" spans="1:21">
      <c r="A212" s="975" t="s">
        <v>6404</v>
      </c>
      <c r="D212" s="975">
        <f>COUNTA(A7:A210)</f>
        <v>192</v>
      </c>
      <c r="G212" s="2125"/>
      <c r="H212" s="2125"/>
      <c r="I212" s="2125"/>
      <c r="J212" s="2125"/>
      <c r="T212" s="975">
        <f>COUNTA(T7:T210)</f>
        <v>119</v>
      </c>
    </row>
    <row r="213" spans="1:21">
      <c r="G213" s="2125"/>
      <c r="H213" s="2125"/>
      <c r="I213" s="2125"/>
      <c r="J213" s="2125"/>
    </row>
    <row r="214" spans="1:21">
      <c r="G214" s="2125"/>
      <c r="H214" s="2125"/>
      <c r="I214" s="2125"/>
      <c r="J214" s="2125"/>
    </row>
    <row r="215" spans="1:21">
      <c r="G215" s="2125"/>
      <c r="H215" s="2125"/>
      <c r="I215" s="2125"/>
      <c r="J215" s="2125"/>
    </row>
    <row r="216" spans="1:21">
      <c r="G216" s="2125"/>
      <c r="H216" s="2125"/>
      <c r="I216" s="2125"/>
      <c r="J216" s="2125"/>
    </row>
    <row r="217" spans="1:21">
      <c r="G217" s="2125"/>
      <c r="H217" s="2125"/>
      <c r="I217" s="2125"/>
      <c r="J217" s="2125"/>
    </row>
    <row r="218" spans="1:21">
      <c r="G218" s="2125"/>
      <c r="H218" s="2125"/>
      <c r="I218" s="2125"/>
      <c r="J218" s="2125"/>
    </row>
    <row r="219" spans="1:21">
      <c r="G219" s="2125"/>
      <c r="H219" s="2125"/>
      <c r="I219" s="2125"/>
      <c r="J219" s="2125"/>
    </row>
    <row r="220" spans="1:21">
      <c r="G220" s="2125"/>
      <c r="H220" s="2125"/>
      <c r="I220" s="2125"/>
      <c r="J220" s="2125"/>
    </row>
    <row r="221" spans="1:21">
      <c r="G221" s="2125"/>
      <c r="H221" s="2125"/>
      <c r="I221" s="2125"/>
      <c r="J221" s="2125"/>
    </row>
    <row r="222" spans="1:21">
      <c r="G222" s="2125"/>
      <c r="H222" s="2125"/>
      <c r="I222" s="2125"/>
      <c r="J222" s="2125"/>
    </row>
    <row r="223" spans="1:21">
      <c r="G223" s="2125"/>
      <c r="H223" s="2125"/>
      <c r="I223" s="2125"/>
      <c r="J223" s="2125"/>
    </row>
    <row r="224" spans="1:21">
      <c r="G224" s="2125"/>
      <c r="H224" s="2125"/>
      <c r="I224" s="2125"/>
      <c r="J224" s="2125"/>
    </row>
    <row r="225" spans="7:10">
      <c r="G225" s="2125"/>
      <c r="H225" s="2125"/>
      <c r="I225" s="2125"/>
      <c r="J225" s="2125"/>
    </row>
    <row r="226" spans="7:10">
      <c r="G226" s="2125"/>
      <c r="H226" s="2125"/>
      <c r="I226" s="2125"/>
      <c r="J226" s="2125"/>
    </row>
    <row r="227" spans="7:10">
      <c r="G227" s="2125"/>
      <c r="H227" s="2125"/>
      <c r="I227" s="2125"/>
      <c r="J227" s="2125"/>
    </row>
    <row r="228" spans="7:10">
      <c r="G228" s="2125"/>
      <c r="H228" s="2125"/>
      <c r="I228" s="2125"/>
      <c r="J228" s="2125"/>
    </row>
    <row r="229" spans="7:10">
      <c r="G229" s="2125"/>
      <c r="H229" s="2125"/>
      <c r="I229" s="2125"/>
      <c r="J229" s="2125"/>
    </row>
  </sheetData>
  <customSheetViews>
    <customSheetView guid="{EAD1C6BF-B58E-4716-994B-7E887560A863}" scale="115" showPageBreaks="1" hiddenColumns="1">
      <pane xSplit="4" ySplit="6" topLeftCell="E176" activePane="bottomRight" state="frozen"/>
      <selection pane="bottomRight" activeCell="F193" sqref="F193"/>
      <pageMargins left="0.24" right="0.17" top="0.91" bottom="0.45" header="0.5" footer="0.3"/>
      <pageSetup paperSize="9" scale="9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cale="115" showPageBreaks="1" hiddenColumns="1">
      <pane ySplit="6" topLeftCell="A104" activePane="bottomLeft" state="frozen"/>
      <selection pane="bottomLeft" activeCell="T121" sqref="T121"/>
      <pageMargins left="0.94" right="0.17" top="1" bottom="0.45" header="0.5" footer="0.3"/>
      <pageSetup paperSize="9" scale="8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scale="115" hiddenColumns="1">
      <pane xSplit="3.758064516129032" ySplit="5" topLeftCell="E7" activePane="bottomRight" state="frozen"/>
      <selection pane="bottomRight" activeCell="A194" sqref="A194:XFD194"/>
      <pageMargins left="0.24" right="0.17" top="0.91" bottom="0.45" header="0.5" footer="0.3"/>
      <pageSetup paperSize="9" scale="90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cale="115" showPageBreaks="1" hiddenColumns="1">
      <pane xSplit="4" ySplit="6" topLeftCell="E7" activePane="bottomRight" state="frozen"/>
      <selection pane="bottomRight" activeCell="A194" sqref="A194:XFD194"/>
      <pageMargins left="0.24" right="0.17" top="0.91" bottom="0.45" header="0.5" footer="0.3"/>
      <pageSetup paperSize="9" scale="90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cale="115" showPageBreaks="1" hiddenColumns="1">
      <pane xSplit="3" ySplit="5" topLeftCell="E34" activePane="bottomRight" state="frozen"/>
      <selection pane="bottomRight" activeCell="F47" sqref="F47"/>
      <pageMargins left="0.24" right="0.17" top="0.91" bottom="0.45" header="0.5" footer="0.3"/>
      <pageSetup paperSize="9" scale="90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scale="115" hiddenColumns="1">
      <pane ySplit="6" topLeftCell="A7" activePane="bottomLeft" state="frozen"/>
      <selection pane="bottomLeft" activeCell="D2" sqref="D2"/>
      <pageMargins left="0.94" right="0.17" top="1" bottom="0.45" header="0.5" footer="0.3"/>
      <pageSetup paperSize="9" scale="8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cale="115" showPageBreaks="1" hiddenColumns="1">
      <pane ySplit="6" topLeftCell="A12" activePane="bottomLeft" state="frozen"/>
      <selection pane="bottomLeft" activeCell="A194" sqref="A194:XFD194"/>
      <pageMargins left="0.94" right="0.17" top="1" bottom="0.45" header="0.5" footer="0.3"/>
      <pageSetup paperSize="9" scale="8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cale="115" showPageBreaks="1" hiddenColumns="1">
      <pane ySplit="6" topLeftCell="A104" activePane="bottomLeft" state="frozen"/>
      <selection pane="bottomLeft" activeCell="T121" sqref="T121"/>
      <pageMargins left="0.94" right="0.17" top="1" bottom="0.45" header="0.5" footer="0.3"/>
      <pageSetup paperSize="9" scale="8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 hiddenColumns="1">
      <pane xSplit="4" ySplit="6" topLeftCell="P58" activePane="bottomRight" state="frozen"/>
      <selection pane="bottomRight" activeCell="U74" sqref="U74"/>
      <pageMargins left="0.94" right="0.17" top="1" bottom="0.45" header="0.5" footer="0.3"/>
      <pageSetup paperSize="9" scale="8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15">
      <pane xSplit="2" ySplit="6" topLeftCell="C175" activePane="bottomRight" state="frozen"/>
      <selection pane="bottomRight" activeCell="C185" sqref="C185"/>
      <pageMargins left="0.24" right="0.17" top="0.91" bottom="0.45" header="0.5" footer="0.3"/>
      <pageSetup paperSize="9" scale="90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15" showPageBreaks="1">
      <pane xSplit="2" ySplit="6" topLeftCell="C184" activePane="bottomRight" state="frozen"/>
      <selection pane="bottomRight" activeCell="C1" sqref="C1"/>
      <pageMargins left="0.24" right="0.17" top="0.91" bottom="0.45" header="0.5" footer="0.3"/>
      <pageSetup paperSize="9" scale="90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3">
    <mergeCell ref="F4:F5"/>
    <mergeCell ref="P4:Q4"/>
    <mergeCell ref="K4:M4"/>
    <mergeCell ref="S4:S5"/>
    <mergeCell ref="R4:R5"/>
    <mergeCell ref="G4:G5"/>
    <mergeCell ref="H4:H5"/>
    <mergeCell ref="I4:I5"/>
    <mergeCell ref="A4:A5"/>
    <mergeCell ref="B4:B5"/>
    <mergeCell ref="D4:D5"/>
    <mergeCell ref="C4:C5"/>
    <mergeCell ref="E4:E5"/>
  </mergeCells>
  <phoneticPr fontId="30" type="noConversion"/>
  <pageMargins left="0.24" right="0.17" top="0.91" bottom="0.45" header="0.5" footer="0.3"/>
  <pageSetup paperSize="9" scale="90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1"/>
  <dimension ref="A1:AE501"/>
  <sheetViews>
    <sheetView zoomScale="115" zoomScaleNormal="130" workbookViewId="0">
      <pane xSplit="4" ySplit="5" topLeftCell="E84" activePane="bottomRight" state="frozen"/>
      <selection pane="topRight" activeCell="E1" sqref="E1"/>
      <selection pane="bottomLeft" activeCell="A6" sqref="A6"/>
      <selection pane="bottomRight" activeCell="B21" sqref="B21"/>
    </sheetView>
  </sheetViews>
  <sheetFormatPr defaultColWidth="9.140625" defaultRowHeight="12.75"/>
  <cols>
    <col min="1" max="1" width="5" style="975" customWidth="1"/>
    <col min="2" max="2" width="14.42578125" style="2294" customWidth="1"/>
    <col min="3" max="3" width="20.7109375" style="975" customWidth="1"/>
    <col min="4" max="4" width="24.140625" style="975" customWidth="1"/>
    <col min="5" max="5" width="35.28515625" style="2294" customWidth="1"/>
    <col min="6" max="6" width="17.28515625" style="2294" customWidth="1"/>
    <col min="7" max="8" width="13.140625" style="2226" customWidth="1"/>
    <col min="9" max="9" width="13.140625" style="2227" customWidth="1"/>
    <col min="10" max="10" width="15.28515625" style="2522" customWidth="1"/>
    <col min="11" max="11" width="12.85546875" style="975" customWidth="1"/>
    <col min="12" max="12" width="10.7109375" style="975" customWidth="1"/>
    <col min="13" max="13" width="10.7109375" style="2294" customWidth="1"/>
    <col min="14" max="14" width="8.28515625" style="2226" customWidth="1"/>
    <col min="15" max="15" width="9.5703125" style="2226" customWidth="1"/>
    <col min="16" max="16" width="11.140625" style="2226" customWidth="1"/>
    <col min="17" max="18" width="13.7109375" style="2226" customWidth="1"/>
    <col min="19" max="19" width="6.140625" style="2295" customWidth="1"/>
    <col min="20" max="20" width="7.42578125" style="2295" customWidth="1"/>
    <col min="21" max="21" width="5.28515625" style="2226" customWidth="1"/>
    <col min="22" max="22" width="6.7109375" style="2226" customWidth="1"/>
    <col min="23" max="23" width="6" style="2226" customWidth="1"/>
    <col min="24" max="24" width="6.5703125" style="2226" customWidth="1"/>
    <col min="25" max="25" width="13.85546875" style="2125" customWidth="1"/>
    <col min="26" max="26" width="11.85546875" style="2125" customWidth="1"/>
    <col min="27" max="27" width="14.5703125" style="2125" hidden="1" customWidth="1"/>
    <col min="28" max="28" width="12.85546875" style="2125" hidden="1" customWidth="1"/>
    <col min="29" max="29" width="18" style="2125" hidden="1" customWidth="1"/>
    <col min="30" max="30" width="37.28515625" style="2018" customWidth="1"/>
    <col min="31" max="31" width="13" style="2235" customWidth="1"/>
    <col min="32" max="16384" width="9.140625" style="975"/>
  </cols>
  <sheetData>
    <row r="1" spans="1:31" s="2226" customFormat="1" ht="24" customHeight="1">
      <c r="A1" s="1784" t="s">
        <v>6432</v>
      </c>
      <c r="B1" s="1784"/>
      <c r="C1" s="1784"/>
      <c r="D1" s="1784"/>
      <c r="E1" s="1784"/>
      <c r="F1" s="1784"/>
      <c r="G1" s="1784"/>
      <c r="H1" s="1784"/>
      <c r="I1" s="1823"/>
      <c r="J1" s="2513"/>
      <c r="K1" s="1784"/>
      <c r="L1" s="1784"/>
      <c r="M1" s="1784"/>
      <c r="N1" s="1784"/>
      <c r="O1" s="1784"/>
      <c r="P1" s="1784"/>
      <c r="Q1" s="1784"/>
      <c r="R1" s="1784"/>
      <c r="S1" s="1784"/>
      <c r="T1" s="1784"/>
      <c r="U1" s="1784"/>
      <c r="V1" s="1784"/>
      <c r="W1" s="1784"/>
      <c r="X1" s="1784"/>
      <c r="Y1" s="1784"/>
      <c r="Z1" s="1784"/>
      <c r="AA1" s="1784"/>
      <c r="AB1" s="1784"/>
      <c r="AC1" s="1784"/>
      <c r="AD1" s="1784"/>
      <c r="AE1" s="2227"/>
    </row>
    <row r="2" spans="1:31" s="2226" customFormat="1" ht="12.75" customHeight="1">
      <c r="A2" s="2"/>
      <c r="B2" s="3"/>
      <c r="C2" s="3"/>
      <c r="D2" s="3"/>
      <c r="E2" s="4"/>
      <c r="F2" s="4"/>
      <c r="G2" s="3"/>
      <c r="H2" s="3"/>
      <c r="I2" s="2228"/>
      <c r="J2" s="2513"/>
      <c r="K2" s="3"/>
      <c r="L2" s="3"/>
      <c r="M2" s="4"/>
      <c r="N2" s="3"/>
      <c r="O2" s="3"/>
      <c r="P2" s="3"/>
      <c r="Q2" s="3"/>
      <c r="R2" s="3"/>
      <c r="S2" s="2229"/>
      <c r="T2" s="2229"/>
      <c r="U2" s="3"/>
      <c r="V2" s="3"/>
      <c r="W2" s="2124" t="s">
        <v>691</v>
      </c>
      <c r="X2" s="3"/>
      <c r="Y2" s="327"/>
      <c r="Z2" s="327"/>
      <c r="AA2" s="327"/>
      <c r="AB2" s="327"/>
      <c r="AC2" s="327"/>
      <c r="AD2" s="3"/>
      <c r="AE2" s="2227"/>
    </row>
    <row r="3" spans="1:31" s="2226" customFormat="1" ht="13.5" thickBot="1">
      <c r="A3" s="2085"/>
      <c r="B3" s="2085"/>
      <c r="C3" s="2085"/>
      <c r="D3" s="2085"/>
      <c r="E3" s="2085"/>
      <c r="F3" s="2085"/>
      <c r="G3" s="2085"/>
      <c r="H3" s="2085"/>
      <c r="I3" s="2111"/>
      <c r="J3" s="2513"/>
      <c r="K3" s="2085"/>
      <c r="L3" s="2085"/>
      <c r="M3" s="2085"/>
      <c r="N3" s="2085"/>
      <c r="O3" s="2085"/>
      <c r="P3" s="2085"/>
      <c r="Q3" s="2085"/>
      <c r="R3" s="2085"/>
      <c r="S3" s="2085"/>
      <c r="T3" s="2085"/>
      <c r="U3" s="2085"/>
      <c r="V3" s="2085"/>
      <c r="W3" s="975" t="s">
        <v>692</v>
      </c>
      <c r="X3" s="2085"/>
      <c r="Y3" s="2125"/>
      <c r="Z3" s="2125"/>
      <c r="AA3" s="2125"/>
      <c r="AB3" s="2125"/>
      <c r="AC3" s="2125"/>
      <c r="AD3" s="2085"/>
      <c r="AE3" s="2227"/>
    </row>
    <row r="4" spans="1:31" s="209" customFormat="1" ht="13.5" customHeight="1">
      <c r="A4" s="2359" t="s">
        <v>2418</v>
      </c>
      <c r="B4" s="2126" t="s">
        <v>2419</v>
      </c>
      <c r="C4" s="2126" t="s">
        <v>4911</v>
      </c>
      <c r="D4" s="2127" t="s">
        <v>282</v>
      </c>
      <c r="E4" s="2230" t="s">
        <v>12318</v>
      </c>
      <c r="F4" s="2230" t="s">
        <v>13378</v>
      </c>
      <c r="G4" s="2127" t="s">
        <v>281</v>
      </c>
      <c r="H4" s="2127" t="s">
        <v>2648</v>
      </c>
      <c r="I4" s="2128" t="s">
        <v>16912</v>
      </c>
      <c r="J4" s="2514" t="s">
        <v>17286</v>
      </c>
      <c r="K4" s="2357" t="s">
        <v>844</v>
      </c>
      <c r="L4" s="2358" t="s">
        <v>160</v>
      </c>
      <c r="M4" s="2363" t="s">
        <v>841</v>
      </c>
      <c r="N4" s="2358" t="s">
        <v>1914</v>
      </c>
      <c r="O4" s="2358" t="s">
        <v>1915</v>
      </c>
      <c r="P4" s="2126" t="s">
        <v>13626</v>
      </c>
      <c r="Q4" s="2126" t="s">
        <v>1633</v>
      </c>
      <c r="R4" s="2126" t="s">
        <v>19199</v>
      </c>
      <c r="S4" s="2352" t="s">
        <v>1029</v>
      </c>
      <c r="T4" s="2353"/>
      <c r="U4" s="2354"/>
      <c r="V4" s="2350" t="s">
        <v>4238</v>
      </c>
      <c r="W4" s="2351"/>
      <c r="X4" s="2364" t="s">
        <v>693</v>
      </c>
      <c r="Y4" s="643" t="s">
        <v>6079</v>
      </c>
      <c r="Z4" s="2366"/>
      <c r="AA4" s="643" t="s">
        <v>6080</v>
      </c>
      <c r="AB4" s="643" t="s">
        <v>6081</v>
      </c>
      <c r="AC4" s="643" t="s">
        <v>6082</v>
      </c>
      <c r="AD4" s="2355" t="s">
        <v>284</v>
      </c>
      <c r="AE4" s="2231"/>
    </row>
    <row r="5" spans="1:31" s="209" customFormat="1" ht="16.5" customHeight="1" thickBot="1">
      <c r="A5" s="2360"/>
      <c r="B5" s="2361"/>
      <c r="C5" s="2361"/>
      <c r="D5" s="2129"/>
      <c r="E5" s="2232"/>
      <c r="F5" s="2232"/>
      <c r="G5" s="2129"/>
      <c r="H5" s="2129"/>
      <c r="I5" s="2130"/>
      <c r="J5" s="2515"/>
      <c r="K5" s="2362"/>
      <c r="L5" s="1199"/>
      <c r="M5" s="2367"/>
      <c r="N5" s="1199"/>
      <c r="O5" s="1199"/>
      <c r="P5" s="2233" t="s">
        <v>2772</v>
      </c>
      <c r="Q5" s="2233" t="s">
        <v>1634</v>
      </c>
      <c r="R5" s="2233"/>
      <c r="S5" s="2234" t="s">
        <v>3203</v>
      </c>
      <c r="T5" s="2133" t="s">
        <v>3204</v>
      </c>
      <c r="U5" s="2133" t="s">
        <v>2336</v>
      </c>
      <c r="V5" s="2134" t="s">
        <v>4237</v>
      </c>
      <c r="W5" s="2135" t="s">
        <v>2201</v>
      </c>
      <c r="X5" s="2365"/>
      <c r="Y5" s="644" t="s">
        <v>2648</v>
      </c>
      <c r="Z5" s="644" t="s">
        <v>6085</v>
      </c>
      <c r="AA5" s="644"/>
      <c r="AB5" s="644"/>
      <c r="AC5" s="644"/>
      <c r="AD5" s="2356"/>
      <c r="AE5" s="2231"/>
    </row>
    <row r="6" spans="1:31">
      <c r="A6" s="128">
        <v>1</v>
      </c>
      <c r="B6" s="1622" t="s">
        <v>14281</v>
      </c>
      <c r="C6" s="30"/>
      <c r="D6" s="44" t="s">
        <v>12550</v>
      </c>
      <c r="E6" s="2236"/>
      <c r="F6" s="2236"/>
      <c r="G6" s="33" t="s">
        <v>4073</v>
      </c>
      <c r="H6" s="33"/>
      <c r="I6" s="194"/>
      <c r="J6" s="2516" t="s">
        <v>17273</v>
      </c>
      <c r="K6" s="44" t="s">
        <v>12551</v>
      </c>
      <c r="L6" s="128"/>
      <c r="M6" s="128"/>
      <c r="N6" s="33" t="s">
        <v>3613</v>
      </c>
      <c r="O6" s="33" t="s">
        <v>1916</v>
      </c>
      <c r="P6" s="33"/>
      <c r="Q6" s="33" t="s">
        <v>1924</v>
      </c>
      <c r="R6" s="33"/>
      <c r="S6" s="33">
        <v>0</v>
      </c>
      <c r="T6" s="33">
        <v>500</v>
      </c>
      <c r="U6" s="33" t="s">
        <v>4849</v>
      </c>
      <c r="V6" s="349" t="str">
        <f>IF(ISERROR(INDEX(data,MATCH(LEN(X6),item,0),2))," ",INDEX(data,MATCH(LEN(X6),item,0),2))</f>
        <v xml:space="preserve"> </v>
      </c>
      <c r="W6" s="33"/>
      <c r="X6" s="33"/>
      <c r="Y6" s="645"/>
      <c r="Z6" s="645"/>
      <c r="AA6" s="645"/>
      <c r="AB6" s="645"/>
      <c r="AC6" s="645"/>
      <c r="AD6" s="30"/>
    </row>
    <row r="7" spans="1:31">
      <c r="A7" s="128">
        <f>A6+1</f>
        <v>2</v>
      </c>
      <c r="B7" s="1622" t="s">
        <v>14282</v>
      </c>
      <c r="C7" s="30"/>
      <c r="D7" s="44" t="s">
        <v>12550</v>
      </c>
      <c r="E7" s="2236"/>
      <c r="F7" s="2236"/>
      <c r="G7" s="33" t="s">
        <v>4073</v>
      </c>
      <c r="H7" s="33"/>
      <c r="I7" s="194"/>
      <c r="J7" s="2517" t="s">
        <v>17273</v>
      </c>
      <c r="K7" s="44"/>
      <c r="L7" s="128"/>
      <c r="M7" s="128"/>
      <c r="N7" s="33" t="s">
        <v>3613</v>
      </c>
      <c r="O7" s="33" t="s">
        <v>1916</v>
      </c>
      <c r="P7" s="33"/>
      <c r="Q7" s="33" t="s">
        <v>1924</v>
      </c>
      <c r="R7" s="33"/>
      <c r="S7" s="33">
        <v>0</v>
      </c>
      <c r="T7" s="33">
        <v>500</v>
      </c>
      <c r="U7" s="33" t="s">
        <v>4849</v>
      </c>
      <c r="V7" s="349" t="str">
        <f>IF(ISERROR(INDEX(data,MATCH(LEN(X7),item,0),2))," ",INDEX(data,MATCH(LEN(X7),item,0),2))</f>
        <v xml:space="preserve"> </v>
      </c>
      <c r="W7" s="33"/>
      <c r="X7" s="33"/>
      <c r="Y7" s="645"/>
      <c r="Z7" s="645"/>
      <c r="AA7" s="645"/>
      <c r="AB7" s="645"/>
      <c r="AC7" s="645"/>
      <c r="AD7" s="30"/>
    </row>
    <row r="8" spans="1:31">
      <c r="A8" s="128">
        <f t="shared" ref="A8:A72" si="0">A7+1</f>
        <v>3</v>
      </c>
      <c r="B8" s="1622" t="s">
        <v>14283</v>
      </c>
      <c r="C8" s="30"/>
      <c r="D8" s="44" t="s">
        <v>12550</v>
      </c>
      <c r="E8" s="2236"/>
      <c r="F8" s="2236"/>
      <c r="G8" s="33" t="s">
        <v>4073</v>
      </c>
      <c r="H8" s="33"/>
      <c r="I8" s="194"/>
      <c r="J8" s="2517" t="s">
        <v>17273</v>
      </c>
      <c r="K8" s="44"/>
      <c r="L8" s="128"/>
      <c r="M8" s="128"/>
      <c r="N8" s="33" t="s">
        <v>3613</v>
      </c>
      <c r="O8" s="33" t="s">
        <v>1916</v>
      </c>
      <c r="P8" s="33"/>
      <c r="Q8" s="33" t="s">
        <v>1924</v>
      </c>
      <c r="R8" s="33"/>
      <c r="S8" s="33">
        <v>0</v>
      </c>
      <c r="T8" s="33">
        <v>500</v>
      </c>
      <c r="U8" s="33" t="s">
        <v>4849</v>
      </c>
      <c r="V8" s="349" t="str">
        <f>IF(ISERROR(INDEX(data,MATCH(LEN(X8),item,0),2))," ",INDEX(data,MATCH(LEN(X8),item,0),2))</f>
        <v xml:space="preserve"> </v>
      </c>
      <c r="W8" s="33"/>
      <c r="X8" s="33"/>
      <c r="Y8" s="645"/>
      <c r="Z8" s="645"/>
      <c r="AA8" s="645"/>
      <c r="AB8" s="645"/>
      <c r="AC8" s="645"/>
      <c r="AD8" s="30"/>
    </row>
    <row r="9" spans="1:31">
      <c r="A9" s="128">
        <f t="shared" si="0"/>
        <v>4</v>
      </c>
      <c r="B9" s="1622" t="s">
        <v>14284</v>
      </c>
      <c r="C9" s="30"/>
      <c r="D9" s="44" t="s">
        <v>12550</v>
      </c>
      <c r="E9" s="2236"/>
      <c r="F9" s="2236"/>
      <c r="G9" s="33" t="s">
        <v>4073</v>
      </c>
      <c r="H9" s="33"/>
      <c r="I9" s="194"/>
      <c r="J9" s="2517" t="s">
        <v>17273</v>
      </c>
      <c r="K9" s="44"/>
      <c r="L9" s="128"/>
      <c r="M9" s="128"/>
      <c r="N9" s="33" t="s">
        <v>3613</v>
      </c>
      <c r="O9" s="33" t="s">
        <v>1916</v>
      </c>
      <c r="P9" s="33"/>
      <c r="Q9" s="33" t="s">
        <v>1924</v>
      </c>
      <c r="R9" s="33"/>
      <c r="S9" s="33">
        <v>0</v>
      </c>
      <c r="T9" s="33">
        <v>500</v>
      </c>
      <c r="U9" s="33" t="s">
        <v>4849</v>
      </c>
      <c r="V9" s="349" t="str">
        <f>IF(ISERROR(INDEX(data,MATCH(LEN(X9),item,0),2))," ",INDEX(data,MATCH(LEN(X9),item,0),2))</f>
        <v xml:space="preserve"> </v>
      </c>
      <c r="W9" s="33"/>
      <c r="X9" s="33"/>
      <c r="Y9" s="645"/>
      <c r="Z9" s="645"/>
      <c r="AA9" s="645"/>
      <c r="AB9" s="645"/>
      <c r="AC9" s="645"/>
      <c r="AD9" s="30"/>
    </row>
    <row r="10" spans="1:31">
      <c r="A10" s="128">
        <f t="shared" si="0"/>
        <v>5</v>
      </c>
      <c r="B10" s="1622" t="s">
        <v>14285</v>
      </c>
      <c r="C10" s="30"/>
      <c r="D10" s="44" t="s">
        <v>12550</v>
      </c>
      <c r="E10" s="2236"/>
      <c r="F10" s="2236"/>
      <c r="G10" s="33" t="s">
        <v>4073</v>
      </c>
      <c r="H10" s="33"/>
      <c r="I10" s="194"/>
      <c r="J10" s="2517" t="s">
        <v>17273</v>
      </c>
      <c r="K10" s="44"/>
      <c r="L10" s="128"/>
      <c r="M10" s="128"/>
      <c r="N10" s="33" t="s">
        <v>3613</v>
      </c>
      <c r="O10" s="33" t="s">
        <v>1916</v>
      </c>
      <c r="P10" s="33"/>
      <c r="Q10" s="33" t="s">
        <v>1924</v>
      </c>
      <c r="R10" s="33"/>
      <c r="S10" s="33">
        <v>0</v>
      </c>
      <c r="T10" s="33">
        <v>500</v>
      </c>
      <c r="U10" s="33" t="s">
        <v>4849</v>
      </c>
      <c r="V10" s="349" t="str">
        <f>IF(ISERROR(INDEX(data,MATCH(LEN(X10),item,0),2))," ",INDEX(data,MATCH(LEN(X10),item,0),2))</f>
        <v xml:space="preserve"> </v>
      </c>
      <c r="W10" s="33"/>
      <c r="X10" s="33"/>
      <c r="Y10" s="645"/>
      <c r="Z10" s="645"/>
      <c r="AA10" s="645"/>
      <c r="AB10" s="645"/>
      <c r="AC10" s="645"/>
      <c r="AD10" s="30"/>
    </row>
    <row r="11" spans="1:31">
      <c r="A11" s="128">
        <f t="shared" si="0"/>
        <v>6</v>
      </c>
      <c r="B11" s="1622" t="s">
        <v>18276</v>
      </c>
      <c r="C11" s="30" t="s">
        <v>18277</v>
      </c>
      <c r="D11" s="44" t="s">
        <v>4388</v>
      </c>
      <c r="E11" s="2236" t="s">
        <v>18278</v>
      </c>
      <c r="F11" s="2236"/>
      <c r="G11" s="33" t="s">
        <v>4073</v>
      </c>
      <c r="H11" s="33"/>
      <c r="I11" s="194"/>
      <c r="J11" s="2517" t="s">
        <v>17259</v>
      </c>
      <c r="K11" s="44" t="s">
        <v>4206</v>
      </c>
      <c r="L11" s="128">
        <v>370</v>
      </c>
      <c r="M11" s="128">
        <v>16.899999999999999</v>
      </c>
      <c r="N11" s="33" t="s">
        <v>3613</v>
      </c>
      <c r="O11" s="33" t="s">
        <v>1916</v>
      </c>
      <c r="P11" s="33">
        <v>400</v>
      </c>
      <c r="Q11" s="33" t="s">
        <v>1635</v>
      </c>
      <c r="R11" s="33"/>
      <c r="S11" s="33">
        <v>0</v>
      </c>
      <c r="T11" s="33">
        <v>500</v>
      </c>
      <c r="U11" s="33" t="s">
        <v>4849</v>
      </c>
      <c r="V11" s="349"/>
      <c r="W11" s="33"/>
      <c r="X11" s="33"/>
      <c r="Y11" s="2155"/>
      <c r="Z11" s="2155"/>
      <c r="AA11" s="2155"/>
      <c r="AB11" s="2155"/>
      <c r="AC11" s="2155"/>
      <c r="AD11" s="30"/>
    </row>
    <row r="12" spans="1:31">
      <c r="A12" s="128">
        <f t="shared" si="0"/>
        <v>7</v>
      </c>
      <c r="B12" s="1622" t="s">
        <v>14286</v>
      </c>
      <c r="C12" s="30" t="s">
        <v>3614</v>
      </c>
      <c r="D12" s="44" t="s">
        <v>823</v>
      </c>
      <c r="E12" s="2236" t="s">
        <v>18278</v>
      </c>
      <c r="F12" s="2236"/>
      <c r="G12" s="33" t="s">
        <v>4073</v>
      </c>
      <c r="H12" s="33"/>
      <c r="I12" s="194"/>
      <c r="J12" s="2517" t="s">
        <v>17259</v>
      </c>
      <c r="K12" s="44" t="s">
        <v>4206</v>
      </c>
      <c r="L12" s="128">
        <v>370</v>
      </c>
      <c r="M12" s="128">
        <v>16.899999999999999</v>
      </c>
      <c r="N12" s="33" t="s">
        <v>3613</v>
      </c>
      <c r="O12" s="33" t="s">
        <v>1916</v>
      </c>
      <c r="P12" s="33">
        <v>400</v>
      </c>
      <c r="Q12" s="33" t="s">
        <v>1635</v>
      </c>
      <c r="R12" s="33"/>
      <c r="S12" s="33">
        <v>0</v>
      </c>
      <c r="T12" s="33">
        <v>500</v>
      </c>
      <c r="U12" s="33" t="s">
        <v>4849</v>
      </c>
      <c r="V12" s="349" t="str">
        <f t="shared" ref="V12:V74" si="1">IF(ISERROR(INDEX(data,MATCH(LEN(X12),item,0),2))," ",INDEX(data,MATCH(LEN(X12),item,0),2))</f>
        <v xml:space="preserve"> </v>
      </c>
      <c r="W12" s="33"/>
      <c r="X12" s="33"/>
      <c r="Y12" s="329"/>
      <c r="Z12" s="329"/>
      <c r="AA12" s="329"/>
      <c r="AB12" s="329"/>
      <c r="AC12" s="329"/>
      <c r="AD12" s="30"/>
    </row>
    <row r="13" spans="1:31">
      <c r="A13" s="128">
        <f t="shared" si="0"/>
        <v>8</v>
      </c>
      <c r="B13" s="1622" t="s">
        <v>14287</v>
      </c>
      <c r="C13" s="30" t="s">
        <v>3615</v>
      </c>
      <c r="D13" s="44" t="s">
        <v>4275</v>
      </c>
      <c r="E13" s="2236" t="s">
        <v>18278</v>
      </c>
      <c r="F13" s="2236"/>
      <c r="G13" s="33" t="s">
        <v>4073</v>
      </c>
      <c r="H13" s="33"/>
      <c r="I13" s="194"/>
      <c r="J13" s="2517" t="s">
        <v>17259</v>
      </c>
      <c r="K13" s="44" t="s">
        <v>4206</v>
      </c>
      <c r="L13" s="128">
        <v>360</v>
      </c>
      <c r="M13" s="128">
        <v>15.8</v>
      </c>
      <c r="N13" s="33" t="s">
        <v>3613</v>
      </c>
      <c r="O13" s="33" t="s">
        <v>1916</v>
      </c>
      <c r="P13" s="33">
        <v>250</v>
      </c>
      <c r="Q13" s="33" t="s">
        <v>1636</v>
      </c>
      <c r="R13" s="33"/>
      <c r="S13" s="33">
        <v>0</v>
      </c>
      <c r="T13" s="33">
        <v>500</v>
      </c>
      <c r="U13" s="33" t="s">
        <v>4849</v>
      </c>
      <c r="V13" s="349" t="str">
        <f t="shared" si="1"/>
        <v xml:space="preserve"> </v>
      </c>
      <c r="W13" s="33"/>
      <c r="X13" s="33"/>
      <c r="Y13" s="329"/>
      <c r="Z13" s="329"/>
      <c r="AA13" s="329"/>
      <c r="AB13" s="329"/>
      <c r="AC13" s="329"/>
      <c r="AD13" s="30"/>
    </row>
    <row r="14" spans="1:31">
      <c r="A14" s="128">
        <f t="shared" si="0"/>
        <v>9</v>
      </c>
      <c r="B14" s="1622" t="s">
        <v>14288</v>
      </c>
      <c r="C14" s="30" t="s">
        <v>3617</v>
      </c>
      <c r="D14" s="44" t="s">
        <v>3616</v>
      </c>
      <c r="E14" s="2236" t="s">
        <v>13628</v>
      </c>
      <c r="F14" s="2236"/>
      <c r="G14" s="33" t="s">
        <v>4073</v>
      </c>
      <c r="H14" s="33"/>
      <c r="I14" s="194"/>
      <c r="J14" s="2517" t="s">
        <v>17259</v>
      </c>
      <c r="K14" s="44" t="s">
        <v>4206</v>
      </c>
      <c r="L14" s="128">
        <v>82</v>
      </c>
      <c r="M14" s="128">
        <v>18.3</v>
      </c>
      <c r="N14" s="33" t="s">
        <v>3613</v>
      </c>
      <c r="O14" s="33" t="s">
        <v>1916</v>
      </c>
      <c r="P14" s="33">
        <v>250</v>
      </c>
      <c r="Q14" s="33" t="s">
        <v>1636</v>
      </c>
      <c r="R14" s="33"/>
      <c r="S14" s="33">
        <v>0</v>
      </c>
      <c r="T14" s="33">
        <v>150</v>
      </c>
      <c r="U14" s="33" t="s">
        <v>4849</v>
      </c>
      <c r="V14" s="349" t="str">
        <f t="shared" si="1"/>
        <v xml:space="preserve"> </v>
      </c>
      <c r="W14" s="33"/>
      <c r="X14" s="33"/>
      <c r="Y14" s="329"/>
      <c r="Z14" s="329"/>
      <c r="AA14" s="329"/>
      <c r="AB14" s="329"/>
      <c r="AC14" s="329"/>
      <c r="AD14" s="30"/>
    </row>
    <row r="15" spans="1:31">
      <c r="A15" s="128">
        <f t="shared" si="0"/>
        <v>10</v>
      </c>
      <c r="B15" s="1622" t="s">
        <v>14289</v>
      </c>
      <c r="C15" s="30" t="s">
        <v>3618</v>
      </c>
      <c r="D15" s="44" t="s">
        <v>817</v>
      </c>
      <c r="E15" s="2236" t="s">
        <v>13628</v>
      </c>
      <c r="F15" s="2236"/>
      <c r="G15" s="33" t="s">
        <v>4073</v>
      </c>
      <c r="H15" s="33"/>
      <c r="I15" s="194"/>
      <c r="J15" s="2517" t="s">
        <v>17259</v>
      </c>
      <c r="K15" s="44" t="s">
        <v>519</v>
      </c>
      <c r="L15" s="128">
        <v>42</v>
      </c>
      <c r="M15" s="128">
        <v>42</v>
      </c>
      <c r="N15" s="33" t="s">
        <v>3613</v>
      </c>
      <c r="O15" s="33" t="s">
        <v>1916</v>
      </c>
      <c r="P15" s="33">
        <v>250</v>
      </c>
      <c r="Q15" s="33" t="s">
        <v>1637</v>
      </c>
      <c r="R15" s="33"/>
      <c r="S15" s="33">
        <v>0</v>
      </c>
      <c r="T15" s="33">
        <v>100</v>
      </c>
      <c r="U15" s="33" t="s">
        <v>4849</v>
      </c>
      <c r="V15" s="349" t="str">
        <f t="shared" si="1"/>
        <v xml:space="preserve"> </v>
      </c>
      <c r="W15" s="33"/>
      <c r="X15" s="33"/>
      <c r="Y15" s="329"/>
      <c r="Z15" s="329"/>
      <c r="AA15" s="329"/>
      <c r="AB15" s="329"/>
      <c r="AC15" s="329"/>
      <c r="AD15" s="30"/>
    </row>
    <row r="16" spans="1:31">
      <c r="A16" s="128">
        <f t="shared" si="0"/>
        <v>11</v>
      </c>
      <c r="B16" s="1622" t="s">
        <v>14290</v>
      </c>
      <c r="C16" s="30" t="s">
        <v>3619</v>
      </c>
      <c r="D16" s="44" t="s">
        <v>2623</v>
      </c>
      <c r="E16" s="2236" t="s">
        <v>13628</v>
      </c>
      <c r="F16" s="2236"/>
      <c r="G16" s="33" t="s">
        <v>4073</v>
      </c>
      <c r="H16" s="33"/>
      <c r="I16" s="194"/>
      <c r="J16" s="2517" t="s">
        <v>17261</v>
      </c>
      <c r="K16" s="44" t="s">
        <v>3337</v>
      </c>
      <c r="L16" s="128">
        <v>33</v>
      </c>
      <c r="M16" s="128" t="s">
        <v>2749</v>
      </c>
      <c r="N16" s="33" t="s">
        <v>3613</v>
      </c>
      <c r="O16" s="33" t="s">
        <v>1916</v>
      </c>
      <c r="P16" s="33">
        <v>400</v>
      </c>
      <c r="Q16" s="33" t="s">
        <v>1638</v>
      </c>
      <c r="R16" s="33"/>
      <c r="S16" s="33">
        <v>0</v>
      </c>
      <c r="T16" s="33">
        <v>100</v>
      </c>
      <c r="U16" s="33" t="s">
        <v>4849</v>
      </c>
      <c r="V16" s="349" t="str">
        <f t="shared" si="1"/>
        <v xml:space="preserve"> </v>
      </c>
      <c r="W16" s="33"/>
      <c r="X16" s="33"/>
      <c r="Y16" s="329"/>
      <c r="Z16" s="329"/>
      <c r="AA16" s="329"/>
      <c r="AB16" s="329"/>
      <c r="AC16" s="329"/>
      <c r="AD16" s="30"/>
    </row>
    <row r="17" spans="1:30">
      <c r="A17" s="128">
        <f t="shared" si="0"/>
        <v>12</v>
      </c>
      <c r="B17" s="1622" t="s">
        <v>14291</v>
      </c>
      <c r="C17" s="30" t="s">
        <v>3621</v>
      </c>
      <c r="D17" s="44" t="s">
        <v>3620</v>
      </c>
      <c r="E17" s="2236" t="s">
        <v>13628</v>
      </c>
      <c r="F17" s="2236"/>
      <c r="G17" s="33" t="s">
        <v>4073</v>
      </c>
      <c r="H17" s="33"/>
      <c r="I17" s="194"/>
      <c r="J17" s="2517" t="s">
        <v>17261</v>
      </c>
      <c r="K17" s="44" t="s">
        <v>3337</v>
      </c>
      <c r="L17" s="128">
        <v>130</v>
      </c>
      <c r="M17" s="128" t="s">
        <v>1031</v>
      </c>
      <c r="N17" s="33" t="s">
        <v>3613</v>
      </c>
      <c r="O17" s="33" t="s">
        <v>1916</v>
      </c>
      <c r="P17" s="33">
        <v>400</v>
      </c>
      <c r="Q17" s="33" t="s">
        <v>1638</v>
      </c>
      <c r="R17" s="33"/>
      <c r="S17" s="33">
        <v>0</v>
      </c>
      <c r="T17" s="33">
        <v>200</v>
      </c>
      <c r="U17" s="33" t="s">
        <v>4849</v>
      </c>
      <c r="V17" s="349" t="str">
        <f t="shared" si="1"/>
        <v xml:space="preserve"> </v>
      </c>
      <c r="W17" s="33"/>
      <c r="X17" s="33"/>
      <c r="Y17" s="329"/>
      <c r="Z17" s="329"/>
      <c r="AA17" s="329"/>
      <c r="AB17" s="329"/>
      <c r="AC17" s="329"/>
      <c r="AD17" s="30"/>
    </row>
    <row r="18" spans="1:30">
      <c r="A18" s="128">
        <f t="shared" si="0"/>
        <v>13</v>
      </c>
      <c r="B18" s="1622" t="s">
        <v>14292</v>
      </c>
      <c r="C18" s="30" t="s">
        <v>3622</v>
      </c>
      <c r="D18" s="44" t="s">
        <v>817</v>
      </c>
      <c r="E18" s="2236" t="s">
        <v>18278</v>
      </c>
      <c r="F18" s="2236"/>
      <c r="G18" s="33" t="s">
        <v>4073</v>
      </c>
      <c r="H18" s="33"/>
      <c r="I18" s="194"/>
      <c r="J18" s="2517" t="s">
        <v>17261</v>
      </c>
      <c r="K18" s="44" t="s">
        <v>4206</v>
      </c>
      <c r="L18" s="128">
        <v>370</v>
      </c>
      <c r="M18" s="128">
        <v>16.899999999999999</v>
      </c>
      <c r="N18" s="33" t="s">
        <v>3613</v>
      </c>
      <c r="O18" s="33" t="s">
        <v>1916</v>
      </c>
      <c r="P18" s="33">
        <v>250</v>
      </c>
      <c r="Q18" s="33" t="s">
        <v>1636</v>
      </c>
      <c r="R18" s="33"/>
      <c r="S18" s="33">
        <v>0</v>
      </c>
      <c r="T18" s="33">
        <v>500</v>
      </c>
      <c r="U18" s="33" t="s">
        <v>4849</v>
      </c>
      <c r="V18" s="349" t="str">
        <f t="shared" si="1"/>
        <v xml:space="preserve"> </v>
      </c>
      <c r="W18" s="33"/>
      <c r="X18" s="33"/>
      <c r="Y18" s="329"/>
      <c r="Z18" s="329"/>
      <c r="AA18" s="329"/>
      <c r="AB18" s="329"/>
      <c r="AC18" s="329"/>
      <c r="AD18" s="30"/>
    </row>
    <row r="19" spans="1:30">
      <c r="A19" s="128">
        <f t="shared" si="0"/>
        <v>14</v>
      </c>
      <c r="B19" s="1622" t="s">
        <v>14293</v>
      </c>
      <c r="C19" s="30" t="s">
        <v>3623</v>
      </c>
      <c r="D19" s="44" t="s">
        <v>817</v>
      </c>
      <c r="E19" s="2236" t="s">
        <v>13628</v>
      </c>
      <c r="F19" s="2236"/>
      <c r="G19" s="33" t="s">
        <v>4073</v>
      </c>
      <c r="H19" s="33"/>
      <c r="I19" s="194"/>
      <c r="J19" s="2517" t="s">
        <v>17261</v>
      </c>
      <c r="K19" s="44" t="s">
        <v>4206</v>
      </c>
      <c r="L19" s="128">
        <v>210</v>
      </c>
      <c r="M19" s="128">
        <v>17.5</v>
      </c>
      <c r="N19" s="33" t="s">
        <v>3613</v>
      </c>
      <c r="O19" s="33" t="s">
        <v>1916</v>
      </c>
      <c r="P19" s="33">
        <v>250</v>
      </c>
      <c r="Q19" s="33" t="s">
        <v>1636</v>
      </c>
      <c r="R19" s="33"/>
      <c r="S19" s="33">
        <v>0</v>
      </c>
      <c r="T19" s="33">
        <v>300</v>
      </c>
      <c r="U19" s="33" t="s">
        <v>4849</v>
      </c>
      <c r="V19" s="349" t="str">
        <f t="shared" si="1"/>
        <v xml:space="preserve"> </v>
      </c>
      <c r="W19" s="33"/>
      <c r="X19" s="33"/>
      <c r="Y19" s="329"/>
      <c r="Z19" s="329"/>
      <c r="AA19" s="329"/>
      <c r="AB19" s="329"/>
      <c r="AC19" s="329"/>
      <c r="AD19" s="30"/>
    </row>
    <row r="20" spans="1:30">
      <c r="A20" s="128">
        <f t="shared" si="0"/>
        <v>15</v>
      </c>
      <c r="B20" s="1622" t="s">
        <v>14294</v>
      </c>
      <c r="C20" s="30" t="s">
        <v>1762</v>
      </c>
      <c r="D20" s="44" t="s">
        <v>3620</v>
      </c>
      <c r="E20" s="2236" t="s">
        <v>13628</v>
      </c>
      <c r="F20" s="2236"/>
      <c r="G20" s="33" t="s">
        <v>4073</v>
      </c>
      <c r="H20" s="33"/>
      <c r="I20" s="194"/>
      <c r="J20" s="2517" t="s">
        <v>17261</v>
      </c>
      <c r="K20" s="44" t="s">
        <v>4206</v>
      </c>
      <c r="L20" s="128">
        <v>210</v>
      </c>
      <c r="M20" s="128">
        <v>17.5</v>
      </c>
      <c r="N20" s="33" t="s">
        <v>3613</v>
      </c>
      <c r="O20" s="33" t="s">
        <v>1916</v>
      </c>
      <c r="P20" s="33">
        <v>250</v>
      </c>
      <c r="Q20" s="33" t="s">
        <v>1636</v>
      </c>
      <c r="R20" s="33"/>
      <c r="S20" s="33">
        <v>0</v>
      </c>
      <c r="T20" s="33">
        <v>300</v>
      </c>
      <c r="U20" s="33" t="s">
        <v>4849</v>
      </c>
      <c r="V20" s="349" t="str">
        <f t="shared" si="1"/>
        <v xml:space="preserve"> </v>
      </c>
      <c r="W20" s="33"/>
      <c r="X20" s="33"/>
      <c r="Y20" s="329"/>
      <c r="Z20" s="329"/>
      <c r="AA20" s="329"/>
      <c r="AB20" s="329"/>
      <c r="AC20" s="329"/>
      <c r="AD20" s="30"/>
    </row>
    <row r="21" spans="1:30">
      <c r="A21" s="128">
        <f t="shared" si="0"/>
        <v>16</v>
      </c>
      <c r="B21" s="1622" t="s">
        <v>14295</v>
      </c>
      <c r="C21" s="30" t="s">
        <v>2428</v>
      </c>
      <c r="D21" s="44" t="s">
        <v>817</v>
      </c>
      <c r="E21" s="2236" t="s">
        <v>13628</v>
      </c>
      <c r="F21" s="2236"/>
      <c r="G21" s="33" t="s">
        <v>4073</v>
      </c>
      <c r="H21" s="33"/>
      <c r="I21" s="194"/>
      <c r="J21" s="2517" t="s">
        <v>17261</v>
      </c>
      <c r="K21" s="44" t="s">
        <v>3027</v>
      </c>
      <c r="L21" s="128">
        <v>244</v>
      </c>
      <c r="M21" s="128">
        <v>13.9</v>
      </c>
      <c r="N21" s="33" t="s">
        <v>3613</v>
      </c>
      <c r="O21" s="33" t="s">
        <v>1916</v>
      </c>
      <c r="P21" s="33">
        <v>250</v>
      </c>
      <c r="Q21" s="33" t="s">
        <v>1636</v>
      </c>
      <c r="R21" s="33"/>
      <c r="S21" s="33">
        <v>0</v>
      </c>
      <c r="T21" s="33">
        <v>500</v>
      </c>
      <c r="U21" s="33" t="s">
        <v>4849</v>
      </c>
      <c r="V21" s="349" t="str">
        <f t="shared" si="1"/>
        <v xml:space="preserve"> </v>
      </c>
      <c r="W21" s="33"/>
      <c r="X21" s="33"/>
      <c r="Y21" s="329"/>
      <c r="Z21" s="329"/>
      <c r="AA21" s="329"/>
      <c r="AB21" s="329"/>
      <c r="AC21" s="329"/>
      <c r="AD21" s="30"/>
    </row>
    <row r="22" spans="1:30">
      <c r="A22" s="128">
        <f t="shared" si="0"/>
        <v>17</v>
      </c>
      <c r="B22" s="1622" t="s">
        <v>14296</v>
      </c>
      <c r="C22" s="30" t="s">
        <v>2429</v>
      </c>
      <c r="D22" s="44" t="s">
        <v>817</v>
      </c>
      <c r="E22" s="2236" t="s">
        <v>18279</v>
      </c>
      <c r="F22" s="2236"/>
      <c r="G22" s="33" t="s">
        <v>4073</v>
      </c>
      <c r="H22" s="33"/>
      <c r="I22" s="194"/>
      <c r="J22" s="2517" t="s">
        <v>17261</v>
      </c>
      <c r="K22" s="44" t="s">
        <v>3027</v>
      </c>
      <c r="L22" s="128">
        <v>520</v>
      </c>
      <c r="M22" s="128">
        <v>12.4</v>
      </c>
      <c r="N22" s="33" t="s">
        <v>2430</v>
      </c>
      <c r="O22" s="33" t="s">
        <v>1917</v>
      </c>
      <c r="P22" s="33">
        <v>250</v>
      </c>
      <c r="Q22" s="33" t="s">
        <v>1636</v>
      </c>
      <c r="R22" s="33"/>
      <c r="S22" s="33">
        <v>0</v>
      </c>
      <c r="T22" s="33">
        <v>600</v>
      </c>
      <c r="U22" s="33" t="s">
        <v>4849</v>
      </c>
      <c r="V22" s="349">
        <f t="shared" si="1"/>
        <v>125</v>
      </c>
      <c r="W22" s="33" t="s">
        <v>4239</v>
      </c>
      <c r="X22" s="331" t="s">
        <v>698</v>
      </c>
      <c r="Y22" s="329">
        <v>90004167</v>
      </c>
      <c r="Z22" s="329"/>
      <c r="AA22" s="329"/>
      <c r="AB22" s="329"/>
      <c r="AC22" s="329"/>
      <c r="AD22" s="30"/>
    </row>
    <row r="23" spans="1:30">
      <c r="A23" s="128">
        <f t="shared" si="0"/>
        <v>18</v>
      </c>
      <c r="B23" s="1622" t="s">
        <v>14297</v>
      </c>
      <c r="C23" s="30" t="s">
        <v>2429</v>
      </c>
      <c r="D23" s="44" t="s">
        <v>817</v>
      </c>
      <c r="E23" s="2236" t="s">
        <v>18279</v>
      </c>
      <c r="F23" s="2236"/>
      <c r="G23" s="33" t="s">
        <v>4073</v>
      </c>
      <c r="H23" s="33"/>
      <c r="I23" s="194"/>
      <c r="J23" s="2517" t="s">
        <v>17261</v>
      </c>
      <c r="K23" s="44" t="s">
        <v>3027</v>
      </c>
      <c r="L23" s="128">
        <v>520</v>
      </c>
      <c r="M23" s="128">
        <v>12.4</v>
      </c>
      <c r="N23" s="33" t="s">
        <v>2430</v>
      </c>
      <c r="O23" s="33" t="s">
        <v>1917</v>
      </c>
      <c r="P23" s="33">
        <v>250</v>
      </c>
      <c r="Q23" s="33" t="s">
        <v>1636</v>
      </c>
      <c r="R23" s="33"/>
      <c r="S23" s="33">
        <v>0</v>
      </c>
      <c r="T23" s="33">
        <v>600</v>
      </c>
      <c r="U23" s="33" t="s">
        <v>4849</v>
      </c>
      <c r="V23" s="349" t="str">
        <f t="shared" si="1"/>
        <v xml:space="preserve"> </v>
      </c>
      <c r="W23" s="33"/>
      <c r="X23" s="33"/>
      <c r="Y23" s="329"/>
      <c r="Z23" s="329"/>
      <c r="AA23" s="329"/>
      <c r="AB23" s="329"/>
      <c r="AC23" s="329"/>
      <c r="AD23" s="30"/>
    </row>
    <row r="24" spans="1:30">
      <c r="A24" s="128">
        <f t="shared" si="0"/>
        <v>19</v>
      </c>
      <c r="B24" s="1622" t="s">
        <v>14298</v>
      </c>
      <c r="C24" s="30" t="s">
        <v>2432</v>
      </c>
      <c r="D24" s="44" t="s">
        <v>2431</v>
      </c>
      <c r="E24" s="2236" t="s">
        <v>13628</v>
      </c>
      <c r="F24" s="2237"/>
      <c r="G24" s="33" t="s">
        <v>4073</v>
      </c>
      <c r="H24" s="33"/>
      <c r="I24" s="194"/>
      <c r="J24" s="2517" t="s">
        <v>17261</v>
      </c>
      <c r="K24" s="44" t="s">
        <v>233</v>
      </c>
      <c r="L24" s="128">
        <v>150</v>
      </c>
      <c r="M24" s="2071" t="s">
        <v>1030</v>
      </c>
      <c r="N24" s="33" t="s">
        <v>3613</v>
      </c>
      <c r="O24" s="33" t="s">
        <v>1916</v>
      </c>
      <c r="P24" s="33">
        <v>400</v>
      </c>
      <c r="Q24" s="33" t="s">
        <v>1639</v>
      </c>
      <c r="R24" s="33"/>
      <c r="S24" s="33">
        <v>0</v>
      </c>
      <c r="T24" s="33">
        <v>300</v>
      </c>
      <c r="U24" s="33" t="s">
        <v>4849</v>
      </c>
      <c r="V24" s="349" t="str">
        <f t="shared" si="1"/>
        <v xml:space="preserve"> </v>
      </c>
      <c r="W24" s="33"/>
      <c r="X24" s="33"/>
      <c r="Y24" s="329"/>
      <c r="Z24" s="329"/>
      <c r="AA24" s="329"/>
      <c r="AB24" s="329"/>
      <c r="AC24" s="329"/>
      <c r="AD24" s="30"/>
    </row>
    <row r="25" spans="1:30">
      <c r="A25" s="128">
        <f t="shared" si="0"/>
        <v>20</v>
      </c>
      <c r="B25" s="1622" t="s">
        <v>14299</v>
      </c>
      <c r="C25" s="30" t="s">
        <v>2433</v>
      </c>
      <c r="D25" s="44" t="s">
        <v>2431</v>
      </c>
      <c r="E25" s="2236" t="s">
        <v>13628</v>
      </c>
      <c r="F25" s="2237"/>
      <c r="G25" s="33" t="s">
        <v>4073</v>
      </c>
      <c r="H25" s="33"/>
      <c r="I25" s="194"/>
      <c r="J25" s="2517" t="s">
        <v>17261</v>
      </c>
      <c r="K25" s="44" t="s">
        <v>233</v>
      </c>
      <c r="L25" s="128">
        <v>224</v>
      </c>
      <c r="M25" s="2071" t="s">
        <v>1918</v>
      </c>
      <c r="N25" s="33" t="s">
        <v>3613</v>
      </c>
      <c r="O25" s="33" t="s">
        <v>1916</v>
      </c>
      <c r="P25" s="33">
        <v>400</v>
      </c>
      <c r="Q25" s="33" t="s">
        <v>1639</v>
      </c>
      <c r="R25" s="33"/>
      <c r="S25" s="33">
        <v>0</v>
      </c>
      <c r="T25" s="33">
        <v>300</v>
      </c>
      <c r="U25" s="33" t="s">
        <v>4849</v>
      </c>
      <c r="V25" s="349" t="str">
        <f t="shared" si="1"/>
        <v xml:space="preserve"> </v>
      </c>
      <c r="W25" s="33"/>
      <c r="X25" s="33"/>
      <c r="Y25" s="329"/>
      <c r="Z25" s="329"/>
      <c r="AA25" s="329"/>
      <c r="AB25" s="329"/>
      <c r="AC25" s="329"/>
      <c r="AD25" s="30"/>
    </row>
    <row r="26" spans="1:30">
      <c r="A26" s="128">
        <f t="shared" si="0"/>
        <v>21</v>
      </c>
      <c r="B26" s="1622" t="s">
        <v>14300</v>
      </c>
      <c r="C26" s="30" t="s">
        <v>2434</v>
      </c>
      <c r="D26" s="44" t="s">
        <v>3620</v>
      </c>
      <c r="E26" s="2236" t="s">
        <v>13628</v>
      </c>
      <c r="F26" s="2237"/>
      <c r="G26" s="33" t="s">
        <v>4073</v>
      </c>
      <c r="H26" s="33"/>
      <c r="I26" s="194"/>
      <c r="J26" s="2517" t="s">
        <v>17261</v>
      </c>
      <c r="K26" s="44" t="s">
        <v>233</v>
      </c>
      <c r="L26" s="128">
        <v>260</v>
      </c>
      <c r="M26" s="2071" t="s">
        <v>1919</v>
      </c>
      <c r="N26" s="33" t="s">
        <v>3613</v>
      </c>
      <c r="O26" s="33" t="s">
        <v>1916</v>
      </c>
      <c r="P26" s="33">
        <v>600</v>
      </c>
      <c r="Q26" s="33" t="s">
        <v>1639</v>
      </c>
      <c r="R26" s="33"/>
      <c r="S26" s="33">
        <v>0</v>
      </c>
      <c r="T26" s="33">
        <v>400</v>
      </c>
      <c r="U26" s="33" t="s">
        <v>4849</v>
      </c>
      <c r="V26" s="349" t="str">
        <f t="shared" si="1"/>
        <v xml:space="preserve"> </v>
      </c>
      <c r="W26" s="33"/>
      <c r="X26" s="33"/>
      <c r="Y26" s="329"/>
      <c r="Z26" s="329"/>
      <c r="AA26" s="329"/>
      <c r="AB26" s="329"/>
      <c r="AC26" s="329"/>
      <c r="AD26" s="30"/>
    </row>
    <row r="27" spans="1:30">
      <c r="A27" s="128">
        <f t="shared" si="0"/>
        <v>22</v>
      </c>
      <c r="B27" s="1622" t="s">
        <v>14301</v>
      </c>
      <c r="C27" s="30" t="s">
        <v>2435</v>
      </c>
      <c r="D27" s="44" t="s">
        <v>4263</v>
      </c>
      <c r="E27" s="2237" t="s">
        <v>18280</v>
      </c>
      <c r="F27" s="2237"/>
      <c r="G27" s="33" t="s">
        <v>4073</v>
      </c>
      <c r="H27" s="33"/>
      <c r="I27" s="194"/>
      <c r="J27" s="2517" t="s">
        <v>17261</v>
      </c>
      <c r="K27" s="44" t="s">
        <v>233</v>
      </c>
      <c r="L27" s="128">
        <v>871</v>
      </c>
      <c r="M27" s="2071" t="s">
        <v>1920</v>
      </c>
      <c r="N27" s="33" t="s">
        <v>2430</v>
      </c>
      <c r="O27" s="33" t="s">
        <v>1917</v>
      </c>
      <c r="P27" s="33">
        <v>700</v>
      </c>
      <c r="Q27" s="33" t="s">
        <v>1639</v>
      </c>
      <c r="R27" s="33"/>
      <c r="S27" s="33">
        <v>0</v>
      </c>
      <c r="T27" s="33">
        <v>1000</v>
      </c>
      <c r="U27" s="33" t="s">
        <v>4849</v>
      </c>
      <c r="V27" s="349">
        <f t="shared" si="1"/>
        <v>5</v>
      </c>
      <c r="W27" s="33" t="s">
        <v>4849</v>
      </c>
      <c r="X27" s="33" t="s">
        <v>1527</v>
      </c>
      <c r="Y27" s="329"/>
      <c r="Z27" s="329"/>
      <c r="AA27" s="329"/>
      <c r="AB27" s="329"/>
      <c r="AC27" s="329"/>
      <c r="AD27" s="30"/>
    </row>
    <row r="28" spans="1:30">
      <c r="A28" s="128">
        <f t="shared" si="0"/>
        <v>23</v>
      </c>
      <c r="B28" s="1622" t="s">
        <v>14302</v>
      </c>
      <c r="C28" s="30" t="s">
        <v>2435</v>
      </c>
      <c r="D28" s="44" t="s">
        <v>4263</v>
      </c>
      <c r="E28" s="2237" t="s">
        <v>18280</v>
      </c>
      <c r="F28" s="2237"/>
      <c r="G28" s="33" t="s">
        <v>4073</v>
      </c>
      <c r="H28" s="33"/>
      <c r="I28" s="194"/>
      <c r="J28" s="2517" t="s">
        <v>17261</v>
      </c>
      <c r="K28" s="44" t="s">
        <v>233</v>
      </c>
      <c r="L28" s="128">
        <v>903</v>
      </c>
      <c r="M28" s="2071" t="s">
        <v>1921</v>
      </c>
      <c r="N28" s="33" t="s">
        <v>2430</v>
      </c>
      <c r="O28" s="33" t="s">
        <v>1917</v>
      </c>
      <c r="P28" s="33">
        <v>700</v>
      </c>
      <c r="Q28" s="33" t="s">
        <v>1639</v>
      </c>
      <c r="R28" s="33"/>
      <c r="S28" s="33">
        <v>0</v>
      </c>
      <c r="T28" s="33">
        <v>903</v>
      </c>
      <c r="U28" s="33" t="s">
        <v>4849</v>
      </c>
      <c r="V28" s="349">
        <f t="shared" si="1"/>
        <v>5</v>
      </c>
      <c r="W28" s="33" t="s">
        <v>4849</v>
      </c>
      <c r="X28" s="33" t="s">
        <v>1527</v>
      </c>
      <c r="Y28" s="329"/>
      <c r="Z28" s="329"/>
      <c r="AA28" s="329"/>
      <c r="AB28" s="329"/>
      <c r="AC28" s="329"/>
      <c r="AD28" s="30"/>
    </row>
    <row r="29" spans="1:30">
      <c r="A29" s="128">
        <f t="shared" si="0"/>
        <v>24</v>
      </c>
      <c r="B29" s="1622" t="s">
        <v>14303</v>
      </c>
      <c r="C29" s="30" t="s">
        <v>4476</v>
      </c>
      <c r="D29" s="44" t="s">
        <v>4263</v>
      </c>
      <c r="E29" s="2237" t="s">
        <v>18280</v>
      </c>
      <c r="F29" s="2237"/>
      <c r="G29" s="33" t="s">
        <v>4073</v>
      </c>
      <c r="H29" s="33"/>
      <c r="I29" s="194"/>
      <c r="J29" s="2517" t="s">
        <v>17261</v>
      </c>
      <c r="K29" s="44" t="s">
        <v>233</v>
      </c>
      <c r="L29" s="128">
        <v>1055</v>
      </c>
      <c r="M29" s="2071" t="s">
        <v>1032</v>
      </c>
      <c r="N29" s="33" t="s">
        <v>2430</v>
      </c>
      <c r="O29" s="33" t="s">
        <v>1917</v>
      </c>
      <c r="P29" s="33">
        <v>700</v>
      </c>
      <c r="Q29" s="33" t="s">
        <v>1639</v>
      </c>
      <c r="R29" s="33"/>
      <c r="S29" s="33">
        <v>0</v>
      </c>
      <c r="T29" s="33">
        <v>1200</v>
      </c>
      <c r="U29" s="33" t="s">
        <v>4849</v>
      </c>
      <c r="V29" s="349">
        <f t="shared" si="1"/>
        <v>5</v>
      </c>
      <c r="W29" s="33" t="s">
        <v>4849</v>
      </c>
      <c r="X29" s="33" t="s">
        <v>1527</v>
      </c>
      <c r="Y29" s="329"/>
      <c r="Z29" s="329"/>
      <c r="AA29" s="329"/>
      <c r="AB29" s="329"/>
      <c r="AC29" s="329"/>
      <c r="AD29" s="30"/>
    </row>
    <row r="30" spans="1:30">
      <c r="A30" s="128">
        <f t="shared" si="0"/>
        <v>25</v>
      </c>
      <c r="B30" s="1622" t="s">
        <v>14304</v>
      </c>
      <c r="C30" s="30" t="s">
        <v>4477</v>
      </c>
      <c r="D30" s="44" t="s">
        <v>4263</v>
      </c>
      <c r="E30" s="2237" t="s">
        <v>18280</v>
      </c>
      <c r="F30" s="2237"/>
      <c r="G30" s="33" t="s">
        <v>4073</v>
      </c>
      <c r="H30" s="33"/>
      <c r="I30" s="194"/>
      <c r="J30" s="2517" t="s">
        <v>17262</v>
      </c>
      <c r="K30" s="44" t="s">
        <v>233</v>
      </c>
      <c r="L30" s="128">
        <v>1060</v>
      </c>
      <c r="M30" s="2071" t="s">
        <v>1032</v>
      </c>
      <c r="N30" s="33" t="s">
        <v>2430</v>
      </c>
      <c r="O30" s="33" t="s">
        <v>1917</v>
      </c>
      <c r="P30" s="33">
        <v>700</v>
      </c>
      <c r="Q30" s="33" t="s">
        <v>1639</v>
      </c>
      <c r="R30" s="33"/>
      <c r="S30" s="33">
        <v>0</v>
      </c>
      <c r="T30" s="33">
        <v>1200</v>
      </c>
      <c r="U30" s="33" t="s">
        <v>4849</v>
      </c>
      <c r="V30" s="349">
        <f t="shared" si="1"/>
        <v>5</v>
      </c>
      <c r="W30" s="33" t="s">
        <v>4849</v>
      </c>
      <c r="X30" s="33" t="s">
        <v>1527</v>
      </c>
      <c r="Y30" s="329"/>
      <c r="Z30" s="329"/>
      <c r="AA30" s="329"/>
      <c r="AB30" s="329"/>
      <c r="AC30" s="329"/>
      <c r="AD30" s="30"/>
    </row>
    <row r="31" spans="1:30">
      <c r="A31" s="128">
        <f t="shared" si="0"/>
        <v>26</v>
      </c>
      <c r="B31" s="1622" t="s">
        <v>14305</v>
      </c>
      <c r="C31" s="30" t="s">
        <v>4478</v>
      </c>
      <c r="D31" s="44" t="s">
        <v>4263</v>
      </c>
      <c r="E31" s="2237" t="s">
        <v>18281</v>
      </c>
      <c r="F31" s="2236"/>
      <c r="G31" s="33" t="s">
        <v>4073</v>
      </c>
      <c r="H31" s="33"/>
      <c r="I31" s="194"/>
      <c r="J31" s="2517" t="s">
        <v>17262</v>
      </c>
      <c r="K31" s="44" t="s">
        <v>1922</v>
      </c>
      <c r="L31" s="128">
        <v>960</v>
      </c>
      <c r="M31" s="128">
        <v>9.1999999999999993</v>
      </c>
      <c r="N31" s="33" t="s">
        <v>2430</v>
      </c>
      <c r="O31" s="33" t="s">
        <v>1917</v>
      </c>
      <c r="P31" s="33" t="s">
        <v>1923</v>
      </c>
      <c r="Q31" s="33" t="s">
        <v>1924</v>
      </c>
      <c r="R31" s="33"/>
      <c r="S31" s="33">
        <v>0</v>
      </c>
      <c r="T31" s="33">
        <v>1000</v>
      </c>
      <c r="U31" s="33" t="s">
        <v>4849</v>
      </c>
      <c r="V31" s="349">
        <f t="shared" si="1"/>
        <v>5</v>
      </c>
      <c r="W31" s="33" t="s">
        <v>4849</v>
      </c>
      <c r="X31" s="33" t="s">
        <v>1527</v>
      </c>
      <c r="Y31" s="329"/>
      <c r="Z31" s="329"/>
      <c r="AA31" s="329"/>
      <c r="AB31" s="329"/>
      <c r="AC31" s="329"/>
      <c r="AD31" s="30"/>
    </row>
    <row r="32" spans="1:30">
      <c r="A32" s="128">
        <f t="shared" si="0"/>
        <v>27</v>
      </c>
      <c r="B32" s="1622" t="s">
        <v>14306</v>
      </c>
      <c r="C32" s="30" t="s">
        <v>4478</v>
      </c>
      <c r="D32" s="44" t="s">
        <v>4263</v>
      </c>
      <c r="E32" s="2237" t="s">
        <v>18281</v>
      </c>
      <c r="F32" s="2236"/>
      <c r="G32" s="33" t="s">
        <v>4073</v>
      </c>
      <c r="H32" s="33"/>
      <c r="I32" s="194"/>
      <c r="J32" s="2517" t="s">
        <v>17262</v>
      </c>
      <c r="K32" s="44" t="s">
        <v>1922</v>
      </c>
      <c r="L32" s="128">
        <v>960</v>
      </c>
      <c r="M32" s="128">
        <v>9.1999999999999993</v>
      </c>
      <c r="N32" s="33" t="s">
        <v>2430</v>
      </c>
      <c r="O32" s="33" t="s">
        <v>1917</v>
      </c>
      <c r="P32" s="33" t="s">
        <v>1923</v>
      </c>
      <c r="Q32" s="33" t="s">
        <v>1924</v>
      </c>
      <c r="R32" s="33"/>
      <c r="S32" s="33">
        <v>0</v>
      </c>
      <c r="T32" s="33">
        <v>1000</v>
      </c>
      <c r="U32" s="33" t="s">
        <v>4849</v>
      </c>
      <c r="V32" s="349">
        <f t="shared" si="1"/>
        <v>5</v>
      </c>
      <c r="W32" s="33" t="s">
        <v>4849</v>
      </c>
      <c r="X32" s="33" t="s">
        <v>1527</v>
      </c>
      <c r="Y32" s="329"/>
      <c r="Z32" s="329"/>
      <c r="AA32" s="329"/>
      <c r="AB32" s="329"/>
      <c r="AC32" s="329"/>
      <c r="AD32" s="30"/>
    </row>
    <row r="33" spans="1:30">
      <c r="A33" s="128">
        <f t="shared" si="0"/>
        <v>28</v>
      </c>
      <c r="B33" s="1622" t="s">
        <v>14307</v>
      </c>
      <c r="C33" s="30" t="s">
        <v>4477</v>
      </c>
      <c r="D33" s="44" t="s">
        <v>4263</v>
      </c>
      <c r="E33" s="2237" t="s">
        <v>18281</v>
      </c>
      <c r="F33" s="2237"/>
      <c r="G33" s="33" t="s">
        <v>4073</v>
      </c>
      <c r="H33" s="33"/>
      <c r="I33" s="194"/>
      <c r="J33" s="2517" t="s">
        <v>17261</v>
      </c>
      <c r="K33" s="44" t="s">
        <v>233</v>
      </c>
      <c r="L33" s="128">
        <v>1060</v>
      </c>
      <c r="M33" s="2071" t="s">
        <v>1032</v>
      </c>
      <c r="N33" s="33" t="s">
        <v>2430</v>
      </c>
      <c r="O33" s="33" t="s">
        <v>1917</v>
      </c>
      <c r="P33" s="33" t="s">
        <v>1923</v>
      </c>
      <c r="Q33" s="33" t="s">
        <v>1924</v>
      </c>
      <c r="R33" s="33"/>
      <c r="S33" s="33">
        <v>0</v>
      </c>
      <c r="T33" s="33">
        <v>1200</v>
      </c>
      <c r="U33" s="33" t="s">
        <v>4849</v>
      </c>
      <c r="V33" s="349">
        <f t="shared" si="1"/>
        <v>5</v>
      </c>
      <c r="W33" s="33" t="s">
        <v>4849</v>
      </c>
      <c r="X33" s="33" t="s">
        <v>1527</v>
      </c>
      <c r="Y33" s="329"/>
      <c r="Z33" s="329"/>
      <c r="AA33" s="329"/>
      <c r="AB33" s="329"/>
      <c r="AC33" s="329"/>
      <c r="AD33" s="30"/>
    </row>
    <row r="34" spans="1:30">
      <c r="A34" s="128">
        <f t="shared" si="0"/>
        <v>29</v>
      </c>
      <c r="B34" s="1622" t="s">
        <v>14308</v>
      </c>
      <c r="C34" s="30" t="s">
        <v>4479</v>
      </c>
      <c r="D34" s="44" t="s">
        <v>817</v>
      </c>
      <c r="E34" s="2236" t="s">
        <v>13628</v>
      </c>
      <c r="F34" s="2236"/>
      <c r="G34" s="33" t="s">
        <v>4073</v>
      </c>
      <c r="H34" s="33"/>
      <c r="I34" s="194"/>
      <c r="J34" s="2517" t="s">
        <v>3516</v>
      </c>
      <c r="K34" s="44" t="s">
        <v>3026</v>
      </c>
      <c r="L34" s="128">
        <v>20</v>
      </c>
      <c r="M34" s="128">
        <v>2</v>
      </c>
      <c r="N34" s="33" t="s">
        <v>3613</v>
      </c>
      <c r="O34" s="33" t="s">
        <v>1916</v>
      </c>
      <c r="P34" s="33">
        <v>250</v>
      </c>
      <c r="Q34" s="33" t="s">
        <v>1638</v>
      </c>
      <c r="R34" s="33"/>
      <c r="S34" s="33">
        <v>0</v>
      </c>
      <c r="T34" s="33">
        <v>50</v>
      </c>
      <c r="U34" s="33" t="s">
        <v>4849</v>
      </c>
      <c r="V34" s="349"/>
      <c r="W34" s="33"/>
      <c r="X34" s="331"/>
      <c r="Y34" s="329">
        <v>90004072</v>
      </c>
      <c r="Z34" s="329"/>
      <c r="AA34" s="329"/>
      <c r="AB34" s="329"/>
      <c r="AC34" s="329"/>
      <c r="AD34" s="30"/>
    </row>
    <row r="35" spans="1:30">
      <c r="A35" s="128">
        <f t="shared" si="0"/>
        <v>30</v>
      </c>
      <c r="B35" s="1622" t="s">
        <v>14309</v>
      </c>
      <c r="C35" s="30" t="s">
        <v>4481</v>
      </c>
      <c r="D35" s="44" t="s">
        <v>817</v>
      </c>
      <c r="E35" s="2236" t="s">
        <v>13628</v>
      </c>
      <c r="F35" s="2236"/>
      <c r="G35" s="33" t="s">
        <v>4073</v>
      </c>
      <c r="H35" s="33"/>
      <c r="I35" s="194"/>
      <c r="J35" s="2517" t="s">
        <v>3516</v>
      </c>
      <c r="K35" s="44" t="s">
        <v>3026</v>
      </c>
      <c r="L35" s="128">
        <v>40</v>
      </c>
      <c r="M35" s="128">
        <v>0.25</v>
      </c>
      <c r="N35" s="33" t="s">
        <v>3613</v>
      </c>
      <c r="O35" s="33" t="s">
        <v>1916</v>
      </c>
      <c r="P35" s="33">
        <v>250</v>
      </c>
      <c r="Q35" s="33" t="s">
        <v>1638</v>
      </c>
      <c r="R35" s="33"/>
      <c r="S35" s="33">
        <v>0</v>
      </c>
      <c r="T35" s="33">
        <v>100</v>
      </c>
      <c r="U35" s="33" t="s">
        <v>4849</v>
      </c>
      <c r="V35" s="349" t="str">
        <f t="shared" si="1"/>
        <v xml:space="preserve"> </v>
      </c>
      <c r="W35" s="33"/>
      <c r="X35" s="33"/>
      <c r="Y35" s="329"/>
      <c r="Z35" s="329"/>
      <c r="AA35" s="329"/>
      <c r="AB35" s="329"/>
      <c r="AC35" s="329"/>
      <c r="AD35" s="30"/>
    </row>
    <row r="36" spans="1:30">
      <c r="A36" s="128">
        <f t="shared" si="0"/>
        <v>31</v>
      </c>
      <c r="B36" s="1622" t="s">
        <v>14310</v>
      </c>
      <c r="C36" s="30" t="s">
        <v>4520</v>
      </c>
      <c r="D36" s="44" t="s">
        <v>817</v>
      </c>
      <c r="E36" s="2236" t="s">
        <v>13628</v>
      </c>
      <c r="F36" s="2236"/>
      <c r="G36" s="33" t="s">
        <v>4073</v>
      </c>
      <c r="H36" s="33"/>
      <c r="I36" s="194"/>
      <c r="J36" s="2517" t="s">
        <v>17274</v>
      </c>
      <c r="K36" s="44" t="s">
        <v>3027</v>
      </c>
      <c r="L36" s="128">
        <v>240</v>
      </c>
      <c r="M36" s="128">
        <v>9</v>
      </c>
      <c r="N36" s="33" t="s">
        <v>3613</v>
      </c>
      <c r="O36" s="33" t="s">
        <v>1916</v>
      </c>
      <c r="P36" s="33">
        <v>250</v>
      </c>
      <c r="Q36" s="33" t="s">
        <v>1638</v>
      </c>
      <c r="R36" s="33"/>
      <c r="S36" s="33">
        <v>0</v>
      </c>
      <c r="T36" s="33">
        <v>300</v>
      </c>
      <c r="U36" s="33" t="s">
        <v>4849</v>
      </c>
      <c r="V36" s="349" t="str">
        <f t="shared" si="1"/>
        <v xml:space="preserve"> </v>
      </c>
      <c r="W36" s="33"/>
      <c r="X36" s="33"/>
      <c r="Y36" s="329"/>
      <c r="Z36" s="329"/>
      <c r="AA36" s="329"/>
      <c r="AB36" s="329"/>
      <c r="AC36" s="329"/>
      <c r="AD36" s="30"/>
    </row>
    <row r="37" spans="1:30">
      <c r="A37" s="128">
        <f t="shared" si="0"/>
        <v>32</v>
      </c>
      <c r="B37" s="1622" t="s">
        <v>14311</v>
      </c>
      <c r="C37" s="30" t="s">
        <v>4521</v>
      </c>
      <c r="D37" s="44" t="s">
        <v>817</v>
      </c>
      <c r="E37" s="2236" t="s">
        <v>13628</v>
      </c>
      <c r="F37" s="2236"/>
      <c r="G37" s="33" t="s">
        <v>4073</v>
      </c>
      <c r="H37" s="33"/>
      <c r="I37" s="194"/>
      <c r="J37" s="2517" t="s">
        <v>17274</v>
      </c>
      <c r="K37" s="44" t="s">
        <v>3022</v>
      </c>
      <c r="L37" s="128">
        <v>162</v>
      </c>
      <c r="M37" s="128">
        <v>17.5</v>
      </c>
      <c r="N37" s="33" t="s">
        <v>3613</v>
      </c>
      <c r="O37" s="33" t="s">
        <v>1916</v>
      </c>
      <c r="P37" s="33">
        <v>250</v>
      </c>
      <c r="Q37" s="33" t="s">
        <v>1636</v>
      </c>
      <c r="R37" s="33"/>
      <c r="S37" s="33">
        <v>0</v>
      </c>
      <c r="T37" s="33">
        <v>200</v>
      </c>
      <c r="U37" s="33" t="s">
        <v>4849</v>
      </c>
      <c r="V37" s="349" t="str">
        <f t="shared" si="1"/>
        <v xml:space="preserve"> </v>
      </c>
      <c r="W37" s="33"/>
      <c r="X37" s="33"/>
      <c r="Y37" s="329"/>
      <c r="Z37" s="329"/>
      <c r="AA37" s="329"/>
      <c r="AB37" s="329"/>
      <c r="AC37" s="329"/>
      <c r="AD37" s="30"/>
    </row>
    <row r="38" spans="1:30">
      <c r="A38" s="128">
        <f t="shared" si="0"/>
        <v>33</v>
      </c>
      <c r="B38" s="1622" t="s">
        <v>14312</v>
      </c>
      <c r="C38" s="30" t="s">
        <v>4522</v>
      </c>
      <c r="D38" s="44" t="s">
        <v>817</v>
      </c>
      <c r="E38" s="2236" t="s">
        <v>13628</v>
      </c>
      <c r="F38" s="2236"/>
      <c r="G38" s="33" t="s">
        <v>4073</v>
      </c>
      <c r="H38" s="33"/>
      <c r="I38" s="194"/>
      <c r="J38" s="2517" t="s">
        <v>17274</v>
      </c>
      <c r="K38" s="44" t="s">
        <v>3027</v>
      </c>
      <c r="L38" s="128">
        <v>140</v>
      </c>
      <c r="M38" s="128">
        <v>8.8000000000000007</v>
      </c>
      <c r="N38" s="33" t="s">
        <v>3613</v>
      </c>
      <c r="O38" s="33" t="s">
        <v>1916</v>
      </c>
      <c r="P38" s="33">
        <v>250</v>
      </c>
      <c r="Q38" s="33" t="s">
        <v>1638</v>
      </c>
      <c r="R38" s="33"/>
      <c r="S38" s="33">
        <v>0</v>
      </c>
      <c r="T38" s="33">
        <v>200</v>
      </c>
      <c r="U38" s="33" t="s">
        <v>4849</v>
      </c>
      <c r="V38" s="349" t="str">
        <f t="shared" si="1"/>
        <v xml:space="preserve"> </v>
      </c>
      <c r="W38" s="33"/>
      <c r="X38" s="33"/>
      <c r="Y38" s="329"/>
      <c r="Z38" s="329"/>
      <c r="AA38" s="329"/>
      <c r="AB38" s="329"/>
      <c r="AC38" s="329"/>
      <c r="AD38" s="30"/>
    </row>
    <row r="39" spans="1:30">
      <c r="A39" s="128">
        <f t="shared" si="0"/>
        <v>34</v>
      </c>
      <c r="B39" s="1622" t="s">
        <v>14313</v>
      </c>
      <c r="C39" s="30" t="s">
        <v>4523</v>
      </c>
      <c r="D39" s="44" t="s">
        <v>2289</v>
      </c>
      <c r="E39" s="2236" t="s">
        <v>13628</v>
      </c>
      <c r="F39" s="2236"/>
      <c r="G39" s="33" t="s">
        <v>4073</v>
      </c>
      <c r="H39" s="33"/>
      <c r="I39" s="194"/>
      <c r="J39" s="2517" t="s">
        <v>17216</v>
      </c>
      <c r="K39" s="44" t="s">
        <v>3027</v>
      </c>
      <c r="L39" s="128">
        <v>70</v>
      </c>
      <c r="M39" s="128">
        <v>8.6</v>
      </c>
      <c r="N39" s="33" t="s">
        <v>3613</v>
      </c>
      <c r="O39" s="33" t="s">
        <v>1916</v>
      </c>
      <c r="P39" s="33">
        <v>250</v>
      </c>
      <c r="Q39" s="33" t="s">
        <v>1638</v>
      </c>
      <c r="R39" s="33"/>
      <c r="S39" s="33">
        <v>0</v>
      </c>
      <c r="T39" s="33">
        <v>100</v>
      </c>
      <c r="U39" s="33" t="s">
        <v>4849</v>
      </c>
      <c r="V39" s="349" t="str">
        <f t="shared" si="1"/>
        <v xml:space="preserve"> </v>
      </c>
      <c r="W39" s="33"/>
      <c r="X39" s="33"/>
      <c r="Y39" s="329"/>
      <c r="Z39" s="329"/>
      <c r="AA39" s="329"/>
      <c r="AB39" s="329"/>
      <c r="AC39" s="329"/>
      <c r="AD39" s="30"/>
    </row>
    <row r="40" spans="1:30">
      <c r="A40" s="128">
        <f t="shared" si="0"/>
        <v>35</v>
      </c>
      <c r="B40" s="1622" t="s">
        <v>14314</v>
      </c>
      <c r="C40" s="30" t="s">
        <v>346</v>
      </c>
      <c r="D40" s="44" t="s">
        <v>2288</v>
      </c>
      <c r="E40" s="2236" t="s">
        <v>13628</v>
      </c>
      <c r="F40" s="2236"/>
      <c r="G40" s="33" t="s">
        <v>4073</v>
      </c>
      <c r="H40" s="33"/>
      <c r="I40" s="194"/>
      <c r="J40" s="2517" t="s">
        <v>3516</v>
      </c>
      <c r="K40" s="44" t="s">
        <v>2862</v>
      </c>
      <c r="L40" s="128">
        <v>50</v>
      </c>
      <c r="M40" s="128">
        <v>8.4</v>
      </c>
      <c r="N40" s="33" t="s">
        <v>3613</v>
      </c>
      <c r="O40" s="33" t="s">
        <v>1916</v>
      </c>
      <c r="P40" s="33">
        <v>250</v>
      </c>
      <c r="Q40" s="33" t="s">
        <v>1638</v>
      </c>
      <c r="R40" s="33"/>
      <c r="S40" s="33">
        <v>0</v>
      </c>
      <c r="T40" s="33">
        <v>100</v>
      </c>
      <c r="U40" s="33" t="s">
        <v>4849</v>
      </c>
      <c r="V40" s="349" t="str">
        <f t="shared" si="1"/>
        <v xml:space="preserve"> </v>
      </c>
      <c r="W40" s="33"/>
      <c r="X40" s="33"/>
      <c r="Y40" s="329"/>
      <c r="Z40" s="329"/>
      <c r="AA40" s="329"/>
      <c r="AB40" s="329"/>
      <c r="AC40" s="329"/>
      <c r="AD40" s="30"/>
    </row>
    <row r="41" spans="1:30">
      <c r="A41" s="128">
        <f t="shared" si="0"/>
        <v>36</v>
      </c>
      <c r="B41" s="1622" t="s">
        <v>14315</v>
      </c>
      <c r="C41" s="30" t="s">
        <v>3338</v>
      </c>
      <c r="D41" s="44" t="s">
        <v>795</v>
      </c>
      <c r="E41" s="2236" t="s">
        <v>13628</v>
      </c>
      <c r="F41" s="2236"/>
      <c r="G41" s="33" t="s">
        <v>4073</v>
      </c>
      <c r="H41" s="33"/>
      <c r="I41" s="194"/>
      <c r="J41" s="2517" t="s">
        <v>17217</v>
      </c>
      <c r="K41" s="44" t="s">
        <v>1925</v>
      </c>
      <c r="L41" s="128">
        <v>133</v>
      </c>
      <c r="M41" s="128">
        <v>1.7</v>
      </c>
      <c r="N41" s="33" t="s">
        <v>3613</v>
      </c>
      <c r="O41" s="33" t="s">
        <v>1916</v>
      </c>
      <c r="P41" s="33">
        <v>400</v>
      </c>
      <c r="Q41" s="33" t="s">
        <v>1639</v>
      </c>
      <c r="R41" s="33"/>
      <c r="S41" s="33">
        <v>0</v>
      </c>
      <c r="T41" s="33">
        <v>200</v>
      </c>
      <c r="U41" s="33" t="s">
        <v>4849</v>
      </c>
      <c r="V41" s="349" t="str">
        <f t="shared" si="1"/>
        <v xml:space="preserve"> </v>
      </c>
      <c r="W41" s="33"/>
      <c r="X41" s="33"/>
      <c r="Y41" s="329"/>
      <c r="Z41" s="329"/>
      <c r="AA41" s="329"/>
      <c r="AB41" s="329"/>
      <c r="AC41" s="329"/>
      <c r="AD41" s="30"/>
    </row>
    <row r="42" spans="1:30">
      <c r="A42" s="128">
        <f t="shared" si="0"/>
        <v>37</v>
      </c>
      <c r="B42" s="1622" t="s">
        <v>14316</v>
      </c>
      <c r="C42" s="30" t="s">
        <v>3339</v>
      </c>
      <c r="D42" s="44" t="s">
        <v>795</v>
      </c>
      <c r="E42" s="2236" t="s">
        <v>13628</v>
      </c>
      <c r="F42" s="2236"/>
      <c r="G42" s="33" t="s">
        <v>4073</v>
      </c>
      <c r="H42" s="33"/>
      <c r="I42" s="194"/>
      <c r="J42" s="2517" t="s">
        <v>17217</v>
      </c>
      <c r="K42" s="44" t="s">
        <v>1033</v>
      </c>
      <c r="L42" s="128">
        <v>115</v>
      </c>
      <c r="M42" s="128">
        <v>1.6</v>
      </c>
      <c r="N42" s="33" t="s">
        <v>3613</v>
      </c>
      <c r="O42" s="33" t="s">
        <v>1916</v>
      </c>
      <c r="P42" s="33">
        <v>250</v>
      </c>
      <c r="Q42" s="33" t="s">
        <v>1638</v>
      </c>
      <c r="R42" s="33"/>
      <c r="S42" s="33">
        <v>0</v>
      </c>
      <c r="T42" s="33">
        <v>200</v>
      </c>
      <c r="U42" s="33" t="s">
        <v>4849</v>
      </c>
      <c r="V42" s="349" t="str">
        <f t="shared" si="1"/>
        <v xml:space="preserve"> </v>
      </c>
      <c r="W42" s="33"/>
      <c r="X42" s="33"/>
      <c r="Y42" s="329"/>
      <c r="Z42" s="329"/>
      <c r="AA42" s="329"/>
      <c r="AB42" s="329"/>
      <c r="AC42" s="329"/>
      <c r="AD42" s="30"/>
    </row>
    <row r="43" spans="1:30">
      <c r="A43" s="128">
        <f t="shared" si="0"/>
        <v>38</v>
      </c>
      <c r="B43" s="1622" t="s">
        <v>14317</v>
      </c>
      <c r="C43" s="30" t="s">
        <v>3340</v>
      </c>
      <c r="D43" s="44" t="s">
        <v>795</v>
      </c>
      <c r="E43" s="2236" t="s">
        <v>13628</v>
      </c>
      <c r="F43" s="2236"/>
      <c r="G43" s="33" t="s">
        <v>4073</v>
      </c>
      <c r="H43" s="33"/>
      <c r="I43" s="194"/>
      <c r="J43" s="2517" t="s">
        <v>17217</v>
      </c>
      <c r="K43" s="44" t="s">
        <v>1926</v>
      </c>
      <c r="L43" s="128">
        <v>124</v>
      </c>
      <c r="M43" s="128">
        <v>5</v>
      </c>
      <c r="N43" s="33" t="s">
        <v>3613</v>
      </c>
      <c r="O43" s="33" t="s">
        <v>1916</v>
      </c>
      <c r="P43" s="33">
        <v>250</v>
      </c>
      <c r="Q43" s="33" t="s">
        <v>1638</v>
      </c>
      <c r="R43" s="33"/>
      <c r="S43" s="33">
        <v>0</v>
      </c>
      <c r="T43" s="33">
        <v>200</v>
      </c>
      <c r="U43" s="33" t="s">
        <v>4849</v>
      </c>
      <c r="V43" s="349" t="str">
        <f t="shared" si="1"/>
        <v xml:space="preserve"> </v>
      </c>
      <c r="W43" s="33"/>
      <c r="X43" s="33"/>
      <c r="Y43" s="329"/>
      <c r="Z43" s="329"/>
      <c r="AA43" s="329"/>
      <c r="AB43" s="329"/>
      <c r="AC43" s="329"/>
      <c r="AD43" s="30"/>
    </row>
    <row r="44" spans="1:30">
      <c r="A44" s="128">
        <f t="shared" si="0"/>
        <v>39</v>
      </c>
      <c r="B44" s="1622" t="s">
        <v>14318</v>
      </c>
      <c r="C44" s="30" t="s">
        <v>1829</v>
      </c>
      <c r="D44" s="44" t="s">
        <v>1296</v>
      </c>
      <c r="E44" s="2236" t="s">
        <v>13628</v>
      </c>
      <c r="F44" s="2236"/>
      <c r="G44" s="33" t="s">
        <v>4073</v>
      </c>
      <c r="H44" s="33"/>
      <c r="I44" s="194"/>
      <c r="J44" s="2517" t="s">
        <v>17218</v>
      </c>
      <c r="K44" s="44" t="s">
        <v>1630</v>
      </c>
      <c r="L44" s="128">
        <v>204</v>
      </c>
      <c r="M44" s="128">
        <v>12</v>
      </c>
      <c r="N44" s="33" t="s">
        <v>3613</v>
      </c>
      <c r="O44" s="33" t="s">
        <v>1916</v>
      </c>
      <c r="P44" s="33">
        <v>250</v>
      </c>
      <c r="Q44" s="33" t="s">
        <v>1636</v>
      </c>
      <c r="R44" s="33"/>
      <c r="S44" s="33">
        <v>0</v>
      </c>
      <c r="T44" s="33">
        <v>300</v>
      </c>
      <c r="U44" s="33" t="s">
        <v>4849</v>
      </c>
      <c r="V44" s="349" t="str">
        <f t="shared" si="1"/>
        <v xml:space="preserve"> </v>
      </c>
      <c r="W44" s="33"/>
      <c r="X44" s="33"/>
      <c r="Y44" s="329"/>
      <c r="Z44" s="329"/>
      <c r="AA44" s="329"/>
      <c r="AB44" s="329"/>
      <c r="AC44" s="329"/>
      <c r="AD44" s="30"/>
    </row>
    <row r="45" spans="1:30">
      <c r="A45" s="128">
        <f t="shared" si="0"/>
        <v>40</v>
      </c>
      <c r="B45" s="1622" t="s">
        <v>14319</v>
      </c>
      <c r="C45" s="30" t="s">
        <v>1830</v>
      </c>
      <c r="D45" s="44" t="s">
        <v>795</v>
      </c>
      <c r="E45" s="2236" t="s">
        <v>13628</v>
      </c>
      <c r="F45" s="2236"/>
      <c r="G45" s="33" t="s">
        <v>4073</v>
      </c>
      <c r="H45" s="33"/>
      <c r="I45" s="194"/>
      <c r="J45" s="2517" t="s">
        <v>17217</v>
      </c>
      <c r="K45" s="44" t="s">
        <v>1631</v>
      </c>
      <c r="L45" s="128">
        <v>133</v>
      </c>
      <c r="M45" s="128">
        <v>1.8</v>
      </c>
      <c r="N45" s="33" t="s">
        <v>3613</v>
      </c>
      <c r="O45" s="33" t="s">
        <v>1916</v>
      </c>
      <c r="P45" s="33">
        <v>250</v>
      </c>
      <c r="Q45" s="33" t="s">
        <v>1638</v>
      </c>
      <c r="R45" s="33"/>
      <c r="S45" s="33">
        <v>0</v>
      </c>
      <c r="T45" s="33">
        <v>200</v>
      </c>
      <c r="U45" s="33" t="s">
        <v>4849</v>
      </c>
      <c r="V45" s="349" t="str">
        <f t="shared" si="1"/>
        <v xml:space="preserve"> </v>
      </c>
      <c r="W45" s="33"/>
      <c r="X45" s="33"/>
      <c r="Y45" s="329"/>
      <c r="Z45" s="329"/>
      <c r="AA45" s="329"/>
      <c r="AB45" s="329"/>
      <c r="AC45" s="329"/>
      <c r="AD45" s="30"/>
    </row>
    <row r="46" spans="1:30">
      <c r="A46" s="128">
        <f t="shared" si="0"/>
        <v>41</v>
      </c>
      <c r="B46" s="1622" t="s">
        <v>14320</v>
      </c>
      <c r="C46" s="30" t="s">
        <v>1967</v>
      </c>
      <c r="D46" s="44" t="s">
        <v>1296</v>
      </c>
      <c r="E46" s="2236" t="s">
        <v>13628</v>
      </c>
      <c r="F46" s="2236"/>
      <c r="G46" s="33" t="s">
        <v>4073</v>
      </c>
      <c r="H46" s="33"/>
      <c r="I46" s="194"/>
      <c r="J46" s="2517" t="s">
        <v>3516</v>
      </c>
      <c r="K46" s="44" t="s">
        <v>3212</v>
      </c>
      <c r="L46" s="128">
        <v>133</v>
      </c>
      <c r="M46" s="128">
        <v>1.7</v>
      </c>
      <c r="N46" s="33" t="s">
        <v>3613</v>
      </c>
      <c r="O46" s="33" t="s">
        <v>1916</v>
      </c>
      <c r="P46" s="33">
        <v>400</v>
      </c>
      <c r="Q46" s="33" t="s">
        <v>1639</v>
      </c>
      <c r="R46" s="33"/>
      <c r="S46" s="33">
        <v>0</v>
      </c>
      <c r="T46" s="33">
        <v>200</v>
      </c>
      <c r="U46" s="33" t="s">
        <v>4849</v>
      </c>
      <c r="V46" s="349" t="str">
        <f t="shared" si="1"/>
        <v xml:space="preserve"> </v>
      </c>
      <c r="W46" s="33"/>
      <c r="X46" s="33"/>
      <c r="Y46" s="329"/>
      <c r="Z46" s="329"/>
      <c r="AA46" s="329"/>
      <c r="AB46" s="329"/>
      <c r="AC46" s="329"/>
      <c r="AD46" s="30"/>
    </row>
    <row r="47" spans="1:30">
      <c r="A47" s="128">
        <f t="shared" si="0"/>
        <v>42</v>
      </c>
      <c r="B47" s="1622" t="s">
        <v>14321</v>
      </c>
      <c r="C47" s="30" t="s">
        <v>1831</v>
      </c>
      <c r="D47" s="44" t="s">
        <v>1297</v>
      </c>
      <c r="E47" s="2236" t="s">
        <v>13628</v>
      </c>
      <c r="F47" s="2236"/>
      <c r="G47" s="33" t="s">
        <v>4073</v>
      </c>
      <c r="H47" s="33"/>
      <c r="I47" s="194"/>
      <c r="J47" s="2517" t="s">
        <v>17220</v>
      </c>
      <c r="K47" s="44" t="s">
        <v>2835</v>
      </c>
      <c r="L47" s="128">
        <v>40</v>
      </c>
      <c r="M47" s="128">
        <v>1.5</v>
      </c>
      <c r="N47" s="33" t="s">
        <v>3613</v>
      </c>
      <c r="O47" s="33" t="s">
        <v>1916</v>
      </c>
      <c r="P47" s="33">
        <v>250</v>
      </c>
      <c r="Q47" s="33" t="s">
        <v>1638</v>
      </c>
      <c r="R47" s="33"/>
      <c r="S47" s="33">
        <v>0</v>
      </c>
      <c r="T47" s="33">
        <v>100</v>
      </c>
      <c r="U47" s="33" t="s">
        <v>4849</v>
      </c>
      <c r="V47" s="349" t="str">
        <f t="shared" si="1"/>
        <v xml:space="preserve"> </v>
      </c>
      <c r="W47" s="33"/>
      <c r="X47" s="33"/>
      <c r="Y47" s="329"/>
      <c r="Z47" s="329"/>
      <c r="AA47" s="329"/>
      <c r="AB47" s="329"/>
      <c r="AC47" s="329"/>
      <c r="AD47" s="30"/>
    </row>
    <row r="48" spans="1:30">
      <c r="A48" s="128">
        <f t="shared" si="0"/>
        <v>43</v>
      </c>
      <c r="B48" s="1622" t="s">
        <v>14322</v>
      </c>
      <c r="C48" s="30" t="s">
        <v>1831</v>
      </c>
      <c r="D48" s="44" t="s">
        <v>3602</v>
      </c>
      <c r="E48" s="2236" t="s">
        <v>13628</v>
      </c>
      <c r="F48" s="2236"/>
      <c r="G48" s="33" t="s">
        <v>4073</v>
      </c>
      <c r="H48" s="33"/>
      <c r="I48" s="194"/>
      <c r="J48" s="2517" t="s">
        <v>17220</v>
      </c>
      <c r="K48" s="44" t="s">
        <v>2835</v>
      </c>
      <c r="L48" s="128">
        <v>136</v>
      </c>
      <c r="M48" s="128">
        <v>14.5</v>
      </c>
      <c r="N48" s="33" t="s">
        <v>3613</v>
      </c>
      <c r="O48" s="33" t="s">
        <v>1916</v>
      </c>
      <c r="P48" s="33">
        <v>250</v>
      </c>
      <c r="Q48" s="33" t="s">
        <v>1636</v>
      </c>
      <c r="R48" s="33"/>
      <c r="S48" s="33">
        <v>0</v>
      </c>
      <c r="T48" s="33">
        <v>200</v>
      </c>
      <c r="U48" s="33" t="s">
        <v>4849</v>
      </c>
      <c r="V48" s="349" t="str">
        <f t="shared" si="1"/>
        <v xml:space="preserve"> </v>
      </c>
      <c r="W48" s="33"/>
      <c r="X48" s="33"/>
      <c r="Y48" s="329"/>
      <c r="Z48" s="329"/>
      <c r="AA48" s="329"/>
      <c r="AB48" s="329"/>
      <c r="AC48" s="329"/>
      <c r="AD48" s="30"/>
    </row>
    <row r="49" spans="1:30">
      <c r="A49" s="128">
        <f t="shared" si="0"/>
        <v>44</v>
      </c>
      <c r="B49" s="1622" t="s">
        <v>14323</v>
      </c>
      <c r="C49" s="30" t="s">
        <v>1832</v>
      </c>
      <c r="D49" s="44" t="s">
        <v>1326</v>
      </c>
      <c r="E49" s="2236" t="s">
        <v>13628</v>
      </c>
      <c r="F49" s="2236"/>
      <c r="G49" s="33" t="s">
        <v>4073</v>
      </c>
      <c r="H49" s="33"/>
      <c r="I49" s="194"/>
      <c r="J49" s="2517" t="s">
        <v>17220</v>
      </c>
      <c r="K49" s="44" t="s">
        <v>3029</v>
      </c>
      <c r="L49" s="128">
        <v>40</v>
      </c>
      <c r="M49" s="128">
        <v>5.7</v>
      </c>
      <c r="N49" s="33" t="s">
        <v>3613</v>
      </c>
      <c r="O49" s="33" t="s">
        <v>1916</v>
      </c>
      <c r="P49" s="33">
        <v>250</v>
      </c>
      <c r="Q49" s="33" t="s">
        <v>1638</v>
      </c>
      <c r="R49" s="33"/>
      <c r="S49" s="33">
        <v>0</v>
      </c>
      <c r="T49" s="33">
        <v>100</v>
      </c>
      <c r="U49" s="33" t="s">
        <v>4849</v>
      </c>
      <c r="V49" s="349" t="str">
        <f t="shared" si="1"/>
        <v xml:space="preserve"> </v>
      </c>
      <c r="W49" s="33"/>
      <c r="X49" s="33"/>
      <c r="Y49" s="329"/>
      <c r="Z49" s="329"/>
      <c r="AA49" s="329"/>
      <c r="AB49" s="329"/>
      <c r="AC49" s="329"/>
      <c r="AD49" s="30"/>
    </row>
    <row r="50" spans="1:30">
      <c r="A50" s="128">
        <f t="shared" si="0"/>
        <v>45</v>
      </c>
      <c r="B50" s="1622" t="s">
        <v>14324</v>
      </c>
      <c r="C50" s="30" t="s">
        <v>3571</v>
      </c>
      <c r="D50" s="44" t="s">
        <v>793</v>
      </c>
      <c r="E50" s="2236" t="s">
        <v>13628</v>
      </c>
      <c r="F50" s="2236"/>
      <c r="G50" s="33" t="s">
        <v>4073</v>
      </c>
      <c r="H50" s="33"/>
      <c r="I50" s="194"/>
      <c r="J50" s="2517" t="s">
        <v>17218</v>
      </c>
      <c r="K50" s="44" t="s">
        <v>3027</v>
      </c>
      <c r="L50" s="128">
        <v>43</v>
      </c>
      <c r="M50" s="128">
        <v>8.1999999999999993</v>
      </c>
      <c r="N50" s="33" t="s">
        <v>3613</v>
      </c>
      <c r="O50" s="33" t="s">
        <v>1916</v>
      </c>
      <c r="P50" s="33">
        <v>250</v>
      </c>
      <c r="Q50" s="33" t="s">
        <v>1638</v>
      </c>
      <c r="R50" s="33"/>
      <c r="S50" s="33">
        <v>0</v>
      </c>
      <c r="T50" s="33">
        <v>100</v>
      </c>
      <c r="U50" s="33" t="s">
        <v>4849</v>
      </c>
      <c r="V50" s="349" t="str">
        <f t="shared" si="1"/>
        <v xml:space="preserve"> </v>
      </c>
      <c r="W50" s="33"/>
      <c r="X50" s="33"/>
      <c r="Y50" s="329"/>
      <c r="Z50" s="329"/>
      <c r="AA50" s="329"/>
      <c r="AB50" s="329"/>
      <c r="AC50" s="329"/>
      <c r="AD50" s="30"/>
    </row>
    <row r="51" spans="1:30">
      <c r="A51" s="128">
        <f t="shared" si="0"/>
        <v>46</v>
      </c>
      <c r="B51" s="1622" t="s">
        <v>14325</v>
      </c>
      <c r="C51" s="30" t="s">
        <v>3572</v>
      </c>
      <c r="D51" s="44" t="s">
        <v>793</v>
      </c>
      <c r="E51" s="2236" t="s">
        <v>13628</v>
      </c>
      <c r="F51" s="2236"/>
      <c r="G51" s="33" t="s">
        <v>4073</v>
      </c>
      <c r="H51" s="33"/>
      <c r="I51" s="194"/>
      <c r="J51" s="2517" t="s">
        <v>17218</v>
      </c>
      <c r="K51" s="44" t="s">
        <v>3025</v>
      </c>
      <c r="L51" s="128">
        <v>43</v>
      </c>
      <c r="M51" s="128">
        <v>11.5</v>
      </c>
      <c r="N51" s="33" t="s">
        <v>3613</v>
      </c>
      <c r="O51" s="33" t="s">
        <v>1916</v>
      </c>
      <c r="P51" s="33">
        <v>250</v>
      </c>
      <c r="Q51" s="33" t="s">
        <v>1638</v>
      </c>
      <c r="R51" s="33"/>
      <c r="S51" s="33">
        <v>0</v>
      </c>
      <c r="T51" s="33">
        <v>100</v>
      </c>
      <c r="U51" s="33" t="s">
        <v>4849</v>
      </c>
      <c r="V51" s="349" t="str">
        <f t="shared" si="1"/>
        <v xml:space="preserve"> </v>
      </c>
      <c r="W51" s="33"/>
      <c r="X51" s="33"/>
      <c r="Y51" s="329"/>
      <c r="Z51" s="329"/>
      <c r="AA51" s="329"/>
      <c r="AB51" s="329"/>
      <c r="AC51" s="329"/>
      <c r="AD51" s="30"/>
    </row>
    <row r="52" spans="1:30">
      <c r="A52" s="128">
        <f t="shared" si="0"/>
        <v>47</v>
      </c>
      <c r="B52" s="1622" t="s">
        <v>14326</v>
      </c>
      <c r="C52" s="30" t="s">
        <v>3573</v>
      </c>
      <c r="D52" s="44" t="s">
        <v>793</v>
      </c>
      <c r="E52" s="2236" t="s">
        <v>13628</v>
      </c>
      <c r="F52" s="2236"/>
      <c r="G52" s="33" t="s">
        <v>4073</v>
      </c>
      <c r="H52" s="33"/>
      <c r="I52" s="194"/>
      <c r="J52" s="2517" t="s">
        <v>17218</v>
      </c>
      <c r="K52" s="44" t="s">
        <v>3025</v>
      </c>
      <c r="L52" s="128">
        <v>75</v>
      </c>
      <c r="M52" s="128">
        <v>8.4</v>
      </c>
      <c r="N52" s="33" t="s">
        <v>3613</v>
      </c>
      <c r="O52" s="33" t="s">
        <v>1916</v>
      </c>
      <c r="P52" s="33">
        <v>250</v>
      </c>
      <c r="Q52" s="33" t="s">
        <v>1638</v>
      </c>
      <c r="R52" s="33"/>
      <c r="S52" s="33">
        <v>0</v>
      </c>
      <c r="T52" s="33">
        <v>150</v>
      </c>
      <c r="U52" s="33" t="s">
        <v>4849</v>
      </c>
      <c r="V52" s="349" t="str">
        <f t="shared" si="1"/>
        <v xml:space="preserve"> </v>
      </c>
      <c r="W52" s="33"/>
      <c r="X52" s="33"/>
      <c r="Y52" s="329"/>
      <c r="Z52" s="329"/>
      <c r="AA52" s="329"/>
      <c r="AB52" s="329"/>
      <c r="AC52" s="329"/>
      <c r="AD52" s="30"/>
    </row>
    <row r="53" spans="1:30">
      <c r="A53" s="128">
        <f t="shared" si="0"/>
        <v>48</v>
      </c>
      <c r="B53" s="1622" t="s">
        <v>14327</v>
      </c>
      <c r="C53" s="30" t="s">
        <v>3574</v>
      </c>
      <c r="D53" s="44" t="s">
        <v>2793</v>
      </c>
      <c r="E53" s="2236" t="s">
        <v>13628</v>
      </c>
      <c r="F53" s="2236"/>
      <c r="G53" s="33" t="s">
        <v>4073</v>
      </c>
      <c r="H53" s="33"/>
      <c r="I53" s="194"/>
      <c r="J53" s="2517" t="s">
        <v>17218</v>
      </c>
      <c r="K53" s="44" t="s">
        <v>3025</v>
      </c>
      <c r="L53" s="128">
        <v>80</v>
      </c>
      <c r="M53" s="128">
        <v>1.1000000000000001</v>
      </c>
      <c r="N53" s="33" t="s">
        <v>3613</v>
      </c>
      <c r="O53" s="33" t="s">
        <v>1916</v>
      </c>
      <c r="P53" s="33">
        <v>250</v>
      </c>
      <c r="Q53" s="33" t="s">
        <v>1638</v>
      </c>
      <c r="R53" s="33"/>
      <c r="S53" s="33">
        <v>0</v>
      </c>
      <c r="T53" s="33">
        <v>150</v>
      </c>
      <c r="U53" s="33" t="s">
        <v>4849</v>
      </c>
      <c r="V53" s="349" t="str">
        <f t="shared" si="1"/>
        <v xml:space="preserve"> </v>
      </c>
      <c r="W53" s="33"/>
      <c r="X53" s="33"/>
      <c r="Y53" s="329"/>
      <c r="Z53" s="329"/>
      <c r="AA53" s="329"/>
      <c r="AB53" s="329"/>
      <c r="AC53" s="329"/>
      <c r="AD53" s="30"/>
    </row>
    <row r="54" spans="1:30">
      <c r="A54" s="128">
        <f t="shared" si="0"/>
        <v>49</v>
      </c>
      <c r="B54" s="1622" t="s">
        <v>14328</v>
      </c>
      <c r="C54" s="30" t="s">
        <v>3575</v>
      </c>
      <c r="D54" s="44" t="s">
        <v>796</v>
      </c>
      <c r="E54" s="2236" t="s">
        <v>13628</v>
      </c>
      <c r="F54" s="2236"/>
      <c r="G54" s="33" t="s">
        <v>4073</v>
      </c>
      <c r="H54" s="33"/>
      <c r="I54" s="194"/>
      <c r="J54" s="2517" t="s">
        <v>17252</v>
      </c>
      <c r="K54" s="44" t="s">
        <v>500</v>
      </c>
      <c r="L54" s="128">
        <v>43</v>
      </c>
      <c r="M54" s="128">
        <v>8.1</v>
      </c>
      <c r="N54" s="33" t="s">
        <v>3613</v>
      </c>
      <c r="O54" s="33" t="s">
        <v>1916</v>
      </c>
      <c r="P54" s="33">
        <v>250</v>
      </c>
      <c r="Q54" s="33" t="s">
        <v>1638</v>
      </c>
      <c r="R54" s="33"/>
      <c r="S54" s="33">
        <v>0</v>
      </c>
      <c r="T54" s="33">
        <v>100</v>
      </c>
      <c r="U54" s="33" t="s">
        <v>4849</v>
      </c>
      <c r="V54" s="349" t="str">
        <f t="shared" si="1"/>
        <v xml:space="preserve"> </v>
      </c>
      <c r="W54" s="33"/>
      <c r="X54" s="33"/>
      <c r="Y54" s="329"/>
      <c r="Z54" s="329"/>
      <c r="AA54" s="329"/>
      <c r="AB54" s="329"/>
      <c r="AC54" s="329"/>
      <c r="AD54" s="30"/>
    </row>
    <row r="55" spans="1:30">
      <c r="A55" s="128">
        <f t="shared" si="0"/>
        <v>50</v>
      </c>
      <c r="B55" s="1622" t="s">
        <v>14329</v>
      </c>
      <c r="C55" s="30" t="s">
        <v>3576</v>
      </c>
      <c r="D55" s="44" t="s">
        <v>4387</v>
      </c>
      <c r="E55" s="2236" t="s">
        <v>13628</v>
      </c>
      <c r="F55" s="2236"/>
      <c r="G55" s="33" t="s">
        <v>4073</v>
      </c>
      <c r="H55" s="33"/>
      <c r="I55" s="194"/>
      <c r="J55" s="2517" t="s">
        <v>17252</v>
      </c>
      <c r="K55" s="44" t="s">
        <v>500</v>
      </c>
      <c r="L55" s="128">
        <v>42</v>
      </c>
      <c r="M55" s="128">
        <v>23.85</v>
      </c>
      <c r="N55" s="33" t="s">
        <v>3613</v>
      </c>
      <c r="O55" s="33" t="s">
        <v>1916</v>
      </c>
      <c r="P55" s="33">
        <v>250</v>
      </c>
      <c r="Q55" s="33" t="s">
        <v>1636</v>
      </c>
      <c r="R55" s="33"/>
      <c r="S55" s="33">
        <v>0</v>
      </c>
      <c r="T55" s="33">
        <v>100</v>
      </c>
      <c r="U55" s="33" t="s">
        <v>4849</v>
      </c>
      <c r="V55" s="349" t="str">
        <f t="shared" si="1"/>
        <v xml:space="preserve"> </v>
      </c>
      <c r="W55" s="33"/>
      <c r="X55" s="33"/>
      <c r="Y55" s="329"/>
      <c r="Z55" s="329"/>
      <c r="AA55" s="329"/>
      <c r="AB55" s="329"/>
      <c r="AC55" s="329"/>
      <c r="AD55" s="30"/>
    </row>
    <row r="56" spans="1:30">
      <c r="A56" s="128">
        <f t="shared" si="0"/>
        <v>51</v>
      </c>
      <c r="B56" s="1622" t="s">
        <v>14330</v>
      </c>
      <c r="C56" s="30" t="s">
        <v>3577</v>
      </c>
      <c r="D56" s="44" t="s">
        <v>4353</v>
      </c>
      <c r="E56" s="2236" t="s">
        <v>13628</v>
      </c>
      <c r="F56" s="2236"/>
      <c r="G56" s="33" t="s">
        <v>4073</v>
      </c>
      <c r="H56" s="33"/>
      <c r="I56" s="194"/>
      <c r="J56" s="2517" t="s">
        <v>17252</v>
      </c>
      <c r="K56" s="44" t="s">
        <v>3022</v>
      </c>
      <c r="L56" s="128">
        <v>43</v>
      </c>
      <c r="M56" s="128">
        <v>9.5</v>
      </c>
      <c r="N56" s="33" t="s">
        <v>3613</v>
      </c>
      <c r="O56" s="33" t="s">
        <v>1916</v>
      </c>
      <c r="P56" s="33">
        <v>250</v>
      </c>
      <c r="Q56" s="33" t="s">
        <v>1636</v>
      </c>
      <c r="R56" s="33"/>
      <c r="S56" s="33">
        <v>0</v>
      </c>
      <c r="T56" s="33">
        <v>200</v>
      </c>
      <c r="U56" s="33" t="s">
        <v>4849</v>
      </c>
      <c r="V56" s="349" t="str">
        <f t="shared" si="1"/>
        <v xml:space="preserve"> </v>
      </c>
      <c r="W56" s="33"/>
      <c r="X56" s="33"/>
      <c r="Y56" s="329"/>
      <c r="Z56" s="329"/>
      <c r="AA56" s="329"/>
      <c r="AB56" s="329"/>
      <c r="AC56" s="329"/>
      <c r="AD56" s="30"/>
    </row>
    <row r="57" spans="1:30">
      <c r="A57" s="128">
        <f t="shared" si="0"/>
        <v>52</v>
      </c>
      <c r="B57" s="1622" t="s">
        <v>14331</v>
      </c>
      <c r="C57" s="30" t="s">
        <v>4339</v>
      </c>
      <c r="D57" s="44" t="s">
        <v>793</v>
      </c>
      <c r="E57" s="2236" t="s">
        <v>13628</v>
      </c>
      <c r="F57" s="2236"/>
      <c r="G57" s="33" t="s">
        <v>4073</v>
      </c>
      <c r="H57" s="33"/>
      <c r="I57" s="194"/>
      <c r="J57" s="2517" t="s">
        <v>17218</v>
      </c>
      <c r="K57" s="44" t="s">
        <v>2862</v>
      </c>
      <c r="L57" s="128">
        <v>43</v>
      </c>
      <c r="M57" s="128">
        <v>8.3000000000000007</v>
      </c>
      <c r="N57" s="33" t="s">
        <v>3613</v>
      </c>
      <c r="O57" s="33" t="s">
        <v>1916</v>
      </c>
      <c r="P57" s="33">
        <v>400</v>
      </c>
      <c r="Q57" s="33" t="s">
        <v>1639</v>
      </c>
      <c r="R57" s="33"/>
      <c r="S57" s="33">
        <v>0</v>
      </c>
      <c r="T57" s="33">
        <v>150</v>
      </c>
      <c r="U57" s="33" t="s">
        <v>4849</v>
      </c>
      <c r="V57" s="349" t="str">
        <f t="shared" si="1"/>
        <v xml:space="preserve"> </v>
      </c>
      <c r="W57" s="33"/>
      <c r="X57" s="33"/>
      <c r="Y57" s="329"/>
      <c r="Z57" s="329"/>
      <c r="AA57" s="329"/>
      <c r="AB57" s="329"/>
      <c r="AC57" s="329"/>
      <c r="AD57" s="30"/>
    </row>
    <row r="58" spans="1:30">
      <c r="A58" s="128">
        <f t="shared" si="0"/>
        <v>53</v>
      </c>
      <c r="B58" s="1622" t="s">
        <v>14332</v>
      </c>
      <c r="C58" s="30" t="s">
        <v>4339</v>
      </c>
      <c r="D58" s="44" t="s">
        <v>793</v>
      </c>
      <c r="E58" s="2236" t="s">
        <v>13628</v>
      </c>
      <c r="F58" s="2236"/>
      <c r="G58" s="33" t="s">
        <v>4073</v>
      </c>
      <c r="H58" s="33"/>
      <c r="I58" s="194"/>
      <c r="J58" s="2517" t="s">
        <v>17218</v>
      </c>
      <c r="K58" s="44" t="s">
        <v>2862</v>
      </c>
      <c r="L58" s="128">
        <v>43</v>
      </c>
      <c r="M58" s="128">
        <v>8.3000000000000007</v>
      </c>
      <c r="N58" s="33" t="s">
        <v>3613</v>
      </c>
      <c r="O58" s="33" t="s">
        <v>1916</v>
      </c>
      <c r="P58" s="33">
        <v>400</v>
      </c>
      <c r="Q58" s="33" t="s">
        <v>1639</v>
      </c>
      <c r="R58" s="33"/>
      <c r="S58" s="33">
        <v>0</v>
      </c>
      <c r="T58" s="33">
        <v>150</v>
      </c>
      <c r="U58" s="33" t="s">
        <v>4849</v>
      </c>
      <c r="V58" s="349" t="str">
        <f t="shared" si="1"/>
        <v xml:space="preserve"> </v>
      </c>
      <c r="W58" s="33"/>
      <c r="X58" s="33"/>
      <c r="Y58" s="329"/>
      <c r="Z58" s="329"/>
      <c r="AA58" s="329"/>
      <c r="AB58" s="329"/>
      <c r="AC58" s="329"/>
      <c r="AD58" s="30"/>
    </row>
    <row r="59" spans="1:30">
      <c r="A59" s="128">
        <f t="shared" si="0"/>
        <v>54</v>
      </c>
      <c r="B59" s="1622" t="s">
        <v>14333</v>
      </c>
      <c r="C59" s="30" t="s">
        <v>3578</v>
      </c>
      <c r="D59" s="30" t="s">
        <v>3601</v>
      </c>
      <c r="E59" s="2236"/>
      <c r="F59" s="2236"/>
      <c r="G59" s="33" t="s">
        <v>4073</v>
      </c>
      <c r="H59" s="33"/>
      <c r="I59" s="194"/>
      <c r="J59" s="2517" t="s">
        <v>17291</v>
      </c>
      <c r="K59" s="30" t="s">
        <v>4660</v>
      </c>
      <c r="L59" s="128">
        <v>9</v>
      </c>
      <c r="M59" s="128"/>
      <c r="N59" s="33" t="s">
        <v>3613</v>
      </c>
      <c r="O59" s="33" t="s">
        <v>1916</v>
      </c>
      <c r="P59" s="33">
        <v>300</v>
      </c>
      <c r="Q59" s="33" t="s">
        <v>1639</v>
      </c>
      <c r="R59" s="33"/>
      <c r="S59" s="33">
        <v>0</v>
      </c>
      <c r="T59" s="33">
        <v>150</v>
      </c>
      <c r="U59" s="33" t="s">
        <v>4849</v>
      </c>
      <c r="V59" s="349" t="str">
        <f t="shared" si="1"/>
        <v xml:space="preserve"> </v>
      </c>
      <c r="W59" s="33"/>
      <c r="X59" s="33"/>
      <c r="Y59" s="329"/>
      <c r="Z59" s="329"/>
      <c r="AA59" s="329"/>
      <c r="AB59" s="329"/>
      <c r="AC59" s="329"/>
      <c r="AD59" s="30"/>
    </row>
    <row r="60" spans="1:30">
      <c r="A60" s="128">
        <f t="shared" si="0"/>
        <v>55</v>
      </c>
      <c r="B60" s="1622" t="s">
        <v>14334</v>
      </c>
      <c r="C60" s="30" t="s">
        <v>3579</v>
      </c>
      <c r="D60" s="30" t="s">
        <v>3601</v>
      </c>
      <c r="E60" s="2236"/>
      <c r="F60" s="2236"/>
      <c r="G60" s="33" t="s">
        <v>4073</v>
      </c>
      <c r="H60" s="33"/>
      <c r="I60" s="194"/>
      <c r="J60" s="2517" t="s">
        <v>17291</v>
      </c>
      <c r="K60" s="30" t="s">
        <v>4660</v>
      </c>
      <c r="L60" s="128">
        <v>20.7</v>
      </c>
      <c r="M60" s="128"/>
      <c r="N60" s="33" t="s">
        <v>3613</v>
      </c>
      <c r="O60" s="33" t="s">
        <v>1916</v>
      </c>
      <c r="P60" s="33">
        <v>300</v>
      </c>
      <c r="Q60" s="33" t="s">
        <v>1640</v>
      </c>
      <c r="R60" s="33"/>
      <c r="S60" s="33">
        <v>0</v>
      </c>
      <c r="T60" s="33">
        <v>200</v>
      </c>
      <c r="U60" s="33" t="s">
        <v>4849</v>
      </c>
      <c r="V60" s="349">
        <f t="shared" si="1"/>
        <v>125</v>
      </c>
      <c r="W60" s="33" t="s">
        <v>4239</v>
      </c>
      <c r="X60" s="331" t="s">
        <v>698</v>
      </c>
      <c r="Y60" s="329">
        <v>90004082</v>
      </c>
      <c r="Z60" s="329"/>
      <c r="AA60" s="329"/>
      <c r="AB60" s="329"/>
      <c r="AC60" s="329"/>
      <c r="AD60" s="30"/>
    </row>
    <row r="61" spans="1:30">
      <c r="A61" s="128">
        <f t="shared" si="0"/>
        <v>56</v>
      </c>
      <c r="B61" s="1622" t="s">
        <v>14335</v>
      </c>
      <c r="C61" s="30" t="s">
        <v>3579</v>
      </c>
      <c r="D61" s="30" t="s">
        <v>3601</v>
      </c>
      <c r="E61" s="2236"/>
      <c r="F61" s="2236"/>
      <c r="G61" s="33" t="s">
        <v>3524</v>
      </c>
      <c r="H61" s="33"/>
      <c r="I61" s="194"/>
      <c r="J61" s="2517" t="s">
        <v>17291</v>
      </c>
      <c r="K61" s="30" t="s">
        <v>4660</v>
      </c>
      <c r="L61" s="128">
        <v>20.7</v>
      </c>
      <c r="M61" s="128"/>
      <c r="N61" s="33" t="s">
        <v>3613</v>
      </c>
      <c r="O61" s="33" t="s">
        <v>1916</v>
      </c>
      <c r="P61" s="33">
        <v>300</v>
      </c>
      <c r="Q61" s="33" t="s">
        <v>1640</v>
      </c>
      <c r="R61" s="33"/>
      <c r="S61" s="33">
        <v>0</v>
      </c>
      <c r="T61" s="33">
        <v>200</v>
      </c>
      <c r="U61" s="33" t="s">
        <v>4849</v>
      </c>
      <c r="V61" s="349">
        <f t="shared" si="1"/>
        <v>125</v>
      </c>
      <c r="W61" s="33" t="s">
        <v>4239</v>
      </c>
      <c r="X61" s="331" t="s">
        <v>698</v>
      </c>
      <c r="Y61" s="329">
        <v>90004094</v>
      </c>
      <c r="Z61" s="329"/>
      <c r="AA61" s="329"/>
      <c r="AB61" s="329"/>
      <c r="AC61" s="329"/>
      <c r="AD61" s="47" t="s">
        <v>702</v>
      </c>
    </row>
    <row r="62" spans="1:30">
      <c r="A62" s="128">
        <f t="shared" si="0"/>
        <v>57</v>
      </c>
      <c r="B62" s="1622" t="s">
        <v>14336</v>
      </c>
      <c r="C62" s="30" t="s">
        <v>4355</v>
      </c>
      <c r="D62" s="30" t="s">
        <v>3601</v>
      </c>
      <c r="E62" s="2236"/>
      <c r="F62" s="2236"/>
      <c r="G62" s="33" t="s">
        <v>4073</v>
      </c>
      <c r="H62" s="33"/>
      <c r="I62" s="194"/>
      <c r="J62" s="2517" t="s">
        <v>17291</v>
      </c>
      <c r="K62" s="30" t="s">
        <v>4660</v>
      </c>
      <c r="L62" s="128">
        <v>20.399999999999999</v>
      </c>
      <c r="M62" s="128"/>
      <c r="N62" s="33" t="s">
        <v>3613</v>
      </c>
      <c r="O62" s="33" t="s">
        <v>1916</v>
      </c>
      <c r="P62" s="33">
        <v>300</v>
      </c>
      <c r="Q62" s="33" t="s">
        <v>1640</v>
      </c>
      <c r="R62" s="33"/>
      <c r="S62" s="33">
        <v>0</v>
      </c>
      <c r="T62" s="33">
        <v>150</v>
      </c>
      <c r="U62" s="33" t="s">
        <v>4849</v>
      </c>
      <c r="V62" s="349" t="str">
        <f t="shared" si="1"/>
        <v xml:space="preserve"> </v>
      </c>
      <c r="W62" s="33"/>
      <c r="X62" s="33"/>
      <c r="Y62" s="329"/>
      <c r="Z62" s="329"/>
      <c r="AA62" s="329"/>
      <c r="AB62" s="329"/>
      <c r="AC62" s="329"/>
      <c r="AD62" s="30"/>
    </row>
    <row r="63" spans="1:30">
      <c r="A63" s="128">
        <f t="shared" si="0"/>
        <v>58</v>
      </c>
      <c r="B63" s="1622" t="s">
        <v>14337</v>
      </c>
      <c r="C63" s="30" t="s">
        <v>4356</v>
      </c>
      <c r="D63" s="30" t="s">
        <v>3601</v>
      </c>
      <c r="E63" s="2236"/>
      <c r="F63" s="2236"/>
      <c r="G63" s="33" t="s">
        <v>4073</v>
      </c>
      <c r="H63" s="33"/>
      <c r="I63" s="194"/>
      <c r="J63" s="2517" t="s">
        <v>17291</v>
      </c>
      <c r="K63" s="30" t="s">
        <v>4660</v>
      </c>
      <c r="L63" s="128">
        <v>42.7</v>
      </c>
      <c r="M63" s="128"/>
      <c r="N63" s="33" t="s">
        <v>3613</v>
      </c>
      <c r="O63" s="33" t="s">
        <v>1916</v>
      </c>
      <c r="P63" s="33">
        <v>300</v>
      </c>
      <c r="Q63" s="33" t="s">
        <v>1641</v>
      </c>
      <c r="R63" s="33"/>
      <c r="S63" s="33">
        <v>0</v>
      </c>
      <c r="T63" s="33">
        <v>200</v>
      </c>
      <c r="U63" s="33" t="s">
        <v>4849</v>
      </c>
      <c r="V63" s="349">
        <f t="shared" si="1"/>
        <v>125</v>
      </c>
      <c r="W63" s="33" t="s">
        <v>4239</v>
      </c>
      <c r="X63" s="331" t="s">
        <v>698</v>
      </c>
      <c r="Y63" s="329"/>
      <c r="Z63" s="329"/>
      <c r="AA63" s="329"/>
      <c r="AB63" s="329"/>
      <c r="AC63" s="329"/>
      <c r="AD63" s="30"/>
    </row>
    <row r="64" spans="1:30">
      <c r="A64" s="128">
        <f t="shared" si="0"/>
        <v>59</v>
      </c>
      <c r="B64" s="1622" t="s">
        <v>14338</v>
      </c>
      <c r="C64" s="30" t="s">
        <v>4356</v>
      </c>
      <c r="D64" s="30" t="s">
        <v>3601</v>
      </c>
      <c r="E64" s="2236"/>
      <c r="F64" s="2236"/>
      <c r="G64" s="33" t="s">
        <v>3524</v>
      </c>
      <c r="H64" s="33"/>
      <c r="I64" s="194"/>
      <c r="J64" s="2517" t="s">
        <v>17291</v>
      </c>
      <c r="K64" s="30" t="s">
        <v>4660</v>
      </c>
      <c r="L64" s="128">
        <v>42.7</v>
      </c>
      <c r="M64" s="128"/>
      <c r="N64" s="33" t="s">
        <v>3613</v>
      </c>
      <c r="O64" s="33" t="s">
        <v>1916</v>
      </c>
      <c r="P64" s="33">
        <v>300</v>
      </c>
      <c r="Q64" s="33" t="s">
        <v>1642</v>
      </c>
      <c r="R64" s="33"/>
      <c r="S64" s="33">
        <v>0</v>
      </c>
      <c r="T64" s="33">
        <v>200</v>
      </c>
      <c r="U64" s="33" t="s">
        <v>4849</v>
      </c>
      <c r="V64" s="349">
        <f t="shared" si="1"/>
        <v>125</v>
      </c>
      <c r="W64" s="33" t="s">
        <v>4239</v>
      </c>
      <c r="X64" s="331" t="s">
        <v>698</v>
      </c>
      <c r="Y64" s="329">
        <v>90004094</v>
      </c>
      <c r="Z64" s="329"/>
      <c r="AA64" s="329"/>
      <c r="AB64" s="329"/>
      <c r="AC64" s="329"/>
      <c r="AD64" s="47" t="s">
        <v>705</v>
      </c>
    </row>
    <row r="65" spans="1:31">
      <c r="A65" s="128">
        <f t="shared" si="0"/>
        <v>60</v>
      </c>
      <c r="B65" s="1622" t="s">
        <v>14339</v>
      </c>
      <c r="C65" s="30" t="s">
        <v>4357</v>
      </c>
      <c r="D65" s="30" t="s">
        <v>1067</v>
      </c>
      <c r="E65" s="2236"/>
      <c r="F65" s="2236"/>
      <c r="G65" s="33" t="s">
        <v>4073</v>
      </c>
      <c r="H65" s="33"/>
      <c r="I65" s="194"/>
      <c r="J65" s="2517" t="s">
        <v>17291</v>
      </c>
      <c r="K65" s="30" t="s">
        <v>4660</v>
      </c>
      <c r="L65" s="128">
        <v>8.1</v>
      </c>
      <c r="M65" s="128"/>
      <c r="N65" s="33" t="s">
        <v>3613</v>
      </c>
      <c r="O65" s="33" t="s">
        <v>1916</v>
      </c>
      <c r="P65" s="33">
        <v>300</v>
      </c>
      <c r="Q65" s="33" t="s">
        <v>1639</v>
      </c>
      <c r="R65" s="33"/>
      <c r="S65" s="33">
        <v>0</v>
      </c>
      <c r="T65" s="33">
        <v>150</v>
      </c>
      <c r="U65" s="33" t="s">
        <v>4849</v>
      </c>
      <c r="V65" s="349" t="str">
        <f t="shared" si="1"/>
        <v xml:space="preserve"> </v>
      </c>
      <c r="W65" s="33"/>
      <c r="X65" s="33"/>
      <c r="Y65" s="329"/>
      <c r="Z65" s="329"/>
      <c r="AA65" s="329"/>
      <c r="AB65" s="329"/>
      <c r="AC65" s="329"/>
      <c r="AD65" s="30"/>
      <c r="AE65" s="2238"/>
    </row>
    <row r="66" spans="1:31">
      <c r="A66" s="128">
        <f t="shared" si="0"/>
        <v>61</v>
      </c>
      <c r="B66" s="1622" t="s">
        <v>14340</v>
      </c>
      <c r="C66" s="30" t="s">
        <v>4358</v>
      </c>
      <c r="D66" s="30" t="s">
        <v>1067</v>
      </c>
      <c r="E66" s="2236"/>
      <c r="F66" s="2236"/>
      <c r="G66" s="33" t="s">
        <v>4073</v>
      </c>
      <c r="H66" s="33"/>
      <c r="I66" s="194"/>
      <c r="J66" s="2517" t="s">
        <v>17291</v>
      </c>
      <c r="K66" s="30" t="s">
        <v>4660</v>
      </c>
      <c r="L66" s="128">
        <v>14.2</v>
      </c>
      <c r="M66" s="128"/>
      <c r="N66" s="33" t="s">
        <v>3613</v>
      </c>
      <c r="O66" s="33" t="s">
        <v>1916</v>
      </c>
      <c r="P66" s="33">
        <v>300</v>
      </c>
      <c r="Q66" s="33" t="s">
        <v>1640</v>
      </c>
      <c r="R66" s="33"/>
      <c r="S66" s="33">
        <v>0</v>
      </c>
      <c r="T66" s="33">
        <v>200</v>
      </c>
      <c r="U66" s="33" t="s">
        <v>4849</v>
      </c>
      <c r="V66" s="349">
        <f t="shared" si="1"/>
        <v>125</v>
      </c>
      <c r="W66" s="33" t="s">
        <v>4239</v>
      </c>
      <c r="X66" s="331" t="s">
        <v>698</v>
      </c>
      <c r="Y66" s="329"/>
      <c r="Z66" s="329"/>
      <c r="AA66" s="329"/>
      <c r="AB66" s="329"/>
      <c r="AC66" s="329"/>
      <c r="AD66" s="30"/>
    </row>
    <row r="67" spans="1:31">
      <c r="A67" s="128">
        <f t="shared" si="0"/>
        <v>62</v>
      </c>
      <c r="B67" s="1622" t="s">
        <v>14341</v>
      </c>
      <c r="C67" s="30" t="s">
        <v>4358</v>
      </c>
      <c r="D67" s="30" t="s">
        <v>1067</v>
      </c>
      <c r="E67" s="2236"/>
      <c r="F67" s="2236"/>
      <c r="G67" s="33" t="s">
        <v>3524</v>
      </c>
      <c r="H67" s="33"/>
      <c r="I67" s="194"/>
      <c r="J67" s="2517" t="s">
        <v>17291</v>
      </c>
      <c r="K67" s="30" t="s">
        <v>4660</v>
      </c>
      <c r="L67" s="128">
        <v>14.2</v>
      </c>
      <c r="M67" s="128"/>
      <c r="N67" s="33" t="s">
        <v>3613</v>
      </c>
      <c r="O67" s="33" t="s">
        <v>1916</v>
      </c>
      <c r="P67" s="33">
        <v>300</v>
      </c>
      <c r="Q67" s="33" t="s">
        <v>1640</v>
      </c>
      <c r="R67" s="33"/>
      <c r="S67" s="33">
        <v>0</v>
      </c>
      <c r="T67" s="33">
        <v>200</v>
      </c>
      <c r="U67" s="33" t="s">
        <v>4849</v>
      </c>
      <c r="V67" s="349">
        <f t="shared" si="1"/>
        <v>125</v>
      </c>
      <c r="W67" s="33" t="s">
        <v>4239</v>
      </c>
      <c r="X67" s="331" t="s">
        <v>698</v>
      </c>
      <c r="Y67" s="329">
        <v>90004094</v>
      </c>
      <c r="Z67" s="329"/>
      <c r="AA67" s="329"/>
      <c r="AB67" s="329"/>
      <c r="AC67" s="329"/>
      <c r="AD67" s="47" t="s">
        <v>704</v>
      </c>
    </row>
    <row r="68" spans="1:31">
      <c r="A68" s="128">
        <f t="shared" si="0"/>
        <v>63</v>
      </c>
      <c r="B68" s="1622" t="s">
        <v>14342</v>
      </c>
      <c r="C68" s="30" t="s">
        <v>4359</v>
      </c>
      <c r="D68" s="30" t="s">
        <v>1067</v>
      </c>
      <c r="E68" s="2236"/>
      <c r="F68" s="2236"/>
      <c r="G68" s="33" t="s">
        <v>4073</v>
      </c>
      <c r="H68" s="33"/>
      <c r="I68" s="194"/>
      <c r="J68" s="2517" t="s">
        <v>17291</v>
      </c>
      <c r="K68" s="30" t="s">
        <v>4660</v>
      </c>
      <c r="L68" s="128">
        <v>13.9</v>
      </c>
      <c r="M68" s="128"/>
      <c r="N68" s="33" t="s">
        <v>3613</v>
      </c>
      <c r="O68" s="33" t="s">
        <v>1916</v>
      </c>
      <c r="P68" s="33">
        <v>300</v>
      </c>
      <c r="Q68" s="33" t="s">
        <v>1640</v>
      </c>
      <c r="R68" s="33"/>
      <c r="S68" s="33">
        <v>0</v>
      </c>
      <c r="T68" s="33">
        <v>150</v>
      </c>
      <c r="U68" s="33" t="s">
        <v>4849</v>
      </c>
      <c r="V68" s="349" t="str">
        <f t="shared" si="1"/>
        <v xml:space="preserve"> </v>
      </c>
      <c r="W68" s="33"/>
      <c r="X68" s="33"/>
      <c r="Y68" s="329"/>
      <c r="Z68" s="329"/>
      <c r="AA68" s="329"/>
      <c r="AB68" s="329"/>
      <c r="AC68" s="329"/>
      <c r="AD68" s="30"/>
    </row>
    <row r="69" spans="1:31">
      <c r="A69" s="128">
        <f t="shared" si="0"/>
        <v>64</v>
      </c>
      <c r="B69" s="1622" t="s">
        <v>14343</v>
      </c>
      <c r="C69" s="30" t="s">
        <v>4360</v>
      </c>
      <c r="D69" s="30" t="s">
        <v>1067</v>
      </c>
      <c r="E69" s="2236"/>
      <c r="F69" s="2236"/>
      <c r="G69" s="33" t="s">
        <v>4073</v>
      </c>
      <c r="H69" s="33"/>
      <c r="I69" s="194"/>
      <c r="J69" s="2517" t="s">
        <v>17291</v>
      </c>
      <c r="K69" s="30" t="s">
        <v>4660</v>
      </c>
      <c r="L69" s="128">
        <v>24.6</v>
      </c>
      <c r="M69" s="128"/>
      <c r="N69" s="33" t="s">
        <v>3613</v>
      </c>
      <c r="O69" s="33" t="s">
        <v>1916</v>
      </c>
      <c r="P69" s="33">
        <v>300</v>
      </c>
      <c r="Q69" s="33" t="s">
        <v>1640</v>
      </c>
      <c r="R69" s="33"/>
      <c r="S69" s="33">
        <v>0</v>
      </c>
      <c r="T69" s="33">
        <v>200</v>
      </c>
      <c r="U69" s="33" t="s">
        <v>4849</v>
      </c>
      <c r="V69" s="349">
        <f t="shared" si="1"/>
        <v>125</v>
      </c>
      <c r="W69" s="33" t="s">
        <v>4239</v>
      </c>
      <c r="X69" s="331" t="s">
        <v>698</v>
      </c>
      <c r="Y69" s="329">
        <v>90004082</v>
      </c>
      <c r="Z69" s="329"/>
      <c r="AA69" s="329"/>
      <c r="AB69" s="329"/>
      <c r="AC69" s="329"/>
      <c r="AD69" s="30"/>
      <c r="AE69" s="2239"/>
    </row>
    <row r="70" spans="1:31">
      <c r="A70" s="128">
        <f t="shared" si="0"/>
        <v>65</v>
      </c>
      <c r="B70" s="1622" t="s">
        <v>14344</v>
      </c>
      <c r="C70" s="30" t="s">
        <v>4360</v>
      </c>
      <c r="D70" s="30" t="s">
        <v>1067</v>
      </c>
      <c r="E70" s="2236"/>
      <c r="F70" s="2236"/>
      <c r="G70" s="33" t="s">
        <v>3524</v>
      </c>
      <c r="H70" s="33"/>
      <c r="I70" s="194"/>
      <c r="J70" s="2517" t="s">
        <v>17291</v>
      </c>
      <c r="K70" s="30" t="s">
        <v>4660</v>
      </c>
      <c r="L70" s="128">
        <v>24.6</v>
      </c>
      <c r="M70" s="128"/>
      <c r="N70" s="33" t="s">
        <v>3613</v>
      </c>
      <c r="O70" s="33" t="s">
        <v>1916</v>
      </c>
      <c r="P70" s="33">
        <v>300</v>
      </c>
      <c r="Q70" s="33" t="s">
        <v>1640</v>
      </c>
      <c r="R70" s="33"/>
      <c r="S70" s="33">
        <v>0</v>
      </c>
      <c r="T70" s="33">
        <v>200</v>
      </c>
      <c r="U70" s="33" t="s">
        <v>4849</v>
      </c>
      <c r="V70" s="349">
        <f t="shared" si="1"/>
        <v>125</v>
      </c>
      <c r="W70" s="33" t="s">
        <v>4239</v>
      </c>
      <c r="X70" s="331" t="s">
        <v>698</v>
      </c>
      <c r="Y70" s="329">
        <v>90004094</v>
      </c>
      <c r="Z70" s="329"/>
      <c r="AA70" s="329"/>
      <c r="AB70" s="329"/>
      <c r="AC70" s="329"/>
      <c r="AD70" s="47" t="s">
        <v>703</v>
      </c>
    </row>
    <row r="71" spans="1:31">
      <c r="A71" s="128">
        <f t="shared" si="0"/>
        <v>66</v>
      </c>
      <c r="B71" s="1622" t="s">
        <v>14345</v>
      </c>
      <c r="C71" s="30" t="s">
        <v>4361</v>
      </c>
      <c r="D71" s="30" t="s">
        <v>3601</v>
      </c>
      <c r="E71" s="2236"/>
      <c r="F71" s="2236"/>
      <c r="G71" s="33" t="s">
        <v>4073</v>
      </c>
      <c r="H71" s="33"/>
      <c r="I71" s="194"/>
      <c r="J71" s="2517" t="s">
        <v>3516</v>
      </c>
      <c r="K71" s="127" t="s">
        <v>2524</v>
      </c>
      <c r="L71" s="128" t="s">
        <v>3209</v>
      </c>
      <c r="M71" s="128"/>
      <c r="N71" s="33" t="s">
        <v>3613</v>
      </c>
      <c r="O71" s="33" t="s">
        <v>1916</v>
      </c>
      <c r="P71" s="33">
        <v>1090</v>
      </c>
      <c r="Q71" s="33" t="s">
        <v>1632</v>
      </c>
      <c r="R71" s="33"/>
      <c r="S71" s="33">
        <v>0</v>
      </c>
      <c r="T71" s="33">
        <v>150</v>
      </c>
      <c r="U71" s="33" t="s">
        <v>4849</v>
      </c>
      <c r="V71" s="349" t="str">
        <f t="shared" si="1"/>
        <v xml:space="preserve"> </v>
      </c>
      <c r="W71" s="33"/>
      <c r="X71" s="33"/>
      <c r="Y71" s="2158"/>
      <c r="Z71" s="2158"/>
      <c r="AA71" s="2158"/>
      <c r="AB71" s="2158"/>
      <c r="AC71" s="2158"/>
      <c r="AD71" s="30"/>
    </row>
    <row r="72" spans="1:31">
      <c r="A72" s="128">
        <f t="shared" si="0"/>
        <v>67</v>
      </c>
      <c r="B72" s="1622" t="s">
        <v>14346</v>
      </c>
      <c r="C72" s="30" t="s">
        <v>4362</v>
      </c>
      <c r="D72" s="30" t="s">
        <v>361</v>
      </c>
      <c r="E72" s="2236"/>
      <c r="F72" s="2236"/>
      <c r="G72" s="33" t="s">
        <v>4073</v>
      </c>
      <c r="H72" s="33"/>
      <c r="I72" s="194"/>
      <c r="J72" s="2517" t="s">
        <v>3516</v>
      </c>
      <c r="K72" s="127" t="s">
        <v>2524</v>
      </c>
      <c r="L72" s="128" t="s">
        <v>3209</v>
      </c>
      <c r="M72" s="128"/>
      <c r="N72" s="33" t="s">
        <v>3613</v>
      </c>
      <c r="O72" s="33" t="s">
        <v>1916</v>
      </c>
      <c r="P72" s="33">
        <v>1090</v>
      </c>
      <c r="Q72" s="33" t="s">
        <v>1632</v>
      </c>
      <c r="R72" s="33"/>
      <c r="S72" s="33">
        <v>0</v>
      </c>
      <c r="T72" s="33">
        <v>150</v>
      </c>
      <c r="U72" s="33" t="s">
        <v>4849</v>
      </c>
      <c r="V72" s="349" t="str">
        <f t="shared" si="1"/>
        <v xml:space="preserve"> </v>
      </c>
      <c r="W72" s="33"/>
      <c r="X72" s="33"/>
      <c r="Y72" s="2158"/>
      <c r="Z72" s="2158"/>
      <c r="AA72" s="2158"/>
      <c r="AB72" s="2158"/>
      <c r="AC72" s="2158"/>
      <c r="AD72" s="30"/>
    </row>
    <row r="73" spans="1:31">
      <c r="A73" s="128">
        <f t="shared" ref="A73:A136" si="2">A72+1</f>
        <v>68</v>
      </c>
      <c r="B73" s="1622" t="s">
        <v>14347</v>
      </c>
      <c r="C73" s="30" t="s">
        <v>4363</v>
      </c>
      <c r="D73" s="30" t="s">
        <v>361</v>
      </c>
      <c r="E73" s="2236"/>
      <c r="F73" s="2236"/>
      <c r="G73" s="33" t="s">
        <v>4073</v>
      </c>
      <c r="H73" s="33"/>
      <c r="I73" s="194"/>
      <c r="J73" s="2517" t="s">
        <v>3516</v>
      </c>
      <c r="K73" s="127" t="s">
        <v>2524</v>
      </c>
      <c r="L73" s="128" t="s">
        <v>3209</v>
      </c>
      <c r="M73" s="128"/>
      <c r="N73" s="33" t="s">
        <v>3613</v>
      </c>
      <c r="O73" s="33" t="s">
        <v>1916</v>
      </c>
      <c r="P73" s="33">
        <v>1090</v>
      </c>
      <c r="Q73" s="33" t="s">
        <v>1632</v>
      </c>
      <c r="R73" s="33"/>
      <c r="S73" s="33">
        <v>0</v>
      </c>
      <c r="T73" s="33">
        <v>150</v>
      </c>
      <c r="U73" s="33" t="s">
        <v>4849</v>
      </c>
      <c r="V73" s="349" t="str">
        <f t="shared" si="1"/>
        <v xml:space="preserve"> </v>
      </c>
      <c r="W73" s="33"/>
      <c r="X73" s="33"/>
      <c r="Y73" s="2158"/>
      <c r="Z73" s="2158"/>
      <c r="AA73" s="2158"/>
      <c r="AB73" s="2158"/>
      <c r="AC73" s="2158"/>
      <c r="AD73" s="30"/>
    </row>
    <row r="74" spans="1:31">
      <c r="A74" s="128">
        <f t="shared" si="2"/>
        <v>69</v>
      </c>
      <c r="B74" s="1622" t="s">
        <v>14348</v>
      </c>
      <c r="C74" s="30" t="s">
        <v>4364</v>
      </c>
      <c r="D74" s="30" t="s">
        <v>3601</v>
      </c>
      <c r="E74" s="2236"/>
      <c r="F74" s="2236"/>
      <c r="G74" s="33" t="s">
        <v>4073</v>
      </c>
      <c r="H74" s="33"/>
      <c r="I74" s="194"/>
      <c r="J74" s="2517" t="s">
        <v>3516</v>
      </c>
      <c r="K74" s="127" t="s">
        <v>2524</v>
      </c>
      <c r="L74" s="128" t="s">
        <v>3209</v>
      </c>
      <c r="M74" s="128"/>
      <c r="N74" s="33" t="s">
        <v>3613</v>
      </c>
      <c r="O74" s="33" t="s">
        <v>1916</v>
      </c>
      <c r="P74" s="33">
        <v>1090</v>
      </c>
      <c r="Q74" s="33" t="s">
        <v>1632</v>
      </c>
      <c r="R74" s="33"/>
      <c r="S74" s="33">
        <v>0</v>
      </c>
      <c r="T74" s="33">
        <v>150</v>
      </c>
      <c r="U74" s="33" t="s">
        <v>4849</v>
      </c>
      <c r="V74" s="349" t="str">
        <f t="shared" si="1"/>
        <v xml:space="preserve"> </v>
      </c>
      <c r="W74" s="33"/>
      <c r="X74" s="33"/>
      <c r="Y74" s="2158"/>
      <c r="Z74" s="2158"/>
      <c r="AA74" s="2158"/>
      <c r="AB74" s="2158"/>
      <c r="AC74" s="2158"/>
      <c r="AD74" s="30"/>
    </row>
    <row r="75" spans="1:31">
      <c r="A75" s="128">
        <f t="shared" si="2"/>
        <v>70</v>
      </c>
      <c r="B75" s="1622" t="s">
        <v>14349</v>
      </c>
      <c r="C75" s="30" t="s">
        <v>4365</v>
      </c>
      <c r="D75" s="30" t="s">
        <v>3601</v>
      </c>
      <c r="E75" s="2236"/>
      <c r="F75" s="2236"/>
      <c r="G75" s="33" t="s">
        <v>4073</v>
      </c>
      <c r="H75" s="33"/>
      <c r="I75" s="194"/>
      <c r="J75" s="2517" t="s">
        <v>3516</v>
      </c>
      <c r="K75" s="127" t="s">
        <v>2524</v>
      </c>
      <c r="L75" s="128" t="s">
        <v>3209</v>
      </c>
      <c r="M75" s="128"/>
      <c r="N75" s="33" t="s">
        <v>3613</v>
      </c>
      <c r="O75" s="33" t="s">
        <v>1916</v>
      </c>
      <c r="P75" s="33">
        <v>1090</v>
      </c>
      <c r="Q75" s="33" t="s">
        <v>1632</v>
      </c>
      <c r="R75" s="33"/>
      <c r="S75" s="33">
        <v>0</v>
      </c>
      <c r="T75" s="33">
        <v>150</v>
      </c>
      <c r="U75" s="33" t="s">
        <v>4849</v>
      </c>
      <c r="V75" s="349" t="str">
        <f t="shared" ref="V75:V138" si="3">IF(ISERROR(INDEX(data,MATCH(LEN(X75),item,0),2))," ",INDEX(data,MATCH(LEN(X75),item,0),2))</f>
        <v xml:space="preserve"> </v>
      </c>
      <c r="W75" s="33"/>
      <c r="X75" s="33"/>
      <c r="Y75" s="2158"/>
      <c r="Z75" s="2158"/>
      <c r="AA75" s="2158"/>
      <c r="AB75" s="2158"/>
      <c r="AC75" s="2158"/>
      <c r="AD75" s="30"/>
    </row>
    <row r="76" spans="1:31">
      <c r="A76" s="128">
        <f t="shared" si="2"/>
        <v>71</v>
      </c>
      <c r="B76" s="1622" t="s">
        <v>14350</v>
      </c>
      <c r="C76" s="30" t="s">
        <v>4366</v>
      </c>
      <c r="D76" s="30" t="s">
        <v>3601</v>
      </c>
      <c r="E76" s="2236"/>
      <c r="F76" s="2236"/>
      <c r="G76" s="111" t="s">
        <v>2524</v>
      </c>
      <c r="H76" s="111"/>
      <c r="I76" s="176"/>
      <c r="J76" s="2517" t="s">
        <v>3516</v>
      </c>
      <c r="K76" s="127" t="s">
        <v>2524</v>
      </c>
      <c r="L76" s="128" t="s">
        <v>3209</v>
      </c>
      <c r="M76" s="128"/>
      <c r="N76" s="33" t="s">
        <v>3613</v>
      </c>
      <c r="O76" s="33" t="s">
        <v>1916</v>
      </c>
      <c r="P76" s="111" t="s">
        <v>2524</v>
      </c>
      <c r="Q76" s="111" t="s">
        <v>2524</v>
      </c>
      <c r="R76" s="111"/>
      <c r="S76" s="33">
        <v>0</v>
      </c>
      <c r="T76" s="33">
        <v>150</v>
      </c>
      <c r="U76" s="33" t="s">
        <v>4849</v>
      </c>
      <c r="V76" s="349" t="str">
        <f t="shared" si="3"/>
        <v xml:space="preserve"> </v>
      </c>
      <c r="W76" s="33"/>
      <c r="X76" s="33"/>
      <c r="Y76" s="2158"/>
      <c r="Z76" s="2158"/>
      <c r="AA76" s="2158"/>
      <c r="AB76" s="2158"/>
      <c r="AC76" s="2158"/>
      <c r="AD76" s="30"/>
    </row>
    <row r="77" spans="1:31">
      <c r="A77" s="128">
        <f t="shared" si="2"/>
        <v>72</v>
      </c>
      <c r="B77" s="1622" t="s">
        <v>14351</v>
      </c>
      <c r="C77" s="30" t="s">
        <v>4367</v>
      </c>
      <c r="D77" s="30" t="s">
        <v>361</v>
      </c>
      <c r="E77" s="2236"/>
      <c r="F77" s="2236"/>
      <c r="G77" s="111" t="s">
        <v>2524</v>
      </c>
      <c r="H77" s="111"/>
      <c r="I77" s="176"/>
      <c r="J77" s="2517" t="s">
        <v>3516</v>
      </c>
      <c r="K77" s="127" t="s">
        <v>2524</v>
      </c>
      <c r="L77" s="128" t="s">
        <v>3209</v>
      </c>
      <c r="M77" s="128"/>
      <c r="N77" s="33" t="s">
        <v>3613</v>
      </c>
      <c r="O77" s="33" t="s">
        <v>1916</v>
      </c>
      <c r="P77" s="111" t="s">
        <v>2524</v>
      </c>
      <c r="Q77" s="111" t="s">
        <v>2524</v>
      </c>
      <c r="R77" s="111"/>
      <c r="S77" s="33">
        <v>0</v>
      </c>
      <c r="T77" s="33">
        <v>150</v>
      </c>
      <c r="U77" s="33" t="s">
        <v>4849</v>
      </c>
      <c r="V77" s="349" t="str">
        <f t="shared" si="3"/>
        <v xml:space="preserve"> </v>
      </c>
      <c r="W77" s="33"/>
      <c r="X77" s="33"/>
      <c r="Y77" s="2158"/>
      <c r="Z77" s="2158"/>
      <c r="AA77" s="2158"/>
      <c r="AB77" s="2158"/>
      <c r="AC77" s="2158"/>
      <c r="AD77" s="30"/>
    </row>
    <row r="78" spans="1:31">
      <c r="A78" s="128">
        <f t="shared" si="2"/>
        <v>73</v>
      </c>
      <c r="B78" s="1622" t="s">
        <v>14352</v>
      </c>
      <c r="C78" s="30" t="s">
        <v>4367</v>
      </c>
      <c r="D78" s="30" t="s">
        <v>3601</v>
      </c>
      <c r="E78" s="2236"/>
      <c r="F78" s="2236"/>
      <c r="G78" s="111" t="s">
        <v>2524</v>
      </c>
      <c r="H78" s="111"/>
      <c r="I78" s="176"/>
      <c r="J78" s="2517" t="s">
        <v>3516</v>
      </c>
      <c r="K78" s="127" t="s">
        <v>2524</v>
      </c>
      <c r="L78" s="128" t="s">
        <v>3209</v>
      </c>
      <c r="M78" s="128"/>
      <c r="N78" s="33" t="s">
        <v>3613</v>
      </c>
      <c r="O78" s="33" t="s">
        <v>1916</v>
      </c>
      <c r="P78" s="111" t="s">
        <v>2524</v>
      </c>
      <c r="Q78" s="111" t="s">
        <v>2524</v>
      </c>
      <c r="R78" s="111"/>
      <c r="S78" s="33">
        <v>0</v>
      </c>
      <c r="T78" s="33">
        <v>150</v>
      </c>
      <c r="U78" s="33" t="s">
        <v>4849</v>
      </c>
      <c r="V78" s="349" t="str">
        <f t="shared" si="3"/>
        <v xml:space="preserve"> </v>
      </c>
      <c r="W78" s="33"/>
      <c r="X78" s="33"/>
      <c r="Y78" s="2158"/>
      <c r="Z78" s="2158"/>
      <c r="AA78" s="2158"/>
      <c r="AB78" s="2158"/>
      <c r="AC78" s="2158"/>
      <c r="AD78" s="30"/>
    </row>
    <row r="79" spans="1:31">
      <c r="A79" s="128">
        <f t="shared" si="2"/>
        <v>74</v>
      </c>
      <c r="B79" s="1622" t="s">
        <v>14353</v>
      </c>
      <c r="C79" s="30" t="s">
        <v>4367</v>
      </c>
      <c r="D79" s="30" t="s">
        <v>3601</v>
      </c>
      <c r="E79" s="2236"/>
      <c r="F79" s="2236"/>
      <c r="G79" s="111" t="s">
        <v>2524</v>
      </c>
      <c r="H79" s="111"/>
      <c r="I79" s="176"/>
      <c r="J79" s="2517" t="s">
        <v>3516</v>
      </c>
      <c r="K79" s="127" t="s">
        <v>2524</v>
      </c>
      <c r="L79" s="128" t="s">
        <v>3209</v>
      </c>
      <c r="M79" s="128"/>
      <c r="N79" s="33" t="s">
        <v>3613</v>
      </c>
      <c r="O79" s="33" t="s">
        <v>1916</v>
      </c>
      <c r="P79" s="111" t="s">
        <v>2524</v>
      </c>
      <c r="Q79" s="111" t="s">
        <v>2524</v>
      </c>
      <c r="R79" s="111"/>
      <c r="S79" s="33">
        <v>0</v>
      </c>
      <c r="T79" s="33">
        <v>150</v>
      </c>
      <c r="U79" s="33" t="s">
        <v>4849</v>
      </c>
      <c r="V79" s="349" t="str">
        <f t="shared" si="3"/>
        <v xml:space="preserve"> </v>
      </c>
      <c r="W79" s="33"/>
      <c r="X79" s="33"/>
      <c r="Y79" s="2158"/>
      <c r="Z79" s="2158"/>
      <c r="AA79" s="2158"/>
      <c r="AB79" s="2158"/>
      <c r="AC79" s="2158"/>
      <c r="AD79" s="30"/>
    </row>
    <row r="80" spans="1:31">
      <c r="A80" s="128">
        <f t="shared" si="2"/>
        <v>75</v>
      </c>
      <c r="B80" s="1622" t="s">
        <v>14354</v>
      </c>
      <c r="C80" s="30" t="s">
        <v>4368</v>
      </c>
      <c r="D80" s="30" t="s">
        <v>3601</v>
      </c>
      <c r="E80" s="2236"/>
      <c r="F80" s="2236"/>
      <c r="G80" s="111" t="s">
        <v>2524</v>
      </c>
      <c r="H80" s="111"/>
      <c r="I80" s="176"/>
      <c r="J80" s="2517" t="s">
        <v>3516</v>
      </c>
      <c r="K80" s="127" t="s">
        <v>2524</v>
      </c>
      <c r="L80" s="128" t="s">
        <v>3209</v>
      </c>
      <c r="M80" s="128"/>
      <c r="N80" s="33" t="s">
        <v>3613</v>
      </c>
      <c r="O80" s="33" t="s">
        <v>1916</v>
      </c>
      <c r="P80" s="111" t="s">
        <v>2524</v>
      </c>
      <c r="Q80" s="111" t="s">
        <v>2524</v>
      </c>
      <c r="R80" s="111"/>
      <c r="S80" s="33">
        <v>0</v>
      </c>
      <c r="T80" s="33">
        <v>150</v>
      </c>
      <c r="U80" s="33" t="s">
        <v>4849</v>
      </c>
      <c r="V80" s="349" t="str">
        <f t="shared" si="3"/>
        <v xml:space="preserve"> </v>
      </c>
      <c r="W80" s="33"/>
      <c r="X80" s="33"/>
      <c r="Y80" s="2158"/>
      <c r="Z80" s="2158"/>
      <c r="AA80" s="2158"/>
      <c r="AB80" s="2158"/>
      <c r="AC80" s="2158"/>
      <c r="AD80" s="30"/>
    </row>
    <row r="81" spans="1:30">
      <c r="A81" s="128">
        <f t="shared" si="2"/>
        <v>76</v>
      </c>
      <c r="B81" s="1622" t="s">
        <v>14355</v>
      </c>
      <c r="C81" s="30" t="s">
        <v>4369</v>
      </c>
      <c r="D81" s="30" t="s">
        <v>3602</v>
      </c>
      <c r="E81" s="2236"/>
      <c r="F81" s="2236"/>
      <c r="G81" s="33" t="s">
        <v>4073</v>
      </c>
      <c r="H81" s="33"/>
      <c r="I81" s="194"/>
      <c r="J81" s="2517" t="s">
        <v>17265</v>
      </c>
      <c r="K81" s="30" t="s">
        <v>4660</v>
      </c>
      <c r="L81" s="128">
        <v>1.4</v>
      </c>
      <c r="M81" s="128"/>
      <c r="N81" s="33" t="s">
        <v>3613</v>
      </c>
      <c r="O81" s="33" t="s">
        <v>1916</v>
      </c>
      <c r="P81" s="33">
        <v>300</v>
      </c>
      <c r="Q81" s="33" t="s">
        <v>1639</v>
      </c>
      <c r="R81" s="33"/>
      <c r="S81" s="33">
        <v>0</v>
      </c>
      <c r="T81" s="33">
        <v>150</v>
      </c>
      <c r="U81" s="33" t="s">
        <v>4849</v>
      </c>
      <c r="V81" s="349" t="str">
        <f t="shared" si="3"/>
        <v xml:space="preserve"> </v>
      </c>
      <c r="W81" s="33"/>
      <c r="X81" s="33"/>
      <c r="Y81" s="2158"/>
      <c r="Z81" s="2158"/>
      <c r="AA81" s="2158"/>
      <c r="AB81" s="2158"/>
      <c r="AC81" s="2158"/>
      <c r="AD81" s="30"/>
    </row>
    <row r="82" spans="1:30">
      <c r="A82" s="128">
        <f t="shared" si="2"/>
        <v>77</v>
      </c>
      <c r="B82" s="1622" t="s">
        <v>14356</v>
      </c>
      <c r="C82" s="30" t="s">
        <v>351</v>
      </c>
      <c r="D82" s="30" t="s">
        <v>3602</v>
      </c>
      <c r="E82" s="2236"/>
      <c r="F82" s="2236"/>
      <c r="G82" s="33" t="s">
        <v>4073</v>
      </c>
      <c r="H82" s="33"/>
      <c r="I82" s="194"/>
      <c r="J82" s="2517" t="s">
        <v>17265</v>
      </c>
      <c r="K82" s="30" t="s">
        <v>4660</v>
      </c>
      <c r="L82" s="128">
        <v>5.0999999999999996</v>
      </c>
      <c r="M82" s="128"/>
      <c r="N82" s="33" t="s">
        <v>3613</v>
      </c>
      <c r="O82" s="33" t="s">
        <v>1916</v>
      </c>
      <c r="P82" s="33">
        <v>300</v>
      </c>
      <c r="Q82" s="33" t="s">
        <v>1639</v>
      </c>
      <c r="R82" s="33"/>
      <c r="S82" s="33">
        <v>0</v>
      </c>
      <c r="T82" s="33">
        <v>200</v>
      </c>
      <c r="U82" s="33" t="s">
        <v>4849</v>
      </c>
      <c r="V82" s="349">
        <f t="shared" si="3"/>
        <v>5</v>
      </c>
      <c r="W82" s="33"/>
      <c r="X82" s="33" t="s">
        <v>1527</v>
      </c>
      <c r="Y82" s="2158"/>
      <c r="Z82" s="2158"/>
      <c r="AA82" s="2158"/>
      <c r="AB82" s="2158"/>
      <c r="AC82" s="2158"/>
      <c r="AD82" s="30"/>
    </row>
    <row r="83" spans="1:30">
      <c r="A83" s="128">
        <f t="shared" si="2"/>
        <v>78</v>
      </c>
      <c r="B83" s="1622" t="s">
        <v>14357</v>
      </c>
      <c r="C83" s="30" t="s">
        <v>351</v>
      </c>
      <c r="D83" s="30" t="s">
        <v>3602</v>
      </c>
      <c r="E83" s="2236"/>
      <c r="F83" s="2236"/>
      <c r="G83" s="33" t="s">
        <v>3524</v>
      </c>
      <c r="H83" s="33"/>
      <c r="I83" s="194"/>
      <c r="J83" s="2517" t="s">
        <v>17265</v>
      </c>
      <c r="K83" s="30" t="s">
        <v>4660</v>
      </c>
      <c r="L83" s="128">
        <v>5.0999999999999996</v>
      </c>
      <c r="M83" s="128"/>
      <c r="N83" s="33" t="s">
        <v>3613</v>
      </c>
      <c r="O83" s="33" t="s">
        <v>1916</v>
      </c>
      <c r="P83" s="33">
        <v>300</v>
      </c>
      <c r="Q83" s="33" t="s">
        <v>1639</v>
      </c>
      <c r="R83" s="33"/>
      <c r="S83" s="33">
        <v>0</v>
      </c>
      <c r="T83" s="33">
        <v>200</v>
      </c>
      <c r="U83" s="33" t="s">
        <v>4849</v>
      </c>
      <c r="V83" s="349">
        <f t="shared" si="3"/>
        <v>125</v>
      </c>
      <c r="W83" s="33" t="s">
        <v>4239</v>
      </c>
      <c r="X83" s="331" t="s">
        <v>698</v>
      </c>
      <c r="Y83" s="2158">
        <v>90004094</v>
      </c>
      <c r="Z83" s="329"/>
      <c r="AA83" s="2158"/>
      <c r="AB83" s="2158"/>
      <c r="AC83" s="2158"/>
      <c r="AD83" s="47" t="s">
        <v>702</v>
      </c>
    </row>
    <row r="84" spans="1:30">
      <c r="A84" s="128">
        <f t="shared" si="2"/>
        <v>79</v>
      </c>
      <c r="B84" s="1622" t="s">
        <v>14358</v>
      </c>
      <c r="C84" s="30" t="s">
        <v>352</v>
      </c>
      <c r="D84" s="30" t="s">
        <v>3602</v>
      </c>
      <c r="E84" s="2236"/>
      <c r="F84" s="2236"/>
      <c r="G84" s="33" t="s">
        <v>4073</v>
      </c>
      <c r="H84" s="33"/>
      <c r="I84" s="194"/>
      <c r="J84" s="2517" t="s">
        <v>17265</v>
      </c>
      <c r="K84" s="30" t="s">
        <v>4660</v>
      </c>
      <c r="L84" s="128">
        <v>4.9000000000000004</v>
      </c>
      <c r="M84" s="128"/>
      <c r="N84" s="33" t="s">
        <v>3613</v>
      </c>
      <c r="O84" s="33" t="s">
        <v>1916</v>
      </c>
      <c r="P84" s="33">
        <v>300</v>
      </c>
      <c r="Q84" s="33" t="s">
        <v>1639</v>
      </c>
      <c r="R84" s="33"/>
      <c r="S84" s="33">
        <v>0</v>
      </c>
      <c r="T84" s="33">
        <v>150</v>
      </c>
      <c r="U84" s="33" t="s">
        <v>4849</v>
      </c>
      <c r="V84" s="349" t="str">
        <f t="shared" si="3"/>
        <v xml:space="preserve"> </v>
      </c>
      <c r="W84" s="33"/>
      <c r="X84" s="33"/>
      <c r="Y84" s="2158"/>
      <c r="Z84" s="2158"/>
      <c r="AA84" s="2158"/>
      <c r="AB84" s="2158"/>
      <c r="AC84" s="2158"/>
      <c r="AD84" s="30"/>
    </row>
    <row r="85" spans="1:30">
      <c r="A85" s="128">
        <f t="shared" si="2"/>
        <v>80</v>
      </c>
      <c r="B85" s="1622" t="s">
        <v>14359</v>
      </c>
      <c r="C85" s="30" t="s">
        <v>353</v>
      </c>
      <c r="D85" s="30" t="s">
        <v>3602</v>
      </c>
      <c r="E85" s="2236"/>
      <c r="F85" s="2236"/>
      <c r="G85" s="33" t="s">
        <v>4073</v>
      </c>
      <c r="H85" s="33"/>
      <c r="I85" s="194"/>
      <c r="J85" s="2517" t="s">
        <v>17265</v>
      </c>
      <c r="K85" s="30" t="s">
        <v>4660</v>
      </c>
      <c r="L85" s="128">
        <v>16</v>
      </c>
      <c r="M85" s="128"/>
      <c r="N85" s="33" t="s">
        <v>3613</v>
      </c>
      <c r="O85" s="33" t="s">
        <v>1916</v>
      </c>
      <c r="P85" s="33">
        <v>300</v>
      </c>
      <c r="Q85" s="33" t="s">
        <v>1639</v>
      </c>
      <c r="R85" s="33"/>
      <c r="S85" s="33">
        <v>0</v>
      </c>
      <c r="T85" s="33">
        <v>200</v>
      </c>
      <c r="U85" s="33" t="s">
        <v>4849</v>
      </c>
      <c r="V85" s="349">
        <f t="shared" si="3"/>
        <v>5</v>
      </c>
      <c r="W85" s="33"/>
      <c r="X85" s="33" t="s">
        <v>1527</v>
      </c>
      <c r="Y85" s="2158"/>
      <c r="Z85" s="2158"/>
      <c r="AA85" s="2158"/>
      <c r="AB85" s="2158"/>
      <c r="AC85" s="2158"/>
      <c r="AD85" s="30"/>
    </row>
    <row r="86" spans="1:30">
      <c r="A86" s="128">
        <f t="shared" si="2"/>
        <v>81</v>
      </c>
      <c r="B86" s="1622" t="s">
        <v>14360</v>
      </c>
      <c r="C86" s="30" t="s">
        <v>354</v>
      </c>
      <c r="D86" s="30" t="s">
        <v>3602</v>
      </c>
      <c r="E86" s="2236"/>
      <c r="F86" s="2236"/>
      <c r="G86" s="33" t="s">
        <v>3524</v>
      </c>
      <c r="H86" s="33"/>
      <c r="I86" s="194"/>
      <c r="J86" s="2517" t="s">
        <v>17265</v>
      </c>
      <c r="K86" s="30" t="s">
        <v>4660</v>
      </c>
      <c r="L86" s="128">
        <v>16</v>
      </c>
      <c r="M86" s="128"/>
      <c r="N86" s="33" t="s">
        <v>3613</v>
      </c>
      <c r="O86" s="33" t="s">
        <v>1916</v>
      </c>
      <c r="P86" s="33">
        <v>300</v>
      </c>
      <c r="Q86" s="33" t="s">
        <v>1639</v>
      </c>
      <c r="R86" s="33"/>
      <c r="S86" s="33">
        <v>0</v>
      </c>
      <c r="T86" s="33">
        <v>200</v>
      </c>
      <c r="U86" s="33" t="s">
        <v>4849</v>
      </c>
      <c r="V86" s="349">
        <f t="shared" si="3"/>
        <v>125</v>
      </c>
      <c r="W86" s="33" t="s">
        <v>4239</v>
      </c>
      <c r="X86" s="331" t="s">
        <v>698</v>
      </c>
      <c r="Y86" s="2158">
        <v>90004094</v>
      </c>
      <c r="Z86" s="329"/>
      <c r="AA86" s="2158"/>
      <c r="AB86" s="2158"/>
      <c r="AC86" s="2158"/>
      <c r="AD86" s="47" t="s">
        <v>701</v>
      </c>
    </row>
    <row r="87" spans="1:30">
      <c r="A87" s="128">
        <f t="shared" si="2"/>
        <v>82</v>
      </c>
      <c r="B87" s="1622" t="s">
        <v>14361</v>
      </c>
      <c r="C87" s="30" t="s">
        <v>355</v>
      </c>
      <c r="D87" s="30" t="s">
        <v>3602</v>
      </c>
      <c r="E87" s="2236"/>
      <c r="F87" s="2236"/>
      <c r="G87" s="111" t="s">
        <v>2524</v>
      </c>
      <c r="H87" s="111"/>
      <c r="I87" s="176"/>
      <c r="J87" s="2517" t="s">
        <v>17265</v>
      </c>
      <c r="K87" s="111" t="s">
        <v>2524</v>
      </c>
      <c r="L87" s="128" t="s">
        <v>3209</v>
      </c>
      <c r="M87" s="128"/>
      <c r="N87" s="33" t="s">
        <v>3613</v>
      </c>
      <c r="O87" s="33" t="s">
        <v>1916</v>
      </c>
      <c r="P87" s="111" t="s">
        <v>2524</v>
      </c>
      <c r="Q87" s="111" t="s">
        <v>2524</v>
      </c>
      <c r="R87" s="111"/>
      <c r="S87" s="33">
        <v>0</v>
      </c>
      <c r="T87" s="33">
        <v>150</v>
      </c>
      <c r="U87" s="33" t="s">
        <v>4849</v>
      </c>
      <c r="V87" s="349" t="str">
        <f t="shared" si="3"/>
        <v xml:space="preserve"> </v>
      </c>
      <c r="W87" s="33"/>
      <c r="X87" s="33"/>
      <c r="Y87" s="2158"/>
      <c r="Z87" s="2158"/>
      <c r="AA87" s="2158"/>
      <c r="AB87" s="2158"/>
      <c r="AC87" s="2158"/>
      <c r="AD87" s="30"/>
    </row>
    <row r="88" spans="1:30">
      <c r="A88" s="128">
        <f t="shared" si="2"/>
        <v>83</v>
      </c>
      <c r="B88" s="1622" t="s">
        <v>14362</v>
      </c>
      <c r="C88" s="30" t="s">
        <v>356</v>
      </c>
      <c r="D88" s="30" t="s">
        <v>3602</v>
      </c>
      <c r="E88" s="2236"/>
      <c r="F88" s="2236"/>
      <c r="G88" s="111" t="s">
        <v>2524</v>
      </c>
      <c r="H88" s="111"/>
      <c r="I88" s="176"/>
      <c r="J88" s="2517" t="s">
        <v>17265</v>
      </c>
      <c r="K88" s="111" t="s">
        <v>2524</v>
      </c>
      <c r="L88" s="128" t="s">
        <v>3209</v>
      </c>
      <c r="M88" s="128"/>
      <c r="N88" s="33" t="s">
        <v>3613</v>
      </c>
      <c r="O88" s="33" t="s">
        <v>1916</v>
      </c>
      <c r="P88" s="111" t="s">
        <v>2524</v>
      </c>
      <c r="Q88" s="111" t="s">
        <v>2524</v>
      </c>
      <c r="R88" s="111"/>
      <c r="S88" s="33">
        <v>0</v>
      </c>
      <c r="T88" s="33">
        <v>150</v>
      </c>
      <c r="U88" s="33" t="s">
        <v>4849</v>
      </c>
      <c r="V88" s="349" t="str">
        <f t="shared" si="3"/>
        <v xml:space="preserve"> </v>
      </c>
      <c r="W88" s="33"/>
      <c r="X88" s="33"/>
      <c r="Y88" s="2158"/>
      <c r="Z88" s="2158"/>
      <c r="AA88" s="2158"/>
      <c r="AB88" s="2158"/>
      <c r="AC88" s="2158"/>
      <c r="AD88" s="30"/>
    </row>
    <row r="89" spans="1:30">
      <c r="A89" s="128">
        <f t="shared" si="2"/>
        <v>84</v>
      </c>
      <c r="B89" s="1622" t="s">
        <v>14363</v>
      </c>
      <c r="C89" s="30" t="s">
        <v>3412</v>
      </c>
      <c r="D89" s="44" t="s">
        <v>3602</v>
      </c>
      <c r="E89" s="2236" t="s">
        <v>13628</v>
      </c>
      <c r="F89" s="2236"/>
      <c r="G89" s="33" t="s">
        <v>4073</v>
      </c>
      <c r="H89" s="33"/>
      <c r="I89" s="194"/>
      <c r="J89" s="2517" t="s">
        <v>17246</v>
      </c>
      <c r="K89" s="44" t="s">
        <v>1037</v>
      </c>
      <c r="L89" s="128">
        <v>47</v>
      </c>
      <c r="M89" s="128">
        <v>9</v>
      </c>
      <c r="N89" s="33" t="s">
        <v>3613</v>
      </c>
      <c r="O89" s="33" t="s">
        <v>1916</v>
      </c>
      <c r="P89" s="33">
        <v>250</v>
      </c>
      <c r="Q89" s="33" t="s">
        <v>1638</v>
      </c>
      <c r="R89" s="33"/>
      <c r="S89" s="33">
        <v>0</v>
      </c>
      <c r="T89" s="33">
        <v>100</v>
      </c>
      <c r="U89" s="33" t="s">
        <v>4849</v>
      </c>
      <c r="V89" s="349" t="str">
        <f t="shared" si="3"/>
        <v xml:space="preserve"> </v>
      </c>
      <c r="W89" s="33"/>
      <c r="X89" s="33"/>
      <c r="Y89" s="2158"/>
      <c r="Z89" s="2158"/>
      <c r="AA89" s="2158"/>
      <c r="AB89" s="2158"/>
      <c r="AC89" s="2158"/>
      <c r="AD89" s="30"/>
    </row>
    <row r="90" spans="1:30">
      <c r="A90" s="128">
        <f t="shared" si="2"/>
        <v>85</v>
      </c>
      <c r="B90" s="1622" t="s">
        <v>14364</v>
      </c>
      <c r="C90" s="30" t="s">
        <v>3674</v>
      </c>
      <c r="D90" s="44" t="s">
        <v>4387</v>
      </c>
      <c r="E90" s="2236" t="s">
        <v>13628</v>
      </c>
      <c r="F90" s="2236"/>
      <c r="G90" s="33" t="s">
        <v>4073</v>
      </c>
      <c r="H90" s="33"/>
      <c r="I90" s="194"/>
      <c r="J90" s="2517" t="s">
        <v>17246</v>
      </c>
      <c r="K90" s="44" t="s">
        <v>1037</v>
      </c>
      <c r="L90" s="128">
        <v>42</v>
      </c>
      <c r="M90" s="128">
        <v>42</v>
      </c>
      <c r="N90" s="33" t="s">
        <v>3613</v>
      </c>
      <c r="O90" s="33" t="s">
        <v>1916</v>
      </c>
      <c r="P90" s="33">
        <v>250</v>
      </c>
      <c r="Q90" s="33" t="s">
        <v>1637</v>
      </c>
      <c r="R90" s="33"/>
      <c r="S90" s="33">
        <v>0</v>
      </c>
      <c r="T90" s="33">
        <v>100</v>
      </c>
      <c r="U90" s="33" t="s">
        <v>4849</v>
      </c>
      <c r="V90" s="349" t="str">
        <f t="shared" si="3"/>
        <v xml:space="preserve"> </v>
      </c>
      <c r="W90" s="33"/>
      <c r="X90" s="33"/>
      <c r="Y90" s="2158"/>
      <c r="Z90" s="2158"/>
      <c r="AA90" s="2158"/>
      <c r="AB90" s="2158"/>
      <c r="AC90" s="2158"/>
      <c r="AD90" s="30"/>
    </row>
    <row r="91" spans="1:30">
      <c r="A91" s="128">
        <f t="shared" si="2"/>
        <v>86</v>
      </c>
      <c r="B91" s="1622" t="s">
        <v>14365</v>
      </c>
      <c r="C91" s="30" t="s">
        <v>3675</v>
      </c>
      <c r="D91" s="30" t="s">
        <v>4472</v>
      </c>
      <c r="E91" s="2236"/>
      <c r="F91" s="2236"/>
      <c r="G91" s="33" t="s">
        <v>2967</v>
      </c>
      <c r="H91" s="33"/>
      <c r="I91" s="194"/>
      <c r="J91" s="2517" t="s">
        <v>17219</v>
      </c>
      <c r="K91" s="30" t="s">
        <v>4660</v>
      </c>
      <c r="L91" s="128"/>
      <c r="M91" s="128"/>
      <c r="N91" s="33" t="s">
        <v>3613</v>
      </c>
      <c r="O91" s="33" t="s">
        <v>1916</v>
      </c>
      <c r="P91" s="111" t="s">
        <v>2524</v>
      </c>
      <c r="Q91" s="33" t="s">
        <v>2973</v>
      </c>
      <c r="R91" s="33"/>
      <c r="S91" s="33">
        <v>0</v>
      </c>
      <c r="T91" s="33">
        <v>100</v>
      </c>
      <c r="U91" s="33" t="s">
        <v>4849</v>
      </c>
      <c r="V91" s="349" t="str">
        <f t="shared" si="3"/>
        <v xml:space="preserve"> </v>
      </c>
      <c r="W91" s="33"/>
      <c r="X91" s="33"/>
      <c r="Y91" s="2158"/>
      <c r="Z91" s="2158"/>
      <c r="AA91" s="2158"/>
      <c r="AB91" s="2158"/>
      <c r="AC91" s="2158"/>
      <c r="AD91" s="30"/>
    </row>
    <row r="92" spans="1:30">
      <c r="A92" s="128">
        <f t="shared" si="2"/>
        <v>87</v>
      </c>
      <c r="B92" s="1622" t="s">
        <v>14366</v>
      </c>
      <c r="C92" s="30" t="s">
        <v>3675</v>
      </c>
      <c r="D92" s="30" t="s">
        <v>4472</v>
      </c>
      <c r="E92" s="2236"/>
      <c r="F92" s="2236"/>
      <c r="G92" s="33" t="s">
        <v>2967</v>
      </c>
      <c r="H92" s="33"/>
      <c r="I92" s="194"/>
      <c r="J92" s="2517" t="s">
        <v>17219</v>
      </c>
      <c r="K92" s="30" t="s">
        <v>4660</v>
      </c>
      <c r="L92" s="128"/>
      <c r="M92" s="128"/>
      <c r="N92" s="33" t="s">
        <v>3613</v>
      </c>
      <c r="O92" s="33" t="s">
        <v>1916</v>
      </c>
      <c r="P92" s="111" t="s">
        <v>2524</v>
      </c>
      <c r="Q92" s="33" t="s">
        <v>2973</v>
      </c>
      <c r="R92" s="33"/>
      <c r="S92" s="33">
        <v>0</v>
      </c>
      <c r="T92" s="33">
        <v>100</v>
      </c>
      <c r="U92" s="33" t="s">
        <v>4849</v>
      </c>
      <c r="V92" s="349" t="str">
        <f t="shared" si="3"/>
        <v xml:space="preserve"> </v>
      </c>
      <c r="W92" s="33"/>
      <c r="X92" s="33"/>
      <c r="Y92" s="2158"/>
      <c r="Z92" s="2158"/>
      <c r="AA92" s="2158"/>
      <c r="AB92" s="2158"/>
      <c r="AC92" s="2158"/>
      <c r="AD92" s="30"/>
    </row>
    <row r="93" spans="1:30">
      <c r="A93" s="128">
        <f t="shared" si="2"/>
        <v>88</v>
      </c>
      <c r="B93" s="1622" t="s">
        <v>14367</v>
      </c>
      <c r="C93" s="30" t="s">
        <v>3675</v>
      </c>
      <c r="D93" s="30" t="s">
        <v>4472</v>
      </c>
      <c r="E93" s="2236"/>
      <c r="F93" s="2236"/>
      <c r="G93" s="33" t="s">
        <v>2967</v>
      </c>
      <c r="H93" s="33"/>
      <c r="I93" s="194"/>
      <c r="J93" s="2517" t="s">
        <v>17219</v>
      </c>
      <c r="K93" s="30" t="s">
        <v>4660</v>
      </c>
      <c r="L93" s="128"/>
      <c r="M93" s="128"/>
      <c r="N93" s="33" t="s">
        <v>3613</v>
      </c>
      <c r="O93" s="33" t="s">
        <v>1916</v>
      </c>
      <c r="P93" s="111" t="s">
        <v>2524</v>
      </c>
      <c r="Q93" s="33" t="s">
        <v>2973</v>
      </c>
      <c r="R93" s="33"/>
      <c r="S93" s="33">
        <v>0</v>
      </c>
      <c r="T93" s="33">
        <v>100</v>
      </c>
      <c r="U93" s="33" t="s">
        <v>4849</v>
      </c>
      <c r="V93" s="349" t="str">
        <f t="shared" si="3"/>
        <v xml:space="preserve"> </v>
      </c>
      <c r="W93" s="33"/>
      <c r="X93" s="33"/>
      <c r="Y93" s="2158"/>
      <c r="Z93" s="2158"/>
      <c r="AA93" s="2158"/>
      <c r="AB93" s="2158"/>
      <c r="AC93" s="2158"/>
      <c r="AD93" s="30"/>
    </row>
    <row r="94" spans="1:30">
      <c r="A94" s="128">
        <f t="shared" si="2"/>
        <v>89</v>
      </c>
      <c r="B94" s="1622" t="s">
        <v>14368</v>
      </c>
      <c r="C94" s="30" t="s">
        <v>3675</v>
      </c>
      <c r="D94" s="30" t="s">
        <v>4472</v>
      </c>
      <c r="E94" s="2236"/>
      <c r="F94" s="2236"/>
      <c r="G94" s="33" t="s">
        <v>2967</v>
      </c>
      <c r="H94" s="33"/>
      <c r="I94" s="194"/>
      <c r="J94" s="2517" t="s">
        <v>17223</v>
      </c>
      <c r="K94" s="30" t="s">
        <v>4660</v>
      </c>
      <c r="L94" s="128"/>
      <c r="M94" s="128"/>
      <c r="N94" s="33" t="s">
        <v>3613</v>
      </c>
      <c r="O94" s="33" t="s">
        <v>1916</v>
      </c>
      <c r="P94" s="111" t="s">
        <v>2524</v>
      </c>
      <c r="Q94" s="33" t="s">
        <v>2973</v>
      </c>
      <c r="R94" s="33"/>
      <c r="S94" s="33">
        <v>0</v>
      </c>
      <c r="T94" s="33">
        <v>100</v>
      </c>
      <c r="U94" s="33" t="s">
        <v>4849</v>
      </c>
      <c r="V94" s="349" t="str">
        <f t="shared" si="3"/>
        <v xml:space="preserve"> </v>
      </c>
      <c r="W94" s="33"/>
      <c r="X94" s="33"/>
      <c r="Y94" s="2158"/>
      <c r="Z94" s="2158"/>
      <c r="AA94" s="2158"/>
      <c r="AB94" s="2158"/>
      <c r="AC94" s="2158"/>
      <c r="AD94" s="30"/>
    </row>
    <row r="95" spans="1:30">
      <c r="A95" s="128">
        <f t="shared" si="2"/>
        <v>90</v>
      </c>
      <c r="B95" s="1622" t="s">
        <v>14369</v>
      </c>
      <c r="C95" s="30" t="s">
        <v>3677</v>
      </c>
      <c r="D95" s="44" t="s">
        <v>3676</v>
      </c>
      <c r="E95" s="2236" t="s">
        <v>13628</v>
      </c>
      <c r="F95" s="2236"/>
      <c r="G95" s="33" t="s">
        <v>4073</v>
      </c>
      <c r="H95" s="33"/>
      <c r="I95" s="194"/>
      <c r="J95" s="2518" t="s">
        <v>17225</v>
      </c>
      <c r="K95" s="44" t="s">
        <v>3796</v>
      </c>
      <c r="L95" s="128">
        <v>50</v>
      </c>
      <c r="M95" s="128">
        <v>22</v>
      </c>
      <c r="N95" s="33" t="s">
        <v>3613</v>
      </c>
      <c r="O95" s="33" t="s">
        <v>1916</v>
      </c>
      <c r="P95" s="33">
        <v>400</v>
      </c>
      <c r="Q95" s="33" t="s">
        <v>1636</v>
      </c>
      <c r="R95" s="33"/>
      <c r="S95" s="33">
        <v>0</v>
      </c>
      <c r="T95" s="33">
        <v>200</v>
      </c>
      <c r="U95" s="33" t="s">
        <v>4849</v>
      </c>
      <c r="V95" s="349" t="str">
        <f t="shared" si="3"/>
        <v xml:space="preserve"> </v>
      </c>
      <c r="W95" s="33"/>
      <c r="X95" s="33"/>
      <c r="Y95" s="2158"/>
      <c r="Z95" s="2158"/>
      <c r="AA95" s="2158"/>
      <c r="AB95" s="2158"/>
      <c r="AC95" s="2158"/>
      <c r="AD95" s="30"/>
    </row>
    <row r="96" spans="1:30">
      <c r="A96" s="128">
        <f t="shared" si="2"/>
        <v>91</v>
      </c>
      <c r="B96" s="1622" t="s">
        <v>14370</v>
      </c>
      <c r="C96" s="30" t="s">
        <v>3678</v>
      </c>
      <c r="D96" s="44" t="s">
        <v>3676</v>
      </c>
      <c r="E96" s="2236" t="s">
        <v>13628</v>
      </c>
      <c r="F96" s="2236"/>
      <c r="G96" s="33" t="s">
        <v>4073</v>
      </c>
      <c r="H96" s="33"/>
      <c r="I96" s="194"/>
      <c r="J96" s="2518" t="s">
        <v>17225</v>
      </c>
      <c r="K96" s="44" t="s">
        <v>3796</v>
      </c>
      <c r="L96" s="128">
        <v>50</v>
      </c>
      <c r="M96" s="128">
        <v>22</v>
      </c>
      <c r="N96" s="33" t="s">
        <v>3613</v>
      </c>
      <c r="O96" s="33" t="s">
        <v>1916</v>
      </c>
      <c r="P96" s="33">
        <v>400</v>
      </c>
      <c r="Q96" s="33" t="s">
        <v>1636</v>
      </c>
      <c r="R96" s="33"/>
      <c r="S96" s="33">
        <v>0</v>
      </c>
      <c r="T96" s="33">
        <v>200</v>
      </c>
      <c r="U96" s="33" t="s">
        <v>4849</v>
      </c>
      <c r="V96" s="349" t="str">
        <f t="shared" si="3"/>
        <v xml:space="preserve"> </v>
      </c>
      <c r="W96" s="33"/>
      <c r="X96" s="33"/>
      <c r="Y96" s="2158"/>
      <c r="Z96" s="2158"/>
      <c r="AA96" s="2158"/>
      <c r="AB96" s="2158"/>
      <c r="AC96" s="2158"/>
      <c r="AD96" s="30"/>
    </row>
    <row r="97" spans="1:30">
      <c r="A97" s="128">
        <f t="shared" si="2"/>
        <v>92</v>
      </c>
      <c r="B97" s="1622" t="s">
        <v>14371</v>
      </c>
      <c r="C97" s="30" t="s">
        <v>3679</v>
      </c>
      <c r="D97" s="44" t="s">
        <v>3676</v>
      </c>
      <c r="E97" s="2236" t="s">
        <v>13628</v>
      </c>
      <c r="F97" s="2236"/>
      <c r="G97" s="33" t="s">
        <v>4073</v>
      </c>
      <c r="H97" s="33"/>
      <c r="I97" s="194"/>
      <c r="J97" s="2518" t="s">
        <v>17225</v>
      </c>
      <c r="K97" s="44" t="s">
        <v>3796</v>
      </c>
      <c r="L97" s="128">
        <v>50</v>
      </c>
      <c r="M97" s="128">
        <v>22</v>
      </c>
      <c r="N97" s="33" t="s">
        <v>3613</v>
      </c>
      <c r="O97" s="33" t="s">
        <v>1916</v>
      </c>
      <c r="P97" s="33">
        <v>400</v>
      </c>
      <c r="Q97" s="33" t="s">
        <v>1636</v>
      </c>
      <c r="R97" s="33"/>
      <c r="S97" s="33">
        <v>0</v>
      </c>
      <c r="T97" s="33">
        <v>200</v>
      </c>
      <c r="U97" s="33" t="s">
        <v>4849</v>
      </c>
      <c r="V97" s="349" t="str">
        <f t="shared" si="3"/>
        <v xml:space="preserve"> </v>
      </c>
      <c r="W97" s="33"/>
      <c r="X97" s="33"/>
      <c r="Y97" s="2158"/>
      <c r="Z97" s="2158"/>
      <c r="AA97" s="2158"/>
      <c r="AB97" s="2158"/>
      <c r="AC97" s="2158"/>
      <c r="AD97" s="30"/>
    </row>
    <row r="98" spans="1:30">
      <c r="A98" s="128">
        <f t="shared" si="2"/>
        <v>93</v>
      </c>
      <c r="B98" s="1622" t="s">
        <v>14372</v>
      </c>
      <c r="C98" s="30" t="s">
        <v>3680</v>
      </c>
      <c r="D98" s="44" t="s">
        <v>2795</v>
      </c>
      <c r="E98" s="2236" t="s">
        <v>13628</v>
      </c>
      <c r="F98" s="2236"/>
      <c r="G98" s="33" t="s">
        <v>4073</v>
      </c>
      <c r="H98" s="33"/>
      <c r="I98" s="194"/>
      <c r="J98" s="2518" t="s">
        <v>17225</v>
      </c>
      <c r="K98" s="44" t="s">
        <v>3796</v>
      </c>
      <c r="L98" s="128">
        <v>50</v>
      </c>
      <c r="M98" s="128">
        <v>22</v>
      </c>
      <c r="N98" s="33" t="s">
        <v>3613</v>
      </c>
      <c r="O98" s="33" t="s">
        <v>1916</v>
      </c>
      <c r="P98" s="33">
        <v>400</v>
      </c>
      <c r="Q98" s="33" t="s">
        <v>1636</v>
      </c>
      <c r="R98" s="33"/>
      <c r="S98" s="33">
        <v>0</v>
      </c>
      <c r="T98" s="33">
        <v>200</v>
      </c>
      <c r="U98" s="33" t="s">
        <v>4849</v>
      </c>
      <c r="V98" s="349" t="str">
        <f t="shared" si="3"/>
        <v xml:space="preserve"> </v>
      </c>
      <c r="W98" s="33"/>
      <c r="X98" s="33"/>
      <c r="Y98" s="2158"/>
      <c r="Z98" s="2158"/>
      <c r="AA98" s="2158"/>
      <c r="AB98" s="2158"/>
      <c r="AC98" s="2158"/>
      <c r="AD98" s="30"/>
    </row>
    <row r="99" spans="1:30">
      <c r="A99" s="128">
        <f t="shared" si="2"/>
        <v>94</v>
      </c>
      <c r="B99" s="1622" t="s">
        <v>14373</v>
      </c>
      <c r="C99" s="30" t="s">
        <v>3682</v>
      </c>
      <c r="D99" s="44" t="s">
        <v>3681</v>
      </c>
      <c r="E99" s="2236" t="s">
        <v>13628</v>
      </c>
      <c r="F99" s="2236"/>
      <c r="G99" s="33" t="s">
        <v>4073</v>
      </c>
      <c r="H99" s="33"/>
      <c r="I99" s="194"/>
      <c r="J99" s="2518" t="s">
        <v>17225</v>
      </c>
      <c r="K99" s="44" t="s">
        <v>3796</v>
      </c>
      <c r="L99" s="128">
        <v>50</v>
      </c>
      <c r="M99" s="128">
        <v>22</v>
      </c>
      <c r="N99" s="33" t="s">
        <v>3613</v>
      </c>
      <c r="O99" s="33" t="s">
        <v>1916</v>
      </c>
      <c r="P99" s="33">
        <v>250</v>
      </c>
      <c r="Q99" s="33" t="s">
        <v>1636</v>
      </c>
      <c r="R99" s="33"/>
      <c r="S99" s="33">
        <v>0</v>
      </c>
      <c r="T99" s="33">
        <v>200</v>
      </c>
      <c r="U99" s="33" t="s">
        <v>4849</v>
      </c>
      <c r="V99" s="349" t="str">
        <f t="shared" si="3"/>
        <v xml:space="preserve"> </v>
      </c>
      <c r="W99" s="33"/>
      <c r="X99" s="33"/>
      <c r="Y99" s="2158"/>
      <c r="Z99" s="2158"/>
      <c r="AA99" s="2158"/>
      <c r="AB99" s="2158"/>
      <c r="AC99" s="2158"/>
      <c r="AD99" s="30"/>
    </row>
    <row r="100" spans="1:30">
      <c r="A100" s="128">
        <f t="shared" si="2"/>
        <v>95</v>
      </c>
      <c r="B100" s="1622" t="s">
        <v>14374</v>
      </c>
      <c r="C100" s="30" t="s">
        <v>3683</v>
      </c>
      <c r="D100" s="44" t="s">
        <v>3676</v>
      </c>
      <c r="E100" s="2236" t="s">
        <v>13628</v>
      </c>
      <c r="F100" s="2236"/>
      <c r="G100" s="33" t="s">
        <v>4073</v>
      </c>
      <c r="H100" s="33"/>
      <c r="I100" s="194"/>
      <c r="J100" s="2518" t="s">
        <v>17225</v>
      </c>
      <c r="K100" s="44" t="s">
        <v>3796</v>
      </c>
      <c r="L100" s="128">
        <v>50</v>
      </c>
      <c r="M100" s="128">
        <v>22</v>
      </c>
      <c r="N100" s="33" t="s">
        <v>3613</v>
      </c>
      <c r="O100" s="33" t="s">
        <v>1916</v>
      </c>
      <c r="P100" s="33">
        <v>400</v>
      </c>
      <c r="Q100" s="33" t="s">
        <v>1636</v>
      </c>
      <c r="R100" s="33"/>
      <c r="S100" s="33">
        <v>0</v>
      </c>
      <c r="T100" s="33">
        <v>200</v>
      </c>
      <c r="U100" s="33" t="s">
        <v>4849</v>
      </c>
      <c r="V100" s="349" t="str">
        <f t="shared" si="3"/>
        <v xml:space="preserve"> </v>
      </c>
      <c r="W100" s="33"/>
      <c r="X100" s="33"/>
      <c r="Y100" s="2158"/>
      <c r="Z100" s="2158"/>
      <c r="AA100" s="2158"/>
      <c r="AB100" s="2158"/>
      <c r="AC100" s="2158"/>
      <c r="AD100" s="30"/>
    </row>
    <row r="101" spans="1:30">
      <c r="A101" s="128">
        <f t="shared" si="2"/>
        <v>96</v>
      </c>
      <c r="B101" s="1622" t="s">
        <v>14375</v>
      </c>
      <c r="C101" s="30" t="s">
        <v>3684</v>
      </c>
      <c r="D101" s="44" t="s">
        <v>3676</v>
      </c>
      <c r="E101" s="2236" t="s">
        <v>13628</v>
      </c>
      <c r="F101" s="2236"/>
      <c r="G101" s="33" t="s">
        <v>4073</v>
      </c>
      <c r="H101" s="33"/>
      <c r="I101" s="194"/>
      <c r="J101" s="2518" t="s">
        <v>17225</v>
      </c>
      <c r="K101" s="44" t="s">
        <v>3796</v>
      </c>
      <c r="L101" s="128">
        <v>50</v>
      </c>
      <c r="M101" s="128">
        <v>22</v>
      </c>
      <c r="N101" s="33" t="s">
        <v>3613</v>
      </c>
      <c r="O101" s="33" t="s">
        <v>1916</v>
      </c>
      <c r="P101" s="33">
        <v>400</v>
      </c>
      <c r="Q101" s="33" t="s">
        <v>1636</v>
      </c>
      <c r="R101" s="33"/>
      <c r="S101" s="33">
        <v>0</v>
      </c>
      <c r="T101" s="33">
        <v>200</v>
      </c>
      <c r="U101" s="33" t="s">
        <v>4849</v>
      </c>
      <c r="V101" s="349" t="str">
        <f t="shared" si="3"/>
        <v xml:space="preserve"> </v>
      </c>
      <c r="W101" s="33"/>
      <c r="X101" s="33"/>
      <c r="Y101" s="2158"/>
      <c r="Z101" s="2158"/>
      <c r="AA101" s="2158"/>
      <c r="AB101" s="2158"/>
      <c r="AC101" s="2158"/>
      <c r="AD101" s="30"/>
    </row>
    <row r="102" spans="1:30">
      <c r="A102" s="128">
        <f t="shared" si="2"/>
        <v>97</v>
      </c>
      <c r="B102" s="1622" t="s">
        <v>14376</v>
      </c>
      <c r="C102" s="30" t="s">
        <v>4029</v>
      </c>
      <c r="D102" s="44" t="s">
        <v>3685</v>
      </c>
      <c r="E102" s="2236" t="s">
        <v>13628</v>
      </c>
      <c r="F102" s="2236"/>
      <c r="G102" s="33" t="s">
        <v>4073</v>
      </c>
      <c r="H102" s="33"/>
      <c r="I102" s="194"/>
      <c r="J102" s="2518" t="s">
        <v>17225</v>
      </c>
      <c r="K102" s="44" t="s">
        <v>3796</v>
      </c>
      <c r="L102" s="128">
        <v>52</v>
      </c>
      <c r="M102" s="128">
        <v>21</v>
      </c>
      <c r="N102" s="33" t="s">
        <v>3613</v>
      </c>
      <c r="O102" s="33" t="s">
        <v>1916</v>
      </c>
      <c r="P102" s="33">
        <v>400</v>
      </c>
      <c r="Q102" s="33" t="s">
        <v>1636</v>
      </c>
      <c r="R102" s="33"/>
      <c r="S102" s="33">
        <v>0</v>
      </c>
      <c r="T102" s="33">
        <v>200</v>
      </c>
      <c r="U102" s="33" t="s">
        <v>4849</v>
      </c>
      <c r="V102" s="349" t="str">
        <f t="shared" si="3"/>
        <v xml:space="preserve"> </v>
      </c>
      <c r="W102" s="33"/>
      <c r="X102" s="33"/>
      <c r="Y102" s="2158"/>
      <c r="Z102" s="2158"/>
      <c r="AA102" s="2158"/>
      <c r="AB102" s="2158"/>
      <c r="AC102" s="2158"/>
      <c r="AD102" s="30"/>
    </row>
    <row r="103" spans="1:30">
      <c r="A103" s="128">
        <f t="shared" si="2"/>
        <v>98</v>
      </c>
      <c r="B103" s="1622" t="s">
        <v>14377</v>
      </c>
      <c r="C103" s="30" t="s">
        <v>3687</v>
      </c>
      <c r="D103" s="44" t="s">
        <v>3686</v>
      </c>
      <c r="E103" s="2236" t="s">
        <v>13628</v>
      </c>
      <c r="F103" s="2236"/>
      <c r="G103" s="33" t="s">
        <v>4073</v>
      </c>
      <c r="H103" s="33"/>
      <c r="I103" s="194"/>
      <c r="J103" s="2518" t="s">
        <v>17226</v>
      </c>
      <c r="K103" s="44" t="s">
        <v>525</v>
      </c>
      <c r="L103" s="128">
        <v>40</v>
      </c>
      <c r="M103" s="128">
        <v>22</v>
      </c>
      <c r="N103" s="33" t="s">
        <v>3613</v>
      </c>
      <c r="O103" s="33" t="s">
        <v>1916</v>
      </c>
      <c r="P103" s="33">
        <v>250</v>
      </c>
      <c r="Q103" s="33" t="s">
        <v>1636</v>
      </c>
      <c r="R103" s="33"/>
      <c r="S103" s="33">
        <v>0</v>
      </c>
      <c r="T103" s="33">
        <v>200</v>
      </c>
      <c r="U103" s="33" t="s">
        <v>4849</v>
      </c>
      <c r="V103" s="349" t="str">
        <f t="shared" si="3"/>
        <v xml:space="preserve"> </v>
      </c>
      <c r="W103" s="33"/>
      <c r="X103" s="33"/>
      <c r="Y103" s="2158"/>
      <c r="Z103" s="2158"/>
      <c r="AA103" s="2158"/>
      <c r="AB103" s="2158"/>
      <c r="AC103" s="2158"/>
      <c r="AD103" s="30"/>
    </row>
    <row r="104" spans="1:30">
      <c r="A104" s="128">
        <f t="shared" si="2"/>
        <v>99</v>
      </c>
      <c r="B104" s="1622" t="s">
        <v>14378</v>
      </c>
      <c r="C104" s="30" t="s">
        <v>1756</v>
      </c>
      <c r="D104" s="44" t="s">
        <v>82</v>
      </c>
      <c r="E104" s="2236" t="s">
        <v>13628</v>
      </c>
      <c r="F104" s="2236"/>
      <c r="G104" s="33" t="s">
        <v>4073</v>
      </c>
      <c r="H104" s="33"/>
      <c r="I104" s="194"/>
      <c r="J104" s="2518" t="s">
        <v>17227</v>
      </c>
      <c r="K104" s="44" t="s">
        <v>3886</v>
      </c>
      <c r="L104" s="128">
        <v>40</v>
      </c>
      <c r="M104" s="128">
        <v>0.01</v>
      </c>
      <c r="N104" s="33" t="s">
        <v>3613</v>
      </c>
      <c r="O104" s="33" t="s">
        <v>1916</v>
      </c>
      <c r="P104" s="33">
        <v>400</v>
      </c>
      <c r="Q104" s="33" t="s">
        <v>1638</v>
      </c>
      <c r="R104" s="33"/>
      <c r="S104" s="33">
        <v>0</v>
      </c>
      <c r="T104" s="33">
        <v>200</v>
      </c>
      <c r="U104" s="33" t="s">
        <v>4849</v>
      </c>
      <c r="V104" s="349" t="str">
        <f t="shared" si="3"/>
        <v xml:space="preserve"> </v>
      </c>
      <c r="W104" s="33"/>
      <c r="X104" s="33"/>
      <c r="Y104" s="2158"/>
      <c r="Z104" s="2158"/>
      <c r="AA104" s="2158"/>
      <c r="AB104" s="2158"/>
      <c r="AC104" s="2158"/>
      <c r="AD104" s="30"/>
    </row>
    <row r="105" spans="1:30">
      <c r="A105" s="128">
        <f t="shared" si="2"/>
        <v>100</v>
      </c>
      <c r="B105" s="1622" t="s">
        <v>14379</v>
      </c>
      <c r="C105" s="30" t="s">
        <v>1756</v>
      </c>
      <c r="D105" s="44" t="s">
        <v>96</v>
      </c>
      <c r="E105" s="2236" t="s">
        <v>13628</v>
      </c>
      <c r="F105" s="2240"/>
      <c r="G105" s="33" t="s">
        <v>2524</v>
      </c>
      <c r="H105" s="33"/>
      <c r="I105" s="194"/>
      <c r="J105" s="2518" t="s">
        <v>17227</v>
      </c>
      <c r="K105" s="33" t="s">
        <v>2524</v>
      </c>
      <c r="L105" s="2073" t="s">
        <v>2524</v>
      </c>
      <c r="M105" s="2073" t="s">
        <v>2524</v>
      </c>
      <c r="N105" s="33" t="s">
        <v>2524</v>
      </c>
      <c r="O105" s="33" t="s">
        <v>2524</v>
      </c>
      <c r="P105" s="33" t="s">
        <v>2524</v>
      </c>
      <c r="Q105" s="33" t="s">
        <v>2524</v>
      </c>
      <c r="R105" s="33"/>
      <c r="S105" s="33">
        <v>60</v>
      </c>
      <c r="T105" s="33">
        <v>120</v>
      </c>
      <c r="U105" s="33" t="s">
        <v>4849</v>
      </c>
      <c r="V105" s="349">
        <f t="shared" si="3"/>
        <v>5</v>
      </c>
      <c r="W105" s="33" t="s">
        <v>4849</v>
      </c>
      <c r="X105" s="331" t="s">
        <v>1527</v>
      </c>
      <c r="Y105" s="2158">
        <v>90004116</v>
      </c>
      <c r="Z105" s="329"/>
      <c r="AA105" s="2158"/>
      <c r="AB105" s="2158"/>
      <c r="AC105" s="2158"/>
      <c r="AD105" s="30" t="s">
        <v>700</v>
      </c>
    </row>
    <row r="106" spans="1:30">
      <c r="A106" s="128">
        <f t="shared" si="2"/>
        <v>101</v>
      </c>
      <c r="B106" s="1622" t="s">
        <v>14380</v>
      </c>
      <c r="C106" s="30" t="s">
        <v>3048</v>
      </c>
      <c r="D106" s="44" t="s">
        <v>96</v>
      </c>
      <c r="E106" s="2236" t="s">
        <v>13628</v>
      </c>
      <c r="F106" s="2236"/>
      <c r="G106" s="33" t="s">
        <v>4073</v>
      </c>
      <c r="H106" s="33"/>
      <c r="I106" s="194"/>
      <c r="J106" s="2518" t="s">
        <v>17227</v>
      </c>
      <c r="K106" s="44" t="s">
        <v>524</v>
      </c>
      <c r="L106" s="128">
        <v>100</v>
      </c>
      <c r="M106" s="128">
        <v>17.5</v>
      </c>
      <c r="N106" s="33" t="s">
        <v>3613</v>
      </c>
      <c r="O106" s="33" t="s">
        <v>1916</v>
      </c>
      <c r="P106" s="33">
        <v>400</v>
      </c>
      <c r="Q106" s="33" t="s">
        <v>1636</v>
      </c>
      <c r="R106" s="33"/>
      <c r="S106" s="33">
        <v>60</v>
      </c>
      <c r="T106" s="33">
        <v>120</v>
      </c>
      <c r="U106" s="33" t="s">
        <v>4849</v>
      </c>
      <c r="V106" s="349" t="str">
        <f t="shared" si="3"/>
        <v xml:space="preserve"> </v>
      </c>
      <c r="W106" s="33"/>
      <c r="X106" s="33"/>
      <c r="Y106" s="2158"/>
      <c r="Z106" s="2158"/>
      <c r="AA106" s="2158"/>
      <c r="AB106" s="2158"/>
      <c r="AC106" s="2158"/>
      <c r="AD106" s="30"/>
    </row>
    <row r="107" spans="1:30">
      <c r="A107" s="128">
        <f t="shared" si="2"/>
        <v>102</v>
      </c>
      <c r="B107" s="1622" t="s">
        <v>14381</v>
      </c>
      <c r="C107" s="30" t="s">
        <v>3048</v>
      </c>
      <c r="D107" s="44" t="s">
        <v>87</v>
      </c>
      <c r="E107" s="2236" t="s">
        <v>13628</v>
      </c>
      <c r="F107" s="2236"/>
      <c r="G107" s="33" t="s">
        <v>4073</v>
      </c>
      <c r="H107" s="33"/>
      <c r="I107" s="194"/>
      <c r="J107" s="2518" t="s">
        <v>17227</v>
      </c>
      <c r="K107" s="44" t="s">
        <v>524</v>
      </c>
      <c r="L107" s="128">
        <v>100</v>
      </c>
      <c r="M107" s="128">
        <v>17.5</v>
      </c>
      <c r="N107" s="33" t="s">
        <v>3613</v>
      </c>
      <c r="O107" s="33" t="s">
        <v>1916</v>
      </c>
      <c r="P107" s="33">
        <v>400</v>
      </c>
      <c r="Q107" s="33" t="s">
        <v>1636</v>
      </c>
      <c r="R107" s="33"/>
      <c r="S107" s="33">
        <v>60</v>
      </c>
      <c r="T107" s="33">
        <v>120</v>
      </c>
      <c r="U107" s="33" t="s">
        <v>4849</v>
      </c>
      <c r="V107" s="349" t="str">
        <f t="shared" si="3"/>
        <v xml:space="preserve"> </v>
      </c>
      <c r="W107" s="33"/>
      <c r="X107" s="33"/>
      <c r="Y107" s="2158"/>
      <c r="Z107" s="2158"/>
      <c r="AA107" s="2158"/>
      <c r="AB107" s="2158"/>
      <c r="AC107" s="2158"/>
      <c r="AD107" s="30"/>
    </row>
    <row r="108" spans="1:30">
      <c r="A108" s="128">
        <f t="shared" si="2"/>
        <v>103</v>
      </c>
      <c r="B108" s="1622" t="s">
        <v>14382</v>
      </c>
      <c r="C108" s="30" t="s">
        <v>1328</v>
      </c>
      <c r="D108" s="44" t="s">
        <v>3688</v>
      </c>
      <c r="E108" s="2236" t="s">
        <v>13628</v>
      </c>
      <c r="F108" s="2236"/>
      <c r="G108" s="33" t="s">
        <v>4073</v>
      </c>
      <c r="H108" s="33"/>
      <c r="I108" s="194"/>
      <c r="J108" s="2517" t="s">
        <v>17227</v>
      </c>
      <c r="K108" s="44" t="s">
        <v>522</v>
      </c>
      <c r="L108" s="128">
        <v>69</v>
      </c>
      <c r="M108" s="128">
        <v>6</v>
      </c>
      <c r="N108" s="33" t="s">
        <v>3613</v>
      </c>
      <c r="O108" s="33" t="s">
        <v>1916</v>
      </c>
      <c r="P108" s="33">
        <v>250</v>
      </c>
      <c r="Q108" s="33" t="s">
        <v>1638</v>
      </c>
      <c r="R108" s="33"/>
      <c r="S108" s="33">
        <v>0</v>
      </c>
      <c r="T108" s="33">
        <v>200</v>
      </c>
      <c r="U108" s="33" t="s">
        <v>4849</v>
      </c>
      <c r="V108" s="349" t="str">
        <f t="shared" si="3"/>
        <v xml:space="preserve"> </v>
      </c>
      <c r="W108" s="33"/>
      <c r="X108" s="33"/>
      <c r="Y108" s="2158"/>
      <c r="Z108" s="2158"/>
      <c r="AA108" s="2158"/>
      <c r="AB108" s="2158"/>
      <c r="AC108" s="2158"/>
      <c r="AD108" s="30"/>
    </row>
    <row r="109" spans="1:30">
      <c r="A109" s="128">
        <f t="shared" si="2"/>
        <v>104</v>
      </c>
      <c r="B109" s="1622" t="s">
        <v>14383</v>
      </c>
      <c r="C109" s="30" t="s">
        <v>1328</v>
      </c>
      <c r="D109" s="44" t="s">
        <v>87</v>
      </c>
      <c r="E109" s="2236" t="s">
        <v>13628</v>
      </c>
      <c r="F109" s="2236"/>
      <c r="G109" s="33" t="s">
        <v>4073</v>
      </c>
      <c r="H109" s="33"/>
      <c r="I109" s="194"/>
      <c r="J109" s="2517" t="s">
        <v>17227</v>
      </c>
      <c r="K109" s="44" t="s">
        <v>522</v>
      </c>
      <c r="L109" s="128">
        <v>69</v>
      </c>
      <c r="M109" s="128">
        <v>6</v>
      </c>
      <c r="N109" s="33" t="s">
        <v>3613</v>
      </c>
      <c r="O109" s="33" t="s">
        <v>1916</v>
      </c>
      <c r="P109" s="33">
        <v>250</v>
      </c>
      <c r="Q109" s="33" t="s">
        <v>1638</v>
      </c>
      <c r="R109" s="33"/>
      <c r="S109" s="33">
        <v>0</v>
      </c>
      <c r="T109" s="33">
        <v>200</v>
      </c>
      <c r="U109" s="33" t="s">
        <v>4849</v>
      </c>
      <c r="V109" s="349" t="str">
        <f t="shared" si="3"/>
        <v xml:space="preserve"> </v>
      </c>
      <c r="W109" s="33"/>
      <c r="X109" s="33"/>
      <c r="Y109" s="2158"/>
      <c r="Z109" s="2158"/>
      <c r="AA109" s="2158"/>
      <c r="AB109" s="2158"/>
      <c r="AC109" s="2158"/>
      <c r="AD109" s="30"/>
    </row>
    <row r="110" spans="1:30">
      <c r="A110" s="128">
        <f t="shared" si="2"/>
        <v>105</v>
      </c>
      <c r="B110" s="1622" t="s">
        <v>14384</v>
      </c>
      <c r="C110" s="30" t="s">
        <v>1328</v>
      </c>
      <c r="D110" s="44" t="s">
        <v>87</v>
      </c>
      <c r="E110" s="2236" t="s">
        <v>13628</v>
      </c>
      <c r="F110" s="2236"/>
      <c r="G110" s="33" t="s">
        <v>4073</v>
      </c>
      <c r="H110" s="33"/>
      <c r="I110" s="194"/>
      <c r="J110" s="2517" t="s">
        <v>17227</v>
      </c>
      <c r="K110" s="44" t="s">
        <v>522</v>
      </c>
      <c r="L110" s="128">
        <v>69</v>
      </c>
      <c r="M110" s="128">
        <v>6</v>
      </c>
      <c r="N110" s="33" t="s">
        <v>3613</v>
      </c>
      <c r="O110" s="33" t="s">
        <v>1916</v>
      </c>
      <c r="P110" s="33">
        <v>250</v>
      </c>
      <c r="Q110" s="33" t="s">
        <v>1638</v>
      </c>
      <c r="R110" s="33"/>
      <c r="S110" s="33">
        <v>0</v>
      </c>
      <c r="T110" s="33">
        <v>200</v>
      </c>
      <c r="U110" s="33" t="s">
        <v>4849</v>
      </c>
      <c r="V110" s="349" t="str">
        <f t="shared" si="3"/>
        <v xml:space="preserve"> </v>
      </c>
      <c r="W110" s="33"/>
      <c r="X110" s="33"/>
      <c r="Y110" s="2158"/>
      <c r="Z110" s="2158"/>
      <c r="AA110" s="2158"/>
      <c r="AB110" s="2158"/>
      <c r="AC110" s="2158"/>
      <c r="AD110" s="30"/>
    </row>
    <row r="111" spans="1:30">
      <c r="A111" s="128">
        <f t="shared" si="2"/>
        <v>106</v>
      </c>
      <c r="B111" s="1622" t="s">
        <v>14385</v>
      </c>
      <c r="C111" s="30" t="s">
        <v>1330</v>
      </c>
      <c r="D111" s="44" t="s">
        <v>1329</v>
      </c>
      <c r="E111" s="2236" t="s">
        <v>13628</v>
      </c>
      <c r="F111" s="2236"/>
      <c r="G111" s="33" t="s">
        <v>4073</v>
      </c>
      <c r="H111" s="33"/>
      <c r="I111" s="194"/>
      <c r="J111" s="2517" t="s">
        <v>17227</v>
      </c>
      <c r="K111" s="44" t="s">
        <v>522</v>
      </c>
      <c r="L111" s="128">
        <v>69</v>
      </c>
      <c r="M111" s="128">
        <v>6</v>
      </c>
      <c r="N111" s="33" t="s">
        <v>3613</v>
      </c>
      <c r="O111" s="33" t="s">
        <v>1916</v>
      </c>
      <c r="P111" s="33">
        <v>250</v>
      </c>
      <c r="Q111" s="33" t="s">
        <v>1638</v>
      </c>
      <c r="R111" s="33"/>
      <c r="S111" s="33">
        <v>0</v>
      </c>
      <c r="T111" s="33">
        <v>200</v>
      </c>
      <c r="U111" s="33" t="s">
        <v>4849</v>
      </c>
      <c r="V111" s="349" t="str">
        <f t="shared" si="3"/>
        <v xml:space="preserve"> </v>
      </c>
      <c r="W111" s="33"/>
      <c r="X111" s="33"/>
      <c r="Y111" s="2158"/>
      <c r="Z111" s="2158"/>
      <c r="AA111" s="2158"/>
      <c r="AB111" s="2158"/>
      <c r="AC111" s="2158"/>
      <c r="AD111" s="30"/>
    </row>
    <row r="112" spans="1:30">
      <c r="A112" s="128">
        <f t="shared" si="2"/>
        <v>107</v>
      </c>
      <c r="B112" s="1622" t="s">
        <v>14386</v>
      </c>
      <c r="C112" s="30" t="s">
        <v>3847</v>
      </c>
      <c r="D112" s="44" t="s">
        <v>94</v>
      </c>
      <c r="E112" s="2236" t="s">
        <v>13628</v>
      </c>
      <c r="F112" s="2236"/>
      <c r="G112" s="33" t="s">
        <v>4073</v>
      </c>
      <c r="H112" s="33"/>
      <c r="I112" s="194"/>
      <c r="J112" s="2517" t="s">
        <v>17227</v>
      </c>
      <c r="K112" s="44" t="s">
        <v>1643</v>
      </c>
      <c r="L112" s="128">
        <v>68</v>
      </c>
      <c r="M112" s="128">
        <v>2</v>
      </c>
      <c r="N112" s="33" t="s">
        <v>3613</v>
      </c>
      <c r="O112" s="33" t="s">
        <v>1916</v>
      </c>
      <c r="P112" s="33">
        <v>400</v>
      </c>
      <c r="Q112" s="33" t="s">
        <v>1638</v>
      </c>
      <c r="R112" s="33"/>
      <c r="S112" s="33">
        <v>0</v>
      </c>
      <c r="T112" s="33">
        <v>200</v>
      </c>
      <c r="U112" s="33" t="s">
        <v>4849</v>
      </c>
      <c r="V112" s="349" t="str">
        <f t="shared" si="3"/>
        <v xml:space="preserve"> </v>
      </c>
      <c r="W112" s="33"/>
      <c r="X112" s="33"/>
      <c r="Y112" s="2158"/>
      <c r="Z112" s="2158"/>
      <c r="AA112" s="2158"/>
      <c r="AB112" s="2158"/>
      <c r="AC112" s="2158"/>
      <c r="AD112" s="30"/>
    </row>
    <row r="113" spans="1:30">
      <c r="A113" s="128">
        <f t="shared" si="2"/>
        <v>108</v>
      </c>
      <c r="B113" s="1622" t="s">
        <v>14387</v>
      </c>
      <c r="C113" s="30" t="s">
        <v>1331</v>
      </c>
      <c r="D113" s="44" t="s">
        <v>869</v>
      </c>
      <c r="E113" s="2236" t="s">
        <v>13628</v>
      </c>
      <c r="F113" s="2236"/>
      <c r="G113" s="33" t="s">
        <v>4073</v>
      </c>
      <c r="H113" s="33"/>
      <c r="I113" s="194"/>
      <c r="J113" s="2517" t="s">
        <v>17227</v>
      </c>
      <c r="K113" s="44" t="s">
        <v>522</v>
      </c>
      <c r="L113" s="128">
        <v>50</v>
      </c>
      <c r="M113" s="128">
        <v>6.5</v>
      </c>
      <c r="N113" s="33" t="s">
        <v>3613</v>
      </c>
      <c r="O113" s="33" t="s">
        <v>1916</v>
      </c>
      <c r="P113" s="33">
        <v>400</v>
      </c>
      <c r="Q113" s="33" t="s">
        <v>1638</v>
      </c>
      <c r="R113" s="33"/>
      <c r="S113" s="33">
        <v>0</v>
      </c>
      <c r="T113" s="33">
        <v>150</v>
      </c>
      <c r="U113" s="33" t="s">
        <v>4849</v>
      </c>
      <c r="V113" s="349" t="str">
        <f t="shared" si="3"/>
        <v xml:space="preserve"> </v>
      </c>
      <c r="W113" s="33"/>
      <c r="X113" s="33"/>
      <c r="Y113" s="2158"/>
      <c r="Z113" s="2158"/>
      <c r="AA113" s="2158"/>
      <c r="AB113" s="2158"/>
      <c r="AC113" s="2158"/>
      <c r="AD113" s="30"/>
    </row>
    <row r="114" spans="1:30">
      <c r="A114" s="128">
        <f t="shared" si="2"/>
        <v>109</v>
      </c>
      <c r="B114" s="1622" t="s">
        <v>14388</v>
      </c>
      <c r="C114" s="30" t="s">
        <v>1332</v>
      </c>
      <c r="D114" s="44" t="s">
        <v>87</v>
      </c>
      <c r="E114" s="2236" t="s">
        <v>13628</v>
      </c>
      <c r="F114" s="2236"/>
      <c r="G114" s="33" t="s">
        <v>4073</v>
      </c>
      <c r="H114" s="33"/>
      <c r="I114" s="194"/>
      <c r="J114" s="2517" t="s">
        <v>17227</v>
      </c>
      <c r="K114" s="44" t="s">
        <v>524</v>
      </c>
      <c r="L114" s="128">
        <v>100</v>
      </c>
      <c r="M114" s="128">
        <v>17.5</v>
      </c>
      <c r="N114" s="33" t="s">
        <v>3613</v>
      </c>
      <c r="O114" s="33" t="s">
        <v>1916</v>
      </c>
      <c r="P114" s="33">
        <v>400</v>
      </c>
      <c r="Q114" s="33" t="s">
        <v>1636</v>
      </c>
      <c r="R114" s="33"/>
      <c r="S114" s="33">
        <v>0</v>
      </c>
      <c r="T114" s="33">
        <v>200</v>
      </c>
      <c r="U114" s="33" t="s">
        <v>4849</v>
      </c>
      <c r="V114" s="349">
        <f t="shared" si="3"/>
        <v>5</v>
      </c>
      <c r="W114" s="33" t="s">
        <v>4849</v>
      </c>
      <c r="X114" s="331" t="s">
        <v>1527</v>
      </c>
      <c r="Y114" s="2158">
        <v>90004116</v>
      </c>
      <c r="Z114" s="329"/>
      <c r="AA114" s="2158"/>
      <c r="AB114" s="2158"/>
      <c r="AC114" s="2158"/>
      <c r="AD114" s="30"/>
    </row>
    <row r="115" spans="1:30">
      <c r="A115" s="128">
        <f t="shared" si="2"/>
        <v>110</v>
      </c>
      <c r="B115" s="1622" t="s">
        <v>14389</v>
      </c>
      <c r="C115" s="30" t="s">
        <v>1332</v>
      </c>
      <c r="D115" s="44" t="s">
        <v>96</v>
      </c>
      <c r="E115" s="2237"/>
      <c r="F115" s="2237"/>
      <c r="G115" s="46" t="s">
        <v>2524</v>
      </c>
      <c r="H115" s="46"/>
      <c r="I115" s="176"/>
      <c r="J115" s="2517" t="s">
        <v>17227</v>
      </c>
      <c r="K115" s="44" t="s">
        <v>4208</v>
      </c>
      <c r="L115" s="2071" t="s">
        <v>2524</v>
      </c>
      <c r="M115" s="2071" t="s">
        <v>2524</v>
      </c>
      <c r="N115" s="33" t="s">
        <v>3613</v>
      </c>
      <c r="O115" s="33" t="s">
        <v>1916</v>
      </c>
      <c r="P115" s="46" t="s">
        <v>2524</v>
      </c>
      <c r="Q115" s="46" t="s">
        <v>2524</v>
      </c>
      <c r="R115" s="46"/>
      <c r="S115" s="33">
        <v>0</v>
      </c>
      <c r="T115" s="33">
        <v>200</v>
      </c>
      <c r="U115" s="33" t="s">
        <v>4849</v>
      </c>
      <c r="V115" s="349" t="str">
        <f t="shared" si="3"/>
        <v xml:space="preserve"> </v>
      </c>
      <c r="W115" s="33"/>
      <c r="X115" s="33"/>
      <c r="Y115" s="2158"/>
      <c r="Z115" s="2158"/>
      <c r="AA115" s="2158"/>
      <c r="AB115" s="2158"/>
      <c r="AC115" s="2158"/>
      <c r="AD115" s="30" t="s">
        <v>1644</v>
      </c>
    </row>
    <row r="116" spans="1:30">
      <c r="A116" s="128">
        <f t="shared" si="2"/>
        <v>111</v>
      </c>
      <c r="B116" s="1622" t="s">
        <v>14390</v>
      </c>
      <c r="C116" s="30" t="s">
        <v>100</v>
      </c>
      <c r="D116" s="44" t="s">
        <v>99</v>
      </c>
      <c r="E116" s="2236" t="s">
        <v>13628</v>
      </c>
      <c r="F116" s="2236"/>
      <c r="G116" s="33" t="s">
        <v>4073</v>
      </c>
      <c r="H116" s="33"/>
      <c r="I116" s="194"/>
      <c r="J116" s="2517" t="s">
        <v>17230</v>
      </c>
      <c r="K116" s="44" t="s">
        <v>3886</v>
      </c>
      <c r="L116" s="128">
        <v>50</v>
      </c>
      <c r="M116" s="128">
        <v>5.0000000000000001E-3</v>
      </c>
      <c r="N116" s="33" t="s">
        <v>3613</v>
      </c>
      <c r="O116" s="33" t="s">
        <v>1916</v>
      </c>
      <c r="P116" s="33">
        <v>400</v>
      </c>
      <c r="Q116" s="33" t="s">
        <v>1645</v>
      </c>
      <c r="R116" s="33"/>
      <c r="S116" s="33">
        <v>0</v>
      </c>
      <c r="T116" s="33">
        <v>200</v>
      </c>
      <c r="U116" s="33" t="s">
        <v>4849</v>
      </c>
      <c r="V116" s="349" t="str">
        <f t="shared" si="3"/>
        <v xml:space="preserve"> </v>
      </c>
      <c r="W116" s="33"/>
      <c r="X116" s="33"/>
      <c r="Y116" s="2158"/>
      <c r="Z116" s="2158"/>
      <c r="AA116" s="2158"/>
      <c r="AB116" s="2158"/>
      <c r="AC116" s="2158"/>
      <c r="AD116" s="30"/>
    </row>
    <row r="117" spans="1:30">
      <c r="A117" s="128">
        <f t="shared" si="2"/>
        <v>112</v>
      </c>
      <c r="B117" s="1622" t="s">
        <v>14391</v>
      </c>
      <c r="C117" s="30" t="s">
        <v>1333</v>
      </c>
      <c r="D117" s="44" t="s">
        <v>92</v>
      </c>
      <c r="E117" s="2236" t="s">
        <v>13628</v>
      </c>
      <c r="F117" s="2236"/>
      <c r="G117" s="33" t="s">
        <v>4073</v>
      </c>
      <c r="H117" s="33"/>
      <c r="I117" s="194"/>
      <c r="J117" s="2517" t="s">
        <v>17227</v>
      </c>
      <c r="K117" s="44" t="s">
        <v>520</v>
      </c>
      <c r="L117" s="128">
        <v>40</v>
      </c>
      <c r="M117" s="128">
        <v>17.5</v>
      </c>
      <c r="N117" s="33" t="s">
        <v>3613</v>
      </c>
      <c r="O117" s="33" t="s">
        <v>1916</v>
      </c>
      <c r="P117" s="33">
        <v>250</v>
      </c>
      <c r="Q117" s="33" t="s">
        <v>1636</v>
      </c>
      <c r="R117" s="33"/>
      <c r="S117" s="33">
        <v>0</v>
      </c>
      <c r="T117" s="33">
        <v>200</v>
      </c>
      <c r="U117" s="33" t="s">
        <v>4849</v>
      </c>
      <c r="V117" s="349" t="str">
        <f t="shared" si="3"/>
        <v xml:space="preserve"> </v>
      </c>
      <c r="W117" s="33"/>
      <c r="X117" s="33"/>
      <c r="Y117" s="2158"/>
      <c r="Z117" s="2158"/>
      <c r="AA117" s="2158"/>
      <c r="AB117" s="2158"/>
      <c r="AC117" s="2158"/>
      <c r="AD117" s="30"/>
    </row>
    <row r="118" spans="1:30">
      <c r="A118" s="128">
        <f t="shared" si="2"/>
        <v>113</v>
      </c>
      <c r="B118" s="1622" t="s">
        <v>14392</v>
      </c>
      <c r="C118" s="30" t="s">
        <v>1335</v>
      </c>
      <c r="D118" s="44" t="s">
        <v>1334</v>
      </c>
      <c r="E118" s="2236" t="s">
        <v>13628</v>
      </c>
      <c r="F118" s="2236"/>
      <c r="G118" s="33" t="s">
        <v>4073</v>
      </c>
      <c r="H118" s="33"/>
      <c r="I118" s="194"/>
      <c r="J118" s="2517" t="s">
        <v>17227</v>
      </c>
      <c r="K118" s="44" t="s">
        <v>531</v>
      </c>
      <c r="L118" s="128">
        <v>91</v>
      </c>
      <c r="M118" s="128">
        <v>2.5</v>
      </c>
      <c r="N118" s="33" t="s">
        <v>3613</v>
      </c>
      <c r="O118" s="33" t="s">
        <v>1916</v>
      </c>
      <c r="P118" s="33">
        <v>250</v>
      </c>
      <c r="Q118" s="33" t="s">
        <v>1638</v>
      </c>
      <c r="R118" s="33"/>
      <c r="S118" s="33">
        <v>0</v>
      </c>
      <c r="T118" s="33">
        <v>200</v>
      </c>
      <c r="U118" s="33" t="s">
        <v>4849</v>
      </c>
      <c r="V118" s="349" t="str">
        <f t="shared" si="3"/>
        <v xml:space="preserve"> </v>
      </c>
      <c r="W118" s="33"/>
      <c r="X118" s="33"/>
      <c r="Y118" s="2158"/>
      <c r="Z118" s="2158"/>
      <c r="AA118" s="2158"/>
      <c r="AB118" s="2158"/>
      <c r="AC118" s="2158"/>
      <c r="AD118" s="30"/>
    </row>
    <row r="119" spans="1:30">
      <c r="A119" s="128">
        <f t="shared" si="2"/>
        <v>114</v>
      </c>
      <c r="B119" s="1622" t="s">
        <v>14393</v>
      </c>
      <c r="C119" s="30" t="s">
        <v>1335</v>
      </c>
      <c r="D119" s="44" t="s">
        <v>87</v>
      </c>
      <c r="E119" s="2236" t="s">
        <v>13628</v>
      </c>
      <c r="F119" s="2236"/>
      <c r="G119" s="33" t="s">
        <v>4073</v>
      </c>
      <c r="H119" s="33"/>
      <c r="I119" s="194"/>
      <c r="J119" s="2517" t="s">
        <v>17227</v>
      </c>
      <c r="K119" s="44" t="s">
        <v>531</v>
      </c>
      <c r="L119" s="128">
        <v>91</v>
      </c>
      <c r="M119" s="128">
        <v>2.5</v>
      </c>
      <c r="N119" s="33" t="s">
        <v>3613</v>
      </c>
      <c r="O119" s="33" t="s">
        <v>1916</v>
      </c>
      <c r="P119" s="33">
        <v>250</v>
      </c>
      <c r="Q119" s="33" t="s">
        <v>1638</v>
      </c>
      <c r="R119" s="33"/>
      <c r="S119" s="33">
        <v>0</v>
      </c>
      <c r="T119" s="33">
        <v>200</v>
      </c>
      <c r="U119" s="33" t="s">
        <v>4849</v>
      </c>
      <c r="V119" s="349" t="str">
        <f t="shared" si="3"/>
        <v xml:space="preserve"> </v>
      </c>
      <c r="W119" s="33"/>
      <c r="X119" s="33"/>
      <c r="Y119" s="2158"/>
      <c r="Z119" s="2158"/>
      <c r="AA119" s="2158"/>
      <c r="AB119" s="2158"/>
      <c r="AC119" s="2158"/>
      <c r="AD119" s="30"/>
    </row>
    <row r="120" spans="1:30">
      <c r="A120" s="128">
        <f t="shared" si="2"/>
        <v>115</v>
      </c>
      <c r="B120" s="1622" t="s">
        <v>14394</v>
      </c>
      <c r="C120" s="30" t="s">
        <v>1335</v>
      </c>
      <c r="D120" s="44" t="s">
        <v>87</v>
      </c>
      <c r="E120" s="2236" t="s">
        <v>13628</v>
      </c>
      <c r="F120" s="2236"/>
      <c r="G120" s="33" t="s">
        <v>4073</v>
      </c>
      <c r="H120" s="33"/>
      <c r="I120" s="194"/>
      <c r="J120" s="2517" t="s">
        <v>17227</v>
      </c>
      <c r="K120" s="44" t="s">
        <v>531</v>
      </c>
      <c r="L120" s="128">
        <v>91</v>
      </c>
      <c r="M120" s="128">
        <v>2.5</v>
      </c>
      <c r="N120" s="33" t="s">
        <v>3613</v>
      </c>
      <c r="O120" s="33" t="s">
        <v>1916</v>
      </c>
      <c r="P120" s="33">
        <v>250</v>
      </c>
      <c r="Q120" s="33" t="s">
        <v>1638</v>
      </c>
      <c r="R120" s="33"/>
      <c r="S120" s="33">
        <v>0</v>
      </c>
      <c r="T120" s="33">
        <v>200</v>
      </c>
      <c r="U120" s="33" t="s">
        <v>4849</v>
      </c>
      <c r="V120" s="349" t="str">
        <f t="shared" si="3"/>
        <v xml:space="preserve"> </v>
      </c>
      <c r="W120" s="33"/>
      <c r="X120" s="33"/>
      <c r="Y120" s="2158"/>
      <c r="Z120" s="2158"/>
      <c r="AA120" s="2158"/>
      <c r="AB120" s="2158"/>
      <c r="AC120" s="2158"/>
      <c r="AD120" s="30"/>
    </row>
    <row r="121" spans="1:30">
      <c r="A121" s="128">
        <f t="shared" si="2"/>
        <v>116</v>
      </c>
      <c r="B121" s="1622" t="s">
        <v>14395</v>
      </c>
      <c r="C121" s="30" t="s">
        <v>1335</v>
      </c>
      <c r="D121" s="44" t="s">
        <v>89</v>
      </c>
      <c r="E121" s="2236" t="s">
        <v>13628</v>
      </c>
      <c r="F121" s="2236"/>
      <c r="G121" s="33" t="s">
        <v>4073</v>
      </c>
      <c r="H121" s="33"/>
      <c r="I121" s="194"/>
      <c r="J121" s="2517" t="s">
        <v>17227</v>
      </c>
      <c r="K121" s="44" t="s">
        <v>531</v>
      </c>
      <c r="L121" s="128">
        <v>91</v>
      </c>
      <c r="M121" s="128">
        <v>2.5</v>
      </c>
      <c r="N121" s="33" t="s">
        <v>3613</v>
      </c>
      <c r="O121" s="33" t="s">
        <v>1916</v>
      </c>
      <c r="P121" s="33">
        <v>250</v>
      </c>
      <c r="Q121" s="33" t="s">
        <v>1638</v>
      </c>
      <c r="R121" s="33"/>
      <c r="S121" s="33">
        <v>50</v>
      </c>
      <c r="T121" s="33">
        <v>110</v>
      </c>
      <c r="U121" s="33" t="s">
        <v>4849</v>
      </c>
      <c r="V121" s="349" t="str">
        <f t="shared" si="3"/>
        <v xml:space="preserve"> </v>
      </c>
      <c r="W121" s="33"/>
      <c r="X121" s="33"/>
      <c r="Y121" s="2158"/>
      <c r="Z121" s="2158"/>
      <c r="AA121" s="2158"/>
      <c r="AB121" s="2158"/>
      <c r="AC121" s="2158"/>
      <c r="AD121" s="30"/>
    </row>
    <row r="122" spans="1:30">
      <c r="A122" s="128">
        <f t="shared" si="2"/>
        <v>117</v>
      </c>
      <c r="B122" s="1622" t="s">
        <v>14396</v>
      </c>
      <c r="C122" s="30" t="s">
        <v>1338</v>
      </c>
      <c r="D122" s="44" t="s">
        <v>1337</v>
      </c>
      <c r="E122" s="2237"/>
      <c r="F122" s="2237"/>
      <c r="G122" s="33" t="s">
        <v>4073</v>
      </c>
      <c r="H122" s="33"/>
      <c r="I122" s="194"/>
      <c r="J122" s="2517" t="s">
        <v>3516</v>
      </c>
      <c r="K122" s="46" t="s">
        <v>2524</v>
      </c>
      <c r="L122" s="2071" t="s">
        <v>2524</v>
      </c>
      <c r="M122" s="2071" t="s">
        <v>2524</v>
      </c>
      <c r="N122" s="33" t="s">
        <v>3613</v>
      </c>
      <c r="O122" s="33" t="s">
        <v>1916</v>
      </c>
      <c r="P122" s="46" t="s">
        <v>2524</v>
      </c>
      <c r="Q122" s="46" t="s">
        <v>2524</v>
      </c>
      <c r="R122" s="46"/>
      <c r="S122" s="33">
        <v>0</v>
      </c>
      <c r="T122" s="33">
        <v>200</v>
      </c>
      <c r="U122" s="33" t="s">
        <v>4849</v>
      </c>
      <c r="V122" s="349" t="str">
        <f t="shared" si="3"/>
        <v xml:space="preserve"> </v>
      </c>
      <c r="W122" s="33"/>
      <c r="X122" s="33"/>
      <c r="Y122" s="2158"/>
      <c r="Z122" s="2158"/>
      <c r="AA122" s="2158"/>
      <c r="AB122" s="2158"/>
      <c r="AC122" s="2158"/>
      <c r="AD122" s="30" t="s">
        <v>1644</v>
      </c>
    </row>
    <row r="123" spans="1:30">
      <c r="A123" s="128">
        <f t="shared" si="2"/>
        <v>118</v>
      </c>
      <c r="B123" s="1622" t="s">
        <v>14397</v>
      </c>
      <c r="C123" s="30" t="s">
        <v>1340</v>
      </c>
      <c r="D123" s="44" t="s">
        <v>1339</v>
      </c>
      <c r="E123" s="2236" t="s">
        <v>13628</v>
      </c>
      <c r="F123" s="2236"/>
      <c r="G123" s="33" t="s">
        <v>4073</v>
      </c>
      <c r="H123" s="33"/>
      <c r="I123" s="194"/>
      <c r="J123" s="2517" t="s">
        <v>17226</v>
      </c>
      <c r="K123" s="44" t="s">
        <v>524</v>
      </c>
      <c r="L123" s="128">
        <v>105</v>
      </c>
      <c r="M123" s="128">
        <v>22</v>
      </c>
      <c r="N123" s="33" t="s">
        <v>3613</v>
      </c>
      <c r="O123" s="33" t="s">
        <v>1916</v>
      </c>
      <c r="P123" s="33">
        <v>250</v>
      </c>
      <c r="Q123" s="33" t="s">
        <v>1636</v>
      </c>
      <c r="R123" s="33"/>
      <c r="S123" s="33">
        <v>0</v>
      </c>
      <c r="T123" s="33">
        <v>150</v>
      </c>
      <c r="U123" s="33" t="s">
        <v>4849</v>
      </c>
      <c r="V123" s="349" t="str">
        <f t="shared" si="3"/>
        <v xml:space="preserve"> </v>
      </c>
      <c r="W123" s="33"/>
      <c r="X123" s="33"/>
      <c r="Y123" s="2158"/>
      <c r="Z123" s="2158"/>
      <c r="AA123" s="2158"/>
      <c r="AB123" s="2158"/>
      <c r="AC123" s="2158"/>
      <c r="AD123" s="30"/>
    </row>
    <row r="124" spans="1:30">
      <c r="A124" s="128">
        <f t="shared" si="2"/>
        <v>119</v>
      </c>
      <c r="B124" s="1622" t="s">
        <v>14398</v>
      </c>
      <c r="C124" s="30" t="s">
        <v>3849</v>
      </c>
      <c r="D124" s="44" t="s">
        <v>105</v>
      </c>
      <c r="E124" s="2236" t="s">
        <v>13628</v>
      </c>
      <c r="F124" s="2236"/>
      <c r="G124" s="33" t="s">
        <v>4073</v>
      </c>
      <c r="H124" s="33"/>
      <c r="I124" s="194"/>
      <c r="J124" s="2517" t="s">
        <v>17226</v>
      </c>
      <c r="K124" s="44" t="s">
        <v>524</v>
      </c>
      <c r="L124" s="128">
        <v>74</v>
      </c>
      <c r="M124" s="128">
        <v>19</v>
      </c>
      <c r="N124" s="33" t="s">
        <v>3613</v>
      </c>
      <c r="O124" s="33" t="s">
        <v>1916</v>
      </c>
      <c r="P124" s="33">
        <v>400</v>
      </c>
      <c r="Q124" s="33" t="s">
        <v>1636</v>
      </c>
      <c r="R124" s="33"/>
      <c r="S124" s="33">
        <v>0</v>
      </c>
      <c r="T124" s="33">
        <v>200</v>
      </c>
      <c r="U124" s="33" t="s">
        <v>4849</v>
      </c>
      <c r="V124" s="349" t="str">
        <f t="shared" si="3"/>
        <v xml:space="preserve"> </v>
      </c>
      <c r="W124" s="33"/>
      <c r="X124" s="33"/>
      <c r="Y124" s="2158"/>
      <c r="Z124" s="2158"/>
      <c r="AA124" s="2158"/>
      <c r="AB124" s="2158"/>
      <c r="AC124" s="2158"/>
      <c r="AD124" s="30"/>
    </row>
    <row r="125" spans="1:30">
      <c r="A125" s="128">
        <f t="shared" si="2"/>
        <v>120</v>
      </c>
      <c r="B125" s="1622" t="s">
        <v>14399</v>
      </c>
      <c r="C125" s="30" t="s">
        <v>1341</v>
      </c>
      <c r="D125" s="44" t="s">
        <v>2798</v>
      </c>
      <c r="E125" s="2236" t="s">
        <v>13628</v>
      </c>
      <c r="F125" s="2236"/>
      <c r="G125" s="33" t="s">
        <v>4073</v>
      </c>
      <c r="H125" s="33"/>
      <c r="I125" s="194"/>
      <c r="J125" s="2517" t="s">
        <v>17226</v>
      </c>
      <c r="K125" s="44" t="s">
        <v>3882</v>
      </c>
      <c r="L125" s="128">
        <v>85</v>
      </c>
      <c r="M125" s="128">
        <v>19</v>
      </c>
      <c r="N125" s="33" t="s">
        <v>3613</v>
      </c>
      <c r="O125" s="33" t="s">
        <v>1916</v>
      </c>
      <c r="P125" s="33">
        <v>400</v>
      </c>
      <c r="Q125" s="33" t="s">
        <v>1636</v>
      </c>
      <c r="R125" s="33"/>
      <c r="S125" s="33">
        <v>0</v>
      </c>
      <c r="T125" s="33">
        <v>200</v>
      </c>
      <c r="U125" s="33" t="s">
        <v>4849</v>
      </c>
      <c r="V125" s="349" t="str">
        <f t="shared" si="3"/>
        <v xml:space="preserve"> </v>
      </c>
      <c r="W125" s="33"/>
      <c r="X125" s="33"/>
      <c r="Y125" s="2158"/>
      <c r="Z125" s="2158"/>
      <c r="AA125" s="2158"/>
      <c r="AB125" s="2158"/>
      <c r="AC125" s="2158"/>
      <c r="AD125" s="30"/>
    </row>
    <row r="126" spans="1:30">
      <c r="A126" s="128">
        <f t="shared" si="2"/>
        <v>121</v>
      </c>
      <c r="B126" s="1622" t="s">
        <v>14400</v>
      </c>
      <c r="C126" s="30" t="s">
        <v>1342</v>
      </c>
      <c r="D126" s="44" t="s">
        <v>89</v>
      </c>
      <c r="E126" s="2236" t="s">
        <v>13628</v>
      </c>
      <c r="F126" s="2236"/>
      <c r="G126" s="33" t="s">
        <v>4073</v>
      </c>
      <c r="H126" s="33"/>
      <c r="I126" s="194"/>
      <c r="J126" s="2517" t="s">
        <v>17226</v>
      </c>
      <c r="K126" s="44" t="s">
        <v>3882</v>
      </c>
      <c r="L126" s="128">
        <v>80</v>
      </c>
      <c r="M126" s="128">
        <v>19</v>
      </c>
      <c r="N126" s="33" t="s">
        <v>3613</v>
      </c>
      <c r="O126" s="33" t="s">
        <v>1916</v>
      </c>
      <c r="P126" s="33">
        <v>400</v>
      </c>
      <c r="Q126" s="33" t="s">
        <v>1636</v>
      </c>
      <c r="R126" s="33"/>
      <c r="S126" s="33">
        <v>0</v>
      </c>
      <c r="T126" s="33">
        <v>200</v>
      </c>
      <c r="U126" s="33" t="s">
        <v>4849</v>
      </c>
      <c r="V126" s="349" t="str">
        <f t="shared" si="3"/>
        <v xml:space="preserve"> </v>
      </c>
      <c r="W126" s="33"/>
      <c r="X126" s="33"/>
      <c r="Y126" s="2158"/>
      <c r="Z126" s="2158"/>
      <c r="AA126" s="2158"/>
      <c r="AB126" s="2158"/>
      <c r="AC126" s="2158"/>
      <c r="AD126" s="30"/>
    </row>
    <row r="127" spans="1:30">
      <c r="A127" s="128">
        <f t="shared" si="2"/>
        <v>122</v>
      </c>
      <c r="B127" s="1622" t="s">
        <v>14401</v>
      </c>
      <c r="C127" s="30" t="s">
        <v>1770</v>
      </c>
      <c r="D127" s="44" t="s">
        <v>565</v>
      </c>
      <c r="E127" s="2236" t="s">
        <v>13628</v>
      </c>
      <c r="F127" s="2236"/>
      <c r="G127" s="33" t="s">
        <v>4073</v>
      </c>
      <c r="H127" s="33"/>
      <c r="I127" s="194"/>
      <c r="J127" s="2517" t="s">
        <v>17226</v>
      </c>
      <c r="K127" s="44" t="s">
        <v>3882</v>
      </c>
      <c r="L127" s="128">
        <v>95</v>
      </c>
      <c r="M127" s="128">
        <v>19</v>
      </c>
      <c r="N127" s="33" t="s">
        <v>3613</v>
      </c>
      <c r="O127" s="33" t="s">
        <v>1916</v>
      </c>
      <c r="P127" s="33">
        <v>400</v>
      </c>
      <c r="Q127" s="33" t="s">
        <v>1636</v>
      </c>
      <c r="R127" s="33"/>
      <c r="S127" s="33">
        <v>0</v>
      </c>
      <c r="T127" s="33">
        <v>200</v>
      </c>
      <c r="U127" s="33" t="s">
        <v>4849</v>
      </c>
      <c r="V127" s="349" t="str">
        <f t="shared" si="3"/>
        <v xml:space="preserve"> </v>
      </c>
      <c r="W127" s="33"/>
      <c r="X127" s="33"/>
      <c r="Y127" s="2158"/>
      <c r="Z127" s="2158"/>
      <c r="AA127" s="2158"/>
      <c r="AB127" s="2158"/>
      <c r="AC127" s="2158"/>
      <c r="AD127" s="30"/>
    </row>
    <row r="128" spans="1:30">
      <c r="A128" s="128">
        <f t="shared" si="2"/>
        <v>123</v>
      </c>
      <c r="B128" s="1622" t="s">
        <v>14402</v>
      </c>
      <c r="C128" s="30" t="s">
        <v>1771</v>
      </c>
      <c r="D128" s="44" t="s">
        <v>108</v>
      </c>
      <c r="E128" s="2236" t="s">
        <v>13628</v>
      </c>
      <c r="F128" s="2236"/>
      <c r="G128" s="33" t="s">
        <v>4073</v>
      </c>
      <c r="H128" s="33"/>
      <c r="I128" s="194"/>
      <c r="J128" s="2517" t="s">
        <v>17226</v>
      </c>
      <c r="K128" s="44" t="s">
        <v>524</v>
      </c>
      <c r="L128" s="128">
        <v>73</v>
      </c>
      <c r="M128" s="128">
        <v>4.5</v>
      </c>
      <c r="N128" s="33" t="s">
        <v>3613</v>
      </c>
      <c r="O128" s="33" t="s">
        <v>1916</v>
      </c>
      <c r="P128" s="33">
        <v>400</v>
      </c>
      <c r="Q128" s="33" t="s">
        <v>1638</v>
      </c>
      <c r="R128" s="33"/>
      <c r="S128" s="33">
        <v>0</v>
      </c>
      <c r="T128" s="33">
        <v>200</v>
      </c>
      <c r="U128" s="33" t="s">
        <v>4849</v>
      </c>
      <c r="V128" s="349" t="str">
        <f t="shared" si="3"/>
        <v xml:space="preserve"> </v>
      </c>
      <c r="W128" s="33"/>
      <c r="X128" s="33"/>
      <c r="Y128" s="2158"/>
      <c r="Z128" s="2158"/>
      <c r="AA128" s="2158"/>
      <c r="AB128" s="2158"/>
      <c r="AC128" s="2158"/>
      <c r="AD128" s="30"/>
    </row>
    <row r="129" spans="1:30">
      <c r="A129" s="128">
        <f t="shared" si="2"/>
        <v>124</v>
      </c>
      <c r="B129" s="1622" t="s">
        <v>14403</v>
      </c>
      <c r="C129" s="30" t="s">
        <v>1772</v>
      </c>
      <c r="D129" s="44" t="s">
        <v>92</v>
      </c>
      <c r="E129" s="2236" t="s">
        <v>13628</v>
      </c>
      <c r="F129" s="2236"/>
      <c r="G129" s="33" t="s">
        <v>4073</v>
      </c>
      <c r="H129" s="33"/>
      <c r="I129" s="194"/>
      <c r="J129" s="2517" t="s">
        <v>17227</v>
      </c>
      <c r="K129" s="44" t="s">
        <v>520</v>
      </c>
      <c r="L129" s="128">
        <v>40</v>
      </c>
      <c r="M129" s="128">
        <v>17.5</v>
      </c>
      <c r="N129" s="33" t="s">
        <v>3613</v>
      </c>
      <c r="O129" s="33" t="s">
        <v>1916</v>
      </c>
      <c r="P129" s="33">
        <v>250</v>
      </c>
      <c r="Q129" s="33" t="s">
        <v>1636</v>
      </c>
      <c r="R129" s="33"/>
      <c r="S129" s="33">
        <v>0</v>
      </c>
      <c r="T129" s="33">
        <v>200</v>
      </c>
      <c r="U129" s="33" t="s">
        <v>4849</v>
      </c>
      <c r="V129" s="349" t="str">
        <f t="shared" si="3"/>
        <v xml:space="preserve"> </v>
      </c>
      <c r="W129" s="33"/>
      <c r="X129" s="33"/>
      <c r="Y129" s="2158"/>
      <c r="Z129" s="2158"/>
      <c r="AA129" s="2158"/>
      <c r="AB129" s="2158"/>
      <c r="AC129" s="2158"/>
      <c r="AD129" s="30"/>
    </row>
    <row r="130" spans="1:30">
      <c r="A130" s="128">
        <f t="shared" si="2"/>
        <v>125</v>
      </c>
      <c r="B130" s="1622" t="s">
        <v>14404</v>
      </c>
      <c r="C130" s="30" t="s">
        <v>1774</v>
      </c>
      <c r="D130" s="44" t="s">
        <v>1773</v>
      </c>
      <c r="E130" s="2236" t="s">
        <v>18283</v>
      </c>
      <c r="F130" s="2236"/>
      <c r="G130" s="33" t="s">
        <v>4073</v>
      </c>
      <c r="H130" s="33"/>
      <c r="I130" s="194"/>
      <c r="J130" s="2517" t="s">
        <v>17228</v>
      </c>
      <c r="K130" s="44" t="s">
        <v>524</v>
      </c>
      <c r="L130" s="128">
        <v>100</v>
      </c>
      <c r="M130" s="128">
        <v>15</v>
      </c>
      <c r="N130" s="33" t="s">
        <v>2430</v>
      </c>
      <c r="O130" s="33" t="s">
        <v>1917</v>
      </c>
      <c r="P130" s="33" t="s">
        <v>1646</v>
      </c>
      <c r="Q130" s="33" t="s">
        <v>1640</v>
      </c>
      <c r="R130" s="33"/>
      <c r="S130" s="33">
        <v>60</v>
      </c>
      <c r="T130" s="33">
        <v>120</v>
      </c>
      <c r="U130" s="33" t="s">
        <v>4849</v>
      </c>
      <c r="V130" s="349" t="str">
        <f t="shared" si="3"/>
        <v xml:space="preserve"> </v>
      </c>
      <c r="W130" s="33"/>
      <c r="X130" s="33"/>
      <c r="Y130" s="2158"/>
      <c r="Z130" s="2158"/>
      <c r="AA130" s="2158"/>
      <c r="AB130" s="2158"/>
      <c r="AC130" s="2158"/>
      <c r="AD130" s="30"/>
    </row>
    <row r="131" spans="1:30">
      <c r="A131" s="128">
        <f t="shared" si="2"/>
        <v>126</v>
      </c>
      <c r="B131" s="1622" t="s">
        <v>14405</v>
      </c>
      <c r="C131" s="30" t="s">
        <v>1775</v>
      </c>
      <c r="D131" s="44" t="s">
        <v>1773</v>
      </c>
      <c r="E131" s="2236" t="s">
        <v>18283</v>
      </c>
      <c r="F131" s="2236"/>
      <c r="G131" s="33" t="s">
        <v>4073</v>
      </c>
      <c r="H131" s="33"/>
      <c r="I131" s="194"/>
      <c r="J131" s="2517" t="s">
        <v>17228</v>
      </c>
      <c r="K131" s="44" t="s">
        <v>524</v>
      </c>
      <c r="L131" s="128">
        <v>100</v>
      </c>
      <c r="M131" s="128">
        <v>15</v>
      </c>
      <c r="N131" s="33" t="s">
        <v>2430</v>
      </c>
      <c r="O131" s="33" t="s">
        <v>1917</v>
      </c>
      <c r="P131" s="33" t="s">
        <v>1647</v>
      </c>
      <c r="Q131" s="33" t="s">
        <v>1640</v>
      </c>
      <c r="R131" s="33"/>
      <c r="S131" s="33">
        <v>60</v>
      </c>
      <c r="T131" s="33">
        <v>120</v>
      </c>
      <c r="U131" s="33" t="s">
        <v>4849</v>
      </c>
      <c r="V131" s="349" t="str">
        <f t="shared" si="3"/>
        <v xml:space="preserve"> </v>
      </c>
      <c r="W131" s="33"/>
      <c r="X131" s="33"/>
      <c r="Y131" s="2158"/>
      <c r="Z131" s="2158"/>
      <c r="AA131" s="2158"/>
      <c r="AB131" s="2158"/>
      <c r="AC131" s="2158"/>
      <c r="AD131" s="30"/>
    </row>
    <row r="132" spans="1:30">
      <c r="A132" s="128">
        <f t="shared" si="2"/>
        <v>127</v>
      </c>
      <c r="B132" s="1622" t="s">
        <v>14406</v>
      </c>
      <c r="C132" s="30" t="s">
        <v>1776</v>
      </c>
      <c r="D132" s="44" t="s">
        <v>1773</v>
      </c>
      <c r="E132" s="2236" t="s">
        <v>18283</v>
      </c>
      <c r="F132" s="2236"/>
      <c r="G132" s="33" t="s">
        <v>4073</v>
      </c>
      <c r="H132" s="33"/>
      <c r="I132" s="194"/>
      <c r="J132" s="2517" t="s">
        <v>17228</v>
      </c>
      <c r="K132" s="44" t="s">
        <v>524</v>
      </c>
      <c r="L132" s="128">
        <v>100</v>
      </c>
      <c r="M132" s="128">
        <v>15</v>
      </c>
      <c r="N132" s="33" t="s">
        <v>2430</v>
      </c>
      <c r="O132" s="33" t="s">
        <v>1917</v>
      </c>
      <c r="P132" s="33" t="s">
        <v>1648</v>
      </c>
      <c r="Q132" s="33" t="s">
        <v>1640</v>
      </c>
      <c r="R132" s="33"/>
      <c r="S132" s="33">
        <v>60</v>
      </c>
      <c r="T132" s="33">
        <v>120</v>
      </c>
      <c r="U132" s="33" t="s">
        <v>4849</v>
      </c>
      <c r="V132" s="349" t="str">
        <f t="shared" si="3"/>
        <v xml:space="preserve"> </v>
      </c>
      <c r="W132" s="33"/>
      <c r="X132" s="33"/>
      <c r="Y132" s="2158"/>
      <c r="Z132" s="2158"/>
      <c r="AA132" s="2158"/>
      <c r="AB132" s="2158"/>
      <c r="AC132" s="2158"/>
      <c r="AD132" s="30"/>
    </row>
    <row r="133" spans="1:30">
      <c r="A133" s="128">
        <f t="shared" si="2"/>
        <v>128</v>
      </c>
      <c r="B133" s="1622" t="s">
        <v>14407</v>
      </c>
      <c r="C133" s="30" t="s">
        <v>1777</v>
      </c>
      <c r="D133" s="44" t="s">
        <v>1773</v>
      </c>
      <c r="E133" s="2236" t="s">
        <v>18283</v>
      </c>
      <c r="F133" s="2236"/>
      <c r="G133" s="33" t="s">
        <v>4073</v>
      </c>
      <c r="H133" s="33"/>
      <c r="I133" s="194"/>
      <c r="J133" s="2517" t="s">
        <v>17228</v>
      </c>
      <c r="K133" s="44" t="s">
        <v>524</v>
      </c>
      <c r="L133" s="128">
        <v>100</v>
      </c>
      <c r="M133" s="128">
        <v>15</v>
      </c>
      <c r="N133" s="33" t="s">
        <v>2430</v>
      </c>
      <c r="O133" s="33" t="s">
        <v>1917</v>
      </c>
      <c r="P133" s="33" t="s">
        <v>1649</v>
      </c>
      <c r="Q133" s="33" t="s">
        <v>1640</v>
      </c>
      <c r="R133" s="33"/>
      <c r="S133" s="33">
        <v>60</v>
      </c>
      <c r="T133" s="33">
        <v>120</v>
      </c>
      <c r="U133" s="33" t="s">
        <v>4849</v>
      </c>
      <c r="V133" s="349" t="str">
        <f t="shared" si="3"/>
        <v xml:space="preserve"> </v>
      </c>
      <c r="W133" s="33"/>
      <c r="X133" s="33"/>
      <c r="Y133" s="2158"/>
      <c r="Z133" s="2158"/>
      <c r="AA133" s="2158"/>
      <c r="AB133" s="2158"/>
      <c r="AC133" s="2158"/>
      <c r="AD133" s="30"/>
    </row>
    <row r="134" spans="1:30">
      <c r="A134" s="128">
        <f t="shared" si="2"/>
        <v>129</v>
      </c>
      <c r="B134" s="1622" t="s">
        <v>14408</v>
      </c>
      <c r="C134" s="30" t="s">
        <v>1778</v>
      </c>
      <c r="D134" s="44" t="s">
        <v>1773</v>
      </c>
      <c r="E134" s="2236" t="s">
        <v>18283</v>
      </c>
      <c r="F134" s="2236"/>
      <c r="G134" s="33" t="s">
        <v>4073</v>
      </c>
      <c r="H134" s="33"/>
      <c r="I134" s="194"/>
      <c r="J134" s="2517" t="s">
        <v>17228</v>
      </c>
      <c r="K134" s="44" t="s">
        <v>524</v>
      </c>
      <c r="L134" s="128">
        <v>100</v>
      </c>
      <c r="M134" s="128">
        <v>15</v>
      </c>
      <c r="N134" s="33" t="s">
        <v>2430</v>
      </c>
      <c r="O134" s="33" t="s">
        <v>1917</v>
      </c>
      <c r="P134" s="33" t="s">
        <v>1650</v>
      </c>
      <c r="Q134" s="33" t="s">
        <v>1640</v>
      </c>
      <c r="R134" s="33"/>
      <c r="S134" s="33">
        <v>0</v>
      </c>
      <c r="T134" s="33">
        <v>200</v>
      </c>
      <c r="U134" s="33" t="s">
        <v>4849</v>
      </c>
      <c r="V134" s="349" t="str">
        <f t="shared" si="3"/>
        <v xml:space="preserve"> </v>
      </c>
      <c r="W134" s="33"/>
      <c r="X134" s="33"/>
      <c r="Y134" s="2158"/>
      <c r="Z134" s="2158"/>
      <c r="AA134" s="2158"/>
      <c r="AB134" s="2158"/>
      <c r="AC134" s="2158"/>
      <c r="AD134" s="30"/>
    </row>
    <row r="135" spans="1:30">
      <c r="A135" s="128">
        <f t="shared" si="2"/>
        <v>130</v>
      </c>
      <c r="B135" s="1622" t="s">
        <v>14409</v>
      </c>
      <c r="C135" s="30" t="s">
        <v>1779</v>
      </c>
      <c r="D135" s="44" t="s">
        <v>1773</v>
      </c>
      <c r="E135" s="2236" t="s">
        <v>13628</v>
      </c>
      <c r="F135" s="2236"/>
      <c r="G135" s="33" t="s">
        <v>4073</v>
      </c>
      <c r="H135" s="33"/>
      <c r="I135" s="194"/>
      <c r="J135" s="2517" t="s">
        <v>17228</v>
      </c>
      <c r="K135" s="44" t="s">
        <v>1651</v>
      </c>
      <c r="L135" s="128">
        <v>100</v>
      </c>
      <c r="M135" s="128">
        <v>15</v>
      </c>
      <c r="N135" s="33" t="s">
        <v>3613</v>
      </c>
      <c r="O135" s="33" t="s">
        <v>1916</v>
      </c>
      <c r="P135" s="33">
        <v>250</v>
      </c>
      <c r="Q135" s="33" t="s">
        <v>1636</v>
      </c>
      <c r="R135" s="33"/>
      <c r="S135" s="33">
        <v>0</v>
      </c>
      <c r="T135" s="33">
        <v>200</v>
      </c>
      <c r="U135" s="33" t="s">
        <v>4849</v>
      </c>
      <c r="V135" s="349" t="str">
        <f t="shared" si="3"/>
        <v xml:space="preserve"> </v>
      </c>
      <c r="W135" s="33"/>
      <c r="X135" s="33"/>
      <c r="Y135" s="2158"/>
      <c r="Z135" s="2158"/>
      <c r="AA135" s="2158"/>
      <c r="AB135" s="2158"/>
      <c r="AC135" s="2158"/>
      <c r="AD135" s="30"/>
    </row>
    <row r="136" spans="1:30">
      <c r="A136" s="128">
        <f t="shared" si="2"/>
        <v>131</v>
      </c>
      <c r="B136" s="1622" t="s">
        <v>14410</v>
      </c>
      <c r="C136" s="30" t="s">
        <v>1780</v>
      </c>
      <c r="D136" s="44" t="s">
        <v>1773</v>
      </c>
      <c r="E136" s="2236" t="s">
        <v>13628</v>
      </c>
      <c r="F136" s="2236"/>
      <c r="G136" s="33" t="s">
        <v>4073</v>
      </c>
      <c r="H136" s="33"/>
      <c r="I136" s="194"/>
      <c r="J136" s="2517" t="s">
        <v>17228</v>
      </c>
      <c r="K136" s="44" t="s">
        <v>522</v>
      </c>
      <c r="L136" s="128">
        <v>78</v>
      </c>
      <c r="M136" s="128">
        <v>6</v>
      </c>
      <c r="N136" s="33" t="s">
        <v>3613</v>
      </c>
      <c r="O136" s="33" t="s">
        <v>1916</v>
      </c>
      <c r="P136" s="33">
        <v>250</v>
      </c>
      <c r="Q136" s="33" t="s">
        <v>1638</v>
      </c>
      <c r="R136" s="33"/>
      <c r="S136" s="33">
        <v>0</v>
      </c>
      <c r="T136" s="33">
        <v>200</v>
      </c>
      <c r="U136" s="33" t="s">
        <v>4849</v>
      </c>
      <c r="V136" s="349" t="str">
        <f t="shared" si="3"/>
        <v xml:space="preserve"> </v>
      </c>
      <c r="W136" s="33"/>
      <c r="X136" s="33"/>
      <c r="Y136" s="2158"/>
      <c r="Z136" s="2158"/>
      <c r="AA136" s="2158"/>
      <c r="AB136" s="2158"/>
      <c r="AC136" s="2158"/>
      <c r="AD136" s="30"/>
    </row>
    <row r="137" spans="1:30">
      <c r="A137" s="128">
        <f t="shared" ref="A137:A200" si="4">A136+1</f>
        <v>132</v>
      </c>
      <c r="B137" s="1622" t="s">
        <v>14411</v>
      </c>
      <c r="C137" s="30" t="s">
        <v>1781</v>
      </c>
      <c r="D137" s="44" t="s">
        <v>1773</v>
      </c>
      <c r="E137" s="2236" t="s">
        <v>13628</v>
      </c>
      <c r="F137" s="2236"/>
      <c r="G137" s="33" t="s">
        <v>4073</v>
      </c>
      <c r="H137" s="33"/>
      <c r="I137" s="194"/>
      <c r="J137" s="2517" t="s">
        <v>17228</v>
      </c>
      <c r="K137" s="44" t="s">
        <v>522</v>
      </c>
      <c r="L137" s="128">
        <v>78</v>
      </c>
      <c r="M137" s="128">
        <v>6</v>
      </c>
      <c r="N137" s="33" t="s">
        <v>3613</v>
      </c>
      <c r="O137" s="33" t="s">
        <v>1916</v>
      </c>
      <c r="P137" s="33">
        <v>250</v>
      </c>
      <c r="Q137" s="33" t="s">
        <v>1638</v>
      </c>
      <c r="R137" s="33"/>
      <c r="S137" s="33">
        <v>0</v>
      </c>
      <c r="T137" s="33">
        <v>200</v>
      </c>
      <c r="U137" s="33" t="s">
        <v>4849</v>
      </c>
      <c r="V137" s="349" t="str">
        <f t="shared" si="3"/>
        <v xml:space="preserve"> </v>
      </c>
      <c r="W137" s="33"/>
      <c r="X137" s="33"/>
      <c r="Y137" s="2158"/>
      <c r="Z137" s="2158"/>
      <c r="AA137" s="2158"/>
      <c r="AB137" s="2158"/>
      <c r="AC137" s="2158"/>
      <c r="AD137" s="30"/>
    </row>
    <row r="138" spans="1:30">
      <c r="A138" s="128">
        <f t="shared" si="4"/>
        <v>133</v>
      </c>
      <c r="B138" s="1622" t="s">
        <v>14412</v>
      </c>
      <c r="C138" s="30" t="s">
        <v>1782</v>
      </c>
      <c r="D138" s="44" t="s">
        <v>1773</v>
      </c>
      <c r="E138" s="2236" t="s">
        <v>13628</v>
      </c>
      <c r="F138" s="2236"/>
      <c r="G138" s="33" t="s">
        <v>4073</v>
      </c>
      <c r="H138" s="33"/>
      <c r="I138" s="194"/>
      <c r="J138" s="2517" t="s">
        <v>17228</v>
      </c>
      <c r="K138" s="44" t="s">
        <v>522</v>
      </c>
      <c r="L138" s="128">
        <v>78</v>
      </c>
      <c r="M138" s="128">
        <v>6</v>
      </c>
      <c r="N138" s="33" t="s">
        <v>3613</v>
      </c>
      <c r="O138" s="33" t="s">
        <v>1916</v>
      </c>
      <c r="P138" s="33">
        <v>250</v>
      </c>
      <c r="Q138" s="33" t="s">
        <v>1638</v>
      </c>
      <c r="R138" s="33"/>
      <c r="S138" s="33">
        <v>0</v>
      </c>
      <c r="T138" s="33">
        <v>200</v>
      </c>
      <c r="U138" s="33" t="s">
        <v>4849</v>
      </c>
      <c r="V138" s="349" t="str">
        <f t="shared" si="3"/>
        <v xml:space="preserve"> </v>
      </c>
      <c r="W138" s="33"/>
      <c r="X138" s="33"/>
      <c r="Y138" s="2158"/>
      <c r="Z138" s="2158"/>
      <c r="AA138" s="2158"/>
      <c r="AB138" s="2158"/>
      <c r="AC138" s="2158"/>
      <c r="AD138" s="30"/>
    </row>
    <row r="139" spans="1:30">
      <c r="A139" s="128">
        <f t="shared" si="4"/>
        <v>134</v>
      </c>
      <c r="B139" s="1622" t="s">
        <v>14413</v>
      </c>
      <c r="C139" s="30" t="s">
        <v>1783</v>
      </c>
      <c r="D139" s="44" t="s">
        <v>1773</v>
      </c>
      <c r="E139" s="2236" t="s">
        <v>13628</v>
      </c>
      <c r="F139" s="2236"/>
      <c r="G139" s="33" t="s">
        <v>4073</v>
      </c>
      <c r="H139" s="33"/>
      <c r="I139" s="194"/>
      <c r="J139" s="2517" t="s">
        <v>17228</v>
      </c>
      <c r="K139" s="44" t="s">
        <v>522</v>
      </c>
      <c r="L139" s="128">
        <v>78</v>
      </c>
      <c r="M139" s="128">
        <v>6</v>
      </c>
      <c r="N139" s="33" t="s">
        <v>3613</v>
      </c>
      <c r="O139" s="33" t="s">
        <v>1916</v>
      </c>
      <c r="P139" s="33">
        <v>250</v>
      </c>
      <c r="Q139" s="33" t="s">
        <v>1638</v>
      </c>
      <c r="R139" s="33"/>
      <c r="S139" s="33">
        <v>0</v>
      </c>
      <c r="T139" s="33">
        <v>200</v>
      </c>
      <c r="U139" s="33" t="s">
        <v>4849</v>
      </c>
      <c r="V139" s="349" t="str">
        <f t="shared" ref="V139:V202" si="5">IF(ISERROR(INDEX(data,MATCH(LEN(X139),item,0),2))," ",INDEX(data,MATCH(LEN(X139),item,0),2))</f>
        <v xml:space="preserve"> </v>
      </c>
      <c r="W139" s="33"/>
      <c r="X139" s="33"/>
      <c r="Y139" s="2158"/>
      <c r="Z139" s="2158"/>
      <c r="AA139" s="2158"/>
      <c r="AB139" s="2158"/>
      <c r="AC139" s="2158"/>
      <c r="AD139" s="30"/>
    </row>
    <row r="140" spans="1:30">
      <c r="A140" s="128">
        <f t="shared" si="4"/>
        <v>135</v>
      </c>
      <c r="B140" s="1622" t="s">
        <v>14414</v>
      </c>
      <c r="C140" s="30" t="s">
        <v>1785</v>
      </c>
      <c r="D140" s="44" t="s">
        <v>1784</v>
      </c>
      <c r="E140" s="2236" t="s">
        <v>13628</v>
      </c>
      <c r="F140" s="2236"/>
      <c r="G140" s="33" t="s">
        <v>4073</v>
      </c>
      <c r="H140" s="33"/>
      <c r="I140" s="194"/>
      <c r="J140" s="2517" t="s">
        <v>17228</v>
      </c>
      <c r="K140" s="44" t="s">
        <v>1651</v>
      </c>
      <c r="L140" s="128">
        <v>60</v>
      </c>
      <c r="M140" s="128">
        <v>15</v>
      </c>
      <c r="N140" s="33" t="s">
        <v>3613</v>
      </c>
      <c r="O140" s="33" t="s">
        <v>1916</v>
      </c>
      <c r="P140" s="33">
        <v>250</v>
      </c>
      <c r="Q140" s="33" t="s">
        <v>1636</v>
      </c>
      <c r="R140" s="33"/>
      <c r="S140" s="33">
        <v>0</v>
      </c>
      <c r="T140" s="33">
        <v>200</v>
      </c>
      <c r="U140" s="33" t="s">
        <v>4849</v>
      </c>
      <c r="V140" s="349" t="str">
        <f t="shared" si="5"/>
        <v xml:space="preserve"> </v>
      </c>
      <c r="W140" s="33"/>
      <c r="X140" s="33"/>
      <c r="Y140" s="2158"/>
      <c r="Z140" s="2158"/>
      <c r="AA140" s="2158"/>
      <c r="AB140" s="2158"/>
      <c r="AC140" s="2158"/>
      <c r="AD140" s="30"/>
    </row>
    <row r="141" spans="1:30">
      <c r="A141" s="128">
        <f t="shared" si="4"/>
        <v>136</v>
      </c>
      <c r="B141" s="1622" t="s">
        <v>14415</v>
      </c>
      <c r="C141" s="30" t="s">
        <v>1786</v>
      </c>
      <c r="D141" s="44" t="s">
        <v>110</v>
      </c>
      <c r="E141" s="2236" t="s">
        <v>13628</v>
      </c>
      <c r="F141" s="2236"/>
      <c r="G141" s="33" t="s">
        <v>4073</v>
      </c>
      <c r="H141" s="33"/>
      <c r="I141" s="194"/>
      <c r="J141" s="2517" t="s">
        <v>17228</v>
      </c>
      <c r="K141" s="44" t="s">
        <v>524</v>
      </c>
      <c r="L141" s="128">
        <v>61</v>
      </c>
      <c r="M141" s="128">
        <v>15</v>
      </c>
      <c r="N141" s="33" t="s">
        <v>3613</v>
      </c>
      <c r="O141" s="33" t="s">
        <v>1916</v>
      </c>
      <c r="P141" s="33">
        <v>400</v>
      </c>
      <c r="Q141" s="33" t="s">
        <v>1636</v>
      </c>
      <c r="R141" s="33"/>
      <c r="S141" s="33">
        <v>0</v>
      </c>
      <c r="T141" s="33">
        <v>200</v>
      </c>
      <c r="U141" s="33" t="s">
        <v>4849</v>
      </c>
      <c r="V141" s="349" t="str">
        <f t="shared" si="5"/>
        <v xml:space="preserve"> </v>
      </c>
      <c r="W141" s="33"/>
      <c r="X141" s="33"/>
      <c r="Y141" s="2158"/>
      <c r="Z141" s="2158"/>
      <c r="AA141" s="2158"/>
      <c r="AB141" s="2158"/>
      <c r="AC141" s="2158"/>
      <c r="AD141" s="30"/>
    </row>
    <row r="142" spans="1:30">
      <c r="A142" s="128">
        <f t="shared" si="4"/>
        <v>137</v>
      </c>
      <c r="B142" s="1622" t="s">
        <v>14416</v>
      </c>
      <c r="C142" s="30" t="s">
        <v>1788</v>
      </c>
      <c r="D142" s="44" t="s">
        <v>1787</v>
      </c>
      <c r="E142" s="2236" t="s">
        <v>13628</v>
      </c>
      <c r="F142" s="2236"/>
      <c r="G142" s="33" t="s">
        <v>4073</v>
      </c>
      <c r="H142" s="33"/>
      <c r="I142" s="194"/>
      <c r="J142" s="2517" t="s">
        <v>17229</v>
      </c>
      <c r="K142" s="44" t="s">
        <v>524</v>
      </c>
      <c r="L142" s="128">
        <v>96</v>
      </c>
      <c r="M142" s="128">
        <v>3.8</v>
      </c>
      <c r="N142" s="33" t="s">
        <v>3613</v>
      </c>
      <c r="O142" s="33" t="s">
        <v>1916</v>
      </c>
      <c r="P142" s="33">
        <v>250</v>
      </c>
      <c r="Q142" s="33" t="s">
        <v>1638</v>
      </c>
      <c r="R142" s="33"/>
      <c r="S142" s="33">
        <v>0</v>
      </c>
      <c r="T142" s="33">
        <v>200</v>
      </c>
      <c r="U142" s="33" t="s">
        <v>4849</v>
      </c>
      <c r="V142" s="349" t="str">
        <f t="shared" si="5"/>
        <v xml:space="preserve"> </v>
      </c>
      <c r="W142" s="33"/>
      <c r="X142" s="33"/>
      <c r="Y142" s="2158"/>
      <c r="Z142" s="2158"/>
      <c r="AA142" s="2158"/>
      <c r="AB142" s="2158"/>
      <c r="AC142" s="2158"/>
      <c r="AD142" s="30"/>
    </row>
    <row r="143" spans="1:30">
      <c r="A143" s="128">
        <f t="shared" si="4"/>
        <v>138</v>
      </c>
      <c r="B143" s="1622" t="s">
        <v>14417</v>
      </c>
      <c r="C143" s="30" t="s">
        <v>2593</v>
      </c>
      <c r="D143" s="44" t="s">
        <v>3184</v>
      </c>
      <c r="E143" s="2236" t="s">
        <v>13628</v>
      </c>
      <c r="F143" s="2236"/>
      <c r="G143" s="33" t="s">
        <v>4073</v>
      </c>
      <c r="H143" s="33"/>
      <c r="I143" s="194"/>
      <c r="J143" s="2517" t="s">
        <v>17229</v>
      </c>
      <c r="K143" s="44" t="s">
        <v>3886</v>
      </c>
      <c r="L143" s="128">
        <v>129</v>
      </c>
      <c r="M143" s="128">
        <v>0.16</v>
      </c>
      <c r="N143" s="33" t="s">
        <v>3613</v>
      </c>
      <c r="O143" s="33" t="s">
        <v>1916</v>
      </c>
      <c r="P143" s="33">
        <v>400</v>
      </c>
      <c r="Q143" s="33" t="s">
        <v>1638</v>
      </c>
      <c r="R143" s="33"/>
      <c r="S143" s="33">
        <v>0</v>
      </c>
      <c r="T143" s="33">
        <v>200</v>
      </c>
      <c r="U143" s="33" t="s">
        <v>4849</v>
      </c>
      <c r="V143" s="349" t="str">
        <f t="shared" si="5"/>
        <v xml:space="preserve"> </v>
      </c>
      <c r="W143" s="33"/>
      <c r="X143" s="33"/>
      <c r="Y143" s="2158"/>
      <c r="Z143" s="2158"/>
      <c r="AA143" s="2158"/>
      <c r="AB143" s="2158"/>
      <c r="AC143" s="2158"/>
      <c r="AD143" s="30"/>
    </row>
    <row r="144" spans="1:30">
      <c r="A144" s="128">
        <f t="shared" si="4"/>
        <v>139</v>
      </c>
      <c r="B144" s="1622" t="s">
        <v>14418</v>
      </c>
      <c r="C144" s="30" t="s">
        <v>1790</v>
      </c>
      <c r="D144" s="44" t="s">
        <v>1789</v>
      </c>
      <c r="E144" s="2236" t="s">
        <v>13628</v>
      </c>
      <c r="F144" s="2236"/>
      <c r="G144" s="33" t="s">
        <v>4073</v>
      </c>
      <c r="H144" s="33"/>
      <c r="I144" s="194"/>
      <c r="J144" s="2517" t="s">
        <v>17229</v>
      </c>
      <c r="K144" s="44" t="s">
        <v>3886</v>
      </c>
      <c r="L144" s="128">
        <v>100</v>
      </c>
      <c r="M144" s="128">
        <v>0.16</v>
      </c>
      <c r="N144" s="33" t="s">
        <v>3613</v>
      </c>
      <c r="O144" s="33" t="s">
        <v>1916</v>
      </c>
      <c r="P144" s="33">
        <v>400</v>
      </c>
      <c r="Q144" s="33" t="s">
        <v>1638</v>
      </c>
      <c r="R144" s="33"/>
      <c r="S144" s="33">
        <v>0</v>
      </c>
      <c r="T144" s="33">
        <v>200</v>
      </c>
      <c r="U144" s="33" t="s">
        <v>4849</v>
      </c>
      <c r="V144" s="349" t="str">
        <f t="shared" si="5"/>
        <v xml:space="preserve"> </v>
      </c>
      <c r="W144" s="33"/>
      <c r="X144" s="33"/>
      <c r="Y144" s="2158"/>
      <c r="Z144" s="2158"/>
      <c r="AA144" s="2158"/>
      <c r="AB144" s="2158"/>
      <c r="AC144" s="2158"/>
      <c r="AD144" s="30"/>
    </row>
    <row r="145" spans="1:30">
      <c r="A145" s="128">
        <f t="shared" si="4"/>
        <v>140</v>
      </c>
      <c r="B145" s="1622" t="s">
        <v>14419</v>
      </c>
      <c r="C145" s="30" t="s">
        <v>1791</v>
      </c>
      <c r="D145" s="44" t="s">
        <v>566</v>
      </c>
      <c r="E145" s="2236" t="s">
        <v>13628</v>
      </c>
      <c r="F145" s="2236"/>
      <c r="G145" s="33" t="s">
        <v>4073</v>
      </c>
      <c r="H145" s="33"/>
      <c r="I145" s="194"/>
      <c r="J145" s="2517" t="s">
        <v>17229</v>
      </c>
      <c r="K145" s="44" t="s">
        <v>520</v>
      </c>
      <c r="L145" s="128">
        <v>76</v>
      </c>
      <c r="M145" s="128">
        <v>0.1</v>
      </c>
      <c r="N145" s="33" t="s">
        <v>3613</v>
      </c>
      <c r="O145" s="33" t="s">
        <v>1916</v>
      </c>
      <c r="P145" s="33">
        <v>400</v>
      </c>
      <c r="Q145" s="33" t="s">
        <v>1638</v>
      </c>
      <c r="R145" s="33"/>
      <c r="S145" s="33">
        <v>60</v>
      </c>
      <c r="T145" s="33">
        <v>120</v>
      </c>
      <c r="U145" s="33" t="s">
        <v>4849</v>
      </c>
      <c r="V145" s="349" t="str">
        <f t="shared" si="5"/>
        <v xml:space="preserve"> </v>
      </c>
      <c r="W145" s="33"/>
      <c r="X145" s="33"/>
      <c r="Y145" s="2158"/>
      <c r="Z145" s="2158"/>
      <c r="AA145" s="2158"/>
      <c r="AB145" s="2158"/>
      <c r="AC145" s="2158"/>
      <c r="AD145" s="30"/>
    </row>
    <row r="146" spans="1:30">
      <c r="A146" s="128">
        <f t="shared" si="4"/>
        <v>141</v>
      </c>
      <c r="B146" s="1622" t="s">
        <v>14420</v>
      </c>
      <c r="C146" s="30" t="s">
        <v>1792</v>
      </c>
      <c r="D146" s="44" t="s">
        <v>566</v>
      </c>
      <c r="E146" s="2236" t="s">
        <v>13628</v>
      </c>
      <c r="F146" s="2236"/>
      <c r="G146" s="33" t="s">
        <v>4073</v>
      </c>
      <c r="H146" s="33"/>
      <c r="I146" s="194"/>
      <c r="J146" s="2517" t="s">
        <v>17229</v>
      </c>
      <c r="K146" s="44" t="s">
        <v>520</v>
      </c>
      <c r="L146" s="128">
        <v>76</v>
      </c>
      <c r="M146" s="128">
        <v>0.1</v>
      </c>
      <c r="N146" s="33" t="s">
        <v>3613</v>
      </c>
      <c r="O146" s="33" t="s">
        <v>1916</v>
      </c>
      <c r="P146" s="33">
        <v>400</v>
      </c>
      <c r="Q146" s="33" t="s">
        <v>1638</v>
      </c>
      <c r="R146" s="33"/>
      <c r="S146" s="33">
        <v>0</v>
      </c>
      <c r="T146" s="33">
        <v>200</v>
      </c>
      <c r="U146" s="33" t="s">
        <v>4849</v>
      </c>
      <c r="V146" s="349" t="str">
        <f t="shared" si="5"/>
        <v xml:space="preserve"> </v>
      </c>
      <c r="W146" s="33"/>
      <c r="X146" s="33"/>
      <c r="Y146" s="2158"/>
      <c r="Z146" s="2158"/>
      <c r="AA146" s="2158"/>
      <c r="AB146" s="2158"/>
      <c r="AC146" s="2158"/>
      <c r="AD146" s="30"/>
    </row>
    <row r="147" spans="1:30">
      <c r="A147" s="128">
        <f t="shared" si="4"/>
        <v>142</v>
      </c>
      <c r="B147" s="1622" t="s">
        <v>14421</v>
      </c>
      <c r="C147" s="30" t="s">
        <v>1675</v>
      </c>
      <c r="D147" s="44" t="s">
        <v>4869</v>
      </c>
      <c r="E147" s="2236" t="s">
        <v>13628</v>
      </c>
      <c r="F147" s="2236"/>
      <c r="G147" s="33" t="s">
        <v>4073</v>
      </c>
      <c r="H147" s="33"/>
      <c r="I147" s="194"/>
      <c r="J147" s="2517" t="s">
        <v>17229</v>
      </c>
      <c r="K147" s="44" t="s">
        <v>524</v>
      </c>
      <c r="L147" s="128">
        <v>40</v>
      </c>
      <c r="M147" s="128">
        <v>0.03</v>
      </c>
      <c r="N147" s="33" t="s">
        <v>3613</v>
      </c>
      <c r="O147" s="33" t="s">
        <v>1916</v>
      </c>
      <c r="P147" s="33">
        <v>400</v>
      </c>
      <c r="Q147" s="33" t="s">
        <v>1638</v>
      </c>
      <c r="R147" s="33"/>
      <c r="S147" s="33">
        <v>0</v>
      </c>
      <c r="T147" s="33">
        <v>200</v>
      </c>
      <c r="U147" s="33" t="s">
        <v>4849</v>
      </c>
      <c r="V147" s="349" t="str">
        <f t="shared" si="5"/>
        <v xml:space="preserve"> </v>
      </c>
      <c r="W147" s="33"/>
      <c r="X147" s="33"/>
      <c r="Y147" s="2158"/>
      <c r="Z147" s="2158"/>
      <c r="AA147" s="2158"/>
      <c r="AB147" s="2158"/>
      <c r="AC147" s="2158"/>
      <c r="AD147" s="30"/>
    </row>
    <row r="148" spans="1:30">
      <c r="A148" s="128">
        <f t="shared" si="4"/>
        <v>143</v>
      </c>
      <c r="B148" s="1622" t="s">
        <v>14422</v>
      </c>
      <c r="C148" s="30" t="s">
        <v>1794</v>
      </c>
      <c r="D148" s="44" t="s">
        <v>1793</v>
      </c>
      <c r="E148" s="2236" t="s">
        <v>13628</v>
      </c>
      <c r="F148" s="2236"/>
      <c r="G148" s="33" t="s">
        <v>4073</v>
      </c>
      <c r="H148" s="33"/>
      <c r="I148" s="194"/>
      <c r="J148" s="2517" t="s">
        <v>17229</v>
      </c>
      <c r="K148" s="44" t="s">
        <v>3886</v>
      </c>
      <c r="L148" s="128">
        <v>50</v>
      </c>
      <c r="M148" s="128">
        <v>18.899999999999999</v>
      </c>
      <c r="N148" s="33" t="s">
        <v>3613</v>
      </c>
      <c r="O148" s="33" t="s">
        <v>1916</v>
      </c>
      <c r="P148" s="33">
        <v>250</v>
      </c>
      <c r="Q148" s="33" t="s">
        <v>1636</v>
      </c>
      <c r="R148" s="33"/>
      <c r="S148" s="33">
        <v>0</v>
      </c>
      <c r="T148" s="33">
        <v>200</v>
      </c>
      <c r="U148" s="33" t="s">
        <v>4849</v>
      </c>
      <c r="V148" s="349" t="str">
        <f t="shared" si="5"/>
        <v xml:space="preserve"> </v>
      </c>
      <c r="W148" s="33"/>
      <c r="X148" s="33"/>
      <c r="Y148" s="2158"/>
      <c r="Z148" s="2158"/>
      <c r="AA148" s="2158"/>
      <c r="AB148" s="2158"/>
      <c r="AC148" s="2158"/>
      <c r="AD148" s="30"/>
    </row>
    <row r="149" spans="1:30">
      <c r="A149" s="128">
        <f t="shared" si="4"/>
        <v>144</v>
      </c>
      <c r="B149" s="1622" t="s">
        <v>14423</v>
      </c>
      <c r="C149" s="30" t="s">
        <v>1795</v>
      </c>
      <c r="D149" s="44" t="s">
        <v>3189</v>
      </c>
      <c r="E149" s="2236" t="s">
        <v>13628</v>
      </c>
      <c r="F149" s="2236"/>
      <c r="G149" s="33" t="s">
        <v>4073</v>
      </c>
      <c r="H149" s="33"/>
      <c r="I149" s="194"/>
      <c r="J149" s="2517" t="s">
        <v>17230</v>
      </c>
      <c r="K149" s="44" t="s">
        <v>3883</v>
      </c>
      <c r="L149" s="128">
        <v>40</v>
      </c>
      <c r="M149" s="128">
        <v>5.0000000000000001E-3</v>
      </c>
      <c r="N149" s="33" t="s">
        <v>3613</v>
      </c>
      <c r="O149" s="33" t="s">
        <v>1916</v>
      </c>
      <c r="P149" s="33">
        <v>400</v>
      </c>
      <c r="Q149" s="33" t="s">
        <v>1645</v>
      </c>
      <c r="R149" s="33"/>
      <c r="S149" s="33">
        <v>0</v>
      </c>
      <c r="T149" s="33">
        <v>200</v>
      </c>
      <c r="U149" s="33" t="s">
        <v>4849</v>
      </c>
      <c r="V149" s="349" t="str">
        <f t="shared" si="5"/>
        <v xml:space="preserve"> </v>
      </c>
      <c r="W149" s="33"/>
      <c r="X149" s="33"/>
      <c r="Y149" s="2158"/>
      <c r="Z149" s="2158"/>
      <c r="AA149" s="2158"/>
      <c r="AB149" s="2158"/>
      <c r="AC149" s="2158"/>
      <c r="AD149" s="30"/>
    </row>
    <row r="150" spans="1:30">
      <c r="A150" s="128">
        <f t="shared" si="4"/>
        <v>145</v>
      </c>
      <c r="B150" s="1622" t="s">
        <v>14424</v>
      </c>
      <c r="C150" s="30" t="s">
        <v>1796</v>
      </c>
      <c r="D150" s="44" t="s">
        <v>2802</v>
      </c>
      <c r="E150" s="2236" t="s">
        <v>13628</v>
      </c>
      <c r="F150" s="2236"/>
      <c r="G150" s="33" t="s">
        <v>4073</v>
      </c>
      <c r="H150" s="33"/>
      <c r="I150" s="194"/>
      <c r="J150" s="2517" t="s">
        <v>17229</v>
      </c>
      <c r="K150" s="44" t="s">
        <v>524</v>
      </c>
      <c r="L150" s="128">
        <v>40</v>
      </c>
      <c r="M150" s="128">
        <v>0.03</v>
      </c>
      <c r="N150" s="33" t="s">
        <v>3613</v>
      </c>
      <c r="O150" s="33" t="s">
        <v>1916</v>
      </c>
      <c r="P150" s="33">
        <v>250</v>
      </c>
      <c r="Q150" s="33" t="s">
        <v>1638</v>
      </c>
      <c r="R150" s="33"/>
      <c r="S150" s="33">
        <v>0</v>
      </c>
      <c r="T150" s="33">
        <v>200</v>
      </c>
      <c r="U150" s="33" t="s">
        <v>4849</v>
      </c>
      <c r="V150" s="349" t="str">
        <f t="shared" si="5"/>
        <v xml:space="preserve"> </v>
      </c>
      <c r="W150" s="33"/>
      <c r="X150" s="33"/>
      <c r="Y150" s="2158"/>
      <c r="Z150" s="2158"/>
      <c r="AA150" s="2158"/>
      <c r="AB150" s="2158"/>
      <c r="AC150" s="2158"/>
      <c r="AD150" s="30"/>
    </row>
    <row r="151" spans="1:30">
      <c r="A151" s="128">
        <f t="shared" si="4"/>
        <v>146</v>
      </c>
      <c r="B151" s="1622" t="s">
        <v>14425</v>
      </c>
      <c r="C151" s="30" t="s">
        <v>1797</v>
      </c>
      <c r="D151" s="44" t="s">
        <v>2802</v>
      </c>
      <c r="E151" s="2236" t="s">
        <v>13628</v>
      </c>
      <c r="F151" s="2236"/>
      <c r="G151" s="33" t="s">
        <v>4073</v>
      </c>
      <c r="H151" s="33"/>
      <c r="I151" s="194"/>
      <c r="J151" s="2517" t="s">
        <v>17229</v>
      </c>
      <c r="K151" s="44" t="s">
        <v>524</v>
      </c>
      <c r="L151" s="128">
        <v>50</v>
      </c>
      <c r="M151" s="128">
        <v>0.03</v>
      </c>
      <c r="N151" s="33" t="s">
        <v>3613</v>
      </c>
      <c r="O151" s="33" t="s">
        <v>1916</v>
      </c>
      <c r="P151" s="33">
        <v>250</v>
      </c>
      <c r="Q151" s="33" t="s">
        <v>1638</v>
      </c>
      <c r="R151" s="33"/>
      <c r="S151" s="33">
        <v>0</v>
      </c>
      <c r="T151" s="33">
        <v>200</v>
      </c>
      <c r="U151" s="33" t="s">
        <v>4849</v>
      </c>
      <c r="V151" s="349" t="str">
        <f t="shared" si="5"/>
        <v xml:space="preserve"> </v>
      </c>
      <c r="W151" s="33"/>
      <c r="X151" s="33"/>
      <c r="Y151" s="2158"/>
      <c r="Z151" s="2158"/>
      <c r="AA151" s="2158"/>
      <c r="AB151" s="2158"/>
      <c r="AC151" s="2158"/>
      <c r="AD151" s="30"/>
    </row>
    <row r="152" spans="1:30">
      <c r="A152" s="128">
        <f t="shared" si="4"/>
        <v>147</v>
      </c>
      <c r="B152" s="1622" t="s">
        <v>14426</v>
      </c>
      <c r="C152" s="30" t="s">
        <v>1797</v>
      </c>
      <c r="D152" s="44" t="s">
        <v>3927</v>
      </c>
      <c r="E152" s="2236" t="s">
        <v>13628</v>
      </c>
      <c r="F152" s="2236"/>
      <c r="G152" s="33" t="s">
        <v>4073</v>
      </c>
      <c r="H152" s="33"/>
      <c r="I152" s="194"/>
      <c r="J152" s="2517" t="s">
        <v>17231</v>
      </c>
      <c r="K152" s="44" t="s">
        <v>520</v>
      </c>
      <c r="L152" s="128">
        <v>20</v>
      </c>
      <c r="M152" s="128">
        <v>5.8</v>
      </c>
      <c r="N152" s="33" t="s">
        <v>3613</v>
      </c>
      <c r="O152" s="33" t="s">
        <v>1916</v>
      </c>
      <c r="P152" s="33">
        <v>250</v>
      </c>
      <c r="Q152" s="33" t="s">
        <v>1638</v>
      </c>
      <c r="R152" s="33"/>
      <c r="S152" s="33">
        <v>0</v>
      </c>
      <c r="T152" s="33">
        <v>200</v>
      </c>
      <c r="U152" s="33" t="s">
        <v>4849</v>
      </c>
      <c r="V152" s="349" t="str">
        <f t="shared" si="5"/>
        <v xml:space="preserve"> </v>
      </c>
      <c r="W152" s="33"/>
      <c r="X152" s="33"/>
      <c r="Y152" s="2158"/>
      <c r="Z152" s="2158"/>
      <c r="AA152" s="2158"/>
      <c r="AB152" s="2158"/>
      <c r="AC152" s="2158"/>
      <c r="AD152" s="30"/>
    </row>
    <row r="153" spans="1:30">
      <c r="A153" s="128">
        <f t="shared" si="4"/>
        <v>148</v>
      </c>
      <c r="B153" s="1622" t="s">
        <v>14427</v>
      </c>
      <c r="C153" s="30" t="s">
        <v>4441</v>
      </c>
      <c r="D153" s="44" t="s">
        <v>3927</v>
      </c>
      <c r="E153" s="2236"/>
      <c r="F153" s="2236"/>
      <c r="G153" s="33" t="s">
        <v>4073</v>
      </c>
      <c r="H153" s="33"/>
      <c r="I153" s="194"/>
      <c r="J153" s="2517" t="s">
        <v>3516</v>
      </c>
      <c r="K153" s="44" t="s">
        <v>4660</v>
      </c>
      <c r="L153" s="128">
        <v>0.03</v>
      </c>
      <c r="M153" s="128"/>
      <c r="N153" s="33" t="s">
        <v>3613</v>
      </c>
      <c r="O153" s="33" t="s">
        <v>1916</v>
      </c>
      <c r="P153" s="33"/>
      <c r="Q153" s="33"/>
      <c r="R153" s="33"/>
      <c r="S153" s="33">
        <v>0</v>
      </c>
      <c r="T153" s="33">
        <v>100</v>
      </c>
      <c r="U153" s="33" t="s">
        <v>4849</v>
      </c>
      <c r="V153" s="349" t="str">
        <f t="shared" si="5"/>
        <v xml:space="preserve"> </v>
      </c>
      <c r="W153" s="33"/>
      <c r="X153" s="33"/>
      <c r="Y153" s="2158"/>
      <c r="Z153" s="2158"/>
      <c r="AA153" s="2158"/>
      <c r="AB153" s="2158"/>
      <c r="AC153" s="2158"/>
      <c r="AD153" s="30"/>
    </row>
    <row r="154" spans="1:30">
      <c r="A154" s="128">
        <f t="shared" si="4"/>
        <v>149</v>
      </c>
      <c r="B154" s="1622" t="s">
        <v>14428</v>
      </c>
      <c r="C154" s="30" t="s">
        <v>4452</v>
      </c>
      <c r="D154" s="44" t="s">
        <v>3927</v>
      </c>
      <c r="E154" s="2236"/>
      <c r="F154" s="2236"/>
      <c r="G154" s="33" t="s">
        <v>4073</v>
      </c>
      <c r="H154" s="33"/>
      <c r="I154" s="194"/>
      <c r="J154" s="2517" t="s">
        <v>3516</v>
      </c>
      <c r="K154" s="44" t="s">
        <v>4660</v>
      </c>
      <c r="L154" s="128">
        <v>1.9</v>
      </c>
      <c r="M154" s="128"/>
      <c r="N154" s="33" t="s">
        <v>3613</v>
      </c>
      <c r="O154" s="33" t="s">
        <v>1916</v>
      </c>
      <c r="P154" s="33"/>
      <c r="Q154" s="33"/>
      <c r="R154" s="33"/>
      <c r="S154" s="33">
        <v>0</v>
      </c>
      <c r="T154" s="33">
        <v>200</v>
      </c>
      <c r="U154" s="33" t="s">
        <v>4849</v>
      </c>
      <c r="V154" s="349">
        <f t="shared" si="5"/>
        <v>5</v>
      </c>
      <c r="W154" s="33" t="s">
        <v>4849</v>
      </c>
      <c r="X154" s="331" t="s">
        <v>1527</v>
      </c>
      <c r="Y154" s="2158">
        <v>90004094</v>
      </c>
      <c r="Z154" s="329"/>
      <c r="AA154" s="2158"/>
      <c r="AB154" s="2158"/>
      <c r="AC154" s="2158"/>
      <c r="AD154" s="30"/>
    </row>
    <row r="155" spans="1:30">
      <c r="A155" s="128">
        <f t="shared" si="4"/>
        <v>150</v>
      </c>
      <c r="B155" s="1622" t="s">
        <v>14429</v>
      </c>
      <c r="C155" s="30" t="s">
        <v>4452</v>
      </c>
      <c r="D155" s="44" t="s">
        <v>3927</v>
      </c>
      <c r="E155" s="2236"/>
      <c r="F155" s="2236"/>
      <c r="G155" s="33" t="s">
        <v>3524</v>
      </c>
      <c r="H155" s="33"/>
      <c r="I155" s="194"/>
      <c r="J155" s="2517" t="s">
        <v>3516</v>
      </c>
      <c r="K155" s="44" t="s">
        <v>4660</v>
      </c>
      <c r="L155" s="128">
        <v>1.9</v>
      </c>
      <c r="M155" s="128"/>
      <c r="N155" s="33" t="s">
        <v>3613</v>
      </c>
      <c r="O155" s="33" t="s">
        <v>1916</v>
      </c>
      <c r="P155" s="33"/>
      <c r="Q155" s="33"/>
      <c r="R155" s="33"/>
      <c r="S155" s="33">
        <v>0</v>
      </c>
      <c r="T155" s="33">
        <v>115</v>
      </c>
      <c r="U155" s="33" t="s">
        <v>4849</v>
      </c>
      <c r="V155" s="349">
        <f t="shared" si="5"/>
        <v>5</v>
      </c>
      <c r="W155" s="33" t="s">
        <v>4849</v>
      </c>
      <c r="X155" s="331" t="s">
        <v>1527</v>
      </c>
      <c r="Y155" s="2158">
        <v>90004094</v>
      </c>
      <c r="Z155" s="329"/>
      <c r="AA155" s="2158"/>
      <c r="AB155" s="2158"/>
      <c r="AC155" s="2158"/>
      <c r="AD155" s="30"/>
    </row>
    <row r="156" spans="1:30">
      <c r="A156" s="128">
        <f t="shared" si="4"/>
        <v>151</v>
      </c>
      <c r="B156" s="1622" t="s">
        <v>14430</v>
      </c>
      <c r="C156" s="30" t="s">
        <v>4454</v>
      </c>
      <c r="D156" s="30" t="s">
        <v>4453</v>
      </c>
      <c r="E156" s="2236"/>
      <c r="F156" s="2236"/>
      <c r="G156" s="33" t="s">
        <v>4073</v>
      </c>
      <c r="H156" s="33"/>
      <c r="I156" s="194"/>
      <c r="J156" s="2517" t="s">
        <v>3516</v>
      </c>
      <c r="K156" s="30" t="s">
        <v>4660</v>
      </c>
      <c r="L156" s="128">
        <v>6</v>
      </c>
      <c r="M156" s="128"/>
      <c r="N156" s="33" t="s">
        <v>3613</v>
      </c>
      <c r="O156" s="33" t="s">
        <v>1916</v>
      </c>
      <c r="P156" s="33"/>
      <c r="Q156" s="33"/>
      <c r="R156" s="33"/>
      <c r="S156" s="33">
        <v>0</v>
      </c>
      <c r="T156" s="33">
        <v>200</v>
      </c>
      <c r="U156" s="33" t="s">
        <v>4849</v>
      </c>
      <c r="V156" s="349">
        <f t="shared" si="5"/>
        <v>5</v>
      </c>
      <c r="W156" s="33" t="s">
        <v>4849</v>
      </c>
      <c r="X156" s="331" t="s">
        <v>1527</v>
      </c>
      <c r="Y156" s="2158">
        <v>90004094</v>
      </c>
      <c r="Z156" s="329"/>
      <c r="AA156" s="2158"/>
      <c r="AB156" s="2158"/>
      <c r="AC156" s="2158"/>
      <c r="AD156" s="30"/>
    </row>
    <row r="157" spans="1:30">
      <c r="A157" s="128">
        <f t="shared" si="4"/>
        <v>152</v>
      </c>
      <c r="B157" s="1622" t="s">
        <v>14431</v>
      </c>
      <c r="C157" s="30" t="s">
        <v>4454</v>
      </c>
      <c r="D157" s="30" t="s">
        <v>4453</v>
      </c>
      <c r="E157" s="2236"/>
      <c r="F157" s="2236"/>
      <c r="G157" s="33" t="s">
        <v>3524</v>
      </c>
      <c r="H157" s="33"/>
      <c r="I157" s="194"/>
      <c r="J157" s="2517" t="s">
        <v>3516</v>
      </c>
      <c r="K157" s="30" t="s">
        <v>4660</v>
      </c>
      <c r="L157" s="128">
        <v>6</v>
      </c>
      <c r="M157" s="128"/>
      <c r="N157" s="33" t="s">
        <v>3613</v>
      </c>
      <c r="O157" s="33" t="s">
        <v>1916</v>
      </c>
      <c r="P157" s="33"/>
      <c r="Q157" s="33"/>
      <c r="R157" s="33"/>
      <c r="S157" s="33">
        <v>0</v>
      </c>
      <c r="T157" s="33">
        <v>150</v>
      </c>
      <c r="U157" s="33" t="s">
        <v>4849</v>
      </c>
      <c r="V157" s="349">
        <f t="shared" si="5"/>
        <v>5</v>
      </c>
      <c r="W157" s="33" t="s">
        <v>4849</v>
      </c>
      <c r="X157" s="331" t="s">
        <v>1527</v>
      </c>
      <c r="Y157" s="2158">
        <v>90004094</v>
      </c>
      <c r="Z157" s="329"/>
      <c r="AA157" s="2158"/>
      <c r="AB157" s="2158"/>
      <c r="AC157" s="2158"/>
      <c r="AD157" s="30"/>
    </row>
    <row r="158" spans="1:30">
      <c r="A158" s="128">
        <f t="shared" si="4"/>
        <v>153</v>
      </c>
      <c r="B158" s="1622" t="s">
        <v>14432</v>
      </c>
      <c r="C158" s="30" t="s">
        <v>4455</v>
      </c>
      <c r="D158" s="30" t="s">
        <v>4453</v>
      </c>
      <c r="E158" s="2236"/>
      <c r="F158" s="2236"/>
      <c r="G158" s="33" t="s">
        <v>4073</v>
      </c>
      <c r="H158" s="33"/>
      <c r="I158" s="194"/>
      <c r="J158" s="2517" t="s">
        <v>3516</v>
      </c>
      <c r="K158" s="111" t="s">
        <v>2524</v>
      </c>
      <c r="L158" s="128" t="s">
        <v>3209</v>
      </c>
      <c r="M158" s="128"/>
      <c r="N158" s="33" t="s">
        <v>3613</v>
      </c>
      <c r="O158" s="33" t="s">
        <v>1916</v>
      </c>
      <c r="P158" s="33"/>
      <c r="Q158" s="33"/>
      <c r="R158" s="33"/>
      <c r="S158" s="33">
        <v>0</v>
      </c>
      <c r="T158" s="33">
        <v>200</v>
      </c>
      <c r="U158" s="33" t="s">
        <v>4849</v>
      </c>
      <c r="V158" s="349" t="str">
        <f t="shared" si="5"/>
        <v xml:space="preserve"> </v>
      </c>
      <c r="W158" s="33"/>
      <c r="X158" s="33"/>
      <c r="Y158" s="2158"/>
      <c r="Z158" s="2158"/>
      <c r="AA158" s="2158"/>
      <c r="AB158" s="2158"/>
      <c r="AC158" s="2158"/>
      <c r="AD158" s="30"/>
    </row>
    <row r="159" spans="1:30">
      <c r="A159" s="128">
        <f t="shared" si="4"/>
        <v>154</v>
      </c>
      <c r="B159" s="1622" t="s">
        <v>14433</v>
      </c>
      <c r="C159" s="30" t="s">
        <v>4456</v>
      </c>
      <c r="D159" s="30" t="s">
        <v>4453</v>
      </c>
      <c r="E159" s="2236"/>
      <c r="F159" s="2236"/>
      <c r="G159" s="33" t="s">
        <v>4073</v>
      </c>
      <c r="H159" s="33"/>
      <c r="I159" s="194"/>
      <c r="J159" s="2517" t="s">
        <v>3516</v>
      </c>
      <c r="K159" s="111" t="s">
        <v>2524</v>
      </c>
      <c r="L159" s="128" t="s">
        <v>3209</v>
      </c>
      <c r="M159" s="128"/>
      <c r="N159" s="33" t="s">
        <v>3613</v>
      </c>
      <c r="O159" s="33" t="s">
        <v>1916</v>
      </c>
      <c r="P159" s="33"/>
      <c r="Q159" s="33"/>
      <c r="R159" s="33"/>
      <c r="S159" s="33">
        <v>0</v>
      </c>
      <c r="T159" s="33">
        <v>200</v>
      </c>
      <c r="U159" s="33" t="s">
        <v>4849</v>
      </c>
      <c r="V159" s="349" t="str">
        <f t="shared" si="5"/>
        <v xml:space="preserve"> </v>
      </c>
      <c r="W159" s="33"/>
      <c r="X159" s="33"/>
      <c r="Y159" s="2158"/>
      <c r="Z159" s="2158"/>
      <c r="AA159" s="2158"/>
      <c r="AB159" s="2158"/>
      <c r="AC159" s="2158"/>
      <c r="AD159" s="30"/>
    </row>
    <row r="160" spans="1:30">
      <c r="A160" s="128">
        <f t="shared" si="4"/>
        <v>155</v>
      </c>
      <c r="B160" s="1622" t="s">
        <v>14434</v>
      </c>
      <c r="C160" s="30" t="s">
        <v>4457</v>
      </c>
      <c r="D160" s="44" t="s">
        <v>3379</v>
      </c>
      <c r="E160" s="2236" t="s">
        <v>13628</v>
      </c>
      <c r="F160" s="2236"/>
      <c r="G160" s="33" t="s">
        <v>4073</v>
      </c>
      <c r="H160" s="33"/>
      <c r="I160" s="194"/>
      <c r="J160" s="2517" t="s">
        <v>17232</v>
      </c>
      <c r="K160" s="44" t="s">
        <v>531</v>
      </c>
      <c r="L160" s="128">
        <v>79</v>
      </c>
      <c r="M160" s="128">
        <v>0.22</v>
      </c>
      <c r="N160" s="33" t="s">
        <v>3613</v>
      </c>
      <c r="O160" s="33" t="s">
        <v>1916</v>
      </c>
      <c r="P160" s="33">
        <v>400</v>
      </c>
      <c r="Q160" s="33" t="s">
        <v>1638</v>
      </c>
      <c r="R160" s="33"/>
      <c r="S160" s="33">
        <v>0</v>
      </c>
      <c r="T160" s="33">
        <v>200</v>
      </c>
      <c r="U160" s="33" t="s">
        <v>4849</v>
      </c>
      <c r="V160" s="349" t="str">
        <f t="shared" si="5"/>
        <v xml:space="preserve"> </v>
      </c>
      <c r="W160" s="33"/>
      <c r="X160" s="33"/>
      <c r="Y160" s="2158"/>
      <c r="Z160" s="2158"/>
      <c r="AA160" s="2158"/>
      <c r="AB160" s="2158"/>
      <c r="AC160" s="2158"/>
      <c r="AD160" s="30"/>
    </row>
    <row r="161" spans="1:30">
      <c r="A161" s="128">
        <f t="shared" si="4"/>
        <v>156</v>
      </c>
      <c r="B161" s="1622" t="s">
        <v>14435</v>
      </c>
      <c r="C161" s="30" t="s">
        <v>4458</v>
      </c>
      <c r="D161" s="44" t="s">
        <v>568</v>
      </c>
      <c r="E161" s="2236" t="s">
        <v>13628</v>
      </c>
      <c r="F161" s="2236"/>
      <c r="G161" s="33" t="s">
        <v>4073</v>
      </c>
      <c r="H161" s="33"/>
      <c r="I161" s="194"/>
      <c r="J161" s="2517" t="s">
        <v>17232</v>
      </c>
      <c r="K161" s="44" t="s">
        <v>530</v>
      </c>
      <c r="L161" s="128">
        <v>70</v>
      </c>
      <c r="M161" s="128">
        <v>0.15</v>
      </c>
      <c r="N161" s="33" t="s">
        <v>3613</v>
      </c>
      <c r="O161" s="33" t="s">
        <v>1916</v>
      </c>
      <c r="P161" s="33">
        <v>400</v>
      </c>
      <c r="Q161" s="33" t="s">
        <v>1638</v>
      </c>
      <c r="R161" s="33"/>
      <c r="S161" s="33">
        <v>50</v>
      </c>
      <c r="T161" s="33">
        <v>100</v>
      </c>
      <c r="U161" s="33" t="s">
        <v>4849</v>
      </c>
      <c r="V161" s="349" t="str">
        <f t="shared" si="5"/>
        <v xml:space="preserve"> </v>
      </c>
      <c r="W161" s="33"/>
      <c r="X161" s="33"/>
      <c r="Y161" s="2158"/>
      <c r="Z161" s="2158"/>
      <c r="AA161" s="2158"/>
      <c r="AB161" s="2158"/>
      <c r="AC161" s="2158"/>
      <c r="AD161" s="30"/>
    </row>
    <row r="162" spans="1:30">
      <c r="A162" s="128">
        <f t="shared" si="4"/>
        <v>157</v>
      </c>
      <c r="B162" s="1622" t="s">
        <v>14436</v>
      </c>
      <c r="C162" s="30" t="s">
        <v>2675</v>
      </c>
      <c r="D162" s="44" t="s">
        <v>568</v>
      </c>
      <c r="E162" s="2236" t="s">
        <v>13628</v>
      </c>
      <c r="F162" s="2236"/>
      <c r="G162" s="33" t="s">
        <v>4073</v>
      </c>
      <c r="H162" s="33"/>
      <c r="I162" s="194"/>
      <c r="J162" s="2517" t="s">
        <v>17232</v>
      </c>
      <c r="K162" s="44" t="s">
        <v>530</v>
      </c>
      <c r="L162" s="128">
        <v>64</v>
      </c>
      <c r="M162" s="128">
        <v>0.1</v>
      </c>
      <c r="N162" s="33" t="s">
        <v>3613</v>
      </c>
      <c r="O162" s="33" t="s">
        <v>1916</v>
      </c>
      <c r="P162" s="33">
        <v>400</v>
      </c>
      <c r="Q162" s="33" t="s">
        <v>1638</v>
      </c>
      <c r="R162" s="33"/>
      <c r="S162" s="33">
        <v>0</v>
      </c>
      <c r="T162" s="33">
        <v>200</v>
      </c>
      <c r="U162" s="33" t="s">
        <v>4849</v>
      </c>
      <c r="V162" s="349" t="str">
        <f t="shared" si="5"/>
        <v xml:space="preserve"> </v>
      </c>
      <c r="W162" s="33"/>
      <c r="X162" s="33"/>
      <c r="Y162" s="2158"/>
      <c r="Z162" s="2158"/>
      <c r="AA162" s="2158"/>
      <c r="AB162" s="2158"/>
      <c r="AC162" s="2158"/>
      <c r="AD162" s="30"/>
    </row>
    <row r="163" spans="1:30">
      <c r="A163" s="128">
        <f t="shared" si="4"/>
        <v>158</v>
      </c>
      <c r="B163" s="1622" t="s">
        <v>14437</v>
      </c>
      <c r="C163" s="30" t="s">
        <v>2676</v>
      </c>
      <c r="D163" s="44" t="s">
        <v>568</v>
      </c>
      <c r="E163" s="2236" t="s">
        <v>13628</v>
      </c>
      <c r="F163" s="2236"/>
      <c r="G163" s="33" t="s">
        <v>4073</v>
      </c>
      <c r="H163" s="33"/>
      <c r="I163" s="194"/>
      <c r="J163" s="2517" t="s">
        <v>17232</v>
      </c>
      <c r="K163" s="44" t="s">
        <v>530</v>
      </c>
      <c r="L163" s="128">
        <v>64</v>
      </c>
      <c r="M163" s="128">
        <v>0.1</v>
      </c>
      <c r="N163" s="33" t="s">
        <v>3613</v>
      </c>
      <c r="O163" s="33" t="s">
        <v>1916</v>
      </c>
      <c r="P163" s="33">
        <v>400</v>
      </c>
      <c r="Q163" s="33" t="s">
        <v>1638</v>
      </c>
      <c r="R163" s="33"/>
      <c r="S163" s="33">
        <v>0</v>
      </c>
      <c r="T163" s="33">
        <v>200</v>
      </c>
      <c r="U163" s="33" t="s">
        <v>4849</v>
      </c>
      <c r="V163" s="349" t="str">
        <f t="shared" si="5"/>
        <v xml:space="preserve"> </v>
      </c>
      <c r="W163" s="33"/>
      <c r="X163" s="33"/>
      <c r="Y163" s="2158"/>
      <c r="Z163" s="2158"/>
      <c r="AA163" s="2158"/>
      <c r="AB163" s="2158"/>
      <c r="AC163" s="2158"/>
      <c r="AD163" s="30"/>
    </row>
    <row r="164" spans="1:30">
      <c r="A164" s="128">
        <f t="shared" si="4"/>
        <v>159</v>
      </c>
      <c r="B164" s="1622" t="s">
        <v>14438</v>
      </c>
      <c r="C164" s="30" t="s">
        <v>2677</v>
      </c>
      <c r="D164" s="44" t="s">
        <v>1102</v>
      </c>
      <c r="E164" s="2236" t="s">
        <v>13628</v>
      </c>
      <c r="F164" s="2236"/>
      <c r="G164" s="33" t="s">
        <v>4073</v>
      </c>
      <c r="H164" s="33"/>
      <c r="I164" s="194"/>
      <c r="J164" s="2517" t="s">
        <v>17232</v>
      </c>
      <c r="K164" s="44" t="s">
        <v>530</v>
      </c>
      <c r="L164" s="128">
        <v>50</v>
      </c>
      <c r="M164" s="128">
        <v>0.03</v>
      </c>
      <c r="N164" s="33" t="s">
        <v>3613</v>
      </c>
      <c r="O164" s="33" t="s">
        <v>1916</v>
      </c>
      <c r="P164" s="33">
        <v>400</v>
      </c>
      <c r="Q164" s="33" t="s">
        <v>1638</v>
      </c>
      <c r="R164" s="33"/>
      <c r="S164" s="33">
        <v>0</v>
      </c>
      <c r="T164" s="33">
        <v>200</v>
      </c>
      <c r="U164" s="33" t="s">
        <v>4849</v>
      </c>
      <c r="V164" s="349" t="str">
        <f t="shared" si="5"/>
        <v xml:space="preserve"> </v>
      </c>
      <c r="W164" s="33"/>
      <c r="X164" s="33"/>
      <c r="Y164" s="2158"/>
      <c r="Z164" s="2158"/>
      <c r="AA164" s="2158"/>
      <c r="AB164" s="2158"/>
      <c r="AC164" s="2158"/>
      <c r="AD164" s="30"/>
    </row>
    <row r="165" spans="1:30">
      <c r="A165" s="128">
        <f t="shared" si="4"/>
        <v>160</v>
      </c>
      <c r="B165" s="1622" t="s">
        <v>14439</v>
      </c>
      <c r="C165" s="30" t="s">
        <v>2679</v>
      </c>
      <c r="D165" s="44" t="s">
        <v>2678</v>
      </c>
      <c r="E165" s="2236" t="s">
        <v>13628</v>
      </c>
      <c r="F165" s="2236"/>
      <c r="G165" s="33" t="s">
        <v>4073</v>
      </c>
      <c r="H165" s="33"/>
      <c r="I165" s="194"/>
      <c r="J165" s="2517" t="s">
        <v>17232</v>
      </c>
      <c r="K165" s="44" t="s">
        <v>530</v>
      </c>
      <c r="L165" s="128">
        <v>50</v>
      </c>
      <c r="M165" s="128">
        <v>5.73</v>
      </c>
      <c r="N165" s="33" t="s">
        <v>3613</v>
      </c>
      <c r="O165" s="33" t="s">
        <v>1916</v>
      </c>
      <c r="P165" s="33">
        <v>250</v>
      </c>
      <c r="Q165" s="33" t="s">
        <v>1638</v>
      </c>
      <c r="R165" s="33"/>
      <c r="S165" s="33">
        <v>0</v>
      </c>
      <c r="T165" s="33">
        <v>200</v>
      </c>
      <c r="U165" s="33" t="s">
        <v>4849</v>
      </c>
      <c r="V165" s="349" t="str">
        <f t="shared" si="5"/>
        <v xml:space="preserve"> </v>
      </c>
      <c r="W165" s="33"/>
      <c r="X165" s="33"/>
      <c r="Y165" s="2158"/>
      <c r="Z165" s="2158"/>
      <c r="AA165" s="2158"/>
      <c r="AB165" s="2158"/>
      <c r="AC165" s="2158"/>
      <c r="AD165" s="30"/>
    </row>
    <row r="166" spans="1:30">
      <c r="A166" s="128">
        <f t="shared" si="4"/>
        <v>161</v>
      </c>
      <c r="B166" s="1622" t="s">
        <v>14440</v>
      </c>
      <c r="C166" s="30" t="s">
        <v>2680</v>
      </c>
      <c r="D166" s="44" t="s">
        <v>2678</v>
      </c>
      <c r="E166" s="2236" t="s">
        <v>13628</v>
      </c>
      <c r="F166" s="2236"/>
      <c r="G166" s="33" t="s">
        <v>4073</v>
      </c>
      <c r="H166" s="33"/>
      <c r="I166" s="194"/>
      <c r="J166" s="2517" t="s">
        <v>17232</v>
      </c>
      <c r="K166" s="44" t="s">
        <v>531</v>
      </c>
      <c r="L166" s="128">
        <v>91</v>
      </c>
      <c r="M166" s="128">
        <v>2.7</v>
      </c>
      <c r="N166" s="33" t="s">
        <v>3613</v>
      </c>
      <c r="O166" s="33" t="s">
        <v>1916</v>
      </c>
      <c r="P166" s="33">
        <v>250</v>
      </c>
      <c r="Q166" s="33" t="s">
        <v>1638</v>
      </c>
      <c r="R166" s="33"/>
      <c r="S166" s="33">
        <v>50</v>
      </c>
      <c r="T166" s="33">
        <v>160</v>
      </c>
      <c r="U166" s="33" t="s">
        <v>4849</v>
      </c>
      <c r="V166" s="349" t="str">
        <f t="shared" si="5"/>
        <v xml:space="preserve"> </v>
      </c>
      <c r="W166" s="33"/>
      <c r="X166" s="33"/>
      <c r="Y166" s="2158"/>
      <c r="Z166" s="2158"/>
      <c r="AA166" s="2158"/>
      <c r="AB166" s="2158"/>
      <c r="AC166" s="2158"/>
      <c r="AD166" s="30"/>
    </row>
    <row r="167" spans="1:30">
      <c r="A167" s="128">
        <f t="shared" si="4"/>
        <v>162</v>
      </c>
      <c r="B167" s="1622" t="s">
        <v>14441</v>
      </c>
      <c r="C167" s="30" t="s">
        <v>2681</v>
      </c>
      <c r="D167" s="44" t="s">
        <v>2678</v>
      </c>
      <c r="E167" s="2236" t="s">
        <v>13628</v>
      </c>
      <c r="F167" s="2236"/>
      <c r="G167" s="33" t="s">
        <v>4073</v>
      </c>
      <c r="H167" s="33"/>
      <c r="I167" s="194"/>
      <c r="J167" s="2517" t="s">
        <v>17232</v>
      </c>
      <c r="K167" s="44" t="s">
        <v>531</v>
      </c>
      <c r="L167" s="128">
        <v>101</v>
      </c>
      <c r="M167" s="128">
        <v>2.65</v>
      </c>
      <c r="N167" s="33" t="s">
        <v>3613</v>
      </c>
      <c r="O167" s="33" t="s">
        <v>1916</v>
      </c>
      <c r="P167" s="33">
        <v>250</v>
      </c>
      <c r="Q167" s="33" t="s">
        <v>1638</v>
      </c>
      <c r="R167" s="33"/>
      <c r="S167" s="33">
        <v>50</v>
      </c>
      <c r="T167" s="33">
        <v>160</v>
      </c>
      <c r="U167" s="33" t="s">
        <v>4849</v>
      </c>
      <c r="V167" s="349" t="str">
        <f t="shared" si="5"/>
        <v xml:space="preserve"> </v>
      </c>
      <c r="W167" s="33"/>
      <c r="X167" s="33"/>
      <c r="Y167" s="2158"/>
      <c r="Z167" s="2158"/>
      <c r="AA167" s="2158"/>
      <c r="AB167" s="2158"/>
      <c r="AC167" s="2158"/>
      <c r="AD167" s="30"/>
    </row>
    <row r="168" spans="1:30">
      <c r="A168" s="128">
        <f t="shared" si="4"/>
        <v>163</v>
      </c>
      <c r="B168" s="1622" t="s">
        <v>14442</v>
      </c>
      <c r="C168" s="30" t="s">
        <v>2682</v>
      </c>
      <c r="D168" s="44" t="s">
        <v>1585</v>
      </c>
      <c r="E168" s="2236" t="s">
        <v>13628</v>
      </c>
      <c r="F168" s="2236"/>
      <c r="G168" s="33" t="s">
        <v>4073</v>
      </c>
      <c r="H168" s="33"/>
      <c r="I168" s="194"/>
      <c r="J168" s="2517" t="s">
        <v>17230</v>
      </c>
      <c r="K168" s="44" t="s">
        <v>531</v>
      </c>
      <c r="L168" s="128">
        <v>40</v>
      </c>
      <c r="M168" s="128">
        <v>5.0000000000000001E-3</v>
      </c>
      <c r="N168" s="33" t="s">
        <v>3613</v>
      </c>
      <c r="O168" s="33" t="s">
        <v>1916</v>
      </c>
      <c r="P168" s="33">
        <v>400</v>
      </c>
      <c r="Q168" s="33" t="s">
        <v>1645</v>
      </c>
      <c r="R168" s="33"/>
      <c r="S168" s="33">
        <v>0</v>
      </c>
      <c r="T168" s="33">
        <v>200</v>
      </c>
      <c r="U168" s="33" t="s">
        <v>4849</v>
      </c>
      <c r="V168" s="349" t="str">
        <f t="shared" si="5"/>
        <v xml:space="preserve"> </v>
      </c>
      <c r="W168" s="33"/>
      <c r="X168" s="33"/>
      <c r="Y168" s="2158"/>
      <c r="Z168" s="2158"/>
      <c r="AA168" s="2158"/>
      <c r="AB168" s="2158"/>
      <c r="AC168" s="2158"/>
      <c r="AD168" s="30"/>
    </row>
    <row r="169" spans="1:30">
      <c r="A169" s="128">
        <f t="shared" si="4"/>
        <v>164</v>
      </c>
      <c r="B169" s="1622" t="s">
        <v>14443</v>
      </c>
      <c r="C169" s="30" t="s">
        <v>2683</v>
      </c>
      <c r="D169" s="44" t="s">
        <v>1590</v>
      </c>
      <c r="E169" s="2236" t="s">
        <v>13628</v>
      </c>
      <c r="F169" s="2236"/>
      <c r="G169" s="33" t="s">
        <v>4073</v>
      </c>
      <c r="H169" s="33"/>
      <c r="I169" s="194"/>
      <c r="J169" s="2517" t="s">
        <v>17230</v>
      </c>
      <c r="K169" s="44" t="s">
        <v>530</v>
      </c>
      <c r="L169" s="128">
        <v>40</v>
      </c>
      <c r="M169" s="128">
        <v>5.0000000000000001E-3</v>
      </c>
      <c r="N169" s="33" t="s">
        <v>3613</v>
      </c>
      <c r="O169" s="33" t="s">
        <v>1916</v>
      </c>
      <c r="P169" s="33">
        <v>400</v>
      </c>
      <c r="Q169" s="33" t="s">
        <v>1645</v>
      </c>
      <c r="R169" s="33"/>
      <c r="S169" s="33">
        <v>0</v>
      </c>
      <c r="T169" s="33">
        <v>200</v>
      </c>
      <c r="U169" s="33" t="s">
        <v>4849</v>
      </c>
      <c r="V169" s="349" t="str">
        <f t="shared" si="5"/>
        <v xml:space="preserve"> </v>
      </c>
      <c r="W169" s="33"/>
      <c r="X169" s="33"/>
      <c r="Y169" s="2158"/>
      <c r="Z169" s="2158"/>
      <c r="AA169" s="2158"/>
      <c r="AB169" s="2158"/>
      <c r="AC169" s="2158"/>
      <c r="AD169" s="30"/>
    </row>
    <row r="170" spans="1:30">
      <c r="A170" s="128">
        <f t="shared" si="4"/>
        <v>165</v>
      </c>
      <c r="B170" s="1622" t="s">
        <v>14444</v>
      </c>
      <c r="C170" s="30" t="s">
        <v>2684</v>
      </c>
      <c r="D170" s="44" t="s">
        <v>2678</v>
      </c>
      <c r="E170" s="2236" t="s">
        <v>13628</v>
      </c>
      <c r="F170" s="2236"/>
      <c r="G170" s="33" t="s">
        <v>4073</v>
      </c>
      <c r="H170" s="33"/>
      <c r="I170" s="194"/>
      <c r="J170" s="2517" t="s">
        <v>17232</v>
      </c>
      <c r="K170" s="44" t="s">
        <v>3883</v>
      </c>
      <c r="L170" s="128">
        <v>55</v>
      </c>
      <c r="M170" s="128">
        <v>2</v>
      </c>
      <c r="N170" s="33" t="s">
        <v>3613</v>
      </c>
      <c r="O170" s="33" t="s">
        <v>1916</v>
      </c>
      <c r="P170" s="33">
        <v>250</v>
      </c>
      <c r="Q170" s="33" t="s">
        <v>1638</v>
      </c>
      <c r="R170" s="33"/>
      <c r="S170" s="33">
        <v>0</v>
      </c>
      <c r="T170" s="33">
        <v>200</v>
      </c>
      <c r="U170" s="33" t="s">
        <v>4849</v>
      </c>
      <c r="V170" s="349" t="str">
        <f t="shared" si="5"/>
        <v xml:space="preserve"> </v>
      </c>
      <c r="W170" s="33"/>
      <c r="X170" s="33"/>
      <c r="Y170" s="2158"/>
      <c r="Z170" s="2158"/>
      <c r="AA170" s="2158"/>
      <c r="AB170" s="2158"/>
      <c r="AC170" s="2158"/>
      <c r="AD170" s="30"/>
    </row>
    <row r="171" spans="1:30">
      <c r="A171" s="128">
        <f t="shared" si="4"/>
        <v>166</v>
      </c>
      <c r="B171" s="1622" t="s">
        <v>14445</v>
      </c>
      <c r="C171" s="30" t="s">
        <v>2686</v>
      </c>
      <c r="D171" s="44" t="s">
        <v>2685</v>
      </c>
      <c r="E171" s="2236" t="s">
        <v>13628</v>
      </c>
      <c r="F171" s="2236"/>
      <c r="G171" s="33" t="s">
        <v>4073</v>
      </c>
      <c r="H171" s="33"/>
      <c r="I171" s="194"/>
      <c r="J171" s="2517" t="s">
        <v>17232</v>
      </c>
      <c r="K171" s="44" t="s">
        <v>744</v>
      </c>
      <c r="L171" s="128">
        <v>50</v>
      </c>
      <c r="M171" s="128">
        <v>0.03</v>
      </c>
      <c r="N171" s="33" t="s">
        <v>3613</v>
      </c>
      <c r="O171" s="33" t="s">
        <v>1916</v>
      </c>
      <c r="P171" s="33">
        <v>250</v>
      </c>
      <c r="Q171" s="33" t="s">
        <v>1638</v>
      </c>
      <c r="R171" s="33"/>
      <c r="S171" s="33">
        <v>0</v>
      </c>
      <c r="T171" s="33">
        <v>200</v>
      </c>
      <c r="U171" s="33" t="s">
        <v>4849</v>
      </c>
      <c r="V171" s="349" t="str">
        <f t="shared" si="5"/>
        <v xml:space="preserve"> </v>
      </c>
      <c r="W171" s="33"/>
      <c r="X171" s="33"/>
      <c r="Y171" s="2158"/>
      <c r="Z171" s="2158"/>
      <c r="AA171" s="2158"/>
      <c r="AB171" s="2158"/>
      <c r="AC171" s="2158"/>
      <c r="AD171" s="30"/>
    </row>
    <row r="172" spans="1:30">
      <c r="A172" s="128">
        <f t="shared" si="4"/>
        <v>167</v>
      </c>
      <c r="B172" s="1622" t="s">
        <v>14446</v>
      </c>
      <c r="C172" s="30" t="s">
        <v>2687</v>
      </c>
      <c r="D172" s="44" t="s">
        <v>2685</v>
      </c>
      <c r="E172" s="2236" t="s">
        <v>13628</v>
      </c>
      <c r="F172" s="2236"/>
      <c r="G172" s="33" t="s">
        <v>4073</v>
      </c>
      <c r="H172" s="33"/>
      <c r="I172" s="194"/>
      <c r="J172" s="2517" t="s">
        <v>17232</v>
      </c>
      <c r="K172" s="44" t="s">
        <v>530</v>
      </c>
      <c r="L172" s="128">
        <v>50</v>
      </c>
      <c r="M172" s="128">
        <v>0.03</v>
      </c>
      <c r="N172" s="33" t="s">
        <v>3613</v>
      </c>
      <c r="O172" s="33" t="s">
        <v>1916</v>
      </c>
      <c r="P172" s="33">
        <v>250</v>
      </c>
      <c r="Q172" s="33" t="s">
        <v>1638</v>
      </c>
      <c r="R172" s="33"/>
      <c r="S172" s="33">
        <v>0</v>
      </c>
      <c r="T172" s="33">
        <v>200</v>
      </c>
      <c r="U172" s="33" t="s">
        <v>4849</v>
      </c>
      <c r="V172" s="349" t="str">
        <f t="shared" si="5"/>
        <v xml:space="preserve"> </v>
      </c>
      <c r="W172" s="33"/>
      <c r="X172" s="33"/>
      <c r="Y172" s="2158"/>
      <c r="Z172" s="2158"/>
      <c r="AA172" s="2158"/>
      <c r="AB172" s="2158"/>
      <c r="AC172" s="2158"/>
      <c r="AD172" s="30"/>
    </row>
    <row r="173" spans="1:30">
      <c r="A173" s="128">
        <f t="shared" si="4"/>
        <v>168</v>
      </c>
      <c r="B173" s="1622" t="s">
        <v>14447</v>
      </c>
      <c r="C173" s="30" t="s">
        <v>2688</v>
      </c>
      <c r="D173" s="44" t="s">
        <v>4861</v>
      </c>
      <c r="E173" s="2236" t="s">
        <v>13628</v>
      </c>
      <c r="F173" s="2236"/>
      <c r="G173" s="33" t="s">
        <v>4073</v>
      </c>
      <c r="H173" s="33"/>
      <c r="I173" s="194"/>
      <c r="J173" s="2517" t="s">
        <v>17233</v>
      </c>
      <c r="K173" s="44" t="s">
        <v>3887</v>
      </c>
      <c r="L173" s="128">
        <v>129</v>
      </c>
      <c r="M173" s="128" t="s">
        <v>137</v>
      </c>
      <c r="N173" s="33" t="s">
        <v>3613</v>
      </c>
      <c r="O173" s="33" t="s">
        <v>1916</v>
      </c>
      <c r="P173" s="33">
        <v>400</v>
      </c>
      <c r="Q173" s="33" t="s">
        <v>1638</v>
      </c>
      <c r="R173" s="33"/>
      <c r="S173" s="33">
        <v>0</v>
      </c>
      <c r="T173" s="33">
        <v>200</v>
      </c>
      <c r="U173" s="33" t="s">
        <v>4849</v>
      </c>
      <c r="V173" s="349" t="str">
        <f t="shared" si="5"/>
        <v xml:space="preserve"> </v>
      </c>
      <c r="W173" s="33"/>
      <c r="X173" s="33"/>
      <c r="Y173" s="2158"/>
      <c r="Z173" s="2158"/>
      <c r="AA173" s="2158"/>
      <c r="AB173" s="2158"/>
      <c r="AC173" s="2158"/>
      <c r="AD173" s="30"/>
    </row>
    <row r="174" spans="1:30">
      <c r="A174" s="128">
        <f t="shared" si="4"/>
        <v>169</v>
      </c>
      <c r="B174" s="1622" t="s">
        <v>14448</v>
      </c>
      <c r="C174" s="30" t="s">
        <v>2690</v>
      </c>
      <c r="D174" s="44" t="s">
        <v>2689</v>
      </c>
      <c r="E174" s="2236" t="s">
        <v>13628</v>
      </c>
      <c r="F174" s="2236"/>
      <c r="G174" s="33" t="s">
        <v>4073</v>
      </c>
      <c r="H174" s="33"/>
      <c r="I174" s="194"/>
      <c r="J174" s="2517" t="s">
        <v>17233</v>
      </c>
      <c r="K174" s="44" t="s">
        <v>528</v>
      </c>
      <c r="L174" s="128">
        <v>50</v>
      </c>
      <c r="M174" s="128" t="s">
        <v>138</v>
      </c>
      <c r="N174" s="33" t="s">
        <v>3613</v>
      </c>
      <c r="O174" s="33" t="s">
        <v>1916</v>
      </c>
      <c r="P174" s="33">
        <v>400</v>
      </c>
      <c r="Q174" s="33" t="s">
        <v>1638</v>
      </c>
      <c r="R174" s="33"/>
      <c r="S174" s="33">
        <v>0</v>
      </c>
      <c r="T174" s="33">
        <v>200</v>
      </c>
      <c r="U174" s="33" t="s">
        <v>4849</v>
      </c>
      <c r="V174" s="349" t="str">
        <f t="shared" si="5"/>
        <v xml:space="preserve"> </v>
      </c>
      <c r="W174" s="33"/>
      <c r="X174" s="33"/>
      <c r="Y174" s="2158"/>
      <c r="Z174" s="2158"/>
      <c r="AA174" s="2158"/>
      <c r="AB174" s="2158"/>
      <c r="AC174" s="2158"/>
      <c r="AD174" s="30"/>
    </row>
    <row r="175" spans="1:30">
      <c r="A175" s="128">
        <f t="shared" si="4"/>
        <v>170</v>
      </c>
      <c r="B175" s="1622" t="s">
        <v>14449</v>
      </c>
      <c r="C175" s="30" t="s">
        <v>2690</v>
      </c>
      <c r="D175" s="44" t="s">
        <v>872</v>
      </c>
      <c r="E175" s="2236" t="s">
        <v>13628</v>
      </c>
      <c r="F175" s="2236"/>
      <c r="G175" s="33" t="s">
        <v>4073</v>
      </c>
      <c r="H175" s="33"/>
      <c r="I175" s="194"/>
      <c r="J175" s="2517" t="s">
        <v>17234</v>
      </c>
      <c r="K175" s="44" t="s">
        <v>532</v>
      </c>
      <c r="L175" s="128">
        <v>40</v>
      </c>
      <c r="M175" s="128">
        <v>2.66</v>
      </c>
      <c r="N175" s="33" t="s">
        <v>3613</v>
      </c>
      <c r="O175" s="33" t="s">
        <v>1916</v>
      </c>
      <c r="P175" s="33">
        <v>250</v>
      </c>
      <c r="Q175" s="33" t="s">
        <v>1638</v>
      </c>
      <c r="R175" s="33"/>
      <c r="S175" s="33">
        <v>0</v>
      </c>
      <c r="T175" s="33">
        <v>200</v>
      </c>
      <c r="U175" s="33" t="s">
        <v>4849</v>
      </c>
      <c r="V175" s="349" t="str">
        <f t="shared" si="5"/>
        <v xml:space="preserve"> </v>
      </c>
      <c r="W175" s="33"/>
      <c r="X175" s="33"/>
      <c r="Y175" s="2158"/>
      <c r="Z175" s="2158"/>
      <c r="AA175" s="2158"/>
      <c r="AB175" s="2158"/>
      <c r="AC175" s="2158"/>
      <c r="AD175" s="30"/>
    </row>
    <row r="176" spans="1:30">
      <c r="A176" s="128">
        <f t="shared" si="4"/>
        <v>171</v>
      </c>
      <c r="B176" s="1622" t="s">
        <v>14450</v>
      </c>
      <c r="C176" s="30" t="s">
        <v>2692</v>
      </c>
      <c r="D176" s="44" t="s">
        <v>2691</v>
      </c>
      <c r="E176" s="2236" t="s">
        <v>13628</v>
      </c>
      <c r="F176" s="2237"/>
      <c r="G176" s="33" t="s">
        <v>4073</v>
      </c>
      <c r="H176" s="33"/>
      <c r="I176" s="194"/>
      <c r="J176" s="2517" t="s">
        <v>17233</v>
      </c>
      <c r="K176" s="44" t="s">
        <v>3887</v>
      </c>
      <c r="L176" s="128">
        <v>129</v>
      </c>
      <c r="M176" s="2071" t="s">
        <v>746</v>
      </c>
      <c r="N176" s="33" t="s">
        <v>3613</v>
      </c>
      <c r="O176" s="33" t="s">
        <v>1916</v>
      </c>
      <c r="P176" s="33">
        <v>250</v>
      </c>
      <c r="Q176" s="33" t="s">
        <v>1638</v>
      </c>
      <c r="R176" s="33"/>
      <c r="S176" s="33">
        <v>0</v>
      </c>
      <c r="T176" s="33">
        <v>200</v>
      </c>
      <c r="U176" s="33" t="s">
        <v>4849</v>
      </c>
      <c r="V176" s="349" t="str">
        <f t="shared" si="5"/>
        <v xml:space="preserve"> </v>
      </c>
      <c r="W176" s="33"/>
      <c r="X176" s="33"/>
      <c r="Y176" s="2158"/>
      <c r="Z176" s="2158"/>
      <c r="AA176" s="2158"/>
      <c r="AB176" s="2158"/>
      <c r="AC176" s="2158"/>
      <c r="AD176" s="30"/>
    </row>
    <row r="177" spans="1:30">
      <c r="A177" s="128">
        <f t="shared" si="4"/>
        <v>172</v>
      </c>
      <c r="B177" s="1622" t="s">
        <v>14451</v>
      </c>
      <c r="C177" s="30" t="s">
        <v>2693</v>
      </c>
      <c r="D177" s="44" t="s">
        <v>4861</v>
      </c>
      <c r="E177" s="2236" t="s">
        <v>13628</v>
      </c>
      <c r="F177" s="2236"/>
      <c r="G177" s="33" t="s">
        <v>4073</v>
      </c>
      <c r="H177" s="33"/>
      <c r="I177" s="194"/>
      <c r="J177" s="2517" t="s">
        <v>17235</v>
      </c>
      <c r="K177" s="44" t="s">
        <v>3887</v>
      </c>
      <c r="L177" s="128">
        <v>150</v>
      </c>
      <c r="M177" s="128" t="s">
        <v>139</v>
      </c>
      <c r="N177" s="33" t="s">
        <v>3613</v>
      </c>
      <c r="O177" s="33" t="s">
        <v>1916</v>
      </c>
      <c r="P177" s="33">
        <v>400</v>
      </c>
      <c r="Q177" s="33" t="s">
        <v>1638</v>
      </c>
      <c r="R177" s="33"/>
      <c r="S177" s="33">
        <v>0</v>
      </c>
      <c r="T177" s="33">
        <v>200</v>
      </c>
      <c r="U177" s="33" t="s">
        <v>4849</v>
      </c>
      <c r="V177" s="349" t="str">
        <f t="shared" si="5"/>
        <v xml:space="preserve"> </v>
      </c>
      <c r="W177" s="33"/>
      <c r="X177" s="33"/>
      <c r="Y177" s="2158"/>
      <c r="Z177" s="2158"/>
      <c r="AA177" s="2158"/>
      <c r="AB177" s="2158"/>
      <c r="AC177" s="2158"/>
      <c r="AD177" s="30"/>
    </row>
    <row r="178" spans="1:30">
      <c r="A178" s="128">
        <f t="shared" si="4"/>
        <v>173</v>
      </c>
      <c r="B178" s="1622" t="s">
        <v>14452</v>
      </c>
      <c r="C178" s="30" t="s">
        <v>2695</v>
      </c>
      <c r="D178" s="44" t="s">
        <v>2694</v>
      </c>
      <c r="E178" s="2236" t="s">
        <v>13628</v>
      </c>
      <c r="F178" s="2236"/>
      <c r="G178" s="33" t="s">
        <v>4073</v>
      </c>
      <c r="H178" s="33"/>
      <c r="I178" s="194"/>
      <c r="J178" s="2517" t="s">
        <v>17235</v>
      </c>
      <c r="K178" s="44" t="s">
        <v>1048</v>
      </c>
      <c r="L178" s="128">
        <v>103</v>
      </c>
      <c r="M178" s="128" t="s">
        <v>138</v>
      </c>
      <c r="N178" s="33" t="s">
        <v>3613</v>
      </c>
      <c r="O178" s="33" t="s">
        <v>1916</v>
      </c>
      <c r="P178" s="33">
        <v>400</v>
      </c>
      <c r="Q178" s="33" t="s">
        <v>1638</v>
      </c>
      <c r="R178" s="33"/>
      <c r="S178" s="33">
        <v>0</v>
      </c>
      <c r="T178" s="33">
        <v>200</v>
      </c>
      <c r="U178" s="33" t="s">
        <v>4849</v>
      </c>
      <c r="V178" s="349" t="str">
        <f t="shared" si="5"/>
        <v xml:space="preserve"> </v>
      </c>
      <c r="W178" s="33"/>
      <c r="X178" s="33"/>
      <c r="Y178" s="2158"/>
      <c r="Z178" s="2158"/>
      <c r="AA178" s="2158"/>
      <c r="AB178" s="2158"/>
      <c r="AC178" s="2158"/>
      <c r="AD178" s="30"/>
    </row>
    <row r="179" spans="1:30">
      <c r="A179" s="128">
        <f t="shared" si="4"/>
        <v>174</v>
      </c>
      <c r="B179" s="1622" t="s">
        <v>14453</v>
      </c>
      <c r="C179" s="30" t="s">
        <v>2697</v>
      </c>
      <c r="D179" s="44" t="s">
        <v>2696</v>
      </c>
      <c r="E179" s="2236" t="s">
        <v>13628</v>
      </c>
      <c r="F179" s="2236"/>
      <c r="G179" s="33" t="s">
        <v>4073</v>
      </c>
      <c r="H179" s="33"/>
      <c r="I179" s="194"/>
      <c r="J179" s="2517" t="s">
        <v>17235</v>
      </c>
      <c r="K179" s="44" t="s">
        <v>3887</v>
      </c>
      <c r="L179" s="128">
        <v>150</v>
      </c>
      <c r="M179" s="128">
        <v>0.3</v>
      </c>
      <c r="N179" s="33" t="s">
        <v>3613</v>
      </c>
      <c r="O179" s="33" t="s">
        <v>1916</v>
      </c>
      <c r="P179" s="33">
        <v>250</v>
      </c>
      <c r="Q179" s="33" t="s">
        <v>1638</v>
      </c>
      <c r="R179" s="33"/>
      <c r="S179" s="33">
        <v>0</v>
      </c>
      <c r="T179" s="33">
        <v>200</v>
      </c>
      <c r="U179" s="33" t="s">
        <v>4849</v>
      </c>
      <c r="V179" s="349" t="str">
        <f t="shared" si="5"/>
        <v xml:space="preserve"> </v>
      </c>
      <c r="W179" s="33"/>
      <c r="X179" s="33"/>
      <c r="Y179" s="2158"/>
      <c r="Z179" s="2158"/>
      <c r="AA179" s="2158"/>
      <c r="AB179" s="2158"/>
      <c r="AC179" s="2158"/>
      <c r="AD179" s="30"/>
    </row>
    <row r="180" spans="1:30">
      <c r="A180" s="128">
        <f t="shared" si="4"/>
        <v>175</v>
      </c>
      <c r="B180" s="1622" t="s">
        <v>14454</v>
      </c>
      <c r="C180" s="30" t="s">
        <v>2699</v>
      </c>
      <c r="D180" s="44" t="s">
        <v>2698</v>
      </c>
      <c r="E180" s="2236" t="s">
        <v>13628</v>
      </c>
      <c r="F180" s="2236"/>
      <c r="G180" s="33" t="s">
        <v>4073</v>
      </c>
      <c r="H180" s="33"/>
      <c r="I180" s="194"/>
      <c r="J180" s="2517" t="s">
        <v>17236</v>
      </c>
      <c r="K180" s="44" t="s">
        <v>533</v>
      </c>
      <c r="L180" s="128">
        <v>20</v>
      </c>
      <c r="M180" s="128">
        <v>20</v>
      </c>
      <c r="N180" s="33" t="s">
        <v>3613</v>
      </c>
      <c r="O180" s="33" t="s">
        <v>1916</v>
      </c>
      <c r="P180" s="33">
        <v>400</v>
      </c>
      <c r="Q180" s="33" t="s">
        <v>1636</v>
      </c>
      <c r="R180" s="33"/>
      <c r="S180" s="33">
        <v>0</v>
      </c>
      <c r="T180" s="33">
        <v>200</v>
      </c>
      <c r="U180" s="33" t="s">
        <v>4849</v>
      </c>
      <c r="V180" s="349" t="str">
        <f t="shared" si="5"/>
        <v xml:space="preserve"> </v>
      </c>
      <c r="W180" s="33"/>
      <c r="X180" s="33"/>
      <c r="Y180" s="2158"/>
      <c r="Z180" s="2158"/>
      <c r="AA180" s="2158"/>
      <c r="AB180" s="2158"/>
      <c r="AC180" s="2158"/>
      <c r="AD180" s="30"/>
    </row>
    <row r="181" spans="1:30">
      <c r="A181" s="128">
        <f t="shared" si="4"/>
        <v>176</v>
      </c>
      <c r="B181" s="1622" t="s">
        <v>14455</v>
      </c>
      <c r="C181" s="30" t="s">
        <v>2700</v>
      </c>
      <c r="D181" s="44" t="s">
        <v>866</v>
      </c>
      <c r="E181" s="2237"/>
      <c r="F181" s="2237"/>
      <c r="G181" s="33" t="s">
        <v>4073</v>
      </c>
      <c r="H181" s="33"/>
      <c r="I181" s="194"/>
      <c r="J181" s="2517" t="s">
        <v>17236</v>
      </c>
      <c r="K181" s="44" t="s">
        <v>280</v>
      </c>
      <c r="L181" s="2071" t="s">
        <v>2524</v>
      </c>
      <c r="M181" s="2071" t="s">
        <v>2524</v>
      </c>
      <c r="N181" s="33" t="s">
        <v>3613</v>
      </c>
      <c r="O181" s="33" t="s">
        <v>1916</v>
      </c>
      <c r="P181" s="46" t="s">
        <v>2524</v>
      </c>
      <c r="Q181" s="46" t="s">
        <v>2524</v>
      </c>
      <c r="R181" s="46"/>
      <c r="S181" s="33">
        <v>0</v>
      </c>
      <c r="T181" s="33">
        <v>100</v>
      </c>
      <c r="U181" s="33" t="s">
        <v>4849</v>
      </c>
      <c r="V181" s="349" t="str">
        <f t="shared" si="5"/>
        <v xml:space="preserve"> </v>
      </c>
      <c r="W181" s="33"/>
      <c r="X181" s="33"/>
      <c r="Y181" s="2158"/>
      <c r="Z181" s="2158"/>
      <c r="AA181" s="2158"/>
      <c r="AB181" s="2158"/>
      <c r="AC181" s="2158"/>
      <c r="AD181" s="30" t="s">
        <v>140</v>
      </c>
    </row>
    <row r="182" spans="1:30">
      <c r="A182" s="128">
        <f t="shared" si="4"/>
        <v>177</v>
      </c>
      <c r="B182" s="1622" t="s">
        <v>14456</v>
      </c>
      <c r="C182" s="30" t="s">
        <v>2701</v>
      </c>
      <c r="D182" s="44" t="s">
        <v>866</v>
      </c>
      <c r="E182" s="2236" t="s">
        <v>13628</v>
      </c>
      <c r="F182" s="2236"/>
      <c r="G182" s="33" t="s">
        <v>4073</v>
      </c>
      <c r="H182" s="33"/>
      <c r="I182" s="194"/>
      <c r="J182" s="2517" t="s">
        <v>17236</v>
      </c>
      <c r="K182" s="44" t="s">
        <v>533</v>
      </c>
      <c r="L182" s="128">
        <v>148</v>
      </c>
      <c r="M182" s="128">
        <v>0.04</v>
      </c>
      <c r="N182" s="33" t="s">
        <v>3613</v>
      </c>
      <c r="O182" s="33" t="s">
        <v>1916</v>
      </c>
      <c r="P182" s="33">
        <v>300</v>
      </c>
      <c r="Q182" s="33" t="s">
        <v>1638</v>
      </c>
      <c r="R182" s="33"/>
      <c r="S182" s="33">
        <v>0</v>
      </c>
      <c r="T182" s="33">
        <v>200</v>
      </c>
      <c r="U182" s="33" t="s">
        <v>4849</v>
      </c>
      <c r="V182" s="349" t="str">
        <f t="shared" si="5"/>
        <v xml:space="preserve"> </v>
      </c>
      <c r="W182" s="33"/>
      <c r="X182" s="33"/>
      <c r="Y182" s="2158"/>
      <c r="Z182" s="2158"/>
      <c r="AA182" s="2158"/>
      <c r="AB182" s="2158"/>
      <c r="AC182" s="2158"/>
      <c r="AD182" s="30"/>
    </row>
    <row r="183" spans="1:30">
      <c r="A183" s="128">
        <f t="shared" si="4"/>
        <v>178</v>
      </c>
      <c r="B183" s="1622" t="s">
        <v>14457</v>
      </c>
      <c r="C183" s="30" t="s">
        <v>2703</v>
      </c>
      <c r="D183" s="44" t="s">
        <v>2702</v>
      </c>
      <c r="E183" s="2236" t="s">
        <v>13628</v>
      </c>
      <c r="F183" s="2236"/>
      <c r="G183" s="33" t="s">
        <v>4073</v>
      </c>
      <c r="H183" s="33"/>
      <c r="I183" s="194"/>
      <c r="J183" s="2517" t="s">
        <v>17236</v>
      </c>
      <c r="K183" s="44" t="s">
        <v>749</v>
      </c>
      <c r="L183" s="128">
        <v>88</v>
      </c>
      <c r="M183" s="128">
        <v>0.03</v>
      </c>
      <c r="N183" s="33" t="s">
        <v>3613</v>
      </c>
      <c r="O183" s="33" t="s">
        <v>1916</v>
      </c>
      <c r="P183" s="33">
        <v>300</v>
      </c>
      <c r="Q183" s="33" t="s">
        <v>1638</v>
      </c>
      <c r="R183" s="33"/>
      <c r="S183" s="33">
        <v>0</v>
      </c>
      <c r="T183" s="33">
        <v>200</v>
      </c>
      <c r="U183" s="33" t="s">
        <v>4849</v>
      </c>
      <c r="V183" s="349" t="str">
        <f t="shared" si="5"/>
        <v xml:space="preserve"> </v>
      </c>
      <c r="W183" s="33"/>
      <c r="X183" s="33"/>
      <c r="Y183" s="2158"/>
      <c r="Z183" s="2158"/>
      <c r="AA183" s="2158"/>
      <c r="AB183" s="2158"/>
      <c r="AC183" s="2158"/>
      <c r="AD183" s="30"/>
    </row>
    <row r="184" spans="1:30">
      <c r="A184" s="128">
        <f t="shared" si="4"/>
        <v>179</v>
      </c>
      <c r="B184" s="1622" t="s">
        <v>14458</v>
      </c>
      <c r="C184" s="30" t="s">
        <v>4127</v>
      </c>
      <c r="D184" s="44" t="s">
        <v>872</v>
      </c>
      <c r="E184" s="2236" t="s">
        <v>13628</v>
      </c>
      <c r="F184" s="2236"/>
      <c r="G184" s="33" t="s">
        <v>4073</v>
      </c>
      <c r="H184" s="33"/>
      <c r="I184" s="194"/>
      <c r="J184" s="2517" t="s">
        <v>17234</v>
      </c>
      <c r="K184" s="44" t="s">
        <v>533</v>
      </c>
      <c r="L184" s="128">
        <v>148</v>
      </c>
      <c r="M184" s="128">
        <v>5.0000000000000001E-3</v>
      </c>
      <c r="N184" s="33" t="s">
        <v>3613</v>
      </c>
      <c r="O184" s="33" t="s">
        <v>1916</v>
      </c>
      <c r="P184" s="33">
        <v>400</v>
      </c>
      <c r="Q184" s="33" t="s">
        <v>141</v>
      </c>
      <c r="R184" s="33"/>
      <c r="S184" s="33">
        <v>0</v>
      </c>
      <c r="T184" s="33">
        <v>200</v>
      </c>
      <c r="U184" s="33" t="s">
        <v>4849</v>
      </c>
      <c r="V184" s="349" t="str">
        <f t="shared" si="5"/>
        <v xml:space="preserve"> </v>
      </c>
      <c r="W184" s="33"/>
      <c r="X184" s="33"/>
      <c r="Y184" s="2158"/>
      <c r="Z184" s="2158"/>
      <c r="AA184" s="2158"/>
      <c r="AB184" s="2158"/>
      <c r="AC184" s="2158"/>
      <c r="AD184" s="30"/>
    </row>
    <row r="185" spans="1:30">
      <c r="A185" s="128">
        <f t="shared" si="4"/>
        <v>180</v>
      </c>
      <c r="B185" s="1622" t="s">
        <v>14459</v>
      </c>
      <c r="C185" s="30" t="s">
        <v>4128</v>
      </c>
      <c r="D185" s="44" t="s">
        <v>1793</v>
      </c>
      <c r="E185" s="2236" t="s">
        <v>13628</v>
      </c>
      <c r="F185" s="2236"/>
      <c r="G185" s="33" t="s">
        <v>4073</v>
      </c>
      <c r="H185" s="33"/>
      <c r="I185" s="194"/>
      <c r="J185" s="2517" t="s">
        <v>17236</v>
      </c>
      <c r="K185" s="44" t="s">
        <v>533</v>
      </c>
      <c r="L185" s="128">
        <v>148</v>
      </c>
      <c r="M185" s="128">
        <v>0.5</v>
      </c>
      <c r="N185" s="33" t="s">
        <v>3613</v>
      </c>
      <c r="O185" s="33" t="s">
        <v>1916</v>
      </c>
      <c r="P185" s="33">
        <v>250</v>
      </c>
      <c r="Q185" s="33" t="s">
        <v>1638</v>
      </c>
      <c r="R185" s="33"/>
      <c r="S185" s="33">
        <v>0</v>
      </c>
      <c r="T185" s="33">
        <v>200</v>
      </c>
      <c r="U185" s="33" t="s">
        <v>4849</v>
      </c>
      <c r="V185" s="349" t="str">
        <f t="shared" si="5"/>
        <v xml:space="preserve"> </v>
      </c>
      <c r="W185" s="33"/>
      <c r="X185" s="33"/>
      <c r="Y185" s="2158"/>
      <c r="Z185" s="2158"/>
      <c r="AA185" s="2158"/>
      <c r="AB185" s="2158"/>
      <c r="AC185" s="2158"/>
      <c r="AD185" s="30"/>
    </row>
    <row r="186" spans="1:30">
      <c r="A186" s="128">
        <f t="shared" si="4"/>
        <v>181</v>
      </c>
      <c r="B186" s="1622" t="s">
        <v>14460</v>
      </c>
      <c r="C186" s="30" t="s">
        <v>4130</v>
      </c>
      <c r="D186" s="44" t="s">
        <v>4129</v>
      </c>
      <c r="E186" s="2236" t="s">
        <v>13628</v>
      </c>
      <c r="F186" s="2236"/>
      <c r="G186" s="33" t="s">
        <v>4073</v>
      </c>
      <c r="H186" s="33"/>
      <c r="I186" s="194"/>
      <c r="J186" s="2517" t="s">
        <v>17237</v>
      </c>
      <c r="K186" s="44" t="s">
        <v>142</v>
      </c>
      <c r="L186" s="128">
        <v>90</v>
      </c>
      <c r="M186" s="128">
        <v>0.03</v>
      </c>
      <c r="N186" s="33" t="s">
        <v>3613</v>
      </c>
      <c r="O186" s="33" t="s">
        <v>1916</v>
      </c>
      <c r="P186" s="33">
        <v>400</v>
      </c>
      <c r="Q186" s="33" t="s">
        <v>1638</v>
      </c>
      <c r="R186" s="33"/>
      <c r="S186" s="33">
        <v>0</v>
      </c>
      <c r="T186" s="33">
        <v>150</v>
      </c>
      <c r="U186" s="33" t="s">
        <v>4849</v>
      </c>
      <c r="V186" s="349">
        <f t="shared" si="5"/>
        <v>125</v>
      </c>
      <c r="W186" s="33" t="s">
        <v>690</v>
      </c>
      <c r="X186" s="331" t="s">
        <v>698</v>
      </c>
      <c r="Y186" s="2158">
        <v>90004116</v>
      </c>
      <c r="Z186" s="329"/>
      <c r="AA186" s="2158"/>
      <c r="AB186" s="2158"/>
      <c r="AC186" s="2158"/>
      <c r="AD186" s="30"/>
    </row>
    <row r="187" spans="1:30">
      <c r="A187" s="128">
        <f t="shared" si="4"/>
        <v>182</v>
      </c>
      <c r="B187" s="1622" t="s">
        <v>14461</v>
      </c>
      <c r="C187" s="30" t="s">
        <v>4131</v>
      </c>
      <c r="D187" s="44" t="s">
        <v>4129</v>
      </c>
      <c r="E187" s="2236" t="s">
        <v>13628</v>
      </c>
      <c r="F187" s="2236"/>
      <c r="G187" s="33" t="s">
        <v>4073</v>
      </c>
      <c r="H187" s="33"/>
      <c r="I187" s="194"/>
      <c r="J187" s="2517" t="s">
        <v>17237</v>
      </c>
      <c r="K187" s="44" t="s">
        <v>142</v>
      </c>
      <c r="L187" s="128">
        <v>90</v>
      </c>
      <c r="M187" s="128">
        <v>0.03</v>
      </c>
      <c r="N187" s="33" t="s">
        <v>3613</v>
      </c>
      <c r="O187" s="33" t="s">
        <v>1916</v>
      </c>
      <c r="P187" s="33">
        <v>400</v>
      </c>
      <c r="Q187" s="33" t="s">
        <v>1638</v>
      </c>
      <c r="R187" s="33"/>
      <c r="S187" s="33">
        <v>0</v>
      </c>
      <c r="T187" s="33">
        <v>200</v>
      </c>
      <c r="U187" s="33" t="s">
        <v>4849</v>
      </c>
      <c r="V187" s="349">
        <f t="shared" si="5"/>
        <v>125</v>
      </c>
      <c r="W187" s="33" t="s">
        <v>690</v>
      </c>
      <c r="X187" s="331" t="s">
        <v>698</v>
      </c>
      <c r="Y187" s="2158">
        <v>90004116</v>
      </c>
      <c r="Z187" s="329"/>
      <c r="AA187" s="2158"/>
      <c r="AB187" s="2158"/>
      <c r="AC187" s="2158"/>
      <c r="AD187" s="30"/>
    </row>
    <row r="188" spans="1:30">
      <c r="A188" s="128">
        <f t="shared" si="4"/>
        <v>183</v>
      </c>
      <c r="B188" s="1622" t="s">
        <v>14462</v>
      </c>
      <c r="C188" s="30" t="s">
        <v>4132</v>
      </c>
      <c r="D188" s="44" t="s">
        <v>2804</v>
      </c>
      <c r="E188" s="2236" t="s">
        <v>13628</v>
      </c>
      <c r="F188" s="2236"/>
      <c r="G188" s="33" t="s">
        <v>4073</v>
      </c>
      <c r="H188" s="33"/>
      <c r="I188" s="194"/>
      <c r="J188" s="2517" t="s">
        <v>17237</v>
      </c>
      <c r="K188" s="44" t="s">
        <v>142</v>
      </c>
      <c r="L188" s="128">
        <v>95</v>
      </c>
      <c r="M188" s="128">
        <v>0.03</v>
      </c>
      <c r="N188" s="33" t="s">
        <v>3613</v>
      </c>
      <c r="O188" s="33" t="s">
        <v>1916</v>
      </c>
      <c r="P188" s="33">
        <v>400</v>
      </c>
      <c r="Q188" s="33" t="s">
        <v>1638</v>
      </c>
      <c r="R188" s="33"/>
      <c r="S188" s="33">
        <v>0</v>
      </c>
      <c r="T188" s="33">
        <v>150</v>
      </c>
      <c r="U188" s="33" t="s">
        <v>4849</v>
      </c>
      <c r="V188" s="349">
        <f t="shared" si="5"/>
        <v>125</v>
      </c>
      <c r="W188" s="33" t="s">
        <v>690</v>
      </c>
      <c r="X188" s="331" t="s">
        <v>698</v>
      </c>
      <c r="Y188" s="2158">
        <v>90004116</v>
      </c>
      <c r="Z188" s="329"/>
      <c r="AA188" s="2158"/>
      <c r="AB188" s="2158"/>
      <c r="AC188" s="2158"/>
      <c r="AD188" s="30"/>
    </row>
    <row r="189" spans="1:30">
      <c r="A189" s="128">
        <f t="shared" si="4"/>
        <v>184</v>
      </c>
      <c r="B189" s="1622" t="s">
        <v>14463</v>
      </c>
      <c r="C189" s="30" t="s">
        <v>4133</v>
      </c>
      <c r="D189" s="44" t="s">
        <v>2804</v>
      </c>
      <c r="E189" s="2236" t="s">
        <v>13628</v>
      </c>
      <c r="F189" s="2236"/>
      <c r="G189" s="33" t="s">
        <v>4073</v>
      </c>
      <c r="H189" s="33"/>
      <c r="I189" s="194"/>
      <c r="J189" s="2517" t="s">
        <v>17237</v>
      </c>
      <c r="K189" s="44" t="s">
        <v>142</v>
      </c>
      <c r="L189" s="128">
        <v>95</v>
      </c>
      <c r="M189" s="128">
        <v>0.03</v>
      </c>
      <c r="N189" s="33" t="s">
        <v>3613</v>
      </c>
      <c r="O189" s="33" t="s">
        <v>1916</v>
      </c>
      <c r="P189" s="33">
        <v>400</v>
      </c>
      <c r="Q189" s="33" t="s">
        <v>1638</v>
      </c>
      <c r="R189" s="33"/>
      <c r="S189" s="33">
        <v>0</v>
      </c>
      <c r="T189" s="33">
        <v>200</v>
      </c>
      <c r="U189" s="33" t="s">
        <v>4849</v>
      </c>
      <c r="V189" s="349">
        <f t="shared" si="5"/>
        <v>125</v>
      </c>
      <c r="W189" s="33" t="s">
        <v>690</v>
      </c>
      <c r="X189" s="331" t="s">
        <v>698</v>
      </c>
      <c r="Y189" s="2158">
        <v>90004116</v>
      </c>
      <c r="Z189" s="329"/>
      <c r="AA189" s="2158"/>
      <c r="AB189" s="2158"/>
      <c r="AC189" s="2158"/>
      <c r="AD189" s="30"/>
    </row>
    <row r="190" spans="1:30">
      <c r="A190" s="128">
        <f t="shared" si="4"/>
        <v>185</v>
      </c>
      <c r="B190" s="1622" t="s">
        <v>14464</v>
      </c>
      <c r="C190" s="30" t="s">
        <v>3531</v>
      </c>
      <c r="D190" s="44" t="s">
        <v>4862</v>
      </c>
      <c r="E190" s="2236" t="s">
        <v>13628</v>
      </c>
      <c r="F190" s="2236"/>
      <c r="G190" s="33" t="s">
        <v>4073</v>
      </c>
      <c r="H190" s="33"/>
      <c r="I190" s="194"/>
      <c r="J190" s="2517" t="s">
        <v>17266</v>
      </c>
      <c r="K190" s="44" t="s">
        <v>750</v>
      </c>
      <c r="L190" s="128">
        <v>159</v>
      </c>
      <c r="M190" s="128" t="s">
        <v>143</v>
      </c>
      <c r="N190" s="33" t="s">
        <v>3613</v>
      </c>
      <c r="O190" s="33" t="s">
        <v>1916</v>
      </c>
      <c r="P190" s="33">
        <v>400</v>
      </c>
      <c r="Q190" s="33" t="s">
        <v>1638</v>
      </c>
      <c r="R190" s="33"/>
      <c r="S190" s="33">
        <v>0</v>
      </c>
      <c r="T190" s="33">
        <v>200</v>
      </c>
      <c r="U190" s="33" t="s">
        <v>4849</v>
      </c>
      <c r="V190" s="349" t="str">
        <f t="shared" si="5"/>
        <v xml:space="preserve"> </v>
      </c>
      <c r="W190" s="33"/>
      <c r="X190" s="33"/>
      <c r="Y190" s="2158"/>
      <c r="Z190" s="2158"/>
      <c r="AA190" s="2158"/>
      <c r="AB190" s="2158"/>
      <c r="AC190" s="2158"/>
      <c r="AD190" s="30"/>
    </row>
    <row r="191" spans="1:30">
      <c r="A191" s="128">
        <f t="shared" si="4"/>
        <v>186</v>
      </c>
      <c r="B191" s="1622" t="s">
        <v>14465</v>
      </c>
      <c r="C191" s="30" t="s">
        <v>3317</v>
      </c>
      <c r="D191" s="44" t="s">
        <v>3316</v>
      </c>
      <c r="E191" s="2236" t="s">
        <v>13628</v>
      </c>
      <c r="F191" s="2236"/>
      <c r="G191" s="33" t="s">
        <v>4073</v>
      </c>
      <c r="H191" s="33"/>
      <c r="I191" s="194"/>
      <c r="J191" s="2517" t="s">
        <v>17266</v>
      </c>
      <c r="K191" s="44" t="s">
        <v>537</v>
      </c>
      <c r="L191" s="128">
        <v>104</v>
      </c>
      <c r="M191" s="128" t="s">
        <v>137</v>
      </c>
      <c r="N191" s="33" t="s">
        <v>3613</v>
      </c>
      <c r="O191" s="33" t="s">
        <v>1916</v>
      </c>
      <c r="P191" s="33">
        <v>400</v>
      </c>
      <c r="Q191" s="33" t="s">
        <v>1638</v>
      </c>
      <c r="R191" s="33"/>
      <c r="S191" s="33">
        <v>0</v>
      </c>
      <c r="T191" s="33">
        <v>200</v>
      </c>
      <c r="U191" s="33" t="s">
        <v>4849</v>
      </c>
      <c r="V191" s="349" t="str">
        <f t="shared" si="5"/>
        <v xml:space="preserve"> </v>
      </c>
      <c r="W191" s="33"/>
      <c r="X191" s="33"/>
      <c r="Y191" s="2158"/>
      <c r="Z191" s="2158"/>
      <c r="AA191" s="2158"/>
      <c r="AB191" s="2158"/>
      <c r="AC191" s="2158"/>
      <c r="AD191" s="30"/>
    </row>
    <row r="192" spans="1:30">
      <c r="A192" s="128">
        <f t="shared" si="4"/>
        <v>187</v>
      </c>
      <c r="B192" s="1622" t="s">
        <v>14466</v>
      </c>
      <c r="C192" s="30" t="s">
        <v>4426</v>
      </c>
      <c r="D192" s="44" t="s">
        <v>881</v>
      </c>
      <c r="E192" s="2236" t="s">
        <v>13628</v>
      </c>
      <c r="F192" s="2236"/>
      <c r="G192" s="33" t="s">
        <v>4073</v>
      </c>
      <c r="H192" s="33"/>
      <c r="I192" s="194"/>
      <c r="J192" s="2517" t="s">
        <v>17266</v>
      </c>
      <c r="K192" s="44" t="s">
        <v>537</v>
      </c>
      <c r="L192" s="128">
        <v>40</v>
      </c>
      <c r="M192" s="128" t="s">
        <v>144</v>
      </c>
      <c r="N192" s="33" t="s">
        <v>3613</v>
      </c>
      <c r="O192" s="33" t="s">
        <v>1916</v>
      </c>
      <c r="P192" s="33">
        <v>400</v>
      </c>
      <c r="Q192" s="33" t="s">
        <v>1638</v>
      </c>
      <c r="R192" s="33"/>
      <c r="S192" s="33">
        <v>0</v>
      </c>
      <c r="T192" s="33">
        <v>200</v>
      </c>
      <c r="U192" s="33" t="s">
        <v>4849</v>
      </c>
      <c r="V192" s="349" t="str">
        <f t="shared" si="5"/>
        <v xml:space="preserve"> </v>
      </c>
      <c r="W192" s="33"/>
      <c r="X192" s="33"/>
      <c r="Y192" s="2158"/>
      <c r="Z192" s="2158"/>
      <c r="AA192" s="2158"/>
      <c r="AB192" s="2158"/>
      <c r="AC192" s="2158"/>
      <c r="AD192" s="30"/>
    </row>
    <row r="193" spans="1:30">
      <c r="A193" s="128">
        <f t="shared" si="4"/>
        <v>188</v>
      </c>
      <c r="B193" s="1622" t="s">
        <v>14467</v>
      </c>
      <c r="C193" s="30" t="s">
        <v>1519</v>
      </c>
      <c r="D193" s="44" t="s">
        <v>1518</v>
      </c>
      <c r="E193" s="2236" t="s">
        <v>13628</v>
      </c>
      <c r="F193" s="2236"/>
      <c r="G193" s="33" t="s">
        <v>4073</v>
      </c>
      <c r="H193" s="33"/>
      <c r="I193" s="194"/>
      <c r="J193" s="2517" t="s">
        <v>17266</v>
      </c>
      <c r="K193" s="44" t="s">
        <v>750</v>
      </c>
      <c r="L193" s="128">
        <v>164</v>
      </c>
      <c r="M193" s="128">
        <v>0.36</v>
      </c>
      <c r="N193" s="33" t="s">
        <v>3613</v>
      </c>
      <c r="O193" s="33" t="s">
        <v>1916</v>
      </c>
      <c r="P193" s="33">
        <v>250</v>
      </c>
      <c r="Q193" s="33" t="s">
        <v>1638</v>
      </c>
      <c r="R193" s="33"/>
      <c r="S193" s="33">
        <v>0</v>
      </c>
      <c r="T193" s="33">
        <v>200</v>
      </c>
      <c r="U193" s="33" t="s">
        <v>4849</v>
      </c>
      <c r="V193" s="349" t="str">
        <f t="shared" si="5"/>
        <v xml:space="preserve"> </v>
      </c>
      <c r="W193" s="33"/>
      <c r="X193" s="33"/>
      <c r="Y193" s="2158"/>
      <c r="Z193" s="2158"/>
      <c r="AA193" s="2158"/>
      <c r="AB193" s="2158"/>
      <c r="AC193" s="2158"/>
      <c r="AD193" s="30"/>
    </row>
    <row r="194" spans="1:30">
      <c r="A194" s="128">
        <f t="shared" si="4"/>
        <v>189</v>
      </c>
      <c r="B194" s="1622" t="s">
        <v>14468</v>
      </c>
      <c r="C194" s="30" t="s">
        <v>4428</v>
      </c>
      <c r="D194" s="44" t="s">
        <v>1104</v>
      </c>
      <c r="E194" s="2236" t="s">
        <v>13628</v>
      </c>
      <c r="F194" s="2236"/>
      <c r="G194" s="33" t="s">
        <v>4073</v>
      </c>
      <c r="H194" s="33"/>
      <c r="I194" s="194"/>
      <c r="J194" s="2517" t="s">
        <v>17238</v>
      </c>
      <c r="K194" s="44" t="s">
        <v>391</v>
      </c>
      <c r="L194" s="128">
        <v>67</v>
      </c>
      <c r="M194" s="128">
        <v>2.8</v>
      </c>
      <c r="N194" s="33" t="s">
        <v>3613</v>
      </c>
      <c r="O194" s="33" t="s">
        <v>1916</v>
      </c>
      <c r="P194" s="33">
        <v>400</v>
      </c>
      <c r="Q194" s="33" t="s">
        <v>1638</v>
      </c>
      <c r="R194" s="33"/>
      <c r="S194" s="33">
        <v>0</v>
      </c>
      <c r="T194" s="33">
        <v>200</v>
      </c>
      <c r="U194" s="33" t="s">
        <v>4849</v>
      </c>
      <c r="V194" s="349" t="str">
        <f t="shared" si="5"/>
        <v xml:space="preserve"> </v>
      </c>
      <c r="W194" s="33"/>
      <c r="X194" s="33"/>
      <c r="Y194" s="2158"/>
      <c r="Z194" s="2158"/>
      <c r="AA194" s="2158"/>
      <c r="AB194" s="2158"/>
      <c r="AC194" s="2158"/>
      <c r="AD194" s="30"/>
    </row>
    <row r="195" spans="1:30">
      <c r="A195" s="128">
        <f t="shared" si="4"/>
        <v>190</v>
      </c>
      <c r="B195" s="1622" t="s">
        <v>14469</v>
      </c>
      <c r="C195" s="30" t="s">
        <v>2748</v>
      </c>
      <c r="D195" s="44" t="s">
        <v>1520</v>
      </c>
      <c r="E195" s="2236" t="s">
        <v>13628</v>
      </c>
      <c r="F195" s="2236"/>
      <c r="G195" s="33" t="s">
        <v>4073</v>
      </c>
      <c r="H195" s="33"/>
      <c r="I195" s="194"/>
      <c r="J195" s="2517" t="s">
        <v>3516</v>
      </c>
      <c r="K195" s="44" t="s">
        <v>391</v>
      </c>
      <c r="L195" s="128">
        <v>59</v>
      </c>
      <c r="M195" s="128">
        <v>41</v>
      </c>
      <c r="N195" s="33" t="s">
        <v>3613</v>
      </c>
      <c r="O195" s="33" t="s">
        <v>1916</v>
      </c>
      <c r="P195" s="33">
        <v>250</v>
      </c>
      <c r="Q195" s="33" t="s">
        <v>1637</v>
      </c>
      <c r="R195" s="33"/>
      <c r="S195" s="33">
        <v>0</v>
      </c>
      <c r="T195" s="33">
        <v>200</v>
      </c>
      <c r="U195" s="33" t="s">
        <v>4849</v>
      </c>
      <c r="V195" s="349" t="str">
        <f t="shared" si="5"/>
        <v xml:space="preserve"> </v>
      </c>
      <c r="W195" s="33"/>
      <c r="X195" s="33"/>
      <c r="Y195" s="2158"/>
      <c r="Z195" s="2158"/>
      <c r="AA195" s="2158"/>
      <c r="AB195" s="2158"/>
      <c r="AC195" s="2158"/>
      <c r="AD195" s="30"/>
    </row>
    <row r="196" spans="1:30">
      <c r="A196" s="128">
        <f t="shared" si="4"/>
        <v>191</v>
      </c>
      <c r="B196" s="1622" t="s">
        <v>14470</v>
      </c>
      <c r="C196" s="30" t="s">
        <v>1522</v>
      </c>
      <c r="D196" s="44" t="s">
        <v>1521</v>
      </c>
      <c r="E196" s="2236" t="s">
        <v>13628</v>
      </c>
      <c r="F196" s="2236"/>
      <c r="G196" s="33" t="s">
        <v>4073</v>
      </c>
      <c r="H196" s="33"/>
      <c r="I196" s="194"/>
      <c r="J196" s="2517" t="s">
        <v>17238</v>
      </c>
      <c r="K196" s="44" t="s">
        <v>3776</v>
      </c>
      <c r="L196" s="128">
        <v>45</v>
      </c>
      <c r="M196" s="128">
        <v>42</v>
      </c>
      <c r="N196" s="33" t="s">
        <v>3613</v>
      </c>
      <c r="O196" s="33" t="s">
        <v>1916</v>
      </c>
      <c r="P196" s="33">
        <v>250</v>
      </c>
      <c r="Q196" s="33" t="s">
        <v>1637</v>
      </c>
      <c r="R196" s="33"/>
      <c r="S196" s="33">
        <v>0</v>
      </c>
      <c r="T196" s="33">
        <v>200</v>
      </c>
      <c r="U196" s="33" t="s">
        <v>4849</v>
      </c>
      <c r="V196" s="349" t="str">
        <f t="shared" si="5"/>
        <v xml:space="preserve"> </v>
      </c>
      <c r="W196" s="33"/>
      <c r="X196" s="33"/>
      <c r="Y196" s="2158"/>
      <c r="Z196" s="2158"/>
      <c r="AA196" s="2158"/>
      <c r="AB196" s="2158"/>
      <c r="AC196" s="2158"/>
      <c r="AD196" s="30"/>
    </row>
    <row r="197" spans="1:30">
      <c r="A197" s="128">
        <f t="shared" si="4"/>
        <v>192</v>
      </c>
      <c r="B197" s="1622" t="s">
        <v>14471</v>
      </c>
      <c r="C197" s="30" t="s">
        <v>3470</v>
      </c>
      <c r="D197" s="44" t="s">
        <v>562</v>
      </c>
      <c r="E197" s="2236" t="s">
        <v>18282</v>
      </c>
      <c r="F197" s="2236"/>
      <c r="G197" s="33" t="s">
        <v>4073</v>
      </c>
      <c r="H197" s="33"/>
      <c r="I197" s="194"/>
      <c r="J197" s="2517" t="s">
        <v>3516</v>
      </c>
      <c r="K197" s="44" t="s">
        <v>4208</v>
      </c>
      <c r="L197" s="128">
        <v>100</v>
      </c>
      <c r="M197" s="128">
        <v>40</v>
      </c>
      <c r="N197" s="33" t="s">
        <v>2430</v>
      </c>
      <c r="O197" s="33" t="s">
        <v>1917</v>
      </c>
      <c r="P197" s="33">
        <v>1120</v>
      </c>
      <c r="Q197" s="33" t="s">
        <v>1637</v>
      </c>
      <c r="R197" s="33"/>
      <c r="S197" s="33">
        <v>0</v>
      </c>
      <c r="T197" s="33">
        <v>200</v>
      </c>
      <c r="U197" s="33" t="s">
        <v>4849</v>
      </c>
      <c r="V197" s="349" t="str">
        <f t="shared" si="5"/>
        <v xml:space="preserve"> </v>
      </c>
      <c r="W197" s="33"/>
      <c r="X197" s="33"/>
      <c r="Y197" s="2158"/>
      <c r="Z197" s="2158"/>
      <c r="AA197" s="2158"/>
      <c r="AB197" s="2158"/>
      <c r="AC197" s="2158"/>
      <c r="AD197" s="30"/>
    </row>
    <row r="198" spans="1:30">
      <c r="A198" s="128">
        <f t="shared" si="4"/>
        <v>193</v>
      </c>
      <c r="B198" s="1622" t="s">
        <v>14472</v>
      </c>
      <c r="C198" s="30" t="s">
        <v>3470</v>
      </c>
      <c r="D198" s="44" t="s">
        <v>562</v>
      </c>
      <c r="E198" s="2236" t="s">
        <v>18282</v>
      </c>
      <c r="F198" s="2236"/>
      <c r="G198" s="33" t="s">
        <v>4073</v>
      </c>
      <c r="H198" s="33"/>
      <c r="I198" s="194"/>
      <c r="J198" s="2517" t="s">
        <v>3516</v>
      </c>
      <c r="K198" s="44" t="s">
        <v>4208</v>
      </c>
      <c r="L198" s="128">
        <v>100</v>
      </c>
      <c r="M198" s="128">
        <v>40</v>
      </c>
      <c r="N198" s="33" t="s">
        <v>2430</v>
      </c>
      <c r="O198" s="33" t="s">
        <v>1917</v>
      </c>
      <c r="P198" s="33">
        <v>1120</v>
      </c>
      <c r="Q198" s="33" t="s">
        <v>1637</v>
      </c>
      <c r="R198" s="33"/>
      <c r="S198" s="33">
        <v>0</v>
      </c>
      <c r="T198" s="33">
        <v>200</v>
      </c>
      <c r="U198" s="33" t="s">
        <v>4849</v>
      </c>
      <c r="V198" s="349" t="str">
        <f t="shared" si="5"/>
        <v xml:space="preserve"> </v>
      </c>
      <c r="W198" s="33"/>
      <c r="X198" s="33"/>
      <c r="Y198" s="2158"/>
      <c r="Z198" s="2158"/>
      <c r="AA198" s="2158"/>
      <c r="AB198" s="2158"/>
      <c r="AC198" s="2158"/>
      <c r="AD198" s="30"/>
    </row>
    <row r="199" spans="1:30">
      <c r="A199" s="128">
        <f t="shared" si="4"/>
        <v>194</v>
      </c>
      <c r="B199" s="1622" t="s">
        <v>14473</v>
      </c>
      <c r="C199" s="30" t="s">
        <v>3470</v>
      </c>
      <c r="D199" s="44" t="s">
        <v>3471</v>
      </c>
      <c r="E199" s="2236" t="s">
        <v>18282</v>
      </c>
      <c r="F199" s="2236"/>
      <c r="G199" s="33" t="s">
        <v>4073</v>
      </c>
      <c r="H199" s="33"/>
      <c r="I199" s="194"/>
      <c r="J199" s="2517" t="s">
        <v>3516</v>
      </c>
      <c r="K199" s="44" t="s">
        <v>4208</v>
      </c>
      <c r="L199" s="128">
        <v>100</v>
      </c>
      <c r="M199" s="128">
        <v>40</v>
      </c>
      <c r="N199" s="33" t="s">
        <v>2430</v>
      </c>
      <c r="O199" s="33" t="s">
        <v>1917</v>
      </c>
      <c r="P199" s="33">
        <v>1120</v>
      </c>
      <c r="Q199" s="33" t="s">
        <v>1637</v>
      </c>
      <c r="R199" s="33"/>
      <c r="S199" s="33">
        <v>0</v>
      </c>
      <c r="T199" s="33">
        <v>200</v>
      </c>
      <c r="U199" s="33" t="s">
        <v>4849</v>
      </c>
      <c r="V199" s="349" t="str">
        <f t="shared" si="5"/>
        <v xml:space="preserve"> </v>
      </c>
      <c r="W199" s="33"/>
      <c r="X199" s="33"/>
      <c r="Y199" s="2158"/>
      <c r="Z199" s="2158"/>
      <c r="AA199" s="2158"/>
      <c r="AB199" s="2158"/>
      <c r="AC199" s="2158"/>
      <c r="AD199" s="30"/>
    </row>
    <row r="200" spans="1:30">
      <c r="A200" s="128">
        <f t="shared" si="4"/>
        <v>195</v>
      </c>
      <c r="B200" s="1622" t="s">
        <v>14474</v>
      </c>
      <c r="C200" s="30" t="s">
        <v>3470</v>
      </c>
      <c r="D200" s="44" t="s">
        <v>3471</v>
      </c>
      <c r="E200" s="2236" t="s">
        <v>18282</v>
      </c>
      <c r="F200" s="2236"/>
      <c r="G200" s="33" t="s">
        <v>4073</v>
      </c>
      <c r="H200" s="33"/>
      <c r="I200" s="194"/>
      <c r="J200" s="2517" t="s">
        <v>3516</v>
      </c>
      <c r="K200" s="44" t="s">
        <v>4208</v>
      </c>
      <c r="L200" s="128">
        <v>100</v>
      </c>
      <c r="M200" s="128">
        <v>40</v>
      </c>
      <c r="N200" s="33" t="s">
        <v>2430</v>
      </c>
      <c r="O200" s="33" t="s">
        <v>1917</v>
      </c>
      <c r="P200" s="33">
        <v>1120</v>
      </c>
      <c r="Q200" s="33" t="s">
        <v>1637</v>
      </c>
      <c r="R200" s="33"/>
      <c r="S200" s="33">
        <v>0</v>
      </c>
      <c r="T200" s="33">
        <v>200</v>
      </c>
      <c r="U200" s="33" t="s">
        <v>4849</v>
      </c>
      <c r="V200" s="349" t="str">
        <f t="shared" si="5"/>
        <v xml:space="preserve"> </v>
      </c>
      <c r="W200" s="33"/>
      <c r="X200" s="33"/>
      <c r="Y200" s="2158"/>
      <c r="Z200" s="2158"/>
      <c r="AA200" s="2158"/>
      <c r="AB200" s="2158"/>
      <c r="AC200" s="2158"/>
      <c r="AD200" s="30"/>
    </row>
    <row r="201" spans="1:30">
      <c r="A201" s="128">
        <f t="shared" ref="A201:A264" si="6">A200+1</f>
        <v>196</v>
      </c>
      <c r="B201" s="1622" t="s">
        <v>14475</v>
      </c>
      <c r="C201" s="30" t="s">
        <v>3470</v>
      </c>
      <c r="D201" s="44" t="s">
        <v>3523</v>
      </c>
      <c r="E201" s="2236" t="s">
        <v>18282</v>
      </c>
      <c r="F201" s="2236"/>
      <c r="G201" s="33" t="s">
        <v>4073</v>
      </c>
      <c r="H201" s="33"/>
      <c r="I201" s="194"/>
      <c r="J201" s="2517" t="s">
        <v>3516</v>
      </c>
      <c r="K201" s="44" t="s">
        <v>4208</v>
      </c>
      <c r="L201" s="128">
        <v>100</v>
      </c>
      <c r="M201" s="128">
        <v>40</v>
      </c>
      <c r="N201" s="33" t="s">
        <v>2430</v>
      </c>
      <c r="O201" s="33" t="s">
        <v>1917</v>
      </c>
      <c r="P201" s="33">
        <v>1120</v>
      </c>
      <c r="Q201" s="33" t="s">
        <v>1637</v>
      </c>
      <c r="R201" s="33"/>
      <c r="S201" s="33">
        <v>0</v>
      </c>
      <c r="T201" s="33">
        <v>200</v>
      </c>
      <c r="U201" s="33" t="s">
        <v>4849</v>
      </c>
      <c r="V201" s="349" t="str">
        <f t="shared" si="5"/>
        <v xml:space="preserve"> </v>
      </c>
      <c r="W201" s="33"/>
      <c r="X201" s="33"/>
      <c r="Y201" s="2158"/>
      <c r="Z201" s="2158"/>
      <c r="AA201" s="2158"/>
      <c r="AB201" s="2158"/>
      <c r="AC201" s="2158"/>
      <c r="AD201" s="30"/>
    </row>
    <row r="202" spans="1:30">
      <c r="A202" s="128">
        <f t="shared" si="6"/>
        <v>197</v>
      </c>
      <c r="B202" s="1622" t="s">
        <v>14476</v>
      </c>
      <c r="C202" s="30" t="s">
        <v>3470</v>
      </c>
      <c r="D202" s="44" t="s">
        <v>3523</v>
      </c>
      <c r="E202" s="2236" t="s">
        <v>18282</v>
      </c>
      <c r="F202" s="2236"/>
      <c r="G202" s="33" t="s">
        <v>4073</v>
      </c>
      <c r="H202" s="33"/>
      <c r="I202" s="194"/>
      <c r="J202" s="2517" t="s">
        <v>3516</v>
      </c>
      <c r="K202" s="44" t="s">
        <v>4208</v>
      </c>
      <c r="L202" s="128">
        <v>100</v>
      </c>
      <c r="M202" s="128">
        <v>40</v>
      </c>
      <c r="N202" s="33" t="s">
        <v>2430</v>
      </c>
      <c r="O202" s="33" t="s">
        <v>1917</v>
      </c>
      <c r="P202" s="33">
        <v>1120</v>
      </c>
      <c r="Q202" s="33" t="s">
        <v>1637</v>
      </c>
      <c r="R202" s="33"/>
      <c r="S202" s="33">
        <v>0</v>
      </c>
      <c r="T202" s="33">
        <v>200</v>
      </c>
      <c r="U202" s="33" t="s">
        <v>4849</v>
      </c>
      <c r="V202" s="349" t="str">
        <f t="shared" si="5"/>
        <v xml:space="preserve"> </v>
      </c>
      <c r="W202" s="33"/>
      <c r="X202" s="33"/>
      <c r="Y202" s="2158"/>
      <c r="Z202" s="2158"/>
      <c r="AA202" s="2158"/>
      <c r="AB202" s="2158"/>
      <c r="AC202" s="2158"/>
      <c r="AD202" s="30"/>
    </row>
    <row r="203" spans="1:30">
      <c r="A203" s="128">
        <f t="shared" si="6"/>
        <v>198</v>
      </c>
      <c r="B203" s="1622" t="s">
        <v>14477</v>
      </c>
      <c r="C203" s="30" t="s">
        <v>3470</v>
      </c>
      <c r="D203" s="44" t="s">
        <v>3523</v>
      </c>
      <c r="E203" s="2236" t="s">
        <v>18282</v>
      </c>
      <c r="F203" s="2236"/>
      <c r="G203" s="33" t="s">
        <v>4073</v>
      </c>
      <c r="H203" s="33"/>
      <c r="I203" s="194"/>
      <c r="J203" s="2517" t="s">
        <v>3516</v>
      </c>
      <c r="K203" s="44" t="s">
        <v>4208</v>
      </c>
      <c r="L203" s="128">
        <v>100</v>
      </c>
      <c r="M203" s="128">
        <v>40</v>
      </c>
      <c r="N203" s="33" t="s">
        <v>2430</v>
      </c>
      <c r="O203" s="33" t="s">
        <v>1917</v>
      </c>
      <c r="P203" s="33">
        <v>1120</v>
      </c>
      <c r="Q203" s="33" t="s">
        <v>1637</v>
      </c>
      <c r="R203" s="33"/>
      <c r="S203" s="33">
        <v>0</v>
      </c>
      <c r="T203" s="33">
        <v>200</v>
      </c>
      <c r="U203" s="33" t="s">
        <v>4849</v>
      </c>
      <c r="V203" s="349" t="str">
        <f t="shared" ref="V203:V266" si="7">IF(ISERROR(INDEX(data,MATCH(LEN(X203),item,0),2))," ",INDEX(data,MATCH(LEN(X203),item,0),2))</f>
        <v xml:space="preserve"> </v>
      </c>
      <c r="W203" s="33"/>
      <c r="X203" s="33"/>
      <c r="Y203" s="2158"/>
      <c r="Z203" s="2158"/>
      <c r="AA203" s="2158"/>
      <c r="AB203" s="2158"/>
      <c r="AC203" s="2158"/>
      <c r="AD203" s="30"/>
    </row>
    <row r="204" spans="1:30">
      <c r="A204" s="128">
        <f t="shared" si="6"/>
        <v>199</v>
      </c>
      <c r="B204" s="1622" t="s">
        <v>14478</v>
      </c>
      <c r="C204" s="30" t="s">
        <v>3470</v>
      </c>
      <c r="D204" s="44" t="s">
        <v>813</v>
      </c>
      <c r="E204" s="2236" t="s">
        <v>18282</v>
      </c>
      <c r="F204" s="2236"/>
      <c r="G204" s="33" t="s">
        <v>4073</v>
      </c>
      <c r="H204" s="33"/>
      <c r="I204" s="194"/>
      <c r="J204" s="2517" t="s">
        <v>3516</v>
      </c>
      <c r="K204" s="44" t="s">
        <v>4208</v>
      </c>
      <c r="L204" s="128">
        <v>100</v>
      </c>
      <c r="M204" s="128">
        <v>40</v>
      </c>
      <c r="N204" s="33" t="s">
        <v>2430</v>
      </c>
      <c r="O204" s="33" t="s">
        <v>1917</v>
      </c>
      <c r="P204" s="33">
        <v>1120</v>
      </c>
      <c r="Q204" s="33" t="s">
        <v>1637</v>
      </c>
      <c r="R204" s="33"/>
      <c r="S204" s="33">
        <v>0</v>
      </c>
      <c r="T204" s="33">
        <v>200</v>
      </c>
      <c r="U204" s="33" t="s">
        <v>4849</v>
      </c>
      <c r="V204" s="349">
        <f t="shared" si="7"/>
        <v>5</v>
      </c>
      <c r="W204" s="33" t="s">
        <v>4849</v>
      </c>
      <c r="X204" s="331" t="s">
        <v>1527</v>
      </c>
      <c r="Y204" s="2158">
        <v>90004061</v>
      </c>
      <c r="Z204" s="329"/>
      <c r="AA204" s="2158"/>
      <c r="AB204" s="2158"/>
      <c r="AC204" s="2158"/>
      <c r="AD204" s="30"/>
    </row>
    <row r="205" spans="1:30">
      <c r="A205" s="128">
        <f t="shared" si="6"/>
        <v>200</v>
      </c>
      <c r="B205" s="1622" t="s">
        <v>14479</v>
      </c>
      <c r="C205" s="30" t="s">
        <v>2721</v>
      </c>
      <c r="D205" s="44" t="s">
        <v>813</v>
      </c>
      <c r="E205" s="2236" t="s">
        <v>13628</v>
      </c>
      <c r="F205" s="2236"/>
      <c r="G205" s="33" t="s">
        <v>4073</v>
      </c>
      <c r="H205" s="33"/>
      <c r="I205" s="194"/>
      <c r="J205" s="2517" t="s">
        <v>3516</v>
      </c>
      <c r="K205" s="44" t="s">
        <v>4208</v>
      </c>
      <c r="L205" s="128">
        <v>100</v>
      </c>
      <c r="M205" s="128">
        <v>40</v>
      </c>
      <c r="N205" s="33" t="s">
        <v>3613</v>
      </c>
      <c r="O205" s="33" t="s">
        <v>1916</v>
      </c>
      <c r="P205" s="33">
        <v>400</v>
      </c>
      <c r="Q205" s="33" t="s">
        <v>1637</v>
      </c>
      <c r="R205" s="33"/>
      <c r="S205" s="33">
        <v>0</v>
      </c>
      <c r="T205" s="33">
        <v>200</v>
      </c>
      <c r="U205" s="33" t="s">
        <v>4849</v>
      </c>
      <c r="V205" s="349">
        <f t="shared" si="7"/>
        <v>5</v>
      </c>
      <c r="W205" s="33" t="s">
        <v>4849</v>
      </c>
      <c r="X205" s="331" t="s">
        <v>1527</v>
      </c>
      <c r="Y205" s="2158"/>
      <c r="Z205" s="2158"/>
      <c r="AA205" s="2158"/>
      <c r="AB205" s="2158"/>
      <c r="AC205" s="2158"/>
      <c r="AD205" s="30"/>
    </row>
    <row r="206" spans="1:30">
      <c r="A206" s="128">
        <f t="shared" si="6"/>
        <v>201</v>
      </c>
      <c r="B206" s="1622" t="s">
        <v>14480</v>
      </c>
      <c r="C206" s="30" t="s">
        <v>606</v>
      </c>
      <c r="D206" s="44" t="s">
        <v>1428</v>
      </c>
      <c r="E206" s="2236" t="s">
        <v>13628</v>
      </c>
      <c r="F206" s="2236"/>
      <c r="G206" s="33" t="s">
        <v>4073</v>
      </c>
      <c r="H206" s="33"/>
      <c r="I206" s="194"/>
      <c r="J206" s="2517" t="s">
        <v>3516</v>
      </c>
      <c r="K206" s="44" t="s">
        <v>4208</v>
      </c>
      <c r="L206" s="128">
        <v>129</v>
      </c>
      <c r="M206" s="128">
        <v>4.5</v>
      </c>
      <c r="N206" s="33" t="s">
        <v>3613</v>
      </c>
      <c r="O206" s="33" t="s">
        <v>1916</v>
      </c>
      <c r="P206" s="33">
        <v>400</v>
      </c>
      <c r="Q206" s="33" t="s">
        <v>1638</v>
      </c>
      <c r="R206" s="33"/>
      <c r="S206" s="33">
        <v>0</v>
      </c>
      <c r="T206" s="33">
        <v>200</v>
      </c>
      <c r="U206" s="33" t="s">
        <v>4849</v>
      </c>
      <c r="V206" s="349" t="str">
        <f t="shared" si="7"/>
        <v xml:space="preserve"> </v>
      </c>
      <c r="W206" s="33"/>
      <c r="X206" s="33"/>
      <c r="Y206" s="2158"/>
      <c r="Z206" s="2158"/>
      <c r="AA206" s="2158"/>
      <c r="AB206" s="2158"/>
      <c r="AC206" s="2158"/>
      <c r="AD206" s="30"/>
    </row>
    <row r="207" spans="1:30">
      <c r="A207" s="128">
        <f t="shared" si="6"/>
        <v>202</v>
      </c>
      <c r="B207" s="1622" t="s">
        <v>14481</v>
      </c>
      <c r="C207" s="30" t="s">
        <v>2723</v>
      </c>
      <c r="D207" s="44" t="s">
        <v>2722</v>
      </c>
      <c r="E207" s="2236" t="s">
        <v>13628</v>
      </c>
      <c r="F207" s="2236"/>
      <c r="G207" s="33" t="s">
        <v>4073</v>
      </c>
      <c r="H207" s="33"/>
      <c r="I207" s="194"/>
      <c r="J207" s="2517" t="s">
        <v>3516</v>
      </c>
      <c r="K207" s="44" t="s">
        <v>4208</v>
      </c>
      <c r="L207" s="128">
        <v>62</v>
      </c>
      <c r="M207" s="128">
        <v>4.5</v>
      </c>
      <c r="N207" s="33" t="s">
        <v>3613</v>
      </c>
      <c r="O207" s="33" t="s">
        <v>1916</v>
      </c>
      <c r="P207" s="33">
        <v>250</v>
      </c>
      <c r="Q207" s="33" t="s">
        <v>1638</v>
      </c>
      <c r="R207" s="33"/>
      <c r="S207" s="33">
        <v>0</v>
      </c>
      <c r="T207" s="33">
        <v>200</v>
      </c>
      <c r="U207" s="33" t="s">
        <v>4849</v>
      </c>
      <c r="V207" s="349" t="str">
        <f t="shared" si="7"/>
        <v xml:space="preserve"> </v>
      </c>
      <c r="W207" s="33"/>
      <c r="X207" s="33"/>
      <c r="Y207" s="2158"/>
      <c r="Z207" s="2158"/>
      <c r="AA207" s="2158"/>
      <c r="AB207" s="2158"/>
      <c r="AC207" s="2158"/>
      <c r="AD207" s="30"/>
    </row>
    <row r="208" spans="1:30">
      <c r="A208" s="128">
        <f t="shared" si="6"/>
        <v>203</v>
      </c>
      <c r="B208" s="1622" t="s">
        <v>14482</v>
      </c>
      <c r="C208" s="30" t="s">
        <v>2724</v>
      </c>
      <c r="D208" s="44" t="s">
        <v>1430</v>
      </c>
      <c r="E208" s="2236" t="s">
        <v>13628</v>
      </c>
      <c r="F208" s="2236"/>
      <c r="G208" s="33" t="s">
        <v>4073</v>
      </c>
      <c r="H208" s="33"/>
      <c r="I208" s="194"/>
      <c r="J208" s="2517" t="s">
        <v>3516</v>
      </c>
      <c r="K208" s="44" t="s">
        <v>3884</v>
      </c>
      <c r="L208" s="128">
        <v>40</v>
      </c>
      <c r="M208" s="128">
        <v>39</v>
      </c>
      <c r="N208" s="33" t="s">
        <v>3613</v>
      </c>
      <c r="O208" s="33" t="s">
        <v>1916</v>
      </c>
      <c r="P208" s="33">
        <v>250</v>
      </c>
      <c r="Q208" s="33" t="s">
        <v>1637</v>
      </c>
      <c r="R208" s="33"/>
      <c r="S208" s="33">
        <v>0</v>
      </c>
      <c r="T208" s="33">
        <v>200</v>
      </c>
      <c r="U208" s="33" t="s">
        <v>4849</v>
      </c>
      <c r="V208" s="349" t="str">
        <f t="shared" si="7"/>
        <v xml:space="preserve"> </v>
      </c>
      <c r="W208" s="33"/>
      <c r="X208" s="33"/>
      <c r="Y208" s="2158"/>
      <c r="Z208" s="2158"/>
      <c r="AA208" s="2158"/>
      <c r="AB208" s="2158"/>
      <c r="AC208" s="2158"/>
      <c r="AD208" s="30"/>
    </row>
    <row r="209" spans="1:30">
      <c r="A209" s="128">
        <f t="shared" si="6"/>
        <v>204</v>
      </c>
      <c r="B209" s="1622" t="s">
        <v>14483</v>
      </c>
      <c r="C209" s="30" t="s">
        <v>2726</v>
      </c>
      <c r="D209" s="30" t="s">
        <v>2725</v>
      </c>
      <c r="E209" s="2236"/>
      <c r="F209" s="2236"/>
      <c r="G209" s="33" t="s">
        <v>4073</v>
      </c>
      <c r="H209" s="33"/>
      <c r="I209" s="194"/>
      <c r="J209" s="2517" t="s">
        <v>3516</v>
      </c>
      <c r="K209" s="30" t="s">
        <v>4660</v>
      </c>
      <c r="L209" s="128">
        <v>38</v>
      </c>
      <c r="M209" s="128"/>
      <c r="N209" s="33" t="s">
        <v>3613</v>
      </c>
      <c r="O209" s="33" t="s">
        <v>1916</v>
      </c>
      <c r="P209" s="33"/>
      <c r="Q209" s="33"/>
      <c r="R209" s="33"/>
      <c r="S209" s="33">
        <v>0</v>
      </c>
      <c r="T209" s="33">
        <v>100</v>
      </c>
      <c r="U209" s="33" t="s">
        <v>4849</v>
      </c>
      <c r="V209" s="349" t="str">
        <f t="shared" si="7"/>
        <v xml:space="preserve"> </v>
      </c>
      <c r="W209" s="33"/>
      <c r="X209" s="33"/>
      <c r="Y209" s="2158"/>
      <c r="Z209" s="2158"/>
      <c r="AA209" s="2158"/>
      <c r="AB209" s="2158"/>
      <c r="AC209" s="2158"/>
      <c r="AD209" s="30"/>
    </row>
    <row r="210" spans="1:30">
      <c r="A210" s="128">
        <f t="shared" si="6"/>
        <v>205</v>
      </c>
      <c r="B210" s="1622" t="s">
        <v>14484</v>
      </c>
      <c r="C210" s="30" t="s">
        <v>2727</v>
      </c>
      <c r="D210" s="30" t="s">
        <v>1100</v>
      </c>
      <c r="E210" s="2236"/>
      <c r="F210" s="2236"/>
      <c r="G210" s="33" t="s">
        <v>4073</v>
      </c>
      <c r="H210" s="33"/>
      <c r="I210" s="194"/>
      <c r="J210" s="2517" t="s">
        <v>3516</v>
      </c>
      <c r="K210" s="30" t="s">
        <v>4660</v>
      </c>
      <c r="L210" s="128">
        <v>42</v>
      </c>
      <c r="M210" s="128"/>
      <c r="N210" s="33" t="s">
        <v>3613</v>
      </c>
      <c r="O210" s="33" t="s">
        <v>1916</v>
      </c>
      <c r="P210" s="33"/>
      <c r="Q210" s="33"/>
      <c r="R210" s="33"/>
      <c r="S210" s="33">
        <v>0</v>
      </c>
      <c r="T210" s="33">
        <v>100</v>
      </c>
      <c r="U210" s="33" t="s">
        <v>4849</v>
      </c>
      <c r="V210" s="349">
        <f t="shared" si="7"/>
        <v>5</v>
      </c>
      <c r="W210" s="33" t="s">
        <v>4849</v>
      </c>
      <c r="X210" s="331" t="s">
        <v>1527</v>
      </c>
      <c r="Y210" s="2158"/>
      <c r="Z210" s="2158"/>
      <c r="AA210" s="2158"/>
      <c r="AB210" s="2158"/>
      <c r="AC210" s="2158"/>
      <c r="AD210" s="30"/>
    </row>
    <row r="211" spans="1:30">
      <c r="A211" s="128">
        <f t="shared" si="6"/>
        <v>206</v>
      </c>
      <c r="B211" s="1622" t="s">
        <v>14485</v>
      </c>
      <c r="C211" s="30" t="s">
        <v>380</v>
      </c>
      <c r="D211" s="30" t="s">
        <v>1100</v>
      </c>
      <c r="E211" s="2236"/>
      <c r="F211" s="2236"/>
      <c r="G211" s="33" t="s">
        <v>3524</v>
      </c>
      <c r="H211" s="33"/>
      <c r="I211" s="194"/>
      <c r="J211" s="2517" t="s">
        <v>3516</v>
      </c>
      <c r="K211" s="30" t="s">
        <v>4660</v>
      </c>
      <c r="L211" s="128">
        <v>42</v>
      </c>
      <c r="M211" s="128"/>
      <c r="N211" s="33" t="s">
        <v>3613</v>
      </c>
      <c r="O211" s="33" t="s">
        <v>1916</v>
      </c>
      <c r="P211" s="33"/>
      <c r="Q211" s="33"/>
      <c r="R211" s="33"/>
      <c r="S211" s="33">
        <v>0</v>
      </c>
      <c r="T211" s="33">
        <v>75</v>
      </c>
      <c r="U211" s="33" t="s">
        <v>4849</v>
      </c>
      <c r="V211" s="349">
        <f t="shared" si="7"/>
        <v>5</v>
      </c>
      <c r="W211" s="33" t="s">
        <v>4849</v>
      </c>
      <c r="X211" s="331" t="s">
        <v>1527</v>
      </c>
      <c r="Y211" s="2158">
        <v>90004094</v>
      </c>
      <c r="Z211" s="329"/>
      <c r="AA211" s="2158"/>
      <c r="AB211" s="2158"/>
      <c r="AC211" s="2158"/>
      <c r="AD211" s="30"/>
    </row>
    <row r="212" spans="1:30">
      <c r="A212" s="128">
        <f t="shared" si="6"/>
        <v>207</v>
      </c>
      <c r="B212" s="1622" t="s">
        <v>14486</v>
      </c>
      <c r="C212" s="30" t="s">
        <v>2756</v>
      </c>
      <c r="D212" s="30" t="s">
        <v>1100</v>
      </c>
      <c r="E212" s="2236"/>
      <c r="F212" s="2236"/>
      <c r="G212" s="33" t="s">
        <v>4073</v>
      </c>
      <c r="H212" s="33"/>
      <c r="I212" s="194"/>
      <c r="J212" s="2517" t="s">
        <v>3516</v>
      </c>
      <c r="K212" s="30" t="s">
        <v>4660</v>
      </c>
      <c r="L212" s="128">
        <v>42</v>
      </c>
      <c r="M212" s="128"/>
      <c r="N212" s="33" t="s">
        <v>3613</v>
      </c>
      <c r="O212" s="33" t="s">
        <v>1916</v>
      </c>
      <c r="P212" s="33"/>
      <c r="Q212" s="33"/>
      <c r="R212" s="33"/>
      <c r="S212" s="33">
        <v>0</v>
      </c>
      <c r="T212" s="33">
        <v>100</v>
      </c>
      <c r="U212" s="33" t="s">
        <v>4849</v>
      </c>
      <c r="V212" s="349">
        <f t="shared" si="7"/>
        <v>5</v>
      </c>
      <c r="W212" s="33" t="s">
        <v>4849</v>
      </c>
      <c r="X212" s="331" t="s">
        <v>1527</v>
      </c>
      <c r="Y212" s="2158"/>
      <c r="Z212" s="2158"/>
      <c r="AA212" s="2158"/>
      <c r="AB212" s="2158"/>
      <c r="AC212" s="2158"/>
      <c r="AD212" s="30"/>
    </row>
    <row r="213" spans="1:30">
      <c r="A213" s="128">
        <f t="shared" si="6"/>
        <v>208</v>
      </c>
      <c r="B213" s="1622" t="s">
        <v>14487</v>
      </c>
      <c r="C213" s="30" t="s">
        <v>2756</v>
      </c>
      <c r="D213" s="30" t="s">
        <v>1100</v>
      </c>
      <c r="E213" s="2236"/>
      <c r="F213" s="2236"/>
      <c r="G213" s="33" t="s">
        <v>3524</v>
      </c>
      <c r="H213" s="33"/>
      <c r="I213" s="194"/>
      <c r="J213" s="2517" t="s">
        <v>3516</v>
      </c>
      <c r="K213" s="30" t="s">
        <v>4660</v>
      </c>
      <c r="L213" s="128">
        <v>42</v>
      </c>
      <c r="M213" s="128"/>
      <c r="N213" s="33" t="s">
        <v>3613</v>
      </c>
      <c r="O213" s="33" t="s">
        <v>1916</v>
      </c>
      <c r="P213" s="33"/>
      <c r="Q213" s="33"/>
      <c r="R213" s="33"/>
      <c r="S213" s="33">
        <v>0</v>
      </c>
      <c r="T213" s="33">
        <v>75</v>
      </c>
      <c r="U213" s="33" t="s">
        <v>4849</v>
      </c>
      <c r="V213" s="349">
        <f t="shared" si="7"/>
        <v>5</v>
      </c>
      <c r="W213" s="33" t="s">
        <v>4849</v>
      </c>
      <c r="X213" s="331" t="s">
        <v>1527</v>
      </c>
      <c r="Y213" s="2158">
        <v>90004094</v>
      </c>
      <c r="Z213" s="329"/>
      <c r="AA213" s="2158"/>
      <c r="AB213" s="2158"/>
      <c r="AC213" s="2158"/>
      <c r="AD213" s="30"/>
    </row>
    <row r="214" spans="1:30">
      <c r="A214" s="128">
        <f t="shared" si="6"/>
        <v>209</v>
      </c>
      <c r="B214" s="1622" t="s">
        <v>14488</v>
      </c>
      <c r="C214" s="30" t="s">
        <v>2779</v>
      </c>
      <c r="D214" s="30" t="s">
        <v>1100</v>
      </c>
      <c r="E214" s="2236"/>
      <c r="F214" s="2236"/>
      <c r="G214" s="33" t="s">
        <v>4073</v>
      </c>
      <c r="H214" s="33"/>
      <c r="I214" s="194"/>
      <c r="J214" s="2517" t="s">
        <v>3516</v>
      </c>
      <c r="K214" s="111" t="s">
        <v>2524</v>
      </c>
      <c r="L214" s="128" t="s">
        <v>3209</v>
      </c>
      <c r="M214" s="128"/>
      <c r="N214" s="33" t="s">
        <v>3613</v>
      </c>
      <c r="O214" s="33" t="s">
        <v>1916</v>
      </c>
      <c r="P214" s="33"/>
      <c r="Q214" s="33"/>
      <c r="R214" s="33"/>
      <c r="S214" s="33">
        <v>0</v>
      </c>
      <c r="T214" s="33">
        <v>100</v>
      </c>
      <c r="U214" s="33" t="s">
        <v>4849</v>
      </c>
      <c r="V214" s="349" t="str">
        <f t="shared" si="7"/>
        <v xml:space="preserve"> </v>
      </c>
      <c r="W214" s="33"/>
      <c r="X214" s="33"/>
      <c r="Y214" s="2158"/>
      <c r="Z214" s="2158"/>
      <c r="AA214" s="2158"/>
      <c r="AB214" s="2158"/>
      <c r="AC214" s="2158"/>
      <c r="AD214" s="30"/>
    </row>
    <row r="215" spans="1:30">
      <c r="A215" s="128">
        <f t="shared" si="6"/>
        <v>210</v>
      </c>
      <c r="B215" s="1622" t="s">
        <v>14489</v>
      </c>
      <c r="C215" s="30" t="s">
        <v>2780</v>
      </c>
      <c r="D215" s="30" t="s">
        <v>1100</v>
      </c>
      <c r="E215" s="2236"/>
      <c r="F215" s="2236"/>
      <c r="G215" s="33" t="s">
        <v>4073</v>
      </c>
      <c r="H215" s="33"/>
      <c r="I215" s="194"/>
      <c r="J215" s="2517" t="s">
        <v>3516</v>
      </c>
      <c r="K215" s="111" t="s">
        <v>2524</v>
      </c>
      <c r="L215" s="128" t="s">
        <v>3209</v>
      </c>
      <c r="M215" s="128"/>
      <c r="N215" s="33" t="s">
        <v>3613</v>
      </c>
      <c r="O215" s="33" t="s">
        <v>1916</v>
      </c>
      <c r="P215" s="33"/>
      <c r="Q215" s="33"/>
      <c r="R215" s="33"/>
      <c r="S215" s="33">
        <v>0</v>
      </c>
      <c r="T215" s="33">
        <v>100</v>
      </c>
      <c r="U215" s="33" t="s">
        <v>4849</v>
      </c>
      <c r="V215" s="349" t="str">
        <f t="shared" si="7"/>
        <v xml:space="preserve"> </v>
      </c>
      <c r="W215" s="33"/>
      <c r="X215" s="33"/>
      <c r="Y215" s="2158"/>
      <c r="Z215" s="2158"/>
      <c r="AA215" s="2158"/>
      <c r="AB215" s="2158"/>
      <c r="AC215" s="2158"/>
      <c r="AD215" s="30"/>
    </row>
    <row r="216" spans="1:30">
      <c r="A216" s="128">
        <f t="shared" si="6"/>
        <v>211</v>
      </c>
      <c r="B216" s="1622" t="s">
        <v>14490</v>
      </c>
      <c r="C216" s="30" t="s">
        <v>612</v>
      </c>
      <c r="D216" s="44" t="s">
        <v>1441</v>
      </c>
      <c r="E216" s="2236" t="s">
        <v>13628</v>
      </c>
      <c r="F216" s="2236"/>
      <c r="G216" s="33" t="s">
        <v>4073</v>
      </c>
      <c r="H216" s="33"/>
      <c r="I216" s="194"/>
      <c r="J216" s="2517" t="s">
        <v>3516</v>
      </c>
      <c r="K216" s="44" t="s">
        <v>3890</v>
      </c>
      <c r="L216" s="128">
        <v>139</v>
      </c>
      <c r="M216" s="128" t="s">
        <v>145</v>
      </c>
      <c r="N216" s="33" t="s">
        <v>3613</v>
      </c>
      <c r="O216" s="33" t="s">
        <v>1916</v>
      </c>
      <c r="P216" s="33">
        <v>400</v>
      </c>
      <c r="Q216" s="33" t="s">
        <v>1638</v>
      </c>
      <c r="R216" s="33"/>
      <c r="S216" s="33">
        <v>0</v>
      </c>
      <c r="T216" s="33">
        <v>200</v>
      </c>
      <c r="U216" s="33" t="s">
        <v>4849</v>
      </c>
      <c r="V216" s="349" t="str">
        <f t="shared" si="7"/>
        <v xml:space="preserve"> </v>
      </c>
      <c r="W216" s="33"/>
      <c r="X216" s="33"/>
      <c r="Y216" s="2158"/>
      <c r="Z216" s="2158"/>
      <c r="AA216" s="2158"/>
      <c r="AB216" s="2158"/>
      <c r="AC216" s="2158"/>
      <c r="AD216" s="30"/>
    </row>
    <row r="217" spans="1:30">
      <c r="A217" s="128">
        <f t="shared" si="6"/>
        <v>212</v>
      </c>
      <c r="B217" s="1622" t="s">
        <v>14491</v>
      </c>
      <c r="C217" s="30" t="s">
        <v>2781</v>
      </c>
      <c r="D217" s="44" t="s">
        <v>569</v>
      </c>
      <c r="E217" s="2236" t="s">
        <v>13628</v>
      </c>
      <c r="F217" s="2236"/>
      <c r="G217" s="33" t="s">
        <v>4073</v>
      </c>
      <c r="H217" s="33"/>
      <c r="I217" s="194"/>
      <c r="J217" s="2517" t="s">
        <v>3516</v>
      </c>
      <c r="K217" s="44" t="s">
        <v>3227</v>
      </c>
      <c r="L217" s="128">
        <v>122</v>
      </c>
      <c r="M217" s="128" t="s">
        <v>146</v>
      </c>
      <c r="N217" s="33" t="s">
        <v>3613</v>
      </c>
      <c r="O217" s="33" t="s">
        <v>1916</v>
      </c>
      <c r="P217" s="33">
        <v>400</v>
      </c>
      <c r="Q217" s="33" t="s">
        <v>1638</v>
      </c>
      <c r="R217" s="33"/>
      <c r="S217" s="33">
        <v>0</v>
      </c>
      <c r="T217" s="33">
        <v>200</v>
      </c>
      <c r="U217" s="33" t="s">
        <v>4849</v>
      </c>
      <c r="V217" s="349" t="str">
        <f t="shared" si="7"/>
        <v xml:space="preserve"> </v>
      </c>
      <c r="W217" s="33"/>
      <c r="X217" s="33"/>
      <c r="Y217" s="2158"/>
      <c r="Z217" s="2158"/>
      <c r="AA217" s="2158"/>
      <c r="AB217" s="2158"/>
      <c r="AC217" s="2158"/>
      <c r="AD217" s="30"/>
    </row>
    <row r="218" spans="1:30">
      <c r="A218" s="128">
        <f t="shared" si="6"/>
        <v>213</v>
      </c>
      <c r="B218" s="1622" t="s">
        <v>14492</v>
      </c>
      <c r="C218" s="30" t="s">
        <v>1757</v>
      </c>
      <c r="D218" s="44" t="s">
        <v>3532</v>
      </c>
      <c r="E218" s="2236" t="s">
        <v>13628</v>
      </c>
      <c r="F218" s="2236"/>
      <c r="G218" s="33" t="s">
        <v>4073</v>
      </c>
      <c r="H218" s="33"/>
      <c r="I218" s="194"/>
      <c r="J218" s="2517" t="s">
        <v>3516</v>
      </c>
      <c r="K218" s="44" t="s">
        <v>3227</v>
      </c>
      <c r="L218" s="128">
        <v>40</v>
      </c>
      <c r="M218" s="128" t="s">
        <v>147</v>
      </c>
      <c r="N218" s="33" t="s">
        <v>3613</v>
      </c>
      <c r="O218" s="33" t="s">
        <v>1916</v>
      </c>
      <c r="P218" s="33">
        <v>400</v>
      </c>
      <c r="Q218" s="33" t="s">
        <v>1638</v>
      </c>
      <c r="R218" s="33"/>
      <c r="S218" s="33">
        <v>0</v>
      </c>
      <c r="T218" s="33">
        <v>200</v>
      </c>
      <c r="U218" s="33" t="s">
        <v>4849</v>
      </c>
      <c r="V218" s="349" t="str">
        <f t="shared" si="7"/>
        <v xml:space="preserve"> </v>
      </c>
      <c r="W218" s="33"/>
      <c r="X218" s="33"/>
      <c r="Y218" s="2158"/>
      <c r="Z218" s="2158"/>
      <c r="AA218" s="2158"/>
      <c r="AB218" s="2158"/>
      <c r="AC218" s="2158"/>
      <c r="AD218" s="30"/>
    </row>
    <row r="219" spans="1:30">
      <c r="A219" s="128">
        <f t="shared" si="6"/>
        <v>214</v>
      </c>
      <c r="B219" s="1622" t="s">
        <v>14493</v>
      </c>
      <c r="C219" s="30" t="s">
        <v>2783</v>
      </c>
      <c r="D219" s="44" t="s">
        <v>2782</v>
      </c>
      <c r="E219" s="2236" t="s">
        <v>13628</v>
      </c>
      <c r="F219" s="2236"/>
      <c r="G219" s="33" t="s">
        <v>4073</v>
      </c>
      <c r="H219" s="33"/>
      <c r="I219" s="194"/>
      <c r="J219" s="2517" t="s">
        <v>3516</v>
      </c>
      <c r="K219" s="44" t="s">
        <v>3891</v>
      </c>
      <c r="L219" s="128">
        <v>40</v>
      </c>
      <c r="M219" s="128" t="s">
        <v>147</v>
      </c>
      <c r="N219" s="33" t="s">
        <v>3613</v>
      </c>
      <c r="O219" s="33" t="s">
        <v>1916</v>
      </c>
      <c r="P219" s="33">
        <v>250</v>
      </c>
      <c r="Q219" s="33" t="s">
        <v>1638</v>
      </c>
      <c r="R219" s="33"/>
      <c r="S219" s="33">
        <v>0</v>
      </c>
      <c r="T219" s="33">
        <v>200</v>
      </c>
      <c r="U219" s="33" t="s">
        <v>4849</v>
      </c>
      <c r="V219" s="349" t="str">
        <f t="shared" si="7"/>
        <v xml:space="preserve"> </v>
      </c>
      <c r="W219" s="33"/>
      <c r="X219" s="33"/>
      <c r="Y219" s="2158"/>
      <c r="Z219" s="2158"/>
      <c r="AA219" s="2158"/>
      <c r="AB219" s="2158"/>
      <c r="AC219" s="2158"/>
      <c r="AD219" s="30"/>
    </row>
    <row r="220" spans="1:30">
      <c r="A220" s="128">
        <f t="shared" si="6"/>
        <v>215</v>
      </c>
      <c r="B220" s="1622" t="s">
        <v>14494</v>
      </c>
      <c r="C220" s="30" t="s">
        <v>2785</v>
      </c>
      <c r="D220" s="44" t="s">
        <v>2784</v>
      </c>
      <c r="E220" s="2236" t="s">
        <v>13628</v>
      </c>
      <c r="F220" s="2236"/>
      <c r="G220" s="33" t="s">
        <v>4073</v>
      </c>
      <c r="H220" s="33"/>
      <c r="I220" s="194"/>
      <c r="J220" s="2517" t="s">
        <v>3516</v>
      </c>
      <c r="K220" s="44" t="s">
        <v>3891</v>
      </c>
      <c r="L220" s="128">
        <v>50</v>
      </c>
      <c r="M220" s="128" t="s">
        <v>147</v>
      </c>
      <c r="N220" s="33" t="s">
        <v>3613</v>
      </c>
      <c r="O220" s="33" t="s">
        <v>1916</v>
      </c>
      <c r="P220" s="33">
        <v>250</v>
      </c>
      <c r="Q220" s="33" t="s">
        <v>1638</v>
      </c>
      <c r="R220" s="33"/>
      <c r="S220" s="33">
        <v>0</v>
      </c>
      <c r="T220" s="33">
        <v>200</v>
      </c>
      <c r="U220" s="33" t="s">
        <v>4849</v>
      </c>
      <c r="V220" s="349" t="str">
        <f t="shared" si="7"/>
        <v xml:space="preserve"> </v>
      </c>
      <c r="W220" s="33"/>
      <c r="X220" s="33"/>
      <c r="Y220" s="2158"/>
      <c r="Z220" s="2158"/>
      <c r="AA220" s="2158"/>
      <c r="AB220" s="2158"/>
      <c r="AC220" s="2158"/>
      <c r="AD220" s="30"/>
    </row>
    <row r="221" spans="1:30">
      <c r="A221" s="128">
        <f t="shared" si="6"/>
        <v>216</v>
      </c>
      <c r="B221" s="1622" t="s">
        <v>14495</v>
      </c>
      <c r="C221" s="30" t="s">
        <v>1759</v>
      </c>
      <c r="D221" s="44" t="s">
        <v>4863</v>
      </c>
      <c r="E221" s="2236" t="s">
        <v>13628</v>
      </c>
      <c r="F221" s="2236"/>
      <c r="G221" s="33" t="s">
        <v>4073</v>
      </c>
      <c r="H221" s="33"/>
      <c r="I221" s="194"/>
      <c r="J221" s="2517" t="s">
        <v>3516</v>
      </c>
      <c r="K221" s="44" t="s">
        <v>3890</v>
      </c>
      <c r="L221" s="128">
        <v>138</v>
      </c>
      <c r="M221" s="128" t="s">
        <v>145</v>
      </c>
      <c r="N221" s="33" t="s">
        <v>3613</v>
      </c>
      <c r="O221" s="33" t="s">
        <v>1916</v>
      </c>
      <c r="P221" s="33">
        <v>400</v>
      </c>
      <c r="Q221" s="33" t="s">
        <v>1638</v>
      </c>
      <c r="R221" s="33"/>
      <c r="S221" s="33">
        <v>0</v>
      </c>
      <c r="T221" s="33">
        <v>200</v>
      </c>
      <c r="U221" s="33" t="s">
        <v>4849</v>
      </c>
      <c r="V221" s="349" t="str">
        <f t="shared" si="7"/>
        <v xml:space="preserve"> </v>
      </c>
      <c r="W221" s="33"/>
      <c r="X221" s="33"/>
      <c r="Y221" s="2158"/>
      <c r="Z221" s="2158"/>
      <c r="AA221" s="2158"/>
      <c r="AB221" s="2158"/>
      <c r="AC221" s="2158"/>
      <c r="AD221" s="30"/>
    </row>
    <row r="222" spans="1:30">
      <c r="A222" s="128">
        <f t="shared" si="6"/>
        <v>217</v>
      </c>
      <c r="B222" s="1622" t="s">
        <v>14496</v>
      </c>
      <c r="C222" s="30" t="s">
        <v>2787</v>
      </c>
      <c r="D222" s="44" t="s">
        <v>2786</v>
      </c>
      <c r="E222" s="2236" t="s">
        <v>13628</v>
      </c>
      <c r="F222" s="2236"/>
      <c r="G222" s="33" t="s">
        <v>4073</v>
      </c>
      <c r="H222" s="33"/>
      <c r="I222" s="194"/>
      <c r="J222" s="2517" t="s">
        <v>17276</v>
      </c>
      <c r="K222" s="44" t="s">
        <v>4208</v>
      </c>
      <c r="L222" s="128">
        <v>135</v>
      </c>
      <c r="M222" s="128" t="s">
        <v>146</v>
      </c>
      <c r="N222" s="33" t="s">
        <v>3613</v>
      </c>
      <c r="O222" s="33" t="s">
        <v>1916</v>
      </c>
      <c r="P222" s="33">
        <v>400</v>
      </c>
      <c r="Q222" s="33" t="s">
        <v>1638</v>
      </c>
      <c r="R222" s="33"/>
      <c r="S222" s="33">
        <v>0</v>
      </c>
      <c r="T222" s="33">
        <v>200</v>
      </c>
      <c r="U222" s="33" t="s">
        <v>4849</v>
      </c>
      <c r="V222" s="349" t="str">
        <f t="shared" si="7"/>
        <v xml:space="preserve"> </v>
      </c>
      <c r="W222" s="33"/>
      <c r="X222" s="33"/>
      <c r="Y222" s="2158"/>
      <c r="Z222" s="2158"/>
      <c r="AA222" s="2158"/>
      <c r="AB222" s="2158"/>
      <c r="AC222" s="2158"/>
      <c r="AD222" s="30"/>
    </row>
    <row r="223" spans="1:30">
      <c r="A223" s="128">
        <f t="shared" si="6"/>
        <v>218</v>
      </c>
      <c r="B223" s="1622" t="s">
        <v>14497</v>
      </c>
      <c r="C223" s="30" t="s">
        <v>1760</v>
      </c>
      <c r="D223" s="44" t="s">
        <v>4871</v>
      </c>
      <c r="E223" s="2236" t="s">
        <v>13628</v>
      </c>
      <c r="F223" s="2236"/>
      <c r="G223" s="33" t="s">
        <v>4073</v>
      </c>
      <c r="H223" s="33"/>
      <c r="I223" s="194"/>
      <c r="J223" s="2517" t="s">
        <v>3516</v>
      </c>
      <c r="K223" s="44" t="s">
        <v>4208</v>
      </c>
      <c r="L223" s="128">
        <v>100</v>
      </c>
      <c r="M223" s="128" t="s">
        <v>143</v>
      </c>
      <c r="N223" s="33" t="s">
        <v>3613</v>
      </c>
      <c r="O223" s="33" t="s">
        <v>1916</v>
      </c>
      <c r="P223" s="33">
        <v>400</v>
      </c>
      <c r="Q223" s="33" t="s">
        <v>1638</v>
      </c>
      <c r="R223" s="33"/>
      <c r="S223" s="33">
        <v>0</v>
      </c>
      <c r="T223" s="33">
        <v>200</v>
      </c>
      <c r="U223" s="33" t="s">
        <v>4849</v>
      </c>
      <c r="V223" s="349" t="str">
        <f t="shared" si="7"/>
        <v xml:space="preserve"> </v>
      </c>
      <c r="W223" s="33"/>
      <c r="X223" s="33"/>
      <c r="Y223" s="2158"/>
      <c r="Z223" s="2158"/>
      <c r="AA223" s="2158"/>
      <c r="AB223" s="2158"/>
      <c r="AC223" s="2158"/>
      <c r="AD223" s="30"/>
    </row>
    <row r="224" spans="1:30">
      <c r="A224" s="128">
        <f t="shared" si="6"/>
        <v>219</v>
      </c>
      <c r="B224" s="1622" t="s">
        <v>14498</v>
      </c>
      <c r="C224" s="30" t="s">
        <v>2789</v>
      </c>
      <c r="D224" s="44" t="s">
        <v>2788</v>
      </c>
      <c r="E224" s="2236" t="s">
        <v>13628</v>
      </c>
      <c r="F224" s="2236"/>
      <c r="G224" s="33" t="s">
        <v>4073</v>
      </c>
      <c r="H224" s="33"/>
      <c r="I224" s="194"/>
      <c r="J224" s="2517" t="s">
        <v>3516</v>
      </c>
      <c r="K224" s="44" t="s">
        <v>4208</v>
      </c>
      <c r="L224" s="128">
        <v>40</v>
      </c>
      <c r="M224" s="128">
        <v>3.29</v>
      </c>
      <c r="N224" s="33" t="s">
        <v>3613</v>
      </c>
      <c r="O224" s="33" t="s">
        <v>1916</v>
      </c>
      <c r="P224" s="33">
        <v>250</v>
      </c>
      <c r="Q224" s="33" t="s">
        <v>1638</v>
      </c>
      <c r="R224" s="33"/>
      <c r="S224" s="33">
        <v>0</v>
      </c>
      <c r="T224" s="33">
        <v>200</v>
      </c>
      <c r="U224" s="33" t="s">
        <v>4849</v>
      </c>
      <c r="V224" s="349" t="str">
        <f t="shared" si="7"/>
        <v xml:space="preserve"> </v>
      </c>
      <c r="W224" s="33"/>
      <c r="X224" s="33"/>
      <c r="Y224" s="2158"/>
      <c r="Z224" s="2158"/>
      <c r="AA224" s="2158"/>
      <c r="AB224" s="2158"/>
      <c r="AC224" s="2158"/>
      <c r="AD224" s="30"/>
    </row>
    <row r="225" spans="1:30">
      <c r="A225" s="128">
        <f t="shared" si="6"/>
        <v>220</v>
      </c>
      <c r="B225" s="1622" t="s">
        <v>14499</v>
      </c>
      <c r="C225" s="30" t="s">
        <v>1761</v>
      </c>
      <c r="D225" s="44" t="s">
        <v>4864</v>
      </c>
      <c r="E225" s="2236" t="s">
        <v>13628</v>
      </c>
      <c r="F225" s="2236"/>
      <c r="G225" s="33" t="s">
        <v>4073</v>
      </c>
      <c r="H225" s="33"/>
      <c r="I225" s="194"/>
      <c r="J225" s="2517" t="s">
        <v>17240</v>
      </c>
      <c r="K225" s="44" t="s">
        <v>543</v>
      </c>
      <c r="L225" s="128">
        <v>170</v>
      </c>
      <c r="M225" s="128" t="s">
        <v>137</v>
      </c>
      <c r="N225" s="33" t="s">
        <v>3613</v>
      </c>
      <c r="O225" s="33" t="s">
        <v>1916</v>
      </c>
      <c r="P225" s="33">
        <v>400</v>
      </c>
      <c r="Q225" s="33" t="s">
        <v>1638</v>
      </c>
      <c r="R225" s="33"/>
      <c r="S225" s="33">
        <v>0</v>
      </c>
      <c r="T225" s="33">
        <v>200</v>
      </c>
      <c r="U225" s="33" t="s">
        <v>4849</v>
      </c>
      <c r="V225" s="349" t="str">
        <f t="shared" si="7"/>
        <v xml:space="preserve"> </v>
      </c>
      <c r="W225" s="33"/>
      <c r="X225" s="33"/>
      <c r="Y225" s="2158"/>
      <c r="Z225" s="2158"/>
      <c r="AA225" s="2158"/>
      <c r="AB225" s="2158"/>
      <c r="AC225" s="2158"/>
      <c r="AD225" s="30"/>
    </row>
    <row r="226" spans="1:30">
      <c r="A226" s="128">
        <f t="shared" si="6"/>
        <v>221</v>
      </c>
      <c r="B226" s="1622" t="s">
        <v>14500</v>
      </c>
      <c r="C226" s="30" t="s">
        <v>2790</v>
      </c>
      <c r="D226" s="44" t="s">
        <v>2809</v>
      </c>
      <c r="E226" s="2236" t="s">
        <v>13628</v>
      </c>
      <c r="F226" s="2236"/>
      <c r="G226" s="33" t="s">
        <v>4073</v>
      </c>
      <c r="H226" s="33"/>
      <c r="I226" s="194"/>
      <c r="J226" s="2517" t="s">
        <v>17240</v>
      </c>
      <c r="K226" s="44" t="s">
        <v>4208</v>
      </c>
      <c r="L226" s="128">
        <v>120</v>
      </c>
      <c r="M226" s="128" t="s">
        <v>148</v>
      </c>
      <c r="N226" s="33" t="s">
        <v>3613</v>
      </c>
      <c r="O226" s="33" t="s">
        <v>1916</v>
      </c>
      <c r="P226" s="33">
        <v>400</v>
      </c>
      <c r="Q226" s="33" t="s">
        <v>1638</v>
      </c>
      <c r="R226" s="33"/>
      <c r="S226" s="33">
        <v>0</v>
      </c>
      <c r="T226" s="33">
        <v>200</v>
      </c>
      <c r="U226" s="33" t="s">
        <v>4849</v>
      </c>
      <c r="V226" s="349" t="str">
        <f t="shared" si="7"/>
        <v xml:space="preserve"> </v>
      </c>
      <c r="W226" s="33"/>
      <c r="X226" s="33"/>
      <c r="Y226" s="2158"/>
      <c r="Z226" s="2158"/>
      <c r="AA226" s="2158"/>
      <c r="AB226" s="2158"/>
      <c r="AC226" s="2158"/>
      <c r="AD226" s="30"/>
    </row>
    <row r="227" spans="1:30">
      <c r="A227" s="128">
        <f t="shared" si="6"/>
        <v>222</v>
      </c>
      <c r="B227" s="1622" t="s">
        <v>14501</v>
      </c>
      <c r="C227" s="30" t="s">
        <v>830</v>
      </c>
      <c r="D227" s="44" t="s">
        <v>4548</v>
      </c>
      <c r="E227" s="2236" t="s">
        <v>13628</v>
      </c>
      <c r="F227" s="2236"/>
      <c r="G227" s="33" t="s">
        <v>4073</v>
      </c>
      <c r="H227" s="33"/>
      <c r="I227" s="194"/>
      <c r="J227" s="2517" t="s">
        <v>3516</v>
      </c>
      <c r="K227" s="44" t="s">
        <v>4208</v>
      </c>
      <c r="L227" s="128">
        <v>40</v>
      </c>
      <c r="M227" s="128">
        <v>0.11</v>
      </c>
      <c r="N227" s="33" t="s">
        <v>3613</v>
      </c>
      <c r="O227" s="33" t="s">
        <v>1916</v>
      </c>
      <c r="P227" s="33">
        <v>400</v>
      </c>
      <c r="Q227" s="33" t="s">
        <v>1638</v>
      </c>
      <c r="R227" s="33"/>
      <c r="S227" s="33">
        <v>0</v>
      </c>
      <c r="T227" s="33">
        <v>200</v>
      </c>
      <c r="U227" s="33" t="s">
        <v>4849</v>
      </c>
      <c r="V227" s="349" t="str">
        <f t="shared" si="7"/>
        <v xml:space="preserve"> </v>
      </c>
      <c r="W227" s="33"/>
      <c r="X227" s="33"/>
      <c r="Y227" s="2158"/>
      <c r="Z227" s="2158"/>
      <c r="AA227" s="2158"/>
      <c r="AB227" s="2158"/>
      <c r="AC227" s="2158"/>
      <c r="AD227" s="30"/>
    </row>
    <row r="228" spans="1:30">
      <c r="A228" s="128">
        <f t="shared" si="6"/>
        <v>223</v>
      </c>
      <c r="B228" s="1622" t="s">
        <v>14502</v>
      </c>
      <c r="C228" s="30" t="s">
        <v>831</v>
      </c>
      <c r="D228" s="44" t="s">
        <v>4550</v>
      </c>
      <c r="E228" s="2236" t="s">
        <v>13628</v>
      </c>
      <c r="F228" s="2236"/>
      <c r="G228" s="33" t="s">
        <v>4073</v>
      </c>
      <c r="H228" s="33"/>
      <c r="I228" s="194"/>
      <c r="J228" s="2517" t="s">
        <v>3516</v>
      </c>
      <c r="K228" s="44" t="s">
        <v>4208</v>
      </c>
      <c r="L228" s="128">
        <v>138</v>
      </c>
      <c r="M228" s="128" t="s">
        <v>145</v>
      </c>
      <c r="N228" s="33" t="s">
        <v>3613</v>
      </c>
      <c r="O228" s="33" t="s">
        <v>1916</v>
      </c>
      <c r="P228" s="33">
        <v>400</v>
      </c>
      <c r="Q228" s="33" t="s">
        <v>1638</v>
      </c>
      <c r="R228" s="33"/>
      <c r="S228" s="33">
        <v>0</v>
      </c>
      <c r="T228" s="33">
        <v>200</v>
      </c>
      <c r="U228" s="33" t="s">
        <v>4849</v>
      </c>
      <c r="V228" s="349" t="str">
        <f t="shared" si="7"/>
        <v xml:space="preserve"> </v>
      </c>
      <c r="W228" s="33"/>
      <c r="X228" s="33"/>
      <c r="Y228" s="2158"/>
      <c r="Z228" s="2158"/>
      <c r="AA228" s="2158"/>
      <c r="AB228" s="2158"/>
      <c r="AC228" s="2158"/>
      <c r="AD228" s="30"/>
    </row>
    <row r="229" spans="1:30">
      <c r="A229" s="128">
        <f t="shared" si="6"/>
        <v>224</v>
      </c>
      <c r="B229" s="1622" t="s">
        <v>14503</v>
      </c>
      <c r="C229" s="30" t="s">
        <v>2791</v>
      </c>
      <c r="D229" s="44" t="s">
        <v>570</v>
      </c>
      <c r="E229" s="2236" t="s">
        <v>13628</v>
      </c>
      <c r="F229" s="2236"/>
      <c r="G229" s="33" t="s">
        <v>4073</v>
      </c>
      <c r="H229" s="33"/>
      <c r="I229" s="194"/>
      <c r="J229" s="2517" t="s">
        <v>3516</v>
      </c>
      <c r="K229" s="44" t="s">
        <v>149</v>
      </c>
      <c r="L229" s="128">
        <v>80</v>
      </c>
      <c r="M229" s="128" t="s">
        <v>146</v>
      </c>
      <c r="N229" s="33" t="s">
        <v>3613</v>
      </c>
      <c r="O229" s="33" t="s">
        <v>1916</v>
      </c>
      <c r="P229" s="33">
        <v>400</v>
      </c>
      <c r="Q229" s="33" t="s">
        <v>1638</v>
      </c>
      <c r="R229" s="33"/>
      <c r="S229" s="33">
        <v>0</v>
      </c>
      <c r="T229" s="33">
        <v>200</v>
      </c>
      <c r="U229" s="33" t="s">
        <v>4849</v>
      </c>
      <c r="V229" s="349" t="str">
        <f t="shared" si="7"/>
        <v xml:space="preserve"> </v>
      </c>
      <c r="W229" s="33"/>
      <c r="X229" s="33"/>
      <c r="Y229" s="2158"/>
      <c r="Z229" s="2158"/>
      <c r="AA229" s="2158"/>
      <c r="AB229" s="2158"/>
      <c r="AC229" s="2158"/>
      <c r="AD229" s="30"/>
    </row>
    <row r="230" spans="1:30">
      <c r="A230" s="128">
        <f t="shared" si="6"/>
        <v>225</v>
      </c>
      <c r="B230" s="1622" t="s">
        <v>14504</v>
      </c>
      <c r="C230" s="30" t="s">
        <v>4552</v>
      </c>
      <c r="D230" s="30" t="s">
        <v>4552</v>
      </c>
      <c r="E230" s="2236" t="s">
        <v>13628</v>
      </c>
      <c r="F230" s="2236"/>
      <c r="G230" s="33" t="s">
        <v>4073</v>
      </c>
      <c r="H230" s="33"/>
      <c r="I230" s="194"/>
      <c r="J230" s="2517" t="s">
        <v>3516</v>
      </c>
      <c r="K230" s="30" t="s">
        <v>755</v>
      </c>
      <c r="L230" s="128">
        <v>40</v>
      </c>
      <c r="M230" s="128">
        <v>0.19</v>
      </c>
      <c r="N230" s="33" t="s">
        <v>3613</v>
      </c>
      <c r="O230" s="33" t="s">
        <v>1916</v>
      </c>
      <c r="P230" s="33">
        <v>400</v>
      </c>
      <c r="Q230" s="33" t="s">
        <v>1638</v>
      </c>
      <c r="R230" s="33"/>
      <c r="S230" s="33">
        <v>0</v>
      </c>
      <c r="T230" s="33">
        <v>200</v>
      </c>
      <c r="U230" s="33" t="s">
        <v>4849</v>
      </c>
      <c r="V230" s="349" t="str">
        <f t="shared" si="7"/>
        <v xml:space="preserve"> </v>
      </c>
      <c r="W230" s="33"/>
      <c r="X230" s="33"/>
      <c r="Y230" s="2158"/>
      <c r="Z230" s="2158"/>
      <c r="AA230" s="2158"/>
      <c r="AB230" s="2158"/>
      <c r="AC230" s="2158"/>
      <c r="AD230" s="30"/>
    </row>
    <row r="231" spans="1:30">
      <c r="A231" s="128">
        <f t="shared" si="6"/>
        <v>226</v>
      </c>
      <c r="B231" s="1622" t="s">
        <v>14505</v>
      </c>
      <c r="C231" s="30" t="s">
        <v>834</v>
      </c>
      <c r="D231" s="44" t="s">
        <v>4555</v>
      </c>
      <c r="E231" s="2236" t="s">
        <v>13628</v>
      </c>
      <c r="F231" s="2236"/>
      <c r="G231" s="33" t="s">
        <v>4073</v>
      </c>
      <c r="H231" s="33"/>
      <c r="I231" s="194"/>
      <c r="J231" s="2517" t="s">
        <v>17215</v>
      </c>
      <c r="K231" s="44" t="s">
        <v>3876</v>
      </c>
      <c r="L231" s="128">
        <v>39</v>
      </c>
      <c r="M231" s="128">
        <v>2.8</v>
      </c>
      <c r="N231" s="33" t="s">
        <v>3613</v>
      </c>
      <c r="O231" s="33" t="s">
        <v>1916</v>
      </c>
      <c r="P231" s="33">
        <v>400</v>
      </c>
      <c r="Q231" s="33" t="s">
        <v>1638</v>
      </c>
      <c r="R231" s="33"/>
      <c r="S231" s="33">
        <v>0</v>
      </c>
      <c r="T231" s="33">
        <v>200</v>
      </c>
      <c r="U231" s="33" t="s">
        <v>4849</v>
      </c>
      <c r="V231" s="349" t="str">
        <f t="shared" si="7"/>
        <v xml:space="preserve"> </v>
      </c>
      <c r="W231" s="33"/>
      <c r="X231" s="33"/>
      <c r="Y231" s="2158"/>
      <c r="Z231" s="2158"/>
      <c r="AA231" s="2158"/>
      <c r="AB231" s="2158"/>
      <c r="AC231" s="2158"/>
      <c r="AD231" s="30"/>
    </row>
    <row r="232" spans="1:30">
      <c r="A232" s="128">
        <f t="shared" si="6"/>
        <v>227</v>
      </c>
      <c r="B232" s="1622" t="s">
        <v>14506</v>
      </c>
      <c r="C232" s="30" t="s">
        <v>1224</v>
      </c>
      <c r="D232" s="44" t="s">
        <v>2788</v>
      </c>
      <c r="E232" s="2236" t="s">
        <v>13628</v>
      </c>
      <c r="F232" s="2236"/>
      <c r="G232" s="33" t="s">
        <v>4073</v>
      </c>
      <c r="H232" s="33"/>
      <c r="I232" s="194"/>
      <c r="J232" s="2517" t="s">
        <v>17215</v>
      </c>
      <c r="K232" s="44" t="s">
        <v>3876</v>
      </c>
      <c r="L232" s="128">
        <v>45</v>
      </c>
      <c r="M232" s="128">
        <v>40.9</v>
      </c>
      <c r="N232" s="33" t="s">
        <v>3613</v>
      </c>
      <c r="O232" s="33" t="s">
        <v>1916</v>
      </c>
      <c r="P232" s="33">
        <v>250</v>
      </c>
      <c r="Q232" s="33" t="s">
        <v>1637</v>
      </c>
      <c r="R232" s="33"/>
      <c r="S232" s="33">
        <v>0</v>
      </c>
      <c r="T232" s="33">
        <v>150</v>
      </c>
      <c r="U232" s="33" t="s">
        <v>4849</v>
      </c>
      <c r="V232" s="349" t="str">
        <f t="shared" si="7"/>
        <v xml:space="preserve"> </v>
      </c>
      <c r="W232" s="33"/>
      <c r="X232" s="33"/>
      <c r="Y232" s="2158"/>
      <c r="Z232" s="2158"/>
      <c r="AA232" s="2158"/>
      <c r="AB232" s="2158"/>
      <c r="AC232" s="2158"/>
      <c r="AD232" s="30"/>
    </row>
    <row r="233" spans="1:30">
      <c r="A233" s="128">
        <f t="shared" si="6"/>
        <v>228</v>
      </c>
      <c r="B233" s="1622" t="s">
        <v>14507</v>
      </c>
      <c r="C233" s="30" t="s">
        <v>4095</v>
      </c>
      <c r="D233" s="44" t="s">
        <v>563</v>
      </c>
      <c r="E233" s="2236" t="s">
        <v>18285</v>
      </c>
      <c r="F233" s="2236"/>
      <c r="G233" s="33" t="s">
        <v>4073</v>
      </c>
      <c r="H233" s="33"/>
      <c r="I233" s="194"/>
      <c r="J233" s="2517" t="s">
        <v>17215</v>
      </c>
      <c r="K233" s="44" t="s">
        <v>3781</v>
      </c>
      <c r="L233" s="128">
        <v>105</v>
      </c>
      <c r="M233" s="128">
        <v>40</v>
      </c>
      <c r="N233" s="33" t="s">
        <v>2430</v>
      </c>
      <c r="O233" s="33" t="s">
        <v>1917</v>
      </c>
      <c r="P233" s="33" t="s">
        <v>150</v>
      </c>
      <c r="Q233" s="33" t="s">
        <v>1637</v>
      </c>
      <c r="R233" s="33"/>
      <c r="S233" s="33">
        <v>0</v>
      </c>
      <c r="T233" s="33">
        <v>200</v>
      </c>
      <c r="U233" s="33" t="s">
        <v>4849</v>
      </c>
      <c r="V233" s="349" t="str">
        <f t="shared" si="7"/>
        <v xml:space="preserve"> </v>
      </c>
      <c r="W233" s="33"/>
      <c r="X233" s="33"/>
      <c r="Y233" s="2158"/>
      <c r="Z233" s="2158"/>
      <c r="AA233" s="2158"/>
      <c r="AB233" s="2158"/>
      <c r="AC233" s="2158"/>
      <c r="AD233" s="30" t="s">
        <v>152</v>
      </c>
    </row>
    <row r="234" spans="1:30">
      <c r="A234" s="128">
        <f t="shared" si="6"/>
        <v>229</v>
      </c>
      <c r="B234" s="1622" t="s">
        <v>14508</v>
      </c>
      <c r="C234" s="30" t="s">
        <v>4095</v>
      </c>
      <c r="D234" s="44" t="s">
        <v>563</v>
      </c>
      <c r="E234" s="2236" t="s">
        <v>18285</v>
      </c>
      <c r="F234" s="2236"/>
      <c r="G234" s="33" t="s">
        <v>4073</v>
      </c>
      <c r="H234" s="33"/>
      <c r="I234" s="194"/>
      <c r="J234" s="2517" t="s">
        <v>17215</v>
      </c>
      <c r="K234" s="44" t="s">
        <v>3781</v>
      </c>
      <c r="L234" s="128">
        <v>105</v>
      </c>
      <c r="M234" s="128">
        <v>40</v>
      </c>
      <c r="N234" s="33" t="s">
        <v>2430</v>
      </c>
      <c r="O234" s="33" t="s">
        <v>1917</v>
      </c>
      <c r="P234" s="33" t="s">
        <v>150</v>
      </c>
      <c r="Q234" s="33" t="s">
        <v>1637</v>
      </c>
      <c r="R234" s="33"/>
      <c r="S234" s="33">
        <v>0</v>
      </c>
      <c r="T234" s="33">
        <v>200</v>
      </c>
      <c r="U234" s="33" t="s">
        <v>4849</v>
      </c>
      <c r="V234" s="349" t="str">
        <f t="shared" si="7"/>
        <v xml:space="preserve"> </v>
      </c>
      <c r="W234" s="33"/>
      <c r="X234" s="33"/>
      <c r="Y234" s="2158"/>
      <c r="Z234" s="2158"/>
      <c r="AA234" s="2158"/>
      <c r="AB234" s="2158"/>
      <c r="AC234" s="2158"/>
      <c r="AD234" s="30" t="s">
        <v>152</v>
      </c>
    </row>
    <row r="235" spans="1:30">
      <c r="A235" s="128">
        <f t="shared" si="6"/>
        <v>230</v>
      </c>
      <c r="B235" s="1622" t="s">
        <v>14509</v>
      </c>
      <c r="C235" s="30" t="s">
        <v>4095</v>
      </c>
      <c r="D235" s="44" t="s">
        <v>4096</v>
      </c>
      <c r="E235" s="2236" t="s">
        <v>18285</v>
      </c>
      <c r="F235" s="2236"/>
      <c r="G235" s="33" t="s">
        <v>4073</v>
      </c>
      <c r="H235" s="33"/>
      <c r="I235" s="194"/>
      <c r="J235" s="2517" t="s">
        <v>17215</v>
      </c>
      <c r="K235" s="44" t="s">
        <v>3781</v>
      </c>
      <c r="L235" s="128">
        <v>105</v>
      </c>
      <c r="M235" s="128">
        <v>40</v>
      </c>
      <c r="N235" s="33" t="s">
        <v>2430</v>
      </c>
      <c r="O235" s="33" t="s">
        <v>1917</v>
      </c>
      <c r="P235" s="33" t="s">
        <v>150</v>
      </c>
      <c r="Q235" s="33" t="s">
        <v>1637</v>
      </c>
      <c r="R235" s="33"/>
      <c r="S235" s="33">
        <v>0</v>
      </c>
      <c r="T235" s="33">
        <v>200</v>
      </c>
      <c r="U235" s="33" t="s">
        <v>4849</v>
      </c>
      <c r="V235" s="349" t="str">
        <f t="shared" si="7"/>
        <v xml:space="preserve"> </v>
      </c>
      <c r="W235" s="33"/>
      <c r="X235" s="33"/>
      <c r="Y235" s="2158"/>
      <c r="Z235" s="2158"/>
      <c r="AA235" s="2158"/>
      <c r="AB235" s="2158"/>
      <c r="AC235" s="2158"/>
      <c r="AD235" s="30" t="s">
        <v>152</v>
      </c>
    </row>
    <row r="236" spans="1:30">
      <c r="A236" s="128">
        <f t="shared" si="6"/>
        <v>231</v>
      </c>
      <c r="B236" s="1622" t="s">
        <v>14510</v>
      </c>
      <c r="C236" s="30" t="s">
        <v>4095</v>
      </c>
      <c r="D236" s="44" t="s">
        <v>4096</v>
      </c>
      <c r="E236" s="2236" t="s">
        <v>18285</v>
      </c>
      <c r="F236" s="2236"/>
      <c r="G236" s="33" t="s">
        <v>4073</v>
      </c>
      <c r="H236" s="33"/>
      <c r="I236" s="194"/>
      <c r="J236" s="2517" t="s">
        <v>17215</v>
      </c>
      <c r="K236" s="44" t="s">
        <v>3781</v>
      </c>
      <c r="L236" s="128">
        <v>105</v>
      </c>
      <c r="M236" s="128">
        <v>40</v>
      </c>
      <c r="N236" s="33" t="s">
        <v>2430</v>
      </c>
      <c r="O236" s="33" t="s">
        <v>1917</v>
      </c>
      <c r="P236" s="33" t="s">
        <v>150</v>
      </c>
      <c r="Q236" s="33" t="s">
        <v>1637</v>
      </c>
      <c r="R236" s="33"/>
      <c r="S236" s="33">
        <v>0</v>
      </c>
      <c r="T236" s="33">
        <v>200</v>
      </c>
      <c r="U236" s="33" t="s">
        <v>4849</v>
      </c>
      <c r="V236" s="349" t="str">
        <f t="shared" si="7"/>
        <v xml:space="preserve"> </v>
      </c>
      <c r="W236" s="33"/>
      <c r="X236" s="33"/>
      <c r="Y236" s="2158"/>
      <c r="Z236" s="2158"/>
      <c r="AA236" s="2158"/>
      <c r="AB236" s="2158"/>
      <c r="AC236" s="2158"/>
      <c r="AD236" s="30" t="s">
        <v>152</v>
      </c>
    </row>
    <row r="237" spans="1:30">
      <c r="A237" s="128">
        <f t="shared" si="6"/>
        <v>232</v>
      </c>
      <c r="B237" s="1622" t="s">
        <v>14511</v>
      </c>
      <c r="C237" s="30" t="s">
        <v>4095</v>
      </c>
      <c r="D237" s="44" t="s">
        <v>2796</v>
      </c>
      <c r="E237" s="2236" t="s">
        <v>18285</v>
      </c>
      <c r="F237" s="2236"/>
      <c r="G237" s="33" t="s">
        <v>4073</v>
      </c>
      <c r="H237" s="33"/>
      <c r="I237" s="194"/>
      <c r="J237" s="2517" t="s">
        <v>17215</v>
      </c>
      <c r="K237" s="44" t="s">
        <v>3781</v>
      </c>
      <c r="L237" s="128">
        <v>105</v>
      </c>
      <c r="M237" s="128">
        <v>40</v>
      </c>
      <c r="N237" s="33" t="s">
        <v>2430</v>
      </c>
      <c r="O237" s="33" t="s">
        <v>1917</v>
      </c>
      <c r="P237" s="33" t="s">
        <v>150</v>
      </c>
      <c r="Q237" s="33" t="s">
        <v>1637</v>
      </c>
      <c r="R237" s="33"/>
      <c r="S237" s="33">
        <v>0</v>
      </c>
      <c r="T237" s="33">
        <v>200</v>
      </c>
      <c r="U237" s="33" t="s">
        <v>4849</v>
      </c>
      <c r="V237" s="349" t="str">
        <f t="shared" si="7"/>
        <v xml:space="preserve"> </v>
      </c>
      <c r="W237" s="33"/>
      <c r="X237" s="33"/>
      <c r="Y237" s="2158"/>
      <c r="Z237" s="2158"/>
      <c r="AA237" s="2158"/>
      <c r="AB237" s="2158"/>
      <c r="AC237" s="2158"/>
      <c r="AD237" s="30" t="s">
        <v>152</v>
      </c>
    </row>
    <row r="238" spans="1:30">
      <c r="A238" s="128">
        <f t="shared" si="6"/>
        <v>233</v>
      </c>
      <c r="B238" s="1622" t="s">
        <v>14512</v>
      </c>
      <c r="C238" s="30" t="s">
        <v>4095</v>
      </c>
      <c r="D238" s="44" t="s">
        <v>2796</v>
      </c>
      <c r="E238" s="2236" t="s">
        <v>18285</v>
      </c>
      <c r="F238" s="2236"/>
      <c r="G238" s="33" t="s">
        <v>4073</v>
      </c>
      <c r="H238" s="33"/>
      <c r="I238" s="194"/>
      <c r="J238" s="2517" t="s">
        <v>17215</v>
      </c>
      <c r="K238" s="44" t="s">
        <v>3781</v>
      </c>
      <c r="L238" s="128">
        <v>105</v>
      </c>
      <c r="M238" s="128">
        <v>40</v>
      </c>
      <c r="N238" s="33" t="s">
        <v>2430</v>
      </c>
      <c r="O238" s="33" t="s">
        <v>1917</v>
      </c>
      <c r="P238" s="33" t="s">
        <v>150</v>
      </c>
      <c r="Q238" s="33" t="s">
        <v>1637</v>
      </c>
      <c r="R238" s="33"/>
      <c r="S238" s="33">
        <v>0</v>
      </c>
      <c r="T238" s="33">
        <v>200</v>
      </c>
      <c r="U238" s="33" t="s">
        <v>4849</v>
      </c>
      <c r="V238" s="349" t="str">
        <f t="shared" si="7"/>
        <v xml:space="preserve"> </v>
      </c>
      <c r="W238" s="33"/>
      <c r="X238" s="33"/>
      <c r="Y238" s="2158"/>
      <c r="Z238" s="2158"/>
      <c r="AA238" s="2158"/>
      <c r="AB238" s="2158"/>
      <c r="AC238" s="2158"/>
      <c r="AD238" s="30" t="s">
        <v>152</v>
      </c>
    </row>
    <row r="239" spans="1:30">
      <c r="A239" s="128">
        <f t="shared" si="6"/>
        <v>234</v>
      </c>
      <c r="B239" s="1622" t="s">
        <v>14513</v>
      </c>
      <c r="C239" s="30" t="s">
        <v>4095</v>
      </c>
      <c r="D239" s="44" t="s">
        <v>4097</v>
      </c>
      <c r="E239" s="2236" t="s">
        <v>18285</v>
      </c>
      <c r="F239" s="2236"/>
      <c r="G239" s="33" t="s">
        <v>4073</v>
      </c>
      <c r="H239" s="33"/>
      <c r="I239" s="194"/>
      <c r="J239" s="2517" t="s">
        <v>17215</v>
      </c>
      <c r="K239" s="44" t="s">
        <v>3781</v>
      </c>
      <c r="L239" s="128">
        <v>105</v>
      </c>
      <c r="M239" s="128">
        <v>40</v>
      </c>
      <c r="N239" s="33" t="s">
        <v>2430</v>
      </c>
      <c r="O239" s="33" t="s">
        <v>1917</v>
      </c>
      <c r="P239" s="33" t="s">
        <v>150</v>
      </c>
      <c r="Q239" s="33" t="s">
        <v>1637</v>
      </c>
      <c r="R239" s="33"/>
      <c r="S239" s="33">
        <v>0</v>
      </c>
      <c r="T239" s="33">
        <v>200</v>
      </c>
      <c r="U239" s="33" t="s">
        <v>4849</v>
      </c>
      <c r="V239" s="349" t="str">
        <f t="shared" si="7"/>
        <v xml:space="preserve"> </v>
      </c>
      <c r="W239" s="33"/>
      <c r="X239" s="33"/>
      <c r="Y239" s="2158"/>
      <c r="Z239" s="2158"/>
      <c r="AA239" s="2158"/>
      <c r="AB239" s="2158"/>
      <c r="AC239" s="2158"/>
      <c r="AD239" s="30" t="s">
        <v>152</v>
      </c>
    </row>
    <row r="240" spans="1:30">
      <c r="A240" s="128">
        <f t="shared" si="6"/>
        <v>235</v>
      </c>
      <c r="B240" s="1622" t="s">
        <v>14514</v>
      </c>
      <c r="C240" s="30" t="s">
        <v>4095</v>
      </c>
      <c r="D240" s="44" t="s">
        <v>3377</v>
      </c>
      <c r="E240" s="2236" t="s">
        <v>18285</v>
      </c>
      <c r="F240" s="2236"/>
      <c r="G240" s="33" t="s">
        <v>4073</v>
      </c>
      <c r="H240" s="33"/>
      <c r="I240" s="194"/>
      <c r="J240" s="2517" t="s">
        <v>17215</v>
      </c>
      <c r="K240" s="44" t="s">
        <v>3781</v>
      </c>
      <c r="L240" s="128">
        <v>105</v>
      </c>
      <c r="M240" s="128">
        <v>40</v>
      </c>
      <c r="N240" s="33" t="s">
        <v>2430</v>
      </c>
      <c r="O240" s="33" t="s">
        <v>1917</v>
      </c>
      <c r="P240" s="33" t="s">
        <v>150</v>
      </c>
      <c r="Q240" s="33" t="s">
        <v>1637</v>
      </c>
      <c r="R240" s="33"/>
      <c r="S240" s="33">
        <v>0</v>
      </c>
      <c r="T240" s="33">
        <v>200</v>
      </c>
      <c r="U240" s="33" t="s">
        <v>4849</v>
      </c>
      <c r="V240" s="349">
        <f t="shared" si="7"/>
        <v>5</v>
      </c>
      <c r="W240" s="33" t="s">
        <v>4849</v>
      </c>
      <c r="X240" s="331" t="s">
        <v>1527</v>
      </c>
      <c r="Y240" s="2158">
        <v>90004060</v>
      </c>
      <c r="Z240" s="329"/>
      <c r="AA240" s="2158"/>
      <c r="AB240" s="2158"/>
      <c r="AC240" s="2158"/>
      <c r="AD240" s="30" t="s">
        <v>152</v>
      </c>
    </row>
    <row r="241" spans="1:30">
      <c r="A241" s="128">
        <f t="shared" si="6"/>
        <v>236</v>
      </c>
      <c r="B241" s="1622" t="s">
        <v>14515</v>
      </c>
      <c r="C241" s="30" t="s">
        <v>384</v>
      </c>
      <c r="D241" s="44" t="s">
        <v>3377</v>
      </c>
      <c r="E241" s="2236" t="s">
        <v>13628</v>
      </c>
      <c r="F241" s="2236"/>
      <c r="G241" s="33" t="s">
        <v>4073</v>
      </c>
      <c r="H241" s="33"/>
      <c r="I241" s="194"/>
      <c r="J241" s="2517" t="s">
        <v>17215</v>
      </c>
      <c r="K241" s="44" t="s">
        <v>3781</v>
      </c>
      <c r="L241" s="128">
        <v>105</v>
      </c>
      <c r="M241" s="128">
        <v>40</v>
      </c>
      <c r="N241" s="33" t="s">
        <v>3613</v>
      </c>
      <c r="O241" s="33" t="s">
        <v>1916</v>
      </c>
      <c r="P241" s="33">
        <v>400</v>
      </c>
      <c r="Q241" s="33" t="s">
        <v>1637</v>
      </c>
      <c r="R241" s="33"/>
      <c r="S241" s="33">
        <v>0</v>
      </c>
      <c r="T241" s="33">
        <v>200</v>
      </c>
      <c r="U241" s="33" t="s">
        <v>4849</v>
      </c>
      <c r="V241" s="349">
        <f t="shared" si="7"/>
        <v>5</v>
      </c>
      <c r="W241" s="33" t="s">
        <v>4849</v>
      </c>
      <c r="X241" s="331" t="s">
        <v>1527</v>
      </c>
      <c r="Y241" s="2158">
        <v>90004116</v>
      </c>
      <c r="Z241" s="329"/>
      <c r="AA241" s="2158"/>
      <c r="AB241" s="2158"/>
      <c r="AC241" s="2158"/>
      <c r="AD241" s="30"/>
    </row>
    <row r="242" spans="1:30">
      <c r="A242" s="128">
        <f t="shared" si="6"/>
        <v>237</v>
      </c>
      <c r="B242" s="1622" t="s">
        <v>14516</v>
      </c>
      <c r="C242" s="30" t="s">
        <v>836</v>
      </c>
      <c r="D242" s="44" t="s">
        <v>3381</v>
      </c>
      <c r="E242" s="2236" t="s">
        <v>13628</v>
      </c>
      <c r="F242" s="2236"/>
      <c r="G242" s="33" t="s">
        <v>4073</v>
      </c>
      <c r="H242" s="33"/>
      <c r="I242" s="194"/>
      <c r="J242" s="2517" t="s">
        <v>17215</v>
      </c>
      <c r="K242" s="44" t="s">
        <v>3781</v>
      </c>
      <c r="L242" s="128">
        <v>106</v>
      </c>
      <c r="M242" s="128">
        <v>4.5</v>
      </c>
      <c r="N242" s="33" t="s">
        <v>3613</v>
      </c>
      <c r="O242" s="33" t="s">
        <v>1916</v>
      </c>
      <c r="P242" s="33">
        <v>400</v>
      </c>
      <c r="Q242" s="33" t="s">
        <v>1638</v>
      </c>
      <c r="R242" s="33"/>
      <c r="S242" s="33">
        <v>0</v>
      </c>
      <c r="T242" s="33">
        <v>200</v>
      </c>
      <c r="U242" s="33" t="s">
        <v>4849</v>
      </c>
      <c r="V242" s="349" t="str">
        <f t="shared" si="7"/>
        <v xml:space="preserve"> </v>
      </c>
      <c r="W242" s="33"/>
      <c r="X242" s="33"/>
      <c r="Y242" s="2158"/>
      <c r="Z242" s="2158"/>
      <c r="AA242" s="2158"/>
      <c r="AB242" s="2158"/>
      <c r="AC242" s="2158"/>
      <c r="AD242" s="30"/>
    </row>
    <row r="243" spans="1:30">
      <c r="A243" s="128">
        <f t="shared" si="6"/>
        <v>238</v>
      </c>
      <c r="B243" s="1622" t="s">
        <v>14517</v>
      </c>
      <c r="C243" s="30" t="s">
        <v>386</v>
      </c>
      <c r="D243" s="44" t="s">
        <v>385</v>
      </c>
      <c r="E243" s="2236" t="s">
        <v>13628</v>
      </c>
      <c r="F243" s="2236"/>
      <c r="G243" s="33" t="s">
        <v>4073</v>
      </c>
      <c r="H243" s="33"/>
      <c r="I243" s="194"/>
      <c r="J243" s="2517" t="s">
        <v>17215</v>
      </c>
      <c r="K243" s="44" t="s">
        <v>3874</v>
      </c>
      <c r="L243" s="128">
        <v>40</v>
      </c>
      <c r="M243" s="128">
        <v>3.2</v>
      </c>
      <c r="N243" s="33" t="s">
        <v>3613</v>
      </c>
      <c r="O243" s="33" t="s">
        <v>1916</v>
      </c>
      <c r="P243" s="33">
        <v>250</v>
      </c>
      <c r="Q243" s="33" t="s">
        <v>1638</v>
      </c>
      <c r="R243" s="33"/>
      <c r="S243" s="33">
        <v>0</v>
      </c>
      <c r="T243" s="33">
        <v>150</v>
      </c>
      <c r="U243" s="33" t="s">
        <v>4849</v>
      </c>
      <c r="V243" s="349" t="str">
        <f t="shared" si="7"/>
        <v xml:space="preserve"> </v>
      </c>
      <c r="W243" s="33"/>
      <c r="X243" s="33"/>
      <c r="Y243" s="2158"/>
      <c r="Z243" s="2158"/>
      <c r="AA243" s="2158"/>
      <c r="AB243" s="2158"/>
      <c r="AC243" s="2158"/>
      <c r="AD243" s="30"/>
    </row>
    <row r="244" spans="1:30">
      <c r="A244" s="128">
        <f t="shared" si="6"/>
        <v>239</v>
      </c>
      <c r="B244" s="1622" t="s">
        <v>14518</v>
      </c>
      <c r="C244" s="30" t="s">
        <v>837</v>
      </c>
      <c r="D244" s="44" t="s">
        <v>4865</v>
      </c>
      <c r="E244" s="2236" t="s">
        <v>13628</v>
      </c>
      <c r="F244" s="2236"/>
      <c r="G244" s="33" t="s">
        <v>4073</v>
      </c>
      <c r="H244" s="33"/>
      <c r="I244" s="194"/>
      <c r="J244" s="2517" t="s">
        <v>17258</v>
      </c>
      <c r="K244" s="44" t="s">
        <v>3781</v>
      </c>
      <c r="L244" s="128">
        <v>120</v>
      </c>
      <c r="M244" s="128">
        <v>0.08</v>
      </c>
      <c r="N244" s="33" t="s">
        <v>3613</v>
      </c>
      <c r="O244" s="33" t="s">
        <v>1916</v>
      </c>
      <c r="P244" s="33">
        <v>400</v>
      </c>
      <c r="Q244" s="33" t="s">
        <v>1638</v>
      </c>
      <c r="R244" s="33"/>
      <c r="S244" s="33">
        <v>0</v>
      </c>
      <c r="T244" s="33">
        <v>200</v>
      </c>
      <c r="U244" s="33" t="s">
        <v>4849</v>
      </c>
      <c r="V244" s="349" t="str">
        <f t="shared" si="7"/>
        <v xml:space="preserve"> </v>
      </c>
      <c r="W244" s="33"/>
      <c r="X244" s="33"/>
      <c r="Y244" s="2158"/>
      <c r="Z244" s="2158"/>
      <c r="AA244" s="2158"/>
      <c r="AB244" s="2158"/>
      <c r="AC244" s="2158"/>
      <c r="AD244" s="30"/>
    </row>
    <row r="245" spans="1:30">
      <c r="A245" s="128">
        <f t="shared" si="6"/>
        <v>240</v>
      </c>
      <c r="B245" s="1622" t="s">
        <v>14519</v>
      </c>
      <c r="C245" s="30" t="s">
        <v>1446</v>
      </c>
      <c r="D245" s="44" t="s">
        <v>1445</v>
      </c>
      <c r="E245" s="2236" t="s">
        <v>13628</v>
      </c>
      <c r="F245" s="2236"/>
      <c r="G245" s="33" t="s">
        <v>4073</v>
      </c>
      <c r="H245" s="33"/>
      <c r="I245" s="194"/>
      <c r="J245" s="2517" t="s">
        <v>17258</v>
      </c>
      <c r="K245" s="44" t="s">
        <v>3781</v>
      </c>
      <c r="L245" s="128">
        <v>117</v>
      </c>
      <c r="M245" s="128">
        <v>0.03</v>
      </c>
      <c r="N245" s="33" t="s">
        <v>3613</v>
      </c>
      <c r="O245" s="33" t="s">
        <v>1916</v>
      </c>
      <c r="P245" s="33">
        <v>400</v>
      </c>
      <c r="Q245" s="33" t="s">
        <v>1638</v>
      </c>
      <c r="R245" s="33"/>
      <c r="S245" s="33">
        <v>0</v>
      </c>
      <c r="T245" s="33">
        <v>200</v>
      </c>
      <c r="U245" s="33" t="s">
        <v>4849</v>
      </c>
      <c r="V245" s="349" t="str">
        <f t="shared" si="7"/>
        <v xml:space="preserve"> </v>
      </c>
      <c r="W245" s="33"/>
      <c r="X245" s="33"/>
      <c r="Y245" s="2158"/>
      <c r="Z245" s="2158"/>
      <c r="AA245" s="2158"/>
      <c r="AB245" s="2158"/>
      <c r="AC245" s="2158"/>
      <c r="AD245" s="30"/>
    </row>
    <row r="246" spans="1:30">
      <c r="A246" s="128">
        <f t="shared" si="6"/>
        <v>241</v>
      </c>
      <c r="B246" s="1622" t="s">
        <v>14520</v>
      </c>
      <c r="C246" s="30" t="s">
        <v>838</v>
      </c>
      <c r="D246" s="44" t="s">
        <v>1026</v>
      </c>
      <c r="E246" s="2236" t="s">
        <v>13628</v>
      </c>
      <c r="F246" s="2236"/>
      <c r="G246" s="33" t="s">
        <v>4073</v>
      </c>
      <c r="H246" s="33"/>
      <c r="I246" s="194"/>
      <c r="J246" s="2517" t="s">
        <v>17258</v>
      </c>
      <c r="K246" s="44" t="s">
        <v>3781</v>
      </c>
      <c r="L246" s="128">
        <v>40</v>
      </c>
      <c r="M246" s="128">
        <v>0.03</v>
      </c>
      <c r="N246" s="33" t="s">
        <v>3613</v>
      </c>
      <c r="O246" s="33" t="s">
        <v>1916</v>
      </c>
      <c r="P246" s="33">
        <v>400</v>
      </c>
      <c r="Q246" s="33" t="s">
        <v>1638</v>
      </c>
      <c r="R246" s="33"/>
      <c r="S246" s="33">
        <v>0</v>
      </c>
      <c r="T246" s="33">
        <v>200</v>
      </c>
      <c r="U246" s="33" t="s">
        <v>4849</v>
      </c>
      <c r="V246" s="349" t="str">
        <f t="shared" si="7"/>
        <v xml:space="preserve"> </v>
      </c>
      <c r="W246" s="33"/>
      <c r="X246" s="33"/>
      <c r="Y246" s="2158"/>
      <c r="Z246" s="2158"/>
      <c r="AA246" s="2158"/>
      <c r="AB246" s="2158"/>
      <c r="AC246" s="2158"/>
      <c r="AD246" s="30"/>
    </row>
    <row r="247" spans="1:30">
      <c r="A247" s="128">
        <f t="shared" si="6"/>
        <v>242</v>
      </c>
      <c r="B247" s="1622" t="s">
        <v>14521</v>
      </c>
      <c r="C247" s="30" t="s">
        <v>1448</v>
      </c>
      <c r="D247" s="44" t="s">
        <v>1447</v>
      </c>
      <c r="E247" s="2236" t="s">
        <v>13628</v>
      </c>
      <c r="F247" s="2236"/>
      <c r="G247" s="33" t="s">
        <v>4073</v>
      </c>
      <c r="H247" s="33"/>
      <c r="I247" s="194"/>
      <c r="J247" s="2517" t="s">
        <v>17258</v>
      </c>
      <c r="K247" s="44" t="s">
        <v>3899</v>
      </c>
      <c r="L247" s="128">
        <v>40</v>
      </c>
      <c r="M247" s="128">
        <v>0.03</v>
      </c>
      <c r="N247" s="33" t="s">
        <v>3613</v>
      </c>
      <c r="O247" s="33" t="s">
        <v>1916</v>
      </c>
      <c r="P247" s="33">
        <v>250</v>
      </c>
      <c r="Q247" s="33" t="s">
        <v>1638</v>
      </c>
      <c r="R247" s="33"/>
      <c r="S247" s="33">
        <v>0</v>
      </c>
      <c r="T247" s="33">
        <v>200</v>
      </c>
      <c r="U247" s="33" t="s">
        <v>4849</v>
      </c>
      <c r="V247" s="349" t="str">
        <f t="shared" si="7"/>
        <v xml:space="preserve"> </v>
      </c>
      <c r="W247" s="33"/>
      <c r="X247" s="33"/>
      <c r="Y247" s="2158"/>
      <c r="Z247" s="2158"/>
      <c r="AA247" s="2158"/>
      <c r="AB247" s="2158"/>
      <c r="AC247" s="2158"/>
      <c r="AD247" s="30"/>
    </row>
    <row r="248" spans="1:30">
      <c r="A248" s="128">
        <f t="shared" si="6"/>
        <v>243</v>
      </c>
      <c r="B248" s="1622" t="s">
        <v>14522</v>
      </c>
      <c r="C248" s="30" t="s">
        <v>1450</v>
      </c>
      <c r="D248" s="44" t="s">
        <v>1449</v>
      </c>
      <c r="E248" s="2236" t="s">
        <v>13628</v>
      </c>
      <c r="F248" s="2236"/>
      <c r="G248" s="33" t="s">
        <v>4073</v>
      </c>
      <c r="H248" s="33"/>
      <c r="I248" s="194"/>
      <c r="J248" s="2517" t="s">
        <v>17258</v>
      </c>
      <c r="K248" s="44" t="s">
        <v>3781</v>
      </c>
      <c r="L248" s="128">
        <v>50</v>
      </c>
      <c r="M248" s="128">
        <v>0.03</v>
      </c>
      <c r="N248" s="33" t="s">
        <v>3613</v>
      </c>
      <c r="O248" s="33" t="s">
        <v>1916</v>
      </c>
      <c r="P248" s="33">
        <v>250</v>
      </c>
      <c r="Q248" s="33" t="s">
        <v>1638</v>
      </c>
      <c r="R248" s="33"/>
      <c r="S248" s="33">
        <v>0</v>
      </c>
      <c r="T248" s="33">
        <v>200</v>
      </c>
      <c r="U248" s="33" t="s">
        <v>4849</v>
      </c>
      <c r="V248" s="349" t="str">
        <f t="shared" si="7"/>
        <v xml:space="preserve"> </v>
      </c>
      <c r="W248" s="33"/>
      <c r="X248" s="33"/>
      <c r="Y248" s="2158"/>
      <c r="Z248" s="2158"/>
      <c r="AA248" s="2158"/>
      <c r="AB248" s="2158"/>
      <c r="AC248" s="2158"/>
      <c r="AD248" s="30"/>
    </row>
    <row r="249" spans="1:30">
      <c r="A249" s="128">
        <f t="shared" si="6"/>
        <v>244</v>
      </c>
      <c r="B249" s="1622" t="s">
        <v>14523</v>
      </c>
      <c r="C249" s="30" t="s">
        <v>839</v>
      </c>
      <c r="D249" s="44" t="s">
        <v>4186</v>
      </c>
      <c r="E249" s="2236" t="s">
        <v>13628</v>
      </c>
      <c r="F249" s="2236"/>
      <c r="G249" s="33" t="s">
        <v>4073</v>
      </c>
      <c r="H249" s="33"/>
      <c r="I249" s="194"/>
      <c r="J249" s="2517" t="s">
        <v>17242</v>
      </c>
      <c r="K249" s="44" t="s">
        <v>3874</v>
      </c>
      <c r="L249" s="128">
        <v>120</v>
      </c>
      <c r="M249" s="128">
        <v>0.06</v>
      </c>
      <c r="N249" s="33" t="s">
        <v>3613</v>
      </c>
      <c r="O249" s="33" t="s">
        <v>1916</v>
      </c>
      <c r="P249" s="33">
        <v>400</v>
      </c>
      <c r="Q249" s="33" t="s">
        <v>1638</v>
      </c>
      <c r="R249" s="33"/>
      <c r="S249" s="33">
        <v>0</v>
      </c>
      <c r="T249" s="33">
        <v>200</v>
      </c>
      <c r="U249" s="33" t="s">
        <v>4849</v>
      </c>
      <c r="V249" s="349" t="str">
        <f t="shared" si="7"/>
        <v xml:space="preserve"> </v>
      </c>
      <c r="W249" s="33"/>
      <c r="X249" s="33"/>
      <c r="Y249" s="2158"/>
      <c r="Z249" s="2158"/>
      <c r="AA249" s="2158"/>
      <c r="AB249" s="2158"/>
      <c r="AC249" s="2158"/>
      <c r="AD249" s="30"/>
    </row>
    <row r="250" spans="1:30">
      <c r="A250" s="128">
        <f t="shared" si="6"/>
        <v>245</v>
      </c>
      <c r="B250" s="1622" t="s">
        <v>14524</v>
      </c>
      <c r="C250" s="30" t="s">
        <v>1452</v>
      </c>
      <c r="D250" s="44" t="s">
        <v>1451</v>
      </c>
      <c r="E250" s="2236" t="s">
        <v>13628</v>
      </c>
      <c r="F250" s="2236"/>
      <c r="G250" s="33" t="s">
        <v>4073</v>
      </c>
      <c r="H250" s="33"/>
      <c r="I250" s="194"/>
      <c r="J250" s="2517" t="s">
        <v>17242</v>
      </c>
      <c r="K250" s="44" t="s">
        <v>3781</v>
      </c>
      <c r="L250" s="128">
        <v>119</v>
      </c>
      <c r="M250" s="128">
        <v>0.03</v>
      </c>
      <c r="N250" s="33" t="s">
        <v>3613</v>
      </c>
      <c r="O250" s="33" t="s">
        <v>1916</v>
      </c>
      <c r="P250" s="33">
        <v>400</v>
      </c>
      <c r="Q250" s="33" t="s">
        <v>1638</v>
      </c>
      <c r="R250" s="33"/>
      <c r="S250" s="33">
        <v>0</v>
      </c>
      <c r="T250" s="33">
        <v>200</v>
      </c>
      <c r="U250" s="33" t="s">
        <v>4849</v>
      </c>
      <c r="V250" s="349" t="str">
        <f t="shared" si="7"/>
        <v xml:space="preserve"> </v>
      </c>
      <c r="W250" s="33"/>
      <c r="X250" s="33"/>
      <c r="Y250" s="2158"/>
      <c r="Z250" s="2158"/>
      <c r="AA250" s="2158"/>
      <c r="AB250" s="2158"/>
      <c r="AC250" s="2158"/>
      <c r="AD250" s="30"/>
    </row>
    <row r="251" spans="1:30">
      <c r="A251" s="128">
        <f t="shared" si="6"/>
        <v>246</v>
      </c>
      <c r="B251" s="1622" t="s">
        <v>14525</v>
      </c>
      <c r="C251" s="30" t="s">
        <v>2557</v>
      </c>
      <c r="D251" s="44" t="s">
        <v>1106</v>
      </c>
      <c r="E251" s="2236" t="s">
        <v>13628</v>
      </c>
      <c r="F251" s="2236"/>
      <c r="G251" s="33" t="s">
        <v>4073</v>
      </c>
      <c r="H251" s="33"/>
      <c r="I251" s="194"/>
      <c r="J251" s="2517" t="s">
        <v>17242</v>
      </c>
      <c r="K251" s="44" t="s">
        <v>3781</v>
      </c>
      <c r="L251" s="128">
        <v>100</v>
      </c>
      <c r="M251" s="128">
        <v>0.03</v>
      </c>
      <c r="N251" s="33" t="s">
        <v>3613</v>
      </c>
      <c r="O251" s="33" t="s">
        <v>1916</v>
      </c>
      <c r="P251" s="33">
        <v>400</v>
      </c>
      <c r="Q251" s="33" t="s">
        <v>1638</v>
      </c>
      <c r="R251" s="33"/>
      <c r="S251" s="33">
        <v>0</v>
      </c>
      <c r="T251" s="33">
        <v>200</v>
      </c>
      <c r="U251" s="33" t="s">
        <v>4849</v>
      </c>
      <c r="V251" s="349" t="str">
        <f t="shared" si="7"/>
        <v xml:space="preserve"> </v>
      </c>
      <c r="W251" s="33"/>
      <c r="X251" s="33"/>
      <c r="Y251" s="2158"/>
      <c r="Z251" s="2158"/>
      <c r="AA251" s="2158"/>
      <c r="AB251" s="2158"/>
      <c r="AC251" s="2158"/>
      <c r="AD251" s="30"/>
    </row>
    <row r="252" spans="1:30">
      <c r="A252" s="128">
        <f t="shared" si="6"/>
        <v>247</v>
      </c>
      <c r="B252" s="1622" t="s">
        <v>14526</v>
      </c>
      <c r="C252" s="30" t="s">
        <v>1454</v>
      </c>
      <c r="D252" s="44" t="s">
        <v>1453</v>
      </c>
      <c r="E252" s="2236" t="s">
        <v>13628</v>
      </c>
      <c r="F252" s="2236"/>
      <c r="G252" s="33" t="s">
        <v>4073</v>
      </c>
      <c r="H252" s="33"/>
      <c r="I252" s="194"/>
      <c r="J252" s="2517" t="s">
        <v>17242</v>
      </c>
      <c r="K252" s="44" t="s">
        <v>3781</v>
      </c>
      <c r="L252" s="128">
        <v>40</v>
      </c>
      <c r="M252" s="128">
        <v>3.3</v>
      </c>
      <c r="N252" s="33" t="s">
        <v>3613</v>
      </c>
      <c r="O252" s="33" t="s">
        <v>1916</v>
      </c>
      <c r="P252" s="33">
        <v>250</v>
      </c>
      <c r="Q252" s="33" t="s">
        <v>1638</v>
      </c>
      <c r="R252" s="33"/>
      <c r="S252" s="33">
        <v>0</v>
      </c>
      <c r="T252" s="33">
        <v>200</v>
      </c>
      <c r="U252" s="33" t="s">
        <v>4849</v>
      </c>
      <c r="V252" s="349" t="str">
        <f t="shared" si="7"/>
        <v xml:space="preserve"> </v>
      </c>
      <c r="W252" s="33"/>
      <c r="X252" s="33"/>
      <c r="Y252" s="2158"/>
      <c r="Z252" s="2158"/>
      <c r="AA252" s="2158"/>
      <c r="AB252" s="2158"/>
      <c r="AC252" s="2158"/>
      <c r="AD252" s="30"/>
    </row>
    <row r="253" spans="1:30">
      <c r="A253" s="128">
        <f t="shared" si="6"/>
        <v>248</v>
      </c>
      <c r="B253" s="1622" t="s">
        <v>14527</v>
      </c>
      <c r="C253" s="30" t="s">
        <v>1455</v>
      </c>
      <c r="D253" s="44" t="s">
        <v>1449</v>
      </c>
      <c r="E253" s="2236" t="s">
        <v>13628</v>
      </c>
      <c r="F253" s="2236"/>
      <c r="G253" s="33" t="s">
        <v>4073</v>
      </c>
      <c r="H253" s="33"/>
      <c r="I253" s="194"/>
      <c r="J253" s="2517" t="s">
        <v>17242</v>
      </c>
      <c r="K253" s="44" t="s">
        <v>3781</v>
      </c>
      <c r="L253" s="128">
        <v>100</v>
      </c>
      <c r="M253" s="128">
        <v>0.03</v>
      </c>
      <c r="N253" s="33" t="s">
        <v>3613</v>
      </c>
      <c r="O253" s="33" t="s">
        <v>1916</v>
      </c>
      <c r="P253" s="33">
        <v>400</v>
      </c>
      <c r="Q253" s="33" t="s">
        <v>1638</v>
      </c>
      <c r="R253" s="33"/>
      <c r="S253" s="33">
        <v>0</v>
      </c>
      <c r="T253" s="33">
        <v>200</v>
      </c>
      <c r="U253" s="33" t="s">
        <v>4849</v>
      </c>
      <c r="V253" s="349" t="str">
        <f t="shared" si="7"/>
        <v xml:space="preserve"> </v>
      </c>
      <c r="W253" s="33"/>
      <c r="X253" s="33"/>
      <c r="Y253" s="2158"/>
      <c r="Z253" s="2158"/>
      <c r="AA253" s="2158"/>
      <c r="AB253" s="2158"/>
      <c r="AC253" s="2158"/>
      <c r="AD253" s="30"/>
    </row>
    <row r="254" spans="1:30">
      <c r="A254" s="128">
        <f t="shared" si="6"/>
        <v>249</v>
      </c>
      <c r="B254" s="1622" t="s">
        <v>14528</v>
      </c>
      <c r="C254" s="30" t="s">
        <v>4725</v>
      </c>
      <c r="D254" s="44" t="s">
        <v>4190</v>
      </c>
      <c r="E254" s="2236" t="s">
        <v>13628</v>
      </c>
      <c r="F254" s="2236"/>
      <c r="G254" s="33" t="s">
        <v>4073</v>
      </c>
      <c r="H254" s="33"/>
      <c r="I254" s="194"/>
      <c r="J254" s="2517" t="s">
        <v>17247</v>
      </c>
      <c r="K254" s="44" t="s">
        <v>3875</v>
      </c>
      <c r="L254" s="128">
        <v>163</v>
      </c>
      <c r="M254" s="128">
        <v>0.06</v>
      </c>
      <c r="N254" s="33" t="s">
        <v>3613</v>
      </c>
      <c r="O254" s="33" t="s">
        <v>1916</v>
      </c>
      <c r="P254" s="33">
        <v>300</v>
      </c>
      <c r="Q254" s="33" t="s">
        <v>1638</v>
      </c>
      <c r="R254" s="33"/>
      <c r="S254" s="33">
        <v>0</v>
      </c>
      <c r="T254" s="33">
        <v>200</v>
      </c>
      <c r="U254" s="33" t="s">
        <v>4849</v>
      </c>
      <c r="V254" s="349" t="str">
        <f t="shared" si="7"/>
        <v xml:space="preserve"> </v>
      </c>
      <c r="W254" s="33"/>
      <c r="X254" s="33"/>
      <c r="Y254" s="2158"/>
      <c r="Z254" s="2158"/>
      <c r="AA254" s="2158"/>
      <c r="AB254" s="2158"/>
      <c r="AC254" s="2158"/>
      <c r="AD254" s="30"/>
    </row>
    <row r="255" spans="1:30">
      <c r="A255" s="128">
        <f t="shared" si="6"/>
        <v>250</v>
      </c>
      <c r="B255" s="1622" t="s">
        <v>14529</v>
      </c>
      <c r="C255" s="30" t="s">
        <v>1456</v>
      </c>
      <c r="D255" s="44" t="s">
        <v>3582</v>
      </c>
      <c r="E255" s="2236" t="s">
        <v>13628</v>
      </c>
      <c r="F255" s="2236"/>
      <c r="G255" s="33" t="s">
        <v>4073</v>
      </c>
      <c r="H255" s="33"/>
      <c r="I255" s="194"/>
      <c r="J255" s="2517" t="s">
        <v>17247</v>
      </c>
      <c r="K255" s="44" t="s">
        <v>3781</v>
      </c>
      <c r="L255" s="128">
        <v>119</v>
      </c>
      <c r="M255" s="128">
        <v>0.03</v>
      </c>
      <c r="N255" s="33" t="s">
        <v>3613</v>
      </c>
      <c r="O255" s="33" t="s">
        <v>1916</v>
      </c>
      <c r="P255" s="33">
        <v>300</v>
      </c>
      <c r="Q255" s="33" t="s">
        <v>1638</v>
      </c>
      <c r="R255" s="33"/>
      <c r="S255" s="33">
        <v>0</v>
      </c>
      <c r="T255" s="33">
        <v>200</v>
      </c>
      <c r="U255" s="33" t="s">
        <v>4849</v>
      </c>
      <c r="V255" s="349" t="str">
        <f t="shared" si="7"/>
        <v xml:space="preserve"> </v>
      </c>
      <c r="W255" s="33"/>
      <c r="X255" s="33"/>
      <c r="Y255" s="2158"/>
      <c r="Z255" s="2158"/>
      <c r="AA255" s="2158"/>
      <c r="AB255" s="2158"/>
      <c r="AC255" s="2158"/>
      <c r="AD255" s="30"/>
    </row>
    <row r="256" spans="1:30">
      <c r="A256" s="128">
        <f t="shared" si="6"/>
        <v>251</v>
      </c>
      <c r="B256" s="1622" t="s">
        <v>14530</v>
      </c>
      <c r="C256" s="30" t="s">
        <v>902</v>
      </c>
      <c r="D256" s="44" t="s">
        <v>4190</v>
      </c>
      <c r="E256" s="2236" t="s">
        <v>13628</v>
      </c>
      <c r="F256" s="2236"/>
      <c r="G256" s="33" t="s">
        <v>4073</v>
      </c>
      <c r="H256" s="33"/>
      <c r="I256" s="194"/>
      <c r="J256" s="2517" t="s">
        <v>17243</v>
      </c>
      <c r="K256" s="44" t="s">
        <v>3781</v>
      </c>
      <c r="L256" s="128">
        <v>119</v>
      </c>
      <c r="M256" s="128">
        <v>0.06</v>
      </c>
      <c r="N256" s="33" t="s">
        <v>3613</v>
      </c>
      <c r="O256" s="33" t="s">
        <v>1916</v>
      </c>
      <c r="P256" s="33">
        <v>400</v>
      </c>
      <c r="Q256" s="33" t="s">
        <v>1638</v>
      </c>
      <c r="R256" s="33"/>
      <c r="S256" s="33">
        <v>0</v>
      </c>
      <c r="T256" s="33">
        <v>200</v>
      </c>
      <c r="U256" s="33" t="s">
        <v>4849</v>
      </c>
      <c r="V256" s="349" t="str">
        <f t="shared" si="7"/>
        <v xml:space="preserve"> </v>
      </c>
      <c r="W256" s="33"/>
      <c r="X256" s="33"/>
      <c r="Y256" s="2158"/>
      <c r="Z256" s="2158"/>
      <c r="AA256" s="2158"/>
      <c r="AB256" s="2158"/>
      <c r="AC256" s="2158"/>
      <c r="AD256" s="30"/>
    </row>
    <row r="257" spans="1:30">
      <c r="A257" s="128">
        <f t="shared" si="6"/>
        <v>252</v>
      </c>
      <c r="B257" s="1622" t="s">
        <v>14531</v>
      </c>
      <c r="C257" s="30" t="s">
        <v>1458</v>
      </c>
      <c r="D257" s="44" t="s">
        <v>1457</v>
      </c>
      <c r="E257" s="2236" t="s">
        <v>13628</v>
      </c>
      <c r="F257" s="2236"/>
      <c r="G257" s="33" t="s">
        <v>4073</v>
      </c>
      <c r="H257" s="33"/>
      <c r="I257" s="194"/>
      <c r="J257" s="2517" t="s">
        <v>17243</v>
      </c>
      <c r="K257" s="44" t="s">
        <v>3876</v>
      </c>
      <c r="L257" s="128">
        <v>110</v>
      </c>
      <c r="M257" s="128">
        <v>0.03</v>
      </c>
      <c r="N257" s="33" t="s">
        <v>3613</v>
      </c>
      <c r="O257" s="33" t="s">
        <v>1916</v>
      </c>
      <c r="P257" s="33">
        <v>400</v>
      </c>
      <c r="Q257" s="33" t="s">
        <v>1638</v>
      </c>
      <c r="R257" s="33"/>
      <c r="S257" s="33">
        <v>0</v>
      </c>
      <c r="T257" s="33">
        <v>200</v>
      </c>
      <c r="U257" s="33" t="s">
        <v>4849</v>
      </c>
      <c r="V257" s="349" t="str">
        <f t="shared" si="7"/>
        <v xml:space="preserve"> </v>
      </c>
      <c r="W257" s="33"/>
      <c r="X257" s="33"/>
      <c r="Y257" s="2158"/>
      <c r="Z257" s="2158"/>
      <c r="AA257" s="2158"/>
      <c r="AB257" s="2158"/>
      <c r="AC257" s="2158"/>
      <c r="AD257" s="30"/>
    </row>
    <row r="258" spans="1:30">
      <c r="A258" s="128">
        <f t="shared" si="6"/>
        <v>253</v>
      </c>
      <c r="B258" s="1622" t="s">
        <v>14532</v>
      </c>
      <c r="C258" s="30" t="s">
        <v>904</v>
      </c>
      <c r="D258" s="44" t="s">
        <v>4199</v>
      </c>
      <c r="E258" s="2236" t="s">
        <v>13628</v>
      </c>
      <c r="F258" s="2236"/>
      <c r="G258" s="33" t="s">
        <v>4073</v>
      </c>
      <c r="H258" s="33"/>
      <c r="I258" s="194"/>
      <c r="J258" s="2517" t="s">
        <v>17244</v>
      </c>
      <c r="K258" s="44" t="s">
        <v>3877</v>
      </c>
      <c r="L258" s="128">
        <v>74</v>
      </c>
      <c r="M258" s="128">
        <v>2.8</v>
      </c>
      <c r="N258" s="33" t="s">
        <v>3613</v>
      </c>
      <c r="O258" s="33" t="s">
        <v>1916</v>
      </c>
      <c r="P258" s="33">
        <v>400</v>
      </c>
      <c r="Q258" s="33" t="s">
        <v>1638</v>
      </c>
      <c r="R258" s="33"/>
      <c r="S258" s="33">
        <v>0</v>
      </c>
      <c r="T258" s="33">
        <v>200</v>
      </c>
      <c r="U258" s="33" t="s">
        <v>4849</v>
      </c>
      <c r="V258" s="349" t="str">
        <f t="shared" si="7"/>
        <v xml:space="preserve"> </v>
      </c>
      <c r="W258" s="33"/>
      <c r="X258" s="33"/>
      <c r="Y258" s="2158"/>
      <c r="Z258" s="2158"/>
      <c r="AA258" s="2158"/>
      <c r="AB258" s="2158"/>
      <c r="AC258" s="2158"/>
      <c r="AD258" s="30"/>
    </row>
    <row r="259" spans="1:30">
      <c r="A259" s="128">
        <f t="shared" si="6"/>
        <v>254</v>
      </c>
      <c r="B259" s="1622" t="s">
        <v>14533</v>
      </c>
      <c r="C259" s="30" t="s">
        <v>1226</v>
      </c>
      <c r="D259" s="44" t="s">
        <v>564</v>
      </c>
      <c r="E259" s="2236" t="s">
        <v>13628</v>
      </c>
      <c r="F259" s="2236"/>
      <c r="G259" s="33" t="s">
        <v>4073</v>
      </c>
      <c r="H259" s="33"/>
      <c r="I259" s="194"/>
      <c r="J259" s="2517" t="s">
        <v>17244</v>
      </c>
      <c r="K259" s="44" t="s">
        <v>3877</v>
      </c>
      <c r="L259" s="128">
        <v>60</v>
      </c>
      <c r="M259" s="128">
        <v>42.3</v>
      </c>
      <c r="N259" s="33" t="s">
        <v>3613</v>
      </c>
      <c r="O259" s="33" t="s">
        <v>1916</v>
      </c>
      <c r="P259" s="33">
        <v>250</v>
      </c>
      <c r="Q259" s="33" t="s">
        <v>1637</v>
      </c>
      <c r="R259" s="33"/>
      <c r="S259" s="33">
        <v>0</v>
      </c>
      <c r="T259" s="33">
        <v>150</v>
      </c>
      <c r="U259" s="33" t="s">
        <v>4849</v>
      </c>
      <c r="V259" s="349" t="str">
        <f t="shared" si="7"/>
        <v xml:space="preserve"> </v>
      </c>
      <c r="W259" s="33"/>
      <c r="X259" s="33"/>
      <c r="Y259" s="2158"/>
      <c r="Z259" s="2158"/>
      <c r="AA259" s="2158"/>
      <c r="AB259" s="2158"/>
      <c r="AC259" s="2158"/>
      <c r="AD259" s="30"/>
    </row>
    <row r="260" spans="1:30">
      <c r="A260" s="128">
        <f t="shared" si="6"/>
        <v>255</v>
      </c>
      <c r="B260" s="1622" t="s">
        <v>14534</v>
      </c>
      <c r="C260" s="30" t="s">
        <v>1498</v>
      </c>
      <c r="D260" s="44" t="s">
        <v>564</v>
      </c>
      <c r="E260" s="2236" t="s">
        <v>18285</v>
      </c>
      <c r="F260" s="2236"/>
      <c r="G260" s="33" t="s">
        <v>4073</v>
      </c>
      <c r="H260" s="33"/>
      <c r="I260" s="194"/>
      <c r="J260" s="2517" t="s">
        <v>17244</v>
      </c>
      <c r="K260" s="44" t="s">
        <v>151</v>
      </c>
      <c r="L260" s="128">
        <v>120</v>
      </c>
      <c r="M260" s="128">
        <v>40</v>
      </c>
      <c r="N260" s="33" t="s">
        <v>2430</v>
      </c>
      <c r="O260" s="33" t="s">
        <v>1917</v>
      </c>
      <c r="P260" s="33" t="s">
        <v>150</v>
      </c>
      <c r="Q260" s="33" t="s">
        <v>1637</v>
      </c>
      <c r="R260" s="33"/>
      <c r="S260" s="33">
        <v>0</v>
      </c>
      <c r="T260" s="33">
        <v>200</v>
      </c>
      <c r="U260" s="33" t="s">
        <v>4849</v>
      </c>
      <c r="V260" s="349" t="str">
        <f t="shared" si="7"/>
        <v xml:space="preserve"> </v>
      </c>
      <c r="W260" s="33"/>
      <c r="X260" s="33"/>
      <c r="Y260" s="2158"/>
      <c r="Z260" s="2158"/>
      <c r="AA260" s="2158"/>
      <c r="AB260" s="2158"/>
      <c r="AC260" s="2158"/>
      <c r="AD260" s="30" t="s">
        <v>152</v>
      </c>
    </row>
    <row r="261" spans="1:30">
      <c r="A261" s="128">
        <f t="shared" si="6"/>
        <v>256</v>
      </c>
      <c r="B261" s="1622" t="s">
        <v>14535</v>
      </c>
      <c r="C261" s="30" t="s">
        <v>1498</v>
      </c>
      <c r="D261" s="44" t="s">
        <v>564</v>
      </c>
      <c r="E261" s="2236" t="s">
        <v>18285</v>
      </c>
      <c r="F261" s="2236"/>
      <c r="G261" s="33" t="s">
        <v>4073</v>
      </c>
      <c r="H261" s="33"/>
      <c r="I261" s="194"/>
      <c r="J261" s="2517" t="s">
        <v>17244</v>
      </c>
      <c r="K261" s="44" t="s">
        <v>151</v>
      </c>
      <c r="L261" s="128">
        <v>120</v>
      </c>
      <c r="M261" s="128">
        <v>40</v>
      </c>
      <c r="N261" s="33" t="s">
        <v>2430</v>
      </c>
      <c r="O261" s="33" t="s">
        <v>1917</v>
      </c>
      <c r="P261" s="33" t="s">
        <v>150</v>
      </c>
      <c r="Q261" s="33" t="s">
        <v>1637</v>
      </c>
      <c r="R261" s="33"/>
      <c r="S261" s="33">
        <v>0</v>
      </c>
      <c r="T261" s="33">
        <v>200</v>
      </c>
      <c r="U261" s="33" t="s">
        <v>4849</v>
      </c>
      <c r="V261" s="349" t="str">
        <f t="shared" si="7"/>
        <v xml:space="preserve"> </v>
      </c>
      <c r="W261" s="33"/>
      <c r="X261" s="33"/>
      <c r="Y261" s="2158"/>
      <c r="Z261" s="2158"/>
      <c r="AA261" s="2158"/>
      <c r="AB261" s="2158"/>
      <c r="AC261" s="2158"/>
      <c r="AD261" s="30" t="s">
        <v>152</v>
      </c>
    </row>
    <row r="262" spans="1:30">
      <c r="A262" s="128">
        <f t="shared" si="6"/>
        <v>257</v>
      </c>
      <c r="B262" s="1622" t="s">
        <v>14536</v>
      </c>
      <c r="C262" s="30" t="s">
        <v>1498</v>
      </c>
      <c r="D262" s="44" t="s">
        <v>1499</v>
      </c>
      <c r="E262" s="2236" t="s">
        <v>18285</v>
      </c>
      <c r="F262" s="2236"/>
      <c r="G262" s="33" t="s">
        <v>4073</v>
      </c>
      <c r="H262" s="33"/>
      <c r="I262" s="194"/>
      <c r="J262" s="2517" t="s">
        <v>17244</v>
      </c>
      <c r="K262" s="44" t="s">
        <v>151</v>
      </c>
      <c r="L262" s="128">
        <v>120</v>
      </c>
      <c r="M262" s="128">
        <v>40</v>
      </c>
      <c r="N262" s="33" t="s">
        <v>2430</v>
      </c>
      <c r="O262" s="33" t="s">
        <v>1917</v>
      </c>
      <c r="P262" s="33" t="s">
        <v>150</v>
      </c>
      <c r="Q262" s="33" t="s">
        <v>1637</v>
      </c>
      <c r="R262" s="33"/>
      <c r="S262" s="33">
        <v>0</v>
      </c>
      <c r="T262" s="33">
        <v>200</v>
      </c>
      <c r="U262" s="33" t="s">
        <v>4849</v>
      </c>
      <c r="V262" s="349" t="str">
        <f t="shared" si="7"/>
        <v xml:space="preserve"> </v>
      </c>
      <c r="W262" s="33"/>
      <c r="X262" s="33"/>
      <c r="Y262" s="2158"/>
      <c r="Z262" s="2158"/>
      <c r="AA262" s="2158"/>
      <c r="AB262" s="2158"/>
      <c r="AC262" s="2158"/>
      <c r="AD262" s="30" t="s">
        <v>152</v>
      </c>
    </row>
    <row r="263" spans="1:30">
      <c r="A263" s="128">
        <f t="shared" si="6"/>
        <v>258</v>
      </c>
      <c r="B263" s="1622" t="s">
        <v>14537</v>
      </c>
      <c r="C263" s="30" t="s">
        <v>1498</v>
      </c>
      <c r="D263" s="44" t="s">
        <v>1499</v>
      </c>
      <c r="E263" s="2236" t="s">
        <v>18285</v>
      </c>
      <c r="F263" s="2236"/>
      <c r="G263" s="33" t="s">
        <v>4073</v>
      </c>
      <c r="H263" s="33"/>
      <c r="I263" s="194"/>
      <c r="J263" s="2517" t="s">
        <v>17244</v>
      </c>
      <c r="K263" s="44" t="s">
        <v>151</v>
      </c>
      <c r="L263" s="128">
        <v>120</v>
      </c>
      <c r="M263" s="128">
        <v>40</v>
      </c>
      <c r="N263" s="33" t="s">
        <v>2430</v>
      </c>
      <c r="O263" s="33" t="s">
        <v>1917</v>
      </c>
      <c r="P263" s="33" t="s">
        <v>150</v>
      </c>
      <c r="Q263" s="33" t="s">
        <v>1637</v>
      </c>
      <c r="R263" s="33"/>
      <c r="S263" s="33">
        <v>0</v>
      </c>
      <c r="T263" s="33">
        <v>200</v>
      </c>
      <c r="U263" s="33" t="s">
        <v>4849</v>
      </c>
      <c r="V263" s="349" t="str">
        <f t="shared" si="7"/>
        <v xml:space="preserve"> </v>
      </c>
      <c r="W263" s="33"/>
      <c r="X263" s="33"/>
      <c r="Y263" s="2158"/>
      <c r="Z263" s="2158"/>
      <c r="AA263" s="2158"/>
      <c r="AB263" s="2158"/>
      <c r="AC263" s="2158"/>
      <c r="AD263" s="30" t="s">
        <v>152</v>
      </c>
    </row>
    <row r="264" spans="1:30">
      <c r="A264" s="128">
        <f t="shared" si="6"/>
        <v>259</v>
      </c>
      <c r="B264" s="1622" t="s">
        <v>14538</v>
      </c>
      <c r="C264" s="30" t="s">
        <v>1498</v>
      </c>
      <c r="D264" s="44" t="s">
        <v>2797</v>
      </c>
      <c r="E264" s="2236" t="s">
        <v>18285</v>
      </c>
      <c r="F264" s="2236"/>
      <c r="G264" s="33" t="s">
        <v>4073</v>
      </c>
      <c r="H264" s="33"/>
      <c r="I264" s="194"/>
      <c r="J264" s="2517" t="s">
        <v>17244</v>
      </c>
      <c r="K264" s="44" t="s">
        <v>151</v>
      </c>
      <c r="L264" s="128">
        <v>120</v>
      </c>
      <c r="M264" s="128">
        <v>40</v>
      </c>
      <c r="N264" s="33" t="s">
        <v>2430</v>
      </c>
      <c r="O264" s="33" t="s">
        <v>1917</v>
      </c>
      <c r="P264" s="33" t="s">
        <v>150</v>
      </c>
      <c r="Q264" s="33" t="s">
        <v>1637</v>
      </c>
      <c r="R264" s="33"/>
      <c r="S264" s="33">
        <v>0</v>
      </c>
      <c r="T264" s="33">
        <v>200</v>
      </c>
      <c r="U264" s="33" t="s">
        <v>4849</v>
      </c>
      <c r="V264" s="349" t="str">
        <f t="shared" si="7"/>
        <v xml:space="preserve"> </v>
      </c>
      <c r="W264" s="33"/>
      <c r="X264" s="33"/>
      <c r="Y264" s="2158"/>
      <c r="Z264" s="2158"/>
      <c r="AA264" s="2158"/>
      <c r="AB264" s="2158"/>
      <c r="AC264" s="2158"/>
      <c r="AD264" s="30" t="s">
        <v>152</v>
      </c>
    </row>
    <row r="265" spans="1:30">
      <c r="A265" s="128">
        <f t="shared" ref="A265:A328" si="8">A264+1</f>
        <v>260</v>
      </c>
      <c r="B265" s="1622" t="s">
        <v>14539</v>
      </c>
      <c r="C265" s="30" t="s">
        <v>1498</v>
      </c>
      <c r="D265" s="44" t="s">
        <v>2797</v>
      </c>
      <c r="E265" s="2236" t="s">
        <v>18285</v>
      </c>
      <c r="F265" s="2236"/>
      <c r="G265" s="33" t="s">
        <v>4073</v>
      </c>
      <c r="H265" s="33"/>
      <c r="I265" s="194"/>
      <c r="J265" s="2517" t="s">
        <v>17244</v>
      </c>
      <c r="K265" s="44" t="s">
        <v>151</v>
      </c>
      <c r="L265" s="128">
        <v>120</v>
      </c>
      <c r="M265" s="128">
        <v>40</v>
      </c>
      <c r="N265" s="33" t="s">
        <v>2430</v>
      </c>
      <c r="O265" s="33" t="s">
        <v>1917</v>
      </c>
      <c r="P265" s="33" t="s">
        <v>150</v>
      </c>
      <c r="Q265" s="33" t="s">
        <v>1637</v>
      </c>
      <c r="R265" s="33"/>
      <c r="S265" s="33">
        <v>0</v>
      </c>
      <c r="T265" s="33">
        <v>200</v>
      </c>
      <c r="U265" s="33" t="s">
        <v>4849</v>
      </c>
      <c r="V265" s="349" t="str">
        <f t="shared" si="7"/>
        <v xml:space="preserve"> </v>
      </c>
      <c r="W265" s="33"/>
      <c r="X265" s="33"/>
      <c r="Y265" s="2158"/>
      <c r="Z265" s="2158"/>
      <c r="AA265" s="2158"/>
      <c r="AB265" s="2158"/>
      <c r="AC265" s="2158"/>
      <c r="AD265" s="30" t="s">
        <v>152</v>
      </c>
    </row>
    <row r="266" spans="1:30">
      <c r="A266" s="128">
        <f t="shared" si="8"/>
        <v>261</v>
      </c>
      <c r="B266" s="1622" t="s">
        <v>14540</v>
      </c>
      <c r="C266" s="30" t="s">
        <v>1498</v>
      </c>
      <c r="D266" s="44" t="s">
        <v>2797</v>
      </c>
      <c r="E266" s="2236" t="s">
        <v>18285</v>
      </c>
      <c r="F266" s="2236"/>
      <c r="G266" s="33" t="s">
        <v>4073</v>
      </c>
      <c r="H266" s="33"/>
      <c r="I266" s="194"/>
      <c r="J266" s="2517" t="s">
        <v>17244</v>
      </c>
      <c r="K266" s="44" t="s">
        <v>151</v>
      </c>
      <c r="L266" s="128">
        <v>120</v>
      </c>
      <c r="M266" s="128">
        <v>40</v>
      </c>
      <c r="N266" s="33" t="s">
        <v>2430</v>
      </c>
      <c r="O266" s="33" t="s">
        <v>1917</v>
      </c>
      <c r="P266" s="33" t="s">
        <v>150</v>
      </c>
      <c r="Q266" s="33" t="s">
        <v>1637</v>
      </c>
      <c r="R266" s="33"/>
      <c r="S266" s="33">
        <v>0</v>
      </c>
      <c r="T266" s="33">
        <v>200</v>
      </c>
      <c r="U266" s="33" t="s">
        <v>4849</v>
      </c>
      <c r="V266" s="349" t="str">
        <f t="shared" si="7"/>
        <v xml:space="preserve"> </v>
      </c>
      <c r="W266" s="33"/>
      <c r="X266" s="33"/>
      <c r="Y266" s="2158"/>
      <c r="Z266" s="2158"/>
      <c r="AA266" s="2158"/>
      <c r="AB266" s="2158"/>
      <c r="AC266" s="2158"/>
      <c r="AD266" s="30" t="s">
        <v>152</v>
      </c>
    </row>
    <row r="267" spans="1:30">
      <c r="A267" s="128">
        <f t="shared" si="8"/>
        <v>262</v>
      </c>
      <c r="B267" s="1622" t="s">
        <v>14541</v>
      </c>
      <c r="C267" s="30" t="s">
        <v>3318</v>
      </c>
      <c r="D267" s="44" t="s">
        <v>3378</v>
      </c>
      <c r="E267" s="2236" t="s">
        <v>18285</v>
      </c>
      <c r="F267" s="2236"/>
      <c r="G267" s="33" t="s">
        <v>4073</v>
      </c>
      <c r="H267" s="33"/>
      <c r="I267" s="194"/>
      <c r="J267" s="2517" t="s">
        <v>17244</v>
      </c>
      <c r="K267" s="44" t="s">
        <v>151</v>
      </c>
      <c r="L267" s="128">
        <v>120</v>
      </c>
      <c r="M267" s="128">
        <v>40</v>
      </c>
      <c r="N267" s="33" t="s">
        <v>2430</v>
      </c>
      <c r="O267" s="33" t="s">
        <v>1917</v>
      </c>
      <c r="P267" s="33" t="s">
        <v>150</v>
      </c>
      <c r="Q267" s="33" t="s">
        <v>1637</v>
      </c>
      <c r="R267" s="33"/>
      <c r="S267" s="33">
        <v>0</v>
      </c>
      <c r="T267" s="33">
        <v>200</v>
      </c>
      <c r="U267" s="33" t="s">
        <v>4849</v>
      </c>
      <c r="V267" s="349">
        <f t="shared" ref="V267:V326" si="9">IF(ISERROR(INDEX(data,MATCH(LEN(X267),item,0),2))," ",INDEX(data,MATCH(LEN(X267),item,0),2))</f>
        <v>5</v>
      </c>
      <c r="W267" s="33" t="s">
        <v>4849</v>
      </c>
      <c r="X267" s="331" t="s">
        <v>1527</v>
      </c>
      <c r="Y267" s="2158">
        <v>90004060</v>
      </c>
      <c r="Z267" s="329"/>
      <c r="AA267" s="2158"/>
      <c r="AB267" s="2158"/>
      <c r="AC267" s="2158"/>
      <c r="AD267" s="30" t="s">
        <v>152</v>
      </c>
    </row>
    <row r="268" spans="1:30">
      <c r="A268" s="128">
        <f t="shared" si="8"/>
        <v>263</v>
      </c>
      <c r="B268" s="1622" t="s">
        <v>14542</v>
      </c>
      <c r="C268" s="30" t="s">
        <v>3319</v>
      </c>
      <c r="D268" s="44" t="s">
        <v>3378</v>
      </c>
      <c r="E268" s="2236" t="s">
        <v>13628</v>
      </c>
      <c r="F268" s="2236"/>
      <c r="G268" s="33" t="s">
        <v>4073</v>
      </c>
      <c r="H268" s="33"/>
      <c r="I268" s="194"/>
      <c r="J268" s="2517" t="s">
        <v>3516</v>
      </c>
      <c r="K268" s="44" t="s">
        <v>151</v>
      </c>
      <c r="L268" s="128">
        <v>120</v>
      </c>
      <c r="M268" s="128">
        <v>40</v>
      </c>
      <c r="N268" s="33" t="s">
        <v>3613</v>
      </c>
      <c r="O268" s="33" t="s">
        <v>1916</v>
      </c>
      <c r="P268" s="33">
        <v>400</v>
      </c>
      <c r="Q268" s="33" t="s">
        <v>1637</v>
      </c>
      <c r="R268" s="33"/>
      <c r="S268" s="33">
        <v>0</v>
      </c>
      <c r="T268" s="33">
        <v>200</v>
      </c>
      <c r="U268" s="33" t="s">
        <v>4849</v>
      </c>
      <c r="V268" s="349">
        <f t="shared" si="9"/>
        <v>5</v>
      </c>
      <c r="W268" s="33" t="s">
        <v>4849</v>
      </c>
      <c r="X268" s="331" t="s">
        <v>1527</v>
      </c>
      <c r="Y268" s="2158">
        <v>90004116</v>
      </c>
      <c r="Z268" s="329"/>
      <c r="AA268" s="2158"/>
      <c r="AB268" s="2158"/>
      <c r="AC268" s="2158"/>
      <c r="AD268" s="30"/>
    </row>
    <row r="269" spans="1:30">
      <c r="A269" s="128">
        <f t="shared" si="8"/>
        <v>264</v>
      </c>
      <c r="B269" s="1622" t="s">
        <v>14543</v>
      </c>
      <c r="C269" s="30" t="s">
        <v>906</v>
      </c>
      <c r="D269" s="44" t="s">
        <v>3353</v>
      </c>
      <c r="E269" s="2236" t="s">
        <v>13628</v>
      </c>
      <c r="F269" s="2236"/>
      <c r="G269" s="33" t="s">
        <v>4073</v>
      </c>
      <c r="H269" s="33"/>
      <c r="I269" s="194"/>
      <c r="J269" s="2517" t="s">
        <v>17244</v>
      </c>
      <c r="K269" s="44" t="s">
        <v>4210</v>
      </c>
      <c r="L269" s="128">
        <v>120</v>
      </c>
      <c r="M269" s="128">
        <v>2.8</v>
      </c>
      <c r="N269" s="33" t="s">
        <v>3613</v>
      </c>
      <c r="O269" s="33" t="s">
        <v>1916</v>
      </c>
      <c r="P269" s="33">
        <v>400</v>
      </c>
      <c r="Q269" s="33" t="s">
        <v>1638</v>
      </c>
      <c r="R269" s="33"/>
      <c r="S269" s="33">
        <v>0</v>
      </c>
      <c r="T269" s="33">
        <v>200</v>
      </c>
      <c r="U269" s="33" t="s">
        <v>4849</v>
      </c>
      <c r="V269" s="349" t="str">
        <f t="shared" si="9"/>
        <v xml:space="preserve"> </v>
      </c>
      <c r="W269" s="33"/>
      <c r="X269" s="33"/>
      <c r="Y269" s="2158"/>
      <c r="Z269" s="2158"/>
      <c r="AA269" s="2158"/>
      <c r="AB269" s="2158"/>
      <c r="AC269" s="2158"/>
      <c r="AD269" s="30"/>
    </row>
    <row r="270" spans="1:30">
      <c r="A270" s="128">
        <f t="shared" si="8"/>
        <v>265</v>
      </c>
      <c r="B270" s="1622" t="s">
        <v>14544</v>
      </c>
      <c r="C270" s="30" t="s">
        <v>3321</v>
      </c>
      <c r="D270" s="44" t="s">
        <v>3320</v>
      </c>
      <c r="E270" s="2236" t="s">
        <v>13628</v>
      </c>
      <c r="F270" s="2236"/>
      <c r="G270" s="33" t="s">
        <v>4073</v>
      </c>
      <c r="H270" s="33"/>
      <c r="I270" s="194"/>
      <c r="J270" s="2517" t="s">
        <v>17244</v>
      </c>
      <c r="K270" s="44" t="s">
        <v>3880</v>
      </c>
      <c r="L270" s="128">
        <v>110</v>
      </c>
      <c r="M270" s="128">
        <v>4.2</v>
      </c>
      <c r="N270" s="33" t="s">
        <v>3613</v>
      </c>
      <c r="O270" s="33" t="s">
        <v>1916</v>
      </c>
      <c r="P270" s="33">
        <v>250</v>
      </c>
      <c r="Q270" s="33" t="s">
        <v>1638</v>
      </c>
      <c r="R270" s="33"/>
      <c r="S270" s="33">
        <v>0</v>
      </c>
      <c r="T270" s="33">
        <v>150</v>
      </c>
      <c r="U270" s="33" t="s">
        <v>4849</v>
      </c>
      <c r="V270" s="349" t="str">
        <f t="shared" si="9"/>
        <v xml:space="preserve"> </v>
      </c>
      <c r="W270" s="33"/>
      <c r="X270" s="33"/>
      <c r="Y270" s="2158"/>
      <c r="Z270" s="2158"/>
      <c r="AA270" s="2158"/>
      <c r="AB270" s="2158"/>
      <c r="AC270" s="2158"/>
      <c r="AD270" s="30"/>
    </row>
    <row r="271" spans="1:30">
      <c r="A271" s="128">
        <f t="shared" si="8"/>
        <v>266</v>
      </c>
      <c r="B271" s="1622" t="s">
        <v>14545</v>
      </c>
      <c r="C271" s="30" t="s">
        <v>4720</v>
      </c>
      <c r="D271" s="44" t="s">
        <v>4190</v>
      </c>
      <c r="E271" s="2236" t="s">
        <v>13628</v>
      </c>
      <c r="F271" s="2236"/>
      <c r="G271" s="33" t="s">
        <v>4073</v>
      </c>
      <c r="H271" s="33"/>
      <c r="I271" s="194"/>
      <c r="J271" s="2517" t="s">
        <v>17221</v>
      </c>
      <c r="K271" s="44" t="s">
        <v>3880</v>
      </c>
      <c r="L271" s="128">
        <v>110</v>
      </c>
      <c r="M271" s="128">
        <v>0.09</v>
      </c>
      <c r="N271" s="33" t="s">
        <v>3613</v>
      </c>
      <c r="O271" s="33" t="s">
        <v>1916</v>
      </c>
      <c r="P271" s="33">
        <v>400</v>
      </c>
      <c r="Q271" s="33" t="s">
        <v>1638</v>
      </c>
      <c r="R271" s="33"/>
      <c r="S271" s="33">
        <v>0</v>
      </c>
      <c r="T271" s="33">
        <v>200</v>
      </c>
      <c r="U271" s="33" t="s">
        <v>4849</v>
      </c>
      <c r="V271" s="349" t="str">
        <f t="shared" si="9"/>
        <v xml:space="preserve"> </v>
      </c>
      <c r="W271" s="33"/>
      <c r="X271" s="33"/>
      <c r="Y271" s="2158"/>
      <c r="Z271" s="2158"/>
      <c r="AA271" s="2158"/>
      <c r="AB271" s="2158"/>
      <c r="AC271" s="2158"/>
      <c r="AD271" s="30"/>
    </row>
    <row r="272" spans="1:30">
      <c r="A272" s="128">
        <f t="shared" si="8"/>
        <v>267</v>
      </c>
      <c r="B272" s="1622" t="s">
        <v>14546</v>
      </c>
      <c r="C272" s="30" t="s">
        <v>614</v>
      </c>
      <c r="D272" s="44" t="s">
        <v>613</v>
      </c>
      <c r="E272" s="2236" t="s">
        <v>13628</v>
      </c>
      <c r="F272" s="2236"/>
      <c r="G272" s="33" t="s">
        <v>4073</v>
      </c>
      <c r="H272" s="33"/>
      <c r="I272" s="194"/>
      <c r="J272" s="2517" t="s">
        <v>17221</v>
      </c>
      <c r="K272" s="44" t="s">
        <v>4210</v>
      </c>
      <c r="L272" s="128">
        <v>105</v>
      </c>
      <c r="M272" s="128">
        <v>0.05</v>
      </c>
      <c r="N272" s="33" t="s">
        <v>3613</v>
      </c>
      <c r="O272" s="33" t="s">
        <v>1916</v>
      </c>
      <c r="P272" s="33">
        <v>250</v>
      </c>
      <c r="Q272" s="33" t="s">
        <v>1638</v>
      </c>
      <c r="R272" s="33"/>
      <c r="S272" s="33">
        <v>0</v>
      </c>
      <c r="T272" s="33">
        <v>200</v>
      </c>
      <c r="U272" s="33" t="s">
        <v>4849</v>
      </c>
      <c r="V272" s="349" t="str">
        <f t="shared" si="9"/>
        <v xml:space="preserve"> </v>
      </c>
      <c r="W272" s="33"/>
      <c r="X272" s="33"/>
      <c r="Y272" s="2158"/>
      <c r="Z272" s="2158"/>
      <c r="AA272" s="2158"/>
      <c r="AB272" s="2158"/>
      <c r="AC272" s="2158"/>
      <c r="AD272" s="30"/>
    </row>
    <row r="273" spans="1:30">
      <c r="A273" s="128">
        <f t="shared" si="8"/>
        <v>268</v>
      </c>
      <c r="B273" s="1622" t="s">
        <v>14547</v>
      </c>
      <c r="C273" s="30" t="s">
        <v>615</v>
      </c>
      <c r="D273" s="44" t="s">
        <v>613</v>
      </c>
      <c r="E273" s="2236" t="s">
        <v>13628</v>
      </c>
      <c r="F273" s="2236"/>
      <c r="G273" s="33" t="s">
        <v>4073</v>
      </c>
      <c r="H273" s="33"/>
      <c r="I273" s="194"/>
      <c r="J273" s="2517" t="s">
        <v>17221</v>
      </c>
      <c r="K273" s="44" t="s">
        <v>3879</v>
      </c>
      <c r="L273" s="128">
        <v>97</v>
      </c>
      <c r="M273" s="128">
        <v>0.03</v>
      </c>
      <c r="N273" s="33" t="s">
        <v>3613</v>
      </c>
      <c r="O273" s="33" t="s">
        <v>1916</v>
      </c>
      <c r="P273" s="33">
        <v>400</v>
      </c>
      <c r="Q273" s="33" t="s">
        <v>1638</v>
      </c>
      <c r="R273" s="33"/>
      <c r="S273" s="33">
        <v>0</v>
      </c>
      <c r="T273" s="33">
        <v>200</v>
      </c>
      <c r="U273" s="33" t="s">
        <v>4849</v>
      </c>
      <c r="V273" s="349" t="str">
        <f t="shared" si="9"/>
        <v xml:space="preserve"> </v>
      </c>
      <c r="W273" s="33"/>
      <c r="X273" s="33"/>
      <c r="Y273" s="2158"/>
      <c r="Z273" s="2158"/>
      <c r="AA273" s="2158"/>
      <c r="AB273" s="2158"/>
      <c r="AC273" s="2158"/>
      <c r="AD273" s="30"/>
    </row>
    <row r="274" spans="1:30">
      <c r="A274" s="128">
        <f t="shared" si="8"/>
        <v>269</v>
      </c>
      <c r="B274" s="1622" t="s">
        <v>14548</v>
      </c>
      <c r="C274" s="30" t="s">
        <v>4721</v>
      </c>
      <c r="D274" s="44" t="s">
        <v>2618</v>
      </c>
      <c r="E274" s="2236" t="s">
        <v>13628</v>
      </c>
      <c r="F274" s="2236"/>
      <c r="G274" s="33" t="s">
        <v>4073</v>
      </c>
      <c r="H274" s="33"/>
      <c r="I274" s="194"/>
      <c r="J274" s="2517" t="s">
        <v>17221</v>
      </c>
      <c r="K274" s="44" t="s">
        <v>4210</v>
      </c>
      <c r="L274" s="128">
        <v>40</v>
      </c>
      <c r="M274" s="128">
        <v>0.04</v>
      </c>
      <c r="N274" s="33" t="s">
        <v>3613</v>
      </c>
      <c r="O274" s="33" t="s">
        <v>1916</v>
      </c>
      <c r="P274" s="33">
        <v>400</v>
      </c>
      <c r="Q274" s="33" t="s">
        <v>1638</v>
      </c>
      <c r="R274" s="33"/>
      <c r="S274" s="33">
        <v>0</v>
      </c>
      <c r="T274" s="33">
        <v>200</v>
      </c>
      <c r="U274" s="33" t="s">
        <v>4849</v>
      </c>
      <c r="V274" s="349" t="str">
        <f t="shared" si="9"/>
        <v xml:space="preserve"> </v>
      </c>
      <c r="W274" s="33"/>
      <c r="X274" s="33"/>
      <c r="Y274" s="2158"/>
      <c r="Z274" s="2158"/>
      <c r="AA274" s="2158"/>
      <c r="AB274" s="2158"/>
      <c r="AC274" s="2158"/>
      <c r="AD274" s="30"/>
    </row>
    <row r="275" spans="1:30">
      <c r="A275" s="128">
        <f t="shared" si="8"/>
        <v>270</v>
      </c>
      <c r="B275" s="1622" t="s">
        <v>14549</v>
      </c>
      <c r="C275" s="30" t="s">
        <v>617</v>
      </c>
      <c r="D275" s="44" t="s">
        <v>616</v>
      </c>
      <c r="E275" s="2236" t="s">
        <v>13628</v>
      </c>
      <c r="F275" s="2236"/>
      <c r="G275" s="33" t="s">
        <v>4073</v>
      </c>
      <c r="H275" s="33"/>
      <c r="I275" s="194"/>
      <c r="J275" s="2517" t="s">
        <v>17221</v>
      </c>
      <c r="K275" s="44" t="s">
        <v>153</v>
      </c>
      <c r="L275" s="128">
        <v>40</v>
      </c>
      <c r="M275" s="128">
        <v>0.04</v>
      </c>
      <c r="N275" s="33" t="s">
        <v>3613</v>
      </c>
      <c r="O275" s="33" t="s">
        <v>1916</v>
      </c>
      <c r="P275" s="33">
        <v>250</v>
      </c>
      <c r="Q275" s="33" t="s">
        <v>1638</v>
      </c>
      <c r="R275" s="33"/>
      <c r="S275" s="33">
        <v>0</v>
      </c>
      <c r="T275" s="33">
        <v>200</v>
      </c>
      <c r="U275" s="33" t="s">
        <v>4849</v>
      </c>
      <c r="V275" s="349" t="str">
        <f t="shared" si="9"/>
        <v xml:space="preserve"> </v>
      </c>
      <c r="W275" s="33"/>
      <c r="X275" s="33"/>
      <c r="Y275" s="2158"/>
      <c r="Z275" s="2158"/>
      <c r="AA275" s="2158"/>
      <c r="AB275" s="2158"/>
      <c r="AC275" s="2158"/>
      <c r="AD275" s="30"/>
    </row>
    <row r="276" spans="1:30">
      <c r="A276" s="128">
        <f t="shared" si="8"/>
        <v>271</v>
      </c>
      <c r="B276" s="1622" t="s">
        <v>14550</v>
      </c>
      <c r="C276" s="30" t="s">
        <v>123</v>
      </c>
      <c r="D276" s="44" t="s">
        <v>122</v>
      </c>
      <c r="E276" s="2236" t="s">
        <v>13628</v>
      </c>
      <c r="F276" s="2236"/>
      <c r="G276" s="33" t="s">
        <v>4073</v>
      </c>
      <c r="H276" s="33"/>
      <c r="I276" s="194"/>
      <c r="J276" s="2517" t="s">
        <v>17221</v>
      </c>
      <c r="K276" s="44" t="s">
        <v>153</v>
      </c>
      <c r="L276" s="128">
        <v>50</v>
      </c>
      <c r="M276" s="128">
        <v>0.04</v>
      </c>
      <c r="N276" s="33" t="s">
        <v>3613</v>
      </c>
      <c r="O276" s="33" t="s">
        <v>1916</v>
      </c>
      <c r="P276" s="33">
        <v>250</v>
      </c>
      <c r="Q276" s="33" t="s">
        <v>1638</v>
      </c>
      <c r="R276" s="33"/>
      <c r="S276" s="33">
        <v>0</v>
      </c>
      <c r="T276" s="33">
        <v>200</v>
      </c>
      <c r="U276" s="33" t="s">
        <v>4849</v>
      </c>
      <c r="V276" s="349" t="str">
        <f t="shared" si="9"/>
        <v xml:space="preserve"> </v>
      </c>
      <c r="W276" s="33"/>
      <c r="X276" s="33"/>
      <c r="Y276" s="2158"/>
      <c r="Z276" s="2158"/>
      <c r="AA276" s="2158"/>
      <c r="AB276" s="2158"/>
      <c r="AC276" s="2158"/>
      <c r="AD276" s="30"/>
    </row>
    <row r="277" spans="1:30">
      <c r="A277" s="128">
        <f t="shared" si="8"/>
        <v>272</v>
      </c>
      <c r="B277" s="1622" t="s">
        <v>14551</v>
      </c>
      <c r="C277" s="30" t="s">
        <v>4723</v>
      </c>
      <c r="D277" s="44" t="s">
        <v>4867</v>
      </c>
      <c r="E277" s="2236" t="s">
        <v>13628</v>
      </c>
      <c r="F277" s="2236"/>
      <c r="G277" s="33" t="s">
        <v>4073</v>
      </c>
      <c r="H277" s="33"/>
      <c r="I277" s="194"/>
      <c r="J277" s="2517" t="s">
        <v>17251</v>
      </c>
      <c r="K277" s="44" t="s">
        <v>3880</v>
      </c>
      <c r="L277" s="128">
        <v>109</v>
      </c>
      <c r="M277" s="128">
        <v>0.03</v>
      </c>
      <c r="N277" s="33" t="s">
        <v>3613</v>
      </c>
      <c r="O277" s="33" t="s">
        <v>1916</v>
      </c>
      <c r="P277" s="33">
        <v>400</v>
      </c>
      <c r="Q277" s="33" t="s">
        <v>1638</v>
      </c>
      <c r="R277" s="33"/>
      <c r="S277" s="33">
        <v>0</v>
      </c>
      <c r="T277" s="33">
        <v>200</v>
      </c>
      <c r="U277" s="33" t="s">
        <v>4849</v>
      </c>
      <c r="V277" s="349" t="str">
        <f t="shared" si="9"/>
        <v xml:space="preserve"> </v>
      </c>
      <c r="W277" s="33"/>
      <c r="X277" s="33"/>
      <c r="Y277" s="2158"/>
      <c r="Z277" s="2158"/>
      <c r="AA277" s="2158"/>
      <c r="AB277" s="2158"/>
      <c r="AC277" s="2158"/>
      <c r="AD277" s="30"/>
    </row>
    <row r="278" spans="1:30">
      <c r="A278" s="128">
        <f t="shared" si="8"/>
        <v>273</v>
      </c>
      <c r="B278" s="1622" t="s">
        <v>14552</v>
      </c>
      <c r="C278" s="30" t="s">
        <v>124</v>
      </c>
      <c r="D278" s="44" t="s">
        <v>3583</v>
      </c>
      <c r="E278" s="2236" t="s">
        <v>13628</v>
      </c>
      <c r="F278" s="2236"/>
      <c r="G278" s="33" t="s">
        <v>4073</v>
      </c>
      <c r="H278" s="33"/>
      <c r="I278" s="194"/>
      <c r="J278" s="2517" t="s">
        <v>17251</v>
      </c>
      <c r="K278" s="44" t="s">
        <v>4210</v>
      </c>
      <c r="L278" s="128">
        <v>108</v>
      </c>
      <c r="M278" s="128">
        <v>0.03</v>
      </c>
      <c r="N278" s="33" t="s">
        <v>3613</v>
      </c>
      <c r="O278" s="33" t="s">
        <v>1916</v>
      </c>
      <c r="P278" s="33">
        <v>400</v>
      </c>
      <c r="Q278" s="33" t="s">
        <v>1638</v>
      </c>
      <c r="R278" s="33"/>
      <c r="S278" s="33">
        <v>0</v>
      </c>
      <c r="T278" s="33">
        <v>200</v>
      </c>
      <c r="U278" s="33" t="s">
        <v>4849</v>
      </c>
      <c r="V278" s="349" t="str">
        <f t="shared" si="9"/>
        <v xml:space="preserve"> </v>
      </c>
      <c r="W278" s="33"/>
      <c r="X278" s="33"/>
      <c r="Y278" s="2158"/>
      <c r="Z278" s="2158"/>
      <c r="AA278" s="2158"/>
      <c r="AB278" s="2158"/>
      <c r="AC278" s="2158"/>
      <c r="AD278" s="30"/>
    </row>
    <row r="279" spans="1:30">
      <c r="A279" s="128">
        <f t="shared" si="8"/>
        <v>274</v>
      </c>
      <c r="B279" s="1622" t="s">
        <v>14553</v>
      </c>
      <c r="C279" s="30" t="s">
        <v>4724</v>
      </c>
      <c r="D279" s="44" t="s">
        <v>4143</v>
      </c>
      <c r="E279" s="2236" t="s">
        <v>13628</v>
      </c>
      <c r="F279" s="2236"/>
      <c r="G279" s="33" t="s">
        <v>4073</v>
      </c>
      <c r="H279" s="33"/>
      <c r="I279" s="194"/>
      <c r="J279" s="2517" t="s">
        <v>17251</v>
      </c>
      <c r="K279" s="44" t="s">
        <v>4210</v>
      </c>
      <c r="L279" s="128">
        <v>40</v>
      </c>
      <c r="M279" s="128">
        <v>0.03</v>
      </c>
      <c r="N279" s="33" t="s">
        <v>3613</v>
      </c>
      <c r="O279" s="33" t="s">
        <v>1916</v>
      </c>
      <c r="P279" s="33">
        <v>400</v>
      </c>
      <c r="Q279" s="33" t="s">
        <v>1638</v>
      </c>
      <c r="R279" s="33"/>
      <c r="S279" s="33">
        <v>0</v>
      </c>
      <c r="T279" s="33">
        <v>200</v>
      </c>
      <c r="U279" s="33" t="s">
        <v>4849</v>
      </c>
      <c r="V279" s="349" t="str">
        <f t="shared" si="9"/>
        <v xml:space="preserve"> </v>
      </c>
      <c r="W279" s="33"/>
      <c r="X279" s="33"/>
      <c r="Y279" s="2158"/>
      <c r="Z279" s="2158"/>
      <c r="AA279" s="2158"/>
      <c r="AB279" s="2158"/>
      <c r="AC279" s="2158"/>
      <c r="AD279" s="30"/>
    </row>
    <row r="280" spans="1:30">
      <c r="A280" s="128">
        <f t="shared" si="8"/>
        <v>275</v>
      </c>
      <c r="B280" s="1622" t="s">
        <v>14554</v>
      </c>
      <c r="C280" s="30" t="s">
        <v>125</v>
      </c>
      <c r="D280" s="44" t="s">
        <v>4199</v>
      </c>
      <c r="E280" s="2236" t="s">
        <v>13628</v>
      </c>
      <c r="F280" s="2236"/>
      <c r="G280" s="33" t="s">
        <v>4073</v>
      </c>
      <c r="H280" s="33"/>
      <c r="I280" s="194"/>
      <c r="J280" s="2517" t="s">
        <v>17251</v>
      </c>
      <c r="K280" s="44" t="s">
        <v>4210</v>
      </c>
      <c r="L280" s="128">
        <v>40</v>
      </c>
      <c r="M280" s="128">
        <v>2.89</v>
      </c>
      <c r="N280" s="33" t="s">
        <v>3613</v>
      </c>
      <c r="O280" s="33" t="s">
        <v>1916</v>
      </c>
      <c r="P280" s="33">
        <v>250</v>
      </c>
      <c r="Q280" s="33" t="s">
        <v>1638</v>
      </c>
      <c r="R280" s="33"/>
      <c r="S280" s="33">
        <v>0</v>
      </c>
      <c r="T280" s="33">
        <v>200</v>
      </c>
      <c r="U280" s="33" t="s">
        <v>4849</v>
      </c>
      <c r="V280" s="349" t="str">
        <f t="shared" si="9"/>
        <v xml:space="preserve"> </v>
      </c>
      <c r="W280" s="33"/>
      <c r="X280" s="33"/>
      <c r="Y280" s="2158"/>
      <c r="Z280" s="2158"/>
      <c r="AA280" s="2158"/>
      <c r="AB280" s="2158"/>
      <c r="AC280" s="2158"/>
      <c r="AD280" s="30"/>
    </row>
    <row r="281" spans="1:30">
      <c r="A281" s="128">
        <f t="shared" si="8"/>
        <v>276</v>
      </c>
      <c r="B281" s="1622" t="s">
        <v>14555</v>
      </c>
      <c r="C281" s="30" t="s">
        <v>3000</v>
      </c>
      <c r="D281" s="44" t="s">
        <v>635</v>
      </c>
      <c r="E281" s="2236" t="s">
        <v>13628</v>
      </c>
      <c r="F281" s="2236"/>
      <c r="G281" s="33" t="s">
        <v>4073</v>
      </c>
      <c r="H281" s="33"/>
      <c r="I281" s="194"/>
      <c r="J281" s="2517" t="s">
        <v>17270</v>
      </c>
      <c r="K281" s="44" t="s">
        <v>756</v>
      </c>
      <c r="L281" s="128">
        <v>128</v>
      </c>
      <c r="M281" s="128">
        <v>0.05</v>
      </c>
      <c r="N281" s="33" t="s">
        <v>3613</v>
      </c>
      <c r="O281" s="33" t="s">
        <v>1916</v>
      </c>
      <c r="P281" s="33">
        <v>300</v>
      </c>
      <c r="Q281" s="33" t="s">
        <v>1638</v>
      </c>
      <c r="R281" s="33"/>
      <c r="S281" s="33">
        <v>0</v>
      </c>
      <c r="T281" s="33">
        <v>200</v>
      </c>
      <c r="U281" s="33" t="s">
        <v>4849</v>
      </c>
      <c r="V281" s="349" t="str">
        <f t="shared" si="9"/>
        <v xml:space="preserve"> </v>
      </c>
      <c r="W281" s="33"/>
      <c r="X281" s="33"/>
      <c r="Y281" s="2158"/>
      <c r="Z281" s="2158"/>
      <c r="AA281" s="2158"/>
      <c r="AB281" s="2158"/>
      <c r="AC281" s="2158"/>
      <c r="AD281" s="30"/>
    </row>
    <row r="282" spans="1:30">
      <c r="A282" s="128">
        <f t="shared" si="8"/>
        <v>277</v>
      </c>
      <c r="B282" s="1622" t="s">
        <v>14556</v>
      </c>
      <c r="C282" s="30" t="s">
        <v>126</v>
      </c>
      <c r="D282" s="44" t="s">
        <v>2813</v>
      </c>
      <c r="E282" s="2236" t="s">
        <v>13628</v>
      </c>
      <c r="F282" s="2236"/>
      <c r="G282" s="33" t="s">
        <v>4073</v>
      </c>
      <c r="H282" s="33"/>
      <c r="I282" s="194"/>
      <c r="J282" s="2517" t="s">
        <v>17270</v>
      </c>
      <c r="K282" s="44" t="s">
        <v>4210</v>
      </c>
      <c r="L282" s="128">
        <v>108</v>
      </c>
      <c r="M282" s="128">
        <v>0.03</v>
      </c>
      <c r="N282" s="33" t="s">
        <v>3613</v>
      </c>
      <c r="O282" s="33" t="s">
        <v>1916</v>
      </c>
      <c r="P282" s="33">
        <v>300</v>
      </c>
      <c r="Q282" s="33" t="s">
        <v>1638</v>
      </c>
      <c r="R282" s="33"/>
      <c r="S282" s="33">
        <v>0</v>
      </c>
      <c r="T282" s="33">
        <v>200</v>
      </c>
      <c r="U282" s="33" t="s">
        <v>4849</v>
      </c>
      <c r="V282" s="349" t="str">
        <f t="shared" si="9"/>
        <v xml:space="preserve"> </v>
      </c>
      <c r="W282" s="33"/>
      <c r="X282" s="33"/>
      <c r="Y282" s="2158"/>
      <c r="Z282" s="2158"/>
      <c r="AA282" s="2158"/>
      <c r="AB282" s="2158"/>
      <c r="AC282" s="2158"/>
      <c r="AD282" s="30"/>
    </row>
    <row r="283" spans="1:30">
      <c r="A283" s="128">
        <f t="shared" si="8"/>
        <v>278</v>
      </c>
      <c r="B283" s="1622" t="s">
        <v>14557</v>
      </c>
      <c r="C283" s="30" t="s">
        <v>127</v>
      </c>
      <c r="D283" s="44" t="s">
        <v>1231</v>
      </c>
      <c r="E283" s="2236" t="s">
        <v>13490</v>
      </c>
      <c r="F283" s="2236" t="s">
        <v>13491</v>
      </c>
      <c r="G283" s="33" t="s">
        <v>13489</v>
      </c>
      <c r="H283" s="33"/>
      <c r="I283" s="194"/>
      <c r="J283" s="2517" t="s">
        <v>17257</v>
      </c>
      <c r="K283" s="44" t="s">
        <v>4204</v>
      </c>
      <c r="L283" s="128">
        <v>36</v>
      </c>
      <c r="M283" s="128">
        <v>14.5</v>
      </c>
      <c r="N283" s="33" t="s">
        <v>3613</v>
      </c>
      <c r="O283" s="33" t="s">
        <v>1916</v>
      </c>
      <c r="P283" s="33">
        <v>400</v>
      </c>
      <c r="Q283" s="33" t="s">
        <v>1640</v>
      </c>
      <c r="R283" s="33">
        <v>2021</v>
      </c>
      <c r="S283" s="33">
        <v>0</v>
      </c>
      <c r="T283" s="33">
        <v>100</v>
      </c>
      <c r="U283" s="33" t="s">
        <v>4849</v>
      </c>
      <c r="V283" s="349">
        <f t="shared" si="9"/>
        <v>5</v>
      </c>
      <c r="W283" s="33"/>
      <c r="X283" s="33" t="s">
        <v>1527</v>
      </c>
      <c r="Y283" s="2158"/>
      <c r="Z283" s="2158"/>
      <c r="AA283" s="2158"/>
      <c r="AB283" s="2158"/>
      <c r="AC283" s="2158"/>
      <c r="AD283" s="30"/>
    </row>
    <row r="284" spans="1:30">
      <c r="A284" s="128">
        <f t="shared" si="8"/>
        <v>279</v>
      </c>
      <c r="B284" s="1622" t="s">
        <v>14558</v>
      </c>
      <c r="C284" s="30" t="s">
        <v>128</v>
      </c>
      <c r="D284" s="44" t="s">
        <v>1231</v>
      </c>
      <c r="E284" s="2236" t="s">
        <v>13490</v>
      </c>
      <c r="F284" s="2236" t="s">
        <v>13492</v>
      </c>
      <c r="G284" s="33" t="s">
        <v>13489</v>
      </c>
      <c r="H284" s="33"/>
      <c r="I284" s="194"/>
      <c r="J284" s="2517" t="s">
        <v>17257</v>
      </c>
      <c r="K284" s="44" t="s">
        <v>757</v>
      </c>
      <c r="L284" s="128">
        <v>36</v>
      </c>
      <c r="M284" s="128">
        <v>14.5</v>
      </c>
      <c r="N284" s="33" t="s">
        <v>3613</v>
      </c>
      <c r="O284" s="33" t="s">
        <v>1916</v>
      </c>
      <c r="P284" s="33">
        <v>400</v>
      </c>
      <c r="Q284" s="33" t="s">
        <v>1640</v>
      </c>
      <c r="R284" s="33">
        <v>2021</v>
      </c>
      <c r="S284" s="33">
        <v>0</v>
      </c>
      <c r="T284" s="33">
        <v>100</v>
      </c>
      <c r="U284" s="33" t="s">
        <v>4849</v>
      </c>
      <c r="V284" s="349">
        <f t="shared" si="9"/>
        <v>5</v>
      </c>
      <c r="W284" s="33"/>
      <c r="X284" s="33" t="s">
        <v>1527</v>
      </c>
      <c r="Y284" s="2158"/>
      <c r="Z284" s="2158"/>
      <c r="AA284" s="2158"/>
      <c r="AB284" s="2158"/>
      <c r="AC284" s="2158"/>
      <c r="AD284" s="30"/>
    </row>
    <row r="285" spans="1:30">
      <c r="A285" s="128">
        <f t="shared" si="8"/>
        <v>280</v>
      </c>
      <c r="B285" s="1622" t="s">
        <v>14559</v>
      </c>
      <c r="C285" s="30" t="s">
        <v>129</v>
      </c>
      <c r="D285" s="44" t="s">
        <v>3642</v>
      </c>
      <c r="E285" s="2236" t="s">
        <v>13490</v>
      </c>
      <c r="F285" s="2236" t="s">
        <v>13493</v>
      </c>
      <c r="G285" s="33" t="s">
        <v>13489</v>
      </c>
      <c r="H285" s="33"/>
      <c r="I285" s="194"/>
      <c r="J285" s="2517" t="s">
        <v>17257</v>
      </c>
      <c r="K285" s="44" t="s">
        <v>4204</v>
      </c>
      <c r="L285" s="128">
        <v>36</v>
      </c>
      <c r="M285" s="128">
        <v>14.5</v>
      </c>
      <c r="N285" s="33" t="s">
        <v>3613</v>
      </c>
      <c r="O285" s="33" t="s">
        <v>1916</v>
      </c>
      <c r="P285" s="33">
        <v>400</v>
      </c>
      <c r="Q285" s="33" t="s">
        <v>1640</v>
      </c>
      <c r="R285" s="33">
        <v>2021</v>
      </c>
      <c r="S285" s="33">
        <v>0</v>
      </c>
      <c r="T285" s="33">
        <v>100</v>
      </c>
      <c r="U285" s="33" t="s">
        <v>4849</v>
      </c>
      <c r="V285" s="349" t="str">
        <f t="shared" si="9"/>
        <v xml:space="preserve"> </v>
      </c>
      <c r="W285" s="33"/>
      <c r="X285" s="33"/>
      <c r="Y285" s="2158"/>
      <c r="Z285" s="2158"/>
      <c r="AA285" s="2158"/>
      <c r="AB285" s="2158"/>
      <c r="AC285" s="2158"/>
      <c r="AD285" s="30"/>
    </row>
    <row r="286" spans="1:30">
      <c r="A286" s="128">
        <f t="shared" si="8"/>
        <v>281</v>
      </c>
      <c r="B286" s="1622" t="s">
        <v>14560</v>
      </c>
      <c r="C286" s="30" t="s">
        <v>130</v>
      </c>
      <c r="D286" s="30" t="s">
        <v>3642</v>
      </c>
      <c r="E286" s="2236" t="s">
        <v>13490</v>
      </c>
      <c r="F286" s="2236" t="s">
        <v>13494</v>
      </c>
      <c r="G286" s="33" t="s">
        <v>13489</v>
      </c>
      <c r="H286" s="33"/>
      <c r="I286" s="194"/>
      <c r="J286" s="2517" t="s">
        <v>17257</v>
      </c>
      <c r="K286" s="30" t="s">
        <v>3796</v>
      </c>
      <c r="L286" s="128">
        <v>36</v>
      </c>
      <c r="M286" s="128">
        <v>14.5</v>
      </c>
      <c r="N286" s="33" t="s">
        <v>3613</v>
      </c>
      <c r="O286" s="33" t="s">
        <v>1916</v>
      </c>
      <c r="P286" s="33">
        <v>400</v>
      </c>
      <c r="Q286" s="33" t="s">
        <v>1640</v>
      </c>
      <c r="R286" s="33">
        <v>2021</v>
      </c>
      <c r="S286" s="33">
        <v>0</v>
      </c>
      <c r="T286" s="33">
        <v>100</v>
      </c>
      <c r="U286" s="33" t="s">
        <v>4849</v>
      </c>
      <c r="V286" s="349" t="str">
        <f t="shared" si="9"/>
        <v xml:space="preserve"> </v>
      </c>
      <c r="W286" s="33"/>
      <c r="X286" s="33"/>
      <c r="Y286" s="2158"/>
      <c r="Z286" s="2158"/>
      <c r="AA286" s="2158"/>
      <c r="AB286" s="2158"/>
      <c r="AC286" s="2158"/>
      <c r="AD286" s="30"/>
    </row>
    <row r="287" spans="1:30">
      <c r="A287" s="128">
        <f t="shared" si="8"/>
        <v>282</v>
      </c>
      <c r="B287" s="1622" t="s">
        <v>14561</v>
      </c>
      <c r="C287" s="30" t="s">
        <v>4102</v>
      </c>
      <c r="D287" s="44" t="s">
        <v>1234</v>
      </c>
      <c r="E287" s="2236" t="s">
        <v>13490</v>
      </c>
      <c r="F287" s="2236" t="s">
        <v>13495</v>
      </c>
      <c r="G287" s="33" t="s">
        <v>13489</v>
      </c>
      <c r="H287" s="33"/>
      <c r="I287" s="194"/>
      <c r="J287" s="2517" t="s">
        <v>17257</v>
      </c>
      <c r="K287" s="44" t="s">
        <v>4204</v>
      </c>
      <c r="L287" s="128">
        <v>36</v>
      </c>
      <c r="M287" s="128">
        <v>14.5</v>
      </c>
      <c r="N287" s="33" t="s">
        <v>3613</v>
      </c>
      <c r="O287" s="33" t="s">
        <v>1916</v>
      </c>
      <c r="P287" s="33">
        <v>400</v>
      </c>
      <c r="Q287" s="33" t="s">
        <v>1640</v>
      </c>
      <c r="R287" s="33">
        <v>2021</v>
      </c>
      <c r="S287" s="33">
        <v>0</v>
      </c>
      <c r="T287" s="33">
        <v>100</v>
      </c>
      <c r="U287" s="33" t="s">
        <v>4849</v>
      </c>
      <c r="V287" s="349" t="str">
        <f t="shared" si="9"/>
        <v xml:space="preserve"> </v>
      </c>
      <c r="W287" s="33"/>
      <c r="X287" s="33"/>
      <c r="Y287" s="2158"/>
      <c r="Z287" s="2158"/>
      <c r="AA287" s="2158"/>
      <c r="AB287" s="2158"/>
      <c r="AC287" s="2158"/>
      <c r="AD287" s="30"/>
    </row>
    <row r="288" spans="1:30">
      <c r="A288" s="128">
        <f t="shared" si="8"/>
        <v>283</v>
      </c>
      <c r="B288" s="1622" t="s">
        <v>14562</v>
      </c>
      <c r="C288" s="30" t="s">
        <v>4103</v>
      </c>
      <c r="D288" s="44" t="s">
        <v>1234</v>
      </c>
      <c r="E288" s="2236" t="s">
        <v>13490</v>
      </c>
      <c r="F288" s="2236" t="s">
        <v>13496</v>
      </c>
      <c r="G288" s="33" t="s">
        <v>13489</v>
      </c>
      <c r="H288" s="33"/>
      <c r="I288" s="194"/>
      <c r="J288" s="2517" t="s">
        <v>17257</v>
      </c>
      <c r="K288" s="30" t="s">
        <v>3796</v>
      </c>
      <c r="L288" s="128">
        <v>36</v>
      </c>
      <c r="M288" s="128">
        <v>14.5</v>
      </c>
      <c r="N288" s="33" t="s">
        <v>3613</v>
      </c>
      <c r="O288" s="33" t="s">
        <v>1916</v>
      </c>
      <c r="P288" s="33">
        <v>400</v>
      </c>
      <c r="Q288" s="33" t="s">
        <v>1640</v>
      </c>
      <c r="R288" s="33">
        <v>2021</v>
      </c>
      <c r="S288" s="33">
        <v>0</v>
      </c>
      <c r="T288" s="33">
        <v>100</v>
      </c>
      <c r="U288" s="33" t="s">
        <v>4849</v>
      </c>
      <c r="V288" s="349" t="str">
        <f t="shared" si="9"/>
        <v xml:space="preserve"> </v>
      </c>
      <c r="W288" s="33"/>
      <c r="X288" s="33"/>
      <c r="Y288" s="2158"/>
      <c r="Z288" s="2158"/>
      <c r="AA288" s="2158"/>
      <c r="AB288" s="2158"/>
      <c r="AC288" s="2158"/>
      <c r="AD288" s="30"/>
    </row>
    <row r="289" spans="1:31">
      <c r="A289" s="128">
        <f t="shared" si="8"/>
        <v>284</v>
      </c>
      <c r="B289" s="1622" t="s">
        <v>14563</v>
      </c>
      <c r="C289" s="30" t="s">
        <v>888</v>
      </c>
      <c r="D289" s="44" t="s">
        <v>1237</v>
      </c>
      <c r="E289" s="2236" t="s">
        <v>13490</v>
      </c>
      <c r="F289" s="2236" t="s">
        <v>13497</v>
      </c>
      <c r="G289" s="33" t="s">
        <v>13489</v>
      </c>
      <c r="H289" s="33"/>
      <c r="I289" s="194"/>
      <c r="J289" s="2517" t="s">
        <v>17257</v>
      </c>
      <c r="K289" s="44" t="s">
        <v>4204</v>
      </c>
      <c r="L289" s="128">
        <v>36</v>
      </c>
      <c r="M289" s="128">
        <v>14.5</v>
      </c>
      <c r="N289" s="33" t="s">
        <v>3613</v>
      </c>
      <c r="O289" s="33" t="s">
        <v>1916</v>
      </c>
      <c r="P289" s="33">
        <v>400</v>
      </c>
      <c r="Q289" s="33" t="s">
        <v>1640</v>
      </c>
      <c r="R289" s="33">
        <v>2021</v>
      </c>
      <c r="S289" s="33">
        <v>0</v>
      </c>
      <c r="T289" s="33">
        <v>100</v>
      </c>
      <c r="U289" s="33" t="s">
        <v>4849</v>
      </c>
      <c r="V289" s="349" t="str">
        <f t="shared" si="9"/>
        <v xml:space="preserve"> </v>
      </c>
      <c r="W289" s="33"/>
      <c r="X289" s="33"/>
      <c r="Y289" s="2158"/>
      <c r="Z289" s="2158"/>
      <c r="AA289" s="2158"/>
      <c r="AB289" s="2158"/>
      <c r="AC289" s="2158"/>
      <c r="AD289" s="30"/>
    </row>
    <row r="290" spans="1:31">
      <c r="A290" s="128">
        <f t="shared" si="8"/>
        <v>285</v>
      </c>
      <c r="B290" s="1622" t="s">
        <v>14564</v>
      </c>
      <c r="C290" s="30" t="s">
        <v>889</v>
      </c>
      <c r="D290" s="44" t="s">
        <v>1237</v>
      </c>
      <c r="E290" s="2236" t="s">
        <v>13490</v>
      </c>
      <c r="F290" s="2236" t="s">
        <v>13498</v>
      </c>
      <c r="G290" s="33" t="s">
        <v>13489</v>
      </c>
      <c r="H290" s="33"/>
      <c r="I290" s="194"/>
      <c r="J290" s="2517" t="s">
        <v>17257</v>
      </c>
      <c r="K290" s="44" t="s">
        <v>3796</v>
      </c>
      <c r="L290" s="128">
        <v>36</v>
      </c>
      <c r="M290" s="128">
        <v>14.5</v>
      </c>
      <c r="N290" s="33" t="s">
        <v>3613</v>
      </c>
      <c r="O290" s="33" t="s">
        <v>1916</v>
      </c>
      <c r="P290" s="33">
        <v>400</v>
      </c>
      <c r="Q290" s="33" t="s">
        <v>1640</v>
      </c>
      <c r="R290" s="33">
        <v>2021</v>
      </c>
      <c r="S290" s="33">
        <v>0</v>
      </c>
      <c r="T290" s="33">
        <v>100</v>
      </c>
      <c r="U290" s="33" t="s">
        <v>4849</v>
      </c>
      <c r="V290" s="349" t="str">
        <f t="shared" si="9"/>
        <v xml:space="preserve"> </v>
      </c>
      <c r="W290" s="33"/>
      <c r="X290" s="33"/>
      <c r="Y290" s="2158"/>
      <c r="Z290" s="2158"/>
      <c r="AA290" s="2158"/>
      <c r="AB290" s="2158"/>
      <c r="AC290" s="2158"/>
      <c r="AD290" s="30"/>
    </row>
    <row r="291" spans="1:31">
      <c r="A291" s="128">
        <f t="shared" si="8"/>
        <v>286</v>
      </c>
      <c r="B291" s="1622" t="s">
        <v>14565</v>
      </c>
      <c r="C291" s="30" t="s">
        <v>890</v>
      </c>
      <c r="D291" s="44" t="s">
        <v>1145</v>
      </c>
      <c r="E291" s="2236"/>
      <c r="F291" s="2236"/>
      <c r="G291" s="33" t="s">
        <v>4073</v>
      </c>
      <c r="H291" s="33"/>
      <c r="I291" s="194"/>
      <c r="J291" s="2517" t="s">
        <v>17271</v>
      </c>
      <c r="K291" s="44" t="s">
        <v>4204</v>
      </c>
      <c r="L291" s="128">
        <v>36</v>
      </c>
      <c r="M291" s="128">
        <v>14.5</v>
      </c>
      <c r="N291" s="33" t="s">
        <v>3613</v>
      </c>
      <c r="O291" s="33" t="s">
        <v>1916</v>
      </c>
      <c r="P291" s="33">
        <v>250</v>
      </c>
      <c r="Q291" s="33" t="s">
        <v>1636</v>
      </c>
      <c r="R291" s="33"/>
      <c r="S291" s="33">
        <v>0</v>
      </c>
      <c r="T291" s="33">
        <v>100</v>
      </c>
      <c r="U291" s="33" t="s">
        <v>4849</v>
      </c>
      <c r="V291" s="349" t="str">
        <f t="shared" si="9"/>
        <v xml:space="preserve"> </v>
      </c>
      <c r="W291" s="33"/>
      <c r="X291" s="33"/>
      <c r="Y291" s="2158"/>
      <c r="Z291" s="2158"/>
      <c r="AA291" s="2158"/>
      <c r="AB291" s="2158"/>
      <c r="AC291" s="2158"/>
      <c r="AD291" s="30"/>
    </row>
    <row r="292" spans="1:31" s="929" customFormat="1" ht="11.25">
      <c r="A292" s="128">
        <f t="shared" si="8"/>
        <v>287</v>
      </c>
      <c r="B292" s="2211" t="s">
        <v>14566</v>
      </c>
      <c r="C292" s="1839"/>
      <c r="D292" s="1839" t="s">
        <v>419</v>
      </c>
      <c r="E292" s="2241"/>
      <c r="F292" s="2241"/>
      <c r="G292" s="2157"/>
      <c r="H292" s="2157"/>
      <c r="I292" s="2242"/>
      <c r="J292" s="2519" t="s">
        <v>17271</v>
      </c>
      <c r="K292" s="1839"/>
      <c r="L292" s="2164"/>
      <c r="M292" s="2164"/>
      <c r="N292" s="2157"/>
      <c r="O292" s="2157"/>
      <c r="P292" s="2157"/>
      <c r="Q292" s="2157"/>
      <c r="R292" s="2157"/>
      <c r="S292" s="2243"/>
      <c r="T292" s="2243"/>
      <c r="U292" s="2157"/>
      <c r="V292" s="2157"/>
      <c r="W292" s="2157"/>
      <c r="X292" s="2157"/>
      <c r="Y292" s="2164"/>
      <c r="Z292" s="2164"/>
      <c r="AA292" s="2164"/>
      <c r="AB292" s="2164"/>
      <c r="AC292" s="2164"/>
      <c r="AD292" s="2244"/>
      <c r="AE292" s="2245"/>
    </row>
    <row r="293" spans="1:31">
      <c r="A293" s="128">
        <f t="shared" si="8"/>
        <v>288</v>
      </c>
      <c r="B293" s="1622" t="s">
        <v>14567</v>
      </c>
      <c r="C293" s="30" t="s">
        <v>891</v>
      </c>
      <c r="D293" s="44" t="s">
        <v>4393</v>
      </c>
      <c r="E293" s="2236" t="s">
        <v>13628</v>
      </c>
      <c r="F293" s="2236"/>
      <c r="G293" s="33" t="s">
        <v>4073</v>
      </c>
      <c r="H293" s="33"/>
      <c r="I293" s="194"/>
      <c r="J293" s="2517" t="s">
        <v>17272</v>
      </c>
      <c r="K293" s="44" t="s">
        <v>4208</v>
      </c>
      <c r="L293" s="128" t="s">
        <v>285</v>
      </c>
      <c r="M293" s="128" t="s">
        <v>4209</v>
      </c>
      <c r="N293" s="33" t="s">
        <v>3613</v>
      </c>
      <c r="O293" s="33" t="s">
        <v>1916</v>
      </c>
      <c r="P293" s="33">
        <v>400</v>
      </c>
      <c r="Q293" s="33" t="s">
        <v>154</v>
      </c>
      <c r="R293" s="33"/>
      <c r="S293" s="33">
        <v>0</v>
      </c>
      <c r="T293" s="33">
        <v>100</v>
      </c>
      <c r="U293" s="33" t="s">
        <v>4849</v>
      </c>
      <c r="V293" s="349" t="str">
        <f t="shared" si="9"/>
        <v xml:space="preserve"> </v>
      </c>
      <c r="W293" s="33"/>
      <c r="X293" s="33"/>
      <c r="Y293" s="2158"/>
      <c r="Z293" s="2158"/>
      <c r="AA293" s="2158"/>
      <c r="AB293" s="2158"/>
      <c r="AC293" s="2158"/>
      <c r="AD293" s="30"/>
    </row>
    <row r="294" spans="1:31">
      <c r="A294" s="128">
        <f t="shared" si="8"/>
        <v>289</v>
      </c>
      <c r="B294" s="1622" t="s">
        <v>14568</v>
      </c>
      <c r="C294" s="30" t="s">
        <v>893</v>
      </c>
      <c r="D294" s="30" t="s">
        <v>892</v>
      </c>
      <c r="E294" s="2236" t="s">
        <v>13628</v>
      </c>
      <c r="F294" s="2236"/>
      <c r="G294" s="33" t="s">
        <v>4073</v>
      </c>
      <c r="H294" s="33"/>
      <c r="I294" s="194"/>
      <c r="J294" s="2517" t="s">
        <v>17272</v>
      </c>
      <c r="K294" s="30" t="s">
        <v>4208</v>
      </c>
      <c r="L294" s="128" t="s">
        <v>285</v>
      </c>
      <c r="M294" s="128" t="s">
        <v>4209</v>
      </c>
      <c r="N294" s="33" t="s">
        <v>3613</v>
      </c>
      <c r="O294" s="33" t="s">
        <v>1916</v>
      </c>
      <c r="P294" s="33">
        <v>400</v>
      </c>
      <c r="Q294" s="33" t="s">
        <v>1645</v>
      </c>
      <c r="R294" s="33"/>
      <c r="S294" s="33">
        <v>0</v>
      </c>
      <c r="T294" s="33">
        <v>100</v>
      </c>
      <c r="U294" s="33" t="s">
        <v>4849</v>
      </c>
      <c r="V294" s="349" t="str">
        <f t="shared" si="9"/>
        <v xml:space="preserve"> </v>
      </c>
      <c r="W294" s="33"/>
      <c r="X294" s="33"/>
      <c r="Y294" s="2158"/>
      <c r="Z294" s="2158"/>
      <c r="AA294" s="2158"/>
      <c r="AB294" s="2158"/>
      <c r="AC294" s="2158"/>
      <c r="AD294" s="30"/>
    </row>
    <row r="295" spans="1:31">
      <c r="A295" s="128">
        <f t="shared" si="8"/>
        <v>290</v>
      </c>
      <c r="B295" s="1622" t="s">
        <v>14569</v>
      </c>
      <c r="C295" s="30" t="s">
        <v>894</v>
      </c>
      <c r="D295" s="44" t="s">
        <v>4391</v>
      </c>
      <c r="E295" s="2236" t="s">
        <v>13628</v>
      </c>
      <c r="F295" s="2236"/>
      <c r="G295" s="33" t="s">
        <v>4073</v>
      </c>
      <c r="H295" s="33"/>
      <c r="I295" s="194"/>
      <c r="J295" s="2517" t="s">
        <v>17263</v>
      </c>
      <c r="K295" s="44" t="s">
        <v>3781</v>
      </c>
      <c r="L295" s="128" t="s">
        <v>285</v>
      </c>
      <c r="M295" s="128" t="s">
        <v>4209</v>
      </c>
      <c r="N295" s="33" t="s">
        <v>3613</v>
      </c>
      <c r="O295" s="33" t="s">
        <v>1916</v>
      </c>
      <c r="P295" s="33">
        <v>400</v>
      </c>
      <c r="Q295" s="33" t="s">
        <v>1645</v>
      </c>
      <c r="R295" s="33"/>
      <c r="S295" s="33">
        <v>0</v>
      </c>
      <c r="T295" s="33">
        <v>100</v>
      </c>
      <c r="U295" s="33" t="s">
        <v>4849</v>
      </c>
      <c r="V295" s="349" t="str">
        <f t="shared" si="9"/>
        <v xml:space="preserve"> </v>
      </c>
      <c r="W295" s="33"/>
      <c r="X295" s="33"/>
      <c r="Y295" s="2158"/>
      <c r="Z295" s="2158"/>
      <c r="AA295" s="2158"/>
      <c r="AB295" s="2158"/>
      <c r="AC295" s="2158"/>
      <c r="AD295" s="30"/>
    </row>
    <row r="296" spans="1:31">
      <c r="A296" s="128">
        <f t="shared" si="8"/>
        <v>291</v>
      </c>
      <c r="B296" s="1622" t="s">
        <v>14570</v>
      </c>
      <c r="C296" s="30" t="s">
        <v>895</v>
      </c>
      <c r="D296" s="44" t="s">
        <v>4392</v>
      </c>
      <c r="E296" s="2236" t="s">
        <v>13628</v>
      </c>
      <c r="F296" s="2236"/>
      <c r="G296" s="33" t="s">
        <v>4073</v>
      </c>
      <c r="H296" s="33"/>
      <c r="I296" s="194"/>
      <c r="J296" s="2517" t="s">
        <v>17263</v>
      </c>
      <c r="K296" s="44" t="s">
        <v>3781</v>
      </c>
      <c r="L296" s="128" t="s">
        <v>285</v>
      </c>
      <c r="M296" s="128" t="s">
        <v>4209</v>
      </c>
      <c r="N296" s="33" t="s">
        <v>3613</v>
      </c>
      <c r="O296" s="33" t="s">
        <v>1916</v>
      </c>
      <c r="P296" s="33">
        <v>400</v>
      </c>
      <c r="Q296" s="33" t="s">
        <v>1645</v>
      </c>
      <c r="R296" s="33"/>
      <c r="S296" s="33">
        <v>0</v>
      </c>
      <c r="T296" s="33">
        <v>100</v>
      </c>
      <c r="U296" s="33" t="s">
        <v>4849</v>
      </c>
      <c r="V296" s="349" t="str">
        <f t="shared" si="9"/>
        <v xml:space="preserve"> </v>
      </c>
      <c r="W296" s="33"/>
      <c r="X296" s="33"/>
      <c r="Y296" s="2158"/>
      <c r="Z296" s="2158"/>
      <c r="AA296" s="2158"/>
      <c r="AB296" s="2158"/>
      <c r="AC296" s="2158"/>
      <c r="AD296" s="30"/>
    </row>
    <row r="297" spans="1:31">
      <c r="A297" s="128">
        <f t="shared" si="8"/>
        <v>292</v>
      </c>
      <c r="B297" s="1622" t="s">
        <v>14571</v>
      </c>
      <c r="C297" s="30" t="s">
        <v>896</v>
      </c>
      <c r="D297" s="44" t="s">
        <v>1011</v>
      </c>
      <c r="E297" s="2236" t="s">
        <v>13628</v>
      </c>
      <c r="F297" s="2236"/>
      <c r="G297" s="33" t="s">
        <v>4073</v>
      </c>
      <c r="H297" s="33"/>
      <c r="I297" s="194"/>
      <c r="J297" s="2517" t="s">
        <v>17268</v>
      </c>
      <c r="K297" s="44" t="s">
        <v>4210</v>
      </c>
      <c r="L297" s="128" t="s">
        <v>285</v>
      </c>
      <c r="M297" s="128" t="s">
        <v>4209</v>
      </c>
      <c r="N297" s="33" t="s">
        <v>3613</v>
      </c>
      <c r="O297" s="33" t="s">
        <v>1916</v>
      </c>
      <c r="P297" s="33">
        <v>400</v>
      </c>
      <c r="Q297" s="33" t="s">
        <v>1645</v>
      </c>
      <c r="R297" s="33"/>
      <c r="S297" s="33">
        <v>0</v>
      </c>
      <c r="T297" s="33">
        <v>100</v>
      </c>
      <c r="U297" s="33" t="s">
        <v>4849</v>
      </c>
      <c r="V297" s="349" t="str">
        <f t="shared" si="9"/>
        <v xml:space="preserve"> </v>
      </c>
      <c r="W297" s="33"/>
      <c r="X297" s="33"/>
      <c r="Y297" s="2158"/>
      <c r="Z297" s="2158"/>
      <c r="AA297" s="2158"/>
      <c r="AB297" s="2158"/>
      <c r="AC297" s="2158"/>
      <c r="AD297" s="30"/>
    </row>
    <row r="298" spans="1:31">
      <c r="A298" s="128">
        <f t="shared" si="8"/>
        <v>293</v>
      </c>
      <c r="B298" s="1622" t="s">
        <v>14572</v>
      </c>
      <c r="C298" s="30" t="s">
        <v>897</v>
      </c>
      <c r="D298" s="44" t="s">
        <v>1013</v>
      </c>
      <c r="E298" s="2236" t="s">
        <v>13628</v>
      </c>
      <c r="F298" s="2236"/>
      <c r="G298" s="33" t="s">
        <v>4073</v>
      </c>
      <c r="H298" s="33"/>
      <c r="I298" s="194"/>
      <c r="J298" s="2517" t="s">
        <v>17268</v>
      </c>
      <c r="K298" s="44" t="s">
        <v>4210</v>
      </c>
      <c r="L298" s="128" t="s">
        <v>285</v>
      </c>
      <c r="M298" s="128" t="s">
        <v>4209</v>
      </c>
      <c r="N298" s="33" t="s">
        <v>3613</v>
      </c>
      <c r="O298" s="33" t="s">
        <v>1916</v>
      </c>
      <c r="P298" s="33">
        <v>400</v>
      </c>
      <c r="Q298" s="33" t="s">
        <v>1645</v>
      </c>
      <c r="R298" s="33"/>
      <c r="S298" s="33">
        <v>0</v>
      </c>
      <c r="T298" s="33">
        <v>100</v>
      </c>
      <c r="U298" s="33" t="s">
        <v>4849</v>
      </c>
      <c r="V298" s="349" t="str">
        <f t="shared" si="9"/>
        <v xml:space="preserve"> </v>
      </c>
      <c r="W298" s="33"/>
      <c r="X298" s="33"/>
      <c r="Y298" s="2158"/>
      <c r="Z298" s="2158"/>
      <c r="AA298" s="2158"/>
      <c r="AB298" s="2158"/>
      <c r="AC298" s="2158"/>
      <c r="AD298" s="30"/>
    </row>
    <row r="299" spans="1:31">
      <c r="A299" s="128">
        <f t="shared" si="8"/>
        <v>294</v>
      </c>
      <c r="B299" s="1622" t="s">
        <v>14573</v>
      </c>
      <c r="C299" s="30" t="s">
        <v>898</v>
      </c>
      <c r="D299" s="44" t="s">
        <v>4382</v>
      </c>
      <c r="E299" s="2236" t="s">
        <v>13628</v>
      </c>
      <c r="F299" s="2236"/>
      <c r="G299" s="33" t="s">
        <v>4073</v>
      </c>
      <c r="H299" s="33"/>
      <c r="I299" s="194"/>
      <c r="J299" s="2517" t="s">
        <v>17272</v>
      </c>
      <c r="K299" s="44" t="s">
        <v>4208</v>
      </c>
      <c r="L299" s="128" t="s">
        <v>285</v>
      </c>
      <c r="M299" s="128">
        <v>1</v>
      </c>
      <c r="N299" s="33" t="s">
        <v>3613</v>
      </c>
      <c r="O299" s="33" t="s">
        <v>1916</v>
      </c>
      <c r="P299" s="33">
        <v>250</v>
      </c>
      <c r="Q299" s="33" t="s">
        <v>1638</v>
      </c>
      <c r="R299" s="33"/>
      <c r="S299" s="33">
        <v>0</v>
      </c>
      <c r="T299" s="33">
        <v>100</v>
      </c>
      <c r="U299" s="33" t="s">
        <v>4849</v>
      </c>
      <c r="V299" s="349" t="str">
        <f t="shared" si="9"/>
        <v xml:space="preserve"> </v>
      </c>
      <c r="W299" s="33"/>
      <c r="X299" s="33"/>
      <c r="Y299" s="2158"/>
      <c r="Z299" s="2158"/>
      <c r="AA299" s="2158"/>
      <c r="AB299" s="2158"/>
      <c r="AC299" s="2158"/>
      <c r="AD299" s="30"/>
    </row>
    <row r="300" spans="1:31">
      <c r="A300" s="128">
        <f t="shared" si="8"/>
        <v>295</v>
      </c>
      <c r="B300" s="1622" t="s">
        <v>14574</v>
      </c>
      <c r="C300" s="30" t="s">
        <v>899</v>
      </c>
      <c r="D300" s="44" t="s">
        <v>4382</v>
      </c>
      <c r="E300" s="2236" t="s">
        <v>13628</v>
      </c>
      <c r="F300" s="2236"/>
      <c r="G300" s="33" t="s">
        <v>4073</v>
      </c>
      <c r="H300" s="33"/>
      <c r="I300" s="194"/>
      <c r="J300" s="2517" t="s">
        <v>17263</v>
      </c>
      <c r="K300" s="44" t="s">
        <v>3781</v>
      </c>
      <c r="L300" s="128" t="s">
        <v>285</v>
      </c>
      <c r="M300" s="128">
        <v>1</v>
      </c>
      <c r="N300" s="33" t="s">
        <v>3613</v>
      </c>
      <c r="O300" s="33" t="s">
        <v>1916</v>
      </c>
      <c r="P300" s="33">
        <v>250</v>
      </c>
      <c r="Q300" s="33" t="s">
        <v>1638</v>
      </c>
      <c r="R300" s="33"/>
      <c r="S300" s="33">
        <v>0</v>
      </c>
      <c r="T300" s="33">
        <v>100</v>
      </c>
      <c r="U300" s="33" t="s">
        <v>4849</v>
      </c>
      <c r="V300" s="349" t="str">
        <f t="shared" si="9"/>
        <v xml:space="preserve"> </v>
      </c>
      <c r="W300" s="33"/>
      <c r="X300" s="33"/>
      <c r="Y300" s="2158"/>
      <c r="Z300" s="2158"/>
      <c r="AA300" s="2158"/>
      <c r="AB300" s="2158"/>
      <c r="AC300" s="2158"/>
      <c r="AD300" s="30"/>
    </row>
    <row r="301" spans="1:31">
      <c r="A301" s="128">
        <f t="shared" si="8"/>
        <v>296</v>
      </c>
      <c r="B301" s="1622" t="s">
        <v>14575</v>
      </c>
      <c r="C301" s="30" t="s">
        <v>900</v>
      </c>
      <c r="D301" s="44" t="s">
        <v>4382</v>
      </c>
      <c r="E301" s="2236" t="s">
        <v>13628</v>
      </c>
      <c r="F301" s="2236"/>
      <c r="G301" s="33" t="s">
        <v>4073</v>
      </c>
      <c r="H301" s="33"/>
      <c r="I301" s="194"/>
      <c r="J301" s="2517" t="s">
        <v>17268</v>
      </c>
      <c r="K301" s="44" t="s">
        <v>4210</v>
      </c>
      <c r="L301" s="128" t="s">
        <v>285</v>
      </c>
      <c r="M301" s="128">
        <v>1</v>
      </c>
      <c r="N301" s="33" t="s">
        <v>3613</v>
      </c>
      <c r="O301" s="33" t="s">
        <v>1916</v>
      </c>
      <c r="P301" s="33">
        <v>250</v>
      </c>
      <c r="Q301" s="33" t="s">
        <v>1638</v>
      </c>
      <c r="R301" s="33"/>
      <c r="S301" s="33">
        <v>0</v>
      </c>
      <c r="T301" s="33">
        <v>100</v>
      </c>
      <c r="U301" s="33" t="s">
        <v>4849</v>
      </c>
      <c r="V301" s="349" t="str">
        <f t="shared" si="9"/>
        <v xml:space="preserve"> </v>
      </c>
      <c r="W301" s="33"/>
      <c r="X301" s="33"/>
      <c r="Y301" s="2158"/>
      <c r="Z301" s="2158"/>
      <c r="AA301" s="2158"/>
      <c r="AB301" s="2158"/>
      <c r="AC301" s="2158"/>
      <c r="AD301" s="30"/>
    </row>
    <row r="302" spans="1:31">
      <c r="A302" s="128">
        <f t="shared" si="8"/>
        <v>297</v>
      </c>
      <c r="B302" s="1622" t="s">
        <v>14576</v>
      </c>
      <c r="C302" s="30" t="s">
        <v>901</v>
      </c>
      <c r="D302" s="44" t="s">
        <v>2820</v>
      </c>
      <c r="E302" s="2236" t="s">
        <v>18740</v>
      </c>
      <c r="F302" s="2236"/>
      <c r="G302" s="33" t="s">
        <v>4073</v>
      </c>
      <c r="H302" s="33"/>
      <c r="I302" s="194"/>
      <c r="J302" s="2517" t="s">
        <v>17245</v>
      </c>
      <c r="K302" s="44"/>
      <c r="L302" s="128"/>
      <c r="M302" s="128"/>
      <c r="N302" s="33" t="s">
        <v>2430</v>
      </c>
      <c r="O302" s="33" t="s">
        <v>1917</v>
      </c>
      <c r="P302" s="33">
        <v>400</v>
      </c>
      <c r="Q302" s="33" t="s">
        <v>1709</v>
      </c>
      <c r="R302" s="33"/>
      <c r="S302" s="111">
        <v>0</v>
      </c>
      <c r="T302" s="111">
        <v>1200</v>
      </c>
      <c r="U302" s="110" t="s">
        <v>4849</v>
      </c>
      <c r="V302" s="349" t="str">
        <f t="shared" si="9"/>
        <v xml:space="preserve"> </v>
      </c>
      <c r="W302" s="110"/>
      <c r="X302" s="110"/>
      <c r="Y302" s="2158">
        <v>90004107</v>
      </c>
      <c r="Z302" s="2158"/>
      <c r="AA302" s="2158"/>
      <c r="AB302" s="2158"/>
      <c r="AC302" s="2158"/>
      <c r="AD302" s="30"/>
    </row>
    <row r="303" spans="1:31" s="929" customFormat="1" ht="11.25">
      <c r="A303" s="128">
        <f t="shared" si="8"/>
        <v>298</v>
      </c>
      <c r="B303" s="2211" t="s">
        <v>14577</v>
      </c>
      <c r="C303" s="1839"/>
      <c r="D303" s="1839"/>
      <c r="E303" s="2241"/>
      <c r="F303" s="2241"/>
      <c r="G303" s="2157"/>
      <c r="H303" s="2157"/>
      <c r="I303" s="2242"/>
      <c r="J303" s="2519" t="s">
        <v>17254</v>
      </c>
      <c r="K303" s="1839"/>
      <c r="L303" s="2164"/>
      <c r="M303" s="2164"/>
      <c r="N303" s="2157"/>
      <c r="O303" s="2157"/>
      <c r="P303" s="2157"/>
      <c r="Q303" s="2157"/>
      <c r="R303" s="2157"/>
      <c r="S303" s="2243"/>
      <c r="T303" s="2243"/>
      <c r="U303" s="2157"/>
      <c r="V303" s="2157"/>
      <c r="W303" s="2157"/>
      <c r="X303" s="2157"/>
      <c r="Y303" s="2164"/>
      <c r="Z303" s="2164"/>
      <c r="AA303" s="2164"/>
      <c r="AB303" s="2164"/>
      <c r="AC303" s="2164"/>
      <c r="AD303" s="2244"/>
      <c r="AE303" s="2245"/>
    </row>
    <row r="304" spans="1:31">
      <c r="A304" s="128">
        <f t="shared" si="8"/>
        <v>299</v>
      </c>
      <c r="B304" s="1622" t="s">
        <v>14578</v>
      </c>
      <c r="C304" s="30" t="s">
        <v>901</v>
      </c>
      <c r="D304" s="44" t="s">
        <v>2819</v>
      </c>
      <c r="E304" s="2236" t="s">
        <v>18740</v>
      </c>
      <c r="F304" s="2236"/>
      <c r="G304" s="33" t="s">
        <v>4073</v>
      </c>
      <c r="H304" s="33"/>
      <c r="I304" s="194"/>
      <c r="J304" s="2517" t="s">
        <v>17245</v>
      </c>
      <c r="K304" s="44" t="s">
        <v>1726</v>
      </c>
      <c r="L304" s="128"/>
      <c r="M304" s="128" t="s">
        <v>1727</v>
      </c>
      <c r="N304" s="33" t="s">
        <v>2430</v>
      </c>
      <c r="O304" s="33" t="s">
        <v>1917</v>
      </c>
      <c r="P304" s="33">
        <v>400</v>
      </c>
      <c r="Q304" s="33" t="s">
        <v>1729</v>
      </c>
      <c r="R304" s="33"/>
      <c r="S304" s="111">
        <v>0</v>
      </c>
      <c r="T304" s="111">
        <v>1200</v>
      </c>
      <c r="U304" s="110" t="s">
        <v>4849</v>
      </c>
      <c r="V304" s="349" t="str">
        <f t="shared" si="9"/>
        <v xml:space="preserve"> </v>
      </c>
      <c r="W304" s="110"/>
      <c r="X304" s="110"/>
      <c r="Y304" s="2158">
        <v>90004107</v>
      </c>
      <c r="Z304" s="2158"/>
      <c r="AA304" s="2158"/>
      <c r="AB304" s="2158"/>
      <c r="AC304" s="2158"/>
      <c r="AD304" s="30"/>
    </row>
    <row r="305" spans="1:30">
      <c r="A305" s="128">
        <f t="shared" si="8"/>
        <v>300</v>
      </c>
      <c r="B305" s="1622" t="s">
        <v>14579</v>
      </c>
      <c r="C305" s="30" t="s">
        <v>4087</v>
      </c>
      <c r="D305" s="44" t="s">
        <v>2820</v>
      </c>
      <c r="E305" s="2236" t="s">
        <v>18739</v>
      </c>
      <c r="F305" s="2236"/>
      <c r="G305" s="33" t="s">
        <v>1708</v>
      </c>
      <c r="H305" s="33"/>
      <c r="I305" s="194"/>
      <c r="J305" s="2517" t="s">
        <v>17245</v>
      </c>
      <c r="K305" s="46" t="s">
        <v>2524</v>
      </c>
      <c r="L305" s="128"/>
      <c r="M305" s="128" t="s">
        <v>1728</v>
      </c>
      <c r="N305" s="33" t="s">
        <v>3613</v>
      </c>
      <c r="O305" s="33" t="s">
        <v>1916</v>
      </c>
      <c r="P305" s="33">
        <v>300</v>
      </c>
      <c r="Q305" s="33" t="s">
        <v>155</v>
      </c>
      <c r="R305" s="33"/>
      <c r="S305" s="111">
        <v>0</v>
      </c>
      <c r="T305" s="111">
        <v>200</v>
      </c>
      <c r="U305" s="110" t="s">
        <v>4849</v>
      </c>
      <c r="V305" s="349" t="str">
        <f t="shared" si="9"/>
        <v xml:space="preserve"> </v>
      </c>
      <c r="W305" s="110"/>
      <c r="X305" s="110"/>
      <c r="Y305" s="2158"/>
      <c r="Z305" s="2158"/>
      <c r="AA305" s="2158"/>
      <c r="AB305" s="2158"/>
      <c r="AC305" s="2158"/>
      <c r="AD305" s="30"/>
    </row>
    <row r="306" spans="1:30">
      <c r="A306" s="128">
        <f t="shared" si="8"/>
        <v>301</v>
      </c>
      <c r="B306" s="1622" t="s">
        <v>14580</v>
      </c>
      <c r="C306" s="30" t="s">
        <v>4088</v>
      </c>
      <c r="D306" s="44" t="s">
        <v>2816</v>
      </c>
      <c r="E306" s="2236" t="s">
        <v>18739</v>
      </c>
      <c r="F306" s="2236"/>
      <c r="G306" s="33" t="s">
        <v>1708</v>
      </c>
      <c r="H306" s="33"/>
      <c r="I306" s="194"/>
      <c r="J306" s="2517" t="s">
        <v>17245</v>
      </c>
      <c r="K306" s="44" t="s">
        <v>3022</v>
      </c>
      <c r="L306" s="128" t="s">
        <v>3209</v>
      </c>
      <c r="M306" s="128"/>
      <c r="N306" s="33" t="s">
        <v>3613</v>
      </c>
      <c r="O306" s="33" t="s">
        <v>1916</v>
      </c>
      <c r="P306" s="33">
        <v>200</v>
      </c>
      <c r="Q306" s="33" t="s">
        <v>155</v>
      </c>
      <c r="R306" s="33"/>
      <c r="S306" s="111">
        <v>0</v>
      </c>
      <c r="T306" s="111">
        <v>200</v>
      </c>
      <c r="U306" s="110" t="s">
        <v>4849</v>
      </c>
      <c r="V306" s="349" t="str">
        <f t="shared" si="9"/>
        <v xml:space="preserve"> </v>
      </c>
      <c r="W306" s="110"/>
      <c r="X306" s="110"/>
      <c r="Y306" s="2158"/>
      <c r="Z306" s="2158"/>
      <c r="AA306" s="2158"/>
      <c r="AB306" s="2158"/>
      <c r="AC306" s="2158"/>
      <c r="AD306" s="30"/>
    </row>
    <row r="307" spans="1:30">
      <c r="A307" s="128">
        <f t="shared" si="8"/>
        <v>302</v>
      </c>
      <c r="B307" s="1622" t="s">
        <v>14581</v>
      </c>
      <c r="C307" s="30" t="s">
        <v>901</v>
      </c>
      <c r="D307" s="44" t="s">
        <v>2819</v>
      </c>
      <c r="E307" s="2236"/>
      <c r="F307" s="2236"/>
      <c r="G307" s="33" t="s">
        <v>1708</v>
      </c>
      <c r="H307" s="33"/>
      <c r="I307" s="194"/>
      <c r="J307" s="2517" t="s">
        <v>17245</v>
      </c>
      <c r="K307" s="44" t="s">
        <v>233</v>
      </c>
      <c r="L307" s="128"/>
      <c r="M307" s="128" t="s">
        <v>1727</v>
      </c>
      <c r="N307" s="33" t="s">
        <v>2430</v>
      </c>
      <c r="O307" s="33" t="s">
        <v>1917</v>
      </c>
      <c r="P307" s="33"/>
      <c r="Q307" s="33" t="s">
        <v>1730</v>
      </c>
      <c r="R307" s="33"/>
      <c r="S307" s="111">
        <v>0</v>
      </c>
      <c r="T307" s="111">
        <v>1200</v>
      </c>
      <c r="U307" s="110" t="s">
        <v>4849</v>
      </c>
      <c r="V307" s="349" t="str">
        <f t="shared" si="9"/>
        <v xml:space="preserve"> </v>
      </c>
      <c r="W307" s="110"/>
      <c r="X307" s="110"/>
      <c r="Y307" s="2158">
        <v>90004107</v>
      </c>
      <c r="Z307" s="2158"/>
      <c r="AA307" s="2158"/>
      <c r="AB307" s="2158"/>
      <c r="AC307" s="2158"/>
      <c r="AD307" s="30"/>
    </row>
    <row r="308" spans="1:30">
      <c r="A308" s="128">
        <f t="shared" si="8"/>
        <v>303</v>
      </c>
      <c r="B308" s="1622" t="s">
        <v>14582</v>
      </c>
      <c r="C308" s="30" t="s">
        <v>4089</v>
      </c>
      <c r="D308" s="44" t="s">
        <v>2820</v>
      </c>
      <c r="E308" s="2236" t="s">
        <v>18739</v>
      </c>
      <c r="F308" s="2236"/>
      <c r="G308" s="33" t="s">
        <v>1708</v>
      </c>
      <c r="H308" s="33"/>
      <c r="I308" s="194"/>
      <c r="J308" s="2517" t="s">
        <v>17245</v>
      </c>
      <c r="K308" s="44" t="s">
        <v>233</v>
      </c>
      <c r="L308" s="128"/>
      <c r="M308" s="128" t="s">
        <v>1731</v>
      </c>
      <c r="N308" s="33" t="s">
        <v>3613</v>
      </c>
      <c r="O308" s="33" t="s">
        <v>1916</v>
      </c>
      <c r="P308" s="33">
        <v>300</v>
      </c>
      <c r="Q308" s="33" t="s">
        <v>1710</v>
      </c>
      <c r="R308" s="33"/>
      <c r="S308" s="111">
        <v>0</v>
      </c>
      <c r="T308" s="111">
        <v>200</v>
      </c>
      <c r="U308" s="110" t="s">
        <v>4849</v>
      </c>
      <c r="V308" s="349" t="str">
        <f t="shared" si="9"/>
        <v xml:space="preserve"> </v>
      </c>
      <c r="W308" s="110"/>
      <c r="X308" s="110"/>
      <c r="Y308" s="2158"/>
      <c r="Z308" s="2158"/>
      <c r="AA308" s="2158"/>
      <c r="AB308" s="2158"/>
      <c r="AC308" s="2158"/>
      <c r="AD308" s="30"/>
    </row>
    <row r="309" spans="1:30">
      <c r="A309" s="128">
        <f t="shared" si="8"/>
        <v>304</v>
      </c>
      <c r="B309" s="1622" t="s">
        <v>14583</v>
      </c>
      <c r="C309" s="30"/>
      <c r="D309" s="44" t="s">
        <v>2816</v>
      </c>
      <c r="E309" s="2236" t="s">
        <v>18739</v>
      </c>
      <c r="F309" s="2236"/>
      <c r="G309" s="33" t="s">
        <v>1708</v>
      </c>
      <c r="H309" s="33"/>
      <c r="I309" s="194"/>
      <c r="J309" s="2517" t="s">
        <v>17245</v>
      </c>
      <c r="K309" s="44"/>
      <c r="L309" s="128"/>
      <c r="M309" s="128"/>
      <c r="N309" s="33" t="s">
        <v>3613</v>
      </c>
      <c r="O309" s="33" t="s">
        <v>1916</v>
      </c>
      <c r="P309" s="33">
        <v>200</v>
      </c>
      <c r="Q309" s="33" t="s">
        <v>1710</v>
      </c>
      <c r="R309" s="33"/>
      <c r="S309" s="111">
        <v>0</v>
      </c>
      <c r="T309" s="111">
        <v>200</v>
      </c>
      <c r="U309" s="110" t="s">
        <v>4849</v>
      </c>
      <c r="V309" s="349" t="str">
        <f t="shared" si="9"/>
        <v xml:space="preserve"> </v>
      </c>
      <c r="W309" s="110"/>
      <c r="X309" s="110"/>
      <c r="Y309" s="2158"/>
      <c r="Z309" s="2158"/>
      <c r="AA309" s="2158"/>
      <c r="AB309" s="2158"/>
      <c r="AC309" s="2158"/>
      <c r="AD309" s="30"/>
    </row>
    <row r="310" spans="1:30">
      <c r="A310" s="128">
        <f t="shared" si="8"/>
        <v>305</v>
      </c>
      <c r="B310" s="1622" t="s">
        <v>14584</v>
      </c>
      <c r="C310" s="30" t="s">
        <v>4091</v>
      </c>
      <c r="D310" s="44" t="s">
        <v>2821</v>
      </c>
      <c r="E310" s="2236" t="s">
        <v>13628</v>
      </c>
      <c r="F310" s="2236"/>
      <c r="G310" s="33" t="s">
        <v>4073</v>
      </c>
      <c r="H310" s="33"/>
      <c r="I310" s="194"/>
      <c r="J310" s="2517" t="s">
        <v>3516</v>
      </c>
      <c r="K310" s="44" t="s">
        <v>279</v>
      </c>
      <c r="L310" s="128">
        <v>155</v>
      </c>
      <c r="M310" s="128">
        <v>4.5</v>
      </c>
      <c r="N310" s="33" t="s">
        <v>3613</v>
      </c>
      <c r="O310" s="33" t="s">
        <v>1916</v>
      </c>
      <c r="P310" s="33">
        <v>250</v>
      </c>
      <c r="Q310" s="33" t="s">
        <v>1638</v>
      </c>
      <c r="R310" s="33"/>
      <c r="S310" s="33">
        <v>0</v>
      </c>
      <c r="T310" s="33">
        <v>200</v>
      </c>
      <c r="U310" s="33" t="s">
        <v>4849</v>
      </c>
      <c r="V310" s="349" t="str">
        <f t="shared" si="9"/>
        <v xml:space="preserve"> </v>
      </c>
      <c r="W310" s="33"/>
      <c r="X310" s="33"/>
      <c r="Y310" s="2158"/>
      <c r="Z310" s="2158"/>
      <c r="AA310" s="2158"/>
      <c r="AB310" s="2158"/>
      <c r="AC310" s="2158"/>
      <c r="AD310" s="30"/>
    </row>
    <row r="311" spans="1:30">
      <c r="A311" s="128">
        <f t="shared" si="8"/>
        <v>306</v>
      </c>
      <c r="B311" s="1622" t="s">
        <v>14585</v>
      </c>
      <c r="C311" s="30" t="s">
        <v>4092</v>
      </c>
      <c r="D311" s="44" t="s">
        <v>2821</v>
      </c>
      <c r="E311" s="2236" t="s">
        <v>13628</v>
      </c>
      <c r="F311" s="2236"/>
      <c r="G311" s="33" t="s">
        <v>4073</v>
      </c>
      <c r="H311" s="33"/>
      <c r="I311" s="194"/>
      <c r="J311" s="2517" t="s">
        <v>3516</v>
      </c>
      <c r="K311" s="44" t="s">
        <v>4205</v>
      </c>
      <c r="L311" s="128">
        <v>204</v>
      </c>
      <c r="M311" s="128">
        <v>16</v>
      </c>
      <c r="N311" s="33" t="s">
        <v>3613</v>
      </c>
      <c r="O311" s="33" t="s">
        <v>1916</v>
      </c>
      <c r="P311" s="33">
        <v>250</v>
      </c>
      <c r="Q311" s="33" t="s">
        <v>1636</v>
      </c>
      <c r="R311" s="33"/>
      <c r="S311" s="33">
        <v>0</v>
      </c>
      <c r="T311" s="33">
        <v>250</v>
      </c>
      <c r="U311" s="33" t="s">
        <v>4849</v>
      </c>
      <c r="V311" s="349" t="str">
        <f t="shared" si="9"/>
        <v xml:space="preserve"> </v>
      </c>
      <c r="W311" s="33"/>
      <c r="X311" s="33"/>
      <c r="Y311" s="2158"/>
      <c r="Z311" s="2158"/>
      <c r="AA311" s="2158"/>
      <c r="AB311" s="2158"/>
      <c r="AC311" s="2158"/>
      <c r="AD311" s="30"/>
    </row>
    <row r="312" spans="1:30">
      <c r="A312" s="128">
        <f t="shared" si="8"/>
        <v>307</v>
      </c>
      <c r="B312" s="1622" t="s">
        <v>14586</v>
      </c>
      <c r="C312" s="30" t="s">
        <v>4093</v>
      </c>
      <c r="D312" s="44" t="s">
        <v>829</v>
      </c>
      <c r="E312" s="2236" t="s">
        <v>13628</v>
      </c>
      <c r="F312" s="2236"/>
      <c r="G312" s="33" t="s">
        <v>4073</v>
      </c>
      <c r="H312" s="33"/>
      <c r="I312" s="194"/>
      <c r="J312" s="2517" t="s">
        <v>17241</v>
      </c>
      <c r="K312" s="44" t="s">
        <v>279</v>
      </c>
      <c r="L312" s="128">
        <v>155</v>
      </c>
      <c r="M312" s="128">
        <v>4.5</v>
      </c>
      <c r="N312" s="33" t="s">
        <v>3613</v>
      </c>
      <c r="O312" s="33" t="s">
        <v>1916</v>
      </c>
      <c r="P312" s="33">
        <v>250</v>
      </c>
      <c r="Q312" s="33" t="s">
        <v>1638</v>
      </c>
      <c r="R312" s="33"/>
      <c r="S312" s="33">
        <v>0</v>
      </c>
      <c r="T312" s="33">
        <v>200</v>
      </c>
      <c r="U312" s="33" t="s">
        <v>4849</v>
      </c>
      <c r="V312" s="349" t="str">
        <f t="shared" si="9"/>
        <v xml:space="preserve"> </v>
      </c>
      <c r="W312" s="33"/>
      <c r="X312" s="33"/>
      <c r="Y312" s="2158"/>
      <c r="Z312" s="2158"/>
      <c r="AA312" s="2158"/>
      <c r="AB312" s="2158"/>
      <c r="AC312" s="2158"/>
      <c r="AD312" s="30"/>
    </row>
    <row r="313" spans="1:30">
      <c r="A313" s="128">
        <f t="shared" si="8"/>
        <v>308</v>
      </c>
      <c r="B313" s="1622" t="s">
        <v>14587</v>
      </c>
      <c r="C313" s="30" t="s">
        <v>1472</v>
      </c>
      <c r="D313" s="44" t="s">
        <v>829</v>
      </c>
      <c r="E313" s="2236" t="s">
        <v>13628</v>
      </c>
      <c r="F313" s="2236"/>
      <c r="G313" s="33" t="s">
        <v>4073</v>
      </c>
      <c r="H313" s="33"/>
      <c r="I313" s="194"/>
      <c r="J313" s="2517" t="s">
        <v>17249</v>
      </c>
      <c r="K313" s="44" t="s">
        <v>3022</v>
      </c>
      <c r="L313" s="128">
        <v>133</v>
      </c>
      <c r="M313" s="128">
        <v>2</v>
      </c>
      <c r="N313" s="33" t="s">
        <v>3613</v>
      </c>
      <c r="O313" s="33" t="s">
        <v>1916</v>
      </c>
      <c r="P313" s="33">
        <v>400</v>
      </c>
      <c r="Q313" s="33" t="s">
        <v>1638</v>
      </c>
      <c r="R313" s="33"/>
      <c r="S313" s="33">
        <v>0</v>
      </c>
      <c r="T313" s="33">
        <v>200</v>
      </c>
      <c r="U313" s="33" t="s">
        <v>4849</v>
      </c>
      <c r="V313" s="349" t="str">
        <f t="shared" si="9"/>
        <v xml:space="preserve"> </v>
      </c>
      <c r="W313" s="33"/>
      <c r="X313" s="33"/>
      <c r="Y313" s="2158"/>
      <c r="Z313" s="2158"/>
      <c r="AA313" s="2158"/>
      <c r="AB313" s="2158"/>
      <c r="AC313" s="2158"/>
      <c r="AD313" s="30"/>
    </row>
    <row r="314" spans="1:30">
      <c r="A314" s="128">
        <f t="shared" si="8"/>
        <v>309</v>
      </c>
      <c r="B314" s="1622" t="s">
        <v>14588</v>
      </c>
      <c r="C314" s="30" t="s">
        <v>4094</v>
      </c>
      <c r="D314" s="44" t="s">
        <v>1521</v>
      </c>
      <c r="E314" s="2236" t="s">
        <v>13628</v>
      </c>
      <c r="F314" s="2236"/>
      <c r="G314" s="33" t="s">
        <v>4073</v>
      </c>
      <c r="H314" s="33"/>
      <c r="I314" s="194"/>
      <c r="J314" s="2517" t="s">
        <v>3516</v>
      </c>
      <c r="K314" s="44" t="s">
        <v>4205</v>
      </c>
      <c r="L314" s="128">
        <v>204</v>
      </c>
      <c r="M314" s="128">
        <v>16</v>
      </c>
      <c r="N314" s="33" t="s">
        <v>3613</v>
      </c>
      <c r="O314" s="33" t="s">
        <v>1916</v>
      </c>
      <c r="P314" s="33">
        <v>250</v>
      </c>
      <c r="Q314" s="33" t="s">
        <v>1636</v>
      </c>
      <c r="R314" s="33"/>
      <c r="S314" s="33">
        <v>0</v>
      </c>
      <c r="T314" s="33">
        <v>250</v>
      </c>
      <c r="U314" s="33" t="s">
        <v>4849</v>
      </c>
      <c r="V314" s="349" t="str">
        <f t="shared" si="9"/>
        <v xml:space="preserve"> </v>
      </c>
      <c r="W314" s="33"/>
      <c r="X314" s="33"/>
      <c r="Y314" s="2158"/>
      <c r="Z314" s="2158"/>
      <c r="AA314" s="2158"/>
      <c r="AB314" s="2158"/>
      <c r="AC314" s="2158"/>
      <c r="AD314" s="30"/>
    </row>
    <row r="315" spans="1:30">
      <c r="A315" s="128">
        <f t="shared" si="8"/>
        <v>310</v>
      </c>
      <c r="B315" s="1622" t="s">
        <v>14589</v>
      </c>
      <c r="C315" s="30" t="s">
        <v>2718</v>
      </c>
      <c r="D315" s="30" t="s">
        <v>2844</v>
      </c>
      <c r="E315" s="2236"/>
      <c r="F315" s="2236"/>
      <c r="G315" s="33" t="s">
        <v>4650</v>
      </c>
      <c r="H315" s="33"/>
      <c r="I315" s="194"/>
      <c r="J315" s="2517" t="s">
        <v>18863</v>
      </c>
      <c r="K315" s="30" t="s">
        <v>3335</v>
      </c>
      <c r="L315" s="128">
        <v>3</v>
      </c>
      <c r="M315" s="128"/>
      <c r="N315" s="33" t="s">
        <v>2430</v>
      </c>
      <c r="O315" s="33" t="s">
        <v>1917</v>
      </c>
      <c r="P315" s="33"/>
      <c r="Q315" s="33"/>
      <c r="R315" s="33"/>
      <c r="S315" s="33">
        <v>0</v>
      </c>
      <c r="T315" s="33">
        <v>100</v>
      </c>
      <c r="U315" s="33" t="s">
        <v>4849</v>
      </c>
      <c r="V315" s="349" t="str">
        <f t="shared" si="9"/>
        <v xml:space="preserve"> </v>
      </c>
      <c r="W315" s="33"/>
      <c r="X315" s="33"/>
      <c r="Y315" s="2158"/>
      <c r="Z315" s="2158"/>
      <c r="AA315" s="2158"/>
      <c r="AB315" s="2158"/>
      <c r="AC315" s="2158"/>
      <c r="AD315" s="30"/>
    </row>
    <row r="316" spans="1:30">
      <c r="A316" s="128">
        <f t="shared" si="8"/>
        <v>311</v>
      </c>
      <c r="B316" s="1622" t="s">
        <v>14590</v>
      </c>
      <c r="C316" s="30" t="s">
        <v>4532</v>
      </c>
      <c r="D316" s="30" t="s">
        <v>2719</v>
      </c>
      <c r="E316" s="2236" t="s">
        <v>13628</v>
      </c>
      <c r="F316" s="2236"/>
      <c r="G316" s="33" t="s">
        <v>4073</v>
      </c>
      <c r="H316" s="33"/>
      <c r="I316" s="194"/>
      <c r="J316" s="2517" t="s">
        <v>3516</v>
      </c>
      <c r="K316" s="30" t="s">
        <v>1027</v>
      </c>
      <c r="L316" s="128">
        <v>32</v>
      </c>
      <c r="M316" s="128">
        <v>3.5</v>
      </c>
      <c r="N316" s="33" t="s">
        <v>3613</v>
      </c>
      <c r="O316" s="33" t="s">
        <v>1916</v>
      </c>
      <c r="P316" s="33">
        <v>250</v>
      </c>
      <c r="Q316" s="33" t="s">
        <v>1638</v>
      </c>
      <c r="R316" s="33"/>
      <c r="S316" s="33">
        <v>0</v>
      </c>
      <c r="T316" s="33">
        <v>100</v>
      </c>
      <c r="U316" s="33" t="s">
        <v>4849</v>
      </c>
      <c r="V316" s="349" t="str">
        <f t="shared" si="9"/>
        <v xml:space="preserve"> </v>
      </c>
      <c r="W316" s="33"/>
      <c r="X316" s="33"/>
      <c r="Y316" s="2158"/>
      <c r="Z316" s="2158"/>
      <c r="AA316" s="2158"/>
      <c r="AB316" s="2158"/>
      <c r="AC316" s="2158"/>
      <c r="AD316" s="30"/>
    </row>
    <row r="317" spans="1:30">
      <c r="A317" s="128">
        <f t="shared" si="8"/>
        <v>312</v>
      </c>
      <c r="B317" s="1622" t="s">
        <v>14591</v>
      </c>
      <c r="C317" s="30" t="s">
        <v>449</v>
      </c>
      <c r="D317" s="30" t="s">
        <v>2720</v>
      </c>
      <c r="E317" s="2236" t="s">
        <v>13628</v>
      </c>
      <c r="F317" s="2236"/>
      <c r="G317" s="33" t="s">
        <v>4073</v>
      </c>
      <c r="H317" s="33"/>
      <c r="I317" s="194"/>
      <c r="J317" s="2517" t="s">
        <v>3516</v>
      </c>
      <c r="K317" s="30" t="s">
        <v>156</v>
      </c>
      <c r="L317" s="128">
        <v>39</v>
      </c>
      <c r="M317" s="128">
        <v>2.5</v>
      </c>
      <c r="N317" s="33" t="s">
        <v>3613</v>
      </c>
      <c r="O317" s="33" t="s">
        <v>1916</v>
      </c>
      <c r="P317" s="33">
        <v>250</v>
      </c>
      <c r="Q317" s="33" t="s">
        <v>1638</v>
      </c>
      <c r="R317" s="33"/>
      <c r="S317" s="33">
        <v>0</v>
      </c>
      <c r="T317" s="33">
        <v>100</v>
      </c>
      <c r="U317" s="33" t="s">
        <v>4849</v>
      </c>
      <c r="V317" s="349" t="str">
        <f t="shared" si="9"/>
        <v xml:space="preserve"> </v>
      </c>
      <c r="W317" s="33"/>
      <c r="X317" s="33"/>
      <c r="Y317" s="2158"/>
      <c r="Z317" s="2158"/>
      <c r="AA317" s="2158"/>
      <c r="AB317" s="2158"/>
      <c r="AC317" s="2158"/>
      <c r="AD317" s="30"/>
    </row>
    <row r="318" spans="1:30">
      <c r="A318" s="128">
        <f t="shared" si="8"/>
        <v>313</v>
      </c>
      <c r="B318" s="1622" t="s">
        <v>14592</v>
      </c>
      <c r="C318" s="30" t="s">
        <v>450</v>
      </c>
      <c r="D318" s="44" t="s">
        <v>2821</v>
      </c>
      <c r="E318" s="2236" t="s">
        <v>13628</v>
      </c>
      <c r="F318" s="2236"/>
      <c r="G318" s="33" t="s">
        <v>4073</v>
      </c>
      <c r="H318" s="33"/>
      <c r="I318" s="194"/>
      <c r="J318" s="2517" t="s">
        <v>3516</v>
      </c>
      <c r="K318" s="44" t="s">
        <v>1028</v>
      </c>
      <c r="L318" s="128">
        <v>7</v>
      </c>
      <c r="M318" s="128">
        <v>3</v>
      </c>
      <c r="N318" s="33" t="s">
        <v>3613</v>
      </c>
      <c r="O318" s="33" t="s">
        <v>1916</v>
      </c>
      <c r="P318" s="33">
        <v>250</v>
      </c>
      <c r="Q318" s="33" t="s">
        <v>1638</v>
      </c>
      <c r="R318" s="33"/>
      <c r="S318" s="33">
        <v>0</v>
      </c>
      <c r="T318" s="33">
        <v>50</v>
      </c>
      <c r="U318" s="33" t="s">
        <v>4849</v>
      </c>
      <c r="V318" s="349" t="str">
        <f t="shared" si="9"/>
        <v xml:space="preserve"> </v>
      </c>
      <c r="W318" s="33"/>
      <c r="X318" s="33"/>
      <c r="Y318" s="2158"/>
      <c r="Z318" s="2158"/>
      <c r="AA318" s="2158"/>
      <c r="AB318" s="2158"/>
      <c r="AC318" s="2158"/>
      <c r="AD318" s="30"/>
    </row>
    <row r="319" spans="1:30">
      <c r="A319" s="128">
        <f t="shared" si="8"/>
        <v>314</v>
      </c>
      <c r="B319" s="1622" t="s">
        <v>14593</v>
      </c>
      <c r="C319" s="30" t="s">
        <v>451</v>
      </c>
      <c r="D319" s="44" t="s">
        <v>2821</v>
      </c>
      <c r="E319" s="2236" t="s">
        <v>13628</v>
      </c>
      <c r="F319" s="2236"/>
      <c r="G319" s="33" t="s">
        <v>4073</v>
      </c>
      <c r="H319" s="33"/>
      <c r="I319" s="194"/>
      <c r="J319" s="2517" t="s">
        <v>3516</v>
      </c>
      <c r="K319" s="44" t="s">
        <v>157</v>
      </c>
      <c r="L319" s="128">
        <v>10.8</v>
      </c>
      <c r="M319" s="128">
        <v>1</v>
      </c>
      <c r="N319" s="33" t="s">
        <v>3613</v>
      </c>
      <c r="O319" s="33" t="s">
        <v>1916</v>
      </c>
      <c r="P319" s="33">
        <v>250</v>
      </c>
      <c r="Q319" s="33" t="s">
        <v>1638</v>
      </c>
      <c r="R319" s="33"/>
      <c r="S319" s="33">
        <v>0</v>
      </c>
      <c r="T319" s="33">
        <v>50</v>
      </c>
      <c r="U319" s="33" t="s">
        <v>4849</v>
      </c>
      <c r="V319" s="349" t="str">
        <f t="shared" si="9"/>
        <v xml:space="preserve"> </v>
      </c>
      <c r="W319" s="33"/>
      <c r="X319" s="33"/>
      <c r="Y319" s="2158"/>
      <c r="Z319" s="2158"/>
      <c r="AA319" s="2158"/>
      <c r="AB319" s="2158"/>
      <c r="AC319" s="2158"/>
      <c r="AD319" s="30"/>
    </row>
    <row r="320" spans="1:30">
      <c r="A320" s="128">
        <f t="shared" si="8"/>
        <v>315</v>
      </c>
      <c r="B320" s="1622" t="s">
        <v>14594</v>
      </c>
      <c r="C320" s="30" t="s">
        <v>452</v>
      </c>
      <c r="D320" s="30" t="s">
        <v>2720</v>
      </c>
      <c r="E320" s="2236"/>
      <c r="F320" s="2236"/>
      <c r="G320" s="33"/>
      <c r="H320" s="33"/>
      <c r="I320" s="194"/>
      <c r="J320" s="2517" t="s">
        <v>3516</v>
      </c>
      <c r="K320" s="30"/>
      <c r="L320" s="128"/>
      <c r="M320" s="128"/>
      <c r="N320" s="33" t="s">
        <v>3613</v>
      </c>
      <c r="O320" s="33" t="s">
        <v>1916</v>
      </c>
      <c r="P320" s="33"/>
      <c r="Q320" s="33"/>
      <c r="R320" s="33"/>
      <c r="S320" s="33">
        <v>0</v>
      </c>
      <c r="T320" s="33">
        <v>0</v>
      </c>
      <c r="U320" s="33" t="s">
        <v>4849</v>
      </c>
      <c r="V320" s="349" t="str">
        <f t="shared" si="9"/>
        <v xml:space="preserve"> </v>
      </c>
      <c r="W320" s="33"/>
      <c r="X320" s="33"/>
      <c r="Y320" s="2158"/>
      <c r="Z320" s="2158"/>
      <c r="AA320" s="2158"/>
      <c r="AB320" s="2158"/>
      <c r="AC320" s="2158"/>
      <c r="AD320" s="30"/>
    </row>
    <row r="321" spans="1:31">
      <c r="A321" s="128">
        <f t="shared" si="8"/>
        <v>316</v>
      </c>
      <c r="B321" s="1622" t="s">
        <v>14595</v>
      </c>
      <c r="C321" s="30" t="s">
        <v>454</v>
      </c>
      <c r="D321" s="44" t="s">
        <v>453</v>
      </c>
      <c r="E321" s="2236" t="s">
        <v>13628</v>
      </c>
      <c r="F321" s="2236"/>
      <c r="G321" s="33" t="s">
        <v>4073</v>
      </c>
      <c r="H321" s="33"/>
      <c r="I321" s="194"/>
      <c r="J321" s="2517" t="s">
        <v>17264</v>
      </c>
      <c r="K321" s="44" t="s">
        <v>3211</v>
      </c>
      <c r="L321" s="128" t="s">
        <v>285</v>
      </c>
      <c r="M321" s="128">
        <v>3.5</v>
      </c>
      <c r="N321" s="33" t="s">
        <v>3613</v>
      </c>
      <c r="O321" s="33" t="s">
        <v>1916</v>
      </c>
      <c r="P321" s="33">
        <v>250</v>
      </c>
      <c r="Q321" s="33" t="s">
        <v>1638</v>
      </c>
      <c r="R321" s="33"/>
      <c r="S321" s="33">
        <v>0</v>
      </c>
      <c r="T321" s="33">
        <v>100</v>
      </c>
      <c r="U321" s="33" t="s">
        <v>4849</v>
      </c>
      <c r="V321" s="349" t="str">
        <f t="shared" si="9"/>
        <v xml:space="preserve"> </v>
      </c>
      <c r="W321" s="33"/>
      <c r="X321" s="33"/>
      <c r="Y321" s="2158"/>
      <c r="Z321" s="2158"/>
      <c r="AA321" s="2158"/>
      <c r="AB321" s="2158"/>
      <c r="AC321" s="2158"/>
      <c r="AD321" s="30"/>
    </row>
    <row r="322" spans="1:31">
      <c r="A322" s="128">
        <f t="shared" si="8"/>
        <v>317</v>
      </c>
      <c r="B322" s="1622" t="s">
        <v>14596</v>
      </c>
      <c r="C322" s="30" t="s">
        <v>455</v>
      </c>
      <c r="D322" s="44" t="s">
        <v>1358</v>
      </c>
      <c r="E322" s="2236" t="s">
        <v>13628</v>
      </c>
      <c r="F322" s="2236"/>
      <c r="G322" s="33" t="s">
        <v>4073</v>
      </c>
      <c r="H322" s="33"/>
      <c r="I322" s="194"/>
      <c r="J322" s="2517" t="s">
        <v>17234</v>
      </c>
      <c r="K322" s="44" t="s">
        <v>4207</v>
      </c>
      <c r="L322" s="128" t="s">
        <v>285</v>
      </c>
      <c r="M322" s="128">
        <v>18</v>
      </c>
      <c r="N322" s="33" t="s">
        <v>3613</v>
      </c>
      <c r="O322" s="33" t="s">
        <v>1916</v>
      </c>
      <c r="P322" s="33">
        <v>250</v>
      </c>
      <c r="Q322" s="33" t="s">
        <v>1636</v>
      </c>
      <c r="R322" s="33"/>
      <c r="S322" s="33">
        <v>0</v>
      </c>
      <c r="T322" s="33">
        <v>100</v>
      </c>
      <c r="U322" s="33" t="s">
        <v>4849</v>
      </c>
      <c r="V322" s="349" t="str">
        <f t="shared" si="9"/>
        <v xml:space="preserve"> </v>
      </c>
      <c r="W322" s="33"/>
      <c r="X322" s="33"/>
      <c r="Y322" s="2158"/>
      <c r="Z322" s="2158"/>
      <c r="AA322" s="2158"/>
      <c r="AB322" s="2158"/>
      <c r="AC322" s="2158"/>
      <c r="AD322" s="30"/>
    </row>
    <row r="323" spans="1:31">
      <c r="A323" s="128">
        <f t="shared" si="8"/>
        <v>318</v>
      </c>
      <c r="B323" s="1622" t="s">
        <v>14597</v>
      </c>
      <c r="C323" s="30" t="s">
        <v>456</v>
      </c>
      <c r="D323" s="44" t="s">
        <v>453</v>
      </c>
      <c r="E323" s="2236" t="s">
        <v>13628</v>
      </c>
      <c r="F323" s="2236"/>
      <c r="G323" s="33" t="s">
        <v>4073</v>
      </c>
      <c r="H323" s="33"/>
      <c r="I323" s="194"/>
      <c r="J323" s="2517" t="s">
        <v>17264</v>
      </c>
      <c r="K323" s="44" t="s">
        <v>4206</v>
      </c>
      <c r="L323" s="128" t="s">
        <v>285</v>
      </c>
      <c r="M323" s="128">
        <v>13</v>
      </c>
      <c r="N323" s="33" t="s">
        <v>3613</v>
      </c>
      <c r="O323" s="33" t="s">
        <v>1916</v>
      </c>
      <c r="P323" s="33">
        <v>250</v>
      </c>
      <c r="Q323" s="33" t="s">
        <v>1636</v>
      </c>
      <c r="R323" s="33"/>
      <c r="S323" s="33">
        <v>0</v>
      </c>
      <c r="T323" s="33">
        <v>100</v>
      </c>
      <c r="U323" s="33" t="s">
        <v>4849</v>
      </c>
      <c r="V323" s="349" t="str">
        <f t="shared" si="9"/>
        <v xml:space="preserve"> </v>
      </c>
      <c r="W323" s="33"/>
      <c r="X323" s="33"/>
      <c r="Y323" s="2158"/>
      <c r="Z323" s="2158"/>
      <c r="AA323" s="2158"/>
      <c r="AB323" s="2158"/>
      <c r="AC323" s="2158"/>
      <c r="AD323" s="30"/>
    </row>
    <row r="324" spans="1:31">
      <c r="A324" s="128">
        <f t="shared" si="8"/>
        <v>319</v>
      </c>
      <c r="B324" s="1622" t="s">
        <v>14598</v>
      </c>
      <c r="C324" s="30" t="s">
        <v>457</v>
      </c>
      <c r="D324" s="30"/>
      <c r="E324" s="2236"/>
      <c r="F324" s="2236"/>
      <c r="G324" s="33"/>
      <c r="H324" s="33"/>
      <c r="I324" s="194"/>
      <c r="J324" s="2517" t="s">
        <v>17285</v>
      </c>
      <c r="K324" s="30"/>
      <c r="L324" s="128"/>
      <c r="M324" s="128"/>
      <c r="N324" s="33" t="s">
        <v>3613</v>
      </c>
      <c r="O324" s="33" t="s">
        <v>1916</v>
      </c>
      <c r="P324" s="33"/>
      <c r="Q324" s="33"/>
      <c r="R324" s="33"/>
      <c r="S324" s="33">
        <v>0</v>
      </c>
      <c r="T324" s="33">
        <v>80</v>
      </c>
      <c r="U324" s="33" t="s">
        <v>4849</v>
      </c>
      <c r="V324" s="349">
        <f t="shared" si="9"/>
        <v>125</v>
      </c>
      <c r="W324" s="33" t="s">
        <v>695</v>
      </c>
      <c r="X324" s="33" t="s">
        <v>698</v>
      </c>
      <c r="Y324" s="2158"/>
      <c r="Z324" s="2158"/>
      <c r="AA324" s="2158"/>
      <c r="AB324" s="2158"/>
      <c r="AC324" s="2158"/>
      <c r="AD324" s="30"/>
    </row>
    <row r="325" spans="1:31">
      <c r="A325" s="128">
        <f t="shared" si="8"/>
        <v>320</v>
      </c>
      <c r="B325" s="1622" t="s">
        <v>14599</v>
      </c>
      <c r="C325" s="30" t="s">
        <v>1315</v>
      </c>
      <c r="D325" s="30" t="s">
        <v>458</v>
      </c>
      <c r="E325" s="2236"/>
      <c r="F325" s="2236"/>
      <c r="G325" s="33"/>
      <c r="H325" s="33"/>
      <c r="I325" s="194"/>
      <c r="J325" s="2517" t="s">
        <v>17285</v>
      </c>
      <c r="K325" s="30"/>
      <c r="L325" s="128"/>
      <c r="M325" s="128"/>
      <c r="N325" s="33" t="s">
        <v>3613</v>
      </c>
      <c r="O325" s="33" t="s">
        <v>1916</v>
      </c>
      <c r="P325" s="33"/>
      <c r="Q325" s="33"/>
      <c r="R325" s="33"/>
      <c r="S325" s="33">
        <v>0</v>
      </c>
      <c r="T325" s="33">
        <v>150</v>
      </c>
      <c r="U325" s="33" t="s">
        <v>4849</v>
      </c>
      <c r="V325" s="349" t="str">
        <f t="shared" si="9"/>
        <v xml:space="preserve"> </v>
      </c>
      <c r="W325" s="33"/>
      <c r="X325" s="33"/>
      <c r="Y325" s="2158"/>
      <c r="Z325" s="2158"/>
      <c r="AA325" s="2158"/>
      <c r="AB325" s="2158"/>
      <c r="AC325" s="2158"/>
      <c r="AD325" s="30"/>
    </row>
    <row r="326" spans="1:31">
      <c r="A326" s="128">
        <f t="shared" si="8"/>
        <v>321</v>
      </c>
      <c r="B326" s="1622" t="s">
        <v>14600</v>
      </c>
      <c r="C326" s="30" t="s">
        <v>1316</v>
      </c>
      <c r="D326" s="30" t="s">
        <v>458</v>
      </c>
      <c r="E326" s="2236"/>
      <c r="F326" s="2236"/>
      <c r="G326" s="33"/>
      <c r="H326" s="33"/>
      <c r="I326" s="194"/>
      <c r="J326" s="2517" t="s">
        <v>17285</v>
      </c>
      <c r="K326" s="30"/>
      <c r="L326" s="128"/>
      <c r="M326" s="128"/>
      <c r="N326" s="33" t="s">
        <v>3613</v>
      </c>
      <c r="O326" s="33" t="s">
        <v>1916</v>
      </c>
      <c r="P326" s="33"/>
      <c r="Q326" s="33"/>
      <c r="R326" s="33"/>
      <c r="S326" s="33">
        <v>0</v>
      </c>
      <c r="T326" s="33">
        <v>150</v>
      </c>
      <c r="U326" s="33" t="s">
        <v>4849</v>
      </c>
      <c r="V326" s="349" t="str">
        <f t="shared" si="9"/>
        <v xml:space="preserve"> </v>
      </c>
      <c r="W326" s="33"/>
      <c r="X326" s="33"/>
      <c r="Y326" s="2158"/>
      <c r="Z326" s="2158"/>
      <c r="AA326" s="2158"/>
      <c r="AB326" s="2158"/>
      <c r="AC326" s="2158"/>
      <c r="AD326" s="30"/>
    </row>
    <row r="327" spans="1:31" s="929" customFormat="1" ht="11.25">
      <c r="A327" s="128">
        <f t="shared" si="8"/>
        <v>322</v>
      </c>
      <c r="B327" s="1622" t="s">
        <v>14601</v>
      </c>
      <c r="C327" s="1838" t="s">
        <v>2290</v>
      </c>
      <c r="D327" s="1838" t="s">
        <v>2290</v>
      </c>
      <c r="E327" s="2246" t="s">
        <v>16910</v>
      </c>
      <c r="F327" s="2246"/>
      <c r="G327" s="2247" t="s">
        <v>4411</v>
      </c>
      <c r="H327" s="2247" t="s">
        <v>16911</v>
      </c>
      <c r="I327" s="2248">
        <v>10733000</v>
      </c>
      <c r="J327" s="2519" t="s">
        <v>17264</v>
      </c>
      <c r="K327" s="1838"/>
      <c r="L327" s="2249"/>
      <c r="M327" s="2249"/>
      <c r="N327" s="33" t="s">
        <v>3613</v>
      </c>
      <c r="O327" s="33" t="s">
        <v>1916</v>
      </c>
      <c r="P327" s="2247">
        <v>250</v>
      </c>
      <c r="Q327" s="33" t="s">
        <v>1636</v>
      </c>
      <c r="R327" s="33"/>
      <c r="S327" s="33">
        <v>0</v>
      </c>
      <c r="T327" s="33">
        <v>100</v>
      </c>
      <c r="U327" s="33" t="s">
        <v>4849</v>
      </c>
      <c r="V327" s="2247"/>
      <c r="W327" s="2247"/>
      <c r="X327" s="2247"/>
      <c r="Y327" s="2249"/>
      <c r="Z327" s="2249"/>
      <c r="AA327" s="2249"/>
      <c r="AB327" s="2249"/>
      <c r="AC327" s="2249"/>
      <c r="AD327" s="2250"/>
      <c r="AE327" s="2245"/>
    </row>
    <row r="328" spans="1:31" s="929" customFormat="1" ht="11.25">
      <c r="A328" s="128">
        <f t="shared" si="8"/>
        <v>323</v>
      </c>
      <c r="B328" s="1622" t="s">
        <v>14602</v>
      </c>
      <c r="C328" s="2207" t="s">
        <v>16609</v>
      </c>
      <c r="D328" s="2207" t="s">
        <v>2290</v>
      </c>
      <c r="E328" s="2246" t="s">
        <v>16910</v>
      </c>
      <c r="F328" s="2246"/>
      <c r="G328" s="2247" t="s">
        <v>4411</v>
      </c>
      <c r="H328" s="2247" t="s">
        <v>16911</v>
      </c>
      <c r="I328" s="2248">
        <v>10733000</v>
      </c>
      <c r="J328" s="2519" t="s">
        <v>17264</v>
      </c>
      <c r="K328" s="2207"/>
      <c r="L328" s="2253"/>
      <c r="M328" s="2253"/>
      <c r="N328" s="33" t="s">
        <v>3613</v>
      </c>
      <c r="O328" s="33" t="s">
        <v>1916</v>
      </c>
      <c r="P328" s="2247">
        <v>250</v>
      </c>
      <c r="Q328" s="33" t="s">
        <v>1636</v>
      </c>
      <c r="R328" s="33"/>
      <c r="S328" s="33">
        <v>0</v>
      </c>
      <c r="T328" s="33">
        <v>150</v>
      </c>
      <c r="U328" s="33" t="s">
        <v>4849</v>
      </c>
      <c r="V328" s="2252"/>
      <c r="W328" s="2252"/>
      <c r="X328" s="2252"/>
      <c r="Y328" s="2253"/>
      <c r="Z328" s="2253"/>
      <c r="AA328" s="2253"/>
      <c r="AB328" s="2253"/>
      <c r="AC328" s="2253"/>
      <c r="AD328" s="2254"/>
      <c r="AE328" s="2245"/>
    </row>
    <row r="329" spans="1:31">
      <c r="A329" s="128">
        <f t="shared" ref="A329:A351" si="10">A328+1</f>
        <v>324</v>
      </c>
      <c r="B329" s="1622" t="s">
        <v>14603</v>
      </c>
      <c r="C329" s="30" t="s">
        <v>1317</v>
      </c>
      <c r="D329" s="44" t="s">
        <v>4868</v>
      </c>
      <c r="E329" s="2236" t="s">
        <v>13628</v>
      </c>
      <c r="F329" s="2236"/>
      <c r="G329" s="33" t="s">
        <v>4073</v>
      </c>
      <c r="H329" s="33"/>
      <c r="I329" s="194"/>
      <c r="J329" s="2517" t="s">
        <v>17254</v>
      </c>
      <c r="K329" s="44" t="s">
        <v>2862</v>
      </c>
      <c r="L329" s="128">
        <v>102</v>
      </c>
      <c r="M329" s="128">
        <v>0.06</v>
      </c>
      <c r="N329" s="33" t="s">
        <v>3613</v>
      </c>
      <c r="O329" s="33" t="s">
        <v>1916</v>
      </c>
      <c r="P329" s="33">
        <v>400</v>
      </c>
      <c r="Q329" s="33" t="s">
        <v>1638</v>
      </c>
      <c r="R329" s="33"/>
      <c r="S329" s="33">
        <v>0</v>
      </c>
      <c r="T329" s="33">
        <v>200</v>
      </c>
      <c r="U329" s="33" t="s">
        <v>4849</v>
      </c>
      <c r="V329" s="349" t="str">
        <f t="shared" ref="V329:V395" si="11">IF(ISERROR(INDEX(data,MATCH(LEN(X329),item,0),2))," ",INDEX(data,MATCH(LEN(X329),item,0),2))</f>
        <v xml:space="preserve"> </v>
      </c>
      <c r="W329" s="33"/>
      <c r="X329" s="33"/>
      <c r="Y329" s="2158"/>
      <c r="Z329" s="2158"/>
      <c r="AA329" s="2158"/>
      <c r="AB329" s="2158"/>
      <c r="AC329" s="2158"/>
      <c r="AD329" s="30"/>
    </row>
    <row r="330" spans="1:31">
      <c r="A330" s="128">
        <f t="shared" si="10"/>
        <v>325</v>
      </c>
      <c r="B330" s="1622" t="s">
        <v>14604</v>
      </c>
      <c r="C330" s="30" t="s">
        <v>3656</v>
      </c>
      <c r="D330" s="44" t="s">
        <v>3655</v>
      </c>
      <c r="E330" s="2236" t="s">
        <v>13628</v>
      </c>
      <c r="F330" s="2236"/>
      <c r="G330" s="33" t="s">
        <v>4073</v>
      </c>
      <c r="H330" s="33"/>
      <c r="I330" s="194"/>
      <c r="J330" s="2517" t="s">
        <v>17254</v>
      </c>
      <c r="K330" s="44" t="s">
        <v>2862</v>
      </c>
      <c r="L330" s="128">
        <v>98</v>
      </c>
      <c r="M330" s="128">
        <v>0.06</v>
      </c>
      <c r="N330" s="33" t="s">
        <v>3613</v>
      </c>
      <c r="O330" s="33" t="s">
        <v>1916</v>
      </c>
      <c r="P330" s="33">
        <v>400</v>
      </c>
      <c r="Q330" s="33" t="s">
        <v>1638</v>
      </c>
      <c r="R330" s="33"/>
      <c r="S330" s="33">
        <v>0</v>
      </c>
      <c r="T330" s="33">
        <v>200</v>
      </c>
      <c r="U330" s="33" t="s">
        <v>4849</v>
      </c>
      <c r="V330" s="349" t="str">
        <f t="shared" si="11"/>
        <v xml:space="preserve"> </v>
      </c>
      <c r="W330" s="33"/>
      <c r="X330" s="33"/>
      <c r="Y330" s="2158"/>
      <c r="Z330" s="2158"/>
      <c r="AA330" s="2158"/>
      <c r="AB330" s="2158"/>
      <c r="AC330" s="2158"/>
      <c r="AD330" s="30"/>
    </row>
    <row r="331" spans="1:31">
      <c r="A331" s="128">
        <f t="shared" si="10"/>
        <v>326</v>
      </c>
      <c r="B331" s="1622" t="s">
        <v>16592</v>
      </c>
      <c r="C331" s="30" t="s">
        <v>16593</v>
      </c>
      <c r="D331" s="44" t="s">
        <v>2290</v>
      </c>
      <c r="E331" s="2236" t="s">
        <v>16594</v>
      </c>
      <c r="F331" s="2236"/>
      <c r="G331" s="33" t="s">
        <v>3524</v>
      </c>
      <c r="H331" s="33"/>
      <c r="I331" s="194"/>
      <c r="J331" s="2517" t="s">
        <v>3516</v>
      </c>
      <c r="K331" s="44" t="s">
        <v>4660</v>
      </c>
      <c r="L331" s="128">
        <v>6</v>
      </c>
      <c r="M331" s="128">
        <v>35</v>
      </c>
      <c r="N331" s="33" t="s">
        <v>3613</v>
      </c>
      <c r="O331" s="33" t="s">
        <v>1916</v>
      </c>
      <c r="P331" s="33">
        <v>300</v>
      </c>
      <c r="Q331" s="33" t="s">
        <v>16916</v>
      </c>
      <c r="R331" s="33"/>
      <c r="S331" s="33">
        <v>0</v>
      </c>
      <c r="T331" s="33">
        <v>350</v>
      </c>
      <c r="U331" s="33" t="s">
        <v>4849</v>
      </c>
      <c r="V331" s="349"/>
      <c r="W331" s="33"/>
      <c r="X331" s="33"/>
      <c r="Y331" s="2158"/>
      <c r="Z331" s="2158"/>
      <c r="AA331" s="2158"/>
      <c r="AB331" s="2158"/>
      <c r="AC331" s="2158"/>
      <c r="AD331" s="30"/>
    </row>
    <row r="332" spans="1:31">
      <c r="A332" s="128">
        <f t="shared" si="10"/>
        <v>327</v>
      </c>
      <c r="B332" s="1622" t="s">
        <v>16595</v>
      </c>
      <c r="C332" s="30" t="s">
        <v>16593</v>
      </c>
      <c r="D332" s="44" t="s">
        <v>2290</v>
      </c>
      <c r="E332" s="2236" t="s">
        <v>16594</v>
      </c>
      <c r="F332" s="2236"/>
      <c r="G332" s="33" t="s">
        <v>3524</v>
      </c>
      <c r="H332" s="33"/>
      <c r="I332" s="194"/>
      <c r="J332" s="2517" t="s">
        <v>3516</v>
      </c>
      <c r="K332" s="44" t="s">
        <v>4660</v>
      </c>
      <c r="L332" s="128">
        <v>6</v>
      </c>
      <c r="M332" s="128">
        <v>35</v>
      </c>
      <c r="N332" s="33" t="s">
        <v>3613</v>
      </c>
      <c r="O332" s="33" t="s">
        <v>1916</v>
      </c>
      <c r="P332" s="33">
        <v>300</v>
      </c>
      <c r="Q332" s="33" t="s">
        <v>16916</v>
      </c>
      <c r="R332" s="33"/>
      <c r="S332" s="33">
        <v>0</v>
      </c>
      <c r="T332" s="33">
        <v>350</v>
      </c>
      <c r="U332" s="33" t="s">
        <v>4849</v>
      </c>
      <c r="V332" s="349"/>
      <c r="W332" s="33"/>
      <c r="X332" s="33"/>
      <c r="Y332" s="2158"/>
      <c r="Z332" s="2158"/>
      <c r="AA332" s="2158"/>
      <c r="AB332" s="2158"/>
      <c r="AC332" s="2158"/>
      <c r="AD332" s="30"/>
    </row>
    <row r="333" spans="1:31">
      <c r="A333" s="128">
        <f t="shared" si="10"/>
        <v>328</v>
      </c>
      <c r="B333" s="1622" t="s">
        <v>16596</v>
      </c>
      <c r="C333" s="30" t="s">
        <v>16597</v>
      </c>
      <c r="D333" s="44" t="s">
        <v>2290</v>
      </c>
      <c r="E333" s="2236" t="s">
        <v>16594</v>
      </c>
      <c r="F333" s="2236"/>
      <c r="G333" s="33" t="s">
        <v>3524</v>
      </c>
      <c r="H333" s="33"/>
      <c r="I333" s="194"/>
      <c r="J333" s="2517" t="s">
        <v>3516</v>
      </c>
      <c r="K333" s="44" t="s">
        <v>4660</v>
      </c>
      <c r="L333" s="128">
        <v>17</v>
      </c>
      <c r="M333" s="128">
        <v>115</v>
      </c>
      <c r="N333" s="33" t="s">
        <v>3613</v>
      </c>
      <c r="O333" s="33" t="s">
        <v>1916</v>
      </c>
      <c r="P333" s="33">
        <v>300</v>
      </c>
      <c r="Q333" s="33" t="s">
        <v>16916</v>
      </c>
      <c r="R333" s="33"/>
      <c r="S333" s="33">
        <v>0</v>
      </c>
      <c r="T333" s="33">
        <v>350</v>
      </c>
      <c r="U333" s="33" t="s">
        <v>4849</v>
      </c>
      <c r="V333" s="349"/>
      <c r="W333" s="33"/>
      <c r="X333" s="33"/>
      <c r="Y333" s="2158"/>
      <c r="Z333" s="2158"/>
      <c r="AA333" s="2158"/>
      <c r="AB333" s="2158"/>
      <c r="AC333" s="2158"/>
      <c r="AD333" s="30"/>
    </row>
    <row r="334" spans="1:31">
      <c r="A334" s="128">
        <f t="shared" si="10"/>
        <v>329</v>
      </c>
      <c r="B334" s="1622" t="s">
        <v>16915</v>
      </c>
      <c r="C334" s="30" t="s">
        <v>16597</v>
      </c>
      <c r="D334" s="44" t="s">
        <v>2290</v>
      </c>
      <c r="E334" s="2236" t="s">
        <v>16594</v>
      </c>
      <c r="F334" s="2236"/>
      <c r="G334" s="33" t="s">
        <v>3524</v>
      </c>
      <c r="H334" s="33"/>
      <c r="I334" s="194"/>
      <c r="J334" s="2517" t="s">
        <v>3516</v>
      </c>
      <c r="K334" s="44" t="s">
        <v>4660</v>
      </c>
      <c r="L334" s="128">
        <v>17</v>
      </c>
      <c r="M334" s="128">
        <v>115</v>
      </c>
      <c r="N334" s="33" t="s">
        <v>3613</v>
      </c>
      <c r="O334" s="33" t="s">
        <v>1916</v>
      </c>
      <c r="P334" s="33">
        <v>300</v>
      </c>
      <c r="Q334" s="33" t="s">
        <v>16916</v>
      </c>
      <c r="R334" s="33"/>
      <c r="S334" s="33">
        <v>0</v>
      </c>
      <c r="T334" s="33">
        <v>350</v>
      </c>
      <c r="U334" s="33" t="s">
        <v>4849</v>
      </c>
      <c r="V334" s="349"/>
      <c r="W334" s="33"/>
      <c r="X334" s="33"/>
      <c r="Y334" s="2158"/>
      <c r="Z334" s="2158"/>
      <c r="AA334" s="2158"/>
      <c r="AB334" s="2158"/>
      <c r="AC334" s="2158"/>
      <c r="AD334" s="30"/>
    </row>
    <row r="335" spans="1:31">
      <c r="A335" s="128">
        <f t="shared" si="10"/>
        <v>330</v>
      </c>
      <c r="B335" s="1622" t="s">
        <v>16598</v>
      </c>
      <c r="C335" s="30" t="s">
        <v>16600</v>
      </c>
      <c r="D335" s="44" t="s">
        <v>2290</v>
      </c>
      <c r="E335" s="2236" t="s">
        <v>16601</v>
      </c>
      <c r="F335" s="2236"/>
      <c r="G335" s="33" t="s">
        <v>16558</v>
      </c>
      <c r="H335" s="33"/>
      <c r="I335" s="194"/>
      <c r="J335" s="2517" t="s">
        <v>3516</v>
      </c>
      <c r="K335" s="44" t="s">
        <v>4660</v>
      </c>
      <c r="L335" s="128">
        <v>17</v>
      </c>
      <c r="M335" s="128">
        <v>115</v>
      </c>
      <c r="N335" s="33" t="s">
        <v>16602</v>
      </c>
      <c r="O335" s="33"/>
      <c r="P335" s="33"/>
      <c r="Q335" s="33"/>
      <c r="R335" s="33"/>
      <c r="S335" s="33">
        <v>0</v>
      </c>
      <c r="T335" s="33">
        <v>200</v>
      </c>
      <c r="U335" s="33" t="s">
        <v>4849</v>
      </c>
      <c r="V335" s="349"/>
      <c r="W335" s="33"/>
      <c r="X335" s="33"/>
      <c r="Y335" s="2158"/>
      <c r="Z335" s="2158"/>
      <c r="AA335" s="2158"/>
      <c r="AB335" s="2158"/>
      <c r="AC335" s="2158"/>
      <c r="AD335" s="30"/>
    </row>
    <row r="336" spans="1:31">
      <c r="A336" s="128">
        <f t="shared" si="10"/>
        <v>331</v>
      </c>
      <c r="B336" s="1622" t="s">
        <v>16599</v>
      </c>
      <c r="C336" s="30" t="s">
        <v>16600</v>
      </c>
      <c r="D336" s="44" t="s">
        <v>2290</v>
      </c>
      <c r="E336" s="2236" t="s">
        <v>16601</v>
      </c>
      <c r="F336" s="2236"/>
      <c r="G336" s="33" t="s">
        <v>16558</v>
      </c>
      <c r="H336" s="33"/>
      <c r="I336" s="194"/>
      <c r="J336" s="2517" t="s">
        <v>3516</v>
      </c>
      <c r="K336" s="44" t="s">
        <v>4660</v>
      </c>
      <c r="L336" s="128">
        <v>17</v>
      </c>
      <c r="M336" s="128">
        <v>115</v>
      </c>
      <c r="N336" s="33" t="s">
        <v>16602</v>
      </c>
      <c r="O336" s="33"/>
      <c r="P336" s="33"/>
      <c r="Q336" s="33"/>
      <c r="R336" s="33"/>
      <c r="S336" s="33">
        <v>0</v>
      </c>
      <c r="T336" s="33">
        <v>200</v>
      </c>
      <c r="U336" s="33" t="s">
        <v>4849</v>
      </c>
      <c r="V336" s="349"/>
      <c r="W336" s="33"/>
      <c r="X336" s="33"/>
      <c r="Y336" s="2158"/>
      <c r="Z336" s="2158"/>
      <c r="AA336" s="2158"/>
      <c r="AB336" s="2158"/>
      <c r="AC336" s="2158"/>
      <c r="AD336" s="30"/>
    </row>
    <row r="337" spans="1:30">
      <c r="A337" s="128">
        <f t="shared" si="10"/>
        <v>332</v>
      </c>
      <c r="B337" s="1622" t="s">
        <v>14605</v>
      </c>
      <c r="C337" s="30" t="s">
        <v>1934</v>
      </c>
      <c r="D337" s="44" t="s">
        <v>1933</v>
      </c>
      <c r="E337" s="2236"/>
      <c r="F337" s="2236"/>
      <c r="G337" s="33"/>
      <c r="H337" s="33"/>
      <c r="I337" s="194"/>
      <c r="J337" s="2517" t="s">
        <v>3516</v>
      </c>
      <c r="K337" s="44"/>
      <c r="L337" s="128"/>
      <c r="M337" s="128"/>
      <c r="N337" s="33"/>
      <c r="O337" s="33"/>
      <c r="P337" s="33"/>
      <c r="Q337" s="33"/>
      <c r="R337" s="33"/>
      <c r="S337" s="33"/>
      <c r="T337" s="33"/>
      <c r="U337" s="33"/>
      <c r="V337" s="349" t="str">
        <f t="shared" si="11"/>
        <v xml:space="preserve"> </v>
      </c>
      <c r="W337" s="33"/>
      <c r="X337" s="33"/>
      <c r="Y337" s="2158"/>
      <c r="Z337" s="2158"/>
      <c r="AA337" s="2158"/>
      <c r="AB337" s="2158"/>
      <c r="AC337" s="2158"/>
      <c r="AD337" s="30"/>
    </row>
    <row r="338" spans="1:30">
      <c r="A338" s="128">
        <f t="shared" si="10"/>
        <v>333</v>
      </c>
      <c r="B338" s="1622" t="s">
        <v>14606</v>
      </c>
      <c r="C338" s="30" t="s">
        <v>1934</v>
      </c>
      <c r="D338" s="44" t="s">
        <v>1933</v>
      </c>
      <c r="E338" s="2236"/>
      <c r="F338" s="2236"/>
      <c r="G338" s="33"/>
      <c r="H338" s="33"/>
      <c r="I338" s="194"/>
      <c r="J338" s="2517" t="s">
        <v>3516</v>
      </c>
      <c r="K338" s="44"/>
      <c r="L338" s="128"/>
      <c r="M338" s="128"/>
      <c r="N338" s="33"/>
      <c r="O338" s="33"/>
      <c r="P338" s="33"/>
      <c r="Q338" s="33"/>
      <c r="R338" s="33"/>
      <c r="S338" s="33"/>
      <c r="T338" s="33"/>
      <c r="U338" s="33"/>
      <c r="V338" s="349" t="str">
        <f t="shared" si="11"/>
        <v xml:space="preserve"> </v>
      </c>
      <c r="W338" s="33"/>
      <c r="X338" s="33"/>
      <c r="Y338" s="2158"/>
      <c r="Z338" s="2158"/>
      <c r="AA338" s="2158"/>
      <c r="AB338" s="2158"/>
      <c r="AC338" s="2158"/>
      <c r="AD338" s="30"/>
    </row>
    <row r="339" spans="1:30">
      <c r="A339" s="128">
        <f t="shared" si="10"/>
        <v>334</v>
      </c>
      <c r="B339" s="1622" t="s">
        <v>14607</v>
      </c>
      <c r="C339" s="30" t="s">
        <v>1935</v>
      </c>
      <c r="D339" s="44" t="s">
        <v>297</v>
      </c>
      <c r="E339" s="2236"/>
      <c r="F339" s="2236"/>
      <c r="G339" s="33" t="s">
        <v>3524</v>
      </c>
      <c r="H339" s="33"/>
      <c r="I339" s="194"/>
      <c r="J339" s="2517" t="s">
        <v>3516</v>
      </c>
      <c r="K339" s="44"/>
      <c r="L339" s="128"/>
      <c r="M339" s="128"/>
      <c r="N339" s="33" t="s">
        <v>2430</v>
      </c>
      <c r="O339" s="33" t="s">
        <v>1917</v>
      </c>
      <c r="P339" s="33"/>
      <c r="Q339" s="33"/>
      <c r="R339" s="33"/>
      <c r="S339" s="33">
        <v>0</v>
      </c>
      <c r="T339" s="33">
        <v>600</v>
      </c>
      <c r="U339" s="33" t="s">
        <v>4849</v>
      </c>
      <c r="V339" s="349" t="str">
        <f t="shared" si="11"/>
        <v xml:space="preserve"> </v>
      </c>
      <c r="W339" s="33"/>
      <c r="X339" s="33"/>
      <c r="Y339" s="2158"/>
      <c r="Z339" s="2158"/>
      <c r="AA339" s="2158"/>
      <c r="AB339" s="2158"/>
      <c r="AC339" s="2158"/>
      <c r="AD339" s="30"/>
    </row>
    <row r="340" spans="1:30">
      <c r="A340" s="128">
        <f t="shared" si="10"/>
        <v>335</v>
      </c>
      <c r="B340" s="1622" t="s">
        <v>14608</v>
      </c>
      <c r="C340" s="30" t="s">
        <v>1936</v>
      </c>
      <c r="D340" s="44" t="s">
        <v>297</v>
      </c>
      <c r="E340" s="2236"/>
      <c r="F340" s="2236"/>
      <c r="G340" s="33" t="s">
        <v>3524</v>
      </c>
      <c r="H340" s="33"/>
      <c r="I340" s="194"/>
      <c r="J340" s="2517" t="s">
        <v>3516</v>
      </c>
      <c r="K340" s="44"/>
      <c r="L340" s="128"/>
      <c r="M340" s="128"/>
      <c r="N340" s="33" t="s">
        <v>2430</v>
      </c>
      <c r="O340" s="33" t="s">
        <v>1917</v>
      </c>
      <c r="P340" s="33"/>
      <c r="Q340" s="33"/>
      <c r="R340" s="33"/>
      <c r="S340" s="33">
        <v>0</v>
      </c>
      <c r="T340" s="33">
        <v>600</v>
      </c>
      <c r="U340" s="33" t="s">
        <v>4849</v>
      </c>
      <c r="V340" s="349" t="str">
        <f t="shared" si="11"/>
        <v xml:space="preserve"> </v>
      </c>
      <c r="W340" s="33"/>
      <c r="X340" s="33"/>
      <c r="Y340" s="2158"/>
      <c r="Z340" s="2158"/>
      <c r="AA340" s="2158"/>
      <c r="AB340" s="2158"/>
      <c r="AC340" s="2158"/>
      <c r="AD340" s="30"/>
    </row>
    <row r="341" spans="1:30">
      <c r="A341" s="128">
        <f t="shared" si="10"/>
        <v>336</v>
      </c>
      <c r="B341" s="1622" t="s">
        <v>14609</v>
      </c>
      <c r="C341" s="30" t="s">
        <v>1937</v>
      </c>
      <c r="D341" s="44" t="s">
        <v>297</v>
      </c>
      <c r="E341" s="2236"/>
      <c r="F341" s="2236"/>
      <c r="G341" s="33" t="s">
        <v>3524</v>
      </c>
      <c r="H341" s="33"/>
      <c r="I341" s="194"/>
      <c r="J341" s="2517" t="s">
        <v>3516</v>
      </c>
      <c r="K341" s="44"/>
      <c r="L341" s="128"/>
      <c r="M341" s="128"/>
      <c r="N341" s="33" t="s">
        <v>2430</v>
      </c>
      <c r="O341" s="33" t="s">
        <v>1917</v>
      </c>
      <c r="P341" s="33"/>
      <c r="Q341" s="33"/>
      <c r="R341" s="33"/>
      <c r="S341" s="33">
        <v>0</v>
      </c>
      <c r="T341" s="33">
        <v>600</v>
      </c>
      <c r="U341" s="33" t="s">
        <v>4849</v>
      </c>
      <c r="V341" s="349" t="str">
        <f t="shared" si="11"/>
        <v xml:space="preserve"> </v>
      </c>
      <c r="W341" s="33"/>
      <c r="X341" s="33"/>
      <c r="Y341" s="2158"/>
      <c r="Z341" s="2158"/>
      <c r="AA341" s="2158"/>
      <c r="AB341" s="2158"/>
      <c r="AC341" s="2158"/>
      <c r="AD341" s="30"/>
    </row>
    <row r="342" spans="1:30">
      <c r="A342" s="128">
        <f t="shared" si="10"/>
        <v>337</v>
      </c>
      <c r="B342" s="1622" t="s">
        <v>14610</v>
      </c>
      <c r="C342" s="30" t="s">
        <v>1938</v>
      </c>
      <c r="D342" s="44" t="s">
        <v>297</v>
      </c>
      <c r="E342" s="2236"/>
      <c r="F342" s="2236"/>
      <c r="G342" s="33" t="s">
        <v>3524</v>
      </c>
      <c r="H342" s="33"/>
      <c r="I342" s="194"/>
      <c r="J342" s="2517" t="s">
        <v>3516</v>
      </c>
      <c r="K342" s="44"/>
      <c r="L342" s="128"/>
      <c r="M342" s="128"/>
      <c r="N342" s="33" t="s">
        <v>2430</v>
      </c>
      <c r="O342" s="33" t="s">
        <v>1917</v>
      </c>
      <c r="P342" s="33"/>
      <c r="Q342" s="33"/>
      <c r="R342" s="33"/>
      <c r="S342" s="33">
        <v>0</v>
      </c>
      <c r="T342" s="33">
        <v>600</v>
      </c>
      <c r="U342" s="33" t="s">
        <v>4849</v>
      </c>
      <c r="V342" s="349" t="str">
        <f t="shared" si="11"/>
        <v xml:space="preserve"> </v>
      </c>
      <c r="W342" s="33"/>
      <c r="X342" s="33"/>
      <c r="Y342" s="2158"/>
      <c r="Z342" s="2158"/>
      <c r="AA342" s="2158"/>
      <c r="AB342" s="2158"/>
      <c r="AC342" s="2158"/>
      <c r="AD342" s="30"/>
    </row>
    <row r="343" spans="1:30">
      <c r="A343" s="128">
        <f t="shared" si="10"/>
        <v>338</v>
      </c>
      <c r="B343" s="1622" t="s">
        <v>14611</v>
      </c>
      <c r="C343" s="30" t="s">
        <v>1939</v>
      </c>
      <c r="D343" s="44" t="s">
        <v>297</v>
      </c>
      <c r="E343" s="2236"/>
      <c r="F343" s="2236"/>
      <c r="G343" s="33" t="s">
        <v>3524</v>
      </c>
      <c r="H343" s="33"/>
      <c r="I343" s="194"/>
      <c r="J343" s="2517" t="s">
        <v>3516</v>
      </c>
      <c r="K343" s="44"/>
      <c r="L343" s="128"/>
      <c r="M343" s="128"/>
      <c r="N343" s="33" t="s">
        <v>2430</v>
      </c>
      <c r="O343" s="33" t="s">
        <v>1917</v>
      </c>
      <c r="P343" s="33"/>
      <c r="Q343" s="33"/>
      <c r="R343" s="33"/>
      <c r="S343" s="33">
        <v>0</v>
      </c>
      <c r="T343" s="33">
        <v>600</v>
      </c>
      <c r="U343" s="33" t="s">
        <v>4849</v>
      </c>
      <c r="V343" s="349" t="str">
        <f t="shared" si="11"/>
        <v xml:space="preserve"> </v>
      </c>
      <c r="W343" s="33"/>
      <c r="X343" s="33"/>
      <c r="Y343" s="2158"/>
      <c r="Z343" s="2158"/>
      <c r="AA343" s="2158"/>
      <c r="AB343" s="2158"/>
      <c r="AC343" s="2158"/>
      <c r="AD343" s="30"/>
    </row>
    <row r="344" spans="1:30">
      <c r="A344" s="128">
        <f t="shared" si="10"/>
        <v>339</v>
      </c>
      <c r="B344" s="1622" t="s">
        <v>14612</v>
      </c>
      <c r="C344" s="30" t="s">
        <v>1940</v>
      </c>
      <c r="D344" s="44" t="s">
        <v>1941</v>
      </c>
      <c r="E344" s="2236"/>
      <c r="F344" s="2236"/>
      <c r="G344" s="33" t="s">
        <v>3524</v>
      </c>
      <c r="H344" s="33"/>
      <c r="I344" s="194"/>
      <c r="J344" s="2517" t="s">
        <v>17261</v>
      </c>
      <c r="K344" s="44"/>
      <c r="L344" s="128"/>
      <c r="M344" s="128"/>
      <c r="N344" s="33" t="s">
        <v>2430</v>
      </c>
      <c r="O344" s="33" t="s">
        <v>1917</v>
      </c>
      <c r="P344" s="33"/>
      <c r="Q344" s="33"/>
      <c r="R344" s="33"/>
      <c r="S344" s="33">
        <v>0</v>
      </c>
      <c r="T344" s="33">
        <v>600</v>
      </c>
      <c r="U344" s="33" t="s">
        <v>4849</v>
      </c>
      <c r="V344" s="349" t="str">
        <f t="shared" si="11"/>
        <v xml:space="preserve"> </v>
      </c>
      <c r="W344" s="33"/>
      <c r="X344" s="33"/>
      <c r="Y344" s="2158"/>
      <c r="Z344" s="2158"/>
      <c r="AA344" s="2158"/>
      <c r="AB344" s="2158"/>
      <c r="AC344" s="2158"/>
      <c r="AD344" s="30"/>
    </row>
    <row r="345" spans="1:30">
      <c r="A345" s="128">
        <f t="shared" si="10"/>
        <v>340</v>
      </c>
      <c r="B345" s="1622" t="s">
        <v>14613</v>
      </c>
      <c r="C345" s="30" t="s">
        <v>300</v>
      </c>
      <c r="D345" s="44" t="s">
        <v>1943</v>
      </c>
      <c r="E345" s="2236"/>
      <c r="F345" s="2236"/>
      <c r="G345" s="33" t="s">
        <v>3524</v>
      </c>
      <c r="H345" s="33"/>
      <c r="I345" s="194"/>
      <c r="J345" s="2517" t="s">
        <v>17261</v>
      </c>
      <c r="K345" s="44"/>
      <c r="L345" s="128"/>
      <c r="M345" s="128"/>
      <c r="N345" s="33" t="s">
        <v>2430</v>
      </c>
      <c r="O345" s="33" t="s">
        <v>1917</v>
      </c>
      <c r="P345" s="33"/>
      <c r="Q345" s="33"/>
      <c r="R345" s="33"/>
      <c r="S345" s="33">
        <v>0</v>
      </c>
      <c r="T345" s="33">
        <v>600</v>
      </c>
      <c r="U345" s="33" t="s">
        <v>4849</v>
      </c>
      <c r="V345" s="349" t="str">
        <f t="shared" si="11"/>
        <v xml:space="preserve"> </v>
      </c>
      <c r="W345" s="33"/>
      <c r="X345" s="33"/>
      <c r="Y345" s="2158"/>
      <c r="Z345" s="2158"/>
      <c r="AA345" s="2158"/>
      <c r="AB345" s="2158"/>
      <c r="AC345" s="2158"/>
      <c r="AD345" s="30"/>
    </row>
    <row r="346" spans="1:30">
      <c r="A346" s="128">
        <f t="shared" si="10"/>
        <v>341</v>
      </c>
      <c r="B346" s="1622" t="s">
        <v>14614</v>
      </c>
      <c r="C346" s="30" t="s">
        <v>1942</v>
      </c>
      <c r="D346" s="44" t="s">
        <v>1941</v>
      </c>
      <c r="E346" s="2236"/>
      <c r="F346" s="2236"/>
      <c r="G346" s="33" t="s">
        <v>3524</v>
      </c>
      <c r="H346" s="33"/>
      <c r="I346" s="194"/>
      <c r="J346" s="2517" t="s">
        <v>17261</v>
      </c>
      <c r="K346" s="44"/>
      <c r="L346" s="128"/>
      <c r="M346" s="128"/>
      <c r="N346" s="33" t="s">
        <v>2430</v>
      </c>
      <c r="O346" s="33" t="s">
        <v>1917</v>
      </c>
      <c r="P346" s="33"/>
      <c r="Q346" s="33"/>
      <c r="R346" s="33"/>
      <c r="S346" s="33">
        <v>0</v>
      </c>
      <c r="T346" s="33">
        <v>600</v>
      </c>
      <c r="U346" s="33" t="s">
        <v>4849</v>
      </c>
      <c r="V346" s="349" t="str">
        <f t="shared" si="11"/>
        <v xml:space="preserve"> </v>
      </c>
      <c r="W346" s="33"/>
      <c r="X346" s="33"/>
      <c r="Y346" s="2158"/>
      <c r="Z346" s="2158"/>
      <c r="AA346" s="2158"/>
      <c r="AB346" s="2158"/>
      <c r="AC346" s="2158"/>
      <c r="AD346" s="30"/>
    </row>
    <row r="347" spans="1:30">
      <c r="A347" s="128">
        <f t="shared" si="10"/>
        <v>342</v>
      </c>
      <c r="B347" s="1622" t="s">
        <v>14615</v>
      </c>
      <c r="C347" s="30" t="s">
        <v>1944</v>
      </c>
      <c r="D347" s="44" t="s">
        <v>1933</v>
      </c>
      <c r="E347" s="2236"/>
      <c r="F347" s="2236"/>
      <c r="G347" s="33" t="s">
        <v>3524</v>
      </c>
      <c r="H347" s="33"/>
      <c r="I347" s="194"/>
      <c r="J347" s="2517" t="s">
        <v>3516</v>
      </c>
      <c r="K347" s="44"/>
      <c r="L347" s="128"/>
      <c r="M347" s="128"/>
      <c r="N347" s="33" t="s">
        <v>2430</v>
      </c>
      <c r="O347" s="33" t="s">
        <v>1917</v>
      </c>
      <c r="P347" s="33"/>
      <c r="Q347" s="33"/>
      <c r="R347" s="33"/>
      <c r="S347" s="33">
        <v>0</v>
      </c>
      <c r="T347" s="33">
        <v>1200</v>
      </c>
      <c r="U347" s="33" t="s">
        <v>4849</v>
      </c>
      <c r="V347" s="349" t="str">
        <f t="shared" si="11"/>
        <v xml:space="preserve"> </v>
      </c>
      <c r="W347" s="33"/>
      <c r="X347" s="33"/>
      <c r="Y347" s="2158"/>
      <c r="Z347" s="2158"/>
      <c r="AA347" s="2158"/>
      <c r="AB347" s="2158"/>
      <c r="AC347" s="2158"/>
      <c r="AD347" s="30"/>
    </row>
    <row r="348" spans="1:30">
      <c r="A348" s="128">
        <f t="shared" si="10"/>
        <v>343</v>
      </c>
      <c r="B348" s="1622" t="s">
        <v>14616</v>
      </c>
      <c r="C348" s="30" t="s">
        <v>1945</v>
      </c>
      <c r="D348" s="44" t="s">
        <v>227</v>
      </c>
      <c r="E348" s="2236"/>
      <c r="F348" s="2236"/>
      <c r="G348" s="33" t="s">
        <v>3524</v>
      </c>
      <c r="H348" s="33"/>
      <c r="I348" s="194"/>
      <c r="J348" s="2517" t="s">
        <v>3516</v>
      </c>
      <c r="K348" s="44"/>
      <c r="L348" s="128"/>
      <c r="M348" s="128"/>
      <c r="N348" s="33" t="s">
        <v>3613</v>
      </c>
      <c r="O348" s="33" t="s">
        <v>1916</v>
      </c>
      <c r="P348" s="33"/>
      <c r="Q348" s="33"/>
      <c r="R348" s="33"/>
      <c r="S348" s="33">
        <v>0</v>
      </c>
      <c r="T348" s="33">
        <v>200</v>
      </c>
      <c r="U348" s="33" t="s">
        <v>4849</v>
      </c>
      <c r="V348" s="349" t="str">
        <f t="shared" si="11"/>
        <v xml:space="preserve"> </v>
      </c>
      <c r="W348" s="33"/>
      <c r="X348" s="33"/>
      <c r="Y348" s="2158"/>
      <c r="Z348" s="2158"/>
      <c r="AA348" s="2158"/>
      <c r="AB348" s="2158"/>
      <c r="AC348" s="2158"/>
      <c r="AD348" s="30"/>
    </row>
    <row r="349" spans="1:30">
      <c r="A349" s="128">
        <f t="shared" si="10"/>
        <v>344</v>
      </c>
      <c r="B349" s="1622" t="s">
        <v>14617</v>
      </c>
      <c r="C349" s="30" t="s">
        <v>3869</v>
      </c>
      <c r="D349" s="44" t="s">
        <v>3911</v>
      </c>
      <c r="E349" s="2236"/>
      <c r="F349" s="2236"/>
      <c r="G349" s="33"/>
      <c r="H349" s="33"/>
      <c r="I349" s="194"/>
      <c r="J349" s="2517" t="s">
        <v>17271</v>
      </c>
      <c r="K349" s="44"/>
      <c r="L349" s="128"/>
      <c r="M349" s="128"/>
      <c r="N349" s="33" t="s">
        <v>3613</v>
      </c>
      <c r="O349" s="33" t="s">
        <v>1916</v>
      </c>
      <c r="P349" s="33"/>
      <c r="Q349" s="33"/>
      <c r="R349" s="33"/>
      <c r="S349" s="33">
        <v>0</v>
      </c>
      <c r="T349" s="33">
        <v>200</v>
      </c>
      <c r="U349" s="33" t="s">
        <v>4849</v>
      </c>
      <c r="V349" s="349" t="str">
        <f t="shared" si="11"/>
        <v xml:space="preserve"> </v>
      </c>
      <c r="W349" s="33"/>
      <c r="X349" s="33"/>
      <c r="Y349" s="2158"/>
      <c r="Z349" s="2158"/>
      <c r="AA349" s="2158"/>
      <c r="AB349" s="2158"/>
      <c r="AC349" s="2158"/>
      <c r="AD349" s="30"/>
    </row>
    <row r="350" spans="1:30">
      <c r="A350" s="128">
        <f t="shared" si="10"/>
        <v>345</v>
      </c>
      <c r="B350" s="1622" t="s">
        <v>14618</v>
      </c>
      <c r="C350" s="30"/>
      <c r="D350" s="44"/>
      <c r="E350" s="2236"/>
      <c r="F350" s="2236"/>
      <c r="G350" s="33"/>
      <c r="H350" s="33"/>
      <c r="I350" s="194"/>
      <c r="J350" s="2517" t="s">
        <v>17224</v>
      </c>
      <c r="K350" s="44"/>
      <c r="L350" s="128"/>
      <c r="M350" s="128"/>
      <c r="N350" s="2255" t="s">
        <v>3613</v>
      </c>
      <c r="O350" s="2255" t="s">
        <v>1916</v>
      </c>
      <c r="P350" s="33"/>
      <c r="Q350" s="33"/>
      <c r="R350" s="33"/>
      <c r="S350" s="33"/>
      <c r="T350" s="33"/>
      <c r="U350" s="33"/>
      <c r="V350" s="349"/>
      <c r="W350" s="33"/>
      <c r="X350" s="33"/>
      <c r="Y350" s="2158"/>
      <c r="Z350" s="2158"/>
      <c r="AA350" s="2158"/>
      <c r="AB350" s="2158"/>
      <c r="AC350" s="2158"/>
      <c r="AD350" s="30"/>
    </row>
    <row r="351" spans="1:30">
      <c r="A351" s="128">
        <f t="shared" si="10"/>
        <v>346</v>
      </c>
      <c r="B351" s="1622" t="s">
        <v>14619</v>
      </c>
      <c r="C351" s="30"/>
      <c r="D351" s="44"/>
      <c r="E351" s="2236"/>
      <c r="F351" s="2236"/>
      <c r="G351" s="33"/>
      <c r="H351" s="33"/>
      <c r="I351" s="194"/>
      <c r="J351" s="2517" t="s">
        <v>17261</v>
      </c>
      <c r="K351" s="44"/>
      <c r="L351" s="128"/>
      <c r="M351" s="128"/>
      <c r="N351" s="33"/>
      <c r="O351" s="33"/>
      <c r="P351" s="33"/>
      <c r="Q351" s="33"/>
      <c r="R351" s="33"/>
      <c r="S351" s="33"/>
      <c r="T351" s="33"/>
      <c r="U351" s="33"/>
      <c r="V351" s="349"/>
      <c r="W351" s="33"/>
      <c r="X351" s="33"/>
      <c r="Y351" s="2158"/>
      <c r="Z351" s="2158"/>
      <c r="AA351" s="2158"/>
      <c r="AB351" s="2158"/>
      <c r="AC351" s="2158"/>
      <c r="AD351" s="30"/>
    </row>
    <row r="352" spans="1:30">
      <c r="A352" s="128"/>
      <c r="B352" s="2088"/>
      <c r="C352" s="2256"/>
      <c r="D352" s="219"/>
      <c r="E352" s="2257"/>
      <c r="F352" s="2257"/>
      <c r="G352" s="2255"/>
      <c r="H352" s="2255"/>
      <c r="I352" s="1011"/>
      <c r="J352" s="2517"/>
      <c r="K352" s="219"/>
      <c r="L352" s="2258"/>
      <c r="M352" s="2258"/>
      <c r="N352" s="2255"/>
      <c r="O352" s="2255"/>
      <c r="P352" s="2255"/>
      <c r="Q352" s="2255"/>
      <c r="R352" s="2255"/>
      <c r="S352" s="2255"/>
      <c r="T352" s="2255"/>
      <c r="U352" s="2255"/>
      <c r="V352" s="349" t="str">
        <f t="shared" si="11"/>
        <v xml:space="preserve"> </v>
      </c>
      <c r="W352" s="2255"/>
      <c r="X352" s="2255"/>
      <c r="Y352" s="2158"/>
      <c r="Z352" s="2158"/>
      <c r="AA352" s="2158"/>
      <c r="AB352" s="2158"/>
      <c r="AC352" s="2158"/>
      <c r="AD352" s="2256"/>
    </row>
    <row r="353" spans="1:30">
      <c r="A353" s="2258"/>
      <c r="B353" s="2259" t="s">
        <v>4900</v>
      </c>
      <c r="C353" s="2260"/>
      <c r="D353" s="2261"/>
      <c r="E353" s="2262"/>
      <c r="F353" s="2262"/>
      <c r="G353" s="2263"/>
      <c r="H353" s="2263"/>
      <c r="I353" s="1010"/>
      <c r="J353" s="2517"/>
      <c r="K353" s="2261"/>
      <c r="L353" s="2195"/>
      <c r="M353" s="2195"/>
      <c r="N353" s="2263"/>
      <c r="O353" s="2263"/>
      <c r="P353" s="2263"/>
      <c r="Q353" s="2263"/>
      <c r="R353" s="2263"/>
      <c r="S353" s="2263"/>
      <c r="T353" s="2263"/>
      <c r="U353" s="2263"/>
      <c r="V353" s="349" t="str">
        <f t="shared" si="11"/>
        <v xml:space="preserve"> </v>
      </c>
      <c r="W353" s="2263"/>
      <c r="X353" s="2263"/>
      <c r="Y353" s="2158"/>
      <c r="Z353" s="2158"/>
      <c r="AA353" s="2158"/>
      <c r="AB353" s="2158"/>
      <c r="AC353" s="2158"/>
      <c r="AD353" s="2260"/>
    </row>
    <row r="354" spans="1:30">
      <c r="A354" s="2258">
        <f>A352+1</f>
        <v>1</v>
      </c>
      <c r="B354" s="2097" t="s">
        <v>14620</v>
      </c>
      <c r="C354" s="2260"/>
      <c r="D354" s="2264" t="s">
        <v>13412</v>
      </c>
      <c r="E354" s="2262"/>
      <c r="F354" s="2262"/>
      <c r="G354" s="2263" t="s">
        <v>1401</v>
      </c>
      <c r="H354" s="2263"/>
      <c r="I354" s="1010"/>
      <c r="J354" s="2517" t="s">
        <v>12494</v>
      </c>
      <c r="K354" s="2265" t="s">
        <v>4495</v>
      </c>
      <c r="L354" s="2195"/>
      <c r="M354" s="2195"/>
      <c r="N354" s="2263" t="s">
        <v>4858</v>
      </c>
      <c r="O354" s="2263" t="s">
        <v>4857</v>
      </c>
      <c r="P354" s="2266" t="s">
        <v>2524</v>
      </c>
      <c r="Q354" s="2266" t="s">
        <v>2524</v>
      </c>
      <c r="R354" s="2266"/>
      <c r="S354" s="2263"/>
      <c r="T354" s="2263"/>
      <c r="U354" s="2263"/>
      <c r="V354" s="349" t="str">
        <f t="shared" si="11"/>
        <v xml:space="preserve"> </v>
      </c>
      <c r="W354" s="2263"/>
      <c r="X354" s="2263"/>
      <c r="Y354" s="2158"/>
      <c r="Z354" s="2158"/>
      <c r="AA354" s="2158"/>
      <c r="AB354" s="2158"/>
      <c r="AC354" s="2158"/>
      <c r="AD354" s="2260" t="s">
        <v>1406</v>
      </c>
    </row>
    <row r="355" spans="1:30">
      <c r="A355" s="2258">
        <f t="shared" ref="A355:A380" si="12">A354+1</f>
        <v>2</v>
      </c>
      <c r="B355" s="2097" t="s">
        <v>14621</v>
      </c>
      <c r="C355" s="2260"/>
      <c r="D355" s="2264" t="s">
        <v>13413</v>
      </c>
      <c r="E355" s="2262"/>
      <c r="F355" s="2262"/>
      <c r="G355" s="2263" t="s">
        <v>1402</v>
      </c>
      <c r="H355" s="2263"/>
      <c r="I355" s="1010"/>
      <c r="J355" s="2517"/>
      <c r="K355" s="2261" t="s">
        <v>4491</v>
      </c>
      <c r="L355" s="2195"/>
      <c r="M355" s="2195"/>
      <c r="N355" s="2266" t="s">
        <v>2524</v>
      </c>
      <c r="O355" s="2263" t="s">
        <v>4857</v>
      </c>
      <c r="P355" s="2266" t="s">
        <v>2524</v>
      </c>
      <c r="Q355" s="2266" t="s">
        <v>2524</v>
      </c>
      <c r="R355" s="2266"/>
      <c r="S355" s="2263">
        <v>30</v>
      </c>
      <c r="T355" s="2263">
        <v>110</v>
      </c>
      <c r="U355" s="2267" t="s">
        <v>924</v>
      </c>
      <c r="V355" s="349">
        <f t="shared" si="11"/>
        <v>5</v>
      </c>
      <c r="W355" s="2266" t="s">
        <v>4849</v>
      </c>
      <c r="X355" s="2266" t="s">
        <v>1527</v>
      </c>
      <c r="Y355" s="2158"/>
      <c r="Z355" s="2158"/>
      <c r="AA355" s="2158"/>
      <c r="AB355" s="2158"/>
      <c r="AC355" s="2158"/>
      <c r="AD355" s="2260"/>
    </row>
    <row r="356" spans="1:30">
      <c r="A356" s="2258">
        <f t="shared" si="12"/>
        <v>3</v>
      </c>
      <c r="B356" s="2097" t="s">
        <v>14622</v>
      </c>
      <c r="C356" s="2260"/>
      <c r="D356" s="2264" t="s">
        <v>13413</v>
      </c>
      <c r="E356" s="2262"/>
      <c r="F356" s="2262"/>
      <c r="G356" s="2263" t="s">
        <v>1390</v>
      </c>
      <c r="H356" s="2263"/>
      <c r="I356" s="1010"/>
      <c r="J356" s="2517"/>
      <c r="K356" s="2261" t="s">
        <v>2267</v>
      </c>
      <c r="L356" s="2195"/>
      <c r="M356" s="2195"/>
      <c r="N356" s="2266" t="s">
        <v>2524</v>
      </c>
      <c r="O356" s="2263" t="s">
        <v>4857</v>
      </c>
      <c r="P356" s="2266" t="s">
        <v>2524</v>
      </c>
      <c r="Q356" s="2266" t="s">
        <v>2524</v>
      </c>
      <c r="R356" s="2266"/>
      <c r="S356" s="2263">
        <v>40</v>
      </c>
      <c r="T356" s="2263">
        <v>100</v>
      </c>
      <c r="U356" s="2267" t="s">
        <v>924</v>
      </c>
      <c r="V356" s="349">
        <f t="shared" si="11"/>
        <v>5</v>
      </c>
      <c r="W356" s="2266" t="s">
        <v>4849</v>
      </c>
      <c r="X356" s="2266" t="s">
        <v>1527</v>
      </c>
      <c r="Y356" s="2158"/>
      <c r="Z356" s="2158"/>
      <c r="AA356" s="2158"/>
      <c r="AB356" s="2158"/>
      <c r="AC356" s="2158"/>
      <c r="AD356" s="2260" t="s">
        <v>1404</v>
      </c>
    </row>
    <row r="357" spans="1:30">
      <c r="A357" s="2258">
        <f t="shared" si="12"/>
        <v>4</v>
      </c>
      <c r="B357" s="2097" t="s">
        <v>14623</v>
      </c>
      <c r="C357" s="2260"/>
      <c r="D357" s="2264" t="s">
        <v>13414</v>
      </c>
      <c r="E357" s="2262"/>
      <c r="F357" s="2262"/>
      <c r="G357" s="2263" t="s">
        <v>4860</v>
      </c>
      <c r="H357" s="2263"/>
      <c r="I357" s="1010"/>
      <c r="J357" s="2517" t="s">
        <v>12434</v>
      </c>
      <c r="K357" s="2261" t="s">
        <v>4631</v>
      </c>
      <c r="L357" s="2195"/>
      <c r="M357" s="2195"/>
      <c r="N357" s="2263" t="s">
        <v>4858</v>
      </c>
      <c r="O357" s="2263" t="s">
        <v>4856</v>
      </c>
      <c r="P357" s="2263">
        <v>100</v>
      </c>
      <c r="Q357" s="2263"/>
      <c r="R357" s="2263"/>
      <c r="S357" s="2266" t="s">
        <v>2268</v>
      </c>
      <c r="T357" s="2263">
        <v>400</v>
      </c>
      <c r="U357" s="2267" t="s">
        <v>924</v>
      </c>
      <c r="V357" s="349">
        <f t="shared" si="11"/>
        <v>5</v>
      </c>
      <c r="W357" s="2266" t="s">
        <v>4849</v>
      </c>
      <c r="X357" s="2266" t="s">
        <v>1527</v>
      </c>
      <c r="Y357" s="2158">
        <v>90021188</v>
      </c>
      <c r="Z357" s="2158"/>
      <c r="AA357" s="2158"/>
      <c r="AB357" s="2158"/>
      <c r="AC357" s="2158"/>
      <c r="AD357" s="2260" t="s">
        <v>1405</v>
      </c>
    </row>
    <row r="358" spans="1:30">
      <c r="A358" s="2258">
        <f t="shared" si="12"/>
        <v>5</v>
      </c>
      <c r="B358" s="2097" t="s">
        <v>14624</v>
      </c>
      <c r="C358" s="2260"/>
      <c r="D358" s="2264" t="s">
        <v>13414</v>
      </c>
      <c r="E358" s="2262"/>
      <c r="F358" s="2262"/>
      <c r="G358" s="2263" t="s">
        <v>4860</v>
      </c>
      <c r="H358" s="2263"/>
      <c r="I358" s="1010"/>
      <c r="J358" s="2517" t="s">
        <v>12434</v>
      </c>
      <c r="K358" s="2261" t="s">
        <v>3373</v>
      </c>
      <c r="L358" s="2195"/>
      <c r="M358" s="2195"/>
      <c r="N358" s="2263" t="s">
        <v>4858</v>
      </c>
      <c r="O358" s="2263" t="s">
        <v>4856</v>
      </c>
      <c r="P358" s="2263">
        <v>100</v>
      </c>
      <c r="Q358" s="2263"/>
      <c r="R358" s="2263"/>
      <c r="S358" s="2266" t="s">
        <v>2268</v>
      </c>
      <c r="T358" s="2263">
        <v>400</v>
      </c>
      <c r="U358" s="2267" t="s">
        <v>924</v>
      </c>
      <c r="V358" s="349">
        <f t="shared" si="11"/>
        <v>5</v>
      </c>
      <c r="W358" s="2266" t="s">
        <v>4849</v>
      </c>
      <c r="X358" s="2266" t="s">
        <v>1527</v>
      </c>
      <c r="Y358" s="2158">
        <v>90021188</v>
      </c>
      <c r="Z358" s="2158"/>
      <c r="AA358" s="2158"/>
      <c r="AB358" s="2158"/>
      <c r="AC358" s="2158"/>
      <c r="AD358" s="2260" t="s">
        <v>1405</v>
      </c>
    </row>
    <row r="359" spans="1:30">
      <c r="A359" s="2258">
        <f t="shared" si="12"/>
        <v>6</v>
      </c>
      <c r="B359" s="2097" t="s">
        <v>17803</v>
      </c>
      <c r="C359" s="2260"/>
      <c r="D359" s="2264" t="s">
        <v>13415</v>
      </c>
      <c r="E359" s="2262"/>
      <c r="F359" s="2262"/>
      <c r="G359" s="2263" t="s">
        <v>4860</v>
      </c>
      <c r="H359" s="2263"/>
      <c r="I359" s="1010"/>
      <c r="J359" s="2517"/>
      <c r="K359" s="2261" t="s">
        <v>4631</v>
      </c>
      <c r="L359" s="2195"/>
      <c r="M359" s="2195"/>
      <c r="N359" s="2263" t="s">
        <v>4858</v>
      </c>
      <c r="O359" s="2263" t="s">
        <v>4856</v>
      </c>
      <c r="P359" s="2263"/>
      <c r="Q359" s="2263"/>
      <c r="R359" s="2263"/>
      <c r="S359" s="2266" t="s">
        <v>2268</v>
      </c>
      <c r="T359" s="2263">
        <v>400</v>
      </c>
      <c r="U359" s="2267" t="s">
        <v>924</v>
      </c>
      <c r="V359" s="349">
        <f t="shared" si="11"/>
        <v>5</v>
      </c>
      <c r="W359" s="2266" t="s">
        <v>4849</v>
      </c>
      <c r="X359" s="2266" t="s">
        <v>1527</v>
      </c>
      <c r="Y359" s="2158"/>
      <c r="Z359" s="2158"/>
      <c r="AA359" s="2158"/>
      <c r="AB359" s="2158"/>
      <c r="AC359" s="2158"/>
      <c r="AD359" s="2260"/>
    </row>
    <row r="360" spans="1:30">
      <c r="A360" s="2258">
        <f t="shared" si="12"/>
        <v>7</v>
      </c>
      <c r="B360" s="2097" t="s">
        <v>14625</v>
      </c>
      <c r="C360" s="2260"/>
      <c r="D360" s="2264" t="s">
        <v>13416</v>
      </c>
      <c r="E360" s="2262"/>
      <c r="F360" s="2262"/>
      <c r="G360" s="2263" t="s">
        <v>4860</v>
      </c>
      <c r="H360" s="2263"/>
      <c r="I360" s="1010"/>
      <c r="J360" s="2517" t="s">
        <v>12464</v>
      </c>
      <c r="K360" s="2261" t="s">
        <v>4631</v>
      </c>
      <c r="L360" s="2195"/>
      <c r="M360" s="2195"/>
      <c r="N360" s="2263" t="s">
        <v>4858</v>
      </c>
      <c r="O360" s="2263" t="s">
        <v>4856</v>
      </c>
      <c r="P360" s="2263"/>
      <c r="Q360" s="2263"/>
      <c r="R360" s="2263"/>
      <c r="S360" s="2266" t="s">
        <v>2268</v>
      </c>
      <c r="T360" s="2263">
        <v>400</v>
      </c>
      <c r="U360" s="2267" t="s">
        <v>924</v>
      </c>
      <c r="V360" s="349">
        <f t="shared" si="11"/>
        <v>5</v>
      </c>
      <c r="W360" s="2266" t="s">
        <v>4849</v>
      </c>
      <c r="X360" s="2266" t="s">
        <v>1527</v>
      </c>
      <c r="Y360" s="2158"/>
      <c r="Z360" s="2158"/>
      <c r="AA360" s="2158"/>
      <c r="AB360" s="2158"/>
      <c r="AC360" s="2158"/>
      <c r="AD360" s="2260" t="s">
        <v>1405</v>
      </c>
    </row>
    <row r="361" spans="1:30">
      <c r="A361" s="2258">
        <f t="shared" si="12"/>
        <v>8</v>
      </c>
      <c r="B361" s="2097" t="s">
        <v>14626</v>
      </c>
      <c r="C361" s="2260"/>
      <c r="D361" s="2264" t="s">
        <v>13415</v>
      </c>
      <c r="E361" s="2262"/>
      <c r="F361" s="2262"/>
      <c r="G361" s="2263" t="s">
        <v>4860</v>
      </c>
      <c r="H361" s="2263"/>
      <c r="I361" s="1010"/>
      <c r="J361" s="2517" t="s">
        <v>12464</v>
      </c>
      <c r="K361" s="2261" t="s">
        <v>4631</v>
      </c>
      <c r="L361" s="2195"/>
      <c r="M361" s="2195"/>
      <c r="N361" s="2263" t="s">
        <v>4858</v>
      </c>
      <c r="O361" s="2263" t="s">
        <v>4856</v>
      </c>
      <c r="P361" s="2263"/>
      <c r="Q361" s="2263"/>
      <c r="R361" s="2263"/>
      <c r="S361" s="2266" t="s">
        <v>2268</v>
      </c>
      <c r="T361" s="2263">
        <v>400</v>
      </c>
      <c r="U361" s="2267" t="s">
        <v>924</v>
      </c>
      <c r="V361" s="349">
        <f t="shared" si="11"/>
        <v>5</v>
      </c>
      <c r="W361" s="2266" t="s">
        <v>4849</v>
      </c>
      <c r="X361" s="2266" t="s">
        <v>1527</v>
      </c>
      <c r="Y361" s="2158"/>
      <c r="Z361" s="2158"/>
      <c r="AA361" s="2158"/>
      <c r="AB361" s="2158"/>
      <c r="AC361" s="2158"/>
      <c r="AD361" s="2260" t="s">
        <v>1405</v>
      </c>
    </row>
    <row r="362" spans="1:30">
      <c r="A362" s="2258">
        <f t="shared" si="12"/>
        <v>9</v>
      </c>
      <c r="B362" s="2097" t="s">
        <v>14627</v>
      </c>
      <c r="C362" s="2260"/>
      <c r="D362" s="2264" t="s">
        <v>13415</v>
      </c>
      <c r="E362" s="2262"/>
      <c r="F362" s="2262"/>
      <c r="G362" s="2263" t="s">
        <v>4860</v>
      </c>
      <c r="H362" s="2263"/>
      <c r="I362" s="1010"/>
      <c r="J362" s="2517" t="s">
        <v>12464</v>
      </c>
      <c r="K362" s="2261" t="s">
        <v>4631</v>
      </c>
      <c r="L362" s="2195"/>
      <c r="M362" s="2195"/>
      <c r="N362" s="2263" t="s">
        <v>4858</v>
      </c>
      <c r="O362" s="2263" t="s">
        <v>4856</v>
      </c>
      <c r="P362" s="2263"/>
      <c r="Q362" s="2263"/>
      <c r="R362" s="2263"/>
      <c r="S362" s="2266" t="s">
        <v>2268</v>
      </c>
      <c r="T362" s="2263">
        <v>400</v>
      </c>
      <c r="U362" s="2267" t="s">
        <v>924</v>
      </c>
      <c r="V362" s="349">
        <f t="shared" si="11"/>
        <v>5</v>
      </c>
      <c r="W362" s="2266" t="s">
        <v>4849</v>
      </c>
      <c r="X362" s="2266" t="s">
        <v>1527</v>
      </c>
      <c r="Y362" s="2158"/>
      <c r="Z362" s="2158"/>
      <c r="AA362" s="2158"/>
      <c r="AB362" s="2158"/>
      <c r="AC362" s="2158"/>
      <c r="AD362" s="2260"/>
    </row>
    <row r="363" spans="1:30">
      <c r="A363" s="2258">
        <f t="shared" si="12"/>
        <v>10</v>
      </c>
      <c r="B363" s="2097" t="s">
        <v>14628</v>
      </c>
      <c r="C363" s="2260"/>
      <c r="D363" s="2264" t="s">
        <v>13415</v>
      </c>
      <c r="E363" s="2262"/>
      <c r="F363" s="2262"/>
      <c r="G363" s="2263" t="s">
        <v>4860</v>
      </c>
      <c r="H363" s="2263"/>
      <c r="I363" s="1010"/>
      <c r="J363" s="2517" t="s">
        <v>12464</v>
      </c>
      <c r="K363" s="2261" t="s">
        <v>4631</v>
      </c>
      <c r="L363" s="2195"/>
      <c r="M363" s="2195"/>
      <c r="N363" s="2263" t="s">
        <v>4858</v>
      </c>
      <c r="O363" s="2263" t="s">
        <v>4856</v>
      </c>
      <c r="P363" s="2263"/>
      <c r="Q363" s="2263"/>
      <c r="R363" s="2263"/>
      <c r="S363" s="2266" t="s">
        <v>2268</v>
      </c>
      <c r="T363" s="2263">
        <v>400</v>
      </c>
      <c r="U363" s="2267" t="s">
        <v>924</v>
      </c>
      <c r="V363" s="349">
        <f t="shared" si="11"/>
        <v>5</v>
      </c>
      <c r="W363" s="2266" t="s">
        <v>4849</v>
      </c>
      <c r="X363" s="2266" t="s">
        <v>1527</v>
      </c>
      <c r="Y363" s="2158"/>
      <c r="Z363" s="2158"/>
      <c r="AA363" s="2158"/>
      <c r="AB363" s="2158"/>
      <c r="AC363" s="2158"/>
      <c r="AD363" s="2260" t="s">
        <v>1407</v>
      </c>
    </row>
    <row r="364" spans="1:30">
      <c r="A364" s="2258">
        <f t="shared" si="12"/>
        <v>11</v>
      </c>
      <c r="B364" s="2097" t="s">
        <v>14629</v>
      </c>
      <c r="C364" s="2260"/>
      <c r="D364" s="2264" t="s">
        <v>13417</v>
      </c>
      <c r="E364" s="2262"/>
      <c r="F364" s="2262"/>
      <c r="G364" s="2263" t="s">
        <v>4860</v>
      </c>
      <c r="H364" s="2263"/>
      <c r="I364" s="1010"/>
      <c r="J364" s="2517" t="s">
        <v>12480</v>
      </c>
      <c r="K364" s="2261" t="s">
        <v>4246</v>
      </c>
      <c r="L364" s="2195">
        <v>220</v>
      </c>
      <c r="M364" s="2195"/>
      <c r="N364" s="2263" t="s">
        <v>4858</v>
      </c>
      <c r="O364" s="2263" t="s">
        <v>4856</v>
      </c>
      <c r="P364" s="2263">
        <v>400</v>
      </c>
      <c r="Q364" s="2263"/>
      <c r="R364" s="2263"/>
      <c r="S364" s="2266" t="s">
        <v>2268</v>
      </c>
      <c r="T364" s="2263">
        <v>400</v>
      </c>
      <c r="U364" s="2267" t="s">
        <v>924</v>
      </c>
      <c r="V364" s="349">
        <f t="shared" si="11"/>
        <v>5</v>
      </c>
      <c r="W364" s="2266" t="s">
        <v>4849</v>
      </c>
      <c r="X364" s="2266" t="s">
        <v>1527</v>
      </c>
      <c r="Y364" s="2158">
        <v>90021475</v>
      </c>
      <c r="Z364" s="2158"/>
      <c r="AA364" s="2158"/>
      <c r="AB364" s="2158"/>
      <c r="AC364" s="2158"/>
      <c r="AD364" s="2260" t="s">
        <v>1407</v>
      </c>
    </row>
    <row r="365" spans="1:30">
      <c r="A365" s="2258">
        <f t="shared" si="12"/>
        <v>12</v>
      </c>
      <c r="B365" s="2097" t="s">
        <v>14630</v>
      </c>
      <c r="C365" s="2260"/>
      <c r="D365" s="2264" t="s">
        <v>13417</v>
      </c>
      <c r="E365" s="2262"/>
      <c r="F365" s="2262"/>
      <c r="G365" s="2263" t="s">
        <v>4860</v>
      </c>
      <c r="H365" s="2263"/>
      <c r="I365" s="1010"/>
      <c r="J365" s="2517" t="s">
        <v>12480</v>
      </c>
      <c r="K365" s="2261" t="s">
        <v>4246</v>
      </c>
      <c r="L365" s="2195">
        <v>40</v>
      </c>
      <c r="M365" s="2195"/>
      <c r="N365" s="2263" t="s">
        <v>4858</v>
      </c>
      <c r="O365" s="2263" t="s">
        <v>4856</v>
      </c>
      <c r="P365" s="2263">
        <v>400</v>
      </c>
      <c r="Q365" s="2263"/>
      <c r="R365" s="2263"/>
      <c r="S365" s="2266" t="s">
        <v>2268</v>
      </c>
      <c r="T365" s="2263">
        <v>400</v>
      </c>
      <c r="U365" s="2267" t="s">
        <v>924</v>
      </c>
      <c r="V365" s="349">
        <f t="shared" si="11"/>
        <v>5</v>
      </c>
      <c r="W365" s="2266" t="s">
        <v>4849</v>
      </c>
      <c r="X365" s="2266" t="s">
        <v>1527</v>
      </c>
      <c r="Y365" s="2158">
        <v>90021475</v>
      </c>
      <c r="Z365" s="2158"/>
      <c r="AA365" s="2158"/>
      <c r="AB365" s="2158"/>
      <c r="AC365" s="2158"/>
      <c r="AD365" s="2260" t="s">
        <v>1407</v>
      </c>
    </row>
    <row r="366" spans="1:30">
      <c r="A366" s="2258">
        <f t="shared" si="12"/>
        <v>13</v>
      </c>
      <c r="B366" s="2097" t="s">
        <v>14631</v>
      </c>
      <c r="C366" s="2260"/>
      <c r="D366" s="2264" t="s">
        <v>13418</v>
      </c>
      <c r="E366" s="2262"/>
      <c r="F366" s="2262"/>
      <c r="G366" s="2263" t="s">
        <v>4860</v>
      </c>
      <c r="H366" s="2263"/>
      <c r="I366" s="1010"/>
      <c r="J366" s="2517" t="s">
        <v>12480</v>
      </c>
      <c r="K366" s="2261" t="s">
        <v>4485</v>
      </c>
      <c r="L366" s="2195"/>
      <c r="M366" s="2195"/>
      <c r="N366" s="2263" t="s">
        <v>4858</v>
      </c>
      <c r="O366" s="2263" t="s">
        <v>4856</v>
      </c>
      <c r="P366" s="2263"/>
      <c r="Q366" s="2263"/>
      <c r="R366" s="2263"/>
      <c r="S366" s="2266" t="s">
        <v>2268</v>
      </c>
      <c r="T366" s="2263">
        <v>400</v>
      </c>
      <c r="U366" s="2267" t="s">
        <v>924</v>
      </c>
      <c r="V366" s="349">
        <f t="shared" si="11"/>
        <v>5</v>
      </c>
      <c r="W366" s="2266" t="s">
        <v>4849</v>
      </c>
      <c r="X366" s="2266" t="s">
        <v>1527</v>
      </c>
      <c r="Y366" s="2158"/>
      <c r="Z366" s="2158"/>
      <c r="AA366" s="2158"/>
      <c r="AB366" s="2158"/>
      <c r="AC366" s="2158"/>
      <c r="AD366" s="2260" t="s">
        <v>1405</v>
      </c>
    </row>
    <row r="367" spans="1:30">
      <c r="A367" s="2258">
        <f t="shared" si="12"/>
        <v>14</v>
      </c>
      <c r="B367" s="2097" t="s">
        <v>14632</v>
      </c>
      <c r="C367" s="2260"/>
      <c r="D367" s="2264" t="s">
        <v>13412</v>
      </c>
      <c r="E367" s="2262"/>
      <c r="F367" s="2262"/>
      <c r="G367" s="2263" t="s">
        <v>4860</v>
      </c>
      <c r="H367" s="2263"/>
      <c r="I367" s="1010"/>
      <c r="J367" s="2517" t="s">
        <v>12494</v>
      </c>
      <c r="K367" s="2261" t="s">
        <v>4246</v>
      </c>
      <c r="L367" s="2195"/>
      <c r="M367" s="2195"/>
      <c r="N367" s="2263" t="s">
        <v>4858</v>
      </c>
      <c r="O367" s="2263" t="s">
        <v>4856</v>
      </c>
      <c r="P367" s="2263">
        <v>400</v>
      </c>
      <c r="Q367" s="2263"/>
      <c r="R367" s="2263"/>
      <c r="S367" s="2266" t="s">
        <v>2268</v>
      </c>
      <c r="T367" s="2263">
        <v>400</v>
      </c>
      <c r="U367" s="2267" t="s">
        <v>924</v>
      </c>
      <c r="V367" s="349">
        <f t="shared" si="11"/>
        <v>5</v>
      </c>
      <c r="W367" s="2266" t="s">
        <v>4849</v>
      </c>
      <c r="X367" s="2266" t="s">
        <v>1527</v>
      </c>
      <c r="Y367" s="2158">
        <v>90021475</v>
      </c>
      <c r="Z367" s="2158"/>
      <c r="AA367" s="2158"/>
      <c r="AB367" s="2158"/>
      <c r="AC367" s="2158"/>
      <c r="AD367" s="2260"/>
    </row>
    <row r="368" spans="1:30">
      <c r="A368" s="2258">
        <f t="shared" si="12"/>
        <v>15</v>
      </c>
      <c r="B368" s="2097" t="s">
        <v>14633</v>
      </c>
      <c r="C368" s="2260"/>
      <c r="D368" s="2264" t="s">
        <v>13419</v>
      </c>
      <c r="E368" s="2262"/>
      <c r="F368" s="2262"/>
      <c r="G368" s="2263" t="s">
        <v>4860</v>
      </c>
      <c r="H368" s="2263"/>
      <c r="I368" s="1010"/>
      <c r="J368" s="2517" t="s">
        <v>12434</v>
      </c>
      <c r="K368" s="2261" t="s">
        <v>1403</v>
      </c>
      <c r="L368" s="2195"/>
      <c r="M368" s="2195"/>
      <c r="N368" s="2263" t="s">
        <v>4858</v>
      </c>
      <c r="O368" s="2263" t="s">
        <v>4856</v>
      </c>
      <c r="P368" s="2263">
        <v>400</v>
      </c>
      <c r="Q368" s="2263"/>
      <c r="R368" s="2263"/>
      <c r="S368" s="2266" t="s">
        <v>2268</v>
      </c>
      <c r="T368" s="2263">
        <v>400</v>
      </c>
      <c r="U368" s="2267" t="s">
        <v>924</v>
      </c>
      <c r="V368" s="349">
        <f t="shared" si="11"/>
        <v>5</v>
      </c>
      <c r="W368" s="2266" t="s">
        <v>4849</v>
      </c>
      <c r="X368" s="2266" t="s">
        <v>1527</v>
      </c>
      <c r="Y368" s="2158">
        <v>90021475</v>
      </c>
      <c r="Z368" s="2158"/>
      <c r="AA368" s="2158"/>
      <c r="AB368" s="2158"/>
      <c r="AC368" s="2158"/>
      <c r="AD368" s="2260"/>
    </row>
    <row r="369" spans="1:30">
      <c r="A369" s="2258">
        <f t="shared" si="12"/>
        <v>16</v>
      </c>
      <c r="B369" s="2097" t="s">
        <v>14634</v>
      </c>
      <c r="C369" s="2260"/>
      <c r="D369" s="2264" t="s">
        <v>13420</v>
      </c>
      <c r="E369" s="2262"/>
      <c r="F369" s="2262"/>
      <c r="G369" s="2263" t="s">
        <v>4860</v>
      </c>
      <c r="H369" s="2263"/>
      <c r="I369" s="1010"/>
      <c r="J369" s="2517" t="s">
        <v>12434</v>
      </c>
      <c r="K369" s="2261" t="s">
        <v>4631</v>
      </c>
      <c r="L369" s="2195"/>
      <c r="M369" s="2195"/>
      <c r="N369" s="2263" t="s">
        <v>4858</v>
      </c>
      <c r="O369" s="2263" t="s">
        <v>4856</v>
      </c>
      <c r="P369" s="2263"/>
      <c r="Q369" s="2263"/>
      <c r="R369" s="2263"/>
      <c r="S369" s="2266" t="s">
        <v>2268</v>
      </c>
      <c r="T369" s="2263">
        <v>400</v>
      </c>
      <c r="U369" s="2267" t="s">
        <v>924</v>
      </c>
      <c r="V369" s="349">
        <f t="shared" si="11"/>
        <v>5</v>
      </c>
      <c r="W369" s="2266" t="s">
        <v>4849</v>
      </c>
      <c r="X369" s="2266" t="s">
        <v>1527</v>
      </c>
      <c r="Y369" s="2158"/>
      <c r="Z369" s="2158"/>
      <c r="AA369" s="2158"/>
      <c r="AB369" s="2158"/>
      <c r="AC369" s="2158"/>
      <c r="AD369" s="2260" t="s">
        <v>1405</v>
      </c>
    </row>
    <row r="370" spans="1:30">
      <c r="A370" s="2258">
        <f t="shared" si="12"/>
        <v>17</v>
      </c>
      <c r="B370" s="2097" t="s">
        <v>14635</v>
      </c>
      <c r="C370" s="2260"/>
      <c r="D370" s="2264" t="s">
        <v>13420</v>
      </c>
      <c r="E370" s="2262"/>
      <c r="F370" s="2262"/>
      <c r="G370" s="2263" t="s">
        <v>4860</v>
      </c>
      <c r="H370" s="2263"/>
      <c r="I370" s="1010"/>
      <c r="J370" s="2517" t="s">
        <v>12434</v>
      </c>
      <c r="K370" s="2261" t="s">
        <v>4631</v>
      </c>
      <c r="L370" s="2195">
        <v>40</v>
      </c>
      <c r="M370" s="2195"/>
      <c r="N370" s="2263" t="s">
        <v>4858</v>
      </c>
      <c r="O370" s="2263" t="s">
        <v>4856</v>
      </c>
      <c r="P370" s="2263"/>
      <c r="Q370" s="2263"/>
      <c r="R370" s="2263"/>
      <c r="S370" s="2266" t="s">
        <v>2268</v>
      </c>
      <c r="T370" s="2263">
        <v>400</v>
      </c>
      <c r="U370" s="2267" t="s">
        <v>924</v>
      </c>
      <c r="V370" s="349">
        <f t="shared" si="11"/>
        <v>5</v>
      </c>
      <c r="W370" s="2266" t="s">
        <v>4849</v>
      </c>
      <c r="X370" s="2266" t="s">
        <v>1527</v>
      </c>
      <c r="Y370" s="2158"/>
      <c r="Z370" s="2158"/>
      <c r="AA370" s="2158"/>
      <c r="AB370" s="2158"/>
      <c r="AC370" s="2158"/>
      <c r="AD370" s="2260" t="s">
        <v>1405</v>
      </c>
    </row>
    <row r="371" spans="1:30">
      <c r="A371" s="2258">
        <f t="shared" si="12"/>
        <v>18</v>
      </c>
      <c r="B371" s="2097" t="s">
        <v>14636</v>
      </c>
      <c r="C371" s="2260"/>
      <c r="D371" s="2264" t="s">
        <v>13421</v>
      </c>
      <c r="E371" s="2262"/>
      <c r="F371" s="2262"/>
      <c r="G371" s="2263" t="s">
        <v>4860</v>
      </c>
      <c r="H371" s="2263"/>
      <c r="I371" s="1010"/>
      <c r="J371" s="2517" t="s">
        <v>12434</v>
      </c>
      <c r="K371" s="2261" t="s">
        <v>4631</v>
      </c>
      <c r="L371" s="2195"/>
      <c r="M371" s="2195"/>
      <c r="N371" s="2263" t="s">
        <v>4858</v>
      </c>
      <c r="O371" s="2263" t="s">
        <v>4856</v>
      </c>
      <c r="P371" s="2263"/>
      <c r="Q371" s="2263"/>
      <c r="R371" s="2263"/>
      <c r="S371" s="2266" t="s">
        <v>2268</v>
      </c>
      <c r="T371" s="2263">
        <v>400</v>
      </c>
      <c r="U371" s="2267" t="s">
        <v>924</v>
      </c>
      <c r="V371" s="349">
        <f t="shared" si="11"/>
        <v>5</v>
      </c>
      <c r="W371" s="2266" t="s">
        <v>4849</v>
      </c>
      <c r="X371" s="2266" t="s">
        <v>1527</v>
      </c>
      <c r="Y371" s="2158"/>
      <c r="Z371" s="2158"/>
      <c r="AA371" s="2158"/>
      <c r="AB371" s="2158"/>
      <c r="AC371" s="2158"/>
      <c r="AD371" s="2260" t="s">
        <v>1405</v>
      </c>
    </row>
    <row r="372" spans="1:30">
      <c r="A372" s="2258">
        <f t="shared" si="12"/>
        <v>19</v>
      </c>
      <c r="B372" s="2097" t="s">
        <v>14637</v>
      </c>
      <c r="C372" s="2260"/>
      <c r="D372" s="2264" t="s">
        <v>13422</v>
      </c>
      <c r="E372" s="2262"/>
      <c r="F372" s="2262"/>
      <c r="G372" s="2263" t="s">
        <v>4860</v>
      </c>
      <c r="H372" s="2263"/>
      <c r="I372" s="1010"/>
      <c r="J372" s="2517" t="s">
        <v>12434</v>
      </c>
      <c r="K372" s="2261" t="s">
        <v>4485</v>
      </c>
      <c r="L372" s="2195">
        <v>48</v>
      </c>
      <c r="M372" s="2195"/>
      <c r="N372" s="2263" t="s">
        <v>4858</v>
      </c>
      <c r="O372" s="2263" t="s">
        <v>4856</v>
      </c>
      <c r="P372" s="2263"/>
      <c r="Q372" s="2263"/>
      <c r="R372" s="2263"/>
      <c r="S372" s="2266" t="s">
        <v>2268</v>
      </c>
      <c r="T372" s="2263">
        <v>400</v>
      </c>
      <c r="U372" s="2267" t="s">
        <v>924</v>
      </c>
      <c r="V372" s="349">
        <f t="shared" si="11"/>
        <v>5</v>
      </c>
      <c r="W372" s="2266" t="s">
        <v>4849</v>
      </c>
      <c r="X372" s="2266" t="s">
        <v>1527</v>
      </c>
      <c r="Y372" s="2158"/>
      <c r="Z372" s="2158"/>
      <c r="AA372" s="2158"/>
      <c r="AB372" s="2158"/>
      <c r="AC372" s="2158"/>
      <c r="AD372" s="2260"/>
    </row>
    <row r="373" spans="1:30">
      <c r="A373" s="2258">
        <f t="shared" si="12"/>
        <v>20</v>
      </c>
      <c r="B373" s="2097" t="s">
        <v>14638</v>
      </c>
      <c r="C373" s="2260"/>
      <c r="D373" s="2264" t="s">
        <v>13423</v>
      </c>
      <c r="E373" s="2262"/>
      <c r="F373" s="2262"/>
      <c r="G373" s="2263" t="s">
        <v>4860</v>
      </c>
      <c r="H373" s="2263"/>
      <c r="I373" s="1010"/>
      <c r="J373" s="2517" t="s">
        <v>12434</v>
      </c>
      <c r="K373" s="2261" t="s">
        <v>4631</v>
      </c>
      <c r="L373" s="2195"/>
      <c r="M373" s="2195"/>
      <c r="N373" s="2263" t="s">
        <v>4858</v>
      </c>
      <c r="O373" s="2263" t="s">
        <v>4856</v>
      </c>
      <c r="P373" s="2263">
        <v>400</v>
      </c>
      <c r="Q373" s="2263"/>
      <c r="R373" s="2263"/>
      <c r="S373" s="2266" t="s">
        <v>2268</v>
      </c>
      <c r="T373" s="2263">
        <v>400</v>
      </c>
      <c r="U373" s="2267" t="s">
        <v>924</v>
      </c>
      <c r="V373" s="349">
        <f t="shared" si="11"/>
        <v>5</v>
      </c>
      <c r="W373" s="2266" t="s">
        <v>4849</v>
      </c>
      <c r="X373" s="2266" t="s">
        <v>1527</v>
      </c>
      <c r="Y373" s="2158">
        <v>90021475</v>
      </c>
      <c r="Z373" s="2158"/>
      <c r="AA373" s="2158"/>
      <c r="AB373" s="2158"/>
      <c r="AC373" s="2158"/>
      <c r="AD373" s="2260"/>
    </row>
    <row r="374" spans="1:30">
      <c r="A374" s="2258">
        <f t="shared" si="12"/>
        <v>21</v>
      </c>
      <c r="B374" s="2097" t="s">
        <v>14639</v>
      </c>
      <c r="C374" s="2260"/>
      <c r="D374" s="2264" t="s">
        <v>13423</v>
      </c>
      <c r="E374" s="2262"/>
      <c r="F374" s="2262"/>
      <c r="G374" s="2263" t="s">
        <v>4860</v>
      </c>
      <c r="H374" s="2263"/>
      <c r="I374" s="1010"/>
      <c r="J374" s="2517" t="s">
        <v>12434</v>
      </c>
      <c r="K374" s="2261" t="s">
        <v>4631</v>
      </c>
      <c r="L374" s="2195"/>
      <c r="M374" s="2195"/>
      <c r="N374" s="2263" t="s">
        <v>4858</v>
      </c>
      <c r="O374" s="2263" t="s">
        <v>4856</v>
      </c>
      <c r="P374" s="2263">
        <v>400</v>
      </c>
      <c r="Q374" s="2263"/>
      <c r="R374" s="2263"/>
      <c r="S374" s="2266" t="s">
        <v>2268</v>
      </c>
      <c r="T374" s="2263">
        <v>400</v>
      </c>
      <c r="U374" s="2267" t="s">
        <v>924</v>
      </c>
      <c r="V374" s="349">
        <f t="shared" si="11"/>
        <v>5</v>
      </c>
      <c r="W374" s="2266" t="s">
        <v>4849</v>
      </c>
      <c r="X374" s="2266" t="s">
        <v>1527</v>
      </c>
      <c r="Y374" s="2158">
        <v>90021475</v>
      </c>
      <c r="Z374" s="2158"/>
      <c r="AA374" s="2158"/>
      <c r="AB374" s="2158"/>
      <c r="AC374" s="2158"/>
      <c r="AD374" s="2260" t="s">
        <v>1407</v>
      </c>
    </row>
    <row r="375" spans="1:30">
      <c r="A375" s="2258">
        <f t="shared" si="12"/>
        <v>22</v>
      </c>
      <c r="B375" s="2097" t="s">
        <v>14640</v>
      </c>
      <c r="C375" s="2260"/>
      <c r="D375" s="2264" t="s">
        <v>13424</v>
      </c>
      <c r="E375" s="2262"/>
      <c r="F375" s="2262"/>
      <c r="G375" s="2263" t="s">
        <v>4860</v>
      </c>
      <c r="H375" s="2263"/>
      <c r="I375" s="1010"/>
      <c r="J375" s="2517" t="s">
        <v>12434</v>
      </c>
      <c r="K375" s="2261" t="s">
        <v>4631</v>
      </c>
      <c r="L375" s="2195"/>
      <c r="M375" s="2195"/>
      <c r="N375" s="2263" t="s">
        <v>4858</v>
      </c>
      <c r="O375" s="2263" t="s">
        <v>4856</v>
      </c>
      <c r="P375" s="2263"/>
      <c r="Q375" s="2263"/>
      <c r="R375" s="2263"/>
      <c r="S375" s="2266" t="s">
        <v>2268</v>
      </c>
      <c r="T375" s="2263">
        <v>400</v>
      </c>
      <c r="U375" s="2267" t="s">
        <v>924</v>
      </c>
      <c r="V375" s="349">
        <f t="shared" si="11"/>
        <v>5</v>
      </c>
      <c r="W375" s="2266" t="s">
        <v>4849</v>
      </c>
      <c r="X375" s="2266" t="s">
        <v>1527</v>
      </c>
      <c r="Y375" s="2158"/>
      <c r="Z375" s="2158"/>
      <c r="AA375" s="2158"/>
      <c r="AB375" s="2158"/>
      <c r="AC375" s="2158"/>
      <c r="AD375" s="2260" t="s">
        <v>1405</v>
      </c>
    </row>
    <row r="376" spans="1:30">
      <c r="A376" s="2258">
        <f t="shared" si="12"/>
        <v>23</v>
      </c>
      <c r="B376" s="2097" t="s">
        <v>14641</v>
      </c>
      <c r="C376" s="2260"/>
      <c r="D376" s="2264" t="s">
        <v>13424</v>
      </c>
      <c r="E376" s="2262"/>
      <c r="F376" s="2262"/>
      <c r="G376" s="2263" t="s">
        <v>4860</v>
      </c>
      <c r="H376" s="2263"/>
      <c r="I376" s="1010"/>
      <c r="J376" s="2517" t="s">
        <v>12434</v>
      </c>
      <c r="K376" s="2261" t="s">
        <v>4631</v>
      </c>
      <c r="L376" s="2195"/>
      <c r="M376" s="2195"/>
      <c r="N376" s="2263" t="s">
        <v>4858</v>
      </c>
      <c r="O376" s="2263" t="s">
        <v>4856</v>
      </c>
      <c r="P376" s="2263"/>
      <c r="Q376" s="2263"/>
      <c r="R376" s="2263"/>
      <c r="S376" s="2266" t="s">
        <v>2268</v>
      </c>
      <c r="T376" s="2263">
        <v>400</v>
      </c>
      <c r="U376" s="2267" t="s">
        <v>924</v>
      </c>
      <c r="V376" s="349">
        <f t="shared" si="11"/>
        <v>5</v>
      </c>
      <c r="W376" s="2266" t="s">
        <v>4849</v>
      </c>
      <c r="X376" s="2266" t="s">
        <v>1527</v>
      </c>
      <c r="Y376" s="2158"/>
      <c r="Z376" s="2158"/>
      <c r="AA376" s="2158"/>
      <c r="AB376" s="2158"/>
      <c r="AC376" s="2158"/>
      <c r="AD376" s="2260" t="s">
        <v>1405</v>
      </c>
    </row>
    <row r="377" spans="1:30">
      <c r="A377" s="2258">
        <f t="shared" si="12"/>
        <v>24</v>
      </c>
      <c r="B377" s="2097" t="s">
        <v>14642</v>
      </c>
      <c r="C377" s="2260"/>
      <c r="D377" s="2264" t="s">
        <v>13425</v>
      </c>
      <c r="E377" s="2262"/>
      <c r="F377" s="2262"/>
      <c r="G377" s="2263" t="s">
        <v>4860</v>
      </c>
      <c r="H377" s="2263"/>
      <c r="I377" s="1010"/>
      <c r="J377" s="2517" t="s">
        <v>12495</v>
      </c>
      <c r="K377" s="2261" t="s">
        <v>4491</v>
      </c>
      <c r="L377" s="2195"/>
      <c r="M377" s="2195"/>
      <c r="N377" s="2263" t="s">
        <v>4858</v>
      </c>
      <c r="O377" s="2263" t="s">
        <v>4856</v>
      </c>
      <c r="P377" s="2263">
        <v>100</v>
      </c>
      <c r="Q377" s="2263"/>
      <c r="R377" s="2263"/>
      <c r="S377" s="2266" t="s">
        <v>2268</v>
      </c>
      <c r="T377" s="2263">
        <v>400</v>
      </c>
      <c r="U377" s="2267" t="s">
        <v>924</v>
      </c>
      <c r="V377" s="349">
        <f t="shared" si="11"/>
        <v>5</v>
      </c>
      <c r="W377" s="2266" t="s">
        <v>4849</v>
      </c>
      <c r="X377" s="2266" t="s">
        <v>1527</v>
      </c>
      <c r="Y377" s="2158">
        <v>90021188</v>
      </c>
      <c r="Z377" s="2158"/>
      <c r="AA377" s="2158"/>
      <c r="AB377" s="2158"/>
      <c r="AC377" s="2158"/>
      <c r="AD377" s="2260" t="s">
        <v>1405</v>
      </c>
    </row>
    <row r="378" spans="1:30">
      <c r="A378" s="2258">
        <f t="shared" si="12"/>
        <v>25</v>
      </c>
      <c r="B378" s="2097" t="s">
        <v>14643</v>
      </c>
      <c r="C378" s="2260"/>
      <c r="D378" s="2264" t="s">
        <v>13426</v>
      </c>
      <c r="E378" s="2262"/>
      <c r="F378" s="2262"/>
      <c r="G378" s="2263" t="s">
        <v>4860</v>
      </c>
      <c r="H378" s="2263"/>
      <c r="I378" s="1010"/>
      <c r="J378" s="2517" t="s">
        <v>12432</v>
      </c>
      <c r="K378" s="2261" t="s">
        <v>1027</v>
      </c>
      <c r="L378" s="2195"/>
      <c r="M378" s="2195"/>
      <c r="N378" s="2263" t="s">
        <v>4858</v>
      </c>
      <c r="O378" s="2263" t="s">
        <v>4856</v>
      </c>
      <c r="P378" s="2263">
        <v>160</v>
      </c>
      <c r="Q378" s="2263"/>
      <c r="R378" s="2263"/>
      <c r="S378" s="2266" t="s">
        <v>2268</v>
      </c>
      <c r="T378" s="2263">
        <v>400</v>
      </c>
      <c r="U378" s="2267" t="s">
        <v>924</v>
      </c>
      <c r="V378" s="349">
        <f t="shared" si="11"/>
        <v>5</v>
      </c>
      <c r="W378" s="2266" t="s">
        <v>4849</v>
      </c>
      <c r="X378" s="2266" t="s">
        <v>1527</v>
      </c>
      <c r="Y378" s="2158">
        <v>90021476</v>
      </c>
      <c r="Z378" s="2158"/>
      <c r="AA378" s="2158"/>
      <c r="AB378" s="2158"/>
      <c r="AC378" s="2158"/>
      <c r="AD378" s="2260" t="s">
        <v>1405</v>
      </c>
    </row>
    <row r="379" spans="1:30">
      <c r="A379" s="2258">
        <f t="shared" si="12"/>
        <v>26</v>
      </c>
      <c r="B379" s="2097" t="s">
        <v>14644</v>
      </c>
      <c r="C379" s="2260"/>
      <c r="D379" s="2264" t="s">
        <v>13427</v>
      </c>
      <c r="E379" s="2262"/>
      <c r="F379" s="2262"/>
      <c r="G379" s="2263" t="s">
        <v>4860</v>
      </c>
      <c r="H379" s="2263"/>
      <c r="I379" s="1010"/>
      <c r="J379" s="2517" t="s">
        <v>12432</v>
      </c>
      <c r="K379" s="2261" t="s">
        <v>156</v>
      </c>
      <c r="L379" s="2195"/>
      <c r="M379" s="2195"/>
      <c r="N379" s="2263" t="s">
        <v>4858</v>
      </c>
      <c r="O379" s="2263" t="s">
        <v>4856</v>
      </c>
      <c r="P379" s="2263">
        <v>160</v>
      </c>
      <c r="Q379" s="2263"/>
      <c r="R379" s="2263"/>
      <c r="S379" s="2266" t="s">
        <v>2268</v>
      </c>
      <c r="T379" s="2263">
        <v>400</v>
      </c>
      <c r="U379" s="2267" t="s">
        <v>924</v>
      </c>
      <c r="V379" s="349">
        <f t="shared" si="11"/>
        <v>5</v>
      </c>
      <c r="W379" s="2266" t="s">
        <v>4849</v>
      </c>
      <c r="X379" s="2266" t="s">
        <v>1527</v>
      </c>
      <c r="Y379" s="2158">
        <v>90021476</v>
      </c>
      <c r="Z379" s="2158"/>
      <c r="AA379" s="2158"/>
      <c r="AB379" s="2158"/>
      <c r="AC379" s="2158"/>
      <c r="AD379" s="2260"/>
    </row>
    <row r="380" spans="1:30">
      <c r="A380" s="2258">
        <f t="shared" si="12"/>
        <v>27</v>
      </c>
      <c r="B380" s="2097" t="s">
        <v>14645</v>
      </c>
      <c r="C380" s="2260"/>
      <c r="D380" s="219" t="s">
        <v>13428</v>
      </c>
      <c r="E380" s="2262"/>
      <c r="F380" s="2262"/>
      <c r="G380" s="2263" t="s">
        <v>1390</v>
      </c>
      <c r="H380" s="2263"/>
      <c r="I380" s="1010"/>
      <c r="J380" s="2517"/>
      <c r="K380" s="2261" t="s">
        <v>2267</v>
      </c>
      <c r="L380" s="2195"/>
      <c r="M380" s="2195"/>
      <c r="N380" s="2263"/>
      <c r="O380" s="2263" t="s">
        <v>4857</v>
      </c>
      <c r="P380" s="2263"/>
      <c r="Q380" s="2263"/>
      <c r="R380" s="2263"/>
      <c r="S380" s="2263">
        <v>40</v>
      </c>
      <c r="T380" s="2263">
        <v>100</v>
      </c>
      <c r="U380" s="2267" t="s">
        <v>924</v>
      </c>
      <c r="V380" s="349">
        <f t="shared" si="11"/>
        <v>5</v>
      </c>
      <c r="W380" s="2266" t="s">
        <v>4849</v>
      </c>
      <c r="X380" s="2266" t="s">
        <v>1527</v>
      </c>
      <c r="Y380" s="2158"/>
      <c r="Z380" s="2158"/>
      <c r="AA380" s="2158"/>
      <c r="AB380" s="2158"/>
      <c r="AC380" s="2158"/>
      <c r="AD380" s="2260" t="s">
        <v>1404</v>
      </c>
    </row>
    <row r="381" spans="1:30">
      <c r="A381" s="2195"/>
      <c r="B381" s="2268"/>
      <c r="C381" s="2260"/>
      <c r="D381" s="2261"/>
      <c r="E381" s="2262"/>
      <c r="F381" s="2262"/>
      <c r="G381" s="2263"/>
      <c r="H381" s="2263"/>
      <c r="I381" s="1010"/>
      <c r="J381" s="2517"/>
      <c r="K381" s="2261"/>
      <c r="L381" s="2195"/>
      <c r="M381" s="2195"/>
      <c r="N381" s="2263"/>
      <c r="O381" s="2263"/>
      <c r="P381" s="2263"/>
      <c r="Q381" s="2263"/>
      <c r="R381" s="2263"/>
      <c r="S381" s="2263"/>
      <c r="T381" s="2263"/>
      <c r="U381" s="2263"/>
      <c r="V381" s="349" t="str">
        <f t="shared" si="11"/>
        <v xml:space="preserve"> </v>
      </c>
      <c r="W381" s="2263"/>
      <c r="X381" s="2263"/>
      <c r="Y381" s="2158"/>
      <c r="Z381" s="2158"/>
      <c r="AA381" s="2158"/>
      <c r="AB381" s="2158"/>
      <c r="AC381" s="2158"/>
      <c r="AD381" s="2260"/>
    </row>
    <row r="382" spans="1:30">
      <c r="A382" s="2258"/>
      <c r="B382" s="2259" t="s">
        <v>3032</v>
      </c>
      <c r="C382" s="2260"/>
      <c r="D382" s="2269"/>
      <c r="E382" s="2262"/>
      <c r="F382" s="2262"/>
      <c r="G382" s="2263"/>
      <c r="H382" s="2263"/>
      <c r="I382" s="1010"/>
      <c r="J382" s="2517"/>
      <c r="K382" s="2261"/>
      <c r="L382" s="2195"/>
      <c r="M382" s="2195"/>
      <c r="N382" s="2263"/>
      <c r="O382" s="2263"/>
      <c r="P382" s="2263"/>
      <c r="Q382" s="2263"/>
      <c r="R382" s="2263"/>
      <c r="S382" s="2263"/>
      <c r="T382" s="2263"/>
      <c r="U382" s="2263"/>
      <c r="V382" s="349" t="str">
        <f t="shared" si="11"/>
        <v xml:space="preserve"> </v>
      </c>
      <c r="W382" s="2263"/>
      <c r="X382" s="2263"/>
      <c r="Y382" s="2158"/>
      <c r="Z382" s="2158"/>
      <c r="AA382" s="2158"/>
      <c r="AB382" s="2158"/>
      <c r="AC382" s="2158"/>
      <c r="AD382" s="2260"/>
    </row>
    <row r="383" spans="1:30">
      <c r="A383" s="2195"/>
      <c r="B383" s="2268"/>
      <c r="C383" s="2260"/>
      <c r="D383" s="2261"/>
      <c r="E383" s="2262"/>
      <c r="F383" s="2262"/>
      <c r="G383" s="2263"/>
      <c r="H383" s="2263"/>
      <c r="I383" s="1010"/>
      <c r="J383" s="2517"/>
      <c r="K383" s="2261"/>
      <c r="L383" s="2195"/>
      <c r="M383" s="2195"/>
      <c r="N383" s="2263"/>
      <c r="O383" s="2263"/>
      <c r="P383" s="2263"/>
      <c r="Q383" s="2263"/>
      <c r="R383" s="2263"/>
      <c r="S383" s="2263"/>
      <c r="T383" s="2263"/>
      <c r="U383" s="2263"/>
      <c r="V383" s="349" t="str">
        <f t="shared" si="11"/>
        <v xml:space="preserve"> </v>
      </c>
      <c r="W383" s="2263"/>
      <c r="X383" s="2263"/>
      <c r="Y383" s="2158"/>
      <c r="Z383" s="2158"/>
      <c r="AA383" s="2158"/>
      <c r="AB383" s="2158"/>
      <c r="AC383" s="2158"/>
      <c r="AD383" s="2260"/>
    </row>
    <row r="384" spans="1:30">
      <c r="A384" s="2195">
        <v>1</v>
      </c>
      <c r="B384" s="2094" t="s">
        <v>14660</v>
      </c>
      <c r="C384" s="2260"/>
      <c r="D384" s="2261" t="s">
        <v>2215</v>
      </c>
      <c r="E384" s="2262"/>
      <c r="F384" s="2262"/>
      <c r="G384" s="2263" t="s">
        <v>2387</v>
      </c>
      <c r="H384" s="2263"/>
      <c r="I384" s="1010"/>
      <c r="J384" s="2517"/>
      <c r="K384" s="2261" t="s">
        <v>2286</v>
      </c>
      <c r="L384" s="2195">
        <v>134</v>
      </c>
      <c r="M384" s="2195">
        <v>16</v>
      </c>
      <c r="N384" s="2263" t="s">
        <v>4858</v>
      </c>
      <c r="O384" s="2263" t="s">
        <v>4856</v>
      </c>
      <c r="P384" s="2263"/>
      <c r="Q384" s="2263"/>
      <c r="R384" s="2263"/>
      <c r="S384" s="2263">
        <v>0</v>
      </c>
      <c r="T384" s="2263">
        <v>450</v>
      </c>
      <c r="U384" s="2267" t="s">
        <v>924</v>
      </c>
      <c r="V384" s="349">
        <f t="shared" si="11"/>
        <v>125</v>
      </c>
      <c r="W384" s="33" t="s">
        <v>4239</v>
      </c>
      <c r="X384" s="331" t="s">
        <v>698</v>
      </c>
      <c r="Y384" s="2158"/>
      <c r="Z384" s="2158"/>
      <c r="AA384" s="2158"/>
      <c r="AB384" s="2158"/>
      <c r="AC384" s="2158"/>
      <c r="AD384" s="2260"/>
    </row>
    <row r="385" spans="1:30">
      <c r="A385" s="2195">
        <f>A384+1</f>
        <v>2</v>
      </c>
      <c r="B385" s="2094" t="s">
        <v>14661</v>
      </c>
      <c r="C385" s="2260"/>
      <c r="D385" s="2261" t="s">
        <v>2214</v>
      </c>
      <c r="E385" s="2262"/>
      <c r="F385" s="2262"/>
      <c r="G385" s="2263" t="s">
        <v>2387</v>
      </c>
      <c r="H385" s="2263"/>
      <c r="I385" s="1010"/>
      <c r="J385" s="2517"/>
      <c r="K385" s="2261" t="s">
        <v>2276</v>
      </c>
      <c r="L385" s="2195">
        <v>165</v>
      </c>
      <c r="M385" s="2195">
        <v>16</v>
      </c>
      <c r="N385" s="2263" t="s">
        <v>4858</v>
      </c>
      <c r="O385" s="2263" t="s">
        <v>4856</v>
      </c>
      <c r="P385" s="2263"/>
      <c r="Q385" s="2263"/>
      <c r="R385" s="2263"/>
      <c r="S385" s="2263">
        <v>0</v>
      </c>
      <c r="T385" s="2263">
        <v>450</v>
      </c>
      <c r="U385" s="2267" t="s">
        <v>924</v>
      </c>
      <c r="V385" s="349">
        <f t="shared" si="11"/>
        <v>125</v>
      </c>
      <c r="W385" s="33" t="s">
        <v>4239</v>
      </c>
      <c r="X385" s="331" t="s">
        <v>698</v>
      </c>
      <c r="Y385" s="2158"/>
      <c r="Z385" s="2158"/>
      <c r="AA385" s="2158"/>
      <c r="AB385" s="2158"/>
      <c r="AC385" s="2158"/>
      <c r="AD385" s="2260"/>
    </row>
    <row r="386" spans="1:30">
      <c r="A386" s="2195">
        <f>A385+1</f>
        <v>3</v>
      </c>
      <c r="B386" s="2094" t="s">
        <v>14662</v>
      </c>
      <c r="C386" s="2260"/>
      <c r="D386" s="2261" t="s">
        <v>2213</v>
      </c>
      <c r="E386" s="2262"/>
      <c r="F386" s="2262"/>
      <c r="G386" s="2263" t="s">
        <v>2387</v>
      </c>
      <c r="H386" s="2263"/>
      <c r="I386" s="1010"/>
      <c r="J386" s="2517"/>
      <c r="K386" s="2261" t="s">
        <v>1974</v>
      </c>
      <c r="L386" s="2195">
        <v>250</v>
      </c>
      <c r="M386" s="2195" t="s">
        <v>2063</v>
      </c>
      <c r="N386" s="2263" t="s">
        <v>4858</v>
      </c>
      <c r="O386" s="2263" t="s">
        <v>4856</v>
      </c>
      <c r="P386" s="2263"/>
      <c r="Q386" s="2263"/>
      <c r="R386" s="2263"/>
      <c r="S386" s="2263">
        <v>0</v>
      </c>
      <c r="T386" s="2263">
        <v>450</v>
      </c>
      <c r="U386" s="2267" t="s">
        <v>924</v>
      </c>
      <c r="V386" s="349">
        <f t="shared" si="11"/>
        <v>125</v>
      </c>
      <c r="W386" s="33" t="s">
        <v>4239</v>
      </c>
      <c r="X386" s="331" t="s">
        <v>698</v>
      </c>
      <c r="Y386" s="2158"/>
      <c r="Z386" s="2158"/>
      <c r="AA386" s="2158"/>
      <c r="AB386" s="2158"/>
      <c r="AC386" s="2158"/>
      <c r="AD386" s="2260"/>
    </row>
    <row r="387" spans="1:30">
      <c r="A387" s="2195">
        <f>A386+1</f>
        <v>4</v>
      </c>
      <c r="B387" s="2094" t="s">
        <v>14663</v>
      </c>
      <c r="C387" s="2260"/>
      <c r="D387" s="2261" t="s">
        <v>2213</v>
      </c>
      <c r="E387" s="2262"/>
      <c r="F387" s="2262"/>
      <c r="G387" s="2263" t="s">
        <v>2387</v>
      </c>
      <c r="H387" s="2263"/>
      <c r="I387" s="1010"/>
      <c r="J387" s="2517"/>
      <c r="K387" s="2261" t="s">
        <v>1974</v>
      </c>
      <c r="L387" s="2195">
        <v>131</v>
      </c>
      <c r="M387" s="2195" t="s">
        <v>2063</v>
      </c>
      <c r="N387" s="2263" t="s">
        <v>4858</v>
      </c>
      <c r="O387" s="2263" t="s">
        <v>4856</v>
      </c>
      <c r="P387" s="2263"/>
      <c r="Q387" s="2263"/>
      <c r="R387" s="2263"/>
      <c r="S387" s="2263">
        <v>0</v>
      </c>
      <c r="T387" s="2263">
        <v>450</v>
      </c>
      <c r="U387" s="2267" t="s">
        <v>924</v>
      </c>
      <c r="V387" s="349">
        <f t="shared" si="11"/>
        <v>125</v>
      </c>
      <c r="W387" s="33" t="s">
        <v>4239</v>
      </c>
      <c r="X387" s="331" t="s">
        <v>698</v>
      </c>
      <c r="Y387" s="2158"/>
      <c r="Z387" s="2158"/>
      <c r="AA387" s="2158"/>
      <c r="AB387" s="2158"/>
      <c r="AC387" s="2158"/>
      <c r="AD387" s="2260"/>
    </row>
    <row r="388" spans="1:30">
      <c r="A388" s="2195">
        <f>A387+1</f>
        <v>5</v>
      </c>
      <c r="B388" s="2094" t="s">
        <v>14646</v>
      </c>
      <c r="C388" s="2260"/>
      <c r="D388" s="2261" t="s">
        <v>3356</v>
      </c>
      <c r="E388" s="2262"/>
      <c r="F388" s="2262"/>
      <c r="G388" s="2263" t="s">
        <v>4859</v>
      </c>
      <c r="H388" s="2263"/>
      <c r="I388" s="1010"/>
      <c r="J388" s="2517"/>
      <c r="K388" s="2261" t="s">
        <v>3535</v>
      </c>
      <c r="L388" s="2195">
        <v>30</v>
      </c>
      <c r="M388" s="2195">
        <v>3</v>
      </c>
      <c r="N388" s="2263" t="s">
        <v>4858</v>
      </c>
      <c r="O388" s="2263" t="s">
        <v>4856</v>
      </c>
      <c r="P388" s="2263"/>
      <c r="Q388" s="2263" t="s">
        <v>2233</v>
      </c>
      <c r="R388" s="2263"/>
      <c r="S388" s="2263">
        <v>0</v>
      </c>
      <c r="T388" s="2263">
        <v>100</v>
      </c>
      <c r="U388" s="2267" t="s">
        <v>924</v>
      </c>
      <c r="V388" s="349">
        <f t="shared" si="11"/>
        <v>125</v>
      </c>
      <c r="W388" s="33" t="s">
        <v>4239</v>
      </c>
      <c r="X388" s="331" t="s">
        <v>698</v>
      </c>
      <c r="Y388" s="2158"/>
      <c r="Z388" s="2158"/>
      <c r="AA388" s="2158"/>
      <c r="AB388" s="2158"/>
      <c r="AC388" s="2158"/>
      <c r="AD388" s="2260"/>
    </row>
    <row r="389" spans="1:30">
      <c r="A389" s="2195"/>
      <c r="B389" s="2268"/>
      <c r="C389" s="2260"/>
      <c r="D389" s="2261"/>
      <c r="E389" s="2262"/>
      <c r="F389" s="2262"/>
      <c r="G389" s="2263"/>
      <c r="H389" s="2263"/>
      <c r="I389" s="1010"/>
      <c r="J389" s="2517"/>
      <c r="K389" s="2261"/>
      <c r="L389" s="2195"/>
      <c r="M389" s="2195"/>
      <c r="N389" s="2263"/>
      <c r="O389" s="2263"/>
      <c r="P389" s="2263"/>
      <c r="Q389" s="2263"/>
      <c r="R389" s="2263"/>
      <c r="S389" s="2263"/>
      <c r="T389" s="2263"/>
      <c r="U389" s="2263"/>
      <c r="V389" s="349" t="str">
        <f t="shared" si="11"/>
        <v xml:space="preserve"> </v>
      </c>
      <c r="W389" s="2263"/>
      <c r="X389" s="2263"/>
      <c r="Y389" s="2158"/>
      <c r="Z389" s="2158"/>
      <c r="AA389" s="2158"/>
      <c r="AB389" s="2158"/>
      <c r="AC389" s="2158"/>
      <c r="AD389" s="2260"/>
    </row>
    <row r="390" spans="1:30">
      <c r="A390" s="2195"/>
      <c r="B390" s="2268"/>
      <c r="C390" s="2260"/>
      <c r="D390" s="2261"/>
      <c r="E390" s="2262"/>
      <c r="F390" s="2262"/>
      <c r="G390" s="2263"/>
      <c r="H390" s="2263"/>
      <c r="I390" s="1010"/>
      <c r="J390" s="2517"/>
      <c r="K390" s="2261"/>
      <c r="L390" s="2195"/>
      <c r="M390" s="2195"/>
      <c r="N390" s="2263"/>
      <c r="O390" s="2263"/>
      <c r="P390" s="2263"/>
      <c r="Q390" s="2263"/>
      <c r="R390" s="2263"/>
      <c r="S390" s="2263"/>
      <c r="T390" s="2263"/>
      <c r="U390" s="2263"/>
      <c r="V390" s="349" t="str">
        <f t="shared" si="11"/>
        <v xml:space="preserve"> </v>
      </c>
      <c r="W390" s="2263"/>
      <c r="X390" s="2263"/>
      <c r="Y390" s="2158"/>
      <c r="Z390" s="2158"/>
      <c r="AA390" s="2158"/>
      <c r="AB390" s="2158"/>
      <c r="AC390" s="2158"/>
      <c r="AD390" s="2260"/>
    </row>
    <row r="391" spans="1:30">
      <c r="A391" s="2258"/>
      <c r="B391" s="2259" t="s">
        <v>4898</v>
      </c>
      <c r="C391" s="2260"/>
      <c r="D391" s="2269"/>
      <c r="E391" s="2262"/>
      <c r="F391" s="2262"/>
      <c r="G391" s="2263"/>
      <c r="H391" s="2263"/>
      <c r="I391" s="1010"/>
      <c r="J391" s="2517"/>
      <c r="K391" s="2261"/>
      <c r="L391" s="2195"/>
      <c r="M391" s="2195"/>
      <c r="N391" s="2263"/>
      <c r="O391" s="2263"/>
      <c r="P391" s="2263"/>
      <c r="Q391" s="2263"/>
      <c r="R391" s="2263"/>
      <c r="S391" s="2263"/>
      <c r="T391" s="2263"/>
      <c r="U391" s="2263"/>
      <c r="V391" s="349" t="str">
        <f t="shared" si="11"/>
        <v xml:space="preserve"> </v>
      </c>
      <c r="W391" s="2263"/>
      <c r="X391" s="2263"/>
      <c r="Y391" s="2158"/>
      <c r="Z391" s="2158"/>
      <c r="AA391" s="2158"/>
      <c r="AB391" s="2158"/>
      <c r="AC391" s="2158"/>
      <c r="AD391" s="2260"/>
    </row>
    <row r="392" spans="1:30">
      <c r="A392" s="2195"/>
      <c r="B392" s="2268"/>
      <c r="C392" s="2260"/>
      <c r="D392" s="2261"/>
      <c r="E392" s="2262"/>
      <c r="F392" s="2262"/>
      <c r="G392" s="2263"/>
      <c r="H392" s="2263"/>
      <c r="I392" s="1010"/>
      <c r="J392" s="2517"/>
      <c r="K392" s="2261"/>
      <c r="L392" s="2195"/>
      <c r="M392" s="2195"/>
      <c r="N392" s="2263"/>
      <c r="O392" s="2263"/>
      <c r="P392" s="2263"/>
      <c r="Q392" s="2263"/>
      <c r="R392" s="2263"/>
      <c r="S392" s="2263"/>
      <c r="T392" s="2263"/>
      <c r="U392" s="2263"/>
      <c r="V392" s="349" t="str">
        <f t="shared" si="11"/>
        <v xml:space="preserve"> </v>
      </c>
      <c r="W392" s="2263"/>
      <c r="X392" s="2263"/>
      <c r="Y392" s="2158"/>
      <c r="Z392" s="2158"/>
      <c r="AA392" s="2158"/>
      <c r="AB392" s="2158"/>
      <c r="AC392" s="2158"/>
      <c r="AD392" s="2260"/>
    </row>
    <row r="393" spans="1:30">
      <c r="A393" s="2195">
        <v>1</v>
      </c>
      <c r="B393" s="2094" t="s">
        <v>14664</v>
      </c>
      <c r="C393" s="2260"/>
      <c r="D393" s="2261" t="s">
        <v>13401</v>
      </c>
      <c r="E393" s="2262"/>
      <c r="F393" s="2262"/>
      <c r="G393" s="2263" t="s">
        <v>4859</v>
      </c>
      <c r="H393" s="2263"/>
      <c r="I393" s="1010"/>
      <c r="J393" s="2517" t="s">
        <v>19293</v>
      </c>
      <c r="K393" s="2261" t="s">
        <v>1974</v>
      </c>
      <c r="L393" s="2195">
        <v>229</v>
      </c>
      <c r="M393" s="2195">
        <v>-0.02</v>
      </c>
      <c r="N393" s="2263" t="s">
        <v>2059</v>
      </c>
      <c r="O393" s="2263" t="s">
        <v>2060</v>
      </c>
      <c r="P393" s="2266" t="s">
        <v>2524</v>
      </c>
      <c r="Q393" s="2263" t="s">
        <v>2061</v>
      </c>
      <c r="R393" s="2263"/>
      <c r="S393" s="2263">
        <v>-50</v>
      </c>
      <c r="T393" s="2263">
        <v>400</v>
      </c>
      <c r="U393" s="2263" t="s">
        <v>4849</v>
      </c>
      <c r="V393" s="349">
        <f t="shared" si="11"/>
        <v>5</v>
      </c>
      <c r="W393" s="2263" t="s">
        <v>4849</v>
      </c>
      <c r="X393" s="2263" t="s">
        <v>1527</v>
      </c>
      <c r="Y393" s="2158"/>
      <c r="Z393" s="2158"/>
      <c r="AA393" s="2158"/>
      <c r="AB393" s="2158"/>
      <c r="AC393" s="2158"/>
      <c r="AD393" s="2260"/>
    </row>
    <row r="394" spans="1:30">
      <c r="A394" s="2195">
        <f>A393+1</f>
        <v>2</v>
      </c>
      <c r="B394" s="2094" t="s">
        <v>14665</v>
      </c>
      <c r="C394" s="2260"/>
      <c r="D394" s="2261" t="s">
        <v>13401</v>
      </c>
      <c r="E394" s="2262"/>
      <c r="F394" s="2262"/>
      <c r="G394" s="2263" t="s">
        <v>4859</v>
      </c>
      <c r="H394" s="2263"/>
      <c r="I394" s="1010"/>
      <c r="J394" s="2517"/>
      <c r="K394" s="2261" t="s">
        <v>1974</v>
      </c>
      <c r="L394" s="2195">
        <v>151</v>
      </c>
      <c r="M394" s="2195">
        <v>-0.04</v>
      </c>
      <c r="N394" s="2263" t="s">
        <v>2059</v>
      </c>
      <c r="O394" s="2263" t="s">
        <v>2060</v>
      </c>
      <c r="P394" s="2266" t="s">
        <v>2524</v>
      </c>
      <c r="Q394" s="2263" t="s">
        <v>2061</v>
      </c>
      <c r="R394" s="2263"/>
      <c r="S394" s="2263">
        <v>-50</v>
      </c>
      <c r="T394" s="2263">
        <v>400</v>
      </c>
      <c r="U394" s="2263" t="s">
        <v>4849</v>
      </c>
      <c r="V394" s="349">
        <f t="shared" si="11"/>
        <v>5</v>
      </c>
      <c r="W394" s="2263" t="s">
        <v>4849</v>
      </c>
      <c r="X394" s="2263" t="s">
        <v>1527</v>
      </c>
      <c r="Y394" s="2158"/>
      <c r="Z394" s="2158"/>
      <c r="AA394" s="2158"/>
      <c r="AB394" s="2158"/>
      <c r="AC394" s="2158"/>
      <c r="AD394" s="2260"/>
    </row>
    <row r="395" spans="1:30">
      <c r="A395" s="2195">
        <f t="shared" ref="A395:A442" si="13">A394+1</f>
        <v>3</v>
      </c>
      <c r="B395" s="2094" t="s">
        <v>17804</v>
      </c>
      <c r="C395" s="2260"/>
      <c r="D395" s="2261" t="s">
        <v>13402</v>
      </c>
      <c r="E395" s="2262"/>
      <c r="F395" s="2262"/>
      <c r="G395" s="2263" t="s">
        <v>4859</v>
      </c>
      <c r="H395" s="2263"/>
      <c r="I395" s="1010"/>
      <c r="J395" s="2517" t="s">
        <v>12464</v>
      </c>
      <c r="K395" s="2261" t="s">
        <v>4631</v>
      </c>
      <c r="L395" s="2195">
        <v>140</v>
      </c>
      <c r="M395" s="2195">
        <v>0.02</v>
      </c>
      <c r="N395" s="2263" t="s">
        <v>2059</v>
      </c>
      <c r="O395" s="2263" t="s">
        <v>2060</v>
      </c>
      <c r="P395" s="2266" t="s">
        <v>2524</v>
      </c>
      <c r="Q395" s="2263" t="s">
        <v>2061</v>
      </c>
      <c r="R395" s="2263"/>
      <c r="S395" s="2263">
        <v>-50</v>
      </c>
      <c r="T395" s="2263">
        <v>400</v>
      </c>
      <c r="U395" s="2263" t="s">
        <v>4849</v>
      </c>
      <c r="V395" s="349">
        <f t="shared" si="11"/>
        <v>5</v>
      </c>
      <c r="W395" s="2263" t="s">
        <v>4849</v>
      </c>
      <c r="X395" s="2263" t="s">
        <v>1527</v>
      </c>
      <c r="Y395" s="2158"/>
      <c r="Z395" s="2158"/>
      <c r="AA395" s="2158"/>
      <c r="AB395" s="2158"/>
      <c r="AC395" s="2158"/>
      <c r="AD395" s="2260"/>
    </row>
    <row r="396" spans="1:30">
      <c r="A396" s="2195">
        <f t="shared" si="13"/>
        <v>4</v>
      </c>
      <c r="B396" s="2094" t="s">
        <v>14666</v>
      </c>
      <c r="C396" s="2260"/>
      <c r="D396" s="2261" t="s">
        <v>13402</v>
      </c>
      <c r="E396" s="2262" t="s">
        <v>19335</v>
      </c>
      <c r="F396" s="2262" t="s">
        <v>19337</v>
      </c>
      <c r="G396" s="2263" t="s">
        <v>4859</v>
      </c>
      <c r="H396" s="2263"/>
      <c r="I396" s="1010"/>
      <c r="J396" s="2517"/>
      <c r="K396" s="2261" t="s">
        <v>4631</v>
      </c>
      <c r="L396" s="2195">
        <v>140</v>
      </c>
      <c r="M396" s="2195">
        <v>21.06</v>
      </c>
      <c r="N396" s="2263" t="s">
        <v>2059</v>
      </c>
      <c r="O396" s="2263" t="s">
        <v>2060</v>
      </c>
      <c r="P396" s="2266" t="s">
        <v>2524</v>
      </c>
      <c r="Q396" s="2263" t="s">
        <v>2061</v>
      </c>
      <c r="R396" s="2263"/>
      <c r="S396" s="2263">
        <v>-50</v>
      </c>
      <c r="T396" s="2263">
        <v>400</v>
      </c>
      <c r="U396" s="2263" t="s">
        <v>4849</v>
      </c>
      <c r="V396" s="349">
        <f t="shared" ref="V396:V442" si="14">IF(ISERROR(INDEX(data,MATCH(LEN(X396),item,0),2))," ",INDEX(data,MATCH(LEN(X396),item,0),2))</f>
        <v>5</v>
      </c>
      <c r="W396" s="2263" t="s">
        <v>4849</v>
      </c>
      <c r="X396" s="2263" t="s">
        <v>1527</v>
      </c>
      <c r="Y396" s="2158"/>
      <c r="Z396" s="2158"/>
      <c r="AA396" s="2158"/>
      <c r="AB396" s="2158"/>
      <c r="AC396" s="2158"/>
      <c r="AD396" s="2260"/>
    </row>
    <row r="397" spans="1:30">
      <c r="A397" s="2195">
        <f t="shared" si="13"/>
        <v>5</v>
      </c>
      <c r="B397" s="2094" t="s">
        <v>14667</v>
      </c>
      <c r="C397" s="2260"/>
      <c r="D397" s="2261" t="s">
        <v>13402</v>
      </c>
      <c r="E397" s="2262"/>
      <c r="F397" s="2262"/>
      <c r="G397" s="2263" t="s">
        <v>4859</v>
      </c>
      <c r="H397" s="2263"/>
      <c r="I397" s="1010"/>
      <c r="J397" s="2517"/>
      <c r="K397" s="2261" t="s">
        <v>4631</v>
      </c>
      <c r="L397" s="2195">
        <v>120</v>
      </c>
      <c r="M397" s="2195">
        <v>0.02</v>
      </c>
      <c r="N397" s="2263" t="s">
        <v>2059</v>
      </c>
      <c r="O397" s="2263" t="s">
        <v>2060</v>
      </c>
      <c r="P397" s="2266" t="s">
        <v>2524</v>
      </c>
      <c r="Q397" s="2263" t="s">
        <v>2061</v>
      </c>
      <c r="R397" s="2263"/>
      <c r="S397" s="2263">
        <v>-50</v>
      </c>
      <c r="T397" s="2263">
        <v>400</v>
      </c>
      <c r="U397" s="2263" t="s">
        <v>4849</v>
      </c>
      <c r="V397" s="349">
        <f t="shared" si="14"/>
        <v>5</v>
      </c>
      <c r="W397" s="2263" t="s">
        <v>4849</v>
      </c>
      <c r="X397" s="2263" t="s">
        <v>1527</v>
      </c>
      <c r="Y397" s="2158"/>
      <c r="Z397" s="2158"/>
      <c r="AA397" s="2158"/>
      <c r="AB397" s="2158"/>
      <c r="AC397" s="2158"/>
      <c r="AD397" s="2260"/>
    </row>
    <row r="398" spans="1:30">
      <c r="A398" s="2195">
        <f t="shared" si="13"/>
        <v>6</v>
      </c>
      <c r="B398" s="2094" t="s">
        <v>14668</v>
      </c>
      <c r="C398" s="2260"/>
      <c r="D398" s="2261" t="s">
        <v>13402</v>
      </c>
      <c r="E398" s="2262" t="s">
        <v>19335</v>
      </c>
      <c r="F398" s="2262" t="s">
        <v>19336</v>
      </c>
      <c r="G398" s="2263" t="s">
        <v>4859</v>
      </c>
      <c r="H398" s="2263"/>
      <c r="I398" s="1010"/>
      <c r="J398" s="2517"/>
      <c r="K398" s="2261" t="s">
        <v>4631</v>
      </c>
      <c r="L398" s="2195">
        <v>120</v>
      </c>
      <c r="M398" s="2195">
        <v>3.5</v>
      </c>
      <c r="N398" s="2263" t="s">
        <v>2059</v>
      </c>
      <c r="O398" s="2263" t="s">
        <v>2060</v>
      </c>
      <c r="P398" s="2266" t="s">
        <v>2524</v>
      </c>
      <c r="Q398" s="2263" t="s">
        <v>2061</v>
      </c>
      <c r="R398" s="2263"/>
      <c r="S398" s="2263">
        <v>-50</v>
      </c>
      <c r="T398" s="2263">
        <v>400</v>
      </c>
      <c r="U398" s="2263" t="s">
        <v>4849</v>
      </c>
      <c r="V398" s="349">
        <f t="shared" si="14"/>
        <v>5</v>
      </c>
      <c r="W398" s="2263" t="s">
        <v>4849</v>
      </c>
      <c r="X398" s="2263" t="s">
        <v>1527</v>
      </c>
      <c r="Y398" s="2158"/>
      <c r="Z398" s="2158"/>
      <c r="AA398" s="2158"/>
      <c r="AB398" s="2158"/>
      <c r="AC398" s="2158"/>
      <c r="AD398" s="2260"/>
    </row>
    <row r="399" spans="1:30">
      <c r="A399" s="2195">
        <f t="shared" si="13"/>
        <v>7</v>
      </c>
      <c r="B399" s="2094" t="s">
        <v>14669</v>
      </c>
      <c r="C399" s="2260"/>
      <c r="D399" s="2261" t="s">
        <v>13402</v>
      </c>
      <c r="E399" s="2262"/>
      <c r="F399" s="2262"/>
      <c r="G399" s="2263" t="s">
        <v>4859</v>
      </c>
      <c r="H399" s="2263"/>
      <c r="I399" s="1010"/>
      <c r="J399" s="2517"/>
      <c r="K399" s="2261" t="s">
        <v>4631</v>
      </c>
      <c r="L399" s="2195">
        <v>113</v>
      </c>
      <c r="M399" s="2195">
        <v>3.5</v>
      </c>
      <c r="N399" s="2263" t="s">
        <v>2059</v>
      </c>
      <c r="O399" s="2263" t="s">
        <v>2060</v>
      </c>
      <c r="P399" s="2266" t="s">
        <v>2524</v>
      </c>
      <c r="Q399" s="2263" t="s">
        <v>2061</v>
      </c>
      <c r="R399" s="2263"/>
      <c r="S399" s="2263">
        <v>-50</v>
      </c>
      <c r="T399" s="2263">
        <v>400</v>
      </c>
      <c r="U399" s="2263" t="s">
        <v>4849</v>
      </c>
      <c r="V399" s="349">
        <f t="shared" si="14"/>
        <v>5</v>
      </c>
      <c r="W399" s="2263" t="s">
        <v>4849</v>
      </c>
      <c r="X399" s="2263" t="s">
        <v>1527</v>
      </c>
      <c r="Y399" s="2158"/>
      <c r="Z399" s="2158"/>
      <c r="AA399" s="2158"/>
      <c r="AB399" s="2158"/>
      <c r="AC399" s="2158"/>
      <c r="AD399" s="2260"/>
    </row>
    <row r="400" spans="1:30">
      <c r="A400" s="2195">
        <f t="shared" si="13"/>
        <v>8</v>
      </c>
      <c r="B400" s="2094" t="s">
        <v>14670</v>
      </c>
      <c r="C400" s="2260"/>
      <c r="D400" s="2261" t="s">
        <v>13403</v>
      </c>
      <c r="E400" s="2262"/>
      <c r="F400" s="2262"/>
      <c r="G400" s="2263" t="s">
        <v>4859</v>
      </c>
      <c r="H400" s="2263"/>
      <c r="I400" s="1010"/>
      <c r="J400" s="2517"/>
      <c r="K400" s="2261" t="s">
        <v>1974</v>
      </c>
      <c r="L400" s="2195">
        <v>35</v>
      </c>
      <c r="M400" s="2195">
        <v>-3.5000000000000003E-2</v>
      </c>
      <c r="N400" s="2263" t="s">
        <v>2059</v>
      </c>
      <c r="O400" s="2263" t="s">
        <v>2060</v>
      </c>
      <c r="P400" s="2263">
        <v>400</v>
      </c>
      <c r="Q400" s="2263" t="s">
        <v>2061</v>
      </c>
      <c r="R400" s="2263"/>
      <c r="S400" s="2263">
        <v>-50</v>
      </c>
      <c r="T400" s="2263">
        <v>400</v>
      </c>
      <c r="U400" s="2263" t="s">
        <v>4849</v>
      </c>
      <c r="V400" s="349">
        <f t="shared" si="14"/>
        <v>5</v>
      </c>
      <c r="W400" s="2263" t="s">
        <v>4849</v>
      </c>
      <c r="X400" s="2263" t="s">
        <v>1527</v>
      </c>
      <c r="Y400" s="2158"/>
      <c r="Z400" s="2158"/>
      <c r="AA400" s="2158"/>
      <c r="AB400" s="2158"/>
      <c r="AC400" s="2158"/>
      <c r="AD400" s="2260"/>
    </row>
    <row r="401" spans="1:30">
      <c r="A401" s="2195">
        <f t="shared" si="13"/>
        <v>9</v>
      </c>
      <c r="B401" s="2094" t="s">
        <v>14671</v>
      </c>
      <c r="C401" s="2260"/>
      <c r="D401" s="2261" t="s">
        <v>13403</v>
      </c>
      <c r="E401" s="2262" t="s">
        <v>19333</v>
      </c>
      <c r="F401" s="2262" t="s">
        <v>19334</v>
      </c>
      <c r="G401" s="2263" t="s">
        <v>4859</v>
      </c>
      <c r="H401" s="2263"/>
      <c r="I401" s="1010"/>
      <c r="J401" s="2517"/>
      <c r="K401" s="2261" t="s">
        <v>1974</v>
      </c>
      <c r="L401" s="2195">
        <v>43</v>
      </c>
      <c r="M401" s="2195">
        <v>1.0999999999999999E-2</v>
      </c>
      <c r="N401" s="2263" t="s">
        <v>2059</v>
      </c>
      <c r="O401" s="2263" t="s">
        <v>2060</v>
      </c>
      <c r="P401" s="2263">
        <v>400</v>
      </c>
      <c r="Q401" s="2263" t="s">
        <v>2061</v>
      </c>
      <c r="R401" s="2263"/>
      <c r="S401" s="2263">
        <v>-50</v>
      </c>
      <c r="T401" s="2263">
        <v>400</v>
      </c>
      <c r="U401" s="2263" t="s">
        <v>4849</v>
      </c>
      <c r="V401" s="349">
        <f t="shared" si="14"/>
        <v>5</v>
      </c>
      <c r="W401" s="2263" t="s">
        <v>4849</v>
      </c>
      <c r="X401" s="2263" t="s">
        <v>1527</v>
      </c>
      <c r="Y401" s="2158"/>
      <c r="Z401" s="2158"/>
      <c r="AA401" s="2158"/>
      <c r="AB401" s="2158"/>
      <c r="AC401" s="2158"/>
      <c r="AD401" s="2260"/>
    </row>
    <row r="402" spans="1:30">
      <c r="A402" s="2195">
        <f t="shared" si="13"/>
        <v>10</v>
      </c>
      <c r="B402" s="2094" t="s">
        <v>14672</v>
      </c>
      <c r="C402" s="2260"/>
      <c r="D402" s="2261" t="s">
        <v>13403</v>
      </c>
      <c r="E402" s="2262" t="s">
        <v>19326</v>
      </c>
      <c r="F402" s="2262" t="s">
        <v>19332</v>
      </c>
      <c r="G402" s="2263" t="s">
        <v>4859</v>
      </c>
      <c r="H402" s="2263"/>
      <c r="I402" s="1010"/>
      <c r="J402" s="2517"/>
      <c r="K402" s="2261" t="s">
        <v>2286</v>
      </c>
      <c r="L402" s="2195">
        <v>45</v>
      </c>
      <c r="M402" s="2195">
        <v>5.5</v>
      </c>
      <c r="N402" s="2263" t="s">
        <v>2059</v>
      </c>
      <c r="O402" s="2263" t="s">
        <v>2060</v>
      </c>
      <c r="P402" s="2266" t="s">
        <v>2524</v>
      </c>
      <c r="Q402" s="2263" t="s">
        <v>2061</v>
      </c>
      <c r="R402" s="2263"/>
      <c r="S402" s="2263">
        <v>-50</v>
      </c>
      <c r="T402" s="2263">
        <v>400</v>
      </c>
      <c r="U402" s="2263" t="s">
        <v>4849</v>
      </c>
      <c r="V402" s="349">
        <f t="shared" si="14"/>
        <v>5</v>
      </c>
      <c r="W402" s="2263" t="s">
        <v>4849</v>
      </c>
      <c r="X402" s="2263" t="s">
        <v>1527</v>
      </c>
      <c r="Y402" s="2158" t="s">
        <v>12434</v>
      </c>
      <c r="Z402" s="2158"/>
      <c r="AA402" s="2158"/>
      <c r="AB402" s="2158"/>
      <c r="AC402" s="2158"/>
      <c r="AD402" s="2260"/>
    </row>
    <row r="403" spans="1:30">
      <c r="A403" s="2195">
        <f t="shared" si="13"/>
        <v>11</v>
      </c>
      <c r="B403" s="2094" t="s">
        <v>14673</v>
      </c>
      <c r="C403" s="2260"/>
      <c r="D403" s="2261" t="s">
        <v>13404</v>
      </c>
      <c r="E403" s="2262" t="s">
        <v>19326</v>
      </c>
      <c r="F403" s="2262" t="s">
        <v>19331</v>
      </c>
      <c r="G403" s="2263" t="s">
        <v>4859</v>
      </c>
      <c r="H403" s="2263"/>
      <c r="I403" s="1010"/>
      <c r="J403" s="2517"/>
      <c r="K403" s="2261" t="s">
        <v>4631</v>
      </c>
      <c r="L403" s="2195">
        <v>40</v>
      </c>
      <c r="M403" s="2195">
        <v>3</v>
      </c>
      <c r="N403" s="2263" t="s">
        <v>2059</v>
      </c>
      <c r="O403" s="2263" t="s">
        <v>2060</v>
      </c>
      <c r="P403" s="2263">
        <v>400</v>
      </c>
      <c r="Q403" s="2263" t="s">
        <v>2061</v>
      </c>
      <c r="R403" s="2263"/>
      <c r="S403" s="2263">
        <v>-50</v>
      </c>
      <c r="T403" s="2263">
        <v>400</v>
      </c>
      <c r="U403" s="2263" t="s">
        <v>4849</v>
      </c>
      <c r="V403" s="349">
        <f t="shared" si="14"/>
        <v>5</v>
      </c>
      <c r="W403" s="2263" t="s">
        <v>4849</v>
      </c>
      <c r="X403" s="2263" t="s">
        <v>1527</v>
      </c>
      <c r="Y403" s="2158"/>
      <c r="Z403" s="2158"/>
      <c r="AA403" s="2158"/>
      <c r="AB403" s="2158"/>
      <c r="AC403" s="2158"/>
      <c r="AD403" s="2260"/>
    </row>
    <row r="404" spans="1:30">
      <c r="A404" s="2195">
        <f t="shared" si="13"/>
        <v>12</v>
      </c>
      <c r="B404" s="2094" t="s">
        <v>14674</v>
      </c>
      <c r="C404" s="2260"/>
      <c r="D404" s="2261" t="s">
        <v>13404</v>
      </c>
      <c r="E404" s="2262" t="s">
        <v>19326</v>
      </c>
      <c r="F404" s="2262" t="s">
        <v>19330</v>
      </c>
      <c r="G404" s="2263" t="s">
        <v>4859</v>
      </c>
      <c r="H404" s="2263"/>
      <c r="I404" s="1010"/>
      <c r="J404" s="2517"/>
      <c r="K404" s="2261" t="s">
        <v>4631</v>
      </c>
      <c r="L404" s="2195">
        <v>73</v>
      </c>
      <c r="M404" s="2195">
        <v>3.5</v>
      </c>
      <c r="N404" s="2263" t="s">
        <v>2059</v>
      </c>
      <c r="O404" s="2263" t="s">
        <v>2060</v>
      </c>
      <c r="P404" s="2263">
        <v>400</v>
      </c>
      <c r="Q404" s="2263" t="s">
        <v>2061</v>
      </c>
      <c r="R404" s="2263"/>
      <c r="S404" s="2263">
        <v>-50</v>
      </c>
      <c r="T404" s="2263">
        <v>400</v>
      </c>
      <c r="U404" s="2263" t="s">
        <v>4849</v>
      </c>
      <c r="V404" s="349">
        <f t="shared" si="14"/>
        <v>5</v>
      </c>
      <c r="W404" s="2263" t="s">
        <v>4849</v>
      </c>
      <c r="X404" s="2263" t="s">
        <v>1527</v>
      </c>
      <c r="Y404" s="2158"/>
      <c r="Z404" s="2158"/>
      <c r="AA404" s="2158"/>
      <c r="AB404" s="2158"/>
      <c r="AC404" s="2158"/>
      <c r="AD404" s="2260"/>
    </row>
    <row r="405" spans="1:30">
      <c r="A405" s="2195">
        <f t="shared" si="13"/>
        <v>13</v>
      </c>
      <c r="B405" s="2094" t="s">
        <v>14675</v>
      </c>
      <c r="C405" s="2260"/>
      <c r="D405" s="2261" t="s">
        <v>13403</v>
      </c>
      <c r="E405" s="2262"/>
      <c r="F405" s="2262"/>
      <c r="G405" s="2263" t="s">
        <v>4859</v>
      </c>
      <c r="H405" s="2263"/>
      <c r="I405" s="1010"/>
      <c r="J405" s="2517"/>
      <c r="K405" s="2261" t="s">
        <v>3373</v>
      </c>
      <c r="L405" s="2195">
        <v>49.61</v>
      </c>
      <c r="M405" s="2195">
        <v>1</v>
      </c>
      <c r="N405" s="2263" t="s">
        <v>2059</v>
      </c>
      <c r="O405" s="2263" t="s">
        <v>2060</v>
      </c>
      <c r="P405" s="2266" t="s">
        <v>2524</v>
      </c>
      <c r="Q405" s="2263" t="s">
        <v>2061</v>
      </c>
      <c r="R405" s="2263"/>
      <c r="S405" s="2263">
        <v>-50</v>
      </c>
      <c r="T405" s="2263">
        <v>400</v>
      </c>
      <c r="U405" s="2263" t="s">
        <v>4849</v>
      </c>
      <c r="V405" s="349">
        <f t="shared" si="14"/>
        <v>5</v>
      </c>
      <c r="W405" s="2263" t="s">
        <v>4849</v>
      </c>
      <c r="X405" s="2263" t="s">
        <v>1527</v>
      </c>
      <c r="Y405" s="2158"/>
      <c r="Z405" s="2158"/>
      <c r="AA405" s="2158"/>
      <c r="AB405" s="2158"/>
      <c r="AC405" s="2158"/>
      <c r="AD405" s="2260"/>
    </row>
    <row r="406" spans="1:30">
      <c r="A406" s="2195">
        <f t="shared" si="13"/>
        <v>14</v>
      </c>
      <c r="B406" s="2094" t="s">
        <v>14676</v>
      </c>
      <c r="C406" s="2260"/>
      <c r="D406" s="2261" t="s">
        <v>13405</v>
      </c>
      <c r="E406" s="2262"/>
      <c r="F406" s="2262"/>
      <c r="G406" s="2263" t="s">
        <v>4859</v>
      </c>
      <c r="H406" s="2263"/>
      <c r="I406" s="1010"/>
      <c r="J406" s="2517"/>
      <c r="K406" s="2261" t="s">
        <v>4631</v>
      </c>
      <c r="L406" s="2195">
        <v>120</v>
      </c>
      <c r="M406" s="2195">
        <v>0.83</v>
      </c>
      <c r="N406" s="2263" t="s">
        <v>2059</v>
      </c>
      <c r="O406" s="2263" t="s">
        <v>2060</v>
      </c>
      <c r="P406" s="2263">
        <v>400</v>
      </c>
      <c r="Q406" s="2263" t="s">
        <v>2061</v>
      </c>
      <c r="R406" s="2263"/>
      <c r="S406" s="2263">
        <v>-50</v>
      </c>
      <c r="T406" s="2263">
        <v>400</v>
      </c>
      <c r="U406" s="2263" t="s">
        <v>4849</v>
      </c>
      <c r="V406" s="349">
        <f t="shared" si="14"/>
        <v>5</v>
      </c>
      <c r="W406" s="2263" t="s">
        <v>4849</v>
      </c>
      <c r="X406" s="2263" t="s">
        <v>1527</v>
      </c>
      <c r="Y406" s="2158"/>
      <c r="Z406" s="2158"/>
      <c r="AA406" s="2158"/>
      <c r="AB406" s="2158"/>
      <c r="AC406" s="2158"/>
      <c r="AD406" s="2260"/>
    </row>
    <row r="407" spans="1:30">
      <c r="A407" s="2195">
        <f t="shared" si="13"/>
        <v>15</v>
      </c>
      <c r="B407" s="2094" t="s">
        <v>14677</v>
      </c>
      <c r="C407" s="2260"/>
      <c r="D407" s="2261" t="s">
        <v>13405</v>
      </c>
      <c r="E407" s="2262"/>
      <c r="F407" s="2262"/>
      <c r="G407" s="2263" t="s">
        <v>4859</v>
      </c>
      <c r="H407" s="2263"/>
      <c r="I407" s="1010"/>
      <c r="J407" s="2517"/>
      <c r="K407" s="2261" t="s">
        <v>2062</v>
      </c>
      <c r="L407" s="2195">
        <v>99.5</v>
      </c>
      <c r="M407" s="2195">
        <v>0.83</v>
      </c>
      <c r="N407" s="2263" t="s">
        <v>2059</v>
      </c>
      <c r="O407" s="2263" t="s">
        <v>2060</v>
      </c>
      <c r="P407" s="2263">
        <v>400</v>
      </c>
      <c r="Q407" s="2263" t="s">
        <v>2061</v>
      </c>
      <c r="R407" s="2263"/>
      <c r="S407" s="2263">
        <v>-50</v>
      </c>
      <c r="T407" s="2263">
        <v>400</v>
      </c>
      <c r="U407" s="2263" t="s">
        <v>4849</v>
      </c>
      <c r="V407" s="349">
        <f t="shared" si="14"/>
        <v>5</v>
      </c>
      <c r="W407" s="2263" t="s">
        <v>4849</v>
      </c>
      <c r="X407" s="2263" t="s">
        <v>1527</v>
      </c>
      <c r="Y407" s="2158"/>
      <c r="Z407" s="2158"/>
      <c r="AA407" s="2158"/>
      <c r="AB407" s="2158"/>
      <c r="AC407" s="2158"/>
      <c r="AD407" s="2260"/>
    </row>
    <row r="408" spans="1:30">
      <c r="A408" s="2195">
        <f t="shared" si="13"/>
        <v>16</v>
      </c>
      <c r="B408" s="2094" t="s">
        <v>14678</v>
      </c>
      <c r="C408" s="2260"/>
      <c r="D408" s="2261" t="s">
        <v>13404</v>
      </c>
      <c r="E408" s="2262" t="s">
        <v>19326</v>
      </c>
      <c r="F408" s="2262" t="s">
        <v>19329</v>
      </c>
      <c r="G408" s="2263" t="s">
        <v>4859</v>
      </c>
      <c r="H408" s="2263"/>
      <c r="I408" s="1010"/>
      <c r="J408" s="2517"/>
      <c r="K408" s="2261" t="s">
        <v>4631</v>
      </c>
      <c r="L408" s="2195">
        <v>104</v>
      </c>
      <c r="M408" s="2195">
        <v>2.7</v>
      </c>
      <c r="N408" s="2263" t="s">
        <v>2059</v>
      </c>
      <c r="O408" s="2263" t="s">
        <v>2060</v>
      </c>
      <c r="P408" s="2266" t="s">
        <v>2524</v>
      </c>
      <c r="Q408" s="2263" t="s">
        <v>2061</v>
      </c>
      <c r="R408" s="2263"/>
      <c r="S408" s="2263">
        <v>-50</v>
      </c>
      <c r="T408" s="2263">
        <v>400</v>
      </c>
      <c r="U408" s="2263" t="s">
        <v>4849</v>
      </c>
      <c r="V408" s="349">
        <f t="shared" si="14"/>
        <v>5</v>
      </c>
      <c r="W408" s="2263" t="s">
        <v>4849</v>
      </c>
      <c r="X408" s="2263" t="s">
        <v>1527</v>
      </c>
      <c r="Y408" s="2158"/>
      <c r="Z408" s="2158"/>
      <c r="AA408" s="2158"/>
      <c r="AB408" s="2158"/>
      <c r="AC408" s="2158"/>
      <c r="AD408" s="2260"/>
    </row>
    <row r="409" spans="1:30">
      <c r="A409" s="2195">
        <f t="shared" si="13"/>
        <v>17</v>
      </c>
      <c r="B409" s="2094" t="s">
        <v>14679</v>
      </c>
      <c r="C409" s="2260"/>
      <c r="D409" s="2261" t="s">
        <v>13405</v>
      </c>
      <c r="E409" s="2262" t="s">
        <v>19324</v>
      </c>
      <c r="F409" s="2262" t="s">
        <v>19328</v>
      </c>
      <c r="G409" s="2263" t="s">
        <v>4859</v>
      </c>
      <c r="H409" s="2263"/>
      <c r="I409" s="1010"/>
      <c r="J409" s="2517"/>
      <c r="K409" s="2261" t="s">
        <v>2062</v>
      </c>
      <c r="L409" s="2195">
        <v>40</v>
      </c>
      <c r="M409" s="2195">
        <v>0.6</v>
      </c>
      <c r="N409" s="2263" t="s">
        <v>2059</v>
      </c>
      <c r="O409" s="2263" t="s">
        <v>2060</v>
      </c>
      <c r="P409" s="2266" t="s">
        <v>2524</v>
      </c>
      <c r="Q409" s="2263" t="s">
        <v>2061</v>
      </c>
      <c r="R409" s="2263"/>
      <c r="S409" s="2263">
        <v>-50</v>
      </c>
      <c r="T409" s="2263">
        <v>400</v>
      </c>
      <c r="U409" s="2263" t="s">
        <v>4849</v>
      </c>
      <c r="V409" s="349">
        <f t="shared" si="14"/>
        <v>5</v>
      </c>
      <c r="W409" s="2263" t="s">
        <v>4849</v>
      </c>
      <c r="X409" s="2263" t="s">
        <v>1527</v>
      </c>
      <c r="Y409" s="2158"/>
      <c r="Z409" s="2158"/>
      <c r="AA409" s="2158"/>
      <c r="AB409" s="2158"/>
      <c r="AC409" s="2158"/>
      <c r="AD409" s="2260"/>
    </row>
    <row r="410" spans="1:30">
      <c r="A410" s="2195">
        <f t="shared" si="13"/>
        <v>18</v>
      </c>
      <c r="B410" s="2094" t="s">
        <v>14680</v>
      </c>
      <c r="C410" s="2260"/>
      <c r="D410" s="2261" t="s">
        <v>13405</v>
      </c>
      <c r="E410" s="2262"/>
      <c r="F410" s="2262"/>
      <c r="G410" s="2263" t="s">
        <v>4859</v>
      </c>
      <c r="H410" s="2263"/>
      <c r="I410" s="1010"/>
      <c r="J410" s="2517"/>
      <c r="K410" s="2261" t="s">
        <v>4631</v>
      </c>
      <c r="L410" s="2195">
        <v>103</v>
      </c>
      <c r="M410" s="2195">
        <v>3.6</v>
      </c>
      <c r="N410" s="2263" t="s">
        <v>2059</v>
      </c>
      <c r="O410" s="2263" t="s">
        <v>2060</v>
      </c>
      <c r="P410" s="2266" t="s">
        <v>2524</v>
      </c>
      <c r="Q410" s="2263" t="s">
        <v>2061</v>
      </c>
      <c r="R410" s="2263"/>
      <c r="S410" s="2263">
        <v>-50</v>
      </c>
      <c r="T410" s="2263">
        <v>400</v>
      </c>
      <c r="U410" s="2263" t="s">
        <v>4849</v>
      </c>
      <c r="V410" s="349">
        <f t="shared" si="14"/>
        <v>5</v>
      </c>
      <c r="W410" s="2263" t="s">
        <v>4849</v>
      </c>
      <c r="X410" s="2263" t="s">
        <v>1527</v>
      </c>
      <c r="Y410" s="2158"/>
      <c r="Z410" s="2158"/>
      <c r="AA410" s="2158"/>
      <c r="AB410" s="2158"/>
      <c r="AC410" s="2158"/>
      <c r="AD410" s="2260"/>
    </row>
    <row r="411" spans="1:30">
      <c r="A411" s="2195">
        <f t="shared" si="13"/>
        <v>19</v>
      </c>
      <c r="B411" s="2094" t="s">
        <v>14681</v>
      </c>
      <c r="C411" s="2260"/>
      <c r="D411" s="2261" t="s">
        <v>13405</v>
      </c>
      <c r="E411" s="2262"/>
      <c r="F411" s="2262"/>
      <c r="G411" s="2263" t="s">
        <v>4859</v>
      </c>
      <c r="H411" s="2263"/>
      <c r="I411" s="1010"/>
      <c r="J411" s="2517"/>
      <c r="K411" s="2261" t="s">
        <v>2062</v>
      </c>
      <c r="L411" s="2195">
        <v>38</v>
      </c>
      <c r="M411" s="2195">
        <v>0.4</v>
      </c>
      <c r="N411" s="2263" t="s">
        <v>2059</v>
      </c>
      <c r="O411" s="2263" t="s">
        <v>2060</v>
      </c>
      <c r="P411" s="2266" t="s">
        <v>2524</v>
      </c>
      <c r="Q411" s="2263" t="s">
        <v>2061</v>
      </c>
      <c r="R411" s="2263"/>
      <c r="S411" s="2263">
        <v>-50</v>
      </c>
      <c r="T411" s="2263">
        <v>400</v>
      </c>
      <c r="U411" s="2263" t="s">
        <v>4849</v>
      </c>
      <c r="V411" s="349">
        <f t="shared" si="14"/>
        <v>5</v>
      </c>
      <c r="W411" s="2263" t="s">
        <v>4849</v>
      </c>
      <c r="X411" s="2263" t="s">
        <v>1527</v>
      </c>
      <c r="Y411" s="2158"/>
      <c r="Z411" s="2158"/>
      <c r="AA411" s="2158"/>
      <c r="AB411" s="2158"/>
      <c r="AC411" s="2158"/>
      <c r="AD411" s="2260"/>
    </row>
    <row r="412" spans="1:30">
      <c r="A412" s="2195">
        <f t="shared" si="13"/>
        <v>20</v>
      </c>
      <c r="B412" s="2094" t="s">
        <v>14682</v>
      </c>
      <c r="C412" s="2260"/>
      <c r="D412" s="2261" t="s">
        <v>13406</v>
      </c>
      <c r="E412" s="2262"/>
      <c r="F412" s="2262"/>
      <c r="G412" s="2263" t="s">
        <v>4859</v>
      </c>
      <c r="H412" s="2263"/>
      <c r="I412" s="1010"/>
      <c r="J412" s="2517"/>
      <c r="K412" s="2261" t="s">
        <v>3406</v>
      </c>
      <c r="L412" s="2195">
        <v>7</v>
      </c>
      <c r="M412" s="2195">
        <v>4.3</v>
      </c>
      <c r="N412" s="2263" t="s">
        <v>2059</v>
      </c>
      <c r="O412" s="2263" t="s">
        <v>2060</v>
      </c>
      <c r="P412" s="2266" t="s">
        <v>2524</v>
      </c>
      <c r="Q412" s="2263" t="s">
        <v>2061</v>
      </c>
      <c r="R412" s="2263"/>
      <c r="S412" s="2263">
        <v>-50</v>
      </c>
      <c r="T412" s="2263">
        <v>400</v>
      </c>
      <c r="U412" s="2263" t="s">
        <v>4849</v>
      </c>
      <c r="V412" s="349">
        <f t="shared" si="14"/>
        <v>5</v>
      </c>
      <c r="W412" s="2263" t="s">
        <v>4849</v>
      </c>
      <c r="X412" s="2263" t="s">
        <v>1527</v>
      </c>
      <c r="Y412" s="2158"/>
      <c r="Z412" s="2158"/>
      <c r="AA412" s="2158"/>
      <c r="AB412" s="2158"/>
      <c r="AC412" s="2158"/>
      <c r="AD412" s="2260"/>
    </row>
    <row r="413" spans="1:30">
      <c r="A413" s="2195">
        <f t="shared" si="13"/>
        <v>21</v>
      </c>
      <c r="B413" s="2094" t="s">
        <v>14683</v>
      </c>
      <c r="C413" s="2260"/>
      <c r="D413" s="2261" t="s">
        <v>13406</v>
      </c>
      <c r="E413" s="2262"/>
      <c r="F413" s="2262"/>
      <c r="G413" s="2263" t="s">
        <v>4859</v>
      </c>
      <c r="H413" s="2263"/>
      <c r="I413" s="1010"/>
      <c r="J413" s="2517"/>
      <c r="K413" s="2261" t="s">
        <v>2062</v>
      </c>
      <c r="L413" s="2195">
        <v>10</v>
      </c>
      <c r="M413" s="2195">
        <v>17.3</v>
      </c>
      <c r="N413" s="2263" t="s">
        <v>2059</v>
      </c>
      <c r="O413" s="2263" t="s">
        <v>2060</v>
      </c>
      <c r="P413" s="2266" t="s">
        <v>2524</v>
      </c>
      <c r="Q413" s="2263" t="s">
        <v>2061</v>
      </c>
      <c r="R413" s="2263"/>
      <c r="S413" s="2263">
        <v>-50</v>
      </c>
      <c r="T413" s="2263">
        <v>400</v>
      </c>
      <c r="U413" s="2263" t="s">
        <v>4849</v>
      </c>
      <c r="V413" s="349">
        <f t="shared" si="14"/>
        <v>5</v>
      </c>
      <c r="W413" s="2263" t="s">
        <v>4849</v>
      </c>
      <c r="X413" s="2263" t="s">
        <v>1527</v>
      </c>
      <c r="Y413" s="2158"/>
      <c r="Z413" s="2158"/>
      <c r="AA413" s="2158"/>
      <c r="AB413" s="2158"/>
      <c r="AC413" s="2158"/>
      <c r="AD413" s="2260"/>
    </row>
    <row r="414" spans="1:30">
      <c r="A414" s="2195">
        <f t="shared" si="13"/>
        <v>22</v>
      </c>
      <c r="B414" s="2094" t="s">
        <v>14684</v>
      </c>
      <c r="C414" s="2260"/>
      <c r="D414" s="2261" t="s">
        <v>13406</v>
      </c>
      <c r="E414" s="2262"/>
      <c r="F414" s="2262"/>
      <c r="G414" s="2263" t="s">
        <v>4859</v>
      </c>
      <c r="H414" s="2263"/>
      <c r="I414" s="1010"/>
      <c r="J414" s="2517" t="s">
        <v>12479</v>
      </c>
      <c r="K414" s="2261" t="s">
        <v>2062</v>
      </c>
      <c r="L414" s="2195">
        <v>240</v>
      </c>
      <c r="M414" s="2195">
        <v>17.3</v>
      </c>
      <c r="N414" s="2263" t="s">
        <v>2059</v>
      </c>
      <c r="O414" s="2263" t="s">
        <v>2060</v>
      </c>
      <c r="P414" s="2266" t="s">
        <v>2524</v>
      </c>
      <c r="Q414" s="2263" t="s">
        <v>2061</v>
      </c>
      <c r="R414" s="2263"/>
      <c r="S414" s="2263">
        <v>-50</v>
      </c>
      <c r="T414" s="2263">
        <v>400</v>
      </c>
      <c r="U414" s="2263" t="s">
        <v>4849</v>
      </c>
      <c r="V414" s="349">
        <f t="shared" si="14"/>
        <v>5</v>
      </c>
      <c r="W414" s="2263" t="s">
        <v>4849</v>
      </c>
      <c r="X414" s="2263" t="s">
        <v>1527</v>
      </c>
      <c r="Y414" s="2158"/>
      <c r="Z414" s="2158"/>
      <c r="AA414" s="2158"/>
      <c r="AB414" s="2158"/>
      <c r="AC414" s="2158"/>
      <c r="AD414" s="2260"/>
    </row>
    <row r="415" spans="1:30">
      <c r="A415" s="2195">
        <f t="shared" si="13"/>
        <v>23</v>
      </c>
      <c r="B415" s="2094" t="s">
        <v>14685</v>
      </c>
      <c r="C415" s="2260"/>
      <c r="D415" s="2261" t="s">
        <v>13406</v>
      </c>
      <c r="E415" s="2262"/>
      <c r="F415" s="2262"/>
      <c r="G415" s="2263" t="s">
        <v>4859</v>
      </c>
      <c r="H415" s="2263"/>
      <c r="I415" s="1010"/>
      <c r="J415" s="2517" t="s">
        <v>12479</v>
      </c>
      <c r="K415" s="2261" t="s">
        <v>2062</v>
      </c>
      <c r="L415" s="2195">
        <v>240</v>
      </c>
      <c r="M415" s="2195">
        <v>17.3</v>
      </c>
      <c r="N415" s="2263" t="s">
        <v>2059</v>
      </c>
      <c r="O415" s="2263" t="s">
        <v>2060</v>
      </c>
      <c r="P415" s="2266" t="s">
        <v>2524</v>
      </c>
      <c r="Q415" s="2263" t="s">
        <v>2061</v>
      </c>
      <c r="R415" s="2263"/>
      <c r="S415" s="2263">
        <v>-50</v>
      </c>
      <c r="T415" s="2263">
        <v>400</v>
      </c>
      <c r="U415" s="2263" t="s">
        <v>4849</v>
      </c>
      <c r="V415" s="349">
        <f t="shared" si="14"/>
        <v>5</v>
      </c>
      <c r="W415" s="2263" t="s">
        <v>4849</v>
      </c>
      <c r="X415" s="2263" t="s">
        <v>1527</v>
      </c>
      <c r="Y415" s="2158"/>
      <c r="Z415" s="2158"/>
      <c r="AA415" s="2158"/>
      <c r="AB415" s="2158"/>
      <c r="AC415" s="2158"/>
      <c r="AD415" s="2260"/>
    </row>
    <row r="416" spans="1:30">
      <c r="A416" s="2195">
        <f t="shared" si="13"/>
        <v>24</v>
      </c>
      <c r="B416" s="2094" t="s">
        <v>14686</v>
      </c>
      <c r="C416" s="2260"/>
      <c r="D416" s="2261" t="s">
        <v>13406</v>
      </c>
      <c r="E416" s="2262" t="s">
        <v>19326</v>
      </c>
      <c r="F416" s="2262" t="s">
        <v>19327</v>
      </c>
      <c r="G416" s="2263" t="s">
        <v>4859</v>
      </c>
      <c r="H416" s="2263"/>
      <c r="I416" s="1010"/>
      <c r="J416" s="2517"/>
      <c r="K416" s="2261" t="s">
        <v>2062</v>
      </c>
      <c r="L416" s="2195">
        <v>40</v>
      </c>
      <c r="M416" s="2195">
        <v>1</v>
      </c>
      <c r="N416" s="2263" t="s">
        <v>2059</v>
      </c>
      <c r="O416" s="2263" t="s">
        <v>2060</v>
      </c>
      <c r="P416" s="2266" t="s">
        <v>2524</v>
      </c>
      <c r="Q416" s="2263" t="s">
        <v>2061</v>
      </c>
      <c r="R416" s="2263"/>
      <c r="S416" s="2263">
        <v>-50</v>
      </c>
      <c r="T416" s="2263">
        <v>400</v>
      </c>
      <c r="U416" s="2263" t="s">
        <v>4849</v>
      </c>
      <c r="V416" s="349">
        <f t="shared" si="14"/>
        <v>5</v>
      </c>
      <c r="W416" s="2263" t="s">
        <v>4849</v>
      </c>
      <c r="X416" s="2263" t="s">
        <v>1527</v>
      </c>
      <c r="Y416" s="2158"/>
      <c r="Z416" s="2158"/>
      <c r="AA416" s="2158"/>
      <c r="AB416" s="2158"/>
      <c r="AC416" s="2158"/>
      <c r="AD416" s="2260"/>
    </row>
    <row r="417" spans="1:31">
      <c r="A417" s="2195">
        <f t="shared" si="13"/>
        <v>25</v>
      </c>
      <c r="B417" s="2094" t="s">
        <v>14687</v>
      </c>
      <c r="C417" s="2260"/>
      <c r="D417" s="2261" t="s">
        <v>13406</v>
      </c>
      <c r="E417" s="2262"/>
      <c r="F417" s="2262"/>
      <c r="G417" s="2263" t="s">
        <v>4859</v>
      </c>
      <c r="H417" s="2263"/>
      <c r="I417" s="1010"/>
      <c r="J417" s="2517"/>
      <c r="K417" s="2261" t="s">
        <v>2062</v>
      </c>
      <c r="L417" s="2195">
        <v>16</v>
      </c>
      <c r="M417" s="2195">
        <v>17.2</v>
      </c>
      <c r="N417" s="2263" t="s">
        <v>2059</v>
      </c>
      <c r="O417" s="2263" t="s">
        <v>2060</v>
      </c>
      <c r="P417" s="2266" t="s">
        <v>2524</v>
      </c>
      <c r="Q417" s="2263" t="s">
        <v>2061</v>
      </c>
      <c r="R417" s="2263"/>
      <c r="S417" s="2263">
        <v>-50</v>
      </c>
      <c r="T417" s="2263">
        <v>400</v>
      </c>
      <c r="U417" s="2263" t="s">
        <v>4849</v>
      </c>
      <c r="V417" s="349">
        <f t="shared" si="14"/>
        <v>5</v>
      </c>
      <c r="W417" s="2263" t="s">
        <v>4849</v>
      </c>
      <c r="X417" s="2263" t="s">
        <v>1527</v>
      </c>
      <c r="Y417" s="2158"/>
      <c r="Z417" s="2158"/>
      <c r="AA417" s="2158"/>
      <c r="AB417" s="2158"/>
      <c r="AC417" s="2158"/>
      <c r="AD417" s="2260"/>
    </row>
    <row r="418" spans="1:31" s="929" customFormat="1">
      <c r="A418" s="2195">
        <f t="shared" si="13"/>
        <v>26</v>
      </c>
      <c r="B418" s="2211" t="s">
        <v>14688</v>
      </c>
      <c r="C418" s="1950"/>
      <c r="D418" s="1950" t="s">
        <v>13400</v>
      </c>
      <c r="E418" s="2270"/>
      <c r="F418" s="2270"/>
      <c r="G418" s="2271"/>
      <c r="H418" s="2271"/>
      <c r="I418" s="2272"/>
      <c r="J418" s="2519" t="s">
        <v>12479</v>
      </c>
      <c r="K418" s="1950"/>
      <c r="L418" s="2181"/>
      <c r="M418" s="2181"/>
      <c r="N418" s="2271"/>
      <c r="O418" s="2271"/>
      <c r="P418" s="2271"/>
      <c r="Q418" s="2271"/>
      <c r="R418" s="2271"/>
      <c r="S418" s="2273"/>
      <c r="T418" s="2273"/>
      <c r="U418" s="2271"/>
      <c r="V418" s="2271"/>
      <c r="W418" s="2271"/>
      <c r="X418" s="2271"/>
      <c r="Y418" s="2181"/>
      <c r="Z418" s="2158"/>
      <c r="AA418" s="2158"/>
      <c r="AB418" s="2158"/>
      <c r="AC418" s="2158"/>
      <c r="AD418" s="2260"/>
      <c r="AE418" s="2245"/>
    </row>
    <row r="419" spans="1:31" s="929" customFormat="1">
      <c r="A419" s="2195">
        <f t="shared" si="13"/>
        <v>27</v>
      </c>
      <c r="B419" s="2211" t="s">
        <v>14689</v>
      </c>
      <c r="C419" s="2207"/>
      <c r="D419" s="2207" t="s">
        <v>13400</v>
      </c>
      <c r="E419" s="2251"/>
      <c r="F419" s="2251"/>
      <c r="G419" s="2252"/>
      <c r="H419" s="2252"/>
      <c r="I419" s="2274"/>
      <c r="J419" s="2519" t="s">
        <v>12479</v>
      </c>
      <c r="K419" s="2207"/>
      <c r="L419" s="2253"/>
      <c r="M419" s="2253"/>
      <c r="N419" s="2252"/>
      <c r="O419" s="2252"/>
      <c r="P419" s="2252"/>
      <c r="Q419" s="2252"/>
      <c r="R419" s="2252"/>
      <c r="S419" s="2275"/>
      <c r="T419" s="2275"/>
      <c r="U419" s="2252"/>
      <c r="V419" s="2252"/>
      <c r="W419" s="2252"/>
      <c r="X419" s="2252"/>
      <c r="Y419" s="2253"/>
      <c r="Z419" s="2158"/>
      <c r="AA419" s="2158"/>
      <c r="AB419" s="2158"/>
      <c r="AC419" s="2158"/>
      <c r="AD419" s="2260"/>
      <c r="AE419" s="2245"/>
    </row>
    <row r="420" spans="1:31">
      <c r="A420" s="2195">
        <f t="shared" si="13"/>
        <v>28</v>
      </c>
      <c r="B420" s="2094" t="s">
        <v>14690</v>
      </c>
      <c r="C420" s="2260"/>
      <c r="D420" s="2261" t="s">
        <v>13407</v>
      </c>
      <c r="E420" s="2262" t="s">
        <v>19324</v>
      </c>
      <c r="F420" s="2262" t="s">
        <v>19325</v>
      </c>
      <c r="G420" s="2263" t="s">
        <v>4859</v>
      </c>
      <c r="H420" s="2263"/>
      <c r="I420" s="1010"/>
      <c r="J420" s="2517"/>
      <c r="K420" s="2261" t="s">
        <v>1970</v>
      </c>
      <c r="L420" s="2195">
        <v>22</v>
      </c>
      <c r="M420" s="2195">
        <v>-22</v>
      </c>
      <c r="N420" s="2263" t="s">
        <v>2059</v>
      </c>
      <c r="O420" s="2263" t="s">
        <v>2060</v>
      </c>
      <c r="P420" s="2266" t="s">
        <v>2524</v>
      </c>
      <c r="Q420" s="2263" t="s">
        <v>2061</v>
      </c>
      <c r="R420" s="2263"/>
      <c r="S420" s="2263">
        <v>-50</v>
      </c>
      <c r="T420" s="2263">
        <v>400</v>
      </c>
      <c r="U420" s="2263" t="s">
        <v>4849</v>
      </c>
      <c r="V420" s="349">
        <f t="shared" si="14"/>
        <v>5</v>
      </c>
      <c r="W420" s="2263" t="s">
        <v>4849</v>
      </c>
      <c r="X420" s="2263" t="s">
        <v>1527</v>
      </c>
      <c r="Y420" s="2158"/>
      <c r="Z420" s="2158"/>
      <c r="AA420" s="2158"/>
      <c r="AB420" s="2158"/>
      <c r="AC420" s="2158"/>
      <c r="AD420" s="2260"/>
    </row>
    <row r="421" spans="1:31">
      <c r="A421" s="2195">
        <f t="shared" si="13"/>
        <v>29</v>
      </c>
      <c r="B421" s="2094" t="s">
        <v>14691</v>
      </c>
      <c r="C421" s="2260"/>
      <c r="D421" s="2261" t="s">
        <v>13408</v>
      </c>
      <c r="E421" s="2262"/>
      <c r="F421" s="2262"/>
      <c r="G421" s="2263" t="s">
        <v>4859</v>
      </c>
      <c r="H421" s="2263"/>
      <c r="I421" s="1010"/>
      <c r="J421" s="2517"/>
      <c r="K421" s="2261" t="s">
        <v>3406</v>
      </c>
      <c r="L421" s="2195">
        <v>-23</v>
      </c>
      <c r="M421" s="2195">
        <v>0.5</v>
      </c>
      <c r="N421" s="2263" t="s">
        <v>2059</v>
      </c>
      <c r="O421" s="2263" t="s">
        <v>2060</v>
      </c>
      <c r="P421" s="2266" t="s">
        <v>2524</v>
      </c>
      <c r="Q421" s="2263" t="s">
        <v>2061</v>
      </c>
      <c r="R421" s="2263"/>
      <c r="S421" s="2263">
        <v>-50</v>
      </c>
      <c r="T421" s="2263">
        <v>400</v>
      </c>
      <c r="U421" s="2263" t="s">
        <v>4849</v>
      </c>
      <c r="V421" s="349">
        <f t="shared" si="14"/>
        <v>5</v>
      </c>
      <c r="W421" s="2263" t="s">
        <v>4849</v>
      </c>
      <c r="X421" s="2263" t="s">
        <v>1527</v>
      </c>
      <c r="Y421" s="2158"/>
      <c r="Z421" s="2158"/>
      <c r="AA421" s="2158"/>
      <c r="AB421" s="2158"/>
      <c r="AC421" s="2158"/>
      <c r="AD421" s="2260"/>
    </row>
    <row r="422" spans="1:31">
      <c r="A422" s="2195">
        <f t="shared" si="13"/>
        <v>30</v>
      </c>
      <c r="B422" s="2094" t="s">
        <v>14692</v>
      </c>
      <c r="C422" s="2260"/>
      <c r="D422" s="2261" t="s">
        <v>13408</v>
      </c>
      <c r="E422" s="2262" t="s">
        <v>19321</v>
      </c>
      <c r="F422" s="2262" t="s">
        <v>19323</v>
      </c>
      <c r="G422" s="2263" t="s">
        <v>4859</v>
      </c>
      <c r="H422" s="2263"/>
      <c r="I422" s="1010"/>
      <c r="J422" s="2517"/>
      <c r="K422" s="2261" t="s">
        <v>3406</v>
      </c>
      <c r="L422" s="2195">
        <v>75</v>
      </c>
      <c r="M422" s="2195">
        <v>16.5</v>
      </c>
      <c r="N422" s="2263" t="s">
        <v>2059</v>
      </c>
      <c r="O422" s="2263" t="s">
        <v>2060</v>
      </c>
      <c r="P422" s="2266" t="s">
        <v>2524</v>
      </c>
      <c r="Q422" s="2263" t="s">
        <v>2061</v>
      </c>
      <c r="R422" s="2263"/>
      <c r="S422" s="2263">
        <v>-50</v>
      </c>
      <c r="T422" s="2263">
        <v>400</v>
      </c>
      <c r="U422" s="2263" t="s">
        <v>4849</v>
      </c>
      <c r="V422" s="349">
        <f t="shared" si="14"/>
        <v>5</v>
      </c>
      <c r="W422" s="2263" t="s">
        <v>4849</v>
      </c>
      <c r="X422" s="2263" t="s">
        <v>1527</v>
      </c>
      <c r="Y422" s="2158"/>
      <c r="Z422" s="2158"/>
      <c r="AA422" s="2158"/>
      <c r="AB422" s="2158"/>
      <c r="AC422" s="2158"/>
      <c r="AD422" s="2260"/>
    </row>
    <row r="423" spans="1:31">
      <c r="A423" s="2195">
        <f t="shared" si="13"/>
        <v>31</v>
      </c>
      <c r="B423" s="2094" t="s">
        <v>14693</v>
      </c>
      <c r="C423" s="2260"/>
      <c r="D423" s="2261" t="s">
        <v>13408</v>
      </c>
      <c r="E423" s="2262"/>
      <c r="F423" s="2262"/>
      <c r="G423" s="2263" t="s">
        <v>4859</v>
      </c>
      <c r="H423" s="2263"/>
      <c r="I423" s="1010"/>
      <c r="J423" s="2517"/>
      <c r="K423" s="2261" t="s">
        <v>3406</v>
      </c>
      <c r="L423" s="2195">
        <v>75</v>
      </c>
      <c r="M423" s="2195">
        <v>16.5</v>
      </c>
      <c r="N423" s="2263" t="s">
        <v>2059</v>
      </c>
      <c r="O423" s="2263" t="s">
        <v>2060</v>
      </c>
      <c r="P423" s="2266" t="s">
        <v>2524</v>
      </c>
      <c r="Q423" s="2263" t="s">
        <v>2061</v>
      </c>
      <c r="R423" s="2263"/>
      <c r="S423" s="2263">
        <v>-50</v>
      </c>
      <c r="T423" s="2263">
        <v>400</v>
      </c>
      <c r="U423" s="2263" t="s">
        <v>4849</v>
      </c>
      <c r="V423" s="349">
        <f t="shared" si="14"/>
        <v>5</v>
      </c>
      <c r="W423" s="2263" t="s">
        <v>4849</v>
      </c>
      <c r="X423" s="2263" t="s">
        <v>1527</v>
      </c>
      <c r="Y423" s="2158"/>
      <c r="Z423" s="2158"/>
      <c r="AA423" s="2158"/>
      <c r="AB423" s="2158"/>
      <c r="AC423" s="2158"/>
      <c r="AD423" s="2260"/>
    </row>
    <row r="424" spans="1:31">
      <c r="A424" s="2195">
        <f t="shared" si="13"/>
        <v>32</v>
      </c>
      <c r="B424" s="2094" t="s">
        <v>14694</v>
      </c>
      <c r="C424" s="2260"/>
      <c r="D424" s="2261" t="s">
        <v>13408</v>
      </c>
      <c r="E424" s="2262" t="s">
        <v>19321</v>
      </c>
      <c r="F424" s="2262" t="s">
        <v>19322</v>
      </c>
      <c r="G424" s="2263" t="s">
        <v>4859</v>
      </c>
      <c r="H424" s="2263"/>
      <c r="I424" s="1010"/>
      <c r="J424" s="2517"/>
      <c r="K424" s="2261" t="s">
        <v>3406</v>
      </c>
      <c r="L424" s="2195">
        <v>75</v>
      </c>
      <c r="M424" s="2195">
        <v>16.5</v>
      </c>
      <c r="N424" s="2263" t="s">
        <v>2059</v>
      </c>
      <c r="O424" s="2263" t="s">
        <v>2060</v>
      </c>
      <c r="P424" s="2266" t="s">
        <v>2524</v>
      </c>
      <c r="Q424" s="2263" t="s">
        <v>2061</v>
      </c>
      <c r="R424" s="2263"/>
      <c r="S424" s="2263">
        <v>-50</v>
      </c>
      <c r="T424" s="2263">
        <v>400</v>
      </c>
      <c r="U424" s="2263" t="s">
        <v>4849</v>
      </c>
      <c r="V424" s="349">
        <f t="shared" si="14"/>
        <v>5</v>
      </c>
      <c r="W424" s="2263" t="s">
        <v>4849</v>
      </c>
      <c r="X424" s="2263" t="s">
        <v>1527</v>
      </c>
      <c r="Y424" s="2158"/>
      <c r="Z424" s="2158"/>
      <c r="AA424" s="2158"/>
      <c r="AB424" s="2158"/>
      <c r="AC424" s="2158"/>
      <c r="AD424" s="2260"/>
    </row>
    <row r="425" spans="1:31">
      <c r="A425" s="2195">
        <f t="shared" si="13"/>
        <v>33</v>
      </c>
      <c r="B425" s="2094" t="s">
        <v>14695</v>
      </c>
      <c r="C425" s="2260"/>
      <c r="D425" s="2261" t="s">
        <v>13408</v>
      </c>
      <c r="E425" s="2262" t="s">
        <v>19313</v>
      </c>
      <c r="F425" s="2262" t="s">
        <v>19320</v>
      </c>
      <c r="G425" s="2263" t="s">
        <v>4859</v>
      </c>
      <c r="H425" s="2263"/>
      <c r="I425" s="1010"/>
      <c r="J425" s="2517"/>
      <c r="K425" s="2261" t="s">
        <v>4490</v>
      </c>
      <c r="L425" s="2195">
        <v>45</v>
      </c>
      <c r="M425" s="2195">
        <v>0.5</v>
      </c>
      <c r="N425" s="2263" t="s">
        <v>2059</v>
      </c>
      <c r="O425" s="2263" t="s">
        <v>2060</v>
      </c>
      <c r="P425" s="2266" t="s">
        <v>2524</v>
      </c>
      <c r="Q425" s="2263" t="s">
        <v>2061</v>
      </c>
      <c r="R425" s="2263"/>
      <c r="S425" s="2263">
        <v>-50</v>
      </c>
      <c r="T425" s="2263">
        <v>400</v>
      </c>
      <c r="U425" s="2263" t="s">
        <v>4849</v>
      </c>
      <c r="V425" s="349">
        <f t="shared" si="14"/>
        <v>5</v>
      </c>
      <c r="W425" s="2263" t="s">
        <v>4849</v>
      </c>
      <c r="X425" s="2263" t="s">
        <v>1527</v>
      </c>
      <c r="Y425" s="2158"/>
      <c r="Z425" s="2158"/>
      <c r="AA425" s="2158"/>
      <c r="AB425" s="2158"/>
      <c r="AC425" s="2158"/>
      <c r="AD425" s="2260"/>
    </row>
    <row r="426" spans="1:31">
      <c r="A426" s="2195">
        <f t="shared" si="13"/>
        <v>34</v>
      </c>
      <c r="B426" s="2094" t="s">
        <v>14696</v>
      </c>
      <c r="C426" s="2260"/>
      <c r="D426" s="2261" t="s">
        <v>13409</v>
      </c>
      <c r="E426" s="2262"/>
      <c r="F426" s="2262"/>
      <c r="G426" s="2263" t="s">
        <v>4859</v>
      </c>
      <c r="H426" s="2263"/>
      <c r="I426" s="1010"/>
      <c r="J426" s="2517"/>
      <c r="K426" s="2261" t="s">
        <v>2286</v>
      </c>
      <c r="L426" s="2195">
        <v>28</v>
      </c>
      <c r="M426" s="2195">
        <v>3</v>
      </c>
      <c r="N426" s="2263" t="s">
        <v>2059</v>
      </c>
      <c r="O426" s="2263" t="s">
        <v>2060</v>
      </c>
      <c r="P426" s="2263">
        <v>160</v>
      </c>
      <c r="Q426" s="2263" t="s">
        <v>2061</v>
      </c>
      <c r="R426" s="2263"/>
      <c r="S426" s="2263">
        <v>-50</v>
      </c>
      <c r="T426" s="2263">
        <v>400</v>
      </c>
      <c r="U426" s="2263" t="s">
        <v>4849</v>
      </c>
      <c r="V426" s="349">
        <f t="shared" si="14"/>
        <v>5</v>
      </c>
      <c r="W426" s="2263" t="s">
        <v>4849</v>
      </c>
      <c r="X426" s="2263" t="s">
        <v>1527</v>
      </c>
      <c r="Y426" s="2158"/>
      <c r="Z426" s="2158"/>
      <c r="AA426" s="2158"/>
      <c r="AB426" s="2158"/>
      <c r="AC426" s="2158"/>
      <c r="AD426" s="2260"/>
    </row>
    <row r="427" spans="1:31">
      <c r="A427" s="2195">
        <f t="shared" si="13"/>
        <v>35</v>
      </c>
      <c r="B427" s="2094" t="s">
        <v>14697</v>
      </c>
      <c r="C427" s="2260"/>
      <c r="D427" s="2261" t="s">
        <v>13409</v>
      </c>
      <c r="E427" s="2262"/>
      <c r="F427" s="2262"/>
      <c r="G427" s="2263" t="s">
        <v>4859</v>
      </c>
      <c r="H427" s="2263"/>
      <c r="I427" s="1010"/>
      <c r="J427" s="2517"/>
      <c r="K427" s="2261" t="s">
        <v>2286</v>
      </c>
      <c r="L427" s="2195">
        <v>40</v>
      </c>
      <c r="M427" s="2195">
        <v>1</v>
      </c>
      <c r="N427" s="2263" t="s">
        <v>2059</v>
      </c>
      <c r="O427" s="2263" t="s">
        <v>2060</v>
      </c>
      <c r="P427" s="2263">
        <v>160</v>
      </c>
      <c r="Q427" s="2263" t="s">
        <v>2061</v>
      </c>
      <c r="R427" s="2263"/>
      <c r="S427" s="2263">
        <v>-50</v>
      </c>
      <c r="T427" s="2263">
        <v>400</v>
      </c>
      <c r="U427" s="2263" t="s">
        <v>4849</v>
      </c>
      <c r="V427" s="349">
        <f t="shared" si="14"/>
        <v>5</v>
      </c>
      <c r="W427" s="2263" t="s">
        <v>4849</v>
      </c>
      <c r="X427" s="2263" t="s">
        <v>1527</v>
      </c>
      <c r="Y427" s="2158"/>
      <c r="Z427" s="2158"/>
      <c r="AA427" s="2158"/>
      <c r="AB427" s="2158"/>
      <c r="AC427" s="2158"/>
      <c r="AD427" s="2260"/>
    </row>
    <row r="428" spans="1:31">
      <c r="A428" s="2195">
        <f t="shared" si="13"/>
        <v>36</v>
      </c>
      <c r="B428" s="2094" t="s">
        <v>14698</v>
      </c>
      <c r="C428" s="2260"/>
      <c r="D428" s="2261" t="s">
        <v>13410</v>
      </c>
      <c r="E428" s="2262" t="s">
        <v>19313</v>
      </c>
      <c r="F428" s="2262" t="s">
        <v>19319</v>
      </c>
      <c r="G428" s="2263" t="s">
        <v>4859</v>
      </c>
      <c r="H428" s="2263"/>
      <c r="I428" s="1010"/>
      <c r="J428" s="2517"/>
      <c r="K428" s="2261" t="s">
        <v>2062</v>
      </c>
      <c r="L428" s="2195">
        <v>32</v>
      </c>
      <c r="M428" s="2195">
        <v>4.9000000000000004</v>
      </c>
      <c r="N428" s="2263" t="s">
        <v>2059</v>
      </c>
      <c r="O428" s="2263" t="s">
        <v>2060</v>
      </c>
      <c r="P428" s="2266" t="s">
        <v>2524</v>
      </c>
      <c r="Q428" s="2263" t="s">
        <v>2061</v>
      </c>
      <c r="R428" s="2263"/>
      <c r="S428" s="2263">
        <v>-50</v>
      </c>
      <c r="T428" s="2263">
        <v>400</v>
      </c>
      <c r="U428" s="2263" t="s">
        <v>4849</v>
      </c>
      <c r="V428" s="349">
        <f t="shared" si="14"/>
        <v>5</v>
      </c>
      <c r="W428" s="2263" t="s">
        <v>4849</v>
      </c>
      <c r="X428" s="2263" t="s">
        <v>1527</v>
      </c>
      <c r="Y428" s="2158"/>
      <c r="Z428" s="2158"/>
      <c r="AA428" s="2158"/>
      <c r="AB428" s="2158"/>
      <c r="AC428" s="2158"/>
      <c r="AD428" s="2260"/>
    </row>
    <row r="429" spans="1:31">
      <c r="A429" s="2195">
        <f t="shared" si="13"/>
        <v>37</v>
      </c>
      <c r="B429" s="2094" t="s">
        <v>14699</v>
      </c>
      <c r="C429" s="2260"/>
      <c r="D429" s="2261" t="s">
        <v>13410</v>
      </c>
      <c r="E429" s="2262"/>
      <c r="F429" s="2262"/>
      <c r="G429" s="2263" t="s">
        <v>4859</v>
      </c>
      <c r="H429" s="2263"/>
      <c r="I429" s="1010"/>
      <c r="J429" s="2517"/>
      <c r="K429" s="2261" t="s">
        <v>2062</v>
      </c>
      <c r="L429" s="2195">
        <v>28</v>
      </c>
      <c r="M429" s="2195">
        <v>17.2</v>
      </c>
      <c r="N429" s="2263" t="s">
        <v>2059</v>
      </c>
      <c r="O429" s="2263" t="s">
        <v>2060</v>
      </c>
      <c r="P429" s="2266" t="s">
        <v>2524</v>
      </c>
      <c r="Q429" s="2263" t="s">
        <v>2061</v>
      </c>
      <c r="R429" s="2263"/>
      <c r="S429" s="2263">
        <v>-50</v>
      </c>
      <c r="T429" s="2263">
        <v>400</v>
      </c>
      <c r="U429" s="2263" t="s">
        <v>4849</v>
      </c>
      <c r="V429" s="349">
        <f t="shared" si="14"/>
        <v>5</v>
      </c>
      <c r="W429" s="2263" t="s">
        <v>4849</v>
      </c>
      <c r="X429" s="2263" t="s">
        <v>1527</v>
      </c>
      <c r="Y429" s="2158"/>
      <c r="Z429" s="2158"/>
      <c r="AA429" s="2158"/>
      <c r="AB429" s="2158"/>
      <c r="AC429" s="2158"/>
      <c r="AD429" s="2260"/>
    </row>
    <row r="430" spans="1:31">
      <c r="A430" s="2195">
        <f t="shared" si="13"/>
        <v>38</v>
      </c>
      <c r="B430" s="2094" t="s">
        <v>14700</v>
      </c>
      <c r="C430" s="2260"/>
      <c r="D430" s="2261" t="s">
        <v>13411</v>
      </c>
      <c r="E430" s="2262" t="s">
        <v>19313</v>
      </c>
      <c r="F430" s="2262" t="s">
        <v>19312</v>
      </c>
      <c r="G430" s="2263" t="s">
        <v>4859</v>
      </c>
      <c r="H430" s="2263"/>
      <c r="I430" s="1010"/>
      <c r="J430" s="2517"/>
      <c r="K430" s="2261" t="s">
        <v>2062</v>
      </c>
      <c r="L430" s="2195">
        <v>32</v>
      </c>
      <c r="M430" s="2195">
        <v>4.9000000000000004</v>
      </c>
      <c r="N430" s="2263" t="s">
        <v>2059</v>
      </c>
      <c r="O430" s="2263" t="s">
        <v>2060</v>
      </c>
      <c r="P430" s="2266" t="s">
        <v>2524</v>
      </c>
      <c r="Q430" s="2263" t="s">
        <v>2061</v>
      </c>
      <c r="R430" s="2263"/>
      <c r="S430" s="2263">
        <v>-50</v>
      </c>
      <c r="T430" s="2263">
        <v>400</v>
      </c>
      <c r="U430" s="2263" t="s">
        <v>4849</v>
      </c>
      <c r="V430" s="349">
        <f t="shared" si="14"/>
        <v>5</v>
      </c>
      <c r="W430" s="2263" t="s">
        <v>4849</v>
      </c>
      <c r="X430" s="2263" t="s">
        <v>1527</v>
      </c>
      <c r="Y430" s="2158"/>
      <c r="Z430" s="2158"/>
      <c r="AA430" s="2158"/>
      <c r="AB430" s="2158"/>
      <c r="AC430" s="2158"/>
      <c r="AD430" s="2260"/>
    </row>
    <row r="431" spans="1:31">
      <c r="A431" s="2195">
        <f t="shared" si="13"/>
        <v>39</v>
      </c>
      <c r="B431" s="2094" t="s">
        <v>14701</v>
      </c>
      <c r="C431" s="2260"/>
      <c r="D431" s="2261" t="s">
        <v>13411</v>
      </c>
      <c r="E431" s="2262" t="s">
        <v>19313</v>
      </c>
      <c r="F431" s="2262" t="s">
        <v>19387</v>
      </c>
      <c r="G431" s="2263" t="s">
        <v>4859</v>
      </c>
      <c r="H431" s="2263"/>
      <c r="I431" s="1010"/>
      <c r="J431" s="2517"/>
      <c r="K431" s="2261" t="s">
        <v>2062</v>
      </c>
      <c r="L431" s="2195">
        <v>28</v>
      </c>
      <c r="M431" s="2195">
        <v>17.2</v>
      </c>
      <c r="N431" s="2263" t="s">
        <v>2059</v>
      </c>
      <c r="O431" s="2263" t="s">
        <v>2060</v>
      </c>
      <c r="P431" s="2266" t="s">
        <v>2524</v>
      </c>
      <c r="Q431" s="2263" t="s">
        <v>2061</v>
      </c>
      <c r="R431" s="2263"/>
      <c r="S431" s="2263">
        <v>-50</v>
      </c>
      <c r="T431" s="2263">
        <v>400</v>
      </c>
      <c r="U431" s="2263" t="s">
        <v>4849</v>
      </c>
      <c r="V431" s="349">
        <f t="shared" si="14"/>
        <v>5</v>
      </c>
      <c r="W431" s="2263" t="s">
        <v>4849</v>
      </c>
      <c r="X431" s="2263" t="s">
        <v>1527</v>
      </c>
      <c r="Y431" s="2158"/>
      <c r="Z431" s="2158"/>
      <c r="AA431" s="2158"/>
      <c r="AB431" s="2158"/>
      <c r="AC431" s="2158"/>
      <c r="AD431" s="2260"/>
    </row>
    <row r="432" spans="1:31">
      <c r="A432" s="2195">
        <f t="shared" si="13"/>
        <v>40</v>
      </c>
      <c r="B432" s="2094" t="s">
        <v>14702</v>
      </c>
      <c r="C432" s="2260"/>
      <c r="D432" s="2261" t="s">
        <v>13401</v>
      </c>
      <c r="E432" s="2262"/>
      <c r="F432" s="2262"/>
      <c r="G432" s="2263" t="s">
        <v>2065</v>
      </c>
      <c r="H432" s="2263"/>
      <c r="I432" s="1010"/>
      <c r="J432" s="2517"/>
      <c r="K432" s="2261" t="s">
        <v>2063</v>
      </c>
      <c r="L432" s="2195">
        <v>40</v>
      </c>
      <c r="M432" s="2195" t="s">
        <v>2063</v>
      </c>
      <c r="N432" s="2263" t="s">
        <v>2064</v>
      </c>
      <c r="O432" s="2263" t="s">
        <v>3580</v>
      </c>
      <c r="P432" s="2266" t="s">
        <v>2524</v>
      </c>
      <c r="Q432" s="2266" t="s">
        <v>2524</v>
      </c>
      <c r="R432" s="2266"/>
      <c r="S432" s="2263" t="s">
        <v>2524</v>
      </c>
      <c r="T432" s="2263" t="s">
        <v>2524</v>
      </c>
      <c r="U432" s="2263" t="s">
        <v>2524</v>
      </c>
      <c r="V432" s="349">
        <f t="shared" si="14"/>
        <v>5</v>
      </c>
      <c r="W432" s="2263" t="s">
        <v>4849</v>
      </c>
      <c r="X432" s="2263" t="s">
        <v>1527</v>
      </c>
      <c r="Y432" s="2158"/>
      <c r="Z432" s="2158"/>
      <c r="AA432" s="2158"/>
      <c r="AB432" s="2158"/>
      <c r="AC432" s="2158"/>
      <c r="AD432" s="2260"/>
    </row>
    <row r="433" spans="1:30">
      <c r="A433" s="2195">
        <f t="shared" si="13"/>
        <v>41</v>
      </c>
      <c r="B433" s="2094" t="s">
        <v>14703</v>
      </c>
      <c r="C433" s="2260"/>
      <c r="D433" s="2261" t="s">
        <v>13408</v>
      </c>
      <c r="E433" s="2262"/>
      <c r="F433" s="2262"/>
      <c r="G433" s="2263" t="s">
        <v>2066</v>
      </c>
      <c r="H433" s="2263"/>
      <c r="I433" s="1010"/>
      <c r="J433" s="2517"/>
      <c r="K433" s="2261" t="s">
        <v>2063</v>
      </c>
      <c r="L433" s="2195">
        <v>40</v>
      </c>
      <c r="M433" s="2195" t="s">
        <v>2063</v>
      </c>
      <c r="N433" s="2263" t="s">
        <v>2064</v>
      </c>
      <c r="O433" s="2263" t="s">
        <v>3580</v>
      </c>
      <c r="P433" s="2266" t="s">
        <v>2524</v>
      </c>
      <c r="Q433" s="2266" t="s">
        <v>2524</v>
      </c>
      <c r="R433" s="2266"/>
      <c r="S433" s="2266" t="s">
        <v>2524</v>
      </c>
      <c r="T433" s="2266" t="s">
        <v>2524</v>
      </c>
      <c r="U433" s="2266" t="s">
        <v>2524</v>
      </c>
      <c r="V433" s="349">
        <f t="shared" si="14"/>
        <v>5</v>
      </c>
      <c r="W433" s="2266" t="s">
        <v>4849</v>
      </c>
      <c r="X433" s="2266" t="s">
        <v>1527</v>
      </c>
      <c r="Y433" s="2158"/>
      <c r="Z433" s="2158"/>
      <c r="AA433" s="2158"/>
      <c r="AB433" s="2158"/>
      <c r="AC433" s="2158"/>
      <c r="AD433" s="2260"/>
    </row>
    <row r="434" spans="1:30">
      <c r="A434" s="2195">
        <f t="shared" si="13"/>
        <v>42</v>
      </c>
      <c r="B434" s="2094" t="s">
        <v>14704</v>
      </c>
      <c r="C434" s="2260"/>
      <c r="D434" s="2261" t="s">
        <v>13408</v>
      </c>
      <c r="E434" s="2262"/>
      <c r="F434" s="2262"/>
      <c r="G434" s="2263" t="s">
        <v>2066</v>
      </c>
      <c r="H434" s="2263"/>
      <c r="I434" s="1010"/>
      <c r="J434" s="2517"/>
      <c r="K434" s="2261" t="s">
        <v>2063</v>
      </c>
      <c r="L434" s="2195">
        <v>40</v>
      </c>
      <c r="M434" s="2195" t="s">
        <v>2063</v>
      </c>
      <c r="N434" s="2263" t="s">
        <v>2064</v>
      </c>
      <c r="O434" s="2263" t="s">
        <v>3580</v>
      </c>
      <c r="P434" s="2266" t="s">
        <v>2524</v>
      </c>
      <c r="Q434" s="2266" t="s">
        <v>2524</v>
      </c>
      <c r="R434" s="2266"/>
      <c r="S434" s="2266" t="s">
        <v>2524</v>
      </c>
      <c r="T434" s="2266" t="s">
        <v>2524</v>
      </c>
      <c r="U434" s="2266" t="s">
        <v>2524</v>
      </c>
      <c r="V434" s="349">
        <f t="shared" si="14"/>
        <v>5</v>
      </c>
      <c r="W434" s="2266" t="s">
        <v>4849</v>
      </c>
      <c r="X434" s="2266" t="s">
        <v>1527</v>
      </c>
      <c r="Y434" s="2158"/>
      <c r="Z434" s="2158"/>
      <c r="AA434" s="2158"/>
      <c r="AB434" s="2158"/>
      <c r="AC434" s="2158"/>
      <c r="AD434" s="2260"/>
    </row>
    <row r="435" spans="1:30">
      <c r="A435" s="2195">
        <f t="shared" si="13"/>
        <v>43</v>
      </c>
      <c r="B435" s="2094" t="s">
        <v>14705</v>
      </c>
      <c r="C435" s="2260"/>
      <c r="D435" s="2261" t="s">
        <v>13408</v>
      </c>
      <c r="E435" s="2262"/>
      <c r="F435" s="2262"/>
      <c r="G435" s="2263" t="s">
        <v>2066</v>
      </c>
      <c r="H435" s="2263"/>
      <c r="I435" s="1010"/>
      <c r="J435" s="2517"/>
      <c r="K435" s="2261" t="s">
        <v>2063</v>
      </c>
      <c r="L435" s="2195">
        <v>40</v>
      </c>
      <c r="M435" s="2195" t="s">
        <v>2063</v>
      </c>
      <c r="N435" s="2263" t="s">
        <v>2064</v>
      </c>
      <c r="O435" s="2263" t="s">
        <v>3580</v>
      </c>
      <c r="P435" s="2266" t="s">
        <v>2524</v>
      </c>
      <c r="Q435" s="2266" t="s">
        <v>2524</v>
      </c>
      <c r="R435" s="2266"/>
      <c r="S435" s="2266" t="s">
        <v>2524</v>
      </c>
      <c r="T435" s="2266" t="s">
        <v>2524</v>
      </c>
      <c r="U435" s="2266" t="s">
        <v>2524</v>
      </c>
      <c r="V435" s="349">
        <f t="shared" si="14"/>
        <v>5</v>
      </c>
      <c r="W435" s="2266" t="s">
        <v>4849</v>
      </c>
      <c r="X435" s="2266" t="s">
        <v>1527</v>
      </c>
      <c r="Y435" s="2158"/>
      <c r="Z435" s="2158"/>
      <c r="AA435" s="2158"/>
      <c r="AB435" s="2158"/>
      <c r="AC435" s="2158"/>
      <c r="AD435" s="2260"/>
    </row>
    <row r="436" spans="1:30">
      <c r="A436" s="2195">
        <f t="shared" si="13"/>
        <v>44</v>
      </c>
      <c r="B436" s="2196" t="s">
        <v>14706</v>
      </c>
      <c r="C436" s="2260"/>
      <c r="D436" s="2261" t="s">
        <v>13408</v>
      </c>
      <c r="E436" s="2262"/>
      <c r="F436" s="2262"/>
      <c r="G436" s="2263" t="s">
        <v>2068</v>
      </c>
      <c r="H436" s="2263"/>
      <c r="I436" s="1010"/>
      <c r="J436" s="2517"/>
      <c r="K436" s="2261" t="s">
        <v>4490</v>
      </c>
      <c r="L436" s="2195">
        <v>45</v>
      </c>
      <c r="M436" s="2195">
        <v>17</v>
      </c>
      <c r="N436" s="2263" t="s">
        <v>2067</v>
      </c>
      <c r="O436" s="2263" t="s">
        <v>3580</v>
      </c>
      <c r="P436" s="2266" t="s">
        <v>2524</v>
      </c>
      <c r="Q436" s="2266" t="s">
        <v>2524</v>
      </c>
      <c r="R436" s="2266"/>
      <c r="S436" s="2263">
        <v>-50</v>
      </c>
      <c r="T436" s="2263">
        <v>120</v>
      </c>
      <c r="U436" s="2263" t="s">
        <v>4849</v>
      </c>
      <c r="V436" s="349">
        <f t="shared" si="14"/>
        <v>5</v>
      </c>
      <c r="W436" s="2263" t="s">
        <v>4849</v>
      </c>
      <c r="X436" s="2263" t="s">
        <v>1527</v>
      </c>
      <c r="Y436" s="2158"/>
      <c r="Z436" s="2158"/>
      <c r="AA436" s="2158"/>
      <c r="AB436" s="2158"/>
      <c r="AC436" s="2158"/>
      <c r="AD436" s="2260"/>
    </row>
    <row r="437" spans="1:30">
      <c r="A437" s="2195">
        <f t="shared" si="13"/>
        <v>45</v>
      </c>
      <c r="B437" s="2276" t="s">
        <v>14707</v>
      </c>
      <c r="C437" s="2260"/>
      <c r="D437" s="2261" t="s">
        <v>13403</v>
      </c>
      <c r="E437" s="2262"/>
      <c r="F437" s="2262"/>
      <c r="G437" s="2263" t="s">
        <v>2065</v>
      </c>
      <c r="H437" s="2263"/>
      <c r="I437" s="1010"/>
      <c r="J437" s="2517"/>
      <c r="K437" s="2261" t="s">
        <v>2063</v>
      </c>
      <c r="L437" s="2195">
        <v>40</v>
      </c>
      <c r="M437" s="2195" t="s">
        <v>2063</v>
      </c>
      <c r="N437" s="2263" t="s">
        <v>2064</v>
      </c>
      <c r="O437" s="2263" t="s">
        <v>2060</v>
      </c>
      <c r="P437" s="2266" t="s">
        <v>2524</v>
      </c>
      <c r="Q437" s="2266" t="s">
        <v>2524</v>
      </c>
      <c r="R437" s="2266"/>
      <c r="S437" s="2266">
        <v>0</v>
      </c>
      <c r="T437" s="2266">
        <v>150</v>
      </c>
      <c r="U437" s="2266" t="s">
        <v>4849</v>
      </c>
      <c r="V437" s="349">
        <f t="shared" si="14"/>
        <v>5</v>
      </c>
      <c r="W437" s="2266" t="s">
        <v>4849</v>
      </c>
      <c r="X437" s="2266" t="s">
        <v>1527</v>
      </c>
      <c r="Y437" s="2158"/>
      <c r="Z437" s="2158"/>
      <c r="AA437" s="2158"/>
      <c r="AB437" s="2158"/>
      <c r="AC437" s="2158"/>
      <c r="AD437" s="2260"/>
    </row>
    <row r="438" spans="1:30">
      <c r="A438" s="2195">
        <f t="shared" si="13"/>
        <v>46</v>
      </c>
      <c r="B438" s="2094" t="s">
        <v>14708</v>
      </c>
      <c r="C438" s="2260"/>
      <c r="D438" s="2261" t="s">
        <v>13410</v>
      </c>
      <c r="E438" s="2262" t="s">
        <v>19314</v>
      </c>
      <c r="F438" s="2262" t="s">
        <v>19317</v>
      </c>
      <c r="G438" s="2263" t="s">
        <v>4859</v>
      </c>
      <c r="H438" s="2263"/>
      <c r="I438" s="1010"/>
      <c r="J438" s="2517"/>
      <c r="K438" s="2261" t="s">
        <v>2286</v>
      </c>
      <c r="L438" s="2195">
        <v>45</v>
      </c>
      <c r="M438" s="2195">
        <v>1</v>
      </c>
      <c r="N438" s="2263" t="s">
        <v>2059</v>
      </c>
      <c r="O438" s="2263" t="s">
        <v>2060</v>
      </c>
      <c r="P438" s="2266" t="s">
        <v>2524</v>
      </c>
      <c r="Q438" s="2263" t="s">
        <v>2061</v>
      </c>
      <c r="R438" s="2263"/>
      <c r="S438" s="2266">
        <v>0</v>
      </c>
      <c r="T438" s="2266">
        <v>150</v>
      </c>
      <c r="U438" s="2263" t="s">
        <v>4849</v>
      </c>
      <c r="V438" s="349">
        <f t="shared" si="14"/>
        <v>5</v>
      </c>
      <c r="W438" s="2263" t="s">
        <v>4849</v>
      </c>
      <c r="X438" s="2263" t="s">
        <v>1527</v>
      </c>
      <c r="Y438" s="2158"/>
      <c r="Z438" s="2158"/>
      <c r="AA438" s="2158"/>
      <c r="AB438" s="2158"/>
      <c r="AC438" s="2158"/>
      <c r="AD438" s="2260"/>
    </row>
    <row r="439" spans="1:30">
      <c r="A439" s="2195">
        <f t="shared" si="13"/>
        <v>47</v>
      </c>
      <c r="B439" s="2094" t="s">
        <v>14709</v>
      </c>
      <c r="C439" s="2260"/>
      <c r="D439" s="2261" t="s">
        <v>13410</v>
      </c>
      <c r="E439" s="2262" t="s">
        <v>19314</v>
      </c>
      <c r="F439" s="2262" t="s">
        <v>19316</v>
      </c>
      <c r="G439" s="2263" t="s">
        <v>4859</v>
      </c>
      <c r="H439" s="2263"/>
      <c r="I439" s="1010"/>
      <c r="J439" s="2517"/>
      <c r="K439" s="2261" t="s">
        <v>2286</v>
      </c>
      <c r="L439" s="2195">
        <v>45</v>
      </c>
      <c r="M439" s="2195">
        <v>1</v>
      </c>
      <c r="N439" s="2263" t="s">
        <v>2059</v>
      </c>
      <c r="O439" s="2263" t="s">
        <v>2060</v>
      </c>
      <c r="P439" s="2266" t="s">
        <v>2524</v>
      </c>
      <c r="Q439" s="2263" t="s">
        <v>2061</v>
      </c>
      <c r="R439" s="2263"/>
      <c r="S439" s="2266">
        <v>0</v>
      </c>
      <c r="T439" s="2266">
        <v>150</v>
      </c>
      <c r="U439" s="2263" t="s">
        <v>4849</v>
      </c>
      <c r="V439" s="349">
        <f t="shared" si="14"/>
        <v>5</v>
      </c>
      <c r="W439" s="2263" t="s">
        <v>4849</v>
      </c>
      <c r="X439" s="2263" t="s">
        <v>1527</v>
      </c>
      <c r="Y439" s="2158"/>
      <c r="Z439" s="2158"/>
      <c r="AA439" s="2158"/>
      <c r="AB439" s="2158"/>
      <c r="AC439" s="2158"/>
      <c r="AD439" s="2260"/>
    </row>
    <row r="440" spans="1:30">
      <c r="A440" s="2195">
        <f t="shared" si="13"/>
        <v>48</v>
      </c>
      <c r="B440" s="2094" t="s">
        <v>14710</v>
      </c>
      <c r="C440" s="2260"/>
      <c r="D440" s="2261" t="s">
        <v>13411</v>
      </c>
      <c r="E440" s="2262" t="s">
        <v>19314</v>
      </c>
      <c r="F440" s="2262" t="s">
        <v>19318</v>
      </c>
      <c r="G440" s="2263" t="s">
        <v>4859</v>
      </c>
      <c r="H440" s="2263"/>
      <c r="I440" s="1010"/>
      <c r="J440" s="2517"/>
      <c r="K440" s="2261" t="s">
        <v>2286</v>
      </c>
      <c r="L440" s="2195">
        <v>45</v>
      </c>
      <c r="M440" s="2195">
        <v>1</v>
      </c>
      <c r="N440" s="2263" t="s">
        <v>2059</v>
      </c>
      <c r="O440" s="2263" t="s">
        <v>2060</v>
      </c>
      <c r="P440" s="2266" t="s">
        <v>2524</v>
      </c>
      <c r="Q440" s="2263" t="s">
        <v>2061</v>
      </c>
      <c r="R440" s="2263"/>
      <c r="S440" s="2266">
        <v>0</v>
      </c>
      <c r="T440" s="2266">
        <v>150</v>
      </c>
      <c r="U440" s="2263" t="s">
        <v>4849</v>
      </c>
      <c r="V440" s="349">
        <f t="shared" si="14"/>
        <v>5</v>
      </c>
      <c r="W440" s="2263" t="s">
        <v>4849</v>
      </c>
      <c r="X440" s="2263" t="s">
        <v>1527</v>
      </c>
      <c r="Y440" s="2158"/>
      <c r="Z440" s="2158"/>
      <c r="AA440" s="2158"/>
      <c r="AB440" s="2158"/>
      <c r="AC440" s="2158"/>
      <c r="AD440" s="2260"/>
    </row>
    <row r="441" spans="1:30">
      <c r="A441" s="2195">
        <f>A440+1</f>
        <v>49</v>
      </c>
      <c r="B441" s="2094" t="s">
        <v>14711</v>
      </c>
      <c r="C441" s="2260"/>
      <c r="D441" s="2260" t="s">
        <v>13411</v>
      </c>
      <c r="E441" s="2262" t="s">
        <v>19314</v>
      </c>
      <c r="F441" s="2262" t="s">
        <v>19315</v>
      </c>
      <c r="G441" s="2263" t="s">
        <v>4859</v>
      </c>
      <c r="H441" s="2263"/>
      <c r="I441" s="1010"/>
      <c r="J441" s="2517"/>
      <c r="K441" s="2261" t="s">
        <v>2286</v>
      </c>
      <c r="L441" s="2195">
        <v>45</v>
      </c>
      <c r="M441" s="2195">
        <v>1</v>
      </c>
      <c r="N441" s="2263" t="s">
        <v>2059</v>
      </c>
      <c r="O441" s="2263" t="s">
        <v>2060</v>
      </c>
      <c r="P441" s="2266" t="s">
        <v>2524</v>
      </c>
      <c r="Q441" s="2263" t="s">
        <v>2061</v>
      </c>
      <c r="R441" s="2263"/>
      <c r="S441" s="2266">
        <v>0</v>
      </c>
      <c r="T441" s="2266">
        <v>150</v>
      </c>
      <c r="U441" s="2263" t="s">
        <v>4849</v>
      </c>
      <c r="V441" s="349">
        <f t="shared" si="14"/>
        <v>5</v>
      </c>
      <c r="W441" s="2263" t="s">
        <v>4849</v>
      </c>
      <c r="X441" s="2263" t="s">
        <v>1527</v>
      </c>
      <c r="Y441" s="2158"/>
      <c r="Z441" s="2158"/>
      <c r="AA441" s="2158"/>
      <c r="AB441" s="2158"/>
      <c r="AC441" s="2158"/>
      <c r="AD441" s="2260"/>
    </row>
    <row r="442" spans="1:30">
      <c r="A442" s="2195">
        <f t="shared" si="13"/>
        <v>50</v>
      </c>
      <c r="B442" s="2196" t="s">
        <v>14712</v>
      </c>
      <c r="C442" s="2260"/>
      <c r="D442" s="219" t="s">
        <v>13405</v>
      </c>
      <c r="E442" s="2262"/>
      <c r="F442" s="2262"/>
      <c r="G442" s="2263" t="s">
        <v>4859</v>
      </c>
      <c r="H442" s="2263"/>
      <c r="I442" s="1010"/>
      <c r="J442" s="2517"/>
      <c r="K442" s="2261" t="s">
        <v>3373</v>
      </c>
      <c r="L442" s="2195">
        <v>140</v>
      </c>
      <c r="M442" s="2195">
        <v>1.55</v>
      </c>
      <c r="N442" s="2263" t="s">
        <v>2059</v>
      </c>
      <c r="O442" s="2263" t="s">
        <v>2060</v>
      </c>
      <c r="P442" s="2266" t="s">
        <v>2524</v>
      </c>
      <c r="Q442" s="2263" t="s">
        <v>2061</v>
      </c>
      <c r="R442" s="2263"/>
      <c r="S442" s="2263">
        <v>-50</v>
      </c>
      <c r="T442" s="2263">
        <v>400</v>
      </c>
      <c r="U442" s="2263" t="s">
        <v>4849</v>
      </c>
      <c r="V442" s="349">
        <f t="shared" si="14"/>
        <v>5</v>
      </c>
      <c r="W442" s="2263" t="s">
        <v>4849</v>
      </c>
      <c r="X442" s="2263" t="s">
        <v>1527</v>
      </c>
      <c r="Y442" s="2158"/>
      <c r="Z442" s="2158"/>
      <c r="AA442" s="2158"/>
      <c r="AB442" s="2158"/>
      <c r="AC442" s="2158"/>
      <c r="AD442" s="2260"/>
    </row>
    <row r="443" spans="1:30">
      <c r="A443" s="2277"/>
      <c r="B443" s="2101"/>
      <c r="C443" s="2278"/>
      <c r="D443" s="2278"/>
      <c r="E443" s="2279"/>
      <c r="F443" s="2279"/>
      <c r="G443" s="2280"/>
      <c r="H443" s="2280"/>
      <c r="I443" s="2281"/>
      <c r="J443" s="2517"/>
      <c r="K443" s="2278"/>
      <c r="L443" s="2277"/>
      <c r="M443" s="2277"/>
      <c r="N443" s="2280"/>
      <c r="O443" s="2280"/>
      <c r="P443" s="2280"/>
      <c r="Q443" s="2280"/>
      <c r="R443" s="2280"/>
      <c r="S443" s="2280"/>
      <c r="T443" s="2280"/>
      <c r="U443" s="2280"/>
      <c r="V443" s="2280"/>
      <c r="W443" s="2280"/>
      <c r="X443" s="2280"/>
      <c r="Y443" s="2158"/>
      <c r="Z443" s="2158"/>
      <c r="AA443" s="2158"/>
      <c r="AB443" s="2158"/>
      <c r="AC443" s="2158"/>
      <c r="AD443" s="220"/>
    </row>
    <row r="444" spans="1:30">
      <c r="A444" s="2258"/>
      <c r="B444" s="2259" t="s">
        <v>6328</v>
      </c>
      <c r="C444" s="2260"/>
      <c r="D444" s="2269"/>
      <c r="E444" s="2262"/>
      <c r="F444" s="2262"/>
      <c r="G444" s="2263"/>
      <c r="H444" s="2263"/>
      <c r="I444" s="1010"/>
      <c r="J444" s="2517"/>
      <c r="K444" s="2261"/>
      <c r="L444" s="2195"/>
      <c r="M444" s="2195"/>
      <c r="N444" s="2263"/>
      <c r="O444" s="2263"/>
      <c r="P444" s="2263"/>
      <c r="Q444" s="2263"/>
      <c r="R444" s="2263"/>
      <c r="S444" s="2263"/>
      <c r="T444" s="2263"/>
      <c r="U444" s="2263"/>
      <c r="V444" s="349" t="str">
        <f>IF(ISERROR(INDEX(data,MATCH(LEN(X444),item,0),2))," ",INDEX(data,MATCH(LEN(X444),item,0),2))</f>
        <v xml:space="preserve"> </v>
      </c>
      <c r="W444" s="2263"/>
      <c r="X444" s="2263"/>
      <c r="Y444" s="2158"/>
      <c r="Z444" s="2158"/>
      <c r="AA444" s="2158"/>
      <c r="AB444" s="2158"/>
      <c r="AC444" s="2158"/>
      <c r="AD444" s="2260"/>
    </row>
    <row r="445" spans="1:30">
      <c r="A445" s="2258">
        <v>1</v>
      </c>
      <c r="B445" s="2196" t="s">
        <v>14713</v>
      </c>
      <c r="C445" s="2256"/>
      <c r="D445" s="219" t="s">
        <v>6328</v>
      </c>
      <c r="E445" s="2257"/>
      <c r="F445" s="2257"/>
      <c r="G445" s="2255" t="s">
        <v>4073</v>
      </c>
      <c r="H445" s="2255"/>
      <c r="I445" s="1011"/>
      <c r="J445" s="2517"/>
      <c r="K445" s="219" t="s">
        <v>2436</v>
      </c>
      <c r="L445" s="2258"/>
      <c r="M445" s="2258"/>
      <c r="N445" s="2255" t="s">
        <v>4858</v>
      </c>
      <c r="O445" s="2255" t="s">
        <v>4856</v>
      </c>
      <c r="P445" s="2255"/>
      <c r="Q445" s="2255" t="s">
        <v>2061</v>
      </c>
      <c r="R445" s="2255"/>
      <c r="S445" s="2255">
        <v>0</v>
      </c>
      <c r="T445" s="2255"/>
      <c r="U445" s="2267" t="s">
        <v>924</v>
      </c>
      <c r="V445" s="349">
        <f>IF(ISERROR(INDEX(data,MATCH(LEN(X445),item,0),2))," ",INDEX(data,MATCH(LEN(X445),item,0),2))</f>
        <v>5</v>
      </c>
      <c r="W445" s="33" t="s">
        <v>4849</v>
      </c>
      <c r="X445" s="331" t="s">
        <v>1527</v>
      </c>
      <c r="Y445" s="2158"/>
      <c r="Z445" s="2158"/>
      <c r="AA445" s="2158"/>
      <c r="AB445" s="2158"/>
      <c r="AC445" s="2158"/>
      <c r="AD445" s="2256"/>
    </row>
    <row r="446" spans="1:30">
      <c r="A446" s="2195"/>
      <c r="B446" s="2268"/>
      <c r="C446" s="2260"/>
      <c r="D446" s="2261"/>
      <c r="E446" s="2262"/>
      <c r="F446" s="2262"/>
      <c r="G446" s="2263"/>
      <c r="H446" s="2263"/>
      <c r="I446" s="1010"/>
      <c r="J446" s="2517"/>
      <c r="K446" s="2261"/>
      <c r="L446" s="2195"/>
      <c r="M446" s="2195"/>
      <c r="N446" s="2263"/>
      <c r="O446" s="2263"/>
      <c r="P446" s="2263"/>
      <c r="Q446" s="2263"/>
      <c r="R446" s="2263"/>
      <c r="S446" s="2263"/>
      <c r="T446" s="2263"/>
      <c r="U446" s="2263"/>
      <c r="V446" s="349" t="str">
        <f>IF(ISERROR(INDEX(data,MATCH(LEN(X446),item,0),2))," ",INDEX(data,MATCH(LEN(X446),item,0),2))</f>
        <v xml:space="preserve"> </v>
      </c>
      <c r="W446" s="2263"/>
      <c r="X446" s="2263"/>
      <c r="Y446" s="2158"/>
      <c r="Z446" s="2158"/>
      <c r="AA446" s="2158"/>
      <c r="AB446" s="2158"/>
      <c r="AC446" s="2158"/>
      <c r="AD446" s="2260"/>
    </row>
    <row r="447" spans="1:30">
      <c r="A447" s="2258"/>
      <c r="B447" s="2259" t="s">
        <v>6504</v>
      </c>
      <c r="C447" s="2260"/>
      <c r="D447" s="2269"/>
      <c r="E447" s="2262"/>
      <c r="F447" s="2262"/>
      <c r="G447" s="2263"/>
      <c r="H447" s="2263"/>
      <c r="I447" s="1010"/>
      <c r="J447" s="2517"/>
      <c r="K447" s="2261"/>
      <c r="L447" s="2195"/>
      <c r="M447" s="2195"/>
      <c r="N447" s="2263"/>
      <c r="O447" s="2263"/>
      <c r="P447" s="2263"/>
      <c r="Q447" s="2263"/>
      <c r="R447" s="2263"/>
      <c r="S447" s="2263"/>
      <c r="T447" s="2263"/>
      <c r="U447" s="2263"/>
      <c r="V447" s="349" t="str">
        <f>IF(ISERROR(INDEX(data,MATCH(LEN(X447),item,0),2))," ",INDEX(data,MATCH(LEN(X447),item,0),2))</f>
        <v xml:space="preserve"> </v>
      </c>
      <c r="W447" s="2263"/>
      <c r="X447" s="2263"/>
      <c r="Y447" s="2158"/>
      <c r="Z447" s="2158"/>
      <c r="AA447" s="2158"/>
      <c r="AB447" s="2158"/>
      <c r="AC447" s="2158"/>
      <c r="AD447" s="2260"/>
    </row>
    <row r="448" spans="1:30">
      <c r="A448" s="2258">
        <v>1</v>
      </c>
      <c r="B448" s="2283" t="s">
        <v>14714</v>
      </c>
      <c r="C448" s="2260"/>
      <c r="D448" s="2284" t="s">
        <v>13398</v>
      </c>
      <c r="E448" s="2262"/>
      <c r="F448" s="2262"/>
      <c r="G448" s="2263"/>
      <c r="H448" s="2263"/>
      <c r="I448" s="1010"/>
      <c r="J448" s="2517"/>
      <c r="K448" s="219" t="s">
        <v>6571</v>
      </c>
      <c r="L448" s="2195"/>
      <c r="M448" s="2195"/>
      <c r="N448" s="2263"/>
      <c r="O448" s="2263"/>
      <c r="P448" s="2263"/>
      <c r="Q448" s="2263"/>
      <c r="R448" s="2263"/>
      <c r="S448" s="2263"/>
      <c r="T448" s="2263"/>
      <c r="U448" s="2263"/>
      <c r="V448" s="349">
        <f t="shared" ref="V448:V457" si="15">IF(ISERROR(INDEX(data,MATCH(LEN(X448),item,0),2))," ",INDEX(data,MATCH(LEN(X448),item,0),2))</f>
        <v>5</v>
      </c>
      <c r="W448" s="2263" t="s">
        <v>4849</v>
      </c>
      <c r="X448" s="2263" t="s">
        <v>1527</v>
      </c>
      <c r="Y448" s="2158"/>
      <c r="Z448" s="2158"/>
      <c r="AA448" s="2158"/>
      <c r="AB448" s="2158"/>
      <c r="AC448" s="2158"/>
      <c r="AD448" s="2260"/>
    </row>
    <row r="449" spans="1:30">
      <c r="A449" s="2258">
        <f>A448+1</f>
        <v>2</v>
      </c>
      <c r="B449" s="2196" t="s">
        <v>14715</v>
      </c>
      <c r="C449" s="2260"/>
      <c r="D449" s="219" t="s">
        <v>13399</v>
      </c>
      <c r="E449" s="2262"/>
      <c r="F449" s="2262"/>
      <c r="G449" s="2263"/>
      <c r="H449" s="2263"/>
      <c r="I449" s="1010"/>
      <c r="J449" s="2517"/>
      <c r="K449" s="219" t="s">
        <v>6572</v>
      </c>
      <c r="L449" s="2195"/>
      <c r="M449" s="2195"/>
      <c r="N449" s="2263"/>
      <c r="O449" s="2263"/>
      <c r="P449" s="2263"/>
      <c r="Q449" s="2263"/>
      <c r="R449" s="2263"/>
      <c r="S449" s="2263"/>
      <c r="T449" s="2263"/>
      <c r="U449" s="2263"/>
      <c r="V449" s="349">
        <f t="shared" si="15"/>
        <v>5</v>
      </c>
      <c r="W449" s="2263" t="s">
        <v>4849</v>
      </c>
      <c r="X449" s="2263" t="s">
        <v>1527</v>
      </c>
      <c r="Y449" s="2158"/>
      <c r="Z449" s="2158"/>
      <c r="AA449" s="2158"/>
      <c r="AB449" s="2158"/>
      <c r="AC449" s="2158"/>
      <c r="AD449" s="2260"/>
    </row>
    <row r="450" spans="1:30">
      <c r="A450" s="2258">
        <f t="shared" ref="A450:A455" si="16">A449+1</f>
        <v>3</v>
      </c>
      <c r="B450" s="2196" t="s">
        <v>14716</v>
      </c>
      <c r="C450" s="2260"/>
      <c r="D450" s="219" t="s">
        <v>13399</v>
      </c>
      <c r="E450" s="2262"/>
      <c r="F450" s="2262"/>
      <c r="G450" s="2263"/>
      <c r="H450" s="2263"/>
      <c r="I450" s="1010"/>
      <c r="J450" s="2517"/>
      <c r="K450" s="2261" t="s">
        <v>6573</v>
      </c>
      <c r="L450" s="2195"/>
      <c r="M450" s="2195"/>
      <c r="N450" s="2263"/>
      <c r="O450" s="2263"/>
      <c r="P450" s="2263"/>
      <c r="Q450" s="2263"/>
      <c r="R450" s="2263"/>
      <c r="S450" s="2263"/>
      <c r="T450" s="2263"/>
      <c r="U450" s="2263"/>
      <c r="V450" s="349">
        <f t="shared" si="15"/>
        <v>5</v>
      </c>
      <c r="W450" s="2263" t="s">
        <v>4849</v>
      </c>
      <c r="X450" s="2263" t="s">
        <v>1527</v>
      </c>
      <c r="Y450" s="2158"/>
      <c r="Z450" s="2158"/>
      <c r="AA450" s="2158"/>
      <c r="AB450" s="2158"/>
      <c r="AC450" s="2158"/>
      <c r="AD450" s="2260"/>
    </row>
    <row r="451" spans="1:30">
      <c r="A451" s="2258">
        <f t="shared" si="16"/>
        <v>4</v>
      </c>
      <c r="B451" s="2196" t="s">
        <v>14717</v>
      </c>
      <c r="C451" s="2260"/>
      <c r="D451" s="219" t="s">
        <v>13399</v>
      </c>
      <c r="E451" s="2262"/>
      <c r="F451" s="2262"/>
      <c r="G451" s="2263"/>
      <c r="H451" s="2263"/>
      <c r="I451" s="1010"/>
      <c r="J451" s="2517"/>
      <c r="K451" s="2261" t="s">
        <v>6574</v>
      </c>
      <c r="L451" s="2195"/>
      <c r="M451" s="2195"/>
      <c r="N451" s="2263"/>
      <c r="O451" s="2263"/>
      <c r="P451" s="2263"/>
      <c r="Q451" s="2263"/>
      <c r="R451" s="2263"/>
      <c r="S451" s="2263"/>
      <c r="T451" s="2263"/>
      <c r="U451" s="2263"/>
      <c r="V451" s="349">
        <f t="shared" si="15"/>
        <v>5</v>
      </c>
      <c r="W451" s="2263" t="s">
        <v>4849</v>
      </c>
      <c r="X451" s="2263" t="s">
        <v>1527</v>
      </c>
      <c r="Y451" s="2158"/>
      <c r="Z451" s="2158"/>
      <c r="AA451" s="2158"/>
      <c r="AB451" s="2158"/>
      <c r="AC451" s="2158"/>
      <c r="AD451" s="2260"/>
    </row>
    <row r="452" spans="1:30">
      <c r="A452" s="2258">
        <f t="shared" si="16"/>
        <v>5</v>
      </c>
      <c r="B452" s="2196" t="s">
        <v>14718</v>
      </c>
      <c r="C452" s="2260"/>
      <c r="D452" s="219" t="s">
        <v>13399</v>
      </c>
      <c r="E452" s="2262"/>
      <c r="F452" s="2262"/>
      <c r="G452" s="2263"/>
      <c r="H452" s="2263"/>
      <c r="I452" s="1010"/>
      <c r="J452" s="2517"/>
      <c r="K452" s="2261" t="s">
        <v>4855</v>
      </c>
      <c r="L452" s="2195"/>
      <c r="M452" s="2195"/>
      <c r="N452" s="2263"/>
      <c r="O452" s="2263"/>
      <c r="P452" s="2263"/>
      <c r="Q452" s="2263"/>
      <c r="R452" s="2263"/>
      <c r="S452" s="2263"/>
      <c r="T452" s="2263"/>
      <c r="U452" s="2263"/>
      <c r="V452" s="349">
        <f t="shared" si="15"/>
        <v>5</v>
      </c>
      <c r="W452" s="2263" t="s">
        <v>4849</v>
      </c>
      <c r="X452" s="2263" t="s">
        <v>1527</v>
      </c>
      <c r="Y452" s="2158"/>
      <c r="Z452" s="2158"/>
      <c r="AA452" s="2158"/>
      <c r="AB452" s="2158"/>
      <c r="AC452" s="2158"/>
      <c r="AD452" s="2260"/>
    </row>
    <row r="453" spans="1:30">
      <c r="A453" s="2258">
        <f t="shared" si="16"/>
        <v>6</v>
      </c>
      <c r="B453" s="2196" t="s">
        <v>14719</v>
      </c>
      <c r="C453" s="2260"/>
      <c r="D453" s="219" t="s">
        <v>13399</v>
      </c>
      <c r="E453" s="2262"/>
      <c r="F453" s="2262"/>
      <c r="G453" s="2263"/>
      <c r="H453" s="2263"/>
      <c r="I453" s="1010"/>
      <c r="J453" s="2517"/>
      <c r="K453" s="2261" t="s">
        <v>6578</v>
      </c>
      <c r="L453" s="2195"/>
      <c r="M453" s="2195"/>
      <c r="N453" s="2263"/>
      <c r="O453" s="2263"/>
      <c r="P453" s="2263"/>
      <c r="Q453" s="2263"/>
      <c r="R453" s="2263"/>
      <c r="S453" s="2263"/>
      <c r="T453" s="2263"/>
      <c r="U453" s="2263"/>
      <c r="V453" s="349">
        <f t="shared" si="15"/>
        <v>5</v>
      </c>
      <c r="W453" s="2263" t="s">
        <v>4849</v>
      </c>
      <c r="X453" s="2263" t="s">
        <v>1527</v>
      </c>
      <c r="Y453" s="2158"/>
      <c r="Z453" s="2158"/>
      <c r="AA453" s="2158"/>
      <c r="AB453" s="2158"/>
      <c r="AC453" s="2158"/>
      <c r="AD453" s="2260"/>
    </row>
    <row r="454" spans="1:30">
      <c r="A454" s="2258">
        <f t="shared" si="16"/>
        <v>7</v>
      </c>
      <c r="B454" s="2196" t="s">
        <v>14720</v>
      </c>
      <c r="C454" s="2260"/>
      <c r="D454" s="219" t="s">
        <v>13399</v>
      </c>
      <c r="E454" s="2262"/>
      <c r="F454" s="2262"/>
      <c r="G454" s="2263"/>
      <c r="H454" s="2263"/>
      <c r="I454" s="1010"/>
      <c r="J454" s="2517"/>
      <c r="K454" s="2261" t="s">
        <v>6582</v>
      </c>
      <c r="L454" s="2195"/>
      <c r="M454" s="2195"/>
      <c r="N454" s="2263"/>
      <c r="O454" s="2263"/>
      <c r="P454" s="2263"/>
      <c r="Q454" s="2263"/>
      <c r="R454" s="2263"/>
      <c r="S454" s="2263"/>
      <c r="T454" s="2263"/>
      <c r="U454" s="2263"/>
      <c r="V454" s="349">
        <f t="shared" si="15"/>
        <v>5</v>
      </c>
      <c r="W454" s="2263" t="s">
        <v>4849</v>
      </c>
      <c r="X454" s="2263" t="s">
        <v>1527</v>
      </c>
      <c r="Y454" s="2158"/>
      <c r="Z454" s="2158"/>
      <c r="AA454" s="2158"/>
      <c r="AB454" s="2158"/>
      <c r="AC454" s="2158"/>
      <c r="AD454" s="2260"/>
    </row>
    <row r="455" spans="1:30">
      <c r="A455" s="2258">
        <f t="shared" si="16"/>
        <v>8</v>
      </c>
      <c r="B455" s="2196" t="s">
        <v>14721</v>
      </c>
      <c r="C455" s="2260"/>
      <c r="D455" s="219" t="s">
        <v>13399</v>
      </c>
      <c r="E455" s="2262"/>
      <c r="F455" s="2262"/>
      <c r="G455" s="2263"/>
      <c r="H455" s="2263"/>
      <c r="I455" s="1010"/>
      <c r="J455" s="2517"/>
      <c r="K455" s="2261" t="s">
        <v>6583</v>
      </c>
      <c r="L455" s="2195"/>
      <c r="M455" s="2195"/>
      <c r="N455" s="2263"/>
      <c r="O455" s="2263"/>
      <c r="P455" s="2263"/>
      <c r="Q455" s="2263"/>
      <c r="R455" s="2263"/>
      <c r="S455" s="2263"/>
      <c r="T455" s="2263"/>
      <c r="U455" s="2263"/>
      <c r="V455" s="349">
        <f t="shared" si="15"/>
        <v>5</v>
      </c>
      <c r="W455" s="2263" t="s">
        <v>4849</v>
      </c>
      <c r="X455" s="2263" t="s">
        <v>1527</v>
      </c>
      <c r="Y455" s="2158"/>
      <c r="Z455" s="2158"/>
      <c r="AA455" s="2158"/>
      <c r="AB455" s="2158"/>
      <c r="AC455" s="2158"/>
      <c r="AD455" s="2260"/>
    </row>
    <row r="456" spans="1:30">
      <c r="A456" s="2258"/>
      <c r="B456" s="2285"/>
      <c r="C456" s="2260"/>
      <c r="D456" s="2269"/>
      <c r="E456" s="2262"/>
      <c r="F456" s="2262"/>
      <c r="G456" s="2263"/>
      <c r="H456" s="2263"/>
      <c r="I456" s="1010"/>
      <c r="J456" s="2517"/>
      <c r="K456" s="2261"/>
      <c r="L456" s="2195"/>
      <c r="M456" s="2195"/>
      <c r="N456" s="2263"/>
      <c r="O456" s="2263"/>
      <c r="P456" s="2263"/>
      <c r="Q456" s="2263"/>
      <c r="R456" s="2263"/>
      <c r="S456" s="2263"/>
      <c r="T456" s="2263"/>
      <c r="U456" s="2263"/>
      <c r="V456" s="349"/>
      <c r="W456" s="2263"/>
      <c r="X456" s="2263"/>
      <c r="Y456" s="2158"/>
      <c r="Z456" s="2158"/>
      <c r="AA456" s="2158"/>
      <c r="AB456" s="2158"/>
      <c r="AC456" s="2158"/>
      <c r="AD456" s="2260"/>
    </row>
    <row r="457" spans="1:30">
      <c r="A457" s="2195"/>
      <c r="B457" s="2286" t="s">
        <v>13046</v>
      </c>
      <c r="C457" s="2260"/>
      <c r="D457" s="2269"/>
      <c r="E457" s="2262"/>
      <c r="F457" s="2262"/>
      <c r="G457" s="2263"/>
      <c r="H457" s="2263"/>
      <c r="I457" s="1010"/>
      <c r="J457" s="2517"/>
      <c r="K457" s="2261"/>
      <c r="L457" s="2195"/>
      <c r="M457" s="2195"/>
      <c r="N457" s="2263"/>
      <c r="O457" s="2263"/>
      <c r="P457" s="2263"/>
      <c r="Q457" s="2263"/>
      <c r="R457" s="2263"/>
      <c r="S457" s="2263"/>
      <c r="T457" s="2263"/>
      <c r="U457" s="2263"/>
      <c r="V457" s="350" t="str">
        <f t="shared" si="15"/>
        <v xml:space="preserve"> </v>
      </c>
      <c r="W457" s="2263"/>
      <c r="X457" s="2263"/>
      <c r="Y457" s="2171"/>
      <c r="Z457" s="2171"/>
      <c r="AA457" s="2171"/>
      <c r="AB457" s="2171"/>
      <c r="AC457" s="2171"/>
      <c r="AD457" s="2260"/>
    </row>
    <row r="458" spans="1:30">
      <c r="A458" s="2258">
        <v>1</v>
      </c>
      <c r="B458" s="2193" t="s">
        <v>14722</v>
      </c>
      <c r="C458" s="2256" t="s">
        <v>13365</v>
      </c>
      <c r="D458" s="219" t="s">
        <v>13343</v>
      </c>
      <c r="E458" s="2257" t="s">
        <v>13628</v>
      </c>
      <c r="F458" s="2257"/>
      <c r="G458" s="2255" t="s">
        <v>4073</v>
      </c>
      <c r="H458" s="2255"/>
      <c r="I458" s="1011"/>
      <c r="J458" s="2517"/>
      <c r="K458" s="219" t="s">
        <v>391</v>
      </c>
      <c r="L458" s="2258">
        <v>67</v>
      </c>
      <c r="M458" s="2258">
        <v>2.8</v>
      </c>
      <c r="N458" s="2255" t="s">
        <v>3613</v>
      </c>
      <c r="O458" s="2255" t="s">
        <v>1916</v>
      </c>
      <c r="P458" s="2255">
        <v>400</v>
      </c>
      <c r="Q458" s="2255" t="s">
        <v>1638</v>
      </c>
      <c r="R458" s="2255"/>
      <c r="S458" s="2255">
        <v>0</v>
      </c>
      <c r="T458" s="2255">
        <v>200</v>
      </c>
      <c r="U458" s="2255" t="s">
        <v>4849</v>
      </c>
      <c r="V458" s="349"/>
      <c r="W458" s="2255" t="s">
        <v>3516</v>
      </c>
      <c r="X458" s="2287"/>
      <c r="Y458" s="2158"/>
      <c r="Z458" s="2158"/>
      <c r="AA458" s="2158"/>
      <c r="AB458" s="2158"/>
      <c r="AC458" s="2158"/>
      <c r="AD458" s="2256"/>
    </row>
    <row r="459" spans="1:30">
      <c r="A459" s="2258">
        <f>A458+1</f>
        <v>2</v>
      </c>
      <c r="B459" s="2193" t="s">
        <v>14723</v>
      </c>
      <c r="C459" s="2256" t="s">
        <v>13336</v>
      </c>
      <c r="D459" s="219" t="s">
        <v>13397</v>
      </c>
      <c r="E459" s="2257" t="s">
        <v>13628</v>
      </c>
      <c r="F459" s="2257"/>
      <c r="G459" s="2255" t="s">
        <v>4073</v>
      </c>
      <c r="H459" s="2255"/>
      <c r="I459" s="1011"/>
      <c r="J459" s="2517"/>
      <c r="K459" s="219" t="s">
        <v>391</v>
      </c>
      <c r="L459" s="2258">
        <v>59</v>
      </c>
      <c r="M459" s="2258">
        <v>41</v>
      </c>
      <c r="N459" s="2255" t="s">
        <v>3613</v>
      </c>
      <c r="O459" s="2255" t="s">
        <v>1916</v>
      </c>
      <c r="P459" s="2255">
        <v>250</v>
      </c>
      <c r="Q459" s="2255" t="s">
        <v>1637</v>
      </c>
      <c r="R459" s="2255"/>
      <c r="S459" s="2255">
        <v>0</v>
      </c>
      <c r="T459" s="2255">
        <v>200</v>
      </c>
      <c r="U459" s="2255" t="s">
        <v>4849</v>
      </c>
      <c r="V459" s="349"/>
      <c r="W459" s="2255" t="s">
        <v>3516</v>
      </c>
      <c r="X459" s="2287"/>
      <c r="Y459" s="2158"/>
      <c r="Z459" s="2158"/>
      <c r="AA459" s="2158"/>
      <c r="AB459" s="2158"/>
      <c r="AC459" s="2158"/>
      <c r="AD459" s="2256"/>
    </row>
    <row r="460" spans="1:30">
      <c r="A460" s="2258">
        <f t="shared" ref="A460:A471" si="17">A459+1</f>
        <v>3</v>
      </c>
      <c r="B460" s="2193" t="s">
        <v>14724</v>
      </c>
      <c r="C460" s="2256" t="s">
        <v>13393</v>
      </c>
      <c r="D460" s="219" t="s">
        <v>13346</v>
      </c>
      <c r="E460" s="2257" t="s">
        <v>18282</v>
      </c>
      <c r="F460" s="2257"/>
      <c r="G460" s="2255" t="s">
        <v>4073</v>
      </c>
      <c r="H460" s="2255"/>
      <c r="I460" s="1011"/>
      <c r="J460" s="2517"/>
      <c r="K460" s="219" t="s">
        <v>4208</v>
      </c>
      <c r="L460" s="2258">
        <v>100</v>
      </c>
      <c r="M460" s="2258">
        <v>40</v>
      </c>
      <c r="N460" s="2255" t="s">
        <v>2430</v>
      </c>
      <c r="O460" s="2255" t="s">
        <v>1917</v>
      </c>
      <c r="P460" s="2255">
        <v>1120</v>
      </c>
      <c r="Q460" s="2255" t="s">
        <v>1637</v>
      </c>
      <c r="R460" s="2255"/>
      <c r="S460" s="2255">
        <v>0</v>
      </c>
      <c r="T460" s="2255">
        <v>200</v>
      </c>
      <c r="U460" s="2255" t="s">
        <v>4849</v>
      </c>
      <c r="V460" s="349"/>
      <c r="W460" s="2255" t="s">
        <v>3516</v>
      </c>
      <c r="X460" s="2287"/>
      <c r="Y460" s="2158"/>
      <c r="Z460" s="2158"/>
      <c r="AA460" s="2158"/>
      <c r="AB460" s="2158"/>
      <c r="AC460" s="2158"/>
      <c r="AD460" s="2256"/>
    </row>
    <row r="461" spans="1:30">
      <c r="A461" s="2258">
        <f t="shared" si="17"/>
        <v>4</v>
      </c>
      <c r="B461" s="2193" t="s">
        <v>14725</v>
      </c>
      <c r="C461" s="2256" t="s">
        <v>13393</v>
      </c>
      <c r="D461" s="219" t="s">
        <v>13346</v>
      </c>
      <c r="E461" s="2257" t="s">
        <v>18282</v>
      </c>
      <c r="F461" s="2257"/>
      <c r="G461" s="2255" t="s">
        <v>4073</v>
      </c>
      <c r="H461" s="2255"/>
      <c r="I461" s="1011"/>
      <c r="J461" s="2517"/>
      <c r="K461" s="219" t="s">
        <v>4208</v>
      </c>
      <c r="L461" s="2258">
        <v>100</v>
      </c>
      <c r="M461" s="2258">
        <v>40</v>
      </c>
      <c r="N461" s="2255" t="s">
        <v>2430</v>
      </c>
      <c r="O461" s="2255" t="s">
        <v>1917</v>
      </c>
      <c r="P461" s="2255">
        <v>1120</v>
      </c>
      <c r="Q461" s="2255" t="s">
        <v>1637</v>
      </c>
      <c r="R461" s="2255"/>
      <c r="S461" s="2255">
        <v>0</v>
      </c>
      <c r="T461" s="2255">
        <v>200</v>
      </c>
      <c r="U461" s="2255" t="s">
        <v>4849</v>
      </c>
      <c r="V461" s="349"/>
      <c r="W461" s="2255" t="s">
        <v>3516</v>
      </c>
      <c r="X461" s="2287"/>
      <c r="Y461" s="2158"/>
      <c r="Z461" s="2158"/>
      <c r="AA461" s="2158"/>
      <c r="AB461" s="2158"/>
      <c r="AC461" s="2158"/>
      <c r="AD461" s="2256"/>
    </row>
    <row r="462" spans="1:30">
      <c r="A462" s="2258">
        <f t="shared" si="17"/>
        <v>5</v>
      </c>
      <c r="B462" s="2193" t="s">
        <v>14726</v>
      </c>
      <c r="C462" s="2256" t="s">
        <v>13393</v>
      </c>
      <c r="D462" s="219" t="s">
        <v>13388</v>
      </c>
      <c r="E462" s="2257" t="s">
        <v>18282</v>
      </c>
      <c r="F462" s="2257"/>
      <c r="G462" s="2255" t="s">
        <v>4073</v>
      </c>
      <c r="H462" s="2255"/>
      <c r="I462" s="1011"/>
      <c r="J462" s="2517"/>
      <c r="K462" s="219" t="s">
        <v>4208</v>
      </c>
      <c r="L462" s="2258">
        <v>100</v>
      </c>
      <c r="M462" s="2258">
        <v>40</v>
      </c>
      <c r="N462" s="2255" t="s">
        <v>2430</v>
      </c>
      <c r="O462" s="2255" t="s">
        <v>1917</v>
      </c>
      <c r="P462" s="2255">
        <v>1120</v>
      </c>
      <c r="Q462" s="2255" t="s">
        <v>1637</v>
      </c>
      <c r="R462" s="2255"/>
      <c r="S462" s="2255">
        <v>0</v>
      </c>
      <c r="T462" s="2255">
        <v>200</v>
      </c>
      <c r="U462" s="2255" t="s">
        <v>4849</v>
      </c>
      <c r="V462" s="349"/>
      <c r="W462" s="2255" t="s">
        <v>3516</v>
      </c>
      <c r="X462" s="2287"/>
      <c r="Y462" s="2158"/>
      <c r="Z462" s="2158"/>
      <c r="AA462" s="2158"/>
      <c r="AB462" s="2158"/>
      <c r="AC462" s="2158"/>
      <c r="AD462" s="2256"/>
    </row>
    <row r="463" spans="1:30">
      <c r="A463" s="2258">
        <f t="shared" si="17"/>
        <v>6</v>
      </c>
      <c r="B463" s="2193" t="s">
        <v>14727</v>
      </c>
      <c r="C463" s="2256" t="s">
        <v>13393</v>
      </c>
      <c r="D463" s="219" t="s">
        <v>13388</v>
      </c>
      <c r="E463" s="2257" t="s">
        <v>18282</v>
      </c>
      <c r="F463" s="2257"/>
      <c r="G463" s="2255" t="s">
        <v>4073</v>
      </c>
      <c r="H463" s="2255"/>
      <c r="I463" s="1011"/>
      <c r="J463" s="2517"/>
      <c r="K463" s="219" t="s">
        <v>4208</v>
      </c>
      <c r="L463" s="2258">
        <v>100</v>
      </c>
      <c r="M463" s="2258">
        <v>40</v>
      </c>
      <c r="N463" s="2255" t="s">
        <v>2430</v>
      </c>
      <c r="O463" s="2255" t="s">
        <v>1917</v>
      </c>
      <c r="P463" s="2255">
        <v>1120</v>
      </c>
      <c r="Q463" s="2255" t="s">
        <v>1637</v>
      </c>
      <c r="R463" s="2255"/>
      <c r="S463" s="2255">
        <v>0</v>
      </c>
      <c r="T463" s="2255">
        <v>200</v>
      </c>
      <c r="U463" s="2255" t="s">
        <v>4849</v>
      </c>
      <c r="V463" s="349"/>
      <c r="W463" s="2255" t="s">
        <v>3516</v>
      </c>
      <c r="X463" s="2287"/>
      <c r="Y463" s="2158"/>
      <c r="Z463" s="2158"/>
      <c r="AA463" s="2158"/>
      <c r="AB463" s="2158"/>
      <c r="AC463" s="2158"/>
      <c r="AD463" s="2256"/>
    </row>
    <row r="464" spans="1:30">
      <c r="A464" s="2258">
        <f t="shared" si="17"/>
        <v>7</v>
      </c>
      <c r="B464" s="2193" t="s">
        <v>14728</v>
      </c>
      <c r="C464" s="2256" t="s">
        <v>13393</v>
      </c>
      <c r="D464" s="219" t="s">
        <v>13389</v>
      </c>
      <c r="E464" s="2257" t="s">
        <v>18282</v>
      </c>
      <c r="F464" s="2257"/>
      <c r="G464" s="2255" t="s">
        <v>4073</v>
      </c>
      <c r="H464" s="2255"/>
      <c r="I464" s="1011"/>
      <c r="J464" s="2517"/>
      <c r="K464" s="219" t="s">
        <v>4208</v>
      </c>
      <c r="L464" s="2258">
        <v>100</v>
      </c>
      <c r="M464" s="2258">
        <v>40</v>
      </c>
      <c r="N464" s="2255" t="s">
        <v>2430</v>
      </c>
      <c r="O464" s="2255" t="s">
        <v>1917</v>
      </c>
      <c r="P464" s="2255">
        <v>1120</v>
      </c>
      <c r="Q464" s="2255" t="s">
        <v>1637</v>
      </c>
      <c r="R464" s="2255"/>
      <c r="S464" s="2255">
        <v>0</v>
      </c>
      <c r="T464" s="2255">
        <v>200</v>
      </c>
      <c r="U464" s="2255" t="s">
        <v>4849</v>
      </c>
      <c r="V464" s="349"/>
      <c r="W464" s="2255" t="s">
        <v>3516</v>
      </c>
      <c r="X464" s="2287"/>
      <c r="Y464" s="2158"/>
      <c r="Z464" s="2158"/>
      <c r="AA464" s="2158"/>
      <c r="AB464" s="2158"/>
      <c r="AC464" s="2158"/>
      <c r="AD464" s="2256"/>
    </row>
    <row r="465" spans="1:30">
      <c r="A465" s="2258">
        <f t="shared" si="17"/>
        <v>8</v>
      </c>
      <c r="B465" s="2193" t="s">
        <v>14729</v>
      </c>
      <c r="C465" s="2256" t="s">
        <v>13393</v>
      </c>
      <c r="D465" s="219" t="s">
        <v>13389</v>
      </c>
      <c r="E465" s="2257" t="s">
        <v>18282</v>
      </c>
      <c r="F465" s="2257"/>
      <c r="G465" s="2255" t="s">
        <v>4073</v>
      </c>
      <c r="H465" s="2255"/>
      <c r="I465" s="1011"/>
      <c r="J465" s="2517"/>
      <c r="K465" s="219" t="s">
        <v>4208</v>
      </c>
      <c r="L465" s="2258">
        <v>100</v>
      </c>
      <c r="M465" s="2258">
        <v>40</v>
      </c>
      <c r="N465" s="2255" t="s">
        <v>2430</v>
      </c>
      <c r="O465" s="2255" t="s">
        <v>1917</v>
      </c>
      <c r="P465" s="2255">
        <v>1120</v>
      </c>
      <c r="Q465" s="2255" t="s">
        <v>1637</v>
      </c>
      <c r="R465" s="2255"/>
      <c r="S465" s="2255">
        <v>0</v>
      </c>
      <c r="T465" s="2255">
        <v>200</v>
      </c>
      <c r="U465" s="2255" t="s">
        <v>4849</v>
      </c>
      <c r="V465" s="349"/>
      <c r="W465" s="2255" t="s">
        <v>3516</v>
      </c>
      <c r="X465" s="2287"/>
      <c r="Y465" s="2158"/>
      <c r="Z465" s="2158"/>
      <c r="AA465" s="2158"/>
      <c r="AB465" s="2158"/>
      <c r="AC465" s="2158"/>
      <c r="AD465" s="2256"/>
    </row>
    <row r="466" spans="1:30">
      <c r="A466" s="2258">
        <f t="shared" si="17"/>
        <v>9</v>
      </c>
      <c r="B466" s="2193" t="s">
        <v>14730</v>
      </c>
      <c r="C466" s="2256" t="s">
        <v>13393</v>
      </c>
      <c r="D466" s="219" t="s">
        <v>13389</v>
      </c>
      <c r="E466" s="2257" t="s">
        <v>18282</v>
      </c>
      <c r="F466" s="2257"/>
      <c r="G466" s="2255" t="s">
        <v>4073</v>
      </c>
      <c r="H466" s="2255"/>
      <c r="I466" s="1011"/>
      <c r="J466" s="2517"/>
      <c r="K466" s="219" t="s">
        <v>4208</v>
      </c>
      <c r="L466" s="2258">
        <v>100</v>
      </c>
      <c r="M466" s="2258">
        <v>40</v>
      </c>
      <c r="N466" s="2255" t="s">
        <v>2430</v>
      </c>
      <c r="O466" s="2255" t="s">
        <v>1917</v>
      </c>
      <c r="P466" s="2255">
        <v>1120</v>
      </c>
      <c r="Q466" s="2255" t="s">
        <v>1637</v>
      </c>
      <c r="R466" s="2255"/>
      <c r="S466" s="2255">
        <v>0</v>
      </c>
      <c r="T466" s="2255">
        <v>200</v>
      </c>
      <c r="U466" s="2255" t="s">
        <v>4849</v>
      </c>
      <c r="V466" s="349"/>
      <c r="W466" s="2255" t="s">
        <v>3516</v>
      </c>
      <c r="X466" s="2287"/>
      <c r="Y466" s="2158"/>
      <c r="Z466" s="2158"/>
      <c r="AA466" s="2158"/>
      <c r="AB466" s="2158"/>
      <c r="AC466" s="2158"/>
      <c r="AD466" s="2256"/>
    </row>
    <row r="467" spans="1:30">
      <c r="A467" s="2258">
        <f t="shared" si="17"/>
        <v>10</v>
      </c>
      <c r="B467" s="2193" t="s">
        <v>14731</v>
      </c>
      <c r="C467" s="2256" t="s">
        <v>13393</v>
      </c>
      <c r="D467" s="219" t="s">
        <v>13342</v>
      </c>
      <c r="E467" s="2257" t="s">
        <v>18282</v>
      </c>
      <c r="F467" s="2257"/>
      <c r="G467" s="2255" t="s">
        <v>4073</v>
      </c>
      <c r="H467" s="2255"/>
      <c r="I467" s="1011"/>
      <c r="J467" s="2517"/>
      <c r="K467" s="219" t="s">
        <v>4208</v>
      </c>
      <c r="L467" s="2258">
        <v>100</v>
      </c>
      <c r="M467" s="2258">
        <v>40</v>
      </c>
      <c r="N467" s="2255" t="s">
        <v>2430</v>
      </c>
      <c r="O467" s="2255" t="s">
        <v>1917</v>
      </c>
      <c r="P467" s="2255">
        <v>1120</v>
      </c>
      <c r="Q467" s="2255" t="s">
        <v>1637</v>
      </c>
      <c r="R467" s="2255"/>
      <c r="S467" s="2255">
        <v>0</v>
      </c>
      <c r="T467" s="2255">
        <v>200</v>
      </c>
      <c r="U467" s="2255" t="s">
        <v>4849</v>
      </c>
      <c r="V467" s="349"/>
      <c r="W467" s="2287" t="s">
        <v>4849</v>
      </c>
      <c r="X467" s="2158" t="s">
        <v>1527</v>
      </c>
      <c r="Y467" s="2158">
        <v>90004061</v>
      </c>
      <c r="Z467" s="2158"/>
      <c r="AA467" s="2158"/>
      <c r="AB467" s="2158"/>
      <c r="AC467" s="2158"/>
      <c r="AD467" s="2256"/>
    </row>
    <row r="468" spans="1:30">
      <c r="A468" s="2258">
        <f t="shared" si="17"/>
        <v>11</v>
      </c>
      <c r="B468" s="2193" t="s">
        <v>14732</v>
      </c>
      <c r="C468" s="2256" t="s">
        <v>13394</v>
      </c>
      <c r="D468" s="219" t="s">
        <v>13342</v>
      </c>
      <c r="E468" s="2257" t="s">
        <v>13628</v>
      </c>
      <c r="F468" s="2257"/>
      <c r="G468" s="2255" t="s">
        <v>4073</v>
      </c>
      <c r="H468" s="2255"/>
      <c r="I468" s="1011"/>
      <c r="J468" s="2517"/>
      <c r="K468" s="219" t="s">
        <v>4208</v>
      </c>
      <c r="L468" s="2258">
        <v>100</v>
      </c>
      <c r="M468" s="2258">
        <v>40</v>
      </c>
      <c r="N468" s="2255" t="s">
        <v>3613</v>
      </c>
      <c r="O468" s="2255" t="s">
        <v>1916</v>
      </c>
      <c r="P468" s="2255">
        <v>400</v>
      </c>
      <c r="Q468" s="2255" t="s">
        <v>1637</v>
      </c>
      <c r="R468" s="2255"/>
      <c r="S468" s="2255">
        <v>0</v>
      </c>
      <c r="T468" s="2255">
        <v>200</v>
      </c>
      <c r="U468" s="2255" t="s">
        <v>4849</v>
      </c>
      <c r="V468" s="349"/>
      <c r="W468" s="2287" t="s">
        <v>4849</v>
      </c>
      <c r="X468" s="2158" t="s">
        <v>1527</v>
      </c>
      <c r="Y468" s="2158"/>
      <c r="Z468" s="2158"/>
      <c r="AA468" s="2158"/>
      <c r="AB468" s="2158"/>
      <c r="AC468" s="2158"/>
      <c r="AD468" s="2256"/>
    </row>
    <row r="469" spans="1:30">
      <c r="A469" s="2258">
        <f t="shared" si="17"/>
        <v>12</v>
      </c>
      <c r="B469" s="2193" t="s">
        <v>14733</v>
      </c>
      <c r="C469" s="2256" t="s">
        <v>13369</v>
      </c>
      <c r="D469" s="219" t="s">
        <v>13390</v>
      </c>
      <c r="E469" s="2257" t="s">
        <v>13628</v>
      </c>
      <c r="F469" s="2257"/>
      <c r="G469" s="2255" t="s">
        <v>4073</v>
      </c>
      <c r="H469" s="2255"/>
      <c r="I469" s="1011"/>
      <c r="J469" s="2517"/>
      <c r="K469" s="219" t="s">
        <v>4208</v>
      </c>
      <c r="L469" s="2258">
        <v>129</v>
      </c>
      <c r="M469" s="2258">
        <v>4.5</v>
      </c>
      <c r="N469" s="2255" t="s">
        <v>3613</v>
      </c>
      <c r="O469" s="2255" t="s">
        <v>1916</v>
      </c>
      <c r="P469" s="2255">
        <v>400</v>
      </c>
      <c r="Q469" s="2255" t="s">
        <v>1638</v>
      </c>
      <c r="R469" s="2255"/>
      <c r="S469" s="2255">
        <v>0</v>
      </c>
      <c r="T469" s="2255">
        <v>200</v>
      </c>
      <c r="U469" s="2255" t="s">
        <v>4849</v>
      </c>
      <c r="V469" s="349"/>
      <c r="W469" s="2255" t="s">
        <v>3516</v>
      </c>
      <c r="X469" s="2287"/>
      <c r="Y469" s="2158"/>
      <c r="Z469" s="2158"/>
      <c r="AA469" s="2158"/>
      <c r="AB469" s="2158"/>
      <c r="AC469" s="2158"/>
      <c r="AD469" s="2256"/>
    </row>
    <row r="470" spans="1:30">
      <c r="A470" s="2258">
        <f t="shared" si="17"/>
        <v>13</v>
      </c>
      <c r="B470" s="2193" t="s">
        <v>14734</v>
      </c>
      <c r="C470" s="2256" t="s">
        <v>13395</v>
      </c>
      <c r="D470" s="219" t="s">
        <v>13391</v>
      </c>
      <c r="E470" s="2257" t="s">
        <v>13628</v>
      </c>
      <c r="F470" s="2257"/>
      <c r="G470" s="2255" t="s">
        <v>4073</v>
      </c>
      <c r="H470" s="2255"/>
      <c r="I470" s="1011"/>
      <c r="J470" s="2517"/>
      <c r="K470" s="219" t="s">
        <v>4208</v>
      </c>
      <c r="L470" s="2258">
        <v>62</v>
      </c>
      <c r="M470" s="2258">
        <v>4.5</v>
      </c>
      <c r="N470" s="2255" t="s">
        <v>3613</v>
      </c>
      <c r="O470" s="2255" t="s">
        <v>1916</v>
      </c>
      <c r="P470" s="2255">
        <v>250</v>
      </c>
      <c r="Q470" s="2255" t="s">
        <v>1638</v>
      </c>
      <c r="R470" s="2255"/>
      <c r="S470" s="2255">
        <v>0</v>
      </c>
      <c r="T470" s="2255">
        <v>200</v>
      </c>
      <c r="U470" s="2255" t="s">
        <v>4849</v>
      </c>
      <c r="V470" s="349"/>
      <c r="W470" s="2255" t="s">
        <v>3516</v>
      </c>
      <c r="X470" s="2287"/>
      <c r="Y470" s="2158"/>
      <c r="Z470" s="2158"/>
      <c r="AA470" s="2158"/>
      <c r="AB470" s="2158"/>
      <c r="AC470" s="2158"/>
      <c r="AD470" s="2256"/>
    </row>
    <row r="471" spans="1:30">
      <c r="A471" s="2258">
        <f t="shared" si="17"/>
        <v>14</v>
      </c>
      <c r="B471" s="2193" t="s">
        <v>14735</v>
      </c>
      <c r="C471" s="2256" t="s">
        <v>13396</v>
      </c>
      <c r="D471" s="219" t="s">
        <v>13392</v>
      </c>
      <c r="E471" s="2257" t="s">
        <v>13628</v>
      </c>
      <c r="F471" s="2257"/>
      <c r="G471" s="2255" t="s">
        <v>4073</v>
      </c>
      <c r="H471" s="2255"/>
      <c r="I471" s="1011"/>
      <c r="J471" s="2517"/>
      <c r="K471" s="219" t="s">
        <v>3884</v>
      </c>
      <c r="L471" s="2258">
        <v>40</v>
      </c>
      <c r="M471" s="2258">
        <v>39</v>
      </c>
      <c r="N471" s="2255" t="s">
        <v>3613</v>
      </c>
      <c r="O471" s="2255" t="s">
        <v>1916</v>
      </c>
      <c r="P471" s="2255">
        <v>250</v>
      </c>
      <c r="Q471" s="2255" t="s">
        <v>1637</v>
      </c>
      <c r="R471" s="2255"/>
      <c r="S471" s="2255">
        <v>0</v>
      </c>
      <c r="T471" s="2255">
        <v>200</v>
      </c>
      <c r="U471" s="2255" t="s">
        <v>4849</v>
      </c>
      <c r="V471" s="349"/>
      <c r="W471" s="2255" t="s">
        <v>3516</v>
      </c>
      <c r="X471" s="2287"/>
      <c r="Y471" s="2158"/>
      <c r="Z471" s="2158"/>
      <c r="AA471" s="2158"/>
      <c r="AB471" s="2158"/>
      <c r="AC471" s="2158"/>
      <c r="AD471" s="2256"/>
    </row>
    <row r="472" spans="1:30">
      <c r="A472" s="2195"/>
      <c r="B472" s="2288"/>
      <c r="C472" s="2260"/>
      <c r="D472" s="2269"/>
      <c r="E472" s="2262"/>
      <c r="F472" s="2262"/>
      <c r="G472" s="2263"/>
      <c r="H472" s="2263"/>
      <c r="I472" s="1010"/>
      <c r="J472" s="2517"/>
      <c r="K472" s="2261"/>
      <c r="L472" s="2195"/>
      <c r="M472" s="2195"/>
      <c r="N472" s="2263"/>
      <c r="O472" s="2263"/>
      <c r="P472" s="2263"/>
      <c r="Q472" s="2263"/>
      <c r="R472" s="2263"/>
      <c r="S472" s="2263"/>
      <c r="T472" s="2263"/>
      <c r="U472" s="2263"/>
      <c r="V472" s="350"/>
      <c r="W472" s="2263"/>
      <c r="X472" s="2289"/>
      <c r="Y472" s="2171"/>
      <c r="Z472" s="2171"/>
      <c r="AA472" s="2171"/>
      <c r="AB472" s="2171"/>
      <c r="AC472" s="2171"/>
      <c r="AD472" s="2260"/>
    </row>
    <row r="473" spans="1:30">
      <c r="A473" s="2195"/>
      <c r="B473" s="2286" t="s">
        <v>13050</v>
      </c>
      <c r="C473" s="2260"/>
      <c r="D473" s="2269"/>
      <c r="E473" s="2262"/>
      <c r="F473" s="2262"/>
      <c r="G473" s="2263"/>
      <c r="H473" s="2263"/>
      <c r="I473" s="1010"/>
      <c r="J473" s="2517"/>
      <c r="K473" s="2261"/>
      <c r="L473" s="2195"/>
      <c r="M473" s="2195"/>
      <c r="N473" s="2263"/>
      <c r="O473" s="2263"/>
      <c r="P473" s="2263"/>
      <c r="Q473" s="2263"/>
      <c r="R473" s="2263"/>
      <c r="S473" s="2263"/>
      <c r="T473" s="2263"/>
      <c r="U473" s="2263"/>
      <c r="V473" s="350" t="str">
        <f>IF(ISERROR(INDEX(data,MATCH(LEN(X473),item,0),2))," ",INDEX(data,MATCH(LEN(X473),item,0),2))</f>
        <v xml:space="preserve"> </v>
      </c>
      <c r="W473" s="2263"/>
      <c r="X473" s="2263"/>
      <c r="Y473" s="2171"/>
      <c r="Z473" s="2171"/>
      <c r="AA473" s="2171"/>
      <c r="AB473" s="2171"/>
      <c r="AC473" s="2171"/>
      <c r="AD473" s="2260"/>
    </row>
    <row r="474" spans="1:30">
      <c r="A474" s="2258">
        <v>1</v>
      </c>
      <c r="B474" s="2290" t="s">
        <v>14736</v>
      </c>
      <c r="C474" s="2256" t="s">
        <v>13462</v>
      </c>
      <c r="D474" s="2284" t="s">
        <v>13449</v>
      </c>
      <c r="E474" s="2257" t="s">
        <v>13628</v>
      </c>
      <c r="F474" s="2257"/>
      <c r="G474" s="2263" t="s">
        <v>4073</v>
      </c>
      <c r="H474" s="2263"/>
      <c r="I474" s="1010"/>
      <c r="J474" s="2517"/>
      <c r="K474" s="219" t="s">
        <v>3876</v>
      </c>
      <c r="L474" s="2258">
        <v>39</v>
      </c>
      <c r="M474" s="2258">
        <v>2.8</v>
      </c>
      <c r="N474" s="2255" t="s">
        <v>3613</v>
      </c>
      <c r="O474" s="2263" t="s">
        <v>1916</v>
      </c>
      <c r="P474" s="2263">
        <v>400</v>
      </c>
      <c r="Q474" s="2263" t="s">
        <v>1638</v>
      </c>
      <c r="R474" s="2263"/>
      <c r="S474" s="2263">
        <v>0</v>
      </c>
      <c r="T474" s="2263">
        <v>200</v>
      </c>
      <c r="U474" s="2263" t="s">
        <v>4849</v>
      </c>
      <c r="V474" s="350" t="s">
        <v>3516</v>
      </c>
      <c r="W474" s="2263"/>
      <c r="X474" s="2289"/>
      <c r="Y474" s="2249"/>
      <c r="Z474" s="2171"/>
      <c r="AA474" s="2171"/>
      <c r="AB474" s="2171"/>
      <c r="AC474" s="2171"/>
      <c r="AD474" s="2260"/>
    </row>
    <row r="475" spans="1:30">
      <c r="A475" s="2258">
        <v>2</v>
      </c>
      <c r="B475" s="2193" t="s">
        <v>14737</v>
      </c>
      <c r="C475" s="2256" t="s">
        <v>13442</v>
      </c>
      <c r="D475" s="219" t="s">
        <v>13453</v>
      </c>
      <c r="E475" s="2236" t="s">
        <v>13628</v>
      </c>
      <c r="F475" s="2257"/>
      <c r="G475" s="2263" t="s">
        <v>4073</v>
      </c>
      <c r="H475" s="2263"/>
      <c r="I475" s="1010"/>
      <c r="J475" s="2517"/>
      <c r="K475" s="219" t="s">
        <v>3876</v>
      </c>
      <c r="L475" s="2258">
        <v>45</v>
      </c>
      <c r="M475" s="2258">
        <v>40.9</v>
      </c>
      <c r="N475" s="2255" t="s">
        <v>3613</v>
      </c>
      <c r="O475" s="2263" t="s">
        <v>1916</v>
      </c>
      <c r="P475" s="2263">
        <v>250</v>
      </c>
      <c r="Q475" s="2263" t="s">
        <v>1637</v>
      </c>
      <c r="R475" s="2263"/>
      <c r="S475" s="2263">
        <v>0</v>
      </c>
      <c r="T475" s="2263">
        <v>150</v>
      </c>
      <c r="U475" s="2263" t="s">
        <v>4849</v>
      </c>
      <c r="V475" s="350" t="s">
        <v>3516</v>
      </c>
      <c r="W475" s="2263"/>
      <c r="X475" s="2289"/>
      <c r="Y475" s="2249"/>
      <c r="Z475" s="2171"/>
      <c r="AA475" s="2171"/>
      <c r="AB475" s="2171"/>
      <c r="AC475" s="2171"/>
      <c r="AD475" s="2260"/>
    </row>
    <row r="476" spans="1:30">
      <c r="A476" s="2258">
        <v>3</v>
      </c>
      <c r="B476" s="2193" t="s">
        <v>14738</v>
      </c>
      <c r="C476" s="2256" t="s">
        <v>13472</v>
      </c>
      <c r="D476" s="219" t="s">
        <v>13466</v>
      </c>
      <c r="E476" s="2257" t="s">
        <v>18284</v>
      </c>
      <c r="F476" s="2257"/>
      <c r="G476" s="2263" t="s">
        <v>4073</v>
      </c>
      <c r="H476" s="2263"/>
      <c r="I476" s="1010"/>
      <c r="J476" s="2517"/>
      <c r="K476" s="219" t="s">
        <v>3781</v>
      </c>
      <c r="L476" s="2258">
        <v>105</v>
      </c>
      <c r="M476" s="2258">
        <v>40</v>
      </c>
      <c r="N476" s="2255" t="s">
        <v>2430</v>
      </c>
      <c r="O476" s="2263" t="s">
        <v>1917</v>
      </c>
      <c r="P476" s="2263" t="s">
        <v>150</v>
      </c>
      <c r="Q476" s="2263" t="s">
        <v>1637</v>
      </c>
      <c r="R476" s="2263"/>
      <c r="S476" s="2263">
        <v>0</v>
      </c>
      <c r="T476" s="2263">
        <v>200</v>
      </c>
      <c r="U476" s="2263" t="s">
        <v>4849</v>
      </c>
      <c r="V476" s="350" t="s">
        <v>3516</v>
      </c>
      <c r="W476" s="2263"/>
      <c r="X476" s="2289"/>
      <c r="Y476" s="2249"/>
      <c r="Z476" s="2171"/>
      <c r="AA476" s="2171"/>
      <c r="AB476" s="2171"/>
      <c r="AC476" s="2171"/>
      <c r="AD476" s="2260" t="s">
        <v>152</v>
      </c>
    </row>
    <row r="477" spans="1:30">
      <c r="A477" s="2258">
        <v>4</v>
      </c>
      <c r="B477" s="2193" t="s">
        <v>14739</v>
      </c>
      <c r="C477" s="2256" t="s">
        <v>13472</v>
      </c>
      <c r="D477" s="219" t="s">
        <v>13466</v>
      </c>
      <c r="E477" s="2257" t="s">
        <v>18284</v>
      </c>
      <c r="F477" s="2257"/>
      <c r="G477" s="2263" t="s">
        <v>4073</v>
      </c>
      <c r="H477" s="2263"/>
      <c r="I477" s="1010"/>
      <c r="J477" s="2517"/>
      <c r="K477" s="219" t="s">
        <v>3781</v>
      </c>
      <c r="L477" s="2258">
        <v>105</v>
      </c>
      <c r="M477" s="2258">
        <v>40</v>
      </c>
      <c r="N477" s="2255" t="s">
        <v>2430</v>
      </c>
      <c r="O477" s="2263" t="s">
        <v>1917</v>
      </c>
      <c r="P477" s="2263" t="s">
        <v>150</v>
      </c>
      <c r="Q477" s="2263" t="s">
        <v>1637</v>
      </c>
      <c r="R477" s="2263"/>
      <c r="S477" s="2263">
        <v>0</v>
      </c>
      <c r="T477" s="2263">
        <v>200</v>
      </c>
      <c r="U477" s="2263" t="s">
        <v>4849</v>
      </c>
      <c r="V477" s="350" t="s">
        <v>3516</v>
      </c>
      <c r="W477" s="2263"/>
      <c r="X477" s="2289"/>
      <c r="Y477" s="2249"/>
      <c r="Z477" s="2171"/>
      <c r="AA477" s="2171"/>
      <c r="AB477" s="2171"/>
      <c r="AC477" s="2171"/>
      <c r="AD477" s="2260" t="s">
        <v>152</v>
      </c>
    </row>
    <row r="478" spans="1:30">
      <c r="A478" s="2258">
        <v>5</v>
      </c>
      <c r="B478" s="2193" t="s">
        <v>14740</v>
      </c>
      <c r="C478" s="2256" t="s">
        <v>13472</v>
      </c>
      <c r="D478" s="219" t="s">
        <v>13467</v>
      </c>
      <c r="E478" s="2257" t="s">
        <v>18284</v>
      </c>
      <c r="F478" s="2257"/>
      <c r="G478" s="2263" t="s">
        <v>4073</v>
      </c>
      <c r="H478" s="2263"/>
      <c r="I478" s="1010"/>
      <c r="J478" s="2517"/>
      <c r="K478" s="219" t="s">
        <v>3781</v>
      </c>
      <c r="L478" s="2258">
        <v>105</v>
      </c>
      <c r="M478" s="2258">
        <v>40</v>
      </c>
      <c r="N478" s="2255" t="s">
        <v>2430</v>
      </c>
      <c r="O478" s="2263" t="s">
        <v>1917</v>
      </c>
      <c r="P478" s="2263" t="s">
        <v>150</v>
      </c>
      <c r="Q478" s="2263" t="s">
        <v>1637</v>
      </c>
      <c r="R478" s="2263"/>
      <c r="S478" s="2263">
        <v>0</v>
      </c>
      <c r="T478" s="2263">
        <v>200</v>
      </c>
      <c r="U478" s="2263" t="s">
        <v>4849</v>
      </c>
      <c r="V478" s="350" t="s">
        <v>3516</v>
      </c>
      <c r="W478" s="2263"/>
      <c r="X478" s="2289"/>
      <c r="Y478" s="2249"/>
      <c r="Z478" s="2171"/>
      <c r="AA478" s="2171"/>
      <c r="AB478" s="2171"/>
      <c r="AC478" s="2171"/>
      <c r="AD478" s="2260" t="s">
        <v>152</v>
      </c>
    </row>
    <row r="479" spans="1:30">
      <c r="A479" s="2258">
        <v>6</v>
      </c>
      <c r="B479" s="2193" t="s">
        <v>14741</v>
      </c>
      <c r="C479" s="2256" t="s">
        <v>13472</v>
      </c>
      <c r="D479" s="219" t="s">
        <v>13467</v>
      </c>
      <c r="E479" s="2257" t="s">
        <v>18284</v>
      </c>
      <c r="F479" s="2257"/>
      <c r="G479" s="2263" t="s">
        <v>4073</v>
      </c>
      <c r="H479" s="2263"/>
      <c r="I479" s="1010"/>
      <c r="J479" s="2517"/>
      <c r="K479" s="219" t="s">
        <v>3781</v>
      </c>
      <c r="L479" s="2258">
        <v>105</v>
      </c>
      <c r="M479" s="2258">
        <v>40</v>
      </c>
      <c r="N479" s="2255" t="s">
        <v>2430</v>
      </c>
      <c r="O479" s="2263" t="s">
        <v>1917</v>
      </c>
      <c r="P479" s="2263" t="s">
        <v>150</v>
      </c>
      <c r="Q479" s="2263" t="s">
        <v>1637</v>
      </c>
      <c r="R479" s="2263"/>
      <c r="S479" s="2263">
        <v>0</v>
      </c>
      <c r="T479" s="2263">
        <v>200</v>
      </c>
      <c r="U479" s="2263" t="s">
        <v>4849</v>
      </c>
      <c r="V479" s="350" t="s">
        <v>3516</v>
      </c>
      <c r="W479" s="2263"/>
      <c r="X479" s="2289"/>
      <c r="Y479" s="2249"/>
      <c r="Z479" s="2171"/>
      <c r="AA479" s="2171"/>
      <c r="AB479" s="2171"/>
      <c r="AC479" s="2171"/>
      <c r="AD479" s="2260" t="s">
        <v>152</v>
      </c>
    </row>
    <row r="480" spans="1:30">
      <c r="A480" s="2258">
        <v>7</v>
      </c>
      <c r="B480" s="2193" t="s">
        <v>14742</v>
      </c>
      <c r="C480" s="2256" t="s">
        <v>13472</v>
      </c>
      <c r="D480" s="219" t="s">
        <v>13468</v>
      </c>
      <c r="E480" s="2257" t="s">
        <v>18284</v>
      </c>
      <c r="F480" s="2257"/>
      <c r="G480" s="2263" t="s">
        <v>4073</v>
      </c>
      <c r="H480" s="2263"/>
      <c r="I480" s="1010"/>
      <c r="J480" s="2517"/>
      <c r="K480" s="219" t="s">
        <v>3781</v>
      </c>
      <c r="L480" s="2258">
        <v>105</v>
      </c>
      <c r="M480" s="2258">
        <v>40</v>
      </c>
      <c r="N480" s="2255" t="s">
        <v>2430</v>
      </c>
      <c r="O480" s="2263" t="s">
        <v>1917</v>
      </c>
      <c r="P480" s="2263" t="s">
        <v>150</v>
      </c>
      <c r="Q480" s="2263" t="s">
        <v>1637</v>
      </c>
      <c r="R480" s="2263"/>
      <c r="S480" s="2263">
        <v>0</v>
      </c>
      <c r="T480" s="2263">
        <v>200</v>
      </c>
      <c r="U480" s="2263" t="s">
        <v>4849</v>
      </c>
      <c r="V480" s="350" t="s">
        <v>3516</v>
      </c>
      <c r="W480" s="2263"/>
      <c r="X480" s="2289"/>
      <c r="Y480" s="2249"/>
      <c r="Z480" s="2171"/>
      <c r="AA480" s="2171"/>
      <c r="AB480" s="2171"/>
      <c r="AC480" s="2171"/>
      <c r="AD480" s="2260" t="s">
        <v>152</v>
      </c>
    </row>
    <row r="481" spans="1:30">
      <c r="A481" s="2258">
        <v>8</v>
      </c>
      <c r="B481" s="2193" t="s">
        <v>14743</v>
      </c>
      <c r="C481" s="2256" t="s">
        <v>13472</v>
      </c>
      <c r="D481" s="219" t="s">
        <v>13468</v>
      </c>
      <c r="E481" s="2257" t="s">
        <v>18284</v>
      </c>
      <c r="F481" s="2257"/>
      <c r="G481" s="2263" t="s">
        <v>4073</v>
      </c>
      <c r="H481" s="2263"/>
      <c r="I481" s="1010"/>
      <c r="J481" s="2517"/>
      <c r="K481" s="219" t="s">
        <v>3781</v>
      </c>
      <c r="L481" s="2258">
        <v>105</v>
      </c>
      <c r="M481" s="2258">
        <v>40</v>
      </c>
      <c r="N481" s="2255" t="s">
        <v>2430</v>
      </c>
      <c r="O481" s="2263" t="s">
        <v>1917</v>
      </c>
      <c r="P481" s="2263" t="s">
        <v>150</v>
      </c>
      <c r="Q481" s="2263" t="s">
        <v>1637</v>
      </c>
      <c r="R481" s="2263"/>
      <c r="S481" s="2263">
        <v>0</v>
      </c>
      <c r="T481" s="2263">
        <v>200</v>
      </c>
      <c r="U481" s="2263" t="s">
        <v>4849</v>
      </c>
      <c r="V481" s="350" t="s">
        <v>3516</v>
      </c>
      <c r="W481" s="2263"/>
      <c r="X481" s="2289"/>
      <c r="Y481" s="2249"/>
      <c r="Z481" s="2171"/>
      <c r="AA481" s="2171"/>
      <c r="AB481" s="2171"/>
      <c r="AC481" s="2171"/>
      <c r="AD481" s="2260" t="s">
        <v>152</v>
      </c>
    </row>
    <row r="482" spans="1:30">
      <c r="A482" s="2258">
        <v>9</v>
      </c>
      <c r="B482" s="2193" t="s">
        <v>14744</v>
      </c>
      <c r="C482" s="2256" t="s">
        <v>13472</v>
      </c>
      <c r="D482" s="219" t="s">
        <v>4097</v>
      </c>
      <c r="E482" s="2257" t="s">
        <v>18284</v>
      </c>
      <c r="F482" s="2257"/>
      <c r="G482" s="2263" t="s">
        <v>4073</v>
      </c>
      <c r="H482" s="2263"/>
      <c r="I482" s="1010"/>
      <c r="J482" s="2517"/>
      <c r="K482" s="219" t="s">
        <v>3781</v>
      </c>
      <c r="L482" s="2258">
        <v>105</v>
      </c>
      <c r="M482" s="2258">
        <v>40</v>
      </c>
      <c r="N482" s="2255" t="s">
        <v>2430</v>
      </c>
      <c r="O482" s="2263" t="s">
        <v>1917</v>
      </c>
      <c r="P482" s="2263" t="s">
        <v>150</v>
      </c>
      <c r="Q482" s="2263" t="s">
        <v>1637</v>
      </c>
      <c r="R482" s="2263"/>
      <c r="S482" s="2263">
        <v>0</v>
      </c>
      <c r="T482" s="2263">
        <v>200</v>
      </c>
      <c r="U482" s="2263" t="s">
        <v>4849</v>
      </c>
      <c r="V482" s="350" t="s">
        <v>3516</v>
      </c>
      <c r="W482" s="2263"/>
      <c r="X482" s="2289"/>
      <c r="Y482" s="2249"/>
      <c r="Z482" s="2171"/>
      <c r="AA482" s="2171"/>
      <c r="AB482" s="2171"/>
      <c r="AC482" s="2171"/>
      <c r="AD482" s="2260" t="s">
        <v>152</v>
      </c>
    </row>
    <row r="483" spans="1:30">
      <c r="A483" s="2258">
        <v>10</v>
      </c>
      <c r="B483" s="2193" t="s">
        <v>14745</v>
      </c>
      <c r="C483" s="2256" t="s">
        <v>13472</v>
      </c>
      <c r="D483" s="219" t="s">
        <v>13446</v>
      </c>
      <c r="E483" s="2257" t="s">
        <v>18284</v>
      </c>
      <c r="F483" s="2257"/>
      <c r="G483" s="2263" t="s">
        <v>4073</v>
      </c>
      <c r="H483" s="2263"/>
      <c r="I483" s="1010"/>
      <c r="J483" s="2517"/>
      <c r="K483" s="219" t="s">
        <v>3781</v>
      </c>
      <c r="L483" s="2258">
        <v>105</v>
      </c>
      <c r="M483" s="2258">
        <v>40</v>
      </c>
      <c r="N483" s="2255" t="s">
        <v>2430</v>
      </c>
      <c r="O483" s="2263" t="s">
        <v>1917</v>
      </c>
      <c r="P483" s="2263" t="s">
        <v>150</v>
      </c>
      <c r="Q483" s="2263" t="s">
        <v>1637</v>
      </c>
      <c r="R483" s="2263"/>
      <c r="S483" s="2263">
        <v>0</v>
      </c>
      <c r="T483" s="2263">
        <v>200</v>
      </c>
      <c r="U483" s="2263" t="s">
        <v>4849</v>
      </c>
      <c r="V483" s="350" t="s">
        <v>3516</v>
      </c>
      <c r="W483" s="2263" t="s">
        <v>4849</v>
      </c>
      <c r="X483" s="2289" t="s">
        <v>1527</v>
      </c>
      <c r="Y483" s="2249"/>
      <c r="Z483" s="2171"/>
      <c r="AA483" s="2171"/>
      <c r="AB483" s="2171"/>
      <c r="AC483" s="2171"/>
      <c r="AD483" s="2260" t="s">
        <v>152</v>
      </c>
    </row>
    <row r="484" spans="1:30">
      <c r="A484" s="2258">
        <v>11</v>
      </c>
      <c r="B484" s="2193" t="s">
        <v>14746</v>
      </c>
      <c r="C484" s="2256" t="s">
        <v>13471</v>
      </c>
      <c r="D484" s="219" t="s">
        <v>13446</v>
      </c>
      <c r="E484" s="2257" t="s">
        <v>13628</v>
      </c>
      <c r="F484" s="2257"/>
      <c r="G484" s="2263" t="s">
        <v>4073</v>
      </c>
      <c r="H484" s="2263"/>
      <c r="I484" s="1010"/>
      <c r="J484" s="2517"/>
      <c r="K484" s="219" t="s">
        <v>3781</v>
      </c>
      <c r="L484" s="2258">
        <v>105</v>
      </c>
      <c r="M484" s="2258">
        <v>40</v>
      </c>
      <c r="N484" s="2255" t="s">
        <v>3613</v>
      </c>
      <c r="O484" s="2263" t="s">
        <v>1916</v>
      </c>
      <c r="P484" s="2263">
        <v>400</v>
      </c>
      <c r="Q484" s="2263" t="s">
        <v>1637</v>
      </c>
      <c r="R484" s="2263"/>
      <c r="S484" s="2263">
        <v>0</v>
      </c>
      <c r="T484" s="2263">
        <v>200</v>
      </c>
      <c r="U484" s="2263" t="s">
        <v>4849</v>
      </c>
      <c r="V484" s="350" t="s">
        <v>3516</v>
      </c>
      <c r="W484" s="2263" t="s">
        <v>4849</v>
      </c>
      <c r="X484" s="2289" t="s">
        <v>1527</v>
      </c>
      <c r="Y484" s="2249"/>
      <c r="Z484" s="2171"/>
      <c r="AA484" s="2171"/>
      <c r="AB484" s="2171"/>
      <c r="AC484" s="2171"/>
      <c r="AD484" s="2260"/>
    </row>
    <row r="485" spans="1:30">
      <c r="A485" s="2258">
        <v>12</v>
      </c>
      <c r="B485" s="2193" t="s">
        <v>14747</v>
      </c>
      <c r="C485" s="2256" t="s">
        <v>13470</v>
      </c>
      <c r="D485" s="219" t="s">
        <v>13461</v>
      </c>
      <c r="E485" s="2257" t="s">
        <v>13628</v>
      </c>
      <c r="F485" s="2257"/>
      <c r="G485" s="2263" t="s">
        <v>4073</v>
      </c>
      <c r="H485" s="2263"/>
      <c r="I485" s="1010"/>
      <c r="J485" s="2517"/>
      <c r="K485" s="219" t="s">
        <v>3781</v>
      </c>
      <c r="L485" s="2258">
        <v>106</v>
      </c>
      <c r="M485" s="2258">
        <v>4.5</v>
      </c>
      <c r="N485" s="2255" t="s">
        <v>3613</v>
      </c>
      <c r="O485" s="2263" t="s">
        <v>1916</v>
      </c>
      <c r="P485" s="2263">
        <v>400</v>
      </c>
      <c r="Q485" s="2263" t="s">
        <v>1638</v>
      </c>
      <c r="R485" s="2263"/>
      <c r="S485" s="2263">
        <v>0</v>
      </c>
      <c r="T485" s="2263">
        <v>200</v>
      </c>
      <c r="U485" s="2263" t="s">
        <v>4849</v>
      </c>
      <c r="V485" s="350" t="s">
        <v>3516</v>
      </c>
      <c r="W485" s="2263"/>
      <c r="X485" s="2289"/>
      <c r="Y485" s="2249"/>
      <c r="Z485" s="2171"/>
      <c r="AA485" s="2171"/>
      <c r="AB485" s="2171"/>
      <c r="AC485" s="2171"/>
      <c r="AD485" s="2260"/>
    </row>
    <row r="486" spans="1:30">
      <c r="A486" s="2258">
        <v>13</v>
      </c>
      <c r="B486" s="2193" t="s">
        <v>14748</v>
      </c>
      <c r="C486" s="2256" t="s">
        <v>13469</v>
      </c>
      <c r="D486" s="219" t="s">
        <v>13457</v>
      </c>
      <c r="E486" s="2257" t="s">
        <v>13628</v>
      </c>
      <c r="F486" s="2257"/>
      <c r="G486" s="2263" t="s">
        <v>4073</v>
      </c>
      <c r="H486" s="2263"/>
      <c r="I486" s="1010"/>
      <c r="J486" s="2517"/>
      <c r="K486" s="219" t="s">
        <v>3874</v>
      </c>
      <c r="L486" s="2258">
        <v>40</v>
      </c>
      <c r="M486" s="2258">
        <v>3.2</v>
      </c>
      <c r="N486" s="2255" t="s">
        <v>3613</v>
      </c>
      <c r="O486" s="2263" t="s">
        <v>1916</v>
      </c>
      <c r="P486" s="2263">
        <v>250</v>
      </c>
      <c r="Q486" s="2263" t="s">
        <v>1638</v>
      </c>
      <c r="R486" s="2263"/>
      <c r="S486" s="2263">
        <v>0</v>
      </c>
      <c r="T486" s="2263">
        <v>150</v>
      </c>
      <c r="U486" s="2263" t="s">
        <v>4849</v>
      </c>
      <c r="V486" s="350" t="s">
        <v>3516</v>
      </c>
      <c r="W486" s="2263"/>
      <c r="X486" s="2289"/>
      <c r="Y486" s="2249"/>
      <c r="Z486" s="2171"/>
      <c r="AA486" s="2171"/>
      <c r="AB486" s="2171"/>
      <c r="AC486" s="2171"/>
      <c r="AD486" s="2260"/>
    </row>
    <row r="487" spans="1:30">
      <c r="A487" s="2258"/>
      <c r="B487" s="2192"/>
      <c r="C487" s="2256"/>
      <c r="D487" s="219"/>
      <c r="E487" s="2257"/>
      <c r="F487" s="2257"/>
      <c r="G487" s="2263"/>
      <c r="H487" s="2263"/>
      <c r="I487" s="1010"/>
      <c r="J487" s="2517"/>
      <c r="K487" s="219"/>
      <c r="L487" s="2258"/>
      <c r="M487" s="2258"/>
      <c r="N487" s="2255"/>
      <c r="O487" s="2263"/>
      <c r="P487" s="2263"/>
      <c r="Q487" s="2263"/>
      <c r="R487" s="2263"/>
      <c r="S487" s="2263"/>
      <c r="T487" s="2263"/>
      <c r="U487" s="2263"/>
      <c r="V487" s="350"/>
      <c r="W487" s="2263"/>
      <c r="X487" s="2289"/>
      <c r="Y487" s="2171"/>
      <c r="Z487" s="2171"/>
      <c r="AA487" s="2171"/>
      <c r="AB487" s="2171"/>
      <c r="AC487" s="2171"/>
      <c r="AD487" s="2260"/>
    </row>
    <row r="488" spans="1:30">
      <c r="A488" s="2195"/>
      <c r="B488" s="2286" t="s">
        <v>6532</v>
      </c>
      <c r="C488" s="2260"/>
      <c r="D488" s="2269"/>
      <c r="E488" s="2262"/>
      <c r="F488" s="2262"/>
      <c r="G488" s="2263"/>
      <c r="H488" s="2263"/>
      <c r="I488" s="1010"/>
      <c r="J488" s="2517"/>
      <c r="K488" s="2261"/>
      <c r="L488" s="2195"/>
      <c r="M488" s="2195"/>
      <c r="N488" s="2263"/>
      <c r="O488" s="2263"/>
      <c r="P488" s="2263"/>
      <c r="Q488" s="2263"/>
      <c r="R488" s="2263"/>
      <c r="S488" s="2263"/>
      <c r="T488" s="2263"/>
      <c r="U488" s="2263"/>
      <c r="V488" s="350" t="str">
        <f>IF(ISERROR(INDEX(data,MATCH(LEN(X488),item,0),2))," ",INDEX(data,MATCH(LEN(X488),item,0),2))</f>
        <v xml:space="preserve"> </v>
      </c>
      <c r="W488" s="2263"/>
      <c r="X488" s="2263"/>
      <c r="Y488" s="2171"/>
      <c r="Z488" s="2171"/>
      <c r="AA488" s="2171"/>
      <c r="AB488" s="2171"/>
      <c r="AC488" s="2171"/>
      <c r="AD488" s="2260"/>
    </row>
    <row r="489" spans="1:30">
      <c r="A489" s="2258">
        <v>1</v>
      </c>
      <c r="B489" s="2193" t="s">
        <v>14749</v>
      </c>
      <c r="C489" s="2257" t="s">
        <v>13634</v>
      </c>
      <c r="D489" s="219" t="s">
        <v>13630</v>
      </c>
      <c r="E489" s="2257" t="s">
        <v>13628</v>
      </c>
      <c r="F489" s="2257"/>
      <c r="G489" s="2263" t="s">
        <v>4073</v>
      </c>
      <c r="H489" s="2263"/>
      <c r="I489" s="1010"/>
      <c r="J489" s="2517"/>
      <c r="K489" s="219" t="s">
        <v>530</v>
      </c>
      <c r="L489" s="2258">
        <v>120</v>
      </c>
      <c r="M489" s="2258">
        <v>0.08</v>
      </c>
      <c r="N489" s="258" t="s">
        <v>3613</v>
      </c>
      <c r="O489" s="2255" t="s">
        <v>1916</v>
      </c>
      <c r="P489" s="2255">
        <v>400</v>
      </c>
      <c r="Q489" s="2263" t="s">
        <v>1638</v>
      </c>
      <c r="R489" s="2263"/>
      <c r="S489" s="2263">
        <v>0</v>
      </c>
      <c r="T489" s="2263">
        <v>200</v>
      </c>
      <c r="U489" s="2263" t="s">
        <v>4849</v>
      </c>
      <c r="V489" s="350"/>
      <c r="W489" s="2263"/>
      <c r="X489" s="2289"/>
      <c r="Y489" s="2249" t="s">
        <v>13629</v>
      </c>
      <c r="Z489" s="2171"/>
      <c r="AA489" s="2171"/>
      <c r="AB489" s="2171"/>
      <c r="AC489" s="2171"/>
      <c r="AD489" s="2260"/>
    </row>
    <row r="490" spans="1:30">
      <c r="A490" s="2258">
        <f t="shared" ref="A490:A495" si="18">A489+1</f>
        <v>2</v>
      </c>
      <c r="B490" s="2193" t="s">
        <v>14750</v>
      </c>
      <c r="C490" s="2257" t="s">
        <v>13635</v>
      </c>
      <c r="D490" s="219" t="s">
        <v>13631</v>
      </c>
      <c r="E490" s="2257" t="s">
        <v>13628</v>
      </c>
      <c r="F490" s="2257"/>
      <c r="G490" s="2263" t="s">
        <v>4073</v>
      </c>
      <c r="H490" s="2263"/>
      <c r="I490" s="1010"/>
      <c r="J490" s="2517"/>
      <c r="K490" s="219" t="s">
        <v>530</v>
      </c>
      <c r="L490" s="2258">
        <v>117</v>
      </c>
      <c r="M490" s="2258">
        <v>0.03</v>
      </c>
      <c r="N490" s="258" t="s">
        <v>3613</v>
      </c>
      <c r="O490" s="2255" t="s">
        <v>1916</v>
      </c>
      <c r="P490" s="2255">
        <v>400</v>
      </c>
      <c r="Q490" s="2263" t="s">
        <v>1638</v>
      </c>
      <c r="R490" s="2263"/>
      <c r="S490" s="2263">
        <v>0</v>
      </c>
      <c r="T490" s="2263">
        <v>200</v>
      </c>
      <c r="U490" s="2263" t="s">
        <v>4849</v>
      </c>
      <c r="V490" s="350"/>
      <c r="W490" s="2263"/>
      <c r="X490" s="2289"/>
      <c r="Y490" s="2249" t="s">
        <v>13629</v>
      </c>
      <c r="Z490" s="2171"/>
      <c r="AA490" s="2171"/>
      <c r="AB490" s="2171"/>
      <c r="AC490" s="2171"/>
      <c r="AD490" s="2260"/>
    </row>
    <row r="491" spans="1:30">
      <c r="A491" s="2258">
        <f t="shared" si="18"/>
        <v>3</v>
      </c>
      <c r="B491" s="2193" t="s">
        <v>14751</v>
      </c>
      <c r="C491" s="2257" t="s">
        <v>13625</v>
      </c>
      <c r="D491" s="219" t="s">
        <v>13632</v>
      </c>
      <c r="E491" s="2257" t="s">
        <v>13628</v>
      </c>
      <c r="F491" s="2257"/>
      <c r="G491" s="2263" t="s">
        <v>4073</v>
      </c>
      <c r="H491" s="2263"/>
      <c r="I491" s="1010"/>
      <c r="J491" s="2517"/>
      <c r="K491" s="219" t="s">
        <v>530</v>
      </c>
      <c r="L491" s="2258">
        <v>40</v>
      </c>
      <c r="M491" s="2258">
        <v>0.03</v>
      </c>
      <c r="N491" s="258" t="s">
        <v>3613</v>
      </c>
      <c r="O491" s="2255" t="s">
        <v>1916</v>
      </c>
      <c r="P491" s="2255">
        <v>400</v>
      </c>
      <c r="Q491" s="2263" t="s">
        <v>1638</v>
      </c>
      <c r="R491" s="2263"/>
      <c r="S491" s="2263">
        <v>0</v>
      </c>
      <c r="T491" s="2263">
        <v>200</v>
      </c>
      <c r="U491" s="2263" t="s">
        <v>4849</v>
      </c>
      <c r="V491" s="350"/>
      <c r="W491" s="2263"/>
      <c r="X491" s="2289"/>
      <c r="Y491" s="2249" t="s">
        <v>13629</v>
      </c>
      <c r="Z491" s="2171"/>
      <c r="AA491" s="2171"/>
      <c r="AB491" s="2171"/>
      <c r="AC491" s="2171"/>
      <c r="AD491" s="2260"/>
    </row>
    <row r="492" spans="1:30">
      <c r="A492" s="2258">
        <f t="shared" si="18"/>
        <v>4</v>
      </c>
      <c r="B492" s="2193" t="s">
        <v>14752</v>
      </c>
      <c r="C492" s="2257" t="s">
        <v>13636</v>
      </c>
      <c r="D492" s="219" t="s">
        <v>13633</v>
      </c>
      <c r="E492" s="2257" t="s">
        <v>13628</v>
      </c>
      <c r="F492" s="2257"/>
      <c r="G492" s="2263" t="s">
        <v>4073</v>
      </c>
      <c r="H492" s="2263"/>
      <c r="I492" s="1010"/>
      <c r="J492" s="2517"/>
      <c r="K492" s="219" t="s">
        <v>530</v>
      </c>
      <c r="L492" s="2258">
        <v>40</v>
      </c>
      <c r="M492" s="2258">
        <v>0.03</v>
      </c>
      <c r="N492" s="258" t="s">
        <v>3613</v>
      </c>
      <c r="O492" s="2255" t="s">
        <v>1916</v>
      </c>
      <c r="P492" s="2255">
        <v>250</v>
      </c>
      <c r="Q492" s="2263" t="s">
        <v>1638</v>
      </c>
      <c r="R492" s="2263"/>
      <c r="S492" s="2263">
        <v>0</v>
      </c>
      <c r="T492" s="2263">
        <v>200</v>
      </c>
      <c r="U492" s="2263" t="s">
        <v>4849</v>
      </c>
      <c r="V492" s="350"/>
      <c r="W492" s="2263"/>
      <c r="X492" s="2289"/>
      <c r="Y492" s="2249" t="s">
        <v>13627</v>
      </c>
      <c r="Z492" s="2171"/>
      <c r="AA492" s="2171"/>
      <c r="AB492" s="2171"/>
      <c r="AC492" s="2171"/>
      <c r="AD492" s="2260"/>
    </row>
    <row r="493" spans="1:30">
      <c r="A493" s="2258">
        <f t="shared" si="18"/>
        <v>5</v>
      </c>
      <c r="B493" s="2193" t="s">
        <v>14753</v>
      </c>
      <c r="C493" s="2257" t="s">
        <v>13641</v>
      </c>
      <c r="D493" s="219" t="s">
        <v>13640</v>
      </c>
      <c r="E493" s="2257" t="s">
        <v>13628</v>
      </c>
      <c r="F493" s="2257"/>
      <c r="G493" s="2263" t="s">
        <v>4073</v>
      </c>
      <c r="H493" s="2263"/>
      <c r="I493" s="1010"/>
      <c r="J493" s="2517"/>
      <c r="K493" s="219" t="s">
        <v>530</v>
      </c>
      <c r="L493" s="2258"/>
      <c r="M493" s="2258"/>
      <c r="N493" s="258" t="s">
        <v>3613</v>
      </c>
      <c r="O493" s="2255" t="s">
        <v>1916</v>
      </c>
      <c r="P493" s="2255">
        <v>250</v>
      </c>
      <c r="Q493" s="2263" t="s">
        <v>1638</v>
      </c>
      <c r="R493" s="2263"/>
      <c r="S493" s="2263">
        <v>0</v>
      </c>
      <c r="T493" s="2263">
        <v>200</v>
      </c>
      <c r="U493" s="2263" t="s">
        <v>4849</v>
      </c>
      <c r="V493" s="350"/>
      <c r="W493" s="2263"/>
      <c r="X493" s="2289"/>
      <c r="Y493" s="2249" t="s">
        <v>13627</v>
      </c>
      <c r="Z493" s="2171"/>
      <c r="AA493" s="2171"/>
      <c r="AB493" s="2171"/>
      <c r="AC493" s="2171"/>
      <c r="AD493" s="2260"/>
    </row>
    <row r="494" spans="1:30">
      <c r="A494" s="2258">
        <f t="shared" si="18"/>
        <v>6</v>
      </c>
      <c r="B494" s="2193" t="s">
        <v>14754</v>
      </c>
      <c r="C494" s="2257" t="s">
        <v>13639</v>
      </c>
      <c r="D494" s="219" t="s">
        <v>13637</v>
      </c>
      <c r="E494" s="2257" t="s">
        <v>13628</v>
      </c>
      <c r="F494" s="2257"/>
      <c r="G494" s="2263" t="s">
        <v>4073</v>
      </c>
      <c r="H494" s="2263"/>
      <c r="I494" s="1010"/>
      <c r="J494" s="2517"/>
      <c r="K494" s="219" t="s">
        <v>530</v>
      </c>
      <c r="L494" s="2258"/>
      <c r="M494" s="2258"/>
      <c r="N494" s="258" t="s">
        <v>3613</v>
      </c>
      <c r="O494" s="2255" t="s">
        <v>1916</v>
      </c>
      <c r="P494" s="2255">
        <v>250</v>
      </c>
      <c r="Q494" s="2263" t="s">
        <v>1638</v>
      </c>
      <c r="R494" s="2263"/>
      <c r="S494" s="2263">
        <v>0</v>
      </c>
      <c r="T494" s="2263">
        <v>200</v>
      </c>
      <c r="U494" s="2263" t="s">
        <v>4849</v>
      </c>
      <c r="V494" s="350"/>
      <c r="W494" s="2263"/>
      <c r="X494" s="2289"/>
      <c r="Y494" s="2249" t="s">
        <v>13627</v>
      </c>
      <c r="Z494" s="2171"/>
      <c r="AA494" s="2171"/>
      <c r="AB494" s="2171"/>
      <c r="AC494" s="2171"/>
      <c r="AD494" s="2260"/>
    </row>
    <row r="495" spans="1:30">
      <c r="A495" s="2258">
        <f t="shared" si="18"/>
        <v>7</v>
      </c>
      <c r="B495" s="2193" t="s">
        <v>14755</v>
      </c>
      <c r="C495" s="2256" t="s">
        <v>13643</v>
      </c>
      <c r="D495" s="219" t="s">
        <v>13642</v>
      </c>
      <c r="E495" s="2257" t="s">
        <v>13628</v>
      </c>
      <c r="F495" s="2257"/>
      <c r="G495" s="2255" t="s">
        <v>4073</v>
      </c>
      <c r="H495" s="2255"/>
      <c r="I495" s="1011"/>
      <c r="J495" s="2517"/>
      <c r="K495" s="219" t="s">
        <v>530</v>
      </c>
      <c r="L495" s="2258">
        <v>40</v>
      </c>
      <c r="M495" s="2258">
        <v>5.0000000000000001E-3</v>
      </c>
      <c r="N495" s="2255" t="s">
        <v>3613</v>
      </c>
      <c r="O495" s="2255" t="s">
        <v>1916</v>
      </c>
      <c r="P495" s="2255">
        <v>400</v>
      </c>
      <c r="Q495" s="2255" t="s">
        <v>1645</v>
      </c>
      <c r="R495" s="2255"/>
      <c r="S495" s="2255">
        <v>0</v>
      </c>
      <c r="T495" s="2255">
        <v>200</v>
      </c>
      <c r="U495" s="2255" t="s">
        <v>4849</v>
      </c>
      <c r="V495" s="349"/>
      <c r="W495" s="2255"/>
      <c r="X495" s="2287"/>
      <c r="Y495" s="2249" t="s">
        <v>13644</v>
      </c>
      <c r="Z495" s="2158"/>
      <c r="AA495" s="2158"/>
      <c r="AB495" s="2158"/>
      <c r="AC495" s="2158"/>
      <c r="AD495" s="2256"/>
    </row>
    <row r="496" spans="1:30">
      <c r="A496" s="2195"/>
      <c r="B496" s="2097"/>
      <c r="C496" s="2260"/>
      <c r="D496" s="2261"/>
      <c r="E496" s="2262"/>
      <c r="F496" s="2262"/>
      <c r="G496" s="2263"/>
      <c r="H496" s="2263"/>
      <c r="I496" s="1010"/>
      <c r="J496" s="2520"/>
      <c r="K496" s="2261"/>
      <c r="L496" s="2195"/>
      <c r="M496" s="2195"/>
      <c r="N496" s="2263"/>
      <c r="O496" s="2263"/>
      <c r="P496" s="2263"/>
      <c r="Q496" s="2263"/>
      <c r="R496" s="2263"/>
      <c r="S496" s="2263"/>
      <c r="T496" s="2263"/>
      <c r="U496" s="2263"/>
      <c r="V496" s="350"/>
      <c r="W496" s="2263"/>
      <c r="X496" s="2289"/>
      <c r="Y496" s="2249"/>
      <c r="Z496" s="2171"/>
      <c r="AA496" s="2171"/>
      <c r="AB496" s="2171"/>
      <c r="AC496" s="2171"/>
      <c r="AD496" s="2260"/>
    </row>
    <row r="497" spans="1:30">
      <c r="A497" s="2195"/>
      <c r="B497" s="2098" t="s">
        <v>19085</v>
      </c>
      <c r="C497" s="2260"/>
      <c r="D497" s="2261"/>
      <c r="E497" s="2262"/>
      <c r="F497" s="2262"/>
      <c r="G497" s="2263"/>
      <c r="H497" s="2263"/>
      <c r="I497" s="1010"/>
      <c r="J497" s="2520"/>
      <c r="K497" s="2261"/>
      <c r="L497" s="2195"/>
      <c r="M497" s="2195"/>
      <c r="N497" s="2263"/>
      <c r="O497" s="2263"/>
      <c r="P497" s="2263"/>
      <c r="Q497" s="2263"/>
      <c r="R497" s="2263"/>
      <c r="S497" s="2263"/>
      <c r="T497" s="2263"/>
      <c r="U497" s="2263"/>
      <c r="V497" s="350"/>
      <c r="W497" s="2263"/>
      <c r="X497" s="2289"/>
      <c r="Y497" s="2249"/>
      <c r="Z497" s="2171"/>
      <c r="AA497" s="2171"/>
      <c r="AB497" s="2171"/>
      <c r="AC497" s="2171"/>
      <c r="AD497" s="2260"/>
    </row>
    <row r="498" spans="1:30">
      <c r="A498" s="2195">
        <v>1</v>
      </c>
      <c r="B498" s="2097" t="s">
        <v>19110</v>
      </c>
      <c r="C498" s="2260" t="s">
        <v>19113</v>
      </c>
      <c r="D498" s="2261" t="s">
        <v>19112</v>
      </c>
      <c r="E498" s="2262" t="s">
        <v>19114</v>
      </c>
      <c r="F498" s="2262"/>
      <c r="G498" s="2263" t="s">
        <v>19111</v>
      </c>
      <c r="H498" s="2263"/>
      <c r="I498" s="1010"/>
      <c r="J498" s="2520"/>
      <c r="K498" s="2261" t="s">
        <v>4207</v>
      </c>
      <c r="L498" s="2195"/>
      <c r="M498" s="2195"/>
      <c r="N498" s="2255" t="s">
        <v>3613</v>
      </c>
      <c r="O498" s="2255" t="s">
        <v>1916</v>
      </c>
      <c r="P498" s="2263"/>
      <c r="Q498" s="2263"/>
      <c r="R498" s="2263"/>
      <c r="S498" s="2263">
        <v>50</v>
      </c>
      <c r="T498" s="2255">
        <v>200</v>
      </c>
      <c r="U498" s="2255" t="s">
        <v>4849</v>
      </c>
      <c r="V498" s="350"/>
      <c r="W498" s="2263"/>
      <c r="X498" s="2289"/>
      <c r="Y498" s="2249"/>
      <c r="Z498" s="2171"/>
      <c r="AA498" s="2171"/>
      <c r="AB498" s="2171"/>
      <c r="AC498" s="2171"/>
      <c r="AD498" s="2260"/>
    </row>
    <row r="499" spans="1:30">
      <c r="A499" s="2277"/>
      <c r="B499" s="2101"/>
      <c r="C499" s="2278"/>
      <c r="D499" s="2282"/>
      <c r="E499" s="2279"/>
      <c r="F499" s="2279"/>
      <c r="G499" s="2280"/>
      <c r="H499" s="2280"/>
      <c r="I499" s="2281"/>
      <c r="J499" s="2521"/>
      <c r="K499" s="2282"/>
      <c r="L499" s="2277"/>
      <c r="M499" s="2277"/>
      <c r="N499" s="2280"/>
      <c r="O499" s="2280"/>
      <c r="P499" s="2280"/>
      <c r="Q499" s="2280"/>
      <c r="R499" s="2280"/>
      <c r="S499" s="2280"/>
      <c r="T499" s="2280"/>
      <c r="U499" s="2291"/>
      <c r="V499" s="351"/>
      <c r="W499" s="41"/>
      <c r="X499" s="2292"/>
      <c r="Y499" s="2293"/>
      <c r="Z499" s="2293"/>
      <c r="AA499" s="2293"/>
      <c r="AB499" s="2293"/>
      <c r="AC499" s="2293"/>
      <c r="AD499" s="2278"/>
    </row>
    <row r="501" spans="1:30">
      <c r="A501" s="975" t="s">
        <v>6404</v>
      </c>
      <c r="B501" s="975"/>
      <c r="D501" s="975">
        <f>COUNTA(A10:A499)</f>
        <v>468</v>
      </c>
      <c r="J501" s="2522">
        <f>COUNTA(J10:J499)</f>
        <v>371</v>
      </c>
    </row>
  </sheetData>
  <customSheetViews>
    <customSheetView guid="{EAD1C6BF-B58E-4716-994B-7E887560A863}" showPageBreaks="1" printArea="1" hiddenColumns="1">
      <pane xSplit="6" ySplit="5" topLeftCell="L28" activePane="bottomRight" state="frozen"/>
      <selection pane="bottomRight" activeCell="AB48" sqref="AB48"/>
      <pageMargins left="0.23" right="0.21" top="0.81" bottom="0.4" header="0.5" footer="0.22"/>
      <pageSetup paperSize="9" scale="7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>
      <pane xSplit="4" ySplit="6" topLeftCell="K289" activePane="bottomRight" state="frozen"/>
      <selection pane="bottomRight" activeCell="Z319" sqref="Z319"/>
      <pageMargins left="0.23" right="0.21" top="1" bottom="0.4" header="0.5" footer="0.22"/>
      <pageSetup paperSize="9"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pane xSplit="5" ySplit="4" topLeftCell="G303" activePane="bottomRight" state="frozen"/>
      <selection pane="bottomRight" activeCell="A42" sqref="A42:XFD42"/>
      <pageMargins left="0.23" right="0.21" top="0.81" bottom="0.4" header="0.5" footer="0.22"/>
      <pageSetup paperSize="9" scale="70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printArea="1" hiddenColumns="1">
      <pane xSplit="6" ySplit="5" topLeftCell="G303" activePane="bottomRight" state="frozen"/>
      <selection pane="bottomRight" activeCell="A42" sqref="A42:XFD42"/>
      <pageMargins left="0.23" right="0.21" top="0.81" bottom="0.4" header="0.5" footer="0.22"/>
      <pageSetup paperSize="9" scale="70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printArea="1" hiddenColumns="1">
      <pane xSplit="6" ySplit="5" topLeftCell="G110" activePane="bottomRight" state="frozen"/>
      <selection pane="bottomRight" activeCell="G124" sqref="G124"/>
      <pageMargins left="0.23" right="0.21" top="0.81" bottom="0.4" header="0.5" footer="0.22"/>
      <pageSetup paperSize="9" scale="70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>
      <pane xSplit="5" ySplit="6" topLeftCell="L25" activePane="bottomRight" state="frozen"/>
      <selection pane="bottomRight" activeCell="V22" sqref="V22"/>
      <pageMargins left="0.23" right="0.21" top="1" bottom="0.4" header="0.5" footer="0.22"/>
      <pageSetup paperSize="9"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>
      <pane xSplit="5" ySplit="6" topLeftCell="F340" activePane="bottomRight" state="frozen"/>
      <selection pane="bottomRight" activeCell="A42" sqref="A42:XFD42"/>
      <pageMargins left="0.23" right="0.21" top="1" bottom="0.4" header="0.5" footer="0.22"/>
      <pageSetup paperSize="9"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>
      <pane xSplit="5" ySplit="6" topLeftCell="K289" activePane="bottomRight" state="frozen"/>
      <selection pane="bottomRight" activeCell="Z319" sqref="Z319"/>
      <pageMargins left="0.23" right="0.21" top="1" bottom="0.4" header="0.5" footer="0.22"/>
      <pageSetup paperSize="9"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>
      <pane xSplit="5" ySplit="5" topLeftCell="Z165" activePane="bottomRight" state="frozen"/>
      <selection pane="bottomRight" activeCell="AA177" sqref="AA177"/>
      <pageMargins left="0.23" right="0.21" top="1" bottom="0.4" header="0.5" footer="0.22"/>
      <pageSetup paperSize="9"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15" hiddenColumns="1">
      <pane xSplit="4" ySplit="5" topLeftCell="E84" activePane="bottomRight" state="frozen"/>
      <selection pane="bottomRight" activeCell="B21" sqref="B21"/>
      <pageMargins left="0.23" right="0.21" top="0.81" bottom="0.4" header="0.5" footer="0.22"/>
      <pageSetup paperSize="9" scale="70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15" showPageBreaks="1" hiddenColumns="1">
      <pane xSplit="4" ySplit="5" topLeftCell="E414" activePane="bottomRight" state="frozen"/>
      <selection pane="bottomRight" activeCell="C1" sqref="C1"/>
      <pageMargins left="0.23" right="0.21" top="0.81" bottom="0.4" header="0.5" footer="0.22"/>
      <pageSetup paperSize="9" scale="70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phoneticPr fontId="30" type="noConversion"/>
  <pageMargins left="0.23" right="0.21" top="0.81" bottom="0.4" header="0.5" footer="0.22"/>
  <pageSetup paperSize="9" scale="70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2"/>
  <dimension ref="A1:U727"/>
  <sheetViews>
    <sheetView zoomScale="130" zoomScaleNormal="95" workbookViewId="0">
      <pane xSplit="4" ySplit="5" topLeftCell="S64" activePane="bottomRight" state="frozen"/>
      <selection pane="topRight" activeCell="E1" sqref="E1"/>
      <selection pane="bottomLeft" activeCell="A6" sqref="A6"/>
      <selection pane="bottomRight" activeCell="C81" sqref="C81"/>
    </sheetView>
  </sheetViews>
  <sheetFormatPr defaultColWidth="9.140625" defaultRowHeight="12.75"/>
  <cols>
    <col min="1" max="1" width="5" style="975" customWidth="1"/>
    <col min="2" max="2" width="12" style="975" customWidth="1"/>
    <col min="3" max="3" width="26.140625" style="975" customWidth="1"/>
    <col min="4" max="4" width="13.7109375" style="975" customWidth="1"/>
    <col min="5" max="5" width="15.140625" style="975" customWidth="1"/>
    <col min="6" max="6" width="14.140625" style="975" customWidth="1"/>
    <col min="7" max="7" width="10.7109375" style="975" customWidth="1"/>
    <col min="8" max="8" width="11.5703125" style="975" customWidth="1"/>
    <col min="9" max="9" width="12.28515625" style="975" customWidth="1"/>
    <col min="10" max="10" width="11" style="975" customWidth="1"/>
    <col min="11" max="11" width="9.7109375" style="975" customWidth="1"/>
    <col min="12" max="12" width="8" style="975" customWidth="1"/>
    <col min="13" max="13" width="9.85546875" style="975" customWidth="1"/>
    <col min="14" max="14" width="7.85546875" style="975" customWidth="1"/>
    <col min="15" max="15" width="7.140625" style="975" customWidth="1"/>
    <col min="16" max="16" width="8.140625" style="975" customWidth="1"/>
    <col min="17" max="17" width="9" style="975" customWidth="1"/>
    <col min="18" max="18" width="8.42578125" style="975" customWidth="1"/>
    <col min="19" max="19" width="23.140625" style="975" customWidth="1"/>
    <col min="20" max="16384" width="9.140625" style="975"/>
  </cols>
  <sheetData>
    <row r="1" spans="1:21" ht="24" customHeight="1">
      <c r="A1" s="1784" t="s">
        <v>6433</v>
      </c>
      <c r="B1" s="1784"/>
      <c r="C1" s="1784"/>
      <c r="D1" s="1784"/>
      <c r="E1" s="1784"/>
      <c r="F1" s="1784"/>
      <c r="G1" s="1784"/>
      <c r="H1" s="1784"/>
      <c r="I1" s="1784"/>
      <c r="J1" s="1784"/>
      <c r="K1" s="1784"/>
      <c r="L1" s="1784"/>
      <c r="M1" s="1784"/>
      <c r="N1" s="1784"/>
      <c r="O1" s="1784"/>
      <c r="P1" s="1784"/>
      <c r="Q1" s="1784"/>
      <c r="R1" s="1784"/>
      <c r="S1" s="1784"/>
    </row>
    <row r="2" spans="1:21" ht="12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3"/>
      <c r="N2" s="3"/>
      <c r="O2" s="2124" t="s">
        <v>691</v>
      </c>
      <c r="P2" s="2124"/>
      <c r="Q2" s="2124"/>
      <c r="R2" s="3"/>
      <c r="S2" s="5"/>
    </row>
    <row r="3" spans="1:21" ht="13.5" thickBot="1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975" t="s">
        <v>692</v>
      </c>
      <c r="R3" s="144"/>
      <c r="S3" s="144"/>
    </row>
    <row r="4" spans="1:21" s="52" customFormat="1">
      <c r="A4" s="3771" t="s">
        <v>2418</v>
      </c>
      <c r="B4" s="3773" t="s">
        <v>2419</v>
      </c>
      <c r="C4" s="3773" t="s">
        <v>2420</v>
      </c>
      <c r="D4" s="3758" t="s">
        <v>282</v>
      </c>
      <c r="E4" s="3758" t="s">
        <v>3202</v>
      </c>
      <c r="F4" s="2127" t="s">
        <v>17286</v>
      </c>
      <c r="G4" s="3773" t="s">
        <v>281</v>
      </c>
      <c r="H4" s="3767" t="s">
        <v>844</v>
      </c>
      <c r="I4" s="3769" t="s">
        <v>841</v>
      </c>
      <c r="J4" s="3769" t="s">
        <v>160</v>
      </c>
      <c r="K4" s="3760" t="s">
        <v>1029</v>
      </c>
      <c r="L4" s="3761"/>
      <c r="M4" s="3762"/>
      <c r="N4" s="3700" t="s">
        <v>4238</v>
      </c>
      <c r="O4" s="3701"/>
      <c r="P4" s="2200" t="s">
        <v>18874</v>
      </c>
      <c r="Q4" s="2200" t="s">
        <v>14279</v>
      </c>
      <c r="R4" s="3796" t="s">
        <v>693</v>
      </c>
      <c r="S4" s="3763" t="s">
        <v>284</v>
      </c>
    </row>
    <row r="5" spans="1:21" s="52" customFormat="1" ht="15.75" customHeight="1" thickBot="1">
      <c r="A5" s="3772"/>
      <c r="B5" s="3774"/>
      <c r="C5" s="3774"/>
      <c r="D5" s="3759"/>
      <c r="E5" s="3759"/>
      <c r="F5" s="2129"/>
      <c r="G5" s="3774"/>
      <c r="H5" s="3775"/>
      <c r="I5" s="3735"/>
      <c r="J5" s="3735"/>
      <c r="K5" s="2132" t="s">
        <v>3203</v>
      </c>
      <c r="L5" s="2132" t="s">
        <v>3204</v>
      </c>
      <c r="M5" s="2133" t="s">
        <v>2336</v>
      </c>
      <c r="N5" s="2134" t="s">
        <v>4237</v>
      </c>
      <c r="O5" s="2135" t="s">
        <v>2201</v>
      </c>
      <c r="P5" s="2135" t="s">
        <v>6197</v>
      </c>
      <c r="Q5" s="2135"/>
      <c r="R5" s="3797"/>
      <c r="S5" s="3764"/>
    </row>
    <row r="6" spans="1:21" ht="22.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9"/>
      <c r="L6" s="2201"/>
      <c r="M6" s="10"/>
      <c r="N6" s="10"/>
      <c r="O6" s="10"/>
      <c r="P6" s="10"/>
      <c r="Q6" s="10"/>
      <c r="R6" s="10"/>
      <c r="S6" s="11"/>
    </row>
    <row r="7" spans="1:21" s="52" customFormat="1">
      <c r="A7" s="128">
        <f t="shared" ref="A7:A71" si="0">A6+1</f>
        <v>1</v>
      </c>
      <c r="B7" s="2202" t="s">
        <v>13648</v>
      </c>
      <c r="C7" s="44" t="s">
        <v>3421</v>
      </c>
      <c r="D7" s="44" t="s">
        <v>3421</v>
      </c>
      <c r="E7" s="128"/>
      <c r="F7" s="128" t="s">
        <v>17260</v>
      </c>
      <c r="G7" s="44" t="s">
        <v>190</v>
      </c>
      <c r="H7" s="44"/>
      <c r="I7" s="44"/>
      <c r="J7" s="44"/>
      <c r="K7" s="46">
        <v>0</v>
      </c>
      <c r="L7" s="46">
        <v>60</v>
      </c>
      <c r="M7" s="43" t="s">
        <v>1119</v>
      </c>
      <c r="N7" s="43"/>
      <c r="O7" s="43"/>
      <c r="P7" s="43"/>
      <c r="Q7" s="43"/>
      <c r="R7" s="43"/>
      <c r="S7" s="44"/>
      <c r="T7" s="52" t="s">
        <v>12549</v>
      </c>
      <c r="U7" s="52" t="str">
        <f>LEFT(RIGHT(B7,LEN(B7)-FIND("-",B7,1)),2)&amp;0</f>
        <v>010</v>
      </c>
    </row>
    <row r="8" spans="1:21" s="52" customFormat="1">
      <c r="A8" s="128">
        <f t="shared" si="0"/>
        <v>2</v>
      </c>
      <c r="B8" s="2202" t="s">
        <v>13649</v>
      </c>
      <c r="C8" s="44" t="s">
        <v>3421</v>
      </c>
      <c r="D8" s="44" t="s">
        <v>3421</v>
      </c>
      <c r="E8" s="128"/>
      <c r="F8" s="128" t="s">
        <v>17260</v>
      </c>
      <c r="G8" s="44" t="s">
        <v>190</v>
      </c>
      <c r="H8" s="44"/>
      <c r="I8" s="44"/>
      <c r="J8" s="44"/>
      <c r="K8" s="46">
        <v>0</v>
      </c>
      <c r="L8" s="46">
        <v>60</v>
      </c>
      <c r="M8" s="43" t="s">
        <v>1119</v>
      </c>
      <c r="N8" s="43"/>
      <c r="O8" s="43"/>
      <c r="P8" s="43"/>
      <c r="Q8" s="43"/>
      <c r="R8" s="43"/>
      <c r="S8" s="44"/>
      <c r="T8" s="52" t="s">
        <v>12549</v>
      </c>
      <c r="U8" s="52" t="str">
        <f t="shared" ref="U8:U71" si="1">LEFT(RIGHT(B8,LEN(B8)-FIND("-",B8,1)),2)&amp;0</f>
        <v>020</v>
      </c>
    </row>
    <row r="9" spans="1:21" s="52" customFormat="1">
      <c r="A9" s="128">
        <f t="shared" si="0"/>
        <v>3</v>
      </c>
      <c r="B9" s="2202" t="s">
        <v>13650</v>
      </c>
      <c r="C9" s="44" t="s">
        <v>3421</v>
      </c>
      <c r="D9" s="44" t="s">
        <v>3421</v>
      </c>
      <c r="E9" s="128"/>
      <c r="F9" s="128" t="s">
        <v>17273</v>
      </c>
      <c r="G9" s="44" t="s">
        <v>190</v>
      </c>
      <c r="H9" s="44"/>
      <c r="I9" s="44"/>
      <c r="J9" s="44"/>
      <c r="K9" s="46">
        <v>0</v>
      </c>
      <c r="L9" s="46">
        <v>60</v>
      </c>
      <c r="M9" s="43" t="s">
        <v>1119</v>
      </c>
      <c r="N9" s="43"/>
      <c r="O9" s="43"/>
      <c r="P9" s="43"/>
      <c r="Q9" s="43"/>
      <c r="R9" s="43"/>
      <c r="S9" s="44"/>
      <c r="T9" s="52" t="s">
        <v>12540</v>
      </c>
      <c r="U9" s="52" t="str">
        <f t="shared" si="1"/>
        <v>030</v>
      </c>
    </row>
    <row r="10" spans="1:21" s="2053" customFormat="1">
      <c r="A10" s="128">
        <f t="shared" si="0"/>
        <v>4</v>
      </c>
      <c r="B10" s="2203" t="s">
        <v>13651</v>
      </c>
      <c r="C10" s="44" t="s">
        <v>3534</v>
      </c>
      <c r="D10" s="44" t="s">
        <v>3534</v>
      </c>
      <c r="E10" s="128"/>
      <c r="F10" s="128" t="s">
        <v>3516</v>
      </c>
      <c r="G10" s="44"/>
      <c r="H10" s="44"/>
      <c r="I10" s="128"/>
      <c r="J10" s="128"/>
      <c r="K10" s="46">
        <v>0</v>
      </c>
      <c r="L10" s="46">
        <v>160</v>
      </c>
      <c r="M10" s="43" t="s">
        <v>3746</v>
      </c>
      <c r="N10" s="43"/>
      <c r="O10" s="43"/>
      <c r="P10" s="43"/>
      <c r="Q10" s="43"/>
      <c r="R10" s="43"/>
      <c r="S10" s="44"/>
      <c r="U10" s="52" t="str">
        <f>LEFT(RIGHT(B10,LEN(B10)-FIND("-",B10,1)),2)&amp;0</f>
        <v>000</v>
      </c>
    </row>
    <row r="11" spans="1:21" s="2053" customFormat="1">
      <c r="A11" s="128">
        <f t="shared" si="0"/>
        <v>5</v>
      </c>
      <c r="B11" s="2203" t="s">
        <v>13652</v>
      </c>
      <c r="C11" s="44" t="s">
        <v>3534</v>
      </c>
      <c r="D11" s="44" t="s">
        <v>3534</v>
      </c>
      <c r="E11" s="128"/>
      <c r="F11" s="128" t="s">
        <v>3516</v>
      </c>
      <c r="G11" s="44"/>
      <c r="H11" s="44"/>
      <c r="I11" s="128"/>
      <c r="J11" s="128"/>
      <c r="K11" s="46">
        <v>0</v>
      </c>
      <c r="L11" s="46">
        <v>30</v>
      </c>
      <c r="M11" s="43" t="s">
        <v>3745</v>
      </c>
      <c r="N11" s="43"/>
      <c r="O11" s="43"/>
      <c r="P11" s="43"/>
      <c r="Q11" s="43"/>
      <c r="R11" s="43"/>
      <c r="S11" s="44"/>
      <c r="U11" s="52" t="str">
        <f t="shared" si="1"/>
        <v>000</v>
      </c>
    </row>
    <row r="12" spans="1:21" s="52" customFormat="1">
      <c r="A12" s="128">
        <f t="shared" si="0"/>
        <v>6</v>
      </c>
      <c r="B12" s="2202" t="s">
        <v>13653</v>
      </c>
      <c r="C12" s="44" t="s">
        <v>3534</v>
      </c>
      <c r="D12" s="44" t="s">
        <v>3534</v>
      </c>
      <c r="E12" s="128"/>
      <c r="F12" s="128" t="s">
        <v>3516</v>
      </c>
      <c r="G12" s="44"/>
      <c r="H12" s="44"/>
      <c r="I12" s="128"/>
      <c r="J12" s="128"/>
      <c r="K12" s="46">
        <v>0</v>
      </c>
      <c r="L12" s="46">
        <v>30</v>
      </c>
      <c r="M12" s="43" t="s">
        <v>3745</v>
      </c>
      <c r="N12" s="43"/>
      <c r="O12" s="43"/>
      <c r="P12" s="43"/>
      <c r="Q12" s="43"/>
      <c r="R12" s="43"/>
      <c r="S12" s="44"/>
      <c r="U12" s="52" t="str">
        <f t="shared" si="1"/>
        <v>000</v>
      </c>
    </row>
    <row r="13" spans="1:21" s="52" customFormat="1">
      <c r="A13" s="128">
        <f t="shared" si="0"/>
        <v>7</v>
      </c>
      <c r="B13" s="2202" t="s">
        <v>13654</v>
      </c>
      <c r="C13" s="44" t="s">
        <v>3658</v>
      </c>
      <c r="D13" s="44"/>
      <c r="E13" s="128" t="s">
        <v>3659</v>
      </c>
      <c r="F13" s="128" t="s">
        <v>17259</v>
      </c>
      <c r="G13" s="44" t="s">
        <v>2645</v>
      </c>
      <c r="H13" s="44" t="s">
        <v>4206</v>
      </c>
      <c r="I13" s="128">
        <v>15.8</v>
      </c>
      <c r="J13" s="128">
        <v>360</v>
      </c>
      <c r="K13" s="46">
        <v>0</v>
      </c>
      <c r="L13" s="46">
        <v>25</v>
      </c>
      <c r="M13" s="43" t="s">
        <v>3660</v>
      </c>
      <c r="N13" s="43"/>
      <c r="O13" s="43"/>
      <c r="P13" s="43"/>
      <c r="Q13" s="43"/>
      <c r="R13" s="43"/>
      <c r="S13" s="44"/>
      <c r="T13" s="52" t="s">
        <v>12217</v>
      </c>
      <c r="U13" s="52" t="str">
        <f t="shared" si="1"/>
        <v>010</v>
      </c>
    </row>
    <row r="14" spans="1:21" s="52" customFormat="1">
      <c r="A14" s="128">
        <f t="shared" si="0"/>
        <v>8</v>
      </c>
      <c r="B14" s="2202" t="s">
        <v>13655</v>
      </c>
      <c r="C14" s="44" t="s">
        <v>3661</v>
      </c>
      <c r="D14" s="44"/>
      <c r="E14" s="128" t="s">
        <v>3659</v>
      </c>
      <c r="F14" s="128" t="s">
        <v>17259</v>
      </c>
      <c r="G14" s="44" t="s">
        <v>2645</v>
      </c>
      <c r="H14" s="44" t="s">
        <v>4205</v>
      </c>
      <c r="I14" s="128">
        <v>16.5</v>
      </c>
      <c r="J14" s="128">
        <v>205</v>
      </c>
      <c r="K14" s="46">
        <v>0</v>
      </c>
      <c r="L14" s="46">
        <v>25</v>
      </c>
      <c r="M14" s="43" t="s">
        <v>3660</v>
      </c>
      <c r="N14" s="43"/>
      <c r="O14" s="43"/>
      <c r="P14" s="43"/>
      <c r="Q14" s="43"/>
      <c r="R14" s="43"/>
      <c r="S14" s="2159"/>
      <c r="T14" s="52" t="s">
        <v>12217</v>
      </c>
      <c r="U14" s="52" t="str">
        <f t="shared" si="1"/>
        <v>010</v>
      </c>
    </row>
    <row r="15" spans="1:21" s="52" customFormat="1">
      <c r="A15" s="128">
        <f t="shared" si="0"/>
        <v>9</v>
      </c>
      <c r="B15" s="2202" t="s">
        <v>13656</v>
      </c>
      <c r="C15" s="44" t="s">
        <v>3662</v>
      </c>
      <c r="D15" s="44"/>
      <c r="E15" s="128" t="s">
        <v>3659</v>
      </c>
      <c r="F15" s="128" t="s">
        <v>17259</v>
      </c>
      <c r="G15" s="44" t="s">
        <v>2645</v>
      </c>
      <c r="H15" s="44" t="s">
        <v>4206</v>
      </c>
      <c r="I15" s="128">
        <v>18.3</v>
      </c>
      <c r="J15" s="128">
        <v>82</v>
      </c>
      <c r="K15" s="46">
        <v>0</v>
      </c>
      <c r="L15" s="46">
        <v>25</v>
      </c>
      <c r="M15" s="43" t="s">
        <v>3660</v>
      </c>
      <c r="N15" s="43"/>
      <c r="O15" s="43"/>
      <c r="P15" s="43"/>
      <c r="Q15" s="43"/>
      <c r="R15" s="43"/>
      <c r="S15" s="2159"/>
      <c r="T15" s="52" t="s">
        <v>12217</v>
      </c>
      <c r="U15" s="52" t="str">
        <f t="shared" si="1"/>
        <v>010</v>
      </c>
    </row>
    <row r="16" spans="1:21" s="52" customFormat="1">
      <c r="A16" s="128">
        <f t="shared" si="0"/>
        <v>10</v>
      </c>
      <c r="B16" s="2202" t="s">
        <v>13657</v>
      </c>
      <c r="C16" s="44" t="s">
        <v>3663</v>
      </c>
      <c r="D16" s="44"/>
      <c r="E16" s="128" t="s">
        <v>3659</v>
      </c>
      <c r="F16" s="128" t="s">
        <v>3516</v>
      </c>
      <c r="G16" s="44" t="s">
        <v>2645</v>
      </c>
      <c r="H16" s="44" t="s">
        <v>519</v>
      </c>
      <c r="I16" s="128">
        <v>42</v>
      </c>
      <c r="J16" s="128">
        <v>42</v>
      </c>
      <c r="K16" s="46">
        <v>0</v>
      </c>
      <c r="L16" s="46">
        <v>70</v>
      </c>
      <c r="M16" s="43" t="s">
        <v>3660</v>
      </c>
      <c r="N16" s="43"/>
      <c r="O16" s="43"/>
      <c r="P16" s="43"/>
      <c r="Q16" s="43"/>
      <c r="R16" s="43"/>
      <c r="S16" s="2159"/>
      <c r="U16" s="52" t="str">
        <f t="shared" si="1"/>
        <v>010</v>
      </c>
    </row>
    <row r="17" spans="1:21" s="2053" customFormat="1">
      <c r="A17" s="128">
        <f t="shared" si="0"/>
        <v>11</v>
      </c>
      <c r="B17" s="2203" t="s">
        <v>13658</v>
      </c>
      <c r="C17" s="44" t="s">
        <v>3664</v>
      </c>
      <c r="D17" s="44"/>
      <c r="E17" s="128" t="s">
        <v>3659</v>
      </c>
      <c r="F17" s="128" t="s">
        <v>17259</v>
      </c>
      <c r="G17" s="44" t="s">
        <v>2645</v>
      </c>
      <c r="H17" s="44" t="s">
        <v>4205</v>
      </c>
      <c r="I17" s="128">
        <v>13.9</v>
      </c>
      <c r="J17" s="128">
        <v>205</v>
      </c>
      <c r="K17" s="46">
        <v>0</v>
      </c>
      <c r="L17" s="46">
        <v>25</v>
      </c>
      <c r="M17" s="43" t="s">
        <v>3660</v>
      </c>
      <c r="N17" s="43"/>
      <c r="O17" s="43"/>
      <c r="P17" s="43"/>
      <c r="Q17" s="43"/>
      <c r="R17" s="43"/>
      <c r="S17" s="2159"/>
      <c r="T17" s="2053" t="s">
        <v>12217</v>
      </c>
      <c r="U17" s="52" t="str">
        <f t="shared" si="1"/>
        <v>010</v>
      </c>
    </row>
    <row r="18" spans="1:21" s="2053" customFormat="1">
      <c r="A18" s="128">
        <f t="shared" si="0"/>
        <v>12</v>
      </c>
      <c r="B18" s="2203" t="s">
        <v>13659</v>
      </c>
      <c r="C18" s="44" t="s">
        <v>3665</v>
      </c>
      <c r="D18" s="44"/>
      <c r="E18" s="128" t="s">
        <v>3659</v>
      </c>
      <c r="F18" s="128" t="s">
        <v>17259</v>
      </c>
      <c r="G18" s="44" t="s">
        <v>2645</v>
      </c>
      <c r="H18" s="44" t="s">
        <v>2835</v>
      </c>
      <c r="I18" s="128">
        <v>5</v>
      </c>
      <c r="J18" s="128">
        <v>40</v>
      </c>
      <c r="K18" s="46">
        <v>0</v>
      </c>
      <c r="L18" s="46">
        <v>25</v>
      </c>
      <c r="M18" s="43" t="s">
        <v>3660</v>
      </c>
      <c r="N18" s="43"/>
      <c r="O18" s="43"/>
      <c r="P18" s="43"/>
      <c r="Q18" s="43"/>
      <c r="R18" s="43"/>
      <c r="S18" s="2159"/>
      <c r="T18" s="2053" t="s">
        <v>12217</v>
      </c>
      <c r="U18" s="52" t="str">
        <f t="shared" si="1"/>
        <v>010</v>
      </c>
    </row>
    <row r="19" spans="1:21" s="2053" customFormat="1">
      <c r="A19" s="128">
        <f t="shared" si="0"/>
        <v>13</v>
      </c>
      <c r="B19" s="2203" t="s">
        <v>13660</v>
      </c>
      <c r="C19" s="44" t="s">
        <v>4070</v>
      </c>
      <c r="D19" s="44"/>
      <c r="E19" s="128" t="s">
        <v>4071</v>
      </c>
      <c r="F19" s="128" t="s">
        <v>3516</v>
      </c>
      <c r="G19" s="44" t="s">
        <v>2645</v>
      </c>
      <c r="H19" s="44" t="s">
        <v>1814</v>
      </c>
      <c r="I19" s="128" t="s">
        <v>2749</v>
      </c>
      <c r="J19" s="128">
        <v>33</v>
      </c>
      <c r="K19" s="46">
        <v>0</v>
      </c>
      <c r="L19" s="46">
        <v>1000</v>
      </c>
      <c r="M19" s="43" t="s">
        <v>103</v>
      </c>
      <c r="N19" s="43"/>
      <c r="O19" s="43"/>
      <c r="P19" s="43"/>
      <c r="Q19" s="43"/>
      <c r="R19" s="43"/>
      <c r="S19" s="2159"/>
      <c r="U19" s="52" t="str">
        <f t="shared" si="1"/>
        <v>010</v>
      </c>
    </row>
    <row r="20" spans="1:21" s="2053" customFormat="1">
      <c r="A20" s="128">
        <f t="shared" si="0"/>
        <v>14</v>
      </c>
      <c r="B20" s="2203" t="s">
        <v>13661</v>
      </c>
      <c r="C20" s="44" t="s">
        <v>4072</v>
      </c>
      <c r="D20" s="44"/>
      <c r="E20" s="128" t="s">
        <v>4071</v>
      </c>
      <c r="F20" s="128" t="s">
        <v>3516</v>
      </c>
      <c r="G20" s="44" t="s">
        <v>2645</v>
      </c>
      <c r="H20" s="44" t="s">
        <v>1814</v>
      </c>
      <c r="I20" s="128" t="s">
        <v>2749</v>
      </c>
      <c r="J20" s="128">
        <v>130</v>
      </c>
      <c r="K20" s="46">
        <v>0</v>
      </c>
      <c r="L20" s="46">
        <v>1000</v>
      </c>
      <c r="M20" s="43" t="s">
        <v>103</v>
      </c>
      <c r="N20" s="43"/>
      <c r="O20" s="43"/>
      <c r="P20" s="43"/>
      <c r="Q20" s="43"/>
      <c r="R20" s="43"/>
      <c r="S20" s="2159"/>
      <c r="U20" s="52" t="str">
        <f t="shared" si="1"/>
        <v>010</v>
      </c>
    </row>
    <row r="21" spans="1:21" s="2053" customFormat="1">
      <c r="A21" s="128">
        <f t="shared" si="0"/>
        <v>15</v>
      </c>
      <c r="B21" s="2203" t="s">
        <v>13662</v>
      </c>
      <c r="C21" s="44" t="s">
        <v>3671</v>
      </c>
      <c r="D21" s="44"/>
      <c r="E21" s="128" t="s">
        <v>4071</v>
      </c>
      <c r="F21" s="128" t="s">
        <v>17261</v>
      </c>
      <c r="G21" s="44" t="s">
        <v>2645</v>
      </c>
      <c r="H21" s="44" t="s">
        <v>233</v>
      </c>
      <c r="I21" s="2071" t="s">
        <v>1030</v>
      </c>
      <c r="J21" s="128">
        <v>150</v>
      </c>
      <c r="K21" s="46">
        <v>-600</v>
      </c>
      <c r="L21" s="46">
        <v>0</v>
      </c>
      <c r="M21" s="43" t="s">
        <v>103</v>
      </c>
      <c r="N21" s="43"/>
      <c r="O21" s="43"/>
      <c r="P21" s="43"/>
      <c r="Q21" s="43"/>
      <c r="R21" s="43"/>
      <c r="S21" s="44"/>
      <c r="T21" s="52" t="s">
        <v>12222</v>
      </c>
      <c r="U21" s="52" t="str">
        <f t="shared" si="1"/>
        <v>010</v>
      </c>
    </row>
    <row r="22" spans="1:21" s="52" customFormat="1">
      <c r="A22" s="128">
        <f t="shared" si="0"/>
        <v>16</v>
      </c>
      <c r="B22" s="2202" t="s">
        <v>13663</v>
      </c>
      <c r="C22" s="44" t="s">
        <v>3672</v>
      </c>
      <c r="D22" s="44"/>
      <c r="E22" s="128" t="s">
        <v>3659</v>
      </c>
      <c r="F22" s="128" t="s">
        <v>17261</v>
      </c>
      <c r="G22" s="44" t="s">
        <v>2645</v>
      </c>
      <c r="H22" s="44" t="s">
        <v>4206</v>
      </c>
      <c r="I22" s="128">
        <v>16.899999999999999</v>
      </c>
      <c r="J22" s="128">
        <v>370</v>
      </c>
      <c r="K22" s="46">
        <v>0</v>
      </c>
      <c r="L22" s="46">
        <v>25</v>
      </c>
      <c r="M22" s="43" t="s">
        <v>3660</v>
      </c>
      <c r="N22" s="43"/>
      <c r="O22" s="43"/>
      <c r="P22" s="43"/>
      <c r="Q22" s="43"/>
      <c r="R22" s="43"/>
      <c r="S22" s="44"/>
      <c r="T22" s="52" t="s">
        <v>12222</v>
      </c>
      <c r="U22" s="52" t="str">
        <f t="shared" si="1"/>
        <v>010</v>
      </c>
    </row>
    <row r="23" spans="1:21" s="52" customFormat="1">
      <c r="A23" s="128">
        <f t="shared" si="0"/>
        <v>17</v>
      </c>
      <c r="B23" s="2202" t="s">
        <v>13664</v>
      </c>
      <c r="C23" s="44" t="s">
        <v>3673</v>
      </c>
      <c r="D23" s="44"/>
      <c r="E23" s="128" t="s">
        <v>3659</v>
      </c>
      <c r="F23" s="128" t="s">
        <v>17261</v>
      </c>
      <c r="G23" s="44" t="s">
        <v>2645</v>
      </c>
      <c r="H23" s="44" t="s">
        <v>3207</v>
      </c>
      <c r="I23" s="128">
        <v>13.9</v>
      </c>
      <c r="J23" s="128">
        <v>244</v>
      </c>
      <c r="K23" s="46">
        <v>0</v>
      </c>
      <c r="L23" s="46">
        <v>25</v>
      </c>
      <c r="M23" s="43" t="s">
        <v>3660</v>
      </c>
      <c r="N23" s="43"/>
      <c r="O23" s="43"/>
      <c r="P23" s="43"/>
      <c r="Q23" s="43"/>
      <c r="R23" s="43"/>
      <c r="S23" s="44"/>
      <c r="T23" s="52" t="s">
        <v>12222</v>
      </c>
      <c r="U23" s="52" t="str">
        <f t="shared" si="1"/>
        <v>010</v>
      </c>
    </row>
    <row r="24" spans="1:21" s="52" customFormat="1">
      <c r="A24" s="128">
        <f t="shared" si="0"/>
        <v>18</v>
      </c>
      <c r="B24" s="2202" t="s">
        <v>13665</v>
      </c>
      <c r="C24" s="44" t="s">
        <v>501</v>
      </c>
      <c r="D24" s="44"/>
      <c r="E24" s="128" t="s">
        <v>1908</v>
      </c>
      <c r="F24" s="128" t="s">
        <v>17261</v>
      </c>
      <c r="G24" s="44" t="s">
        <v>2645</v>
      </c>
      <c r="H24" s="44" t="s">
        <v>233</v>
      </c>
      <c r="I24" s="2071" t="s">
        <v>1032</v>
      </c>
      <c r="J24" s="128">
        <v>1060</v>
      </c>
      <c r="K24" s="46">
        <v>-30</v>
      </c>
      <c r="L24" s="46">
        <v>30</v>
      </c>
      <c r="M24" s="43" t="s">
        <v>103</v>
      </c>
      <c r="N24" s="43"/>
      <c r="O24" s="43"/>
      <c r="P24" s="43"/>
      <c r="Q24" s="43"/>
      <c r="R24" s="43"/>
      <c r="S24" s="44"/>
      <c r="T24" s="52" t="s">
        <v>12222</v>
      </c>
      <c r="U24" s="52" t="str">
        <f t="shared" si="1"/>
        <v>010</v>
      </c>
    </row>
    <row r="25" spans="1:21" s="52" customFormat="1">
      <c r="A25" s="128">
        <f t="shared" si="0"/>
        <v>19</v>
      </c>
      <c r="B25" s="2202" t="s">
        <v>13666</v>
      </c>
      <c r="C25" s="44" t="s">
        <v>1909</v>
      </c>
      <c r="D25" s="44"/>
      <c r="E25" s="128" t="s">
        <v>3659</v>
      </c>
      <c r="F25" s="128" t="s">
        <v>17262</v>
      </c>
      <c r="G25" s="44" t="s">
        <v>2645</v>
      </c>
      <c r="H25" s="44" t="s">
        <v>3211</v>
      </c>
      <c r="I25" s="128">
        <v>0.2</v>
      </c>
      <c r="J25" s="128">
        <v>15.6</v>
      </c>
      <c r="K25" s="46">
        <v>0</v>
      </c>
      <c r="L25" s="46">
        <v>0.6</v>
      </c>
      <c r="M25" s="43" t="s">
        <v>3660</v>
      </c>
      <c r="N25" s="43"/>
      <c r="O25" s="43"/>
      <c r="P25" s="43"/>
      <c r="Q25" s="43"/>
      <c r="R25" s="43"/>
      <c r="S25" s="44"/>
      <c r="T25" s="52" t="s">
        <v>12237</v>
      </c>
      <c r="U25" s="52" t="str">
        <f t="shared" si="1"/>
        <v>010</v>
      </c>
    </row>
    <row r="26" spans="1:21" s="52" customFormat="1">
      <c r="A26" s="128">
        <f t="shared" si="0"/>
        <v>20</v>
      </c>
      <c r="B26" s="2202" t="s">
        <v>13667</v>
      </c>
      <c r="C26" s="44" t="s">
        <v>1910</v>
      </c>
      <c r="D26" s="44"/>
      <c r="E26" s="128" t="s">
        <v>3659</v>
      </c>
      <c r="F26" s="128" t="s">
        <v>17262</v>
      </c>
      <c r="G26" s="44" t="s">
        <v>2645</v>
      </c>
      <c r="H26" s="44" t="s">
        <v>3211</v>
      </c>
      <c r="I26" s="128">
        <v>2</v>
      </c>
      <c r="J26" s="128">
        <v>20</v>
      </c>
      <c r="K26" s="46">
        <v>0</v>
      </c>
      <c r="L26" s="46">
        <v>6</v>
      </c>
      <c r="M26" s="43" t="s">
        <v>3660</v>
      </c>
      <c r="N26" s="43"/>
      <c r="O26" s="43"/>
      <c r="P26" s="43"/>
      <c r="Q26" s="43"/>
      <c r="R26" s="43"/>
      <c r="S26" s="44"/>
      <c r="T26" s="52" t="s">
        <v>12237</v>
      </c>
      <c r="U26" s="52" t="str">
        <f t="shared" si="1"/>
        <v>010</v>
      </c>
    </row>
    <row r="27" spans="1:21" s="52" customFormat="1">
      <c r="A27" s="128">
        <f t="shared" si="0"/>
        <v>21</v>
      </c>
      <c r="B27" s="2202" t="s">
        <v>13668</v>
      </c>
      <c r="C27" s="44" t="s">
        <v>1911</v>
      </c>
      <c r="D27" s="44"/>
      <c r="E27" s="128" t="s">
        <v>3659</v>
      </c>
      <c r="F27" s="128" t="s">
        <v>17262</v>
      </c>
      <c r="G27" s="44" t="s">
        <v>2645</v>
      </c>
      <c r="H27" s="44" t="s">
        <v>3211</v>
      </c>
      <c r="I27" s="128">
        <v>0.25</v>
      </c>
      <c r="J27" s="128">
        <v>40</v>
      </c>
      <c r="K27" s="46">
        <v>0</v>
      </c>
      <c r="L27" s="46">
        <v>0.6</v>
      </c>
      <c r="M27" s="43" t="s">
        <v>3660</v>
      </c>
      <c r="N27" s="43"/>
      <c r="O27" s="43"/>
      <c r="P27" s="43"/>
      <c r="Q27" s="43"/>
      <c r="R27" s="43"/>
      <c r="S27" s="44"/>
      <c r="T27" s="52" t="s">
        <v>12237</v>
      </c>
      <c r="U27" s="52" t="str">
        <f t="shared" si="1"/>
        <v>010</v>
      </c>
    </row>
    <row r="28" spans="1:21" s="52" customFormat="1">
      <c r="A28" s="128">
        <f t="shared" si="0"/>
        <v>22</v>
      </c>
      <c r="B28" s="2202" t="s">
        <v>13669</v>
      </c>
      <c r="C28" s="44" t="s">
        <v>1912</v>
      </c>
      <c r="D28" s="44"/>
      <c r="E28" s="128" t="s">
        <v>3659</v>
      </c>
      <c r="F28" s="128" t="s">
        <v>17262</v>
      </c>
      <c r="G28" s="44" t="s">
        <v>2645</v>
      </c>
      <c r="H28" s="44" t="s">
        <v>3211</v>
      </c>
      <c r="I28" s="128">
        <v>0.2</v>
      </c>
      <c r="J28" s="128">
        <v>40</v>
      </c>
      <c r="K28" s="46">
        <v>0</v>
      </c>
      <c r="L28" s="46">
        <v>0.6</v>
      </c>
      <c r="M28" s="43" t="s">
        <v>3660</v>
      </c>
      <c r="N28" s="43"/>
      <c r="O28" s="43"/>
      <c r="P28" s="43"/>
      <c r="Q28" s="43"/>
      <c r="R28" s="43"/>
      <c r="S28" s="44"/>
      <c r="T28" s="52" t="s">
        <v>12237</v>
      </c>
      <c r="U28" s="52" t="str">
        <f t="shared" si="1"/>
        <v>010</v>
      </c>
    </row>
    <row r="29" spans="1:21" s="52" customFormat="1">
      <c r="A29" s="128">
        <f t="shared" si="0"/>
        <v>23</v>
      </c>
      <c r="B29" s="2202" t="s">
        <v>13670</v>
      </c>
      <c r="C29" s="44" t="s">
        <v>238</v>
      </c>
      <c r="D29" s="44"/>
      <c r="E29" s="128" t="s">
        <v>3659</v>
      </c>
      <c r="F29" s="128" t="s">
        <v>17262</v>
      </c>
      <c r="G29" s="44" t="s">
        <v>2645</v>
      </c>
      <c r="H29" s="44" t="s">
        <v>2862</v>
      </c>
      <c r="I29" s="128">
        <v>12.4</v>
      </c>
      <c r="J29" s="128">
        <v>520</v>
      </c>
      <c r="K29" s="46">
        <v>0</v>
      </c>
      <c r="L29" s="46">
        <v>20</v>
      </c>
      <c r="M29" s="43" t="s">
        <v>3660</v>
      </c>
      <c r="N29" s="43"/>
      <c r="O29" s="43"/>
      <c r="P29" s="43"/>
      <c r="Q29" s="43"/>
      <c r="R29" s="43"/>
      <c r="S29" s="44"/>
      <c r="T29" s="52" t="s">
        <v>12237</v>
      </c>
      <c r="U29" s="52" t="str">
        <f t="shared" si="1"/>
        <v>010</v>
      </c>
    </row>
    <row r="30" spans="1:21" s="52" customFormat="1">
      <c r="A30" s="128">
        <f t="shared" si="0"/>
        <v>24</v>
      </c>
      <c r="B30" s="2202" t="s">
        <v>13671</v>
      </c>
      <c r="C30" s="44" t="s">
        <v>1955</v>
      </c>
      <c r="D30" s="44"/>
      <c r="E30" s="128" t="s">
        <v>3659</v>
      </c>
      <c r="F30" s="128" t="s">
        <v>17274</v>
      </c>
      <c r="G30" s="44" t="s">
        <v>2645</v>
      </c>
      <c r="H30" s="44" t="s">
        <v>4205</v>
      </c>
      <c r="I30" s="128">
        <v>16.5</v>
      </c>
      <c r="J30" s="128">
        <v>205</v>
      </c>
      <c r="K30" s="46">
        <v>0</v>
      </c>
      <c r="L30" s="46">
        <v>25</v>
      </c>
      <c r="M30" s="43" t="s">
        <v>3660</v>
      </c>
      <c r="N30" s="43"/>
      <c r="O30" s="43"/>
      <c r="P30" s="43"/>
      <c r="Q30" s="43"/>
      <c r="R30" s="43"/>
      <c r="S30" s="44"/>
      <c r="T30" s="52" t="s">
        <v>12248</v>
      </c>
      <c r="U30" s="52" t="str">
        <f t="shared" si="1"/>
        <v>010</v>
      </c>
    </row>
    <row r="31" spans="1:21" s="52" customFormat="1">
      <c r="A31" s="128">
        <f t="shared" si="0"/>
        <v>25</v>
      </c>
      <c r="B31" s="2202" t="s">
        <v>13672</v>
      </c>
      <c r="C31" s="44" t="s">
        <v>239</v>
      </c>
      <c r="D31" s="44"/>
      <c r="E31" s="128" t="s">
        <v>3659</v>
      </c>
      <c r="F31" s="128" t="s">
        <v>17274</v>
      </c>
      <c r="G31" s="44" t="s">
        <v>2645</v>
      </c>
      <c r="H31" s="44" t="s">
        <v>2862</v>
      </c>
      <c r="I31" s="128">
        <v>9</v>
      </c>
      <c r="J31" s="128">
        <v>240</v>
      </c>
      <c r="K31" s="46">
        <v>0</v>
      </c>
      <c r="L31" s="46">
        <v>15</v>
      </c>
      <c r="M31" s="43" t="s">
        <v>3660</v>
      </c>
      <c r="N31" s="43"/>
      <c r="O31" s="43"/>
      <c r="P31" s="43"/>
      <c r="Q31" s="43"/>
      <c r="R31" s="43"/>
      <c r="S31" s="44"/>
      <c r="T31" s="52" t="s">
        <v>12248</v>
      </c>
      <c r="U31" s="52" t="str">
        <f t="shared" si="1"/>
        <v>010</v>
      </c>
    </row>
    <row r="32" spans="1:21" s="52" customFormat="1">
      <c r="A32" s="128">
        <f t="shared" si="0"/>
        <v>26</v>
      </c>
      <c r="B32" s="2202" t="s">
        <v>13673</v>
      </c>
      <c r="C32" s="44" t="s">
        <v>240</v>
      </c>
      <c r="D32" s="44"/>
      <c r="E32" s="128" t="s">
        <v>3659</v>
      </c>
      <c r="F32" s="128" t="s">
        <v>17274</v>
      </c>
      <c r="G32" s="44" t="s">
        <v>2645</v>
      </c>
      <c r="H32" s="44" t="s">
        <v>2862</v>
      </c>
      <c r="I32" s="128">
        <v>8.8000000000000007</v>
      </c>
      <c r="J32" s="128">
        <v>140</v>
      </c>
      <c r="K32" s="46">
        <v>0</v>
      </c>
      <c r="L32" s="46">
        <v>15</v>
      </c>
      <c r="M32" s="43" t="s">
        <v>3660</v>
      </c>
      <c r="N32" s="43"/>
      <c r="O32" s="43"/>
      <c r="P32" s="43"/>
      <c r="Q32" s="43"/>
      <c r="R32" s="43"/>
      <c r="S32" s="44"/>
      <c r="T32" s="52" t="s">
        <v>12248</v>
      </c>
      <c r="U32" s="52" t="str">
        <f t="shared" si="1"/>
        <v>010</v>
      </c>
    </row>
    <row r="33" spans="1:21" s="52" customFormat="1">
      <c r="A33" s="128">
        <f t="shared" si="0"/>
        <v>27</v>
      </c>
      <c r="B33" s="2202" t="s">
        <v>13674</v>
      </c>
      <c r="C33" s="44" t="s">
        <v>241</v>
      </c>
      <c r="D33" s="44"/>
      <c r="E33" s="128" t="s">
        <v>3659</v>
      </c>
      <c r="F33" s="128" t="s">
        <v>17274</v>
      </c>
      <c r="G33" s="44" t="s">
        <v>2645</v>
      </c>
      <c r="H33" s="44" t="s">
        <v>3022</v>
      </c>
      <c r="I33" s="128">
        <v>24</v>
      </c>
      <c r="J33" s="128">
        <v>130</v>
      </c>
      <c r="K33" s="46">
        <v>0</v>
      </c>
      <c r="L33" s="46">
        <v>50</v>
      </c>
      <c r="M33" s="43" t="s">
        <v>3660</v>
      </c>
      <c r="N33" s="43"/>
      <c r="O33" s="43"/>
      <c r="P33" s="43"/>
      <c r="Q33" s="43"/>
      <c r="R33" s="43"/>
      <c r="S33" s="44"/>
      <c r="T33" s="52" t="s">
        <v>12248</v>
      </c>
      <c r="U33" s="52" t="str">
        <f t="shared" si="1"/>
        <v>010</v>
      </c>
    </row>
    <row r="34" spans="1:21" s="52" customFormat="1">
      <c r="A34" s="128">
        <f t="shared" si="0"/>
        <v>28</v>
      </c>
      <c r="B34" s="2202" t="s">
        <v>13675</v>
      </c>
      <c r="C34" s="44" t="s">
        <v>359</v>
      </c>
      <c r="D34" s="44"/>
      <c r="E34" s="128" t="s">
        <v>3659</v>
      </c>
      <c r="F34" s="128" t="s">
        <v>3516</v>
      </c>
      <c r="G34" s="44" t="s">
        <v>2645</v>
      </c>
      <c r="H34" s="44" t="s">
        <v>2751</v>
      </c>
      <c r="I34" s="128">
        <v>21.6</v>
      </c>
      <c r="J34" s="128" t="s">
        <v>285</v>
      </c>
      <c r="K34" s="46">
        <v>0</v>
      </c>
      <c r="L34" s="46">
        <v>35</v>
      </c>
      <c r="M34" s="43" t="s">
        <v>3660</v>
      </c>
      <c r="N34" s="43"/>
      <c r="O34" s="43"/>
      <c r="P34" s="43"/>
      <c r="Q34" s="43"/>
      <c r="R34" s="43"/>
      <c r="S34" s="44"/>
      <c r="U34" s="52" t="str">
        <f t="shared" si="1"/>
        <v>010</v>
      </c>
    </row>
    <row r="35" spans="1:21" s="52" customFormat="1">
      <c r="A35" s="128">
        <f t="shared" si="0"/>
        <v>29</v>
      </c>
      <c r="B35" s="2202" t="s">
        <v>13676</v>
      </c>
      <c r="C35" s="44" t="s">
        <v>359</v>
      </c>
      <c r="D35" s="44"/>
      <c r="E35" s="128" t="s">
        <v>3659</v>
      </c>
      <c r="F35" s="128" t="s">
        <v>17274</v>
      </c>
      <c r="G35" s="44" t="s">
        <v>2645</v>
      </c>
      <c r="H35" s="44" t="s">
        <v>2751</v>
      </c>
      <c r="I35" s="128">
        <v>21.6</v>
      </c>
      <c r="J35" s="128" t="s">
        <v>285</v>
      </c>
      <c r="K35" s="46">
        <v>0</v>
      </c>
      <c r="L35" s="46">
        <v>35</v>
      </c>
      <c r="M35" s="43" t="s">
        <v>3660</v>
      </c>
      <c r="N35" s="43"/>
      <c r="O35" s="43"/>
      <c r="P35" s="43"/>
      <c r="Q35" s="43"/>
      <c r="R35" s="43"/>
      <c r="S35" s="44"/>
      <c r="T35" s="52" t="s">
        <v>12248</v>
      </c>
      <c r="U35" s="52" t="str">
        <f t="shared" si="1"/>
        <v>010</v>
      </c>
    </row>
    <row r="36" spans="1:21" s="52" customFormat="1">
      <c r="A36" s="128">
        <f t="shared" si="0"/>
        <v>30</v>
      </c>
      <c r="B36" s="2202" t="s">
        <v>13677</v>
      </c>
      <c r="C36" s="44" t="s">
        <v>2585</v>
      </c>
      <c r="D36" s="44"/>
      <c r="E36" s="128" t="s">
        <v>3659</v>
      </c>
      <c r="F36" s="128" t="s">
        <v>17216</v>
      </c>
      <c r="G36" s="44" t="s">
        <v>2645</v>
      </c>
      <c r="H36" s="44" t="s">
        <v>2862</v>
      </c>
      <c r="I36" s="128">
        <v>8.6</v>
      </c>
      <c r="J36" s="128">
        <v>70</v>
      </c>
      <c r="K36" s="46">
        <v>0</v>
      </c>
      <c r="L36" s="46">
        <v>15</v>
      </c>
      <c r="M36" s="43" t="s">
        <v>3660</v>
      </c>
      <c r="N36" s="43"/>
      <c r="O36" s="43"/>
      <c r="P36" s="43"/>
      <c r="Q36" s="43"/>
      <c r="R36" s="43"/>
      <c r="S36" s="44"/>
      <c r="T36" s="52" t="s">
        <v>12251</v>
      </c>
      <c r="U36" s="52" t="str">
        <f t="shared" si="1"/>
        <v>010</v>
      </c>
    </row>
    <row r="37" spans="1:21" s="52" customFormat="1">
      <c r="A37" s="128">
        <f t="shared" si="0"/>
        <v>31</v>
      </c>
      <c r="B37" s="2202" t="s">
        <v>13678</v>
      </c>
      <c r="C37" s="44" t="s">
        <v>346</v>
      </c>
      <c r="D37" s="44"/>
      <c r="E37" s="128" t="s">
        <v>3659</v>
      </c>
      <c r="F37" s="128" t="s">
        <v>3516</v>
      </c>
      <c r="G37" s="44" t="s">
        <v>2645</v>
      </c>
      <c r="H37" s="44" t="s">
        <v>2862</v>
      </c>
      <c r="I37" s="128">
        <v>8.4</v>
      </c>
      <c r="J37" s="128">
        <v>50</v>
      </c>
      <c r="K37" s="46">
        <v>0</v>
      </c>
      <c r="L37" s="46">
        <v>15</v>
      </c>
      <c r="M37" s="43" t="s">
        <v>3660</v>
      </c>
      <c r="N37" s="43"/>
      <c r="O37" s="43"/>
      <c r="P37" s="43"/>
      <c r="Q37" s="43"/>
      <c r="R37" s="43"/>
      <c r="S37" s="44"/>
      <c r="U37" s="52" t="str">
        <f t="shared" si="1"/>
        <v>010</v>
      </c>
    </row>
    <row r="38" spans="1:21" s="52" customFormat="1">
      <c r="A38" s="128">
        <f t="shared" si="0"/>
        <v>32</v>
      </c>
      <c r="B38" s="2202" t="s">
        <v>13679</v>
      </c>
      <c r="C38" s="44" t="s">
        <v>346</v>
      </c>
      <c r="D38" s="44"/>
      <c r="E38" s="128" t="s">
        <v>3659</v>
      </c>
      <c r="F38" s="128" t="s">
        <v>17216</v>
      </c>
      <c r="G38" s="44" t="s">
        <v>2645</v>
      </c>
      <c r="H38" s="44" t="s">
        <v>3027</v>
      </c>
      <c r="I38" s="128">
        <v>8.4</v>
      </c>
      <c r="J38" s="128">
        <v>50</v>
      </c>
      <c r="K38" s="46">
        <v>0</v>
      </c>
      <c r="L38" s="46">
        <v>15</v>
      </c>
      <c r="M38" s="43" t="s">
        <v>3660</v>
      </c>
      <c r="N38" s="43"/>
      <c r="O38" s="43"/>
      <c r="P38" s="43"/>
      <c r="Q38" s="43"/>
      <c r="R38" s="43"/>
      <c r="S38" s="44"/>
      <c r="T38" s="52" t="s">
        <v>12251</v>
      </c>
      <c r="U38" s="52" t="str">
        <f t="shared" si="1"/>
        <v>010</v>
      </c>
    </row>
    <row r="39" spans="1:21" s="52" customFormat="1">
      <c r="A39" s="128">
        <f t="shared" si="0"/>
        <v>33</v>
      </c>
      <c r="B39" s="2202" t="s">
        <v>13680</v>
      </c>
      <c r="C39" s="44" t="s">
        <v>2586</v>
      </c>
      <c r="D39" s="44"/>
      <c r="E39" s="128" t="s">
        <v>3659</v>
      </c>
      <c r="F39" s="128" t="s">
        <v>17287</v>
      </c>
      <c r="G39" s="44" t="s">
        <v>2645</v>
      </c>
      <c r="H39" s="44" t="s">
        <v>4205</v>
      </c>
      <c r="I39" s="128">
        <v>16.5</v>
      </c>
      <c r="J39" s="128">
        <v>205</v>
      </c>
      <c r="K39" s="46">
        <v>0</v>
      </c>
      <c r="L39" s="46">
        <v>25</v>
      </c>
      <c r="M39" s="43" t="s">
        <v>3660</v>
      </c>
      <c r="N39" s="43"/>
      <c r="O39" s="43"/>
      <c r="P39" s="43"/>
      <c r="Q39" s="43"/>
      <c r="R39" s="43"/>
      <c r="S39" s="44"/>
      <c r="T39" s="52" t="s">
        <v>12402</v>
      </c>
      <c r="U39" s="52" t="str">
        <f t="shared" si="1"/>
        <v>010</v>
      </c>
    </row>
    <row r="40" spans="1:21" s="52" customFormat="1">
      <c r="A40" s="128">
        <f t="shared" si="0"/>
        <v>34</v>
      </c>
      <c r="B40" s="2202" t="s">
        <v>13681</v>
      </c>
      <c r="C40" s="44" t="s">
        <v>2587</v>
      </c>
      <c r="D40" s="44"/>
      <c r="E40" s="128" t="s">
        <v>3659</v>
      </c>
      <c r="F40" s="128" t="s">
        <v>17259</v>
      </c>
      <c r="G40" s="44" t="s">
        <v>2645</v>
      </c>
      <c r="H40" s="44" t="s">
        <v>2862</v>
      </c>
      <c r="I40" s="128">
        <v>23.9</v>
      </c>
      <c r="J40" s="128">
        <v>42</v>
      </c>
      <c r="K40" s="46">
        <v>0</v>
      </c>
      <c r="L40" s="46">
        <v>50</v>
      </c>
      <c r="M40" s="43" t="s">
        <v>3660</v>
      </c>
      <c r="N40" s="43"/>
      <c r="O40" s="43"/>
      <c r="P40" s="43"/>
      <c r="Q40" s="43"/>
      <c r="R40" s="43"/>
      <c r="S40" s="44"/>
      <c r="T40" s="52" t="s">
        <v>12217</v>
      </c>
      <c r="U40" s="52" t="str">
        <f t="shared" si="1"/>
        <v>010</v>
      </c>
    </row>
    <row r="41" spans="1:21" s="52" customFormat="1">
      <c r="A41" s="128">
        <f t="shared" si="0"/>
        <v>35</v>
      </c>
      <c r="B41" s="2202" t="s">
        <v>13682</v>
      </c>
      <c r="C41" s="44" t="s">
        <v>828</v>
      </c>
      <c r="D41" s="44"/>
      <c r="E41" s="128" t="s">
        <v>3659</v>
      </c>
      <c r="F41" s="128" t="s">
        <v>17217</v>
      </c>
      <c r="G41" s="44" t="s">
        <v>2645</v>
      </c>
      <c r="H41" s="44" t="s">
        <v>279</v>
      </c>
      <c r="I41" s="128">
        <v>3.7</v>
      </c>
      <c r="J41" s="128">
        <v>170</v>
      </c>
      <c r="K41" s="46">
        <v>0</v>
      </c>
      <c r="L41" s="46">
        <v>6</v>
      </c>
      <c r="M41" s="43" t="s">
        <v>3660</v>
      </c>
      <c r="N41" s="43"/>
      <c r="O41" s="43"/>
      <c r="P41" s="43"/>
      <c r="Q41" s="43"/>
      <c r="R41" s="43"/>
      <c r="S41" s="44"/>
      <c r="T41" s="52" t="s">
        <v>12256</v>
      </c>
      <c r="U41" s="52" t="str">
        <f t="shared" si="1"/>
        <v>020</v>
      </c>
    </row>
    <row r="42" spans="1:21" s="52" customFormat="1">
      <c r="A42" s="128">
        <f t="shared" si="0"/>
        <v>36</v>
      </c>
      <c r="B42" s="2202" t="s">
        <v>13683</v>
      </c>
      <c r="C42" s="44" t="s">
        <v>2480</v>
      </c>
      <c r="D42" s="44"/>
      <c r="E42" s="128" t="s">
        <v>3659</v>
      </c>
      <c r="F42" s="128" t="s">
        <v>17217</v>
      </c>
      <c r="G42" s="44" t="s">
        <v>2645</v>
      </c>
      <c r="H42" s="44" t="s">
        <v>3212</v>
      </c>
      <c r="I42" s="128">
        <v>1.7</v>
      </c>
      <c r="J42" s="128">
        <v>133</v>
      </c>
      <c r="K42" s="46">
        <v>0</v>
      </c>
      <c r="L42" s="46">
        <v>6</v>
      </c>
      <c r="M42" s="43" t="s">
        <v>3660</v>
      </c>
      <c r="N42" s="43"/>
      <c r="O42" s="43"/>
      <c r="P42" s="43"/>
      <c r="Q42" s="43"/>
      <c r="R42" s="43"/>
      <c r="S42" s="44"/>
      <c r="T42" s="52" t="s">
        <v>12256</v>
      </c>
      <c r="U42" s="52" t="str">
        <f t="shared" si="1"/>
        <v>020</v>
      </c>
    </row>
    <row r="43" spans="1:21" s="52" customFormat="1">
      <c r="A43" s="128">
        <f t="shared" si="0"/>
        <v>37</v>
      </c>
      <c r="B43" s="2202" t="s">
        <v>13684</v>
      </c>
      <c r="C43" s="44" t="s">
        <v>1962</v>
      </c>
      <c r="D43" s="44"/>
      <c r="E43" s="128" t="s">
        <v>3659</v>
      </c>
      <c r="F43" s="128" t="s">
        <v>3516</v>
      </c>
      <c r="G43" s="44" t="s">
        <v>2645</v>
      </c>
      <c r="H43" s="44" t="s">
        <v>3212</v>
      </c>
      <c r="I43" s="128">
        <v>1.7</v>
      </c>
      <c r="J43" s="128">
        <v>133</v>
      </c>
      <c r="K43" s="46">
        <v>0</v>
      </c>
      <c r="L43" s="46">
        <v>4</v>
      </c>
      <c r="M43" s="43" t="s">
        <v>3660</v>
      </c>
      <c r="N43" s="43"/>
      <c r="O43" s="43"/>
      <c r="P43" s="43"/>
      <c r="Q43" s="43"/>
      <c r="R43" s="43"/>
      <c r="S43" s="44"/>
      <c r="T43" s="52" t="s">
        <v>12257</v>
      </c>
      <c r="U43" s="52" t="str">
        <f t="shared" si="1"/>
        <v>020</v>
      </c>
    </row>
    <row r="44" spans="1:21" s="52" customFormat="1">
      <c r="A44" s="128">
        <f t="shared" si="0"/>
        <v>38</v>
      </c>
      <c r="B44" s="2202" t="s">
        <v>13685</v>
      </c>
      <c r="C44" s="44" t="s">
        <v>2481</v>
      </c>
      <c r="D44" s="44"/>
      <c r="E44" s="128" t="s">
        <v>3659</v>
      </c>
      <c r="F44" s="128" t="s">
        <v>17217</v>
      </c>
      <c r="G44" s="44" t="s">
        <v>2645</v>
      </c>
      <c r="H44" s="44" t="s">
        <v>2862</v>
      </c>
      <c r="I44" s="128">
        <v>1.6</v>
      </c>
      <c r="J44" s="128">
        <v>115</v>
      </c>
      <c r="K44" s="46">
        <v>0</v>
      </c>
      <c r="L44" s="46">
        <v>4</v>
      </c>
      <c r="M44" s="43" t="s">
        <v>3660</v>
      </c>
      <c r="N44" s="43"/>
      <c r="O44" s="43"/>
      <c r="P44" s="43"/>
      <c r="Q44" s="43"/>
      <c r="R44" s="43"/>
      <c r="S44" s="44"/>
      <c r="T44" s="52" t="s">
        <v>12256</v>
      </c>
      <c r="U44" s="52" t="str">
        <f t="shared" si="1"/>
        <v>020</v>
      </c>
    </row>
    <row r="45" spans="1:21" s="52" customFormat="1">
      <c r="A45" s="128">
        <f t="shared" si="0"/>
        <v>39</v>
      </c>
      <c r="B45" s="2202" t="s">
        <v>13686</v>
      </c>
      <c r="C45" s="44" t="s">
        <v>2482</v>
      </c>
      <c r="D45" s="44"/>
      <c r="E45" s="128" t="s">
        <v>3659</v>
      </c>
      <c r="F45" s="128" t="s">
        <v>3516</v>
      </c>
      <c r="G45" s="44" t="s">
        <v>2645</v>
      </c>
      <c r="H45" s="44" t="s">
        <v>4205</v>
      </c>
      <c r="I45" s="128">
        <v>12</v>
      </c>
      <c r="J45" s="128">
        <v>205</v>
      </c>
      <c r="K45" s="46">
        <v>0</v>
      </c>
      <c r="L45" s="46">
        <v>25</v>
      </c>
      <c r="M45" s="43" t="s">
        <v>3660</v>
      </c>
      <c r="N45" s="43"/>
      <c r="O45" s="43"/>
      <c r="P45" s="43"/>
      <c r="Q45" s="43"/>
      <c r="R45" s="43"/>
      <c r="S45" s="44"/>
      <c r="U45" s="52" t="str">
        <f t="shared" si="1"/>
        <v>020</v>
      </c>
    </row>
    <row r="46" spans="1:21" s="52" customFormat="1">
      <c r="A46" s="128">
        <f t="shared" si="0"/>
        <v>40</v>
      </c>
      <c r="B46" s="2202" t="s">
        <v>13687</v>
      </c>
      <c r="C46" s="44" t="s">
        <v>2483</v>
      </c>
      <c r="D46" s="44"/>
      <c r="E46" s="128" t="s">
        <v>3659</v>
      </c>
      <c r="F46" s="128" t="s">
        <v>17220</v>
      </c>
      <c r="G46" s="44" t="s">
        <v>2645</v>
      </c>
      <c r="H46" s="44" t="s">
        <v>2835</v>
      </c>
      <c r="I46" s="128">
        <v>1.5</v>
      </c>
      <c r="J46" s="128">
        <v>40</v>
      </c>
      <c r="K46" s="46">
        <v>0</v>
      </c>
      <c r="L46" s="46">
        <v>4</v>
      </c>
      <c r="M46" s="43" t="s">
        <v>3660</v>
      </c>
      <c r="N46" s="43"/>
      <c r="O46" s="43"/>
      <c r="P46" s="43"/>
      <c r="Q46" s="43"/>
      <c r="R46" s="43"/>
      <c r="S46" s="44"/>
      <c r="T46" s="52" t="s">
        <v>12252</v>
      </c>
      <c r="U46" s="52" t="str">
        <f t="shared" si="1"/>
        <v>020</v>
      </c>
    </row>
    <row r="47" spans="1:21" s="52" customFormat="1">
      <c r="A47" s="128">
        <f t="shared" si="0"/>
        <v>41</v>
      </c>
      <c r="B47" s="2202" t="s">
        <v>13688</v>
      </c>
      <c r="C47" s="44" t="s">
        <v>2484</v>
      </c>
      <c r="D47" s="44"/>
      <c r="E47" s="128" t="s">
        <v>3659</v>
      </c>
      <c r="F47" s="128" t="s">
        <v>17220</v>
      </c>
      <c r="G47" s="44" t="s">
        <v>2645</v>
      </c>
      <c r="H47" s="44" t="s">
        <v>2862</v>
      </c>
      <c r="I47" s="128">
        <v>14.5</v>
      </c>
      <c r="J47" s="128">
        <v>136</v>
      </c>
      <c r="K47" s="46">
        <v>0</v>
      </c>
      <c r="L47" s="46">
        <v>25</v>
      </c>
      <c r="M47" s="43" t="s">
        <v>3660</v>
      </c>
      <c r="N47" s="43"/>
      <c r="O47" s="43"/>
      <c r="P47" s="43"/>
      <c r="Q47" s="43"/>
      <c r="R47" s="43"/>
      <c r="S47" s="44"/>
      <c r="T47" s="52" t="s">
        <v>12252</v>
      </c>
      <c r="U47" s="52" t="str">
        <f t="shared" si="1"/>
        <v>020</v>
      </c>
    </row>
    <row r="48" spans="1:21" s="52" customFormat="1">
      <c r="A48" s="128">
        <f t="shared" si="0"/>
        <v>42</v>
      </c>
      <c r="B48" s="2202" t="s">
        <v>13689</v>
      </c>
      <c r="C48" s="44" t="s">
        <v>2485</v>
      </c>
      <c r="D48" s="44"/>
      <c r="E48" s="128" t="s">
        <v>3659</v>
      </c>
      <c r="F48" s="128" t="s">
        <v>17220</v>
      </c>
      <c r="G48" s="44" t="s">
        <v>2645</v>
      </c>
      <c r="H48" s="44" t="s">
        <v>3779</v>
      </c>
      <c r="I48" s="128">
        <v>5.7</v>
      </c>
      <c r="J48" s="128">
        <v>40</v>
      </c>
      <c r="K48" s="46">
        <v>0</v>
      </c>
      <c r="L48" s="46">
        <v>10</v>
      </c>
      <c r="M48" s="43" t="s">
        <v>3660</v>
      </c>
      <c r="N48" s="43"/>
      <c r="O48" s="43"/>
      <c r="P48" s="43"/>
      <c r="Q48" s="43"/>
      <c r="R48" s="43"/>
      <c r="S48" s="44"/>
      <c r="T48" s="52" t="s">
        <v>12252</v>
      </c>
      <c r="U48" s="52" t="str">
        <f t="shared" si="1"/>
        <v>020</v>
      </c>
    </row>
    <row r="49" spans="1:21" s="52" customFormat="1">
      <c r="A49" s="128">
        <f t="shared" si="0"/>
        <v>43</v>
      </c>
      <c r="B49" s="2202" t="s">
        <v>13690</v>
      </c>
      <c r="C49" s="44" t="s">
        <v>2486</v>
      </c>
      <c r="D49" s="44"/>
      <c r="E49" s="128" t="s">
        <v>3659</v>
      </c>
      <c r="F49" s="128" t="s">
        <v>17220</v>
      </c>
      <c r="G49" s="44" t="s">
        <v>2645</v>
      </c>
      <c r="H49" s="44" t="s">
        <v>3779</v>
      </c>
      <c r="I49" s="128">
        <v>5.7</v>
      </c>
      <c r="J49" s="128">
        <v>40</v>
      </c>
      <c r="K49" s="46">
        <v>0</v>
      </c>
      <c r="L49" s="46">
        <v>10</v>
      </c>
      <c r="M49" s="43" t="s">
        <v>3660</v>
      </c>
      <c r="N49" s="43"/>
      <c r="O49" s="43"/>
      <c r="P49" s="43"/>
      <c r="Q49" s="43"/>
      <c r="R49" s="43"/>
      <c r="S49" s="44"/>
      <c r="T49" s="52" t="s">
        <v>12252</v>
      </c>
      <c r="U49" s="52" t="str">
        <f t="shared" si="1"/>
        <v>020</v>
      </c>
    </row>
    <row r="50" spans="1:21" s="52" customFormat="1">
      <c r="A50" s="128">
        <f t="shared" si="0"/>
        <v>44</v>
      </c>
      <c r="B50" s="2202" t="s">
        <v>13691</v>
      </c>
      <c r="C50" s="44" t="s">
        <v>346</v>
      </c>
      <c r="D50" s="44"/>
      <c r="E50" s="128" t="s">
        <v>3659</v>
      </c>
      <c r="F50" s="128" t="s">
        <v>17218</v>
      </c>
      <c r="G50" s="44" t="s">
        <v>2645</v>
      </c>
      <c r="H50" s="44" t="s">
        <v>2862</v>
      </c>
      <c r="I50" s="128">
        <v>8.4</v>
      </c>
      <c r="J50" s="128">
        <v>50</v>
      </c>
      <c r="K50" s="46">
        <v>0</v>
      </c>
      <c r="L50" s="46">
        <v>15</v>
      </c>
      <c r="M50" s="43" t="s">
        <v>3660</v>
      </c>
      <c r="N50" s="43"/>
      <c r="O50" s="43"/>
      <c r="P50" s="43"/>
      <c r="Q50" s="43"/>
      <c r="R50" s="43"/>
      <c r="S50" s="44"/>
      <c r="T50" s="52" t="s">
        <v>12253</v>
      </c>
      <c r="U50" s="52" t="str">
        <f t="shared" si="1"/>
        <v>020</v>
      </c>
    </row>
    <row r="51" spans="1:21" s="52" customFormat="1">
      <c r="A51" s="128">
        <f t="shared" si="0"/>
        <v>45</v>
      </c>
      <c r="B51" s="2202" t="s">
        <v>13692</v>
      </c>
      <c r="C51" s="44" t="s">
        <v>2487</v>
      </c>
      <c r="D51" s="44"/>
      <c r="E51" s="128" t="s">
        <v>3659</v>
      </c>
      <c r="F51" s="128" t="s">
        <v>17218</v>
      </c>
      <c r="G51" s="44" t="s">
        <v>2645</v>
      </c>
      <c r="H51" s="44" t="s">
        <v>2862</v>
      </c>
      <c r="I51" s="128">
        <v>8.1999999999999993</v>
      </c>
      <c r="J51" s="128">
        <v>43</v>
      </c>
      <c r="K51" s="46">
        <v>0</v>
      </c>
      <c r="L51" s="46">
        <v>15</v>
      </c>
      <c r="M51" s="43" t="s">
        <v>3660</v>
      </c>
      <c r="N51" s="43"/>
      <c r="O51" s="43"/>
      <c r="P51" s="43"/>
      <c r="Q51" s="43"/>
      <c r="R51" s="43"/>
      <c r="S51" s="44"/>
      <c r="T51" s="52" t="s">
        <v>12253</v>
      </c>
      <c r="U51" s="52" t="str">
        <f t="shared" si="1"/>
        <v>020</v>
      </c>
    </row>
    <row r="52" spans="1:21" s="52" customFormat="1">
      <c r="A52" s="128">
        <f t="shared" si="0"/>
        <v>46</v>
      </c>
      <c r="B52" s="2202" t="s">
        <v>13693</v>
      </c>
      <c r="C52" s="44" t="s">
        <v>2488</v>
      </c>
      <c r="D52" s="44"/>
      <c r="E52" s="128" t="s">
        <v>3659</v>
      </c>
      <c r="F52" s="128" t="s">
        <v>17218</v>
      </c>
      <c r="G52" s="44" t="s">
        <v>2645</v>
      </c>
      <c r="H52" s="44" t="s">
        <v>3212</v>
      </c>
      <c r="I52" s="128">
        <v>13.5</v>
      </c>
      <c r="J52" s="128">
        <v>80</v>
      </c>
      <c r="K52" s="46">
        <v>0</v>
      </c>
      <c r="L52" s="46">
        <v>25</v>
      </c>
      <c r="M52" s="43" t="s">
        <v>3660</v>
      </c>
      <c r="N52" s="43"/>
      <c r="O52" s="43"/>
      <c r="P52" s="43"/>
      <c r="Q52" s="43"/>
      <c r="R52" s="43"/>
      <c r="S52" s="44"/>
      <c r="T52" s="52" t="s">
        <v>12253</v>
      </c>
      <c r="U52" s="52" t="str">
        <f t="shared" si="1"/>
        <v>020</v>
      </c>
    </row>
    <row r="53" spans="1:21" s="52" customFormat="1">
      <c r="A53" s="128">
        <f t="shared" si="0"/>
        <v>47</v>
      </c>
      <c r="B53" s="2202" t="s">
        <v>13694</v>
      </c>
      <c r="C53" s="44" t="s">
        <v>2489</v>
      </c>
      <c r="D53" s="44"/>
      <c r="E53" s="128" t="s">
        <v>3659</v>
      </c>
      <c r="F53" s="128" t="s">
        <v>17218</v>
      </c>
      <c r="G53" s="44" t="s">
        <v>2645</v>
      </c>
      <c r="H53" s="44" t="s">
        <v>3212</v>
      </c>
      <c r="I53" s="128">
        <v>1.1000000000000001</v>
      </c>
      <c r="J53" s="128">
        <v>80</v>
      </c>
      <c r="K53" s="46">
        <v>0</v>
      </c>
      <c r="L53" s="46">
        <v>6</v>
      </c>
      <c r="M53" s="43" t="s">
        <v>3660</v>
      </c>
      <c r="N53" s="43"/>
      <c r="O53" s="43"/>
      <c r="P53" s="43"/>
      <c r="Q53" s="43"/>
      <c r="R53" s="43"/>
      <c r="S53" s="44"/>
      <c r="T53" s="52" t="s">
        <v>12253</v>
      </c>
      <c r="U53" s="52" t="str">
        <f t="shared" si="1"/>
        <v>020</v>
      </c>
    </row>
    <row r="54" spans="1:21" s="52" customFormat="1">
      <c r="A54" s="128">
        <f t="shared" si="0"/>
        <v>48</v>
      </c>
      <c r="B54" s="2202" t="s">
        <v>13695</v>
      </c>
      <c r="C54" s="44" t="s">
        <v>2490</v>
      </c>
      <c r="D54" s="44"/>
      <c r="E54" s="128" t="s">
        <v>3659</v>
      </c>
      <c r="F54" s="128" t="s">
        <v>17218</v>
      </c>
      <c r="G54" s="44" t="s">
        <v>2645</v>
      </c>
      <c r="H54" s="44" t="s">
        <v>3212</v>
      </c>
      <c r="I54" s="128">
        <v>13.5</v>
      </c>
      <c r="J54" s="128">
        <v>80</v>
      </c>
      <c r="K54" s="46">
        <v>0</v>
      </c>
      <c r="L54" s="46">
        <v>25</v>
      </c>
      <c r="M54" s="43" t="s">
        <v>3660</v>
      </c>
      <c r="N54" s="43"/>
      <c r="O54" s="43"/>
      <c r="P54" s="43"/>
      <c r="Q54" s="43"/>
      <c r="R54" s="43"/>
      <c r="S54" s="44"/>
      <c r="T54" s="52" t="s">
        <v>12253</v>
      </c>
      <c r="U54" s="52" t="str">
        <f t="shared" si="1"/>
        <v>020</v>
      </c>
    </row>
    <row r="55" spans="1:21" s="52" customFormat="1">
      <c r="A55" s="128">
        <f t="shared" si="0"/>
        <v>49</v>
      </c>
      <c r="B55" s="2202" t="s">
        <v>13696</v>
      </c>
      <c r="C55" s="44" t="s">
        <v>765</v>
      </c>
      <c r="D55" s="44"/>
      <c r="E55" s="128" t="s">
        <v>3659</v>
      </c>
      <c r="F55" s="128" t="s">
        <v>17218</v>
      </c>
      <c r="G55" s="44" t="s">
        <v>2645</v>
      </c>
      <c r="H55" s="44" t="s">
        <v>3212</v>
      </c>
      <c r="I55" s="128">
        <v>1.1000000000000001</v>
      </c>
      <c r="J55" s="128">
        <v>80</v>
      </c>
      <c r="K55" s="46">
        <v>0</v>
      </c>
      <c r="L55" s="46">
        <v>6</v>
      </c>
      <c r="M55" s="43" t="s">
        <v>3660</v>
      </c>
      <c r="N55" s="43"/>
      <c r="O55" s="43"/>
      <c r="P55" s="43"/>
      <c r="Q55" s="43"/>
      <c r="R55" s="43"/>
      <c r="S55" s="44"/>
      <c r="T55" s="52" t="s">
        <v>12253</v>
      </c>
      <c r="U55" s="52" t="str">
        <f t="shared" si="1"/>
        <v>020</v>
      </c>
    </row>
    <row r="56" spans="1:21" s="52" customFormat="1">
      <c r="A56" s="128">
        <f t="shared" si="0"/>
        <v>50</v>
      </c>
      <c r="B56" s="2202" t="s">
        <v>13697</v>
      </c>
      <c r="C56" s="44" t="s">
        <v>3236</v>
      </c>
      <c r="D56" s="44"/>
      <c r="E56" s="128" t="s">
        <v>3659</v>
      </c>
      <c r="F56" s="128" t="s">
        <v>17218</v>
      </c>
      <c r="G56" s="44" t="s">
        <v>2645</v>
      </c>
      <c r="H56" s="44" t="s">
        <v>3212</v>
      </c>
      <c r="I56" s="128">
        <v>13.5</v>
      </c>
      <c r="J56" s="128">
        <v>80</v>
      </c>
      <c r="K56" s="46">
        <v>0</v>
      </c>
      <c r="L56" s="46">
        <v>25</v>
      </c>
      <c r="M56" s="43" t="s">
        <v>3660</v>
      </c>
      <c r="N56" s="43"/>
      <c r="O56" s="43"/>
      <c r="P56" s="43"/>
      <c r="Q56" s="43"/>
      <c r="R56" s="43"/>
      <c r="S56" s="44"/>
      <c r="T56" s="52" t="s">
        <v>12253</v>
      </c>
      <c r="U56" s="52" t="str">
        <f t="shared" si="1"/>
        <v>020</v>
      </c>
    </row>
    <row r="57" spans="1:21" s="52" customFormat="1">
      <c r="A57" s="128">
        <f t="shared" si="0"/>
        <v>51</v>
      </c>
      <c r="B57" s="2202" t="s">
        <v>13698</v>
      </c>
      <c r="C57" s="44" t="s">
        <v>3237</v>
      </c>
      <c r="D57" s="44"/>
      <c r="E57" s="128" t="s">
        <v>3659</v>
      </c>
      <c r="F57" s="128" t="s">
        <v>17252</v>
      </c>
      <c r="G57" s="44" t="s">
        <v>2645</v>
      </c>
      <c r="H57" s="44" t="s">
        <v>2752</v>
      </c>
      <c r="I57" s="128">
        <v>8.1</v>
      </c>
      <c r="J57" s="128">
        <v>43</v>
      </c>
      <c r="K57" s="46">
        <v>0</v>
      </c>
      <c r="L57" s="46">
        <v>15</v>
      </c>
      <c r="M57" s="43" t="s">
        <v>3660</v>
      </c>
      <c r="N57" s="43"/>
      <c r="O57" s="43"/>
      <c r="P57" s="43"/>
      <c r="Q57" s="43"/>
      <c r="R57" s="43"/>
      <c r="S57" s="44"/>
      <c r="T57" s="52" t="s">
        <v>12265</v>
      </c>
      <c r="U57" s="52" t="str">
        <f t="shared" si="1"/>
        <v>020</v>
      </c>
    </row>
    <row r="58" spans="1:21" s="52" customFormat="1">
      <c r="A58" s="128">
        <f t="shared" si="0"/>
        <v>52</v>
      </c>
      <c r="B58" s="2202" t="s">
        <v>13699</v>
      </c>
      <c r="C58" s="44" t="s">
        <v>2768</v>
      </c>
      <c r="D58" s="44" t="s">
        <v>361</v>
      </c>
      <c r="E58" s="128" t="s">
        <v>2769</v>
      </c>
      <c r="F58" s="128" t="s">
        <v>3516</v>
      </c>
      <c r="G58" s="44" t="s">
        <v>2646</v>
      </c>
      <c r="H58" s="44" t="s">
        <v>4735</v>
      </c>
      <c r="I58" s="128">
        <v>2.5</v>
      </c>
      <c r="J58" s="128">
        <v>52</v>
      </c>
      <c r="K58" s="46">
        <v>0</v>
      </c>
      <c r="L58" s="46">
        <v>6</v>
      </c>
      <c r="M58" s="43" t="s">
        <v>3660</v>
      </c>
      <c r="N58" s="43"/>
      <c r="O58" s="43"/>
      <c r="P58" s="43"/>
      <c r="Q58" s="43"/>
      <c r="R58" s="43"/>
      <c r="S58" s="44"/>
      <c r="U58" s="52" t="str">
        <f t="shared" si="1"/>
        <v>020</v>
      </c>
    </row>
    <row r="59" spans="1:21" s="52" customFormat="1">
      <c r="A59" s="128">
        <f t="shared" si="0"/>
        <v>53</v>
      </c>
      <c r="B59" s="2077" t="s">
        <v>13700</v>
      </c>
      <c r="C59" s="30" t="s">
        <v>4713</v>
      </c>
      <c r="D59" s="30" t="s">
        <v>3602</v>
      </c>
      <c r="E59" s="128" t="s">
        <v>2769</v>
      </c>
      <c r="F59" s="128" t="s">
        <v>3516</v>
      </c>
      <c r="G59" s="30" t="s">
        <v>2646</v>
      </c>
      <c r="H59" s="30" t="s">
        <v>4735</v>
      </c>
      <c r="I59" s="2073">
        <v>2.5</v>
      </c>
      <c r="J59" s="2073">
        <v>52</v>
      </c>
      <c r="K59" s="46">
        <v>0</v>
      </c>
      <c r="L59" s="46">
        <v>6</v>
      </c>
      <c r="M59" s="43" t="s">
        <v>3660</v>
      </c>
      <c r="N59" s="43"/>
      <c r="O59" s="43"/>
      <c r="P59" s="43"/>
      <c r="Q59" s="43"/>
      <c r="R59" s="43"/>
      <c r="S59" s="44"/>
      <c r="U59" s="52" t="str">
        <f t="shared" si="1"/>
        <v>020</v>
      </c>
    </row>
    <row r="60" spans="1:21" s="52" customFormat="1">
      <c r="A60" s="128">
        <f t="shared" si="0"/>
        <v>54</v>
      </c>
      <c r="B60" s="2202" t="s">
        <v>13701</v>
      </c>
      <c r="C60" s="44" t="s">
        <v>4714</v>
      </c>
      <c r="D60" s="44"/>
      <c r="E60" s="2073" t="s">
        <v>3763</v>
      </c>
      <c r="F60" s="2073" t="s">
        <v>17275</v>
      </c>
      <c r="G60" s="145" t="s">
        <v>2646</v>
      </c>
      <c r="H60" s="30" t="s">
        <v>3212</v>
      </c>
      <c r="I60" s="2073">
        <v>3</v>
      </c>
      <c r="J60" s="2073">
        <v>43</v>
      </c>
      <c r="K60" s="46">
        <v>0</v>
      </c>
      <c r="L60" s="46">
        <v>3</v>
      </c>
      <c r="M60" s="43" t="s">
        <v>3660</v>
      </c>
      <c r="N60" s="43"/>
      <c r="O60" s="43"/>
      <c r="P60" s="43"/>
      <c r="Q60" s="43"/>
      <c r="R60" s="43"/>
      <c r="S60" s="44"/>
      <c r="T60" s="52" t="s">
        <v>12404</v>
      </c>
      <c r="U60" s="52" t="str">
        <f t="shared" si="1"/>
        <v>020</v>
      </c>
    </row>
    <row r="61" spans="1:21" s="52" customFormat="1">
      <c r="A61" s="128">
        <f t="shared" si="0"/>
        <v>55</v>
      </c>
      <c r="B61" s="2202" t="s">
        <v>13702</v>
      </c>
      <c r="C61" s="44" t="s">
        <v>4715</v>
      </c>
      <c r="D61" s="44"/>
      <c r="E61" s="128" t="s">
        <v>3659</v>
      </c>
      <c r="F61" s="128" t="s">
        <v>17275</v>
      </c>
      <c r="G61" s="44" t="s">
        <v>2645</v>
      </c>
      <c r="H61" s="44" t="s">
        <v>3212</v>
      </c>
      <c r="I61" s="128">
        <v>3</v>
      </c>
      <c r="J61" s="128">
        <v>43</v>
      </c>
      <c r="K61" s="46">
        <v>0</v>
      </c>
      <c r="L61" s="46">
        <v>15</v>
      </c>
      <c r="M61" s="43" t="s">
        <v>3660</v>
      </c>
      <c r="N61" s="43"/>
      <c r="O61" s="43"/>
      <c r="P61" s="43"/>
      <c r="Q61" s="43"/>
      <c r="R61" s="43"/>
      <c r="S61" s="44"/>
      <c r="T61" s="52" t="s">
        <v>12404</v>
      </c>
      <c r="U61" s="52" t="str">
        <f t="shared" si="1"/>
        <v>020</v>
      </c>
    </row>
    <row r="62" spans="1:21" s="52" customFormat="1">
      <c r="A62" s="128">
        <f t="shared" si="0"/>
        <v>56</v>
      </c>
      <c r="B62" s="2202" t="s">
        <v>13703</v>
      </c>
      <c r="C62" s="44" t="s">
        <v>4716</v>
      </c>
      <c r="D62" s="44"/>
      <c r="E62" s="128" t="s">
        <v>3659</v>
      </c>
      <c r="F62" s="128" t="s">
        <v>17252</v>
      </c>
      <c r="G62" s="44" t="s">
        <v>2645</v>
      </c>
      <c r="H62" s="44" t="s">
        <v>287</v>
      </c>
      <c r="I62" s="128">
        <v>3</v>
      </c>
      <c r="J62" s="128">
        <v>143</v>
      </c>
      <c r="K62" s="46">
        <v>0</v>
      </c>
      <c r="L62" s="46">
        <v>10</v>
      </c>
      <c r="M62" s="43" t="s">
        <v>3660</v>
      </c>
      <c r="N62" s="43"/>
      <c r="O62" s="43"/>
      <c r="P62" s="43"/>
      <c r="Q62" s="43"/>
      <c r="R62" s="43"/>
      <c r="S62" s="44"/>
      <c r="T62" s="52" t="s">
        <v>12265</v>
      </c>
      <c r="U62" s="52" t="str">
        <f t="shared" si="1"/>
        <v>020</v>
      </c>
    </row>
    <row r="63" spans="1:21" s="52" customFormat="1">
      <c r="A63" s="128">
        <f t="shared" si="0"/>
        <v>57</v>
      </c>
      <c r="B63" s="2202" t="s">
        <v>13704</v>
      </c>
      <c r="C63" s="44" t="s">
        <v>4717</v>
      </c>
      <c r="D63" s="44" t="s">
        <v>1298</v>
      </c>
      <c r="E63" s="2071" t="s">
        <v>2524</v>
      </c>
      <c r="F63" s="2071" t="s">
        <v>17275</v>
      </c>
      <c r="G63" s="44"/>
      <c r="H63" s="44"/>
      <c r="I63" s="128"/>
      <c r="J63" s="128"/>
      <c r="K63" s="46" t="s">
        <v>2524</v>
      </c>
      <c r="L63" s="46" t="s">
        <v>2524</v>
      </c>
      <c r="M63" s="46" t="s">
        <v>2524</v>
      </c>
      <c r="N63" s="46"/>
      <c r="O63" s="46"/>
      <c r="P63" s="46"/>
      <c r="Q63" s="46"/>
      <c r="R63" s="46"/>
      <c r="S63" s="44"/>
      <c r="T63" s="52" t="s">
        <v>12404</v>
      </c>
      <c r="U63" s="52" t="str">
        <f t="shared" si="1"/>
        <v>020</v>
      </c>
    </row>
    <row r="64" spans="1:21" s="52" customFormat="1">
      <c r="A64" s="128">
        <f t="shared" si="0"/>
        <v>58</v>
      </c>
      <c r="B64" s="2202" t="s">
        <v>13705</v>
      </c>
      <c r="C64" s="44" t="s">
        <v>4718</v>
      </c>
      <c r="D64" s="44"/>
      <c r="E64" s="128" t="s">
        <v>3659</v>
      </c>
      <c r="F64" s="128" t="s">
        <v>17275</v>
      </c>
      <c r="G64" s="44" t="s">
        <v>2645</v>
      </c>
      <c r="H64" s="44" t="s">
        <v>3214</v>
      </c>
      <c r="I64" s="128">
        <v>7</v>
      </c>
      <c r="J64" s="128" t="s">
        <v>285</v>
      </c>
      <c r="K64" s="46">
        <v>0</v>
      </c>
      <c r="L64" s="46">
        <v>10</v>
      </c>
      <c r="M64" s="43" t="s">
        <v>3660</v>
      </c>
      <c r="N64" s="43"/>
      <c r="O64" s="43"/>
      <c r="P64" s="43"/>
      <c r="Q64" s="43"/>
      <c r="R64" s="43"/>
      <c r="S64" s="44"/>
      <c r="T64" s="52" t="s">
        <v>12404</v>
      </c>
      <c r="U64" s="52" t="str">
        <f t="shared" si="1"/>
        <v>020</v>
      </c>
    </row>
    <row r="65" spans="1:21" s="52" customFormat="1">
      <c r="A65" s="128">
        <f t="shared" si="0"/>
        <v>59</v>
      </c>
      <c r="B65" s="2202" t="s">
        <v>13706</v>
      </c>
      <c r="C65" s="44" t="s">
        <v>4719</v>
      </c>
      <c r="D65" s="44"/>
      <c r="E65" s="128" t="s">
        <v>3659</v>
      </c>
      <c r="F65" s="128" t="s">
        <v>17275</v>
      </c>
      <c r="G65" s="44" t="s">
        <v>2645</v>
      </c>
      <c r="H65" s="44" t="s">
        <v>3212</v>
      </c>
      <c r="I65" s="128">
        <v>3</v>
      </c>
      <c r="J65" s="128" t="s">
        <v>285</v>
      </c>
      <c r="K65" s="46">
        <v>0</v>
      </c>
      <c r="L65" s="46">
        <v>6</v>
      </c>
      <c r="M65" s="43" t="s">
        <v>3660</v>
      </c>
      <c r="N65" s="43"/>
      <c r="O65" s="43"/>
      <c r="P65" s="43"/>
      <c r="Q65" s="43"/>
      <c r="R65" s="43"/>
      <c r="S65" s="44"/>
      <c r="T65" s="52" t="s">
        <v>12404</v>
      </c>
      <c r="U65" s="52" t="str">
        <f t="shared" si="1"/>
        <v>020</v>
      </c>
    </row>
    <row r="66" spans="1:21" s="52" customFormat="1">
      <c r="A66" s="128">
        <f t="shared" si="0"/>
        <v>60</v>
      </c>
      <c r="B66" s="2202" t="s">
        <v>13707</v>
      </c>
      <c r="C66" s="44" t="s">
        <v>4785</v>
      </c>
      <c r="D66" s="44"/>
      <c r="E66" s="128" t="s">
        <v>3659</v>
      </c>
      <c r="F66" s="128" t="s">
        <v>17275</v>
      </c>
      <c r="G66" s="44" t="s">
        <v>2645</v>
      </c>
      <c r="H66" s="44" t="s">
        <v>3212</v>
      </c>
      <c r="I66" s="128">
        <v>4</v>
      </c>
      <c r="J66" s="128">
        <v>43</v>
      </c>
      <c r="K66" s="46">
        <v>0</v>
      </c>
      <c r="L66" s="46">
        <v>6</v>
      </c>
      <c r="M66" s="43" t="s">
        <v>3660</v>
      </c>
      <c r="N66" s="43"/>
      <c r="O66" s="43"/>
      <c r="P66" s="43"/>
      <c r="Q66" s="43"/>
      <c r="R66" s="43"/>
      <c r="S66" s="44"/>
      <c r="T66" s="52" t="s">
        <v>12404</v>
      </c>
      <c r="U66" s="52" t="str">
        <f t="shared" si="1"/>
        <v>020</v>
      </c>
    </row>
    <row r="67" spans="1:21" s="52" customFormat="1">
      <c r="A67" s="128">
        <f t="shared" si="0"/>
        <v>61</v>
      </c>
      <c r="B67" s="2202" t="s">
        <v>13708</v>
      </c>
      <c r="C67" s="44" t="s">
        <v>4786</v>
      </c>
      <c r="D67" s="44"/>
      <c r="E67" s="128" t="s">
        <v>3659</v>
      </c>
      <c r="F67" s="128" t="s">
        <v>17275</v>
      </c>
      <c r="G67" s="44" t="s">
        <v>2645</v>
      </c>
      <c r="H67" s="44" t="s">
        <v>3212</v>
      </c>
      <c r="I67" s="128">
        <v>4</v>
      </c>
      <c r="J67" s="128">
        <v>43</v>
      </c>
      <c r="K67" s="46">
        <v>0</v>
      </c>
      <c r="L67" s="46">
        <v>6</v>
      </c>
      <c r="M67" s="43" t="s">
        <v>3660</v>
      </c>
      <c r="N67" s="43"/>
      <c r="O67" s="43"/>
      <c r="P67" s="43"/>
      <c r="Q67" s="43"/>
      <c r="R67" s="43"/>
      <c r="S67" s="44"/>
      <c r="T67" s="52" t="s">
        <v>12404</v>
      </c>
      <c r="U67" s="52" t="str">
        <f t="shared" si="1"/>
        <v>020</v>
      </c>
    </row>
    <row r="68" spans="1:21" s="52" customFormat="1">
      <c r="A68" s="128">
        <f t="shared" si="0"/>
        <v>62</v>
      </c>
      <c r="B68" s="2077" t="s">
        <v>13709</v>
      </c>
      <c r="C68" s="30" t="s">
        <v>4788</v>
      </c>
      <c r="D68" s="30" t="s">
        <v>4787</v>
      </c>
      <c r="E68" s="2073" t="s">
        <v>3763</v>
      </c>
      <c r="F68" s="2073" t="s">
        <v>17275</v>
      </c>
      <c r="G68" s="145" t="s">
        <v>2646</v>
      </c>
      <c r="H68" s="30" t="s">
        <v>3212</v>
      </c>
      <c r="I68" s="2073">
        <v>3</v>
      </c>
      <c r="J68" s="2073">
        <v>43</v>
      </c>
      <c r="K68" s="110">
        <v>0</v>
      </c>
      <c r="L68" s="43">
        <v>2</v>
      </c>
      <c r="M68" s="33" t="s">
        <v>3660</v>
      </c>
      <c r="N68" s="33"/>
      <c r="O68" s="33"/>
      <c r="P68" s="33"/>
      <c r="Q68" s="33"/>
      <c r="R68" s="33"/>
      <c r="S68" s="44"/>
      <c r="T68" s="52" t="s">
        <v>12404</v>
      </c>
      <c r="U68" s="52" t="str">
        <f t="shared" si="1"/>
        <v>020</v>
      </c>
    </row>
    <row r="69" spans="1:21" s="52" customFormat="1">
      <c r="A69" s="128">
        <f t="shared" si="0"/>
        <v>63</v>
      </c>
      <c r="B69" s="2202" t="s">
        <v>13710</v>
      </c>
      <c r="C69" s="44" t="s">
        <v>4789</v>
      </c>
      <c r="D69" s="44"/>
      <c r="E69" s="128" t="s">
        <v>4071</v>
      </c>
      <c r="F69" s="128" t="s">
        <v>17253</v>
      </c>
      <c r="G69" s="44" t="s">
        <v>2645</v>
      </c>
      <c r="H69" s="44" t="s">
        <v>3215</v>
      </c>
      <c r="I69" s="128" t="s">
        <v>4209</v>
      </c>
      <c r="J69" s="128" t="s">
        <v>285</v>
      </c>
      <c r="K69" s="46">
        <v>-50</v>
      </c>
      <c r="L69" s="46">
        <v>200</v>
      </c>
      <c r="M69" s="43" t="s">
        <v>103</v>
      </c>
      <c r="N69" s="43"/>
      <c r="O69" s="43"/>
      <c r="P69" s="43"/>
      <c r="Q69" s="43"/>
      <c r="R69" s="43"/>
      <c r="S69" s="44"/>
      <c r="T69" s="52" t="s">
        <v>12405</v>
      </c>
      <c r="U69" s="52" t="str">
        <f t="shared" si="1"/>
        <v>020</v>
      </c>
    </row>
    <row r="70" spans="1:21" s="52" customFormat="1">
      <c r="A70" s="128">
        <f t="shared" si="0"/>
        <v>64</v>
      </c>
      <c r="B70" s="2202" t="s">
        <v>13711</v>
      </c>
      <c r="C70" s="44" t="s">
        <v>4254</v>
      </c>
      <c r="D70" s="44"/>
      <c r="E70" s="128" t="s">
        <v>3659</v>
      </c>
      <c r="F70" s="128" t="s">
        <v>17253</v>
      </c>
      <c r="G70" s="44" t="s">
        <v>2645</v>
      </c>
      <c r="H70" s="44" t="s">
        <v>3212</v>
      </c>
      <c r="I70" s="128">
        <v>3</v>
      </c>
      <c r="J70" s="128" t="s">
        <v>285</v>
      </c>
      <c r="K70" s="46">
        <v>0</v>
      </c>
      <c r="L70" s="46">
        <v>6</v>
      </c>
      <c r="M70" s="43" t="s">
        <v>3660</v>
      </c>
      <c r="N70" s="43"/>
      <c r="O70" s="43"/>
      <c r="P70" s="43"/>
      <c r="Q70" s="43"/>
      <c r="R70" s="43"/>
      <c r="S70" s="44"/>
      <c r="T70" s="52" t="s">
        <v>12405</v>
      </c>
      <c r="U70" s="52" t="str">
        <f t="shared" si="1"/>
        <v>020</v>
      </c>
    </row>
    <row r="71" spans="1:21" s="52" customFormat="1">
      <c r="A71" s="128">
        <f t="shared" si="0"/>
        <v>65</v>
      </c>
      <c r="B71" s="2202" t="s">
        <v>13712</v>
      </c>
      <c r="C71" s="44" t="s">
        <v>4255</v>
      </c>
      <c r="D71" s="44"/>
      <c r="E71" s="128" t="s">
        <v>3659</v>
      </c>
      <c r="F71" s="128" t="s">
        <v>17275</v>
      </c>
      <c r="G71" s="44" t="s">
        <v>2645</v>
      </c>
      <c r="H71" s="44" t="s">
        <v>3214</v>
      </c>
      <c r="I71" s="128">
        <v>7</v>
      </c>
      <c r="J71" s="128" t="s">
        <v>285</v>
      </c>
      <c r="K71" s="46">
        <v>0</v>
      </c>
      <c r="L71" s="46">
        <v>10</v>
      </c>
      <c r="M71" s="43" t="s">
        <v>3660</v>
      </c>
      <c r="N71" s="43"/>
      <c r="O71" s="43"/>
      <c r="P71" s="43"/>
      <c r="Q71" s="43"/>
      <c r="R71" s="43"/>
      <c r="S71" s="44"/>
      <c r="T71" s="52" t="s">
        <v>12404</v>
      </c>
      <c r="U71" s="52" t="str">
        <f t="shared" si="1"/>
        <v>020</v>
      </c>
    </row>
    <row r="72" spans="1:21" s="52" customFormat="1">
      <c r="A72" s="128">
        <f t="shared" ref="A72:A137" si="2">A71+1</f>
        <v>66</v>
      </c>
      <c r="B72" s="2202" t="s">
        <v>13713</v>
      </c>
      <c r="C72" s="44" t="s">
        <v>4256</v>
      </c>
      <c r="D72" s="44"/>
      <c r="E72" s="128" t="s">
        <v>3659</v>
      </c>
      <c r="F72" s="128" t="s">
        <v>17222</v>
      </c>
      <c r="G72" s="44" t="s">
        <v>2645</v>
      </c>
      <c r="H72" s="44" t="s">
        <v>2862</v>
      </c>
      <c r="I72" s="128">
        <v>23.8</v>
      </c>
      <c r="J72" s="128">
        <v>42</v>
      </c>
      <c r="K72" s="46">
        <v>0</v>
      </c>
      <c r="L72" s="46">
        <v>35</v>
      </c>
      <c r="M72" s="43" t="s">
        <v>3660</v>
      </c>
      <c r="N72" s="43"/>
      <c r="O72" s="43"/>
      <c r="P72" s="43"/>
      <c r="Q72" s="43"/>
      <c r="R72" s="43"/>
      <c r="S72" s="44"/>
      <c r="T72" s="52" t="s">
        <v>12269</v>
      </c>
      <c r="U72" s="52" t="str">
        <f t="shared" ref="U72:U137" si="3">LEFT(RIGHT(B72,LEN(B72)-FIND("-",B72,1)),2)&amp;0</f>
        <v>030</v>
      </c>
    </row>
    <row r="73" spans="1:21" s="52" customFormat="1">
      <c r="A73" s="128">
        <f t="shared" si="2"/>
        <v>67</v>
      </c>
      <c r="B73" s="2202" t="s">
        <v>13714</v>
      </c>
      <c r="C73" s="44" t="s">
        <v>4256</v>
      </c>
      <c r="D73" s="44"/>
      <c r="E73" s="128" t="s">
        <v>3659</v>
      </c>
      <c r="F73" s="128" t="s">
        <v>17222</v>
      </c>
      <c r="G73" s="44" t="s">
        <v>2645</v>
      </c>
      <c r="H73" s="44" t="s">
        <v>2862</v>
      </c>
      <c r="I73" s="128">
        <v>23.8</v>
      </c>
      <c r="J73" s="128">
        <v>42</v>
      </c>
      <c r="K73" s="46">
        <v>0</v>
      </c>
      <c r="L73" s="46">
        <v>35</v>
      </c>
      <c r="M73" s="43" t="s">
        <v>3660</v>
      </c>
      <c r="N73" s="43"/>
      <c r="O73" s="43"/>
      <c r="P73" s="43"/>
      <c r="Q73" s="43"/>
      <c r="R73" s="43"/>
      <c r="S73" s="44"/>
      <c r="T73" s="52" t="s">
        <v>12269</v>
      </c>
      <c r="U73" s="52" t="str">
        <f t="shared" si="3"/>
        <v>030</v>
      </c>
    </row>
    <row r="74" spans="1:21" s="52" customFormat="1">
      <c r="A74" s="128">
        <f t="shared" si="2"/>
        <v>68</v>
      </c>
      <c r="B74" s="2202" t="s">
        <v>13715</v>
      </c>
      <c r="C74" s="44" t="s">
        <v>4257</v>
      </c>
      <c r="D74" s="44"/>
      <c r="E74" s="128" t="s">
        <v>3659</v>
      </c>
      <c r="F74" s="128" t="s">
        <v>17246</v>
      </c>
      <c r="G74" s="44" t="s">
        <v>2645</v>
      </c>
      <c r="H74" s="44" t="s">
        <v>2862</v>
      </c>
      <c r="I74" s="128">
        <v>9</v>
      </c>
      <c r="J74" s="128">
        <v>47</v>
      </c>
      <c r="K74" s="46">
        <v>0</v>
      </c>
      <c r="L74" s="46">
        <v>15</v>
      </c>
      <c r="M74" s="43" t="s">
        <v>3660</v>
      </c>
      <c r="N74" s="43"/>
      <c r="O74" s="43"/>
      <c r="P74" s="43"/>
      <c r="Q74" s="43"/>
      <c r="R74" s="43"/>
      <c r="S74" s="44"/>
      <c r="T74" s="52" t="s">
        <v>12270</v>
      </c>
      <c r="U74" s="52" t="str">
        <f t="shared" si="3"/>
        <v>030</v>
      </c>
    </row>
    <row r="75" spans="1:21" s="52" customFormat="1">
      <c r="A75" s="128">
        <f t="shared" si="2"/>
        <v>69</v>
      </c>
      <c r="B75" s="2202" t="s">
        <v>13716</v>
      </c>
      <c r="C75" s="44" t="s">
        <v>4258</v>
      </c>
      <c r="D75" s="44"/>
      <c r="E75" s="128" t="s">
        <v>3659</v>
      </c>
      <c r="F75" s="128" t="s">
        <v>17246</v>
      </c>
      <c r="G75" s="44" t="s">
        <v>2645</v>
      </c>
      <c r="H75" s="44" t="s">
        <v>519</v>
      </c>
      <c r="I75" s="128">
        <v>42</v>
      </c>
      <c r="J75" s="128">
        <v>42</v>
      </c>
      <c r="K75" s="46">
        <v>0</v>
      </c>
      <c r="L75" s="46">
        <v>70</v>
      </c>
      <c r="M75" s="43" t="s">
        <v>3660</v>
      </c>
      <c r="N75" s="43"/>
      <c r="O75" s="43"/>
      <c r="P75" s="43"/>
      <c r="Q75" s="43"/>
      <c r="R75" s="43"/>
      <c r="S75" s="44"/>
      <c r="T75" s="52" t="s">
        <v>12270</v>
      </c>
      <c r="U75" s="52" t="str">
        <f t="shared" si="3"/>
        <v>030</v>
      </c>
    </row>
    <row r="76" spans="1:21" s="52" customFormat="1">
      <c r="A76" s="128">
        <f t="shared" si="2"/>
        <v>70</v>
      </c>
      <c r="B76" s="2202" t="s">
        <v>13717</v>
      </c>
      <c r="C76" s="44" t="s">
        <v>1749</v>
      </c>
      <c r="D76" s="44" t="s">
        <v>1749</v>
      </c>
      <c r="E76" s="128" t="s">
        <v>3659</v>
      </c>
      <c r="F76" s="128" t="s">
        <v>17246</v>
      </c>
      <c r="G76" s="44" t="s">
        <v>2645</v>
      </c>
      <c r="H76" s="44" t="s">
        <v>519</v>
      </c>
      <c r="I76" s="128">
        <v>42.5</v>
      </c>
      <c r="J76" s="128">
        <v>50</v>
      </c>
      <c r="K76" s="46">
        <v>0</v>
      </c>
      <c r="L76" s="46">
        <v>70</v>
      </c>
      <c r="M76" s="43" t="s">
        <v>3660</v>
      </c>
      <c r="N76" s="43"/>
      <c r="O76" s="43"/>
      <c r="P76" s="43"/>
      <c r="Q76" s="43"/>
      <c r="R76" s="43"/>
      <c r="S76" s="44"/>
      <c r="T76" s="52" t="s">
        <v>12270</v>
      </c>
      <c r="U76" s="52" t="str">
        <f t="shared" si="3"/>
        <v>030</v>
      </c>
    </row>
    <row r="77" spans="1:21" s="52" customFormat="1">
      <c r="A77" s="128">
        <f t="shared" si="2"/>
        <v>71</v>
      </c>
      <c r="B77" s="2202" t="s">
        <v>19436</v>
      </c>
      <c r="C77" s="44" t="s">
        <v>16552</v>
      </c>
      <c r="D77" s="44" t="s">
        <v>16552</v>
      </c>
      <c r="E77" s="128"/>
      <c r="F77" s="128" t="s">
        <v>17246</v>
      </c>
      <c r="G77" s="44"/>
      <c r="H77" s="44" t="s">
        <v>519</v>
      </c>
      <c r="I77" s="128">
        <v>42.5</v>
      </c>
      <c r="J77" s="128">
        <v>50</v>
      </c>
      <c r="K77" s="46">
        <v>0</v>
      </c>
      <c r="L77" s="46">
        <v>70</v>
      </c>
      <c r="M77" s="43" t="s">
        <v>3660</v>
      </c>
      <c r="N77" s="43"/>
      <c r="O77" s="43"/>
      <c r="P77" s="43">
        <v>2025</v>
      </c>
      <c r="Q77" s="43"/>
      <c r="R77" s="43"/>
      <c r="S77" s="44"/>
      <c r="T77" s="52" t="s">
        <v>12270</v>
      </c>
      <c r="U77" s="52" t="str">
        <f t="shared" ref="U77" si="4">LEFT(RIGHT(B77,LEN(B77)-FIND("-",B77,1)),2)&amp;0</f>
        <v>030</v>
      </c>
    </row>
    <row r="78" spans="1:21" s="52" customFormat="1">
      <c r="A78" s="128">
        <f t="shared" si="2"/>
        <v>72</v>
      </c>
      <c r="B78" s="2202" t="s">
        <v>13718</v>
      </c>
      <c r="C78" s="44" t="s">
        <v>1749</v>
      </c>
      <c r="D78" s="44" t="s">
        <v>1749</v>
      </c>
      <c r="E78" s="128" t="s">
        <v>4071</v>
      </c>
      <c r="F78" s="128" t="s">
        <v>17246</v>
      </c>
      <c r="G78" s="44" t="s">
        <v>2645</v>
      </c>
      <c r="H78" s="44" t="s">
        <v>519</v>
      </c>
      <c r="I78" s="128">
        <v>42.5</v>
      </c>
      <c r="J78" s="128">
        <v>50</v>
      </c>
      <c r="K78" s="46">
        <v>0</v>
      </c>
      <c r="L78" s="46">
        <v>1000</v>
      </c>
      <c r="M78" s="43" t="s">
        <v>103</v>
      </c>
      <c r="N78" s="43"/>
      <c r="O78" s="43"/>
      <c r="P78" s="43"/>
      <c r="Q78" s="43"/>
      <c r="R78" s="43"/>
      <c r="S78" s="44"/>
      <c r="T78" s="52" t="s">
        <v>12270</v>
      </c>
      <c r="U78" s="52" t="str">
        <f t="shared" si="3"/>
        <v>030</v>
      </c>
    </row>
    <row r="79" spans="1:21" s="52" customFormat="1">
      <c r="A79" s="128">
        <f t="shared" si="2"/>
        <v>73</v>
      </c>
      <c r="B79" s="2202" t="s">
        <v>19563</v>
      </c>
      <c r="C79" s="44" t="s">
        <v>16552</v>
      </c>
      <c r="D79" s="44" t="s">
        <v>16552</v>
      </c>
      <c r="E79" s="128" t="s">
        <v>16554</v>
      </c>
      <c r="F79" s="128" t="s">
        <v>3516</v>
      </c>
      <c r="G79" s="44" t="s">
        <v>16553</v>
      </c>
      <c r="H79" s="44" t="s">
        <v>519</v>
      </c>
      <c r="I79" s="128"/>
      <c r="J79" s="128"/>
      <c r="K79" s="46">
        <v>0</v>
      </c>
      <c r="L79" s="46">
        <v>6</v>
      </c>
      <c r="M79" s="43" t="s">
        <v>3660</v>
      </c>
      <c r="N79" s="43"/>
      <c r="O79" s="43"/>
      <c r="P79" s="43"/>
      <c r="Q79" s="43"/>
      <c r="R79" s="43"/>
      <c r="S79" s="44"/>
      <c r="U79" s="52" t="str">
        <f t="shared" si="3"/>
        <v>020</v>
      </c>
    </row>
    <row r="80" spans="1:21" s="52" customFormat="1">
      <c r="A80" s="128">
        <f t="shared" si="2"/>
        <v>74</v>
      </c>
      <c r="B80" s="2202" t="s">
        <v>13719</v>
      </c>
      <c r="C80" s="44" t="s">
        <v>18333</v>
      </c>
      <c r="D80" s="44"/>
      <c r="E80" s="128"/>
      <c r="F80" s="128" t="s">
        <v>17219</v>
      </c>
      <c r="G80" s="44" t="s">
        <v>190</v>
      </c>
      <c r="H80" s="44" t="s">
        <v>4271</v>
      </c>
      <c r="I80" s="128"/>
      <c r="J80" s="128"/>
      <c r="K80" s="46">
        <v>0</v>
      </c>
      <c r="L80" s="46">
        <v>40</v>
      </c>
      <c r="M80" s="43" t="s">
        <v>3660</v>
      </c>
      <c r="N80" s="43"/>
      <c r="O80" s="43"/>
      <c r="P80" s="43"/>
      <c r="Q80" s="43"/>
      <c r="R80" s="43"/>
      <c r="S80" s="44"/>
      <c r="T80" s="975" t="s">
        <v>12575</v>
      </c>
      <c r="U80" s="52" t="str">
        <f t="shared" si="3"/>
        <v>030</v>
      </c>
    </row>
    <row r="81" spans="1:21" s="52" customFormat="1">
      <c r="A81" s="128">
        <f t="shared" si="2"/>
        <v>75</v>
      </c>
      <c r="B81" s="2202" t="s">
        <v>13720</v>
      </c>
      <c r="C81" s="44" t="s">
        <v>189</v>
      </c>
      <c r="D81" s="44"/>
      <c r="E81" s="2071" t="s">
        <v>191</v>
      </c>
      <c r="F81" s="2071" t="s">
        <v>17246</v>
      </c>
      <c r="G81" s="44" t="s">
        <v>190</v>
      </c>
      <c r="H81" s="44"/>
      <c r="I81" s="128"/>
      <c r="J81" s="128"/>
      <c r="K81" s="46">
        <v>0</v>
      </c>
      <c r="L81" s="46">
        <v>16</v>
      </c>
      <c r="M81" s="43" t="s">
        <v>1119</v>
      </c>
      <c r="N81" s="43"/>
      <c r="O81" s="43"/>
      <c r="P81" s="43"/>
      <c r="Q81" s="43"/>
      <c r="R81" s="43"/>
      <c r="S81" s="44"/>
      <c r="T81" s="52" t="s">
        <v>12270</v>
      </c>
      <c r="U81" s="52" t="str">
        <f t="shared" si="3"/>
        <v>050</v>
      </c>
    </row>
    <row r="82" spans="1:21" s="52" customFormat="1">
      <c r="A82" s="128">
        <f t="shared" si="2"/>
        <v>76</v>
      </c>
      <c r="B82" s="2202" t="s">
        <v>13721</v>
      </c>
      <c r="C82" s="44" t="s">
        <v>189</v>
      </c>
      <c r="D82" s="44"/>
      <c r="E82" s="2071" t="s">
        <v>191</v>
      </c>
      <c r="F82" s="2071" t="s">
        <v>17246</v>
      </c>
      <c r="G82" s="44" t="s">
        <v>190</v>
      </c>
      <c r="H82" s="44"/>
      <c r="I82" s="128"/>
      <c r="J82" s="128"/>
      <c r="K82" s="46">
        <v>0</v>
      </c>
      <c r="L82" s="46">
        <v>16</v>
      </c>
      <c r="M82" s="43" t="s">
        <v>1119</v>
      </c>
      <c r="N82" s="43"/>
      <c r="O82" s="43"/>
      <c r="P82" s="43"/>
      <c r="Q82" s="43"/>
      <c r="R82" s="43"/>
      <c r="S82" s="44"/>
      <c r="T82" s="52" t="s">
        <v>12270</v>
      </c>
      <c r="U82" s="52" t="str">
        <f t="shared" si="3"/>
        <v>050</v>
      </c>
    </row>
    <row r="83" spans="1:21" s="52" customFormat="1">
      <c r="A83" s="128">
        <f t="shared" si="2"/>
        <v>77</v>
      </c>
      <c r="B83" s="2202" t="s">
        <v>13722</v>
      </c>
      <c r="C83" s="44" t="s">
        <v>189</v>
      </c>
      <c r="D83" s="44"/>
      <c r="E83" s="2071" t="s">
        <v>191</v>
      </c>
      <c r="F83" s="2071" t="s">
        <v>17246</v>
      </c>
      <c r="G83" s="44" t="s">
        <v>190</v>
      </c>
      <c r="H83" s="44"/>
      <c r="I83" s="128"/>
      <c r="J83" s="128"/>
      <c r="K83" s="46">
        <v>0</v>
      </c>
      <c r="L83" s="46">
        <v>16</v>
      </c>
      <c r="M83" s="43" t="s">
        <v>1119</v>
      </c>
      <c r="N83" s="43"/>
      <c r="O83" s="43"/>
      <c r="P83" s="43"/>
      <c r="Q83" s="43"/>
      <c r="R83" s="43"/>
      <c r="S83" s="44"/>
      <c r="T83" s="52" t="s">
        <v>12270</v>
      </c>
      <c r="U83" s="52" t="str">
        <f t="shared" si="3"/>
        <v>050</v>
      </c>
    </row>
    <row r="84" spans="1:21" s="52" customFormat="1">
      <c r="A84" s="128">
        <f t="shared" si="2"/>
        <v>78</v>
      </c>
      <c r="B84" s="2202" t="s">
        <v>13723</v>
      </c>
      <c r="C84" s="44" t="s">
        <v>189</v>
      </c>
      <c r="D84" s="44"/>
      <c r="E84" s="2071" t="s">
        <v>191</v>
      </c>
      <c r="F84" s="2071" t="s">
        <v>17246</v>
      </c>
      <c r="G84" s="44" t="s">
        <v>190</v>
      </c>
      <c r="H84" s="44"/>
      <c r="I84" s="128"/>
      <c r="J84" s="128"/>
      <c r="K84" s="46">
        <v>0</v>
      </c>
      <c r="L84" s="46">
        <v>16</v>
      </c>
      <c r="M84" s="43" t="s">
        <v>1119</v>
      </c>
      <c r="N84" s="43"/>
      <c r="O84" s="43"/>
      <c r="P84" s="43"/>
      <c r="Q84" s="43"/>
      <c r="R84" s="43"/>
      <c r="S84" s="44"/>
      <c r="T84" s="52" t="s">
        <v>12270</v>
      </c>
      <c r="U84" s="52" t="str">
        <f t="shared" si="3"/>
        <v>050</v>
      </c>
    </row>
    <row r="85" spans="1:21" s="52" customFormat="1">
      <c r="A85" s="128">
        <f t="shared" si="2"/>
        <v>79</v>
      </c>
      <c r="B85" s="2202" t="s">
        <v>13724</v>
      </c>
      <c r="C85" s="44" t="s">
        <v>189</v>
      </c>
      <c r="D85" s="44"/>
      <c r="E85" s="2071" t="s">
        <v>191</v>
      </c>
      <c r="F85" s="2071" t="s">
        <v>17246</v>
      </c>
      <c r="G85" s="44" t="s">
        <v>190</v>
      </c>
      <c r="H85" s="44"/>
      <c r="I85" s="128"/>
      <c r="J85" s="128"/>
      <c r="K85" s="46">
        <v>0</v>
      </c>
      <c r="L85" s="46">
        <v>16</v>
      </c>
      <c r="M85" s="43" t="s">
        <v>1119</v>
      </c>
      <c r="N85" s="43"/>
      <c r="O85" s="43"/>
      <c r="P85" s="43"/>
      <c r="Q85" s="43"/>
      <c r="R85" s="43"/>
      <c r="S85" s="44"/>
      <c r="T85" s="52" t="s">
        <v>12270</v>
      </c>
      <c r="U85" s="52" t="str">
        <f t="shared" si="3"/>
        <v>050</v>
      </c>
    </row>
    <row r="86" spans="1:21" s="52" customFormat="1">
      <c r="A86" s="128">
        <f t="shared" si="2"/>
        <v>80</v>
      </c>
      <c r="B86" s="2202" t="s">
        <v>13725</v>
      </c>
      <c r="C86" s="44" t="s">
        <v>2556</v>
      </c>
      <c r="D86" s="44"/>
      <c r="E86" s="128" t="s">
        <v>3659</v>
      </c>
      <c r="F86" s="128" t="s">
        <v>17225</v>
      </c>
      <c r="G86" s="44" t="s">
        <v>2645</v>
      </c>
      <c r="H86" s="44" t="s">
        <v>4205</v>
      </c>
      <c r="I86" s="128">
        <v>15.7</v>
      </c>
      <c r="J86" s="128">
        <v>201</v>
      </c>
      <c r="K86" s="46">
        <v>0</v>
      </c>
      <c r="L86" s="46">
        <v>25</v>
      </c>
      <c r="M86" s="43" t="s">
        <v>3660</v>
      </c>
      <c r="N86" s="43"/>
      <c r="O86" s="43"/>
      <c r="P86" s="43"/>
      <c r="Q86" s="43"/>
      <c r="R86" s="43"/>
      <c r="S86" s="44"/>
      <c r="T86" s="52" t="s">
        <v>12196</v>
      </c>
      <c r="U86" s="52" t="str">
        <f t="shared" si="3"/>
        <v>100</v>
      </c>
    </row>
    <row r="87" spans="1:21" s="52" customFormat="1">
      <c r="A87" s="128">
        <f t="shared" si="2"/>
        <v>81</v>
      </c>
      <c r="B87" s="2202" t="s">
        <v>13726</v>
      </c>
      <c r="C87" s="44" t="s">
        <v>1756</v>
      </c>
      <c r="D87" s="44" t="s">
        <v>1756</v>
      </c>
      <c r="E87" s="128" t="s">
        <v>4071</v>
      </c>
      <c r="F87" s="128" t="s">
        <v>17227</v>
      </c>
      <c r="G87" s="44" t="s">
        <v>2645</v>
      </c>
      <c r="H87" s="44" t="s">
        <v>1042</v>
      </c>
      <c r="I87" s="128">
        <v>0.01</v>
      </c>
      <c r="J87" s="128">
        <v>40</v>
      </c>
      <c r="K87" s="46">
        <v>0</v>
      </c>
      <c r="L87" s="46">
        <v>200</v>
      </c>
      <c r="M87" s="43" t="s">
        <v>103</v>
      </c>
      <c r="N87" s="43"/>
      <c r="O87" s="43"/>
      <c r="P87" s="43"/>
      <c r="Q87" s="43"/>
      <c r="R87" s="43"/>
      <c r="S87" s="44"/>
      <c r="T87" s="52" t="s">
        <v>12219</v>
      </c>
      <c r="U87" s="52" t="str">
        <f t="shared" si="3"/>
        <v>100</v>
      </c>
    </row>
    <row r="88" spans="1:21" s="52" customFormat="1">
      <c r="A88" s="128">
        <f t="shared" si="2"/>
        <v>82</v>
      </c>
      <c r="B88" s="2202" t="s">
        <v>13727</v>
      </c>
      <c r="C88" s="44" t="s">
        <v>1262</v>
      </c>
      <c r="D88" s="44" t="s">
        <v>1262</v>
      </c>
      <c r="E88" s="128" t="s">
        <v>3659</v>
      </c>
      <c r="F88" s="128" t="s">
        <v>17227</v>
      </c>
      <c r="G88" s="44" t="s">
        <v>2645</v>
      </c>
      <c r="H88" s="44" t="s">
        <v>521</v>
      </c>
      <c r="I88" s="128">
        <v>18</v>
      </c>
      <c r="J88" s="128">
        <v>40</v>
      </c>
      <c r="K88" s="46">
        <v>0</v>
      </c>
      <c r="L88" s="46">
        <v>35</v>
      </c>
      <c r="M88" s="43" t="s">
        <v>3660</v>
      </c>
      <c r="N88" s="43"/>
      <c r="O88" s="43"/>
      <c r="P88" s="43"/>
      <c r="Q88" s="43"/>
      <c r="R88" s="43"/>
      <c r="S88" s="44"/>
      <c r="T88" s="52" t="s">
        <v>12219</v>
      </c>
      <c r="U88" s="52" t="str">
        <f t="shared" si="3"/>
        <v>100</v>
      </c>
    </row>
    <row r="89" spans="1:21" s="52" customFormat="1">
      <c r="A89" s="128">
        <f t="shared" si="2"/>
        <v>83</v>
      </c>
      <c r="B89" s="2202" t="s">
        <v>13728</v>
      </c>
      <c r="C89" s="44" t="s">
        <v>1626</v>
      </c>
      <c r="D89" s="44"/>
      <c r="E89" s="128" t="s">
        <v>3659</v>
      </c>
      <c r="F89" s="128" t="s">
        <v>17225</v>
      </c>
      <c r="G89" s="44" t="s">
        <v>2645</v>
      </c>
      <c r="H89" s="44" t="s">
        <v>3796</v>
      </c>
      <c r="I89" s="128">
        <v>22</v>
      </c>
      <c r="J89" s="128">
        <v>50</v>
      </c>
      <c r="K89" s="46">
        <v>0</v>
      </c>
      <c r="L89" s="46">
        <v>35</v>
      </c>
      <c r="M89" s="43" t="s">
        <v>3660</v>
      </c>
      <c r="N89" s="43"/>
      <c r="O89" s="43"/>
      <c r="P89" s="43"/>
      <c r="Q89" s="43"/>
      <c r="R89" s="43"/>
      <c r="S89" s="44"/>
      <c r="T89" s="52" t="s">
        <v>12196</v>
      </c>
      <c r="U89" s="52" t="str">
        <f t="shared" si="3"/>
        <v>100</v>
      </c>
    </row>
    <row r="90" spans="1:21" s="52" customFormat="1">
      <c r="A90" s="128">
        <f t="shared" si="2"/>
        <v>84</v>
      </c>
      <c r="B90" s="2202" t="s">
        <v>13729</v>
      </c>
      <c r="C90" s="44" t="s">
        <v>1627</v>
      </c>
      <c r="D90" s="44"/>
      <c r="E90" s="128" t="s">
        <v>3659</v>
      </c>
      <c r="F90" s="128" t="s">
        <v>17225</v>
      </c>
      <c r="G90" s="44" t="s">
        <v>2645</v>
      </c>
      <c r="H90" s="44" t="s">
        <v>3796</v>
      </c>
      <c r="I90" s="128">
        <v>22</v>
      </c>
      <c r="J90" s="128">
        <v>50</v>
      </c>
      <c r="K90" s="46">
        <v>0</v>
      </c>
      <c r="L90" s="46">
        <v>35</v>
      </c>
      <c r="M90" s="43" t="s">
        <v>3660</v>
      </c>
      <c r="N90" s="43"/>
      <c r="O90" s="43"/>
      <c r="P90" s="43"/>
      <c r="Q90" s="43"/>
      <c r="R90" s="43"/>
      <c r="S90" s="44"/>
      <c r="T90" s="52" t="s">
        <v>12196</v>
      </c>
      <c r="U90" s="52" t="str">
        <f t="shared" si="3"/>
        <v>100</v>
      </c>
    </row>
    <row r="91" spans="1:21" s="52" customFormat="1">
      <c r="A91" s="128">
        <f t="shared" si="2"/>
        <v>85</v>
      </c>
      <c r="B91" s="2202" t="s">
        <v>13730</v>
      </c>
      <c r="C91" s="44" t="s">
        <v>1628</v>
      </c>
      <c r="D91" s="44"/>
      <c r="E91" s="128" t="s">
        <v>3659</v>
      </c>
      <c r="F91" s="128" t="s">
        <v>17225</v>
      </c>
      <c r="G91" s="44" t="s">
        <v>2645</v>
      </c>
      <c r="H91" s="44" t="s">
        <v>3796</v>
      </c>
      <c r="I91" s="128">
        <v>22</v>
      </c>
      <c r="J91" s="128">
        <v>50</v>
      </c>
      <c r="K91" s="46">
        <v>0</v>
      </c>
      <c r="L91" s="46">
        <v>35</v>
      </c>
      <c r="M91" s="43" t="s">
        <v>3660</v>
      </c>
      <c r="N91" s="43"/>
      <c r="O91" s="43"/>
      <c r="P91" s="43"/>
      <c r="Q91" s="43"/>
      <c r="R91" s="43"/>
      <c r="S91" s="44"/>
      <c r="T91" s="52" t="s">
        <v>12196</v>
      </c>
      <c r="U91" s="52" t="str">
        <f t="shared" si="3"/>
        <v>100</v>
      </c>
    </row>
    <row r="92" spans="1:21" s="52" customFormat="1">
      <c r="A92" s="128">
        <f t="shared" si="2"/>
        <v>86</v>
      </c>
      <c r="B92" s="2202" t="s">
        <v>13731</v>
      </c>
      <c r="C92" s="44" t="s">
        <v>1629</v>
      </c>
      <c r="D92" s="44" t="s">
        <v>1629</v>
      </c>
      <c r="E92" s="128" t="s">
        <v>3659</v>
      </c>
      <c r="F92" s="128" t="s">
        <v>17225</v>
      </c>
      <c r="G92" s="44" t="s">
        <v>2645</v>
      </c>
      <c r="H92" s="44" t="s">
        <v>3796</v>
      </c>
      <c r="I92" s="128">
        <v>21</v>
      </c>
      <c r="J92" s="128">
        <v>52</v>
      </c>
      <c r="K92" s="46">
        <v>0</v>
      </c>
      <c r="L92" s="46">
        <v>35</v>
      </c>
      <c r="M92" s="43" t="s">
        <v>3660</v>
      </c>
      <c r="N92" s="43"/>
      <c r="O92" s="43"/>
      <c r="P92" s="43"/>
      <c r="Q92" s="43"/>
      <c r="R92" s="43"/>
      <c r="S92" s="44"/>
      <c r="T92" s="52" t="s">
        <v>12196</v>
      </c>
      <c r="U92" s="52" t="str">
        <f t="shared" si="3"/>
        <v>100</v>
      </c>
    </row>
    <row r="93" spans="1:21" s="52" customFormat="1">
      <c r="A93" s="128">
        <f t="shared" si="2"/>
        <v>87</v>
      </c>
      <c r="B93" s="2202" t="s">
        <v>13732</v>
      </c>
      <c r="C93" s="44" t="s">
        <v>3687</v>
      </c>
      <c r="D93" s="44"/>
      <c r="E93" s="128" t="s">
        <v>3659</v>
      </c>
      <c r="F93" s="128" t="s">
        <v>17226</v>
      </c>
      <c r="G93" s="44" t="s">
        <v>2645</v>
      </c>
      <c r="H93" s="44" t="s">
        <v>525</v>
      </c>
      <c r="I93" s="128">
        <v>22</v>
      </c>
      <c r="J93" s="128">
        <v>40</v>
      </c>
      <c r="K93" s="46">
        <v>0</v>
      </c>
      <c r="L93" s="46">
        <v>35</v>
      </c>
      <c r="M93" s="43" t="s">
        <v>3660</v>
      </c>
      <c r="N93" s="43"/>
      <c r="O93" s="43"/>
      <c r="P93" s="43"/>
      <c r="Q93" s="43"/>
      <c r="R93" s="43"/>
      <c r="S93" s="44"/>
      <c r="T93" s="52" t="s">
        <v>12264</v>
      </c>
      <c r="U93" s="52" t="str">
        <f t="shared" si="3"/>
        <v>100</v>
      </c>
    </row>
    <row r="94" spans="1:21" s="52" customFormat="1">
      <c r="A94" s="128">
        <f t="shared" si="2"/>
        <v>88</v>
      </c>
      <c r="B94" s="2202" t="s">
        <v>13733</v>
      </c>
      <c r="C94" s="44" t="s">
        <v>3048</v>
      </c>
      <c r="D94" s="44" t="s">
        <v>3048</v>
      </c>
      <c r="E94" s="128" t="s">
        <v>3659</v>
      </c>
      <c r="F94" s="128" t="s">
        <v>17227</v>
      </c>
      <c r="G94" s="44" t="s">
        <v>2645</v>
      </c>
      <c r="H94" s="44" t="s">
        <v>520</v>
      </c>
      <c r="I94" s="128">
        <v>17.5</v>
      </c>
      <c r="J94" s="128">
        <v>100</v>
      </c>
      <c r="K94" s="46">
        <v>0</v>
      </c>
      <c r="L94" s="46">
        <v>35</v>
      </c>
      <c r="M94" s="43" t="s">
        <v>3660</v>
      </c>
      <c r="N94" s="43"/>
      <c r="O94" s="43"/>
      <c r="P94" s="43"/>
      <c r="Q94" s="43"/>
      <c r="R94" s="43"/>
      <c r="S94" s="44"/>
      <c r="T94" s="52" t="s">
        <v>12219</v>
      </c>
      <c r="U94" s="52" t="str">
        <f t="shared" si="3"/>
        <v>110</v>
      </c>
    </row>
    <row r="95" spans="1:21" s="52" customFormat="1">
      <c r="A95" s="128">
        <f t="shared" si="2"/>
        <v>89</v>
      </c>
      <c r="B95" s="2202" t="s">
        <v>13734</v>
      </c>
      <c r="C95" s="44" t="s">
        <v>2854</v>
      </c>
      <c r="D95" s="44" t="s">
        <v>3561</v>
      </c>
      <c r="E95" s="128" t="s">
        <v>3659</v>
      </c>
      <c r="F95" s="128" t="s">
        <v>17227</v>
      </c>
      <c r="G95" s="44" t="s">
        <v>2645</v>
      </c>
      <c r="H95" s="44" t="s">
        <v>520</v>
      </c>
      <c r="I95" s="128">
        <v>17.5</v>
      </c>
      <c r="J95" s="128">
        <v>40</v>
      </c>
      <c r="K95" s="46">
        <v>0</v>
      </c>
      <c r="L95" s="46">
        <v>35</v>
      </c>
      <c r="M95" s="43" t="s">
        <v>3660</v>
      </c>
      <c r="N95" s="43"/>
      <c r="O95" s="43"/>
      <c r="P95" s="43"/>
      <c r="Q95" s="43"/>
      <c r="R95" s="43"/>
      <c r="S95" s="44"/>
      <c r="T95" s="52" t="s">
        <v>12219</v>
      </c>
      <c r="U95" s="52" t="str">
        <f t="shared" si="3"/>
        <v>110</v>
      </c>
    </row>
    <row r="96" spans="1:21" s="52" customFormat="1">
      <c r="A96" s="128">
        <f t="shared" si="2"/>
        <v>90</v>
      </c>
      <c r="B96" s="2202" t="s">
        <v>13735</v>
      </c>
      <c r="C96" s="44" t="s">
        <v>2855</v>
      </c>
      <c r="D96" s="44" t="s">
        <v>3561</v>
      </c>
      <c r="E96" s="128" t="s">
        <v>3659</v>
      </c>
      <c r="F96" s="128" t="s">
        <v>17227</v>
      </c>
      <c r="G96" s="44" t="s">
        <v>2645</v>
      </c>
      <c r="H96" s="44" t="s">
        <v>520</v>
      </c>
      <c r="I96" s="128">
        <v>19.2</v>
      </c>
      <c r="J96" s="128">
        <v>55</v>
      </c>
      <c r="K96" s="46">
        <v>0</v>
      </c>
      <c r="L96" s="46">
        <v>35</v>
      </c>
      <c r="M96" s="43" t="s">
        <v>3660</v>
      </c>
      <c r="N96" s="43"/>
      <c r="O96" s="43"/>
      <c r="P96" s="43"/>
      <c r="Q96" s="43"/>
      <c r="R96" s="43"/>
      <c r="S96" s="44"/>
      <c r="T96" s="52" t="s">
        <v>12219</v>
      </c>
      <c r="U96" s="52" t="str">
        <f t="shared" si="3"/>
        <v>110</v>
      </c>
    </row>
    <row r="97" spans="1:21" s="52" customFormat="1">
      <c r="A97" s="128">
        <f t="shared" si="2"/>
        <v>91</v>
      </c>
      <c r="B97" s="2202" t="s">
        <v>13736</v>
      </c>
      <c r="C97" s="44" t="s">
        <v>3847</v>
      </c>
      <c r="D97" s="44" t="s">
        <v>3847</v>
      </c>
      <c r="E97" s="128" t="s">
        <v>3659</v>
      </c>
      <c r="F97" s="128" t="s">
        <v>17227</v>
      </c>
      <c r="G97" s="44" t="s">
        <v>2645</v>
      </c>
      <c r="H97" s="44" t="s">
        <v>1041</v>
      </c>
      <c r="I97" s="128">
        <v>2</v>
      </c>
      <c r="J97" s="128">
        <v>68</v>
      </c>
      <c r="K97" s="46">
        <v>0</v>
      </c>
      <c r="L97" s="46">
        <v>4</v>
      </c>
      <c r="M97" s="43" t="s">
        <v>3660</v>
      </c>
      <c r="N97" s="43"/>
      <c r="O97" s="43"/>
      <c r="P97" s="43"/>
      <c r="Q97" s="43"/>
      <c r="R97" s="43"/>
      <c r="S97" s="44"/>
      <c r="T97" s="52" t="s">
        <v>12219</v>
      </c>
      <c r="U97" s="52" t="str">
        <f t="shared" si="3"/>
        <v>110</v>
      </c>
    </row>
    <row r="98" spans="1:21" s="52" customFormat="1">
      <c r="A98" s="128">
        <f t="shared" si="2"/>
        <v>92</v>
      </c>
      <c r="B98" s="2202" t="s">
        <v>13737</v>
      </c>
      <c r="C98" s="44" t="s">
        <v>2729</v>
      </c>
      <c r="D98" s="44"/>
      <c r="E98" s="128" t="s">
        <v>3659</v>
      </c>
      <c r="F98" s="128" t="s">
        <v>17227</v>
      </c>
      <c r="G98" s="44" t="s">
        <v>2645</v>
      </c>
      <c r="H98" s="44" t="s">
        <v>4205</v>
      </c>
      <c r="I98" s="128">
        <v>15.7</v>
      </c>
      <c r="J98" s="128">
        <v>201</v>
      </c>
      <c r="K98" s="46">
        <v>0</v>
      </c>
      <c r="L98" s="46">
        <v>25</v>
      </c>
      <c r="M98" s="43" t="s">
        <v>3660</v>
      </c>
      <c r="N98" s="43"/>
      <c r="O98" s="43"/>
      <c r="P98" s="43"/>
      <c r="Q98" s="43"/>
      <c r="R98" s="43"/>
      <c r="S98" s="44"/>
      <c r="T98" s="52" t="s">
        <v>12219</v>
      </c>
      <c r="U98" s="52" t="str">
        <f t="shared" si="3"/>
        <v>110</v>
      </c>
    </row>
    <row r="99" spans="1:21" s="52" customFormat="1">
      <c r="A99" s="128">
        <f t="shared" si="2"/>
        <v>93</v>
      </c>
      <c r="B99" s="2808" t="s">
        <v>19424</v>
      </c>
      <c r="C99" s="44" t="s">
        <v>19426</v>
      </c>
      <c r="D99" s="44" t="s">
        <v>19425</v>
      </c>
      <c r="E99" s="128"/>
      <c r="F99" s="128" t="s">
        <v>17227</v>
      </c>
      <c r="G99" s="44" t="s">
        <v>190</v>
      </c>
      <c r="H99" s="44" t="s">
        <v>19427</v>
      </c>
      <c r="I99" s="128"/>
      <c r="J99" s="128"/>
      <c r="K99" s="46">
        <v>0</v>
      </c>
      <c r="L99" s="46">
        <v>15</v>
      </c>
      <c r="M99" s="43" t="s">
        <v>3660</v>
      </c>
      <c r="N99" s="43"/>
      <c r="O99" s="43"/>
      <c r="P99" s="43"/>
      <c r="Q99" s="43"/>
      <c r="R99" s="43"/>
      <c r="S99" s="44"/>
      <c r="U99" s="52" t="str">
        <f t="shared" si="3"/>
        <v>110</v>
      </c>
    </row>
    <row r="100" spans="1:21" s="52" customFormat="1">
      <c r="A100" s="128">
        <f t="shared" si="2"/>
        <v>94</v>
      </c>
      <c r="B100" s="2202" t="s">
        <v>13738</v>
      </c>
      <c r="C100" s="44" t="s">
        <v>2730</v>
      </c>
      <c r="D100" s="44"/>
      <c r="E100" s="128" t="s">
        <v>4071</v>
      </c>
      <c r="F100" s="128" t="s">
        <v>17230</v>
      </c>
      <c r="G100" s="44" t="s">
        <v>2645</v>
      </c>
      <c r="H100" s="44" t="s">
        <v>1042</v>
      </c>
      <c r="I100" s="128">
        <v>5.0000000000000001E-3</v>
      </c>
      <c r="J100" s="128">
        <v>40</v>
      </c>
      <c r="K100" s="46">
        <v>-50</v>
      </c>
      <c r="L100" s="46">
        <v>200</v>
      </c>
      <c r="M100" s="43" t="s">
        <v>103</v>
      </c>
      <c r="N100" s="43"/>
      <c r="O100" s="43"/>
      <c r="P100" s="43"/>
      <c r="Q100" s="43"/>
      <c r="R100" s="43"/>
      <c r="S100" s="44"/>
      <c r="T100" s="824" t="s">
        <v>12455</v>
      </c>
      <c r="U100" s="52" t="str">
        <f t="shared" si="3"/>
        <v>110</v>
      </c>
    </row>
    <row r="101" spans="1:21" s="52" customFormat="1">
      <c r="A101" s="128">
        <f t="shared" si="2"/>
        <v>95</v>
      </c>
      <c r="B101" s="2202" t="s">
        <v>13739</v>
      </c>
      <c r="C101" s="44" t="s">
        <v>1267</v>
      </c>
      <c r="D101" s="44" t="s">
        <v>1267</v>
      </c>
      <c r="E101" s="128" t="s">
        <v>3659</v>
      </c>
      <c r="F101" s="128" t="s">
        <v>17230</v>
      </c>
      <c r="G101" s="44" t="s">
        <v>2645</v>
      </c>
      <c r="H101" s="44" t="s">
        <v>3886</v>
      </c>
      <c r="I101" s="128">
        <v>3.24</v>
      </c>
      <c r="J101" s="128">
        <v>50</v>
      </c>
      <c r="K101" s="46">
        <v>0</v>
      </c>
      <c r="L101" s="46">
        <v>6</v>
      </c>
      <c r="M101" s="43" t="s">
        <v>3660</v>
      </c>
      <c r="N101" s="43"/>
      <c r="O101" s="43"/>
      <c r="P101" s="43"/>
      <c r="Q101" s="43"/>
      <c r="R101" s="43"/>
      <c r="S101" s="44"/>
      <c r="T101" s="52" t="s">
        <v>12455</v>
      </c>
      <c r="U101" s="52" t="str">
        <f t="shared" si="3"/>
        <v>110</v>
      </c>
    </row>
    <row r="102" spans="1:21" s="52" customFormat="1">
      <c r="A102" s="128">
        <f t="shared" si="2"/>
        <v>96</v>
      </c>
      <c r="B102" s="2202" t="s">
        <v>13740</v>
      </c>
      <c r="C102" s="44" t="s">
        <v>3543</v>
      </c>
      <c r="D102" s="44"/>
      <c r="E102" s="128" t="s">
        <v>3659</v>
      </c>
      <c r="F102" s="128" t="s">
        <v>17226</v>
      </c>
      <c r="G102" s="44" t="s">
        <v>2645</v>
      </c>
      <c r="H102" s="44" t="s">
        <v>279</v>
      </c>
      <c r="I102" s="128">
        <v>4.7</v>
      </c>
      <c r="J102" s="128">
        <v>152</v>
      </c>
      <c r="K102" s="46">
        <v>0</v>
      </c>
      <c r="L102" s="46">
        <v>10</v>
      </c>
      <c r="M102" s="43" t="s">
        <v>3660</v>
      </c>
      <c r="N102" s="43"/>
      <c r="O102" s="43"/>
      <c r="P102" s="43"/>
      <c r="Q102" s="43"/>
      <c r="R102" s="43"/>
      <c r="S102" s="44"/>
      <c r="T102" s="52" t="s">
        <v>12264</v>
      </c>
      <c r="U102" s="52" t="str">
        <f t="shared" si="3"/>
        <v>120</v>
      </c>
    </row>
    <row r="103" spans="1:21" s="52" customFormat="1">
      <c r="A103" s="128">
        <f t="shared" si="2"/>
        <v>97</v>
      </c>
      <c r="B103" s="2202" t="s">
        <v>13741</v>
      </c>
      <c r="C103" s="44" t="s">
        <v>3849</v>
      </c>
      <c r="D103" s="44"/>
      <c r="E103" s="128" t="s">
        <v>3659</v>
      </c>
      <c r="F103" s="128" t="s">
        <v>17226</v>
      </c>
      <c r="G103" s="44" t="s">
        <v>2645</v>
      </c>
      <c r="H103" s="44" t="s">
        <v>1044</v>
      </c>
      <c r="I103" s="128">
        <v>19</v>
      </c>
      <c r="J103" s="128">
        <v>74</v>
      </c>
      <c r="K103" s="46">
        <v>0</v>
      </c>
      <c r="L103" s="46">
        <v>35</v>
      </c>
      <c r="M103" s="43" t="s">
        <v>3660</v>
      </c>
      <c r="N103" s="43"/>
      <c r="O103" s="43"/>
      <c r="P103" s="43"/>
      <c r="Q103" s="43"/>
      <c r="R103" s="43"/>
      <c r="S103" s="44"/>
      <c r="T103" s="52" t="s">
        <v>12264</v>
      </c>
      <c r="U103" s="52" t="str">
        <f t="shared" si="3"/>
        <v>120</v>
      </c>
    </row>
    <row r="104" spans="1:21" s="52" customFormat="1">
      <c r="A104" s="128">
        <f t="shared" si="2"/>
        <v>98</v>
      </c>
      <c r="B104" s="2202" t="s">
        <v>13742</v>
      </c>
      <c r="C104" s="44" t="s">
        <v>3850</v>
      </c>
      <c r="D104" s="44" t="s">
        <v>3850</v>
      </c>
      <c r="E104" s="128" t="s">
        <v>3659</v>
      </c>
      <c r="F104" s="128" t="s">
        <v>17226</v>
      </c>
      <c r="G104" s="44" t="s">
        <v>2645</v>
      </c>
      <c r="H104" s="44" t="s">
        <v>3893</v>
      </c>
      <c r="I104" s="128">
        <v>4.5</v>
      </c>
      <c r="J104" s="128">
        <v>73</v>
      </c>
      <c r="K104" s="46">
        <v>0</v>
      </c>
      <c r="L104" s="46">
        <v>10</v>
      </c>
      <c r="M104" s="43" t="s">
        <v>3660</v>
      </c>
      <c r="N104" s="43"/>
      <c r="O104" s="43"/>
      <c r="P104" s="43"/>
      <c r="Q104" s="43"/>
      <c r="R104" s="43"/>
      <c r="S104" s="44"/>
      <c r="T104" s="52" t="s">
        <v>12264</v>
      </c>
      <c r="U104" s="52" t="str">
        <f t="shared" si="3"/>
        <v>120</v>
      </c>
    </row>
    <row r="105" spans="1:21" s="52" customFormat="1">
      <c r="A105" s="128">
        <f t="shared" si="2"/>
        <v>99</v>
      </c>
      <c r="B105" s="2202" t="s">
        <v>13743</v>
      </c>
      <c r="C105" s="44" t="s">
        <v>2590</v>
      </c>
      <c r="D105" s="44" t="s">
        <v>2590</v>
      </c>
      <c r="E105" s="128" t="s">
        <v>3659</v>
      </c>
      <c r="F105" s="128" t="s">
        <v>17226</v>
      </c>
      <c r="G105" s="44" t="s">
        <v>2645</v>
      </c>
      <c r="H105" s="44" t="s">
        <v>3893</v>
      </c>
      <c r="I105" s="128">
        <v>4.5</v>
      </c>
      <c r="J105" s="128">
        <v>20</v>
      </c>
      <c r="K105" s="46">
        <v>0</v>
      </c>
      <c r="L105" s="46">
        <v>10</v>
      </c>
      <c r="M105" s="43" t="s">
        <v>3660</v>
      </c>
      <c r="N105" s="43"/>
      <c r="O105" s="43"/>
      <c r="P105" s="43"/>
      <c r="Q105" s="43"/>
      <c r="R105" s="43"/>
      <c r="S105" s="44"/>
      <c r="T105" s="52" t="s">
        <v>12264</v>
      </c>
      <c r="U105" s="52" t="str">
        <f t="shared" si="3"/>
        <v>120</v>
      </c>
    </row>
    <row r="106" spans="1:21" s="52" customFormat="1">
      <c r="A106" s="128">
        <f t="shared" si="2"/>
        <v>100</v>
      </c>
      <c r="B106" s="2202" t="s">
        <v>13744</v>
      </c>
      <c r="C106" s="44" t="s">
        <v>3647</v>
      </c>
      <c r="D106" s="44"/>
      <c r="E106" s="128" t="s">
        <v>3659</v>
      </c>
      <c r="F106" s="128" t="s">
        <v>17226</v>
      </c>
      <c r="G106" s="44" t="s">
        <v>2645</v>
      </c>
      <c r="H106" s="44" t="s">
        <v>3893</v>
      </c>
      <c r="I106" s="128">
        <v>4.5</v>
      </c>
      <c r="J106" s="128">
        <v>20</v>
      </c>
      <c r="K106" s="46">
        <v>0</v>
      </c>
      <c r="L106" s="46">
        <v>10</v>
      </c>
      <c r="M106" s="43" t="s">
        <v>3660</v>
      </c>
      <c r="N106" s="43"/>
      <c r="O106" s="43"/>
      <c r="P106" s="43"/>
      <c r="Q106" s="43"/>
      <c r="R106" s="43"/>
      <c r="S106" s="44"/>
      <c r="T106" s="52" t="s">
        <v>12264</v>
      </c>
      <c r="U106" s="52" t="str">
        <f t="shared" si="3"/>
        <v>120</v>
      </c>
    </row>
    <row r="107" spans="1:21" s="52" customFormat="1">
      <c r="A107" s="128">
        <f t="shared" si="2"/>
        <v>101</v>
      </c>
      <c r="B107" s="2202" t="s">
        <v>13745</v>
      </c>
      <c r="C107" s="44" t="s">
        <v>2591</v>
      </c>
      <c r="D107" s="44" t="s">
        <v>2591</v>
      </c>
      <c r="E107" s="128" t="s">
        <v>3659</v>
      </c>
      <c r="F107" s="128" t="s">
        <v>17228</v>
      </c>
      <c r="G107" s="44" t="s">
        <v>2645</v>
      </c>
      <c r="H107" s="44" t="s">
        <v>3893</v>
      </c>
      <c r="I107" s="128">
        <v>15</v>
      </c>
      <c r="J107" s="128">
        <v>61</v>
      </c>
      <c r="K107" s="46">
        <v>0</v>
      </c>
      <c r="L107" s="46">
        <v>25</v>
      </c>
      <c r="M107" s="43" t="s">
        <v>3660</v>
      </c>
      <c r="N107" s="43"/>
      <c r="O107" s="43"/>
      <c r="P107" s="43"/>
      <c r="Q107" s="43"/>
      <c r="R107" s="43"/>
      <c r="S107" s="44"/>
      <c r="T107" s="52" t="s">
        <v>12250</v>
      </c>
      <c r="U107" s="52" t="str">
        <f t="shared" si="3"/>
        <v>130</v>
      </c>
    </row>
    <row r="108" spans="1:21" s="52" customFormat="1">
      <c r="A108" s="128">
        <f t="shared" si="2"/>
        <v>102</v>
      </c>
      <c r="B108" s="2202" t="s">
        <v>13746</v>
      </c>
      <c r="C108" s="44" t="s">
        <v>2592</v>
      </c>
      <c r="D108" s="44" t="s">
        <v>2592</v>
      </c>
      <c r="E108" s="128" t="s">
        <v>3659</v>
      </c>
      <c r="F108" s="128" t="s">
        <v>17228</v>
      </c>
      <c r="G108" s="44" t="s">
        <v>2645</v>
      </c>
      <c r="H108" s="44" t="s">
        <v>3893</v>
      </c>
      <c r="I108" s="128">
        <v>15</v>
      </c>
      <c r="J108" s="128">
        <v>20</v>
      </c>
      <c r="K108" s="46">
        <v>0</v>
      </c>
      <c r="L108" s="46">
        <v>25</v>
      </c>
      <c r="M108" s="43" t="s">
        <v>3660</v>
      </c>
      <c r="N108" s="43"/>
      <c r="O108" s="43"/>
      <c r="P108" s="43"/>
      <c r="Q108" s="43"/>
      <c r="R108" s="43"/>
      <c r="S108" s="44"/>
      <c r="T108" s="52" t="s">
        <v>12250</v>
      </c>
      <c r="U108" s="52" t="str">
        <f t="shared" si="3"/>
        <v>130</v>
      </c>
    </row>
    <row r="109" spans="1:21" s="52" customFormat="1">
      <c r="A109" s="128">
        <f t="shared" si="2"/>
        <v>103</v>
      </c>
      <c r="B109" s="2202" t="s">
        <v>13747</v>
      </c>
      <c r="C109" s="44" t="s">
        <v>4496</v>
      </c>
      <c r="D109" s="44"/>
      <c r="E109" s="128" t="s">
        <v>3659</v>
      </c>
      <c r="F109" s="128" t="s">
        <v>17229</v>
      </c>
      <c r="G109" s="44" t="s">
        <v>2645</v>
      </c>
      <c r="H109" s="44" t="s">
        <v>524</v>
      </c>
      <c r="I109" s="128">
        <v>4.5</v>
      </c>
      <c r="J109" s="128">
        <v>96</v>
      </c>
      <c r="K109" s="46">
        <v>0</v>
      </c>
      <c r="L109" s="46">
        <v>10</v>
      </c>
      <c r="M109" s="43" t="s">
        <v>3660</v>
      </c>
      <c r="N109" s="43"/>
      <c r="O109" s="43"/>
      <c r="P109" s="43"/>
      <c r="Q109" s="43"/>
      <c r="R109" s="43"/>
      <c r="S109" s="44"/>
      <c r="T109" s="52" t="s">
        <v>12289</v>
      </c>
      <c r="U109" s="52" t="str">
        <f t="shared" si="3"/>
        <v>140</v>
      </c>
    </row>
    <row r="110" spans="1:21" s="52" customFormat="1">
      <c r="A110" s="128">
        <f t="shared" si="2"/>
        <v>104</v>
      </c>
      <c r="B110" s="2202" t="s">
        <v>13748</v>
      </c>
      <c r="C110" s="44" t="s">
        <v>2593</v>
      </c>
      <c r="D110" s="44" t="s">
        <v>2593</v>
      </c>
      <c r="E110" s="128" t="s">
        <v>3659</v>
      </c>
      <c r="F110" s="128" t="s">
        <v>17229</v>
      </c>
      <c r="G110" s="44" t="s">
        <v>2645</v>
      </c>
      <c r="H110" s="44" t="s">
        <v>3886</v>
      </c>
      <c r="I110" s="128">
        <v>0.16</v>
      </c>
      <c r="J110" s="128">
        <v>129</v>
      </c>
      <c r="K110" s="46">
        <v>0</v>
      </c>
      <c r="L110" s="46">
        <v>2</v>
      </c>
      <c r="M110" s="43" t="s">
        <v>3660</v>
      </c>
      <c r="N110" s="43"/>
      <c r="O110" s="43"/>
      <c r="P110" s="43"/>
      <c r="Q110" s="43"/>
      <c r="R110" s="43"/>
      <c r="S110" s="44"/>
      <c r="T110" s="52" t="s">
        <v>12289</v>
      </c>
      <c r="U110" s="52" t="str">
        <f t="shared" si="3"/>
        <v>140</v>
      </c>
    </row>
    <row r="111" spans="1:21" s="52" customFormat="1">
      <c r="A111" s="128">
        <f t="shared" si="2"/>
        <v>105</v>
      </c>
      <c r="B111" s="2202" t="s">
        <v>13749</v>
      </c>
      <c r="C111" s="44" t="s">
        <v>4518</v>
      </c>
      <c r="D111" s="44"/>
      <c r="E111" s="128" t="s">
        <v>3659</v>
      </c>
      <c r="F111" s="128" t="s">
        <v>17229</v>
      </c>
      <c r="G111" s="44" t="s">
        <v>2645</v>
      </c>
      <c r="H111" s="44" t="s">
        <v>4205</v>
      </c>
      <c r="I111" s="128">
        <v>15.7</v>
      </c>
      <c r="J111" s="128">
        <v>201</v>
      </c>
      <c r="K111" s="46">
        <v>0</v>
      </c>
      <c r="L111" s="46">
        <v>25</v>
      </c>
      <c r="M111" s="43" t="s">
        <v>3660</v>
      </c>
      <c r="N111" s="43"/>
      <c r="O111" s="43"/>
      <c r="P111" s="43"/>
      <c r="Q111" s="43"/>
      <c r="R111" s="43"/>
      <c r="S111" s="44"/>
      <c r="T111" s="52" t="s">
        <v>12289</v>
      </c>
      <c r="U111" s="52" t="str">
        <f t="shared" si="3"/>
        <v>140</v>
      </c>
    </row>
    <row r="112" spans="1:21" s="52" customFormat="1">
      <c r="A112" s="128">
        <f t="shared" si="2"/>
        <v>106</v>
      </c>
      <c r="B112" s="2202" t="s">
        <v>13750</v>
      </c>
      <c r="C112" s="44" t="s">
        <v>4519</v>
      </c>
      <c r="D112" s="44"/>
      <c r="E112" s="128" t="s">
        <v>4071</v>
      </c>
      <c r="F112" s="128" t="s">
        <v>17230</v>
      </c>
      <c r="G112" s="44" t="s">
        <v>2645</v>
      </c>
      <c r="H112" s="44" t="s">
        <v>1044</v>
      </c>
      <c r="I112" s="128">
        <v>5.0000000000000001E-3</v>
      </c>
      <c r="J112" s="128">
        <v>40</v>
      </c>
      <c r="K112" s="46">
        <v>-50</v>
      </c>
      <c r="L112" s="46">
        <v>200</v>
      </c>
      <c r="M112" s="43" t="s">
        <v>103</v>
      </c>
      <c r="N112" s="43"/>
      <c r="O112" s="43"/>
      <c r="P112" s="43"/>
      <c r="Q112" s="43"/>
      <c r="R112" s="43"/>
      <c r="S112" s="44"/>
      <c r="T112" s="824" t="s">
        <v>12455</v>
      </c>
      <c r="U112" s="52" t="str">
        <f t="shared" si="3"/>
        <v>140</v>
      </c>
    </row>
    <row r="113" spans="1:21" s="52" customFormat="1">
      <c r="A113" s="128">
        <f t="shared" si="2"/>
        <v>107</v>
      </c>
      <c r="B113" s="2202" t="s">
        <v>13751</v>
      </c>
      <c r="C113" s="44" t="s">
        <v>434</v>
      </c>
      <c r="D113" s="44" t="s">
        <v>434</v>
      </c>
      <c r="E113" s="128" t="s">
        <v>3659</v>
      </c>
      <c r="F113" s="128" t="s">
        <v>17231</v>
      </c>
      <c r="G113" s="44" t="s">
        <v>2645</v>
      </c>
      <c r="H113" s="44" t="s">
        <v>520</v>
      </c>
      <c r="I113" s="128">
        <v>0.03</v>
      </c>
      <c r="J113" s="128">
        <v>40</v>
      </c>
      <c r="K113" s="46">
        <v>0</v>
      </c>
      <c r="L113" s="46">
        <v>0.6</v>
      </c>
      <c r="M113" s="43" t="s">
        <v>3660</v>
      </c>
      <c r="N113" s="43"/>
      <c r="O113" s="43"/>
      <c r="P113" s="43"/>
      <c r="Q113" s="43"/>
      <c r="R113" s="43"/>
      <c r="S113" s="44"/>
      <c r="T113" s="52" t="s">
        <v>12411</v>
      </c>
      <c r="U113" s="52" t="str">
        <f t="shared" si="3"/>
        <v>150</v>
      </c>
    </row>
    <row r="114" spans="1:21" s="52" customFormat="1">
      <c r="A114" s="128">
        <f t="shared" si="2"/>
        <v>108</v>
      </c>
      <c r="B114" s="2202" t="s">
        <v>13752</v>
      </c>
      <c r="C114" s="44" t="s">
        <v>435</v>
      </c>
      <c r="D114" s="44" t="s">
        <v>435</v>
      </c>
      <c r="E114" s="128" t="s">
        <v>3659</v>
      </c>
      <c r="F114" s="128" t="s">
        <v>17231</v>
      </c>
      <c r="G114" s="44" t="s">
        <v>2645</v>
      </c>
      <c r="H114" s="44" t="s">
        <v>520</v>
      </c>
      <c r="I114" s="128">
        <v>5.8</v>
      </c>
      <c r="J114" s="128">
        <v>20</v>
      </c>
      <c r="K114" s="46">
        <v>0</v>
      </c>
      <c r="L114" s="46">
        <v>10</v>
      </c>
      <c r="M114" s="43" t="s">
        <v>3660</v>
      </c>
      <c r="N114" s="43"/>
      <c r="O114" s="43"/>
      <c r="P114" s="43"/>
      <c r="Q114" s="43"/>
      <c r="R114" s="43"/>
      <c r="S114" s="44"/>
      <c r="T114" s="52" t="s">
        <v>12411</v>
      </c>
      <c r="U114" s="52" t="str">
        <f t="shared" si="3"/>
        <v>150</v>
      </c>
    </row>
    <row r="115" spans="1:21" s="52" customFormat="1">
      <c r="A115" s="128">
        <f t="shared" si="2"/>
        <v>109</v>
      </c>
      <c r="B115" s="2202" t="s">
        <v>13753</v>
      </c>
      <c r="C115" s="44" t="s">
        <v>2975</v>
      </c>
      <c r="D115" s="44" t="s">
        <v>3565</v>
      </c>
      <c r="E115" s="128" t="s">
        <v>2769</v>
      </c>
      <c r="F115" s="128" t="s">
        <v>3516</v>
      </c>
      <c r="G115" s="44" t="s">
        <v>2646</v>
      </c>
      <c r="H115" s="44" t="s">
        <v>4663</v>
      </c>
      <c r="I115" s="128">
        <v>2.5</v>
      </c>
      <c r="J115" s="128">
        <v>52</v>
      </c>
      <c r="K115" s="46">
        <v>0</v>
      </c>
      <c r="L115" s="46">
        <v>6</v>
      </c>
      <c r="M115" s="43" t="s">
        <v>3660</v>
      </c>
      <c r="N115" s="43"/>
      <c r="O115" s="43"/>
      <c r="P115" s="43"/>
      <c r="Q115" s="43"/>
      <c r="R115" s="43"/>
      <c r="S115" s="44"/>
      <c r="U115" s="52" t="str">
        <f t="shared" si="3"/>
        <v>150</v>
      </c>
    </row>
    <row r="116" spans="1:21" s="52" customFormat="1">
      <c r="A116" s="128">
        <f t="shared" si="2"/>
        <v>110</v>
      </c>
      <c r="B116" s="2202" t="s">
        <v>13754</v>
      </c>
      <c r="C116" s="44" t="s">
        <v>438</v>
      </c>
      <c r="D116" s="44" t="s">
        <v>438</v>
      </c>
      <c r="E116" s="128" t="s">
        <v>3659</v>
      </c>
      <c r="F116" s="128" t="s">
        <v>17232</v>
      </c>
      <c r="G116" s="44" t="s">
        <v>2645</v>
      </c>
      <c r="H116" s="44" t="s">
        <v>531</v>
      </c>
      <c r="I116" s="128">
        <v>0.22</v>
      </c>
      <c r="J116" s="128">
        <v>79</v>
      </c>
      <c r="K116" s="46">
        <v>0</v>
      </c>
      <c r="L116" s="46">
        <v>2</v>
      </c>
      <c r="M116" s="43" t="s">
        <v>3660</v>
      </c>
      <c r="N116" s="43"/>
      <c r="O116" s="43"/>
      <c r="P116" s="43"/>
      <c r="Q116" s="43"/>
      <c r="R116" s="43"/>
      <c r="S116" s="44"/>
      <c r="T116" s="52" t="s">
        <v>12412</v>
      </c>
      <c r="U116" s="52" t="str">
        <f t="shared" si="3"/>
        <v>160</v>
      </c>
    </row>
    <row r="117" spans="1:21" s="52" customFormat="1">
      <c r="A117" s="128">
        <f t="shared" si="2"/>
        <v>111</v>
      </c>
      <c r="B117" s="2202" t="s">
        <v>13755</v>
      </c>
      <c r="C117" s="44" t="s">
        <v>1588</v>
      </c>
      <c r="D117" s="44"/>
      <c r="E117" s="128" t="s">
        <v>3659</v>
      </c>
      <c r="F117" s="128" t="s">
        <v>17232</v>
      </c>
      <c r="G117" s="44" t="s">
        <v>2645</v>
      </c>
      <c r="H117" s="44" t="s">
        <v>279</v>
      </c>
      <c r="I117" s="128">
        <v>4.7</v>
      </c>
      <c r="J117" s="128">
        <v>152</v>
      </c>
      <c r="K117" s="46">
        <v>0</v>
      </c>
      <c r="L117" s="46">
        <v>10</v>
      </c>
      <c r="M117" s="43" t="s">
        <v>3660</v>
      </c>
      <c r="N117" s="43"/>
      <c r="O117" s="43"/>
      <c r="P117" s="43"/>
      <c r="Q117" s="43"/>
      <c r="R117" s="43"/>
      <c r="S117" s="44"/>
      <c r="T117" s="52" t="s">
        <v>12412</v>
      </c>
      <c r="U117" s="52" t="str">
        <f t="shared" si="3"/>
        <v>160</v>
      </c>
    </row>
    <row r="118" spans="1:21" s="52" customFormat="1">
      <c r="A118" s="128">
        <f t="shared" si="2"/>
        <v>112</v>
      </c>
      <c r="B118" s="2202" t="s">
        <v>13756</v>
      </c>
      <c r="C118" s="44" t="s">
        <v>1287</v>
      </c>
      <c r="D118" s="44" t="s">
        <v>1287</v>
      </c>
      <c r="E118" s="128" t="s">
        <v>3659</v>
      </c>
      <c r="F118" s="128" t="s">
        <v>17232</v>
      </c>
      <c r="G118" s="44" t="s">
        <v>2645</v>
      </c>
      <c r="H118" s="44" t="s">
        <v>531</v>
      </c>
      <c r="I118" s="128">
        <v>3.8</v>
      </c>
      <c r="J118" s="128">
        <v>81</v>
      </c>
      <c r="K118" s="46">
        <v>0</v>
      </c>
      <c r="L118" s="46">
        <v>10</v>
      </c>
      <c r="M118" s="43" t="s">
        <v>3660</v>
      </c>
      <c r="N118" s="43"/>
      <c r="O118" s="43"/>
      <c r="P118" s="43"/>
      <c r="Q118" s="43"/>
      <c r="R118" s="43"/>
      <c r="S118" s="44"/>
      <c r="T118" s="52" t="s">
        <v>12412</v>
      </c>
      <c r="U118" s="52" t="str">
        <f t="shared" si="3"/>
        <v>160</v>
      </c>
    </row>
    <row r="119" spans="1:21" s="52" customFormat="1">
      <c r="A119" s="128">
        <f t="shared" si="2"/>
        <v>113</v>
      </c>
      <c r="B119" s="2202" t="s">
        <v>13757</v>
      </c>
      <c r="C119" s="44" t="s">
        <v>2976</v>
      </c>
      <c r="D119" s="44"/>
      <c r="E119" s="128" t="s">
        <v>3659</v>
      </c>
      <c r="F119" s="128" t="s">
        <v>17232</v>
      </c>
      <c r="G119" s="44" t="s">
        <v>2645</v>
      </c>
      <c r="H119" s="44" t="s">
        <v>744</v>
      </c>
      <c r="I119" s="128">
        <v>0.03</v>
      </c>
      <c r="J119" s="128">
        <v>40</v>
      </c>
      <c r="K119" s="46">
        <v>0</v>
      </c>
      <c r="L119" s="46">
        <v>0.6</v>
      </c>
      <c r="M119" s="43" t="s">
        <v>3660</v>
      </c>
      <c r="N119" s="43"/>
      <c r="O119" s="43"/>
      <c r="P119" s="43"/>
      <c r="Q119" s="43"/>
      <c r="R119" s="43"/>
      <c r="S119" s="44"/>
      <c r="T119" s="52" t="s">
        <v>12412</v>
      </c>
      <c r="U119" s="52" t="str">
        <f t="shared" si="3"/>
        <v>160</v>
      </c>
    </row>
    <row r="120" spans="1:21" s="52" customFormat="1">
      <c r="A120" s="128">
        <f t="shared" si="2"/>
        <v>114</v>
      </c>
      <c r="B120" s="2202" t="s">
        <v>13758</v>
      </c>
      <c r="C120" s="44" t="s">
        <v>2977</v>
      </c>
      <c r="D120" s="44"/>
      <c r="E120" s="128" t="s">
        <v>4071</v>
      </c>
      <c r="F120" s="128" t="s">
        <v>17230</v>
      </c>
      <c r="G120" s="44" t="s">
        <v>2645</v>
      </c>
      <c r="H120" s="44" t="s">
        <v>1045</v>
      </c>
      <c r="I120" s="128">
        <v>5.0000000000000001E-3</v>
      </c>
      <c r="J120" s="128">
        <v>40</v>
      </c>
      <c r="K120" s="46">
        <v>-50</v>
      </c>
      <c r="L120" s="46">
        <v>200</v>
      </c>
      <c r="M120" s="43" t="s">
        <v>103</v>
      </c>
      <c r="N120" s="43"/>
      <c r="O120" s="43"/>
      <c r="P120" s="43"/>
      <c r="Q120" s="43"/>
      <c r="R120" s="43"/>
      <c r="S120" s="44"/>
      <c r="T120" s="824" t="s">
        <v>12455</v>
      </c>
      <c r="U120" s="52" t="str">
        <f t="shared" si="3"/>
        <v>160</v>
      </c>
    </row>
    <row r="121" spans="1:21" s="52" customFormat="1">
      <c r="A121" s="128">
        <f t="shared" si="2"/>
        <v>115</v>
      </c>
      <c r="B121" s="2202" t="s">
        <v>13759</v>
      </c>
      <c r="C121" s="44" t="s">
        <v>2978</v>
      </c>
      <c r="D121" s="44"/>
      <c r="E121" s="128" t="s">
        <v>4071</v>
      </c>
      <c r="F121" s="128" t="s">
        <v>17230</v>
      </c>
      <c r="G121" s="44" t="s">
        <v>2645</v>
      </c>
      <c r="H121" s="44" t="s">
        <v>745</v>
      </c>
      <c r="I121" s="128">
        <v>5.0000000000000001E-3</v>
      </c>
      <c r="J121" s="128">
        <v>40</v>
      </c>
      <c r="K121" s="46">
        <v>-50</v>
      </c>
      <c r="L121" s="46">
        <v>200</v>
      </c>
      <c r="M121" s="43" t="s">
        <v>103</v>
      </c>
      <c r="N121" s="43"/>
      <c r="O121" s="43"/>
      <c r="P121" s="43"/>
      <c r="Q121" s="43"/>
      <c r="R121" s="43"/>
      <c r="S121" s="44"/>
      <c r="T121" s="824" t="s">
        <v>12455</v>
      </c>
      <c r="U121" s="52" t="str">
        <f t="shared" si="3"/>
        <v>160</v>
      </c>
    </row>
    <row r="122" spans="1:21" s="52" customFormat="1">
      <c r="A122" s="128">
        <f t="shared" si="2"/>
        <v>116</v>
      </c>
      <c r="B122" s="2202" t="s">
        <v>13760</v>
      </c>
      <c r="C122" s="44" t="s">
        <v>2979</v>
      </c>
      <c r="D122" s="44" t="s">
        <v>2979</v>
      </c>
      <c r="E122" s="128" t="s">
        <v>3659</v>
      </c>
      <c r="F122" s="128" t="s">
        <v>17233</v>
      </c>
      <c r="G122" s="44" t="s">
        <v>2645</v>
      </c>
      <c r="H122" s="44" t="s">
        <v>3887</v>
      </c>
      <c r="I122" s="128">
        <v>0.14000000000000001</v>
      </c>
      <c r="J122" s="128">
        <v>129</v>
      </c>
      <c r="K122" s="46" t="s">
        <v>2980</v>
      </c>
      <c r="L122" s="46">
        <v>3</v>
      </c>
      <c r="M122" s="43" t="s">
        <v>3660</v>
      </c>
      <c r="N122" s="43"/>
      <c r="O122" s="43"/>
      <c r="P122" s="43"/>
      <c r="Q122" s="43"/>
      <c r="R122" s="43"/>
      <c r="S122" s="44" t="s">
        <v>747</v>
      </c>
      <c r="T122" s="52" t="s">
        <v>12429</v>
      </c>
      <c r="U122" s="52" t="str">
        <f t="shared" si="3"/>
        <v>210</v>
      </c>
    </row>
    <row r="123" spans="1:21" s="52" customFormat="1">
      <c r="A123" s="128">
        <f t="shared" si="2"/>
        <v>117</v>
      </c>
      <c r="B123" s="2202" t="s">
        <v>13761</v>
      </c>
      <c r="C123" s="44" t="s">
        <v>2981</v>
      </c>
      <c r="D123" s="44"/>
      <c r="E123" s="128" t="s">
        <v>3659</v>
      </c>
      <c r="F123" s="128" t="s">
        <v>17233</v>
      </c>
      <c r="G123" s="44" t="s">
        <v>2645</v>
      </c>
      <c r="H123" s="44" t="s">
        <v>3887</v>
      </c>
      <c r="I123" s="2071" t="s">
        <v>746</v>
      </c>
      <c r="J123" s="128">
        <v>129</v>
      </c>
      <c r="K123" s="46" t="s">
        <v>2980</v>
      </c>
      <c r="L123" s="46">
        <v>5</v>
      </c>
      <c r="M123" s="43" t="s">
        <v>3660</v>
      </c>
      <c r="N123" s="43"/>
      <c r="O123" s="43"/>
      <c r="P123" s="43"/>
      <c r="Q123" s="43"/>
      <c r="R123" s="43"/>
      <c r="S123" s="44" t="s">
        <v>747</v>
      </c>
      <c r="T123" s="52" t="s">
        <v>12429</v>
      </c>
      <c r="U123" s="52" t="str">
        <f t="shared" si="3"/>
        <v>210</v>
      </c>
    </row>
    <row r="124" spans="1:21" s="52" customFormat="1">
      <c r="A124" s="128">
        <f t="shared" si="2"/>
        <v>118</v>
      </c>
      <c r="B124" s="2202" t="s">
        <v>13762</v>
      </c>
      <c r="C124" s="44" t="s">
        <v>2982</v>
      </c>
      <c r="D124" s="44"/>
      <c r="E124" s="128" t="s">
        <v>3659</v>
      </c>
      <c r="F124" s="128" t="s">
        <v>17233</v>
      </c>
      <c r="G124" s="44" t="s">
        <v>2645</v>
      </c>
      <c r="H124" s="44" t="s">
        <v>4205</v>
      </c>
      <c r="I124" s="128">
        <v>15.7</v>
      </c>
      <c r="J124" s="128">
        <v>201</v>
      </c>
      <c r="K124" s="46">
        <v>0</v>
      </c>
      <c r="L124" s="46">
        <v>25</v>
      </c>
      <c r="M124" s="43" t="s">
        <v>3660</v>
      </c>
      <c r="N124" s="43"/>
      <c r="O124" s="43"/>
      <c r="P124" s="43"/>
      <c r="Q124" s="43"/>
      <c r="R124" s="43"/>
      <c r="S124" s="44"/>
      <c r="T124" s="52" t="s">
        <v>12429</v>
      </c>
      <c r="U124" s="52" t="str">
        <f t="shared" si="3"/>
        <v>210</v>
      </c>
    </row>
    <row r="125" spans="1:21" s="52" customFormat="1">
      <c r="A125" s="128">
        <f t="shared" si="2"/>
        <v>119</v>
      </c>
      <c r="B125" s="2202" t="s">
        <v>13763</v>
      </c>
      <c r="C125" s="44" t="s">
        <v>1686</v>
      </c>
      <c r="D125" s="44" t="s">
        <v>1686</v>
      </c>
      <c r="E125" s="128" t="s">
        <v>3659</v>
      </c>
      <c r="F125" s="128" t="s">
        <v>17233</v>
      </c>
      <c r="G125" s="44" t="s">
        <v>2645</v>
      </c>
      <c r="H125" s="44" t="s">
        <v>3887</v>
      </c>
      <c r="I125" s="128">
        <v>1.71</v>
      </c>
      <c r="J125" s="128">
        <v>129</v>
      </c>
      <c r="K125" s="46">
        <v>0</v>
      </c>
      <c r="L125" s="46">
        <v>4</v>
      </c>
      <c r="M125" s="43" t="s">
        <v>3660</v>
      </c>
      <c r="N125" s="43"/>
      <c r="O125" s="43"/>
      <c r="P125" s="43"/>
      <c r="Q125" s="43"/>
      <c r="R125" s="43"/>
      <c r="S125" s="44" t="s">
        <v>747</v>
      </c>
      <c r="T125" s="52" t="s">
        <v>12429</v>
      </c>
      <c r="U125" s="52" t="str">
        <f t="shared" si="3"/>
        <v>210</v>
      </c>
    </row>
    <row r="126" spans="1:21" s="52" customFormat="1">
      <c r="A126" s="128">
        <f t="shared" si="2"/>
        <v>120</v>
      </c>
      <c r="B126" s="2202" t="s">
        <v>13764</v>
      </c>
      <c r="C126" s="44" t="s">
        <v>1688</v>
      </c>
      <c r="D126" s="44" t="s">
        <v>1688</v>
      </c>
      <c r="E126" s="128" t="s">
        <v>3659</v>
      </c>
      <c r="F126" s="128" t="s">
        <v>17233</v>
      </c>
      <c r="G126" s="44" t="s">
        <v>2645</v>
      </c>
      <c r="H126" s="44" t="s">
        <v>532</v>
      </c>
      <c r="I126" s="128">
        <v>2.66</v>
      </c>
      <c r="J126" s="128">
        <v>40</v>
      </c>
      <c r="K126" s="46">
        <v>0</v>
      </c>
      <c r="L126" s="46">
        <v>6</v>
      </c>
      <c r="M126" s="43" t="s">
        <v>3660</v>
      </c>
      <c r="N126" s="43"/>
      <c r="O126" s="43"/>
      <c r="P126" s="43"/>
      <c r="Q126" s="43"/>
      <c r="R126" s="43"/>
      <c r="S126" s="44"/>
      <c r="T126" s="52" t="s">
        <v>12429</v>
      </c>
      <c r="U126" s="52" t="str">
        <f t="shared" si="3"/>
        <v>210</v>
      </c>
    </row>
    <row r="127" spans="1:21" s="52" customFormat="1">
      <c r="A127" s="128">
        <f t="shared" si="2"/>
        <v>121</v>
      </c>
      <c r="B127" s="2202" t="s">
        <v>13765</v>
      </c>
      <c r="C127" s="44" t="s">
        <v>2983</v>
      </c>
      <c r="D127" s="44"/>
      <c r="E127" s="128" t="s">
        <v>4071</v>
      </c>
      <c r="F127" s="128" t="s">
        <v>17234</v>
      </c>
      <c r="G127" s="44" t="s">
        <v>2645</v>
      </c>
      <c r="H127" s="44" t="s">
        <v>1042</v>
      </c>
      <c r="I127" s="128">
        <v>5.0000000000000001E-3</v>
      </c>
      <c r="J127" s="128">
        <v>40</v>
      </c>
      <c r="K127" s="46">
        <v>-50</v>
      </c>
      <c r="L127" s="46">
        <v>200</v>
      </c>
      <c r="M127" s="43" t="s">
        <v>103</v>
      </c>
      <c r="N127" s="43"/>
      <c r="O127" s="43"/>
      <c r="P127" s="43"/>
      <c r="Q127" s="43"/>
      <c r="R127" s="43"/>
      <c r="S127" s="44"/>
      <c r="T127" s="975" t="s">
        <v>12483</v>
      </c>
      <c r="U127" s="52" t="str">
        <f t="shared" si="3"/>
        <v>210</v>
      </c>
    </row>
    <row r="128" spans="1:21" s="52" customFormat="1">
      <c r="A128" s="128">
        <f t="shared" si="2"/>
        <v>122</v>
      </c>
      <c r="B128" s="2202" t="s">
        <v>13766</v>
      </c>
      <c r="C128" s="44" t="s">
        <v>1690</v>
      </c>
      <c r="D128" s="44" t="s">
        <v>1690</v>
      </c>
      <c r="E128" s="128" t="s">
        <v>3659</v>
      </c>
      <c r="F128" s="128" t="s">
        <v>17234</v>
      </c>
      <c r="G128" s="44" t="s">
        <v>2645</v>
      </c>
      <c r="H128" s="44" t="s">
        <v>532</v>
      </c>
      <c r="I128" s="128">
        <v>2.6</v>
      </c>
      <c r="J128" s="128">
        <v>40</v>
      </c>
      <c r="K128" s="46">
        <v>0</v>
      </c>
      <c r="L128" s="46">
        <v>6</v>
      </c>
      <c r="M128" s="43" t="s">
        <v>3660</v>
      </c>
      <c r="N128" s="43"/>
      <c r="O128" s="43"/>
      <c r="P128" s="43"/>
      <c r="Q128" s="43"/>
      <c r="R128" s="43"/>
      <c r="S128" s="44"/>
      <c r="T128" s="975" t="s">
        <v>12483</v>
      </c>
      <c r="U128" s="52" t="str">
        <f t="shared" si="3"/>
        <v>210</v>
      </c>
    </row>
    <row r="129" spans="1:21" s="52" customFormat="1">
      <c r="A129" s="128">
        <f t="shared" si="2"/>
        <v>123</v>
      </c>
      <c r="B129" s="2202" t="s">
        <v>13767</v>
      </c>
      <c r="C129" s="44" t="s">
        <v>2984</v>
      </c>
      <c r="D129" s="44" t="s">
        <v>2984</v>
      </c>
      <c r="E129" s="128" t="s">
        <v>3659</v>
      </c>
      <c r="F129" s="128" t="s">
        <v>17235</v>
      </c>
      <c r="G129" s="44" t="s">
        <v>2645</v>
      </c>
      <c r="H129" s="44" t="s">
        <v>3887</v>
      </c>
      <c r="I129" s="128">
        <v>0.13</v>
      </c>
      <c r="J129" s="128">
        <v>150</v>
      </c>
      <c r="K129" s="46" t="s">
        <v>2980</v>
      </c>
      <c r="L129" s="46">
        <v>3</v>
      </c>
      <c r="M129" s="43" t="s">
        <v>3660</v>
      </c>
      <c r="N129" s="43"/>
      <c r="O129" s="43"/>
      <c r="P129" s="43"/>
      <c r="Q129" s="43"/>
      <c r="R129" s="43"/>
      <c r="S129" s="44" t="s">
        <v>747</v>
      </c>
      <c r="T129" s="52" t="s">
        <v>12438</v>
      </c>
      <c r="U129" s="52" t="str">
        <f t="shared" si="3"/>
        <v>220</v>
      </c>
    </row>
    <row r="130" spans="1:21" s="52" customFormat="1">
      <c r="A130" s="128">
        <f t="shared" si="2"/>
        <v>124</v>
      </c>
      <c r="B130" s="2202" t="s">
        <v>13768</v>
      </c>
      <c r="C130" s="44" t="s">
        <v>2985</v>
      </c>
      <c r="D130" s="44"/>
      <c r="E130" s="128" t="s">
        <v>3659</v>
      </c>
      <c r="F130" s="128" t="s">
        <v>17235</v>
      </c>
      <c r="G130" s="44" t="s">
        <v>2645</v>
      </c>
      <c r="H130" s="44" t="s">
        <v>3887</v>
      </c>
      <c r="I130" s="128">
        <v>0.3</v>
      </c>
      <c r="J130" s="128">
        <v>150</v>
      </c>
      <c r="K130" s="46">
        <v>0</v>
      </c>
      <c r="L130" s="46">
        <v>4</v>
      </c>
      <c r="M130" s="43" t="s">
        <v>3660</v>
      </c>
      <c r="N130" s="43"/>
      <c r="O130" s="43"/>
      <c r="P130" s="43"/>
      <c r="Q130" s="43"/>
      <c r="R130" s="43"/>
      <c r="S130" s="44" t="s">
        <v>747</v>
      </c>
      <c r="T130" s="52" t="s">
        <v>12438</v>
      </c>
      <c r="U130" s="52" t="str">
        <f t="shared" si="3"/>
        <v>220</v>
      </c>
    </row>
    <row r="131" spans="1:21" s="52" customFormat="1">
      <c r="A131" s="128">
        <f t="shared" si="2"/>
        <v>125</v>
      </c>
      <c r="B131" s="2202" t="s">
        <v>13769</v>
      </c>
      <c r="C131" s="44" t="s">
        <v>2986</v>
      </c>
      <c r="D131" s="44"/>
      <c r="E131" s="128" t="s">
        <v>3659</v>
      </c>
      <c r="F131" s="128" t="s">
        <v>17235</v>
      </c>
      <c r="G131" s="44" t="s">
        <v>2645</v>
      </c>
      <c r="H131" s="44" t="s">
        <v>4205</v>
      </c>
      <c r="I131" s="128">
        <v>15.7</v>
      </c>
      <c r="J131" s="128">
        <v>201</v>
      </c>
      <c r="K131" s="46">
        <v>0</v>
      </c>
      <c r="L131" s="46">
        <v>25</v>
      </c>
      <c r="M131" s="43" t="s">
        <v>3660</v>
      </c>
      <c r="N131" s="43"/>
      <c r="O131" s="43"/>
      <c r="P131" s="43"/>
      <c r="Q131" s="43"/>
      <c r="R131" s="43"/>
      <c r="S131" s="44"/>
      <c r="T131" s="52" t="s">
        <v>12438</v>
      </c>
      <c r="U131" s="52" t="str">
        <f t="shared" si="3"/>
        <v>220</v>
      </c>
    </row>
    <row r="132" spans="1:21" s="52" customFormat="1">
      <c r="A132" s="128">
        <f t="shared" si="2"/>
        <v>126</v>
      </c>
      <c r="B132" s="2202" t="s">
        <v>13770</v>
      </c>
      <c r="C132" s="44" t="s">
        <v>1694</v>
      </c>
      <c r="D132" s="44" t="s">
        <v>1694</v>
      </c>
      <c r="E132" s="128" t="s">
        <v>3659</v>
      </c>
      <c r="F132" s="128" t="s">
        <v>17235</v>
      </c>
      <c r="G132" s="44" t="s">
        <v>2645</v>
      </c>
      <c r="H132" s="44" t="s">
        <v>534</v>
      </c>
      <c r="I132" s="128">
        <v>2.84</v>
      </c>
      <c r="J132" s="128">
        <v>40</v>
      </c>
      <c r="K132" s="46">
        <v>0</v>
      </c>
      <c r="L132" s="46">
        <v>6</v>
      </c>
      <c r="M132" s="43" t="s">
        <v>3660</v>
      </c>
      <c r="N132" s="43"/>
      <c r="O132" s="43"/>
      <c r="P132" s="43"/>
      <c r="Q132" s="43"/>
      <c r="R132" s="43"/>
      <c r="S132" s="44"/>
      <c r="T132" s="52" t="s">
        <v>12438</v>
      </c>
      <c r="U132" s="52" t="str">
        <f t="shared" si="3"/>
        <v>220</v>
      </c>
    </row>
    <row r="133" spans="1:21" s="52" customFormat="1">
      <c r="A133" s="128">
        <f t="shared" si="2"/>
        <v>127</v>
      </c>
      <c r="B133" s="2202" t="s">
        <v>13771</v>
      </c>
      <c r="C133" s="44" t="s">
        <v>1696</v>
      </c>
      <c r="D133" s="44" t="s">
        <v>1696</v>
      </c>
      <c r="E133" s="128" t="s">
        <v>3659</v>
      </c>
      <c r="F133" s="128" t="s">
        <v>17235</v>
      </c>
      <c r="G133" s="44" t="s">
        <v>2645</v>
      </c>
      <c r="H133" s="44" t="s">
        <v>280</v>
      </c>
      <c r="I133" s="128">
        <v>1.88</v>
      </c>
      <c r="J133" s="128">
        <v>40</v>
      </c>
      <c r="K133" s="46">
        <v>0</v>
      </c>
      <c r="L133" s="46">
        <v>4</v>
      </c>
      <c r="M133" s="43" t="s">
        <v>3660</v>
      </c>
      <c r="N133" s="43"/>
      <c r="O133" s="43"/>
      <c r="P133" s="43"/>
      <c r="Q133" s="43"/>
      <c r="R133" s="43"/>
      <c r="S133" s="44"/>
      <c r="T133" s="52" t="s">
        <v>12438</v>
      </c>
      <c r="U133" s="52" t="str">
        <f t="shared" si="3"/>
        <v>220</v>
      </c>
    </row>
    <row r="134" spans="1:21" s="52" customFormat="1">
      <c r="A134" s="128">
        <f t="shared" si="2"/>
        <v>128</v>
      </c>
      <c r="B134" s="2202" t="s">
        <v>13772</v>
      </c>
      <c r="C134" s="44" t="s">
        <v>1692</v>
      </c>
      <c r="D134" s="44" t="s">
        <v>1692</v>
      </c>
      <c r="E134" s="128" t="s">
        <v>3659</v>
      </c>
      <c r="F134" s="128" t="s">
        <v>17235</v>
      </c>
      <c r="G134" s="44" t="s">
        <v>2645</v>
      </c>
      <c r="H134" s="44" t="s">
        <v>3887</v>
      </c>
      <c r="I134" s="128">
        <v>2.0499999999999998</v>
      </c>
      <c r="J134" s="128">
        <v>150</v>
      </c>
      <c r="K134" s="46">
        <v>0</v>
      </c>
      <c r="L134" s="46">
        <v>4</v>
      </c>
      <c r="M134" s="43" t="s">
        <v>3660</v>
      </c>
      <c r="N134" s="43"/>
      <c r="O134" s="43"/>
      <c r="P134" s="43"/>
      <c r="Q134" s="43"/>
      <c r="R134" s="43"/>
      <c r="S134" s="44" t="s">
        <v>747</v>
      </c>
      <c r="T134" s="52" t="s">
        <v>12438</v>
      </c>
      <c r="U134" s="52" t="str">
        <f t="shared" si="3"/>
        <v>220</v>
      </c>
    </row>
    <row r="135" spans="1:21" s="52" customFormat="1">
      <c r="A135" s="128">
        <f t="shared" si="2"/>
        <v>129</v>
      </c>
      <c r="B135" s="2202" t="s">
        <v>13773</v>
      </c>
      <c r="C135" s="44" t="s">
        <v>3393</v>
      </c>
      <c r="D135" s="44" t="s">
        <v>3393</v>
      </c>
      <c r="E135" s="128" t="s">
        <v>3659</v>
      </c>
      <c r="F135" s="128" t="s">
        <v>17236</v>
      </c>
      <c r="G135" s="44" t="s">
        <v>2645</v>
      </c>
      <c r="H135" s="44" t="s">
        <v>2651</v>
      </c>
      <c r="I135" s="128">
        <v>1.31</v>
      </c>
      <c r="J135" s="128">
        <v>40</v>
      </c>
      <c r="K135" s="46">
        <v>0</v>
      </c>
      <c r="L135" s="46">
        <v>3</v>
      </c>
      <c r="M135" s="43" t="s">
        <v>3660</v>
      </c>
      <c r="N135" s="43"/>
      <c r="O135" s="43"/>
      <c r="P135" s="43"/>
      <c r="Q135" s="43"/>
      <c r="R135" s="43"/>
      <c r="S135" s="44"/>
      <c r="T135" s="52" t="s">
        <v>12447</v>
      </c>
      <c r="U135" s="52" t="str">
        <f t="shared" si="3"/>
        <v>230</v>
      </c>
    </row>
    <row r="136" spans="1:21" s="52" customFormat="1">
      <c r="A136" s="128">
        <f t="shared" si="2"/>
        <v>130</v>
      </c>
      <c r="B136" s="2202" t="s">
        <v>13774</v>
      </c>
      <c r="C136" s="44" t="s">
        <v>3391</v>
      </c>
      <c r="D136" s="44" t="s">
        <v>3391</v>
      </c>
      <c r="E136" s="128" t="s">
        <v>3659</v>
      </c>
      <c r="F136" s="128" t="s">
        <v>17236</v>
      </c>
      <c r="G136" s="44" t="s">
        <v>2645</v>
      </c>
      <c r="H136" s="44" t="s">
        <v>749</v>
      </c>
      <c r="I136" s="128">
        <v>21.3</v>
      </c>
      <c r="J136" s="128">
        <v>38</v>
      </c>
      <c r="K136" s="46">
        <v>0</v>
      </c>
      <c r="L136" s="46">
        <v>35</v>
      </c>
      <c r="M136" s="43" t="s">
        <v>3660</v>
      </c>
      <c r="N136" s="43"/>
      <c r="O136" s="43"/>
      <c r="P136" s="43"/>
      <c r="Q136" s="43"/>
      <c r="R136" s="43"/>
      <c r="S136" s="44"/>
      <c r="T136" s="52" t="s">
        <v>12447</v>
      </c>
      <c r="U136" s="52" t="str">
        <f t="shared" si="3"/>
        <v>230</v>
      </c>
    </row>
    <row r="137" spans="1:21" s="52" customFormat="1">
      <c r="A137" s="128">
        <f t="shared" si="2"/>
        <v>131</v>
      </c>
      <c r="B137" s="2202" t="s">
        <v>13775</v>
      </c>
      <c r="C137" s="44" t="s">
        <v>3389</v>
      </c>
      <c r="D137" s="44" t="s">
        <v>3389</v>
      </c>
      <c r="E137" s="128" t="s">
        <v>3659</v>
      </c>
      <c r="F137" s="128" t="s">
        <v>17236</v>
      </c>
      <c r="G137" s="44" t="s">
        <v>2645</v>
      </c>
      <c r="H137" s="44" t="s">
        <v>3887</v>
      </c>
      <c r="I137" s="128">
        <v>21.3</v>
      </c>
      <c r="J137" s="128">
        <v>150</v>
      </c>
      <c r="K137" s="46">
        <v>0</v>
      </c>
      <c r="L137" s="46">
        <v>35</v>
      </c>
      <c r="M137" s="43" t="s">
        <v>3660</v>
      </c>
      <c r="N137" s="43"/>
      <c r="O137" s="43"/>
      <c r="P137" s="43"/>
      <c r="Q137" s="43"/>
      <c r="R137" s="43"/>
      <c r="S137" s="44" t="s">
        <v>747</v>
      </c>
      <c r="T137" s="52" t="s">
        <v>12447</v>
      </c>
      <c r="U137" s="52" t="str">
        <f t="shared" si="3"/>
        <v>230</v>
      </c>
    </row>
    <row r="138" spans="1:21" s="52" customFormat="1">
      <c r="A138" s="128">
        <f t="shared" ref="A138:A201" si="5">A137+1</f>
        <v>132</v>
      </c>
      <c r="B138" s="2202" t="s">
        <v>13776</v>
      </c>
      <c r="C138" s="44" t="s">
        <v>1613</v>
      </c>
      <c r="D138" s="44" t="s">
        <v>1613</v>
      </c>
      <c r="E138" s="128" t="s">
        <v>3659</v>
      </c>
      <c r="F138" s="128" t="s">
        <v>17236</v>
      </c>
      <c r="G138" s="44" t="s">
        <v>2645</v>
      </c>
      <c r="H138" s="44" t="s">
        <v>519</v>
      </c>
      <c r="I138" s="128">
        <v>20</v>
      </c>
      <c r="J138" s="128">
        <v>48</v>
      </c>
      <c r="K138" s="46">
        <v>0</v>
      </c>
      <c r="L138" s="46">
        <v>50</v>
      </c>
      <c r="M138" s="43" t="s">
        <v>3660</v>
      </c>
      <c r="N138" s="43"/>
      <c r="O138" s="43"/>
      <c r="P138" s="43"/>
      <c r="Q138" s="43"/>
      <c r="R138" s="43"/>
      <c r="S138" s="44"/>
      <c r="T138" s="52" t="s">
        <v>12447</v>
      </c>
      <c r="U138" s="52" t="str">
        <f t="shared" ref="U138:U201" si="6">LEFT(RIGHT(B138,LEN(B138)-FIND("-",B138,1)),2)&amp;0</f>
        <v>230</v>
      </c>
    </row>
    <row r="139" spans="1:21" s="52" customFormat="1">
      <c r="A139" s="128">
        <f t="shared" si="5"/>
        <v>133</v>
      </c>
      <c r="B139" s="2202" t="s">
        <v>13777</v>
      </c>
      <c r="C139" s="44" t="s">
        <v>1260</v>
      </c>
      <c r="D139" s="44" t="s">
        <v>1260</v>
      </c>
      <c r="E139" s="128" t="s">
        <v>3659</v>
      </c>
      <c r="F139" s="128" t="s">
        <v>17236</v>
      </c>
      <c r="G139" s="44" t="s">
        <v>2645</v>
      </c>
      <c r="H139" s="44" t="s">
        <v>533</v>
      </c>
      <c r="I139" s="128">
        <v>0.01</v>
      </c>
      <c r="J139" s="128">
        <v>12</v>
      </c>
      <c r="K139" s="46">
        <v>0</v>
      </c>
      <c r="L139" s="46">
        <v>0.1</v>
      </c>
      <c r="M139" s="43" t="s">
        <v>3660</v>
      </c>
      <c r="N139" s="43"/>
      <c r="O139" s="43"/>
      <c r="P139" s="43"/>
      <c r="Q139" s="43"/>
      <c r="R139" s="43"/>
      <c r="S139" s="44"/>
      <c r="T139" s="52" t="s">
        <v>12447</v>
      </c>
      <c r="U139" s="52" t="str">
        <f t="shared" si="6"/>
        <v>240</v>
      </c>
    </row>
    <row r="140" spans="1:21" s="52" customFormat="1">
      <c r="A140" s="128">
        <f t="shared" si="5"/>
        <v>134</v>
      </c>
      <c r="B140" s="2202" t="s">
        <v>13778</v>
      </c>
      <c r="C140" s="44" t="s">
        <v>3395</v>
      </c>
      <c r="D140" s="44" t="s">
        <v>3395</v>
      </c>
      <c r="E140" s="128" t="s">
        <v>3659</v>
      </c>
      <c r="F140" s="128" t="s">
        <v>17236</v>
      </c>
      <c r="G140" s="44" t="s">
        <v>2645</v>
      </c>
      <c r="H140" s="44" t="s">
        <v>532</v>
      </c>
      <c r="I140" s="128">
        <v>1.66</v>
      </c>
      <c r="J140" s="128">
        <v>40</v>
      </c>
      <c r="K140" s="46">
        <v>0</v>
      </c>
      <c r="L140" s="46">
        <v>3</v>
      </c>
      <c r="M140" s="43" t="s">
        <v>3660</v>
      </c>
      <c r="N140" s="43"/>
      <c r="O140" s="43"/>
      <c r="P140" s="43"/>
      <c r="Q140" s="43"/>
      <c r="R140" s="43"/>
      <c r="S140" s="44"/>
      <c r="T140" s="52" t="s">
        <v>12447</v>
      </c>
      <c r="U140" s="52" t="str">
        <f t="shared" si="6"/>
        <v>240</v>
      </c>
    </row>
    <row r="141" spans="1:21" s="52" customFormat="1">
      <c r="A141" s="128">
        <f t="shared" si="5"/>
        <v>135</v>
      </c>
      <c r="B141" s="2202" t="s">
        <v>13779</v>
      </c>
      <c r="C141" s="44" t="s">
        <v>3397</v>
      </c>
      <c r="D141" s="44" t="s">
        <v>3397</v>
      </c>
      <c r="E141" s="128" t="s">
        <v>3659</v>
      </c>
      <c r="F141" s="128" t="s">
        <v>17236</v>
      </c>
      <c r="G141" s="44" t="s">
        <v>2645</v>
      </c>
      <c r="H141" s="44" t="s">
        <v>533</v>
      </c>
      <c r="I141" s="128">
        <v>1.88</v>
      </c>
      <c r="J141" s="128">
        <v>12</v>
      </c>
      <c r="K141" s="46">
        <v>0</v>
      </c>
      <c r="L141" s="46">
        <v>4</v>
      </c>
      <c r="M141" s="43" t="s">
        <v>3660</v>
      </c>
      <c r="N141" s="43"/>
      <c r="O141" s="43"/>
      <c r="P141" s="43"/>
      <c r="Q141" s="43"/>
      <c r="R141" s="43"/>
      <c r="S141" s="44"/>
      <c r="T141" s="52" t="s">
        <v>12447</v>
      </c>
      <c r="U141" s="52" t="str">
        <f t="shared" si="6"/>
        <v>250</v>
      </c>
    </row>
    <row r="142" spans="1:21" s="52" customFormat="1">
      <c r="A142" s="128">
        <f t="shared" si="5"/>
        <v>136</v>
      </c>
      <c r="B142" s="2202" t="s">
        <v>13780</v>
      </c>
      <c r="C142" s="44" t="s">
        <v>3528</v>
      </c>
      <c r="D142" s="44" t="s">
        <v>3528</v>
      </c>
      <c r="E142" s="128" t="s">
        <v>3659</v>
      </c>
      <c r="F142" s="128" t="s">
        <v>17236</v>
      </c>
      <c r="G142" s="44" t="s">
        <v>2645</v>
      </c>
      <c r="H142" s="44" t="s">
        <v>533</v>
      </c>
      <c r="I142" s="128">
        <v>0.04</v>
      </c>
      <c r="J142" s="128">
        <v>148</v>
      </c>
      <c r="K142" s="46">
        <v>0</v>
      </c>
      <c r="L142" s="46">
        <v>2</v>
      </c>
      <c r="M142" s="43" t="s">
        <v>3660</v>
      </c>
      <c r="N142" s="43"/>
      <c r="O142" s="43"/>
      <c r="P142" s="43"/>
      <c r="Q142" s="43"/>
      <c r="R142" s="43"/>
      <c r="S142" s="44" t="s">
        <v>747</v>
      </c>
      <c r="T142" s="52" t="s">
        <v>12447</v>
      </c>
      <c r="U142" s="52" t="str">
        <f t="shared" si="6"/>
        <v>250</v>
      </c>
    </row>
    <row r="143" spans="1:21" s="52" customFormat="1">
      <c r="A143" s="128">
        <f t="shared" si="5"/>
        <v>137</v>
      </c>
      <c r="B143" s="2202" t="s">
        <v>13781</v>
      </c>
      <c r="C143" s="44" t="s">
        <v>396</v>
      </c>
      <c r="D143" s="44"/>
      <c r="E143" s="128" t="s">
        <v>3659</v>
      </c>
      <c r="F143" s="128" t="s">
        <v>17236</v>
      </c>
      <c r="G143" s="44" t="s">
        <v>2645</v>
      </c>
      <c r="H143" s="44" t="s">
        <v>533</v>
      </c>
      <c r="I143" s="128">
        <v>0.5</v>
      </c>
      <c r="J143" s="128">
        <v>148</v>
      </c>
      <c r="K143" s="46">
        <v>0</v>
      </c>
      <c r="L143" s="46">
        <v>6</v>
      </c>
      <c r="M143" s="43" t="s">
        <v>3660</v>
      </c>
      <c r="N143" s="43"/>
      <c r="O143" s="43"/>
      <c r="P143" s="43"/>
      <c r="Q143" s="43"/>
      <c r="R143" s="43"/>
      <c r="S143" s="44" t="s">
        <v>747</v>
      </c>
      <c r="T143" s="52" t="s">
        <v>12447</v>
      </c>
      <c r="U143" s="52" t="str">
        <f t="shared" si="6"/>
        <v>250</v>
      </c>
    </row>
    <row r="144" spans="1:21" s="52" customFormat="1">
      <c r="A144" s="128">
        <f t="shared" si="5"/>
        <v>138</v>
      </c>
      <c r="B144" s="2202" t="s">
        <v>13782</v>
      </c>
      <c r="C144" s="44" t="s">
        <v>397</v>
      </c>
      <c r="D144" s="44"/>
      <c r="E144" s="128" t="s">
        <v>3659</v>
      </c>
      <c r="F144" s="128" t="s">
        <v>17236</v>
      </c>
      <c r="G144" s="44" t="s">
        <v>2645</v>
      </c>
      <c r="H144" s="44" t="s">
        <v>4205</v>
      </c>
      <c r="I144" s="128">
        <v>15.7</v>
      </c>
      <c r="J144" s="128">
        <v>201</v>
      </c>
      <c r="K144" s="46">
        <v>0</v>
      </c>
      <c r="L144" s="46">
        <v>35</v>
      </c>
      <c r="M144" s="43" t="s">
        <v>3660</v>
      </c>
      <c r="N144" s="43"/>
      <c r="O144" s="43"/>
      <c r="P144" s="43"/>
      <c r="Q144" s="43"/>
      <c r="R144" s="43"/>
      <c r="S144" s="44"/>
      <c r="T144" s="52" t="s">
        <v>12447</v>
      </c>
      <c r="U144" s="52" t="str">
        <f t="shared" si="6"/>
        <v>250</v>
      </c>
    </row>
    <row r="145" spans="1:21" s="52" customFormat="1">
      <c r="A145" s="128">
        <f t="shared" si="5"/>
        <v>139</v>
      </c>
      <c r="B145" s="2202" t="s">
        <v>13783</v>
      </c>
      <c r="C145" s="44" t="s">
        <v>3399</v>
      </c>
      <c r="D145" s="44" t="s">
        <v>3399</v>
      </c>
      <c r="E145" s="128" t="s">
        <v>3659</v>
      </c>
      <c r="F145" s="128" t="s">
        <v>17236</v>
      </c>
      <c r="G145" s="44" t="s">
        <v>2645</v>
      </c>
      <c r="H145" s="44" t="s">
        <v>533</v>
      </c>
      <c r="I145" s="128">
        <v>3.55</v>
      </c>
      <c r="J145" s="128">
        <v>148</v>
      </c>
      <c r="K145" s="46">
        <v>0</v>
      </c>
      <c r="L145" s="46">
        <v>6</v>
      </c>
      <c r="M145" s="43" t="s">
        <v>3660</v>
      </c>
      <c r="N145" s="43"/>
      <c r="O145" s="43"/>
      <c r="P145" s="43"/>
      <c r="Q145" s="43"/>
      <c r="R145" s="43"/>
      <c r="S145" s="44" t="s">
        <v>747</v>
      </c>
      <c r="T145" s="52" t="s">
        <v>12447</v>
      </c>
      <c r="U145" s="52" t="str">
        <f t="shared" si="6"/>
        <v>250</v>
      </c>
    </row>
    <row r="146" spans="1:21" s="52" customFormat="1">
      <c r="A146" s="128">
        <f t="shared" si="5"/>
        <v>140</v>
      </c>
      <c r="B146" s="2202" t="s">
        <v>13784</v>
      </c>
      <c r="C146" s="44" t="s">
        <v>4310</v>
      </c>
      <c r="D146" s="44" t="s">
        <v>4310</v>
      </c>
      <c r="E146" s="128" t="s">
        <v>3659</v>
      </c>
      <c r="F146" s="128" t="s">
        <v>17236</v>
      </c>
      <c r="G146" s="44" t="s">
        <v>2645</v>
      </c>
      <c r="H146" s="44" t="s">
        <v>749</v>
      </c>
      <c r="I146" s="128">
        <v>2.33</v>
      </c>
      <c r="J146" s="128">
        <v>40</v>
      </c>
      <c r="K146" s="46">
        <v>0</v>
      </c>
      <c r="L146" s="46">
        <v>6</v>
      </c>
      <c r="M146" s="43" t="s">
        <v>3660</v>
      </c>
      <c r="N146" s="43"/>
      <c r="O146" s="43"/>
      <c r="P146" s="43"/>
      <c r="Q146" s="43"/>
      <c r="R146" s="43"/>
      <c r="S146" s="44"/>
      <c r="T146" s="52" t="s">
        <v>12447</v>
      </c>
      <c r="U146" s="52" t="str">
        <f t="shared" si="6"/>
        <v>250</v>
      </c>
    </row>
    <row r="147" spans="1:21" s="52" customFormat="1">
      <c r="A147" s="128">
        <f t="shared" si="5"/>
        <v>141</v>
      </c>
      <c r="B147" s="2202" t="s">
        <v>13785</v>
      </c>
      <c r="C147" s="44" t="s">
        <v>398</v>
      </c>
      <c r="D147" s="44"/>
      <c r="E147" s="128" t="s">
        <v>4071</v>
      </c>
      <c r="F147" s="128" t="s">
        <v>17234</v>
      </c>
      <c r="G147" s="44" t="s">
        <v>2645</v>
      </c>
      <c r="H147" s="44" t="s">
        <v>3226</v>
      </c>
      <c r="I147" s="128">
        <v>5.0000000000000001E-3</v>
      </c>
      <c r="J147" s="128">
        <v>148</v>
      </c>
      <c r="K147" s="46">
        <v>-50</v>
      </c>
      <c r="L147" s="46">
        <v>200</v>
      </c>
      <c r="M147" s="43" t="s">
        <v>103</v>
      </c>
      <c r="N147" s="43"/>
      <c r="O147" s="43"/>
      <c r="P147" s="43"/>
      <c r="Q147" s="43"/>
      <c r="R147" s="43"/>
      <c r="S147" s="44"/>
      <c r="T147" s="52" t="s">
        <v>12483</v>
      </c>
      <c r="U147" s="52" t="str">
        <f t="shared" si="6"/>
        <v>250</v>
      </c>
    </row>
    <row r="148" spans="1:21" s="52" customFormat="1">
      <c r="A148" s="128">
        <f t="shared" si="5"/>
        <v>142</v>
      </c>
      <c r="B148" s="2202" t="s">
        <v>13786</v>
      </c>
      <c r="C148" s="44" t="s">
        <v>4312</v>
      </c>
      <c r="D148" s="44" t="s">
        <v>4312</v>
      </c>
      <c r="E148" s="128" t="s">
        <v>3659</v>
      </c>
      <c r="F148" s="128" t="s">
        <v>17234</v>
      </c>
      <c r="G148" s="44" t="s">
        <v>2645</v>
      </c>
      <c r="H148" s="44" t="s">
        <v>533</v>
      </c>
      <c r="I148" s="128">
        <v>1.6</v>
      </c>
      <c r="J148" s="128">
        <v>148</v>
      </c>
      <c r="K148" s="46">
        <v>0</v>
      </c>
      <c r="L148" s="46">
        <v>4</v>
      </c>
      <c r="M148" s="43" t="s">
        <v>3660</v>
      </c>
      <c r="N148" s="43"/>
      <c r="O148" s="43"/>
      <c r="P148" s="43"/>
      <c r="Q148" s="43"/>
      <c r="R148" s="43"/>
      <c r="S148" s="44"/>
      <c r="T148" s="52" t="s">
        <v>12483</v>
      </c>
      <c r="U148" s="52" t="str">
        <f t="shared" si="6"/>
        <v>250</v>
      </c>
    </row>
    <row r="149" spans="1:21" s="52" customFormat="1">
      <c r="A149" s="128">
        <f t="shared" si="5"/>
        <v>143</v>
      </c>
      <c r="B149" s="2202" t="s">
        <v>13787</v>
      </c>
      <c r="C149" s="44" t="s">
        <v>4280</v>
      </c>
      <c r="D149" s="44" t="s">
        <v>4279</v>
      </c>
      <c r="E149" s="128" t="s">
        <v>3659</v>
      </c>
      <c r="F149" s="128" t="s">
        <v>17237</v>
      </c>
      <c r="G149" s="44" t="s">
        <v>2645</v>
      </c>
      <c r="H149" s="44" t="s">
        <v>279</v>
      </c>
      <c r="I149" s="128">
        <v>4.7</v>
      </c>
      <c r="J149" s="128">
        <v>152</v>
      </c>
      <c r="K149" s="46">
        <v>0</v>
      </c>
      <c r="L149" s="46">
        <v>10</v>
      </c>
      <c r="M149" s="43" t="s">
        <v>3660</v>
      </c>
      <c r="N149" s="43"/>
      <c r="O149" s="43"/>
      <c r="P149" s="43"/>
      <c r="Q149" s="43"/>
      <c r="R149" s="43"/>
      <c r="S149" s="44"/>
      <c r="T149" s="975" t="s">
        <v>12501</v>
      </c>
      <c r="U149" s="52" t="str">
        <f t="shared" si="6"/>
        <v>310</v>
      </c>
    </row>
    <row r="150" spans="1:21" s="52" customFormat="1">
      <c r="A150" s="128">
        <f t="shared" si="5"/>
        <v>144</v>
      </c>
      <c r="B150" s="2202" t="s">
        <v>13788</v>
      </c>
      <c r="C150" s="44" t="s">
        <v>3531</v>
      </c>
      <c r="D150" s="44" t="s">
        <v>3531</v>
      </c>
      <c r="E150" s="128" t="s">
        <v>3659</v>
      </c>
      <c r="F150" s="128" t="s">
        <v>17266</v>
      </c>
      <c r="G150" s="44" t="s">
        <v>2645</v>
      </c>
      <c r="H150" s="44" t="s">
        <v>750</v>
      </c>
      <c r="I150" s="128">
        <v>0.16</v>
      </c>
      <c r="J150" s="128">
        <v>159</v>
      </c>
      <c r="K150" s="46" t="s">
        <v>2980</v>
      </c>
      <c r="L150" s="46">
        <v>2</v>
      </c>
      <c r="M150" s="43" t="s">
        <v>3660</v>
      </c>
      <c r="N150" s="43"/>
      <c r="O150" s="43"/>
      <c r="P150" s="43"/>
      <c r="Q150" s="43"/>
      <c r="R150" s="43"/>
      <c r="S150" s="44"/>
      <c r="T150" s="975" t="s">
        <v>12518</v>
      </c>
      <c r="U150" s="52" t="str">
        <f t="shared" si="6"/>
        <v>320</v>
      </c>
    </row>
    <row r="151" spans="1:21" s="52" customFormat="1">
      <c r="A151" s="128">
        <f t="shared" si="5"/>
        <v>145</v>
      </c>
      <c r="B151" s="2202" t="s">
        <v>13789</v>
      </c>
      <c r="C151" s="44" t="s">
        <v>1519</v>
      </c>
      <c r="D151" s="44"/>
      <c r="E151" s="128" t="s">
        <v>3659</v>
      </c>
      <c r="F151" s="128" t="s">
        <v>17266</v>
      </c>
      <c r="G151" s="44" t="s">
        <v>2645</v>
      </c>
      <c r="H151" s="44" t="s">
        <v>750</v>
      </c>
      <c r="I151" s="128">
        <v>0.36</v>
      </c>
      <c r="J151" s="128">
        <v>164</v>
      </c>
      <c r="K151" s="46">
        <v>0</v>
      </c>
      <c r="L151" s="46">
        <v>6</v>
      </c>
      <c r="M151" s="43" t="s">
        <v>3660</v>
      </c>
      <c r="N151" s="43"/>
      <c r="O151" s="43"/>
      <c r="P151" s="43"/>
      <c r="Q151" s="43"/>
      <c r="R151" s="43"/>
      <c r="S151" s="44"/>
      <c r="T151" s="52" t="s">
        <v>12518</v>
      </c>
      <c r="U151" s="52" t="str">
        <f t="shared" si="6"/>
        <v>320</v>
      </c>
    </row>
    <row r="152" spans="1:21" s="52" customFormat="1">
      <c r="A152" s="128">
        <f t="shared" si="5"/>
        <v>146</v>
      </c>
      <c r="B152" s="2202" t="s">
        <v>13790</v>
      </c>
      <c r="C152" s="44" t="s">
        <v>4281</v>
      </c>
      <c r="D152" s="44" t="s">
        <v>4281</v>
      </c>
      <c r="E152" s="128" t="s">
        <v>3659</v>
      </c>
      <c r="F152" s="128" t="s">
        <v>17266</v>
      </c>
      <c r="G152" s="44" t="s">
        <v>2645</v>
      </c>
      <c r="H152" s="44" t="s">
        <v>4205</v>
      </c>
      <c r="I152" s="128">
        <v>15.7</v>
      </c>
      <c r="J152" s="128">
        <v>201</v>
      </c>
      <c r="K152" s="46">
        <v>0</v>
      </c>
      <c r="L152" s="46">
        <v>25</v>
      </c>
      <c r="M152" s="43" t="s">
        <v>3660</v>
      </c>
      <c r="N152" s="43"/>
      <c r="O152" s="43"/>
      <c r="P152" s="43"/>
      <c r="Q152" s="43"/>
      <c r="R152" s="43"/>
      <c r="S152" s="44"/>
      <c r="T152" s="52" t="s">
        <v>12518</v>
      </c>
      <c r="U152" s="52" t="str">
        <f t="shared" si="6"/>
        <v>320</v>
      </c>
    </row>
    <row r="153" spans="1:21" s="52" customFormat="1">
      <c r="A153" s="128">
        <f t="shared" si="5"/>
        <v>147</v>
      </c>
      <c r="B153" s="2202" t="s">
        <v>13791</v>
      </c>
      <c r="C153" s="44" t="s">
        <v>4428</v>
      </c>
      <c r="D153" s="44" t="s">
        <v>4428</v>
      </c>
      <c r="E153" s="128" t="s">
        <v>3659</v>
      </c>
      <c r="F153" s="128" t="s">
        <v>17238</v>
      </c>
      <c r="G153" s="44" t="s">
        <v>2645</v>
      </c>
      <c r="H153" s="44" t="s">
        <v>391</v>
      </c>
      <c r="I153" s="128">
        <v>2.8</v>
      </c>
      <c r="J153" s="128">
        <v>67</v>
      </c>
      <c r="K153" s="46">
        <v>0</v>
      </c>
      <c r="L153" s="46">
        <v>6</v>
      </c>
      <c r="M153" s="43" t="s">
        <v>3660</v>
      </c>
      <c r="N153" s="43"/>
      <c r="O153" s="43"/>
      <c r="P153" s="43"/>
      <c r="Q153" s="43"/>
      <c r="R153" s="43"/>
      <c r="S153" s="44"/>
      <c r="T153" s="975" t="s">
        <v>12528</v>
      </c>
      <c r="U153" s="52" t="str">
        <f t="shared" si="6"/>
        <v>410</v>
      </c>
    </row>
    <row r="154" spans="1:21" s="52" customFormat="1">
      <c r="A154" s="128">
        <f t="shared" si="5"/>
        <v>148</v>
      </c>
      <c r="B154" s="2202" t="s">
        <v>13792</v>
      </c>
      <c r="C154" s="44" t="s">
        <v>4282</v>
      </c>
      <c r="D154" s="44"/>
      <c r="E154" s="128" t="s">
        <v>3659</v>
      </c>
      <c r="F154" s="128" t="s">
        <v>3516</v>
      </c>
      <c r="G154" s="44" t="s">
        <v>2645</v>
      </c>
      <c r="H154" s="44" t="s">
        <v>4205</v>
      </c>
      <c r="I154" s="128">
        <v>15.7</v>
      </c>
      <c r="J154" s="128">
        <v>201</v>
      </c>
      <c r="K154" s="46">
        <v>0</v>
      </c>
      <c r="L154" s="46">
        <v>25</v>
      </c>
      <c r="M154" s="43" t="s">
        <v>3660</v>
      </c>
      <c r="N154" s="43"/>
      <c r="O154" s="43"/>
      <c r="P154" s="43"/>
      <c r="Q154" s="43"/>
      <c r="R154" s="43"/>
      <c r="S154" s="44"/>
      <c r="U154" s="52" t="str">
        <f t="shared" si="6"/>
        <v>410</v>
      </c>
    </row>
    <row r="155" spans="1:21" s="52" customFormat="1">
      <c r="A155" s="128">
        <f t="shared" si="5"/>
        <v>149</v>
      </c>
      <c r="B155" s="2202" t="s">
        <v>13793</v>
      </c>
      <c r="C155" s="44" t="s">
        <v>1522</v>
      </c>
      <c r="D155" s="44"/>
      <c r="E155" s="128" t="s">
        <v>3659</v>
      </c>
      <c r="F155" s="128" t="s">
        <v>17238</v>
      </c>
      <c r="G155" s="44" t="s">
        <v>2645</v>
      </c>
      <c r="H155" s="44" t="s">
        <v>3776</v>
      </c>
      <c r="I155" s="128">
        <v>42</v>
      </c>
      <c r="J155" s="128">
        <v>45</v>
      </c>
      <c r="K155" s="46">
        <v>0</v>
      </c>
      <c r="L155" s="46">
        <v>70</v>
      </c>
      <c r="M155" s="43" t="s">
        <v>3660</v>
      </c>
      <c r="N155" s="43"/>
      <c r="O155" s="43"/>
      <c r="P155" s="43"/>
      <c r="Q155" s="43"/>
      <c r="R155" s="43"/>
      <c r="S155" s="44"/>
      <c r="T155" s="975" t="s">
        <v>12528</v>
      </c>
      <c r="U155" s="52" t="str">
        <f t="shared" si="6"/>
        <v>410</v>
      </c>
    </row>
    <row r="156" spans="1:21" s="52" customFormat="1">
      <c r="A156" s="128">
        <f t="shared" si="5"/>
        <v>150</v>
      </c>
      <c r="B156" s="2202" t="s">
        <v>13794</v>
      </c>
      <c r="C156" s="44" t="s">
        <v>4283</v>
      </c>
      <c r="D156" s="44"/>
      <c r="E156" s="128" t="s">
        <v>3659</v>
      </c>
      <c r="F156" s="128" t="s">
        <v>3516</v>
      </c>
      <c r="G156" s="44" t="s">
        <v>2645</v>
      </c>
      <c r="H156" s="44" t="s">
        <v>751</v>
      </c>
      <c r="I156" s="128">
        <v>7.5</v>
      </c>
      <c r="J156" s="128">
        <v>40</v>
      </c>
      <c r="K156" s="46">
        <v>0</v>
      </c>
      <c r="L156" s="46">
        <v>15</v>
      </c>
      <c r="M156" s="43" t="s">
        <v>1119</v>
      </c>
      <c r="N156" s="43"/>
      <c r="O156" s="43"/>
      <c r="P156" s="43"/>
      <c r="Q156" s="43"/>
      <c r="R156" s="43"/>
      <c r="S156" s="44"/>
      <c r="U156" s="52" t="str">
        <f t="shared" si="6"/>
        <v>410</v>
      </c>
    </row>
    <row r="157" spans="1:21" s="52" customFormat="1">
      <c r="A157" s="128">
        <f t="shared" si="5"/>
        <v>151</v>
      </c>
      <c r="B157" s="2202" t="s">
        <v>13795</v>
      </c>
      <c r="C157" s="44" t="s">
        <v>4284</v>
      </c>
      <c r="D157" s="44"/>
      <c r="E157" s="128" t="s">
        <v>3659</v>
      </c>
      <c r="F157" s="128" t="s">
        <v>3516</v>
      </c>
      <c r="G157" s="44" t="s">
        <v>2645</v>
      </c>
      <c r="H157" s="44" t="s">
        <v>3215</v>
      </c>
      <c r="I157" s="128">
        <v>6</v>
      </c>
      <c r="J157" s="128">
        <v>40</v>
      </c>
      <c r="K157" s="46">
        <v>0</v>
      </c>
      <c r="L157" s="46">
        <v>15</v>
      </c>
      <c r="M157" s="43" t="s">
        <v>1119</v>
      </c>
      <c r="N157" s="43"/>
      <c r="O157" s="43"/>
      <c r="P157" s="43"/>
      <c r="Q157" s="43"/>
      <c r="R157" s="43"/>
      <c r="S157" s="44"/>
      <c r="U157" s="52" t="str">
        <f t="shared" si="6"/>
        <v>410</v>
      </c>
    </row>
    <row r="158" spans="1:21" s="52" customFormat="1">
      <c r="A158" s="128">
        <f t="shared" si="5"/>
        <v>152</v>
      </c>
      <c r="B158" s="2202" t="s">
        <v>13796</v>
      </c>
      <c r="C158" s="44" t="s">
        <v>3806</v>
      </c>
      <c r="D158" s="44" t="s">
        <v>3806</v>
      </c>
      <c r="E158" s="128" t="s">
        <v>3659</v>
      </c>
      <c r="F158" s="128" t="s">
        <v>3516</v>
      </c>
      <c r="G158" s="44" t="s">
        <v>2645</v>
      </c>
      <c r="H158" s="44" t="s">
        <v>3884</v>
      </c>
      <c r="I158" s="128">
        <v>40.299999999999997</v>
      </c>
      <c r="J158" s="128">
        <v>41</v>
      </c>
      <c r="K158" s="46">
        <v>0</v>
      </c>
      <c r="L158" s="46">
        <v>70</v>
      </c>
      <c r="M158" s="43" t="s">
        <v>1119</v>
      </c>
      <c r="N158" s="43"/>
      <c r="O158" s="43"/>
      <c r="P158" s="43"/>
      <c r="Q158" s="43"/>
      <c r="R158" s="43"/>
      <c r="S158" s="44"/>
      <c r="U158" s="52" t="str">
        <f t="shared" si="6"/>
        <v>410</v>
      </c>
    </row>
    <row r="159" spans="1:21" s="52" customFormat="1">
      <c r="A159" s="128">
        <f t="shared" si="5"/>
        <v>153</v>
      </c>
      <c r="B159" s="2202" t="s">
        <v>13797</v>
      </c>
      <c r="C159" s="44" t="s">
        <v>606</v>
      </c>
      <c r="D159" s="44" t="s">
        <v>606</v>
      </c>
      <c r="E159" s="128" t="s">
        <v>3659</v>
      </c>
      <c r="F159" s="128" t="s">
        <v>3516</v>
      </c>
      <c r="G159" s="44" t="s">
        <v>2645</v>
      </c>
      <c r="H159" s="44" t="s">
        <v>752</v>
      </c>
      <c r="I159" s="128">
        <v>4.5</v>
      </c>
      <c r="J159" s="128">
        <v>129</v>
      </c>
      <c r="K159" s="46">
        <v>0</v>
      </c>
      <c r="L159" s="46">
        <v>10</v>
      </c>
      <c r="M159" s="43" t="s">
        <v>1119</v>
      </c>
      <c r="N159" s="43"/>
      <c r="O159" s="43"/>
      <c r="P159" s="43"/>
      <c r="Q159" s="43"/>
      <c r="R159" s="43"/>
      <c r="S159" s="44"/>
      <c r="U159" s="52" t="str">
        <f t="shared" si="6"/>
        <v>410</v>
      </c>
    </row>
    <row r="160" spans="1:21" s="52" customFormat="1">
      <c r="A160" s="128">
        <f t="shared" si="5"/>
        <v>154</v>
      </c>
      <c r="B160" s="2202" t="s">
        <v>13798</v>
      </c>
      <c r="C160" s="44" t="s">
        <v>4285</v>
      </c>
      <c r="D160" s="44"/>
      <c r="E160" s="128" t="s">
        <v>3659</v>
      </c>
      <c r="F160" s="128" t="s">
        <v>17215</v>
      </c>
      <c r="G160" s="44" t="s">
        <v>2645</v>
      </c>
      <c r="H160" s="44" t="s">
        <v>3884</v>
      </c>
      <c r="I160" s="128">
        <v>39</v>
      </c>
      <c r="J160" s="128">
        <v>40</v>
      </c>
      <c r="K160" s="46">
        <v>0</v>
      </c>
      <c r="L160" s="46">
        <v>70</v>
      </c>
      <c r="M160" s="43" t="s">
        <v>1119</v>
      </c>
      <c r="N160" s="43"/>
      <c r="O160" s="43"/>
      <c r="P160" s="43"/>
      <c r="Q160" s="43"/>
      <c r="R160" s="43"/>
      <c r="S160" s="44"/>
      <c r="T160" s="52" t="s">
        <v>12399</v>
      </c>
      <c r="U160" s="52" t="str">
        <f t="shared" si="6"/>
        <v>410</v>
      </c>
    </row>
    <row r="161" spans="1:21" s="52" customFormat="1">
      <c r="A161" s="128">
        <f t="shared" si="5"/>
        <v>155</v>
      </c>
      <c r="B161" s="2202" t="s">
        <v>13799</v>
      </c>
      <c r="C161" s="44" t="s">
        <v>4286</v>
      </c>
      <c r="D161" s="44"/>
      <c r="E161" s="128" t="s">
        <v>3659</v>
      </c>
      <c r="F161" s="128" t="s">
        <v>3516</v>
      </c>
      <c r="G161" s="44" t="s">
        <v>2645</v>
      </c>
      <c r="H161" s="44" t="s">
        <v>3884</v>
      </c>
      <c r="I161" s="128">
        <v>2.8</v>
      </c>
      <c r="J161" s="128">
        <v>20</v>
      </c>
      <c r="K161" s="46">
        <v>0</v>
      </c>
      <c r="L161" s="46">
        <v>6</v>
      </c>
      <c r="M161" s="43" t="s">
        <v>1119</v>
      </c>
      <c r="N161" s="43"/>
      <c r="O161" s="43"/>
      <c r="P161" s="43"/>
      <c r="Q161" s="43"/>
      <c r="R161" s="43"/>
      <c r="S161" s="44"/>
      <c r="U161" s="52" t="str">
        <f t="shared" si="6"/>
        <v>410</v>
      </c>
    </row>
    <row r="162" spans="1:21" s="52" customFormat="1">
      <c r="A162" s="128">
        <f t="shared" si="5"/>
        <v>156</v>
      </c>
      <c r="B162" s="2077" t="s">
        <v>13800</v>
      </c>
      <c r="C162" s="30" t="s">
        <v>609</v>
      </c>
      <c r="D162" s="30" t="s">
        <v>609</v>
      </c>
      <c r="E162" s="2073" t="s">
        <v>3763</v>
      </c>
      <c r="F162" s="2073" t="s">
        <v>3516</v>
      </c>
      <c r="G162" s="145" t="s">
        <v>2646</v>
      </c>
      <c r="H162" s="30" t="s">
        <v>3884</v>
      </c>
      <c r="I162" s="2073">
        <v>41.5</v>
      </c>
      <c r="J162" s="2073">
        <v>48</v>
      </c>
      <c r="K162" s="110">
        <v>0</v>
      </c>
      <c r="L162" s="43">
        <v>1000</v>
      </c>
      <c r="M162" s="33" t="s">
        <v>103</v>
      </c>
      <c r="N162" s="33"/>
      <c r="O162" s="33"/>
      <c r="P162" s="33"/>
      <c r="Q162" s="33"/>
      <c r="R162" s="33"/>
      <c r="S162" s="44"/>
      <c r="U162" s="52" t="str">
        <f t="shared" si="6"/>
        <v>410</v>
      </c>
    </row>
    <row r="163" spans="1:21" s="52" customFormat="1">
      <c r="A163" s="128">
        <f t="shared" si="5"/>
        <v>157</v>
      </c>
      <c r="B163" s="2202" t="s">
        <v>13801</v>
      </c>
      <c r="C163" s="44" t="s">
        <v>4287</v>
      </c>
      <c r="D163" s="44"/>
      <c r="E163" s="128" t="s">
        <v>3659</v>
      </c>
      <c r="F163" s="128" t="s">
        <v>3516</v>
      </c>
      <c r="G163" s="44" t="s">
        <v>2645</v>
      </c>
      <c r="H163" s="44" t="s">
        <v>3890</v>
      </c>
      <c r="I163" s="128">
        <v>4.5</v>
      </c>
      <c r="J163" s="128">
        <v>124</v>
      </c>
      <c r="K163" s="46">
        <v>0</v>
      </c>
      <c r="L163" s="46">
        <v>10</v>
      </c>
      <c r="M163" s="43" t="s">
        <v>1119</v>
      </c>
      <c r="N163" s="43"/>
      <c r="O163" s="43"/>
      <c r="P163" s="43"/>
      <c r="Q163" s="43"/>
      <c r="R163" s="43"/>
      <c r="S163" s="44"/>
      <c r="U163" s="52" t="str">
        <f t="shared" si="6"/>
        <v>410</v>
      </c>
    </row>
    <row r="164" spans="1:21" s="52" customFormat="1">
      <c r="A164" s="128">
        <f t="shared" si="5"/>
        <v>158</v>
      </c>
      <c r="B164" s="2202" t="s">
        <v>13802</v>
      </c>
      <c r="C164" s="44" t="s">
        <v>609</v>
      </c>
      <c r="D164" s="44" t="s">
        <v>609</v>
      </c>
      <c r="E164" s="128" t="s">
        <v>3659</v>
      </c>
      <c r="F164" s="128" t="s">
        <v>3516</v>
      </c>
      <c r="G164" s="44" t="s">
        <v>2645</v>
      </c>
      <c r="H164" s="44" t="s">
        <v>3884</v>
      </c>
      <c r="I164" s="128">
        <v>41.5</v>
      </c>
      <c r="J164" s="128">
        <v>48</v>
      </c>
      <c r="K164" s="46">
        <v>0</v>
      </c>
      <c r="L164" s="46">
        <v>70</v>
      </c>
      <c r="M164" s="43" t="s">
        <v>1119</v>
      </c>
      <c r="N164" s="43"/>
      <c r="O164" s="43"/>
      <c r="P164" s="43"/>
      <c r="Q164" s="43"/>
      <c r="R164" s="43"/>
      <c r="S164" s="44"/>
      <c r="U164" s="52" t="str">
        <f t="shared" si="6"/>
        <v>410</v>
      </c>
    </row>
    <row r="165" spans="1:21" s="52" customFormat="1">
      <c r="A165" s="128">
        <f t="shared" si="5"/>
        <v>159</v>
      </c>
      <c r="B165" s="2202" t="s">
        <v>13803</v>
      </c>
      <c r="C165" s="44" t="s">
        <v>4288</v>
      </c>
      <c r="D165" s="44"/>
      <c r="E165" s="128" t="s">
        <v>3659</v>
      </c>
      <c r="F165" s="128" t="s">
        <v>3516</v>
      </c>
      <c r="G165" s="44" t="s">
        <v>2645</v>
      </c>
      <c r="H165" s="44" t="s">
        <v>4271</v>
      </c>
      <c r="I165" s="128">
        <v>41.6</v>
      </c>
      <c r="J165" s="128">
        <v>45</v>
      </c>
      <c r="K165" s="46">
        <v>0</v>
      </c>
      <c r="L165" s="46">
        <v>70</v>
      </c>
      <c r="M165" s="43" t="s">
        <v>1119</v>
      </c>
      <c r="N165" s="43"/>
      <c r="O165" s="43"/>
      <c r="P165" s="43"/>
      <c r="Q165" s="43"/>
      <c r="R165" s="43"/>
      <c r="S165" s="44"/>
      <c r="T165" s="52" t="s">
        <v>12528</v>
      </c>
      <c r="U165" s="52" t="str">
        <f t="shared" si="6"/>
        <v>410</v>
      </c>
    </row>
    <row r="166" spans="1:21" s="52" customFormat="1">
      <c r="A166" s="128">
        <f t="shared" si="5"/>
        <v>160</v>
      </c>
      <c r="B166" s="2202" t="s">
        <v>13804</v>
      </c>
      <c r="C166" s="44" t="s">
        <v>4289</v>
      </c>
      <c r="D166" s="44"/>
      <c r="E166" s="128" t="s">
        <v>4071</v>
      </c>
      <c r="F166" s="128" t="s">
        <v>17239</v>
      </c>
      <c r="G166" s="44" t="s">
        <v>2645</v>
      </c>
      <c r="H166" s="44" t="s">
        <v>3890</v>
      </c>
      <c r="I166" s="128">
        <v>5.0000000000000001E-3</v>
      </c>
      <c r="J166" s="128">
        <v>40</v>
      </c>
      <c r="K166" s="46">
        <v>-50</v>
      </c>
      <c r="L166" s="46">
        <v>200</v>
      </c>
      <c r="M166" s="43" t="s">
        <v>103</v>
      </c>
      <c r="N166" s="43"/>
      <c r="O166" s="43"/>
      <c r="P166" s="43"/>
      <c r="Q166" s="43"/>
      <c r="R166" s="43"/>
      <c r="S166" s="44"/>
      <c r="T166" s="52" t="s">
        <v>12488</v>
      </c>
      <c r="U166" s="52" t="str">
        <f t="shared" si="6"/>
        <v>410</v>
      </c>
    </row>
    <row r="167" spans="1:21" s="52" customFormat="1">
      <c r="A167" s="128">
        <f t="shared" si="5"/>
        <v>161</v>
      </c>
      <c r="B167" s="2202" t="s">
        <v>13805</v>
      </c>
      <c r="C167" s="44" t="s">
        <v>3132</v>
      </c>
      <c r="D167" s="44" t="s">
        <v>1100</v>
      </c>
      <c r="E167" s="128" t="s">
        <v>4664</v>
      </c>
      <c r="F167" s="128" t="s">
        <v>3516</v>
      </c>
      <c r="G167" s="44" t="s">
        <v>2646</v>
      </c>
      <c r="H167" s="44" t="s">
        <v>4663</v>
      </c>
      <c r="I167" s="128">
        <v>2.5</v>
      </c>
      <c r="J167" s="128">
        <v>52</v>
      </c>
      <c r="K167" s="46">
        <v>0</v>
      </c>
      <c r="L167" s="46">
        <v>6</v>
      </c>
      <c r="M167" s="43" t="s">
        <v>3660</v>
      </c>
      <c r="N167" s="43"/>
      <c r="O167" s="43"/>
      <c r="P167" s="43"/>
      <c r="Q167" s="43"/>
      <c r="R167" s="43"/>
      <c r="S167" s="44"/>
      <c r="U167" s="52" t="str">
        <f t="shared" si="6"/>
        <v>410</v>
      </c>
    </row>
    <row r="168" spans="1:21" s="52" customFormat="1">
      <c r="A168" s="128">
        <f t="shared" si="5"/>
        <v>162</v>
      </c>
      <c r="B168" s="2202" t="s">
        <v>13806</v>
      </c>
      <c r="C168" s="44" t="s">
        <v>3133</v>
      </c>
      <c r="D168" s="44" t="s">
        <v>3133</v>
      </c>
      <c r="E168" s="128" t="s">
        <v>3659</v>
      </c>
      <c r="F168" s="128" t="s">
        <v>3516</v>
      </c>
      <c r="G168" s="44" t="s">
        <v>2645</v>
      </c>
      <c r="H168" s="44" t="s">
        <v>3890</v>
      </c>
      <c r="I168" s="128">
        <v>0.23</v>
      </c>
      <c r="J168" s="128">
        <v>139</v>
      </c>
      <c r="K168" s="46" t="s">
        <v>2980</v>
      </c>
      <c r="L168" s="46">
        <v>2</v>
      </c>
      <c r="M168" s="43" t="s">
        <v>1119</v>
      </c>
      <c r="N168" s="43"/>
      <c r="O168" s="43"/>
      <c r="P168" s="43"/>
      <c r="Q168" s="43"/>
      <c r="R168" s="43"/>
      <c r="S168" s="44"/>
      <c r="U168" s="52" t="str">
        <f t="shared" si="6"/>
        <v>420</v>
      </c>
    </row>
    <row r="169" spans="1:21" s="52" customFormat="1">
      <c r="A169" s="128">
        <f t="shared" si="5"/>
        <v>163</v>
      </c>
      <c r="B169" s="2202" t="s">
        <v>13807</v>
      </c>
      <c r="C169" s="44" t="s">
        <v>3223</v>
      </c>
      <c r="D169" s="44"/>
      <c r="E169" s="128" t="s">
        <v>3659</v>
      </c>
      <c r="F169" s="128" t="s">
        <v>3516</v>
      </c>
      <c r="G169" s="44" t="s">
        <v>2645</v>
      </c>
      <c r="H169" s="44" t="s">
        <v>4205</v>
      </c>
      <c r="I169" s="128">
        <v>15.7</v>
      </c>
      <c r="J169" s="128">
        <v>201</v>
      </c>
      <c r="K169" s="46">
        <v>0</v>
      </c>
      <c r="L169" s="46">
        <v>25</v>
      </c>
      <c r="M169" s="43" t="s">
        <v>1119</v>
      </c>
      <c r="N169" s="43"/>
      <c r="O169" s="43"/>
      <c r="P169" s="43"/>
      <c r="Q169" s="43"/>
      <c r="R169" s="43"/>
      <c r="S169" s="44"/>
      <c r="U169" s="52" t="str">
        <f t="shared" si="6"/>
        <v>420</v>
      </c>
    </row>
    <row r="170" spans="1:21" s="52" customFormat="1">
      <c r="A170" s="128">
        <f t="shared" si="5"/>
        <v>164</v>
      </c>
      <c r="B170" s="2202" t="s">
        <v>13808</v>
      </c>
      <c r="C170" s="44" t="s">
        <v>1759</v>
      </c>
      <c r="D170" s="44" t="s">
        <v>1759</v>
      </c>
      <c r="E170" s="128" t="s">
        <v>3659</v>
      </c>
      <c r="F170" s="128" t="s">
        <v>17276</v>
      </c>
      <c r="G170" s="44" t="s">
        <v>2645</v>
      </c>
      <c r="H170" s="44" t="s">
        <v>3890</v>
      </c>
      <c r="I170" s="128">
        <v>0.23</v>
      </c>
      <c r="J170" s="128">
        <v>138</v>
      </c>
      <c r="K170" s="46" t="s">
        <v>2980</v>
      </c>
      <c r="L170" s="46">
        <v>2</v>
      </c>
      <c r="M170" s="43" t="s">
        <v>3660</v>
      </c>
      <c r="N170" s="43"/>
      <c r="O170" s="43"/>
      <c r="P170" s="43"/>
      <c r="Q170" s="43"/>
      <c r="R170" s="43"/>
      <c r="S170" s="44"/>
      <c r="T170" s="52" t="s">
        <v>12535</v>
      </c>
      <c r="U170" s="52" t="str">
        <f t="shared" si="6"/>
        <v>430</v>
      </c>
    </row>
    <row r="171" spans="1:21" s="52" customFormat="1">
      <c r="A171" s="128">
        <f t="shared" si="5"/>
        <v>165</v>
      </c>
      <c r="B171" s="2202" t="s">
        <v>13809</v>
      </c>
      <c r="C171" s="44" t="s">
        <v>3224</v>
      </c>
      <c r="D171" s="44"/>
      <c r="E171" s="128" t="s">
        <v>3659</v>
      </c>
      <c r="F171" s="128" t="s">
        <v>3516</v>
      </c>
      <c r="G171" s="44" t="s">
        <v>2645</v>
      </c>
      <c r="H171" s="44" t="s">
        <v>4205</v>
      </c>
      <c r="I171" s="128">
        <v>15.7</v>
      </c>
      <c r="J171" s="128">
        <v>201</v>
      </c>
      <c r="K171" s="46">
        <v>0</v>
      </c>
      <c r="L171" s="46">
        <v>25</v>
      </c>
      <c r="M171" s="43" t="s">
        <v>3660</v>
      </c>
      <c r="N171" s="43"/>
      <c r="O171" s="43"/>
      <c r="P171" s="43"/>
      <c r="Q171" s="43"/>
      <c r="R171" s="43"/>
      <c r="S171" s="44"/>
      <c r="U171" s="52" t="str">
        <f t="shared" si="6"/>
        <v>430</v>
      </c>
    </row>
    <row r="172" spans="1:21" s="52" customFormat="1">
      <c r="A172" s="128">
        <f t="shared" si="5"/>
        <v>166</v>
      </c>
      <c r="B172" s="2202" t="s">
        <v>13810</v>
      </c>
      <c r="C172" s="44" t="s">
        <v>1850</v>
      </c>
      <c r="D172" s="44" t="s">
        <v>1850</v>
      </c>
      <c r="E172" s="128" t="s">
        <v>3659</v>
      </c>
      <c r="F172" s="128" t="s">
        <v>17276</v>
      </c>
      <c r="G172" s="44" t="s">
        <v>2645</v>
      </c>
      <c r="H172" s="44" t="s">
        <v>3890</v>
      </c>
      <c r="I172" s="128">
        <v>3.08</v>
      </c>
      <c r="J172" s="128">
        <v>138</v>
      </c>
      <c r="K172" s="46">
        <v>0</v>
      </c>
      <c r="L172" s="46">
        <v>6</v>
      </c>
      <c r="M172" s="43" t="s">
        <v>3660</v>
      </c>
      <c r="N172" s="43"/>
      <c r="O172" s="43"/>
      <c r="P172" s="43"/>
      <c r="Q172" s="43"/>
      <c r="R172" s="43"/>
      <c r="S172" s="44"/>
      <c r="T172" s="52" t="s">
        <v>12535</v>
      </c>
      <c r="U172" s="52" t="str">
        <f t="shared" si="6"/>
        <v>430</v>
      </c>
    </row>
    <row r="173" spans="1:21" s="52" customFormat="1">
      <c r="A173" s="128">
        <f t="shared" si="5"/>
        <v>167</v>
      </c>
      <c r="B173" s="2202" t="s">
        <v>13811</v>
      </c>
      <c r="C173" s="44" t="s">
        <v>1761</v>
      </c>
      <c r="D173" s="44" t="s">
        <v>1761</v>
      </c>
      <c r="E173" s="128" t="s">
        <v>3659</v>
      </c>
      <c r="F173" s="128" t="s">
        <v>17240</v>
      </c>
      <c r="G173" s="44" t="s">
        <v>2645</v>
      </c>
      <c r="H173" s="44" t="s">
        <v>543</v>
      </c>
      <c r="I173" s="128">
        <v>0.14000000000000001</v>
      </c>
      <c r="J173" s="128">
        <v>170</v>
      </c>
      <c r="K173" s="46" t="s">
        <v>2980</v>
      </c>
      <c r="L173" s="46">
        <v>2</v>
      </c>
      <c r="M173" s="43" t="s">
        <v>3660</v>
      </c>
      <c r="N173" s="43"/>
      <c r="O173" s="43"/>
      <c r="P173" s="43"/>
      <c r="Q173" s="43"/>
      <c r="R173" s="43"/>
      <c r="S173" s="44"/>
      <c r="T173" s="975" t="s">
        <v>12519</v>
      </c>
      <c r="U173" s="52" t="str">
        <f t="shared" si="6"/>
        <v>440</v>
      </c>
    </row>
    <row r="174" spans="1:21" s="52" customFormat="1">
      <c r="A174" s="128">
        <f t="shared" si="5"/>
        <v>168</v>
      </c>
      <c r="B174" s="2202" t="s">
        <v>13812</v>
      </c>
      <c r="C174" s="44" t="s">
        <v>1008</v>
      </c>
      <c r="D174" s="44"/>
      <c r="E174" s="128" t="s">
        <v>3659</v>
      </c>
      <c r="F174" s="128" t="s">
        <v>17240</v>
      </c>
      <c r="G174" s="44" t="s">
        <v>2645</v>
      </c>
      <c r="H174" s="44" t="s">
        <v>4205</v>
      </c>
      <c r="I174" s="128">
        <v>15.7</v>
      </c>
      <c r="J174" s="128">
        <v>201</v>
      </c>
      <c r="K174" s="46">
        <v>0</v>
      </c>
      <c r="L174" s="46">
        <v>25</v>
      </c>
      <c r="M174" s="43" t="s">
        <v>3660</v>
      </c>
      <c r="N174" s="43"/>
      <c r="O174" s="43"/>
      <c r="P174" s="43"/>
      <c r="Q174" s="43"/>
      <c r="R174" s="43"/>
      <c r="S174" s="44"/>
      <c r="T174" s="975" t="s">
        <v>12519</v>
      </c>
      <c r="U174" s="52" t="str">
        <f t="shared" si="6"/>
        <v>440</v>
      </c>
    </row>
    <row r="175" spans="1:21" s="52" customFormat="1">
      <c r="A175" s="128">
        <f t="shared" si="5"/>
        <v>169</v>
      </c>
      <c r="B175" s="2202" t="s">
        <v>13813</v>
      </c>
      <c r="C175" s="44" t="s">
        <v>1858</v>
      </c>
      <c r="D175" s="44" t="s">
        <v>1858</v>
      </c>
      <c r="E175" s="128" t="s">
        <v>3659</v>
      </c>
      <c r="F175" s="128" t="s">
        <v>17240</v>
      </c>
      <c r="G175" s="44" t="s">
        <v>2645</v>
      </c>
      <c r="H175" s="44" t="s">
        <v>4208</v>
      </c>
      <c r="I175" s="128">
        <v>3.01</v>
      </c>
      <c r="J175" s="128">
        <v>40</v>
      </c>
      <c r="K175" s="46">
        <v>0</v>
      </c>
      <c r="L175" s="46">
        <v>6</v>
      </c>
      <c r="M175" s="43" t="s">
        <v>3660</v>
      </c>
      <c r="N175" s="43"/>
      <c r="O175" s="43"/>
      <c r="P175" s="43"/>
      <c r="Q175" s="43"/>
      <c r="R175" s="43"/>
      <c r="S175" s="44"/>
      <c r="T175" s="975" t="s">
        <v>12519</v>
      </c>
      <c r="U175" s="52" t="str">
        <f t="shared" si="6"/>
        <v>440</v>
      </c>
    </row>
    <row r="176" spans="1:21" s="52" customFormat="1">
      <c r="A176" s="128">
        <f t="shared" si="5"/>
        <v>170</v>
      </c>
      <c r="B176" s="2202" t="s">
        <v>13814</v>
      </c>
      <c r="C176" s="44" t="s">
        <v>831</v>
      </c>
      <c r="D176" s="44" t="s">
        <v>831</v>
      </c>
      <c r="E176" s="128" t="s">
        <v>3659</v>
      </c>
      <c r="F176" s="128" t="s">
        <v>3516</v>
      </c>
      <c r="G176" s="44" t="s">
        <v>2645</v>
      </c>
      <c r="H176" s="44" t="s">
        <v>4208</v>
      </c>
      <c r="I176" s="128">
        <v>0.23</v>
      </c>
      <c r="J176" s="128">
        <v>138</v>
      </c>
      <c r="K176" s="46" t="s">
        <v>2980</v>
      </c>
      <c r="L176" s="46">
        <v>2</v>
      </c>
      <c r="M176" s="43" t="s">
        <v>3660</v>
      </c>
      <c r="N176" s="43"/>
      <c r="O176" s="43"/>
      <c r="P176" s="43"/>
      <c r="Q176" s="43"/>
      <c r="R176" s="43"/>
      <c r="S176" s="44"/>
      <c r="U176" s="52" t="str">
        <f t="shared" si="6"/>
        <v>450</v>
      </c>
    </row>
    <row r="177" spans="1:21" s="52" customFormat="1">
      <c r="A177" s="128">
        <f t="shared" si="5"/>
        <v>171</v>
      </c>
      <c r="B177" s="2202" t="s">
        <v>13815</v>
      </c>
      <c r="C177" s="44" t="s">
        <v>1009</v>
      </c>
      <c r="D177" s="44"/>
      <c r="E177" s="128" t="s">
        <v>3659</v>
      </c>
      <c r="F177" s="128" t="s">
        <v>3516</v>
      </c>
      <c r="G177" s="44" t="s">
        <v>2645</v>
      </c>
      <c r="H177" s="44" t="s">
        <v>4205</v>
      </c>
      <c r="I177" s="128">
        <v>15</v>
      </c>
      <c r="J177" s="128">
        <v>201</v>
      </c>
      <c r="K177" s="46">
        <v>0</v>
      </c>
      <c r="L177" s="46">
        <v>25</v>
      </c>
      <c r="M177" s="43" t="s">
        <v>3660</v>
      </c>
      <c r="N177" s="43"/>
      <c r="O177" s="43"/>
      <c r="P177" s="43"/>
      <c r="Q177" s="43"/>
      <c r="R177" s="43"/>
      <c r="S177" s="44"/>
      <c r="U177" s="52" t="str">
        <f t="shared" si="6"/>
        <v>450</v>
      </c>
    </row>
    <row r="178" spans="1:21" s="52" customFormat="1">
      <c r="A178" s="128">
        <f t="shared" si="5"/>
        <v>172</v>
      </c>
      <c r="B178" s="2202" t="s">
        <v>13816</v>
      </c>
      <c r="C178" s="44" t="s">
        <v>1860</v>
      </c>
      <c r="D178" s="44" t="s">
        <v>1860</v>
      </c>
      <c r="E178" s="128" t="s">
        <v>3659</v>
      </c>
      <c r="F178" s="128" t="s">
        <v>3516</v>
      </c>
      <c r="G178" s="44" t="s">
        <v>2645</v>
      </c>
      <c r="H178" s="44" t="s">
        <v>4208</v>
      </c>
      <c r="I178" s="128">
        <v>2.8</v>
      </c>
      <c r="J178" s="128">
        <v>138</v>
      </c>
      <c r="K178" s="46">
        <v>0</v>
      </c>
      <c r="L178" s="46">
        <v>6</v>
      </c>
      <c r="M178" s="43" t="s">
        <v>3660</v>
      </c>
      <c r="N178" s="43"/>
      <c r="O178" s="43"/>
      <c r="P178" s="43"/>
      <c r="Q178" s="43"/>
      <c r="R178" s="43"/>
      <c r="S178" s="44"/>
      <c r="U178" s="52" t="str">
        <f t="shared" si="6"/>
        <v>450</v>
      </c>
    </row>
    <row r="179" spans="1:21" s="52" customFormat="1">
      <c r="A179" s="128">
        <f t="shared" si="5"/>
        <v>173</v>
      </c>
      <c r="B179" s="2202" t="s">
        <v>13817</v>
      </c>
      <c r="C179" s="44" t="s">
        <v>1865</v>
      </c>
      <c r="D179" s="44" t="s">
        <v>1865</v>
      </c>
      <c r="E179" s="128" t="s">
        <v>3659</v>
      </c>
      <c r="F179" s="128" t="s">
        <v>3516</v>
      </c>
      <c r="G179" s="44" t="s">
        <v>2645</v>
      </c>
      <c r="H179" s="44" t="s">
        <v>280</v>
      </c>
      <c r="I179" s="128">
        <v>1.31</v>
      </c>
      <c r="J179" s="128">
        <v>40</v>
      </c>
      <c r="K179" s="46">
        <v>0</v>
      </c>
      <c r="L179" s="46">
        <v>3</v>
      </c>
      <c r="M179" s="43" t="s">
        <v>3660</v>
      </c>
      <c r="N179" s="43"/>
      <c r="O179" s="43"/>
      <c r="P179" s="43"/>
      <c r="Q179" s="43"/>
      <c r="R179" s="43"/>
      <c r="S179" s="44"/>
      <c r="U179" s="52" t="str">
        <f t="shared" si="6"/>
        <v>450</v>
      </c>
    </row>
    <row r="180" spans="1:21" s="52" customFormat="1">
      <c r="A180" s="128">
        <f t="shared" si="5"/>
        <v>174</v>
      </c>
      <c r="B180" s="2202" t="s">
        <v>13818</v>
      </c>
      <c r="C180" s="44" t="s">
        <v>834</v>
      </c>
      <c r="D180" s="44" t="s">
        <v>834</v>
      </c>
      <c r="E180" s="128" t="s">
        <v>3659</v>
      </c>
      <c r="F180" s="128" t="s">
        <v>17215</v>
      </c>
      <c r="G180" s="44" t="s">
        <v>2645</v>
      </c>
      <c r="H180" s="44" t="s">
        <v>3876</v>
      </c>
      <c r="I180" s="128">
        <v>2.8</v>
      </c>
      <c r="J180" s="128">
        <v>39</v>
      </c>
      <c r="K180" s="46">
        <v>0</v>
      </c>
      <c r="L180" s="46">
        <v>6</v>
      </c>
      <c r="M180" s="43" t="s">
        <v>3660</v>
      </c>
      <c r="N180" s="43"/>
      <c r="O180" s="43"/>
      <c r="P180" s="43"/>
      <c r="Q180" s="43"/>
      <c r="R180" s="43"/>
      <c r="S180" s="44"/>
      <c r="T180" s="983" t="s">
        <v>12399</v>
      </c>
      <c r="U180" s="52" t="str">
        <f t="shared" si="6"/>
        <v>510</v>
      </c>
    </row>
    <row r="181" spans="1:21" s="52" customFormat="1">
      <c r="A181" s="128">
        <f t="shared" si="5"/>
        <v>175</v>
      </c>
      <c r="B181" s="2202" t="s">
        <v>13819</v>
      </c>
      <c r="C181" s="44" t="s">
        <v>2547</v>
      </c>
      <c r="D181" s="44"/>
      <c r="E181" s="128" t="s">
        <v>3659</v>
      </c>
      <c r="F181" s="128" t="s">
        <v>17215</v>
      </c>
      <c r="G181" s="44" t="s">
        <v>2645</v>
      </c>
      <c r="H181" s="44" t="s">
        <v>4205</v>
      </c>
      <c r="I181" s="128">
        <v>15.7</v>
      </c>
      <c r="J181" s="128">
        <v>201</v>
      </c>
      <c r="K181" s="46">
        <v>0</v>
      </c>
      <c r="L181" s="46">
        <v>25</v>
      </c>
      <c r="M181" s="43" t="s">
        <v>3660</v>
      </c>
      <c r="N181" s="43"/>
      <c r="O181" s="43"/>
      <c r="P181" s="43"/>
      <c r="Q181" s="43"/>
      <c r="R181" s="43"/>
      <c r="S181" s="44"/>
      <c r="T181" s="983" t="s">
        <v>12399</v>
      </c>
      <c r="U181" s="52" t="str">
        <f t="shared" si="6"/>
        <v>510</v>
      </c>
    </row>
    <row r="182" spans="1:21" s="52" customFormat="1">
      <c r="A182" s="128">
        <f t="shared" si="5"/>
        <v>176</v>
      </c>
      <c r="B182" s="2202" t="s">
        <v>13820</v>
      </c>
      <c r="C182" s="44" t="s">
        <v>2548</v>
      </c>
      <c r="D182" s="44"/>
      <c r="E182" s="128" t="s">
        <v>3659</v>
      </c>
      <c r="F182" s="128" t="s">
        <v>17215</v>
      </c>
      <c r="G182" s="44" t="s">
        <v>2645</v>
      </c>
      <c r="H182" s="44" t="s">
        <v>3215</v>
      </c>
      <c r="I182" s="128">
        <v>6</v>
      </c>
      <c r="J182" s="128">
        <v>40</v>
      </c>
      <c r="K182" s="46">
        <v>0</v>
      </c>
      <c r="L182" s="46">
        <v>15</v>
      </c>
      <c r="M182" s="43" t="s">
        <v>3660</v>
      </c>
      <c r="N182" s="43"/>
      <c r="O182" s="43"/>
      <c r="P182" s="43"/>
      <c r="Q182" s="43"/>
      <c r="R182" s="43"/>
      <c r="S182" s="44"/>
      <c r="T182" s="983" t="s">
        <v>12399</v>
      </c>
      <c r="U182" s="52" t="str">
        <f t="shared" si="6"/>
        <v>510</v>
      </c>
    </row>
    <row r="183" spans="1:21" s="52" customFormat="1">
      <c r="A183" s="128">
        <f t="shared" si="5"/>
        <v>177</v>
      </c>
      <c r="B183" s="2202" t="s">
        <v>13821</v>
      </c>
      <c r="C183" s="44" t="s">
        <v>2549</v>
      </c>
      <c r="D183" s="44"/>
      <c r="E183" s="128" t="s">
        <v>3659</v>
      </c>
      <c r="F183" s="128" t="s">
        <v>17215</v>
      </c>
      <c r="G183" s="44" t="s">
        <v>2645</v>
      </c>
      <c r="H183" s="44" t="s">
        <v>3214</v>
      </c>
      <c r="I183" s="128">
        <v>7.5</v>
      </c>
      <c r="J183" s="128">
        <v>40</v>
      </c>
      <c r="K183" s="46">
        <v>0</v>
      </c>
      <c r="L183" s="46">
        <v>15</v>
      </c>
      <c r="M183" s="43" t="s">
        <v>3660</v>
      </c>
      <c r="N183" s="43"/>
      <c r="O183" s="43"/>
      <c r="P183" s="43"/>
      <c r="Q183" s="43"/>
      <c r="R183" s="43"/>
      <c r="S183" s="44"/>
      <c r="T183" s="983" t="s">
        <v>12399</v>
      </c>
      <c r="U183" s="52" t="str">
        <f t="shared" si="6"/>
        <v>510</v>
      </c>
    </row>
    <row r="184" spans="1:21" s="52" customFormat="1">
      <c r="A184" s="128">
        <f t="shared" si="5"/>
        <v>178</v>
      </c>
      <c r="B184" s="2202" t="s">
        <v>13822</v>
      </c>
      <c r="C184" s="44" t="s">
        <v>4557</v>
      </c>
      <c r="D184" s="44" t="s">
        <v>4557</v>
      </c>
      <c r="E184" s="128" t="s">
        <v>3659</v>
      </c>
      <c r="F184" s="128" t="s">
        <v>17215</v>
      </c>
      <c r="G184" s="44" t="s">
        <v>2645</v>
      </c>
      <c r="H184" s="44" t="s">
        <v>4271</v>
      </c>
      <c r="I184" s="128">
        <v>42</v>
      </c>
      <c r="J184" s="128">
        <v>45</v>
      </c>
      <c r="K184" s="46">
        <v>0</v>
      </c>
      <c r="L184" s="46">
        <v>70</v>
      </c>
      <c r="M184" s="43" t="s">
        <v>3660</v>
      </c>
      <c r="N184" s="43"/>
      <c r="O184" s="43"/>
      <c r="P184" s="43"/>
      <c r="Q184" s="43"/>
      <c r="R184" s="43"/>
      <c r="S184" s="44"/>
      <c r="T184" s="983" t="s">
        <v>12399</v>
      </c>
      <c r="U184" s="52" t="str">
        <f t="shared" si="6"/>
        <v>510</v>
      </c>
    </row>
    <row r="185" spans="1:21" s="52" customFormat="1">
      <c r="A185" s="128">
        <f t="shared" si="5"/>
        <v>179</v>
      </c>
      <c r="B185" s="2202" t="s">
        <v>13823</v>
      </c>
      <c r="C185" s="44" t="s">
        <v>836</v>
      </c>
      <c r="D185" s="44" t="s">
        <v>836</v>
      </c>
      <c r="E185" s="128" t="s">
        <v>3659</v>
      </c>
      <c r="F185" s="128" t="s">
        <v>17215</v>
      </c>
      <c r="G185" s="44" t="s">
        <v>2645</v>
      </c>
      <c r="H185" s="44" t="s">
        <v>754</v>
      </c>
      <c r="I185" s="128">
        <v>4.5</v>
      </c>
      <c r="J185" s="128">
        <v>106</v>
      </c>
      <c r="K185" s="46">
        <v>0</v>
      </c>
      <c r="L185" s="46">
        <v>10</v>
      </c>
      <c r="M185" s="43" t="s">
        <v>3660</v>
      </c>
      <c r="N185" s="43"/>
      <c r="O185" s="43"/>
      <c r="P185" s="43"/>
      <c r="Q185" s="43"/>
      <c r="R185" s="43"/>
      <c r="S185" s="44"/>
      <c r="T185" s="983" t="s">
        <v>12399</v>
      </c>
      <c r="U185" s="52" t="str">
        <f t="shared" si="6"/>
        <v>510</v>
      </c>
    </row>
    <row r="186" spans="1:21" s="52" customFormat="1">
      <c r="A186" s="128">
        <f t="shared" si="5"/>
        <v>180</v>
      </c>
      <c r="B186" s="2202" t="s">
        <v>13824</v>
      </c>
      <c r="C186" s="44" t="s">
        <v>2550</v>
      </c>
      <c r="D186" s="44"/>
      <c r="E186" s="128" t="s">
        <v>3659</v>
      </c>
      <c r="F186" s="128" t="s">
        <v>3516</v>
      </c>
      <c r="G186" s="44" t="s">
        <v>2645</v>
      </c>
      <c r="H186" s="44" t="s">
        <v>3884</v>
      </c>
      <c r="I186" s="128">
        <v>2.8</v>
      </c>
      <c r="J186" s="128">
        <v>20</v>
      </c>
      <c r="K186" s="46">
        <v>0</v>
      </c>
      <c r="L186" s="46">
        <v>6</v>
      </c>
      <c r="M186" s="43" t="s">
        <v>3660</v>
      </c>
      <c r="N186" s="43"/>
      <c r="O186" s="43"/>
      <c r="P186" s="43"/>
      <c r="Q186" s="43"/>
      <c r="R186" s="43"/>
      <c r="S186" s="44"/>
      <c r="U186" s="52" t="str">
        <f t="shared" si="6"/>
        <v>510</v>
      </c>
    </row>
    <row r="187" spans="1:21" s="52" customFormat="1">
      <c r="A187" s="128">
        <f t="shared" si="5"/>
        <v>181</v>
      </c>
      <c r="B187" s="2202" t="s">
        <v>13825</v>
      </c>
      <c r="C187" s="44" t="s">
        <v>2551</v>
      </c>
      <c r="D187" s="44" t="s">
        <v>2551</v>
      </c>
      <c r="E187" s="128" t="s">
        <v>3659</v>
      </c>
      <c r="F187" s="128" t="s">
        <v>17215</v>
      </c>
      <c r="G187" s="44" t="s">
        <v>2645</v>
      </c>
      <c r="H187" s="44" t="s">
        <v>3781</v>
      </c>
      <c r="I187" s="128">
        <v>4.5</v>
      </c>
      <c r="J187" s="128">
        <v>106</v>
      </c>
      <c r="K187" s="46">
        <v>0</v>
      </c>
      <c r="L187" s="46">
        <v>10</v>
      </c>
      <c r="M187" s="43" t="s">
        <v>3660</v>
      </c>
      <c r="N187" s="43"/>
      <c r="O187" s="43"/>
      <c r="P187" s="43"/>
      <c r="Q187" s="43"/>
      <c r="R187" s="43"/>
      <c r="S187" s="44"/>
      <c r="T187" s="983" t="s">
        <v>12399</v>
      </c>
      <c r="U187" s="52" t="str">
        <f t="shared" si="6"/>
        <v>510</v>
      </c>
    </row>
    <row r="188" spans="1:21" s="52" customFormat="1">
      <c r="A188" s="128">
        <f t="shared" si="5"/>
        <v>182</v>
      </c>
      <c r="B188" s="2202" t="s">
        <v>13826</v>
      </c>
      <c r="C188" s="44" t="s">
        <v>2552</v>
      </c>
      <c r="D188" s="44"/>
      <c r="E188" s="128" t="s">
        <v>4071</v>
      </c>
      <c r="F188" s="128" t="s">
        <v>17239</v>
      </c>
      <c r="G188" s="44" t="s">
        <v>2645</v>
      </c>
      <c r="H188" s="44" t="s">
        <v>3874</v>
      </c>
      <c r="I188" s="128">
        <v>5.0000000000000001E-3</v>
      </c>
      <c r="J188" s="128">
        <v>40</v>
      </c>
      <c r="K188" s="46">
        <v>-50</v>
      </c>
      <c r="L188" s="46">
        <v>200</v>
      </c>
      <c r="M188" s="43" t="s">
        <v>103</v>
      </c>
      <c r="N188" s="43"/>
      <c r="O188" s="43"/>
      <c r="P188" s="43"/>
      <c r="Q188" s="43"/>
      <c r="R188" s="43"/>
      <c r="S188" s="44"/>
      <c r="T188" s="983" t="s">
        <v>12488</v>
      </c>
      <c r="U188" s="52" t="str">
        <f t="shared" si="6"/>
        <v>510</v>
      </c>
    </row>
    <row r="189" spans="1:21" s="52" customFormat="1">
      <c r="A189" s="128">
        <f t="shared" si="5"/>
        <v>183</v>
      </c>
      <c r="B189" s="2202" t="s">
        <v>13827</v>
      </c>
      <c r="C189" s="44" t="s">
        <v>837</v>
      </c>
      <c r="D189" s="44" t="s">
        <v>837</v>
      </c>
      <c r="E189" s="128" t="s">
        <v>3659</v>
      </c>
      <c r="F189" s="128" t="s">
        <v>17258</v>
      </c>
      <c r="G189" s="44" t="s">
        <v>2645</v>
      </c>
      <c r="H189" s="44" t="s">
        <v>3781</v>
      </c>
      <c r="I189" s="128">
        <v>0.08</v>
      </c>
      <c r="J189" s="128">
        <v>120</v>
      </c>
      <c r="K189" s="46">
        <v>0</v>
      </c>
      <c r="L189" s="46">
        <v>2</v>
      </c>
      <c r="M189" s="43" t="s">
        <v>3660</v>
      </c>
      <c r="N189" s="43"/>
      <c r="O189" s="43"/>
      <c r="P189" s="43"/>
      <c r="Q189" s="43"/>
      <c r="R189" s="43"/>
      <c r="S189" s="44"/>
      <c r="T189" s="975" t="s">
        <v>12413</v>
      </c>
      <c r="U189" s="52" t="str">
        <f t="shared" si="6"/>
        <v>520</v>
      </c>
    </row>
    <row r="190" spans="1:21" s="52" customFormat="1">
      <c r="A190" s="128">
        <f t="shared" si="5"/>
        <v>184</v>
      </c>
      <c r="B190" s="2202" t="s">
        <v>13828</v>
      </c>
      <c r="C190" s="44" t="s">
        <v>2553</v>
      </c>
      <c r="D190" s="44"/>
      <c r="E190" s="128" t="s">
        <v>3659</v>
      </c>
      <c r="F190" s="128" t="s">
        <v>17258</v>
      </c>
      <c r="G190" s="44" t="s">
        <v>2645</v>
      </c>
      <c r="H190" s="44" t="s">
        <v>279</v>
      </c>
      <c r="I190" s="128">
        <v>4.7</v>
      </c>
      <c r="J190" s="128">
        <v>152</v>
      </c>
      <c r="K190" s="46">
        <v>0</v>
      </c>
      <c r="L190" s="46">
        <v>10</v>
      </c>
      <c r="M190" s="43" t="s">
        <v>3660</v>
      </c>
      <c r="N190" s="43"/>
      <c r="O190" s="43"/>
      <c r="P190" s="43"/>
      <c r="Q190" s="43"/>
      <c r="R190" s="43"/>
      <c r="S190" s="44"/>
      <c r="T190" s="975" t="s">
        <v>12413</v>
      </c>
      <c r="U190" s="52" t="str">
        <f t="shared" si="6"/>
        <v>520</v>
      </c>
    </row>
    <row r="191" spans="1:21" s="52" customFormat="1">
      <c r="A191" s="128">
        <f t="shared" si="5"/>
        <v>185</v>
      </c>
      <c r="B191" s="2202" t="s">
        <v>13829</v>
      </c>
      <c r="C191" s="44" t="s">
        <v>839</v>
      </c>
      <c r="D191" s="44" t="s">
        <v>839</v>
      </c>
      <c r="E191" s="128" t="s">
        <v>3659</v>
      </c>
      <c r="F191" s="128" t="s">
        <v>17242</v>
      </c>
      <c r="G191" s="44" t="s">
        <v>2645</v>
      </c>
      <c r="H191" s="44" t="s">
        <v>3874</v>
      </c>
      <c r="I191" s="128">
        <v>0.06</v>
      </c>
      <c r="J191" s="128">
        <v>120</v>
      </c>
      <c r="K191" s="46">
        <v>0</v>
      </c>
      <c r="L191" s="46">
        <v>2</v>
      </c>
      <c r="M191" s="43" t="s">
        <v>3660</v>
      </c>
      <c r="N191" s="43"/>
      <c r="O191" s="43"/>
      <c r="P191" s="43"/>
      <c r="Q191" s="43"/>
      <c r="R191" s="43"/>
      <c r="S191" s="44"/>
      <c r="T191" s="975" t="s">
        <v>12414</v>
      </c>
      <c r="U191" s="52" t="str">
        <f t="shared" si="6"/>
        <v>530</v>
      </c>
    </row>
    <row r="192" spans="1:21" s="52" customFormat="1">
      <c r="A192" s="128">
        <f t="shared" si="5"/>
        <v>186</v>
      </c>
      <c r="B192" s="2202" t="s">
        <v>13830</v>
      </c>
      <c r="C192" s="44" t="s">
        <v>2554</v>
      </c>
      <c r="D192" s="44"/>
      <c r="E192" s="128" t="s">
        <v>3659</v>
      </c>
      <c r="F192" s="128" t="s">
        <v>17242</v>
      </c>
      <c r="G192" s="44" t="s">
        <v>2645</v>
      </c>
      <c r="H192" s="44" t="s">
        <v>279</v>
      </c>
      <c r="I192" s="128">
        <v>4.7</v>
      </c>
      <c r="J192" s="128">
        <v>152</v>
      </c>
      <c r="K192" s="46">
        <v>0</v>
      </c>
      <c r="L192" s="46">
        <v>10</v>
      </c>
      <c r="M192" s="43" t="s">
        <v>3660</v>
      </c>
      <c r="N192" s="43"/>
      <c r="O192" s="43"/>
      <c r="P192" s="43"/>
      <c r="Q192" s="43"/>
      <c r="R192" s="43"/>
      <c r="S192" s="44"/>
      <c r="T192" s="975" t="s">
        <v>12414</v>
      </c>
      <c r="U192" s="52" t="str">
        <f t="shared" si="6"/>
        <v>530</v>
      </c>
    </row>
    <row r="193" spans="1:21" s="52" customFormat="1">
      <c r="A193" s="128">
        <f t="shared" si="5"/>
        <v>187</v>
      </c>
      <c r="B193" s="2202" t="s">
        <v>13831</v>
      </c>
      <c r="C193" s="44" t="s">
        <v>1879</v>
      </c>
      <c r="D193" s="44" t="s">
        <v>1879</v>
      </c>
      <c r="E193" s="128" t="s">
        <v>3659</v>
      </c>
      <c r="F193" s="128" t="s">
        <v>17242</v>
      </c>
      <c r="G193" s="44" t="s">
        <v>2645</v>
      </c>
      <c r="H193" s="44" t="s">
        <v>3874</v>
      </c>
      <c r="I193" s="128">
        <v>3.23</v>
      </c>
      <c r="J193" s="128">
        <v>120</v>
      </c>
      <c r="K193" s="46">
        <v>0</v>
      </c>
      <c r="L193" s="46">
        <v>6</v>
      </c>
      <c r="M193" s="43" t="s">
        <v>3660</v>
      </c>
      <c r="N193" s="43"/>
      <c r="O193" s="43"/>
      <c r="P193" s="43"/>
      <c r="Q193" s="43"/>
      <c r="R193" s="43"/>
      <c r="S193" s="44"/>
      <c r="T193" s="975" t="s">
        <v>12414</v>
      </c>
      <c r="U193" s="52" t="str">
        <f t="shared" si="6"/>
        <v>530</v>
      </c>
    </row>
    <row r="194" spans="1:21" s="52" customFormat="1">
      <c r="A194" s="128">
        <f t="shared" si="5"/>
        <v>188</v>
      </c>
      <c r="B194" s="2202" t="s">
        <v>13832</v>
      </c>
      <c r="C194" s="44" t="s">
        <v>4725</v>
      </c>
      <c r="D194" s="44" t="s">
        <v>4725</v>
      </c>
      <c r="E194" s="128" t="s">
        <v>3659</v>
      </c>
      <c r="F194" s="128" t="s">
        <v>17247</v>
      </c>
      <c r="G194" s="44" t="s">
        <v>2645</v>
      </c>
      <c r="H194" s="44" t="s">
        <v>3875</v>
      </c>
      <c r="I194" s="128">
        <v>0.06</v>
      </c>
      <c r="J194" s="128">
        <v>163</v>
      </c>
      <c r="K194" s="46">
        <v>0</v>
      </c>
      <c r="L194" s="46">
        <v>2</v>
      </c>
      <c r="M194" s="43" t="s">
        <v>3660</v>
      </c>
      <c r="N194" s="43"/>
      <c r="O194" s="43"/>
      <c r="P194" s="43"/>
      <c r="Q194" s="43"/>
      <c r="R194" s="43"/>
      <c r="S194" s="44"/>
      <c r="T194" s="975" t="s">
        <v>12427</v>
      </c>
      <c r="U194" s="52" t="str">
        <f t="shared" si="6"/>
        <v>540</v>
      </c>
    </row>
    <row r="195" spans="1:21" s="52" customFormat="1">
      <c r="A195" s="128">
        <f t="shared" si="5"/>
        <v>189</v>
      </c>
      <c r="B195" s="2202" t="s">
        <v>13833</v>
      </c>
      <c r="C195" s="44" t="s">
        <v>2555</v>
      </c>
      <c r="D195" s="44"/>
      <c r="E195" s="128" t="s">
        <v>3659</v>
      </c>
      <c r="F195" s="128" t="s">
        <v>17247</v>
      </c>
      <c r="G195" s="44" t="s">
        <v>2645</v>
      </c>
      <c r="H195" s="44" t="s">
        <v>4205</v>
      </c>
      <c r="I195" s="128">
        <v>15.7</v>
      </c>
      <c r="J195" s="128">
        <v>201</v>
      </c>
      <c r="K195" s="46">
        <v>0</v>
      </c>
      <c r="L195" s="46">
        <v>25</v>
      </c>
      <c r="M195" s="43" t="s">
        <v>3660</v>
      </c>
      <c r="N195" s="43"/>
      <c r="O195" s="43"/>
      <c r="P195" s="43"/>
      <c r="Q195" s="43"/>
      <c r="R195" s="43"/>
      <c r="S195" s="44"/>
      <c r="T195" s="975" t="s">
        <v>12427</v>
      </c>
      <c r="U195" s="52" t="str">
        <f t="shared" si="6"/>
        <v>540</v>
      </c>
    </row>
    <row r="196" spans="1:21" s="52" customFormat="1">
      <c r="A196" s="128">
        <f t="shared" si="5"/>
        <v>190</v>
      </c>
      <c r="B196" s="2202" t="s">
        <v>13834</v>
      </c>
      <c r="C196" s="44" t="s">
        <v>1887</v>
      </c>
      <c r="D196" s="44" t="s">
        <v>1887</v>
      </c>
      <c r="E196" s="128" t="s">
        <v>3659</v>
      </c>
      <c r="F196" s="128" t="s">
        <v>17247</v>
      </c>
      <c r="G196" s="44" t="s">
        <v>2645</v>
      </c>
      <c r="H196" s="44" t="s">
        <v>3781</v>
      </c>
      <c r="I196" s="128">
        <v>2.4700000000000002</v>
      </c>
      <c r="J196" s="128">
        <v>40</v>
      </c>
      <c r="K196" s="46">
        <v>0</v>
      </c>
      <c r="L196" s="46">
        <v>6</v>
      </c>
      <c r="M196" s="43" t="s">
        <v>3660</v>
      </c>
      <c r="N196" s="43"/>
      <c r="O196" s="43"/>
      <c r="P196" s="43"/>
      <c r="Q196" s="43"/>
      <c r="R196" s="43"/>
      <c r="S196" s="44"/>
      <c r="T196" s="975" t="s">
        <v>12427</v>
      </c>
      <c r="U196" s="52" t="str">
        <f t="shared" si="6"/>
        <v>540</v>
      </c>
    </row>
    <row r="197" spans="1:21" s="52" customFormat="1">
      <c r="A197" s="128">
        <f t="shared" si="5"/>
        <v>191</v>
      </c>
      <c r="B197" s="2202" t="s">
        <v>13835</v>
      </c>
      <c r="C197" s="44" t="s">
        <v>902</v>
      </c>
      <c r="D197" s="44" t="s">
        <v>902</v>
      </c>
      <c r="E197" s="128" t="s">
        <v>3659</v>
      </c>
      <c r="F197" s="128" t="s">
        <v>17243</v>
      </c>
      <c r="G197" s="44" t="s">
        <v>2645</v>
      </c>
      <c r="H197" s="44" t="s">
        <v>3781</v>
      </c>
      <c r="I197" s="128">
        <v>0.06</v>
      </c>
      <c r="J197" s="128">
        <v>119</v>
      </c>
      <c r="K197" s="46">
        <v>0</v>
      </c>
      <c r="L197" s="46">
        <v>2</v>
      </c>
      <c r="M197" s="43" t="s">
        <v>3660</v>
      </c>
      <c r="N197" s="43"/>
      <c r="O197" s="43"/>
      <c r="P197" s="43"/>
      <c r="Q197" s="43"/>
      <c r="R197" s="43"/>
      <c r="S197" s="44"/>
      <c r="T197" s="52" t="s">
        <v>12430</v>
      </c>
      <c r="U197" s="52" t="str">
        <f t="shared" si="6"/>
        <v>550</v>
      </c>
    </row>
    <row r="198" spans="1:21" s="52" customFormat="1">
      <c r="A198" s="128">
        <f t="shared" si="5"/>
        <v>192</v>
      </c>
      <c r="B198" s="2202" t="s">
        <v>13836</v>
      </c>
      <c r="C198" s="44" t="s">
        <v>3376</v>
      </c>
      <c r="D198" s="44"/>
      <c r="E198" s="128" t="s">
        <v>3659</v>
      </c>
      <c r="F198" s="128" t="s">
        <v>17243</v>
      </c>
      <c r="G198" s="44" t="s">
        <v>2645</v>
      </c>
      <c r="H198" s="44" t="s">
        <v>279</v>
      </c>
      <c r="I198" s="128">
        <v>4.7</v>
      </c>
      <c r="J198" s="128">
        <v>152</v>
      </c>
      <c r="K198" s="46">
        <v>0</v>
      </c>
      <c r="L198" s="46">
        <v>10</v>
      </c>
      <c r="M198" s="43" t="s">
        <v>3660</v>
      </c>
      <c r="N198" s="43"/>
      <c r="O198" s="43"/>
      <c r="P198" s="43"/>
      <c r="Q198" s="43"/>
      <c r="R198" s="43"/>
      <c r="S198" s="44"/>
      <c r="T198" s="52" t="s">
        <v>12430</v>
      </c>
      <c r="U198" s="52" t="str">
        <f t="shared" si="6"/>
        <v>550</v>
      </c>
    </row>
    <row r="199" spans="1:21" s="52" customFormat="1">
      <c r="A199" s="128">
        <f t="shared" si="5"/>
        <v>193</v>
      </c>
      <c r="B199" s="2202" t="s">
        <v>13837</v>
      </c>
      <c r="C199" s="44" t="s">
        <v>1889</v>
      </c>
      <c r="D199" s="44" t="s">
        <v>1889</v>
      </c>
      <c r="E199" s="128" t="s">
        <v>3659</v>
      </c>
      <c r="F199" s="128" t="s">
        <v>17243</v>
      </c>
      <c r="G199" s="44" t="s">
        <v>2645</v>
      </c>
      <c r="H199" s="44" t="s">
        <v>3781</v>
      </c>
      <c r="I199" s="128">
        <v>3.19</v>
      </c>
      <c r="J199" s="128">
        <v>119</v>
      </c>
      <c r="K199" s="46">
        <v>0</v>
      </c>
      <c r="L199" s="46">
        <v>6</v>
      </c>
      <c r="M199" s="43" t="s">
        <v>3660</v>
      </c>
      <c r="N199" s="43"/>
      <c r="O199" s="43"/>
      <c r="P199" s="43"/>
      <c r="Q199" s="43"/>
      <c r="R199" s="43"/>
      <c r="S199" s="44"/>
      <c r="T199" s="975" t="s">
        <v>12430</v>
      </c>
      <c r="U199" s="52" t="str">
        <f t="shared" si="6"/>
        <v>550</v>
      </c>
    </row>
    <row r="200" spans="1:21" s="52" customFormat="1">
      <c r="A200" s="128">
        <f t="shared" si="5"/>
        <v>194</v>
      </c>
      <c r="B200" s="2202" t="s">
        <v>13838</v>
      </c>
      <c r="C200" s="44" t="s">
        <v>904</v>
      </c>
      <c r="D200" s="44" t="s">
        <v>904</v>
      </c>
      <c r="E200" s="128" t="s">
        <v>3659</v>
      </c>
      <c r="F200" s="128" t="s">
        <v>17244</v>
      </c>
      <c r="G200" s="44" t="s">
        <v>2645</v>
      </c>
      <c r="H200" s="44" t="s">
        <v>3877</v>
      </c>
      <c r="I200" s="128">
        <v>2.8</v>
      </c>
      <c r="J200" s="128">
        <v>74</v>
      </c>
      <c r="K200" s="46">
        <v>0</v>
      </c>
      <c r="L200" s="46">
        <v>6</v>
      </c>
      <c r="M200" s="43" t="s">
        <v>3660</v>
      </c>
      <c r="N200" s="43"/>
      <c r="O200" s="43"/>
      <c r="P200" s="43"/>
      <c r="Q200" s="43"/>
      <c r="R200" s="43"/>
      <c r="S200" s="44"/>
      <c r="T200" s="975" t="s">
        <v>12442</v>
      </c>
      <c r="U200" s="52" t="str">
        <f t="shared" si="6"/>
        <v>610</v>
      </c>
    </row>
    <row r="201" spans="1:21" s="52" customFormat="1">
      <c r="A201" s="128">
        <f t="shared" si="5"/>
        <v>195</v>
      </c>
      <c r="B201" s="2202" t="s">
        <v>13839</v>
      </c>
      <c r="C201" s="44" t="s">
        <v>4464</v>
      </c>
      <c r="D201" s="44"/>
      <c r="E201" s="128" t="s">
        <v>3659</v>
      </c>
      <c r="F201" s="128" t="s">
        <v>17244</v>
      </c>
      <c r="G201" s="44" t="s">
        <v>2645</v>
      </c>
      <c r="H201" s="44" t="s">
        <v>3900</v>
      </c>
      <c r="I201" s="128">
        <v>2.2999999999999998</v>
      </c>
      <c r="J201" s="128">
        <v>20</v>
      </c>
      <c r="K201" s="46">
        <v>0</v>
      </c>
      <c r="L201" s="46">
        <v>10</v>
      </c>
      <c r="M201" s="43" t="s">
        <v>3660</v>
      </c>
      <c r="N201" s="43"/>
      <c r="O201" s="43"/>
      <c r="P201" s="43"/>
      <c r="Q201" s="43"/>
      <c r="R201" s="43"/>
      <c r="S201" s="44"/>
      <c r="T201" s="52" t="s">
        <v>12442</v>
      </c>
      <c r="U201" s="52" t="str">
        <f t="shared" si="6"/>
        <v>610</v>
      </c>
    </row>
    <row r="202" spans="1:21" s="52" customFormat="1">
      <c r="A202" s="128">
        <f t="shared" ref="A202:A270" si="7">A201+1</f>
        <v>196</v>
      </c>
      <c r="B202" s="2202" t="s">
        <v>13840</v>
      </c>
      <c r="C202" s="44" t="s">
        <v>4465</v>
      </c>
      <c r="D202" s="44"/>
      <c r="E202" s="128" t="s">
        <v>3659</v>
      </c>
      <c r="F202" s="128" t="s">
        <v>17244</v>
      </c>
      <c r="G202" s="44" t="s">
        <v>2645</v>
      </c>
      <c r="H202" s="44" t="s">
        <v>4205</v>
      </c>
      <c r="I202" s="128">
        <v>15.7</v>
      </c>
      <c r="J202" s="128">
        <v>201</v>
      </c>
      <c r="K202" s="46">
        <v>0</v>
      </c>
      <c r="L202" s="46">
        <v>25</v>
      </c>
      <c r="M202" s="43" t="s">
        <v>3660</v>
      </c>
      <c r="N202" s="43"/>
      <c r="O202" s="43"/>
      <c r="P202" s="43"/>
      <c r="Q202" s="43"/>
      <c r="R202" s="43"/>
      <c r="S202" s="44"/>
      <c r="T202" s="52" t="s">
        <v>12442</v>
      </c>
      <c r="U202" s="52" t="str">
        <f t="shared" ref="U202:U270" si="8">LEFT(RIGHT(B202,LEN(B202)-FIND("-",B202,1)),2)&amp;0</f>
        <v>610</v>
      </c>
    </row>
    <row r="203" spans="1:21" s="52" customFormat="1">
      <c r="A203" s="128">
        <f t="shared" si="7"/>
        <v>197</v>
      </c>
      <c r="B203" s="2202" t="s">
        <v>13841</v>
      </c>
      <c r="C203" s="44" t="s">
        <v>3808</v>
      </c>
      <c r="D203" s="44" t="s">
        <v>3808</v>
      </c>
      <c r="E203" s="128" t="s">
        <v>3659</v>
      </c>
      <c r="F203" s="128" t="s">
        <v>17244</v>
      </c>
      <c r="G203" s="44" t="s">
        <v>2645</v>
      </c>
      <c r="H203" s="44" t="s">
        <v>4271</v>
      </c>
      <c r="I203" s="128">
        <v>40</v>
      </c>
      <c r="J203" s="128">
        <v>40</v>
      </c>
      <c r="K203" s="46">
        <v>0</v>
      </c>
      <c r="L203" s="46">
        <v>70</v>
      </c>
      <c r="M203" s="43" t="s">
        <v>3660</v>
      </c>
      <c r="N203" s="43"/>
      <c r="O203" s="43"/>
      <c r="P203" s="43"/>
      <c r="Q203" s="43"/>
      <c r="R203" s="43"/>
      <c r="S203" s="44"/>
      <c r="T203" s="52" t="s">
        <v>12442</v>
      </c>
      <c r="U203" s="52" t="str">
        <f t="shared" si="8"/>
        <v>610</v>
      </c>
    </row>
    <row r="204" spans="1:21" s="52" customFormat="1">
      <c r="A204" s="128">
        <f t="shared" si="7"/>
        <v>198</v>
      </c>
      <c r="B204" s="2202" t="s">
        <v>13842</v>
      </c>
      <c r="C204" s="44" t="s">
        <v>4466</v>
      </c>
      <c r="D204" s="44"/>
      <c r="E204" s="128" t="s">
        <v>3659</v>
      </c>
      <c r="F204" s="128" t="s">
        <v>17244</v>
      </c>
      <c r="G204" s="44" t="s">
        <v>2645</v>
      </c>
      <c r="H204" s="44" t="s">
        <v>3214</v>
      </c>
      <c r="I204" s="128">
        <v>7.5</v>
      </c>
      <c r="J204" s="128">
        <v>40</v>
      </c>
      <c r="K204" s="46">
        <v>0</v>
      </c>
      <c r="L204" s="46">
        <v>15</v>
      </c>
      <c r="M204" s="43" t="s">
        <v>3660</v>
      </c>
      <c r="N204" s="43"/>
      <c r="O204" s="43"/>
      <c r="P204" s="43"/>
      <c r="Q204" s="43"/>
      <c r="R204" s="43"/>
      <c r="S204" s="44"/>
      <c r="T204" s="52" t="s">
        <v>12442</v>
      </c>
      <c r="U204" s="52" t="str">
        <f t="shared" si="8"/>
        <v>610</v>
      </c>
    </row>
    <row r="205" spans="1:21" s="52" customFormat="1">
      <c r="A205" s="128">
        <f t="shared" si="7"/>
        <v>199</v>
      </c>
      <c r="B205" s="2202" t="s">
        <v>13843</v>
      </c>
      <c r="C205" s="44" t="s">
        <v>4467</v>
      </c>
      <c r="D205" s="44"/>
      <c r="E205" s="128" t="s">
        <v>3659</v>
      </c>
      <c r="F205" s="128" t="s">
        <v>17244</v>
      </c>
      <c r="G205" s="44" t="s">
        <v>2645</v>
      </c>
      <c r="H205" s="44" t="s">
        <v>3215</v>
      </c>
      <c r="I205" s="128">
        <v>6</v>
      </c>
      <c r="J205" s="128">
        <v>40</v>
      </c>
      <c r="K205" s="46">
        <v>0</v>
      </c>
      <c r="L205" s="46">
        <v>15</v>
      </c>
      <c r="M205" s="43" t="s">
        <v>3660</v>
      </c>
      <c r="N205" s="43"/>
      <c r="O205" s="43"/>
      <c r="P205" s="43"/>
      <c r="Q205" s="43"/>
      <c r="R205" s="43"/>
      <c r="S205" s="44"/>
      <c r="T205" s="52" t="s">
        <v>12442</v>
      </c>
      <c r="U205" s="52" t="str">
        <f t="shared" si="8"/>
        <v>610</v>
      </c>
    </row>
    <row r="206" spans="1:21" s="52" customFormat="1">
      <c r="A206" s="128">
        <f t="shared" si="7"/>
        <v>200</v>
      </c>
      <c r="B206" s="2202" t="s">
        <v>13844</v>
      </c>
      <c r="C206" s="44" t="s">
        <v>906</v>
      </c>
      <c r="D206" s="44" t="s">
        <v>906</v>
      </c>
      <c r="E206" s="128" t="s">
        <v>3659</v>
      </c>
      <c r="F206" s="128" t="s">
        <v>17244</v>
      </c>
      <c r="G206" s="44" t="s">
        <v>2645</v>
      </c>
      <c r="H206" s="44" t="s">
        <v>3878</v>
      </c>
      <c r="I206" s="128">
        <v>2.8</v>
      </c>
      <c r="J206" s="128">
        <v>120</v>
      </c>
      <c r="K206" s="46">
        <v>0</v>
      </c>
      <c r="L206" s="46">
        <v>6</v>
      </c>
      <c r="M206" s="43" t="s">
        <v>3660</v>
      </c>
      <c r="N206" s="43"/>
      <c r="O206" s="43"/>
      <c r="P206" s="43"/>
      <c r="Q206" s="43"/>
      <c r="R206" s="43"/>
      <c r="S206" s="44"/>
      <c r="T206" s="52" t="s">
        <v>12442</v>
      </c>
      <c r="U206" s="52" t="str">
        <f t="shared" si="8"/>
        <v>610</v>
      </c>
    </row>
    <row r="207" spans="1:21" s="52" customFormat="1">
      <c r="A207" s="128">
        <f t="shared" si="7"/>
        <v>201</v>
      </c>
      <c r="B207" s="2202" t="s">
        <v>13845</v>
      </c>
      <c r="C207" s="44" t="s">
        <v>4468</v>
      </c>
      <c r="D207" s="44" t="s">
        <v>4468</v>
      </c>
      <c r="E207" s="128" t="s">
        <v>3659</v>
      </c>
      <c r="F207" s="128" t="s">
        <v>17244</v>
      </c>
      <c r="G207" s="44" t="s">
        <v>2645</v>
      </c>
      <c r="H207" s="44" t="s">
        <v>4210</v>
      </c>
      <c r="I207" s="128">
        <v>3.6</v>
      </c>
      <c r="J207" s="128">
        <v>120</v>
      </c>
      <c r="K207" s="46">
        <v>0</v>
      </c>
      <c r="L207" s="46">
        <v>6</v>
      </c>
      <c r="M207" s="43" t="s">
        <v>3660</v>
      </c>
      <c r="N207" s="43"/>
      <c r="O207" s="43"/>
      <c r="P207" s="43"/>
      <c r="Q207" s="43"/>
      <c r="R207" s="43"/>
      <c r="S207" s="44"/>
      <c r="T207" s="52" t="s">
        <v>12442</v>
      </c>
      <c r="U207" s="52" t="str">
        <f t="shared" si="8"/>
        <v>610</v>
      </c>
    </row>
    <row r="208" spans="1:21" s="52" customFormat="1">
      <c r="A208" s="128">
        <f t="shared" si="7"/>
        <v>202</v>
      </c>
      <c r="B208" s="2202" t="s">
        <v>13846</v>
      </c>
      <c r="C208" s="44" t="s">
        <v>4469</v>
      </c>
      <c r="D208" s="44"/>
      <c r="E208" s="128" t="s">
        <v>4071</v>
      </c>
      <c r="F208" s="128" t="s">
        <v>17239</v>
      </c>
      <c r="G208" s="44" t="s">
        <v>2645</v>
      </c>
      <c r="H208" s="44" t="s">
        <v>3880</v>
      </c>
      <c r="I208" s="128">
        <v>5.0000000000000001E-3</v>
      </c>
      <c r="J208" s="128">
        <v>40</v>
      </c>
      <c r="K208" s="46">
        <v>-50</v>
      </c>
      <c r="L208" s="46">
        <v>200</v>
      </c>
      <c r="M208" s="43" t="s">
        <v>103</v>
      </c>
      <c r="N208" s="43"/>
      <c r="O208" s="43"/>
      <c r="P208" s="43"/>
      <c r="Q208" s="43"/>
      <c r="R208" s="43"/>
      <c r="S208" s="44"/>
      <c r="T208" s="983" t="s">
        <v>12488</v>
      </c>
      <c r="U208" s="52" t="str">
        <f t="shared" si="8"/>
        <v>610</v>
      </c>
    </row>
    <row r="209" spans="1:21" s="52" customFormat="1">
      <c r="A209" s="128">
        <f t="shared" si="7"/>
        <v>203</v>
      </c>
      <c r="B209" s="2202" t="s">
        <v>13847</v>
      </c>
      <c r="C209" s="44" t="s">
        <v>4720</v>
      </c>
      <c r="D209" s="44" t="s">
        <v>4720</v>
      </c>
      <c r="E209" s="128" t="s">
        <v>3659</v>
      </c>
      <c r="F209" s="128" t="s">
        <v>17221</v>
      </c>
      <c r="G209" s="44" t="s">
        <v>2645</v>
      </c>
      <c r="H209" s="44" t="s">
        <v>3880</v>
      </c>
      <c r="I209" s="128">
        <v>0.09</v>
      </c>
      <c r="J209" s="128">
        <v>110</v>
      </c>
      <c r="K209" s="46">
        <v>0</v>
      </c>
      <c r="L209" s="46">
        <v>2</v>
      </c>
      <c r="M209" s="43" t="s">
        <v>3660</v>
      </c>
      <c r="N209" s="43"/>
      <c r="O209" s="43"/>
      <c r="P209" s="43"/>
      <c r="Q209" s="43"/>
      <c r="R209" s="43"/>
      <c r="S209" s="44"/>
      <c r="T209" s="52" t="s">
        <v>12446</v>
      </c>
      <c r="U209" s="52" t="str">
        <f t="shared" si="8"/>
        <v>620</v>
      </c>
    </row>
    <row r="210" spans="1:21" s="52" customFormat="1">
      <c r="A210" s="128">
        <f t="shared" si="7"/>
        <v>204</v>
      </c>
      <c r="B210" s="2202" t="s">
        <v>13848</v>
      </c>
      <c r="C210" s="44" t="s">
        <v>4470</v>
      </c>
      <c r="D210" s="44"/>
      <c r="E210" s="128" t="s">
        <v>3659</v>
      </c>
      <c r="F210" s="128" t="s">
        <v>17221</v>
      </c>
      <c r="G210" s="44" t="s">
        <v>2645</v>
      </c>
      <c r="H210" s="44" t="s">
        <v>279</v>
      </c>
      <c r="I210" s="128">
        <v>4.7</v>
      </c>
      <c r="J210" s="128">
        <v>152</v>
      </c>
      <c r="K210" s="46">
        <v>0</v>
      </c>
      <c r="L210" s="46">
        <v>10</v>
      </c>
      <c r="M210" s="43" t="s">
        <v>3660</v>
      </c>
      <c r="N210" s="43"/>
      <c r="O210" s="43"/>
      <c r="P210" s="43"/>
      <c r="Q210" s="43"/>
      <c r="R210" s="43"/>
      <c r="S210" s="44"/>
      <c r="T210" s="52" t="s">
        <v>12446</v>
      </c>
      <c r="U210" s="52" t="str">
        <f t="shared" si="8"/>
        <v>620</v>
      </c>
    </row>
    <row r="211" spans="1:21" s="52" customFormat="1">
      <c r="A211" s="128">
        <f t="shared" si="7"/>
        <v>205</v>
      </c>
      <c r="B211" s="2202" t="s">
        <v>13849</v>
      </c>
      <c r="C211" s="44" t="s">
        <v>4723</v>
      </c>
      <c r="D211" s="44" t="s">
        <v>4723</v>
      </c>
      <c r="E211" s="128" t="s">
        <v>3659</v>
      </c>
      <c r="F211" s="128" t="s">
        <v>17251</v>
      </c>
      <c r="G211" s="44" t="s">
        <v>2645</v>
      </c>
      <c r="H211" s="44" t="s">
        <v>3880</v>
      </c>
      <c r="I211" s="128">
        <v>0.03</v>
      </c>
      <c r="J211" s="128">
        <v>109</v>
      </c>
      <c r="K211" s="46">
        <v>0</v>
      </c>
      <c r="L211" s="46">
        <v>2</v>
      </c>
      <c r="M211" s="43" t="s">
        <v>3660</v>
      </c>
      <c r="N211" s="43"/>
      <c r="O211" s="43"/>
      <c r="P211" s="43"/>
      <c r="Q211" s="43"/>
      <c r="R211" s="43"/>
      <c r="S211" s="44"/>
      <c r="T211" s="52" t="s">
        <v>12453</v>
      </c>
      <c r="U211" s="52" t="str">
        <f t="shared" si="8"/>
        <v>630</v>
      </c>
    </row>
    <row r="212" spans="1:21" s="52" customFormat="1">
      <c r="A212" s="128">
        <f t="shared" si="7"/>
        <v>206</v>
      </c>
      <c r="B212" s="2202" t="s">
        <v>13850</v>
      </c>
      <c r="C212" s="44" t="s">
        <v>3354</v>
      </c>
      <c r="D212" s="44"/>
      <c r="E212" s="128" t="s">
        <v>3659</v>
      </c>
      <c r="F212" s="128" t="s">
        <v>17251</v>
      </c>
      <c r="G212" s="44" t="s">
        <v>2645</v>
      </c>
      <c r="H212" s="44" t="s">
        <v>279</v>
      </c>
      <c r="I212" s="128">
        <v>4.7</v>
      </c>
      <c r="J212" s="128">
        <v>152</v>
      </c>
      <c r="K212" s="46">
        <v>0</v>
      </c>
      <c r="L212" s="46">
        <v>10</v>
      </c>
      <c r="M212" s="43" t="s">
        <v>3660</v>
      </c>
      <c r="N212" s="43"/>
      <c r="O212" s="43"/>
      <c r="P212" s="43"/>
      <c r="Q212" s="43"/>
      <c r="R212" s="43"/>
      <c r="S212" s="44"/>
      <c r="T212" s="52" t="s">
        <v>12453</v>
      </c>
      <c r="U212" s="52" t="str">
        <f t="shared" si="8"/>
        <v>630</v>
      </c>
    </row>
    <row r="213" spans="1:21" s="52" customFormat="1">
      <c r="A213" s="128">
        <f t="shared" si="7"/>
        <v>207</v>
      </c>
      <c r="B213" s="2202" t="s">
        <v>13851</v>
      </c>
      <c r="C213" s="44" t="s">
        <v>3000</v>
      </c>
      <c r="D213" s="44" t="s">
        <v>3000</v>
      </c>
      <c r="E213" s="128" t="s">
        <v>3659</v>
      </c>
      <c r="F213" s="128" t="s">
        <v>17270</v>
      </c>
      <c r="G213" s="44" t="s">
        <v>2645</v>
      </c>
      <c r="H213" s="44" t="s">
        <v>756</v>
      </c>
      <c r="I213" s="128">
        <v>0.05</v>
      </c>
      <c r="J213" s="128">
        <v>128</v>
      </c>
      <c r="K213" s="46">
        <v>0</v>
      </c>
      <c r="L213" s="46">
        <v>0.25</v>
      </c>
      <c r="M213" s="43" t="s">
        <v>3660</v>
      </c>
      <c r="N213" s="43"/>
      <c r="O213" s="43"/>
      <c r="P213" s="43"/>
      <c r="Q213" s="43"/>
      <c r="R213" s="43"/>
      <c r="S213" s="44"/>
      <c r="T213" s="52" t="s">
        <v>12454</v>
      </c>
      <c r="U213" s="52" t="str">
        <f t="shared" si="8"/>
        <v>640</v>
      </c>
    </row>
    <row r="214" spans="1:21" s="52" customFormat="1">
      <c r="A214" s="128">
        <f t="shared" si="7"/>
        <v>208</v>
      </c>
      <c r="B214" s="2202" t="s">
        <v>13852</v>
      </c>
      <c r="C214" s="44" t="s">
        <v>4213</v>
      </c>
      <c r="D214" s="44"/>
      <c r="E214" s="128" t="s">
        <v>3659</v>
      </c>
      <c r="F214" s="128" t="s">
        <v>17270</v>
      </c>
      <c r="G214" s="44" t="s">
        <v>2645</v>
      </c>
      <c r="H214" s="44" t="s">
        <v>4205</v>
      </c>
      <c r="I214" s="128">
        <v>15.7</v>
      </c>
      <c r="J214" s="128">
        <v>201</v>
      </c>
      <c r="K214" s="46">
        <v>0</v>
      </c>
      <c r="L214" s="46">
        <v>25</v>
      </c>
      <c r="M214" s="43" t="s">
        <v>3660</v>
      </c>
      <c r="N214" s="43"/>
      <c r="O214" s="43"/>
      <c r="P214" s="43"/>
      <c r="Q214" s="43"/>
      <c r="R214" s="43"/>
      <c r="S214" s="44"/>
      <c r="T214" s="52" t="s">
        <v>12454</v>
      </c>
      <c r="U214" s="52" t="str">
        <f t="shared" si="8"/>
        <v>640</v>
      </c>
    </row>
    <row r="215" spans="1:21" s="52" customFormat="1">
      <c r="A215" s="128">
        <f t="shared" si="7"/>
        <v>209</v>
      </c>
      <c r="B215" s="2202" t="s">
        <v>13853</v>
      </c>
      <c r="C215" s="44" t="s">
        <v>1231</v>
      </c>
      <c r="D215" s="44" t="s">
        <v>1231</v>
      </c>
      <c r="E215" s="128" t="s">
        <v>3659</v>
      </c>
      <c r="F215" s="128" t="s">
        <v>17257</v>
      </c>
      <c r="G215" s="44" t="s">
        <v>2645</v>
      </c>
      <c r="H215" s="44" t="s">
        <v>4204</v>
      </c>
      <c r="I215" s="128" t="s">
        <v>3230</v>
      </c>
      <c r="J215" s="128" t="s">
        <v>3229</v>
      </c>
      <c r="K215" s="46">
        <v>0</v>
      </c>
      <c r="L215" s="46">
        <v>25</v>
      </c>
      <c r="M215" s="43" t="s">
        <v>3660</v>
      </c>
      <c r="N215" s="43"/>
      <c r="O215" s="43"/>
      <c r="P215" s="43"/>
      <c r="Q215" s="43"/>
      <c r="R215" s="43"/>
      <c r="S215" s="44"/>
      <c r="T215" s="52" t="s">
        <v>12293</v>
      </c>
      <c r="U215" s="52" t="str">
        <f t="shared" si="8"/>
        <v>710</v>
      </c>
    </row>
    <row r="216" spans="1:21" s="52" customFormat="1">
      <c r="A216" s="128">
        <f t="shared" si="7"/>
        <v>210</v>
      </c>
      <c r="B216" s="2202" t="s">
        <v>13854</v>
      </c>
      <c r="C216" s="44" t="s">
        <v>3642</v>
      </c>
      <c r="D216" s="44" t="s">
        <v>3642</v>
      </c>
      <c r="E216" s="128" t="s">
        <v>3659</v>
      </c>
      <c r="F216" s="128" t="s">
        <v>17257</v>
      </c>
      <c r="G216" s="44" t="s">
        <v>2645</v>
      </c>
      <c r="H216" s="44" t="s">
        <v>4204</v>
      </c>
      <c r="I216" s="128" t="s">
        <v>3230</v>
      </c>
      <c r="J216" s="128" t="s">
        <v>3229</v>
      </c>
      <c r="K216" s="46">
        <v>0</v>
      </c>
      <c r="L216" s="46">
        <v>25</v>
      </c>
      <c r="M216" s="43" t="s">
        <v>3660</v>
      </c>
      <c r="N216" s="43"/>
      <c r="O216" s="43"/>
      <c r="P216" s="43"/>
      <c r="Q216" s="43"/>
      <c r="R216" s="43"/>
      <c r="S216" s="44"/>
      <c r="T216" s="52" t="s">
        <v>12293</v>
      </c>
      <c r="U216" s="52" t="str">
        <f t="shared" si="8"/>
        <v>710</v>
      </c>
    </row>
    <row r="217" spans="1:21" s="52" customFormat="1">
      <c r="A217" s="128">
        <f t="shared" si="7"/>
        <v>211</v>
      </c>
      <c r="B217" s="2202" t="s">
        <v>13855</v>
      </c>
      <c r="C217" s="44" t="s">
        <v>1234</v>
      </c>
      <c r="D217" s="44" t="s">
        <v>1234</v>
      </c>
      <c r="E217" s="128" t="s">
        <v>3659</v>
      </c>
      <c r="F217" s="128" t="s">
        <v>17257</v>
      </c>
      <c r="G217" s="44" t="s">
        <v>2645</v>
      </c>
      <c r="H217" s="44" t="s">
        <v>4204</v>
      </c>
      <c r="I217" s="128" t="s">
        <v>3230</v>
      </c>
      <c r="J217" s="128" t="s">
        <v>3229</v>
      </c>
      <c r="K217" s="46">
        <v>0</v>
      </c>
      <c r="L217" s="46">
        <v>25</v>
      </c>
      <c r="M217" s="43" t="s">
        <v>3660</v>
      </c>
      <c r="N217" s="43"/>
      <c r="O217" s="43"/>
      <c r="P217" s="43"/>
      <c r="Q217" s="43"/>
      <c r="R217" s="43"/>
      <c r="S217" s="44"/>
      <c r="T217" s="52" t="s">
        <v>12293</v>
      </c>
      <c r="U217" s="52" t="str">
        <f t="shared" si="8"/>
        <v>710</v>
      </c>
    </row>
    <row r="218" spans="1:21" s="52" customFormat="1">
      <c r="A218" s="128">
        <f t="shared" si="7"/>
        <v>212</v>
      </c>
      <c r="B218" s="2202" t="s">
        <v>13856</v>
      </c>
      <c r="C218" s="44" t="s">
        <v>1237</v>
      </c>
      <c r="D218" s="44" t="s">
        <v>1237</v>
      </c>
      <c r="E218" s="128" t="s">
        <v>3659</v>
      </c>
      <c r="F218" s="128" t="s">
        <v>17257</v>
      </c>
      <c r="G218" s="44" t="s">
        <v>2645</v>
      </c>
      <c r="H218" s="44" t="s">
        <v>4204</v>
      </c>
      <c r="I218" s="128" t="s">
        <v>3230</v>
      </c>
      <c r="J218" s="128" t="s">
        <v>3229</v>
      </c>
      <c r="K218" s="46">
        <v>0</v>
      </c>
      <c r="L218" s="46">
        <v>25</v>
      </c>
      <c r="M218" s="43" t="s">
        <v>3660</v>
      </c>
      <c r="N218" s="43"/>
      <c r="O218" s="43"/>
      <c r="P218" s="43"/>
      <c r="Q218" s="43"/>
      <c r="R218" s="43"/>
      <c r="S218" s="44"/>
      <c r="T218" s="52" t="s">
        <v>12293</v>
      </c>
      <c r="U218" s="52" t="str">
        <f t="shared" si="8"/>
        <v>710</v>
      </c>
    </row>
    <row r="219" spans="1:21" s="52" customFormat="1">
      <c r="A219" s="128">
        <f t="shared" si="7"/>
        <v>213</v>
      </c>
      <c r="B219" s="2202" t="s">
        <v>19415</v>
      </c>
      <c r="C219" s="44" t="s">
        <v>19416</v>
      </c>
      <c r="D219" s="44" t="s">
        <v>1231</v>
      </c>
      <c r="E219" s="128" t="s">
        <v>3659</v>
      </c>
      <c r="F219" s="128" t="s">
        <v>17257</v>
      </c>
      <c r="G219" s="44" t="s">
        <v>2645</v>
      </c>
      <c r="H219" s="44" t="s">
        <v>4204</v>
      </c>
      <c r="I219" s="128" t="s">
        <v>3230</v>
      </c>
      <c r="J219" s="128" t="s">
        <v>3229</v>
      </c>
      <c r="K219" s="46">
        <v>0</v>
      </c>
      <c r="L219" s="46">
        <v>25</v>
      </c>
      <c r="M219" s="43" t="s">
        <v>3660</v>
      </c>
      <c r="N219" s="43"/>
      <c r="O219" s="43"/>
      <c r="P219" s="43"/>
      <c r="Q219" s="43"/>
      <c r="R219" s="43"/>
      <c r="S219" s="44"/>
      <c r="T219" s="52" t="s">
        <v>12293</v>
      </c>
      <c r="U219" s="52" t="str">
        <f t="shared" ref="U219:U222" si="9">LEFT(RIGHT(B219,LEN(B219)-FIND("-",B219,1)),2)&amp;0</f>
        <v>710</v>
      </c>
    </row>
    <row r="220" spans="1:21" s="52" customFormat="1">
      <c r="A220" s="128">
        <f t="shared" si="7"/>
        <v>214</v>
      </c>
      <c r="B220" s="2202" t="s">
        <v>19417</v>
      </c>
      <c r="C220" s="44" t="s">
        <v>19418</v>
      </c>
      <c r="D220" s="44" t="s">
        <v>3642</v>
      </c>
      <c r="E220" s="128" t="s">
        <v>3659</v>
      </c>
      <c r="F220" s="128" t="s">
        <v>17257</v>
      </c>
      <c r="G220" s="44" t="s">
        <v>2645</v>
      </c>
      <c r="H220" s="44" t="s">
        <v>4204</v>
      </c>
      <c r="I220" s="128" t="s">
        <v>3230</v>
      </c>
      <c r="J220" s="128" t="s">
        <v>3229</v>
      </c>
      <c r="K220" s="46">
        <v>0</v>
      </c>
      <c r="L220" s="46">
        <v>25</v>
      </c>
      <c r="M220" s="43" t="s">
        <v>3660</v>
      </c>
      <c r="N220" s="43"/>
      <c r="O220" s="43"/>
      <c r="P220" s="43"/>
      <c r="Q220" s="43"/>
      <c r="R220" s="43"/>
      <c r="S220" s="44"/>
      <c r="T220" s="52" t="s">
        <v>12293</v>
      </c>
      <c r="U220" s="52" t="str">
        <f t="shared" si="9"/>
        <v>710</v>
      </c>
    </row>
    <row r="221" spans="1:21" s="52" customFormat="1">
      <c r="A221" s="128">
        <f t="shared" si="7"/>
        <v>215</v>
      </c>
      <c r="B221" s="2202" t="s">
        <v>19419</v>
      </c>
      <c r="C221" s="44" t="s">
        <v>19420</v>
      </c>
      <c r="D221" s="44" t="s">
        <v>1234</v>
      </c>
      <c r="E221" s="128" t="s">
        <v>3659</v>
      </c>
      <c r="F221" s="128" t="s">
        <v>17257</v>
      </c>
      <c r="G221" s="44" t="s">
        <v>2645</v>
      </c>
      <c r="H221" s="44" t="s">
        <v>4204</v>
      </c>
      <c r="I221" s="128" t="s">
        <v>3230</v>
      </c>
      <c r="J221" s="128" t="s">
        <v>3229</v>
      </c>
      <c r="K221" s="46">
        <v>0</v>
      </c>
      <c r="L221" s="46">
        <v>25</v>
      </c>
      <c r="M221" s="43" t="s">
        <v>3660</v>
      </c>
      <c r="N221" s="43"/>
      <c r="O221" s="43"/>
      <c r="P221" s="43"/>
      <c r="Q221" s="43"/>
      <c r="R221" s="43"/>
      <c r="S221" s="44"/>
      <c r="T221" s="52" t="s">
        <v>12293</v>
      </c>
      <c r="U221" s="52" t="str">
        <f t="shared" si="9"/>
        <v>710</v>
      </c>
    </row>
    <row r="222" spans="1:21" s="52" customFormat="1">
      <c r="A222" s="128">
        <f t="shared" si="7"/>
        <v>216</v>
      </c>
      <c r="B222" s="2202" t="s">
        <v>19421</v>
      </c>
      <c r="C222" s="44" t="s">
        <v>19422</v>
      </c>
      <c r="D222" s="44" t="s">
        <v>1237</v>
      </c>
      <c r="E222" s="128" t="s">
        <v>3659</v>
      </c>
      <c r="F222" s="128" t="s">
        <v>17257</v>
      </c>
      <c r="G222" s="44" t="s">
        <v>2645</v>
      </c>
      <c r="H222" s="44" t="s">
        <v>4204</v>
      </c>
      <c r="I222" s="128" t="s">
        <v>3230</v>
      </c>
      <c r="J222" s="128" t="s">
        <v>3229</v>
      </c>
      <c r="K222" s="46">
        <v>0</v>
      </c>
      <c r="L222" s="46">
        <v>25</v>
      </c>
      <c r="M222" s="43" t="s">
        <v>3660</v>
      </c>
      <c r="N222" s="43"/>
      <c r="O222" s="43"/>
      <c r="P222" s="43"/>
      <c r="Q222" s="43"/>
      <c r="R222" s="43"/>
      <c r="S222" s="44"/>
      <c r="T222" s="52" t="s">
        <v>12293</v>
      </c>
      <c r="U222" s="52" t="str">
        <f t="shared" si="9"/>
        <v>710</v>
      </c>
    </row>
    <row r="223" spans="1:21" s="52" customFormat="1">
      <c r="A223" s="128">
        <f t="shared" si="7"/>
        <v>217</v>
      </c>
      <c r="B223" s="2202" t="s">
        <v>13857</v>
      </c>
      <c r="C223" s="44" t="s">
        <v>3603</v>
      </c>
      <c r="D223" s="44"/>
      <c r="E223" s="128" t="s">
        <v>3659</v>
      </c>
      <c r="F223" s="128" t="s">
        <v>17271</v>
      </c>
      <c r="G223" s="44" t="s">
        <v>2645</v>
      </c>
      <c r="H223" s="44" t="s">
        <v>4204</v>
      </c>
      <c r="I223" s="128" t="s">
        <v>3230</v>
      </c>
      <c r="J223" s="128" t="s">
        <v>3229</v>
      </c>
      <c r="K223" s="46">
        <v>0</v>
      </c>
      <c r="L223" s="46">
        <v>25</v>
      </c>
      <c r="M223" s="43" t="s">
        <v>3660</v>
      </c>
      <c r="N223" s="43"/>
      <c r="O223" s="43"/>
      <c r="P223" s="43"/>
      <c r="Q223" s="43"/>
      <c r="R223" s="43"/>
      <c r="S223" s="44"/>
      <c r="T223" s="52" t="s">
        <v>12286</v>
      </c>
      <c r="U223" s="52" t="str">
        <f t="shared" si="8"/>
        <v>710</v>
      </c>
    </row>
    <row r="224" spans="1:21" s="52" customFormat="1">
      <c r="A224" s="128">
        <f t="shared" si="7"/>
        <v>218</v>
      </c>
      <c r="B224" s="2202" t="s">
        <v>13858</v>
      </c>
      <c r="C224" s="44" t="s">
        <v>3604</v>
      </c>
      <c r="D224" s="44"/>
      <c r="E224" s="128" t="s">
        <v>3659</v>
      </c>
      <c r="F224" s="128" t="s">
        <v>17271</v>
      </c>
      <c r="G224" s="44" t="s">
        <v>2645</v>
      </c>
      <c r="H224" s="44" t="s">
        <v>757</v>
      </c>
      <c r="I224" s="128">
        <v>18.5</v>
      </c>
      <c r="J224" s="128" t="s">
        <v>3229</v>
      </c>
      <c r="K224" s="46">
        <v>0</v>
      </c>
      <c r="L224" s="46">
        <v>25</v>
      </c>
      <c r="M224" s="43" t="s">
        <v>3660</v>
      </c>
      <c r="N224" s="43"/>
      <c r="O224" s="43"/>
      <c r="P224" s="43"/>
      <c r="Q224" s="43"/>
      <c r="R224" s="43"/>
      <c r="S224" s="44"/>
      <c r="T224" s="52" t="s">
        <v>12286</v>
      </c>
      <c r="U224" s="52" t="str">
        <f t="shared" si="8"/>
        <v>710</v>
      </c>
    </row>
    <row r="225" spans="1:21" s="52" customFormat="1">
      <c r="A225" s="128">
        <f t="shared" si="7"/>
        <v>219</v>
      </c>
      <c r="B225" s="2202" t="s">
        <v>13859</v>
      </c>
      <c r="C225" s="44" t="s">
        <v>4828</v>
      </c>
      <c r="D225" s="44" t="s">
        <v>4828</v>
      </c>
      <c r="E225" s="128" t="s">
        <v>3659</v>
      </c>
      <c r="F225" s="128" t="s">
        <v>17271</v>
      </c>
      <c r="G225" s="44" t="s">
        <v>2645</v>
      </c>
      <c r="H225" s="44" t="s">
        <v>3796</v>
      </c>
      <c r="I225" s="128" t="s">
        <v>759</v>
      </c>
      <c r="J225" s="128" t="s">
        <v>760</v>
      </c>
      <c r="K225" s="46">
        <v>0</v>
      </c>
      <c r="L225" s="46">
        <v>25</v>
      </c>
      <c r="M225" s="43" t="s">
        <v>3660</v>
      </c>
      <c r="N225" s="43"/>
      <c r="O225" s="43"/>
      <c r="P225" s="43"/>
      <c r="Q225" s="43"/>
      <c r="R225" s="43"/>
      <c r="S225" s="44"/>
      <c r="T225" s="52" t="s">
        <v>12286</v>
      </c>
      <c r="U225" s="52" t="str">
        <f t="shared" si="8"/>
        <v>710</v>
      </c>
    </row>
    <row r="226" spans="1:21" s="52" customFormat="1">
      <c r="A226" s="128">
        <f t="shared" si="7"/>
        <v>220</v>
      </c>
      <c r="B226" s="2202" t="s">
        <v>13860</v>
      </c>
      <c r="C226" s="44" t="s">
        <v>4829</v>
      </c>
      <c r="D226" s="44" t="s">
        <v>4829</v>
      </c>
      <c r="E226" s="128" t="s">
        <v>3659</v>
      </c>
      <c r="F226" s="128" t="s">
        <v>17271</v>
      </c>
      <c r="G226" s="44" t="s">
        <v>2645</v>
      </c>
      <c r="H226" s="44" t="s">
        <v>3796</v>
      </c>
      <c r="I226" s="128" t="s">
        <v>761</v>
      </c>
      <c r="J226" s="128" t="s">
        <v>760</v>
      </c>
      <c r="K226" s="46">
        <v>0</v>
      </c>
      <c r="L226" s="46">
        <v>35</v>
      </c>
      <c r="M226" s="43" t="s">
        <v>3660</v>
      </c>
      <c r="N226" s="43"/>
      <c r="O226" s="43"/>
      <c r="P226" s="43"/>
      <c r="Q226" s="43"/>
      <c r="R226" s="43"/>
      <c r="S226" s="44"/>
      <c r="T226" s="52" t="s">
        <v>12286</v>
      </c>
      <c r="U226" s="52" t="str">
        <f t="shared" si="8"/>
        <v>710</v>
      </c>
    </row>
    <row r="227" spans="1:21" s="52" customFormat="1">
      <c r="A227" s="128">
        <f t="shared" si="7"/>
        <v>221</v>
      </c>
      <c r="B227" s="2202" t="s">
        <v>13861</v>
      </c>
      <c r="C227" s="44" t="s">
        <v>1462</v>
      </c>
      <c r="D227" s="44" t="s">
        <v>1462</v>
      </c>
      <c r="E227" s="128" t="s">
        <v>3659</v>
      </c>
      <c r="F227" s="128" t="s">
        <v>17271</v>
      </c>
      <c r="G227" s="44" t="s">
        <v>2645</v>
      </c>
      <c r="H227" s="44" t="s">
        <v>3796</v>
      </c>
      <c r="I227" s="128" t="s">
        <v>762</v>
      </c>
      <c r="J227" s="128" t="s">
        <v>760</v>
      </c>
      <c r="K227" s="46">
        <v>0</v>
      </c>
      <c r="L227" s="46">
        <v>25</v>
      </c>
      <c r="M227" s="43" t="s">
        <v>3660</v>
      </c>
      <c r="N227" s="43"/>
      <c r="O227" s="43"/>
      <c r="P227" s="43"/>
      <c r="Q227" s="43"/>
      <c r="R227" s="43"/>
      <c r="S227" s="44"/>
      <c r="T227" s="52" t="s">
        <v>12286</v>
      </c>
      <c r="U227" s="52" t="str">
        <f t="shared" si="8"/>
        <v>710</v>
      </c>
    </row>
    <row r="228" spans="1:21" s="52" customFormat="1">
      <c r="A228" s="128">
        <f t="shared" si="7"/>
        <v>222</v>
      </c>
      <c r="B228" s="2202" t="s">
        <v>13862</v>
      </c>
      <c r="C228" s="44" t="s">
        <v>4222</v>
      </c>
      <c r="D228" s="44" t="s">
        <v>419</v>
      </c>
      <c r="E228" s="128"/>
      <c r="F228" s="128" t="s">
        <v>17271</v>
      </c>
      <c r="G228" s="44" t="s">
        <v>2645</v>
      </c>
      <c r="H228" s="44"/>
      <c r="I228" s="128"/>
      <c r="J228" s="128"/>
      <c r="K228" s="46">
        <v>0</v>
      </c>
      <c r="L228" s="46">
        <v>6</v>
      </c>
      <c r="M228" s="43" t="s">
        <v>1119</v>
      </c>
      <c r="N228" s="43"/>
      <c r="O228" s="43"/>
      <c r="P228" s="43"/>
      <c r="Q228" s="43"/>
      <c r="R228" s="43"/>
      <c r="S228" s="44"/>
      <c r="T228" s="52" t="s">
        <v>12286</v>
      </c>
      <c r="U228" s="52" t="str">
        <f t="shared" si="8"/>
        <v>710</v>
      </c>
    </row>
    <row r="229" spans="1:21" s="52" customFormat="1">
      <c r="A229" s="128">
        <f t="shared" si="7"/>
        <v>223</v>
      </c>
      <c r="B229" s="2202" t="s">
        <v>13863</v>
      </c>
      <c r="C229" s="44" t="s">
        <v>4836</v>
      </c>
      <c r="D229" s="44"/>
      <c r="E229" s="128" t="s">
        <v>3659</v>
      </c>
      <c r="F229" s="128" t="s">
        <v>17272</v>
      </c>
      <c r="G229" s="44" t="s">
        <v>2645</v>
      </c>
      <c r="H229" s="44" t="s">
        <v>4208</v>
      </c>
      <c r="I229" s="128">
        <v>2</v>
      </c>
      <c r="J229" s="128" t="s">
        <v>285</v>
      </c>
      <c r="K229" s="46">
        <v>0</v>
      </c>
      <c r="L229" s="46">
        <v>10</v>
      </c>
      <c r="M229" s="43" t="s">
        <v>3660</v>
      </c>
      <c r="N229" s="43"/>
      <c r="O229" s="43"/>
      <c r="P229" s="43"/>
      <c r="Q229" s="43"/>
      <c r="R229" s="43"/>
      <c r="S229" s="44"/>
      <c r="T229" s="52" t="s">
        <v>12329</v>
      </c>
      <c r="U229" s="52" t="str">
        <f t="shared" si="8"/>
        <v>720</v>
      </c>
    </row>
    <row r="230" spans="1:21" s="52" customFormat="1">
      <c r="A230" s="128">
        <f t="shared" si="7"/>
        <v>224</v>
      </c>
      <c r="B230" s="2202" t="s">
        <v>13864</v>
      </c>
      <c r="C230" s="44" t="s">
        <v>3261</v>
      </c>
      <c r="D230" s="44"/>
      <c r="E230" s="128" t="s">
        <v>3659</v>
      </c>
      <c r="F230" s="128" t="s">
        <v>17263</v>
      </c>
      <c r="G230" s="44" t="s">
        <v>2645</v>
      </c>
      <c r="H230" s="44" t="s">
        <v>3781</v>
      </c>
      <c r="I230" s="128">
        <v>2</v>
      </c>
      <c r="J230" s="128" t="s">
        <v>285</v>
      </c>
      <c r="K230" s="46">
        <v>0</v>
      </c>
      <c r="L230" s="46">
        <v>10</v>
      </c>
      <c r="M230" s="43" t="s">
        <v>3660</v>
      </c>
      <c r="N230" s="43"/>
      <c r="O230" s="43"/>
      <c r="P230" s="43"/>
      <c r="Q230" s="43"/>
      <c r="R230" s="43"/>
      <c r="S230" s="44"/>
      <c r="T230" s="975" t="s">
        <v>12374</v>
      </c>
      <c r="U230" s="52" t="str">
        <f t="shared" si="8"/>
        <v>720</v>
      </c>
    </row>
    <row r="231" spans="1:21" s="52" customFormat="1">
      <c r="A231" s="128">
        <f t="shared" si="7"/>
        <v>225</v>
      </c>
      <c r="B231" s="2202" t="s">
        <v>13865</v>
      </c>
      <c r="C231" s="44" t="s">
        <v>3790</v>
      </c>
      <c r="D231" s="44"/>
      <c r="E231" s="128" t="s">
        <v>3659</v>
      </c>
      <c r="F231" s="128" t="s">
        <v>17268</v>
      </c>
      <c r="G231" s="44" t="s">
        <v>2645</v>
      </c>
      <c r="H231" s="44" t="s">
        <v>4210</v>
      </c>
      <c r="I231" s="128">
        <v>4</v>
      </c>
      <c r="J231" s="128" t="s">
        <v>285</v>
      </c>
      <c r="K231" s="46">
        <v>0</v>
      </c>
      <c r="L231" s="46">
        <v>10</v>
      </c>
      <c r="M231" s="43" t="s">
        <v>3660</v>
      </c>
      <c r="N231" s="43"/>
      <c r="O231" s="43"/>
      <c r="P231" s="43"/>
      <c r="Q231" s="43"/>
      <c r="R231" s="43"/>
      <c r="S231" s="44"/>
      <c r="T231" s="975" t="s">
        <v>12377</v>
      </c>
      <c r="U231" s="52" t="str">
        <f t="shared" si="8"/>
        <v>720</v>
      </c>
    </row>
    <row r="232" spans="1:21" s="52" customFormat="1">
      <c r="A232" s="128">
        <f t="shared" si="7"/>
        <v>226</v>
      </c>
      <c r="B232" s="2202" t="s">
        <v>13866</v>
      </c>
      <c r="C232" s="44" t="s">
        <v>3794</v>
      </c>
      <c r="D232" s="44" t="s">
        <v>3794</v>
      </c>
      <c r="E232" s="128" t="s">
        <v>3659</v>
      </c>
      <c r="F232" s="128" t="s">
        <v>17277</v>
      </c>
      <c r="G232" s="44" t="s">
        <v>2645</v>
      </c>
      <c r="H232" s="44" t="s">
        <v>3904</v>
      </c>
      <c r="I232" s="128">
        <v>6</v>
      </c>
      <c r="J232" s="128" t="s">
        <v>285</v>
      </c>
      <c r="K232" s="46">
        <v>0</v>
      </c>
      <c r="L232" s="46">
        <v>10</v>
      </c>
      <c r="M232" s="43" t="s">
        <v>3660</v>
      </c>
      <c r="N232" s="43"/>
      <c r="O232" s="43"/>
      <c r="P232" s="43"/>
      <c r="Q232" s="43"/>
      <c r="R232" s="43"/>
      <c r="S232" s="44"/>
      <c r="T232" s="52" t="s">
        <v>12211</v>
      </c>
      <c r="U232" s="52" t="str">
        <f t="shared" si="8"/>
        <v>750</v>
      </c>
    </row>
    <row r="233" spans="1:21" s="52" customFormat="1">
      <c r="A233" s="128">
        <f t="shared" si="7"/>
        <v>227</v>
      </c>
      <c r="B233" s="2202" t="s">
        <v>19432</v>
      </c>
      <c r="C233" s="44" t="s">
        <v>3794</v>
      </c>
      <c r="D233" s="44" t="s">
        <v>3794</v>
      </c>
      <c r="E233" s="128" t="s">
        <v>3659</v>
      </c>
      <c r="F233" s="128" t="s">
        <v>17277</v>
      </c>
      <c r="G233" s="44" t="s">
        <v>3475</v>
      </c>
      <c r="H233" s="44" t="s">
        <v>3904</v>
      </c>
      <c r="I233" s="128">
        <v>6</v>
      </c>
      <c r="J233" s="128" t="s">
        <v>285</v>
      </c>
      <c r="K233" s="46">
        <v>0</v>
      </c>
      <c r="L233" s="46">
        <v>10</v>
      </c>
      <c r="M233" s="43" t="s">
        <v>3660</v>
      </c>
      <c r="N233" s="43"/>
      <c r="O233" s="43"/>
      <c r="P233" s="43"/>
      <c r="Q233" s="43"/>
      <c r="R233" s="43"/>
      <c r="S233" s="44"/>
      <c r="T233" s="52" t="s">
        <v>12211</v>
      </c>
      <c r="U233" s="52" t="str">
        <f t="shared" ref="U233" si="10">LEFT(RIGHT(B233,LEN(B233)-FIND("-",B233,1)),2)&amp;0</f>
        <v>750</v>
      </c>
    </row>
    <row r="234" spans="1:21" s="52" customFormat="1">
      <c r="A234" s="128">
        <f t="shared" si="7"/>
        <v>228</v>
      </c>
      <c r="B234" s="2202" t="s">
        <v>13867</v>
      </c>
      <c r="C234" s="44" t="s">
        <v>402</v>
      </c>
      <c r="D234" s="44" t="s">
        <v>402</v>
      </c>
      <c r="E234" s="128" t="s">
        <v>3659</v>
      </c>
      <c r="F234" s="128" t="s">
        <v>17269</v>
      </c>
      <c r="G234" s="44" t="s">
        <v>2645</v>
      </c>
      <c r="H234" s="44" t="s">
        <v>278</v>
      </c>
      <c r="I234" s="128">
        <v>2</v>
      </c>
      <c r="J234" s="128">
        <v>35</v>
      </c>
      <c r="K234" s="46">
        <v>0</v>
      </c>
      <c r="L234" s="46">
        <v>4</v>
      </c>
      <c r="M234" s="43" t="s">
        <v>3660</v>
      </c>
      <c r="N234" s="43"/>
      <c r="O234" s="43"/>
      <c r="P234" s="43"/>
      <c r="Q234" s="43"/>
      <c r="R234" s="43"/>
      <c r="S234" s="44" t="s">
        <v>16999</v>
      </c>
      <c r="T234" s="52" t="s">
        <v>12215</v>
      </c>
      <c r="U234" s="52" t="str">
        <f t="shared" si="8"/>
        <v>810</v>
      </c>
    </row>
    <row r="235" spans="1:21" s="52" customFormat="1">
      <c r="A235" s="128">
        <f t="shared" si="7"/>
        <v>229</v>
      </c>
      <c r="B235" s="2202" t="s">
        <v>13868</v>
      </c>
      <c r="C235" s="44" t="s">
        <v>403</v>
      </c>
      <c r="D235" s="44" t="s">
        <v>403</v>
      </c>
      <c r="E235" s="128" t="s">
        <v>3659</v>
      </c>
      <c r="F235" s="128" t="s">
        <v>17269</v>
      </c>
      <c r="G235" s="44" t="s">
        <v>2645</v>
      </c>
      <c r="H235" s="44" t="s">
        <v>3909</v>
      </c>
      <c r="I235" s="128">
        <v>1</v>
      </c>
      <c r="J235" s="128">
        <v>35</v>
      </c>
      <c r="K235" s="46">
        <v>0</v>
      </c>
      <c r="L235" s="46">
        <v>3</v>
      </c>
      <c r="M235" s="43" t="s">
        <v>3660</v>
      </c>
      <c r="N235" s="43"/>
      <c r="O235" s="43"/>
      <c r="P235" s="43"/>
      <c r="Q235" s="43"/>
      <c r="R235" s="43"/>
      <c r="S235" s="44" t="s">
        <v>16999</v>
      </c>
      <c r="T235" s="52" t="s">
        <v>12215</v>
      </c>
      <c r="U235" s="52" t="str">
        <f t="shared" si="8"/>
        <v>810</v>
      </c>
    </row>
    <row r="236" spans="1:21" s="52" customFormat="1">
      <c r="A236" s="128">
        <f t="shared" si="7"/>
        <v>230</v>
      </c>
      <c r="B236" s="2202" t="s">
        <v>13869</v>
      </c>
      <c r="C236" s="44" t="s">
        <v>404</v>
      </c>
      <c r="D236" s="44" t="s">
        <v>404</v>
      </c>
      <c r="E236" s="128" t="s">
        <v>3659</v>
      </c>
      <c r="F236" s="128" t="s">
        <v>17269</v>
      </c>
      <c r="G236" s="44" t="s">
        <v>2645</v>
      </c>
      <c r="H236" s="44" t="s">
        <v>3906</v>
      </c>
      <c r="I236" s="128">
        <v>1</v>
      </c>
      <c r="J236" s="128">
        <v>35</v>
      </c>
      <c r="K236" s="46">
        <v>0</v>
      </c>
      <c r="L236" s="46">
        <v>3</v>
      </c>
      <c r="M236" s="43" t="s">
        <v>3660</v>
      </c>
      <c r="N236" s="43"/>
      <c r="O236" s="43"/>
      <c r="P236" s="43"/>
      <c r="Q236" s="43"/>
      <c r="R236" s="43"/>
      <c r="S236" s="44" t="s">
        <v>16999</v>
      </c>
      <c r="T236" s="52" t="s">
        <v>12215</v>
      </c>
      <c r="U236" s="52" t="str">
        <f t="shared" si="8"/>
        <v>810</v>
      </c>
    </row>
    <row r="237" spans="1:21" s="52" customFormat="1">
      <c r="A237" s="128">
        <f t="shared" si="7"/>
        <v>231</v>
      </c>
      <c r="B237" s="2202" t="s">
        <v>13870</v>
      </c>
      <c r="C237" s="44" t="s">
        <v>405</v>
      </c>
      <c r="D237" s="44" t="s">
        <v>405</v>
      </c>
      <c r="E237" s="128" t="s">
        <v>3659</v>
      </c>
      <c r="F237" s="128" t="s">
        <v>17269</v>
      </c>
      <c r="G237" s="44" t="s">
        <v>2645</v>
      </c>
      <c r="H237" s="44" t="s">
        <v>2989</v>
      </c>
      <c r="I237" s="128">
        <v>2.5</v>
      </c>
      <c r="J237" s="128">
        <v>35</v>
      </c>
      <c r="K237" s="46">
        <v>0</v>
      </c>
      <c r="L237" s="46">
        <v>6</v>
      </c>
      <c r="M237" s="43" t="s">
        <v>3660</v>
      </c>
      <c r="N237" s="43"/>
      <c r="O237" s="43"/>
      <c r="P237" s="43"/>
      <c r="Q237" s="43"/>
      <c r="R237" s="43"/>
      <c r="S237" s="44" t="s">
        <v>16999</v>
      </c>
      <c r="T237" s="52" t="s">
        <v>12215</v>
      </c>
      <c r="U237" s="52" t="str">
        <f t="shared" si="8"/>
        <v>810</v>
      </c>
    </row>
    <row r="238" spans="1:21" s="52" customFormat="1">
      <c r="A238" s="128">
        <f t="shared" si="7"/>
        <v>232</v>
      </c>
      <c r="B238" s="2202" t="s">
        <v>13871</v>
      </c>
      <c r="C238" s="44" t="s">
        <v>406</v>
      </c>
      <c r="D238" s="44" t="s">
        <v>406</v>
      </c>
      <c r="E238" s="128" t="s">
        <v>3659</v>
      </c>
      <c r="F238" s="128" t="s">
        <v>17278</v>
      </c>
      <c r="G238" s="44" t="s">
        <v>2645</v>
      </c>
      <c r="H238" s="44" t="s">
        <v>3906</v>
      </c>
      <c r="I238" s="128">
        <v>1</v>
      </c>
      <c r="J238" s="128">
        <v>35</v>
      </c>
      <c r="K238" s="46">
        <v>0</v>
      </c>
      <c r="L238" s="46">
        <v>3</v>
      </c>
      <c r="M238" s="43" t="s">
        <v>3660</v>
      </c>
      <c r="N238" s="43"/>
      <c r="O238" s="43"/>
      <c r="P238" s="43"/>
      <c r="Q238" s="43"/>
      <c r="R238" s="43"/>
      <c r="S238" s="44" t="s">
        <v>16999</v>
      </c>
      <c r="T238" s="52" t="s">
        <v>12216</v>
      </c>
      <c r="U238" s="52" t="str">
        <f t="shared" si="8"/>
        <v>820</v>
      </c>
    </row>
    <row r="239" spans="1:21" s="52" customFormat="1">
      <c r="A239" s="128">
        <f t="shared" si="7"/>
        <v>233</v>
      </c>
      <c r="B239" s="2202" t="s">
        <v>13872</v>
      </c>
      <c r="C239" s="44" t="s">
        <v>407</v>
      </c>
      <c r="D239" s="44" t="s">
        <v>407</v>
      </c>
      <c r="E239" s="128" t="s">
        <v>3659</v>
      </c>
      <c r="F239" s="128" t="s">
        <v>17278</v>
      </c>
      <c r="G239" s="44" t="s">
        <v>2645</v>
      </c>
      <c r="H239" s="44" t="s">
        <v>3909</v>
      </c>
      <c r="I239" s="128">
        <v>1</v>
      </c>
      <c r="J239" s="128">
        <v>35</v>
      </c>
      <c r="K239" s="46">
        <v>0</v>
      </c>
      <c r="L239" s="46">
        <v>3</v>
      </c>
      <c r="M239" s="43" t="s">
        <v>3660</v>
      </c>
      <c r="N239" s="43"/>
      <c r="O239" s="43"/>
      <c r="P239" s="43"/>
      <c r="Q239" s="43"/>
      <c r="R239" s="43"/>
      <c r="S239" s="44" t="s">
        <v>16999</v>
      </c>
      <c r="T239" s="52" t="s">
        <v>12216</v>
      </c>
      <c r="U239" s="52" t="str">
        <f t="shared" si="8"/>
        <v>820</v>
      </c>
    </row>
    <row r="240" spans="1:21" s="52" customFormat="1">
      <c r="A240" s="128">
        <f t="shared" si="7"/>
        <v>234</v>
      </c>
      <c r="B240" s="2202" t="s">
        <v>13873</v>
      </c>
      <c r="C240" s="44" t="s">
        <v>408</v>
      </c>
      <c r="D240" s="44" t="s">
        <v>408</v>
      </c>
      <c r="E240" s="128" t="s">
        <v>3659</v>
      </c>
      <c r="F240" s="128" t="s">
        <v>17278</v>
      </c>
      <c r="G240" s="44" t="s">
        <v>2645</v>
      </c>
      <c r="H240" s="44" t="s">
        <v>3909</v>
      </c>
      <c r="I240" s="128">
        <v>1</v>
      </c>
      <c r="J240" s="128">
        <v>35</v>
      </c>
      <c r="K240" s="46">
        <v>0</v>
      </c>
      <c r="L240" s="46">
        <v>3</v>
      </c>
      <c r="M240" s="43" t="s">
        <v>3660</v>
      </c>
      <c r="N240" s="43"/>
      <c r="O240" s="43"/>
      <c r="P240" s="43"/>
      <c r="Q240" s="43"/>
      <c r="R240" s="43"/>
      <c r="S240" s="44" t="s">
        <v>16999</v>
      </c>
      <c r="T240" s="52" t="s">
        <v>12216</v>
      </c>
      <c r="U240" s="52" t="str">
        <f t="shared" si="8"/>
        <v>820</v>
      </c>
    </row>
    <row r="241" spans="1:21" s="52" customFormat="1">
      <c r="A241" s="128">
        <f t="shared" si="7"/>
        <v>235</v>
      </c>
      <c r="B241" s="2202" t="s">
        <v>13874</v>
      </c>
      <c r="C241" s="44" t="s">
        <v>409</v>
      </c>
      <c r="D241" s="44" t="s">
        <v>409</v>
      </c>
      <c r="E241" s="2071" t="s">
        <v>2524</v>
      </c>
      <c r="F241" s="2071" t="s">
        <v>3516</v>
      </c>
      <c r="G241" s="44"/>
      <c r="H241" s="44" t="s">
        <v>1068</v>
      </c>
      <c r="I241" s="128"/>
      <c r="J241" s="128"/>
      <c r="K241" s="46" t="s">
        <v>2524</v>
      </c>
      <c r="L241" s="46" t="s">
        <v>2524</v>
      </c>
      <c r="M241" s="46" t="s">
        <v>2524</v>
      </c>
      <c r="N241" s="46"/>
      <c r="O241" s="46"/>
      <c r="P241" s="46"/>
      <c r="Q241" s="46"/>
      <c r="R241" s="46"/>
      <c r="S241" s="44"/>
      <c r="U241" s="52" t="str">
        <f t="shared" si="8"/>
        <v>830</v>
      </c>
    </row>
    <row r="242" spans="1:21" s="52" customFormat="1">
      <c r="A242" s="128">
        <f t="shared" si="7"/>
        <v>236</v>
      </c>
      <c r="B242" s="2202" t="s">
        <v>13875</v>
      </c>
      <c r="C242" s="44" t="s">
        <v>3020</v>
      </c>
      <c r="D242" s="44" t="s">
        <v>3020</v>
      </c>
      <c r="E242" s="2071" t="s">
        <v>2524</v>
      </c>
      <c r="F242" s="2071" t="s">
        <v>3516</v>
      </c>
      <c r="G242" s="44"/>
      <c r="H242" s="44" t="s">
        <v>1068</v>
      </c>
      <c r="I242" s="128"/>
      <c r="J242" s="128"/>
      <c r="K242" s="46" t="s">
        <v>2524</v>
      </c>
      <c r="L242" s="46" t="s">
        <v>2524</v>
      </c>
      <c r="M242" s="46" t="s">
        <v>2524</v>
      </c>
      <c r="N242" s="46"/>
      <c r="O242" s="46"/>
      <c r="P242" s="46"/>
      <c r="Q242" s="46"/>
      <c r="R242" s="46"/>
      <c r="S242" s="44"/>
      <c r="U242" s="52" t="str">
        <f t="shared" si="8"/>
        <v>830</v>
      </c>
    </row>
    <row r="243" spans="1:21" s="52" customFormat="1">
      <c r="A243" s="128">
        <f t="shared" si="7"/>
        <v>237</v>
      </c>
      <c r="B243" s="2202" t="s">
        <v>14105</v>
      </c>
      <c r="C243" s="44" t="s">
        <v>3021</v>
      </c>
      <c r="D243" s="44" t="s">
        <v>3021</v>
      </c>
      <c r="E243" s="128" t="s">
        <v>3659</v>
      </c>
      <c r="F243" s="128" t="s">
        <v>17288</v>
      </c>
      <c r="G243" s="44" t="s">
        <v>2645</v>
      </c>
      <c r="H243" s="44" t="s">
        <v>1069</v>
      </c>
      <c r="I243" s="128">
        <v>2</v>
      </c>
      <c r="J243" s="128">
        <v>35</v>
      </c>
      <c r="K243" s="46">
        <v>0</v>
      </c>
      <c r="L243" s="46">
        <v>6</v>
      </c>
      <c r="M243" s="43" t="s">
        <v>3660</v>
      </c>
      <c r="N243" s="43"/>
      <c r="O243" s="43"/>
      <c r="P243" s="43"/>
      <c r="Q243" s="43"/>
      <c r="R243" s="43"/>
      <c r="S243" s="44" t="s">
        <v>16999</v>
      </c>
      <c r="T243" s="975" t="s">
        <v>12226</v>
      </c>
      <c r="U243" s="52" t="str">
        <f t="shared" si="8"/>
        <v>830</v>
      </c>
    </row>
    <row r="244" spans="1:21" s="52" customFormat="1">
      <c r="A244" s="128">
        <f t="shared" si="7"/>
        <v>238</v>
      </c>
      <c r="B244" s="2202" t="s">
        <v>14106</v>
      </c>
      <c r="C244" s="44" t="s">
        <v>4396</v>
      </c>
      <c r="D244" s="44" t="s">
        <v>4396</v>
      </c>
      <c r="E244" s="128" t="s">
        <v>3659</v>
      </c>
      <c r="F244" s="128" t="s">
        <v>17288</v>
      </c>
      <c r="G244" s="44" t="s">
        <v>2645</v>
      </c>
      <c r="H244" s="44" t="s">
        <v>1069</v>
      </c>
      <c r="I244" s="128">
        <v>2</v>
      </c>
      <c r="J244" s="128">
        <v>35</v>
      </c>
      <c r="K244" s="46">
        <v>0</v>
      </c>
      <c r="L244" s="46">
        <v>6</v>
      </c>
      <c r="M244" s="43" t="s">
        <v>3660</v>
      </c>
      <c r="N244" s="43"/>
      <c r="O244" s="43"/>
      <c r="P244" s="43"/>
      <c r="Q244" s="43"/>
      <c r="R244" s="43"/>
      <c r="S244" s="44" t="s">
        <v>16999</v>
      </c>
      <c r="T244" s="52" t="s">
        <v>12226</v>
      </c>
      <c r="U244" s="52" t="str">
        <f t="shared" si="8"/>
        <v>830</v>
      </c>
    </row>
    <row r="245" spans="1:21" s="52" customFormat="1">
      <c r="A245" s="128">
        <f t="shared" si="7"/>
        <v>239</v>
      </c>
      <c r="B245" s="2202" t="s">
        <v>14107</v>
      </c>
      <c r="C245" s="44" t="s">
        <v>1055</v>
      </c>
      <c r="D245" s="44" t="s">
        <v>1055</v>
      </c>
      <c r="E245" s="128" t="s">
        <v>3854</v>
      </c>
      <c r="F245" s="128" t="s">
        <v>17288</v>
      </c>
      <c r="G245" s="44"/>
      <c r="H245" s="44" t="s">
        <v>1070</v>
      </c>
      <c r="I245" s="128">
        <v>4</v>
      </c>
      <c r="J245" s="128">
        <v>35</v>
      </c>
      <c r="K245" s="46">
        <v>0</v>
      </c>
      <c r="L245" s="46">
        <v>10</v>
      </c>
      <c r="M245" s="43" t="s">
        <v>3660</v>
      </c>
      <c r="N245" s="43"/>
      <c r="O245" s="43"/>
      <c r="P245" s="43"/>
      <c r="Q245" s="43"/>
      <c r="R245" s="43"/>
      <c r="S245" s="44" t="s">
        <v>16999</v>
      </c>
      <c r="T245" s="975" t="s">
        <v>12226</v>
      </c>
      <c r="U245" s="52" t="str">
        <f t="shared" si="8"/>
        <v>830</v>
      </c>
    </row>
    <row r="246" spans="1:21" s="52" customFormat="1">
      <c r="A246" s="128">
        <f t="shared" si="7"/>
        <v>240</v>
      </c>
      <c r="B246" s="2202" t="s">
        <v>14108</v>
      </c>
      <c r="C246" s="44" t="s">
        <v>1056</v>
      </c>
      <c r="D246" s="44" t="s">
        <v>1056</v>
      </c>
      <c r="E246" s="128" t="s">
        <v>3854</v>
      </c>
      <c r="F246" s="128" t="s">
        <v>17288</v>
      </c>
      <c r="G246" s="44"/>
      <c r="H246" s="44" t="s">
        <v>1070</v>
      </c>
      <c r="I246" s="128">
        <v>4</v>
      </c>
      <c r="J246" s="128">
        <v>35</v>
      </c>
      <c r="K246" s="46">
        <v>0</v>
      </c>
      <c r="L246" s="46">
        <v>10</v>
      </c>
      <c r="M246" s="43" t="s">
        <v>3660</v>
      </c>
      <c r="N246" s="43"/>
      <c r="O246" s="43"/>
      <c r="P246" s="43"/>
      <c r="Q246" s="43"/>
      <c r="R246" s="43"/>
      <c r="S246" s="44" t="s">
        <v>16999</v>
      </c>
      <c r="T246" s="52" t="s">
        <v>12226</v>
      </c>
      <c r="U246" s="52" t="str">
        <f t="shared" si="8"/>
        <v>830</v>
      </c>
    </row>
    <row r="247" spans="1:21" s="52" customFormat="1">
      <c r="A247" s="128">
        <f t="shared" si="7"/>
        <v>241</v>
      </c>
      <c r="B247" s="2202" t="s">
        <v>13876</v>
      </c>
      <c r="C247" s="44" t="s">
        <v>1057</v>
      </c>
      <c r="D247" s="44" t="s">
        <v>1057</v>
      </c>
      <c r="E247" s="128" t="s">
        <v>3659</v>
      </c>
      <c r="F247" s="128" t="s">
        <v>17288</v>
      </c>
      <c r="G247" s="44" t="s">
        <v>2645</v>
      </c>
      <c r="H247" s="44" t="s">
        <v>1071</v>
      </c>
      <c r="I247" s="128">
        <v>5</v>
      </c>
      <c r="J247" s="128">
        <v>35</v>
      </c>
      <c r="K247" s="46">
        <v>0</v>
      </c>
      <c r="L247" s="46">
        <v>15</v>
      </c>
      <c r="M247" s="43" t="s">
        <v>3660</v>
      </c>
      <c r="N247" s="43"/>
      <c r="O247" s="43"/>
      <c r="P247" s="43"/>
      <c r="Q247" s="43"/>
      <c r="R247" s="43"/>
      <c r="S247" s="44" t="s">
        <v>16999</v>
      </c>
      <c r="T247" s="975" t="s">
        <v>12226</v>
      </c>
      <c r="U247" s="52" t="str">
        <f t="shared" si="8"/>
        <v>830</v>
      </c>
    </row>
    <row r="248" spans="1:21" s="52" customFormat="1">
      <c r="A248" s="128">
        <f t="shared" si="7"/>
        <v>242</v>
      </c>
      <c r="B248" s="2202" t="s">
        <v>14109</v>
      </c>
      <c r="C248" s="44" t="s">
        <v>1058</v>
      </c>
      <c r="D248" s="44" t="s">
        <v>1058</v>
      </c>
      <c r="E248" s="128" t="s">
        <v>3659</v>
      </c>
      <c r="F248" s="128" t="s">
        <v>17288</v>
      </c>
      <c r="G248" s="44" t="s">
        <v>2645</v>
      </c>
      <c r="H248" s="44" t="s">
        <v>3907</v>
      </c>
      <c r="I248" s="128" t="s">
        <v>3908</v>
      </c>
      <c r="J248" s="128">
        <v>35</v>
      </c>
      <c r="K248" s="46">
        <v>0</v>
      </c>
      <c r="L248" s="46">
        <v>1</v>
      </c>
      <c r="M248" s="43" t="s">
        <v>3660</v>
      </c>
      <c r="N248" s="43"/>
      <c r="O248" s="43"/>
      <c r="P248" s="43"/>
      <c r="Q248" s="43"/>
      <c r="R248" s="43"/>
      <c r="S248" s="44"/>
      <c r="T248" s="975" t="s">
        <v>12226</v>
      </c>
      <c r="U248" s="52" t="str">
        <f t="shared" si="8"/>
        <v>830</v>
      </c>
    </row>
    <row r="249" spans="1:21" s="52" customFormat="1">
      <c r="A249" s="128">
        <f t="shared" si="7"/>
        <v>243</v>
      </c>
      <c r="B249" s="2202" t="s">
        <v>14110</v>
      </c>
      <c r="C249" s="44" t="s">
        <v>232</v>
      </c>
      <c r="D249" s="44" t="s">
        <v>232</v>
      </c>
      <c r="E249" s="128" t="s">
        <v>3659</v>
      </c>
      <c r="F249" s="128" t="s">
        <v>17288</v>
      </c>
      <c r="G249" s="44" t="s">
        <v>2645</v>
      </c>
      <c r="H249" s="44" t="s">
        <v>3907</v>
      </c>
      <c r="I249" s="128" t="s">
        <v>3908</v>
      </c>
      <c r="J249" s="128">
        <v>35</v>
      </c>
      <c r="K249" s="46">
        <v>0</v>
      </c>
      <c r="L249" s="46">
        <v>1</v>
      </c>
      <c r="M249" s="43" t="s">
        <v>3660</v>
      </c>
      <c r="N249" s="43"/>
      <c r="O249" s="43"/>
      <c r="P249" s="43"/>
      <c r="Q249" s="43"/>
      <c r="R249" s="43"/>
      <c r="S249" s="44"/>
      <c r="T249" s="52" t="s">
        <v>12226</v>
      </c>
      <c r="U249" s="52" t="str">
        <f t="shared" si="8"/>
        <v>830</v>
      </c>
    </row>
    <row r="250" spans="1:21" s="52" customFormat="1">
      <c r="A250" s="128">
        <f t="shared" si="7"/>
        <v>244</v>
      </c>
      <c r="B250" s="2961" t="s">
        <v>13877</v>
      </c>
      <c r="C250" s="44" t="s">
        <v>236</v>
      </c>
      <c r="D250" s="44" t="s">
        <v>4104</v>
      </c>
      <c r="E250" s="128" t="s">
        <v>1706</v>
      </c>
      <c r="F250" s="128" t="s">
        <v>17245</v>
      </c>
      <c r="G250" s="44" t="s">
        <v>2646</v>
      </c>
      <c r="H250" s="44" t="s">
        <v>2416</v>
      </c>
      <c r="I250" s="128">
        <v>1.6</v>
      </c>
      <c r="J250" s="128">
        <v>16</v>
      </c>
      <c r="K250" s="46">
        <v>0</v>
      </c>
      <c r="L250" s="46">
        <v>2</v>
      </c>
      <c r="M250" s="43" t="s">
        <v>3660</v>
      </c>
      <c r="N250" s="43"/>
      <c r="O250" s="43"/>
      <c r="P250" s="43"/>
      <c r="Q250" s="43"/>
      <c r="R250" s="43"/>
      <c r="S250" s="44"/>
      <c r="T250" s="975" t="s">
        <v>12229</v>
      </c>
      <c r="U250" s="52" t="str">
        <f t="shared" si="8"/>
        <v>850</v>
      </c>
    </row>
    <row r="251" spans="1:21" s="52" customFormat="1">
      <c r="A251" s="128">
        <f t="shared" si="7"/>
        <v>245</v>
      </c>
      <c r="B251" s="2202" t="s">
        <v>13878</v>
      </c>
      <c r="C251" s="44" t="s">
        <v>233</v>
      </c>
      <c r="D251" s="44" t="s">
        <v>4104</v>
      </c>
      <c r="E251" s="128" t="s">
        <v>234</v>
      </c>
      <c r="F251" s="128" t="s">
        <v>17245</v>
      </c>
      <c r="G251" s="44"/>
      <c r="H251" s="44" t="s">
        <v>233</v>
      </c>
      <c r="I251" s="128" t="s">
        <v>1736</v>
      </c>
      <c r="J251" s="128" t="s">
        <v>1737</v>
      </c>
      <c r="K251" s="46">
        <v>0</v>
      </c>
      <c r="L251" s="46">
        <v>1000</v>
      </c>
      <c r="M251" s="43" t="s">
        <v>235</v>
      </c>
      <c r="N251" s="43"/>
      <c r="O251" s="43"/>
      <c r="P251" s="43"/>
      <c r="Q251" s="43"/>
      <c r="R251" s="43"/>
      <c r="S251" s="44"/>
      <c r="T251" s="52" t="s">
        <v>12229</v>
      </c>
      <c r="U251" s="52" t="str">
        <f t="shared" si="8"/>
        <v>850</v>
      </c>
    </row>
    <row r="252" spans="1:21" s="52" customFormat="1">
      <c r="A252" s="128">
        <f t="shared" si="7"/>
        <v>246</v>
      </c>
      <c r="B252" s="2202" t="s">
        <v>13879</v>
      </c>
      <c r="C252" s="44" t="s">
        <v>236</v>
      </c>
      <c r="D252" s="44" t="s">
        <v>4104</v>
      </c>
      <c r="E252" s="128" t="s">
        <v>1706</v>
      </c>
      <c r="F252" s="128" t="s">
        <v>17245</v>
      </c>
      <c r="G252" s="44" t="s">
        <v>2646</v>
      </c>
      <c r="H252" s="44" t="s">
        <v>2416</v>
      </c>
      <c r="I252" s="128">
        <v>0.8</v>
      </c>
      <c r="J252" s="128">
        <v>16</v>
      </c>
      <c r="K252" s="46">
        <v>0</v>
      </c>
      <c r="L252" s="46">
        <v>2</v>
      </c>
      <c r="M252" s="43" t="s">
        <v>3660</v>
      </c>
      <c r="N252" s="43"/>
      <c r="O252" s="43"/>
      <c r="P252" s="43"/>
      <c r="Q252" s="43"/>
      <c r="R252" s="43"/>
      <c r="S252" s="44"/>
      <c r="T252" s="52" t="s">
        <v>12229</v>
      </c>
      <c r="U252" s="52" t="str">
        <f t="shared" si="8"/>
        <v>850</v>
      </c>
    </row>
    <row r="253" spans="1:21" s="52" customFormat="1">
      <c r="A253" s="128">
        <f t="shared" si="7"/>
        <v>247</v>
      </c>
      <c r="B253" s="2202" t="s">
        <v>13880</v>
      </c>
      <c r="C253" s="44" t="s">
        <v>233</v>
      </c>
      <c r="D253" s="44" t="s">
        <v>4104</v>
      </c>
      <c r="E253" s="128" t="s">
        <v>234</v>
      </c>
      <c r="F253" s="128" t="s">
        <v>17245</v>
      </c>
      <c r="G253" s="44"/>
      <c r="H253" s="44" t="s">
        <v>233</v>
      </c>
      <c r="I253" s="128" t="s">
        <v>1738</v>
      </c>
      <c r="J253" s="128" t="s">
        <v>1739</v>
      </c>
      <c r="K253" s="46">
        <v>0</v>
      </c>
      <c r="L253" s="46">
        <v>2000</v>
      </c>
      <c r="M253" s="43" t="s">
        <v>235</v>
      </c>
      <c r="N253" s="43"/>
      <c r="O253" s="43"/>
      <c r="P253" s="43"/>
      <c r="Q253" s="43"/>
      <c r="R253" s="43"/>
      <c r="S253" s="44"/>
      <c r="T253" s="975" t="s">
        <v>12229</v>
      </c>
      <c r="U253" s="52" t="str">
        <f t="shared" si="8"/>
        <v>850</v>
      </c>
    </row>
    <row r="254" spans="1:21" s="52" customFormat="1">
      <c r="A254" s="128">
        <f t="shared" si="7"/>
        <v>248</v>
      </c>
      <c r="B254" s="2202" t="s">
        <v>13881</v>
      </c>
      <c r="C254" s="44" t="s">
        <v>236</v>
      </c>
      <c r="D254" s="44" t="s">
        <v>4104</v>
      </c>
      <c r="E254" s="128" t="s">
        <v>1706</v>
      </c>
      <c r="F254" s="128" t="s">
        <v>17245</v>
      </c>
      <c r="G254" s="44" t="s">
        <v>2646</v>
      </c>
      <c r="H254" s="44" t="s">
        <v>2416</v>
      </c>
      <c r="I254" s="128">
        <v>1.6</v>
      </c>
      <c r="J254" s="128">
        <v>16</v>
      </c>
      <c r="K254" s="46">
        <v>0</v>
      </c>
      <c r="L254" s="46">
        <v>2</v>
      </c>
      <c r="M254" s="43" t="s">
        <v>3660</v>
      </c>
      <c r="N254" s="43"/>
      <c r="O254" s="43"/>
      <c r="P254" s="43"/>
      <c r="Q254" s="43"/>
      <c r="R254" s="43"/>
      <c r="S254" s="44"/>
      <c r="T254" s="52" t="s">
        <v>12229</v>
      </c>
      <c r="U254" s="52" t="str">
        <f t="shared" si="8"/>
        <v>850</v>
      </c>
    </row>
    <row r="255" spans="1:21" s="52" customFormat="1">
      <c r="A255" s="128">
        <f t="shared" si="7"/>
        <v>249</v>
      </c>
      <c r="B255" s="2202" t="s">
        <v>13882</v>
      </c>
      <c r="C255" s="44" t="s">
        <v>233</v>
      </c>
      <c r="D255" s="44" t="s">
        <v>4104</v>
      </c>
      <c r="E255" s="128" t="s">
        <v>234</v>
      </c>
      <c r="F255" s="128" t="s">
        <v>17245</v>
      </c>
      <c r="G255" s="44"/>
      <c r="H255" s="44" t="s">
        <v>233</v>
      </c>
      <c r="I255" s="128" t="s">
        <v>1740</v>
      </c>
      <c r="J255" s="128" t="s">
        <v>1741</v>
      </c>
      <c r="K255" s="46">
        <v>0</v>
      </c>
      <c r="L255" s="46">
        <v>200</v>
      </c>
      <c r="M255" s="43" t="s">
        <v>235</v>
      </c>
      <c r="N255" s="43"/>
      <c r="O255" s="43"/>
      <c r="P255" s="43"/>
      <c r="Q255" s="43"/>
      <c r="R255" s="43"/>
      <c r="S255" s="44"/>
      <c r="T255" s="975" t="s">
        <v>12229</v>
      </c>
      <c r="U255" s="52" t="str">
        <f t="shared" si="8"/>
        <v>850</v>
      </c>
    </row>
    <row r="256" spans="1:21" s="52" customFormat="1">
      <c r="A256" s="128">
        <f t="shared" si="7"/>
        <v>250</v>
      </c>
      <c r="B256" s="2202" t="s">
        <v>13883</v>
      </c>
      <c r="C256" s="44" t="s">
        <v>1295</v>
      </c>
      <c r="D256" s="44" t="s">
        <v>4104</v>
      </c>
      <c r="E256" s="128" t="s">
        <v>1706</v>
      </c>
      <c r="F256" s="128" t="s">
        <v>17245</v>
      </c>
      <c r="G256" s="44" t="s">
        <v>2646</v>
      </c>
      <c r="H256" s="44" t="s">
        <v>279</v>
      </c>
      <c r="I256" s="128">
        <v>3.5</v>
      </c>
      <c r="J256" s="128">
        <v>147</v>
      </c>
      <c r="K256" s="46">
        <v>0</v>
      </c>
      <c r="L256" s="46">
        <v>6</v>
      </c>
      <c r="M256" s="43" t="s">
        <v>3660</v>
      </c>
      <c r="N256" s="43"/>
      <c r="O256" s="43"/>
      <c r="P256" s="43"/>
      <c r="Q256" s="43"/>
      <c r="R256" s="43"/>
      <c r="S256" s="44"/>
      <c r="T256" s="975" t="s">
        <v>12229</v>
      </c>
      <c r="U256" s="52" t="str">
        <f t="shared" si="8"/>
        <v>850</v>
      </c>
    </row>
    <row r="257" spans="1:21" s="52" customFormat="1">
      <c r="A257" s="128">
        <f t="shared" si="7"/>
        <v>251</v>
      </c>
      <c r="B257" s="2202" t="s">
        <v>13884</v>
      </c>
      <c r="C257" s="44" t="s">
        <v>3851</v>
      </c>
      <c r="D257" s="44" t="s">
        <v>4104</v>
      </c>
      <c r="E257" s="128" t="s">
        <v>1707</v>
      </c>
      <c r="F257" s="128" t="s">
        <v>17245</v>
      </c>
      <c r="G257" s="44" t="s">
        <v>2646</v>
      </c>
      <c r="H257" s="44" t="s">
        <v>1018</v>
      </c>
      <c r="I257" s="128" t="s">
        <v>1732</v>
      </c>
      <c r="J257" s="128">
        <v>33</v>
      </c>
      <c r="K257" s="46">
        <v>0</v>
      </c>
      <c r="L257" s="46">
        <v>40</v>
      </c>
      <c r="M257" s="43" t="s">
        <v>1704</v>
      </c>
      <c r="N257" s="43"/>
      <c r="O257" s="43"/>
      <c r="P257" s="43"/>
      <c r="Q257" s="43"/>
      <c r="R257" s="43"/>
      <c r="S257" s="44"/>
      <c r="T257" s="975" t="s">
        <v>12229</v>
      </c>
      <c r="U257" s="52" t="str">
        <f t="shared" si="8"/>
        <v>850</v>
      </c>
    </row>
    <row r="258" spans="1:21" s="52" customFormat="1">
      <c r="A258" s="128">
        <f t="shared" si="7"/>
        <v>252</v>
      </c>
      <c r="B258" s="2202" t="s">
        <v>13885</v>
      </c>
      <c r="C258" s="44" t="s">
        <v>3852</v>
      </c>
      <c r="D258" s="44" t="s">
        <v>4104</v>
      </c>
      <c r="E258" s="128" t="s">
        <v>1706</v>
      </c>
      <c r="F258" s="128" t="s">
        <v>17245</v>
      </c>
      <c r="G258" s="44" t="s">
        <v>2646</v>
      </c>
      <c r="H258" s="44" t="s">
        <v>233</v>
      </c>
      <c r="I258" s="128" t="s">
        <v>1733</v>
      </c>
      <c r="J258" s="128">
        <v>1050</v>
      </c>
      <c r="K258" s="46">
        <v>0</v>
      </c>
      <c r="L258" s="46">
        <v>30</v>
      </c>
      <c r="M258" s="43" t="s">
        <v>1704</v>
      </c>
      <c r="N258" s="43"/>
      <c r="O258" s="43"/>
      <c r="P258" s="43"/>
      <c r="Q258" s="43"/>
      <c r="R258" s="43"/>
      <c r="S258" s="44"/>
      <c r="T258" s="52" t="s">
        <v>12229</v>
      </c>
      <c r="U258" s="52" t="str">
        <f t="shared" si="8"/>
        <v>850</v>
      </c>
    </row>
    <row r="259" spans="1:21" s="52" customFormat="1">
      <c r="A259" s="128">
        <f t="shared" si="7"/>
        <v>253</v>
      </c>
      <c r="B259" s="2202" t="s">
        <v>13886</v>
      </c>
      <c r="C259" s="44" t="s">
        <v>3853</v>
      </c>
      <c r="D259" s="44" t="s">
        <v>4104</v>
      </c>
      <c r="E259" s="128" t="s">
        <v>1706</v>
      </c>
      <c r="F259" s="128" t="s">
        <v>17245</v>
      </c>
      <c r="G259" s="44" t="s">
        <v>2646</v>
      </c>
      <c r="H259" s="44" t="s">
        <v>1734</v>
      </c>
      <c r="I259" s="128">
        <v>6.5</v>
      </c>
      <c r="J259" s="128" t="s">
        <v>1712</v>
      </c>
      <c r="K259" s="46">
        <v>0</v>
      </c>
      <c r="L259" s="46">
        <v>10</v>
      </c>
      <c r="M259" s="43" t="s">
        <v>3660</v>
      </c>
      <c r="N259" s="43"/>
      <c r="O259" s="43"/>
      <c r="P259" s="43"/>
      <c r="Q259" s="43"/>
      <c r="R259" s="43"/>
      <c r="S259" s="43" t="s">
        <v>3854</v>
      </c>
      <c r="T259" s="975" t="s">
        <v>12229</v>
      </c>
      <c r="U259" s="52" t="str">
        <f t="shared" si="8"/>
        <v>850</v>
      </c>
    </row>
    <row r="260" spans="1:21" s="52" customFormat="1">
      <c r="A260" s="128">
        <f t="shared" si="7"/>
        <v>254</v>
      </c>
      <c r="B260" s="2202" t="s">
        <v>13887</v>
      </c>
      <c r="C260" s="44" t="s">
        <v>3855</v>
      </c>
      <c r="D260" s="44" t="s">
        <v>4104</v>
      </c>
      <c r="E260" s="128" t="s">
        <v>1706</v>
      </c>
      <c r="F260" s="128" t="s">
        <v>17245</v>
      </c>
      <c r="G260" s="44" t="s">
        <v>2646</v>
      </c>
      <c r="H260" s="44" t="s">
        <v>1734</v>
      </c>
      <c r="I260" s="128">
        <v>5.3</v>
      </c>
      <c r="J260" s="128" t="s">
        <v>1712</v>
      </c>
      <c r="K260" s="46">
        <v>0</v>
      </c>
      <c r="L260" s="46">
        <v>10</v>
      </c>
      <c r="M260" s="43" t="s">
        <v>3660</v>
      </c>
      <c r="N260" s="43"/>
      <c r="O260" s="43"/>
      <c r="P260" s="43"/>
      <c r="Q260" s="43"/>
      <c r="R260" s="43"/>
      <c r="S260" s="43" t="s">
        <v>3854</v>
      </c>
      <c r="T260" s="975" t="s">
        <v>12229</v>
      </c>
      <c r="U260" s="52" t="str">
        <f t="shared" si="8"/>
        <v>850</v>
      </c>
    </row>
    <row r="261" spans="1:21" s="52" customFormat="1">
      <c r="A261" s="128">
        <f t="shared" si="7"/>
        <v>255</v>
      </c>
      <c r="B261" s="2202" t="s">
        <v>13888</v>
      </c>
      <c r="C261" s="44" t="s">
        <v>3855</v>
      </c>
      <c r="D261" s="44" t="s">
        <v>4104</v>
      </c>
      <c r="E261" s="128" t="s">
        <v>1706</v>
      </c>
      <c r="F261" s="128" t="s">
        <v>17245</v>
      </c>
      <c r="G261" s="44" t="s">
        <v>2646</v>
      </c>
      <c r="H261" s="44" t="s">
        <v>1734</v>
      </c>
      <c r="I261" s="128">
        <v>5</v>
      </c>
      <c r="J261" s="128" t="s">
        <v>1712</v>
      </c>
      <c r="K261" s="46">
        <v>0</v>
      </c>
      <c r="L261" s="46">
        <v>6</v>
      </c>
      <c r="M261" s="43" t="s">
        <v>3660</v>
      </c>
      <c r="N261" s="43"/>
      <c r="O261" s="43"/>
      <c r="P261" s="43"/>
      <c r="Q261" s="43"/>
      <c r="R261" s="43"/>
      <c r="S261" s="43" t="s">
        <v>3854</v>
      </c>
      <c r="T261" s="52" t="s">
        <v>12229</v>
      </c>
      <c r="U261" s="52" t="str">
        <f t="shared" si="8"/>
        <v>850</v>
      </c>
    </row>
    <row r="262" spans="1:21" s="52" customFormat="1">
      <c r="A262" s="128">
        <f t="shared" si="7"/>
        <v>256</v>
      </c>
      <c r="B262" s="2202" t="s">
        <v>13889</v>
      </c>
      <c r="C262" s="44" t="s">
        <v>3856</v>
      </c>
      <c r="D262" s="44" t="s">
        <v>4104</v>
      </c>
      <c r="E262" s="128" t="s">
        <v>1706</v>
      </c>
      <c r="F262" s="128" t="s">
        <v>17245</v>
      </c>
      <c r="G262" s="44" t="s">
        <v>2646</v>
      </c>
      <c r="H262" s="44" t="s">
        <v>1467</v>
      </c>
      <c r="I262" s="128">
        <v>1.6</v>
      </c>
      <c r="J262" s="128">
        <v>89</v>
      </c>
      <c r="K262" s="46">
        <v>0</v>
      </c>
      <c r="L262" s="46">
        <v>3</v>
      </c>
      <c r="M262" s="43" t="s">
        <v>3660</v>
      </c>
      <c r="N262" s="43"/>
      <c r="O262" s="43"/>
      <c r="P262" s="43"/>
      <c r="Q262" s="43"/>
      <c r="R262" s="43"/>
      <c r="S262" s="43" t="s">
        <v>3854</v>
      </c>
      <c r="T262" s="52" t="s">
        <v>12229</v>
      </c>
      <c r="U262" s="52" t="str">
        <f t="shared" si="8"/>
        <v>850</v>
      </c>
    </row>
    <row r="263" spans="1:21" s="52" customFormat="1">
      <c r="A263" s="128">
        <f t="shared" si="7"/>
        <v>257</v>
      </c>
      <c r="B263" s="2202" t="s">
        <v>13890</v>
      </c>
      <c r="C263" s="44" t="s">
        <v>3856</v>
      </c>
      <c r="D263" s="44" t="s">
        <v>4104</v>
      </c>
      <c r="E263" s="128" t="s">
        <v>1706</v>
      </c>
      <c r="F263" s="128" t="s">
        <v>17245</v>
      </c>
      <c r="G263" s="44" t="s">
        <v>2646</v>
      </c>
      <c r="H263" s="44" t="s">
        <v>1467</v>
      </c>
      <c r="I263" s="128">
        <v>1.6</v>
      </c>
      <c r="J263" s="128">
        <v>89</v>
      </c>
      <c r="K263" s="46">
        <v>0</v>
      </c>
      <c r="L263" s="46">
        <v>3</v>
      </c>
      <c r="M263" s="43" t="s">
        <v>3660</v>
      </c>
      <c r="N263" s="43"/>
      <c r="O263" s="43"/>
      <c r="P263" s="43"/>
      <c r="Q263" s="43"/>
      <c r="R263" s="43"/>
      <c r="S263" s="43" t="s">
        <v>3854</v>
      </c>
      <c r="T263" s="52" t="s">
        <v>12229</v>
      </c>
      <c r="U263" s="52" t="str">
        <f t="shared" si="8"/>
        <v>850</v>
      </c>
    </row>
    <row r="264" spans="1:21" s="52" customFormat="1">
      <c r="A264" s="128">
        <f t="shared" si="7"/>
        <v>258</v>
      </c>
      <c r="B264" s="2202" t="s">
        <v>13891</v>
      </c>
      <c r="C264" s="44" t="s">
        <v>4034</v>
      </c>
      <c r="D264" s="44" t="s">
        <v>4104</v>
      </c>
      <c r="E264" s="128" t="s">
        <v>1706</v>
      </c>
      <c r="F264" s="128" t="s">
        <v>17245</v>
      </c>
      <c r="G264" s="44" t="s">
        <v>2646</v>
      </c>
      <c r="H264" s="44" t="s">
        <v>3022</v>
      </c>
      <c r="I264" s="128">
        <v>2.5</v>
      </c>
      <c r="J264" s="128">
        <v>80</v>
      </c>
      <c r="K264" s="46">
        <v>0</v>
      </c>
      <c r="L264" s="46">
        <v>4</v>
      </c>
      <c r="M264" s="43" t="s">
        <v>3660</v>
      </c>
      <c r="N264" s="43"/>
      <c r="O264" s="43"/>
      <c r="P264" s="43"/>
      <c r="Q264" s="43"/>
      <c r="R264" s="43"/>
      <c r="S264" s="43" t="s">
        <v>3854</v>
      </c>
      <c r="T264" s="52" t="s">
        <v>12229</v>
      </c>
      <c r="U264" s="52" t="str">
        <f t="shared" si="8"/>
        <v>850</v>
      </c>
    </row>
    <row r="265" spans="1:21" s="52" customFormat="1">
      <c r="A265" s="128">
        <f t="shared" si="7"/>
        <v>259</v>
      </c>
      <c r="B265" s="2202" t="s">
        <v>13892</v>
      </c>
      <c r="C265" s="44" t="s">
        <v>4034</v>
      </c>
      <c r="D265" s="44" t="s">
        <v>4104</v>
      </c>
      <c r="E265" s="128" t="s">
        <v>1706</v>
      </c>
      <c r="F265" s="128" t="s">
        <v>17245</v>
      </c>
      <c r="G265" s="44" t="s">
        <v>2646</v>
      </c>
      <c r="H265" s="44" t="s">
        <v>3022</v>
      </c>
      <c r="I265" s="128">
        <v>2.5</v>
      </c>
      <c r="J265" s="128">
        <v>80</v>
      </c>
      <c r="K265" s="46">
        <v>0</v>
      </c>
      <c r="L265" s="46">
        <v>4</v>
      </c>
      <c r="M265" s="43" t="s">
        <v>3660</v>
      </c>
      <c r="N265" s="43"/>
      <c r="O265" s="43"/>
      <c r="P265" s="43"/>
      <c r="Q265" s="43"/>
      <c r="R265" s="43"/>
      <c r="S265" s="43" t="s">
        <v>3854</v>
      </c>
      <c r="T265" s="52" t="s">
        <v>12229</v>
      </c>
      <c r="U265" s="52" t="str">
        <f t="shared" si="8"/>
        <v>850</v>
      </c>
    </row>
    <row r="266" spans="1:21" s="52" customFormat="1">
      <c r="A266" s="128">
        <f t="shared" si="7"/>
        <v>260</v>
      </c>
      <c r="B266" s="2202" t="s">
        <v>13893</v>
      </c>
      <c r="C266" s="44" t="s">
        <v>4035</v>
      </c>
      <c r="D266" s="44" t="s">
        <v>4104</v>
      </c>
      <c r="E266" s="128" t="s">
        <v>1706</v>
      </c>
      <c r="F266" s="128" t="s">
        <v>17245</v>
      </c>
      <c r="G266" s="44" t="s">
        <v>2646</v>
      </c>
      <c r="H266" s="44" t="s">
        <v>1467</v>
      </c>
      <c r="I266" s="128">
        <v>2.8</v>
      </c>
      <c r="J266" s="128">
        <v>85</v>
      </c>
      <c r="K266" s="46">
        <v>0</v>
      </c>
      <c r="L266" s="46">
        <v>6</v>
      </c>
      <c r="M266" s="43" t="s">
        <v>3660</v>
      </c>
      <c r="N266" s="43"/>
      <c r="O266" s="43"/>
      <c r="P266" s="43"/>
      <c r="Q266" s="43"/>
      <c r="R266" s="43"/>
      <c r="S266" s="43" t="s">
        <v>3854</v>
      </c>
      <c r="T266" s="975" t="s">
        <v>12229</v>
      </c>
      <c r="U266" s="52" t="str">
        <f t="shared" si="8"/>
        <v>850</v>
      </c>
    </row>
    <row r="267" spans="1:21" s="52" customFormat="1">
      <c r="A267" s="128">
        <f t="shared" si="7"/>
        <v>261</v>
      </c>
      <c r="B267" s="2202" t="s">
        <v>13894</v>
      </c>
      <c r="C267" s="44" t="s">
        <v>4134</v>
      </c>
      <c r="D267" s="44" t="s">
        <v>4104</v>
      </c>
      <c r="E267" s="128" t="s">
        <v>1706</v>
      </c>
      <c r="F267" s="128" t="s">
        <v>17245</v>
      </c>
      <c r="G267" s="44" t="s">
        <v>2646</v>
      </c>
      <c r="H267" s="44" t="s">
        <v>1467</v>
      </c>
      <c r="I267" s="128">
        <v>2</v>
      </c>
      <c r="J267" s="128">
        <v>85</v>
      </c>
      <c r="K267" s="46">
        <v>0</v>
      </c>
      <c r="L267" s="46">
        <v>4</v>
      </c>
      <c r="M267" s="43" t="s">
        <v>3660</v>
      </c>
      <c r="N267" s="43"/>
      <c r="O267" s="43"/>
      <c r="P267" s="43"/>
      <c r="Q267" s="43"/>
      <c r="R267" s="43"/>
      <c r="S267" s="43" t="s">
        <v>3854</v>
      </c>
      <c r="T267" s="52" t="s">
        <v>12229</v>
      </c>
      <c r="U267" s="52" t="str">
        <f t="shared" si="8"/>
        <v>850</v>
      </c>
    </row>
    <row r="268" spans="1:21" s="52" customFormat="1">
      <c r="A268" s="128">
        <f t="shared" si="7"/>
        <v>262</v>
      </c>
      <c r="B268" s="2202" t="s">
        <v>13895</v>
      </c>
      <c r="C268" s="44" t="s">
        <v>4134</v>
      </c>
      <c r="D268" s="44" t="s">
        <v>4104</v>
      </c>
      <c r="E268" s="128" t="s">
        <v>1706</v>
      </c>
      <c r="F268" s="128" t="s">
        <v>17245</v>
      </c>
      <c r="G268" s="44" t="s">
        <v>2646</v>
      </c>
      <c r="H268" s="44" t="s">
        <v>1467</v>
      </c>
      <c r="I268" s="128">
        <v>2</v>
      </c>
      <c r="J268" s="128">
        <v>85</v>
      </c>
      <c r="K268" s="46">
        <v>0</v>
      </c>
      <c r="L268" s="46">
        <v>4</v>
      </c>
      <c r="M268" s="43" t="s">
        <v>3660</v>
      </c>
      <c r="N268" s="43"/>
      <c r="O268" s="43"/>
      <c r="P268" s="43"/>
      <c r="Q268" s="43"/>
      <c r="R268" s="43"/>
      <c r="S268" s="43" t="s">
        <v>3854</v>
      </c>
      <c r="T268" s="52" t="s">
        <v>12229</v>
      </c>
      <c r="U268" s="52" t="str">
        <f t="shared" si="8"/>
        <v>850</v>
      </c>
    </row>
    <row r="269" spans="1:21" s="52" customFormat="1">
      <c r="A269" s="128">
        <f t="shared" si="7"/>
        <v>263</v>
      </c>
      <c r="B269" s="2961" t="s">
        <v>13896</v>
      </c>
      <c r="C269" s="44" t="s">
        <v>4134</v>
      </c>
      <c r="D269" s="44" t="s">
        <v>4104</v>
      </c>
      <c r="E269" s="128" t="s">
        <v>1706</v>
      </c>
      <c r="F269" s="128" t="s">
        <v>17245</v>
      </c>
      <c r="G269" s="44" t="s">
        <v>2646</v>
      </c>
      <c r="H269" s="44" t="s">
        <v>1735</v>
      </c>
      <c r="I269" s="128">
        <v>2</v>
      </c>
      <c r="J269" s="128">
        <v>35</v>
      </c>
      <c r="K269" s="46">
        <v>0</v>
      </c>
      <c r="L269" s="46">
        <v>4</v>
      </c>
      <c r="M269" s="43" t="s">
        <v>3660</v>
      </c>
      <c r="N269" s="43"/>
      <c r="O269" s="43"/>
      <c r="P269" s="43"/>
      <c r="Q269" s="43"/>
      <c r="R269" s="43"/>
      <c r="S269" s="43" t="s">
        <v>3854</v>
      </c>
      <c r="T269" s="975" t="s">
        <v>12229</v>
      </c>
      <c r="U269" s="52" t="str">
        <f t="shared" si="8"/>
        <v>850</v>
      </c>
    </row>
    <row r="270" spans="1:21" s="52" customFormat="1">
      <c r="A270" s="128">
        <f t="shared" si="7"/>
        <v>264</v>
      </c>
      <c r="B270" s="2202" t="s">
        <v>13897</v>
      </c>
      <c r="C270" s="44" t="s">
        <v>4135</v>
      </c>
      <c r="D270" s="44" t="s">
        <v>4104</v>
      </c>
      <c r="E270" s="128" t="s">
        <v>1706</v>
      </c>
      <c r="F270" s="128" t="s">
        <v>17245</v>
      </c>
      <c r="G270" s="44" t="s">
        <v>2646</v>
      </c>
      <c r="H270" s="44" t="s">
        <v>3022</v>
      </c>
      <c r="I270" s="128">
        <v>0.5</v>
      </c>
      <c r="J270" s="128">
        <v>133</v>
      </c>
      <c r="K270" s="46">
        <v>0</v>
      </c>
      <c r="L270" s="46">
        <v>10</v>
      </c>
      <c r="M270" s="43" t="s">
        <v>3660</v>
      </c>
      <c r="N270" s="43"/>
      <c r="O270" s="43"/>
      <c r="P270" s="43"/>
      <c r="Q270" s="43"/>
      <c r="R270" s="43"/>
      <c r="S270" s="43" t="s">
        <v>3854</v>
      </c>
      <c r="T270" s="975" t="s">
        <v>12229</v>
      </c>
      <c r="U270" s="52" t="str">
        <f t="shared" si="8"/>
        <v>850</v>
      </c>
    </row>
    <row r="271" spans="1:21" s="52" customFormat="1">
      <c r="A271" s="128">
        <f t="shared" ref="A271:A334" si="11">A270+1</f>
        <v>265</v>
      </c>
      <c r="B271" s="2202" t="s">
        <v>13898</v>
      </c>
      <c r="C271" s="44" t="s">
        <v>4136</v>
      </c>
      <c r="D271" s="44"/>
      <c r="E271" s="128" t="s">
        <v>3659</v>
      </c>
      <c r="F271" s="128" t="s">
        <v>3516</v>
      </c>
      <c r="G271" s="44" t="s">
        <v>2645</v>
      </c>
      <c r="H271" s="44" t="s">
        <v>280</v>
      </c>
      <c r="I271" s="128">
        <v>0.1</v>
      </c>
      <c r="J271" s="128">
        <v>103</v>
      </c>
      <c r="K271" s="46">
        <v>0</v>
      </c>
      <c r="L271" s="46">
        <v>2</v>
      </c>
      <c r="M271" s="43" t="s">
        <v>3660</v>
      </c>
      <c r="N271" s="43"/>
      <c r="O271" s="43"/>
      <c r="P271" s="43"/>
      <c r="Q271" s="43"/>
      <c r="R271" s="43"/>
      <c r="S271" s="44"/>
      <c r="U271" s="52" t="str">
        <f t="shared" ref="U271:U334" si="12">LEFT(RIGHT(B271,LEN(B271)-FIND("-",B271,1)),2)&amp;0</f>
        <v>850</v>
      </c>
    </row>
    <row r="272" spans="1:21" s="52" customFormat="1">
      <c r="A272" s="128">
        <f t="shared" si="11"/>
        <v>266</v>
      </c>
      <c r="B272" s="2202" t="s">
        <v>13899</v>
      </c>
      <c r="C272" s="44" t="s">
        <v>3844</v>
      </c>
      <c r="D272" s="44" t="s">
        <v>3844</v>
      </c>
      <c r="E272" s="128"/>
      <c r="F272" s="128" t="s">
        <v>3516</v>
      </c>
      <c r="G272" s="44"/>
      <c r="H272" s="44"/>
      <c r="I272" s="128"/>
      <c r="J272" s="128"/>
      <c r="K272" s="46">
        <v>0</v>
      </c>
      <c r="L272" s="46">
        <v>10</v>
      </c>
      <c r="M272" s="43" t="s">
        <v>1119</v>
      </c>
      <c r="N272" s="43"/>
      <c r="O272" s="43"/>
      <c r="P272" s="43"/>
      <c r="Q272" s="43"/>
      <c r="R272" s="43"/>
      <c r="S272" s="44"/>
      <c r="U272" s="52" t="str">
        <f t="shared" si="12"/>
        <v>910</v>
      </c>
    </row>
    <row r="273" spans="1:21" s="52" customFormat="1">
      <c r="A273" s="128">
        <f t="shared" si="11"/>
        <v>267</v>
      </c>
      <c r="B273" s="2202" t="s">
        <v>13900</v>
      </c>
      <c r="C273" s="44" t="s">
        <v>3844</v>
      </c>
      <c r="D273" s="44" t="s">
        <v>3844</v>
      </c>
      <c r="E273" s="128"/>
      <c r="F273" s="128" t="s">
        <v>17224</v>
      </c>
      <c r="G273" s="44"/>
      <c r="H273" s="44"/>
      <c r="I273" s="128"/>
      <c r="J273" s="128"/>
      <c r="K273" s="46">
        <v>0</v>
      </c>
      <c r="L273" s="46">
        <v>40</v>
      </c>
      <c r="M273" s="43" t="s">
        <v>1119</v>
      </c>
      <c r="N273" s="43"/>
      <c r="O273" s="43"/>
      <c r="P273" s="43"/>
      <c r="Q273" s="43"/>
      <c r="R273" s="43"/>
      <c r="S273" s="44"/>
      <c r="T273" s="52" t="s">
        <v>12260</v>
      </c>
      <c r="U273" s="52" t="str">
        <f t="shared" si="12"/>
        <v>910</v>
      </c>
    </row>
    <row r="274" spans="1:21" s="52" customFormat="1">
      <c r="A274" s="128">
        <f t="shared" si="11"/>
        <v>268</v>
      </c>
      <c r="B274" s="2202" t="s">
        <v>13901</v>
      </c>
      <c r="C274" s="44" t="s">
        <v>3844</v>
      </c>
      <c r="D274" s="44" t="s">
        <v>3844</v>
      </c>
      <c r="E274" s="128"/>
      <c r="F274" s="128" t="s">
        <v>17224</v>
      </c>
      <c r="G274" s="44"/>
      <c r="H274" s="44"/>
      <c r="I274" s="128"/>
      <c r="J274" s="128"/>
      <c r="K274" s="46">
        <v>0</v>
      </c>
      <c r="L274" s="46">
        <v>40</v>
      </c>
      <c r="M274" s="43" t="s">
        <v>1119</v>
      </c>
      <c r="N274" s="43"/>
      <c r="O274" s="43"/>
      <c r="P274" s="43"/>
      <c r="Q274" s="43"/>
      <c r="R274" s="43"/>
      <c r="S274" s="44"/>
      <c r="T274" s="52" t="s">
        <v>12260</v>
      </c>
      <c r="U274" s="52" t="str">
        <f t="shared" si="12"/>
        <v>910</v>
      </c>
    </row>
    <row r="275" spans="1:21" s="52" customFormat="1">
      <c r="A275" s="128">
        <f t="shared" si="11"/>
        <v>269</v>
      </c>
      <c r="B275" s="2202" t="s">
        <v>13902</v>
      </c>
      <c r="C275" s="44" t="s">
        <v>3844</v>
      </c>
      <c r="D275" s="44" t="s">
        <v>3844</v>
      </c>
      <c r="E275" s="128"/>
      <c r="F275" s="128" t="s">
        <v>17224</v>
      </c>
      <c r="G275" s="44"/>
      <c r="H275" s="44"/>
      <c r="I275" s="128"/>
      <c r="J275" s="128"/>
      <c r="K275" s="46">
        <v>0</v>
      </c>
      <c r="L275" s="46">
        <v>70</v>
      </c>
      <c r="M275" s="43" t="s">
        <v>1119</v>
      </c>
      <c r="N275" s="43"/>
      <c r="O275" s="43"/>
      <c r="P275" s="43"/>
      <c r="Q275" s="43"/>
      <c r="R275" s="43"/>
      <c r="S275" s="44"/>
      <c r="T275" s="52" t="s">
        <v>12260</v>
      </c>
      <c r="U275" s="52" t="str">
        <f t="shared" si="12"/>
        <v>910</v>
      </c>
    </row>
    <row r="276" spans="1:21" s="52" customFormat="1">
      <c r="A276" s="128">
        <f t="shared" si="11"/>
        <v>270</v>
      </c>
      <c r="B276" s="2202" t="s">
        <v>13903</v>
      </c>
      <c r="C276" s="44" t="s">
        <v>1471</v>
      </c>
      <c r="D276" s="44" t="s">
        <v>1471</v>
      </c>
      <c r="E276" s="128" t="s">
        <v>3659</v>
      </c>
      <c r="F276" s="128" t="s">
        <v>17248</v>
      </c>
      <c r="G276" s="44" t="s">
        <v>2645</v>
      </c>
      <c r="H276" s="44" t="s">
        <v>287</v>
      </c>
      <c r="I276" s="128">
        <v>0.5</v>
      </c>
      <c r="J276" s="128">
        <v>112</v>
      </c>
      <c r="K276" s="46">
        <v>0</v>
      </c>
      <c r="L276" s="46">
        <v>2</v>
      </c>
      <c r="M276" s="43" t="s">
        <v>3660</v>
      </c>
      <c r="N276" s="43"/>
      <c r="O276" s="43"/>
      <c r="P276" s="43"/>
      <c r="Q276" s="43"/>
      <c r="R276" s="43"/>
      <c r="S276" s="44"/>
      <c r="T276" s="52" t="s">
        <v>12246</v>
      </c>
      <c r="U276" s="52" t="str">
        <f t="shared" si="12"/>
        <v>920</v>
      </c>
    </row>
    <row r="277" spans="1:21" s="52" customFormat="1">
      <c r="A277" s="128">
        <f t="shared" si="11"/>
        <v>271</v>
      </c>
      <c r="B277" s="2202" t="s">
        <v>13904</v>
      </c>
      <c r="C277" s="44" t="s">
        <v>4139</v>
      </c>
      <c r="D277" s="44" t="s">
        <v>4139</v>
      </c>
      <c r="E277" s="128" t="s">
        <v>3659</v>
      </c>
      <c r="F277" s="128" t="s">
        <v>17248</v>
      </c>
      <c r="G277" s="44" t="s">
        <v>2645</v>
      </c>
      <c r="H277" s="44" t="s">
        <v>3779</v>
      </c>
      <c r="I277" s="128">
        <v>4</v>
      </c>
      <c r="J277" s="128" t="s">
        <v>285</v>
      </c>
      <c r="K277" s="46">
        <v>0</v>
      </c>
      <c r="L277" s="46">
        <v>10</v>
      </c>
      <c r="M277" s="43" t="s">
        <v>3660</v>
      </c>
      <c r="N277" s="43"/>
      <c r="O277" s="43"/>
      <c r="P277" s="43"/>
      <c r="Q277" s="43"/>
      <c r="R277" s="43"/>
      <c r="S277" s="44"/>
      <c r="T277" s="52" t="s">
        <v>12246</v>
      </c>
      <c r="U277" s="52" t="str">
        <f t="shared" si="12"/>
        <v>920</v>
      </c>
    </row>
    <row r="278" spans="1:21" s="52" customFormat="1">
      <c r="A278" s="128">
        <f t="shared" si="11"/>
        <v>272</v>
      </c>
      <c r="B278" s="2202" t="s">
        <v>13905</v>
      </c>
      <c r="C278" s="44" t="s">
        <v>1472</v>
      </c>
      <c r="D278" s="44" t="s">
        <v>1472</v>
      </c>
      <c r="E278" s="128" t="s">
        <v>3659</v>
      </c>
      <c r="F278" s="128" t="s">
        <v>17249</v>
      </c>
      <c r="G278" s="44" t="s">
        <v>2645</v>
      </c>
      <c r="H278" s="44" t="s">
        <v>3231</v>
      </c>
      <c r="I278" s="128">
        <v>2</v>
      </c>
      <c r="J278" s="128">
        <v>133</v>
      </c>
      <c r="K278" s="46">
        <v>0</v>
      </c>
      <c r="L278" s="46">
        <v>4</v>
      </c>
      <c r="M278" s="43" t="s">
        <v>3660</v>
      </c>
      <c r="N278" s="43"/>
      <c r="O278" s="43"/>
      <c r="P278" s="43"/>
      <c r="Q278" s="43"/>
      <c r="R278" s="43"/>
      <c r="S278" s="44"/>
      <c r="T278" s="52" t="s">
        <v>12249</v>
      </c>
      <c r="U278" s="52" t="str">
        <f t="shared" si="12"/>
        <v>920</v>
      </c>
    </row>
    <row r="279" spans="1:21" s="52" customFormat="1">
      <c r="A279" s="128">
        <f t="shared" si="11"/>
        <v>273</v>
      </c>
      <c r="B279" s="2202" t="s">
        <v>13906</v>
      </c>
      <c r="C279" s="44" t="s">
        <v>3324</v>
      </c>
      <c r="D279" s="44"/>
      <c r="E279" s="128" t="s">
        <v>3659</v>
      </c>
      <c r="F279" s="128" t="s">
        <v>17279</v>
      </c>
      <c r="G279" s="44" t="s">
        <v>2645</v>
      </c>
      <c r="H279" s="44"/>
      <c r="I279" s="128"/>
      <c r="J279" s="128"/>
      <c r="K279" s="46">
        <v>0</v>
      </c>
      <c r="L279" s="46">
        <v>15</v>
      </c>
      <c r="M279" s="43" t="s">
        <v>3660</v>
      </c>
      <c r="N279" s="43"/>
      <c r="O279" s="43"/>
      <c r="P279" s="43"/>
      <c r="Q279" s="43"/>
      <c r="R279" s="43"/>
      <c r="S279" s="44"/>
      <c r="T279" s="975" t="s">
        <v>12262</v>
      </c>
      <c r="U279" s="52" t="str">
        <f t="shared" si="12"/>
        <v>930</v>
      </c>
    </row>
    <row r="280" spans="1:21" s="52" customFormat="1">
      <c r="A280" s="128">
        <f t="shared" si="11"/>
        <v>274</v>
      </c>
      <c r="B280" s="2202" t="s">
        <v>13907</v>
      </c>
      <c r="C280" s="44" t="s">
        <v>953</v>
      </c>
      <c r="D280" s="44"/>
      <c r="E280" s="128" t="s">
        <v>3659</v>
      </c>
      <c r="F280" s="128" t="s">
        <v>17255</v>
      </c>
      <c r="G280" s="44" t="s">
        <v>2645</v>
      </c>
      <c r="H280" s="44"/>
      <c r="I280" s="128"/>
      <c r="J280" s="128"/>
      <c r="K280" s="46">
        <v>0</v>
      </c>
      <c r="L280" s="46">
        <v>10</v>
      </c>
      <c r="M280" s="43" t="s">
        <v>3660</v>
      </c>
      <c r="N280" s="43"/>
      <c r="O280" s="43"/>
      <c r="P280" s="43"/>
      <c r="Q280" s="43"/>
      <c r="R280" s="43"/>
      <c r="S280" s="44"/>
      <c r="T280" s="975" t="s">
        <v>12279</v>
      </c>
      <c r="U280" s="52" t="str">
        <f t="shared" si="12"/>
        <v>950</v>
      </c>
    </row>
    <row r="281" spans="1:21" s="52" customFormat="1">
      <c r="A281" s="128">
        <f t="shared" si="11"/>
        <v>275</v>
      </c>
      <c r="B281" s="2202" t="s">
        <v>13908</v>
      </c>
      <c r="C281" s="44" t="s">
        <v>1475</v>
      </c>
      <c r="D281" s="44" t="s">
        <v>1475</v>
      </c>
      <c r="E281" s="128" t="s">
        <v>3659</v>
      </c>
      <c r="F281" s="128" t="s">
        <v>17289</v>
      </c>
      <c r="G281" s="44" t="s">
        <v>2645</v>
      </c>
      <c r="H281" s="44" t="s">
        <v>3026</v>
      </c>
      <c r="I281" s="128">
        <v>3.1</v>
      </c>
      <c r="J281" s="128">
        <v>40</v>
      </c>
      <c r="K281" s="46">
        <v>0</v>
      </c>
      <c r="L281" s="46">
        <v>6</v>
      </c>
      <c r="M281" s="43" t="s">
        <v>3660</v>
      </c>
      <c r="N281" s="43"/>
      <c r="O281" s="43"/>
      <c r="P281" s="43"/>
      <c r="Q281" s="43"/>
      <c r="R281" s="43"/>
      <c r="S281" s="44"/>
      <c r="T281" s="975" t="s">
        <v>12497</v>
      </c>
      <c r="U281" s="52" t="str">
        <f t="shared" si="12"/>
        <v>960</v>
      </c>
    </row>
    <row r="282" spans="1:21" s="52" customFormat="1">
      <c r="A282" s="128">
        <f t="shared" si="11"/>
        <v>276</v>
      </c>
      <c r="B282" s="2202" t="s">
        <v>13909</v>
      </c>
      <c r="C282" s="44" t="s">
        <v>456</v>
      </c>
      <c r="D282" s="44"/>
      <c r="E282" s="128" t="s">
        <v>3659</v>
      </c>
      <c r="F282" s="128" t="s">
        <v>3516</v>
      </c>
      <c r="G282" s="44" t="s">
        <v>2645</v>
      </c>
      <c r="H282" s="44" t="s">
        <v>4206</v>
      </c>
      <c r="I282" s="128">
        <v>13</v>
      </c>
      <c r="J282" s="128" t="s">
        <v>285</v>
      </c>
      <c r="K282" s="46">
        <v>0</v>
      </c>
      <c r="L282" s="46">
        <v>25</v>
      </c>
      <c r="M282" s="43" t="s">
        <v>3660</v>
      </c>
      <c r="N282" s="43"/>
      <c r="O282" s="43"/>
      <c r="P282" s="43"/>
      <c r="Q282" s="43"/>
      <c r="R282" s="43"/>
      <c r="S282" s="44"/>
      <c r="U282" s="52" t="str">
        <f t="shared" si="12"/>
        <v>960</v>
      </c>
    </row>
    <row r="283" spans="1:21" s="52" customFormat="1">
      <c r="A283" s="128">
        <f t="shared" si="11"/>
        <v>277</v>
      </c>
      <c r="B283" s="2202" t="s">
        <v>13910</v>
      </c>
      <c r="C283" s="44" t="s">
        <v>454</v>
      </c>
      <c r="D283" s="44"/>
      <c r="E283" s="128" t="s">
        <v>3659</v>
      </c>
      <c r="F283" s="128" t="s">
        <v>17264</v>
      </c>
      <c r="G283" s="44" t="s">
        <v>2645</v>
      </c>
      <c r="H283" s="44" t="s">
        <v>3211</v>
      </c>
      <c r="I283" s="128">
        <v>3.5</v>
      </c>
      <c r="J283" s="128" t="s">
        <v>285</v>
      </c>
      <c r="K283" s="46">
        <v>0</v>
      </c>
      <c r="L283" s="46">
        <v>6</v>
      </c>
      <c r="M283" s="43" t="s">
        <v>3660</v>
      </c>
      <c r="N283" s="43"/>
      <c r="O283" s="43"/>
      <c r="P283" s="43"/>
      <c r="Q283" s="43"/>
      <c r="R283" s="43"/>
      <c r="S283" s="44"/>
      <c r="T283" s="52" t="s">
        <v>12282</v>
      </c>
      <c r="U283" s="52" t="str">
        <f t="shared" si="12"/>
        <v>960</v>
      </c>
    </row>
    <row r="284" spans="1:21" s="52" customFormat="1">
      <c r="A284" s="128">
        <f t="shared" si="11"/>
        <v>278</v>
      </c>
      <c r="B284" s="2202" t="s">
        <v>13911</v>
      </c>
      <c r="C284" s="44" t="s">
        <v>4318</v>
      </c>
      <c r="D284" s="44" t="s">
        <v>4318</v>
      </c>
      <c r="E284" s="128" t="s">
        <v>3659</v>
      </c>
      <c r="F284" s="128" t="s">
        <v>17264</v>
      </c>
      <c r="G284" s="44" t="s">
        <v>2645</v>
      </c>
      <c r="H284" s="44" t="s">
        <v>4206</v>
      </c>
      <c r="I284" s="128">
        <v>17.2</v>
      </c>
      <c r="J284" s="128" t="s">
        <v>285</v>
      </c>
      <c r="K284" s="46">
        <v>0</v>
      </c>
      <c r="L284" s="46">
        <v>35</v>
      </c>
      <c r="M284" s="43" t="s">
        <v>3660</v>
      </c>
      <c r="N284" s="43"/>
      <c r="O284" s="43"/>
      <c r="P284" s="43"/>
      <c r="Q284" s="43"/>
      <c r="R284" s="43"/>
      <c r="S284" s="44"/>
      <c r="T284" s="52" t="s">
        <v>12282</v>
      </c>
      <c r="U284" s="52" t="str">
        <f t="shared" si="12"/>
        <v>960</v>
      </c>
    </row>
    <row r="285" spans="1:21" s="52" customFormat="1">
      <c r="A285" s="128">
        <f t="shared" si="11"/>
        <v>279</v>
      </c>
      <c r="B285" s="2202" t="s">
        <v>13912</v>
      </c>
      <c r="C285" s="44" t="s">
        <v>4319</v>
      </c>
      <c r="D285" s="44" t="s">
        <v>4319</v>
      </c>
      <c r="E285" s="128" t="s">
        <v>3659</v>
      </c>
      <c r="F285" s="128" t="s">
        <v>17264</v>
      </c>
      <c r="G285" s="44" t="s">
        <v>2645</v>
      </c>
      <c r="H285" s="44" t="s">
        <v>4206</v>
      </c>
      <c r="I285" s="128">
        <v>12</v>
      </c>
      <c r="J285" s="128" t="s">
        <v>285</v>
      </c>
      <c r="K285" s="46">
        <v>0</v>
      </c>
      <c r="L285" s="46">
        <v>25</v>
      </c>
      <c r="M285" s="43" t="s">
        <v>3660</v>
      </c>
      <c r="N285" s="43"/>
      <c r="O285" s="43"/>
      <c r="P285" s="43"/>
      <c r="Q285" s="43"/>
      <c r="R285" s="43"/>
      <c r="S285" s="44"/>
      <c r="T285" s="52" t="s">
        <v>12282</v>
      </c>
      <c r="U285" s="52" t="str">
        <f t="shared" si="12"/>
        <v>960</v>
      </c>
    </row>
    <row r="286" spans="1:21" s="52" customFormat="1">
      <c r="A286" s="128">
        <f t="shared" si="11"/>
        <v>280</v>
      </c>
      <c r="B286" s="2202" t="s">
        <v>13913</v>
      </c>
      <c r="C286" s="44" t="s">
        <v>770</v>
      </c>
      <c r="D286" s="44"/>
      <c r="E286" s="128" t="s">
        <v>3659</v>
      </c>
      <c r="F286" s="128" t="s">
        <v>17234</v>
      </c>
      <c r="G286" s="44" t="s">
        <v>2645</v>
      </c>
      <c r="H286" s="44" t="s">
        <v>1072</v>
      </c>
      <c r="I286" s="128">
        <v>15</v>
      </c>
      <c r="J286" s="128" t="s">
        <v>285</v>
      </c>
      <c r="K286" s="46">
        <v>0</v>
      </c>
      <c r="L286" s="46">
        <v>35</v>
      </c>
      <c r="M286" s="43" t="s">
        <v>3660</v>
      </c>
      <c r="N286" s="43"/>
      <c r="O286" s="43"/>
      <c r="P286" s="43"/>
      <c r="Q286" s="43"/>
      <c r="R286" s="43"/>
      <c r="S286" s="44"/>
      <c r="T286" s="975" t="s">
        <v>12483</v>
      </c>
      <c r="U286" s="52" t="str">
        <f t="shared" si="12"/>
        <v>960</v>
      </c>
    </row>
    <row r="287" spans="1:21" s="52" customFormat="1">
      <c r="A287" s="128">
        <f t="shared" si="11"/>
        <v>281</v>
      </c>
      <c r="B287" s="2202" t="s">
        <v>13914</v>
      </c>
      <c r="C287" s="44" t="s">
        <v>3097</v>
      </c>
      <c r="D287" s="44" t="s">
        <v>3097</v>
      </c>
      <c r="E287" s="128" t="s">
        <v>3659</v>
      </c>
      <c r="F287" s="128" t="s">
        <v>17254</v>
      </c>
      <c r="G287" s="44" t="s">
        <v>2645</v>
      </c>
      <c r="H287" s="44" t="s">
        <v>280</v>
      </c>
      <c r="I287" s="128">
        <v>2.2000000000000002</v>
      </c>
      <c r="J287" s="128">
        <v>40</v>
      </c>
      <c r="K287" s="46">
        <v>0</v>
      </c>
      <c r="L287" s="46">
        <v>6</v>
      </c>
      <c r="M287" s="43" t="s">
        <v>3660</v>
      </c>
      <c r="N287" s="43"/>
      <c r="O287" s="43"/>
      <c r="P287" s="43"/>
      <c r="Q287" s="43"/>
      <c r="R287" s="43"/>
      <c r="S287" s="44"/>
      <c r="T287" s="975" t="s">
        <v>12516</v>
      </c>
      <c r="U287" s="52" t="str">
        <f t="shared" si="12"/>
        <v>970</v>
      </c>
    </row>
    <row r="288" spans="1:21" s="52" customFormat="1">
      <c r="A288" s="128">
        <f t="shared" si="11"/>
        <v>282</v>
      </c>
      <c r="B288" s="2202" t="s">
        <v>13915</v>
      </c>
      <c r="C288" s="44" t="s">
        <v>1951</v>
      </c>
      <c r="D288" s="44" t="s">
        <v>1951</v>
      </c>
      <c r="E288" s="128" t="s">
        <v>3659</v>
      </c>
      <c r="F288" s="128" t="s">
        <v>17254</v>
      </c>
      <c r="G288" s="44" t="s">
        <v>2645</v>
      </c>
      <c r="H288" s="44" t="s">
        <v>280</v>
      </c>
      <c r="I288" s="128">
        <v>0.06</v>
      </c>
      <c r="J288" s="128">
        <v>98</v>
      </c>
      <c r="K288" s="46">
        <v>0</v>
      </c>
      <c r="L288" s="46">
        <v>0.25</v>
      </c>
      <c r="M288" s="43" t="s">
        <v>3660</v>
      </c>
      <c r="N288" s="43"/>
      <c r="O288" s="43"/>
      <c r="P288" s="43"/>
      <c r="Q288" s="43"/>
      <c r="R288" s="43"/>
      <c r="S288" s="44"/>
      <c r="T288" s="975" t="s">
        <v>12516</v>
      </c>
      <c r="U288" s="52" t="str">
        <f t="shared" si="12"/>
        <v>980</v>
      </c>
    </row>
    <row r="289" spans="1:21" s="52" customFormat="1">
      <c r="A289" s="128">
        <f t="shared" si="11"/>
        <v>283</v>
      </c>
      <c r="B289" s="2202" t="s">
        <v>13916</v>
      </c>
      <c r="C289" s="44" t="s">
        <v>4413</v>
      </c>
      <c r="D289" s="44" t="s">
        <v>4413</v>
      </c>
      <c r="E289" s="128" t="s">
        <v>3659</v>
      </c>
      <c r="F289" s="128" t="s">
        <v>17254</v>
      </c>
      <c r="G289" s="44" t="s">
        <v>2645</v>
      </c>
      <c r="H289" s="44" t="s">
        <v>279</v>
      </c>
      <c r="I289" s="128">
        <v>4.7</v>
      </c>
      <c r="J289" s="128">
        <v>152</v>
      </c>
      <c r="K289" s="46">
        <v>0</v>
      </c>
      <c r="L289" s="46">
        <v>10</v>
      </c>
      <c r="M289" s="43" t="s">
        <v>3660</v>
      </c>
      <c r="N289" s="43"/>
      <c r="O289" s="43"/>
      <c r="P289" s="43"/>
      <c r="Q289" s="43"/>
      <c r="R289" s="43"/>
      <c r="S289" s="44"/>
      <c r="T289" s="52" t="s">
        <v>12516</v>
      </c>
      <c r="U289" s="52" t="str">
        <f t="shared" si="12"/>
        <v>980</v>
      </c>
    </row>
    <row r="290" spans="1:21" s="52" customFormat="1">
      <c r="A290" s="128">
        <f t="shared" si="11"/>
        <v>284</v>
      </c>
      <c r="B290" s="2202" t="s">
        <v>13917</v>
      </c>
      <c r="C290" s="44" t="s">
        <v>4414</v>
      </c>
      <c r="D290" s="44" t="s">
        <v>4414</v>
      </c>
      <c r="E290" s="128" t="s">
        <v>3659</v>
      </c>
      <c r="F290" s="128" t="s">
        <v>17254</v>
      </c>
      <c r="G290" s="44" t="s">
        <v>2645</v>
      </c>
      <c r="H290" s="44" t="s">
        <v>1073</v>
      </c>
      <c r="I290" s="128">
        <v>0.06</v>
      </c>
      <c r="J290" s="128">
        <v>42</v>
      </c>
      <c r="K290" s="46">
        <v>0</v>
      </c>
      <c r="L290" s="46">
        <v>0.25</v>
      </c>
      <c r="M290" s="43" t="s">
        <v>3660</v>
      </c>
      <c r="N290" s="43"/>
      <c r="O290" s="43"/>
      <c r="P290" s="43"/>
      <c r="Q290" s="43"/>
      <c r="R290" s="43"/>
      <c r="S290" s="44"/>
      <c r="T290" s="975" t="s">
        <v>12516</v>
      </c>
      <c r="U290" s="52" t="str">
        <f t="shared" si="12"/>
        <v>980</v>
      </c>
    </row>
    <row r="291" spans="1:21" s="52" customFormat="1">
      <c r="A291" s="128">
        <f t="shared" si="11"/>
        <v>285</v>
      </c>
      <c r="B291" s="2202" t="s">
        <v>13918</v>
      </c>
      <c r="C291" s="44" t="s">
        <v>3936</v>
      </c>
      <c r="D291" s="44" t="s">
        <v>3936</v>
      </c>
      <c r="E291" s="128" t="s">
        <v>3659</v>
      </c>
      <c r="F291" s="128" t="s">
        <v>17254</v>
      </c>
      <c r="G291" s="44" t="s">
        <v>2645</v>
      </c>
      <c r="H291" s="44" t="s">
        <v>1073</v>
      </c>
      <c r="I291" s="128">
        <v>3</v>
      </c>
      <c r="J291" s="128">
        <v>42</v>
      </c>
      <c r="K291" s="46">
        <v>0</v>
      </c>
      <c r="L291" s="46">
        <v>6</v>
      </c>
      <c r="M291" s="43" t="s">
        <v>3660</v>
      </c>
      <c r="N291" s="43"/>
      <c r="O291" s="43"/>
      <c r="P291" s="43"/>
      <c r="Q291" s="43"/>
      <c r="R291" s="43"/>
      <c r="S291" s="44"/>
      <c r="T291" s="824" t="s">
        <v>12516</v>
      </c>
      <c r="U291" s="52" t="str">
        <f t="shared" si="12"/>
        <v>980</v>
      </c>
    </row>
    <row r="292" spans="1:21" s="52" customFormat="1">
      <c r="A292" s="128">
        <f t="shared" si="11"/>
        <v>286</v>
      </c>
      <c r="B292" s="2202" t="s">
        <v>13919</v>
      </c>
      <c r="C292" s="44" t="s">
        <v>4415</v>
      </c>
      <c r="D292" s="44"/>
      <c r="E292" s="128" t="s">
        <v>3659</v>
      </c>
      <c r="F292" s="128" t="s">
        <v>3516</v>
      </c>
      <c r="G292" s="44" t="s">
        <v>2645</v>
      </c>
      <c r="H292" s="44" t="s">
        <v>3215</v>
      </c>
      <c r="I292" s="128">
        <v>6</v>
      </c>
      <c r="J292" s="128">
        <v>40</v>
      </c>
      <c r="K292" s="46">
        <v>0</v>
      </c>
      <c r="L292" s="46">
        <v>15</v>
      </c>
      <c r="M292" s="43" t="s">
        <v>3660</v>
      </c>
      <c r="N292" s="43"/>
      <c r="O292" s="43"/>
      <c r="P292" s="43"/>
      <c r="Q292" s="43"/>
      <c r="R292" s="43"/>
      <c r="S292" s="44"/>
      <c r="T292" s="52" t="s">
        <v>12171</v>
      </c>
      <c r="U292" s="52" t="str">
        <f t="shared" si="12"/>
        <v>990</v>
      </c>
    </row>
    <row r="293" spans="1:21" s="52" customFormat="1">
      <c r="A293" s="128">
        <f t="shared" si="11"/>
        <v>287</v>
      </c>
      <c r="B293" s="2202" t="s">
        <v>13920</v>
      </c>
      <c r="C293" s="44" t="s">
        <v>4416</v>
      </c>
      <c r="D293" s="44"/>
      <c r="E293" s="128" t="s">
        <v>3659</v>
      </c>
      <c r="F293" s="128" t="s">
        <v>3516</v>
      </c>
      <c r="G293" s="44" t="s">
        <v>2645</v>
      </c>
      <c r="H293" s="44" t="s">
        <v>3234</v>
      </c>
      <c r="I293" s="128">
        <v>0.5</v>
      </c>
      <c r="J293" s="128">
        <v>40</v>
      </c>
      <c r="K293" s="46">
        <v>0</v>
      </c>
      <c r="L293" s="46">
        <v>1</v>
      </c>
      <c r="M293" s="43" t="s">
        <v>3660</v>
      </c>
      <c r="N293" s="43"/>
      <c r="O293" s="43"/>
      <c r="P293" s="43"/>
      <c r="Q293" s="43"/>
      <c r="R293" s="43"/>
      <c r="S293" s="44"/>
      <c r="T293" s="52" t="s">
        <v>12171</v>
      </c>
      <c r="U293" s="52" t="str">
        <f t="shared" si="12"/>
        <v>990</v>
      </c>
    </row>
    <row r="294" spans="1:21" s="52" customFormat="1">
      <c r="A294" s="128">
        <f t="shared" si="11"/>
        <v>288</v>
      </c>
      <c r="B294" s="2202" t="s">
        <v>13921</v>
      </c>
      <c r="C294" s="44" t="s">
        <v>4417</v>
      </c>
      <c r="D294" s="44" t="s">
        <v>4417</v>
      </c>
      <c r="E294" s="128" t="s">
        <v>3659</v>
      </c>
      <c r="F294" s="128" t="s">
        <v>17267</v>
      </c>
      <c r="G294" s="44" t="s">
        <v>2645</v>
      </c>
      <c r="H294" s="44" t="s">
        <v>390</v>
      </c>
      <c r="I294" s="128">
        <v>8</v>
      </c>
      <c r="J294" s="128" t="s">
        <v>285</v>
      </c>
      <c r="K294" s="46">
        <v>0</v>
      </c>
      <c r="L294" s="46">
        <v>15</v>
      </c>
      <c r="M294" s="43" t="s">
        <v>3660</v>
      </c>
      <c r="N294" s="43"/>
      <c r="O294" s="43"/>
      <c r="P294" s="43"/>
      <c r="Q294" s="43"/>
      <c r="R294" s="43"/>
      <c r="S294" s="44"/>
      <c r="T294" s="52" t="s">
        <v>12283</v>
      </c>
      <c r="U294" s="52" t="str">
        <f t="shared" si="12"/>
        <v>990</v>
      </c>
    </row>
    <row r="295" spans="1:21" s="52" customFormat="1">
      <c r="A295" s="128">
        <f t="shared" si="11"/>
        <v>289</v>
      </c>
      <c r="B295" s="2202" t="s">
        <v>13922</v>
      </c>
      <c r="C295" s="44" t="s">
        <v>4418</v>
      </c>
      <c r="D295" s="44" t="s">
        <v>4418</v>
      </c>
      <c r="E295" s="128" t="s">
        <v>3659</v>
      </c>
      <c r="F295" s="128" t="s">
        <v>17267</v>
      </c>
      <c r="G295" s="44" t="s">
        <v>2645</v>
      </c>
      <c r="H295" s="44" t="s">
        <v>390</v>
      </c>
      <c r="I295" s="128">
        <v>7.5</v>
      </c>
      <c r="J295" s="128" t="s">
        <v>285</v>
      </c>
      <c r="K295" s="46">
        <v>0</v>
      </c>
      <c r="L295" s="46">
        <v>15</v>
      </c>
      <c r="M295" s="43" t="s">
        <v>3660</v>
      </c>
      <c r="N295" s="43"/>
      <c r="O295" s="43"/>
      <c r="P295" s="43"/>
      <c r="Q295" s="43"/>
      <c r="R295" s="43"/>
      <c r="S295" s="44"/>
      <c r="T295" s="52" t="s">
        <v>12283</v>
      </c>
      <c r="U295" s="52" t="str">
        <f t="shared" si="12"/>
        <v>990</v>
      </c>
    </row>
    <row r="296" spans="1:21" s="52" customFormat="1">
      <c r="A296" s="128">
        <f t="shared" si="11"/>
        <v>290</v>
      </c>
      <c r="B296" s="2202" t="s">
        <v>13923</v>
      </c>
      <c r="C296" s="44" t="s">
        <v>2396</v>
      </c>
      <c r="D296" s="44" t="s">
        <v>2396</v>
      </c>
      <c r="E296" s="128" t="s">
        <v>3659</v>
      </c>
      <c r="F296" s="128" t="s">
        <v>17256</v>
      </c>
      <c r="G296" s="44" t="s">
        <v>2645</v>
      </c>
      <c r="H296" s="44" t="s">
        <v>3215</v>
      </c>
      <c r="I296" s="128">
        <v>6</v>
      </c>
      <c r="J296" s="128" t="s">
        <v>285</v>
      </c>
      <c r="K296" s="46">
        <v>0</v>
      </c>
      <c r="L296" s="46">
        <v>15</v>
      </c>
      <c r="M296" s="43" t="s">
        <v>3660</v>
      </c>
      <c r="N296" s="43"/>
      <c r="O296" s="43"/>
      <c r="P296" s="43"/>
      <c r="Q296" s="43"/>
      <c r="R296" s="43"/>
      <c r="S296" s="44"/>
      <c r="T296" s="52" t="s">
        <v>12284</v>
      </c>
      <c r="U296" s="52" t="str">
        <f t="shared" si="12"/>
        <v>990</v>
      </c>
    </row>
    <row r="297" spans="1:21" s="52" customFormat="1">
      <c r="A297" s="128">
        <f t="shared" si="11"/>
        <v>291</v>
      </c>
      <c r="B297" s="2202" t="s">
        <v>13924</v>
      </c>
      <c r="C297" s="44" t="s">
        <v>2397</v>
      </c>
      <c r="D297" s="44"/>
      <c r="E297" s="128" t="s">
        <v>3659</v>
      </c>
      <c r="F297" s="128" t="s">
        <v>17256</v>
      </c>
      <c r="G297" s="44" t="s">
        <v>2645</v>
      </c>
      <c r="H297" s="44" t="s">
        <v>3234</v>
      </c>
      <c r="I297" s="128">
        <v>0.5</v>
      </c>
      <c r="J297" s="128" t="s">
        <v>285</v>
      </c>
      <c r="K297" s="46">
        <v>0</v>
      </c>
      <c r="L297" s="46">
        <v>1</v>
      </c>
      <c r="M297" s="43" t="s">
        <v>3660</v>
      </c>
      <c r="N297" s="43"/>
      <c r="O297" s="43"/>
      <c r="P297" s="43"/>
      <c r="Q297" s="43"/>
      <c r="R297" s="43"/>
      <c r="S297" s="44"/>
      <c r="T297" s="52" t="s">
        <v>12284</v>
      </c>
      <c r="U297" s="52" t="str">
        <f t="shared" si="12"/>
        <v>990</v>
      </c>
    </row>
    <row r="298" spans="1:21" s="52" customFormat="1">
      <c r="A298" s="128">
        <f t="shared" si="11"/>
        <v>292</v>
      </c>
      <c r="B298" s="2202" t="s">
        <v>13925</v>
      </c>
      <c r="C298" s="44" t="s">
        <v>1913</v>
      </c>
      <c r="D298" s="44" t="s">
        <v>4263</v>
      </c>
      <c r="E298" s="128" t="s">
        <v>4071</v>
      </c>
      <c r="F298" s="128" t="s">
        <v>17262</v>
      </c>
      <c r="G298" s="44" t="s">
        <v>2645</v>
      </c>
      <c r="H298" s="44" t="s">
        <v>1814</v>
      </c>
      <c r="I298" s="128" t="s">
        <v>2750</v>
      </c>
      <c r="J298" s="128">
        <v>130</v>
      </c>
      <c r="K298" s="46">
        <v>0</v>
      </c>
      <c r="L298" s="46">
        <v>600</v>
      </c>
      <c r="M298" s="43" t="s">
        <v>103</v>
      </c>
      <c r="N298" s="43"/>
      <c r="O298" s="43"/>
      <c r="P298" s="43"/>
      <c r="Q298" s="43"/>
      <c r="R298" s="43"/>
      <c r="S298" s="44"/>
      <c r="T298" s="52" t="s">
        <v>12237</v>
      </c>
      <c r="U298" s="52" t="str">
        <f t="shared" si="12"/>
        <v>010</v>
      </c>
    </row>
    <row r="299" spans="1:21" s="52" customFormat="1">
      <c r="A299" s="128">
        <f t="shared" si="11"/>
        <v>293</v>
      </c>
      <c r="B299" s="2202" t="s">
        <v>13926</v>
      </c>
      <c r="C299" s="44" t="s">
        <v>1913</v>
      </c>
      <c r="D299" s="44" t="s">
        <v>4263</v>
      </c>
      <c r="E299" s="128" t="s">
        <v>4071</v>
      </c>
      <c r="F299" s="128" t="s">
        <v>17262</v>
      </c>
      <c r="G299" s="44" t="s">
        <v>2645</v>
      </c>
      <c r="H299" s="44" t="s">
        <v>1814</v>
      </c>
      <c r="I299" s="128" t="s">
        <v>2750</v>
      </c>
      <c r="J299" s="128">
        <v>130</v>
      </c>
      <c r="K299" s="46">
        <v>0</v>
      </c>
      <c r="L299" s="46">
        <v>600</v>
      </c>
      <c r="M299" s="43" t="s">
        <v>103</v>
      </c>
      <c r="N299" s="43"/>
      <c r="O299" s="43"/>
      <c r="P299" s="43"/>
      <c r="Q299" s="43"/>
      <c r="R299" s="43"/>
      <c r="S299" s="44"/>
      <c r="T299" s="52" t="s">
        <v>12237</v>
      </c>
      <c r="U299" s="52" t="str">
        <f t="shared" si="12"/>
        <v>010</v>
      </c>
    </row>
    <row r="300" spans="1:21" s="52" customFormat="1">
      <c r="A300" s="128">
        <f t="shared" si="11"/>
        <v>294</v>
      </c>
      <c r="B300" s="2202" t="s">
        <v>13927</v>
      </c>
      <c r="C300" s="44" t="s">
        <v>1913</v>
      </c>
      <c r="D300" s="44" t="s">
        <v>4263</v>
      </c>
      <c r="E300" s="128" t="s">
        <v>4071</v>
      </c>
      <c r="F300" s="128" t="s">
        <v>17262</v>
      </c>
      <c r="G300" s="44" t="s">
        <v>2645</v>
      </c>
      <c r="H300" s="44" t="s">
        <v>1814</v>
      </c>
      <c r="I300" s="128" t="s">
        <v>2750</v>
      </c>
      <c r="J300" s="128">
        <v>130</v>
      </c>
      <c r="K300" s="46">
        <v>0</v>
      </c>
      <c r="L300" s="46">
        <v>400</v>
      </c>
      <c r="M300" s="43" t="s">
        <v>103</v>
      </c>
      <c r="N300" s="43"/>
      <c r="O300" s="43"/>
      <c r="P300" s="43"/>
      <c r="Q300" s="43"/>
      <c r="R300" s="43"/>
      <c r="S300" s="44"/>
      <c r="T300" s="52" t="s">
        <v>12237</v>
      </c>
      <c r="U300" s="52" t="str">
        <f t="shared" si="12"/>
        <v>010</v>
      </c>
    </row>
    <row r="301" spans="1:21" s="52" customFormat="1">
      <c r="A301" s="128">
        <f t="shared" si="11"/>
        <v>295</v>
      </c>
      <c r="B301" s="2202" t="s">
        <v>13928</v>
      </c>
      <c r="C301" s="44" t="s">
        <v>1913</v>
      </c>
      <c r="D301" s="44" t="s">
        <v>4263</v>
      </c>
      <c r="E301" s="128" t="s">
        <v>4071</v>
      </c>
      <c r="F301" s="128" t="s">
        <v>17262</v>
      </c>
      <c r="G301" s="44" t="s">
        <v>2645</v>
      </c>
      <c r="H301" s="44" t="s">
        <v>1814</v>
      </c>
      <c r="I301" s="128" t="s">
        <v>2750</v>
      </c>
      <c r="J301" s="128">
        <v>130</v>
      </c>
      <c r="K301" s="46">
        <v>0</v>
      </c>
      <c r="L301" s="46">
        <v>400</v>
      </c>
      <c r="M301" s="43" t="s">
        <v>103</v>
      </c>
      <c r="N301" s="43"/>
      <c r="O301" s="43"/>
      <c r="P301" s="43"/>
      <c r="Q301" s="43"/>
      <c r="R301" s="43"/>
      <c r="S301" s="44"/>
      <c r="T301" s="52" t="s">
        <v>12237</v>
      </c>
      <c r="U301" s="52" t="str">
        <f t="shared" si="12"/>
        <v>010</v>
      </c>
    </row>
    <row r="302" spans="1:21" s="52" customFormat="1">
      <c r="A302" s="128">
        <f t="shared" si="11"/>
        <v>296</v>
      </c>
      <c r="B302" s="2202" t="s">
        <v>13929</v>
      </c>
      <c r="C302" s="44" t="s">
        <v>1909</v>
      </c>
      <c r="D302" s="44" t="s">
        <v>4263</v>
      </c>
      <c r="E302" s="128" t="s">
        <v>3659</v>
      </c>
      <c r="F302" s="128" t="s">
        <v>17262</v>
      </c>
      <c r="G302" s="44" t="s">
        <v>2645</v>
      </c>
      <c r="H302" s="44" t="s">
        <v>3026</v>
      </c>
      <c r="I302" s="128">
        <v>0.2</v>
      </c>
      <c r="J302" s="128">
        <v>33</v>
      </c>
      <c r="K302" s="46">
        <v>0</v>
      </c>
      <c r="L302" s="46">
        <v>0.6</v>
      </c>
      <c r="M302" s="43" t="s">
        <v>3660</v>
      </c>
      <c r="N302" s="43"/>
      <c r="O302" s="43"/>
      <c r="P302" s="43"/>
      <c r="Q302" s="43"/>
      <c r="R302" s="43"/>
      <c r="S302" s="44"/>
      <c r="T302" s="52" t="s">
        <v>12237</v>
      </c>
      <c r="U302" s="52" t="str">
        <f t="shared" si="12"/>
        <v>010</v>
      </c>
    </row>
    <row r="303" spans="1:21" s="52" customFormat="1">
      <c r="A303" s="128">
        <f t="shared" si="11"/>
        <v>297</v>
      </c>
      <c r="B303" s="2202" t="s">
        <v>13930</v>
      </c>
      <c r="C303" s="44" t="s">
        <v>1909</v>
      </c>
      <c r="D303" s="44" t="s">
        <v>4263</v>
      </c>
      <c r="E303" s="128" t="s">
        <v>3659</v>
      </c>
      <c r="F303" s="128" t="s">
        <v>17262</v>
      </c>
      <c r="G303" s="44" t="s">
        <v>2645</v>
      </c>
      <c r="H303" s="44" t="s">
        <v>3026</v>
      </c>
      <c r="I303" s="128">
        <v>0.2</v>
      </c>
      <c r="J303" s="128">
        <v>33</v>
      </c>
      <c r="K303" s="46">
        <v>0</v>
      </c>
      <c r="L303" s="46">
        <v>0.6</v>
      </c>
      <c r="M303" s="43" t="s">
        <v>3660</v>
      </c>
      <c r="N303" s="43"/>
      <c r="O303" s="43"/>
      <c r="P303" s="43"/>
      <c r="Q303" s="43"/>
      <c r="R303" s="43"/>
      <c r="S303" s="44"/>
      <c r="T303" s="52" t="s">
        <v>12237</v>
      </c>
      <c r="U303" s="52" t="str">
        <f t="shared" si="12"/>
        <v>010</v>
      </c>
    </row>
    <row r="304" spans="1:21" s="52" customFormat="1">
      <c r="A304" s="128">
        <f t="shared" si="11"/>
        <v>298</v>
      </c>
      <c r="B304" s="2202" t="s">
        <v>13931</v>
      </c>
      <c r="C304" s="44" t="s">
        <v>1909</v>
      </c>
      <c r="D304" s="44" t="s">
        <v>4263</v>
      </c>
      <c r="E304" s="128" t="s">
        <v>3659</v>
      </c>
      <c r="F304" s="128" t="s">
        <v>17262</v>
      </c>
      <c r="G304" s="44" t="s">
        <v>2645</v>
      </c>
      <c r="H304" s="44" t="s">
        <v>3026</v>
      </c>
      <c r="I304" s="128">
        <v>0.2</v>
      </c>
      <c r="J304" s="128">
        <v>33</v>
      </c>
      <c r="K304" s="46">
        <v>0</v>
      </c>
      <c r="L304" s="46">
        <v>0.6</v>
      </c>
      <c r="M304" s="43" t="s">
        <v>3660</v>
      </c>
      <c r="N304" s="43"/>
      <c r="O304" s="43"/>
      <c r="P304" s="43"/>
      <c r="Q304" s="43"/>
      <c r="R304" s="43"/>
      <c r="S304" s="44"/>
      <c r="T304" s="52" t="s">
        <v>12237</v>
      </c>
      <c r="U304" s="52" t="str">
        <f t="shared" si="12"/>
        <v>010</v>
      </c>
    </row>
    <row r="305" spans="1:21" s="52" customFormat="1">
      <c r="A305" s="128">
        <f t="shared" si="11"/>
        <v>299</v>
      </c>
      <c r="B305" s="2202" t="s">
        <v>13932</v>
      </c>
      <c r="C305" s="44" t="s">
        <v>1909</v>
      </c>
      <c r="D305" s="44" t="s">
        <v>4263</v>
      </c>
      <c r="E305" s="128" t="s">
        <v>3659</v>
      </c>
      <c r="F305" s="128" t="s">
        <v>17262</v>
      </c>
      <c r="G305" s="44" t="s">
        <v>2645</v>
      </c>
      <c r="H305" s="44" t="s">
        <v>3026</v>
      </c>
      <c r="I305" s="128">
        <v>0.2</v>
      </c>
      <c r="J305" s="128">
        <v>33</v>
      </c>
      <c r="K305" s="46">
        <v>0</v>
      </c>
      <c r="L305" s="46">
        <v>0.6</v>
      </c>
      <c r="M305" s="43" t="s">
        <v>3660</v>
      </c>
      <c r="N305" s="43"/>
      <c r="O305" s="43"/>
      <c r="P305" s="43"/>
      <c r="Q305" s="43"/>
      <c r="R305" s="43"/>
      <c r="S305" s="44"/>
      <c r="T305" s="52" t="s">
        <v>12237</v>
      </c>
      <c r="U305" s="52" t="str">
        <f t="shared" si="12"/>
        <v>010</v>
      </c>
    </row>
    <row r="306" spans="1:21">
      <c r="A306" s="128">
        <f t="shared" si="11"/>
        <v>300</v>
      </c>
      <c r="B306" s="2202" t="s">
        <v>13933</v>
      </c>
      <c r="C306" s="2204"/>
      <c r="D306" s="2204"/>
      <c r="E306" s="2950"/>
      <c r="F306" s="2249" t="s">
        <v>17216</v>
      </c>
      <c r="G306" s="2204"/>
      <c r="H306" s="2204"/>
      <c r="I306" s="2171"/>
      <c r="J306" s="2171"/>
      <c r="K306" s="2204"/>
      <c r="L306" s="2204"/>
      <c r="M306" s="2204"/>
      <c r="N306" s="2204"/>
      <c r="O306" s="2204"/>
      <c r="P306" s="2204"/>
      <c r="Q306" s="2204"/>
      <c r="R306" s="2204"/>
      <c r="S306" s="2204"/>
      <c r="T306" s="975" t="s">
        <v>12251</v>
      </c>
      <c r="U306" s="52" t="str">
        <f t="shared" si="12"/>
        <v>010</v>
      </c>
    </row>
    <row r="307" spans="1:21">
      <c r="A307" s="128">
        <f t="shared" si="11"/>
        <v>301</v>
      </c>
      <c r="B307" s="2202" t="s">
        <v>13934</v>
      </c>
      <c r="C307" s="2205"/>
      <c r="D307" s="2205"/>
      <c r="E307" s="2951"/>
      <c r="F307" s="2181" t="s">
        <v>17290</v>
      </c>
      <c r="G307" s="2205"/>
      <c r="H307" s="2205"/>
      <c r="I307" s="2177"/>
      <c r="J307" s="2177"/>
      <c r="K307" s="2205"/>
      <c r="L307" s="2205"/>
      <c r="M307" s="2205"/>
      <c r="N307" s="2205"/>
      <c r="O307" s="2205"/>
      <c r="P307" s="2205"/>
      <c r="Q307" s="2205"/>
      <c r="R307" s="2205"/>
      <c r="S307" s="2205"/>
      <c r="T307" s="975" t="s">
        <v>12258</v>
      </c>
      <c r="U307" s="52" t="str">
        <f t="shared" si="12"/>
        <v>010</v>
      </c>
    </row>
    <row r="308" spans="1:21">
      <c r="A308" s="128">
        <f t="shared" si="11"/>
        <v>302</v>
      </c>
      <c r="B308" s="2202" t="s">
        <v>13935</v>
      </c>
      <c r="C308" s="2205"/>
      <c r="D308" s="2205"/>
      <c r="E308" s="2951"/>
      <c r="F308" s="2181" t="s">
        <v>17290</v>
      </c>
      <c r="G308" s="2205"/>
      <c r="H308" s="2205"/>
      <c r="I308" s="2177"/>
      <c r="J308" s="2177"/>
      <c r="K308" s="2205"/>
      <c r="L308" s="2205"/>
      <c r="M308" s="2205"/>
      <c r="N308" s="2205"/>
      <c r="O308" s="2205"/>
      <c r="P308" s="2205"/>
      <c r="Q308" s="2205"/>
      <c r="R308" s="2205"/>
      <c r="S308" s="2205"/>
      <c r="T308" s="975" t="s">
        <v>12258</v>
      </c>
      <c r="U308" s="52" t="str">
        <f t="shared" si="12"/>
        <v>010</v>
      </c>
    </row>
    <row r="309" spans="1:21">
      <c r="A309" s="128">
        <f t="shared" si="11"/>
        <v>303</v>
      </c>
      <c r="B309" s="2202" t="s">
        <v>13936</v>
      </c>
      <c r="C309" s="2206"/>
      <c r="D309" s="2206"/>
      <c r="E309" s="2952"/>
      <c r="F309" s="2253" t="s">
        <v>17223</v>
      </c>
      <c r="G309" s="2206"/>
      <c r="H309" s="2206"/>
      <c r="I309" s="2154"/>
      <c r="J309" s="2154"/>
      <c r="K309" s="2206"/>
      <c r="L309" s="2206"/>
      <c r="M309" s="2206"/>
      <c r="N309" s="2206"/>
      <c r="O309" s="2206"/>
      <c r="P309" s="2206"/>
      <c r="Q309" s="2206"/>
      <c r="R309" s="2206"/>
      <c r="S309" s="2206"/>
      <c r="T309" s="975" t="s">
        <v>12259</v>
      </c>
      <c r="U309" s="52" t="str">
        <f t="shared" si="12"/>
        <v>030</v>
      </c>
    </row>
    <row r="310" spans="1:21" s="52" customFormat="1">
      <c r="A310" s="128">
        <f t="shared" si="11"/>
        <v>304</v>
      </c>
      <c r="B310" s="2202" t="s">
        <v>13937</v>
      </c>
      <c r="C310" s="44" t="s">
        <v>316</v>
      </c>
      <c r="D310" s="44" t="s">
        <v>227</v>
      </c>
      <c r="E310" s="128"/>
      <c r="F310" s="128" t="s">
        <v>17220</v>
      </c>
      <c r="G310" s="44" t="s">
        <v>190</v>
      </c>
      <c r="H310" s="44"/>
      <c r="I310" s="128"/>
      <c r="J310" s="128"/>
      <c r="K310" s="46">
        <v>0</v>
      </c>
      <c r="L310" s="46">
        <v>4</v>
      </c>
      <c r="M310" s="43" t="s">
        <v>1119</v>
      </c>
      <c r="N310" s="43"/>
      <c r="O310" s="43"/>
      <c r="P310" s="43"/>
      <c r="Q310" s="43"/>
      <c r="R310" s="43"/>
      <c r="S310" s="44"/>
      <c r="T310" s="52" t="s">
        <v>12252</v>
      </c>
      <c r="U310" s="52" t="str">
        <f t="shared" si="12"/>
        <v>020</v>
      </c>
    </row>
    <row r="311" spans="1:21" s="52" customFormat="1">
      <c r="A311" s="128">
        <f t="shared" si="11"/>
        <v>305</v>
      </c>
      <c r="B311" s="2202" t="s">
        <v>13938</v>
      </c>
      <c r="C311" s="44" t="s">
        <v>314</v>
      </c>
      <c r="D311" s="44" t="s">
        <v>227</v>
      </c>
      <c r="E311" s="128"/>
      <c r="F311" s="128" t="s">
        <v>3516</v>
      </c>
      <c r="G311" s="44" t="s">
        <v>190</v>
      </c>
      <c r="H311" s="44"/>
      <c r="I311" s="128"/>
      <c r="J311" s="128"/>
      <c r="K311" s="46">
        <v>0</v>
      </c>
      <c r="L311" s="46">
        <v>25</v>
      </c>
      <c r="M311" s="43" t="s">
        <v>1119</v>
      </c>
      <c r="N311" s="43"/>
      <c r="O311" s="43"/>
      <c r="P311" s="43"/>
      <c r="Q311" s="43"/>
      <c r="R311" s="43"/>
      <c r="S311" s="44"/>
      <c r="U311" s="52" t="str">
        <f t="shared" si="12"/>
        <v>020</v>
      </c>
    </row>
    <row r="312" spans="1:21" s="52" customFormat="1">
      <c r="A312" s="128">
        <f t="shared" si="11"/>
        <v>306</v>
      </c>
      <c r="B312" s="2202" t="s">
        <v>13939</v>
      </c>
      <c r="C312" s="44" t="s">
        <v>1417</v>
      </c>
      <c r="D312" s="44" t="s">
        <v>361</v>
      </c>
      <c r="E312" s="128" t="s">
        <v>1418</v>
      </c>
      <c r="F312" s="128" t="s">
        <v>3516</v>
      </c>
      <c r="G312" s="44" t="s">
        <v>2646</v>
      </c>
      <c r="H312" s="44" t="s">
        <v>4660</v>
      </c>
      <c r="I312" s="128">
        <v>9</v>
      </c>
      <c r="J312" s="128">
        <v>47</v>
      </c>
      <c r="K312" s="46">
        <v>0</v>
      </c>
      <c r="L312" s="46">
        <v>20</v>
      </c>
      <c r="M312" s="43" t="s">
        <v>3660</v>
      </c>
      <c r="N312" s="43"/>
      <c r="O312" s="43"/>
      <c r="P312" s="43"/>
      <c r="Q312" s="43"/>
      <c r="R312" s="43"/>
      <c r="S312" s="44"/>
      <c r="U312" s="52" t="str">
        <f t="shared" si="12"/>
        <v>020</v>
      </c>
    </row>
    <row r="313" spans="1:21" s="52" customFormat="1">
      <c r="A313" s="128">
        <f t="shared" si="11"/>
        <v>307</v>
      </c>
      <c r="B313" s="2202" t="s">
        <v>13940</v>
      </c>
      <c r="C313" s="44" t="s">
        <v>1427</v>
      </c>
      <c r="D313" s="44" t="s">
        <v>361</v>
      </c>
      <c r="E313" s="128" t="s">
        <v>1418</v>
      </c>
      <c r="F313" s="128" t="s">
        <v>3516</v>
      </c>
      <c r="G313" s="44" t="s">
        <v>2646</v>
      </c>
      <c r="H313" s="44" t="s">
        <v>4660</v>
      </c>
      <c r="I313" s="128">
        <v>20.7</v>
      </c>
      <c r="J313" s="128">
        <v>130</v>
      </c>
      <c r="K313" s="46">
        <v>0</v>
      </c>
      <c r="L313" s="46">
        <v>35</v>
      </c>
      <c r="M313" s="43" t="s">
        <v>3660</v>
      </c>
      <c r="N313" s="43"/>
      <c r="O313" s="43"/>
      <c r="P313" s="43"/>
      <c r="Q313" s="43"/>
      <c r="R313" s="43"/>
      <c r="S313" s="44"/>
      <c r="U313" s="52" t="str">
        <f t="shared" si="12"/>
        <v>020</v>
      </c>
    </row>
    <row r="314" spans="1:21" s="52" customFormat="1">
      <c r="A314" s="128">
        <f t="shared" si="11"/>
        <v>308</v>
      </c>
      <c r="B314" s="2202" t="s">
        <v>13941</v>
      </c>
      <c r="C314" s="44" t="s">
        <v>2761</v>
      </c>
      <c r="D314" s="44" t="s">
        <v>361</v>
      </c>
      <c r="E314" s="128" t="s">
        <v>1418</v>
      </c>
      <c r="F314" s="128" t="s">
        <v>17291</v>
      </c>
      <c r="G314" s="44" t="s">
        <v>2646</v>
      </c>
      <c r="H314" s="44" t="s">
        <v>4660</v>
      </c>
      <c r="I314" s="128">
        <v>20.399999999999999</v>
      </c>
      <c r="J314" s="128">
        <v>40</v>
      </c>
      <c r="K314" s="46">
        <v>0</v>
      </c>
      <c r="L314" s="46">
        <v>35</v>
      </c>
      <c r="M314" s="43" t="s">
        <v>3660</v>
      </c>
      <c r="N314" s="43"/>
      <c r="O314" s="43"/>
      <c r="P314" s="43"/>
      <c r="Q314" s="43"/>
      <c r="R314" s="43"/>
      <c r="S314" s="44"/>
      <c r="T314" s="52" t="s">
        <v>12275</v>
      </c>
      <c r="U314" s="52" t="str">
        <f t="shared" si="12"/>
        <v>020</v>
      </c>
    </row>
    <row r="315" spans="1:21" s="52" customFormat="1">
      <c r="A315" s="128">
        <f t="shared" si="11"/>
        <v>309</v>
      </c>
      <c r="B315" s="2202" t="s">
        <v>13942</v>
      </c>
      <c r="C315" s="44" t="s">
        <v>2762</v>
      </c>
      <c r="D315" s="44" t="s">
        <v>361</v>
      </c>
      <c r="E315" s="128" t="s">
        <v>1418</v>
      </c>
      <c r="F315" s="128" t="s">
        <v>17291</v>
      </c>
      <c r="G315" s="44" t="s">
        <v>2646</v>
      </c>
      <c r="H315" s="44" t="s">
        <v>4660</v>
      </c>
      <c r="I315" s="128">
        <v>42.7</v>
      </c>
      <c r="J315" s="128">
        <v>114</v>
      </c>
      <c r="K315" s="46">
        <v>0</v>
      </c>
      <c r="L315" s="46">
        <v>70</v>
      </c>
      <c r="M315" s="43" t="s">
        <v>3660</v>
      </c>
      <c r="N315" s="43"/>
      <c r="O315" s="43"/>
      <c r="P315" s="43"/>
      <c r="Q315" s="43"/>
      <c r="R315" s="43"/>
      <c r="S315" s="44"/>
      <c r="T315" s="52" t="s">
        <v>12275</v>
      </c>
      <c r="U315" s="52" t="str">
        <f t="shared" si="12"/>
        <v>020</v>
      </c>
    </row>
    <row r="316" spans="1:21" s="52" customFormat="1">
      <c r="A316" s="128">
        <f t="shared" si="11"/>
        <v>310</v>
      </c>
      <c r="B316" s="2202" t="s">
        <v>13943</v>
      </c>
      <c r="C316" s="44" t="s">
        <v>2763</v>
      </c>
      <c r="D316" s="44" t="s">
        <v>361</v>
      </c>
      <c r="E316" s="128" t="s">
        <v>1418</v>
      </c>
      <c r="F316" s="128" t="s">
        <v>17291</v>
      </c>
      <c r="G316" s="44" t="s">
        <v>2646</v>
      </c>
      <c r="H316" s="44" t="s">
        <v>552</v>
      </c>
      <c r="I316" s="128">
        <v>0.02</v>
      </c>
      <c r="J316" s="128">
        <v>40</v>
      </c>
      <c r="K316" s="46">
        <v>0</v>
      </c>
      <c r="L316" s="46">
        <v>0.5</v>
      </c>
      <c r="M316" s="43" t="s">
        <v>3660</v>
      </c>
      <c r="N316" s="43"/>
      <c r="O316" s="43"/>
      <c r="P316" s="43"/>
      <c r="Q316" s="43"/>
      <c r="R316" s="43"/>
      <c r="S316" s="44"/>
      <c r="T316" s="52" t="s">
        <v>12275</v>
      </c>
      <c r="U316" s="52" t="str">
        <f t="shared" si="12"/>
        <v>020</v>
      </c>
    </row>
    <row r="317" spans="1:21" s="52" customFormat="1">
      <c r="A317" s="128">
        <f t="shared" si="11"/>
        <v>311</v>
      </c>
      <c r="B317" s="2202" t="s">
        <v>13944</v>
      </c>
      <c r="C317" s="44" t="s">
        <v>2764</v>
      </c>
      <c r="D317" s="44" t="s">
        <v>361</v>
      </c>
      <c r="E317" s="128" t="s">
        <v>1418</v>
      </c>
      <c r="F317" s="128" t="s">
        <v>17291</v>
      </c>
      <c r="G317" s="44" t="s">
        <v>2646</v>
      </c>
      <c r="H317" s="44" t="s">
        <v>552</v>
      </c>
      <c r="I317" s="128">
        <v>0.02</v>
      </c>
      <c r="J317" s="128">
        <v>40</v>
      </c>
      <c r="K317" s="46">
        <v>0</v>
      </c>
      <c r="L317" s="46">
        <v>0.5</v>
      </c>
      <c r="M317" s="43" t="s">
        <v>3660</v>
      </c>
      <c r="N317" s="43"/>
      <c r="O317" s="43"/>
      <c r="P317" s="43"/>
      <c r="Q317" s="43"/>
      <c r="R317" s="43"/>
      <c r="S317" s="44"/>
      <c r="T317" s="52" t="s">
        <v>12275</v>
      </c>
      <c r="U317" s="52" t="str">
        <f t="shared" si="12"/>
        <v>020</v>
      </c>
    </row>
    <row r="318" spans="1:21" s="52" customFormat="1">
      <c r="A318" s="128">
        <f t="shared" si="11"/>
        <v>312</v>
      </c>
      <c r="B318" s="2202" t="s">
        <v>13945</v>
      </c>
      <c r="C318" s="44" t="s">
        <v>2765</v>
      </c>
      <c r="D318" s="44" t="s">
        <v>361</v>
      </c>
      <c r="E318" s="128" t="s">
        <v>1418</v>
      </c>
      <c r="F318" s="128" t="s">
        <v>3516</v>
      </c>
      <c r="G318" s="44" t="s">
        <v>2646</v>
      </c>
      <c r="H318" s="44" t="s">
        <v>4660</v>
      </c>
      <c r="I318" s="128">
        <v>8.1</v>
      </c>
      <c r="J318" s="128">
        <v>43</v>
      </c>
      <c r="K318" s="46">
        <v>0</v>
      </c>
      <c r="L318" s="46">
        <v>20</v>
      </c>
      <c r="M318" s="43" t="s">
        <v>3660</v>
      </c>
      <c r="N318" s="43"/>
      <c r="O318" s="43"/>
      <c r="P318" s="43"/>
      <c r="Q318" s="43"/>
      <c r="R318" s="43"/>
      <c r="S318" s="44"/>
      <c r="U318" s="52" t="str">
        <f t="shared" si="12"/>
        <v>020</v>
      </c>
    </row>
    <row r="319" spans="1:21" s="52" customFormat="1">
      <c r="A319" s="128">
        <f t="shared" si="11"/>
        <v>313</v>
      </c>
      <c r="B319" s="2202" t="s">
        <v>13946</v>
      </c>
      <c r="C319" s="44" t="s">
        <v>2766</v>
      </c>
      <c r="D319" s="44" t="s">
        <v>361</v>
      </c>
      <c r="E319" s="128" t="s">
        <v>1418</v>
      </c>
      <c r="F319" s="128" t="s">
        <v>17291</v>
      </c>
      <c r="G319" s="44" t="s">
        <v>2646</v>
      </c>
      <c r="H319" s="44" t="s">
        <v>4660</v>
      </c>
      <c r="I319" s="128">
        <v>14.2</v>
      </c>
      <c r="J319" s="128">
        <v>100</v>
      </c>
      <c r="K319" s="46">
        <v>0</v>
      </c>
      <c r="L319" s="46">
        <v>25</v>
      </c>
      <c r="M319" s="43" t="s">
        <v>3660</v>
      </c>
      <c r="N319" s="43"/>
      <c r="O319" s="43"/>
      <c r="P319" s="43"/>
      <c r="Q319" s="43"/>
      <c r="R319" s="43"/>
      <c r="S319" s="44"/>
      <c r="T319" s="52" t="s">
        <v>12275</v>
      </c>
      <c r="U319" s="52" t="str">
        <f t="shared" si="12"/>
        <v>020</v>
      </c>
    </row>
    <row r="320" spans="1:21" s="52" customFormat="1">
      <c r="A320" s="128">
        <f t="shared" si="11"/>
        <v>314</v>
      </c>
      <c r="B320" s="2202" t="s">
        <v>13947</v>
      </c>
      <c r="C320" s="44" t="s">
        <v>2767</v>
      </c>
      <c r="D320" s="44" t="s">
        <v>361</v>
      </c>
      <c r="E320" s="128" t="s">
        <v>1418</v>
      </c>
      <c r="F320" s="128" t="s">
        <v>3516</v>
      </c>
      <c r="G320" s="44" t="s">
        <v>2646</v>
      </c>
      <c r="H320" s="44" t="s">
        <v>4660</v>
      </c>
      <c r="I320" s="128">
        <v>13.9</v>
      </c>
      <c r="J320" s="128">
        <v>40</v>
      </c>
      <c r="K320" s="46">
        <v>0</v>
      </c>
      <c r="L320" s="46">
        <v>25</v>
      </c>
      <c r="M320" s="43" t="s">
        <v>3660</v>
      </c>
      <c r="N320" s="43"/>
      <c r="O320" s="43"/>
      <c r="P320" s="43"/>
      <c r="Q320" s="43"/>
      <c r="R320" s="43"/>
      <c r="S320" s="44"/>
      <c r="U320" s="52" t="str">
        <f t="shared" si="12"/>
        <v>020</v>
      </c>
    </row>
    <row r="321" spans="1:21" s="52" customFormat="1">
      <c r="A321" s="128">
        <f t="shared" si="11"/>
        <v>315</v>
      </c>
      <c r="B321" s="2202" t="s">
        <v>13948</v>
      </c>
      <c r="C321" s="44" t="s">
        <v>1419</v>
      </c>
      <c r="D321" s="44" t="s">
        <v>361</v>
      </c>
      <c r="E321" s="128" t="s">
        <v>1418</v>
      </c>
      <c r="F321" s="128" t="s">
        <v>3516</v>
      </c>
      <c r="G321" s="44" t="s">
        <v>2646</v>
      </c>
      <c r="H321" s="44" t="s">
        <v>4660</v>
      </c>
      <c r="I321" s="128">
        <v>24.6</v>
      </c>
      <c r="J321" s="128">
        <v>103</v>
      </c>
      <c r="K321" s="46">
        <v>0</v>
      </c>
      <c r="L321" s="46">
        <v>35</v>
      </c>
      <c r="M321" s="43" t="s">
        <v>3660</v>
      </c>
      <c r="N321" s="43"/>
      <c r="O321" s="43"/>
      <c r="P321" s="43"/>
      <c r="Q321" s="43"/>
      <c r="R321" s="43"/>
      <c r="S321" s="44"/>
      <c r="U321" s="52" t="str">
        <f t="shared" si="12"/>
        <v>020</v>
      </c>
    </row>
    <row r="322" spans="1:21" s="52" customFormat="1">
      <c r="A322" s="128">
        <f t="shared" si="11"/>
        <v>316</v>
      </c>
      <c r="B322" s="2202" t="s">
        <v>13949</v>
      </c>
      <c r="C322" s="44" t="s">
        <v>1420</v>
      </c>
      <c r="D322" s="44" t="s">
        <v>361</v>
      </c>
      <c r="E322" s="128" t="s">
        <v>1418</v>
      </c>
      <c r="F322" s="128" t="s">
        <v>17291</v>
      </c>
      <c r="G322" s="44" t="s">
        <v>2646</v>
      </c>
      <c r="H322" s="44" t="s">
        <v>552</v>
      </c>
      <c r="I322" s="128">
        <v>0.02</v>
      </c>
      <c r="J322" s="128">
        <v>40</v>
      </c>
      <c r="K322" s="46">
        <v>0</v>
      </c>
      <c r="L322" s="46">
        <v>0.5</v>
      </c>
      <c r="M322" s="43" t="s">
        <v>3660</v>
      </c>
      <c r="N322" s="43"/>
      <c r="O322" s="43"/>
      <c r="P322" s="43"/>
      <c r="Q322" s="43"/>
      <c r="R322" s="43"/>
      <c r="S322" s="44"/>
      <c r="T322" s="52" t="s">
        <v>12275</v>
      </c>
      <c r="U322" s="52" t="str">
        <f t="shared" si="12"/>
        <v>020</v>
      </c>
    </row>
    <row r="323" spans="1:21" s="52" customFormat="1">
      <c r="A323" s="128">
        <f t="shared" si="11"/>
        <v>317</v>
      </c>
      <c r="B323" s="2202" t="s">
        <v>13950</v>
      </c>
      <c r="C323" s="44" t="s">
        <v>1421</v>
      </c>
      <c r="D323" s="44" t="s">
        <v>361</v>
      </c>
      <c r="E323" s="128" t="s">
        <v>1418</v>
      </c>
      <c r="F323" s="128" t="s">
        <v>17291</v>
      </c>
      <c r="G323" s="44" t="s">
        <v>2646</v>
      </c>
      <c r="H323" s="44" t="s">
        <v>552</v>
      </c>
      <c r="I323" s="128">
        <v>0.02</v>
      </c>
      <c r="J323" s="128">
        <v>40</v>
      </c>
      <c r="K323" s="46">
        <v>0</v>
      </c>
      <c r="L323" s="46">
        <v>0.5</v>
      </c>
      <c r="M323" s="43" t="s">
        <v>3660</v>
      </c>
      <c r="N323" s="43"/>
      <c r="O323" s="43"/>
      <c r="P323" s="43"/>
      <c r="Q323" s="43"/>
      <c r="R323" s="43"/>
      <c r="S323" s="44"/>
      <c r="T323" s="52" t="s">
        <v>12275</v>
      </c>
      <c r="U323" s="52" t="str">
        <f t="shared" si="12"/>
        <v>020</v>
      </c>
    </row>
    <row r="324" spans="1:21" s="52" customFormat="1">
      <c r="A324" s="128">
        <f t="shared" si="11"/>
        <v>318</v>
      </c>
      <c r="B324" s="2202" t="s">
        <v>13951</v>
      </c>
      <c r="C324" s="44" t="s">
        <v>1422</v>
      </c>
      <c r="D324" s="44" t="s">
        <v>361</v>
      </c>
      <c r="E324" s="128" t="s">
        <v>1418</v>
      </c>
      <c r="F324" s="128" t="s">
        <v>3516</v>
      </c>
      <c r="G324" s="44" t="s">
        <v>2646</v>
      </c>
      <c r="H324" s="44" t="s">
        <v>4735</v>
      </c>
      <c r="I324" s="128">
        <v>3.1</v>
      </c>
      <c r="J324" s="128">
        <v>55</v>
      </c>
      <c r="K324" s="46">
        <v>0</v>
      </c>
      <c r="L324" s="46">
        <v>6</v>
      </c>
      <c r="M324" s="43" t="s">
        <v>3660</v>
      </c>
      <c r="N324" s="43"/>
      <c r="O324" s="43"/>
      <c r="P324" s="43"/>
      <c r="Q324" s="43"/>
      <c r="R324" s="43"/>
      <c r="S324" s="44"/>
      <c r="U324" s="52" t="str">
        <f t="shared" si="12"/>
        <v>020</v>
      </c>
    </row>
    <row r="325" spans="1:21" s="52" customFormat="1">
      <c r="A325" s="128">
        <f t="shared" si="11"/>
        <v>319</v>
      </c>
      <c r="B325" s="2202" t="s">
        <v>13952</v>
      </c>
      <c r="C325" s="44" t="s">
        <v>1423</v>
      </c>
      <c r="D325" s="44" t="s">
        <v>361</v>
      </c>
      <c r="E325" s="128" t="s">
        <v>1418</v>
      </c>
      <c r="F325" s="128" t="s">
        <v>3516</v>
      </c>
      <c r="G325" s="44" t="s">
        <v>2646</v>
      </c>
      <c r="H325" s="44" t="s">
        <v>4735</v>
      </c>
      <c r="I325" s="128">
        <v>3.1</v>
      </c>
      <c r="J325" s="128">
        <v>55</v>
      </c>
      <c r="K325" s="46">
        <v>0</v>
      </c>
      <c r="L325" s="46">
        <v>6</v>
      </c>
      <c r="M325" s="43" t="s">
        <v>3660</v>
      </c>
      <c r="N325" s="43"/>
      <c r="O325" s="43"/>
      <c r="P325" s="43"/>
      <c r="Q325" s="43"/>
      <c r="R325" s="43"/>
      <c r="S325" s="44"/>
      <c r="U325" s="52" t="str">
        <f t="shared" si="12"/>
        <v>020</v>
      </c>
    </row>
    <row r="326" spans="1:21" s="52" customFormat="1">
      <c r="A326" s="128">
        <f t="shared" si="11"/>
        <v>320</v>
      </c>
      <c r="B326" s="2202" t="s">
        <v>13953</v>
      </c>
      <c r="C326" s="44" t="s">
        <v>1424</v>
      </c>
      <c r="D326" s="44" t="s">
        <v>361</v>
      </c>
      <c r="E326" s="128" t="s">
        <v>1418</v>
      </c>
      <c r="F326" s="128" t="s">
        <v>3516</v>
      </c>
      <c r="G326" s="44" t="s">
        <v>2646</v>
      </c>
      <c r="H326" s="44" t="s">
        <v>4735</v>
      </c>
      <c r="I326" s="128">
        <v>2.5</v>
      </c>
      <c r="J326" s="128">
        <v>52</v>
      </c>
      <c r="K326" s="46">
        <v>0</v>
      </c>
      <c r="L326" s="46">
        <v>6</v>
      </c>
      <c r="M326" s="43" t="s">
        <v>3660</v>
      </c>
      <c r="N326" s="43"/>
      <c r="O326" s="43"/>
      <c r="P326" s="43"/>
      <c r="Q326" s="43"/>
      <c r="R326" s="43"/>
      <c r="S326" s="44"/>
      <c r="U326" s="52" t="str">
        <f t="shared" si="12"/>
        <v>020</v>
      </c>
    </row>
    <row r="327" spans="1:21" s="52" customFormat="1">
      <c r="A327" s="128">
        <f t="shared" si="11"/>
        <v>321</v>
      </c>
      <c r="B327" s="2202" t="s">
        <v>13954</v>
      </c>
      <c r="C327" s="44" t="s">
        <v>1425</v>
      </c>
      <c r="D327" s="44" t="s">
        <v>361</v>
      </c>
      <c r="E327" s="128" t="s">
        <v>1426</v>
      </c>
      <c r="F327" s="128" t="s">
        <v>3516</v>
      </c>
      <c r="G327" s="44" t="s">
        <v>2646</v>
      </c>
      <c r="H327" s="44" t="s">
        <v>2465</v>
      </c>
      <c r="I327" s="128">
        <v>7</v>
      </c>
      <c r="J327" s="128" t="s">
        <v>285</v>
      </c>
      <c r="K327" s="46">
        <v>0</v>
      </c>
      <c r="L327" s="46">
        <v>10</v>
      </c>
      <c r="M327" s="43" t="s">
        <v>3660</v>
      </c>
      <c r="N327" s="43"/>
      <c r="O327" s="43"/>
      <c r="P327" s="43"/>
      <c r="Q327" s="43"/>
      <c r="R327" s="43"/>
      <c r="S327" s="44"/>
      <c r="U327" s="52" t="str">
        <f t="shared" si="12"/>
        <v>020</v>
      </c>
    </row>
    <row r="328" spans="1:21" s="52" customFormat="1">
      <c r="A328" s="128">
        <f t="shared" si="11"/>
        <v>322</v>
      </c>
      <c r="B328" s="2202" t="s">
        <v>13955</v>
      </c>
      <c r="C328" s="44" t="s">
        <v>2466</v>
      </c>
      <c r="D328" s="44" t="s">
        <v>3602</v>
      </c>
      <c r="E328" s="128" t="s">
        <v>1418</v>
      </c>
      <c r="F328" s="128" t="s">
        <v>17265</v>
      </c>
      <c r="G328" s="44" t="s">
        <v>2646</v>
      </c>
      <c r="H328" s="44" t="s">
        <v>4660</v>
      </c>
      <c r="I328" s="128">
        <v>1.4</v>
      </c>
      <c r="J328" s="128">
        <v>40</v>
      </c>
      <c r="K328" s="46">
        <v>0</v>
      </c>
      <c r="L328" s="46">
        <v>6</v>
      </c>
      <c r="M328" s="43" t="s">
        <v>3660</v>
      </c>
      <c r="N328" s="43"/>
      <c r="O328" s="43"/>
      <c r="P328" s="43"/>
      <c r="Q328" s="43"/>
      <c r="R328" s="43"/>
      <c r="S328" s="44"/>
      <c r="T328" s="52" t="s">
        <v>12400</v>
      </c>
      <c r="U328" s="52" t="str">
        <f t="shared" si="12"/>
        <v>020</v>
      </c>
    </row>
    <row r="329" spans="1:21" s="52" customFormat="1">
      <c r="A329" s="128">
        <f t="shared" si="11"/>
        <v>323</v>
      </c>
      <c r="B329" s="2202" t="s">
        <v>13956</v>
      </c>
      <c r="C329" s="44" t="s">
        <v>2468</v>
      </c>
      <c r="D329" s="44" t="s">
        <v>3602</v>
      </c>
      <c r="E329" s="128" t="s">
        <v>1418</v>
      </c>
      <c r="F329" s="128" t="s">
        <v>17265</v>
      </c>
      <c r="G329" s="44" t="s">
        <v>2646</v>
      </c>
      <c r="H329" s="44" t="s">
        <v>4660</v>
      </c>
      <c r="I329" s="128">
        <v>5.0999999999999996</v>
      </c>
      <c r="J329" s="128">
        <v>129</v>
      </c>
      <c r="K329" s="46">
        <v>0</v>
      </c>
      <c r="L329" s="46">
        <v>10</v>
      </c>
      <c r="M329" s="43" t="s">
        <v>3660</v>
      </c>
      <c r="N329" s="43"/>
      <c r="O329" s="43"/>
      <c r="P329" s="43"/>
      <c r="Q329" s="43"/>
      <c r="R329" s="43"/>
      <c r="S329" s="44"/>
      <c r="T329" s="52" t="s">
        <v>12400</v>
      </c>
      <c r="U329" s="52" t="str">
        <f t="shared" si="12"/>
        <v>020</v>
      </c>
    </row>
    <row r="330" spans="1:21" s="52" customFormat="1">
      <c r="A330" s="128">
        <f t="shared" si="11"/>
        <v>324</v>
      </c>
      <c r="B330" s="2202" t="s">
        <v>13957</v>
      </c>
      <c r="C330" s="44" t="s">
        <v>2469</v>
      </c>
      <c r="D330" s="44" t="s">
        <v>3602</v>
      </c>
      <c r="E330" s="128" t="s">
        <v>1418</v>
      </c>
      <c r="F330" s="128" t="s">
        <v>17265</v>
      </c>
      <c r="G330" s="44" t="s">
        <v>2646</v>
      </c>
      <c r="H330" s="44" t="s">
        <v>4660</v>
      </c>
      <c r="I330" s="128">
        <v>4.9000000000000004</v>
      </c>
      <c r="J330" s="128">
        <v>40</v>
      </c>
      <c r="K330" s="46">
        <v>0</v>
      </c>
      <c r="L330" s="46">
        <v>10</v>
      </c>
      <c r="M330" s="43" t="s">
        <v>3660</v>
      </c>
      <c r="N330" s="43"/>
      <c r="O330" s="43"/>
      <c r="P330" s="43"/>
      <c r="Q330" s="43"/>
      <c r="R330" s="43"/>
      <c r="S330" s="44"/>
      <c r="T330" s="52" t="s">
        <v>12400</v>
      </c>
      <c r="U330" s="52" t="str">
        <f t="shared" si="12"/>
        <v>020</v>
      </c>
    </row>
    <row r="331" spans="1:21" s="52" customFormat="1">
      <c r="A331" s="128">
        <f t="shared" si="11"/>
        <v>325</v>
      </c>
      <c r="B331" s="2202" t="s">
        <v>13958</v>
      </c>
      <c r="C331" s="44" t="s">
        <v>2470</v>
      </c>
      <c r="D331" s="44" t="s">
        <v>3602</v>
      </c>
      <c r="E331" s="128" t="s">
        <v>1418</v>
      </c>
      <c r="F331" s="128" t="s">
        <v>17265</v>
      </c>
      <c r="G331" s="44" t="s">
        <v>2646</v>
      </c>
      <c r="H331" s="44" t="s">
        <v>4660</v>
      </c>
      <c r="I331" s="128">
        <v>16</v>
      </c>
      <c r="J331" s="128">
        <v>133</v>
      </c>
      <c r="K331" s="46">
        <v>0</v>
      </c>
      <c r="L331" s="46">
        <v>25</v>
      </c>
      <c r="M331" s="43" t="s">
        <v>3660</v>
      </c>
      <c r="N331" s="43"/>
      <c r="O331" s="43"/>
      <c r="P331" s="43"/>
      <c r="Q331" s="43"/>
      <c r="R331" s="43"/>
      <c r="S331" s="44"/>
      <c r="T331" s="52" t="s">
        <v>12400</v>
      </c>
      <c r="U331" s="52" t="str">
        <f t="shared" si="12"/>
        <v>020</v>
      </c>
    </row>
    <row r="332" spans="1:21" s="52" customFormat="1">
      <c r="A332" s="128">
        <f t="shared" si="11"/>
        <v>326</v>
      </c>
      <c r="B332" s="2202" t="s">
        <v>13959</v>
      </c>
      <c r="C332" s="44" t="s">
        <v>2471</v>
      </c>
      <c r="D332" s="44" t="s">
        <v>3602</v>
      </c>
      <c r="E332" s="128" t="s">
        <v>1418</v>
      </c>
      <c r="F332" s="128" t="s">
        <v>17265</v>
      </c>
      <c r="G332" s="44" t="s">
        <v>2646</v>
      </c>
      <c r="H332" s="44" t="s">
        <v>552</v>
      </c>
      <c r="I332" s="128">
        <v>0.02</v>
      </c>
      <c r="J332" s="128">
        <v>40</v>
      </c>
      <c r="K332" s="46">
        <v>0</v>
      </c>
      <c r="L332" s="46">
        <v>0.5</v>
      </c>
      <c r="M332" s="43" t="s">
        <v>3660</v>
      </c>
      <c r="N332" s="43"/>
      <c r="O332" s="43"/>
      <c r="P332" s="43"/>
      <c r="Q332" s="43"/>
      <c r="R332" s="43"/>
      <c r="S332" s="44"/>
      <c r="T332" s="52" t="s">
        <v>12400</v>
      </c>
      <c r="U332" s="52" t="str">
        <f t="shared" si="12"/>
        <v>020</v>
      </c>
    </row>
    <row r="333" spans="1:21" s="52" customFormat="1">
      <c r="A333" s="128">
        <f t="shared" si="11"/>
        <v>327</v>
      </c>
      <c r="B333" s="2202" t="s">
        <v>13960</v>
      </c>
      <c r="C333" s="44" t="s">
        <v>2472</v>
      </c>
      <c r="D333" s="44" t="s">
        <v>3602</v>
      </c>
      <c r="E333" s="128" t="s">
        <v>1418</v>
      </c>
      <c r="F333" s="128" t="s">
        <v>17265</v>
      </c>
      <c r="G333" s="44" t="s">
        <v>2646</v>
      </c>
      <c r="H333" s="44" t="s">
        <v>552</v>
      </c>
      <c r="I333" s="128">
        <v>0.02</v>
      </c>
      <c r="J333" s="128">
        <v>40</v>
      </c>
      <c r="K333" s="46">
        <v>0</v>
      </c>
      <c r="L333" s="46">
        <v>0.5</v>
      </c>
      <c r="M333" s="43" t="s">
        <v>3660</v>
      </c>
      <c r="N333" s="43"/>
      <c r="O333" s="43"/>
      <c r="P333" s="43"/>
      <c r="Q333" s="43"/>
      <c r="R333" s="43"/>
      <c r="S333" s="44"/>
      <c r="T333" s="52" t="s">
        <v>12400</v>
      </c>
      <c r="U333" s="52" t="str">
        <f t="shared" si="12"/>
        <v>020</v>
      </c>
    </row>
    <row r="334" spans="1:21" s="52" customFormat="1">
      <c r="A334" s="128">
        <f t="shared" si="11"/>
        <v>328</v>
      </c>
      <c r="B334" s="2202" t="s">
        <v>13961</v>
      </c>
      <c r="C334" s="44" t="s">
        <v>2473</v>
      </c>
      <c r="D334" s="44" t="s">
        <v>3602</v>
      </c>
      <c r="E334" s="128" t="s">
        <v>1418</v>
      </c>
      <c r="F334" s="128" t="s">
        <v>3516</v>
      </c>
      <c r="G334" s="44" t="s">
        <v>2646</v>
      </c>
      <c r="H334" s="44" t="s">
        <v>4735</v>
      </c>
      <c r="I334" s="128">
        <v>3.1</v>
      </c>
      <c r="J334" s="128">
        <v>55</v>
      </c>
      <c r="K334" s="46">
        <v>0</v>
      </c>
      <c r="L334" s="46">
        <v>6</v>
      </c>
      <c r="M334" s="43" t="s">
        <v>3660</v>
      </c>
      <c r="N334" s="43"/>
      <c r="O334" s="43"/>
      <c r="P334" s="43"/>
      <c r="Q334" s="43"/>
      <c r="R334" s="43"/>
      <c r="S334" s="44"/>
      <c r="U334" s="52" t="str">
        <f t="shared" si="12"/>
        <v>020</v>
      </c>
    </row>
    <row r="335" spans="1:21" s="52" customFormat="1">
      <c r="A335" s="128">
        <f t="shared" ref="A335:A406" si="13">A334+1</f>
        <v>329</v>
      </c>
      <c r="B335" s="2202" t="s">
        <v>13962</v>
      </c>
      <c r="C335" s="44" t="s">
        <v>2474</v>
      </c>
      <c r="D335" s="44" t="s">
        <v>3602</v>
      </c>
      <c r="E335" s="128" t="s">
        <v>1418</v>
      </c>
      <c r="F335" s="128" t="s">
        <v>3516</v>
      </c>
      <c r="G335" s="44" t="s">
        <v>2646</v>
      </c>
      <c r="H335" s="44" t="s">
        <v>4735</v>
      </c>
      <c r="I335" s="128">
        <v>3.1</v>
      </c>
      <c r="J335" s="128">
        <v>55</v>
      </c>
      <c r="K335" s="46">
        <v>0</v>
      </c>
      <c r="L335" s="46">
        <v>6</v>
      </c>
      <c r="M335" s="43" t="s">
        <v>3660</v>
      </c>
      <c r="N335" s="43"/>
      <c r="O335" s="43"/>
      <c r="P335" s="43"/>
      <c r="Q335" s="43"/>
      <c r="R335" s="43"/>
      <c r="S335" s="44"/>
      <c r="U335" s="52" t="str">
        <f t="shared" ref="U335:U406" si="14">LEFT(RIGHT(B335,LEN(B335)-FIND("-",B335,1)),2)&amp;0</f>
        <v>020</v>
      </c>
    </row>
    <row r="336" spans="1:21" s="52" customFormat="1">
      <c r="A336" s="128">
        <f t="shared" si="13"/>
        <v>330</v>
      </c>
      <c r="B336" s="2202" t="s">
        <v>13963</v>
      </c>
      <c r="C336" s="44" t="s">
        <v>2475</v>
      </c>
      <c r="D336" s="44" t="s">
        <v>3602</v>
      </c>
      <c r="E336" s="128" t="s">
        <v>1418</v>
      </c>
      <c r="F336" s="128" t="s">
        <v>3516</v>
      </c>
      <c r="G336" s="44" t="s">
        <v>2646</v>
      </c>
      <c r="H336" s="44" t="s">
        <v>4735</v>
      </c>
      <c r="I336" s="128">
        <v>2.5</v>
      </c>
      <c r="J336" s="128">
        <v>52</v>
      </c>
      <c r="K336" s="46">
        <v>0</v>
      </c>
      <c r="L336" s="46">
        <v>6</v>
      </c>
      <c r="M336" s="43" t="s">
        <v>3660</v>
      </c>
      <c r="N336" s="43"/>
      <c r="O336" s="43"/>
      <c r="P336" s="43"/>
      <c r="Q336" s="43"/>
      <c r="R336" s="43"/>
      <c r="S336" s="44"/>
      <c r="U336" s="52" t="str">
        <f t="shared" si="14"/>
        <v>020</v>
      </c>
    </row>
    <row r="337" spans="1:21" s="52" customFormat="1">
      <c r="A337" s="128">
        <f t="shared" si="13"/>
        <v>331</v>
      </c>
      <c r="B337" s="2202" t="s">
        <v>13964</v>
      </c>
      <c r="C337" s="44" t="s">
        <v>2467</v>
      </c>
      <c r="D337" s="44" t="s">
        <v>3602</v>
      </c>
      <c r="E337" s="128" t="s">
        <v>1426</v>
      </c>
      <c r="F337" s="128" t="s">
        <v>3516</v>
      </c>
      <c r="G337" s="44" t="s">
        <v>2646</v>
      </c>
      <c r="H337" s="44" t="s">
        <v>2465</v>
      </c>
      <c r="I337" s="128">
        <v>7</v>
      </c>
      <c r="J337" s="128" t="s">
        <v>285</v>
      </c>
      <c r="K337" s="46">
        <v>0</v>
      </c>
      <c r="L337" s="46">
        <v>10</v>
      </c>
      <c r="M337" s="43" t="s">
        <v>3660</v>
      </c>
      <c r="N337" s="43"/>
      <c r="O337" s="43"/>
      <c r="P337" s="43"/>
      <c r="Q337" s="43"/>
      <c r="R337" s="43"/>
      <c r="S337" s="44"/>
      <c r="U337" s="52" t="str">
        <f t="shared" si="14"/>
        <v>020</v>
      </c>
    </row>
    <row r="338" spans="1:21" s="52" customFormat="1">
      <c r="A338" s="128">
        <f t="shared" si="13"/>
        <v>332</v>
      </c>
      <c r="B338" s="2202" t="s">
        <v>18343</v>
      </c>
      <c r="C338" s="155" t="s">
        <v>18333</v>
      </c>
      <c r="D338" s="155" t="s">
        <v>18269</v>
      </c>
      <c r="E338" s="2182"/>
      <c r="F338" s="2182">
        <v>732.51</v>
      </c>
      <c r="G338" s="155" t="s">
        <v>190</v>
      </c>
      <c r="H338" s="155" t="s">
        <v>18344</v>
      </c>
      <c r="I338" s="2182"/>
      <c r="J338" s="2182"/>
      <c r="K338" s="46">
        <v>0</v>
      </c>
      <c r="L338" s="46">
        <v>1.6</v>
      </c>
      <c r="M338" s="43" t="s">
        <v>3660</v>
      </c>
      <c r="N338" s="161"/>
      <c r="O338" s="161"/>
      <c r="P338" s="161"/>
      <c r="Q338" s="161"/>
      <c r="R338" s="161"/>
      <c r="S338" s="155"/>
      <c r="U338" s="52" t="str">
        <f t="shared" si="14"/>
        <v>030</v>
      </c>
    </row>
    <row r="339" spans="1:21" s="52" customFormat="1">
      <c r="A339" s="128">
        <f t="shared" si="13"/>
        <v>333</v>
      </c>
      <c r="B339" s="2202" t="s">
        <v>18337</v>
      </c>
      <c r="C339" s="155" t="s">
        <v>18333</v>
      </c>
      <c r="D339" s="155" t="s">
        <v>18269</v>
      </c>
      <c r="E339" s="2182"/>
      <c r="F339" s="2090" t="s">
        <v>18345</v>
      </c>
      <c r="G339" s="155" t="s">
        <v>190</v>
      </c>
      <c r="H339" s="155" t="s">
        <v>4271</v>
      </c>
      <c r="I339" s="2182"/>
      <c r="J339" s="2182"/>
      <c r="K339" s="46">
        <v>0</v>
      </c>
      <c r="L339" s="46">
        <v>40</v>
      </c>
      <c r="M339" s="43" t="s">
        <v>3660</v>
      </c>
      <c r="N339" s="161"/>
      <c r="O339" s="161"/>
      <c r="P339" s="161"/>
      <c r="Q339" s="161"/>
      <c r="R339" s="161"/>
      <c r="S339" s="155"/>
      <c r="U339" s="52" t="str">
        <f t="shared" si="14"/>
        <v>030</v>
      </c>
    </row>
    <row r="340" spans="1:21" s="52" customFormat="1">
      <c r="A340" s="128">
        <f t="shared" si="13"/>
        <v>334</v>
      </c>
      <c r="B340" s="2202" t="s">
        <v>18338</v>
      </c>
      <c r="C340" s="155" t="s">
        <v>18333</v>
      </c>
      <c r="D340" s="155" t="s">
        <v>18269</v>
      </c>
      <c r="E340" s="2182"/>
      <c r="F340" s="2090" t="s">
        <v>18345</v>
      </c>
      <c r="G340" s="155" t="s">
        <v>190</v>
      </c>
      <c r="H340" s="155" t="s">
        <v>4271</v>
      </c>
      <c r="I340" s="2182"/>
      <c r="J340" s="2182"/>
      <c r="K340" s="46">
        <v>0</v>
      </c>
      <c r="L340" s="46">
        <v>40</v>
      </c>
      <c r="M340" s="43" t="s">
        <v>3660</v>
      </c>
      <c r="N340" s="161"/>
      <c r="O340" s="161"/>
      <c r="P340" s="161"/>
      <c r="Q340" s="161"/>
      <c r="R340" s="161"/>
      <c r="S340" s="155"/>
      <c r="U340" s="52" t="str">
        <f t="shared" si="14"/>
        <v>040</v>
      </c>
    </row>
    <row r="341" spans="1:21" s="52" customFormat="1">
      <c r="A341" s="128">
        <f t="shared" si="13"/>
        <v>335</v>
      </c>
      <c r="B341" s="2202" t="s">
        <v>18339</v>
      </c>
      <c r="C341" s="155" t="s">
        <v>18333</v>
      </c>
      <c r="D341" s="155" t="s">
        <v>18269</v>
      </c>
      <c r="E341" s="2182"/>
      <c r="F341" s="2090" t="s">
        <v>18345</v>
      </c>
      <c r="G341" s="155" t="s">
        <v>190</v>
      </c>
      <c r="H341" s="155" t="s">
        <v>4271</v>
      </c>
      <c r="I341" s="2182"/>
      <c r="J341" s="2182"/>
      <c r="K341" s="46">
        <v>0</v>
      </c>
      <c r="L341" s="46">
        <v>40</v>
      </c>
      <c r="M341" s="43" t="s">
        <v>3660</v>
      </c>
      <c r="N341" s="161"/>
      <c r="O341" s="161"/>
      <c r="P341" s="161"/>
      <c r="Q341" s="161"/>
      <c r="R341" s="161"/>
      <c r="S341" s="155"/>
      <c r="U341" s="52" t="str">
        <f t="shared" si="14"/>
        <v>040</v>
      </c>
    </row>
    <row r="342" spans="1:21" s="52" customFormat="1">
      <c r="A342" s="128">
        <f t="shared" si="13"/>
        <v>336</v>
      </c>
      <c r="B342" s="2202" t="s">
        <v>18340</v>
      </c>
      <c r="C342" s="155" t="s">
        <v>18333</v>
      </c>
      <c r="D342" s="155" t="s">
        <v>18269</v>
      </c>
      <c r="E342" s="2182"/>
      <c r="F342" s="2090" t="s">
        <v>18345</v>
      </c>
      <c r="G342" s="155" t="s">
        <v>190</v>
      </c>
      <c r="H342" s="155" t="s">
        <v>4271</v>
      </c>
      <c r="I342" s="2182"/>
      <c r="J342" s="2182"/>
      <c r="K342" s="46">
        <v>0</v>
      </c>
      <c r="L342" s="46">
        <v>40</v>
      </c>
      <c r="M342" s="43" t="s">
        <v>3660</v>
      </c>
      <c r="N342" s="161"/>
      <c r="O342" s="161"/>
      <c r="P342" s="161"/>
      <c r="Q342" s="161"/>
      <c r="R342" s="161"/>
      <c r="S342" s="155"/>
      <c r="U342" s="52" t="str">
        <f t="shared" si="14"/>
        <v>040</v>
      </c>
    </row>
    <row r="343" spans="1:21" s="52" customFormat="1">
      <c r="A343" s="128">
        <f t="shared" si="13"/>
        <v>337</v>
      </c>
      <c r="B343" s="2202" t="s">
        <v>18341</v>
      </c>
      <c r="C343" s="155" t="s">
        <v>18333</v>
      </c>
      <c r="D343" s="155" t="s">
        <v>18269</v>
      </c>
      <c r="E343" s="2182"/>
      <c r="F343" s="2090" t="s">
        <v>18345</v>
      </c>
      <c r="G343" s="155" t="s">
        <v>190</v>
      </c>
      <c r="H343" s="155" t="s">
        <v>4271</v>
      </c>
      <c r="I343" s="2182"/>
      <c r="J343" s="2182"/>
      <c r="K343" s="46">
        <v>0</v>
      </c>
      <c r="L343" s="46">
        <v>40</v>
      </c>
      <c r="M343" s="43" t="s">
        <v>3660</v>
      </c>
      <c r="N343" s="161"/>
      <c r="O343" s="161"/>
      <c r="P343" s="161"/>
      <c r="Q343" s="161"/>
      <c r="R343" s="161"/>
      <c r="S343" s="155"/>
    </row>
    <row r="344" spans="1:21" s="52" customFormat="1">
      <c r="A344" s="128">
        <f t="shared" si="13"/>
        <v>338</v>
      </c>
      <c r="B344" s="2202" t="s">
        <v>18342</v>
      </c>
      <c r="C344" s="155" t="s">
        <v>18333</v>
      </c>
      <c r="D344" s="155" t="s">
        <v>18269</v>
      </c>
      <c r="E344" s="2182"/>
      <c r="F344" s="2090" t="s">
        <v>18345</v>
      </c>
      <c r="G344" s="155" t="s">
        <v>190</v>
      </c>
      <c r="H344" s="155" t="s">
        <v>4271</v>
      </c>
      <c r="I344" s="2182"/>
      <c r="J344" s="2182"/>
      <c r="K344" s="46">
        <v>0</v>
      </c>
      <c r="L344" s="46">
        <v>40</v>
      </c>
      <c r="M344" s="43" t="s">
        <v>3660</v>
      </c>
      <c r="N344" s="161"/>
      <c r="O344" s="161"/>
      <c r="P344" s="161"/>
      <c r="Q344" s="161"/>
      <c r="R344" s="161"/>
      <c r="S344" s="155"/>
    </row>
    <row r="345" spans="1:21" s="52" customFormat="1">
      <c r="A345" s="128">
        <f t="shared" si="13"/>
        <v>339</v>
      </c>
      <c r="B345" s="2202" t="s">
        <v>18336</v>
      </c>
      <c r="C345" s="1838" t="s">
        <v>18333</v>
      </c>
      <c r="D345" s="1838" t="s">
        <v>3944</v>
      </c>
      <c r="E345" s="2182"/>
      <c r="F345" s="2090"/>
      <c r="G345" s="1838" t="s">
        <v>190</v>
      </c>
      <c r="H345" s="155" t="s">
        <v>390</v>
      </c>
      <c r="I345" s="2182"/>
      <c r="J345" s="2182"/>
      <c r="K345" s="46">
        <v>0</v>
      </c>
      <c r="L345" s="46">
        <v>10</v>
      </c>
      <c r="M345" s="43" t="s">
        <v>3660</v>
      </c>
      <c r="N345" s="161"/>
      <c r="O345" s="161"/>
      <c r="P345" s="161"/>
      <c r="Q345" s="161"/>
      <c r="R345" s="161"/>
      <c r="S345" s="155"/>
      <c r="U345" s="52" t="str">
        <f t="shared" si="14"/>
        <v>030</v>
      </c>
    </row>
    <row r="346" spans="1:21" s="929" customFormat="1">
      <c r="A346" s="128">
        <f t="shared" si="13"/>
        <v>340</v>
      </c>
      <c r="B346" s="2202" t="s">
        <v>18329</v>
      </c>
      <c r="C346" s="1838" t="s">
        <v>18333</v>
      </c>
      <c r="D346" s="1838" t="s">
        <v>3944</v>
      </c>
      <c r="E346" s="2953"/>
      <c r="F346" s="2249" t="s">
        <v>17223</v>
      </c>
      <c r="G346" s="1838" t="s">
        <v>190</v>
      </c>
      <c r="H346" s="1838" t="s">
        <v>3739</v>
      </c>
      <c r="I346" s="2249" t="s">
        <v>18335</v>
      </c>
      <c r="J346" s="2249" t="s">
        <v>18334</v>
      </c>
      <c r="K346" s="1838">
        <v>0</v>
      </c>
      <c r="L346" s="1838">
        <v>16</v>
      </c>
      <c r="M346" s="43" t="s">
        <v>3660</v>
      </c>
      <c r="N346" s="1838"/>
      <c r="O346" s="1838"/>
      <c r="P346" s="1838"/>
      <c r="Q346" s="1838"/>
      <c r="R346" s="1838"/>
      <c r="S346" s="1838"/>
      <c r="T346" s="929" t="s">
        <v>12259</v>
      </c>
      <c r="U346" s="52" t="str">
        <f t="shared" si="14"/>
        <v>040</v>
      </c>
    </row>
    <row r="347" spans="1:21" s="929" customFormat="1">
      <c r="A347" s="128">
        <f t="shared" si="13"/>
        <v>341</v>
      </c>
      <c r="B347" s="2202" t="s">
        <v>18330</v>
      </c>
      <c r="C347" s="1838" t="s">
        <v>18333</v>
      </c>
      <c r="D347" s="1838" t="s">
        <v>3944</v>
      </c>
      <c r="E347" s="2954"/>
      <c r="F347" s="2181" t="s">
        <v>17223</v>
      </c>
      <c r="G347" s="1838" t="s">
        <v>190</v>
      </c>
      <c r="H347" s="1838" t="s">
        <v>3739</v>
      </c>
      <c r="I347" s="2249" t="s">
        <v>18335</v>
      </c>
      <c r="J347" s="2249" t="s">
        <v>18334</v>
      </c>
      <c r="K347" s="1838">
        <v>0</v>
      </c>
      <c r="L347" s="1838">
        <v>16</v>
      </c>
      <c r="M347" s="43" t="s">
        <v>3660</v>
      </c>
      <c r="N347" s="1950"/>
      <c r="O347" s="1950"/>
      <c r="P347" s="1950"/>
      <c r="Q347" s="1950"/>
      <c r="R347" s="1950"/>
      <c r="S347" s="1950"/>
      <c r="T347" s="929" t="s">
        <v>12259</v>
      </c>
      <c r="U347" s="52" t="str">
        <f t="shared" si="14"/>
        <v>040</v>
      </c>
    </row>
    <row r="348" spans="1:21" s="929" customFormat="1">
      <c r="A348" s="128">
        <f t="shared" si="13"/>
        <v>342</v>
      </c>
      <c r="B348" s="2202" t="s">
        <v>18331</v>
      </c>
      <c r="C348" s="1838" t="s">
        <v>18333</v>
      </c>
      <c r="D348" s="1838" t="s">
        <v>3944</v>
      </c>
      <c r="E348" s="2954"/>
      <c r="F348" s="2181" t="s">
        <v>17223</v>
      </c>
      <c r="G348" s="1838" t="s">
        <v>190</v>
      </c>
      <c r="H348" s="1838" t="s">
        <v>3739</v>
      </c>
      <c r="I348" s="2249" t="s">
        <v>18335</v>
      </c>
      <c r="J348" s="2249" t="s">
        <v>18334</v>
      </c>
      <c r="K348" s="1838">
        <v>0</v>
      </c>
      <c r="L348" s="1838">
        <v>16</v>
      </c>
      <c r="M348" s="43" t="s">
        <v>3660</v>
      </c>
      <c r="N348" s="1950"/>
      <c r="O348" s="1950"/>
      <c r="P348" s="1950"/>
      <c r="Q348" s="1950"/>
      <c r="R348" s="1950"/>
      <c r="S348" s="1950"/>
      <c r="T348" s="929" t="s">
        <v>12259</v>
      </c>
      <c r="U348" s="52" t="str">
        <f t="shared" si="14"/>
        <v>040</v>
      </c>
    </row>
    <row r="349" spans="1:21" s="929" customFormat="1">
      <c r="A349" s="128">
        <f t="shared" si="13"/>
        <v>343</v>
      </c>
      <c r="B349" s="2202" t="s">
        <v>18332</v>
      </c>
      <c r="C349" s="1838" t="s">
        <v>18333</v>
      </c>
      <c r="D349" s="1838" t="s">
        <v>3944</v>
      </c>
      <c r="E349" s="2955"/>
      <c r="F349" s="2253" t="s">
        <v>17223</v>
      </c>
      <c r="G349" s="1838" t="s">
        <v>190</v>
      </c>
      <c r="H349" s="1838" t="s">
        <v>3739</v>
      </c>
      <c r="I349" s="2249" t="s">
        <v>18335</v>
      </c>
      <c r="J349" s="2249" t="s">
        <v>18334</v>
      </c>
      <c r="K349" s="1838">
        <v>0</v>
      </c>
      <c r="L349" s="1838">
        <v>16</v>
      </c>
      <c r="M349" s="43" t="s">
        <v>3660</v>
      </c>
      <c r="N349" s="2207"/>
      <c r="O349" s="2207"/>
      <c r="P349" s="2207"/>
      <c r="Q349" s="2207"/>
      <c r="R349" s="2207"/>
      <c r="S349" s="2207"/>
      <c r="T349" s="929" t="s">
        <v>12259</v>
      </c>
      <c r="U349" s="52" t="str">
        <f t="shared" si="14"/>
        <v>040</v>
      </c>
    </row>
    <row r="350" spans="1:21" s="52" customFormat="1">
      <c r="A350" s="128">
        <f t="shared" si="13"/>
        <v>344</v>
      </c>
      <c r="B350" s="2202" t="s">
        <v>13965</v>
      </c>
      <c r="C350" s="44" t="s">
        <v>1269</v>
      </c>
      <c r="D350" s="44" t="s">
        <v>1269</v>
      </c>
      <c r="E350" s="128" t="s">
        <v>3659</v>
      </c>
      <c r="F350" s="128" t="s">
        <v>17227</v>
      </c>
      <c r="G350" s="44" t="s">
        <v>2645</v>
      </c>
      <c r="H350" s="44" t="s">
        <v>522</v>
      </c>
      <c r="I350" s="128">
        <v>5.7</v>
      </c>
      <c r="J350" s="128">
        <v>68</v>
      </c>
      <c r="K350" s="46">
        <v>0</v>
      </c>
      <c r="L350" s="46">
        <v>10</v>
      </c>
      <c r="M350" s="43" t="s">
        <v>3660</v>
      </c>
      <c r="N350" s="43"/>
      <c r="O350" s="43"/>
      <c r="P350" s="43"/>
      <c r="Q350" s="43"/>
      <c r="R350" s="43"/>
      <c r="S350" s="44"/>
      <c r="T350" s="52" t="s">
        <v>12219</v>
      </c>
      <c r="U350" s="52" t="str">
        <f t="shared" si="14"/>
        <v>110</v>
      </c>
    </row>
    <row r="351" spans="1:21" s="52" customFormat="1">
      <c r="A351" s="128">
        <f t="shared" si="13"/>
        <v>345</v>
      </c>
      <c r="B351" s="2202" t="s">
        <v>13966</v>
      </c>
      <c r="C351" s="44" t="s">
        <v>1271</v>
      </c>
      <c r="D351" s="44" t="s">
        <v>1271</v>
      </c>
      <c r="E351" s="128" t="s">
        <v>3659</v>
      </c>
      <c r="F351" s="128" t="s">
        <v>17227</v>
      </c>
      <c r="G351" s="44" t="s">
        <v>2645</v>
      </c>
      <c r="H351" s="44" t="s">
        <v>522</v>
      </c>
      <c r="I351" s="128">
        <v>5.7</v>
      </c>
      <c r="J351" s="128">
        <v>68</v>
      </c>
      <c r="K351" s="46">
        <v>0</v>
      </c>
      <c r="L351" s="46">
        <v>10</v>
      </c>
      <c r="M351" s="43" t="s">
        <v>3660</v>
      </c>
      <c r="N351" s="43"/>
      <c r="O351" s="43"/>
      <c r="P351" s="43"/>
      <c r="Q351" s="43"/>
      <c r="R351" s="43"/>
      <c r="S351" s="44"/>
      <c r="T351" s="52" t="s">
        <v>12219</v>
      </c>
      <c r="U351" s="52" t="str">
        <f t="shared" si="14"/>
        <v>110</v>
      </c>
    </row>
    <row r="352" spans="1:21" s="52" customFormat="1">
      <c r="A352" s="128">
        <f t="shared" si="13"/>
        <v>346</v>
      </c>
      <c r="B352" s="2202" t="s">
        <v>13967</v>
      </c>
      <c r="C352" s="44" t="s">
        <v>2731</v>
      </c>
      <c r="D352" s="44" t="s">
        <v>3561</v>
      </c>
      <c r="E352" s="128" t="s">
        <v>1426</v>
      </c>
      <c r="F352" s="128" t="s">
        <v>3516</v>
      </c>
      <c r="G352" s="44" t="s">
        <v>2646</v>
      </c>
      <c r="H352" s="44"/>
      <c r="I352" s="128"/>
      <c r="J352" s="128"/>
      <c r="K352" s="46">
        <v>0</v>
      </c>
      <c r="L352" s="46">
        <v>6</v>
      </c>
      <c r="M352" s="43" t="s">
        <v>3660</v>
      </c>
      <c r="N352" s="43"/>
      <c r="O352" s="43"/>
      <c r="P352" s="43"/>
      <c r="Q352" s="43"/>
      <c r="R352" s="43"/>
      <c r="S352" s="44"/>
      <c r="U352" s="52" t="str">
        <f t="shared" si="14"/>
        <v>110</v>
      </c>
    </row>
    <row r="353" spans="1:21" s="52" customFormat="1">
      <c r="A353" s="128">
        <f t="shared" si="13"/>
        <v>347</v>
      </c>
      <c r="B353" s="2202" t="s">
        <v>13968</v>
      </c>
      <c r="C353" s="44" t="s">
        <v>1272</v>
      </c>
      <c r="D353" s="44" t="s">
        <v>1272</v>
      </c>
      <c r="E353" s="128" t="s">
        <v>3659</v>
      </c>
      <c r="F353" s="128" t="s">
        <v>17227</v>
      </c>
      <c r="G353" s="44" t="s">
        <v>2645</v>
      </c>
      <c r="H353" s="44" t="s">
        <v>524</v>
      </c>
      <c r="I353" s="128">
        <v>23</v>
      </c>
      <c r="J353" s="128">
        <v>100</v>
      </c>
      <c r="K353" s="46">
        <v>0</v>
      </c>
      <c r="L353" s="46">
        <v>35</v>
      </c>
      <c r="M353" s="43" t="s">
        <v>3660</v>
      </c>
      <c r="N353" s="43"/>
      <c r="O353" s="43"/>
      <c r="P353" s="43"/>
      <c r="Q353" s="43"/>
      <c r="R353" s="43"/>
      <c r="S353" s="44"/>
      <c r="T353" s="52" t="s">
        <v>12219</v>
      </c>
      <c r="U353" s="52" t="str">
        <f t="shared" si="14"/>
        <v>120</v>
      </c>
    </row>
    <row r="354" spans="1:21" s="52" customFormat="1">
      <c r="A354" s="128">
        <f t="shared" si="13"/>
        <v>348</v>
      </c>
      <c r="B354" s="2202" t="s">
        <v>13969</v>
      </c>
      <c r="C354" s="44" t="s">
        <v>1274</v>
      </c>
      <c r="D354" s="44" t="s">
        <v>1274</v>
      </c>
      <c r="E354" s="128" t="s">
        <v>3659</v>
      </c>
      <c r="F354" s="128" t="s">
        <v>17227</v>
      </c>
      <c r="G354" s="44" t="s">
        <v>2645</v>
      </c>
      <c r="H354" s="44" t="s">
        <v>524</v>
      </c>
      <c r="I354" s="128">
        <v>23</v>
      </c>
      <c r="J354" s="128">
        <v>100</v>
      </c>
      <c r="K354" s="46">
        <v>0</v>
      </c>
      <c r="L354" s="46">
        <v>35</v>
      </c>
      <c r="M354" s="43" t="s">
        <v>3660</v>
      </c>
      <c r="N354" s="43"/>
      <c r="O354" s="43"/>
      <c r="P354" s="43"/>
      <c r="Q354" s="43"/>
      <c r="R354" s="43"/>
      <c r="S354" s="44"/>
      <c r="T354" s="52" t="s">
        <v>12219</v>
      </c>
      <c r="U354" s="52" t="str">
        <f t="shared" si="14"/>
        <v>120</v>
      </c>
    </row>
    <row r="355" spans="1:21" s="52" customFormat="1">
      <c r="A355" s="128">
        <f t="shared" si="13"/>
        <v>349</v>
      </c>
      <c r="B355" s="2202" t="s">
        <v>13970</v>
      </c>
      <c r="C355" s="44" t="s">
        <v>1275</v>
      </c>
      <c r="D355" s="44" t="s">
        <v>1275</v>
      </c>
      <c r="E355" s="128" t="s">
        <v>3659</v>
      </c>
      <c r="F355" s="128" t="s">
        <v>17229</v>
      </c>
      <c r="G355" s="44" t="s">
        <v>2645</v>
      </c>
      <c r="H355" s="44" t="s">
        <v>3886</v>
      </c>
      <c r="I355" s="128">
        <v>22</v>
      </c>
      <c r="J355" s="128">
        <v>129</v>
      </c>
      <c r="K355" s="46">
        <v>0</v>
      </c>
      <c r="L355" s="46">
        <v>35</v>
      </c>
      <c r="M355" s="43" t="s">
        <v>3660</v>
      </c>
      <c r="N355" s="43"/>
      <c r="O355" s="43"/>
      <c r="P355" s="43"/>
      <c r="Q355" s="43"/>
      <c r="R355" s="43"/>
      <c r="S355" s="44"/>
      <c r="T355" s="52" t="s">
        <v>12289</v>
      </c>
      <c r="U355" s="52" t="str">
        <f t="shared" si="14"/>
        <v>140</v>
      </c>
    </row>
    <row r="356" spans="1:21" s="52" customFormat="1">
      <c r="A356" s="128">
        <f t="shared" si="13"/>
        <v>350</v>
      </c>
      <c r="B356" s="2202" t="s">
        <v>13971</v>
      </c>
      <c r="C356" s="44" t="s">
        <v>1277</v>
      </c>
      <c r="D356" s="44" t="s">
        <v>1277</v>
      </c>
      <c r="E356" s="128" t="s">
        <v>3659</v>
      </c>
      <c r="F356" s="128" t="s">
        <v>17229</v>
      </c>
      <c r="G356" s="44" t="s">
        <v>2645</v>
      </c>
      <c r="H356" s="44" t="s">
        <v>3886</v>
      </c>
      <c r="I356" s="128">
        <v>22</v>
      </c>
      <c r="J356" s="128">
        <v>129</v>
      </c>
      <c r="K356" s="46">
        <v>0</v>
      </c>
      <c r="L356" s="46">
        <v>35</v>
      </c>
      <c r="M356" s="43" t="s">
        <v>3660</v>
      </c>
      <c r="N356" s="43"/>
      <c r="O356" s="43"/>
      <c r="P356" s="43"/>
      <c r="Q356" s="43"/>
      <c r="R356" s="43"/>
      <c r="S356" s="44"/>
      <c r="T356" s="52" t="s">
        <v>12289</v>
      </c>
      <c r="U356" s="52" t="str">
        <f t="shared" si="14"/>
        <v>140</v>
      </c>
    </row>
    <row r="357" spans="1:21" s="52" customFormat="1">
      <c r="A357" s="128">
        <f t="shared" si="13"/>
        <v>351</v>
      </c>
      <c r="B357" s="2202" t="s">
        <v>18747</v>
      </c>
      <c r="C357" s="44" t="s">
        <v>18748</v>
      </c>
      <c r="D357" s="44" t="s">
        <v>18748</v>
      </c>
      <c r="E357" s="128" t="s">
        <v>13487</v>
      </c>
      <c r="F357" s="128" t="s">
        <v>17229</v>
      </c>
      <c r="G357" s="44" t="s">
        <v>190</v>
      </c>
      <c r="H357" s="44" t="s">
        <v>3886</v>
      </c>
      <c r="I357" s="128">
        <v>22</v>
      </c>
      <c r="J357" s="128">
        <v>129</v>
      </c>
      <c r="K357" s="46">
        <v>0</v>
      </c>
      <c r="L357" s="46">
        <v>35</v>
      </c>
      <c r="M357" s="43" t="s">
        <v>3660</v>
      </c>
      <c r="N357" s="43"/>
      <c r="O357" s="43"/>
      <c r="P357" s="43"/>
      <c r="Q357" s="43"/>
      <c r="R357" s="43"/>
      <c r="S357" s="44"/>
    </row>
    <row r="358" spans="1:21" s="52" customFormat="1">
      <c r="A358" s="128">
        <f t="shared" si="13"/>
        <v>352</v>
      </c>
      <c r="B358" s="2202" t="s">
        <v>13972</v>
      </c>
      <c r="C358" s="44" t="s">
        <v>1278</v>
      </c>
      <c r="D358" s="44" t="s">
        <v>1278</v>
      </c>
      <c r="E358" s="128" t="s">
        <v>3659</v>
      </c>
      <c r="F358" s="128" t="s">
        <v>17229</v>
      </c>
      <c r="G358" s="44" t="s">
        <v>2645</v>
      </c>
      <c r="H358" s="44" t="s">
        <v>2753</v>
      </c>
      <c r="I358" s="128">
        <v>3.7</v>
      </c>
      <c r="J358" s="128">
        <v>40</v>
      </c>
      <c r="K358" s="46">
        <v>0</v>
      </c>
      <c r="L358" s="46">
        <v>6</v>
      </c>
      <c r="M358" s="43" t="s">
        <v>3660</v>
      </c>
      <c r="N358" s="43"/>
      <c r="O358" s="43"/>
      <c r="P358" s="43"/>
      <c r="Q358" s="43"/>
      <c r="R358" s="43"/>
      <c r="S358" s="44"/>
      <c r="T358" s="52" t="s">
        <v>12289</v>
      </c>
      <c r="U358" s="52" t="str">
        <f t="shared" si="14"/>
        <v>140</v>
      </c>
    </row>
    <row r="359" spans="1:21" s="52" customFormat="1">
      <c r="A359" s="128">
        <f t="shared" si="13"/>
        <v>353</v>
      </c>
      <c r="B359" s="2202" t="s">
        <v>13973</v>
      </c>
      <c r="C359" s="44" t="s">
        <v>1280</v>
      </c>
      <c r="D359" s="44" t="s">
        <v>1280</v>
      </c>
      <c r="E359" s="128" t="s">
        <v>3659</v>
      </c>
      <c r="F359" s="128" t="s">
        <v>17229</v>
      </c>
      <c r="G359" s="44" t="s">
        <v>2645</v>
      </c>
      <c r="H359" s="44" t="s">
        <v>2753</v>
      </c>
      <c r="I359" s="128">
        <v>3.7</v>
      </c>
      <c r="J359" s="128">
        <v>40</v>
      </c>
      <c r="K359" s="46">
        <v>0</v>
      </c>
      <c r="L359" s="46">
        <v>6</v>
      </c>
      <c r="M359" s="43" t="s">
        <v>3660</v>
      </c>
      <c r="N359" s="43"/>
      <c r="O359" s="43"/>
      <c r="P359" s="43"/>
      <c r="Q359" s="43"/>
      <c r="R359" s="43"/>
      <c r="S359" s="44"/>
      <c r="T359" s="52" t="s">
        <v>12289</v>
      </c>
      <c r="U359" s="52" t="str">
        <f t="shared" si="14"/>
        <v>140</v>
      </c>
    </row>
    <row r="360" spans="1:21" s="52" customFormat="1">
      <c r="A360" s="128">
        <f t="shared" si="13"/>
        <v>354</v>
      </c>
      <c r="B360" s="2202" t="s">
        <v>13974</v>
      </c>
      <c r="C360" s="44" t="s">
        <v>1281</v>
      </c>
      <c r="D360" s="44" t="s">
        <v>1281</v>
      </c>
      <c r="E360" s="128" t="s">
        <v>3659</v>
      </c>
      <c r="F360" s="128" t="s">
        <v>17230</v>
      </c>
      <c r="G360" s="44" t="s">
        <v>2645</v>
      </c>
      <c r="H360" s="44" t="s">
        <v>2753</v>
      </c>
      <c r="I360" s="128">
        <v>4</v>
      </c>
      <c r="J360" s="128">
        <v>40</v>
      </c>
      <c r="K360" s="46">
        <v>0</v>
      </c>
      <c r="L360" s="46">
        <v>10</v>
      </c>
      <c r="M360" s="43" t="s">
        <v>3660</v>
      </c>
      <c r="N360" s="43"/>
      <c r="O360" s="43"/>
      <c r="P360" s="43"/>
      <c r="Q360" s="43"/>
      <c r="R360" s="43"/>
      <c r="S360" s="44"/>
      <c r="T360" s="52" t="s">
        <v>12455</v>
      </c>
      <c r="U360" s="52" t="str">
        <f t="shared" si="14"/>
        <v>140</v>
      </c>
    </row>
    <row r="361" spans="1:21" s="52" customFormat="1">
      <c r="A361" s="128">
        <f t="shared" si="13"/>
        <v>355</v>
      </c>
      <c r="B361" s="2202" t="s">
        <v>13975</v>
      </c>
      <c r="C361" s="44" t="s">
        <v>1283</v>
      </c>
      <c r="D361" s="44" t="s">
        <v>1283</v>
      </c>
      <c r="E361" s="128" t="s">
        <v>3659</v>
      </c>
      <c r="F361" s="128" t="s">
        <v>17230</v>
      </c>
      <c r="G361" s="44" t="s">
        <v>2645</v>
      </c>
      <c r="H361" s="44" t="s">
        <v>2753</v>
      </c>
      <c r="I361" s="128">
        <v>4</v>
      </c>
      <c r="J361" s="128">
        <v>40</v>
      </c>
      <c r="K361" s="46">
        <v>0</v>
      </c>
      <c r="L361" s="46">
        <v>10</v>
      </c>
      <c r="M361" s="43" t="s">
        <v>3660</v>
      </c>
      <c r="N361" s="43"/>
      <c r="O361" s="43"/>
      <c r="P361" s="43"/>
      <c r="Q361" s="43"/>
      <c r="R361" s="43"/>
      <c r="S361" s="44"/>
      <c r="T361" s="52" t="s">
        <v>12455</v>
      </c>
      <c r="U361" s="52" t="str">
        <f t="shared" si="14"/>
        <v>140</v>
      </c>
    </row>
    <row r="362" spans="1:21" s="52" customFormat="1">
      <c r="A362" s="128">
        <f t="shared" si="13"/>
        <v>356</v>
      </c>
      <c r="B362" s="2202" t="s">
        <v>13976</v>
      </c>
      <c r="C362" s="44" t="s">
        <v>4671</v>
      </c>
      <c r="D362" s="44" t="s">
        <v>3565</v>
      </c>
      <c r="E362" s="128" t="s">
        <v>1418</v>
      </c>
      <c r="F362" s="128" t="s">
        <v>3516</v>
      </c>
      <c r="G362" s="44" t="s">
        <v>2646</v>
      </c>
      <c r="H362" s="44" t="s">
        <v>4660</v>
      </c>
      <c r="I362" s="128">
        <v>0.03</v>
      </c>
      <c r="J362" s="128">
        <v>40</v>
      </c>
      <c r="K362" s="46">
        <v>0</v>
      </c>
      <c r="L362" s="46">
        <v>4</v>
      </c>
      <c r="M362" s="43" t="s">
        <v>3660</v>
      </c>
      <c r="N362" s="43"/>
      <c r="O362" s="43"/>
      <c r="P362" s="43"/>
      <c r="Q362" s="43"/>
      <c r="R362" s="43"/>
      <c r="S362" s="44"/>
      <c r="U362" s="52" t="str">
        <f t="shared" si="14"/>
        <v>150</v>
      </c>
    </row>
    <row r="363" spans="1:21" s="52" customFormat="1">
      <c r="A363" s="128">
        <f t="shared" si="13"/>
        <v>357</v>
      </c>
      <c r="B363" s="2202" t="s">
        <v>13977</v>
      </c>
      <c r="C363" s="44" t="s">
        <v>4673</v>
      </c>
      <c r="D363" s="44" t="s">
        <v>3565</v>
      </c>
      <c r="E363" s="128" t="s">
        <v>1418</v>
      </c>
      <c r="F363" s="128" t="s">
        <v>3516</v>
      </c>
      <c r="G363" s="44" t="s">
        <v>2646</v>
      </c>
      <c r="H363" s="44" t="s">
        <v>4660</v>
      </c>
      <c r="I363" s="128">
        <v>1.9</v>
      </c>
      <c r="J363" s="128">
        <v>86</v>
      </c>
      <c r="K363" s="46">
        <v>0</v>
      </c>
      <c r="L363" s="46">
        <v>6</v>
      </c>
      <c r="M363" s="43" t="s">
        <v>3660</v>
      </c>
      <c r="N363" s="43"/>
      <c r="O363" s="43"/>
      <c r="P363" s="43"/>
      <c r="Q363" s="43"/>
      <c r="R363" s="43"/>
      <c r="S363" s="44"/>
      <c r="U363" s="52" t="str">
        <f t="shared" si="14"/>
        <v>150</v>
      </c>
    </row>
    <row r="364" spans="1:21" s="52" customFormat="1">
      <c r="A364" s="128">
        <f t="shared" si="13"/>
        <v>358</v>
      </c>
      <c r="B364" s="2202" t="s">
        <v>13978</v>
      </c>
      <c r="C364" s="44" t="s">
        <v>4674</v>
      </c>
      <c r="D364" s="44" t="s">
        <v>3565</v>
      </c>
      <c r="E364" s="128" t="s">
        <v>1418</v>
      </c>
      <c r="F364" s="128" t="s">
        <v>3516</v>
      </c>
      <c r="G364" s="44" t="s">
        <v>2646</v>
      </c>
      <c r="H364" s="44" t="s">
        <v>4660</v>
      </c>
      <c r="I364" s="128">
        <v>1.9</v>
      </c>
      <c r="J364" s="128">
        <v>86</v>
      </c>
      <c r="K364" s="46">
        <v>0</v>
      </c>
      <c r="L364" s="46">
        <v>6</v>
      </c>
      <c r="M364" s="43" t="s">
        <v>3660</v>
      </c>
      <c r="N364" s="43"/>
      <c r="O364" s="43"/>
      <c r="P364" s="43"/>
      <c r="Q364" s="43"/>
      <c r="R364" s="43"/>
      <c r="S364" s="44"/>
      <c r="U364" s="52" t="str">
        <f t="shared" si="14"/>
        <v>150</v>
      </c>
    </row>
    <row r="365" spans="1:21" s="52" customFormat="1">
      <c r="A365" s="128">
        <f t="shared" si="13"/>
        <v>359</v>
      </c>
      <c r="B365" s="2202" t="s">
        <v>13979</v>
      </c>
      <c r="C365" s="44" t="s">
        <v>4675</v>
      </c>
      <c r="D365" s="44" t="s">
        <v>3565</v>
      </c>
      <c r="E365" s="128" t="s">
        <v>1418</v>
      </c>
      <c r="F365" s="128" t="s">
        <v>3516</v>
      </c>
      <c r="G365" s="44" t="s">
        <v>2646</v>
      </c>
      <c r="H365" s="44" t="s">
        <v>4660</v>
      </c>
      <c r="I365" s="128">
        <v>6</v>
      </c>
      <c r="J365" s="128">
        <v>122</v>
      </c>
      <c r="K365" s="46">
        <v>0</v>
      </c>
      <c r="L365" s="46">
        <v>10</v>
      </c>
      <c r="M365" s="43" t="s">
        <v>3660</v>
      </c>
      <c r="N365" s="43"/>
      <c r="O365" s="43"/>
      <c r="P365" s="43"/>
      <c r="Q365" s="43"/>
      <c r="R365" s="43"/>
      <c r="S365" s="44"/>
      <c r="U365" s="52" t="str">
        <f t="shared" si="14"/>
        <v>150</v>
      </c>
    </row>
    <row r="366" spans="1:21" s="52" customFormat="1">
      <c r="A366" s="128">
        <f t="shared" si="13"/>
        <v>360</v>
      </c>
      <c r="B366" s="2202" t="s">
        <v>13980</v>
      </c>
      <c r="C366" s="44" t="s">
        <v>4676</v>
      </c>
      <c r="D366" s="44" t="s">
        <v>3565</v>
      </c>
      <c r="E366" s="128" t="s">
        <v>1418</v>
      </c>
      <c r="F366" s="128" t="s">
        <v>3516</v>
      </c>
      <c r="G366" s="44" t="s">
        <v>2646</v>
      </c>
      <c r="H366" s="44" t="s">
        <v>552</v>
      </c>
      <c r="I366" s="128">
        <v>0.02</v>
      </c>
      <c r="J366" s="128">
        <v>40</v>
      </c>
      <c r="K366" s="46">
        <v>0</v>
      </c>
      <c r="L366" s="46">
        <v>0.5</v>
      </c>
      <c r="M366" s="43" t="s">
        <v>3660</v>
      </c>
      <c r="N366" s="43"/>
      <c r="O366" s="43"/>
      <c r="P366" s="43"/>
      <c r="Q366" s="43"/>
      <c r="R366" s="43"/>
      <c r="S366" s="44"/>
      <c r="U366" s="52" t="str">
        <f t="shared" si="14"/>
        <v>150</v>
      </c>
    </row>
    <row r="367" spans="1:21" s="52" customFormat="1">
      <c r="A367" s="128">
        <f t="shared" si="13"/>
        <v>361</v>
      </c>
      <c r="B367" s="2202" t="s">
        <v>13981</v>
      </c>
      <c r="C367" s="44" t="s">
        <v>4677</v>
      </c>
      <c r="D367" s="44" t="s">
        <v>3565</v>
      </c>
      <c r="E367" s="128" t="s">
        <v>1418</v>
      </c>
      <c r="F367" s="128" t="s">
        <v>3516</v>
      </c>
      <c r="G367" s="44" t="s">
        <v>2646</v>
      </c>
      <c r="H367" s="44" t="s">
        <v>552</v>
      </c>
      <c r="I367" s="128">
        <v>0.02</v>
      </c>
      <c r="J367" s="128">
        <v>40</v>
      </c>
      <c r="K367" s="46">
        <v>0</v>
      </c>
      <c r="L367" s="46">
        <v>0.5</v>
      </c>
      <c r="M367" s="43" t="s">
        <v>3660</v>
      </c>
      <c r="N367" s="43"/>
      <c r="O367" s="43"/>
      <c r="P367" s="43"/>
      <c r="Q367" s="43"/>
      <c r="R367" s="43"/>
      <c r="S367" s="44"/>
      <c r="U367" s="52" t="str">
        <f t="shared" si="14"/>
        <v>150</v>
      </c>
    </row>
    <row r="368" spans="1:21" s="52" customFormat="1">
      <c r="A368" s="128">
        <f t="shared" si="13"/>
        <v>362</v>
      </c>
      <c r="B368" s="2202" t="s">
        <v>13982</v>
      </c>
      <c r="C368" s="44" t="s">
        <v>4678</v>
      </c>
      <c r="D368" s="44" t="s">
        <v>3565</v>
      </c>
      <c r="E368" s="128" t="s">
        <v>1418</v>
      </c>
      <c r="F368" s="128" t="s">
        <v>3516</v>
      </c>
      <c r="G368" s="44" t="s">
        <v>2646</v>
      </c>
      <c r="H368" s="44" t="s">
        <v>4735</v>
      </c>
      <c r="I368" s="128">
        <v>3.1</v>
      </c>
      <c r="J368" s="128">
        <v>55</v>
      </c>
      <c r="K368" s="46">
        <v>0</v>
      </c>
      <c r="L368" s="46">
        <v>6</v>
      </c>
      <c r="M368" s="43" t="s">
        <v>3660</v>
      </c>
      <c r="N368" s="43"/>
      <c r="O368" s="43"/>
      <c r="P368" s="43"/>
      <c r="Q368" s="43"/>
      <c r="R368" s="43"/>
      <c r="S368" s="44"/>
      <c r="U368" s="52" t="str">
        <f t="shared" si="14"/>
        <v>150</v>
      </c>
    </row>
    <row r="369" spans="1:21" s="52" customFormat="1">
      <c r="A369" s="128">
        <f t="shared" si="13"/>
        <v>363</v>
      </c>
      <c r="B369" s="2202" t="s">
        <v>13983</v>
      </c>
      <c r="C369" s="44" t="s">
        <v>4679</v>
      </c>
      <c r="D369" s="44" t="s">
        <v>3565</v>
      </c>
      <c r="E369" s="128" t="s">
        <v>1418</v>
      </c>
      <c r="F369" s="128" t="s">
        <v>3516</v>
      </c>
      <c r="G369" s="44" t="s">
        <v>2646</v>
      </c>
      <c r="H369" s="44" t="s">
        <v>4735</v>
      </c>
      <c r="I369" s="128">
        <v>3.1</v>
      </c>
      <c r="J369" s="128">
        <v>55</v>
      </c>
      <c r="K369" s="46">
        <v>0</v>
      </c>
      <c r="L369" s="46">
        <v>6</v>
      </c>
      <c r="M369" s="43" t="s">
        <v>3660</v>
      </c>
      <c r="N369" s="43"/>
      <c r="O369" s="43"/>
      <c r="P369" s="43"/>
      <c r="Q369" s="43"/>
      <c r="R369" s="43"/>
      <c r="S369" s="44"/>
      <c r="U369" s="52" t="str">
        <f t="shared" si="14"/>
        <v>150</v>
      </c>
    </row>
    <row r="370" spans="1:21" s="52" customFormat="1">
      <c r="A370" s="128">
        <f t="shared" si="13"/>
        <v>364</v>
      </c>
      <c r="B370" s="2202" t="s">
        <v>13984</v>
      </c>
      <c r="C370" s="44" t="s">
        <v>4680</v>
      </c>
      <c r="D370" s="44" t="s">
        <v>3565</v>
      </c>
      <c r="E370" s="128" t="s">
        <v>1418</v>
      </c>
      <c r="F370" s="128" t="s">
        <v>3516</v>
      </c>
      <c r="G370" s="44" t="s">
        <v>2646</v>
      </c>
      <c r="H370" s="44" t="s">
        <v>4735</v>
      </c>
      <c r="I370" s="128">
        <v>2.5</v>
      </c>
      <c r="J370" s="128">
        <v>52</v>
      </c>
      <c r="K370" s="46">
        <v>0</v>
      </c>
      <c r="L370" s="46">
        <v>6</v>
      </c>
      <c r="M370" s="43" t="s">
        <v>3660</v>
      </c>
      <c r="N370" s="43"/>
      <c r="O370" s="43"/>
      <c r="P370" s="43"/>
      <c r="Q370" s="43"/>
      <c r="R370" s="43"/>
      <c r="S370" s="44"/>
      <c r="U370" s="52" t="str">
        <f t="shared" si="14"/>
        <v>150</v>
      </c>
    </row>
    <row r="371" spans="1:21" s="52" customFormat="1">
      <c r="A371" s="128">
        <f t="shared" si="13"/>
        <v>365</v>
      </c>
      <c r="B371" s="2202" t="s">
        <v>13985</v>
      </c>
      <c r="C371" s="44" t="s">
        <v>4672</v>
      </c>
      <c r="D371" s="44" t="s">
        <v>3565</v>
      </c>
      <c r="E371" s="128" t="s">
        <v>1426</v>
      </c>
      <c r="F371" s="128" t="s">
        <v>3516</v>
      </c>
      <c r="G371" s="44" t="s">
        <v>2646</v>
      </c>
      <c r="H371" s="44" t="s">
        <v>2465</v>
      </c>
      <c r="I371" s="128">
        <v>7</v>
      </c>
      <c r="J371" s="128" t="s">
        <v>285</v>
      </c>
      <c r="K371" s="46">
        <v>0</v>
      </c>
      <c r="L371" s="46">
        <v>10</v>
      </c>
      <c r="M371" s="43" t="s">
        <v>3660</v>
      </c>
      <c r="N371" s="43"/>
      <c r="O371" s="43"/>
      <c r="P371" s="43"/>
      <c r="Q371" s="43"/>
      <c r="R371" s="43"/>
      <c r="S371" s="44"/>
      <c r="U371" s="52" t="str">
        <f t="shared" si="14"/>
        <v>150</v>
      </c>
    </row>
    <row r="372" spans="1:21" s="52" customFormat="1">
      <c r="A372" s="128">
        <f t="shared" si="13"/>
        <v>366</v>
      </c>
      <c r="B372" s="2202" t="s">
        <v>13986</v>
      </c>
      <c r="C372" s="44" t="s">
        <v>1284</v>
      </c>
      <c r="D372" s="44" t="s">
        <v>1284</v>
      </c>
      <c r="E372" s="128" t="s">
        <v>3659</v>
      </c>
      <c r="F372" s="128" t="s">
        <v>17232</v>
      </c>
      <c r="G372" s="44" t="s">
        <v>2645</v>
      </c>
      <c r="H372" s="44" t="s">
        <v>531</v>
      </c>
      <c r="I372" s="128">
        <v>5.6</v>
      </c>
      <c r="J372" s="128">
        <v>81</v>
      </c>
      <c r="K372" s="46">
        <v>0</v>
      </c>
      <c r="L372" s="46">
        <v>10</v>
      </c>
      <c r="M372" s="43" t="s">
        <v>3660</v>
      </c>
      <c r="N372" s="43"/>
      <c r="O372" s="43"/>
      <c r="P372" s="43"/>
      <c r="Q372" s="43"/>
      <c r="R372" s="43"/>
      <c r="S372" s="44"/>
      <c r="T372" s="52" t="s">
        <v>12412</v>
      </c>
      <c r="U372" s="52" t="str">
        <f t="shared" si="14"/>
        <v>160</v>
      </c>
    </row>
    <row r="373" spans="1:21" s="52" customFormat="1">
      <c r="A373" s="128">
        <f t="shared" si="13"/>
        <v>367</v>
      </c>
      <c r="B373" s="2202" t="s">
        <v>13987</v>
      </c>
      <c r="C373" s="44" t="s">
        <v>1286</v>
      </c>
      <c r="D373" s="44" t="s">
        <v>1286</v>
      </c>
      <c r="E373" s="128" t="s">
        <v>3659</v>
      </c>
      <c r="F373" s="128" t="s">
        <v>17232</v>
      </c>
      <c r="G373" s="44" t="s">
        <v>2645</v>
      </c>
      <c r="H373" s="44" t="s">
        <v>531</v>
      </c>
      <c r="I373" s="128">
        <v>5.6</v>
      </c>
      <c r="J373" s="128">
        <v>81</v>
      </c>
      <c r="K373" s="46">
        <v>0</v>
      </c>
      <c r="L373" s="46">
        <v>10</v>
      </c>
      <c r="M373" s="43" t="s">
        <v>3660</v>
      </c>
      <c r="N373" s="43"/>
      <c r="O373" s="43"/>
      <c r="P373" s="43"/>
      <c r="Q373" s="43"/>
      <c r="R373" s="43"/>
      <c r="S373" s="44"/>
      <c r="T373" s="52" t="s">
        <v>12412</v>
      </c>
      <c r="U373" s="52" t="str">
        <f t="shared" si="14"/>
        <v>160</v>
      </c>
    </row>
    <row r="374" spans="1:21" s="52" customFormat="1">
      <c r="A374" s="128">
        <f t="shared" si="13"/>
        <v>368</v>
      </c>
      <c r="B374" s="2202" t="s">
        <v>13988</v>
      </c>
      <c r="C374" s="44" t="s">
        <v>1289</v>
      </c>
      <c r="D374" s="44" t="s">
        <v>1289</v>
      </c>
      <c r="E374" s="128" t="s">
        <v>3659</v>
      </c>
      <c r="F374" s="128" t="s">
        <v>17232</v>
      </c>
      <c r="G374" s="44" t="s">
        <v>2645</v>
      </c>
      <c r="H374" s="44" t="s">
        <v>530</v>
      </c>
      <c r="I374" s="128">
        <v>6.3</v>
      </c>
      <c r="J374" s="128">
        <v>50</v>
      </c>
      <c r="K374" s="46">
        <v>0</v>
      </c>
      <c r="L374" s="46">
        <v>10</v>
      </c>
      <c r="M374" s="43" t="s">
        <v>3660</v>
      </c>
      <c r="N374" s="43"/>
      <c r="O374" s="43"/>
      <c r="P374" s="43"/>
      <c r="Q374" s="43"/>
      <c r="R374" s="43"/>
      <c r="S374" s="44"/>
      <c r="T374" s="52" t="s">
        <v>12412</v>
      </c>
      <c r="U374" s="52" t="str">
        <f t="shared" si="14"/>
        <v>160</v>
      </c>
    </row>
    <row r="375" spans="1:21" s="52" customFormat="1">
      <c r="A375" s="128">
        <f t="shared" si="13"/>
        <v>369</v>
      </c>
      <c r="B375" s="2202" t="s">
        <v>13989</v>
      </c>
      <c r="C375" s="44" t="s">
        <v>1291</v>
      </c>
      <c r="D375" s="44" t="s">
        <v>1291</v>
      </c>
      <c r="E375" s="128" t="s">
        <v>3659</v>
      </c>
      <c r="F375" s="128" t="s">
        <v>17232</v>
      </c>
      <c r="G375" s="44" t="s">
        <v>2645</v>
      </c>
      <c r="H375" s="44" t="s">
        <v>530</v>
      </c>
      <c r="I375" s="128">
        <v>6.3</v>
      </c>
      <c r="J375" s="128">
        <v>50</v>
      </c>
      <c r="K375" s="46">
        <v>0</v>
      </c>
      <c r="L375" s="46">
        <v>10</v>
      </c>
      <c r="M375" s="43" t="s">
        <v>3660</v>
      </c>
      <c r="N375" s="43"/>
      <c r="O375" s="43"/>
      <c r="P375" s="43"/>
      <c r="Q375" s="43"/>
      <c r="R375" s="43"/>
      <c r="S375" s="44"/>
      <c r="T375" s="52" t="s">
        <v>12412</v>
      </c>
      <c r="U375" s="52" t="str">
        <f t="shared" si="14"/>
        <v>160</v>
      </c>
    </row>
    <row r="376" spans="1:21" s="52" customFormat="1">
      <c r="A376" s="128">
        <f t="shared" si="13"/>
        <v>370</v>
      </c>
      <c r="B376" s="2202" t="s">
        <v>13990</v>
      </c>
      <c r="C376" s="44" t="s">
        <v>1292</v>
      </c>
      <c r="D376" s="44" t="s">
        <v>1292</v>
      </c>
      <c r="E376" s="128" t="s">
        <v>3659</v>
      </c>
      <c r="F376" s="128" t="s">
        <v>17230</v>
      </c>
      <c r="G376" s="44" t="s">
        <v>2645</v>
      </c>
      <c r="H376" s="44" t="s">
        <v>531</v>
      </c>
      <c r="I376" s="128">
        <v>4.7</v>
      </c>
      <c r="J376" s="128">
        <v>40</v>
      </c>
      <c r="K376" s="46">
        <v>0</v>
      </c>
      <c r="L376" s="46">
        <v>10</v>
      </c>
      <c r="M376" s="43" t="s">
        <v>3660</v>
      </c>
      <c r="N376" s="43"/>
      <c r="O376" s="43"/>
      <c r="P376" s="43"/>
      <c r="Q376" s="43"/>
      <c r="R376" s="43"/>
      <c r="S376" s="44"/>
      <c r="T376" s="52" t="s">
        <v>12455</v>
      </c>
      <c r="U376" s="52" t="str">
        <f t="shared" si="14"/>
        <v>160</v>
      </c>
    </row>
    <row r="377" spans="1:21" s="52" customFormat="1">
      <c r="A377" s="128">
        <f t="shared" si="13"/>
        <v>371</v>
      </c>
      <c r="B377" s="2202" t="s">
        <v>13991</v>
      </c>
      <c r="C377" s="44" t="s">
        <v>1682</v>
      </c>
      <c r="D377" s="44" t="s">
        <v>1682</v>
      </c>
      <c r="E377" s="128" t="s">
        <v>3659</v>
      </c>
      <c r="F377" s="128" t="s">
        <v>17230</v>
      </c>
      <c r="G377" s="44" t="s">
        <v>2645</v>
      </c>
      <c r="H377" s="44" t="s">
        <v>531</v>
      </c>
      <c r="I377" s="128">
        <v>4.7</v>
      </c>
      <c r="J377" s="128">
        <v>40</v>
      </c>
      <c r="K377" s="46">
        <v>0</v>
      </c>
      <c r="L377" s="46">
        <v>10</v>
      </c>
      <c r="M377" s="43" t="s">
        <v>3660</v>
      </c>
      <c r="N377" s="43"/>
      <c r="O377" s="43"/>
      <c r="P377" s="43"/>
      <c r="Q377" s="43"/>
      <c r="R377" s="43"/>
      <c r="S377" s="44"/>
      <c r="T377" s="52" t="s">
        <v>12455</v>
      </c>
      <c r="U377" s="52" t="str">
        <f t="shared" si="14"/>
        <v>160</v>
      </c>
    </row>
    <row r="378" spans="1:21" s="52" customFormat="1">
      <c r="A378" s="128">
        <f t="shared" si="13"/>
        <v>372</v>
      </c>
      <c r="B378" s="2202" t="s">
        <v>13992</v>
      </c>
      <c r="C378" s="44" t="s">
        <v>1683</v>
      </c>
      <c r="D378" s="44" t="s">
        <v>1683</v>
      </c>
      <c r="E378" s="128" t="s">
        <v>3659</v>
      </c>
      <c r="F378" s="128" t="s">
        <v>17230</v>
      </c>
      <c r="G378" s="44" t="s">
        <v>2645</v>
      </c>
      <c r="H378" s="44" t="s">
        <v>530</v>
      </c>
      <c r="I378" s="128">
        <v>4.47</v>
      </c>
      <c r="J378" s="128">
        <v>40</v>
      </c>
      <c r="K378" s="46">
        <v>0</v>
      </c>
      <c r="L378" s="46">
        <v>10</v>
      </c>
      <c r="M378" s="43" t="s">
        <v>3660</v>
      </c>
      <c r="N378" s="43"/>
      <c r="O378" s="43"/>
      <c r="P378" s="43"/>
      <c r="Q378" s="43"/>
      <c r="R378" s="43"/>
      <c r="S378" s="44"/>
      <c r="T378" s="52" t="s">
        <v>12455</v>
      </c>
      <c r="U378" s="52" t="str">
        <f t="shared" si="14"/>
        <v>160</v>
      </c>
    </row>
    <row r="379" spans="1:21" s="52" customFormat="1">
      <c r="A379" s="128">
        <f t="shared" si="13"/>
        <v>373</v>
      </c>
      <c r="B379" s="2202" t="s">
        <v>13993</v>
      </c>
      <c r="C379" s="44" t="s">
        <v>1685</v>
      </c>
      <c r="D379" s="44" t="s">
        <v>1685</v>
      </c>
      <c r="E379" s="128" t="s">
        <v>3659</v>
      </c>
      <c r="F379" s="128" t="s">
        <v>17230</v>
      </c>
      <c r="G379" s="44" t="s">
        <v>2645</v>
      </c>
      <c r="H379" s="44" t="s">
        <v>530</v>
      </c>
      <c r="I379" s="128">
        <v>4.47</v>
      </c>
      <c r="J379" s="128">
        <v>40</v>
      </c>
      <c r="K379" s="46">
        <v>0</v>
      </c>
      <c r="L379" s="46">
        <v>10</v>
      </c>
      <c r="M379" s="43" t="s">
        <v>3660</v>
      </c>
      <c r="N379" s="43"/>
      <c r="O379" s="43"/>
      <c r="P379" s="43"/>
      <c r="Q379" s="43"/>
      <c r="R379" s="43"/>
      <c r="S379" s="44"/>
      <c r="T379" s="52" t="s">
        <v>12455</v>
      </c>
      <c r="U379" s="52" t="str">
        <f t="shared" si="14"/>
        <v>160</v>
      </c>
    </row>
    <row r="380" spans="1:21" s="52" customFormat="1">
      <c r="A380" s="128">
        <f t="shared" si="13"/>
        <v>374</v>
      </c>
      <c r="B380" s="2202" t="s">
        <v>13994</v>
      </c>
      <c r="C380" s="44" t="s">
        <v>2995</v>
      </c>
      <c r="D380" s="44"/>
      <c r="E380" s="128" t="s">
        <v>3659</v>
      </c>
      <c r="F380" s="128" t="s">
        <v>17235</v>
      </c>
      <c r="G380" s="44" t="s">
        <v>2645</v>
      </c>
      <c r="H380" s="44" t="s">
        <v>4205</v>
      </c>
      <c r="I380" s="128">
        <v>15.7</v>
      </c>
      <c r="J380" s="128">
        <v>201</v>
      </c>
      <c r="K380" s="46">
        <v>0</v>
      </c>
      <c r="L380" s="46">
        <v>25</v>
      </c>
      <c r="M380" s="43" t="s">
        <v>3660</v>
      </c>
      <c r="N380" s="43"/>
      <c r="O380" s="43"/>
      <c r="P380" s="43"/>
      <c r="Q380" s="43"/>
      <c r="R380" s="43"/>
      <c r="S380" s="44"/>
      <c r="T380" s="52" t="s">
        <v>12438</v>
      </c>
      <c r="U380" s="52" t="str">
        <f t="shared" si="14"/>
        <v>220</v>
      </c>
    </row>
    <row r="381" spans="1:21" s="52" customFormat="1">
      <c r="A381" s="128">
        <f t="shared" si="13"/>
        <v>375</v>
      </c>
      <c r="B381" s="2202" t="s">
        <v>13995</v>
      </c>
      <c r="C381" s="44" t="s">
        <v>2996</v>
      </c>
      <c r="D381" s="44"/>
      <c r="E381" s="128" t="s">
        <v>3659</v>
      </c>
      <c r="F381" s="128" t="s">
        <v>17235</v>
      </c>
      <c r="G381" s="44" t="s">
        <v>2645</v>
      </c>
      <c r="H381" s="44" t="s">
        <v>4205</v>
      </c>
      <c r="I381" s="128">
        <v>15.7</v>
      </c>
      <c r="J381" s="128">
        <v>201</v>
      </c>
      <c r="K381" s="46">
        <v>0</v>
      </c>
      <c r="L381" s="46">
        <v>25</v>
      </c>
      <c r="M381" s="43" t="s">
        <v>3660</v>
      </c>
      <c r="N381" s="43"/>
      <c r="O381" s="43"/>
      <c r="P381" s="43"/>
      <c r="Q381" s="43"/>
      <c r="R381" s="43"/>
      <c r="S381" s="44"/>
      <c r="T381" s="52" t="s">
        <v>12438</v>
      </c>
      <c r="U381" s="52" t="str">
        <f t="shared" si="14"/>
        <v>220</v>
      </c>
    </row>
    <row r="382" spans="1:21" s="52" customFormat="1">
      <c r="A382" s="128">
        <f t="shared" si="13"/>
        <v>376</v>
      </c>
      <c r="B382" s="2202" t="s">
        <v>13996</v>
      </c>
      <c r="C382" s="44" t="s">
        <v>2997</v>
      </c>
      <c r="D382" s="44" t="s">
        <v>2997</v>
      </c>
      <c r="E382" s="128" t="s">
        <v>3659</v>
      </c>
      <c r="F382" s="128" t="s">
        <v>17235</v>
      </c>
      <c r="G382" s="44" t="s">
        <v>2645</v>
      </c>
      <c r="H382" s="44" t="s">
        <v>748</v>
      </c>
      <c r="I382" s="128">
        <v>0.12</v>
      </c>
      <c r="J382" s="128">
        <v>40</v>
      </c>
      <c r="K382" s="46" t="s">
        <v>2980</v>
      </c>
      <c r="L382" s="46">
        <v>2</v>
      </c>
      <c r="M382" s="43" t="s">
        <v>3660</v>
      </c>
      <c r="N382" s="43"/>
      <c r="O382" s="43"/>
      <c r="P382" s="43"/>
      <c r="Q382" s="43"/>
      <c r="R382" s="43"/>
      <c r="S382" s="44"/>
      <c r="T382" s="52" t="s">
        <v>12438</v>
      </c>
      <c r="U382" s="52" t="str">
        <f t="shared" si="14"/>
        <v>220</v>
      </c>
    </row>
    <row r="383" spans="1:21" s="52" customFormat="1">
      <c r="A383" s="128">
        <f t="shared" si="13"/>
        <v>377</v>
      </c>
      <c r="B383" s="2202" t="s">
        <v>13997</v>
      </c>
      <c r="C383" s="44" t="s">
        <v>395</v>
      </c>
      <c r="D383" s="44" t="s">
        <v>395</v>
      </c>
      <c r="E383" s="128" t="s">
        <v>3659</v>
      </c>
      <c r="F383" s="128" t="s">
        <v>17235</v>
      </c>
      <c r="G383" s="44" t="s">
        <v>2645</v>
      </c>
      <c r="H383" s="44" t="s">
        <v>748</v>
      </c>
      <c r="I383" s="128">
        <v>0.12</v>
      </c>
      <c r="J383" s="128">
        <v>40</v>
      </c>
      <c r="K383" s="46" t="s">
        <v>2980</v>
      </c>
      <c r="L383" s="46">
        <v>2</v>
      </c>
      <c r="M383" s="43" t="s">
        <v>3660</v>
      </c>
      <c r="N383" s="43"/>
      <c r="O383" s="43"/>
      <c r="P383" s="43"/>
      <c r="Q383" s="43"/>
      <c r="R383" s="43"/>
      <c r="S383" s="44"/>
      <c r="T383" s="52" t="s">
        <v>12438</v>
      </c>
      <c r="U383" s="52" t="str">
        <f t="shared" si="14"/>
        <v>220</v>
      </c>
    </row>
    <row r="384" spans="1:21" s="929" customFormat="1">
      <c r="A384" s="128">
        <f t="shared" si="13"/>
        <v>378</v>
      </c>
      <c r="B384" s="2208" t="s">
        <v>13998</v>
      </c>
      <c r="C384" s="1838"/>
      <c r="D384" s="1838"/>
      <c r="E384" s="2953"/>
      <c r="F384" s="2249" t="s">
        <v>17237</v>
      </c>
      <c r="G384" s="1838"/>
      <c r="H384" s="1838"/>
      <c r="I384" s="2249"/>
      <c r="J384" s="2249"/>
      <c r="K384" s="1838"/>
      <c r="L384" s="1838"/>
      <c r="M384" s="1838"/>
      <c r="N384" s="1838"/>
      <c r="O384" s="1838"/>
      <c r="P384" s="1838"/>
      <c r="Q384" s="1838"/>
      <c r="R384" s="1838"/>
      <c r="S384" s="1838"/>
      <c r="T384" s="929" t="s">
        <v>12501</v>
      </c>
      <c r="U384" s="52" t="str">
        <f t="shared" si="14"/>
        <v>310</v>
      </c>
    </row>
    <row r="385" spans="1:21" s="929" customFormat="1">
      <c r="A385" s="128">
        <f t="shared" si="13"/>
        <v>379</v>
      </c>
      <c r="B385" s="2208" t="s">
        <v>13999</v>
      </c>
      <c r="C385" s="2207"/>
      <c r="D385" s="2207"/>
      <c r="E385" s="2955"/>
      <c r="F385" s="2253" t="s">
        <v>17237</v>
      </c>
      <c r="G385" s="2207"/>
      <c r="H385" s="2207"/>
      <c r="I385" s="2253"/>
      <c r="J385" s="2253"/>
      <c r="K385" s="2207"/>
      <c r="L385" s="2207"/>
      <c r="M385" s="2207"/>
      <c r="N385" s="2207"/>
      <c r="O385" s="2207"/>
      <c r="P385" s="2207"/>
      <c r="Q385" s="2207"/>
      <c r="R385" s="2207"/>
      <c r="S385" s="2207"/>
      <c r="T385" s="929" t="s">
        <v>12501</v>
      </c>
      <c r="U385" s="52" t="str">
        <f t="shared" si="14"/>
        <v>310</v>
      </c>
    </row>
    <row r="386" spans="1:21" s="52" customFormat="1">
      <c r="A386" s="128">
        <f t="shared" si="13"/>
        <v>380</v>
      </c>
      <c r="B386" s="2202" t="s">
        <v>14000</v>
      </c>
      <c r="C386" s="44" t="s">
        <v>3769</v>
      </c>
      <c r="D386" s="44" t="s">
        <v>3769</v>
      </c>
      <c r="E386" s="128" t="s">
        <v>3659</v>
      </c>
      <c r="F386" s="128" t="s">
        <v>17237</v>
      </c>
      <c r="G386" s="44" t="s">
        <v>2645</v>
      </c>
      <c r="H386" s="44" t="s">
        <v>3889</v>
      </c>
      <c r="I386" s="128">
        <v>3.8</v>
      </c>
      <c r="J386" s="128">
        <v>95</v>
      </c>
      <c r="K386" s="46">
        <v>0</v>
      </c>
      <c r="L386" s="46">
        <v>10</v>
      </c>
      <c r="M386" s="43" t="s">
        <v>3660</v>
      </c>
      <c r="N386" s="43"/>
      <c r="O386" s="43"/>
      <c r="P386" s="43"/>
      <c r="Q386" s="43"/>
      <c r="R386" s="43"/>
      <c r="S386" s="44"/>
      <c r="T386" s="975" t="s">
        <v>12501</v>
      </c>
      <c r="U386" s="52" t="str">
        <f t="shared" si="14"/>
        <v>310</v>
      </c>
    </row>
    <row r="387" spans="1:21" s="52" customFormat="1">
      <c r="A387" s="128">
        <f t="shared" si="13"/>
        <v>381</v>
      </c>
      <c r="B387" s="2202" t="s">
        <v>14001</v>
      </c>
      <c r="C387" s="44" t="s">
        <v>3771</v>
      </c>
      <c r="D387" s="44" t="s">
        <v>3771</v>
      </c>
      <c r="E387" s="128" t="s">
        <v>3659</v>
      </c>
      <c r="F387" s="128" t="s">
        <v>17237</v>
      </c>
      <c r="G387" s="44" t="s">
        <v>2645</v>
      </c>
      <c r="H387" s="44" t="s">
        <v>3889</v>
      </c>
      <c r="I387" s="128">
        <v>3.8</v>
      </c>
      <c r="J387" s="128">
        <v>95</v>
      </c>
      <c r="K387" s="46">
        <v>0</v>
      </c>
      <c r="L387" s="46">
        <v>10</v>
      </c>
      <c r="M387" s="43" t="s">
        <v>3660</v>
      </c>
      <c r="N387" s="43"/>
      <c r="O387" s="43"/>
      <c r="P387" s="43"/>
      <c r="Q387" s="43"/>
      <c r="R387" s="43"/>
      <c r="S387" s="44"/>
      <c r="T387" s="52" t="s">
        <v>12501</v>
      </c>
      <c r="U387" s="52" t="str">
        <f t="shared" si="14"/>
        <v>310</v>
      </c>
    </row>
    <row r="388" spans="1:21" s="52" customFormat="1">
      <c r="A388" s="128">
        <f t="shared" si="13"/>
        <v>382</v>
      </c>
      <c r="B388" s="2202" t="s">
        <v>14002</v>
      </c>
      <c r="C388" s="44" t="s">
        <v>3772</v>
      </c>
      <c r="D388" s="44" t="s">
        <v>3772</v>
      </c>
      <c r="E388" s="128" t="s">
        <v>3659</v>
      </c>
      <c r="F388" s="128" t="s">
        <v>17237</v>
      </c>
      <c r="G388" s="44" t="s">
        <v>2645</v>
      </c>
      <c r="H388" s="44" t="s">
        <v>537</v>
      </c>
      <c r="I388" s="128">
        <v>1.3</v>
      </c>
      <c r="J388" s="128">
        <v>95</v>
      </c>
      <c r="K388" s="46">
        <v>0</v>
      </c>
      <c r="L388" s="46">
        <v>3</v>
      </c>
      <c r="M388" s="43" t="s">
        <v>3660</v>
      </c>
      <c r="N388" s="43"/>
      <c r="O388" s="43"/>
      <c r="P388" s="43"/>
      <c r="Q388" s="43"/>
      <c r="R388" s="43"/>
      <c r="S388" s="44"/>
      <c r="T388" s="52" t="s">
        <v>12501</v>
      </c>
      <c r="U388" s="52" t="str">
        <f t="shared" si="14"/>
        <v>310</v>
      </c>
    </row>
    <row r="389" spans="1:21" s="52" customFormat="1">
      <c r="A389" s="128">
        <f t="shared" si="13"/>
        <v>383</v>
      </c>
      <c r="B389" s="2202" t="s">
        <v>14003</v>
      </c>
      <c r="C389" s="44" t="s">
        <v>3774</v>
      </c>
      <c r="D389" s="44" t="s">
        <v>3774</v>
      </c>
      <c r="E389" s="128" t="s">
        <v>3659</v>
      </c>
      <c r="F389" s="128" t="s">
        <v>17237</v>
      </c>
      <c r="G389" s="44" t="s">
        <v>2645</v>
      </c>
      <c r="H389" s="44" t="s">
        <v>537</v>
      </c>
      <c r="I389" s="128">
        <v>1.3</v>
      </c>
      <c r="J389" s="128">
        <v>95</v>
      </c>
      <c r="K389" s="46">
        <v>0</v>
      </c>
      <c r="L389" s="46">
        <v>3</v>
      </c>
      <c r="M389" s="43" t="s">
        <v>3660</v>
      </c>
      <c r="N389" s="43"/>
      <c r="O389" s="43"/>
      <c r="P389" s="43"/>
      <c r="Q389" s="43"/>
      <c r="R389" s="43"/>
      <c r="S389" s="44"/>
      <c r="T389" s="52" t="s">
        <v>12501</v>
      </c>
      <c r="U389" s="52" t="str">
        <f t="shared" si="14"/>
        <v>310</v>
      </c>
    </row>
    <row r="390" spans="1:21" s="52" customFormat="1">
      <c r="A390" s="128">
        <f t="shared" si="13"/>
        <v>384</v>
      </c>
      <c r="B390" s="2202" t="s">
        <v>14004</v>
      </c>
      <c r="C390" s="44" t="s">
        <v>4463</v>
      </c>
      <c r="D390" s="44" t="s">
        <v>4463</v>
      </c>
      <c r="E390" s="128" t="s">
        <v>3659</v>
      </c>
      <c r="F390" s="128" t="s">
        <v>17266</v>
      </c>
      <c r="G390" s="44" t="s">
        <v>2645</v>
      </c>
      <c r="H390" s="44" t="s">
        <v>537</v>
      </c>
      <c r="I390" s="128">
        <v>5.4</v>
      </c>
      <c r="J390" s="128">
        <v>40</v>
      </c>
      <c r="K390" s="46">
        <v>0</v>
      </c>
      <c r="L390" s="46">
        <v>10</v>
      </c>
      <c r="M390" s="43" t="s">
        <v>3660</v>
      </c>
      <c r="N390" s="43"/>
      <c r="O390" s="43"/>
      <c r="P390" s="43"/>
      <c r="Q390" s="43"/>
      <c r="R390" s="43"/>
      <c r="S390" s="44"/>
      <c r="T390" s="975" t="s">
        <v>12518</v>
      </c>
      <c r="U390" s="52" t="str">
        <f t="shared" si="14"/>
        <v>320</v>
      </c>
    </row>
    <row r="391" spans="1:21" s="52" customFormat="1">
      <c r="A391" s="128">
        <f t="shared" si="13"/>
        <v>385</v>
      </c>
      <c r="B391" s="2202" t="s">
        <v>14005</v>
      </c>
      <c r="C391" s="44" t="s">
        <v>1834</v>
      </c>
      <c r="D391" s="44" t="s">
        <v>1834</v>
      </c>
      <c r="E391" s="128" t="s">
        <v>3659</v>
      </c>
      <c r="F391" s="128" t="s">
        <v>17266</v>
      </c>
      <c r="G391" s="44" t="s">
        <v>2645</v>
      </c>
      <c r="H391" s="44" t="s">
        <v>537</v>
      </c>
      <c r="I391" s="128">
        <v>5.4</v>
      </c>
      <c r="J391" s="128">
        <v>40</v>
      </c>
      <c r="K391" s="46">
        <v>0</v>
      </c>
      <c r="L391" s="46">
        <v>10</v>
      </c>
      <c r="M391" s="43" t="s">
        <v>3660</v>
      </c>
      <c r="N391" s="43"/>
      <c r="O391" s="43"/>
      <c r="P391" s="43"/>
      <c r="Q391" s="43"/>
      <c r="R391" s="43"/>
      <c r="S391" s="44"/>
      <c r="T391" s="975" t="s">
        <v>12518</v>
      </c>
      <c r="U391" s="52" t="str">
        <f t="shared" si="14"/>
        <v>320</v>
      </c>
    </row>
    <row r="392" spans="1:21" s="929" customFormat="1">
      <c r="A392" s="128">
        <f t="shared" si="13"/>
        <v>386</v>
      </c>
      <c r="B392" s="2208" t="s">
        <v>14006</v>
      </c>
      <c r="C392" s="1838"/>
      <c r="D392" s="1838" t="s">
        <v>12527</v>
      </c>
      <c r="E392" s="2953"/>
      <c r="F392" s="2249" t="s">
        <v>17266</v>
      </c>
      <c r="G392" s="1838"/>
      <c r="H392" s="1838"/>
      <c r="I392" s="2249"/>
      <c r="J392" s="2249"/>
      <c r="K392" s="1838"/>
      <c r="L392" s="1838"/>
      <c r="M392" s="1838"/>
      <c r="N392" s="1838"/>
      <c r="O392" s="1838"/>
      <c r="P392" s="1838"/>
      <c r="Q392" s="1838"/>
      <c r="R392" s="1838"/>
      <c r="S392" s="1838"/>
      <c r="T392" s="929" t="s">
        <v>12518</v>
      </c>
      <c r="U392" s="52" t="str">
        <f t="shared" si="14"/>
        <v>XX0</v>
      </c>
    </row>
    <row r="393" spans="1:21" s="929" customFormat="1">
      <c r="A393" s="128">
        <f t="shared" si="13"/>
        <v>387</v>
      </c>
      <c r="B393" s="2208" t="s">
        <v>14007</v>
      </c>
      <c r="C393" s="1950"/>
      <c r="D393" s="1950" t="s">
        <v>12527</v>
      </c>
      <c r="E393" s="2954"/>
      <c r="F393" s="2181" t="s">
        <v>17266</v>
      </c>
      <c r="G393" s="1950"/>
      <c r="H393" s="1950"/>
      <c r="I393" s="2181"/>
      <c r="J393" s="2181"/>
      <c r="K393" s="1950"/>
      <c r="L393" s="1950"/>
      <c r="M393" s="1950"/>
      <c r="N393" s="1950"/>
      <c r="O393" s="1950"/>
      <c r="P393" s="1950"/>
      <c r="Q393" s="1950"/>
      <c r="R393" s="1950"/>
      <c r="S393" s="1950"/>
      <c r="T393" s="929" t="s">
        <v>12518</v>
      </c>
      <c r="U393" s="52" t="str">
        <f t="shared" si="14"/>
        <v>YY0</v>
      </c>
    </row>
    <row r="394" spans="1:21" s="929" customFormat="1">
      <c r="A394" s="128">
        <f t="shared" si="13"/>
        <v>388</v>
      </c>
      <c r="B394" s="2208" t="s">
        <v>14008</v>
      </c>
      <c r="C394" s="1950"/>
      <c r="D394" s="1950" t="s">
        <v>12527</v>
      </c>
      <c r="E394" s="2954"/>
      <c r="F394" s="2181" t="s">
        <v>17266</v>
      </c>
      <c r="G394" s="1950"/>
      <c r="H394" s="1950"/>
      <c r="I394" s="2181"/>
      <c r="J394" s="2181"/>
      <c r="K394" s="1950"/>
      <c r="L394" s="1950"/>
      <c r="M394" s="1950"/>
      <c r="N394" s="1950"/>
      <c r="O394" s="1950"/>
      <c r="P394" s="1950"/>
      <c r="Q394" s="1950"/>
      <c r="R394" s="1950"/>
      <c r="S394" s="1950"/>
      <c r="T394" s="929" t="s">
        <v>12518</v>
      </c>
      <c r="U394" s="52" t="str">
        <f t="shared" si="14"/>
        <v>ZZ0</v>
      </c>
    </row>
    <row r="395" spans="1:21" s="929" customFormat="1">
      <c r="A395" s="128">
        <f t="shared" si="13"/>
        <v>389</v>
      </c>
      <c r="B395" s="2208" t="s">
        <v>14009</v>
      </c>
      <c r="C395" s="2207"/>
      <c r="D395" s="2207" t="s">
        <v>12527</v>
      </c>
      <c r="E395" s="2955"/>
      <c r="F395" s="2253" t="s">
        <v>17266</v>
      </c>
      <c r="G395" s="2207"/>
      <c r="H395" s="2207"/>
      <c r="I395" s="2253"/>
      <c r="J395" s="2253"/>
      <c r="K395" s="2207"/>
      <c r="L395" s="2207"/>
      <c r="M395" s="2207"/>
      <c r="N395" s="2207"/>
      <c r="O395" s="2207"/>
      <c r="P395" s="2207"/>
      <c r="Q395" s="2207"/>
      <c r="R395" s="2207"/>
      <c r="S395" s="2207"/>
      <c r="T395" s="929" t="s">
        <v>12518</v>
      </c>
      <c r="U395" s="52" t="str">
        <f t="shared" si="14"/>
        <v>WW0</v>
      </c>
    </row>
    <row r="396" spans="1:21" s="52" customFormat="1">
      <c r="A396" s="128">
        <f t="shared" si="13"/>
        <v>390</v>
      </c>
      <c r="B396" s="2202" t="s">
        <v>14010</v>
      </c>
      <c r="C396" s="44" t="s">
        <v>1835</v>
      </c>
      <c r="D396" s="44" t="s">
        <v>1835</v>
      </c>
      <c r="E396" s="128" t="s">
        <v>3659</v>
      </c>
      <c r="F396" s="128" t="s">
        <v>17266</v>
      </c>
      <c r="G396" s="44" t="s">
        <v>2645</v>
      </c>
      <c r="H396" s="44" t="s">
        <v>280</v>
      </c>
      <c r="I396" s="128">
        <v>1.4</v>
      </c>
      <c r="J396" s="128">
        <v>40</v>
      </c>
      <c r="K396" s="46">
        <v>0</v>
      </c>
      <c r="L396" s="46">
        <v>3</v>
      </c>
      <c r="M396" s="43" t="s">
        <v>3660</v>
      </c>
      <c r="N396" s="43"/>
      <c r="O396" s="43"/>
      <c r="P396" s="43"/>
      <c r="Q396" s="43"/>
      <c r="R396" s="43"/>
      <c r="S396" s="44"/>
      <c r="T396" s="975" t="s">
        <v>12518</v>
      </c>
      <c r="U396" s="52" t="str">
        <f t="shared" si="14"/>
        <v>320</v>
      </c>
    </row>
    <row r="397" spans="1:21" s="52" customFormat="1">
      <c r="A397" s="128">
        <f t="shared" si="13"/>
        <v>391</v>
      </c>
      <c r="B397" s="2202" t="s">
        <v>14011</v>
      </c>
      <c r="C397" s="44" t="s">
        <v>1837</v>
      </c>
      <c r="D397" s="44" t="s">
        <v>1837</v>
      </c>
      <c r="E397" s="128" t="s">
        <v>3659</v>
      </c>
      <c r="F397" s="128" t="s">
        <v>17266</v>
      </c>
      <c r="G397" s="44" t="s">
        <v>2645</v>
      </c>
      <c r="H397" s="44" t="s">
        <v>280</v>
      </c>
      <c r="I397" s="128">
        <v>1.4</v>
      </c>
      <c r="J397" s="128">
        <v>40</v>
      </c>
      <c r="K397" s="46">
        <v>0</v>
      </c>
      <c r="L397" s="46">
        <v>3</v>
      </c>
      <c r="M397" s="43" t="s">
        <v>3660</v>
      </c>
      <c r="N397" s="43"/>
      <c r="O397" s="43"/>
      <c r="P397" s="43"/>
      <c r="Q397" s="43"/>
      <c r="R397" s="43"/>
      <c r="S397" s="44"/>
      <c r="T397" s="975" t="s">
        <v>12518</v>
      </c>
      <c r="U397" s="52" t="str">
        <f t="shared" si="14"/>
        <v>320</v>
      </c>
    </row>
    <row r="398" spans="1:21" s="52" customFormat="1">
      <c r="A398" s="128">
        <f t="shared" si="13"/>
        <v>392</v>
      </c>
      <c r="B398" s="2202" t="s">
        <v>14012</v>
      </c>
      <c r="C398" s="44" t="s">
        <v>3775</v>
      </c>
      <c r="D398" s="44" t="s">
        <v>3775</v>
      </c>
      <c r="E398" s="128" t="s">
        <v>3659</v>
      </c>
      <c r="F398" s="128" t="s">
        <v>17266</v>
      </c>
      <c r="G398" s="44" t="s">
        <v>2645</v>
      </c>
      <c r="H398" s="44" t="s">
        <v>750</v>
      </c>
      <c r="I398" s="128">
        <v>2.44</v>
      </c>
      <c r="J398" s="128">
        <v>159</v>
      </c>
      <c r="K398" s="46">
        <v>0</v>
      </c>
      <c r="L398" s="46">
        <v>6</v>
      </c>
      <c r="M398" s="43" t="s">
        <v>3660</v>
      </c>
      <c r="N398" s="43"/>
      <c r="O398" s="43"/>
      <c r="P398" s="43"/>
      <c r="Q398" s="43"/>
      <c r="R398" s="43"/>
      <c r="S398" s="44"/>
      <c r="T398" s="52" t="s">
        <v>12518</v>
      </c>
      <c r="U398" s="52" t="str">
        <f t="shared" si="14"/>
        <v>320</v>
      </c>
    </row>
    <row r="399" spans="1:21" s="52" customFormat="1">
      <c r="A399" s="128">
        <f t="shared" si="13"/>
        <v>393</v>
      </c>
      <c r="B399" s="2202" t="s">
        <v>14013</v>
      </c>
      <c r="C399" s="44" t="s">
        <v>4462</v>
      </c>
      <c r="D399" s="44" t="s">
        <v>4462</v>
      </c>
      <c r="E399" s="128" t="s">
        <v>3659</v>
      </c>
      <c r="F399" s="128" t="s">
        <v>17266</v>
      </c>
      <c r="G399" s="44" t="s">
        <v>2645</v>
      </c>
      <c r="H399" s="44" t="s">
        <v>750</v>
      </c>
      <c r="I399" s="128">
        <v>2.44</v>
      </c>
      <c r="J399" s="128">
        <v>159</v>
      </c>
      <c r="K399" s="46">
        <v>0</v>
      </c>
      <c r="L399" s="46">
        <v>6</v>
      </c>
      <c r="M399" s="43" t="s">
        <v>3660</v>
      </c>
      <c r="N399" s="43"/>
      <c r="O399" s="43"/>
      <c r="P399" s="43"/>
      <c r="Q399" s="43"/>
      <c r="R399" s="43"/>
      <c r="S399" s="44"/>
      <c r="T399" s="52" t="s">
        <v>12518</v>
      </c>
      <c r="U399" s="52" t="str">
        <f t="shared" si="14"/>
        <v>320</v>
      </c>
    </row>
    <row r="400" spans="1:21" s="52" customFormat="1">
      <c r="A400" s="128">
        <f t="shared" si="13"/>
        <v>394</v>
      </c>
      <c r="B400" s="2202" t="s">
        <v>14014</v>
      </c>
      <c r="C400" s="44" t="s">
        <v>1620</v>
      </c>
      <c r="D400" s="44" t="s">
        <v>1620</v>
      </c>
      <c r="E400" s="128" t="s">
        <v>3659</v>
      </c>
      <c r="F400" s="128" t="s">
        <v>3516</v>
      </c>
      <c r="G400" s="44" t="s">
        <v>2645</v>
      </c>
      <c r="H400" s="44" t="s">
        <v>391</v>
      </c>
      <c r="I400" s="128">
        <v>44.9</v>
      </c>
      <c r="J400" s="128">
        <v>56</v>
      </c>
      <c r="K400" s="46">
        <v>0</v>
      </c>
      <c r="L400" s="46">
        <v>70</v>
      </c>
      <c r="M400" s="43" t="s">
        <v>3660</v>
      </c>
      <c r="N400" s="43"/>
      <c r="O400" s="43"/>
      <c r="P400" s="43"/>
      <c r="Q400" s="43"/>
      <c r="R400" s="43"/>
      <c r="S400" s="44"/>
      <c r="U400" s="52" t="str">
        <f t="shared" si="14"/>
        <v>410</v>
      </c>
    </row>
    <row r="401" spans="1:21" s="52" customFormat="1">
      <c r="A401" s="128">
        <f t="shared" si="13"/>
        <v>395</v>
      </c>
      <c r="B401" s="2202" t="s">
        <v>14015</v>
      </c>
      <c r="C401" s="44" t="s">
        <v>3411</v>
      </c>
      <c r="D401" s="44" t="s">
        <v>3411</v>
      </c>
      <c r="E401" s="128" t="s">
        <v>3659</v>
      </c>
      <c r="F401" s="128" t="s">
        <v>3516</v>
      </c>
      <c r="G401" s="44" t="s">
        <v>2645</v>
      </c>
      <c r="H401" s="44" t="s">
        <v>391</v>
      </c>
      <c r="I401" s="128">
        <v>44.9</v>
      </c>
      <c r="J401" s="128">
        <v>56</v>
      </c>
      <c r="K401" s="46">
        <v>0</v>
      </c>
      <c r="L401" s="46">
        <v>70</v>
      </c>
      <c r="M401" s="43" t="s">
        <v>3660</v>
      </c>
      <c r="N401" s="43"/>
      <c r="O401" s="43"/>
      <c r="P401" s="43"/>
      <c r="Q401" s="43"/>
      <c r="R401" s="43"/>
      <c r="S401" s="44"/>
      <c r="U401" s="52" t="str">
        <f t="shared" si="14"/>
        <v>410</v>
      </c>
    </row>
    <row r="402" spans="1:21" s="52" customFormat="1">
      <c r="A402" s="128">
        <f t="shared" si="13"/>
        <v>396</v>
      </c>
      <c r="B402" s="2202" t="s">
        <v>14016</v>
      </c>
      <c r="C402" s="44" t="s">
        <v>1838</v>
      </c>
      <c r="D402" s="44" t="s">
        <v>1838</v>
      </c>
      <c r="E402" s="128" t="s">
        <v>3659</v>
      </c>
      <c r="F402" s="128" t="s">
        <v>17239</v>
      </c>
      <c r="G402" s="44" t="s">
        <v>2645</v>
      </c>
      <c r="H402" s="44" t="s">
        <v>391</v>
      </c>
      <c r="I402" s="128">
        <v>4.5999999999999996</v>
      </c>
      <c r="J402" s="128">
        <v>40</v>
      </c>
      <c r="K402" s="46">
        <v>0</v>
      </c>
      <c r="L402" s="46">
        <v>10</v>
      </c>
      <c r="M402" s="43" t="s">
        <v>1119</v>
      </c>
      <c r="N402" s="43"/>
      <c r="O402" s="43"/>
      <c r="P402" s="43"/>
      <c r="Q402" s="43"/>
      <c r="R402" s="43"/>
      <c r="S402" s="44"/>
      <c r="T402" s="975" t="s">
        <v>12488</v>
      </c>
      <c r="U402" s="52" t="str">
        <f t="shared" si="14"/>
        <v>410</v>
      </c>
    </row>
    <row r="403" spans="1:21" s="52" customFormat="1">
      <c r="A403" s="128">
        <f t="shared" si="13"/>
        <v>397</v>
      </c>
      <c r="B403" s="2202" t="s">
        <v>14017</v>
      </c>
      <c r="C403" s="44" t="s">
        <v>1840</v>
      </c>
      <c r="D403" s="44" t="s">
        <v>1840</v>
      </c>
      <c r="E403" s="128" t="s">
        <v>3659</v>
      </c>
      <c r="F403" s="128" t="s">
        <v>17239</v>
      </c>
      <c r="G403" s="44" t="s">
        <v>2645</v>
      </c>
      <c r="H403" s="44" t="s">
        <v>391</v>
      </c>
      <c r="I403" s="128">
        <v>4.5999999999999996</v>
      </c>
      <c r="J403" s="128">
        <v>40</v>
      </c>
      <c r="K403" s="46">
        <v>0</v>
      </c>
      <c r="L403" s="46">
        <v>10</v>
      </c>
      <c r="M403" s="43" t="s">
        <v>1119</v>
      </c>
      <c r="N403" s="43"/>
      <c r="O403" s="43"/>
      <c r="P403" s="43"/>
      <c r="Q403" s="43"/>
      <c r="R403" s="43"/>
      <c r="S403" s="44"/>
      <c r="T403" s="975" t="s">
        <v>12488</v>
      </c>
      <c r="U403" s="52" t="str">
        <f t="shared" si="14"/>
        <v>410</v>
      </c>
    </row>
    <row r="404" spans="1:21" s="52" customFormat="1">
      <c r="A404" s="128">
        <f t="shared" si="13"/>
        <v>398</v>
      </c>
      <c r="B404" s="2202" t="s">
        <v>14018</v>
      </c>
      <c r="C404" s="44" t="s">
        <v>4652</v>
      </c>
      <c r="D404" s="44" t="s">
        <v>1100</v>
      </c>
      <c r="E404" s="128" t="s">
        <v>1418</v>
      </c>
      <c r="F404" s="128" t="s">
        <v>3516</v>
      </c>
      <c r="G404" s="44" t="s">
        <v>2646</v>
      </c>
      <c r="H404" s="44" t="s">
        <v>4660</v>
      </c>
      <c r="I404" s="128">
        <v>38</v>
      </c>
      <c r="J404" s="128">
        <v>40</v>
      </c>
      <c r="K404" s="46">
        <v>0</v>
      </c>
      <c r="L404" s="46">
        <v>70</v>
      </c>
      <c r="M404" s="43" t="s">
        <v>3660</v>
      </c>
      <c r="N404" s="43"/>
      <c r="O404" s="43"/>
      <c r="P404" s="43"/>
      <c r="Q404" s="43"/>
      <c r="R404" s="43"/>
      <c r="S404" s="44"/>
      <c r="U404" s="52" t="str">
        <f t="shared" si="14"/>
        <v>410</v>
      </c>
    </row>
    <row r="405" spans="1:21" s="52" customFormat="1">
      <c r="A405" s="128">
        <f t="shared" si="13"/>
        <v>399</v>
      </c>
      <c r="B405" s="2202" t="s">
        <v>14019</v>
      </c>
      <c r="C405" s="44" t="s">
        <v>4653</v>
      </c>
      <c r="D405" s="44" t="s">
        <v>1100</v>
      </c>
      <c r="E405" s="128" t="s">
        <v>1418</v>
      </c>
      <c r="F405" s="128" t="s">
        <v>3516</v>
      </c>
      <c r="G405" s="44" t="s">
        <v>2646</v>
      </c>
      <c r="H405" s="44" t="s">
        <v>4660</v>
      </c>
      <c r="I405" s="128">
        <v>42</v>
      </c>
      <c r="J405" s="128">
        <v>51</v>
      </c>
      <c r="K405" s="46">
        <v>0</v>
      </c>
      <c r="L405" s="46">
        <v>70</v>
      </c>
      <c r="M405" s="43" t="s">
        <v>3660</v>
      </c>
      <c r="N405" s="43"/>
      <c r="O405" s="43"/>
      <c r="P405" s="43"/>
      <c r="Q405" s="43"/>
      <c r="R405" s="43"/>
      <c r="S405" s="44"/>
      <c r="U405" s="52" t="str">
        <f t="shared" si="14"/>
        <v>410</v>
      </c>
    </row>
    <row r="406" spans="1:21" s="52" customFormat="1">
      <c r="A406" s="128">
        <f t="shared" si="13"/>
        <v>400</v>
      </c>
      <c r="B406" s="2202" t="s">
        <v>14020</v>
      </c>
      <c r="C406" s="44" t="s">
        <v>4654</v>
      </c>
      <c r="D406" s="44" t="s">
        <v>1100</v>
      </c>
      <c r="E406" s="128" t="s">
        <v>1418</v>
      </c>
      <c r="F406" s="128" t="s">
        <v>3516</v>
      </c>
      <c r="G406" s="44" t="s">
        <v>2646</v>
      </c>
      <c r="H406" s="44" t="s">
        <v>4660</v>
      </c>
      <c r="I406" s="128">
        <v>42</v>
      </c>
      <c r="J406" s="128">
        <v>51</v>
      </c>
      <c r="K406" s="46">
        <v>0</v>
      </c>
      <c r="L406" s="46">
        <v>70</v>
      </c>
      <c r="M406" s="43" t="s">
        <v>3660</v>
      </c>
      <c r="N406" s="43"/>
      <c r="O406" s="43"/>
      <c r="P406" s="43"/>
      <c r="Q406" s="43"/>
      <c r="R406" s="43"/>
      <c r="S406" s="44"/>
      <c r="U406" s="52" t="str">
        <f t="shared" si="14"/>
        <v>410</v>
      </c>
    </row>
    <row r="407" spans="1:21" s="52" customFormat="1">
      <c r="A407" s="128">
        <f t="shared" ref="A407:A470" si="15">A406+1</f>
        <v>401</v>
      </c>
      <c r="B407" s="2202" t="s">
        <v>14021</v>
      </c>
      <c r="C407" s="44" t="s">
        <v>4655</v>
      </c>
      <c r="D407" s="44" t="s">
        <v>1100</v>
      </c>
      <c r="E407" s="128" t="s">
        <v>1418</v>
      </c>
      <c r="F407" s="128" t="s">
        <v>3516</v>
      </c>
      <c r="G407" s="44" t="s">
        <v>2646</v>
      </c>
      <c r="H407" s="44" t="s">
        <v>552</v>
      </c>
      <c r="I407" s="128">
        <v>0.02</v>
      </c>
      <c r="J407" s="128">
        <v>40</v>
      </c>
      <c r="K407" s="46">
        <v>0</v>
      </c>
      <c r="L407" s="46">
        <v>0.5</v>
      </c>
      <c r="M407" s="43" t="s">
        <v>3660</v>
      </c>
      <c r="N407" s="43"/>
      <c r="O407" s="43"/>
      <c r="P407" s="43"/>
      <c r="Q407" s="43"/>
      <c r="R407" s="43"/>
      <c r="S407" s="44"/>
      <c r="U407" s="52" t="str">
        <f t="shared" ref="U407:U470" si="16">LEFT(RIGHT(B407,LEN(B407)-FIND("-",B407,1)),2)&amp;0</f>
        <v>410</v>
      </c>
    </row>
    <row r="408" spans="1:21" s="52" customFormat="1">
      <c r="A408" s="128">
        <f t="shared" si="15"/>
        <v>402</v>
      </c>
      <c r="B408" s="2202" t="s">
        <v>14022</v>
      </c>
      <c r="C408" s="44" t="s">
        <v>4656</v>
      </c>
      <c r="D408" s="44" t="s">
        <v>1100</v>
      </c>
      <c r="E408" s="128" t="s">
        <v>1418</v>
      </c>
      <c r="F408" s="128" t="s">
        <v>3516</v>
      </c>
      <c r="G408" s="44" t="s">
        <v>2646</v>
      </c>
      <c r="H408" s="44" t="s">
        <v>552</v>
      </c>
      <c r="I408" s="128">
        <v>0.02</v>
      </c>
      <c r="J408" s="128">
        <v>40</v>
      </c>
      <c r="K408" s="46">
        <v>0</v>
      </c>
      <c r="L408" s="46">
        <v>0.5</v>
      </c>
      <c r="M408" s="43" t="s">
        <v>3660</v>
      </c>
      <c r="N408" s="43"/>
      <c r="O408" s="43"/>
      <c r="P408" s="43"/>
      <c r="Q408" s="43"/>
      <c r="R408" s="43"/>
      <c r="S408" s="44"/>
      <c r="U408" s="52" t="str">
        <f t="shared" si="16"/>
        <v>410</v>
      </c>
    </row>
    <row r="409" spans="1:21" s="52" customFormat="1">
      <c r="A409" s="128">
        <f t="shared" si="15"/>
        <v>403</v>
      </c>
      <c r="B409" s="2202" t="s">
        <v>14023</v>
      </c>
      <c r="C409" s="44" t="s">
        <v>4657</v>
      </c>
      <c r="D409" s="44" t="s">
        <v>1100</v>
      </c>
      <c r="E409" s="128" t="s">
        <v>1418</v>
      </c>
      <c r="F409" s="128" t="s">
        <v>3516</v>
      </c>
      <c r="G409" s="44" t="s">
        <v>2646</v>
      </c>
      <c r="H409" s="44" t="s">
        <v>4663</v>
      </c>
      <c r="I409" s="128">
        <v>3.1</v>
      </c>
      <c r="J409" s="128">
        <v>55</v>
      </c>
      <c r="K409" s="46">
        <v>0</v>
      </c>
      <c r="L409" s="46">
        <v>6</v>
      </c>
      <c r="M409" s="43" t="s">
        <v>3660</v>
      </c>
      <c r="N409" s="43"/>
      <c r="O409" s="43"/>
      <c r="P409" s="43"/>
      <c r="Q409" s="43"/>
      <c r="R409" s="43"/>
      <c r="S409" s="44"/>
      <c r="U409" s="52" t="str">
        <f t="shared" si="16"/>
        <v>410</v>
      </c>
    </row>
    <row r="410" spans="1:21" s="52" customFormat="1">
      <c r="A410" s="128">
        <f t="shared" si="15"/>
        <v>404</v>
      </c>
      <c r="B410" s="2202" t="s">
        <v>14024</v>
      </c>
      <c r="C410" s="44" t="s">
        <v>4658</v>
      </c>
      <c r="D410" s="44" t="s">
        <v>1100</v>
      </c>
      <c r="E410" s="128" t="s">
        <v>1418</v>
      </c>
      <c r="F410" s="128" t="s">
        <v>3516</v>
      </c>
      <c r="G410" s="44" t="s">
        <v>2646</v>
      </c>
      <c r="H410" s="44" t="s">
        <v>4663</v>
      </c>
      <c r="I410" s="128">
        <v>3.1</v>
      </c>
      <c r="J410" s="128">
        <v>55</v>
      </c>
      <c r="K410" s="46">
        <v>0</v>
      </c>
      <c r="L410" s="46">
        <v>6</v>
      </c>
      <c r="M410" s="43" t="s">
        <v>3660</v>
      </c>
      <c r="N410" s="43"/>
      <c r="O410" s="43"/>
      <c r="P410" s="43"/>
      <c r="Q410" s="43"/>
      <c r="R410" s="43"/>
      <c r="S410" s="44"/>
      <c r="U410" s="52" t="str">
        <f t="shared" si="16"/>
        <v>410</v>
      </c>
    </row>
    <row r="411" spans="1:21" s="52" customFormat="1">
      <c r="A411" s="128">
        <f t="shared" si="15"/>
        <v>405</v>
      </c>
      <c r="B411" s="2202" t="s">
        <v>14025</v>
      </c>
      <c r="C411" s="44" t="s">
        <v>4659</v>
      </c>
      <c r="D411" s="44" t="s">
        <v>1100</v>
      </c>
      <c r="E411" s="128" t="s">
        <v>1418</v>
      </c>
      <c r="F411" s="128" t="s">
        <v>3516</v>
      </c>
      <c r="G411" s="44" t="s">
        <v>2646</v>
      </c>
      <c r="H411" s="44" t="s">
        <v>4661</v>
      </c>
      <c r="I411" s="128">
        <v>2.5</v>
      </c>
      <c r="J411" s="128">
        <v>52</v>
      </c>
      <c r="K411" s="46">
        <v>0</v>
      </c>
      <c r="L411" s="46">
        <v>6</v>
      </c>
      <c r="M411" s="43" t="s">
        <v>3660</v>
      </c>
      <c r="N411" s="43"/>
      <c r="O411" s="43"/>
      <c r="P411" s="43"/>
      <c r="Q411" s="43"/>
      <c r="R411" s="43"/>
      <c r="S411" s="44"/>
      <c r="U411" s="52" t="str">
        <f t="shared" si="16"/>
        <v>410</v>
      </c>
    </row>
    <row r="412" spans="1:21" s="52" customFormat="1">
      <c r="A412" s="128">
        <f t="shared" si="15"/>
        <v>406</v>
      </c>
      <c r="B412" s="2202" t="s">
        <v>14026</v>
      </c>
      <c r="C412" s="44" t="s">
        <v>1844</v>
      </c>
      <c r="D412" s="44" t="s">
        <v>1844</v>
      </c>
      <c r="E412" s="128" t="s">
        <v>3659</v>
      </c>
      <c r="F412" s="128" t="s">
        <v>3516</v>
      </c>
      <c r="G412" s="44" t="s">
        <v>2645</v>
      </c>
      <c r="H412" s="44" t="s">
        <v>3227</v>
      </c>
      <c r="I412" s="128">
        <v>2.02</v>
      </c>
      <c r="J412" s="128">
        <v>40</v>
      </c>
      <c r="K412" s="46">
        <v>0</v>
      </c>
      <c r="L412" s="46">
        <v>4</v>
      </c>
      <c r="M412" s="43" t="s">
        <v>1119</v>
      </c>
      <c r="N412" s="43"/>
      <c r="O412" s="43"/>
      <c r="P412" s="43"/>
      <c r="Q412" s="43"/>
      <c r="R412" s="43"/>
      <c r="S412" s="44"/>
      <c r="U412" s="52" t="str">
        <f t="shared" si="16"/>
        <v>420</v>
      </c>
    </row>
    <row r="413" spans="1:21" s="52" customFormat="1">
      <c r="A413" s="128">
        <f t="shared" si="15"/>
        <v>407</v>
      </c>
      <c r="B413" s="2202" t="s">
        <v>14027</v>
      </c>
      <c r="C413" s="44" t="s">
        <v>1846</v>
      </c>
      <c r="D413" s="44" t="s">
        <v>1846</v>
      </c>
      <c r="E413" s="128" t="s">
        <v>3659</v>
      </c>
      <c r="F413" s="128" t="s">
        <v>3516</v>
      </c>
      <c r="G413" s="44" t="s">
        <v>2645</v>
      </c>
      <c r="H413" s="44" t="s">
        <v>3227</v>
      </c>
      <c r="I413" s="128">
        <v>2.02</v>
      </c>
      <c r="J413" s="128">
        <v>40</v>
      </c>
      <c r="K413" s="46">
        <v>0</v>
      </c>
      <c r="L413" s="46">
        <v>4</v>
      </c>
      <c r="M413" s="43" t="s">
        <v>1119</v>
      </c>
      <c r="N413" s="43"/>
      <c r="O413" s="43"/>
      <c r="P413" s="43"/>
      <c r="Q413" s="43"/>
      <c r="R413" s="43"/>
      <c r="S413" s="44"/>
      <c r="U413" s="52" t="str">
        <f t="shared" si="16"/>
        <v>420</v>
      </c>
    </row>
    <row r="414" spans="1:21" s="52" customFormat="1">
      <c r="A414" s="128">
        <f t="shared" si="15"/>
        <v>408</v>
      </c>
      <c r="B414" s="2202" t="s">
        <v>14028</v>
      </c>
      <c r="C414" s="44" t="s">
        <v>1847</v>
      </c>
      <c r="D414" s="44" t="s">
        <v>1847</v>
      </c>
      <c r="E414" s="128" t="s">
        <v>3659</v>
      </c>
      <c r="F414" s="128" t="s">
        <v>3516</v>
      </c>
      <c r="G414" s="44" t="s">
        <v>2645</v>
      </c>
      <c r="H414" s="44" t="s">
        <v>280</v>
      </c>
      <c r="I414" s="128">
        <v>1.31</v>
      </c>
      <c r="J414" s="128">
        <v>40</v>
      </c>
      <c r="K414" s="46">
        <v>0</v>
      </c>
      <c r="L414" s="46">
        <v>3</v>
      </c>
      <c r="M414" s="43" t="s">
        <v>1119</v>
      </c>
      <c r="N414" s="43"/>
      <c r="O414" s="43"/>
      <c r="P414" s="43"/>
      <c r="Q414" s="43"/>
      <c r="R414" s="43"/>
      <c r="S414" s="44"/>
      <c r="U414" s="52" t="str">
        <f t="shared" si="16"/>
        <v>420</v>
      </c>
    </row>
    <row r="415" spans="1:21" s="52" customFormat="1">
      <c r="A415" s="128">
        <f t="shared" si="15"/>
        <v>409</v>
      </c>
      <c r="B415" s="2202" t="s">
        <v>14029</v>
      </c>
      <c r="C415" s="44" t="s">
        <v>1849</v>
      </c>
      <c r="D415" s="44" t="s">
        <v>1849</v>
      </c>
      <c r="E415" s="128" t="s">
        <v>3659</v>
      </c>
      <c r="F415" s="128" t="s">
        <v>3516</v>
      </c>
      <c r="G415" s="44" t="s">
        <v>2645</v>
      </c>
      <c r="H415" s="44" t="s">
        <v>280</v>
      </c>
      <c r="I415" s="128">
        <v>1.31</v>
      </c>
      <c r="J415" s="128">
        <v>40</v>
      </c>
      <c r="K415" s="46">
        <v>0</v>
      </c>
      <c r="L415" s="46">
        <v>3</v>
      </c>
      <c r="M415" s="43" t="s">
        <v>1119</v>
      </c>
      <c r="N415" s="43"/>
      <c r="O415" s="43"/>
      <c r="P415" s="43"/>
      <c r="Q415" s="43"/>
      <c r="R415" s="43"/>
      <c r="S415" s="44"/>
      <c r="U415" s="52" t="str">
        <f t="shared" si="16"/>
        <v>420</v>
      </c>
    </row>
    <row r="416" spans="1:21" s="52" customFormat="1">
      <c r="A416" s="128">
        <f t="shared" si="15"/>
        <v>410</v>
      </c>
      <c r="B416" s="2202" t="s">
        <v>14030</v>
      </c>
      <c r="C416" s="44" t="s">
        <v>1841</v>
      </c>
      <c r="D416" s="44" t="s">
        <v>1841</v>
      </c>
      <c r="E416" s="128" t="s">
        <v>3659</v>
      </c>
      <c r="F416" s="128" t="s">
        <v>3516</v>
      </c>
      <c r="G416" s="44" t="s">
        <v>2645</v>
      </c>
      <c r="H416" s="44" t="s">
        <v>3890</v>
      </c>
      <c r="I416" s="128">
        <v>2.12</v>
      </c>
      <c r="J416" s="128">
        <v>139</v>
      </c>
      <c r="K416" s="46">
        <v>0</v>
      </c>
      <c r="L416" s="46">
        <v>4</v>
      </c>
      <c r="M416" s="43" t="s">
        <v>3660</v>
      </c>
      <c r="N416" s="43"/>
      <c r="O416" s="43"/>
      <c r="P416" s="43"/>
      <c r="Q416" s="43"/>
      <c r="R416" s="43"/>
      <c r="S416" s="44"/>
      <c r="U416" s="52" t="str">
        <f t="shared" si="16"/>
        <v>420</v>
      </c>
    </row>
    <row r="417" spans="1:21" s="52" customFormat="1">
      <c r="A417" s="128">
        <f t="shared" si="15"/>
        <v>411</v>
      </c>
      <c r="B417" s="2202" t="s">
        <v>14031</v>
      </c>
      <c r="C417" s="44" t="s">
        <v>1843</v>
      </c>
      <c r="D417" s="44" t="s">
        <v>1843</v>
      </c>
      <c r="E417" s="128" t="s">
        <v>3659</v>
      </c>
      <c r="F417" s="128" t="s">
        <v>3516</v>
      </c>
      <c r="G417" s="44" t="s">
        <v>2645</v>
      </c>
      <c r="H417" s="44" t="s">
        <v>3890</v>
      </c>
      <c r="I417" s="128">
        <v>2.12</v>
      </c>
      <c r="J417" s="128">
        <v>139</v>
      </c>
      <c r="K417" s="46">
        <v>0</v>
      </c>
      <c r="L417" s="46">
        <v>4</v>
      </c>
      <c r="M417" s="43" t="s">
        <v>3660</v>
      </c>
      <c r="N417" s="43"/>
      <c r="O417" s="43"/>
      <c r="P417" s="43"/>
      <c r="Q417" s="43"/>
      <c r="R417" s="43"/>
      <c r="S417" s="44"/>
      <c r="U417" s="52" t="str">
        <f t="shared" si="16"/>
        <v>420</v>
      </c>
    </row>
    <row r="418" spans="1:21" s="52" customFormat="1">
      <c r="A418" s="128">
        <f t="shared" si="15"/>
        <v>412</v>
      </c>
      <c r="B418" s="2202" t="s">
        <v>14032</v>
      </c>
      <c r="C418" s="44" t="s">
        <v>1852</v>
      </c>
      <c r="D418" s="44" t="s">
        <v>1852</v>
      </c>
      <c r="E418" s="128" t="s">
        <v>3659</v>
      </c>
      <c r="F418" s="128" t="s">
        <v>17276</v>
      </c>
      <c r="G418" s="44" t="s">
        <v>2645</v>
      </c>
      <c r="H418" s="44" t="s">
        <v>391</v>
      </c>
      <c r="I418" s="128">
        <v>5.33</v>
      </c>
      <c r="J418" s="128">
        <v>100</v>
      </c>
      <c r="K418" s="46">
        <v>0</v>
      </c>
      <c r="L418" s="46">
        <v>10</v>
      </c>
      <c r="M418" s="43" t="s">
        <v>3660</v>
      </c>
      <c r="N418" s="43"/>
      <c r="O418" s="43"/>
      <c r="P418" s="43"/>
      <c r="Q418" s="43"/>
      <c r="R418" s="43"/>
      <c r="S418" s="44"/>
      <c r="T418" s="52" t="s">
        <v>12535</v>
      </c>
      <c r="U418" s="52" t="str">
        <f t="shared" si="16"/>
        <v>430</v>
      </c>
    </row>
    <row r="419" spans="1:21" s="52" customFormat="1">
      <c r="A419" s="128">
        <f t="shared" si="15"/>
        <v>413</v>
      </c>
      <c r="B419" s="2202" t="s">
        <v>14033</v>
      </c>
      <c r="C419" s="44" t="s">
        <v>1854</v>
      </c>
      <c r="D419" s="44" t="s">
        <v>1854</v>
      </c>
      <c r="E419" s="128" t="s">
        <v>3659</v>
      </c>
      <c r="F419" s="128" t="s">
        <v>17276</v>
      </c>
      <c r="G419" s="44" t="s">
        <v>2645</v>
      </c>
      <c r="H419" s="44" t="s">
        <v>391</v>
      </c>
      <c r="I419" s="128">
        <v>5.33</v>
      </c>
      <c r="J419" s="128">
        <v>100</v>
      </c>
      <c r="K419" s="46">
        <v>0</v>
      </c>
      <c r="L419" s="46">
        <v>10</v>
      </c>
      <c r="M419" s="43" t="s">
        <v>3660</v>
      </c>
      <c r="N419" s="43"/>
      <c r="O419" s="43"/>
      <c r="P419" s="43"/>
      <c r="Q419" s="43"/>
      <c r="R419" s="43"/>
      <c r="S419" s="44"/>
      <c r="T419" s="52" t="s">
        <v>12535</v>
      </c>
      <c r="U419" s="52" t="str">
        <f t="shared" si="16"/>
        <v>430</v>
      </c>
    </row>
    <row r="420" spans="1:21" s="52" customFormat="1">
      <c r="A420" s="128">
        <f t="shared" si="15"/>
        <v>414</v>
      </c>
      <c r="B420" s="2202" t="s">
        <v>14034</v>
      </c>
      <c r="C420" s="44" t="s">
        <v>3225</v>
      </c>
      <c r="D420" s="44"/>
      <c r="E420" s="128" t="s">
        <v>3659</v>
      </c>
      <c r="F420" s="128" t="s">
        <v>3516</v>
      </c>
      <c r="G420" s="44" t="s">
        <v>2645</v>
      </c>
      <c r="H420" s="44" t="s">
        <v>753</v>
      </c>
      <c r="I420" s="128">
        <v>0.19</v>
      </c>
      <c r="J420" s="128">
        <v>40</v>
      </c>
      <c r="K420" s="46" t="s">
        <v>2980</v>
      </c>
      <c r="L420" s="46">
        <v>2</v>
      </c>
      <c r="M420" s="43" t="s">
        <v>3660</v>
      </c>
      <c r="N420" s="43"/>
      <c r="O420" s="43"/>
      <c r="P420" s="43"/>
      <c r="Q420" s="43"/>
      <c r="R420" s="43"/>
      <c r="S420" s="44"/>
      <c r="U420" s="52" t="str">
        <f t="shared" si="16"/>
        <v>430</v>
      </c>
    </row>
    <row r="421" spans="1:21" s="52" customFormat="1">
      <c r="A421" s="128">
        <f t="shared" si="15"/>
        <v>415</v>
      </c>
      <c r="B421" s="2202" t="s">
        <v>14035</v>
      </c>
      <c r="C421" s="44" t="s">
        <v>1005</v>
      </c>
      <c r="D421" s="44"/>
      <c r="E421" s="128" t="s">
        <v>3659</v>
      </c>
      <c r="F421" s="128" t="s">
        <v>3516</v>
      </c>
      <c r="G421" s="44" t="s">
        <v>2645</v>
      </c>
      <c r="H421" s="44" t="s">
        <v>753</v>
      </c>
      <c r="I421" s="128">
        <v>0.19</v>
      </c>
      <c r="J421" s="128">
        <v>40</v>
      </c>
      <c r="K421" s="46" t="s">
        <v>2980</v>
      </c>
      <c r="L421" s="46">
        <v>2</v>
      </c>
      <c r="M421" s="43" t="s">
        <v>3660</v>
      </c>
      <c r="N421" s="43"/>
      <c r="O421" s="43"/>
      <c r="P421" s="43"/>
      <c r="Q421" s="43"/>
      <c r="R421" s="43"/>
      <c r="S421" s="44"/>
      <c r="U421" s="52" t="str">
        <f t="shared" si="16"/>
        <v>430</v>
      </c>
    </row>
    <row r="422" spans="1:21" s="52" customFormat="1">
      <c r="A422" s="128">
        <f t="shared" si="15"/>
        <v>416</v>
      </c>
      <c r="B422" s="2202" t="s">
        <v>14036</v>
      </c>
      <c r="C422" s="44" t="s">
        <v>1006</v>
      </c>
      <c r="D422" s="44"/>
      <c r="E422" s="128" t="s">
        <v>3659</v>
      </c>
      <c r="F422" s="128" t="s">
        <v>3516</v>
      </c>
      <c r="G422" s="44" t="s">
        <v>2645</v>
      </c>
      <c r="H422" s="44" t="s">
        <v>4205</v>
      </c>
      <c r="I422" s="128">
        <v>15.7</v>
      </c>
      <c r="J422" s="128">
        <v>201</v>
      </c>
      <c r="K422" s="46">
        <v>0</v>
      </c>
      <c r="L422" s="46">
        <v>25</v>
      </c>
      <c r="M422" s="43" t="s">
        <v>3660</v>
      </c>
      <c r="N422" s="43"/>
      <c r="O422" s="43"/>
      <c r="P422" s="43"/>
      <c r="Q422" s="43"/>
      <c r="R422" s="43"/>
      <c r="S422" s="44"/>
      <c r="U422" s="52" t="str">
        <f t="shared" si="16"/>
        <v>430</v>
      </c>
    </row>
    <row r="423" spans="1:21" s="52" customFormat="1">
      <c r="A423" s="128">
        <f t="shared" si="15"/>
        <v>417</v>
      </c>
      <c r="B423" s="2202" t="s">
        <v>14037</v>
      </c>
      <c r="C423" s="44" t="s">
        <v>1007</v>
      </c>
      <c r="D423" s="44"/>
      <c r="E423" s="128" t="s">
        <v>3659</v>
      </c>
      <c r="F423" s="128" t="s">
        <v>3516</v>
      </c>
      <c r="G423" s="44" t="s">
        <v>2645</v>
      </c>
      <c r="H423" s="44" t="s">
        <v>4205</v>
      </c>
      <c r="I423" s="128">
        <v>15.7</v>
      </c>
      <c r="J423" s="128">
        <v>201</v>
      </c>
      <c r="K423" s="46">
        <v>0</v>
      </c>
      <c r="L423" s="46">
        <v>25</v>
      </c>
      <c r="M423" s="43" t="s">
        <v>3660</v>
      </c>
      <c r="N423" s="43"/>
      <c r="O423" s="43"/>
      <c r="P423" s="43"/>
      <c r="Q423" s="43"/>
      <c r="R423" s="43"/>
      <c r="S423" s="44"/>
      <c r="U423" s="52" t="str">
        <f t="shared" si="16"/>
        <v>430</v>
      </c>
    </row>
    <row r="424" spans="1:21" s="52" customFormat="1">
      <c r="A424" s="128">
        <f t="shared" si="15"/>
        <v>418</v>
      </c>
      <c r="B424" s="2202" t="s">
        <v>14038</v>
      </c>
      <c r="C424" s="44" t="s">
        <v>1855</v>
      </c>
      <c r="D424" s="44" t="s">
        <v>1855</v>
      </c>
      <c r="E424" s="128" t="s">
        <v>3659</v>
      </c>
      <c r="F424" s="128" t="s">
        <v>17240</v>
      </c>
      <c r="G424" s="44" t="s">
        <v>2645</v>
      </c>
      <c r="H424" s="44" t="s">
        <v>543</v>
      </c>
      <c r="I424" s="128">
        <v>2.2400000000000002</v>
      </c>
      <c r="J424" s="128">
        <v>170</v>
      </c>
      <c r="K424" s="46">
        <v>0</v>
      </c>
      <c r="L424" s="46">
        <v>5</v>
      </c>
      <c r="M424" s="43" t="s">
        <v>3660</v>
      </c>
      <c r="N424" s="43"/>
      <c r="O424" s="43"/>
      <c r="P424" s="43"/>
      <c r="Q424" s="43"/>
      <c r="R424" s="43"/>
      <c r="S424" s="44"/>
      <c r="T424" s="975" t="s">
        <v>12519</v>
      </c>
      <c r="U424" s="52" t="str">
        <f t="shared" si="16"/>
        <v>440</v>
      </c>
    </row>
    <row r="425" spans="1:21" s="52" customFormat="1">
      <c r="A425" s="128">
        <f t="shared" si="15"/>
        <v>419</v>
      </c>
      <c r="B425" s="2202" t="s">
        <v>14039</v>
      </c>
      <c r="C425" s="44" t="s">
        <v>1857</v>
      </c>
      <c r="D425" s="44" t="s">
        <v>1857</v>
      </c>
      <c r="E425" s="128" t="s">
        <v>3659</v>
      </c>
      <c r="F425" s="128" t="s">
        <v>17240</v>
      </c>
      <c r="G425" s="44" t="s">
        <v>2645</v>
      </c>
      <c r="H425" s="44" t="s">
        <v>543</v>
      </c>
      <c r="I425" s="128">
        <v>2.2400000000000002</v>
      </c>
      <c r="J425" s="128">
        <v>170</v>
      </c>
      <c r="K425" s="46">
        <v>0</v>
      </c>
      <c r="L425" s="46">
        <v>5</v>
      </c>
      <c r="M425" s="43" t="s">
        <v>3660</v>
      </c>
      <c r="N425" s="43"/>
      <c r="O425" s="43"/>
      <c r="P425" s="43"/>
      <c r="Q425" s="43"/>
      <c r="R425" s="43"/>
      <c r="S425" s="44"/>
      <c r="T425" s="975" t="s">
        <v>12519</v>
      </c>
      <c r="U425" s="52" t="str">
        <f t="shared" si="16"/>
        <v>440</v>
      </c>
    </row>
    <row r="426" spans="1:21" s="52" customFormat="1">
      <c r="A426" s="128">
        <f t="shared" si="15"/>
        <v>420</v>
      </c>
      <c r="B426" s="2202" t="s">
        <v>14040</v>
      </c>
      <c r="C426" s="44" t="s">
        <v>1862</v>
      </c>
      <c r="D426" s="44" t="s">
        <v>1862</v>
      </c>
      <c r="E426" s="128" t="s">
        <v>3659</v>
      </c>
      <c r="F426" s="128" t="s">
        <v>3516</v>
      </c>
      <c r="G426" s="44" t="s">
        <v>2645</v>
      </c>
      <c r="H426" s="44" t="s">
        <v>3891</v>
      </c>
      <c r="I426" s="128">
        <v>2.2400000000000002</v>
      </c>
      <c r="J426" s="128">
        <v>40</v>
      </c>
      <c r="K426" s="46">
        <v>0</v>
      </c>
      <c r="L426" s="46">
        <v>6</v>
      </c>
      <c r="M426" s="43" t="s">
        <v>3660</v>
      </c>
      <c r="N426" s="43"/>
      <c r="O426" s="43"/>
      <c r="P426" s="43"/>
      <c r="Q426" s="43"/>
      <c r="R426" s="43"/>
      <c r="S426" s="44"/>
      <c r="U426" s="52" t="str">
        <f t="shared" si="16"/>
        <v>450</v>
      </c>
    </row>
    <row r="427" spans="1:21" s="52" customFormat="1">
      <c r="A427" s="128">
        <f t="shared" si="15"/>
        <v>421</v>
      </c>
      <c r="B427" s="2202" t="s">
        <v>14041</v>
      </c>
      <c r="C427" s="44" t="s">
        <v>1864</v>
      </c>
      <c r="D427" s="44" t="s">
        <v>1864</v>
      </c>
      <c r="E427" s="128" t="s">
        <v>3659</v>
      </c>
      <c r="F427" s="128" t="s">
        <v>3516</v>
      </c>
      <c r="G427" s="44" t="s">
        <v>2645</v>
      </c>
      <c r="H427" s="44" t="s">
        <v>3891</v>
      </c>
      <c r="I427" s="128">
        <v>2.2400000000000002</v>
      </c>
      <c r="J427" s="128">
        <v>40</v>
      </c>
      <c r="K427" s="46">
        <v>0</v>
      </c>
      <c r="L427" s="46">
        <v>6</v>
      </c>
      <c r="M427" s="43" t="s">
        <v>3660</v>
      </c>
      <c r="N427" s="43"/>
      <c r="O427" s="43"/>
      <c r="P427" s="43"/>
      <c r="Q427" s="43"/>
      <c r="R427" s="43"/>
      <c r="S427" s="44"/>
      <c r="U427" s="52" t="str">
        <f t="shared" si="16"/>
        <v>450</v>
      </c>
    </row>
    <row r="428" spans="1:21" s="52" customFormat="1">
      <c r="A428" s="128">
        <f t="shared" si="15"/>
        <v>422</v>
      </c>
      <c r="B428" s="2202" t="s">
        <v>14042</v>
      </c>
      <c r="C428" s="44" t="s">
        <v>1867</v>
      </c>
      <c r="D428" s="44" t="s">
        <v>1867</v>
      </c>
      <c r="E428" s="128" t="s">
        <v>3659</v>
      </c>
      <c r="F428" s="128" t="s">
        <v>17215</v>
      </c>
      <c r="G428" s="44" t="s">
        <v>2645</v>
      </c>
      <c r="H428" s="44" t="s">
        <v>3876</v>
      </c>
      <c r="I428" s="128">
        <v>44.23</v>
      </c>
      <c r="J428" s="128">
        <v>39</v>
      </c>
      <c r="K428" s="46">
        <v>0</v>
      </c>
      <c r="L428" s="46">
        <v>70</v>
      </c>
      <c r="M428" s="43" t="s">
        <v>3660</v>
      </c>
      <c r="N428" s="43"/>
      <c r="O428" s="43"/>
      <c r="P428" s="43"/>
      <c r="Q428" s="43"/>
      <c r="R428" s="43"/>
      <c r="S428" s="44"/>
      <c r="T428" s="52" t="s">
        <v>12399</v>
      </c>
      <c r="U428" s="52" t="str">
        <f t="shared" si="16"/>
        <v>510</v>
      </c>
    </row>
    <row r="429" spans="1:21" s="52" customFormat="1">
      <c r="A429" s="128">
        <f t="shared" si="15"/>
        <v>423</v>
      </c>
      <c r="B429" s="2202" t="s">
        <v>14043</v>
      </c>
      <c r="C429" s="44" t="s">
        <v>1869</v>
      </c>
      <c r="D429" s="44" t="s">
        <v>1869</v>
      </c>
      <c r="E429" s="128" t="s">
        <v>3659</v>
      </c>
      <c r="F429" s="128" t="s">
        <v>17215</v>
      </c>
      <c r="G429" s="44" t="s">
        <v>2645</v>
      </c>
      <c r="H429" s="44" t="s">
        <v>3876</v>
      </c>
      <c r="I429" s="128">
        <v>44.23</v>
      </c>
      <c r="J429" s="128">
        <v>39</v>
      </c>
      <c r="K429" s="46">
        <v>0</v>
      </c>
      <c r="L429" s="46">
        <v>70</v>
      </c>
      <c r="M429" s="43" t="s">
        <v>3660</v>
      </c>
      <c r="N429" s="43"/>
      <c r="O429" s="43"/>
      <c r="P429" s="43"/>
      <c r="Q429" s="43"/>
      <c r="R429" s="43"/>
      <c r="S429" s="44"/>
      <c r="T429" s="52" t="s">
        <v>12399</v>
      </c>
      <c r="U429" s="52" t="str">
        <f t="shared" si="16"/>
        <v>510</v>
      </c>
    </row>
    <row r="430" spans="1:21" s="52" customFormat="1">
      <c r="A430" s="128">
        <f t="shared" si="15"/>
        <v>424</v>
      </c>
      <c r="B430" s="2202" t="s">
        <v>14044</v>
      </c>
      <c r="C430" s="44" t="s">
        <v>1870</v>
      </c>
      <c r="D430" s="44" t="s">
        <v>1870</v>
      </c>
      <c r="E430" s="128" t="s">
        <v>3659</v>
      </c>
      <c r="F430" s="128" t="s">
        <v>17239</v>
      </c>
      <c r="G430" s="44" t="s">
        <v>2645</v>
      </c>
      <c r="H430" s="44" t="s">
        <v>3876</v>
      </c>
      <c r="I430" s="128">
        <v>4.5999999999999996</v>
      </c>
      <c r="J430" s="128">
        <v>40</v>
      </c>
      <c r="K430" s="46">
        <v>0</v>
      </c>
      <c r="L430" s="46">
        <v>10</v>
      </c>
      <c r="M430" s="43" t="s">
        <v>3660</v>
      </c>
      <c r="N430" s="43"/>
      <c r="O430" s="43"/>
      <c r="P430" s="43"/>
      <c r="Q430" s="43"/>
      <c r="R430" s="43"/>
      <c r="S430" s="44"/>
      <c r="T430" s="975" t="s">
        <v>12488</v>
      </c>
      <c r="U430" s="52" t="str">
        <f t="shared" si="16"/>
        <v>510</v>
      </c>
    </row>
    <row r="431" spans="1:21" s="52" customFormat="1">
      <c r="A431" s="128">
        <f t="shared" si="15"/>
        <v>425</v>
      </c>
      <c r="B431" s="2202" t="s">
        <v>14045</v>
      </c>
      <c r="C431" s="44" t="s">
        <v>1872</v>
      </c>
      <c r="D431" s="44" t="s">
        <v>1872</v>
      </c>
      <c r="E431" s="128" t="s">
        <v>3659</v>
      </c>
      <c r="F431" s="128" t="s">
        <v>17239</v>
      </c>
      <c r="G431" s="44" t="s">
        <v>2645</v>
      </c>
      <c r="H431" s="44" t="s">
        <v>3876</v>
      </c>
      <c r="I431" s="128">
        <v>4.5999999999999996</v>
      </c>
      <c r="J431" s="128">
        <v>40</v>
      </c>
      <c r="K431" s="46">
        <v>0</v>
      </c>
      <c r="L431" s="46">
        <v>10</v>
      </c>
      <c r="M431" s="43" t="s">
        <v>3660</v>
      </c>
      <c r="N431" s="43"/>
      <c r="O431" s="43"/>
      <c r="P431" s="43"/>
      <c r="Q431" s="43"/>
      <c r="R431" s="43"/>
      <c r="S431" s="44"/>
      <c r="T431" s="975" t="s">
        <v>12488</v>
      </c>
      <c r="U431" s="52" t="str">
        <f t="shared" si="16"/>
        <v>510</v>
      </c>
    </row>
    <row r="432" spans="1:21" s="52" customFormat="1">
      <c r="A432" s="128">
        <f t="shared" si="15"/>
        <v>426</v>
      </c>
      <c r="B432" s="2202" t="s">
        <v>14046</v>
      </c>
      <c r="C432" s="44" t="s">
        <v>1876</v>
      </c>
      <c r="D432" s="44" t="s">
        <v>1876</v>
      </c>
      <c r="E432" s="128" t="s">
        <v>3659</v>
      </c>
      <c r="F432" s="128" t="s">
        <v>17258</v>
      </c>
      <c r="G432" s="44" t="s">
        <v>2645</v>
      </c>
      <c r="H432" s="44" t="s">
        <v>3876</v>
      </c>
      <c r="I432" s="128">
        <v>2.96</v>
      </c>
      <c r="J432" s="128">
        <v>40</v>
      </c>
      <c r="K432" s="46">
        <v>0</v>
      </c>
      <c r="L432" s="46">
        <v>6</v>
      </c>
      <c r="M432" s="43" t="s">
        <v>3660</v>
      </c>
      <c r="N432" s="43"/>
      <c r="O432" s="43"/>
      <c r="P432" s="43"/>
      <c r="Q432" s="43"/>
      <c r="R432" s="43"/>
      <c r="S432" s="44"/>
      <c r="T432" s="975" t="s">
        <v>12413</v>
      </c>
      <c r="U432" s="52" t="str">
        <f t="shared" si="16"/>
        <v>520</v>
      </c>
    </row>
    <row r="433" spans="1:21" s="52" customFormat="1">
      <c r="A433" s="128">
        <f t="shared" si="15"/>
        <v>427</v>
      </c>
      <c r="B433" s="2202" t="s">
        <v>14047</v>
      </c>
      <c r="C433" s="44" t="s">
        <v>1878</v>
      </c>
      <c r="D433" s="44" t="s">
        <v>1878</v>
      </c>
      <c r="E433" s="128" t="s">
        <v>3659</v>
      </c>
      <c r="F433" s="128" t="s">
        <v>17258</v>
      </c>
      <c r="G433" s="44" t="s">
        <v>2645</v>
      </c>
      <c r="H433" s="44" t="s">
        <v>3876</v>
      </c>
      <c r="I433" s="128">
        <v>2.96</v>
      </c>
      <c r="J433" s="128">
        <v>40</v>
      </c>
      <c r="K433" s="46">
        <v>0</v>
      </c>
      <c r="L433" s="46">
        <v>6</v>
      </c>
      <c r="M433" s="43" t="s">
        <v>3660</v>
      </c>
      <c r="N433" s="43"/>
      <c r="O433" s="43"/>
      <c r="P433" s="43"/>
      <c r="Q433" s="43"/>
      <c r="R433" s="43"/>
      <c r="S433" s="44"/>
      <c r="T433" s="975" t="s">
        <v>12413</v>
      </c>
      <c r="U433" s="52" t="str">
        <f t="shared" si="16"/>
        <v>520</v>
      </c>
    </row>
    <row r="434" spans="1:21" s="52" customFormat="1">
      <c r="A434" s="128">
        <f t="shared" si="15"/>
        <v>428</v>
      </c>
      <c r="B434" s="2202" t="s">
        <v>14048</v>
      </c>
      <c r="C434" s="44" t="s">
        <v>1873</v>
      </c>
      <c r="D434" s="44" t="s">
        <v>1873</v>
      </c>
      <c r="E434" s="128" t="s">
        <v>3659</v>
      </c>
      <c r="F434" s="128" t="s">
        <v>17258</v>
      </c>
      <c r="G434" s="44" t="s">
        <v>2645</v>
      </c>
      <c r="H434" s="44" t="s">
        <v>755</v>
      </c>
      <c r="I434" s="128">
        <v>2.06</v>
      </c>
      <c r="J434" s="128">
        <v>120</v>
      </c>
      <c r="K434" s="46">
        <v>0</v>
      </c>
      <c r="L434" s="46">
        <v>4</v>
      </c>
      <c r="M434" s="43" t="s">
        <v>3660</v>
      </c>
      <c r="N434" s="43"/>
      <c r="O434" s="43"/>
      <c r="P434" s="43"/>
      <c r="Q434" s="43"/>
      <c r="R434" s="43"/>
      <c r="S434" s="44"/>
      <c r="T434" s="52" t="s">
        <v>12413</v>
      </c>
      <c r="U434" s="52" t="str">
        <f t="shared" si="16"/>
        <v>520</v>
      </c>
    </row>
    <row r="435" spans="1:21" s="52" customFormat="1">
      <c r="A435" s="128">
        <f t="shared" si="15"/>
        <v>429</v>
      </c>
      <c r="B435" s="2202" t="s">
        <v>14049</v>
      </c>
      <c r="C435" s="44" t="s">
        <v>1875</v>
      </c>
      <c r="D435" s="44" t="s">
        <v>1875</v>
      </c>
      <c r="E435" s="128" t="s">
        <v>3659</v>
      </c>
      <c r="F435" s="128" t="s">
        <v>17258</v>
      </c>
      <c r="G435" s="44" t="s">
        <v>2645</v>
      </c>
      <c r="H435" s="44" t="s">
        <v>755</v>
      </c>
      <c r="I435" s="128">
        <v>2.06</v>
      </c>
      <c r="J435" s="128">
        <v>120</v>
      </c>
      <c r="K435" s="46">
        <v>0</v>
      </c>
      <c r="L435" s="46">
        <v>4</v>
      </c>
      <c r="M435" s="43" t="s">
        <v>3660</v>
      </c>
      <c r="N435" s="43"/>
      <c r="O435" s="43"/>
      <c r="P435" s="43"/>
      <c r="Q435" s="43"/>
      <c r="R435" s="43"/>
      <c r="S435" s="44"/>
      <c r="T435" s="52" t="s">
        <v>12413</v>
      </c>
      <c r="U435" s="52" t="str">
        <f t="shared" si="16"/>
        <v>520</v>
      </c>
    </row>
    <row r="436" spans="1:21" s="52" customFormat="1">
      <c r="A436" s="128">
        <f t="shared" si="15"/>
        <v>430</v>
      </c>
      <c r="B436" s="2202" t="s">
        <v>14050</v>
      </c>
      <c r="C436" s="44" t="s">
        <v>1881</v>
      </c>
      <c r="D436" s="44" t="s">
        <v>1881</v>
      </c>
      <c r="E436" s="128" t="s">
        <v>3659</v>
      </c>
      <c r="F436" s="128" t="s">
        <v>17242</v>
      </c>
      <c r="G436" s="44" t="s">
        <v>2645</v>
      </c>
      <c r="H436" s="44" t="s">
        <v>3781</v>
      </c>
      <c r="I436" s="128">
        <v>4.4000000000000004</v>
      </c>
      <c r="J436" s="128">
        <v>40</v>
      </c>
      <c r="K436" s="46">
        <v>0</v>
      </c>
      <c r="L436" s="46">
        <v>10</v>
      </c>
      <c r="M436" s="43" t="s">
        <v>3660</v>
      </c>
      <c r="N436" s="43"/>
      <c r="O436" s="43"/>
      <c r="P436" s="43"/>
      <c r="Q436" s="43"/>
      <c r="R436" s="43"/>
      <c r="S436" s="44"/>
      <c r="T436" s="975" t="s">
        <v>12414</v>
      </c>
      <c r="U436" s="52" t="str">
        <f t="shared" si="16"/>
        <v>530</v>
      </c>
    </row>
    <row r="437" spans="1:21" s="52" customFormat="1">
      <c r="A437" s="128">
        <f t="shared" si="15"/>
        <v>431</v>
      </c>
      <c r="B437" s="2202" t="s">
        <v>14051</v>
      </c>
      <c r="C437" s="44" t="s">
        <v>1883</v>
      </c>
      <c r="D437" s="44" t="s">
        <v>1883</v>
      </c>
      <c r="E437" s="128" t="s">
        <v>3659</v>
      </c>
      <c r="F437" s="128" t="s">
        <v>17242</v>
      </c>
      <c r="G437" s="44" t="s">
        <v>2645</v>
      </c>
      <c r="H437" s="44" t="s">
        <v>3781</v>
      </c>
      <c r="I437" s="128">
        <v>4.4000000000000004</v>
      </c>
      <c r="J437" s="128">
        <v>40</v>
      </c>
      <c r="K437" s="46">
        <v>0</v>
      </c>
      <c r="L437" s="46">
        <v>10</v>
      </c>
      <c r="M437" s="43" t="s">
        <v>3660</v>
      </c>
      <c r="N437" s="43"/>
      <c r="O437" s="43"/>
      <c r="P437" s="43"/>
      <c r="Q437" s="43"/>
      <c r="R437" s="43"/>
      <c r="S437" s="44"/>
      <c r="T437" s="975" t="s">
        <v>12414</v>
      </c>
      <c r="U437" s="52" t="str">
        <f t="shared" si="16"/>
        <v>530</v>
      </c>
    </row>
    <row r="438" spans="1:21" s="52" customFormat="1">
      <c r="A438" s="128">
        <f t="shared" si="15"/>
        <v>432</v>
      </c>
      <c r="B438" s="2202" t="s">
        <v>14052</v>
      </c>
      <c r="C438" s="44" t="s">
        <v>1884</v>
      </c>
      <c r="D438" s="44" t="s">
        <v>1884</v>
      </c>
      <c r="E438" s="128" t="s">
        <v>3659</v>
      </c>
      <c r="F438" s="128" t="s">
        <v>17247</v>
      </c>
      <c r="G438" s="44" t="s">
        <v>2645</v>
      </c>
      <c r="H438" s="44" t="s">
        <v>3875</v>
      </c>
      <c r="I438" s="128">
        <v>2.21</v>
      </c>
      <c r="J438" s="128">
        <v>163</v>
      </c>
      <c r="K438" s="46">
        <v>0</v>
      </c>
      <c r="L438" s="46">
        <v>6</v>
      </c>
      <c r="M438" s="43" t="s">
        <v>3660</v>
      </c>
      <c r="N438" s="43"/>
      <c r="O438" s="43"/>
      <c r="P438" s="43"/>
      <c r="Q438" s="43"/>
      <c r="R438" s="43"/>
      <c r="S438" s="44"/>
      <c r="T438" s="975" t="s">
        <v>12427</v>
      </c>
      <c r="U438" s="52" t="str">
        <f t="shared" si="16"/>
        <v>540</v>
      </c>
    </row>
    <row r="439" spans="1:21" s="52" customFormat="1">
      <c r="A439" s="128">
        <f t="shared" si="15"/>
        <v>433</v>
      </c>
      <c r="B439" s="2202" t="s">
        <v>14053</v>
      </c>
      <c r="C439" s="44" t="s">
        <v>1886</v>
      </c>
      <c r="D439" s="44" t="s">
        <v>1886</v>
      </c>
      <c r="E439" s="128" t="s">
        <v>3659</v>
      </c>
      <c r="F439" s="128" t="s">
        <v>17247</v>
      </c>
      <c r="G439" s="44" t="s">
        <v>2645</v>
      </c>
      <c r="H439" s="44" t="s">
        <v>3875</v>
      </c>
      <c r="I439" s="128">
        <v>2.21</v>
      </c>
      <c r="J439" s="128">
        <v>163</v>
      </c>
      <c r="K439" s="46">
        <v>0</v>
      </c>
      <c r="L439" s="46">
        <v>6</v>
      </c>
      <c r="M439" s="43" t="s">
        <v>3660</v>
      </c>
      <c r="N439" s="43"/>
      <c r="O439" s="43"/>
      <c r="P439" s="43"/>
      <c r="Q439" s="43"/>
      <c r="R439" s="43"/>
      <c r="S439" s="44"/>
      <c r="T439" s="975" t="s">
        <v>12427</v>
      </c>
      <c r="U439" s="52" t="str">
        <f t="shared" si="16"/>
        <v>540</v>
      </c>
    </row>
    <row r="440" spans="1:21" s="52" customFormat="1">
      <c r="A440" s="128">
        <f t="shared" si="15"/>
        <v>434</v>
      </c>
      <c r="B440" s="2202" t="s">
        <v>14054</v>
      </c>
      <c r="C440" s="44" t="s">
        <v>1548</v>
      </c>
      <c r="D440" s="44" t="s">
        <v>1548</v>
      </c>
      <c r="E440" s="128" t="s">
        <v>3659</v>
      </c>
      <c r="F440" s="128" t="s">
        <v>17243</v>
      </c>
      <c r="G440" s="44" t="s">
        <v>2645</v>
      </c>
      <c r="H440" s="44" t="s">
        <v>3876</v>
      </c>
      <c r="I440" s="128">
        <v>2.83</v>
      </c>
      <c r="J440" s="128">
        <v>40</v>
      </c>
      <c r="K440" s="46">
        <v>0</v>
      </c>
      <c r="L440" s="46">
        <v>6</v>
      </c>
      <c r="M440" s="43" t="s">
        <v>3660</v>
      </c>
      <c r="N440" s="43"/>
      <c r="O440" s="43"/>
      <c r="P440" s="43"/>
      <c r="Q440" s="43"/>
      <c r="R440" s="43"/>
      <c r="S440" s="44"/>
      <c r="T440" s="52" t="s">
        <v>12430</v>
      </c>
      <c r="U440" s="52" t="str">
        <f t="shared" si="16"/>
        <v>550</v>
      </c>
    </row>
    <row r="441" spans="1:21" s="52" customFormat="1">
      <c r="A441" s="128">
        <f t="shared" si="15"/>
        <v>435</v>
      </c>
      <c r="B441" s="2202" t="s">
        <v>14055</v>
      </c>
      <c r="C441" s="44" t="s">
        <v>1550</v>
      </c>
      <c r="D441" s="44" t="s">
        <v>1550</v>
      </c>
      <c r="E441" s="128" t="s">
        <v>3659</v>
      </c>
      <c r="F441" s="128" t="s">
        <v>17243</v>
      </c>
      <c r="G441" s="44" t="s">
        <v>2645</v>
      </c>
      <c r="H441" s="44" t="s">
        <v>3876</v>
      </c>
      <c r="I441" s="128">
        <v>2.83</v>
      </c>
      <c r="J441" s="128">
        <v>40</v>
      </c>
      <c r="K441" s="46">
        <v>0</v>
      </c>
      <c r="L441" s="46">
        <v>6</v>
      </c>
      <c r="M441" s="43" t="s">
        <v>3660</v>
      </c>
      <c r="N441" s="43"/>
      <c r="O441" s="43"/>
      <c r="P441" s="43"/>
      <c r="Q441" s="43"/>
      <c r="R441" s="43"/>
      <c r="S441" s="44"/>
      <c r="T441" s="52" t="s">
        <v>12430</v>
      </c>
      <c r="U441" s="52" t="str">
        <f t="shared" si="16"/>
        <v>550</v>
      </c>
    </row>
    <row r="442" spans="1:21" s="929" customFormat="1">
      <c r="A442" s="128">
        <f t="shared" si="15"/>
        <v>436</v>
      </c>
      <c r="B442" s="2208" t="s">
        <v>14056</v>
      </c>
      <c r="C442" s="1838"/>
      <c r="D442" s="1838" t="s">
        <v>12407</v>
      </c>
      <c r="E442" s="2953"/>
      <c r="F442" s="2249" t="s">
        <v>17260</v>
      </c>
      <c r="G442" s="1838"/>
      <c r="H442" s="1838"/>
      <c r="I442" s="2249"/>
      <c r="J442" s="2249"/>
      <c r="K442" s="1838"/>
      <c r="L442" s="1838"/>
      <c r="M442" s="1838"/>
      <c r="N442" s="1838"/>
      <c r="O442" s="1838"/>
      <c r="P442" s="1838"/>
      <c r="Q442" s="1838"/>
      <c r="R442" s="1838"/>
      <c r="S442" s="1838"/>
      <c r="T442" s="929" t="s">
        <v>12406</v>
      </c>
      <c r="U442" s="52" t="str">
        <f t="shared" si="16"/>
        <v>660</v>
      </c>
    </row>
    <row r="443" spans="1:21" s="929" customFormat="1">
      <c r="A443" s="128">
        <f t="shared" si="15"/>
        <v>437</v>
      </c>
      <c r="B443" s="2208" t="s">
        <v>14057</v>
      </c>
      <c r="C443" s="2207"/>
      <c r="D443" s="2207" t="s">
        <v>12407</v>
      </c>
      <c r="E443" s="2955"/>
      <c r="F443" s="2253" t="s">
        <v>17260</v>
      </c>
      <c r="G443" s="2207"/>
      <c r="H443" s="2207"/>
      <c r="I443" s="2253"/>
      <c r="J443" s="2253"/>
      <c r="K443" s="2207"/>
      <c r="L443" s="2207"/>
      <c r="M443" s="2207"/>
      <c r="N443" s="2207"/>
      <c r="O443" s="2207"/>
      <c r="P443" s="2207"/>
      <c r="Q443" s="2207"/>
      <c r="R443" s="2207"/>
      <c r="S443" s="2207"/>
      <c r="T443" s="929" t="s">
        <v>12406</v>
      </c>
      <c r="U443" s="52" t="str">
        <f t="shared" si="16"/>
        <v>660</v>
      </c>
    </row>
    <row r="444" spans="1:21" s="52" customFormat="1">
      <c r="A444" s="128">
        <f t="shared" si="15"/>
        <v>438</v>
      </c>
      <c r="B444" s="2202" t="s">
        <v>14058</v>
      </c>
      <c r="C444" s="44" t="s">
        <v>1551</v>
      </c>
      <c r="D444" s="44" t="s">
        <v>1551</v>
      </c>
      <c r="E444" s="128" t="s">
        <v>3659</v>
      </c>
      <c r="F444" s="128" t="s">
        <v>17244</v>
      </c>
      <c r="G444" s="44" t="s">
        <v>2645</v>
      </c>
      <c r="H444" s="44" t="s">
        <v>3877</v>
      </c>
      <c r="I444" s="128">
        <v>44.2</v>
      </c>
      <c r="J444" s="128">
        <v>74</v>
      </c>
      <c r="K444" s="46">
        <v>0</v>
      </c>
      <c r="L444" s="46">
        <v>70</v>
      </c>
      <c r="M444" s="43" t="s">
        <v>3660</v>
      </c>
      <c r="N444" s="43"/>
      <c r="O444" s="43"/>
      <c r="P444" s="43"/>
      <c r="Q444" s="43"/>
      <c r="R444" s="43"/>
      <c r="S444" s="44"/>
      <c r="T444" s="975" t="s">
        <v>12442</v>
      </c>
      <c r="U444" s="52" t="str">
        <f t="shared" si="16"/>
        <v>610</v>
      </c>
    </row>
    <row r="445" spans="1:21" s="52" customFormat="1">
      <c r="A445" s="128">
        <f t="shared" si="15"/>
        <v>439</v>
      </c>
      <c r="B445" s="2202" t="s">
        <v>14059</v>
      </c>
      <c r="C445" s="44" t="s">
        <v>1553</v>
      </c>
      <c r="D445" s="44" t="s">
        <v>1553</v>
      </c>
      <c r="E445" s="128" t="s">
        <v>3659</v>
      </c>
      <c r="F445" s="128" t="s">
        <v>17244</v>
      </c>
      <c r="G445" s="44" t="s">
        <v>2645</v>
      </c>
      <c r="H445" s="44" t="s">
        <v>3877</v>
      </c>
      <c r="I445" s="128">
        <v>44.2</v>
      </c>
      <c r="J445" s="128">
        <v>74</v>
      </c>
      <c r="K445" s="46">
        <v>0</v>
      </c>
      <c r="L445" s="46">
        <v>70</v>
      </c>
      <c r="M445" s="43" t="s">
        <v>3660</v>
      </c>
      <c r="N445" s="43"/>
      <c r="O445" s="43"/>
      <c r="P445" s="43"/>
      <c r="Q445" s="43"/>
      <c r="R445" s="43"/>
      <c r="S445" s="44"/>
      <c r="T445" s="52" t="s">
        <v>12442</v>
      </c>
      <c r="U445" s="52" t="str">
        <f t="shared" si="16"/>
        <v>610</v>
      </c>
    </row>
    <row r="446" spans="1:21" s="52" customFormat="1">
      <c r="A446" s="128">
        <f t="shared" si="15"/>
        <v>440</v>
      </c>
      <c r="B446" s="2202" t="s">
        <v>14060</v>
      </c>
      <c r="C446" s="44" t="s">
        <v>1554</v>
      </c>
      <c r="D446" s="44" t="s">
        <v>1554</v>
      </c>
      <c r="E446" s="128" t="s">
        <v>3659</v>
      </c>
      <c r="F446" s="128" t="s">
        <v>17239</v>
      </c>
      <c r="G446" s="44" t="s">
        <v>2645</v>
      </c>
      <c r="H446" s="44" t="s">
        <v>3878</v>
      </c>
      <c r="I446" s="128">
        <v>4.7</v>
      </c>
      <c r="J446" s="128">
        <v>40</v>
      </c>
      <c r="K446" s="46">
        <v>0</v>
      </c>
      <c r="L446" s="46">
        <v>10</v>
      </c>
      <c r="M446" s="43" t="s">
        <v>3660</v>
      </c>
      <c r="N446" s="43"/>
      <c r="O446" s="43"/>
      <c r="P446" s="43"/>
      <c r="Q446" s="43"/>
      <c r="R446" s="43"/>
      <c r="S446" s="44"/>
      <c r="T446" s="975" t="s">
        <v>12488</v>
      </c>
      <c r="U446" s="52" t="str">
        <f t="shared" si="16"/>
        <v>610</v>
      </c>
    </row>
    <row r="447" spans="1:21" s="52" customFormat="1">
      <c r="A447" s="128">
        <f t="shared" si="15"/>
        <v>441</v>
      </c>
      <c r="B447" s="2202" t="s">
        <v>14061</v>
      </c>
      <c r="C447" s="44" t="s">
        <v>1556</v>
      </c>
      <c r="D447" s="44" t="s">
        <v>1556</v>
      </c>
      <c r="E447" s="128" t="s">
        <v>3659</v>
      </c>
      <c r="F447" s="128" t="s">
        <v>17239</v>
      </c>
      <c r="G447" s="44" t="s">
        <v>2645</v>
      </c>
      <c r="H447" s="44" t="s">
        <v>4210</v>
      </c>
      <c r="I447" s="128">
        <v>4.7</v>
      </c>
      <c r="J447" s="128">
        <v>40</v>
      </c>
      <c r="K447" s="46">
        <v>0</v>
      </c>
      <c r="L447" s="46">
        <v>10</v>
      </c>
      <c r="M447" s="43" t="s">
        <v>3660</v>
      </c>
      <c r="N447" s="43"/>
      <c r="O447" s="43"/>
      <c r="P447" s="43"/>
      <c r="Q447" s="43"/>
      <c r="R447" s="43"/>
      <c r="S447" s="44"/>
      <c r="T447" s="975" t="s">
        <v>12488</v>
      </c>
      <c r="U447" s="52" t="str">
        <f t="shared" si="16"/>
        <v>610</v>
      </c>
    </row>
    <row r="448" spans="1:21" s="52" customFormat="1">
      <c r="A448" s="128">
        <f t="shared" si="15"/>
        <v>442</v>
      </c>
      <c r="B448" s="2202" t="s">
        <v>14062</v>
      </c>
      <c r="C448" s="44" t="s">
        <v>1560</v>
      </c>
      <c r="D448" s="44" t="s">
        <v>1560</v>
      </c>
      <c r="E448" s="128" t="s">
        <v>3659</v>
      </c>
      <c r="F448" s="128" t="s">
        <v>17221</v>
      </c>
      <c r="G448" s="44" t="s">
        <v>2645</v>
      </c>
      <c r="H448" s="44" t="s">
        <v>4210</v>
      </c>
      <c r="I448" s="128">
        <v>3.6</v>
      </c>
      <c r="J448" s="128">
        <v>40</v>
      </c>
      <c r="K448" s="46">
        <v>0</v>
      </c>
      <c r="L448" s="46">
        <v>6</v>
      </c>
      <c r="M448" s="43" t="s">
        <v>3660</v>
      </c>
      <c r="N448" s="43"/>
      <c r="O448" s="43"/>
      <c r="P448" s="43"/>
      <c r="Q448" s="43"/>
      <c r="R448" s="43"/>
      <c r="S448" s="44"/>
      <c r="T448" s="52" t="s">
        <v>12446</v>
      </c>
      <c r="U448" s="52" t="str">
        <f t="shared" si="16"/>
        <v>620</v>
      </c>
    </row>
    <row r="449" spans="1:21" s="52" customFormat="1">
      <c r="A449" s="128">
        <f t="shared" si="15"/>
        <v>443</v>
      </c>
      <c r="B449" s="2202" t="s">
        <v>14063</v>
      </c>
      <c r="C449" s="44" t="s">
        <v>1562</v>
      </c>
      <c r="D449" s="44" t="s">
        <v>1562</v>
      </c>
      <c r="E449" s="128" t="s">
        <v>3659</v>
      </c>
      <c r="F449" s="128" t="s">
        <v>17221</v>
      </c>
      <c r="G449" s="44" t="s">
        <v>2645</v>
      </c>
      <c r="H449" s="44" t="s">
        <v>4210</v>
      </c>
      <c r="I449" s="128">
        <v>3.6</v>
      </c>
      <c r="J449" s="128">
        <v>40</v>
      </c>
      <c r="K449" s="46">
        <v>0</v>
      </c>
      <c r="L449" s="46">
        <v>6</v>
      </c>
      <c r="M449" s="43" t="s">
        <v>3660</v>
      </c>
      <c r="N449" s="43"/>
      <c r="O449" s="43"/>
      <c r="P449" s="43"/>
      <c r="Q449" s="43"/>
      <c r="R449" s="43"/>
      <c r="S449" s="44"/>
      <c r="T449" s="52" t="s">
        <v>12446</v>
      </c>
      <c r="U449" s="52" t="str">
        <f t="shared" si="16"/>
        <v>620</v>
      </c>
    </row>
    <row r="450" spans="1:21" s="52" customFormat="1">
      <c r="A450" s="128">
        <f t="shared" si="15"/>
        <v>444</v>
      </c>
      <c r="B450" s="2202" t="s">
        <v>14064</v>
      </c>
      <c r="C450" s="44" t="s">
        <v>1557</v>
      </c>
      <c r="D450" s="44" t="s">
        <v>1557</v>
      </c>
      <c r="E450" s="128" t="s">
        <v>3659</v>
      </c>
      <c r="F450" s="128" t="s">
        <v>17221</v>
      </c>
      <c r="G450" s="44" t="s">
        <v>2645</v>
      </c>
      <c r="H450" s="44" t="s">
        <v>3880</v>
      </c>
      <c r="I450" s="128">
        <v>5.33</v>
      </c>
      <c r="J450" s="128">
        <v>110</v>
      </c>
      <c r="K450" s="46">
        <v>0</v>
      </c>
      <c r="L450" s="46">
        <v>10</v>
      </c>
      <c r="M450" s="43" t="s">
        <v>3660</v>
      </c>
      <c r="N450" s="43"/>
      <c r="O450" s="43"/>
      <c r="P450" s="43"/>
      <c r="Q450" s="43"/>
      <c r="R450" s="43"/>
      <c r="S450" s="44"/>
      <c r="T450" s="52" t="s">
        <v>12446</v>
      </c>
      <c r="U450" s="52" t="str">
        <f t="shared" si="16"/>
        <v>620</v>
      </c>
    </row>
    <row r="451" spans="1:21" s="52" customFormat="1">
      <c r="A451" s="128">
        <f t="shared" si="15"/>
        <v>445</v>
      </c>
      <c r="B451" s="2202" t="s">
        <v>14065</v>
      </c>
      <c r="C451" s="44" t="s">
        <v>1559</v>
      </c>
      <c r="D451" s="44" t="s">
        <v>1559</v>
      </c>
      <c r="E451" s="128" t="s">
        <v>3659</v>
      </c>
      <c r="F451" s="128" t="s">
        <v>17221</v>
      </c>
      <c r="G451" s="44" t="s">
        <v>2645</v>
      </c>
      <c r="H451" s="44" t="s">
        <v>3880</v>
      </c>
      <c r="I451" s="128">
        <v>5.33</v>
      </c>
      <c r="J451" s="128">
        <v>110</v>
      </c>
      <c r="K451" s="46">
        <v>0</v>
      </c>
      <c r="L451" s="46">
        <v>10</v>
      </c>
      <c r="M451" s="43" t="s">
        <v>3660</v>
      </c>
      <c r="N451" s="43"/>
      <c r="O451" s="43"/>
      <c r="P451" s="43"/>
      <c r="Q451" s="43"/>
      <c r="R451" s="43"/>
      <c r="S451" s="44"/>
      <c r="T451" s="52" t="s">
        <v>12446</v>
      </c>
      <c r="U451" s="52" t="str">
        <f t="shared" si="16"/>
        <v>620</v>
      </c>
    </row>
    <row r="452" spans="1:21" s="52" customFormat="1">
      <c r="A452" s="128">
        <f t="shared" si="15"/>
        <v>446</v>
      </c>
      <c r="B452" s="2202" t="s">
        <v>14066</v>
      </c>
      <c r="C452" s="44" t="s">
        <v>1566</v>
      </c>
      <c r="D452" s="44" t="s">
        <v>1566</v>
      </c>
      <c r="E452" s="128" t="s">
        <v>3659</v>
      </c>
      <c r="F452" s="128" t="s">
        <v>17251</v>
      </c>
      <c r="G452" s="44" t="s">
        <v>2645</v>
      </c>
      <c r="H452" s="44" t="s">
        <v>3879</v>
      </c>
      <c r="I452" s="128">
        <v>3.39</v>
      </c>
      <c r="J452" s="128">
        <v>40</v>
      </c>
      <c r="K452" s="46">
        <v>0</v>
      </c>
      <c r="L452" s="46">
        <v>6</v>
      </c>
      <c r="M452" s="43" t="s">
        <v>3660</v>
      </c>
      <c r="N452" s="43"/>
      <c r="O452" s="43"/>
      <c r="P452" s="43"/>
      <c r="Q452" s="43"/>
      <c r="R452" s="43"/>
      <c r="S452" s="44"/>
      <c r="T452" s="52" t="s">
        <v>12453</v>
      </c>
      <c r="U452" s="52" t="str">
        <f t="shared" si="16"/>
        <v>630</v>
      </c>
    </row>
    <row r="453" spans="1:21" s="52" customFormat="1">
      <c r="A453" s="128">
        <f t="shared" si="15"/>
        <v>447</v>
      </c>
      <c r="B453" s="2202" t="s">
        <v>14067</v>
      </c>
      <c r="C453" s="44" t="s">
        <v>1135</v>
      </c>
      <c r="D453" s="44" t="s">
        <v>1135</v>
      </c>
      <c r="E453" s="128" t="s">
        <v>3659</v>
      </c>
      <c r="F453" s="128" t="s">
        <v>17251</v>
      </c>
      <c r="G453" s="44" t="s">
        <v>2645</v>
      </c>
      <c r="H453" s="44" t="s">
        <v>3879</v>
      </c>
      <c r="I453" s="128">
        <v>3.39</v>
      </c>
      <c r="J453" s="128">
        <v>40</v>
      </c>
      <c r="K453" s="46">
        <v>0</v>
      </c>
      <c r="L453" s="46">
        <v>6</v>
      </c>
      <c r="M453" s="43" t="s">
        <v>3660</v>
      </c>
      <c r="N453" s="43"/>
      <c r="O453" s="43"/>
      <c r="P453" s="43"/>
      <c r="Q453" s="43"/>
      <c r="R453" s="43"/>
      <c r="S453" s="44"/>
      <c r="T453" s="52" t="s">
        <v>12453</v>
      </c>
      <c r="U453" s="52" t="str">
        <f t="shared" si="16"/>
        <v>630</v>
      </c>
    </row>
    <row r="454" spans="1:21" s="52" customFormat="1">
      <c r="A454" s="128">
        <f t="shared" si="15"/>
        <v>448</v>
      </c>
      <c r="B454" s="2202" t="s">
        <v>14068</v>
      </c>
      <c r="C454" s="44" t="s">
        <v>1563</v>
      </c>
      <c r="D454" s="44" t="s">
        <v>1563</v>
      </c>
      <c r="E454" s="128" t="s">
        <v>3659</v>
      </c>
      <c r="F454" s="128" t="s">
        <v>17251</v>
      </c>
      <c r="G454" s="44" t="s">
        <v>2645</v>
      </c>
      <c r="H454" s="44" t="s">
        <v>3880</v>
      </c>
      <c r="I454" s="128">
        <v>2.02</v>
      </c>
      <c r="J454" s="128">
        <v>109</v>
      </c>
      <c r="K454" s="46">
        <v>0</v>
      </c>
      <c r="L454" s="46">
        <v>4</v>
      </c>
      <c r="M454" s="43" t="s">
        <v>3660</v>
      </c>
      <c r="N454" s="43"/>
      <c r="O454" s="43"/>
      <c r="P454" s="43"/>
      <c r="Q454" s="43"/>
      <c r="R454" s="43"/>
      <c r="S454" s="44"/>
      <c r="T454" s="52" t="s">
        <v>12453</v>
      </c>
      <c r="U454" s="52" t="str">
        <f t="shared" si="16"/>
        <v>630</v>
      </c>
    </row>
    <row r="455" spans="1:21" s="52" customFormat="1">
      <c r="A455" s="128">
        <f t="shared" si="15"/>
        <v>449</v>
      </c>
      <c r="B455" s="2202" t="s">
        <v>14069</v>
      </c>
      <c r="C455" s="44" t="s">
        <v>1565</v>
      </c>
      <c r="D455" s="44" t="s">
        <v>1565</v>
      </c>
      <c r="E455" s="128" t="s">
        <v>3659</v>
      </c>
      <c r="F455" s="128" t="s">
        <v>17251</v>
      </c>
      <c r="G455" s="44" t="s">
        <v>2645</v>
      </c>
      <c r="H455" s="44" t="s">
        <v>3880</v>
      </c>
      <c r="I455" s="128">
        <v>2.02</v>
      </c>
      <c r="J455" s="128">
        <v>109</v>
      </c>
      <c r="K455" s="46">
        <v>0</v>
      </c>
      <c r="L455" s="46">
        <v>4</v>
      </c>
      <c r="M455" s="43" t="s">
        <v>3660</v>
      </c>
      <c r="N455" s="43"/>
      <c r="O455" s="43"/>
      <c r="P455" s="43"/>
      <c r="Q455" s="43"/>
      <c r="R455" s="43"/>
      <c r="S455" s="44"/>
      <c r="T455" s="52" t="s">
        <v>12453</v>
      </c>
      <c r="U455" s="52" t="str">
        <f t="shared" si="16"/>
        <v>630</v>
      </c>
    </row>
    <row r="456" spans="1:21" s="52" customFormat="1">
      <c r="A456" s="128">
        <f t="shared" si="15"/>
        <v>450</v>
      </c>
      <c r="B456" s="2202" t="s">
        <v>14070</v>
      </c>
      <c r="C456" s="44" t="s">
        <v>1136</v>
      </c>
      <c r="D456" s="44" t="s">
        <v>1136</v>
      </c>
      <c r="E456" s="128" t="s">
        <v>3659</v>
      </c>
      <c r="F456" s="128" t="s">
        <v>17270</v>
      </c>
      <c r="G456" s="44" t="s">
        <v>2645</v>
      </c>
      <c r="H456" s="44" t="s">
        <v>3881</v>
      </c>
      <c r="I456" s="128">
        <v>2.27</v>
      </c>
      <c r="J456" s="128">
        <v>128</v>
      </c>
      <c r="K456" s="46">
        <v>0</v>
      </c>
      <c r="L456" s="46">
        <v>6</v>
      </c>
      <c r="M456" s="43" t="s">
        <v>3660</v>
      </c>
      <c r="N456" s="43"/>
      <c r="O456" s="43"/>
      <c r="P456" s="43"/>
      <c r="Q456" s="43"/>
      <c r="R456" s="43"/>
      <c r="S456" s="44"/>
      <c r="T456" s="52" t="s">
        <v>12454</v>
      </c>
      <c r="U456" s="52" t="str">
        <f t="shared" si="16"/>
        <v>640</v>
      </c>
    </row>
    <row r="457" spans="1:21" s="52" customFormat="1">
      <c r="A457" s="128">
        <f t="shared" si="15"/>
        <v>451</v>
      </c>
      <c r="B457" s="2202" t="s">
        <v>14071</v>
      </c>
      <c r="C457" s="44" t="s">
        <v>1138</v>
      </c>
      <c r="D457" s="44" t="s">
        <v>1138</v>
      </c>
      <c r="E457" s="128" t="s">
        <v>3659</v>
      </c>
      <c r="F457" s="128" t="s">
        <v>17270</v>
      </c>
      <c r="G457" s="44" t="s">
        <v>2645</v>
      </c>
      <c r="H457" s="44" t="s">
        <v>3881</v>
      </c>
      <c r="I457" s="128">
        <v>2.27</v>
      </c>
      <c r="J457" s="128">
        <v>128</v>
      </c>
      <c r="K457" s="46">
        <v>0</v>
      </c>
      <c r="L457" s="46">
        <v>6</v>
      </c>
      <c r="M457" s="43" t="s">
        <v>3660</v>
      </c>
      <c r="N457" s="43"/>
      <c r="O457" s="43"/>
      <c r="P457" s="43"/>
      <c r="Q457" s="43"/>
      <c r="R457" s="43"/>
      <c r="S457" s="44"/>
      <c r="T457" s="52" t="s">
        <v>12454</v>
      </c>
      <c r="U457" s="52" t="str">
        <f t="shared" si="16"/>
        <v>640</v>
      </c>
    </row>
    <row r="458" spans="1:21" s="52" customFormat="1">
      <c r="A458" s="128">
        <f t="shared" si="15"/>
        <v>452</v>
      </c>
      <c r="B458" s="2202" t="s">
        <v>14072</v>
      </c>
      <c r="C458" s="44" t="s">
        <v>1139</v>
      </c>
      <c r="D458" s="44" t="s">
        <v>1139</v>
      </c>
      <c r="E458" s="128" t="s">
        <v>3659</v>
      </c>
      <c r="F458" s="128" t="s">
        <v>17270</v>
      </c>
      <c r="G458" s="44" t="s">
        <v>2645</v>
      </c>
      <c r="H458" s="44" t="s">
        <v>4210</v>
      </c>
      <c r="I458" s="128">
        <v>2.37</v>
      </c>
      <c r="J458" s="128">
        <v>40</v>
      </c>
      <c r="K458" s="46">
        <v>0</v>
      </c>
      <c r="L458" s="46">
        <v>6</v>
      </c>
      <c r="M458" s="43" t="s">
        <v>3660</v>
      </c>
      <c r="N458" s="43"/>
      <c r="O458" s="43"/>
      <c r="P458" s="43"/>
      <c r="Q458" s="43"/>
      <c r="R458" s="43"/>
      <c r="S458" s="44"/>
      <c r="T458" s="52" t="s">
        <v>12454</v>
      </c>
      <c r="U458" s="52" t="str">
        <f t="shared" si="16"/>
        <v>640</v>
      </c>
    </row>
    <row r="459" spans="1:21" s="52" customFormat="1">
      <c r="A459" s="128">
        <f t="shared" si="15"/>
        <v>453</v>
      </c>
      <c r="B459" s="2202" t="s">
        <v>14073</v>
      </c>
      <c r="C459" s="44" t="s">
        <v>1141</v>
      </c>
      <c r="D459" s="44" t="s">
        <v>1141</v>
      </c>
      <c r="E459" s="128" t="s">
        <v>3659</v>
      </c>
      <c r="F459" s="128" t="s">
        <v>17270</v>
      </c>
      <c r="G459" s="44" t="s">
        <v>2645</v>
      </c>
      <c r="H459" s="44" t="s">
        <v>4210</v>
      </c>
      <c r="I459" s="128">
        <v>2.37</v>
      </c>
      <c r="J459" s="128">
        <v>40</v>
      </c>
      <c r="K459" s="46">
        <v>0</v>
      </c>
      <c r="L459" s="46">
        <v>6</v>
      </c>
      <c r="M459" s="43" t="s">
        <v>3660</v>
      </c>
      <c r="N459" s="43"/>
      <c r="O459" s="43"/>
      <c r="P459" s="43"/>
      <c r="Q459" s="43"/>
      <c r="R459" s="43"/>
      <c r="S459" s="44"/>
      <c r="T459" s="52" t="s">
        <v>12454</v>
      </c>
      <c r="U459" s="52" t="str">
        <f t="shared" si="16"/>
        <v>640</v>
      </c>
    </row>
    <row r="460" spans="1:21" s="929" customFormat="1">
      <c r="A460" s="128">
        <f t="shared" si="15"/>
        <v>454</v>
      </c>
      <c r="B460" s="2208" t="s">
        <v>14074</v>
      </c>
      <c r="D460" s="1838" t="s">
        <v>12398</v>
      </c>
      <c r="E460" s="2953"/>
      <c r="F460" s="2953" t="s">
        <v>3516</v>
      </c>
      <c r="G460" s="1838"/>
      <c r="H460" s="1838"/>
      <c r="I460" s="2249"/>
      <c r="J460" s="2249"/>
      <c r="K460" s="1838"/>
      <c r="L460" s="1838"/>
      <c r="M460" s="1838"/>
      <c r="N460" s="1838"/>
      <c r="O460" s="1838"/>
      <c r="P460" s="1838"/>
      <c r="Q460" s="1838"/>
      <c r="R460" s="1838"/>
      <c r="S460" s="1838"/>
      <c r="T460" s="929" t="s">
        <v>12397</v>
      </c>
      <c r="U460" s="52" t="str">
        <f t="shared" si="16"/>
        <v>700</v>
      </c>
    </row>
    <row r="461" spans="1:21" s="929" customFormat="1">
      <c r="A461" s="128">
        <f t="shared" si="15"/>
        <v>455</v>
      </c>
      <c r="B461" s="2208" t="s">
        <v>14075</v>
      </c>
      <c r="D461" s="1950" t="s">
        <v>12398</v>
      </c>
      <c r="E461" s="2954"/>
      <c r="F461" s="2954" t="s">
        <v>3516</v>
      </c>
      <c r="G461" s="1950"/>
      <c r="H461" s="1950"/>
      <c r="I461" s="2181"/>
      <c r="J461" s="2181"/>
      <c r="K461" s="1950"/>
      <c r="L461" s="1950"/>
      <c r="M461" s="1950"/>
      <c r="N461" s="1950"/>
      <c r="O461" s="1950"/>
      <c r="P461" s="1950"/>
      <c r="Q461" s="1950"/>
      <c r="R461" s="1950"/>
      <c r="S461" s="1950"/>
      <c r="T461" s="929" t="s">
        <v>12397</v>
      </c>
      <c r="U461" s="52" t="str">
        <f t="shared" si="16"/>
        <v>700</v>
      </c>
    </row>
    <row r="462" spans="1:21" s="929" customFormat="1">
      <c r="A462" s="128">
        <f t="shared" si="15"/>
        <v>456</v>
      </c>
      <c r="B462" s="2208" t="s">
        <v>14076</v>
      </c>
      <c r="D462" s="2207" t="s">
        <v>12398</v>
      </c>
      <c r="E462" s="2955"/>
      <c r="F462" s="2955" t="s">
        <v>3516</v>
      </c>
      <c r="G462" s="2207"/>
      <c r="H462" s="2207"/>
      <c r="I462" s="2253"/>
      <c r="J462" s="2253"/>
      <c r="K462" s="2207"/>
      <c r="L462" s="2207"/>
      <c r="M462" s="2207"/>
      <c r="N462" s="2207"/>
      <c r="O462" s="2207"/>
      <c r="P462" s="2207"/>
      <c r="Q462" s="2207"/>
      <c r="R462" s="2207"/>
      <c r="S462" s="2207"/>
      <c r="T462" s="929" t="s">
        <v>12397</v>
      </c>
      <c r="U462" s="52" t="str">
        <f t="shared" si="16"/>
        <v>700</v>
      </c>
    </row>
    <row r="463" spans="1:21" s="52" customFormat="1">
      <c r="A463" s="128">
        <f t="shared" si="15"/>
        <v>457</v>
      </c>
      <c r="B463" s="2202" t="s">
        <v>14077</v>
      </c>
      <c r="C463" s="44" t="s">
        <v>3605</v>
      </c>
      <c r="D463" s="44" t="s">
        <v>3605</v>
      </c>
      <c r="E463" s="128" t="s">
        <v>3659</v>
      </c>
      <c r="F463" s="128" t="s">
        <v>17257</v>
      </c>
      <c r="G463" s="44" t="s">
        <v>2645</v>
      </c>
      <c r="H463" s="44" t="s">
        <v>3796</v>
      </c>
      <c r="I463" s="128" t="s">
        <v>758</v>
      </c>
      <c r="J463" s="128" t="s">
        <v>3229</v>
      </c>
      <c r="K463" s="46">
        <v>0</v>
      </c>
      <c r="L463" s="46">
        <v>50</v>
      </c>
      <c r="M463" s="43" t="s">
        <v>3660</v>
      </c>
      <c r="N463" s="43"/>
      <c r="O463" s="43"/>
      <c r="P463" s="43"/>
      <c r="Q463" s="43"/>
      <c r="R463" s="43"/>
      <c r="S463" s="44"/>
      <c r="T463" s="52" t="s">
        <v>12293</v>
      </c>
      <c r="U463" s="52" t="str">
        <f t="shared" si="16"/>
        <v>710</v>
      </c>
    </row>
    <row r="464" spans="1:21" s="52" customFormat="1">
      <c r="A464" s="128">
        <f t="shared" si="15"/>
        <v>458</v>
      </c>
      <c r="B464" s="2202" t="s">
        <v>14078</v>
      </c>
      <c r="C464" s="44" t="s">
        <v>3606</v>
      </c>
      <c r="D464" s="44" t="s">
        <v>3606</v>
      </c>
      <c r="E464" s="128" t="s">
        <v>3659</v>
      </c>
      <c r="F464" s="128" t="s">
        <v>17257</v>
      </c>
      <c r="G464" s="44" t="s">
        <v>2645</v>
      </c>
      <c r="H464" s="44" t="s">
        <v>3796</v>
      </c>
      <c r="I464" s="128" t="s">
        <v>758</v>
      </c>
      <c r="J464" s="128" t="s">
        <v>3229</v>
      </c>
      <c r="K464" s="46">
        <v>0</v>
      </c>
      <c r="L464" s="46">
        <v>50</v>
      </c>
      <c r="M464" s="43" t="s">
        <v>3660</v>
      </c>
      <c r="N464" s="43"/>
      <c r="O464" s="43"/>
      <c r="P464" s="43"/>
      <c r="Q464" s="43"/>
      <c r="R464" s="43"/>
      <c r="S464" s="44"/>
      <c r="T464" s="52" t="s">
        <v>12293</v>
      </c>
      <c r="U464" s="52" t="str">
        <f t="shared" si="16"/>
        <v>710</v>
      </c>
    </row>
    <row r="465" spans="1:21" s="929" customFormat="1">
      <c r="A465" s="128">
        <f t="shared" si="15"/>
        <v>459</v>
      </c>
      <c r="B465" s="2209" t="s">
        <v>14079</v>
      </c>
      <c r="C465" s="1838"/>
      <c r="D465" s="1838" t="s">
        <v>12285</v>
      </c>
      <c r="E465" s="2953"/>
      <c r="F465" s="2249" t="s">
        <v>17271</v>
      </c>
      <c r="G465" s="1838"/>
      <c r="H465" s="1838"/>
      <c r="I465" s="2249"/>
      <c r="J465" s="2249"/>
      <c r="K465" s="1838"/>
      <c r="L465" s="1838"/>
      <c r="M465" s="1838"/>
      <c r="N465" s="1838"/>
      <c r="O465" s="1838"/>
      <c r="P465" s="1838"/>
      <c r="Q465" s="1838"/>
      <c r="R465" s="1838"/>
      <c r="S465" s="1838"/>
      <c r="T465" s="929" t="s">
        <v>12286</v>
      </c>
      <c r="U465" s="52" t="str">
        <f t="shared" si="16"/>
        <v>710</v>
      </c>
    </row>
    <row r="466" spans="1:21" s="929" customFormat="1">
      <c r="A466" s="128">
        <f t="shared" si="15"/>
        <v>460</v>
      </c>
      <c r="B466" s="2209" t="s">
        <v>14080</v>
      </c>
      <c r="C466" s="2207"/>
      <c r="D466" s="2207" t="s">
        <v>12292</v>
      </c>
      <c r="E466" s="2955"/>
      <c r="F466" s="2253" t="s">
        <v>17271</v>
      </c>
      <c r="G466" s="2207"/>
      <c r="H466" s="2207"/>
      <c r="I466" s="2253"/>
      <c r="J466" s="2253"/>
      <c r="K466" s="2207"/>
      <c r="L466" s="2207"/>
      <c r="M466" s="2207"/>
      <c r="N466" s="2207"/>
      <c r="O466" s="2207"/>
      <c r="P466" s="2207"/>
      <c r="Q466" s="2207"/>
      <c r="R466" s="2207"/>
      <c r="S466" s="2207"/>
      <c r="T466" s="929" t="s">
        <v>12286</v>
      </c>
      <c r="U466" s="52" t="str">
        <f t="shared" si="16"/>
        <v>710</v>
      </c>
    </row>
    <row r="467" spans="1:21" s="52" customFormat="1">
      <c r="A467" s="128">
        <f t="shared" si="15"/>
        <v>461</v>
      </c>
      <c r="B467" s="2202" t="s">
        <v>14081</v>
      </c>
      <c r="C467" s="44" t="s">
        <v>4830</v>
      </c>
      <c r="D467" s="44"/>
      <c r="E467" s="128" t="s">
        <v>4071</v>
      </c>
      <c r="F467" s="128" t="s">
        <v>17272</v>
      </c>
      <c r="G467" s="44" t="s">
        <v>2645</v>
      </c>
      <c r="H467" s="44" t="s">
        <v>3234</v>
      </c>
      <c r="I467" s="128" t="s">
        <v>4209</v>
      </c>
      <c r="J467" s="128" t="s">
        <v>285</v>
      </c>
      <c r="K467" s="46">
        <v>-50</v>
      </c>
      <c r="L467" s="46">
        <v>200</v>
      </c>
      <c r="M467" s="43" t="s">
        <v>103</v>
      </c>
      <c r="N467" s="43"/>
      <c r="O467" s="43"/>
      <c r="P467" s="43"/>
      <c r="Q467" s="43"/>
      <c r="R467" s="43"/>
      <c r="S467" s="44"/>
      <c r="T467" s="52" t="s">
        <v>12329</v>
      </c>
      <c r="U467" s="52" t="str">
        <f t="shared" si="16"/>
        <v>720</v>
      </c>
    </row>
    <row r="468" spans="1:21" s="52" customFormat="1">
      <c r="A468" s="128">
        <f t="shared" si="15"/>
        <v>462</v>
      </c>
      <c r="B468" s="2202" t="s">
        <v>14082</v>
      </c>
      <c r="C468" s="44" t="s">
        <v>4831</v>
      </c>
      <c r="D468" s="44"/>
      <c r="E468" s="128" t="s">
        <v>4071</v>
      </c>
      <c r="F468" s="128" t="s">
        <v>17272</v>
      </c>
      <c r="G468" s="44" t="s">
        <v>2645</v>
      </c>
      <c r="H468" s="44" t="s">
        <v>3234</v>
      </c>
      <c r="I468" s="128" t="s">
        <v>4209</v>
      </c>
      <c r="J468" s="128" t="s">
        <v>285</v>
      </c>
      <c r="K468" s="46">
        <v>-50</v>
      </c>
      <c r="L468" s="46">
        <v>200</v>
      </c>
      <c r="M468" s="43" t="s">
        <v>103</v>
      </c>
      <c r="N468" s="43"/>
      <c r="O468" s="43"/>
      <c r="P468" s="43"/>
      <c r="Q468" s="43"/>
      <c r="R468" s="43"/>
      <c r="S468" s="44"/>
      <c r="T468" s="52" t="s">
        <v>12329</v>
      </c>
      <c r="U468" s="52" t="str">
        <f t="shared" si="16"/>
        <v>720</v>
      </c>
    </row>
    <row r="469" spans="1:21" s="52" customFormat="1">
      <c r="A469" s="128">
        <f t="shared" si="15"/>
        <v>463</v>
      </c>
      <c r="B469" s="2202" t="s">
        <v>14083</v>
      </c>
      <c r="C469" s="44" t="s">
        <v>4832</v>
      </c>
      <c r="D469" s="44" t="s">
        <v>4832</v>
      </c>
      <c r="E469" s="128" t="s">
        <v>3659</v>
      </c>
      <c r="F469" s="128" t="s">
        <v>17272</v>
      </c>
      <c r="G469" s="44" t="s">
        <v>2645</v>
      </c>
      <c r="H469" s="44" t="s">
        <v>4208</v>
      </c>
      <c r="I469" s="128">
        <v>8.3000000000000007</v>
      </c>
      <c r="J469" s="128" t="s">
        <v>285</v>
      </c>
      <c r="K469" s="46">
        <v>0</v>
      </c>
      <c r="L469" s="46">
        <v>20</v>
      </c>
      <c r="M469" s="43" t="s">
        <v>3660</v>
      </c>
      <c r="N469" s="43"/>
      <c r="O469" s="43"/>
      <c r="P469" s="43"/>
      <c r="Q469" s="43"/>
      <c r="R469" s="43"/>
      <c r="S469" s="44"/>
      <c r="T469" s="52" t="s">
        <v>12329</v>
      </c>
      <c r="U469" s="52" t="str">
        <f t="shared" si="16"/>
        <v>720</v>
      </c>
    </row>
    <row r="470" spans="1:21" s="52" customFormat="1">
      <c r="A470" s="128">
        <f t="shared" si="15"/>
        <v>464</v>
      </c>
      <c r="B470" s="2202" t="s">
        <v>14084</v>
      </c>
      <c r="C470" s="44" t="s">
        <v>4833</v>
      </c>
      <c r="D470" s="44" t="s">
        <v>4833</v>
      </c>
      <c r="E470" s="128" t="s">
        <v>3659</v>
      </c>
      <c r="F470" s="128" t="s">
        <v>17272</v>
      </c>
      <c r="G470" s="44" t="s">
        <v>2645</v>
      </c>
      <c r="H470" s="44" t="s">
        <v>4208</v>
      </c>
      <c r="I470" s="128">
        <v>8.3000000000000007</v>
      </c>
      <c r="J470" s="128" t="s">
        <v>285</v>
      </c>
      <c r="K470" s="46">
        <v>0</v>
      </c>
      <c r="L470" s="46">
        <v>20</v>
      </c>
      <c r="M470" s="43" t="s">
        <v>3660</v>
      </c>
      <c r="N470" s="43"/>
      <c r="O470" s="43"/>
      <c r="P470" s="43"/>
      <c r="Q470" s="43"/>
      <c r="R470" s="43"/>
      <c r="S470" s="44"/>
      <c r="T470" s="52" t="s">
        <v>12329</v>
      </c>
      <c r="U470" s="52" t="str">
        <f t="shared" si="16"/>
        <v>720</v>
      </c>
    </row>
    <row r="471" spans="1:21" s="52" customFormat="1">
      <c r="A471" s="128">
        <f t="shared" ref="A471:A534" si="17">A470+1</f>
        <v>465</v>
      </c>
      <c r="B471" s="2202" t="s">
        <v>14085</v>
      </c>
      <c r="C471" s="44" t="s">
        <v>4834</v>
      </c>
      <c r="D471" s="44" t="s">
        <v>4834</v>
      </c>
      <c r="E471" s="128" t="s">
        <v>3659</v>
      </c>
      <c r="F471" s="128" t="s">
        <v>17272</v>
      </c>
      <c r="G471" s="44" t="s">
        <v>2645</v>
      </c>
      <c r="H471" s="44" t="s">
        <v>4208</v>
      </c>
      <c r="I471" s="128">
        <v>2.4</v>
      </c>
      <c r="J471" s="128" t="s">
        <v>285</v>
      </c>
      <c r="K471" s="46">
        <v>0</v>
      </c>
      <c r="L471" s="46">
        <v>6</v>
      </c>
      <c r="M471" s="43" t="s">
        <v>3660</v>
      </c>
      <c r="N471" s="43"/>
      <c r="O471" s="43"/>
      <c r="P471" s="43"/>
      <c r="Q471" s="43"/>
      <c r="R471" s="43"/>
      <c r="S471" s="44"/>
      <c r="T471" s="52" t="s">
        <v>12329</v>
      </c>
      <c r="U471" s="52" t="str">
        <f t="shared" ref="U471:U534" si="18">LEFT(RIGHT(B471,LEN(B471)-FIND("-",B471,1)),2)&amp;0</f>
        <v>720</v>
      </c>
    </row>
    <row r="472" spans="1:21" s="52" customFormat="1">
      <c r="A472" s="128">
        <f t="shared" si="17"/>
        <v>466</v>
      </c>
      <c r="B472" s="2202" t="s">
        <v>14086</v>
      </c>
      <c r="C472" s="44" t="s">
        <v>4835</v>
      </c>
      <c r="D472" s="44" t="s">
        <v>4835</v>
      </c>
      <c r="E472" s="128" t="s">
        <v>3659</v>
      </c>
      <c r="F472" s="128" t="s">
        <v>17272</v>
      </c>
      <c r="G472" s="44" t="s">
        <v>2645</v>
      </c>
      <c r="H472" s="44" t="s">
        <v>4208</v>
      </c>
      <c r="I472" s="128">
        <v>2.4</v>
      </c>
      <c r="J472" s="128" t="s">
        <v>285</v>
      </c>
      <c r="K472" s="46">
        <v>0</v>
      </c>
      <c r="L472" s="46">
        <v>6</v>
      </c>
      <c r="M472" s="43" t="s">
        <v>3660</v>
      </c>
      <c r="N472" s="43"/>
      <c r="O472" s="43"/>
      <c r="P472" s="43"/>
      <c r="Q472" s="43"/>
      <c r="R472" s="43"/>
      <c r="S472" s="44"/>
      <c r="T472" s="52" t="s">
        <v>12329</v>
      </c>
      <c r="U472" s="52" t="str">
        <f t="shared" si="18"/>
        <v>720</v>
      </c>
    </row>
    <row r="473" spans="1:21" s="52" customFormat="1">
      <c r="A473" s="128">
        <f t="shared" si="17"/>
        <v>467</v>
      </c>
      <c r="B473" s="2202" t="s">
        <v>14087</v>
      </c>
      <c r="C473" s="44" t="s">
        <v>4837</v>
      </c>
      <c r="D473" s="44"/>
      <c r="E473" s="128" t="s">
        <v>4071</v>
      </c>
      <c r="F473" s="128" t="s">
        <v>17263</v>
      </c>
      <c r="G473" s="44" t="s">
        <v>2645</v>
      </c>
      <c r="H473" s="44" t="s">
        <v>3234</v>
      </c>
      <c r="I473" s="128">
        <v>50</v>
      </c>
      <c r="J473" s="128" t="s">
        <v>285</v>
      </c>
      <c r="K473" s="46">
        <v>-50</v>
      </c>
      <c r="L473" s="46">
        <v>200</v>
      </c>
      <c r="M473" s="43" t="s">
        <v>103</v>
      </c>
      <c r="N473" s="43"/>
      <c r="O473" s="43"/>
      <c r="P473" s="43"/>
      <c r="Q473" s="43"/>
      <c r="R473" s="43"/>
      <c r="S473" s="44"/>
      <c r="T473" s="975" t="s">
        <v>12374</v>
      </c>
      <c r="U473" s="52" t="str">
        <f t="shared" si="18"/>
        <v>720</v>
      </c>
    </row>
    <row r="474" spans="1:21" s="52" customFormat="1">
      <c r="A474" s="128">
        <f t="shared" si="17"/>
        <v>468</v>
      </c>
      <c r="B474" s="2202" t="s">
        <v>14088</v>
      </c>
      <c r="C474" s="44" t="s">
        <v>4838</v>
      </c>
      <c r="D474" s="44"/>
      <c r="E474" s="128" t="s">
        <v>4071</v>
      </c>
      <c r="F474" s="128" t="s">
        <v>17263</v>
      </c>
      <c r="G474" s="44" t="s">
        <v>2645</v>
      </c>
      <c r="H474" s="44" t="s">
        <v>3234</v>
      </c>
      <c r="I474" s="128">
        <v>50</v>
      </c>
      <c r="J474" s="128" t="s">
        <v>285</v>
      </c>
      <c r="K474" s="46">
        <v>-50</v>
      </c>
      <c r="L474" s="46">
        <v>200</v>
      </c>
      <c r="M474" s="43" t="s">
        <v>103</v>
      </c>
      <c r="N474" s="43"/>
      <c r="O474" s="43"/>
      <c r="P474" s="43"/>
      <c r="Q474" s="43"/>
      <c r="R474" s="43"/>
      <c r="S474" s="44"/>
      <c r="T474" s="52" t="s">
        <v>12374</v>
      </c>
      <c r="U474" s="52" t="str">
        <f t="shared" si="18"/>
        <v>720</v>
      </c>
    </row>
    <row r="475" spans="1:21" s="52" customFormat="1">
      <c r="A475" s="128">
        <f t="shared" si="17"/>
        <v>469</v>
      </c>
      <c r="B475" s="2202" t="s">
        <v>14089</v>
      </c>
      <c r="C475" s="44" t="s">
        <v>934</v>
      </c>
      <c r="D475" s="44" t="s">
        <v>934</v>
      </c>
      <c r="E475" s="128" t="s">
        <v>3659</v>
      </c>
      <c r="F475" s="128" t="s">
        <v>17263</v>
      </c>
      <c r="G475" s="44" t="s">
        <v>2645</v>
      </c>
      <c r="H475" s="44" t="s">
        <v>3781</v>
      </c>
      <c r="I475" s="128">
        <v>8.1999999999999993</v>
      </c>
      <c r="J475" s="128" t="s">
        <v>285</v>
      </c>
      <c r="K475" s="46">
        <v>0</v>
      </c>
      <c r="L475" s="46">
        <v>20</v>
      </c>
      <c r="M475" s="43" t="s">
        <v>3660</v>
      </c>
      <c r="N475" s="43"/>
      <c r="O475" s="43"/>
      <c r="P475" s="43"/>
      <c r="Q475" s="43"/>
      <c r="R475" s="43"/>
      <c r="S475" s="44"/>
      <c r="T475" s="975" t="s">
        <v>12374</v>
      </c>
      <c r="U475" s="52" t="str">
        <f t="shared" si="18"/>
        <v>720</v>
      </c>
    </row>
    <row r="476" spans="1:21" s="52" customFormat="1">
      <c r="A476" s="128">
        <f t="shared" si="17"/>
        <v>470</v>
      </c>
      <c r="B476" s="2202" t="s">
        <v>14090</v>
      </c>
      <c r="C476" s="44" t="s">
        <v>935</v>
      </c>
      <c r="D476" s="44" t="s">
        <v>935</v>
      </c>
      <c r="E476" s="128" t="s">
        <v>3659</v>
      </c>
      <c r="F476" s="128" t="s">
        <v>17263</v>
      </c>
      <c r="G476" s="44" t="s">
        <v>2645</v>
      </c>
      <c r="H476" s="44" t="s">
        <v>3781</v>
      </c>
      <c r="I476" s="128">
        <v>8.1999999999999993</v>
      </c>
      <c r="J476" s="128" t="s">
        <v>285</v>
      </c>
      <c r="K476" s="46">
        <v>0</v>
      </c>
      <c r="L476" s="46">
        <v>20</v>
      </c>
      <c r="M476" s="43" t="s">
        <v>3660</v>
      </c>
      <c r="N476" s="43"/>
      <c r="O476" s="43"/>
      <c r="P476" s="43"/>
      <c r="Q476" s="43"/>
      <c r="R476" s="43"/>
      <c r="S476" s="44"/>
      <c r="T476" s="52" t="s">
        <v>12374</v>
      </c>
      <c r="U476" s="52" t="str">
        <f t="shared" si="18"/>
        <v>720</v>
      </c>
    </row>
    <row r="477" spans="1:21" s="52" customFormat="1">
      <c r="A477" s="128">
        <f t="shared" si="17"/>
        <v>471</v>
      </c>
      <c r="B477" s="2202" t="s">
        <v>14091</v>
      </c>
      <c r="C477" s="44" t="s">
        <v>4790</v>
      </c>
      <c r="D477" s="44" t="s">
        <v>4790</v>
      </c>
      <c r="E477" s="128" t="s">
        <v>3659</v>
      </c>
      <c r="F477" s="128" t="s">
        <v>17263</v>
      </c>
      <c r="G477" s="44" t="s">
        <v>2645</v>
      </c>
      <c r="H477" s="44" t="s">
        <v>3781</v>
      </c>
      <c r="I477" s="128">
        <v>2.4</v>
      </c>
      <c r="J477" s="128" t="s">
        <v>285</v>
      </c>
      <c r="K477" s="46">
        <v>0</v>
      </c>
      <c r="L477" s="46">
        <v>6</v>
      </c>
      <c r="M477" s="43" t="s">
        <v>3660</v>
      </c>
      <c r="N477" s="43"/>
      <c r="O477" s="43"/>
      <c r="P477" s="43"/>
      <c r="Q477" s="43"/>
      <c r="R477" s="43"/>
      <c r="S477" s="44"/>
      <c r="T477" s="52" t="s">
        <v>12374</v>
      </c>
      <c r="U477" s="52" t="str">
        <f t="shared" si="18"/>
        <v>720</v>
      </c>
    </row>
    <row r="478" spans="1:21" s="52" customFormat="1">
      <c r="A478" s="128">
        <f t="shared" si="17"/>
        <v>472</v>
      </c>
      <c r="B478" s="2202" t="s">
        <v>14092</v>
      </c>
      <c r="C478" s="44" t="s">
        <v>4791</v>
      </c>
      <c r="D478" s="44" t="s">
        <v>4791</v>
      </c>
      <c r="E478" s="128" t="s">
        <v>3659</v>
      </c>
      <c r="F478" s="128" t="s">
        <v>17263</v>
      </c>
      <c r="G478" s="44" t="s">
        <v>2645</v>
      </c>
      <c r="H478" s="44" t="s">
        <v>3781</v>
      </c>
      <c r="I478" s="128">
        <v>2.4</v>
      </c>
      <c r="J478" s="128" t="s">
        <v>285</v>
      </c>
      <c r="K478" s="46">
        <v>0</v>
      </c>
      <c r="L478" s="46">
        <v>6</v>
      </c>
      <c r="M478" s="43" t="s">
        <v>3660</v>
      </c>
      <c r="N478" s="43"/>
      <c r="O478" s="43"/>
      <c r="P478" s="43"/>
      <c r="Q478" s="43"/>
      <c r="R478" s="43"/>
      <c r="S478" s="44"/>
      <c r="T478" s="52" t="s">
        <v>12374</v>
      </c>
      <c r="U478" s="52" t="str">
        <f t="shared" si="18"/>
        <v>720</v>
      </c>
    </row>
    <row r="479" spans="1:21" s="52" customFormat="1">
      <c r="A479" s="128">
        <f t="shared" si="17"/>
        <v>473</v>
      </c>
      <c r="B479" s="2202" t="s">
        <v>14093</v>
      </c>
      <c r="C479" s="44" t="s">
        <v>1534</v>
      </c>
      <c r="D479" s="44"/>
      <c r="E479" s="128" t="s">
        <v>4071</v>
      </c>
      <c r="F479" s="128" t="s">
        <v>17268</v>
      </c>
      <c r="G479" s="44" t="s">
        <v>2645</v>
      </c>
      <c r="H479" s="44" t="s">
        <v>3234</v>
      </c>
      <c r="I479" s="128" t="s">
        <v>4209</v>
      </c>
      <c r="J479" s="128" t="s">
        <v>285</v>
      </c>
      <c r="K479" s="46">
        <v>-500</v>
      </c>
      <c r="L479" s="46">
        <v>200</v>
      </c>
      <c r="M479" s="43" t="s">
        <v>103</v>
      </c>
      <c r="N479" s="43"/>
      <c r="O479" s="43"/>
      <c r="P479" s="43"/>
      <c r="Q479" s="43"/>
      <c r="R479" s="43"/>
      <c r="S479" s="44"/>
      <c r="T479" s="975" t="s">
        <v>12377</v>
      </c>
      <c r="U479" s="52" t="str">
        <f t="shared" si="18"/>
        <v>720</v>
      </c>
    </row>
    <row r="480" spans="1:21" s="52" customFormat="1">
      <c r="A480" s="128">
        <f t="shared" si="17"/>
        <v>474</v>
      </c>
      <c r="B480" s="2202" t="s">
        <v>14094</v>
      </c>
      <c r="C480" s="44" t="s">
        <v>1535</v>
      </c>
      <c r="D480" s="44"/>
      <c r="E480" s="128" t="s">
        <v>4071</v>
      </c>
      <c r="F480" s="128" t="s">
        <v>17268</v>
      </c>
      <c r="G480" s="44" t="s">
        <v>2645</v>
      </c>
      <c r="H480" s="44" t="s">
        <v>3234</v>
      </c>
      <c r="I480" s="128" t="s">
        <v>4209</v>
      </c>
      <c r="J480" s="128" t="s">
        <v>285</v>
      </c>
      <c r="K480" s="46">
        <v>-500</v>
      </c>
      <c r="L480" s="46">
        <v>200</v>
      </c>
      <c r="M480" s="43" t="s">
        <v>103</v>
      </c>
      <c r="N480" s="43"/>
      <c r="O480" s="43"/>
      <c r="P480" s="43"/>
      <c r="Q480" s="43"/>
      <c r="R480" s="43"/>
      <c r="S480" s="44"/>
      <c r="T480" s="52" t="s">
        <v>12377</v>
      </c>
      <c r="U480" s="52" t="str">
        <f t="shared" si="18"/>
        <v>720</v>
      </c>
    </row>
    <row r="481" spans="1:21" s="52" customFormat="1">
      <c r="A481" s="128">
        <f t="shared" si="17"/>
        <v>475</v>
      </c>
      <c r="B481" s="2202" t="s">
        <v>14095</v>
      </c>
      <c r="C481" s="44" t="s">
        <v>3786</v>
      </c>
      <c r="D481" s="44" t="s">
        <v>3786</v>
      </c>
      <c r="E481" s="128" t="s">
        <v>3659</v>
      </c>
      <c r="F481" s="128" t="s">
        <v>17268</v>
      </c>
      <c r="G481" s="44" t="s">
        <v>2645</v>
      </c>
      <c r="H481" s="44" t="s">
        <v>4210</v>
      </c>
      <c r="I481" s="128">
        <v>8.3000000000000007</v>
      </c>
      <c r="J481" s="128" t="s">
        <v>285</v>
      </c>
      <c r="K481" s="46">
        <v>0</v>
      </c>
      <c r="L481" s="46">
        <v>20</v>
      </c>
      <c r="M481" s="43" t="s">
        <v>3660</v>
      </c>
      <c r="N481" s="43"/>
      <c r="O481" s="43"/>
      <c r="P481" s="43"/>
      <c r="Q481" s="43"/>
      <c r="R481" s="43"/>
      <c r="S481" s="44"/>
      <c r="T481" s="975" t="s">
        <v>12377</v>
      </c>
      <c r="U481" s="52" t="str">
        <f t="shared" si="18"/>
        <v>720</v>
      </c>
    </row>
    <row r="482" spans="1:21" s="52" customFormat="1">
      <c r="A482" s="128">
        <f t="shared" si="17"/>
        <v>476</v>
      </c>
      <c r="B482" s="2202" t="s">
        <v>14096</v>
      </c>
      <c r="C482" s="44" t="s">
        <v>3787</v>
      </c>
      <c r="D482" s="44" t="s">
        <v>3787</v>
      </c>
      <c r="E482" s="128" t="s">
        <v>3659</v>
      </c>
      <c r="F482" s="128" t="s">
        <v>17268</v>
      </c>
      <c r="G482" s="44" t="s">
        <v>2645</v>
      </c>
      <c r="H482" s="44" t="s">
        <v>4210</v>
      </c>
      <c r="I482" s="128">
        <v>8.3000000000000007</v>
      </c>
      <c r="J482" s="128" t="s">
        <v>285</v>
      </c>
      <c r="K482" s="46">
        <v>0</v>
      </c>
      <c r="L482" s="46">
        <v>20</v>
      </c>
      <c r="M482" s="43" t="s">
        <v>3660</v>
      </c>
      <c r="N482" s="43"/>
      <c r="O482" s="43"/>
      <c r="P482" s="43"/>
      <c r="Q482" s="43"/>
      <c r="R482" s="43"/>
      <c r="S482" s="44"/>
      <c r="T482" s="52" t="s">
        <v>12377</v>
      </c>
      <c r="U482" s="52" t="str">
        <f t="shared" si="18"/>
        <v>720</v>
      </c>
    </row>
    <row r="483" spans="1:21" s="52" customFormat="1">
      <c r="A483" s="128">
        <f t="shared" si="17"/>
        <v>477</v>
      </c>
      <c r="B483" s="2202" t="s">
        <v>14097</v>
      </c>
      <c r="C483" s="44" t="s">
        <v>3788</v>
      </c>
      <c r="D483" s="44" t="s">
        <v>3788</v>
      </c>
      <c r="E483" s="128" t="s">
        <v>3659</v>
      </c>
      <c r="F483" s="128" t="s">
        <v>17268</v>
      </c>
      <c r="G483" s="44" t="s">
        <v>2645</v>
      </c>
      <c r="H483" s="44" t="s">
        <v>4210</v>
      </c>
      <c r="I483" s="128">
        <v>2.4</v>
      </c>
      <c r="J483" s="128" t="s">
        <v>285</v>
      </c>
      <c r="K483" s="46">
        <v>0</v>
      </c>
      <c r="L483" s="46">
        <v>6</v>
      </c>
      <c r="M483" s="43" t="s">
        <v>3660</v>
      </c>
      <c r="N483" s="43"/>
      <c r="O483" s="43"/>
      <c r="P483" s="43"/>
      <c r="Q483" s="43"/>
      <c r="R483" s="43"/>
      <c r="S483" s="44"/>
      <c r="T483" s="52" t="s">
        <v>12377</v>
      </c>
      <c r="U483" s="52" t="str">
        <f t="shared" si="18"/>
        <v>720</v>
      </c>
    </row>
    <row r="484" spans="1:21" s="52" customFormat="1">
      <c r="A484" s="128">
        <f t="shared" si="17"/>
        <v>478</v>
      </c>
      <c r="B484" s="2202" t="s">
        <v>14098</v>
      </c>
      <c r="C484" s="44" t="s">
        <v>3789</v>
      </c>
      <c r="D484" s="44" t="s">
        <v>3789</v>
      </c>
      <c r="E484" s="128" t="s">
        <v>3659</v>
      </c>
      <c r="F484" s="128" t="s">
        <v>17268</v>
      </c>
      <c r="G484" s="44" t="s">
        <v>2645</v>
      </c>
      <c r="H484" s="44" t="s">
        <v>4210</v>
      </c>
      <c r="I484" s="128">
        <v>2.4</v>
      </c>
      <c r="J484" s="128" t="s">
        <v>285</v>
      </c>
      <c r="K484" s="46">
        <v>0</v>
      </c>
      <c r="L484" s="46">
        <v>6</v>
      </c>
      <c r="M484" s="43" t="s">
        <v>3660</v>
      </c>
      <c r="N484" s="43"/>
      <c r="O484" s="43"/>
      <c r="P484" s="43"/>
      <c r="Q484" s="43"/>
      <c r="R484" s="43"/>
      <c r="S484" s="44"/>
      <c r="T484" s="52" t="s">
        <v>12377</v>
      </c>
      <c r="U484" s="52" t="str">
        <f t="shared" si="18"/>
        <v>720</v>
      </c>
    </row>
    <row r="485" spans="1:21" s="52" customFormat="1">
      <c r="A485" s="128">
        <f t="shared" si="17"/>
        <v>479</v>
      </c>
      <c r="B485" s="2202" t="s">
        <v>14099</v>
      </c>
      <c r="C485" s="44" t="s">
        <v>3791</v>
      </c>
      <c r="D485" s="44" t="s">
        <v>3791</v>
      </c>
      <c r="E485" s="2071" t="s">
        <v>2524</v>
      </c>
      <c r="F485" s="2071" t="s">
        <v>17277</v>
      </c>
      <c r="G485" s="44"/>
      <c r="H485" s="44"/>
      <c r="I485" s="128"/>
      <c r="J485" s="128"/>
      <c r="K485" s="46" t="s">
        <v>2524</v>
      </c>
      <c r="L485" s="46" t="s">
        <v>2524</v>
      </c>
      <c r="M485" s="46" t="s">
        <v>2524</v>
      </c>
      <c r="N485" s="46"/>
      <c r="O485" s="46"/>
      <c r="P485" s="46"/>
      <c r="Q485" s="46"/>
      <c r="R485" s="46"/>
      <c r="S485" s="44"/>
      <c r="T485" s="52" t="s">
        <v>12211</v>
      </c>
      <c r="U485" s="52" t="str">
        <f t="shared" si="18"/>
        <v>750</v>
      </c>
    </row>
    <row r="486" spans="1:21" s="52" customFormat="1">
      <c r="A486" s="128">
        <f t="shared" si="17"/>
        <v>480</v>
      </c>
      <c r="B486" s="2202" t="s">
        <v>14100</v>
      </c>
      <c r="C486" s="44" t="s">
        <v>3792</v>
      </c>
      <c r="D486" s="44" t="s">
        <v>3792</v>
      </c>
      <c r="E486" s="2071" t="s">
        <v>2524</v>
      </c>
      <c r="F486" s="2071" t="s">
        <v>17277</v>
      </c>
      <c r="G486" s="44"/>
      <c r="H486" s="44"/>
      <c r="I486" s="128"/>
      <c r="J486" s="128"/>
      <c r="K486" s="46" t="s">
        <v>2524</v>
      </c>
      <c r="L486" s="46" t="s">
        <v>2524</v>
      </c>
      <c r="M486" s="46" t="s">
        <v>2524</v>
      </c>
      <c r="N486" s="46"/>
      <c r="O486" s="46"/>
      <c r="P486" s="46"/>
      <c r="Q486" s="46"/>
      <c r="R486" s="46"/>
      <c r="S486" s="44"/>
      <c r="T486" s="52" t="s">
        <v>12211</v>
      </c>
      <c r="U486" s="52" t="str">
        <f t="shared" si="18"/>
        <v>750</v>
      </c>
    </row>
    <row r="487" spans="1:21" s="52" customFormat="1">
      <c r="A487" s="128">
        <f t="shared" si="17"/>
        <v>481</v>
      </c>
      <c r="B487" s="2202" t="s">
        <v>14101</v>
      </c>
      <c r="C487" s="44" t="s">
        <v>3793</v>
      </c>
      <c r="D487" s="44" t="s">
        <v>3793</v>
      </c>
      <c r="E487" s="2071" t="s">
        <v>2524</v>
      </c>
      <c r="F487" s="2071" t="s">
        <v>17277</v>
      </c>
      <c r="G487" s="44"/>
      <c r="H487" s="44"/>
      <c r="I487" s="128"/>
      <c r="J487" s="128"/>
      <c r="K487" s="46" t="s">
        <v>2524</v>
      </c>
      <c r="L487" s="46" t="s">
        <v>2524</v>
      </c>
      <c r="M487" s="46" t="s">
        <v>2524</v>
      </c>
      <c r="N487" s="46"/>
      <c r="O487" s="46"/>
      <c r="P487" s="46"/>
      <c r="Q487" s="46"/>
      <c r="R487" s="46"/>
      <c r="S487" s="44"/>
      <c r="T487" s="52" t="s">
        <v>12211</v>
      </c>
      <c r="U487" s="52" t="str">
        <f t="shared" si="18"/>
        <v>750</v>
      </c>
    </row>
    <row r="488" spans="1:21" s="52" customFormat="1">
      <c r="A488" s="128">
        <f t="shared" si="17"/>
        <v>482</v>
      </c>
      <c r="B488" s="2202" t="s">
        <v>14102</v>
      </c>
      <c r="C488" s="44" t="s">
        <v>399</v>
      </c>
      <c r="D488" s="44" t="s">
        <v>399</v>
      </c>
      <c r="E488" s="2071" t="s">
        <v>2524</v>
      </c>
      <c r="F488" s="2071" t="s">
        <v>17277</v>
      </c>
      <c r="G488" s="44"/>
      <c r="H488" s="44"/>
      <c r="I488" s="128"/>
      <c r="J488" s="128"/>
      <c r="K488" s="46" t="s">
        <v>2524</v>
      </c>
      <c r="L488" s="46" t="s">
        <v>2524</v>
      </c>
      <c r="M488" s="46" t="s">
        <v>2524</v>
      </c>
      <c r="N488" s="46"/>
      <c r="O488" s="46"/>
      <c r="P488" s="46"/>
      <c r="Q488" s="46"/>
      <c r="R488" s="46"/>
      <c r="S488" s="44"/>
      <c r="T488" s="52" t="s">
        <v>12211</v>
      </c>
      <c r="U488" s="52" t="str">
        <f t="shared" si="18"/>
        <v>750</v>
      </c>
    </row>
    <row r="489" spans="1:21" s="52" customFormat="1">
      <c r="A489" s="128">
        <f t="shared" si="17"/>
        <v>483</v>
      </c>
      <c r="B489" s="2202" t="s">
        <v>14103</v>
      </c>
      <c r="C489" s="44" t="s">
        <v>400</v>
      </c>
      <c r="D489" s="44" t="s">
        <v>400</v>
      </c>
      <c r="E489" s="2071" t="s">
        <v>2524</v>
      </c>
      <c r="F489" s="2071" t="s">
        <v>3516</v>
      </c>
      <c r="G489" s="44"/>
      <c r="H489" s="44"/>
      <c r="I489" s="128"/>
      <c r="J489" s="128"/>
      <c r="K489" s="46" t="s">
        <v>2524</v>
      </c>
      <c r="L489" s="46" t="s">
        <v>2524</v>
      </c>
      <c r="M489" s="46" t="s">
        <v>2524</v>
      </c>
      <c r="N489" s="46"/>
      <c r="O489" s="46"/>
      <c r="P489" s="46"/>
      <c r="Q489" s="46"/>
      <c r="R489" s="46"/>
      <c r="S489" s="44"/>
      <c r="U489" s="52" t="str">
        <f t="shared" si="18"/>
        <v>750</v>
      </c>
    </row>
    <row r="490" spans="1:21" s="52" customFormat="1">
      <c r="A490" s="128">
        <f t="shared" si="17"/>
        <v>484</v>
      </c>
      <c r="B490" s="2202" t="s">
        <v>14104</v>
      </c>
      <c r="C490" s="44" t="s">
        <v>401</v>
      </c>
      <c r="D490" s="44" t="s">
        <v>401</v>
      </c>
      <c r="E490" s="2071" t="s">
        <v>2524</v>
      </c>
      <c r="F490" s="2071" t="s">
        <v>3516</v>
      </c>
      <c r="G490" s="44"/>
      <c r="H490" s="44"/>
      <c r="I490" s="128"/>
      <c r="J490" s="128"/>
      <c r="K490" s="46" t="s">
        <v>2524</v>
      </c>
      <c r="L490" s="46" t="s">
        <v>2524</v>
      </c>
      <c r="M490" s="46" t="s">
        <v>2524</v>
      </c>
      <c r="N490" s="46"/>
      <c r="O490" s="46"/>
      <c r="P490" s="46"/>
      <c r="Q490" s="46"/>
      <c r="R490" s="46"/>
      <c r="S490" s="44"/>
      <c r="U490" s="52" t="str">
        <f t="shared" si="18"/>
        <v>750</v>
      </c>
    </row>
    <row r="491" spans="1:21" s="52" customFormat="1">
      <c r="A491" s="128">
        <f t="shared" si="17"/>
        <v>485</v>
      </c>
      <c r="B491" s="2202" t="s">
        <v>14111</v>
      </c>
      <c r="C491" s="44" t="s">
        <v>3844</v>
      </c>
      <c r="D491" s="44" t="s">
        <v>3844</v>
      </c>
      <c r="E491" s="128"/>
      <c r="F491" s="128" t="s">
        <v>17224</v>
      </c>
      <c r="G491" s="44"/>
      <c r="H491" s="44" t="s">
        <v>3844</v>
      </c>
      <c r="I491" s="128"/>
      <c r="J491" s="128"/>
      <c r="K491" s="46">
        <v>0</v>
      </c>
      <c r="L491" s="46">
        <v>10</v>
      </c>
      <c r="M491" s="43" t="s">
        <v>1119</v>
      </c>
      <c r="N491" s="43"/>
      <c r="O491" s="43"/>
      <c r="P491" s="43"/>
      <c r="Q491" s="43"/>
      <c r="R491" s="43"/>
      <c r="S491" s="44"/>
      <c r="T491" s="52" t="s">
        <v>12260</v>
      </c>
      <c r="U491" s="52" t="str">
        <f t="shared" si="18"/>
        <v>910</v>
      </c>
    </row>
    <row r="492" spans="1:21" s="52" customFormat="1">
      <c r="A492" s="128">
        <f t="shared" si="17"/>
        <v>486</v>
      </c>
      <c r="B492" s="2202" t="s">
        <v>14112</v>
      </c>
      <c r="C492" s="44" t="s">
        <v>3844</v>
      </c>
      <c r="D492" s="44" t="s">
        <v>3844</v>
      </c>
      <c r="E492" s="128"/>
      <c r="F492" s="128" t="s">
        <v>17224</v>
      </c>
      <c r="G492" s="44"/>
      <c r="H492" s="44" t="s">
        <v>3844</v>
      </c>
      <c r="I492" s="128"/>
      <c r="J492" s="128"/>
      <c r="K492" s="46">
        <v>0</v>
      </c>
      <c r="L492" s="46">
        <v>10</v>
      </c>
      <c r="M492" s="43" t="s">
        <v>1119</v>
      </c>
      <c r="N492" s="43"/>
      <c r="O492" s="43"/>
      <c r="P492" s="43"/>
      <c r="Q492" s="43"/>
      <c r="R492" s="43"/>
      <c r="S492" s="44"/>
      <c r="T492" s="52" t="s">
        <v>12260</v>
      </c>
      <c r="U492" s="52" t="str">
        <f t="shared" si="18"/>
        <v>910</v>
      </c>
    </row>
    <row r="493" spans="1:21" s="52" customFormat="1">
      <c r="A493" s="128">
        <f>A492+1</f>
        <v>487</v>
      </c>
      <c r="B493" s="2202" t="s">
        <v>14113</v>
      </c>
      <c r="C493" s="44" t="s">
        <v>3844</v>
      </c>
      <c r="D493" s="44" t="s">
        <v>3844</v>
      </c>
      <c r="E493" s="128"/>
      <c r="F493" s="128" t="s">
        <v>17224</v>
      </c>
      <c r="G493" s="44"/>
      <c r="H493" s="44" t="s">
        <v>3844</v>
      </c>
      <c r="I493" s="128"/>
      <c r="J493" s="128"/>
      <c r="K493" s="46">
        <v>0</v>
      </c>
      <c r="L493" s="46">
        <v>25</v>
      </c>
      <c r="M493" s="43" t="s">
        <v>1119</v>
      </c>
      <c r="N493" s="43"/>
      <c r="O493" s="43"/>
      <c r="P493" s="43"/>
      <c r="Q493" s="43"/>
      <c r="R493" s="43"/>
      <c r="S493" s="44"/>
      <c r="T493" s="52" t="s">
        <v>12260</v>
      </c>
      <c r="U493" s="52" t="str">
        <f t="shared" si="18"/>
        <v>910</v>
      </c>
    </row>
    <row r="494" spans="1:21" s="52" customFormat="1">
      <c r="A494" s="128">
        <f t="shared" si="17"/>
        <v>488</v>
      </c>
      <c r="B494" s="2202" t="s">
        <v>14114</v>
      </c>
      <c r="C494" s="44" t="s">
        <v>3844</v>
      </c>
      <c r="D494" s="44" t="s">
        <v>3844</v>
      </c>
      <c r="E494" s="128"/>
      <c r="F494" s="128" t="s">
        <v>17224</v>
      </c>
      <c r="G494" s="44"/>
      <c r="H494" s="44" t="s">
        <v>3844</v>
      </c>
      <c r="I494" s="128"/>
      <c r="J494" s="128"/>
      <c r="K494" s="46">
        <v>0</v>
      </c>
      <c r="L494" s="46">
        <v>60</v>
      </c>
      <c r="M494" s="43" t="s">
        <v>1119</v>
      </c>
      <c r="N494" s="43"/>
      <c r="O494" s="43"/>
      <c r="P494" s="43"/>
      <c r="Q494" s="43"/>
      <c r="R494" s="43"/>
      <c r="S494" s="44"/>
      <c r="T494" s="52" t="s">
        <v>12260</v>
      </c>
      <c r="U494" s="52" t="str">
        <f t="shared" si="18"/>
        <v>910</v>
      </c>
    </row>
    <row r="495" spans="1:21" s="52" customFormat="1">
      <c r="A495" s="128">
        <f t="shared" si="17"/>
        <v>489</v>
      </c>
      <c r="B495" s="2202" t="s">
        <v>14115</v>
      </c>
      <c r="C495" s="44" t="s">
        <v>3844</v>
      </c>
      <c r="D495" s="44" t="s">
        <v>3844</v>
      </c>
      <c r="E495" s="128"/>
      <c r="F495" s="128" t="s">
        <v>17224</v>
      </c>
      <c r="G495" s="44"/>
      <c r="H495" s="44" t="s">
        <v>3844</v>
      </c>
      <c r="I495" s="128"/>
      <c r="J495" s="128"/>
      <c r="K495" s="46">
        <v>0</v>
      </c>
      <c r="L495" s="46">
        <v>25</v>
      </c>
      <c r="M495" s="43" t="s">
        <v>1119</v>
      </c>
      <c r="N495" s="43"/>
      <c r="O495" s="43"/>
      <c r="P495" s="43"/>
      <c r="Q495" s="43"/>
      <c r="R495" s="43"/>
      <c r="S495" s="44"/>
      <c r="T495" s="52" t="s">
        <v>12260</v>
      </c>
      <c r="U495" s="52" t="str">
        <f t="shared" si="18"/>
        <v>910</v>
      </c>
    </row>
    <row r="496" spans="1:21" s="52" customFormat="1">
      <c r="A496" s="128">
        <f t="shared" si="17"/>
        <v>490</v>
      </c>
      <c r="B496" s="2202" t="s">
        <v>14116</v>
      </c>
      <c r="C496" s="44" t="s">
        <v>3844</v>
      </c>
      <c r="D496" s="44" t="s">
        <v>3844</v>
      </c>
      <c r="E496" s="128"/>
      <c r="F496" s="128" t="s">
        <v>17224</v>
      </c>
      <c r="G496" s="44"/>
      <c r="H496" s="44" t="s">
        <v>3844</v>
      </c>
      <c r="I496" s="128"/>
      <c r="J496" s="128"/>
      <c r="K496" s="46"/>
      <c r="L496" s="46"/>
      <c r="M496" s="43"/>
      <c r="N496" s="43"/>
      <c r="O496" s="43"/>
      <c r="P496" s="43"/>
      <c r="Q496" s="43"/>
      <c r="R496" s="43"/>
      <c r="S496" s="44"/>
      <c r="T496" s="52" t="s">
        <v>12260</v>
      </c>
      <c r="U496" s="52" t="str">
        <f t="shared" si="18"/>
        <v>910</v>
      </c>
    </row>
    <row r="497" spans="1:21" s="52" customFormat="1">
      <c r="A497" s="128">
        <f t="shared" si="17"/>
        <v>491</v>
      </c>
      <c r="B497" s="2202" t="s">
        <v>14117</v>
      </c>
      <c r="C497" s="44" t="s">
        <v>4137</v>
      </c>
      <c r="D497" s="44" t="s">
        <v>4137</v>
      </c>
      <c r="E497" s="128" t="s">
        <v>3659</v>
      </c>
      <c r="F497" s="128" t="s">
        <v>17248</v>
      </c>
      <c r="G497" s="44" t="s">
        <v>2645</v>
      </c>
      <c r="H497" s="44" t="s">
        <v>287</v>
      </c>
      <c r="I497" s="128">
        <v>4.78</v>
      </c>
      <c r="J497" s="128">
        <v>112</v>
      </c>
      <c r="K497" s="46">
        <v>0</v>
      </c>
      <c r="L497" s="46">
        <v>10</v>
      </c>
      <c r="M497" s="43" t="s">
        <v>3660</v>
      </c>
      <c r="N497" s="43"/>
      <c r="O497" s="43"/>
      <c r="P497" s="43"/>
      <c r="Q497" s="43"/>
      <c r="R497" s="43"/>
      <c r="S497" s="44"/>
      <c r="T497" s="52" t="s">
        <v>12246</v>
      </c>
      <c r="U497" s="52" t="str">
        <f t="shared" si="18"/>
        <v>920</v>
      </c>
    </row>
    <row r="498" spans="1:21" s="52" customFormat="1">
      <c r="A498" s="128">
        <f t="shared" si="17"/>
        <v>492</v>
      </c>
      <c r="B498" s="2202" t="s">
        <v>14118</v>
      </c>
      <c r="C498" s="44" t="s">
        <v>4138</v>
      </c>
      <c r="D498" s="44" t="s">
        <v>4138</v>
      </c>
      <c r="E498" s="128" t="s">
        <v>3659</v>
      </c>
      <c r="F498" s="128" t="s">
        <v>17248</v>
      </c>
      <c r="G498" s="44" t="s">
        <v>2645</v>
      </c>
      <c r="H498" s="44" t="s">
        <v>287</v>
      </c>
      <c r="I498" s="128">
        <v>4.78</v>
      </c>
      <c r="J498" s="128">
        <v>112</v>
      </c>
      <c r="K498" s="46">
        <v>0</v>
      </c>
      <c r="L498" s="46">
        <v>10</v>
      </c>
      <c r="M498" s="43" t="s">
        <v>3660</v>
      </c>
      <c r="N498" s="43"/>
      <c r="O498" s="43"/>
      <c r="P498" s="43"/>
      <c r="Q498" s="43"/>
      <c r="R498" s="43"/>
      <c r="S498" s="44"/>
      <c r="T498" s="52" t="s">
        <v>12246</v>
      </c>
      <c r="U498" s="52" t="str">
        <f t="shared" si="18"/>
        <v>920</v>
      </c>
    </row>
    <row r="499" spans="1:21" s="52" customFormat="1">
      <c r="A499" s="128">
        <f t="shared" si="17"/>
        <v>493</v>
      </c>
      <c r="B499" s="2202" t="s">
        <v>14119</v>
      </c>
      <c r="C499" s="44" t="s">
        <v>4140</v>
      </c>
      <c r="D499" s="44" t="s">
        <v>4140</v>
      </c>
      <c r="E499" s="128" t="s">
        <v>3659</v>
      </c>
      <c r="F499" s="128" t="s">
        <v>17249</v>
      </c>
      <c r="G499" s="44" t="s">
        <v>2645</v>
      </c>
      <c r="H499" s="44" t="s">
        <v>3022</v>
      </c>
      <c r="I499" s="128">
        <v>25</v>
      </c>
      <c r="J499" s="128">
        <v>133</v>
      </c>
      <c r="K499" s="46">
        <v>0</v>
      </c>
      <c r="L499" s="46">
        <v>50</v>
      </c>
      <c r="M499" s="43" t="s">
        <v>3660</v>
      </c>
      <c r="N499" s="43"/>
      <c r="O499" s="43"/>
      <c r="P499" s="43"/>
      <c r="Q499" s="43"/>
      <c r="R499" s="43"/>
      <c r="S499" s="44"/>
      <c r="T499" s="52" t="s">
        <v>12249</v>
      </c>
      <c r="U499" s="52" t="str">
        <f t="shared" si="18"/>
        <v>920</v>
      </c>
    </row>
    <row r="500" spans="1:21" s="52" customFormat="1">
      <c r="A500" s="128">
        <f t="shared" si="17"/>
        <v>494</v>
      </c>
      <c r="B500" s="2202" t="s">
        <v>14120</v>
      </c>
      <c r="C500" s="44" t="s">
        <v>4141</v>
      </c>
      <c r="D500" s="44" t="s">
        <v>4141</v>
      </c>
      <c r="E500" s="128" t="s">
        <v>3659</v>
      </c>
      <c r="F500" s="128" t="s">
        <v>17249</v>
      </c>
      <c r="G500" s="44" t="s">
        <v>2645</v>
      </c>
      <c r="H500" s="44" t="s">
        <v>3022</v>
      </c>
      <c r="I500" s="128">
        <v>25</v>
      </c>
      <c r="J500" s="128">
        <v>133</v>
      </c>
      <c r="K500" s="46">
        <v>0</v>
      </c>
      <c r="L500" s="46">
        <v>50</v>
      </c>
      <c r="M500" s="43" t="s">
        <v>3660</v>
      </c>
      <c r="N500" s="43"/>
      <c r="O500" s="43"/>
      <c r="P500" s="43"/>
      <c r="Q500" s="43"/>
      <c r="R500" s="43"/>
      <c r="S500" s="44"/>
      <c r="T500" s="52" t="s">
        <v>12249</v>
      </c>
      <c r="U500" s="52" t="str">
        <f t="shared" si="18"/>
        <v>920</v>
      </c>
    </row>
    <row r="501" spans="1:21" s="52" customFormat="1">
      <c r="A501" s="128">
        <f t="shared" si="17"/>
        <v>495</v>
      </c>
      <c r="B501" s="2202" t="s">
        <v>14121</v>
      </c>
      <c r="C501" s="44" t="s">
        <v>3322</v>
      </c>
      <c r="D501" s="44" t="s">
        <v>3322</v>
      </c>
      <c r="E501" s="128" t="s">
        <v>3659</v>
      </c>
      <c r="F501" s="128" t="s">
        <v>17279</v>
      </c>
      <c r="G501" s="44" t="s">
        <v>2645</v>
      </c>
      <c r="H501" s="44" t="s">
        <v>286</v>
      </c>
      <c r="I501" s="128">
        <v>4.5</v>
      </c>
      <c r="J501" s="128" t="s">
        <v>285</v>
      </c>
      <c r="K501" s="46">
        <v>0</v>
      </c>
      <c r="L501" s="46">
        <v>10</v>
      </c>
      <c r="M501" s="43" t="s">
        <v>3660</v>
      </c>
      <c r="N501" s="43"/>
      <c r="O501" s="43"/>
      <c r="P501" s="43"/>
      <c r="Q501" s="43"/>
      <c r="R501" s="43"/>
      <c r="S501" s="44"/>
      <c r="T501" s="52" t="s">
        <v>12262</v>
      </c>
      <c r="U501" s="52" t="str">
        <f t="shared" si="18"/>
        <v>930</v>
      </c>
    </row>
    <row r="502" spans="1:21" s="52" customFormat="1">
      <c r="A502" s="128">
        <f t="shared" si="17"/>
        <v>496</v>
      </c>
      <c r="B502" s="2202" t="s">
        <v>14122</v>
      </c>
      <c r="C502" s="44" t="s">
        <v>3323</v>
      </c>
      <c r="D502" s="44" t="s">
        <v>3323</v>
      </c>
      <c r="E502" s="128" t="s">
        <v>3659</v>
      </c>
      <c r="F502" s="128" t="s">
        <v>17279</v>
      </c>
      <c r="G502" s="44" t="s">
        <v>2645</v>
      </c>
      <c r="H502" s="44" t="s">
        <v>286</v>
      </c>
      <c r="I502" s="128">
        <v>4.5</v>
      </c>
      <c r="J502" s="128" t="s">
        <v>285</v>
      </c>
      <c r="K502" s="46">
        <v>0</v>
      </c>
      <c r="L502" s="46">
        <v>10</v>
      </c>
      <c r="M502" s="43" t="s">
        <v>3660</v>
      </c>
      <c r="N502" s="43"/>
      <c r="O502" s="43"/>
      <c r="P502" s="43"/>
      <c r="Q502" s="43"/>
      <c r="R502" s="43"/>
      <c r="S502" s="44"/>
      <c r="T502" s="52" t="s">
        <v>12262</v>
      </c>
      <c r="U502" s="52" t="str">
        <f t="shared" si="18"/>
        <v>930</v>
      </c>
    </row>
    <row r="503" spans="1:21" s="52" customFormat="1">
      <c r="A503" s="128">
        <f t="shared" si="17"/>
        <v>497</v>
      </c>
      <c r="B503" s="2202" t="s">
        <v>14123</v>
      </c>
      <c r="C503" s="44" t="s">
        <v>3325</v>
      </c>
      <c r="D503" s="44" t="s">
        <v>3325</v>
      </c>
      <c r="E503" s="128" t="s">
        <v>3659</v>
      </c>
      <c r="F503" s="128" t="s">
        <v>17250</v>
      </c>
      <c r="G503" s="44" t="s">
        <v>2645</v>
      </c>
      <c r="H503" s="44" t="s">
        <v>4211</v>
      </c>
      <c r="I503" s="128">
        <v>3</v>
      </c>
      <c r="J503" s="128" t="s">
        <v>285</v>
      </c>
      <c r="K503" s="46">
        <v>0</v>
      </c>
      <c r="L503" s="46">
        <v>6</v>
      </c>
      <c r="M503" s="43" t="s">
        <v>3660</v>
      </c>
      <c r="N503" s="43"/>
      <c r="O503" s="43"/>
      <c r="P503" s="43"/>
      <c r="Q503" s="43"/>
      <c r="R503" s="43"/>
      <c r="S503" s="44"/>
      <c r="T503" s="52" t="s">
        <v>12267</v>
      </c>
      <c r="U503" s="52" t="str">
        <f t="shared" si="18"/>
        <v>930</v>
      </c>
    </row>
    <row r="504" spans="1:21" s="52" customFormat="1">
      <c r="A504" s="128">
        <f t="shared" si="17"/>
        <v>498</v>
      </c>
      <c r="B504" s="2202" t="s">
        <v>14124</v>
      </c>
      <c r="C504" s="44" t="s">
        <v>3326</v>
      </c>
      <c r="D504" s="44" t="s">
        <v>3326</v>
      </c>
      <c r="E504" s="128" t="s">
        <v>3659</v>
      </c>
      <c r="F504" s="128" t="s">
        <v>17250</v>
      </c>
      <c r="G504" s="44" t="s">
        <v>2645</v>
      </c>
      <c r="H504" s="44" t="s">
        <v>4211</v>
      </c>
      <c r="I504" s="128">
        <v>3</v>
      </c>
      <c r="J504" s="128" t="s">
        <v>285</v>
      </c>
      <c r="K504" s="46">
        <v>0</v>
      </c>
      <c r="L504" s="46">
        <v>6</v>
      </c>
      <c r="M504" s="43" t="s">
        <v>3660</v>
      </c>
      <c r="N504" s="43"/>
      <c r="O504" s="43"/>
      <c r="P504" s="43"/>
      <c r="Q504" s="43"/>
      <c r="R504" s="43"/>
      <c r="S504" s="44"/>
      <c r="T504" s="52" t="s">
        <v>12267</v>
      </c>
      <c r="U504" s="52" t="str">
        <f t="shared" si="18"/>
        <v>930</v>
      </c>
    </row>
    <row r="505" spans="1:21" s="52" customFormat="1">
      <c r="A505" s="128">
        <f t="shared" si="17"/>
        <v>499</v>
      </c>
      <c r="B505" s="2202" t="s">
        <v>14125</v>
      </c>
      <c r="C505" s="44" t="s">
        <v>3327</v>
      </c>
      <c r="D505" s="44" t="s">
        <v>3327</v>
      </c>
      <c r="E505" s="128" t="s">
        <v>3659</v>
      </c>
      <c r="F505" s="128" t="s">
        <v>17245</v>
      </c>
      <c r="G505" s="44" t="s">
        <v>2645</v>
      </c>
      <c r="H505" s="44" t="s">
        <v>3335</v>
      </c>
      <c r="I505" s="128">
        <v>5.0999999999999996</v>
      </c>
      <c r="J505" s="128" t="s">
        <v>285</v>
      </c>
      <c r="K505" s="46">
        <v>0</v>
      </c>
      <c r="L505" s="46">
        <v>10</v>
      </c>
      <c r="M505" s="43" t="s">
        <v>3660</v>
      </c>
      <c r="N505" s="43"/>
      <c r="O505" s="43"/>
      <c r="P505" s="43"/>
      <c r="Q505" s="43"/>
      <c r="R505" s="43"/>
      <c r="S505" s="44"/>
      <c r="T505" s="52" t="s">
        <v>12243</v>
      </c>
      <c r="U505" s="52" t="str">
        <f t="shared" si="18"/>
        <v>930</v>
      </c>
    </row>
    <row r="506" spans="1:21" s="52" customFormat="1">
      <c r="A506" s="128">
        <f t="shared" si="17"/>
        <v>500</v>
      </c>
      <c r="B506" s="2202" t="s">
        <v>14126</v>
      </c>
      <c r="C506" s="44" t="s">
        <v>3328</v>
      </c>
      <c r="D506" s="44" t="s">
        <v>3328</v>
      </c>
      <c r="E506" s="128" t="s">
        <v>3659</v>
      </c>
      <c r="F506" s="128" t="s">
        <v>17245</v>
      </c>
      <c r="G506" s="44" t="s">
        <v>2645</v>
      </c>
      <c r="H506" s="44" t="s">
        <v>3335</v>
      </c>
      <c r="I506" s="128">
        <v>5.0999999999999996</v>
      </c>
      <c r="J506" s="128" t="s">
        <v>285</v>
      </c>
      <c r="K506" s="46">
        <v>0</v>
      </c>
      <c r="L506" s="46">
        <v>10</v>
      </c>
      <c r="M506" s="43" t="s">
        <v>3660</v>
      </c>
      <c r="N506" s="43"/>
      <c r="O506" s="43"/>
      <c r="P506" s="43"/>
      <c r="Q506" s="43"/>
      <c r="R506" s="43"/>
      <c r="S506" s="44"/>
      <c r="T506" s="52" t="s">
        <v>12243</v>
      </c>
      <c r="U506" s="52" t="str">
        <f t="shared" si="18"/>
        <v>930</v>
      </c>
    </row>
    <row r="507" spans="1:21" s="52" customFormat="1">
      <c r="A507" s="128">
        <f t="shared" si="17"/>
        <v>501</v>
      </c>
      <c r="B507" s="2202" t="s">
        <v>14127</v>
      </c>
      <c r="C507" s="44" t="s">
        <v>3329</v>
      </c>
      <c r="D507" s="44" t="s">
        <v>3329</v>
      </c>
      <c r="E507" s="128" t="s">
        <v>3659</v>
      </c>
      <c r="F507" s="128" t="s">
        <v>17245</v>
      </c>
      <c r="G507" s="44" t="s">
        <v>2645</v>
      </c>
      <c r="H507" s="44" t="s">
        <v>3335</v>
      </c>
      <c r="I507" s="128">
        <v>3</v>
      </c>
      <c r="J507" s="128" t="s">
        <v>285</v>
      </c>
      <c r="K507" s="46">
        <v>0</v>
      </c>
      <c r="L507" s="46">
        <v>6</v>
      </c>
      <c r="M507" s="43" t="s">
        <v>3660</v>
      </c>
      <c r="N507" s="43"/>
      <c r="O507" s="43"/>
      <c r="P507" s="43"/>
      <c r="Q507" s="43"/>
      <c r="R507" s="43"/>
      <c r="S507" s="44"/>
      <c r="T507" s="975" t="s">
        <v>12243</v>
      </c>
      <c r="U507" s="52" t="str">
        <f t="shared" si="18"/>
        <v>930</v>
      </c>
    </row>
    <row r="508" spans="1:21" s="52" customFormat="1">
      <c r="A508" s="128">
        <f t="shared" si="17"/>
        <v>502</v>
      </c>
      <c r="B508" s="2202" t="s">
        <v>14128</v>
      </c>
      <c r="C508" s="44" t="s">
        <v>3330</v>
      </c>
      <c r="D508" s="44" t="s">
        <v>3330</v>
      </c>
      <c r="E508" s="128" t="s">
        <v>3659</v>
      </c>
      <c r="F508" s="128" t="s">
        <v>17245</v>
      </c>
      <c r="G508" s="44" t="s">
        <v>2645</v>
      </c>
      <c r="H508" s="44" t="s">
        <v>3335</v>
      </c>
      <c r="I508" s="128">
        <v>3</v>
      </c>
      <c r="J508" s="128" t="s">
        <v>285</v>
      </c>
      <c r="K508" s="46">
        <v>0</v>
      </c>
      <c r="L508" s="46">
        <v>6</v>
      </c>
      <c r="M508" s="43" t="s">
        <v>3660</v>
      </c>
      <c r="N508" s="43"/>
      <c r="O508" s="43"/>
      <c r="P508" s="43"/>
      <c r="Q508" s="43"/>
      <c r="R508" s="43"/>
      <c r="S508" s="44"/>
      <c r="T508" s="975" t="s">
        <v>12243</v>
      </c>
      <c r="U508" s="52" t="str">
        <f t="shared" si="18"/>
        <v>930</v>
      </c>
    </row>
    <row r="509" spans="1:21" s="52" customFormat="1">
      <c r="A509" s="128">
        <f t="shared" si="17"/>
        <v>503</v>
      </c>
      <c r="B509" s="2202" t="s">
        <v>14129</v>
      </c>
      <c r="C509" s="44" t="s">
        <v>3331</v>
      </c>
      <c r="D509" s="44" t="s">
        <v>3331</v>
      </c>
      <c r="E509" s="128" t="s">
        <v>3659</v>
      </c>
      <c r="F509" s="128" t="s">
        <v>17279</v>
      </c>
      <c r="G509" s="44" t="s">
        <v>2645</v>
      </c>
      <c r="H509" s="44" t="s">
        <v>286</v>
      </c>
      <c r="I509" s="128">
        <v>10.9</v>
      </c>
      <c r="J509" s="128" t="s">
        <v>285</v>
      </c>
      <c r="K509" s="46">
        <v>0</v>
      </c>
      <c r="L509" s="46">
        <v>25</v>
      </c>
      <c r="M509" s="43" t="s">
        <v>3660</v>
      </c>
      <c r="N509" s="43"/>
      <c r="O509" s="43"/>
      <c r="P509" s="43"/>
      <c r="Q509" s="43"/>
      <c r="R509" s="43"/>
      <c r="S509" s="44"/>
      <c r="T509" s="52" t="s">
        <v>12262</v>
      </c>
      <c r="U509" s="52" t="str">
        <f t="shared" si="18"/>
        <v>930</v>
      </c>
    </row>
    <row r="510" spans="1:21" s="52" customFormat="1">
      <c r="A510" s="128">
        <f t="shared" si="17"/>
        <v>504</v>
      </c>
      <c r="B510" s="2202" t="s">
        <v>14130</v>
      </c>
      <c r="C510" s="44" t="s">
        <v>3332</v>
      </c>
      <c r="D510" s="44" t="s">
        <v>3332</v>
      </c>
      <c r="E510" s="128" t="s">
        <v>3659</v>
      </c>
      <c r="F510" s="128" t="s">
        <v>17279</v>
      </c>
      <c r="G510" s="44" t="s">
        <v>2645</v>
      </c>
      <c r="H510" s="44" t="s">
        <v>286</v>
      </c>
      <c r="I510" s="128">
        <v>10.9</v>
      </c>
      <c r="J510" s="128" t="s">
        <v>285</v>
      </c>
      <c r="K510" s="46">
        <v>0</v>
      </c>
      <c r="L510" s="46">
        <v>25</v>
      </c>
      <c r="M510" s="43" t="s">
        <v>3660</v>
      </c>
      <c r="N510" s="43"/>
      <c r="O510" s="43"/>
      <c r="P510" s="43"/>
      <c r="Q510" s="43"/>
      <c r="R510" s="43"/>
      <c r="S510" s="44"/>
      <c r="T510" s="52" t="s">
        <v>12262</v>
      </c>
      <c r="U510" s="52" t="str">
        <f t="shared" si="18"/>
        <v>930</v>
      </c>
    </row>
    <row r="511" spans="1:21" s="52" customFormat="1">
      <c r="A511" s="128">
        <f t="shared" si="17"/>
        <v>505</v>
      </c>
      <c r="B511" s="2202" t="s">
        <v>14131</v>
      </c>
      <c r="C511" s="44" t="s">
        <v>1078</v>
      </c>
      <c r="D511" s="44" t="s">
        <v>2844</v>
      </c>
      <c r="E511" s="128" t="s">
        <v>3334</v>
      </c>
      <c r="F511" s="128" t="s">
        <v>3516</v>
      </c>
      <c r="G511" s="44" t="s">
        <v>190</v>
      </c>
      <c r="H511" s="44" t="s">
        <v>3333</v>
      </c>
      <c r="I511" s="128">
        <v>3.5</v>
      </c>
      <c r="J511" s="128">
        <v>33</v>
      </c>
      <c r="K511" s="46">
        <v>0</v>
      </c>
      <c r="L511" s="46">
        <v>10</v>
      </c>
      <c r="M511" s="43" t="s">
        <v>3660</v>
      </c>
      <c r="N511" s="46"/>
      <c r="O511" s="46"/>
      <c r="P511" s="46"/>
      <c r="Q511" s="46"/>
      <c r="R511" s="46"/>
      <c r="S511" s="44"/>
      <c r="U511" s="52" t="str">
        <f t="shared" si="18"/>
        <v>930</v>
      </c>
    </row>
    <row r="512" spans="1:21" s="52" customFormat="1">
      <c r="A512" s="128">
        <f t="shared" si="17"/>
        <v>506</v>
      </c>
      <c r="B512" s="2202" t="s">
        <v>14132</v>
      </c>
      <c r="C512" s="44" t="s">
        <v>1078</v>
      </c>
      <c r="D512" s="44" t="s">
        <v>2844</v>
      </c>
      <c r="E512" s="128" t="s">
        <v>3334</v>
      </c>
      <c r="F512" s="128" t="s">
        <v>3516</v>
      </c>
      <c r="G512" s="44"/>
      <c r="H512" s="44" t="s">
        <v>3333</v>
      </c>
      <c r="I512" s="128">
        <v>3.5</v>
      </c>
      <c r="J512" s="128">
        <v>33</v>
      </c>
      <c r="K512" s="46">
        <v>0</v>
      </c>
      <c r="L512" s="46">
        <v>10</v>
      </c>
      <c r="M512" s="43" t="s">
        <v>3660</v>
      </c>
      <c r="N512" s="43"/>
      <c r="O512" s="43"/>
      <c r="P512" s="43"/>
      <c r="Q512" s="43"/>
      <c r="R512" s="43"/>
      <c r="S512" s="44"/>
      <c r="U512" s="52" t="str">
        <f t="shared" si="18"/>
        <v>930</v>
      </c>
    </row>
    <row r="513" spans="1:21" s="52" customFormat="1">
      <c r="A513" s="128">
        <f t="shared" si="17"/>
        <v>507</v>
      </c>
      <c r="B513" s="2202" t="s">
        <v>14133</v>
      </c>
      <c r="C513" s="44" t="s">
        <v>1079</v>
      </c>
      <c r="D513" s="44" t="s">
        <v>2844</v>
      </c>
      <c r="E513" s="128" t="s">
        <v>3334</v>
      </c>
      <c r="F513" s="128" t="s">
        <v>3516</v>
      </c>
      <c r="G513" s="44"/>
      <c r="H513" s="44" t="s">
        <v>3335</v>
      </c>
      <c r="I513" s="128">
        <v>3.5</v>
      </c>
      <c r="J513" s="128">
        <v>33</v>
      </c>
      <c r="K513" s="46">
        <v>0</v>
      </c>
      <c r="L513" s="46">
        <v>10</v>
      </c>
      <c r="M513" s="43" t="s">
        <v>3660</v>
      </c>
      <c r="N513" s="43"/>
      <c r="O513" s="43"/>
      <c r="P513" s="43"/>
      <c r="Q513" s="43"/>
      <c r="R513" s="43"/>
      <c r="S513" s="44"/>
      <c r="U513" s="52" t="str">
        <f t="shared" si="18"/>
        <v>930</v>
      </c>
    </row>
    <row r="514" spans="1:21" s="52" customFormat="1">
      <c r="A514" s="128">
        <f t="shared" si="17"/>
        <v>508</v>
      </c>
      <c r="B514" s="2202" t="s">
        <v>14134</v>
      </c>
      <c r="C514" s="44" t="s">
        <v>1079</v>
      </c>
      <c r="D514" s="44" t="s">
        <v>2844</v>
      </c>
      <c r="E514" s="128" t="s">
        <v>3334</v>
      </c>
      <c r="F514" s="128" t="s">
        <v>3516</v>
      </c>
      <c r="G514" s="44"/>
      <c r="H514" s="44" t="s">
        <v>3335</v>
      </c>
      <c r="I514" s="128">
        <v>3.5</v>
      </c>
      <c r="J514" s="128">
        <v>33</v>
      </c>
      <c r="K514" s="46">
        <v>0</v>
      </c>
      <c r="L514" s="46">
        <v>10</v>
      </c>
      <c r="M514" s="43" t="s">
        <v>3660</v>
      </c>
      <c r="N514" s="43"/>
      <c r="O514" s="43"/>
      <c r="P514" s="43"/>
      <c r="Q514" s="43"/>
      <c r="R514" s="43"/>
      <c r="S514" s="44"/>
      <c r="U514" s="52" t="str">
        <f t="shared" si="18"/>
        <v>930</v>
      </c>
    </row>
    <row r="515" spans="1:21" s="52" customFormat="1">
      <c r="A515" s="128">
        <f t="shared" si="17"/>
        <v>509</v>
      </c>
      <c r="B515" s="2202" t="s">
        <v>14135</v>
      </c>
      <c r="C515" s="44" t="s">
        <v>1080</v>
      </c>
      <c r="D515" s="44" t="s">
        <v>2844</v>
      </c>
      <c r="E515" s="128" t="s">
        <v>3334</v>
      </c>
      <c r="F515" s="128" t="s">
        <v>3516</v>
      </c>
      <c r="G515" s="44"/>
      <c r="H515" s="44" t="s">
        <v>3335</v>
      </c>
      <c r="I515" s="128">
        <v>5.2</v>
      </c>
      <c r="J515" s="128">
        <v>33</v>
      </c>
      <c r="K515" s="46">
        <v>0</v>
      </c>
      <c r="L515" s="46">
        <v>10</v>
      </c>
      <c r="M515" s="43" t="s">
        <v>3660</v>
      </c>
      <c r="N515" s="43"/>
      <c r="O515" s="43"/>
      <c r="P515" s="43"/>
      <c r="Q515" s="43"/>
      <c r="R515" s="43"/>
      <c r="S515" s="44"/>
      <c r="U515" s="52" t="str">
        <f t="shared" si="18"/>
        <v>930</v>
      </c>
    </row>
    <row r="516" spans="1:21" s="52" customFormat="1">
      <c r="A516" s="128">
        <f t="shared" si="17"/>
        <v>510</v>
      </c>
      <c r="B516" s="2210" t="s">
        <v>14136</v>
      </c>
      <c r="C516" s="44" t="s">
        <v>1080</v>
      </c>
      <c r="D516" s="155" t="s">
        <v>2844</v>
      </c>
      <c r="E516" s="2182" t="s">
        <v>3334</v>
      </c>
      <c r="F516" s="2182" t="s">
        <v>3516</v>
      </c>
      <c r="G516" s="155"/>
      <c r="H516" s="155" t="s">
        <v>3335</v>
      </c>
      <c r="I516" s="2182">
        <v>5.2</v>
      </c>
      <c r="J516" s="2182">
        <v>33</v>
      </c>
      <c r="K516" s="153">
        <v>0</v>
      </c>
      <c r="L516" s="153">
        <v>10</v>
      </c>
      <c r="M516" s="161" t="s">
        <v>3660</v>
      </c>
      <c r="N516" s="161"/>
      <c r="O516" s="161"/>
      <c r="P516" s="161"/>
      <c r="Q516" s="161"/>
      <c r="R516" s="161"/>
      <c r="S516" s="155"/>
      <c r="U516" s="52" t="str">
        <f t="shared" si="18"/>
        <v>930</v>
      </c>
    </row>
    <row r="517" spans="1:21" s="52" customFormat="1">
      <c r="A517" s="128">
        <f t="shared" si="17"/>
        <v>511</v>
      </c>
      <c r="B517" s="2210" t="s">
        <v>14137</v>
      </c>
      <c r="C517" s="155" t="s">
        <v>1081</v>
      </c>
      <c r="D517" s="155" t="s">
        <v>2844</v>
      </c>
      <c r="E517" s="2182" t="s">
        <v>3334</v>
      </c>
      <c r="F517" s="2182" t="s">
        <v>3516</v>
      </c>
      <c r="G517" s="155"/>
      <c r="H517" s="155" t="s">
        <v>3335</v>
      </c>
      <c r="I517" s="2182">
        <v>5.0999999999999996</v>
      </c>
      <c r="J517" s="2182">
        <v>33</v>
      </c>
      <c r="K517" s="153">
        <v>0</v>
      </c>
      <c r="L517" s="153">
        <v>10</v>
      </c>
      <c r="M517" s="161" t="s">
        <v>3660</v>
      </c>
      <c r="N517" s="161"/>
      <c r="O517" s="161"/>
      <c r="P517" s="161"/>
      <c r="Q517" s="161"/>
      <c r="R517" s="161"/>
      <c r="S517" s="155"/>
      <c r="U517" s="52" t="str">
        <f t="shared" si="18"/>
        <v>930</v>
      </c>
    </row>
    <row r="518" spans="1:21" s="52" customFormat="1">
      <c r="A518" s="128">
        <f t="shared" si="17"/>
        <v>512</v>
      </c>
      <c r="B518" s="2210" t="s">
        <v>14138</v>
      </c>
      <c r="C518" s="155" t="s">
        <v>1081</v>
      </c>
      <c r="D518" s="155" t="s">
        <v>2844</v>
      </c>
      <c r="E518" s="2182" t="s">
        <v>3334</v>
      </c>
      <c r="F518" s="2182" t="s">
        <v>3516</v>
      </c>
      <c r="G518" s="155"/>
      <c r="H518" s="155" t="s">
        <v>3335</v>
      </c>
      <c r="I518" s="2182">
        <v>5.0999999999999996</v>
      </c>
      <c r="J518" s="2182">
        <v>33</v>
      </c>
      <c r="K518" s="153">
        <v>0</v>
      </c>
      <c r="L518" s="153">
        <v>10</v>
      </c>
      <c r="M518" s="161" t="s">
        <v>3660</v>
      </c>
      <c r="N518" s="161"/>
      <c r="O518" s="161"/>
      <c r="P518" s="161"/>
      <c r="Q518" s="161"/>
      <c r="R518" s="161"/>
      <c r="S518" s="155"/>
      <c r="U518" s="52" t="str">
        <f t="shared" si="18"/>
        <v>930</v>
      </c>
    </row>
    <row r="519" spans="1:21" s="52" customFormat="1">
      <c r="A519" s="128">
        <f t="shared" si="17"/>
        <v>513</v>
      </c>
      <c r="B519" s="2210" t="s">
        <v>14139</v>
      </c>
      <c r="C519" s="155" t="s">
        <v>4634</v>
      </c>
      <c r="D519" s="155" t="s">
        <v>2844</v>
      </c>
      <c r="E519" s="2182" t="s">
        <v>3334</v>
      </c>
      <c r="F519" s="2182" t="s">
        <v>3516</v>
      </c>
      <c r="G519" s="155"/>
      <c r="H519" s="155" t="s">
        <v>3335</v>
      </c>
      <c r="I519" s="2182">
        <v>4.2</v>
      </c>
      <c r="J519" s="2182">
        <v>33</v>
      </c>
      <c r="K519" s="153">
        <v>0</v>
      </c>
      <c r="L519" s="153">
        <v>10</v>
      </c>
      <c r="M519" s="161" t="s">
        <v>3660</v>
      </c>
      <c r="N519" s="161"/>
      <c r="O519" s="161"/>
      <c r="P519" s="161"/>
      <c r="Q519" s="161"/>
      <c r="R519" s="161"/>
      <c r="S519" s="155"/>
      <c r="U519" s="52" t="str">
        <f t="shared" si="18"/>
        <v>930</v>
      </c>
    </row>
    <row r="520" spans="1:21" s="52" customFormat="1">
      <c r="A520" s="128">
        <f t="shared" si="17"/>
        <v>514</v>
      </c>
      <c r="B520" s="2202" t="s">
        <v>14140</v>
      </c>
      <c r="C520" s="155" t="s">
        <v>4634</v>
      </c>
      <c r="D520" s="44" t="s">
        <v>2844</v>
      </c>
      <c r="E520" s="128" t="s">
        <v>3334</v>
      </c>
      <c r="F520" s="128" t="s">
        <v>3516</v>
      </c>
      <c r="G520" s="44"/>
      <c r="H520" s="44" t="s">
        <v>3335</v>
      </c>
      <c r="I520" s="128">
        <v>4.2</v>
      </c>
      <c r="J520" s="128">
        <v>33</v>
      </c>
      <c r="K520" s="46">
        <v>0</v>
      </c>
      <c r="L520" s="46">
        <v>10</v>
      </c>
      <c r="M520" s="43" t="s">
        <v>3660</v>
      </c>
      <c r="N520" s="43"/>
      <c r="O520" s="43"/>
      <c r="P520" s="43"/>
      <c r="Q520" s="43"/>
      <c r="R520" s="43"/>
      <c r="S520" s="44"/>
      <c r="U520" s="52" t="str">
        <f t="shared" si="18"/>
        <v>930</v>
      </c>
    </row>
    <row r="521" spans="1:21" s="52" customFormat="1">
      <c r="A521" s="128">
        <f t="shared" si="17"/>
        <v>515</v>
      </c>
      <c r="B521" s="2202" t="s">
        <v>14141</v>
      </c>
      <c r="C521" s="44" t="s">
        <v>4635</v>
      </c>
      <c r="D521" s="44" t="s">
        <v>2844</v>
      </c>
      <c r="E521" s="128" t="s">
        <v>3334</v>
      </c>
      <c r="F521" s="128" t="s">
        <v>3516</v>
      </c>
      <c r="G521" s="44"/>
      <c r="H521" s="44" t="s">
        <v>3335</v>
      </c>
      <c r="I521" s="128">
        <v>3.2</v>
      </c>
      <c r="J521" s="128">
        <v>33</v>
      </c>
      <c r="K521" s="46">
        <v>0</v>
      </c>
      <c r="L521" s="46">
        <v>10</v>
      </c>
      <c r="M521" s="43" t="s">
        <v>3660</v>
      </c>
      <c r="N521" s="43"/>
      <c r="O521" s="43"/>
      <c r="P521" s="43"/>
      <c r="Q521" s="43"/>
      <c r="R521" s="43"/>
      <c r="S521" s="44"/>
      <c r="U521" s="52" t="str">
        <f t="shared" si="18"/>
        <v>930</v>
      </c>
    </row>
    <row r="522" spans="1:21" s="52" customFormat="1">
      <c r="A522" s="128">
        <f t="shared" si="17"/>
        <v>516</v>
      </c>
      <c r="B522" s="2202" t="s">
        <v>14142</v>
      </c>
      <c r="C522" s="44" t="s">
        <v>4636</v>
      </c>
      <c r="D522" s="44" t="s">
        <v>2844</v>
      </c>
      <c r="E522" s="128" t="s">
        <v>3334</v>
      </c>
      <c r="F522" s="128" t="s">
        <v>3516</v>
      </c>
      <c r="G522" s="44"/>
      <c r="H522" s="44" t="s">
        <v>3336</v>
      </c>
      <c r="I522" s="128">
        <v>4</v>
      </c>
      <c r="J522" s="128">
        <v>152</v>
      </c>
      <c r="K522" s="46">
        <v>0</v>
      </c>
      <c r="L522" s="46">
        <v>10</v>
      </c>
      <c r="M522" s="43" t="s">
        <v>3660</v>
      </c>
      <c r="N522" s="43"/>
      <c r="O522" s="43"/>
      <c r="P522" s="43"/>
      <c r="Q522" s="43"/>
      <c r="R522" s="43"/>
      <c r="S522" s="44"/>
      <c r="U522" s="52" t="str">
        <f t="shared" si="18"/>
        <v>930</v>
      </c>
    </row>
    <row r="523" spans="1:21" s="52" customFormat="1">
      <c r="A523" s="128">
        <f t="shared" si="17"/>
        <v>517</v>
      </c>
      <c r="B523" s="2202" t="s">
        <v>14143</v>
      </c>
      <c r="C523" s="44" t="s">
        <v>4637</v>
      </c>
      <c r="D523" s="44" t="s">
        <v>2844</v>
      </c>
      <c r="E523" s="128" t="s">
        <v>3334</v>
      </c>
      <c r="F523" s="128" t="s">
        <v>3516</v>
      </c>
      <c r="G523" s="44"/>
      <c r="H523" s="44" t="s">
        <v>3337</v>
      </c>
      <c r="I523" s="128">
        <v>0.45</v>
      </c>
      <c r="J523" s="128">
        <v>40</v>
      </c>
      <c r="K523" s="46">
        <v>0</v>
      </c>
      <c r="L523" s="46">
        <v>1</v>
      </c>
      <c r="M523" s="43" t="s">
        <v>3660</v>
      </c>
      <c r="N523" s="43"/>
      <c r="O523" s="43"/>
      <c r="P523" s="43"/>
      <c r="Q523" s="43"/>
      <c r="R523" s="43"/>
      <c r="S523" s="44"/>
      <c r="U523" s="52" t="str">
        <f t="shared" si="18"/>
        <v>930</v>
      </c>
    </row>
    <row r="524" spans="1:21" s="52" customFormat="1">
      <c r="A524" s="128">
        <f t="shared" si="17"/>
        <v>518</v>
      </c>
      <c r="B524" s="2202" t="s">
        <v>14144</v>
      </c>
      <c r="C524" s="44" t="s">
        <v>4638</v>
      </c>
      <c r="D524" s="44" t="s">
        <v>2844</v>
      </c>
      <c r="E524" s="128" t="s">
        <v>3334</v>
      </c>
      <c r="F524" s="128" t="s">
        <v>3516</v>
      </c>
      <c r="G524" s="44"/>
      <c r="H524" s="44" t="s">
        <v>4640</v>
      </c>
      <c r="I524" s="128">
        <v>2.88</v>
      </c>
      <c r="J524" s="128">
        <v>33</v>
      </c>
      <c r="K524" s="46">
        <v>0</v>
      </c>
      <c r="L524" s="46">
        <v>6</v>
      </c>
      <c r="M524" s="43" t="s">
        <v>3660</v>
      </c>
      <c r="N524" s="43"/>
      <c r="O524" s="43"/>
      <c r="P524" s="43"/>
      <c r="Q524" s="43"/>
      <c r="R524" s="43"/>
      <c r="S524" s="44"/>
      <c r="U524" s="52" t="str">
        <f t="shared" si="18"/>
        <v>930</v>
      </c>
    </row>
    <row r="525" spans="1:21" s="52" customFormat="1">
      <c r="A525" s="128">
        <f t="shared" si="17"/>
        <v>519</v>
      </c>
      <c r="B525" s="2202" t="s">
        <v>14145</v>
      </c>
      <c r="C525" s="44" t="s">
        <v>4639</v>
      </c>
      <c r="D525" s="44" t="s">
        <v>2844</v>
      </c>
      <c r="E525" s="128" t="s">
        <v>3334</v>
      </c>
      <c r="F525" s="128" t="s">
        <v>3516</v>
      </c>
      <c r="G525" s="44"/>
      <c r="H525" s="44" t="s">
        <v>4640</v>
      </c>
      <c r="I525" s="128">
        <v>2.88</v>
      </c>
      <c r="J525" s="128">
        <v>33</v>
      </c>
      <c r="K525" s="46">
        <v>0</v>
      </c>
      <c r="L525" s="46">
        <v>6</v>
      </c>
      <c r="M525" s="43" t="s">
        <v>3660</v>
      </c>
      <c r="N525" s="43"/>
      <c r="O525" s="43"/>
      <c r="P525" s="43"/>
      <c r="Q525" s="43"/>
      <c r="R525" s="43"/>
      <c r="S525" s="44"/>
      <c r="U525" s="52" t="str">
        <f t="shared" si="18"/>
        <v>930</v>
      </c>
    </row>
    <row r="526" spans="1:21" s="52" customFormat="1">
      <c r="A526" s="128">
        <f t="shared" si="17"/>
        <v>520</v>
      </c>
      <c r="B526" s="2210" t="s">
        <v>14146</v>
      </c>
      <c r="C526" s="155" t="s">
        <v>949</v>
      </c>
      <c r="D526" s="155" t="s">
        <v>949</v>
      </c>
      <c r="E526" s="2182" t="s">
        <v>3659</v>
      </c>
      <c r="F526" s="2182" t="s">
        <v>3516</v>
      </c>
      <c r="G526" s="155" t="s">
        <v>2645</v>
      </c>
      <c r="H526" s="155" t="s">
        <v>1027</v>
      </c>
      <c r="I526" s="2182">
        <v>3.5</v>
      </c>
      <c r="J526" s="2182">
        <v>32</v>
      </c>
      <c r="K526" s="153">
        <v>0</v>
      </c>
      <c r="L526" s="153">
        <v>10</v>
      </c>
      <c r="M526" s="161" t="s">
        <v>3660</v>
      </c>
      <c r="N526" s="161"/>
      <c r="O526" s="161"/>
      <c r="P526" s="161"/>
      <c r="Q526" s="161"/>
      <c r="R526" s="161"/>
      <c r="S526" s="155"/>
      <c r="U526" s="52" t="str">
        <f t="shared" si="18"/>
        <v>940</v>
      </c>
    </row>
    <row r="527" spans="1:21" s="52" customFormat="1">
      <c r="A527" s="128">
        <f t="shared" si="17"/>
        <v>521</v>
      </c>
      <c r="B527" s="2210" t="s">
        <v>14147</v>
      </c>
      <c r="C527" s="155" t="s">
        <v>950</v>
      </c>
      <c r="D527" s="155" t="s">
        <v>950</v>
      </c>
      <c r="E527" s="2182" t="s">
        <v>3659</v>
      </c>
      <c r="F527" s="2182" t="s">
        <v>3516</v>
      </c>
      <c r="G527" s="155" t="s">
        <v>2645</v>
      </c>
      <c r="H527" s="155" t="s">
        <v>1027</v>
      </c>
      <c r="I527" s="2182">
        <v>3.5</v>
      </c>
      <c r="J527" s="2182">
        <v>32</v>
      </c>
      <c r="K527" s="153">
        <v>0</v>
      </c>
      <c r="L527" s="153">
        <v>10</v>
      </c>
      <c r="M527" s="161" t="s">
        <v>3660</v>
      </c>
      <c r="N527" s="161"/>
      <c r="O527" s="161"/>
      <c r="P527" s="161"/>
      <c r="Q527" s="161"/>
      <c r="R527" s="161"/>
      <c r="S527" s="155"/>
      <c r="U527" s="52" t="str">
        <f t="shared" si="18"/>
        <v>940</v>
      </c>
    </row>
    <row r="528" spans="1:21" s="52" customFormat="1">
      <c r="A528" s="128">
        <f t="shared" si="17"/>
        <v>522</v>
      </c>
      <c r="B528" s="2210" t="s">
        <v>14148</v>
      </c>
      <c r="C528" s="155" t="s">
        <v>951</v>
      </c>
      <c r="D528" s="155" t="s">
        <v>951</v>
      </c>
      <c r="E528" s="2182" t="s">
        <v>3659</v>
      </c>
      <c r="F528" s="2182" t="s">
        <v>17283</v>
      </c>
      <c r="G528" s="155" t="s">
        <v>2645</v>
      </c>
      <c r="H528" s="155" t="s">
        <v>1028</v>
      </c>
      <c r="I528" s="2182">
        <v>3.5</v>
      </c>
      <c r="J528" s="2182" t="s">
        <v>285</v>
      </c>
      <c r="K528" s="153">
        <v>0</v>
      </c>
      <c r="L528" s="153">
        <v>10</v>
      </c>
      <c r="M528" s="161" t="s">
        <v>3660</v>
      </c>
      <c r="N528" s="161"/>
      <c r="O528" s="161"/>
      <c r="P528" s="161"/>
      <c r="Q528" s="161"/>
      <c r="R528" s="161"/>
      <c r="S528" s="155"/>
      <c r="T528" s="52" t="s">
        <v>12276</v>
      </c>
      <c r="U528" s="52" t="str">
        <f t="shared" si="18"/>
        <v>940</v>
      </c>
    </row>
    <row r="529" spans="1:21" s="52" customFormat="1">
      <c r="A529" s="128">
        <f t="shared" si="17"/>
        <v>523</v>
      </c>
      <c r="B529" s="2210" t="s">
        <v>14149</v>
      </c>
      <c r="C529" s="155" t="s">
        <v>952</v>
      </c>
      <c r="D529" s="155" t="s">
        <v>952</v>
      </c>
      <c r="E529" s="2182" t="s">
        <v>3659</v>
      </c>
      <c r="F529" s="2182" t="s">
        <v>17283</v>
      </c>
      <c r="G529" s="155" t="s">
        <v>2645</v>
      </c>
      <c r="H529" s="155" t="s">
        <v>1028</v>
      </c>
      <c r="I529" s="2182">
        <v>3.5</v>
      </c>
      <c r="J529" s="2182" t="s">
        <v>285</v>
      </c>
      <c r="K529" s="153">
        <v>0</v>
      </c>
      <c r="L529" s="153">
        <v>10</v>
      </c>
      <c r="M529" s="161" t="s">
        <v>3660</v>
      </c>
      <c r="N529" s="161"/>
      <c r="O529" s="161"/>
      <c r="P529" s="161"/>
      <c r="Q529" s="161"/>
      <c r="R529" s="161"/>
      <c r="S529" s="155"/>
      <c r="T529" s="52" t="s">
        <v>12276</v>
      </c>
      <c r="U529" s="52" t="str">
        <f t="shared" si="18"/>
        <v>940</v>
      </c>
    </row>
    <row r="530" spans="1:21" s="52" customFormat="1">
      <c r="A530" s="128">
        <f t="shared" si="17"/>
        <v>524</v>
      </c>
      <c r="B530" s="2210" t="s">
        <v>14150</v>
      </c>
      <c r="C530" s="155" t="s">
        <v>3094</v>
      </c>
      <c r="D530" s="155" t="s">
        <v>3094</v>
      </c>
      <c r="E530" s="2182" t="s">
        <v>3659</v>
      </c>
      <c r="F530" s="2182" t="s">
        <v>17292</v>
      </c>
      <c r="G530" s="155" t="s">
        <v>2645</v>
      </c>
      <c r="H530" s="155" t="s">
        <v>3886</v>
      </c>
      <c r="I530" s="2182">
        <v>1.6</v>
      </c>
      <c r="J530" s="2182">
        <v>40</v>
      </c>
      <c r="K530" s="153">
        <v>0</v>
      </c>
      <c r="L530" s="153">
        <v>4</v>
      </c>
      <c r="M530" s="161" t="s">
        <v>3660</v>
      </c>
      <c r="N530" s="161"/>
      <c r="O530" s="161"/>
      <c r="P530" s="161"/>
      <c r="Q530" s="161"/>
      <c r="R530" s="161"/>
      <c r="S530" s="155"/>
      <c r="T530" s="52" t="s">
        <v>12498</v>
      </c>
      <c r="U530" s="52" t="str">
        <f t="shared" si="18"/>
        <v>960</v>
      </c>
    </row>
    <row r="531" spans="1:21" s="52" customFormat="1">
      <c r="A531" s="128">
        <f t="shared" si="17"/>
        <v>525</v>
      </c>
      <c r="B531" s="2210" t="s">
        <v>14151</v>
      </c>
      <c r="C531" s="155" t="s">
        <v>3096</v>
      </c>
      <c r="D531" s="155" t="s">
        <v>3096</v>
      </c>
      <c r="E531" s="2182" t="s">
        <v>3659</v>
      </c>
      <c r="F531" s="2182" t="s">
        <v>17292</v>
      </c>
      <c r="G531" s="155" t="s">
        <v>2645</v>
      </c>
      <c r="H531" s="155" t="s">
        <v>3886</v>
      </c>
      <c r="I531" s="2182">
        <v>1.6</v>
      </c>
      <c r="J531" s="2182">
        <v>40</v>
      </c>
      <c r="K531" s="153">
        <v>0</v>
      </c>
      <c r="L531" s="153">
        <v>4</v>
      </c>
      <c r="M531" s="161" t="s">
        <v>3660</v>
      </c>
      <c r="N531" s="161"/>
      <c r="O531" s="161"/>
      <c r="P531" s="161"/>
      <c r="Q531" s="161"/>
      <c r="R531" s="161"/>
      <c r="S531" s="155"/>
      <c r="T531" s="52" t="s">
        <v>12498</v>
      </c>
      <c r="U531" s="52" t="str">
        <f t="shared" si="18"/>
        <v>960</v>
      </c>
    </row>
    <row r="532" spans="1:21" s="52" customFormat="1">
      <c r="A532" s="128">
        <f t="shared" si="17"/>
        <v>526</v>
      </c>
      <c r="B532" s="2210" t="s">
        <v>14152</v>
      </c>
      <c r="C532" s="155" t="s">
        <v>2570</v>
      </c>
      <c r="D532" s="155" t="s">
        <v>2570</v>
      </c>
      <c r="E532" s="2182" t="s">
        <v>4071</v>
      </c>
      <c r="F532" s="2182" t="s">
        <v>17234</v>
      </c>
      <c r="G532" s="155" t="s">
        <v>2645</v>
      </c>
      <c r="H532" s="155" t="s">
        <v>3234</v>
      </c>
      <c r="I532" s="2182">
        <v>5.0000000000000001E-3</v>
      </c>
      <c r="J532" s="2182">
        <v>40</v>
      </c>
      <c r="K532" s="153">
        <v>-50</v>
      </c>
      <c r="L532" s="153">
        <v>200</v>
      </c>
      <c r="M532" s="161" t="s">
        <v>103</v>
      </c>
      <c r="N532" s="161"/>
      <c r="O532" s="161"/>
      <c r="P532" s="161"/>
      <c r="Q532" s="161"/>
      <c r="R532" s="161"/>
      <c r="S532" s="155"/>
      <c r="T532" s="52" t="s">
        <v>12483</v>
      </c>
      <c r="U532" s="52" t="str">
        <f t="shared" si="18"/>
        <v>960</v>
      </c>
    </row>
    <row r="533" spans="1:21" s="52" customFormat="1">
      <c r="A533" s="128">
        <f t="shared" si="17"/>
        <v>527</v>
      </c>
      <c r="B533" s="2210" t="s">
        <v>14153</v>
      </c>
      <c r="C533" s="155" t="s">
        <v>4166</v>
      </c>
      <c r="D533" s="155" t="s">
        <v>4166</v>
      </c>
      <c r="E533" s="2182" t="s">
        <v>4071</v>
      </c>
      <c r="F533" s="2182" t="s">
        <v>17234</v>
      </c>
      <c r="G533" s="155" t="s">
        <v>2645</v>
      </c>
      <c r="H533" s="155" t="s">
        <v>3234</v>
      </c>
      <c r="I533" s="2182">
        <v>5.0000000000000001E-3</v>
      </c>
      <c r="J533" s="2182">
        <v>40</v>
      </c>
      <c r="K533" s="153">
        <v>-50</v>
      </c>
      <c r="L533" s="153">
        <v>200</v>
      </c>
      <c r="M533" s="161" t="s">
        <v>103</v>
      </c>
      <c r="N533" s="161"/>
      <c r="O533" s="161"/>
      <c r="P533" s="161"/>
      <c r="Q533" s="161"/>
      <c r="R533" s="161"/>
      <c r="S533" s="155"/>
      <c r="T533" s="52" t="s">
        <v>12483</v>
      </c>
      <c r="U533" s="52" t="str">
        <f t="shared" si="18"/>
        <v>960</v>
      </c>
    </row>
    <row r="534" spans="1:21" s="52" customFormat="1">
      <c r="A534" s="128">
        <f t="shared" si="17"/>
        <v>528</v>
      </c>
      <c r="B534" s="2210" t="s">
        <v>14154</v>
      </c>
      <c r="C534" s="155" t="s">
        <v>3</v>
      </c>
      <c r="D534" s="155" t="s">
        <v>3</v>
      </c>
      <c r="E534" s="2182" t="s">
        <v>3659</v>
      </c>
      <c r="F534" s="2182" t="s">
        <v>17234</v>
      </c>
      <c r="G534" s="155" t="s">
        <v>2645</v>
      </c>
      <c r="H534" s="155" t="s">
        <v>1072</v>
      </c>
      <c r="I534" s="2182">
        <v>18</v>
      </c>
      <c r="J534" s="2182">
        <v>40</v>
      </c>
      <c r="K534" s="153">
        <v>0</v>
      </c>
      <c r="L534" s="153">
        <v>35</v>
      </c>
      <c r="M534" s="161" t="s">
        <v>3660</v>
      </c>
      <c r="N534" s="161"/>
      <c r="O534" s="161"/>
      <c r="P534" s="161"/>
      <c r="Q534" s="161"/>
      <c r="R534" s="161"/>
      <c r="S534" s="155"/>
      <c r="T534" s="52" t="s">
        <v>12483</v>
      </c>
      <c r="U534" s="52" t="str">
        <f t="shared" si="18"/>
        <v>960</v>
      </c>
    </row>
    <row r="535" spans="1:21" s="52" customFormat="1">
      <c r="A535" s="128">
        <f t="shared" ref="A535:A555" si="19">A534+1</f>
        <v>529</v>
      </c>
      <c r="B535" s="2210" t="s">
        <v>14155</v>
      </c>
      <c r="C535" s="155" t="s">
        <v>3092</v>
      </c>
      <c r="D535" s="155" t="s">
        <v>3092</v>
      </c>
      <c r="E535" s="2182" t="s">
        <v>3659</v>
      </c>
      <c r="F535" s="2182" t="s">
        <v>17234</v>
      </c>
      <c r="G535" s="155" t="s">
        <v>2645</v>
      </c>
      <c r="H535" s="155" t="s">
        <v>1072</v>
      </c>
      <c r="I535" s="2182">
        <v>18</v>
      </c>
      <c r="J535" s="2182">
        <v>40</v>
      </c>
      <c r="K535" s="153">
        <v>0</v>
      </c>
      <c r="L535" s="153">
        <v>35</v>
      </c>
      <c r="M535" s="161" t="s">
        <v>3660</v>
      </c>
      <c r="N535" s="161"/>
      <c r="O535" s="161"/>
      <c r="P535" s="161"/>
      <c r="Q535" s="161"/>
      <c r="R535" s="161"/>
      <c r="S535" s="155"/>
      <c r="T535" s="52" t="s">
        <v>12483</v>
      </c>
      <c r="U535" s="52" t="str">
        <f t="shared" ref="U535:U595" si="20">LEFT(RIGHT(B535,LEN(B535)-FIND("-",B535,1)),2)&amp;0</f>
        <v>960</v>
      </c>
    </row>
    <row r="536" spans="1:21" s="52" customFormat="1">
      <c r="A536" s="128">
        <f t="shared" si="19"/>
        <v>530</v>
      </c>
      <c r="B536" s="2210" t="s">
        <v>14156</v>
      </c>
      <c r="C536" s="155" t="s">
        <v>4320</v>
      </c>
      <c r="D536" s="155" t="s">
        <v>2595</v>
      </c>
      <c r="E536" s="2182" t="s">
        <v>4321</v>
      </c>
      <c r="F536" s="2182" t="s">
        <v>17285</v>
      </c>
      <c r="G536" s="155" t="s">
        <v>2646</v>
      </c>
      <c r="H536" s="155"/>
      <c r="I536" s="2182"/>
      <c r="J536" s="2182"/>
      <c r="K536" s="153">
        <v>0</v>
      </c>
      <c r="L536" s="153">
        <v>25</v>
      </c>
      <c r="M536" s="161" t="s">
        <v>3660</v>
      </c>
      <c r="N536" s="161"/>
      <c r="O536" s="161"/>
      <c r="P536" s="161"/>
      <c r="Q536" s="161"/>
      <c r="R536" s="161"/>
      <c r="S536" s="155"/>
      <c r="T536" s="52" t="s">
        <v>12401</v>
      </c>
      <c r="U536" s="52" t="str">
        <f t="shared" si="20"/>
        <v>960</v>
      </c>
    </row>
    <row r="537" spans="1:21" s="52" customFormat="1">
      <c r="A537" s="128">
        <f t="shared" si="19"/>
        <v>531</v>
      </c>
      <c r="B537" s="2210" t="s">
        <v>14157</v>
      </c>
      <c r="C537" s="155" t="s">
        <v>4322</v>
      </c>
      <c r="D537" s="155" t="s">
        <v>2595</v>
      </c>
      <c r="E537" s="2182" t="s">
        <v>4321</v>
      </c>
      <c r="F537" s="2182" t="s">
        <v>17285</v>
      </c>
      <c r="G537" s="155" t="s">
        <v>2646</v>
      </c>
      <c r="H537" s="155"/>
      <c r="I537" s="2182"/>
      <c r="J537" s="2182"/>
      <c r="K537" s="153">
        <v>0</v>
      </c>
      <c r="L537" s="153">
        <v>35</v>
      </c>
      <c r="M537" s="161" t="s">
        <v>3660</v>
      </c>
      <c r="N537" s="161"/>
      <c r="O537" s="161"/>
      <c r="P537" s="161"/>
      <c r="Q537" s="161"/>
      <c r="R537" s="161"/>
      <c r="S537" s="155"/>
      <c r="T537" s="52" t="s">
        <v>12401</v>
      </c>
      <c r="U537" s="52" t="str">
        <f t="shared" si="20"/>
        <v>960</v>
      </c>
    </row>
    <row r="538" spans="1:21" s="52" customFormat="1">
      <c r="A538" s="128">
        <f t="shared" si="19"/>
        <v>532</v>
      </c>
      <c r="B538" s="2210" t="s">
        <v>14158</v>
      </c>
      <c r="C538" s="155" t="s">
        <v>4323</v>
      </c>
      <c r="D538" s="155" t="s">
        <v>2595</v>
      </c>
      <c r="E538" s="2182" t="s">
        <v>4324</v>
      </c>
      <c r="F538" s="2182" t="s">
        <v>3516</v>
      </c>
      <c r="G538" s="155" t="s">
        <v>2646</v>
      </c>
      <c r="H538" s="155"/>
      <c r="I538" s="2182"/>
      <c r="J538" s="2182"/>
      <c r="K538" s="153">
        <v>0</v>
      </c>
      <c r="L538" s="153">
        <v>10</v>
      </c>
      <c r="M538" s="161" t="s">
        <v>3660</v>
      </c>
      <c r="N538" s="161"/>
      <c r="O538" s="161"/>
      <c r="P538" s="161"/>
      <c r="Q538" s="161"/>
      <c r="R538" s="161"/>
      <c r="S538" s="155"/>
      <c r="U538" s="52" t="str">
        <f t="shared" si="20"/>
        <v>960</v>
      </c>
    </row>
    <row r="539" spans="1:21" s="52" customFormat="1">
      <c r="A539" s="128">
        <f t="shared" si="19"/>
        <v>533</v>
      </c>
      <c r="B539" s="2210" t="s">
        <v>14159</v>
      </c>
      <c r="C539" s="155" t="s">
        <v>766</v>
      </c>
      <c r="D539" s="155" t="s">
        <v>2595</v>
      </c>
      <c r="E539" s="2182" t="s">
        <v>767</v>
      </c>
      <c r="F539" s="2182" t="s">
        <v>3516</v>
      </c>
      <c r="G539" s="155" t="s">
        <v>2646</v>
      </c>
      <c r="H539" s="155"/>
      <c r="I539" s="2182"/>
      <c r="J539" s="2182"/>
      <c r="K539" s="153" t="s">
        <v>768</v>
      </c>
      <c r="L539" s="153">
        <v>1</v>
      </c>
      <c r="M539" s="161" t="s">
        <v>3660</v>
      </c>
      <c r="N539" s="161"/>
      <c r="O539" s="161"/>
      <c r="P539" s="161"/>
      <c r="Q539" s="161"/>
      <c r="R539" s="161"/>
      <c r="S539" s="155"/>
      <c r="U539" s="52" t="str">
        <f t="shared" si="20"/>
        <v>960</v>
      </c>
    </row>
    <row r="540" spans="1:21" s="52" customFormat="1">
      <c r="A540" s="128">
        <f t="shared" si="19"/>
        <v>534</v>
      </c>
      <c r="B540" s="2210" t="s">
        <v>14160</v>
      </c>
      <c r="C540" s="155" t="s">
        <v>769</v>
      </c>
      <c r="D540" s="155" t="s">
        <v>2595</v>
      </c>
      <c r="E540" s="2182" t="s">
        <v>767</v>
      </c>
      <c r="F540" s="2182" t="s">
        <v>17285</v>
      </c>
      <c r="G540" s="155" t="s">
        <v>2646</v>
      </c>
      <c r="H540" s="155"/>
      <c r="I540" s="2182"/>
      <c r="J540" s="2182"/>
      <c r="K540" s="153" t="s">
        <v>768</v>
      </c>
      <c r="L540" s="153">
        <v>1</v>
      </c>
      <c r="M540" s="161" t="s">
        <v>3660</v>
      </c>
      <c r="N540" s="161"/>
      <c r="O540" s="161"/>
      <c r="P540" s="161"/>
      <c r="Q540" s="161"/>
      <c r="R540" s="161"/>
      <c r="S540" s="155"/>
      <c r="T540" s="52" t="s">
        <v>12401</v>
      </c>
      <c r="U540" s="52" t="str">
        <f t="shared" si="20"/>
        <v>960</v>
      </c>
    </row>
    <row r="541" spans="1:21" s="929" customFormat="1">
      <c r="A541" s="128">
        <f t="shared" si="19"/>
        <v>535</v>
      </c>
      <c r="B541" s="2202" t="s">
        <v>14161</v>
      </c>
      <c r="C541" s="1950"/>
      <c r="D541" s="1950" t="s">
        <v>12280</v>
      </c>
      <c r="E541" s="2954"/>
      <c r="F541" s="2181" t="s">
        <v>17255</v>
      </c>
      <c r="G541" s="1950"/>
      <c r="H541" s="1950"/>
      <c r="I541" s="2181"/>
      <c r="J541" s="2181"/>
      <c r="K541" s="1950"/>
      <c r="L541" s="1950"/>
      <c r="M541" s="1950"/>
      <c r="N541" s="1950"/>
      <c r="O541" s="1950"/>
      <c r="P541" s="1950"/>
      <c r="Q541" s="1950"/>
      <c r="R541" s="1950"/>
      <c r="S541" s="1950"/>
      <c r="T541" s="929" t="s">
        <v>12279</v>
      </c>
      <c r="U541" s="52" t="str">
        <f t="shared" si="20"/>
        <v>960</v>
      </c>
    </row>
    <row r="542" spans="1:21" s="929" customFormat="1">
      <c r="A542" s="128">
        <f t="shared" si="19"/>
        <v>536</v>
      </c>
      <c r="B542" s="2211" t="s">
        <v>14162</v>
      </c>
      <c r="C542" s="1950"/>
      <c r="D542" s="1950"/>
      <c r="E542" s="2954"/>
      <c r="F542" s="2181" t="s">
        <v>3516</v>
      </c>
      <c r="G542" s="1950"/>
      <c r="H542" s="1950"/>
      <c r="I542" s="2181"/>
      <c r="J542" s="2181"/>
      <c r="K542" s="1950"/>
      <c r="L542" s="1950"/>
      <c r="M542" s="1950"/>
      <c r="N542" s="1950"/>
      <c r="O542" s="1950"/>
      <c r="P542" s="1950"/>
      <c r="Q542" s="1950"/>
      <c r="R542" s="1950"/>
      <c r="S542" s="1950"/>
      <c r="T542" s="929" t="s">
        <v>12244</v>
      </c>
      <c r="U542" s="52" t="str">
        <f t="shared" si="20"/>
        <v>920</v>
      </c>
    </row>
    <row r="543" spans="1:21" s="929" customFormat="1">
      <c r="A543" s="128">
        <f t="shared" si="19"/>
        <v>537</v>
      </c>
      <c r="B543" s="2208" t="s">
        <v>14163</v>
      </c>
      <c r="C543" s="1950"/>
      <c r="D543" s="1950"/>
      <c r="E543" s="2954"/>
      <c r="F543" s="2181" t="s">
        <v>17293</v>
      </c>
      <c r="G543" s="1950"/>
      <c r="H543" s="1950"/>
      <c r="I543" s="2181"/>
      <c r="J543" s="2181"/>
      <c r="K543" s="1950"/>
      <c r="L543" s="1950"/>
      <c r="M543" s="1950"/>
      <c r="N543" s="1950"/>
      <c r="O543" s="1950"/>
      <c r="P543" s="1950"/>
      <c r="Q543" s="1950"/>
      <c r="R543" s="1950"/>
      <c r="S543" s="1950"/>
      <c r="T543" s="929" t="s">
        <v>12504</v>
      </c>
      <c r="U543" s="52" t="str">
        <f t="shared" si="20"/>
        <v>960</v>
      </c>
    </row>
    <row r="544" spans="1:21" s="929" customFormat="1">
      <c r="A544" s="128">
        <f t="shared" si="19"/>
        <v>538</v>
      </c>
      <c r="B544" s="2208" t="s">
        <v>14164</v>
      </c>
      <c r="C544" s="1950"/>
      <c r="D544" s="1950"/>
      <c r="E544" s="2954"/>
      <c r="F544" s="2181" t="s">
        <v>17293</v>
      </c>
      <c r="G544" s="1950"/>
      <c r="H544" s="1950"/>
      <c r="I544" s="2181"/>
      <c r="J544" s="2181"/>
      <c r="K544" s="1950"/>
      <c r="L544" s="1950"/>
      <c r="M544" s="1950"/>
      <c r="N544" s="1950"/>
      <c r="O544" s="1950"/>
      <c r="P544" s="1950"/>
      <c r="Q544" s="1950"/>
      <c r="R544" s="1950"/>
      <c r="S544" s="1950"/>
      <c r="T544" s="929" t="s">
        <v>12504</v>
      </c>
      <c r="U544" s="52" t="str">
        <f t="shared" si="20"/>
        <v>960</v>
      </c>
    </row>
    <row r="545" spans="1:21" s="929" customFormat="1">
      <c r="A545" s="128">
        <f t="shared" si="19"/>
        <v>539</v>
      </c>
      <c r="B545" s="2202" t="s">
        <v>14165</v>
      </c>
      <c r="C545" s="2207"/>
      <c r="D545" s="2207" t="s">
        <v>12280</v>
      </c>
      <c r="E545" s="2955"/>
      <c r="F545" s="2253" t="s">
        <v>17255</v>
      </c>
      <c r="G545" s="2207"/>
      <c r="H545" s="2207"/>
      <c r="I545" s="2253"/>
      <c r="J545" s="2253"/>
      <c r="K545" s="2207"/>
      <c r="L545" s="2207"/>
      <c r="M545" s="2207"/>
      <c r="N545" s="2207"/>
      <c r="O545" s="2207"/>
      <c r="P545" s="2207"/>
      <c r="Q545" s="2207"/>
      <c r="R545" s="2207"/>
      <c r="S545" s="2207"/>
      <c r="T545" s="929" t="s">
        <v>12279</v>
      </c>
      <c r="U545" s="52" t="str">
        <f t="shared" si="20"/>
        <v>900</v>
      </c>
    </row>
    <row r="546" spans="1:21" s="52" customFormat="1">
      <c r="A546" s="128">
        <f t="shared" si="19"/>
        <v>540</v>
      </c>
      <c r="B546" s="2210" t="s">
        <v>14166</v>
      </c>
      <c r="C546" s="155" t="s">
        <v>3930</v>
      </c>
      <c r="D546" s="155" t="s">
        <v>3930</v>
      </c>
      <c r="E546" s="2182" t="s">
        <v>3659</v>
      </c>
      <c r="F546" s="2182" t="s">
        <v>17254</v>
      </c>
      <c r="G546" s="155" t="s">
        <v>2645</v>
      </c>
      <c r="H546" s="155" t="s">
        <v>280</v>
      </c>
      <c r="I546" s="2182">
        <v>2.2999999999999998</v>
      </c>
      <c r="J546" s="2182">
        <v>54</v>
      </c>
      <c r="K546" s="153">
        <v>0</v>
      </c>
      <c r="L546" s="153">
        <v>6</v>
      </c>
      <c r="M546" s="161" t="s">
        <v>3660</v>
      </c>
      <c r="N546" s="161"/>
      <c r="O546" s="161"/>
      <c r="P546" s="161"/>
      <c r="Q546" s="161"/>
      <c r="R546" s="161"/>
      <c r="S546" s="155"/>
      <c r="T546" s="975" t="s">
        <v>12516</v>
      </c>
      <c r="U546" s="52" t="str">
        <f t="shared" si="20"/>
        <v>970</v>
      </c>
    </row>
    <row r="547" spans="1:21" s="52" customFormat="1">
      <c r="A547" s="128">
        <f t="shared" si="19"/>
        <v>541</v>
      </c>
      <c r="B547" s="2210" t="s">
        <v>14167</v>
      </c>
      <c r="C547" s="155" t="s">
        <v>3932</v>
      </c>
      <c r="D547" s="155" t="s">
        <v>3932</v>
      </c>
      <c r="E547" s="2182" t="s">
        <v>3659</v>
      </c>
      <c r="F547" s="2182" t="s">
        <v>17254</v>
      </c>
      <c r="G547" s="155" t="s">
        <v>2645</v>
      </c>
      <c r="H547" s="155" t="s">
        <v>280</v>
      </c>
      <c r="I547" s="2182">
        <v>2.2999999999999998</v>
      </c>
      <c r="J547" s="2182">
        <v>54</v>
      </c>
      <c r="K547" s="153">
        <v>0</v>
      </c>
      <c r="L547" s="153">
        <v>6</v>
      </c>
      <c r="M547" s="161" t="s">
        <v>3660</v>
      </c>
      <c r="N547" s="161"/>
      <c r="O547" s="161"/>
      <c r="P547" s="161"/>
      <c r="Q547" s="161"/>
      <c r="R547" s="161"/>
      <c r="S547" s="155"/>
      <c r="T547" s="52" t="s">
        <v>12516</v>
      </c>
      <c r="U547" s="52" t="str">
        <f t="shared" si="20"/>
        <v>970</v>
      </c>
    </row>
    <row r="548" spans="1:21" s="52" customFormat="1">
      <c r="A548" s="128">
        <f t="shared" si="19"/>
        <v>542</v>
      </c>
      <c r="B548" s="2210" t="s">
        <v>14168</v>
      </c>
      <c r="C548" s="155" t="s">
        <v>3933</v>
      </c>
      <c r="D548" s="155" t="s">
        <v>3933</v>
      </c>
      <c r="E548" s="2182" t="s">
        <v>3659</v>
      </c>
      <c r="F548" s="2182" t="s">
        <v>17254</v>
      </c>
      <c r="G548" s="155" t="s">
        <v>2645</v>
      </c>
      <c r="H548" s="155" t="s">
        <v>280</v>
      </c>
      <c r="I548" s="2182">
        <v>5.3</v>
      </c>
      <c r="J548" s="2182">
        <v>102</v>
      </c>
      <c r="K548" s="153">
        <v>0</v>
      </c>
      <c r="L548" s="153">
        <v>10</v>
      </c>
      <c r="M548" s="161" t="s">
        <v>3660</v>
      </c>
      <c r="N548" s="161"/>
      <c r="O548" s="161"/>
      <c r="P548" s="161"/>
      <c r="Q548" s="161"/>
      <c r="R548" s="161"/>
      <c r="S548" s="155"/>
      <c r="T548" s="52" t="s">
        <v>12516</v>
      </c>
      <c r="U548" s="52" t="str">
        <f t="shared" si="20"/>
        <v>980</v>
      </c>
    </row>
    <row r="549" spans="1:21" s="52" customFormat="1">
      <c r="A549" s="128">
        <f t="shared" si="19"/>
        <v>543</v>
      </c>
      <c r="B549" s="2210" t="s">
        <v>14169</v>
      </c>
      <c r="C549" s="155" t="s">
        <v>3935</v>
      </c>
      <c r="D549" s="155" t="s">
        <v>3935</v>
      </c>
      <c r="E549" s="2182" t="s">
        <v>3659</v>
      </c>
      <c r="F549" s="2182" t="s">
        <v>17254</v>
      </c>
      <c r="G549" s="155" t="s">
        <v>2645</v>
      </c>
      <c r="H549" s="155" t="s">
        <v>280</v>
      </c>
      <c r="I549" s="2182">
        <v>5.3</v>
      </c>
      <c r="J549" s="2182">
        <v>102</v>
      </c>
      <c r="K549" s="153">
        <v>0</v>
      </c>
      <c r="L549" s="153">
        <v>10</v>
      </c>
      <c r="M549" s="161" t="s">
        <v>3660</v>
      </c>
      <c r="N549" s="161"/>
      <c r="O549" s="161"/>
      <c r="P549" s="161"/>
      <c r="Q549" s="161"/>
      <c r="R549" s="161"/>
      <c r="S549" s="155"/>
      <c r="T549" s="52" t="s">
        <v>12516</v>
      </c>
      <c r="U549" s="52" t="str">
        <f t="shared" si="20"/>
        <v>980</v>
      </c>
    </row>
    <row r="550" spans="1:21" s="52" customFormat="1">
      <c r="A550" s="128">
        <f t="shared" si="19"/>
        <v>544</v>
      </c>
      <c r="B550" s="2202" t="s">
        <v>14170</v>
      </c>
      <c r="C550" s="155"/>
      <c r="D550" s="155"/>
      <c r="E550" s="2182"/>
      <c r="F550" s="2182" t="s">
        <v>17262</v>
      </c>
      <c r="G550" s="155"/>
      <c r="H550" s="155"/>
      <c r="I550" s="2182"/>
      <c r="J550" s="2182"/>
      <c r="K550" s="153"/>
      <c r="L550" s="153"/>
      <c r="M550" s="161"/>
      <c r="N550" s="161"/>
      <c r="O550" s="161"/>
      <c r="P550" s="161"/>
      <c r="Q550" s="161"/>
      <c r="R550" s="161"/>
      <c r="S550" s="155"/>
      <c r="T550" s="52" t="s">
        <v>12237</v>
      </c>
      <c r="U550" s="52" t="str">
        <f t="shared" si="20"/>
        <v>010</v>
      </c>
    </row>
    <row r="551" spans="1:21" s="52" customFormat="1">
      <c r="A551" s="128">
        <f t="shared" si="19"/>
        <v>545</v>
      </c>
      <c r="B551" s="2202" t="s">
        <v>14171</v>
      </c>
      <c r="C551" s="155"/>
      <c r="D551" s="155"/>
      <c r="E551" s="2182"/>
      <c r="F551" s="2182" t="s">
        <v>17218</v>
      </c>
      <c r="G551" s="155"/>
      <c r="H551" s="155"/>
      <c r="I551" s="2182"/>
      <c r="J551" s="2182"/>
      <c r="K551" s="153"/>
      <c r="L551" s="153"/>
      <c r="M551" s="161"/>
      <c r="N551" s="161"/>
      <c r="O551" s="161"/>
      <c r="P551" s="161"/>
      <c r="Q551" s="161"/>
      <c r="R551" s="161"/>
      <c r="S551" s="155"/>
      <c r="T551" s="52" t="s">
        <v>12253</v>
      </c>
      <c r="U551" s="52" t="str">
        <f t="shared" si="20"/>
        <v>020</v>
      </c>
    </row>
    <row r="552" spans="1:21" s="52" customFormat="1">
      <c r="A552" s="128">
        <f t="shared" si="19"/>
        <v>546</v>
      </c>
      <c r="B552" s="2202" t="s">
        <v>14172</v>
      </c>
      <c r="C552" s="155"/>
      <c r="D552" s="155"/>
      <c r="E552" s="2182"/>
      <c r="F552" s="2182" t="s">
        <v>17252</v>
      </c>
      <c r="G552" s="155"/>
      <c r="H552" s="155"/>
      <c r="I552" s="2182"/>
      <c r="J552" s="2182"/>
      <c r="K552" s="153"/>
      <c r="L552" s="153"/>
      <c r="M552" s="161"/>
      <c r="N552" s="161"/>
      <c r="O552" s="161"/>
      <c r="P552" s="161"/>
      <c r="Q552" s="161"/>
      <c r="R552" s="161"/>
      <c r="S552" s="155"/>
      <c r="T552" s="52" t="s">
        <v>12265</v>
      </c>
      <c r="U552" s="52" t="str">
        <f t="shared" si="20"/>
        <v>020</v>
      </c>
    </row>
    <row r="553" spans="1:21">
      <c r="A553" s="128">
        <f t="shared" si="19"/>
        <v>547</v>
      </c>
      <c r="B553" s="2209" t="s">
        <v>14177</v>
      </c>
      <c r="C553" s="2205"/>
      <c r="D553" s="2205"/>
      <c r="E553" s="2951"/>
      <c r="F553" s="2181" t="s">
        <v>17256</v>
      </c>
      <c r="G553" s="2205"/>
      <c r="H553" s="2205"/>
      <c r="I553" s="2177"/>
      <c r="J553" s="2177"/>
      <c r="K553" s="2205"/>
      <c r="L553" s="2205"/>
      <c r="M553" s="2205"/>
      <c r="N553" s="2205"/>
      <c r="O553" s="2205"/>
      <c r="P553" s="2205"/>
      <c r="Q553" s="2205"/>
      <c r="R553" s="2205"/>
      <c r="S553" s="2205"/>
      <c r="T553" s="975" t="s">
        <v>12284</v>
      </c>
      <c r="U553" s="52" t="str">
        <f t="shared" si="20"/>
        <v>990</v>
      </c>
    </row>
    <row r="554" spans="1:21">
      <c r="A554" s="128">
        <f t="shared" si="19"/>
        <v>548</v>
      </c>
      <c r="B554" s="2209" t="s">
        <v>14178</v>
      </c>
      <c r="C554" s="2205"/>
      <c r="D554" s="2205"/>
      <c r="E554" s="2951"/>
      <c r="F554" s="2181" t="s">
        <v>17256</v>
      </c>
      <c r="G554" s="2205"/>
      <c r="H554" s="2205"/>
      <c r="I554" s="2177"/>
      <c r="J554" s="2177"/>
      <c r="K554" s="2205"/>
      <c r="L554" s="2205"/>
      <c r="M554" s="2205"/>
      <c r="N554" s="2205"/>
      <c r="O554" s="2205"/>
      <c r="P554" s="2205"/>
      <c r="Q554" s="2205"/>
      <c r="R554" s="2205"/>
      <c r="S554" s="2205"/>
      <c r="T554" s="975" t="s">
        <v>12284</v>
      </c>
      <c r="U554" s="52" t="str">
        <f t="shared" si="20"/>
        <v>990</v>
      </c>
    </row>
    <row r="555" spans="1:21">
      <c r="A555" s="128">
        <f t="shared" si="19"/>
        <v>549</v>
      </c>
      <c r="B555" s="2209" t="s">
        <v>14179</v>
      </c>
      <c r="C555" s="2205"/>
      <c r="D555" s="2205"/>
      <c r="E555" s="2951"/>
      <c r="F555" s="2181" t="s">
        <v>17256</v>
      </c>
      <c r="G555" s="2205"/>
      <c r="H555" s="2205"/>
      <c r="I555" s="2177"/>
      <c r="J555" s="2177"/>
      <c r="K555" s="2205"/>
      <c r="L555" s="2205"/>
      <c r="M555" s="2205"/>
      <c r="N555" s="2205"/>
      <c r="O555" s="2205"/>
      <c r="P555" s="2205"/>
      <c r="Q555" s="2205"/>
      <c r="R555" s="2205"/>
      <c r="S555" s="2205"/>
      <c r="T555" s="975" t="s">
        <v>12284</v>
      </c>
      <c r="U555" s="52" t="str">
        <f t="shared" si="20"/>
        <v>990</v>
      </c>
    </row>
    <row r="556" spans="1:21" s="52" customFormat="1">
      <c r="A556" s="2182"/>
      <c r="B556" s="2212"/>
      <c r="C556" s="44"/>
      <c r="D556" s="44"/>
      <c r="E556" s="128"/>
      <c r="F556" s="128"/>
      <c r="G556" s="44"/>
      <c r="H556" s="44"/>
      <c r="I556" s="128"/>
      <c r="J556" s="128"/>
      <c r="K556" s="46"/>
      <c r="L556" s="46"/>
      <c r="M556" s="43"/>
      <c r="N556" s="43"/>
      <c r="O556" s="43"/>
      <c r="P556" s="43"/>
      <c r="Q556" s="43"/>
      <c r="R556" s="43"/>
      <c r="S556" s="44"/>
      <c r="U556" s="52" t="e">
        <f t="shared" si="20"/>
        <v>#VALUE!</v>
      </c>
    </row>
    <row r="557" spans="1:21" s="52" customFormat="1">
      <c r="A557" s="2182"/>
      <c r="B557" s="2213" t="s">
        <v>2290</v>
      </c>
      <c r="C557" s="155"/>
      <c r="D557" s="155"/>
      <c r="E557" s="2182"/>
      <c r="F557" s="2182"/>
      <c r="G557" s="155"/>
      <c r="H557" s="155"/>
      <c r="I557" s="2182"/>
      <c r="J557" s="2182"/>
      <c r="K557" s="153"/>
      <c r="L557" s="153"/>
      <c r="M557" s="161"/>
      <c r="N557" s="161"/>
      <c r="O557" s="161"/>
      <c r="P557" s="161"/>
      <c r="Q557" s="161"/>
      <c r="R557" s="161"/>
      <c r="S557" s="155"/>
      <c r="U557" s="52" t="str">
        <f t="shared" si="20"/>
        <v>000</v>
      </c>
    </row>
    <row r="558" spans="1:21" s="52" customFormat="1">
      <c r="A558" s="2182">
        <v>1</v>
      </c>
      <c r="B558" s="2210" t="s">
        <v>16555</v>
      </c>
      <c r="C558" s="155" t="s">
        <v>16556</v>
      </c>
      <c r="D558" s="2205" t="s">
        <v>2290</v>
      </c>
      <c r="E558" s="2182" t="s">
        <v>16557</v>
      </c>
      <c r="F558" s="2182"/>
      <c r="G558" s="155" t="s">
        <v>16558</v>
      </c>
      <c r="H558" s="155" t="s">
        <v>4660</v>
      </c>
      <c r="I558" s="2182">
        <v>6</v>
      </c>
      <c r="J558" s="2182">
        <v>35</v>
      </c>
      <c r="K558" s="153">
        <v>0</v>
      </c>
      <c r="L558" s="153">
        <v>15</v>
      </c>
      <c r="M558" s="161" t="s">
        <v>3660</v>
      </c>
      <c r="N558" s="161"/>
      <c r="O558" s="161"/>
      <c r="P558" s="161"/>
      <c r="Q558" s="161"/>
      <c r="R558" s="161"/>
      <c r="S558" s="155"/>
      <c r="U558" s="52" t="str">
        <f t="shared" si="20"/>
        <v>980</v>
      </c>
    </row>
    <row r="559" spans="1:21" s="52" customFormat="1">
      <c r="A559" s="2182">
        <f>A558+1</f>
        <v>2</v>
      </c>
      <c r="B559" s="2210" t="s">
        <v>16559</v>
      </c>
      <c r="C559" s="155" t="s">
        <v>16556</v>
      </c>
      <c r="D559" s="2205" t="s">
        <v>2290</v>
      </c>
      <c r="E559" s="2182" t="s">
        <v>16557</v>
      </c>
      <c r="F559" s="2182"/>
      <c r="G559" s="155" t="s">
        <v>16558</v>
      </c>
      <c r="H559" s="155" t="s">
        <v>4660</v>
      </c>
      <c r="I559" s="2182">
        <v>6</v>
      </c>
      <c r="J559" s="2182">
        <v>35</v>
      </c>
      <c r="K559" s="153">
        <v>0</v>
      </c>
      <c r="L559" s="153">
        <v>15</v>
      </c>
      <c r="M559" s="161" t="s">
        <v>3660</v>
      </c>
      <c r="N559" s="161"/>
      <c r="O559" s="161"/>
      <c r="P559" s="161"/>
      <c r="Q559" s="161"/>
      <c r="R559" s="161"/>
      <c r="S559" s="155"/>
      <c r="U559" s="52" t="str">
        <f t="shared" si="20"/>
        <v>980</v>
      </c>
    </row>
    <row r="560" spans="1:21" s="52" customFormat="1">
      <c r="A560" s="2182">
        <f t="shared" ref="A560:A571" si="21">A559+1</f>
        <v>3</v>
      </c>
      <c r="B560" s="2210" t="s">
        <v>16561</v>
      </c>
      <c r="C560" s="155" t="s">
        <v>16560</v>
      </c>
      <c r="D560" s="2205" t="s">
        <v>2290</v>
      </c>
      <c r="E560" s="2182" t="s">
        <v>16557</v>
      </c>
      <c r="F560" s="2182"/>
      <c r="G560" s="155" t="s">
        <v>16558</v>
      </c>
      <c r="H560" s="155" t="s">
        <v>4660</v>
      </c>
      <c r="I560" s="2182">
        <v>17</v>
      </c>
      <c r="J560" s="2182">
        <v>115</v>
      </c>
      <c r="K560" s="153">
        <v>0</v>
      </c>
      <c r="L560" s="153">
        <v>25</v>
      </c>
      <c r="M560" s="161" t="s">
        <v>3660</v>
      </c>
      <c r="N560" s="161"/>
      <c r="O560" s="161"/>
      <c r="P560" s="161"/>
      <c r="Q560" s="161"/>
      <c r="R560" s="161"/>
      <c r="S560" s="155"/>
      <c r="U560" s="52" t="str">
        <f t="shared" si="20"/>
        <v>980</v>
      </c>
    </row>
    <row r="561" spans="1:21" s="52" customFormat="1">
      <c r="A561" s="2182">
        <f t="shared" si="21"/>
        <v>4</v>
      </c>
      <c r="B561" s="2210" t="s">
        <v>16562</v>
      </c>
      <c r="C561" s="155" t="s">
        <v>16560</v>
      </c>
      <c r="D561" s="2205" t="s">
        <v>2290</v>
      </c>
      <c r="E561" s="2182" t="s">
        <v>16557</v>
      </c>
      <c r="F561" s="2182"/>
      <c r="G561" s="155" t="s">
        <v>16558</v>
      </c>
      <c r="H561" s="155" t="s">
        <v>4660</v>
      </c>
      <c r="I561" s="2182">
        <v>17</v>
      </c>
      <c r="J561" s="2182">
        <v>115</v>
      </c>
      <c r="K561" s="153">
        <v>0</v>
      </c>
      <c r="L561" s="153">
        <v>25</v>
      </c>
      <c r="M561" s="161" t="s">
        <v>3660</v>
      </c>
      <c r="N561" s="161"/>
      <c r="O561" s="161"/>
      <c r="P561" s="161"/>
      <c r="Q561" s="161"/>
      <c r="R561" s="161"/>
      <c r="S561" s="155"/>
      <c r="U561" s="52" t="str">
        <f t="shared" si="20"/>
        <v>980</v>
      </c>
    </row>
    <row r="562" spans="1:21" s="52" customFormat="1">
      <c r="A562" s="2182">
        <f t="shared" si="21"/>
        <v>5</v>
      </c>
      <c r="B562" s="2210" t="s">
        <v>16566</v>
      </c>
      <c r="C562" s="155" t="s">
        <v>16563</v>
      </c>
      <c r="D562" s="2205" t="s">
        <v>2290</v>
      </c>
      <c r="E562" s="2182" t="s">
        <v>16557</v>
      </c>
      <c r="F562" s="2182"/>
      <c r="G562" s="155" t="s">
        <v>16558</v>
      </c>
      <c r="H562" s="155" t="s">
        <v>16564</v>
      </c>
      <c r="I562" s="2182" t="s">
        <v>16565</v>
      </c>
      <c r="J562" s="2182">
        <v>50</v>
      </c>
      <c r="K562" s="153">
        <v>0</v>
      </c>
      <c r="L562" s="153">
        <v>6</v>
      </c>
      <c r="M562" s="161" t="s">
        <v>3660</v>
      </c>
      <c r="N562" s="161"/>
      <c r="O562" s="161"/>
      <c r="P562" s="161"/>
      <c r="Q562" s="161"/>
      <c r="R562" s="161"/>
      <c r="S562" s="155"/>
      <c r="U562" s="52" t="str">
        <f t="shared" si="20"/>
        <v>980</v>
      </c>
    </row>
    <row r="563" spans="1:21" s="52" customFormat="1">
      <c r="A563" s="2182">
        <f t="shared" si="21"/>
        <v>6</v>
      </c>
      <c r="B563" s="2210" t="s">
        <v>16567</v>
      </c>
      <c r="C563" s="155" t="s">
        <v>16571</v>
      </c>
      <c r="D563" s="2205" t="s">
        <v>2290</v>
      </c>
      <c r="E563" s="2182" t="s">
        <v>16557</v>
      </c>
      <c r="F563" s="2182"/>
      <c r="G563" s="155" t="s">
        <v>16558</v>
      </c>
      <c r="H563" s="155" t="s">
        <v>4660</v>
      </c>
      <c r="I563" s="2182" t="s">
        <v>3209</v>
      </c>
      <c r="J563" s="2182" t="s">
        <v>285</v>
      </c>
      <c r="K563" s="153">
        <v>0</v>
      </c>
      <c r="L563" s="153">
        <v>6</v>
      </c>
      <c r="M563" s="161" t="s">
        <v>3660</v>
      </c>
      <c r="N563" s="161"/>
      <c r="O563" s="161"/>
      <c r="P563" s="161"/>
      <c r="Q563" s="161"/>
      <c r="R563" s="161"/>
      <c r="S563" s="155"/>
      <c r="U563" s="52" t="str">
        <f t="shared" si="20"/>
        <v>980</v>
      </c>
    </row>
    <row r="564" spans="1:21" s="52" customFormat="1">
      <c r="A564" s="2182">
        <f t="shared" si="21"/>
        <v>7</v>
      </c>
      <c r="B564" s="2210" t="s">
        <v>16568</v>
      </c>
      <c r="C564" s="155" t="s">
        <v>16571</v>
      </c>
      <c r="D564" s="2205" t="s">
        <v>2290</v>
      </c>
      <c r="E564" s="2182" t="s">
        <v>16557</v>
      </c>
      <c r="F564" s="2182"/>
      <c r="G564" s="155" t="s">
        <v>16558</v>
      </c>
      <c r="H564" s="155" t="s">
        <v>4660</v>
      </c>
      <c r="I564" s="2182" t="s">
        <v>3209</v>
      </c>
      <c r="J564" s="2182" t="s">
        <v>285</v>
      </c>
      <c r="K564" s="153">
        <v>0</v>
      </c>
      <c r="L564" s="153">
        <v>6</v>
      </c>
      <c r="M564" s="161" t="s">
        <v>3660</v>
      </c>
      <c r="N564" s="161"/>
      <c r="O564" s="161"/>
      <c r="P564" s="161"/>
      <c r="Q564" s="161"/>
      <c r="R564" s="161"/>
      <c r="S564" s="155"/>
      <c r="U564" s="52" t="str">
        <f t="shared" si="20"/>
        <v>980</v>
      </c>
    </row>
    <row r="565" spans="1:21" s="52" customFormat="1">
      <c r="A565" s="2182">
        <f t="shared" si="21"/>
        <v>8</v>
      </c>
      <c r="B565" s="2203" t="s">
        <v>16569</v>
      </c>
      <c r="C565" s="44" t="s">
        <v>16570</v>
      </c>
      <c r="D565" s="2206" t="s">
        <v>2290</v>
      </c>
      <c r="E565" s="128" t="s">
        <v>16557</v>
      </c>
      <c r="F565" s="128"/>
      <c r="G565" s="44" t="s">
        <v>16558</v>
      </c>
      <c r="H565" s="44" t="s">
        <v>552</v>
      </c>
      <c r="I565" s="128" t="s">
        <v>3209</v>
      </c>
      <c r="J565" s="128" t="s">
        <v>285</v>
      </c>
      <c r="K565" s="46">
        <v>0</v>
      </c>
      <c r="L565" s="46">
        <v>1</v>
      </c>
      <c r="M565" s="43" t="s">
        <v>3660</v>
      </c>
      <c r="N565" s="43"/>
      <c r="O565" s="43"/>
      <c r="P565" s="43"/>
      <c r="Q565" s="43"/>
      <c r="R565" s="43"/>
      <c r="S565" s="44"/>
      <c r="U565" s="52" t="str">
        <f t="shared" si="20"/>
        <v>980</v>
      </c>
    </row>
    <row r="566" spans="1:21" s="52" customFormat="1">
      <c r="A566" s="2182">
        <f t="shared" si="21"/>
        <v>9</v>
      </c>
      <c r="B566" s="2203" t="s">
        <v>16572</v>
      </c>
      <c r="C566" s="44" t="s">
        <v>16570</v>
      </c>
      <c r="D566" s="2162" t="s">
        <v>2290</v>
      </c>
      <c r="E566" s="128" t="s">
        <v>16557</v>
      </c>
      <c r="F566" s="128"/>
      <c r="G566" s="44" t="s">
        <v>16558</v>
      </c>
      <c r="H566" s="44" t="s">
        <v>552</v>
      </c>
      <c r="I566" s="128" t="s">
        <v>3209</v>
      </c>
      <c r="J566" s="128" t="s">
        <v>285</v>
      </c>
      <c r="K566" s="46">
        <v>0</v>
      </c>
      <c r="L566" s="46">
        <v>1</v>
      </c>
      <c r="M566" s="43" t="s">
        <v>3660</v>
      </c>
      <c r="N566" s="43"/>
      <c r="O566" s="43"/>
      <c r="P566" s="43"/>
      <c r="Q566" s="43"/>
      <c r="R566" s="43"/>
      <c r="S566" s="44"/>
      <c r="U566" s="52" t="str">
        <f t="shared" si="20"/>
        <v>980</v>
      </c>
    </row>
    <row r="567" spans="1:21">
      <c r="A567" s="2182">
        <f t="shared" si="21"/>
        <v>10</v>
      </c>
      <c r="B567" s="2214" t="s">
        <v>14173</v>
      </c>
      <c r="C567" s="2162"/>
      <c r="D567" s="2162" t="s">
        <v>2290</v>
      </c>
      <c r="E567" s="2956"/>
      <c r="F567" s="2956"/>
      <c r="G567" s="2162"/>
      <c r="H567" s="2162"/>
      <c r="I567" s="2158"/>
      <c r="J567" s="2158"/>
      <c r="K567" s="2162"/>
      <c r="L567" s="2162"/>
      <c r="M567" s="2162"/>
      <c r="N567" s="2162"/>
      <c r="O567" s="2162"/>
      <c r="P567" s="2162"/>
      <c r="Q567" s="2162"/>
      <c r="R567" s="2162"/>
      <c r="S567" s="2162"/>
      <c r="T567" s="975" t="s">
        <v>12282</v>
      </c>
      <c r="U567" s="52" t="str">
        <f t="shared" si="20"/>
        <v>900</v>
      </c>
    </row>
    <row r="568" spans="1:21">
      <c r="A568" s="2182">
        <f t="shared" si="21"/>
        <v>11</v>
      </c>
      <c r="B568" s="2214" t="s">
        <v>14174</v>
      </c>
      <c r="C568" s="2162"/>
      <c r="D568" s="2162" t="s">
        <v>2290</v>
      </c>
      <c r="E568" s="2956"/>
      <c r="F568" s="2956"/>
      <c r="G568" s="2162"/>
      <c r="H568" s="2162"/>
      <c r="I568" s="2158"/>
      <c r="J568" s="2158"/>
      <c r="K568" s="2162"/>
      <c r="L568" s="2162"/>
      <c r="M568" s="2162"/>
      <c r="N568" s="2162"/>
      <c r="O568" s="2162"/>
      <c r="P568" s="2162"/>
      <c r="Q568" s="2162"/>
      <c r="R568" s="2162"/>
      <c r="S568" s="2162"/>
      <c r="T568" s="975" t="s">
        <v>12282</v>
      </c>
      <c r="U568" s="52" t="str">
        <f t="shared" si="20"/>
        <v>900</v>
      </c>
    </row>
    <row r="569" spans="1:21">
      <c r="A569" s="2182">
        <f t="shared" si="21"/>
        <v>12</v>
      </c>
      <c r="B569" s="2214" t="s">
        <v>17809</v>
      </c>
      <c r="C569" s="2162"/>
      <c r="D569" s="2162" t="s">
        <v>2290</v>
      </c>
      <c r="E569" s="2956"/>
      <c r="F569" s="2956"/>
      <c r="G569" s="2162"/>
      <c r="H569" s="2162"/>
      <c r="I569" s="2158"/>
      <c r="J569" s="2158"/>
      <c r="K569" s="46">
        <v>0</v>
      </c>
      <c r="L569" s="46">
        <v>35</v>
      </c>
      <c r="M569" s="43" t="s">
        <v>3660</v>
      </c>
      <c r="N569" s="2162"/>
      <c r="O569" s="2162"/>
      <c r="P569" s="2162"/>
      <c r="Q569" s="2162"/>
      <c r="R569" s="2162"/>
      <c r="S569" s="2162"/>
      <c r="T569" s="975" t="s">
        <v>12282</v>
      </c>
      <c r="U569" s="52" t="str">
        <f t="shared" si="20"/>
        <v>960</v>
      </c>
    </row>
    <row r="570" spans="1:21">
      <c r="A570" s="2182">
        <f t="shared" si="21"/>
        <v>13</v>
      </c>
      <c r="B570" s="49" t="s">
        <v>14175</v>
      </c>
      <c r="C570" s="2162"/>
      <c r="D570" s="2162" t="s">
        <v>2290</v>
      </c>
      <c r="E570" s="2956"/>
      <c r="F570" s="2956"/>
      <c r="G570" s="2162"/>
      <c r="H570" s="2162"/>
      <c r="I570" s="2158"/>
      <c r="J570" s="2158"/>
      <c r="K570" s="46">
        <v>0</v>
      </c>
      <c r="L570" s="46">
        <v>25</v>
      </c>
      <c r="M570" s="43" t="s">
        <v>3660</v>
      </c>
      <c r="N570" s="2162"/>
      <c r="O570" s="2162"/>
      <c r="P570" s="2162"/>
      <c r="Q570" s="2162"/>
      <c r="R570" s="2162"/>
      <c r="S570" s="2162"/>
      <c r="T570" s="975" t="s">
        <v>12282</v>
      </c>
      <c r="U570" s="52" t="str">
        <f t="shared" si="20"/>
        <v>960</v>
      </c>
    </row>
    <row r="571" spans="1:21">
      <c r="A571" s="2182">
        <f t="shared" si="21"/>
        <v>14</v>
      </c>
      <c r="B571" s="2215" t="s">
        <v>14176</v>
      </c>
      <c r="C571" s="2204"/>
      <c r="D571" s="2204" t="s">
        <v>2290</v>
      </c>
      <c r="E571" s="2950"/>
      <c r="F571" s="2950"/>
      <c r="G571" s="2204"/>
      <c r="H571" s="2204"/>
      <c r="I571" s="2171"/>
      <c r="J571" s="2171"/>
      <c r="K571" s="46">
        <v>0</v>
      </c>
      <c r="L571" s="46">
        <v>35</v>
      </c>
      <c r="M571" s="43" t="s">
        <v>3660</v>
      </c>
      <c r="N571" s="2204"/>
      <c r="O571" s="2204"/>
      <c r="P571" s="2204"/>
      <c r="Q571" s="2204"/>
      <c r="R571" s="2204"/>
      <c r="S571" s="2204"/>
      <c r="T571" s="975" t="s">
        <v>12282</v>
      </c>
      <c r="U571" s="52" t="str">
        <f t="shared" si="20"/>
        <v>960</v>
      </c>
    </row>
    <row r="572" spans="1:21" s="52" customFormat="1">
      <c r="A572" s="2182"/>
      <c r="B572" s="2210"/>
      <c r="C572" s="155"/>
      <c r="D572" s="2205"/>
      <c r="E572" s="2182"/>
      <c r="F572" s="2182"/>
      <c r="G572" s="155"/>
      <c r="H572" s="155"/>
      <c r="I572" s="2182"/>
      <c r="J572" s="2182"/>
      <c r="K572" s="153"/>
      <c r="L572" s="153"/>
      <c r="M572" s="161"/>
      <c r="N572" s="161"/>
      <c r="O572" s="161"/>
      <c r="P572" s="161"/>
      <c r="Q572" s="161"/>
      <c r="R572" s="161"/>
      <c r="S572" s="155"/>
      <c r="U572" s="52" t="e">
        <f t="shared" si="20"/>
        <v>#VALUE!</v>
      </c>
    </row>
    <row r="573" spans="1:21" s="52" customFormat="1">
      <c r="A573" s="2182"/>
      <c r="B573" s="2216" t="s">
        <v>4900</v>
      </c>
      <c r="C573" s="155"/>
      <c r="D573" s="155"/>
      <c r="E573" s="2182"/>
      <c r="F573" s="2182"/>
      <c r="G573" s="155"/>
      <c r="H573" s="155"/>
      <c r="I573" s="2182"/>
      <c r="J573" s="2182"/>
      <c r="K573" s="153"/>
      <c r="L573" s="153"/>
      <c r="M573" s="161"/>
      <c r="N573" s="161"/>
      <c r="O573" s="161"/>
      <c r="P573" s="161"/>
      <c r="Q573" s="161"/>
      <c r="R573" s="161"/>
      <c r="S573" s="155"/>
      <c r="U573" s="52" t="e">
        <f t="shared" si="20"/>
        <v>#VALUE!</v>
      </c>
    </row>
    <row r="574" spans="1:21" s="52" customFormat="1" ht="5.0999999999999996" customHeight="1">
      <c r="A574" s="2182"/>
      <c r="B574" s="2212"/>
      <c r="C574" s="155"/>
      <c r="D574" s="155"/>
      <c r="E574" s="2182"/>
      <c r="F574" s="2182"/>
      <c r="G574" s="155"/>
      <c r="H574" s="155"/>
      <c r="I574" s="2182"/>
      <c r="J574" s="2182"/>
      <c r="K574" s="153"/>
      <c r="L574" s="153"/>
      <c r="M574" s="161"/>
      <c r="N574" s="161"/>
      <c r="O574" s="161"/>
      <c r="P574" s="161"/>
      <c r="Q574" s="161"/>
      <c r="R574" s="161"/>
      <c r="S574" s="155"/>
      <c r="U574" s="52" t="e">
        <f t="shared" si="20"/>
        <v>#VALUE!</v>
      </c>
    </row>
    <row r="575" spans="1:21" s="52" customFormat="1">
      <c r="A575" s="2182">
        <f>1+A555</f>
        <v>550</v>
      </c>
      <c r="B575" s="2210" t="s">
        <v>14180</v>
      </c>
      <c r="C575" s="155" t="s">
        <v>4606</v>
      </c>
      <c r="D575" s="155" t="s">
        <v>16806</v>
      </c>
      <c r="E575" s="2182" t="s">
        <v>3634</v>
      </c>
      <c r="F575" s="2182"/>
      <c r="G575" s="155" t="s">
        <v>2280</v>
      </c>
      <c r="H575" s="155" t="s">
        <v>4621</v>
      </c>
      <c r="I575" s="2182"/>
      <c r="J575" s="2182"/>
      <c r="K575" s="153">
        <v>0</v>
      </c>
      <c r="L575" s="153">
        <v>6</v>
      </c>
      <c r="M575" s="161" t="s">
        <v>4494</v>
      </c>
      <c r="N575" s="161"/>
      <c r="O575" s="161"/>
      <c r="P575" s="161"/>
      <c r="Q575" s="161"/>
      <c r="R575" s="161"/>
      <c r="S575" s="155" t="s">
        <v>3635</v>
      </c>
      <c r="T575" s="52" t="s">
        <v>12434</v>
      </c>
      <c r="U575" s="52" t="str">
        <f t="shared" si="20"/>
        <v>100</v>
      </c>
    </row>
    <row r="576" spans="1:21" s="52" customFormat="1">
      <c r="A576" s="2182">
        <f>1+A575</f>
        <v>551</v>
      </c>
      <c r="B576" s="2210" t="s">
        <v>14181</v>
      </c>
      <c r="C576" s="155" t="s">
        <v>4607</v>
      </c>
      <c r="D576" s="155" t="s">
        <v>16807</v>
      </c>
      <c r="E576" s="2182" t="s">
        <v>3634</v>
      </c>
      <c r="F576" s="2182"/>
      <c r="G576" s="155" t="s">
        <v>2280</v>
      </c>
      <c r="H576" s="155" t="s">
        <v>4489</v>
      </c>
      <c r="I576" s="2182"/>
      <c r="J576" s="2182"/>
      <c r="K576" s="153">
        <v>0</v>
      </c>
      <c r="L576" s="153">
        <v>6</v>
      </c>
      <c r="M576" s="161" t="s">
        <v>4494</v>
      </c>
      <c r="N576" s="161"/>
      <c r="O576" s="161"/>
      <c r="P576" s="161"/>
      <c r="Q576" s="161"/>
      <c r="R576" s="161"/>
      <c r="S576" s="155" t="s">
        <v>3636</v>
      </c>
      <c r="U576" s="52" t="str">
        <f t="shared" si="20"/>
        <v>100</v>
      </c>
    </row>
    <row r="577" spans="1:21" s="52" customFormat="1">
      <c r="A577" s="2182">
        <f t="shared" ref="A577:A594" si="22">1+A576</f>
        <v>552</v>
      </c>
      <c r="B577" s="2210" t="s">
        <v>14182</v>
      </c>
      <c r="C577" s="155" t="s">
        <v>4620</v>
      </c>
      <c r="D577" s="155" t="s">
        <v>16808</v>
      </c>
      <c r="E577" s="2182" t="s">
        <v>3634</v>
      </c>
      <c r="F577" s="2182"/>
      <c r="G577" s="155" t="s">
        <v>2280</v>
      </c>
      <c r="H577" s="155" t="s">
        <v>2405</v>
      </c>
      <c r="I577" s="2182"/>
      <c r="J577" s="2182"/>
      <c r="K577" s="153">
        <v>0</v>
      </c>
      <c r="L577" s="153">
        <v>10</v>
      </c>
      <c r="M577" s="161" t="s">
        <v>4494</v>
      </c>
      <c r="N577" s="161"/>
      <c r="O577" s="161"/>
      <c r="P577" s="161"/>
      <c r="Q577" s="161"/>
      <c r="R577" s="161"/>
      <c r="S577" s="155" t="s">
        <v>3635</v>
      </c>
      <c r="T577" s="52" t="s">
        <v>12480</v>
      </c>
      <c r="U577" s="52" t="str">
        <f t="shared" si="20"/>
        <v>110</v>
      </c>
    </row>
    <row r="578" spans="1:21" s="52" customFormat="1">
      <c r="A578" s="2182">
        <f t="shared" si="22"/>
        <v>553</v>
      </c>
      <c r="B578" s="2210" t="s">
        <v>14183</v>
      </c>
      <c r="C578" s="155" t="s">
        <v>4608</v>
      </c>
      <c r="D578" s="155" t="s">
        <v>16809</v>
      </c>
      <c r="E578" s="2182" t="s">
        <v>3634</v>
      </c>
      <c r="F578" s="2182"/>
      <c r="G578" s="155" t="s">
        <v>2280</v>
      </c>
      <c r="H578" s="155" t="s">
        <v>4485</v>
      </c>
      <c r="I578" s="2182"/>
      <c r="J578" s="2182"/>
      <c r="K578" s="153">
        <v>0</v>
      </c>
      <c r="L578" s="153">
        <v>6</v>
      </c>
      <c r="M578" s="161" t="s">
        <v>4494</v>
      </c>
      <c r="N578" s="161"/>
      <c r="O578" s="161"/>
      <c r="P578" s="161"/>
      <c r="Q578" s="161"/>
      <c r="R578" s="161"/>
      <c r="S578" s="155" t="s">
        <v>3635</v>
      </c>
      <c r="T578" s="52" t="s">
        <v>12480</v>
      </c>
      <c r="U578" s="52" t="str">
        <f t="shared" si="20"/>
        <v>110</v>
      </c>
    </row>
    <row r="579" spans="1:21" s="52" customFormat="1">
      <c r="A579" s="2182">
        <f t="shared" si="22"/>
        <v>554</v>
      </c>
      <c r="B579" s="2210" t="s">
        <v>14184</v>
      </c>
      <c r="C579" s="155" t="s">
        <v>4609</v>
      </c>
      <c r="D579" s="155" t="s">
        <v>16810</v>
      </c>
      <c r="E579" s="2182" t="s">
        <v>3634</v>
      </c>
      <c r="F579" s="2182"/>
      <c r="G579" s="155" t="s">
        <v>2280</v>
      </c>
      <c r="H579" s="155" t="s">
        <v>4631</v>
      </c>
      <c r="I579" s="2182"/>
      <c r="J579" s="2182"/>
      <c r="K579" s="153">
        <v>0</v>
      </c>
      <c r="L579" s="153">
        <v>6</v>
      </c>
      <c r="M579" s="161" t="s">
        <v>4494</v>
      </c>
      <c r="N579" s="161"/>
      <c r="O579" s="161"/>
      <c r="P579" s="161"/>
      <c r="Q579" s="161"/>
      <c r="R579" s="161"/>
      <c r="S579" s="155" t="s">
        <v>3635</v>
      </c>
      <c r="T579" s="52" t="s">
        <v>12434</v>
      </c>
      <c r="U579" s="52" t="str">
        <f t="shared" si="20"/>
        <v>110</v>
      </c>
    </row>
    <row r="580" spans="1:21" s="52" customFormat="1">
      <c r="A580" s="2182">
        <f t="shared" si="22"/>
        <v>555</v>
      </c>
      <c r="B580" s="2210" t="s">
        <v>14185</v>
      </c>
      <c r="C580" s="155" t="s">
        <v>4610</v>
      </c>
      <c r="D580" s="155" t="s">
        <v>16810</v>
      </c>
      <c r="E580" s="2182" t="s">
        <v>3634</v>
      </c>
      <c r="F580" s="2182"/>
      <c r="G580" s="155" t="s">
        <v>2280</v>
      </c>
      <c r="H580" s="155" t="s">
        <v>4631</v>
      </c>
      <c r="I580" s="2182"/>
      <c r="J580" s="2182"/>
      <c r="K580" s="153">
        <v>0</v>
      </c>
      <c r="L580" s="153">
        <v>6</v>
      </c>
      <c r="M580" s="161" t="s">
        <v>4494</v>
      </c>
      <c r="N580" s="161"/>
      <c r="O580" s="161"/>
      <c r="P580" s="161"/>
      <c r="Q580" s="161"/>
      <c r="R580" s="161"/>
      <c r="S580" s="155" t="s">
        <v>3635</v>
      </c>
      <c r="T580" s="52" t="s">
        <v>12434</v>
      </c>
      <c r="U580" s="52" t="str">
        <f t="shared" si="20"/>
        <v>110</v>
      </c>
    </row>
    <row r="581" spans="1:21" s="52" customFormat="1">
      <c r="A581" s="2182">
        <f t="shared" si="22"/>
        <v>556</v>
      </c>
      <c r="B581" s="2210" t="s">
        <v>14186</v>
      </c>
      <c r="C581" s="155" t="s">
        <v>4611</v>
      </c>
      <c r="D581" s="155" t="s">
        <v>16810</v>
      </c>
      <c r="E581" s="2182" t="s">
        <v>3634</v>
      </c>
      <c r="F581" s="2182"/>
      <c r="G581" s="155" t="s">
        <v>2280</v>
      </c>
      <c r="H581" s="155" t="s">
        <v>4631</v>
      </c>
      <c r="I581" s="2182"/>
      <c r="J581" s="2182"/>
      <c r="K581" s="153">
        <v>0</v>
      </c>
      <c r="L581" s="153">
        <v>6</v>
      </c>
      <c r="M581" s="161" t="s">
        <v>4494</v>
      </c>
      <c r="N581" s="161"/>
      <c r="O581" s="161"/>
      <c r="P581" s="161"/>
      <c r="Q581" s="161"/>
      <c r="R581" s="161"/>
      <c r="S581" s="155" t="s">
        <v>3635</v>
      </c>
      <c r="T581" s="52" t="s">
        <v>12434</v>
      </c>
      <c r="U581" s="52" t="str">
        <f t="shared" si="20"/>
        <v>110</v>
      </c>
    </row>
    <row r="582" spans="1:21" s="52" customFormat="1">
      <c r="A582" s="2182">
        <f t="shared" si="22"/>
        <v>557</v>
      </c>
      <c r="B582" s="2210" t="s">
        <v>14187</v>
      </c>
      <c r="C582" s="155" t="s">
        <v>4612</v>
      </c>
      <c r="D582" s="155" t="s">
        <v>16810</v>
      </c>
      <c r="E582" s="2182" t="s">
        <v>3634</v>
      </c>
      <c r="F582" s="2182"/>
      <c r="G582" s="155" t="s">
        <v>2280</v>
      </c>
      <c r="H582" s="155" t="s">
        <v>4631</v>
      </c>
      <c r="I582" s="2182"/>
      <c r="J582" s="2182"/>
      <c r="K582" s="153">
        <v>0</v>
      </c>
      <c r="L582" s="153">
        <v>6</v>
      </c>
      <c r="M582" s="161" t="s">
        <v>4494</v>
      </c>
      <c r="N582" s="161"/>
      <c r="O582" s="161"/>
      <c r="P582" s="161"/>
      <c r="Q582" s="161"/>
      <c r="R582" s="161"/>
      <c r="S582" s="155" t="s">
        <v>3635</v>
      </c>
      <c r="T582" s="52" t="s">
        <v>12434</v>
      </c>
      <c r="U582" s="52" t="str">
        <f t="shared" si="20"/>
        <v>110</v>
      </c>
    </row>
    <row r="583" spans="1:21" s="52" customFormat="1">
      <c r="A583" s="2182">
        <f t="shared" si="22"/>
        <v>558</v>
      </c>
      <c r="B583" s="2210" t="s">
        <v>14188</v>
      </c>
      <c r="C583" s="155" t="s">
        <v>4613</v>
      </c>
      <c r="D583" s="155" t="s">
        <v>16810</v>
      </c>
      <c r="E583" s="2182" t="s">
        <v>3634</v>
      </c>
      <c r="F583" s="2182"/>
      <c r="G583" s="155" t="s">
        <v>2280</v>
      </c>
      <c r="H583" s="155" t="s">
        <v>4631</v>
      </c>
      <c r="I583" s="2182"/>
      <c r="J583" s="2182"/>
      <c r="K583" s="153">
        <v>0</v>
      </c>
      <c r="L583" s="153">
        <v>6</v>
      </c>
      <c r="M583" s="161" t="s">
        <v>4494</v>
      </c>
      <c r="N583" s="161"/>
      <c r="O583" s="161"/>
      <c r="P583" s="161"/>
      <c r="Q583" s="161"/>
      <c r="R583" s="161"/>
      <c r="S583" s="155" t="s">
        <v>3635</v>
      </c>
      <c r="T583" s="52" t="s">
        <v>12434</v>
      </c>
      <c r="U583" s="52" t="str">
        <f t="shared" si="20"/>
        <v>110</v>
      </c>
    </row>
    <row r="584" spans="1:21" s="52" customFormat="1">
      <c r="A584" s="2182">
        <f t="shared" si="22"/>
        <v>559</v>
      </c>
      <c r="B584" s="2210" t="s">
        <v>14189</v>
      </c>
      <c r="C584" s="155" t="s">
        <v>4613</v>
      </c>
      <c r="D584" s="155" t="s">
        <v>16810</v>
      </c>
      <c r="E584" s="2182" t="s">
        <v>3634</v>
      </c>
      <c r="F584" s="2182"/>
      <c r="G584" s="155" t="s">
        <v>2280</v>
      </c>
      <c r="H584" s="155" t="s">
        <v>4631</v>
      </c>
      <c r="I584" s="2182"/>
      <c r="J584" s="2182"/>
      <c r="K584" s="153">
        <v>0</v>
      </c>
      <c r="L584" s="153">
        <v>6</v>
      </c>
      <c r="M584" s="161" t="s">
        <v>4494</v>
      </c>
      <c r="N584" s="161"/>
      <c r="O584" s="161"/>
      <c r="P584" s="161"/>
      <c r="Q584" s="161"/>
      <c r="R584" s="161"/>
      <c r="S584" s="155" t="s">
        <v>3635</v>
      </c>
      <c r="T584" s="52" t="s">
        <v>12434</v>
      </c>
      <c r="U584" s="52" t="str">
        <f t="shared" si="20"/>
        <v>110</v>
      </c>
    </row>
    <row r="585" spans="1:21" s="52" customFormat="1">
      <c r="A585" s="2182">
        <f t="shared" si="22"/>
        <v>560</v>
      </c>
      <c r="B585" s="2210" t="s">
        <v>14190</v>
      </c>
      <c r="C585" s="155" t="s">
        <v>4614</v>
      </c>
      <c r="D585" s="155" t="s">
        <v>16810</v>
      </c>
      <c r="E585" s="2182" t="s">
        <v>3634</v>
      </c>
      <c r="F585" s="2182"/>
      <c r="G585" s="155" t="s">
        <v>2280</v>
      </c>
      <c r="H585" s="155" t="s">
        <v>4631</v>
      </c>
      <c r="I585" s="2182"/>
      <c r="J585" s="2182"/>
      <c r="K585" s="153">
        <v>0</v>
      </c>
      <c r="L585" s="153">
        <v>6</v>
      </c>
      <c r="M585" s="161" t="s">
        <v>4494</v>
      </c>
      <c r="N585" s="161"/>
      <c r="O585" s="161"/>
      <c r="P585" s="161"/>
      <c r="Q585" s="161"/>
      <c r="R585" s="161"/>
      <c r="S585" s="155" t="s">
        <v>3635</v>
      </c>
      <c r="T585" s="52" t="s">
        <v>12434</v>
      </c>
      <c r="U585" s="52" t="str">
        <f t="shared" si="20"/>
        <v>110</v>
      </c>
    </row>
    <row r="586" spans="1:21" s="52" customFormat="1">
      <c r="A586" s="2182">
        <f t="shared" si="22"/>
        <v>561</v>
      </c>
      <c r="B586" s="2210" t="s">
        <v>14191</v>
      </c>
      <c r="C586" s="155" t="s">
        <v>4614</v>
      </c>
      <c r="D586" s="155" t="s">
        <v>16810</v>
      </c>
      <c r="E586" s="2182" t="s">
        <v>3634</v>
      </c>
      <c r="F586" s="2182"/>
      <c r="G586" s="155" t="s">
        <v>2280</v>
      </c>
      <c r="H586" s="155" t="s">
        <v>4631</v>
      </c>
      <c r="I586" s="2182"/>
      <c r="J586" s="2182"/>
      <c r="K586" s="153">
        <v>0</v>
      </c>
      <c r="L586" s="153">
        <v>6</v>
      </c>
      <c r="M586" s="161" t="s">
        <v>4494</v>
      </c>
      <c r="N586" s="161"/>
      <c r="O586" s="161"/>
      <c r="P586" s="161"/>
      <c r="Q586" s="161"/>
      <c r="R586" s="161"/>
      <c r="S586" s="155" t="s">
        <v>3635</v>
      </c>
      <c r="T586" s="52" t="s">
        <v>12434</v>
      </c>
      <c r="U586" s="52" t="str">
        <f t="shared" si="20"/>
        <v>110</v>
      </c>
    </row>
    <row r="587" spans="1:21" s="52" customFormat="1">
      <c r="A587" s="2182">
        <f t="shared" si="22"/>
        <v>562</v>
      </c>
      <c r="B587" s="2210" t="s">
        <v>14192</v>
      </c>
      <c r="C587" s="155" t="s">
        <v>4615</v>
      </c>
      <c r="D587" s="155" t="s">
        <v>16811</v>
      </c>
      <c r="E587" s="2182" t="s">
        <v>3634</v>
      </c>
      <c r="F587" s="2182"/>
      <c r="G587" s="155" t="s">
        <v>2280</v>
      </c>
      <c r="H587" s="155" t="s">
        <v>4631</v>
      </c>
      <c r="I587" s="2182"/>
      <c r="J587" s="2182"/>
      <c r="K587" s="153">
        <v>0</v>
      </c>
      <c r="L587" s="153">
        <v>6</v>
      </c>
      <c r="M587" s="161" t="s">
        <v>4494</v>
      </c>
      <c r="N587" s="161"/>
      <c r="O587" s="161"/>
      <c r="P587" s="161"/>
      <c r="Q587" s="161"/>
      <c r="R587" s="161"/>
      <c r="S587" s="155" t="s">
        <v>3636</v>
      </c>
      <c r="T587" s="52" t="s">
        <v>12434</v>
      </c>
      <c r="U587" s="52" t="str">
        <f t="shared" si="20"/>
        <v>110</v>
      </c>
    </row>
    <row r="588" spans="1:21" s="52" customFormat="1">
      <c r="A588" s="2182">
        <f t="shared" si="22"/>
        <v>563</v>
      </c>
      <c r="B588" s="2210" t="s">
        <v>14193</v>
      </c>
      <c r="C588" s="155" t="s">
        <v>4616</v>
      </c>
      <c r="D588" s="155" t="s">
        <v>16810</v>
      </c>
      <c r="E588" s="2182" t="s">
        <v>3634</v>
      </c>
      <c r="F588" s="2182"/>
      <c r="G588" s="155" t="s">
        <v>2280</v>
      </c>
      <c r="H588" s="155" t="s">
        <v>4631</v>
      </c>
      <c r="I588" s="2182"/>
      <c r="J588" s="2182"/>
      <c r="K588" s="153">
        <v>0</v>
      </c>
      <c r="L588" s="153">
        <v>10</v>
      </c>
      <c r="M588" s="161" t="s">
        <v>4494</v>
      </c>
      <c r="N588" s="161"/>
      <c r="O588" s="161"/>
      <c r="P588" s="161"/>
      <c r="Q588" s="161"/>
      <c r="R588" s="161"/>
      <c r="S588" s="155" t="s">
        <v>3635</v>
      </c>
      <c r="T588" s="52" t="s">
        <v>12434</v>
      </c>
      <c r="U588" s="52" t="str">
        <f t="shared" si="20"/>
        <v>110</v>
      </c>
    </row>
    <row r="589" spans="1:21" s="52" customFormat="1">
      <c r="A589" s="2182">
        <f t="shared" si="22"/>
        <v>564</v>
      </c>
      <c r="B589" s="2210" t="s">
        <v>14194</v>
      </c>
      <c r="C589" s="155" t="s">
        <v>4617</v>
      </c>
      <c r="D589" s="155" t="s">
        <v>16812</v>
      </c>
      <c r="E589" s="2182" t="s">
        <v>3634</v>
      </c>
      <c r="F589" s="2182"/>
      <c r="G589" s="155" t="s">
        <v>2280</v>
      </c>
      <c r="H589" s="155" t="s">
        <v>4485</v>
      </c>
      <c r="I589" s="2182"/>
      <c r="J589" s="2182"/>
      <c r="K589" s="153">
        <v>0</v>
      </c>
      <c r="L589" s="153">
        <v>10</v>
      </c>
      <c r="M589" s="161" t="s">
        <v>4494</v>
      </c>
      <c r="N589" s="161"/>
      <c r="O589" s="161"/>
      <c r="P589" s="161"/>
      <c r="Q589" s="161"/>
      <c r="R589" s="161"/>
      <c r="S589" s="155" t="s">
        <v>3635</v>
      </c>
      <c r="T589" s="52" t="s">
        <v>12495</v>
      </c>
      <c r="U589" s="52" t="str">
        <f t="shared" si="20"/>
        <v>110</v>
      </c>
    </row>
    <row r="590" spans="1:21" s="52" customFormat="1">
      <c r="A590" s="2182">
        <f t="shared" si="22"/>
        <v>565</v>
      </c>
      <c r="B590" s="2210" t="s">
        <v>14195</v>
      </c>
      <c r="C590" s="155" t="s">
        <v>4618</v>
      </c>
      <c r="D590" s="155" t="s">
        <v>16813</v>
      </c>
      <c r="E590" s="2182" t="s">
        <v>3634</v>
      </c>
      <c r="F590" s="2182"/>
      <c r="G590" s="155" t="s">
        <v>2280</v>
      </c>
      <c r="H590" s="155" t="s">
        <v>4489</v>
      </c>
      <c r="I590" s="2182"/>
      <c r="J590" s="2182"/>
      <c r="K590" s="153">
        <v>0</v>
      </c>
      <c r="L590" s="153">
        <v>6</v>
      </c>
      <c r="M590" s="161" t="s">
        <v>4494</v>
      </c>
      <c r="N590" s="161"/>
      <c r="O590" s="161"/>
      <c r="P590" s="161"/>
      <c r="Q590" s="161"/>
      <c r="R590" s="161"/>
      <c r="S590" s="155" t="s">
        <v>3635</v>
      </c>
      <c r="T590" s="52" t="s">
        <v>12495</v>
      </c>
      <c r="U590" s="52" t="str">
        <f t="shared" si="20"/>
        <v>120</v>
      </c>
    </row>
    <row r="591" spans="1:21" s="52" customFormat="1">
      <c r="A591" s="2182">
        <f t="shared" si="22"/>
        <v>566</v>
      </c>
      <c r="B591" s="2210" t="s">
        <v>14196</v>
      </c>
      <c r="C591" s="155" t="s">
        <v>1027</v>
      </c>
      <c r="D591" s="155" t="s">
        <v>16814</v>
      </c>
      <c r="E591" s="2182" t="s">
        <v>3634</v>
      </c>
      <c r="F591" s="2182"/>
      <c r="G591" s="155" t="s">
        <v>2280</v>
      </c>
      <c r="H591" s="155" t="s">
        <v>2276</v>
      </c>
      <c r="I591" s="2182"/>
      <c r="J591" s="2182"/>
      <c r="K591" s="153">
        <v>0</v>
      </c>
      <c r="L591" s="153">
        <v>6</v>
      </c>
      <c r="M591" s="161" t="s">
        <v>4494</v>
      </c>
      <c r="N591" s="161"/>
      <c r="O591" s="161"/>
      <c r="P591" s="161"/>
      <c r="Q591" s="161"/>
      <c r="R591" s="161"/>
      <c r="S591" s="155" t="s">
        <v>3635</v>
      </c>
      <c r="T591" s="52" t="s">
        <v>12432</v>
      </c>
      <c r="U591" s="52" t="str">
        <f t="shared" si="20"/>
        <v>500</v>
      </c>
    </row>
    <row r="592" spans="1:21" s="52" customFormat="1">
      <c r="A592" s="2182">
        <f t="shared" si="22"/>
        <v>567</v>
      </c>
      <c r="B592" s="2210" t="s">
        <v>14197</v>
      </c>
      <c r="C592" s="155" t="s">
        <v>4619</v>
      </c>
      <c r="D592" s="155" t="s">
        <v>16815</v>
      </c>
      <c r="E592" s="2182" t="s">
        <v>3634</v>
      </c>
      <c r="F592" s="2182"/>
      <c r="G592" s="155" t="s">
        <v>2280</v>
      </c>
      <c r="H592" s="155" t="s">
        <v>4487</v>
      </c>
      <c r="I592" s="2182"/>
      <c r="J592" s="2182"/>
      <c r="K592" s="153">
        <v>0</v>
      </c>
      <c r="L592" s="153">
        <v>10</v>
      </c>
      <c r="M592" s="161" t="s">
        <v>4494</v>
      </c>
      <c r="N592" s="161"/>
      <c r="O592" s="161"/>
      <c r="P592" s="161"/>
      <c r="Q592" s="161"/>
      <c r="R592" s="161"/>
      <c r="S592" s="155" t="s">
        <v>3635</v>
      </c>
      <c r="U592" s="52" t="str">
        <f t="shared" si="20"/>
        <v>670</v>
      </c>
    </row>
    <row r="593" spans="1:21" s="52" customFormat="1">
      <c r="A593" s="2182">
        <f t="shared" si="22"/>
        <v>568</v>
      </c>
      <c r="B593" s="2210" t="s">
        <v>14198</v>
      </c>
      <c r="C593" s="155" t="s">
        <v>3632</v>
      </c>
      <c r="D593" s="155" t="s">
        <v>16807</v>
      </c>
      <c r="E593" s="2182" t="s">
        <v>3634</v>
      </c>
      <c r="F593" s="2182"/>
      <c r="G593" s="155" t="s">
        <v>2280</v>
      </c>
      <c r="H593" s="155" t="s">
        <v>4489</v>
      </c>
      <c r="I593" s="2182"/>
      <c r="J593" s="2182"/>
      <c r="K593" s="153">
        <v>0</v>
      </c>
      <c r="L593" s="153">
        <v>25</v>
      </c>
      <c r="M593" s="161" t="s">
        <v>4494</v>
      </c>
      <c r="N593" s="161"/>
      <c r="O593" s="161"/>
      <c r="P593" s="161"/>
      <c r="Q593" s="161"/>
      <c r="R593" s="161"/>
      <c r="S593" s="155" t="s">
        <v>3635</v>
      </c>
      <c r="U593" s="52" t="str">
        <f t="shared" si="20"/>
        <v>100</v>
      </c>
    </row>
    <row r="594" spans="1:21" s="52" customFormat="1">
      <c r="A594" s="2182">
        <f t="shared" si="22"/>
        <v>569</v>
      </c>
      <c r="B594" s="2210" t="s">
        <v>14199</v>
      </c>
      <c r="C594" s="155" t="s">
        <v>3633</v>
      </c>
      <c r="D594" s="155" t="s">
        <v>16809</v>
      </c>
      <c r="E594" s="2182" t="s">
        <v>3634</v>
      </c>
      <c r="F594" s="2182"/>
      <c r="G594" s="155" t="s">
        <v>2280</v>
      </c>
      <c r="H594" s="155" t="s">
        <v>4485</v>
      </c>
      <c r="I594" s="2182"/>
      <c r="J594" s="2182"/>
      <c r="K594" s="153">
        <v>0</v>
      </c>
      <c r="L594" s="153">
        <v>6</v>
      </c>
      <c r="M594" s="161" t="s">
        <v>4494</v>
      </c>
      <c r="N594" s="161"/>
      <c r="O594" s="161"/>
      <c r="P594" s="161"/>
      <c r="Q594" s="161"/>
      <c r="R594" s="161"/>
      <c r="S594" s="155" t="s">
        <v>3635</v>
      </c>
      <c r="T594" s="52" t="s">
        <v>12434</v>
      </c>
      <c r="U594" s="52" t="str">
        <f t="shared" si="20"/>
        <v>110</v>
      </c>
    </row>
    <row r="595" spans="1:21" s="52" customFormat="1">
      <c r="A595" s="2182"/>
      <c r="B595" s="2212"/>
      <c r="C595" s="155"/>
      <c r="D595" s="155"/>
      <c r="E595" s="2182"/>
      <c r="F595" s="2182"/>
      <c r="G595" s="155"/>
      <c r="H595" s="155"/>
      <c r="I595" s="2182"/>
      <c r="J595" s="2182"/>
      <c r="K595" s="153"/>
      <c r="L595" s="153"/>
      <c r="M595" s="161"/>
      <c r="N595" s="161"/>
      <c r="O595" s="161"/>
      <c r="P595" s="161"/>
      <c r="Q595" s="161"/>
      <c r="R595" s="161"/>
      <c r="S595" s="155"/>
      <c r="U595" s="52" t="e">
        <f t="shared" si="20"/>
        <v>#VALUE!</v>
      </c>
    </row>
    <row r="596" spans="1:21" s="52" customFormat="1">
      <c r="A596" s="2182"/>
      <c r="B596" s="2216" t="s">
        <v>2221</v>
      </c>
      <c r="C596" s="155"/>
      <c r="D596" s="155"/>
      <c r="E596" s="2182"/>
      <c r="F596" s="2182"/>
      <c r="G596" s="155"/>
      <c r="H596" s="155"/>
      <c r="I596" s="2182"/>
      <c r="J596" s="2182"/>
      <c r="K596" s="153"/>
      <c r="L596" s="153"/>
      <c r="M596" s="161"/>
      <c r="N596" s="161"/>
      <c r="O596" s="161"/>
      <c r="P596" s="161"/>
      <c r="Q596" s="161"/>
      <c r="R596" s="161"/>
      <c r="S596" s="155"/>
      <c r="U596" s="52" t="str">
        <f t="shared" ref="U596:U659" si="23">LEFT(RIGHT(B596,LEN(B596)-FIND("-",B596,1)),2)&amp;0</f>
        <v>920</v>
      </c>
    </row>
    <row r="597" spans="1:21" s="52" customFormat="1" ht="5.0999999999999996" customHeight="1">
      <c r="A597" s="2182"/>
      <c r="B597" s="2212"/>
      <c r="C597" s="155"/>
      <c r="D597" s="155"/>
      <c r="E597" s="2182"/>
      <c r="F597" s="2182"/>
      <c r="G597" s="155"/>
      <c r="H597" s="155"/>
      <c r="I597" s="2182"/>
      <c r="J597" s="2182"/>
      <c r="K597" s="153"/>
      <c r="L597" s="153"/>
      <c r="M597" s="161"/>
      <c r="N597" s="161"/>
      <c r="O597" s="161"/>
      <c r="P597" s="161"/>
      <c r="Q597" s="161"/>
      <c r="R597" s="161"/>
      <c r="S597" s="155"/>
      <c r="U597" s="52" t="e">
        <f t="shared" si="23"/>
        <v>#VALUE!</v>
      </c>
    </row>
    <row r="598" spans="1:21" s="52" customFormat="1">
      <c r="A598" s="2182">
        <v>1</v>
      </c>
      <c r="B598" s="2210" t="s">
        <v>14200</v>
      </c>
      <c r="C598" s="155" t="s">
        <v>2222</v>
      </c>
      <c r="D598" s="151" t="s">
        <v>16802</v>
      </c>
      <c r="E598" s="2182"/>
      <c r="F598" s="2182"/>
      <c r="G598" s="155" t="s">
        <v>3475</v>
      </c>
      <c r="H598" s="155" t="s">
        <v>4492</v>
      </c>
      <c r="I598" s="2182">
        <v>16</v>
      </c>
      <c r="J598" s="2182">
        <v>230</v>
      </c>
      <c r="K598" s="153"/>
      <c r="L598" s="153"/>
      <c r="M598" s="161" t="s">
        <v>4494</v>
      </c>
      <c r="N598" s="161"/>
      <c r="O598" s="161"/>
      <c r="P598" s="161"/>
      <c r="Q598" s="161"/>
      <c r="R598" s="161"/>
      <c r="S598" s="155"/>
      <c r="U598" s="52" t="str">
        <f t="shared" si="23"/>
        <v>To0</v>
      </c>
    </row>
    <row r="599" spans="1:21" s="52" customFormat="1">
      <c r="A599" s="2182">
        <f>1+A598</f>
        <v>2</v>
      </c>
      <c r="B599" s="2210" t="s">
        <v>14201</v>
      </c>
      <c r="C599" s="155" t="s">
        <v>2223</v>
      </c>
      <c r="D599" s="151" t="s">
        <v>16803</v>
      </c>
      <c r="E599" s="2182"/>
      <c r="F599" s="2182"/>
      <c r="G599" s="155"/>
      <c r="H599" s="155" t="s">
        <v>2416</v>
      </c>
      <c r="I599" s="2182">
        <v>3</v>
      </c>
      <c r="J599" s="2182">
        <v>31</v>
      </c>
      <c r="K599" s="153"/>
      <c r="L599" s="153"/>
      <c r="M599" s="161"/>
      <c r="N599" s="161"/>
      <c r="O599" s="161"/>
      <c r="P599" s="161"/>
      <c r="Q599" s="161"/>
      <c r="R599" s="161"/>
      <c r="S599" s="155"/>
      <c r="U599" s="52" t="str">
        <f t="shared" si="23"/>
        <v>In0</v>
      </c>
    </row>
    <row r="600" spans="1:21" s="52" customFormat="1">
      <c r="A600" s="2182">
        <f t="shared" ref="A600:A606" si="24">1+A599</f>
        <v>3</v>
      </c>
      <c r="B600" s="2210" t="s">
        <v>14202</v>
      </c>
      <c r="C600" s="155" t="s">
        <v>2224</v>
      </c>
      <c r="D600" s="151" t="s">
        <v>16803</v>
      </c>
      <c r="E600" s="2182"/>
      <c r="F600" s="2182"/>
      <c r="G600" s="155"/>
      <c r="H600" s="155" t="s">
        <v>2416</v>
      </c>
      <c r="I600" s="2182">
        <v>2</v>
      </c>
      <c r="J600" s="2182">
        <v>31</v>
      </c>
      <c r="K600" s="153"/>
      <c r="L600" s="153"/>
      <c r="M600" s="161"/>
      <c r="N600" s="161"/>
      <c r="O600" s="161"/>
      <c r="P600" s="161"/>
      <c r="Q600" s="161"/>
      <c r="R600" s="161"/>
      <c r="S600" s="155"/>
      <c r="U600" s="52" t="str">
        <f t="shared" si="23"/>
        <v>Ou0</v>
      </c>
    </row>
    <row r="601" spans="1:21" s="52" customFormat="1">
      <c r="A601" s="2182">
        <f t="shared" si="24"/>
        <v>4</v>
      </c>
      <c r="B601" s="2210" t="s">
        <v>14203</v>
      </c>
      <c r="C601" s="155" t="s">
        <v>2225</v>
      </c>
      <c r="D601" s="151" t="s">
        <v>16803</v>
      </c>
      <c r="E601" s="2182"/>
      <c r="F601" s="2182"/>
      <c r="G601" s="155"/>
      <c r="H601" s="155" t="s">
        <v>2416</v>
      </c>
      <c r="I601" s="2182">
        <v>2</v>
      </c>
      <c r="J601" s="2182">
        <v>31</v>
      </c>
      <c r="K601" s="153"/>
      <c r="L601" s="153"/>
      <c r="M601" s="161"/>
      <c r="N601" s="161"/>
      <c r="O601" s="161"/>
      <c r="P601" s="161"/>
      <c r="Q601" s="161"/>
      <c r="R601" s="161"/>
      <c r="S601" s="155"/>
      <c r="U601" s="52" t="str">
        <f t="shared" si="23"/>
        <v>Ou0</v>
      </c>
    </row>
    <row r="602" spans="1:21" s="52" customFormat="1">
      <c r="A602" s="2182">
        <f t="shared" si="24"/>
        <v>5</v>
      </c>
      <c r="B602" s="2210" t="s">
        <v>14204</v>
      </c>
      <c r="C602" s="155" t="s">
        <v>2226</v>
      </c>
      <c r="D602" s="151" t="s">
        <v>16803</v>
      </c>
      <c r="E602" s="2182"/>
      <c r="F602" s="2182"/>
      <c r="G602" s="155"/>
      <c r="H602" s="155" t="s">
        <v>2416</v>
      </c>
      <c r="I602" s="2182">
        <v>2</v>
      </c>
      <c r="J602" s="2182">
        <v>31</v>
      </c>
      <c r="K602" s="153"/>
      <c r="L602" s="153"/>
      <c r="M602" s="161"/>
      <c r="N602" s="161"/>
      <c r="O602" s="161"/>
      <c r="P602" s="161"/>
      <c r="Q602" s="161"/>
      <c r="R602" s="161"/>
      <c r="S602" s="155"/>
      <c r="U602" s="52" t="str">
        <f t="shared" si="23"/>
        <v>Re0</v>
      </c>
    </row>
    <row r="603" spans="1:21" s="52" customFormat="1">
      <c r="A603" s="2182">
        <f t="shared" si="24"/>
        <v>6</v>
      </c>
      <c r="B603" s="2210" t="s">
        <v>14205</v>
      </c>
      <c r="C603" s="155" t="s">
        <v>2227</v>
      </c>
      <c r="D603" s="151" t="s">
        <v>16804</v>
      </c>
      <c r="E603" s="2182"/>
      <c r="F603" s="2182"/>
      <c r="G603" s="155"/>
      <c r="H603" s="155" t="s">
        <v>2416</v>
      </c>
      <c r="I603" s="2182"/>
      <c r="J603" s="2182">
        <v>31</v>
      </c>
      <c r="K603" s="153"/>
      <c r="L603" s="153"/>
      <c r="M603" s="161"/>
      <c r="N603" s="161"/>
      <c r="O603" s="161"/>
      <c r="P603" s="161"/>
      <c r="Q603" s="161"/>
      <c r="R603" s="161"/>
      <c r="S603" s="155"/>
      <c r="U603" s="52" t="str">
        <f t="shared" si="23"/>
        <v>Ig0</v>
      </c>
    </row>
    <row r="604" spans="1:21" s="52" customFormat="1">
      <c r="A604" s="2182">
        <f t="shared" si="24"/>
        <v>7</v>
      </c>
      <c r="B604" s="2210" t="s">
        <v>14206</v>
      </c>
      <c r="C604" s="155" t="s">
        <v>2228</v>
      </c>
      <c r="D604" s="151" t="s">
        <v>16805</v>
      </c>
      <c r="E604" s="2182"/>
      <c r="F604" s="2182"/>
      <c r="G604" s="155"/>
      <c r="H604" s="155" t="s">
        <v>4207</v>
      </c>
      <c r="I604" s="2182">
        <v>13</v>
      </c>
      <c r="J604" s="2182">
        <v>33</v>
      </c>
      <c r="K604" s="153"/>
      <c r="L604" s="153"/>
      <c r="M604" s="161"/>
      <c r="N604" s="161"/>
      <c r="O604" s="161"/>
      <c r="P604" s="161"/>
      <c r="Q604" s="161"/>
      <c r="R604" s="161"/>
      <c r="S604" s="155"/>
      <c r="U604" s="52" t="str">
        <f t="shared" si="23"/>
        <v>In0</v>
      </c>
    </row>
    <row r="605" spans="1:21" s="52" customFormat="1">
      <c r="A605" s="2182">
        <f t="shared" si="24"/>
        <v>8</v>
      </c>
      <c r="B605" s="2210" t="s">
        <v>14207</v>
      </c>
      <c r="C605" s="155" t="s">
        <v>2228</v>
      </c>
      <c r="D605" s="151" t="s">
        <v>16805</v>
      </c>
      <c r="E605" s="2182"/>
      <c r="F605" s="2182"/>
      <c r="G605" s="155"/>
      <c r="H605" s="155" t="s">
        <v>4207</v>
      </c>
      <c r="I605" s="2182"/>
      <c r="J605" s="2182">
        <v>33</v>
      </c>
      <c r="K605" s="153"/>
      <c r="L605" s="153"/>
      <c r="M605" s="161"/>
      <c r="N605" s="161"/>
      <c r="O605" s="161"/>
      <c r="P605" s="161"/>
      <c r="Q605" s="161"/>
      <c r="R605" s="161"/>
      <c r="S605" s="155"/>
      <c r="U605" s="52" t="str">
        <f t="shared" si="23"/>
        <v>ou0</v>
      </c>
    </row>
    <row r="606" spans="1:21" s="52" customFormat="1">
      <c r="A606" s="2182">
        <f t="shared" si="24"/>
        <v>9</v>
      </c>
      <c r="B606" s="2210" t="s">
        <v>14208</v>
      </c>
      <c r="C606" s="155" t="s">
        <v>2229</v>
      </c>
      <c r="D606" s="151" t="s">
        <v>16805</v>
      </c>
      <c r="E606" s="2182"/>
      <c r="F606" s="2182"/>
      <c r="G606" s="155"/>
      <c r="H606" s="155" t="s">
        <v>3373</v>
      </c>
      <c r="I606" s="2182">
        <v>16</v>
      </c>
      <c r="J606" s="2182">
        <v>230</v>
      </c>
      <c r="K606" s="153"/>
      <c r="L606" s="153"/>
      <c r="M606" s="161"/>
      <c r="N606" s="161"/>
      <c r="O606" s="161"/>
      <c r="P606" s="161"/>
      <c r="Q606" s="161"/>
      <c r="R606" s="161"/>
      <c r="S606" s="155"/>
      <c r="U606" s="52" t="str">
        <f t="shared" si="23"/>
        <v>In0</v>
      </c>
    </row>
    <row r="607" spans="1:21" s="52" customFormat="1">
      <c r="A607" s="2182">
        <v>10</v>
      </c>
      <c r="B607" s="2210" t="s">
        <v>14209</v>
      </c>
      <c r="C607" s="155" t="s">
        <v>2229</v>
      </c>
      <c r="D607" s="151" t="s">
        <v>16805</v>
      </c>
      <c r="E607" s="2182"/>
      <c r="F607" s="2182"/>
      <c r="G607" s="155"/>
      <c r="H607" s="155" t="s">
        <v>3373</v>
      </c>
      <c r="I607" s="2182"/>
      <c r="J607" s="2182">
        <v>230</v>
      </c>
      <c r="K607" s="153"/>
      <c r="L607" s="153"/>
      <c r="M607" s="161"/>
      <c r="N607" s="161"/>
      <c r="O607" s="161"/>
      <c r="P607" s="161"/>
      <c r="Q607" s="161"/>
      <c r="R607" s="161"/>
      <c r="S607" s="155"/>
      <c r="U607" s="52" t="str">
        <f t="shared" si="23"/>
        <v>Ou0</v>
      </c>
    </row>
    <row r="608" spans="1:21" s="52" customFormat="1">
      <c r="A608" s="2182">
        <v>11</v>
      </c>
      <c r="B608" s="2210" t="s">
        <v>14210</v>
      </c>
      <c r="C608" s="155" t="s">
        <v>2231</v>
      </c>
      <c r="D608" s="151" t="s">
        <v>2209</v>
      </c>
      <c r="E608" s="2182"/>
      <c r="F608" s="2182"/>
      <c r="G608" s="155"/>
      <c r="H608" s="155" t="s">
        <v>2405</v>
      </c>
      <c r="I608" s="2182"/>
      <c r="J608" s="2182" t="s">
        <v>2232</v>
      </c>
      <c r="K608" s="153"/>
      <c r="L608" s="153"/>
      <c r="M608" s="161"/>
      <c r="N608" s="161"/>
      <c r="O608" s="161"/>
      <c r="P608" s="161"/>
      <c r="Q608" s="161"/>
      <c r="R608" s="161"/>
      <c r="S608" s="155"/>
      <c r="U608" s="52" t="str">
        <f t="shared" si="23"/>
        <v>Da0</v>
      </c>
    </row>
    <row r="609" spans="1:21" s="52" customFormat="1">
      <c r="A609" s="2182"/>
      <c r="B609" s="2212"/>
      <c r="C609" s="155"/>
      <c r="D609" s="161"/>
      <c r="E609" s="2182"/>
      <c r="F609" s="2182"/>
      <c r="G609" s="155"/>
      <c r="H609" s="155"/>
      <c r="I609" s="2182"/>
      <c r="J609" s="2182"/>
      <c r="K609" s="153"/>
      <c r="L609" s="153"/>
      <c r="M609" s="161"/>
      <c r="N609" s="161"/>
      <c r="O609" s="161"/>
      <c r="P609" s="161"/>
      <c r="Q609" s="161"/>
      <c r="R609" s="161"/>
      <c r="S609" s="155"/>
      <c r="U609" s="52" t="e">
        <f t="shared" si="23"/>
        <v>#VALUE!</v>
      </c>
    </row>
    <row r="610" spans="1:21" s="52" customFormat="1">
      <c r="A610" s="2182"/>
      <c r="B610" s="2216" t="s">
        <v>4898</v>
      </c>
      <c r="C610" s="155"/>
      <c r="D610" s="155"/>
      <c r="E610" s="2182"/>
      <c r="F610" s="2182"/>
      <c r="G610" s="155"/>
      <c r="H610" s="155"/>
      <c r="I610" s="2182"/>
      <c r="J610" s="2182"/>
      <c r="K610" s="153"/>
      <c r="L610" s="153"/>
      <c r="M610" s="161"/>
      <c r="N610" s="161"/>
      <c r="O610" s="161"/>
      <c r="P610" s="161"/>
      <c r="Q610" s="161"/>
      <c r="R610" s="161"/>
      <c r="S610" s="155"/>
      <c r="U610" s="52" t="e">
        <f t="shared" si="23"/>
        <v>#VALUE!</v>
      </c>
    </row>
    <row r="611" spans="1:21" s="52" customFormat="1" ht="5.0999999999999996" customHeight="1">
      <c r="A611" s="2182"/>
      <c r="B611" s="2212"/>
      <c r="C611" s="155"/>
      <c r="D611" s="155"/>
      <c r="E611" s="2182"/>
      <c r="F611" s="2182"/>
      <c r="G611" s="155"/>
      <c r="H611" s="155"/>
      <c r="I611" s="2182"/>
      <c r="J611" s="2182"/>
      <c r="K611" s="153"/>
      <c r="L611" s="153"/>
      <c r="M611" s="161"/>
      <c r="N611" s="161"/>
      <c r="O611" s="161"/>
      <c r="P611" s="161"/>
      <c r="Q611" s="161"/>
      <c r="R611" s="161"/>
      <c r="S611" s="155"/>
      <c r="U611" s="52" t="e">
        <f t="shared" si="23"/>
        <v>#VALUE!</v>
      </c>
    </row>
    <row r="612" spans="1:21" s="52" customFormat="1">
      <c r="A612" s="2182">
        <v>1</v>
      </c>
      <c r="B612" s="2210" t="s">
        <v>14211</v>
      </c>
      <c r="C612" s="155" t="s">
        <v>2027</v>
      </c>
      <c r="D612" s="151" t="s">
        <v>16788</v>
      </c>
      <c r="E612" s="2182" t="s">
        <v>2028</v>
      </c>
      <c r="F612" s="2182"/>
      <c r="G612" s="155" t="s">
        <v>3475</v>
      </c>
      <c r="H612" s="155" t="s">
        <v>3373</v>
      </c>
      <c r="I612" s="2182">
        <v>2</v>
      </c>
      <c r="J612" s="2182">
        <v>133.5</v>
      </c>
      <c r="K612" s="153">
        <v>-1</v>
      </c>
      <c r="L612" s="153">
        <v>12</v>
      </c>
      <c r="M612" s="161" t="s">
        <v>1999</v>
      </c>
      <c r="N612" s="161"/>
      <c r="O612" s="161"/>
      <c r="P612" s="161"/>
      <c r="Q612" s="161"/>
      <c r="R612" s="161"/>
      <c r="S612" s="155"/>
      <c r="U612" s="52" t="str">
        <f t="shared" si="23"/>
        <v>100</v>
      </c>
    </row>
    <row r="613" spans="1:21" s="52" customFormat="1">
      <c r="A613" s="2182">
        <f>1+A612</f>
        <v>2</v>
      </c>
      <c r="B613" s="2210" t="s">
        <v>14212</v>
      </c>
      <c r="C613" s="155" t="s">
        <v>2029</v>
      </c>
      <c r="D613" s="151" t="s">
        <v>16788</v>
      </c>
      <c r="E613" s="2182" t="s">
        <v>2028</v>
      </c>
      <c r="F613" s="2182"/>
      <c r="G613" s="155" t="s">
        <v>3475</v>
      </c>
      <c r="H613" s="155" t="s">
        <v>3401</v>
      </c>
      <c r="I613" s="2182">
        <v>4.8</v>
      </c>
      <c r="J613" s="2182">
        <v>133</v>
      </c>
      <c r="K613" s="153">
        <v>-1</v>
      </c>
      <c r="L613" s="153">
        <v>12</v>
      </c>
      <c r="M613" s="161" t="s">
        <v>1999</v>
      </c>
      <c r="N613" s="161"/>
      <c r="O613" s="161"/>
      <c r="P613" s="161"/>
      <c r="Q613" s="161"/>
      <c r="R613" s="161"/>
      <c r="S613" s="155"/>
      <c r="U613" s="52" t="str">
        <f t="shared" si="23"/>
        <v>100</v>
      </c>
    </row>
    <row r="614" spans="1:21" s="52" customFormat="1">
      <c r="A614" s="2182">
        <f t="shared" ref="A614:A649" si="25">1+A613</f>
        <v>3</v>
      </c>
      <c r="B614" s="2210" t="s">
        <v>14213</v>
      </c>
      <c r="C614" s="155" t="s">
        <v>3501</v>
      </c>
      <c r="D614" s="151" t="s">
        <v>16789</v>
      </c>
      <c r="E614" s="2182" t="s">
        <v>2028</v>
      </c>
      <c r="F614" s="2182"/>
      <c r="G614" s="155" t="s">
        <v>3475</v>
      </c>
      <c r="H614" s="155" t="s">
        <v>2405</v>
      </c>
      <c r="I614" s="2182">
        <v>6</v>
      </c>
      <c r="J614" s="2182">
        <v>32</v>
      </c>
      <c r="K614" s="153">
        <v>0</v>
      </c>
      <c r="L614" s="153">
        <v>10</v>
      </c>
      <c r="M614" s="161" t="s">
        <v>1999</v>
      </c>
      <c r="N614" s="161"/>
      <c r="O614" s="161"/>
      <c r="P614" s="161"/>
      <c r="Q614" s="161"/>
      <c r="R614" s="161"/>
      <c r="S614" s="155"/>
      <c r="U614" s="52" t="str">
        <f t="shared" si="23"/>
        <v>110</v>
      </c>
    </row>
    <row r="615" spans="1:21" s="52" customFormat="1">
      <c r="A615" s="2182">
        <f t="shared" si="25"/>
        <v>4</v>
      </c>
      <c r="B615" s="2210" t="s">
        <v>14214</v>
      </c>
      <c r="C615" s="155" t="s">
        <v>4249</v>
      </c>
      <c r="D615" s="151" t="s">
        <v>16790</v>
      </c>
      <c r="E615" s="2182" t="s">
        <v>2028</v>
      </c>
      <c r="F615" s="2182"/>
      <c r="G615" s="155" t="s">
        <v>3475</v>
      </c>
      <c r="H615" s="155" t="s">
        <v>2286</v>
      </c>
      <c r="I615" s="2182">
        <v>6</v>
      </c>
      <c r="J615" s="2182">
        <v>55</v>
      </c>
      <c r="K615" s="153">
        <v>0</v>
      </c>
      <c r="L615" s="153">
        <v>10</v>
      </c>
      <c r="M615" s="161" t="s">
        <v>1999</v>
      </c>
      <c r="N615" s="161"/>
      <c r="O615" s="161"/>
      <c r="P615" s="161"/>
      <c r="Q615" s="161"/>
      <c r="R615" s="161"/>
      <c r="S615" s="155"/>
      <c r="U615" s="52" t="str">
        <f t="shared" si="23"/>
        <v>110</v>
      </c>
    </row>
    <row r="616" spans="1:21" s="52" customFormat="1">
      <c r="A616" s="2182">
        <f t="shared" si="25"/>
        <v>5</v>
      </c>
      <c r="B616" s="2210" t="s">
        <v>14215</v>
      </c>
      <c r="C616" s="155" t="s">
        <v>996</v>
      </c>
      <c r="D616" s="151" t="s">
        <v>16791</v>
      </c>
      <c r="E616" s="2182" t="s">
        <v>2028</v>
      </c>
      <c r="F616" s="2182"/>
      <c r="G616" s="155" t="s">
        <v>3475</v>
      </c>
      <c r="H616" s="155" t="s">
        <v>4631</v>
      </c>
      <c r="I616" s="2182">
        <v>6</v>
      </c>
      <c r="J616" s="2182">
        <v>108</v>
      </c>
      <c r="K616" s="153">
        <v>0</v>
      </c>
      <c r="L616" s="153">
        <v>10</v>
      </c>
      <c r="M616" s="161" t="s">
        <v>1999</v>
      </c>
      <c r="N616" s="161"/>
      <c r="O616" s="161"/>
      <c r="P616" s="161"/>
      <c r="Q616" s="161"/>
      <c r="R616" s="161"/>
      <c r="S616" s="155"/>
      <c r="U616" s="52" t="str">
        <f t="shared" si="23"/>
        <v>110</v>
      </c>
    </row>
    <row r="617" spans="1:21" s="52" customFormat="1">
      <c r="A617" s="2182">
        <f t="shared" si="25"/>
        <v>6</v>
      </c>
      <c r="B617" s="2210" t="s">
        <v>14216</v>
      </c>
      <c r="C617" s="155" t="s">
        <v>2030</v>
      </c>
      <c r="D617" s="151" t="s">
        <v>16791</v>
      </c>
      <c r="E617" s="2182" t="s">
        <v>2028</v>
      </c>
      <c r="F617" s="2182"/>
      <c r="G617" s="155" t="s">
        <v>3475</v>
      </c>
      <c r="H617" s="155" t="s">
        <v>4631</v>
      </c>
      <c r="I617" s="2182">
        <v>3</v>
      </c>
      <c r="J617" s="2182">
        <v>40</v>
      </c>
      <c r="K617" s="153">
        <v>0</v>
      </c>
      <c r="L617" s="153">
        <v>10</v>
      </c>
      <c r="M617" s="161" t="s">
        <v>1999</v>
      </c>
      <c r="N617" s="161"/>
      <c r="O617" s="161"/>
      <c r="P617" s="161"/>
      <c r="Q617" s="161"/>
      <c r="R617" s="161"/>
      <c r="S617" s="155"/>
      <c r="U617" s="52" t="str">
        <f t="shared" si="23"/>
        <v>110</v>
      </c>
    </row>
    <row r="618" spans="1:21" s="52" customFormat="1">
      <c r="A618" s="2182">
        <f t="shared" si="25"/>
        <v>7</v>
      </c>
      <c r="B618" s="2210" t="s">
        <v>14217</v>
      </c>
      <c r="C618" s="155" t="s">
        <v>4248</v>
      </c>
      <c r="D618" s="151" t="s">
        <v>16791</v>
      </c>
      <c r="E618" s="2182" t="s">
        <v>2028</v>
      </c>
      <c r="F618" s="2182"/>
      <c r="G618" s="155" t="s">
        <v>3475</v>
      </c>
      <c r="H618" s="155" t="s">
        <v>4631</v>
      </c>
      <c r="I618" s="2182">
        <v>2</v>
      </c>
      <c r="J618" s="2182">
        <v>40</v>
      </c>
      <c r="K618" s="153">
        <v>0</v>
      </c>
      <c r="L618" s="153">
        <v>6</v>
      </c>
      <c r="M618" s="161" t="s">
        <v>1999</v>
      </c>
      <c r="N618" s="161"/>
      <c r="O618" s="161"/>
      <c r="P618" s="161"/>
      <c r="Q618" s="161"/>
      <c r="R618" s="161"/>
      <c r="S618" s="155"/>
      <c r="U618" s="52" t="str">
        <f t="shared" si="23"/>
        <v>110</v>
      </c>
    </row>
    <row r="619" spans="1:21" s="52" customFormat="1">
      <c r="A619" s="2182">
        <f t="shared" si="25"/>
        <v>8</v>
      </c>
      <c r="B619" s="2210" t="s">
        <v>14218</v>
      </c>
      <c r="C619" s="155" t="s">
        <v>4248</v>
      </c>
      <c r="D619" s="151" t="s">
        <v>16791</v>
      </c>
      <c r="E619" s="2182" t="s">
        <v>2028</v>
      </c>
      <c r="F619" s="2182"/>
      <c r="G619" s="155" t="s">
        <v>3475</v>
      </c>
      <c r="H619" s="155" t="s">
        <v>4631</v>
      </c>
      <c r="I619" s="2182">
        <v>2</v>
      </c>
      <c r="J619" s="2182">
        <v>40</v>
      </c>
      <c r="K619" s="153">
        <v>0</v>
      </c>
      <c r="L619" s="153">
        <v>6</v>
      </c>
      <c r="M619" s="161" t="s">
        <v>1999</v>
      </c>
      <c r="N619" s="161"/>
      <c r="O619" s="161"/>
      <c r="P619" s="161"/>
      <c r="Q619" s="161"/>
      <c r="R619" s="161"/>
      <c r="S619" s="155"/>
      <c r="U619" s="52" t="str">
        <f t="shared" si="23"/>
        <v>110</v>
      </c>
    </row>
    <row r="620" spans="1:21" s="52" customFormat="1">
      <c r="A620" s="2182">
        <f t="shared" si="25"/>
        <v>9</v>
      </c>
      <c r="B620" s="2210" t="s">
        <v>14219</v>
      </c>
      <c r="C620" s="155" t="s">
        <v>4248</v>
      </c>
      <c r="D620" s="151" t="s">
        <v>16791</v>
      </c>
      <c r="E620" s="2182" t="s">
        <v>2028</v>
      </c>
      <c r="F620" s="2182"/>
      <c r="G620" s="155" t="s">
        <v>3475</v>
      </c>
      <c r="H620" s="155" t="s">
        <v>4631</v>
      </c>
      <c r="I620" s="2182">
        <v>2.2000000000000002</v>
      </c>
      <c r="J620" s="2182">
        <v>40</v>
      </c>
      <c r="K620" s="153">
        <v>0</v>
      </c>
      <c r="L620" s="153">
        <v>6</v>
      </c>
      <c r="M620" s="161" t="s">
        <v>1999</v>
      </c>
      <c r="N620" s="161"/>
      <c r="O620" s="161"/>
      <c r="P620" s="161"/>
      <c r="Q620" s="161"/>
      <c r="R620" s="161"/>
      <c r="S620" s="155"/>
      <c r="U620" s="52" t="str">
        <f t="shared" si="23"/>
        <v>110</v>
      </c>
    </row>
    <row r="621" spans="1:21" s="52" customFormat="1">
      <c r="A621" s="2182">
        <f t="shared" si="25"/>
        <v>10</v>
      </c>
      <c r="B621" s="2210" t="s">
        <v>14220</v>
      </c>
      <c r="C621" s="155" t="s">
        <v>2031</v>
      </c>
      <c r="D621" s="151" t="s">
        <v>16791</v>
      </c>
      <c r="E621" s="2182" t="s">
        <v>2028</v>
      </c>
      <c r="F621" s="2182"/>
      <c r="G621" s="155" t="s">
        <v>3475</v>
      </c>
      <c r="H621" s="155" t="s">
        <v>4631</v>
      </c>
      <c r="I621" s="2182">
        <v>1.5</v>
      </c>
      <c r="J621" s="2182">
        <v>32</v>
      </c>
      <c r="K621" s="153">
        <v>0</v>
      </c>
      <c r="L621" s="153">
        <v>10</v>
      </c>
      <c r="M621" s="161" t="s">
        <v>1999</v>
      </c>
      <c r="N621" s="161"/>
      <c r="O621" s="161"/>
      <c r="P621" s="161"/>
      <c r="Q621" s="161"/>
      <c r="R621" s="161"/>
      <c r="S621" s="155"/>
      <c r="U621" s="52" t="str">
        <f t="shared" si="23"/>
        <v>110</v>
      </c>
    </row>
    <row r="622" spans="1:21" s="52" customFormat="1">
      <c r="A622" s="2182">
        <f t="shared" si="25"/>
        <v>11</v>
      </c>
      <c r="B622" s="2210" t="s">
        <v>14221</v>
      </c>
      <c r="C622" s="155" t="s">
        <v>2271</v>
      </c>
      <c r="D622" s="151" t="s">
        <v>16791</v>
      </c>
      <c r="E622" s="2182" t="s">
        <v>2028</v>
      </c>
      <c r="F622" s="2182"/>
      <c r="G622" s="155" t="s">
        <v>3475</v>
      </c>
      <c r="H622" s="155" t="s">
        <v>4631</v>
      </c>
      <c r="I622" s="2182">
        <v>4</v>
      </c>
      <c r="J622" s="2182">
        <v>120</v>
      </c>
      <c r="K622" s="153">
        <v>0</v>
      </c>
      <c r="L622" s="153">
        <v>10</v>
      </c>
      <c r="M622" s="161" t="s">
        <v>1999</v>
      </c>
      <c r="N622" s="161"/>
      <c r="O622" s="161"/>
      <c r="P622" s="161"/>
      <c r="Q622" s="161"/>
      <c r="R622" s="161"/>
      <c r="S622" s="155"/>
      <c r="U622" s="52" t="str">
        <f t="shared" si="23"/>
        <v>110</v>
      </c>
    </row>
    <row r="623" spans="1:21" s="52" customFormat="1">
      <c r="A623" s="2182">
        <f t="shared" si="25"/>
        <v>12</v>
      </c>
      <c r="B623" s="2210" t="s">
        <v>14222</v>
      </c>
      <c r="C623" s="155" t="s">
        <v>964</v>
      </c>
      <c r="D623" s="151" t="s">
        <v>16792</v>
      </c>
      <c r="E623" s="2182" t="s">
        <v>2028</v>
      </c>
      <c r="F623" s="2182"/>
      <c r="G623" s="155" t="s">
        <v>3475</v>
      </c>
      <c r="H623" s="155" t="s">
        <v>2286</v>
      </c>
      <c r="I623" s="2182">
        <v>5.3</v>
      </c>
      <c r="J623" s="2182">
        <v>35</v>
      </c>
      <c r="K623" s="153">
        <v>0</v>
      </c>
      <c r="L623" s="153">
        <v>6</v>
      </c>
      <c r="M623" s="161" t="s">
        <v>1999</v>
      </c>
      <c r="N623" s="161"/>
      <c r="O623" s="161"/>
      <c r="P623" s="161"/>
      <c r="Q623" s="161"/>
      <c r="R623" s="161"/>
      <c r="S623" s="155"/>
      <c r="U623" s="52" t="str">
        <f t="shared" si="23"/>
        <v>110</v>
      </c>
    </row>
    <row r="624" spans="1:21" s="52" customFormat="1">
      <c r="A624" s="2182">
        <f t="shared" si="25"/>
        <v>13</v>
      </c>
      <c r="B624" s="2210" t="s">
        <v>14223</v>
      </c>
      <c r="C624" s="155" t="s">
        <v>2032</v>
      </c>
      <c r="D624" s="151" t="s">
        <v>16793</v>
      </c>
      <c r="E624" s="2182" t="s">
        <v>2028</v>
      </c>
      <c r="F624" s="2182"/>
      <c r="G624" s="155" t="s">
        <v>3475</v>
      </c>
      <c r="H624" s="155" t="s">
        <v>4631</v>
      </c>
      <c r="I624" s="2182">
        <v>5</v>
      </c>
      <c r="J624" s="2182">
        <v>103</v>
      </c>
      <c r="K624" s="153">
        <v>0</v>
      </c>
      <c r="L624" s="153">
        <v>10</v>
      </c>
      <c r="M624" s="161" t="s">
        <v>1999</v>
      </c>
      <c r="N624" s="161"/>
      <c r="O624" s="161"/>
      <c r="P624" s="161"/>
      <c r="Q624" s="161"/>
      <c r="R624" s="161"/>
      <c r="S624" s="155"/>
      <c r="U624" s="52" t="str">
        <f t="shared" si="23"/>
        <v>110</v>
      </c>
    </row>
    <row r="625" spans="1:21" s="52" customFormat="1">
      <c r="A625" s="2182">
        <f t="shared" si="25"/>
        <v>14</v>
      </c>
      <c r="B625" s="2210" t="s">
        <v>14224</v>
      </c>
      <c r="C625" s="155" t="s">
        <v>2033</v>
      </c>
      <c r="D625" s="151" t="s">
        <v>16794</v>
      </c>
      <c r="E625" s="2182" t="s">
        <v>2028</v>
      </c>
      <c r="F625" s="2182"/>
      <c r="G625" s="155" t="s">
        <v>3475</v>
      </c>
      <c r="H625" s="155" t="s">
        <v>3406</v>
      </c>
      <c r="I625" s="2182">
        <v>4.43</v>
      </c>
      <c r="J625" s="2182">
        <v>0.89</v>
      </c>
      <c r="K625" s="153">
        <v>-1</v>
      </c>
      <c r="L625" s="153">
        <v>24</v>
      </c>
      <c r="M625" s="161" t="s">
        <v>1999</v>
      </c>
      <c r="N625" s="161"/>
      <c r="O625" s="161"/>
      <c r="P625" s="161"/>
      <c r="Q625" s="161"/>
      <c r="R625" s="161"/>
      <c r="S625" s="155"/>
      <c r="U625" s="52" t="str">
        <f t="shared" si="23"/>
        <v>330</v>
      </c>
    </row>
    <row r="626" spans="1:21" s="52" customFormat="1">
      <c r="A626" s="2182">
        <f t="shared" si="25"/>
        <v>15</v>
      </c>
      <c r="B626" s="2210" t="s">
        <v>14225</v>
      </c>
      <c r="C626" s="155" t="s">
        <v>2034</v>
      </c>
      <c r="D626" s="151" t="s">
        <v>16788</v>
      </c>
      <c r="E626" s="2182" t="s">
        <v>2028</v>
      </c>
      <c r="F626" s="2182"/>
      <c r="G626" s="155" t="s">
        <v>3475</v>
      </c>
      <c r="H626" s="155" t="s">
        <v>2405</v>
      </c>
      <c r="I626" s="2182">
        <v>6.01</v>
      </c>
      <c r="J626" s="2182">
        <v>32</v>
      </c>
      <c r="K626" s="153">
        <v>0</v>
      </c>
      <c r="L626" s="153">
        <v>10</v>
      </c>
      <c r="M626" s="161" t="s">
        <v>1999</v>
      </c>
      <c r="N626" s="161"/>
      <c r="O626" s="161"/>
      <c r="P626" s="161"/>
      <c r="Q626" s="161"/>
      <c r="R626" s="161"/>
      <c r="S626" s="155"/>
      <c r="U626" s="52" t="str">
        <f t="shared" si="23"/>
        <v>380</v>
      </c>
    </row>
    <row r="627" spans="1:21" s="52" customFormat="1">
      <c r="A627" s="2182">
        <f t="shared" si="25"/>
        <v>16</v>
      </c>
      <c r="B627" s="2210" t="s">
        <v>14226</v>
      </c>
      <c r="C627" s="155" t="s">
        <v>2035</v>
      </c>
      <c r="D627" s="151" t="s">
        <v>16794</v>
      </c>
      <c r="E627" s="2182" t="s">
        <v>2028</v>
      </c>
      <c r="F627" s="2182"/>
      <c r="G627" s="155" t="s">
        <v>3475</v>
      </c>
      <c r="H627" s="155" t="s">
        <v>3406</v>
      </c>
      <c r="I627" s="2182">
        <v>0.5</v>
      </c>
      <c r="J627" s="2182">
        <v>-28.5</v>
      </c>
      <c r="K627" s="153">
        <v>-1</v>
      </c>
      <c r="L627" s="153">
        <v>24</v>
      </c>
      <c r="M627" s="161" t="s">
        <v>1999</v>
      </c>
      <c r="N627" s="161"/>
      <c r="O627" s="161"/>
      <c r="P627" s="161"/>
      <c r="Q627" s="161"/>
      <c r="R627" s="161"/>
      <c r="S627" s="155"/>
      <c r="U627" s="52" t="str">
        <f t="shared" si="23"/>
        <v>380</v>
      </c>
    </row>
    <row r="628" spans="1:21" s="52" customFormat="1">
      <c r="A628" s="2182">
        <f t="shared" si="25"/>
        <v>17</v>
      </c>
      <c r="B628" s="2210" t="s">
        <v>14227</v>
      </c>
      <c r="C628" s="155" t="s">
        <v>2036</v>
      </c>
      <c r="D628" s="151" t="s">
        <v>16794</v>
      </c>
      <c r="E628" s="2182" t="s">
        <v>2028</v>
      </c>
      <c r="F628" s="2182"/>
      <c r="G628" s="155" t="s">
        <v>3475</v>
      </c>
      <c r="H628" s="155" t="s">
        <v>3406</v>
      </c>
      <c r="I628" s="2182">
        <v>0.89</v>
      </c>
      <c r="J628" s="2182">
        <v>4.43</v>
      </c>
      <c r="K628" s="153">
        <v>-1</v>
      </c>
      <c r="L628" s="153">
        <v>24</v>
      </c>
      <c r="M628" s="161" t="s">
        <v>1999</v>
      </c>
      <c r="N628" s="161"/>
      <c r="O628" s="161"/>
      <c r="P628" s="161"/>
      <c r="Q628" s="161"/>
      <c r="R628" s="161"/>
      <c r="S628" s="155"/>
      <c r="U628" s="52" t="str">
        <f t="shared" si="23"/>
        <v>470</v>
      </c>
    </row>
    <row r="629" spans="1:21" s="52" customFormat="1">
      <c r="A629" s="2182">
        <f t="shared" si="25"/>
        <v>18</v>
      </c>
      <c r="B629" s="2210" t="s">
        <v>14228</v>
      </c>
      <c r="C629" s="155" t="s">
        <v>2037</v>
      </c>
      <c r="D629" s="151" t="s">
        <v>16795</v>
      </c>
      <c r="E629" s="2182" t="s">
        <v>2028</v>
      </c>
      <c r="F629" s="2182"/>
      <c r="G629" s="155" t="s">
        <v>3475</v>
      </c>
      <c r="H629" s="155" t="s">
        <v>3406</v>
      </c>
      <c r="I629" s="2182">
        <v>0.6</v>
      </c>
      <c r="J629" s="2182">
        <v>-25</v>
      </c>
      <c r="K629" s="153">
        <v>-1</v>
      </c>
      <c r="L629" s="153">
        <v>16</v>
      </c>
      <c r="M629" s="161" t="s">
        <v>1999</v>
      </c>
      <c r="N629" s="161"/>
      <c r="O629" s="161"/>
      <c r="P629" s="161"/>
      <c r="Q629" s="161"/>
      <c r="R629" s="161"/>
      <c r="S629" s="155"/>
      <c r="U629" s="52" t="str">
        <f t="shared" si="23"/>
        <v>400</v>
      </c>
    </row>
    <row r="630" spans="1:21" s="52" customFormat="1">
      <c r="A630" s="2182">
        <f t="shared" si="25"/>
        <v>19</v>
      </c>
      <c r="B630" s="2210" t="s">
        <v>14229</v>
      </c>
      <c r="C630" s="155" t="s">
        <v>2038</v>
      </c>
      <c r="D630" s="151" t="s">
        <v>16795</v>
      </c>
      <c r="E630" s="2182" t="s">
        <v>2028</v>
      </c>
      <c r="F630" s="2182"/>
      <c r="G630" s="155" t="s">
        <v>3475</v>
      </c>
      <c r="H630" s="155" t="s">
        <v>3406</v>
      </c>
      <c r="I630" s="2182">
        <v>12.7</v>
      </c>
      <c r="J630" s="2182">
        <v>35</v>
      </c>
      <c r="K630" s="153">
        <v>0</v>
      </c>
      <c r="L630" s="153">
        <v>25</v>
      </c>
      <c r="M630" s="161" t="s">
        <v>1999</v>
      </c>
      <c r="N630" s="161"/>
      <c r="O630" s="161"/>
      <c r="P630" s="161"/>
      <c r="Q630" s="161"/>
      <c r="R630" s="161"/>
      <c r="S630" s="155"/>
      <c r="U630" s="52" t="str">
        <f t="shared" si="23"/>
        <v>400</v>
      </c>
    </row>
    <row r="631" spans="1:21" s="52" customFormat="1">
      <c r="A631" s="2182">
        <f t="shared" si="25"/>
        <v>20</v>
      </c>
      <c r="B631" s="2210" t="s">
        <v>14230</v>
      </c>
      <c r="C631" s="155" t="s">
        <v>2039</v>
      </c>
      <c r="D631" s="151" t="s">
        <v>16795</v>
      </c>
      <c r="E631" s="2182" t="s">
        <v>2028</v>
      </c>
      <c r="F631" s="2182"/>
      <c r="G631" s="155" t="s">
        <v>3475</v>
      </c>
      <c r="H631" s="155" t="s">
        <v>3406</v>
      </c>
      <c r="I631" s="2182">
        <v>0.6</v>
      </c>
      <c r="J631" s="2182">
        <v>-25</v>
      </c>
      <c r="K631" s="153">
        <v>-1</v>
      </c>
      <c r="L631" s="153">
        <v>16</v>
      </c>
      <c r="M631" s="161" t="s">
        <v>1999</v>
      </c>
      <c r="N631" s="161"/>
      <c r="O631" s="161"/>
      <c r="P631" s="161"/>
      <c r="Q631" s="161"/>
      <c r="R631" s="161"/>
      <c r="S631" s="155"/>
      <c r="U631" s="52" t="str">
        <f t="shared" si="23"/>
        <v>400</v>
      </c>
    </row>
    <row r="632" spans="1:21" s="52" customFormat="1">
      <c r="A632" s="2182">
        <f t="shared" si="25"/>
        <v>21</v>
      </c>
      <c r="B632" s="2210" t="s">
        <v>14231</v>
      </c>
      <c r="C632" s="155" t="s">
        <v>2040</v>
      </c>
      <c r="D632" s="151" t="s">
        <v>16795</v>
      </c>
      <c r="E632" s="2182" t="s">
        <v>2028</v>
      </c>
      <c r="F632" s="2182"/>
      <c r="G632" s="155" t="s">
        <v>3475</v>
      </c>
      <c r="H632" s="155" t="s">
        <v>3406</v>
      </c>
      <c r="I632" s="2182">
        <v>12.7</v>
      </c>
      <c r="J632" s="2182">
        <v>35</v>
      </c>
      <c r="K632" s="153">
        <v>0</v>
      </c>
      <c r="L632" s="153">
        <v>25</v>
      </c>
      <c r="M632" s="161" t="s">
        <v>1999</v>
      </c>
      <c r="N632" s="161"/>
      <c r="O632" s="161"/>
      <c r="P632" s="161"/>
      <c r="Q632" s="161"/>
      <c r="R632" s="161"/>
      <c r="S632" s="155"/>
      <c r="U632" s="52" t="str">
        <f t="shared" si="23"/>
        <v>400</v>
      </c>
    </row>
    <row r="633" spans="1:21" s="52" customFormat="1">
      <c r="A633" s="2182">
        <f t="shared" si="25"/>
        <v>22</v>
      </c>
      <c r="B633" s="2210" t="s">
        <v>14232</v>
      </c>
      <c r="C633" s="155" t="s">
        <v>2041</v>
      </c>
      <c r="D633" s="151" t="s">
        <v>16795</v>
      </c>
      <c r="E633" s="2182" t="s">
        <v>2028</v>
      </c>
      <c r="F633" s="2182"/>
      <c r="G633" s="155" t="s">
        <v>3475</v>
      </c>
      <c r="H633" s="155" t="s">
        <v>3406</v>
      </c>
      <c r="I633" s="2182">
        <v>0.6</v>
      </c>
      <c r="J633" s="2182">
        <v>-25</v>
      </c>
      <c r="K633" s="153">
        <v>-1</v>
      </c>
      <c r="L633" s="153">
        <v>16</v>
      </c>
      <c r="M633" s="161" t="s">
        <v>1999</v>
      </c>
      <c r="N633" s="161"/>
      <c r="O633" s="161"/>
      <c r="P633" s="161"/>
      <c r="Q633" s="161"/>
      <c r="R633" s="161"/>
      <c r="S633" s="155"/>
      <c r="U633" s="52" t="str">
        <f t="shared" si="23"/>
        <v>400</v>
      </c>
    </row>
    <row r="634" spans="1:21" s="52" customFormat="1">
      <c r="A634" s="2182">
        <f t="shared" si="25"/>
        <v>23</v>
      </c>
      <c r="B634" s="2210" t="s">
        <v>14233</v>
      </c>
      <c r="C634" s="155" t="s">
        <v>2040</v>
      </c>
      <c r="D634" s="151" t="s">
        <v>16795</v>
      </c>
      <c r="E634" s="2182" t="s">
        <v>2028</v>
      </c>
      <c r="F634" s="2182"/>
      <c r="G634" s="155" t="s">
        <v>3475</v>
      </c>
      <c r="H634" s="155" t="s">
        <v>3406</v>
      </c>
      <c r="I634" s="2182">
        <v>12.7</v>
      </c>
      <c r="J634" s="2182">
        <v>35</v>
      </c>
      <c r="K634" s="153">
        <v>0</v>
      </c>
      <c r="L634" s="153">
        <v>25</v>
      </c>
      <c r="M634" s="161" t="s">
        <v>1999</v>
      </c>
      <c r="N634" s="161"/>
      <c r="O634" s="161"/>
      <c r="P634" s="161"/>
      <c r="Q634" s="161"/>
      <c r="R634" s="161"/>
      <c r="S634" s="155"/>
      <c r="U634" s="52" t="str">
        <f t="shared" si="23"/>
        <v>400</v>
      </c>
    </row>
    <row r="635" spans="1:21" s="52" customFormat="1">
      <c r="A635" s="2182">
        <f t="shared" si="25"/>
        <v>24</v>
      </c>
      <c r="B635" s="2210" t="s">
        <v>14234</v>
      </c>
      <c r="C635" s="155" t="s">
        <v>4107</v>
      </c>
      <c r="D635" s="151" t="s">
        <v>16789</v>
      </c>
      <c r="E635" s="2182" t="s">
        <v>2028</v>
      </c>
      <c r="F635" s="2182"/>
      <c r="G635" s="155" t="s">
        <v>3475</v>
      </c>
      <c r="H635" s="155" t="s">
        <v>2286</v>
      </c>
      <c r="I635" s="2182">
        <v>3</v>
      </c>
      <c r="J635" s="2182">
        <v>28</v>
      </c>
      <c r="K635" s="153">
        <v>0</v>
      </c>
      <c r="L635" s="153">
        <v>6</v>
      </c>
      <c r="M635" s="161" t="s">
        <v>1999</v>
      </c>
      <c r="N635" s="161"/>
      <c r="O635" s="161"/>
      <c r="P635" s="161"/>
      <c r="Q635" s="161"/>
      <c r="R635" s="161"/>
      <c r="S635" s="155"/>
      <c r="U635" s="52" t="str">
        <f t="shared" si="23"/>
        <v>500</v>
      </c>
    </row>
    <row r="636" spans="1:21" s="52" customFormat="1">
      <c r="A636" s="2182">
        <f t="shared" si="25"/>
        <v>25</v>
      </c>
      <c r="B636" s="2210" t="s">
        <v>14235</v>
      </c>
      <c r="C636" s="155" t="s">
        <v>2042</v>
      </c>
      <c r="D636" s="151" t="s">
        <v>16796</v>
      </c>
      <c r="E636" s="2182" t="s">
        <v>2028</v>
      </c>
      <c r="F636" s="2182"/>
      <c r="G636" s="155" t="s">
        <v>3475</v>
      </c>
      <c r="H636" s="155" t="s">
        <v>2286</v>
      </c>
      <c r="I636" s="2182">
        <v>6</v>
      </c>
      <c r="J636" s="2182">
        <v>32</v>
      </c>
      <c r="K636" s="153">
        <v>0</v>
      </c>
      <c r="L636" s="153">
        <v>10</v>
      </c>
      <c r="M636" s="161" t="s">
        <v>1999</v>
      </c>
      <c r="N636" s="161"/>
      <c r="O636" s="161"/>
      <c r="P636" s="161"/>
      <c r="Q636" s="161"/>
      <c r="R636" s="161"/>
      <c r="S636" s="155"/>
      <c r="U636" s="52" t="str">
        <f t="shared" si="23"/>
        <v>100</v>
      </c>
    </row>
    <row r="637" spans="1:21" s="52" customFormat="1">
      <c r="A637" s="2182">
        <f t="shared" si="25"/>
        <v>26</v>
      </c>
      <c r="B637" s="2210" t="s">
        <v>14236</v>
      </c>
      <c r="C637" s="155" t="s">
        <v>2043</v>
      </c>
      <c r="D637" s="151" t="s">
        <v>16796</v>
      </c>
      <c r="E637" s="2182" t="s">
        <v>2028</v>
      </c>
      <c r="F637" s="2182"/>
      <c r="G637" s="155" t="s">
        <v>3475</v>
      </c>
      <c r="H637" s="155" t="s">
        <v>2286</v>
      </c>
      <c r="I637" s="2182">
        <v>6</v>
      </c>
      <c r="J637" s="2182">
        <v>32</v>
      </c>
      <c r="K637" s="153">
        <v>0</v>
      </c>
      <c r="L637" s="153">
        <v>10</v>
      </c>
      <c r="M637" s="161" t="s">
        <v>1999</v>
      </c>
      <c r="N637" s="161"/>
      <c r="O637" s="161"/>
      <c r="P637" s="161"/>
      <c r="Q637" s="161"/>
      <c r="R637" s="161"/>
      <c r="S637" s="155"/>
      <c r="U637" s="52" t="str">
        <f t="shared" si="23"/>
        <v>100</v>
      </c>
    </row>
    <row r="638" spans="1:21" s="52" customFormat="1">
      <c r="A638" s="2182">
        <f t="shared" si="25"/>
        <v>27</v>
      </c>
      <c r="B638" s="2210" t="s">
        <v>14237</v>
      </c>
      <c r="C638" s="155" t="s">
        <v>2044</v>
      </c>
      <c r="D638" s="151" t="s">
        <v>16796</v>
      </c>
      <c r="E638" s="2182" t="s">
        <v>2028</v>
      </c>
      <c r="F638" s="2182"/>
      <c r="G638" s="155" t="s">
        <v>3475</v>
      </c>
      <c r="H638" s="155" t="s">
        <v>4631</v>
      </c>
      <c r="I638" s="2182">
        <v>21</v>
      </c>
      <c r="J638" s="2182">
        <v>140</v>
      </c>
      <c r="K638" s="153">
        <v>0</v>
      </c>
      <c r="L638" s="153">
        <v>25</v>
      </c>
      <c r="M638" s="161" t="s">
        <v>1999</v>
      </c>
      <c r="N638" s="161"/>
      <c r="O638" s="161"/>
      <c r="P638" s="161"/>
      <c r="Q638" s="161"/>
      <c r="R638" s="161"/>
      <c r="S638" s="155"/>
      <c r="U638" s="52" t="str">
        <f t="shared" si="23"/>
        <v>100</v>
      </c>
    </row>
    <row r="639" spans="1:21" s="52" customFormat="1">
      <c r="A639" s="2182">
        <f t="shared" si="25"/>
        <v>28</v>
      </c>
      <c r="B639" s="2210" t="s">
        <v>14238</v>
      </c>
      <c r="C639" s="155" t="s">
        <v>2045</v>
      </c>
      <c r="D639" s="151" t="s">
        <v>16797</v>
      </c>
      <c r="E639" s="2182" t="s">
        <v>2028</v>
      </c>
      <c r="F639" s="2182"/>
      <c r="G639" s="155" t="s">
        <v>2046</v>
      </c>
      <c r="H639" s="155" t="s">
        <v>4490</v>
      </c>
      <c r="I639" s="2182">
        <v>2.5</v>
      </c>
      <c r="J639" s="2182">
        <v>45</v>
      </c>
      <c r="K639" s="153">
        <v>0</v>
      </c>
      <c r="L639" s="153">
        <v>6</v>
      </c>
      <c r="M639" s="161" t="s">
        <v>1999</v>
      </c>
      <c r="N639" s="161"/>
      <c r="O639" s="161"/>
      <c r="P639" s="161"/>
      <c r="Q639" s="161"/>
      <c r="R639" s="161"/>
      <c r="S639" s="155"/>
      <c r="U639" s="52" t="str">
        <f t="shared" si="23"/>
        <v>A20</v>
      </c>
    </row>
    <row r="640" spans="1:21" s="52" customFormat="1">
      <c r="A640" s="2182">
        <f t="shared" si="25"/>
        <v>29</v>
      </c>
      <c r="B640" s="2210" t="s">
        <v>14239</v>
      </c>
      <c r="C640" s="155" t="s">
        <v>2047</v>
      </c>
      <c r="D640" s="151" t="s">
        <v>16797</v>
      </c>
      <c r="E640" s="2182" t="s">
        <v>2028</v>
      </c>
      <c r="F640" s="2182"/>
      <c r="G640" s="155" t="s">
        <v>3475</v>
      </c>
      <c r="H640" s="155" t="s">
        <v>2835</v>
      </c>
      <c r="I640" s="2182">
        <v>5.2</v>
      </c>
      <c r="J640" s="2182">
        <v>40</v>
      </c>
      <c r="K640" s="153">
        <v>0</v>
      </c>
      <c r="L640" s="153">
        <v>6</v>
      </c>
      <c r="M640" s="161" t="s">
        <v>1999</v>
      </c>
      <c r="N640" s="161"/>
      <c r="O640" s="161"/>
      <c r="P640" s="161"/>
      <c r="Q640" s="161"/>
      <c r="R640" s="161"/>
      <c r="S640" s="155"/>
      <c r="U640" s="52" t="str">
        <f t="shared" si="23"/>
        <v>A20</v>
      </c>
    </row>
    <row r="641" spans="1:21" s="52" customFormat="1">
      <c r="A641" s="2182">
        <f t="shared" si="25"/>
        <v>30</v>
      </c>
      <c r="B641" s="2210" t="s">
        <v>14240</v>
      </c>
      <c r="C641" s="155" t="s">
        <v>2048</v>
      </c>
      <c r="D641" s="151" t="s">
        <v>16797</v>
      </c>
      <c r="E641" s="2182" t="s">
        <v>2028</v>
      </c>
      <c r="F641" s="2182"/>
      <c r="G641" s="155" t="s">
        <v>3475</v>
      </c>
      <c r="H641" s="155" t="s">
        <v>2835</v>
      </c>
      <c r="I641" s="2182">
        <v>18.2</v>
      </c>
      <c r="J641" s="2182">
        <v>40</v>
      </c>
      <c r="K641" s="153">
        <v>0</v>
      </c>
      <c r="L641" s="153">
        <v>25</v>
      </c>
      <c r="M641" s="161" t="s">
        <v>1999</v>
      </c>
      <c r="N641" s="161"/>
      <c r="O641" s="161"/>
      <c r="P641" s="161"/>
      <c r="Q641" s="161"/>
      <c r="R641" s="161"/>
      <c r="S641" s="155"/>
      <c r="U641" s="52" t="str">
        <f t="shared" si="23"/>
        <v>A20</v>
      </c>
    </row>
    <row r="642" spans="1:21" s="52" customFormat="1">
      <c r="A642" s="2182">
        <f t="shared" si="25"/>
        <v>31</v>
      </c>
      <c r="B642" s="2210" t="s">
        <v>14241</v>
      </c>
      <c r="C642" s="155" t="s">
        <v>2049</v>
      </c>
      <c r="D642" s="151" t="s">
        <v>16797</v>
      </c>
      <c r="E642" s="2182" t="s">
        <v>2028</v>
      </c>
      <c r="F642" s="2182"/>
      <c r="G642" s="155" t="s">
        <v>3475</v>
      </c>
      <c r="H642" s="155" t="s">
        <v>2835</v>
      </c>
      <c r="I642" s="2182">
        <v>1</v>
      </c>
      <c r="J642" s="2182">
        <v>32</v>
      </c>
      <c r="K642" s="153">
        <v>0</v>
      </c>
      <c r="L642" s="153">
        <v>2</v>
      </c>
      <c r="M642" s="161" t="s">
        <v>1999</v>
      </c>
      <c r="N642" s="161"/>
      <c r="O642" s="161"/>
      <c r="P642" s="161"/>
      <c r="Q642" s="161"/>
      <c r="R642" s="161"/>
      <c r="S642" s="155"/>
      <c r="U642" s="52" t="str">
        <f t="shared" si="23"/>
        <v>A20</v>
      </c>
    </row>
    <row r="643" spans="1:21" s="52" customFormat="1">
      <c r="A643" s="2182">
        <f t="shared" si="25"/>
        <v>32</v>
      </c>
      <c r="B643" s="2210" t="s">
        <v>14242</v>
      </c>
      <c r="C643" s="155" t="s">
        <v>2050</v>
      </c>
      <c r="D643" s="151" t="s">
        <v>16798</v>
      </c>
      <c r="E643" s="2182" t="s">
        <v>2028</v>
      </c>
      <c r="F643" s="2182"/>
      <c r="G643" s="155" t="s">
        <v>2046</v>
      </c>
      <c r="H643" s="155" t="s">
        <v>4490</v>
      </c>
      <c r="I643" s="2182">
        <v>2.5</v>
      </c>
      <c r="J643" s="2182">
        <v>45</v>
      </c>
      <c r="K643" s="153">
        <v>0</v>
      </c>
      <c r="L643" s="153">
        <v>6</v>
      </c>
      <c r="M643" s="161" t="s">
        <v>1999</v>
      </c>
      <c r="N643" s="161"/>
      <c r="O643" s="161"/>
      <c r="P643" s="161"/>
      <c r="Q643" s="161"/>
      <c r="R643" s="161"/>
      <c r="S643" s="155"/>
      <c r="U643" s="52" t="str">
        <f t="shared" si="23"/>
        <v>B20</v>
      </c>
    </row>
    <row r="644" spans="1:21" s="52" customFormat="1">
      <c r="A644" s="2182">
        <f t="shared" si="25"/>
        <v>33</v>
      </c>
      <c r="B644" s="2210" t="s">
        <v>14243</v>
      </c>
      <c r="C644" s="155" t="s">
        <v>2051</v>
      </c>
      <c r="D644" s="151" t="s">
        <v>16798</v>
      </c>
      <c r="E644" s="2182" t="s">
        <v>2028</v>
      </c>
      <c r="F644" s="2182"/>
      <c r="G644" s="155" t="s">
        <v>3475</v>
      </c>
      <c r="H644" s="155" t="s">
        <v>2835</v>
      </c>
      <c r="I644" s="2182">
        <v>5.2</v>
      </c>
      <c r="J644" s="2182">
        <v>40</v>
      </c>
      <c r="K644" s="153">
        <v>0</v>
      </c>
      <c r="L644" s="153">
        <v>6</v>
      </c>
      <c r="M644" s="161" t="s">
        <v>1999</v>
      </c>
      <c r="N644" s="161"/>
      <c r="O644" s="161"/>
      <c r="P644" s="161"/>
      <c r="Q644" s="161"/>
      <c r="R644" s="161"/>
      <c r="S644" s="155"/>
      <c r="U644" s="52" t="str">
        <f t="shared" si="23"/>
        <v>B20</v>
      </c>
    </row>
    <row r="645" spans="1:21" s="52" customFormat="1">
      <c r="A645" s="2182">
        <f t="shared" si="25"/>
        <v>34</v>
      </c>
      <c r="B645" s="2210" t="s">
        <v>14244</v>
      </c>
      <c r="C645" s="155" t="s">
        <v>2052</v>
      </c>
      <c r="D645" s="151" t="s">
        <v>16798</v>
      </c>
      <c r="E645" s="2182" t="s">
        <v>2028</v>
      </c>
      <c r="F645" s="2182"/>
      <c r="G645" s="155" t="s">
        <v>3475</v>
      </c>
      <c r="H645" s="155" t="s">
        <v>2835</v>
      </c>
      <c r="I645" s="2182">
        <v>18.2</v>
      </c>
      <c r="J645" s="2182">
        <v>40</v>
      </c>
      <c r="K645" s="153">
        <v>0</v>
      </c>
      <c r="L645" s="153">
        <v>25</v>
      </c>
      <c r="M645" s="161" t="s">
        <v>1999</v>
      </c>
      <c r="N645" s="161"/>
      <c r="O645" s="161"/>
      <c r="P645" s="161"/>
      <c r="Q645" s="161"/>
      <c r="R645" s="161"/>
      <c r="S645" s="155"/>
      <c r="U645" s="52" t="str">
        <f t="shared" si="23"/>
        <v>B20</v>
      </c>
    </row>
    <row r="646" spans="1:21" s="52" customFormat="1">
      <c r="A646" s="2182">
        <f t="shared" si="25"/>
        <v>35</v>
      </c>
      <c r="B646" s="2210" t="s">
        <v>14245</v>
      </c>
      <c r="C646" s="155" t="s">
        <v>2053</v>
      </c>
      <c r="D646" s="151" t="s">
        <v>16798</v>
      </c>
      <c r="E646" s="2182" t="s">
        <v>2028</v>
      </c>
      <c r="F646" s="2182"/>
      <c r="G646" s="155" t="s">
        <v>3475</v>
      </c>
      <c r="H646" s="155" t="s">
        <v>2835</v>
      </c>
      <c r="I646" s="2182">
        <v>1</v>
      </c>
      <c r="J646" s="2182">
        <v>32</v>
      </c>
      <c r="K646" s="153">
        <v>0</v>
      </c>
      <c r="L646" s="153">
        <v>2</v>
      </c>
      <c r="M646" s="161" t="s">
        <v>1999</v>
      </c>
      <c r="N646" s="161"/>
      <c r="O646" s="161"/>
      <c r="P646" s="161"/>
      <c r="Q646" s="161"/>
      <c r="R646" s="161"/>
      <c r="S646" s="155"/>
      <c r="U646" s="52" t="str">
        <f t="shared" si="23"/>
        <v>B20</v>
      </c>
    </row>
    <row r="647" spans="1:21" s="52" customFormat="1">
      <c r="A647" s="2182">
        <f t="shared" si="25"/>
        <v>36</v>
      </c>
      <c r="B647" s="2210" t="s">
        <v>17806</v>
      </c>
      <c r="C647" s="155" t="s">
        <v>2055</v>
      </c>
      <c r="D647" s="151" t="s">
        <v>16799</v>
      </c>
      <c r="E647" s="2090" t="s">
        <v>2524</v>
      </c>
      <c r="F647" s="2090"/>
      <c r="G647" s="155" t="s">
        <v>4170</v>
      </c>
      <c r="H647" s="155" t="s">
        <v>2835</v>
      </c>
      <c r="I647" s="2182">
        <v>17.2</v>
      </c>
      <c r="J647" s="2182">
        <v>-22.8</v>
      </c>
      <c r="K647" s="153">
        <v>0</v>
      </c>
      <c r="L647" s="153">
        <v>4</v>
      </c>
      <c r="M647" s="161" t="s">
        <v>2056</v>
      </c>
      <c r="N647" s="161"/>
      <c r="O647" s="161"/>
      <c r="P647" s="161"/>
      <c r="Q647" s="161"/>
      <c r="R647" s="161"/>
      <c r="S647" s="155"/>
      <c r="U647" s="52" t="str">
        <f t="shared" si="23"/>
        <v>770</v>
      </c>
    </row>
    <row r="648" spans="1:21" s="52" customFormat="1">
      <c r="A648" s="2182">
        <f t="shared" si="25"/>
        <v>37</v>
      </c>
      <c r="B648" s="2210" t="s">
        <v>17807</v>
      </c>
      <c r="C648" s="155" t="s">
        <v>2055</v>
      </c>
      <c r="D648" s="151" t="s">
        <v>16800</v>
      </c>
      <c r="E648" s="2090" t="s">
        <v>2524</v>
      </c>
      <c r="F648" s="2090"/>
      <c r="G648" s="155" t="s">
        <v>4170</v>
      </c>
      <c r="H648" s="155" t="s">
        <v>2835</v>
      </c>
      <c r="I648" s="2182">
        <v>17.2</v>
      </c>
      <c r="J648" s="2182">
        <v>-22.8</v>
      </c>
      <c r="K648" s="153">
        <v>0</v>
      </c>
      <c r="L648" s="153">
        <v>4</v>
      </c>
      <c r="M648" s="161" t="s">
        <v>2056</v>
      </c>
      <c r="N648" s="161"/>
      <c r="O648" s="161"/>
      <c r="P648" s="161"/>
      <c r="Q648" s="161"/>
      <c r="R648" s="161"/>
      <c r="S648" s="155"/>
      <c r="U648" s="52" t="str">
        <f t="shared" si="23"/>
        <v>770</v>
      </c>
    </row>
    <row r="649" spans="1:21" s="52" customFormat="1">
      <c r="A649" s="2182">
        <f t="shared" si="25"/>
        <v>38</v>
      </c>
      <c r="B649" s="2210" t="s">
        <v>17808</v>
      </c>
      <c r="C649" s="155" t="s">
        <v>2055</v>
      </c>
      <c r="D649" s="151" t="s">
        <v>16801</v>
      </c>
      <c r="E649" s="2090" t="s">
        <v>2524</v>
      </c>
      <c r="F649" s="2090"/>
      <c r="G649" s="155" t="s">
        <v>4170</v>
      </c>
      <c r="H649" s="155" t="s">
        <v>2835</v>
      </c>
      <c r="I649" s="2182">
        <v>17.2</v>
      </c>
      <c r="J649" s="2182">
        <v>-22.8</v>
      </c>
      <c r="K649" s="153">
        <v>0</v>
      </c>
      <c r="L649" s="153">
        <v>4</v>
      </c>
      <c r="M649" s="161" t="s">
        <v>2056</v>
      </c>
      <c r="N649" s="161"/>
      <c r="O649" s="161"/>
      <c r="P649" s="161"/>
      <c r="Q649" s="161"/>
      <c r="R649" s="161"/>
      <c r="S649" s="155"/>
      <c r="U649" s="52" t="str">
        <f t="shared" si="23"/>
        <v>770</v>
      </c>
    </row>
    <row r="650" spans="1:21">
      <c r="A650" s="36"/>
      <c r="B650" s="37"/>
      <c r="C650" s="40"/>
      <c r="D650" s="40"/>
      <c r="E650" s="41"/>
      <c r="F650" s="41"/>
      <c r="G650" s="40"/>
      <c r="H650" s="40"/>
      <c r="I650" s="2960"/>
      <c r="J650" s="2960"/>
      <c r="K650" s="2217"/>
      <c r="L650" s="2218"/>
      <c r="M650" s="41"/>
      <c r="N650" s="41"/>
      <c r="O650" s="41"/>
      <c r="P650" s="41"/>
      <c r="Q650" s="41"/>
      <c r="R650" s="41"/>
      <c r="S650" s="51"/>
      <c r="U650" s="52" t="e">
        <f t="shared" si="23"/>
        <v>#VALUE!</v>
      </c>
    </row>
    <row r="651" spans="1:21" s="52" customFormat="1">
      <c r="A651" s="2182"/>
      <c r="B651" s="2216" t="s">
        <v>2198</v>
      </c>
      <c r="C651" s="155"/>
      <c r="D651" s="155"/>
      <c r="E651" s="161"/>
      <c r="F651" s="161"/>
      <c r="G651" s="155"/>
      <c r="H651" s="155"/>
      <c r="I651" s="2182"/>
      <c r="J651" s="2182"/>
      <c r="K651" s="153"/>
      <c r="L651" s="153"/>
      <c r="M651" s="161"/>
      <c r="N651" s="161"/>
      <c r="O651" s="161"/>
      <c r="P651" s="161"/>
      <c r="Q651" s="161"/>
      <c r="R651" s="161"/>
      <c r="S651" s="155"/>
      <c r="U651" s="52" t="e">
        <f t="shared" si="23"/>
        <v>#VALUE!</v>
      </c>
    </row>
    <row r="652" spans="1:21" s="52" customFormat="1" ht="5.0999999999999996" customHeight="1">
      <c r="A652" s="2182"/>
      <c r="B652" s="2212"/>
      <c r="C652" s="155"/>
      <c r="D652" s="155"/>
      <c r="E652" s="161"/>
      <c r="F652" s="161"/>
      <c r="G652" s="155"/>
      <c r="H652" s="155"/>
      <c r="I652" s="2182"/>
      <c r="J652" s="2182"/>
      <c r="K652" s="153"/>
      <c r="L652" s="153"/>
      <c r="M652" s="161"/>
      <c r="N652" s="161"/>
      <c r="O652" s="161"/>
      <c r="P652" s="161"/>
      <c r="Q652" s="161"/>
      <c r="R652" s="161"/>
      <c r="S652" s="155"/>
      <c r="U652" s="52" t="e">
        <f t="shared" si="23"/>
        <v>#VALUE!</v>
      </c>
    </row>
    <row r="653" spans="1:21" s="52" customFormat="1">
      <c r="A653" s="2182">
        <v>1</v>
      </c>
      <c r="B653" s="2210" t="s">
        <v>14249</v>
      </c>
      <c r="C653" s="155" t="s">
        <v>646</v>
      </c>
      <c r="D653" s="161" t="s">
        <v>16784</v>
      </c>
      <c r="E653" s="161"/>
      <c r="F653" s="161"/>
      <c r="G653" s="155" t="s">
        <v>190</v>
      </c>
      <c r="H653" s="155" t="s">
        <v>2286</v>
      </c>
      <c r="I653" s="2182"/>
      <c r="J653" s="2182">
        <v>25</v>
      </c>
      <c r="K653" s="153"/>
      <c r="L653" s="153"/>
      <c r="M653" s="161" t="s">
        <v>1999</v>
      </c>
      <c r="N653" s="161"/>
      <c r="O653" s="161"/>
      <c r="P653" s="161"/>
      <c r="Q653" s="161"/>
      <c r="R653" s="161"/>
      <c r="S653" s="155"/>
      <c r="U653" s="52" t="str">
        <f t="shared" si="23"/>
        <v>930</v>
      </c>
    </row>
    <row r="654" spans="1:21" s="52" customFormat="1">
      <c r="A654" s="2182">
        <f>1+A653</f>
        <v>2</v>
      </c>
      <c r="B654" s="2210" t="s">
        <v>14250</v>
      </c>
      <c r="C654" s="155" t="s">
        <v>647</v>
      </c>
      <c r="D654" s="161" t="s">
        <v>16785</v>
      </c>
      <c r="E654" s="161"/>
      <c r="F654" s="161"/>
      <c r="G654" s="155" t="s">
        <v>190</v>
      </c>
      <c r="H654" s="155" t="s">
        <v>2286</v>
      </c>
      <c r="I654" s="2182"/>
      <c r="J654" s="2182">
        <v>25</v>
      </c>
      <c r="K654" s="153"/>
      <c r="L654" s="153"/>
      <c r="M654" s="161" t="s">
        <v>1999</v>
      </c>
      <c r="N654" s="161"/>
      <c r="O654" s="161"/>
      <c r="P654" s="161"/>
      <c r="Q654" s="161"/>
      <c r="R654" s="161"/>
      <c r="S654" s="155"/>
      <c r="U654" s="52" t="str">
        <f t="shared" si="23"/>
        <v>930</v>
      </c>
    </row>
    <row r="655" spans="1:21" s="52" customFormat="1">
      <c r="A655" s="2182">
        <f>1+A654</f>
        <v>3</v>
      </c>
      <c r="B655" s="2210" t="s">
        <v>14251</v>
      </c>
      <c r="C655" s="155" t="s">
        <v>648</v>
      </c>
      <c r="D655" s="161" t="s">
        <v>16786</v>
      </c>
      <c r="E655" s="161"/>
      <c r="F655" s="161"/>
      <c r="G655" s="155" t="s">
        <v>190</v>
      </c>
      <c r="H655" s="155" t="s">
        <v>2286</v>
      </c>
      <c r="I655" s="2182"/>
      <c r="J655" s="2182">
        <v>25</v>
      </c>
      <c r="K655" s="153"/>
      <c r="L655" s="153"/>
      <c r="M655" s="161" t="s">
        <v>1999</v>
      </c>
      <c r="N655" s="161"/>
      <c r="O655" s="161"/>
      <c r="P655" s="161"/>
      <c r="Q655" s="161"/>
      <c r="R655" s="161"/>
      <c r="S655" s="155"/>
      <c r="U655" s="52" t="str">
        <f t="shared" si="23"/>
        <v>930</v>
      </c>
    </row>
    <row r="656" spans="1:21" s="52" customFormat="1" ht="13.5" customHeight="1">
      <c r="A656" s="2182">
        <f>1+A655</f>
        <v>4</v>
      </c>
      <c r="B656" s="2210" t="s">
        <v>14252</v>
      </c>
      <c r="C656" s="155" t="s">
        <v>649</v>
      </c>
      <c r="D656" s="161" t="s">
        <v>16786</v>
      </c>
      <c r="E656" s="161"/>
      <c r="F656" s="161"/>
      <c r="G656" s="155" t="s">
        <v>190</v>
      </c>
      <c r="H656" s="155" t="s">
        <v>2286</v>
      </c>
      <c r="I656" s="2182"/>
      <c r="J656" s="2182">
        <v>25</v>
      </c>
      <c r="K656" s="153"/>
      <c r="L656" s="153"/>
      <c r="M656" s="161" t="s">
        <v>1999</v>
      </c>
      <c r="N656" s="161"/>
      <c r="O656" s="161"/>
      <c r="P656" s="161"/>
      <c r="Q656" s="161"/>
      <c r="R656" s="161"/>
      <c r="S656" s="155"/>
      <c r="U656" s="52" t="str">
        <f t="shared" si="23"/>
        <v>930</v>
      </c>
    </row>
    <row r="657" spans="1:21" s="52" customFormat="1">
      <c r="A657" s="2182">
        <f>1+A656</f>
        <v>5</v>
      </c>
      <c r="B657" s="2210" t="s">
        <v>14253</v>
      </c>
      <c r="C657" s="155" t="s">
        <v>650</v>
      </c>
      <c r="D657" s="161" t="s">
        <v>16787</v>
      </c>
      <c r="E657" s="161"/>
      <c r="F657" s="161"/>
      <c r="G657" s="155" t="s">
        <v>190</v>
      </c>
      <c r="H657" s="155" t="s">
        <v>2286</v>
      </c>
      <c r="I657" s="2182"/>
      <c r="J657" s="2182">
        <v>25</v>
      </c>
      <c r="K657" s="153"/>
      <c r="L657" s="153"/>
      <c r="M657" s="161" t="s">
        <v>1999</v>
      </c>
      <c r="N657" s="161"/>
      <c r="O657" s="161"/>
      <c r="P657" s="161"/>
      <c r="Q657" s="161"/>
      <c r="R657" s="161"/>
      <c r="S657" s="155"/>
      <c r="U657" s="52" t="str">
        <f t="shared" si="23"/>
        <v>930</v>
      </c>
    </row>
    <row r="658" spans="1:21" s="52" customFormat="1">
      <c r="A658" s="2182"/>
      <c r="B658" s="2212"/>
      <c r="C658" s="155"/>
      <c r="D658" s="161"/>
      <c r="E658" s="161"/>
      <c r="F658" s="161"/>
      <c r="G658" s="155"/>
      <c r="H658" s="155"/>
      <c r="I658" s="2182"/>
      <c r="J658" s="2182"/>
      <c r="K658" s="153"/>
      <c r="L658" s="153"/>
      <c r="M658" s="161"/>
      <c r="N658" s="161"/>
      <c r="O658" s="161"/>
      <c r="P658" s="161"/>
      <c r="Q658" s="161"/>
      <c r="R658" s="161"/>
      <c r="S658" s="155"/>
      <c r="U658" s="52" t="e">
        <f t="shared" si="23"/>
        <v>#VALUE!</v>
      </c>
    </row>
    <row r="659" spans="1:21" s="52" customFormat="1">
      <c r="A659" s="2182"/>
      <c r="B659" s="2216" t="s">
        <v>663</v>
      </c>
      <c r="C659" s="155"/>
      <c r="D659" s="155"/>
      <c r="E659" s="161"/>
      <c r="F659" s="161"/>
      <c r="G659" s="155"/>
      <c r="H659" s="155"/>
      <c r="I659" s="2182"/>
      <c r="J659" s="2182"/>
      <c r="K659" s="153"/>
      <c r="L659" s="153"/>
      <c r="M659" s="161"/>
      <c r="N659" s="161"/>
      <c r="O659" s="161"/>
      <c r="P659" s="161"/>
      <c r="Q659" s="161"/>
      <c r="R659" s="161"/>
      <c r="S659" s="155"/>
      <c r="U659" s="52" t="e">
        <f t="shared" si="23"/>
        <v>#VALUE!</v>
      </c>
    </row>
    <row r="660" spans="1:21" s="52" customFormat="1" ht="5.0999999999999996" customHeight="1">
      <c r="A660" s="2182"/>
      <c r="B660" s="2212"/>
      <c r="C660" s="155"/>
      <c r="D660" s="155"/>
      <c r="E660" s="161"/>
      <c r="F660" s="161"/>
      <c r="G660" s="155"/>
      <c r="H660" s="155"/>
      <c r="I660" s="2182"/>
      <c r="J660" s="2182"/>
      <c r="K660" s="153"/>
      <c r="L660" s="153"/>
      <c r="M660" s="161"/>
      <c r="N660" s="161"/>
      <c r="O660" s="161"/>
      <c r="P660" s="161"/>
      <c r="Q660" s="161"/>
      <c r="R660" s="161"/>
      <c r="S660" s="155"/>
      <c r="U660" s="52" t="e">
        <f t="shared" ref="U660:U710" si="26">LEFT(RIGHT(B660,LEN(B660)-FIND("-",B660,1)),2)&amp;0</f>
        <v>#VALUE!</v>
      </c>
    </row>
    <row r="661" spans="1:21" s="52" customFormat="1">
      <c r="A661" s="2182">
        <v>1</v>
      </c>
      <c r="B661" s="2210" t="s">
        <v>14254</v>
      </c>
      <c r="C661" s="155" t="s">
        <v>672</v>
      </c>
      <c r="D661" s="161" t="s">
        <v>668</v>
      </c>
      <c r="E661" s="161"/>
      <c r="F661" s="161"/>
      <c r="G661" s="155"/>
      <c r="H661" s="155" t="s">
        <v>2405</v>
      </c>
      <c r="I661" s="2182"/>
      <c r="J661" s="2182"/>
      <c r="K661" s="153"/>
      <c r="L661" s="153"/>
      <c r="M661" s="161" t="s">
        <v>1999</v>
      </c>
      <c r="N661" s="161"/>
      <c r="O661" s="161"/>
      <c r="P661" s="161"/>
      <c r="Q661" s="161"/>
      <c r="R661" s="161"/>
      <c r="S661" s="155"/>
      <c r="U661" s="52" t="str">
        <f t="shared" si="26"/>
        <v>010</v>
      </c>
    </row>
    <row r="662" spans="1:21" s="52" customFormat="1">
      <c r="A662" s="2182">
        <f>1+A661</f>
        <v>2</v>
      </c>
      <c r="B662" s="2210" t="s">
        <v>14255</v>
      </c>
      <c r="C662" s="155" t="s">
        <v>673</v>
      </c>
      <c r="D662" s="161" t="s">
        <v>668</v>
      </c>
      <c r="E662" s="161"/>
      <c r="F662" s="161"/>
      <c r="G662" s="155"/>
      <c r="H662" s="155" t="s">
        <v>2405</v>
      </c>
      <c r="I662" s="2182"/>
      <c r="J662" s="2182"/>
      <c r="K662" s="153"/>
      <c r="L662" s="153"/>
      <c r="M662" s="161" t="s">
        <v>1999</v>
      </c>
      <c r="N662" s="161"/>
      <c r="O662" s="161"/>
      <c r="P662" s="161"/>
      <c r="Q662" s="161"/>
      <c r="R662" s="161"/>
      <c r="S662" s="155"/>
      <c r="U662" s="52" t="str">
        <f t="shared" si="26"/>
        <v>010</v>
      </c>
    </row>
    <row r="663" spans="1:21" s="52" customFormat="1">
      <c r="A663" s="2182">
        <f>1+A662</f>
        <v>3</v>
      </c>
      <c r="B663" s="2210" t="s">
        <v>14256</v>
      </c>
      <c r="C663" s="155" t="s">
        <v>674</v>
      </c>
      <c r="D663" s="161" t="s">
        <v>668</v>
      </c>
      <c r="E663" s="161"/>
      <c r="F663" s="161"/>
      <c r="G663" s="155"/>
      <c r="H663" s="155" t="s">
        <v>2405</v>
      </c>
      <c r="I663" s="2182"/>
      <c r="J663" s="2182"/>
      <c r="K663" s="153"/>
      <c r="L663" s="153"/>
      <c r="M663" s="161" t="s">
        <v>1999</v>
      </c>
      <c r="N663" s="161"/>
      <c r="O663" s="161"/>
      <c r="P663" s="161"/>
      <c r="Q663" s="161"/>
      <c r="R663" s="161"/>
      <c r="S663" s="155"/>
      <c r="U663" s="52" t="str">
        <f t="shared" si="26"/>
        <v>030</v>
      </c>
    </row>
    <row r="664" spans="1:21" s="52" customFormat="1">
      <c r="A664" s="2182"/>
      <c r="B664" s="2212"/>
      <c r="C664" s="155"/>
      <c r="D664" s="161"/>
      <c r="E664" s="161"/>
      <c r="F664" s="161"/>
      <c r="G664" s="155"/>
      <c r="H664" s="155"/>
      <c r="I664" s="2182"/>
      <c r="J664" s="2182"/>
      <c r="K664" s="153"/>
      <c r="L664" s="153"/>
      <c r="M664" s="161"/>
      <c r="N664" s="161"/>
      <c r="O664" s="161"/>
      <c r="P664" s="161"/>
      <c r="Q664" s="161"/>
      <c r="R664" s="161"/>
      <c r="S664" s="155"/>
      <c r="U664" s="52" t="e">
        <f t="shared" si="26"/>
        <v>#VALUE!</v>
      </c>
    </row>
    <row r="665" spans="1:21" s="52" customFormat="1">
      <c r="A665" s="2182"/>
      <c r="B665" s="2216" t="s">
        <v>6504</v>
      </c>
      <c r="C665" s="155"/>
      <c r="D665" s="155"/>
      <c r="E665" s="161"/>
      <c r="F665" s="161"/>
      <c r="G665" s="155"/>
      <c r="H665" s="155"/>
      <c r="I665" s="2182"/>
      <c r="J665" s="2182"/>
      <c r="K665" s="153"/>
      <c r="L665" s="153"/>
      <c r="M665" s="161"/>
      <c r="N665" s="161"/>
      <c r="O665" s="161"/>
      <c r="P665" s="161"/>
      <c r="Q665" s="161"/>
      <c r="R665" s="161"/>
      <c r="S665" s="155"/>
      <c r="U665" s="52" t="e">
        <f t="shared" si="26"/>
        <v>#VALUE!</v>
      </c>
    </row>
    <row r="666" spans="1:21" s="52" customFormat="1" ht="5.0999999999999996" customHeight="1">
      <c r="A666" s="2182"/>
      <c r="B666" s="2212"/>
      <c r="C666" s="155"/>
      <c r="D666" s="155"/>
      <c r="E666" s="161"/>
      <c r="F666" s="161"/>
      <c r="G666" s="155"/>
      <c r="H666" s="155"/>
      <c r="I666" s="2182"/>
      <c r="J666" s="2182"/>
      <c r="K666" s="153"/>
      <c r="L666" s="153"/>
      <c r="M666" s="161"/>
      <c r="N666" s="161"/>
      <c r="O666" s="161"/>
      <c r="P666" s="161"/>
      <c r="Q666" s="161"/>
      <c r="R666" s="161"/>
      <c r="S666" s="155"/>
      <c r="U666" s="52" t="e">
        <f t="shared" si="26"/>
        <v>#VALUE!</v>
      </c>
    </row>
    <row r="667" spans="1:21" s="52" customFormat="1">
      <c r="A667" s="2182">
        <v>1</v>
      </c>
      <c r="B667" s="2210" t="s">
        <v>14257</v>
      </c>
      <c r="C667" s="155" t="s">
        <v>6548</v>
      </c>
      <c r="D667" s="161" t="s">
        <v>16780</v>
      </c>
      <c r="E667" s="161"/>
      <c r="F667" s="161"/>
      <c r="G667" s="155" t="s">
        <v>3475</v>
      </c>
      <c r="H667" s="155"/>
      <c r="I667" s="2182"/>
      <c r="J667" s="2182"/>
      <c r="K667" s="153">
        <v>0</v>
      </c>
      <c r="L667" s="153">
        <v>15</v>
      </c>
      <c r="M667" s="161" t="s">
        <v>1999</v>
      </c>
      <c r="N667" s="161"/>
      <c r="O667" s="161"/>
      <c r="P667" s="161"/>
      <c r="Q667" s="161"/>
      <c r="R667" s="161"/>
      <c r="S667" s="155"/>
      <c r="U667" s="52" t="str">
        <f t="shared" si="26"/>
        <v>100</v>
      </c>
    </row>
    <row r="668" spans="1:21" s="52" customFormat="1">
      <c r="A668" s="2182">
        <v>2</v>
      </c>
      <c r="B668" s="2210" t="s">
        <v>14258</v>
      </c>
      <c r="C668" s="155" t="s">
        <v>6549</v>
      </c>
      <c r="D668" s="161" t="s">
        <v>16781</v>
      </c>
      <c r="E668" s="161"/>
      <c r="F668" s="161"/>
      <c r="G668" s="155"/>
      <c r="H668" s="155"/>
      <c r="I668" s="2182"/>
      <c r="J668" s="2182"/>
      <c r="K668" s="153"/>
      <c r="L668" s="153"/>
      <c r="M668" s="161"/>
      <c r="N668" s="161"/>
      <c r="O668" s="161"/>
      <c r="P668" s="161"/>
      <c r="Q668" s="161"/>
      <c r="R668" s="161"/>
      <c r="S668" s="155"/>
      <c r="U668" s="52" t="str">
        <f t="shared" si="26"/>
        <v>100</v>
      </c>
    </row>
    <row r="669" spans="1:21" s="52" customFormat="1">
      <c r="A669" s="2182">
        <v>3</v>
      </c>
      <c r="B669" s="2210" t="s">
        <v>14259</v>
      </c>
      <c r="C669" s="155" t="s">
        <v>6549</v>
      </c>
      <c r="D669" s="161" t="s">
        <v>16782</v>
      </c>
      <c r="E669" s="161"/>
      <c r="F669" s="161"/>
      <c r="G669" s="155"/>
      <c r="H669" s="155"/>
      <c r="I669" s="2182"/>
      <c r="J669" s="2182"/>
      <c r="K669" s="153"/>
      <c r="L669" s="153"/>
      <c r="M669" s="161"/>
      <c r="N669" s="161"/>
      <c r="O669" s="161"/>
      <c r="P669" s="161"/>
      <c r="Q669" s="161"/>
      <c r="R669" s="161"/>
      <c r="S669" s="155"/>
      <c r="U669" s="52" t="str">
        <f t="shared" si="26"/>
        <v>100</v>
      </c>
    </row>
    <row r="670" spans="1:21" s="52" customFormat="1">
      <c r="A670" s="2182">
        <v>4</v>
      </c>
      <c r="B670" s="2210" t="s">
        <v>14260</v>
      </c>
      <c r="C670" s="155" t="s">
        <v>6550</v>
      </c>
      <c r="D670" s="161" t="s">
        <v>16783</v>
      </c>
      <c r="E670" s="161"/>
      <c r="F670" s="161"/>
      <c r="G670" s="155" t="s">
        <v>190</v>
      </c>
      <c r="H670" s="155" t="s">
        <v>552</v>
      </c>
      <c r="I670" s="2182">
        <v>6</v>
      </c>
      <c r="J670" s="2182" t="s">
        <v>285</v>
      </c>
      <c r="K670" s="153">
        <v>0</v>
      </c>
      <c r="L670" s="153">
        <v>15</v>
      </c>
      <c r="M670" s="161" t="s">
        <v>3660</v>
      </c>
      <c r="N670" s="161"/>
      <c r="O670" s="161"/>
      <c r="P670" s="161"/>
      <c r="Q670" s="161"/>
      <c r="R670" s="161"/>
      <c r="S670" s="155"/>
      <c r="U670" s="52" t="str">
        <f t="shared" si="26"/>
        <v>990</v>
      </c>
    </row>
    <row r="671" spans="1:21" s="52" customFormat="1">
      <c r="A671" s="2182"/>
      <c r="B671" s="2213" t="s">
        <v>13046</v>
      </c>
      <c r="C671" s="155"/>
      <c r="D671" s="155"/>
      <c r="E671" s="161"/>
      <c r="F671" s="161"/>
      <c r="G671" s="155"/>
      <c r="H671" s="155"/>
      <c r="I671" s="2182"/>
      <c r="J671" s="2182"/>
      <c r="K671" s="153"/>
      <c r="L671" s="153"/>
      <c r="M671" s="161"/>
      <c r="N671" s="161"/>
      <c r="O671" s="161"/>
      <c r="P671" s="161"/>
      <c r="Q671" s="161"/>
      <c r="R671" s="161"/>
      <c r="S671" s="155"/>
      <c r="U671" s="52" t="str">
        <f t="shared" si="26"/>
        <v>410</v>
      </c>
    </row>
    <row r="672" spans="1:21" s="52" customFormat="1">
      <c r="A672" s="2182">
        <v>1</v>
      </c>
      <c r="B672" s="2219" t="s">
        <v>14261</v>
      </c>
      <c r="C672" s="155" t="s">
        <v>13365</v>
      </c>
      <c r="D672" s="155" t="s">
        <v>13365</v>
      </c>
      <c r="E672" s="161" t="s">
        <v>13370</v>
      </c>
      <c r="F672" s="161"/>
      <c r="G672" s="155" t="s">
        <v>190</v>
      </c>
      <c r="H672" s="155" t="s">
        <v>391</v>
      </c>
      <c r="I672" s="2182">
        <v>2.8</v>
      </c>
      <c r="J672" s="2182">
        <v>67</v>
      </c>
      <c r="K672" s="153">
        <v>0</v>
      </c>
      <c r="L672" s="153">
        <v>6</v>
      </c>
      <c r="M672" s="161" t="s">
        <v>3660</v>
      </c>
      <c r="N672" s="161"/>
      <c r="O672" s="161"/>
      <c r="P672" s="161"/>
      <c r="Q672" s="161"/>
      <c r="R672" s="161"/>
      <c r="S672" s="155"/>
      <c r="U672" s="52" t="str">
        <f t="shared" si="26"/>
        <v>410</v>
      </c>
    </row>
    <row r="673" spans="1:21" s="52" customFormat="1">
      <c r="A673" s="2182">
        <v>2</v>
      </c>
      <c r="B673" s="2219" t="s">
        <v>14262</v>
      </c>
      <c r="C673" s="155" t="s">
        <v>13367</v>
      </c>
      <c r="D673" s="155"/>
      <c r="E673" s="161" t="s">
        <v>13370</v>
      </c>
      <c r="F673" s="161"/>
      <c r="G673" s="155" t="s">
        <v>190</v>
      </c>
      <c r="H673" s="155" t="s">
        <v>4205</v>
      </c>
      <c r="I673" s="2182">
        <v>15.7</v>
      </c>
      <c r="J673" s="2182">
        <v>201</v>
      </c>
      <c r="K673" s="153">
        <v>0</v>
      </c>
      <c r="L673" s="153">
        <v>25</v>
      </c>
      <c r="M673" s="161" t="s">
        <v>3660</v>
      </c>
      <c r="N673" s="161"/>
      <c r="O673" s="161"/>
      <c r="P673" s="161"/>
      <c r="Q673" s="161"/>
      <c r="R673" s="161"/>
      <c r="S673" s="155"/>
      <c r="U673" s="52" t="str">
        <f t="shared" si="26"/>
        <v>410</v>
      </c>
    </row>
    <row r="674" spans="1:21" s="52" customFormat="1">
      <c r="A674" s="2182">
        <v>3</v>
      </c>
      <c r="B674" s="2219" t="s">
        <v>14263</v>
      </c>
      <c r="C674" s="155" t="s">
        <v>1522</v>
      </c>
      <c r="D674" s="155"/>
      <c r="E674" s="161" t="s">
        <v>13370</v>
      </c>
      <c r="F674" s="161"/>
      <c r="G674" s="155" t="s">
        <v>190</v>
      </c>
      <c r="H674" s="155" t="s">
        <v>3776</v>
      </c>
      <c r="I674" s="2182">
        <v>42</v>
      </c>
      <c r="J674" s="2182">
        <v>45</v>
      </c>
      <c r="K674" s="153">
        <v>0</v>
      </c>
      <c r="L674" s="153">
        <v>70</v>
      </c>
      <c r="M674" s="161" t="s">
        <v>3660</v>
      </c>
      <c r="N674" s="161"/>
      <c r="O674" s="161"/>
      <c r="P674" s="161"/>
      <c r="Q674" s="161"/>
      <c r="R674" s="161"/>
      <c r="S674" s="155"/>
      <c r="U674" s="52" t="str">
        <f t="shared" si="26"/>
        <v>410</v>
      </c>
    </row>
    <row r="675" spans="1:21" s="52" customFormat="1">
      <c r="A675" s="2182">
        <v>4</v>
      </c>
      <c r="B675" s="2219" t="s">
        <v>14264</v>
      </c>
      <c r="C675" s="155" t="s">
        <v>13345</v>
      </c>
      <c r="D675" s="155"/>
      <c r="E675" s="161" t="s">
        <v>13370</v>
      </c>
      <c r="F675" s="161"/>
      <c r="G675" s="155" t="s">
        <v>190</v>
      </c>
      <c r="H675" s="155" t="s">
        <v>3214</v>
      </c>
      <c r="I675" s="2182">
        <v>7.5</v>
      </c>
      <c r="J675" s="2182">
        <v>40</v>
      </c>
      <c r="K675" s="153">
        <v>0</v>
      </c>
      <c r="L675" s="153">
        <v>15</v>
      </c>
      <c r="M675" s="161" t="s">
        <v>1119</v>
      </c>
      <c r="N675" s="161"/>
      <c r="O675" s="161"/>
      <c r="P675" s="161"/>
      <c r="Q675" s="161"/>
      <c r="R675" s="161"/>
      <c r="S675" s="155"/>
      <c r="U675" s="52" t="str">
        <f t="shared" si="26"/>
        <v>410</v>
      </c>
    </row>
    <row r="676" spans="1:21" s="52" customFormat="1">
      <c r="A676" s="2182">
        <v>5</v>
      </c>
      <c r="B676" s="2219" t="s">
        <v>14265</v>
      </c>
      <c r="C676" s="155" t="s">
        <v>13368</v>
      </c>
      <c r="D676" s="155"/>
      <c r="E676" s="161" t="s">
        <v>13370</v>
      </c>
      <c r="F676" s="161"/>
      <c r="G676" s="155" t="s">
        <v>190</v>
      </c>
      <c r="H676" s="155" t="s">
        <v>3215</v>
      </c>
      <c r="I676" s="2182">
        <v>6</v>
      </c>
      <c r="J676" s="2182">
        <v>40</v>
      </c>
      <c r="K676" s="153">
        <v>0</v>
      </c>
      <c r="L676" s="153">
        <v>15</v>
      </c>
      <c r="M676" s="161" t="s">
        <v>1119</v>
      </c>
      <c r="N676" s="161"/>
      <c r="O676" s="161"/>
      <c r="P676" s="161"/>
      <c r="Q676" s="161"/>
      <c r="R676" s="161"/>
      <c r="S676" s="155"/>
      <c r="U676" s="52" t="str">
        <f t="shared" si="26"/>
        <v>410</v>
      </c>
    </row>
    <row r="677" spans="1:21" s="52" customFormat="1">
      <c r="A677" s="2182">
        <v>6</v>
      </c>
      <c r="B677" s="2219" t="s">
        <v>14266</v>
      </c>
      <c r="C677" s="155" t="s">
        <v>13046</v>
      </c>
      <c r="D677" s="155" t="s">
        <v>13046</v>
      </c>
      <c r="E677" s="161" t="s">
        <v>13370</v>
      </c>
      <c r="F677" s="161"/>
      <c r="G677" s="155" t="s">
        <v>190</v>
      </c>
      <c r="H677" s="155" t="s">
        <v>3884</v>
      </c>
      <c r="I677" s="2182">
        <v>40.299999999999997</v>
      </c>
      <c r="J677" s="2182">
        <v>41</v>
      </c>
      <c r="K677" s="153">
        <v>0</v>
      </c>
      <c r="L677" s="153">
        <v>70</v>
      </c>
      <c r="M677" s="161" t="s">
        <v>1119</v>
      </c>
      <c r="N677" s="161"/>
      <c r="O677" s="161"/>
      <c r="P677" s="161"/>
      <c r="Q677" s="161"/>
      <c r="R677" s="161"/>
      <c r="S677" s="155"/>
      <c r="U677" s="52" t="str">
        <f t="shared" si="26"/>
        <v>410</v>
      </c>
    </row>
    <row r="678" spans="1:21" s="52" customFormat="1">
      <c r="A678" s="2182">
        <v>7</v>
      </c>
      <c r="B678" s="2219" t="s">
        <v>14267</v>
      </c>
      <c r="C678" s="155" t="s">
        <v>13369</v>
      </c>
      <c r="D678" s="155" t="s">
        <v>13369</v>
      </c>
      <c r="E678" s="161" t="s">
        <v>13370</v>
      </c>
      <c r="F678" s="161"/>
      <c r="G678" s="155" t="s">
        <v>190</v>
      </c>
      <c r="H678" s="155" t="s">
        <v>752</v>
      </c>
      <c r="I678" s="2182">
        <v>4.5</v>
      </c>
      <c r="J678" s="2182">
        <v>129</v>
      </c>
      <c r="K678" s="153">
        <v>0</v>
      </c>
      <c r="L678" s="153">
        <v>10</v>
      </c>
      <c r="M678" s="161" t="s">
        <v>1119</v>
      </c>
      <c r="N678" s="161"/>
      <c r="O678" s="161"/>
      <c r="P678" s="161"/>
      <c r="Q678" s="161"/>
      <c r="R678" s="161"/>
      <c r="S678" s="155"/>
      <c r="U678" s="52" t="str">
        <f t="shared" si="26"/>
        <v>410</v>
      </c>
    </row>
    <row r="679" spans="1:21" s="52" customFormat="1">
      <c r="A679" s="2182">
        <v>8</v>
      </c>
      <c r="B679" s="2219" t="s">
        <v>14268</v>
      </c>
      <c r="C679" s="155" t="s">
        <v>4286</v>
      </c>
      <c r="D679" s="155"/>
      <c r="E679" s="161" t="s">
        <v>13370</v>
      </c>
      <c r="F679" s="161"/>
      <c r="G679" s="155" t="s">
        <v>190</v>
      </c>
      <c r="H679" s="155" t="s">
        <v>3884</v>
      </c>
      <c r="I679" s="2182">
        <v>2.8</v>
      </c>
      <c r="J679" s="2182">
        <v>20</v>
      </c>
      <c r="K679" s="153">
        <v>0</v>
      </c>
      <c r="L679" s="153">
        <v>6</v>
      </c>
      <c r="M679" s="161" t="s">
        <v>1119</v>
      </c>
      <c r="N679" s="161"/>
      <c r="O679" s="161"/>
      <c r="P679" s="161"/>
      <c r="Q679" s="161"/>
      <c r="R679" s="161"/>
      <c r="S679" s="155"/>
      <c r="U679" s="52" t="str">
        <f t="shared" si="26"/>
        <v>410</v>
      </c>
    </row>
    <row r="680" spans="1:21" s="52" customFormat="1">
      <c r="A680" s="2182">
        <v>9</v>
      </c>
      <c r="B680" s="2219" t="s">
        <v>14269</v>
      </c>
      <c r="C680" s="155" t="s">
        <v>4287</v>
      </c>
      <c r="D680" s="155"/>
      <c r="E680" s="161" t="s">
        <v>13370</v>
      </c>
      <c r="F680" s="161"/>
      <c r="G680" s="155" t="s">
        <v>190</v>
      </c>
      <c r="H680" s="155" t="s">
        <v>3890</v>
      </c>
      <c r="I680" s="2182">
        <v>4.5</v>
      </c>
      <c r="J680" s="2182">
        <v>124</v>
      </c>
      <c r="K680" s="153">
        <v>0</v>
      </c>
      <c r="L680" s="153">
        <v>10</v>
      </c>
      <c r="M680" s="161" t="s">
        <v>1119</v>
      </c>
      <c r="N680" s="161"/>
      <c r="O680" s="161"/>
      <c r="P680" s="161"/>
      <c r="Q680" s="161"/>
      <c r="R680" s="161"/>
      <c r="S680" s="155"/>
      <c r="U680" s="52" t="str">
        <f t="shared" si="26"/>
        <v>410</v>
      </c>
    </row>
    <row r="681" spans="1:21" s="52" customFormat="1">
      <c r="A681" s="2182">
        <v>10</v>
      </c>
      <c r="B681" s="2219" t="s">
        <v>14270</v>
      </c>
      <c r="C681" s="155" t="s">
        <v>13341</v>
      </c>
      <c r="D681" s="155"/>
      <c r="E681" s="161" t="s">
        <v>13370</v>
      </c>
      <c r="F681" s="161"/>
      <c r="G681" s="155" t="s">
        <v>190</v>
      </c>
      <c r="H681" s="155" t="s">
        <v>4271</v>
      </c>
      <c r="I681" s="2182">
        <v>41.6</v>
      </c>
      <c r="J681" s="2182">
        <v>45</v>
      </c>
      <c r="K681" s="153">
        <v>0</v>
      </c>
      <c r="L681" s="153">
        <v>70</v>
      </c>
      <c r="M681" s="161" t="s">
        <v>1119</v>
      </c>
      <c r="N681" s="161"/>
      <c r="O681" s="161"/>
      <c r="P681" s="161"/>
      <c r="Q681" s="161"/>
      <c r="R681" s="161"/>
      <c r="S681" s="155"/>
      <c r="U681" s="52" t="str">
        <f t="shared" si="26"/>
        <v>410</v>
      </c>
    </row>
    <row r="682" spans="1:21" s="52" customFormat="1">
      <c r="A682" s="2182">
        <v>11</v>
      </c>
      <c r="B682" s="2219" t="s">
        <v>14271</v>
      </c>
      <c r="C682" s="155" t="s">
        <v>13366</v>
      </c>
      <c r="D682" s="155" t="s">
        <v>13366</v>
      </c>
      <c r="E682" s="161" t="s">
        <v>13370</v>
      </c>
      <c r="F682" s="161"/>
      <c r="G682" s="155" t="s">
        <v>190</v>
      </c>
      <c r="H682" s="155" t="s">
        <v>391</v>
      </c>
      <c r="I682" s="2182">
        <v>44.9</v>
      </c>
      <c r="J682" s="2182">
        <v>56</v>
      </c>
      <c r="K682" s="153">
        <v>0</v>
      </c>
      <c r="L682" s="153">
        <v>70</v>
      </c>
      <c r="M682" s="161" t="s">
        <v>3660</v>
      </c>
      <c r="N682" s="161"/>
      <c r="O682" s="161"/>
      <c r="P682" s="161"/>
      <c r="Q682" s="161"/>
      <c r="R682" s="161"/>
      <c r="S682" s="155"/>
      <c r="U682" s="52" t="str">
        <f t="shared" si="26"/>
        <v>410</v>
      </c>
    </row>
    <row r="683" spans="1:21" s="52" customFormat="1">
      <c r="A683" s="2182"/>
      <c r="B683" s="2213" t="s">
        <v>13050</v>
      </c>
      <c r="C683" s="155"/>
      <c r="D683" s="155"/>
      <c r="E683" s="161"/>
      <c r="F683" s="161"/>
      <c r="G683" s="155"/>
      <c r="H683" s="155"/>
      <c r="I683" s="2182"/>
      <c r="J683" s="2182"/>
      <c r="K683" s="153"/>
      <c r="L683" s="153"/>
      <c r="M683" s="161"/>
      <c r="N683" s="161"/>
      <c r="O683" s="161"/>
      <c r="P683" s="161"/>
      <c r="Q683" s="161"/>
      <c r="R683" s="161"/>
      <c r="S683" s="155"/>
      <c r="U683" s="52" t="str">
        <f t="shared" si="26"/>
        <v>510</v>
      </c>
    </row>
    <row r="684" spans="1:21" s="52" customFormat="1">
      <c r="A684" s="2182">
        <v>1</v>
      </c>
      <c r="B684" s="2220" t="s">
        <v>14272</v>
      </c>
      <c r="C684" s="155" t="s">
        <v>13462</v>
      </c>
      <c r="D684" s="155" t="s">
        <v>13462</v>
      </c>
      <c r="E684" s="161" t="s">
        <v>13487</v>
      </c>
      <c r="F684" s="161"/>
      <c r="G684" s="155" t="s">
        <v>190</v>
      </c>
      <c r="H684" s="155" t="s">
        <v>3876</v>
      </c>
      <c r="I684" s="2182">
        <v>2.8</v>
      </c>
      <c r="J684" s="2182">
        <v>39</v>
      </c>
      <c r="K684" s="153">
        <v>0</v>
      </c>
      <c r="L684" s="153">
        <v>6</v>
      </c>
      <c r="M684" s="161" t="s">
        <v>3660</v>
      </c>
      <c r="N684" s="161"/>
      <c r="O684" s="161"/>
      <c r="P684" s="161"/>
      <c r="Q684" s="161"/>
      <c r="R684" s="161"/>
      <c r="S684" s="155"/>
      <c r="U684" s="52" t="str">
        <f t="shared" si="26"/>
        <v>510</v>
      </c>
    </row>
    <row r="685" spans="1:21" s="52" customFormat="1">
      <c r="A685" s="2182">
        <v>2</v>
      </c>
      <c r="B685" s="2220" t="s">
        <v>17805</v>
      </c>
      <c r="C685" s="155" t="s">
        <v>13462</v>
      </c>
      <c r="D685" s="155" t="s">
        <v>13482</v>
      </c>
      <c r="E685" s="161" t="s">
        <v>13487</v>
      </c>
      <c r="F685" s="161"/>
      <c r="G685" s="155" t="s">
        <v>190</v>
      </c>
      <c r="H685" s="155" t="s">
        <v>3876</v>
      </c>
      <c r="I685" s="2182">
        <v>2.8</v>
      </c>
      <c r="J685" s="2182">
        <v>39</v>
      </c>
      <c r="K685" s="153">
        <v>0</v>
      </c>
      <c r="L685" s="153">
        <v>70</v>
      </c>
      <c r="M685" s="161" t="s">
        <v>3660</v>
      </c>
      <c r="N685" s="161"/>
      <c r="O685" s="161"/>
      <c r="P685" s="161"/>
      <c r="Q685" s="161"/>
      <c r="R685" s="161"/>
      <c r="S685" s="155"/>
      <c r="U685" s="52" t="str">
        <f t="shared" si="26"/>
        <v>510</v>
      </c>
    </row>
    <row r="686" spans="1:21" s="52" customFormat="1">
      <c r="A686" s="2182">
        <v>3</v>
      </c>
      <c r="B686" s="2220" t="s">
        <v>14273</v>
      </c>
      <c r="C686" s="155" t="s">
        <v>13483</v>
      </c>
      <c r="D686" s="155"/>
      <c r="E686" s="161" t="s">
        <v>13487</v>
      </c>
      <c r="F686" s="161"/>
      <c r="G686" s="155" t="s">
        <v>190</v>
      </c>
      <c r="H686" s="155" t="s">
        <v>4205</v>
      </c>
      <c r="I686" s="2182">
        <v>15.7</v>
      </c>
      <c r="J686" s="2182">
        <v>201</v>
      </c>
      <c r="K686" s="153">
        <v>0</v>
      </c>
      <c r="L686" s="153">
        <v>25</v>
      </c>
      <c r="M686" s="161" t="s">
        <v>3660</v>
      </c>
      <c r="N686" s="161"/>
      <c r="O686" s="161"/>
      <c r="P686" s="161"/>
      <c r="Q686" s="161"/>
      <c r="R686" s="161"/>
      <c r="S686" s="155"/>
      <c r="U686" s="52" t="str">
        <f t="shared" si="26"/>
        <v>510</v>
      </c>
    </row>
    <row r="687" spans="1:21" s="52" customFormat="1">
      <c r="A687" s="2182">
        <v>4</v>
      </c>
      <c r="B687" s="2220" t="s">
        <v>14274</v>
      </c>
      <c r="C687" s="155" t="s">
        <v>13484</v>
      </c>
      <c r="D687" s="155"/>
      <c r="E687" s="161" t="s">
        <v>13487</v>
      </c>
      <c r="F687" s="161"/>
      <c r="G687" s="155" t="s">
        <v>190</v>
      </c>
      <c r="H687" s="155" t="s">
        <v>3215</v>
      </c>
      <c r="I687" s="2182">
        <v>6</v>
      </c>
      <c r="J687" s="2182">
        <v>40</v>
      </c>
      <c r="K687" s="153">
        <v>0</v>
      </c>
      <c r="L687" s="153">
        <v>15</v>
      </c>
      <c r="M687" s="161" t="s">
        <v>3660</v>
      </c>
      <c r="N687" s="161"/>
      <c r="O687" s="161"/>
      <c r="P687" s="161"/>
      <c r="Q687" s="161"/>
      <c r="R687" s="161"/>
      <c r="S687" s="155"/>
      <c r="U687" s="52" t="str">
        <f t="shared" si="26"/>
        <v>510</v>
      </c>
    </row>
    <row r="688" spans="1:21" s="52" customFormat="1">
      <c r="A688" s="2182">
        <v>5</v>
      </c>
      <c r="B688" s="2220" t="s">
        <v>14275</v>
      </c>
      <c r="C688" s="155" t="s">
        <v>13485</v>
      </c>
      <c r="D688" s="155"/>
      <c r="E688" s="161" t="s">
        <v>13487</v>
      </c>
      <c r="F688" s="161"/>
      <c r="G688" s="155" t="s">
        <v>190</v>
      </c>
      <c r="H688" s="155" t="s">
        <v>3214</v>
      </c>
      <c r="I688" s="2182">
        <v>7.5</v>
      </c>
      <c r="J688" s="2182">
        <v>40</v>
      </c>
      <c r="K688" s="153">
        <v>0</v>
      </c>
      <c r="L688" s="153">
        <v>15</v>
      </c>
      <c r="M688" s="161" t="s">
        <v>3660</v>
      </c>
      <c r="N688" s="161"/>
      <c r="O688" s="161"/>
      <c r="P688" s="161"/>
      <c r="Q688" s="161"/>
      <c r="R688" s="161"/>
      <c r="S688" s="155"/>
      <c r="U688" s="52" t="str">
        <f t="shared" si="26"/>
        <v>510</v>
      </c>
    </row>
    <row r="689" spans="1:21" s="52" customFormat="1">
      <c r="A689" s="2182">
        <v>6</v>
      </c>
      <c r="B689" s="2220" t="s">
        <v>14276</v>
      </c>
      <c r="C689" s="155" t="s">
        <v>13050</v>
      </c>
      <c r="D689" s="155" t="s">
        <v>4557</v>
      </c>
      <c r="E689" s="161" t="s">
        <v>13487</v>
      </c>
      <c r="F689" s="161"/>
      <c r="G689" s="155" t="s">
        <v>190</v>
      </c>
      <c r="H689" s="155" t="s">
        <v>4271</v>
      </c>
      <c r="I689" s="2182">
        <v>42</v>
      </c>
      <c r="J689" s="2182">
        <v>45</v>
      </c>
      <c r="K689" s="153">
        <v>0</v>
      </c>
      <c r="L689" s="153">
        <v>70</v>
      </c>
      <c r="M689" s="161" t="s">
        <v>3660</v>
      </c>
      <c r="N689" s="161"/>
      <c r="O689" s="161"/>
      <c r="P689" s="161"/>
      <c r="Q689" s="161"/>
      <c r="R689" s="161"/>
      <c r="S689" s="155"/>
      <c r="U689" s="52" t="str">
        <f t="shared" si="26"/>
        <v>510</v>
      </c>
    </row>
    <row r="690" spans="1:21" s="52" customFormat="1">
      <c r="A690" s="2182">
        <v>7</v>
      </c>
      <c r="B690" s="2220" t="s">
        <v>14277</v>
      </c>
      <c r="C690" s="155" t="s">
        <v>13470</v>
      </c>
      <c r="D690" s="155" t="s">
        <v>836</v>
      </c>
      <c r="E690" s="161" t="s">
        <v>13487</v>
      </c>
      <c r="F690" s="161"/>
      <c r="G690" s="155" t="s">
        <v>190</v>
      </c>
      <c r="H690" s="155" t="s">
        <v>754</v>
      </c>
      <c r="I690" s="2182">
        <v>4.5</v>
      </c>
      <c r="J690" s="2182">
        <v>106</v>
      </c>
      <c r="K690" s="153">
        <v>0</v>
      </c>
      <c r="L690" s="153">
        <v>10</v>
      </c>
      <c r="M690" s="161" t="s">
        <v>3660</v>
      </c>
      <c r="N690" s="161"/>
      <c r="O690" s="161"/>
      <c r="P690" s="161"/>
      <c r="Q690" s="161"/>
      <c r="R690" s="161"/>
      <c r="S690" s="155"/>
      <c r="U690" s="52" t="str">
        <f t="shared" si="26"/>
        <v>510</v>
      </c>
    </row>
    <row r="691" spans="1:21" s="52" customFormat="1">
      <c r="A691" s="2182">
        <v>8</v>
      </c>
      <c r="B691" s="2220" t="s">
        <v>14278</v>
      </c>
      <c r="C691" s="155" t="s">
        <v>13486</v>
      </c>
      <c r="D691" s="155"/>
      <c r="E691" s="161" t="s">
        <v>13487</v>
      </c>
      <c r="F691" s="161"/>
      <c r="G691" s="155" t="s">
        <v>190</v>
      </c>
      <c r="H691" s="155" t="s">
        <v>3884</v>
      </c>
      <c r="I691" s="2182">
        <v>2.8</v>
      </c>
      <c r="J691" s="2182">
        <v>20</v>
      </c>
      <c r="K691" s="153">
        <v>0</v>
      </c>
      <c r="L691" s="153">
        <v>6</v>
      </c>
      <c r="M691" s="161" t="s">
        <v>3660</v>
      </c>
      <c r="N691" s="161"/>
      <c r="O691" s="161"/>
      <c r="P691" s="161"/>
      <c r="Q691" s="161"/>
      <c r="R691" s="161"/>
      <c r="S691" s="155"/>
      <c r="U691" s="52" t="str">
        <f t="shared" si="26"/>
        <v>510</v>
      </c>
    </row>
    <row r="692" spans="1:21" s="52" customFormat="1">
      <c r="A692" s="2182"/>
      <c r="B692" s="2221"/>
      <c r="C692" s="155"/>
      <c r="D692" s="155"/>
      <c r="E692" s="161"/>
      <c r="F692" s="161"/>
      <c r="G692" s="155"/>
      <c r="H692" s="155"/>
      <c r="I692" s="2182"/>
      <c r="J692" s="2182"/>
      <c r="K692" s="153"/>
      <c r="L692" s="153"/>
      <c r="M692" s="161"/>
      <c r="N692" s="161"/>
      <c r="O692" s="161"/>
      <c r="P692" s="161"/>
      <c r="Q692" s="161"/>
      <c r="R692" s="161"/>
      <c r="S692" s="155"/>
      <c r="U692" s="52" t="e">
        <f t="shared" si="26"/>
        <v>#VALUE!</v>
      </c>
    </row>
    <row r="693" spans="1:21" s="52" customFormat="1">
      <c r="A693" s="2182"/>
      <c r="B693" s="2213" t="s">
        <v>6532</v>
      </c>
      <c r="C693" s="155"/>
      <c r="D693" s="155"/>
      <c r="E693" s="161"/>
      <c r="F693" s="161"/>
      <c r="G693" s="155"/>
      <c r="H693" s="155"/>
      <c r="I693" s="2182"/>
      <c r="J693" s="2182"/>
      <c r="K693" s="153"/>
      <c r="L693" s="153"/>
      <c r="M693" s="161"/>
      <c r="N693" s="161"/>
      <c r="O693" s="161"/>
      <c r="P693" s="161"/>
      <c r="Q693" s="161"/>
      <c r="R693" s="161"/>
      <c r="S693" s="155"/>
      <c r="U693" s="52" t="str">
        <f t="shared" si="26"/>
        <v>170</v>
      </c>
    </row>
    <row r="694" spans="1:21" s="52" customFormat="1">
      <c r="A694" s="2195">
        <v>1</v>
      </c>
      <c r="B694" s="2220" t="s">
        <v>13645</v>
      </c>
      <c r="C694" s="155" t="s">
        <v>13634</v>
      </c>
      <c r="D694" s="155" t="s">
        <v>13634</v>
      </c>
      <c r="E694" s="161" t="s">
        <v>14280</v>
      </c>
      <c r="F694" s="161"/>
      <c r="G694" s="155" t="s">
        <v>190</v>
      </c>
      <c r="H694" s="155" t="s">
        <v>530</v>
      </c>
      <c r="I694" s="2182">
        <v>0.08</v>
      </c>
      <c r="J694" s="2182">
        <v>120</v>
      </c>
      <c r="K694" s="153">
        <v>0</v>
      </c>
      <c r="L694" s="153">
        <v>0.25</v>
      </c>
      <c r="M694" s="161" t="s">
        <v>3668</v>
      </c>
      <c r="N694" s="161"/>
      <c r="O694" s="161"/>
      <c r="P694" s="161"/>
      <c r="Q694" s="161">
        <v>90004172</v>
      </c>
      <c r="R694" s="161"/>
      <c r="S694" s="155"/>
      <c r="U694" s="52" t="str">
        <f t="shared" si="26"/>
        <v>170</v>
      </c>
    </row>
    <row r="695" spans="1:21" s="52" customFormat="1">
      <c r="A695" s="2195">
        <v>2</v>
      </c>
      <c r="B695" s="2220" t="s">
        <v>13646</v>
      </c>
      <c r="C695" s="155" t="s">
        <v>14757</v>
      </c>
      <c r="D695" s="155" t="s">
        <v>14756</v>
      </c>
      <c r="E695" s="161" t="s">
        <v>13487</v>
      </c>
      <c r="F695" s="161"/>
      <c r="G695" s="155" t="s">
        <v>190</v>
      </c>
      <c r="H695" s="155" t="s">
        <v>279</v>
      </c>
      <c r="I695" s="2182">
        <v>4.7</v>
      </c>
      <c r="J695" s="2182">
        <v>152</v>
      </c>
      <c r="K695" s="153">
        <v>0</v>
      </c>
      <c r="L695" s="153">
        <v>10</v>
      </c>
      <c r="M695" s="161" t="s">
        <v>3668</v>
      </c>
      <c r="N695" s="161"/>
      <c r="O695" s="161"/>
      <c r="P695" s="161"/>
      <c r="Q695" s="161">
        <v>90004010</v>
      </c>
      <c r="R695" s="161"/>
      <c r="S695" s="155"/>
      <c r="U695" s="52" t="str">
        <f t="shared" si="26"/>
        <v>170</v>
      </c>
    </row>
    <row r="696" spans="1:21" s="52" customFormat="1">
      <c r="A696" s="2195">
        <v>3</v>
      </c>
      <c r="B696" s="2220" t="s">
        <v>14759</v>
      </c>
      <c r="C696" s="155" t="s">
        <v>13624</v>
      </c>
      <c r="D696" s="155" t="s">
        <v>13624</v>
      </c>
      <c r="E696" s="161" t="s">
        <v>13487</v>
      </c>
      <c r="F696" s="161"/>
      <c r="G696" s="155" t="s">
        <v>190</v>
      </c>
      <c r="H696" s="155" t="s">
        <v>14758</v>
      </c>
      <c r="I696" s="2182">
        <v>2.96</v>
      </c>
      <c r="J696" s="2182">
        <v>40</v>
      </c>
      <c r="K696" s="153">
        <v>0</v>
      </c>
      <c r="L696" s="153">
        <v>6</v>
      </c>
      <c r="M696" s="161" t="s">
        <v>3668</v>
      </c>
      <c r="N696" s="161"/>
      <c r="O696" s="161"/>
      <c r="P696" s="161"/>
      <c r="Q696" s="161">
        <v>90004110</v>
      </c>
      <c r="R696" s="161"/>
      <c r="S696" s="155"/>
      <c r="U696" s="52" t="str">
        <f t="shared" si="26"/>
        <v>170</v>
      </c>
    </row>
    <row r="697" spans="1:21" s="52" customFormat="1">
      <c r="A697" s="2195">
        <v>5</v>
      </c>
      <c r="B697" s="2220" t="s">
        <v>14761</v>
      </c>
      <c r="C697" s="155" t="s">
        <v>13619</v>
      </c>
      <c r="D697" s="155" t="s">
        <v>13619</v>
      </c>
      <c r="E697" s="161" t="s">
        <v>13487</v>
      </c>
      <c r="F697" s="161"/>
      <c r="G697" s="155" t="s">
        <v>190</v>
      </c>
      <c r="H697" s="155"/>
      <c r="I697" s="2182"/>
      <c r="J697" s="2182"/>
      <c r="K697" s="153">
        <v>0</v>
      </c>
      <c r="L697" s="153">
        <v>10</v>
      </c>
      <c r="M697" s="161" t="s">
        <v>3668</v>
      </c>
      <c r="N697" s="161"/>
      <c r="O697" s="161"/>
      <c r="P697" s="161"/>
      <c r="Q697" s="161">
        <v>90004010</v>
      </c>
      <c r="R697" s="161"/>
      <c r="S697" s="155"/>
      <c r="U697" s="52" t="str">
        <f t="shared" si="26"/>
        <v>170</v>
      </c>
    </row>
    <row r="698" spans="1:21" s="52" customFormat="1">
      <c r="A698" s="2195">
        <v>7</v>
      </c>
      <c r="B698" s="2220" t="s">
        <v>14760</v>
      </c>
      <c r="C698" s="155" t="s">
        <v>13617</v>
      </c>
      <c r="D698" s="155" t="s">
        <v>13617</v>
      </c>
      <c r="E698" s="161" t="s">
        <v>13487</v>
      </c>
      <c r="F698" s="161"/>
      <c r="G698" s="155" t="s">
        <v>190</v>
      </c>
      <c r="H698" s="155" t="s">
        <v>755</v>
      </c>
      <c r="I698" s="2182">
        <v>2.06</v>
      </c>
      <c r="J698" s="2182">
        <v>120</v>
      </c>
      <c r="K698" s="153">
        <v>0</v>
      </c>
      <c r="L698" s="153">
        <v>10</v>
      </c>
      <c r="M698" s="161" t="s">
        <v>3668</v>
      </c>
      <c r="N698" s="161"/>
      <c r="O698" s="161"/>
      <c r="P698" s="161"/>
      <c r="Q698" s="161">
        <v>90004010</v>
      </c>
      <c r="R698" s="161"/>
      <c r="S698" s="155"/>
      <c r="U698" s="52" t="str">
        <f t="shared" si="26"/>
        <v>170</v>
      </c>
    </row>
    <row r="699" spans="1:21" s="52" customFormat="1">
      <c r="A699" s="2195">
        <v>9</v>
      </c>
      <c r="B699" s="2220" t="s">
        <v>13647</v>
      </c>
      <c r="C699" s="155" t="s">
        <v>14762</v>
      </c>
      <c r="D699" s="155" t="s">
        <v>13044</v>
      </c>
      <c r="E699" s="161" t="s">
        <v>14280</v>
      </c>
      <c r="F699" s="161"/>
      <c r="G699" s="155" t="s">
        <v>190</v>
      </c>
      <c r="H699" s="155" t="s">
        <v>745</v>
      </c>
      <c r="I699" s="2182">
        <v>5.0000000000000001E-3</v>
      </c>
      <c r="J699" s="2182">
        <v>40</v>
      </c>
      <c r="K699" s="153">
        <v>-50</v>
      </c>
      <c r="L699" s="153">
        <v>200</v>
      </c>
      <c r="M699" s="161" t="s">
        <v>103</v>
      </c>
      <c r="N699" s="161"/>
      <c r="O699" s="161"/>
      <c r="P699" s="161"/>
      <c r="Q699" s="161">
        <v>90004208</v>
      </c>
      <c r="R699" s="161"/>
      <c r="S699" s="155"/>
      <c r="U699" s="52" t="str">
        <f t="shared" si="26"/>
        <v>170</v>
      </c>
    </row>
    <row r="700" spans="1:21" s="52" customFormat="1">
      <c r="A700" s="2182">
        <v>10</v>
      </c>
      <c r="B700" s="2220" t="s">
        <v>14763</v>
      </c>
      <c r="C700" s="155" t="s">
        <v>13616</v>
      </c>
      <c r="D700" s="155" t="s">
        <v>13616</v>
      </c>
      <c r="E700" s="161" t="s">
        <v>13487</v>
      </c>
      <c r="F700" s="161"/>
      <c r="G700" s="155" t="s">
        <v>190</v>
      </c>
      <c r="H700" s="155" t="s">
        <v>530</v>
      </c>
      <c r="I700" s="2182">
        <v>4.47</v>
      </c>
      <c r="J700" s="2182">
        <v>40</v>
      </c>
      <c r="K700" s="153">
        <v>0</v>
      </c>
      <c r="L700" s="153">
        <v>10</v>
      </c>
      <c r="M700" s="161" t="s">
        <v>3668</v>
      </c>
      <c r="N700" s="161"/>
      <c r="O700" s="161"/>
      <c r="P700" s="161"/>
      <c r="Q700" s="161">
        <v>90004010</v>
      </c>
      <c r="R700" s="161"/>
      <c r="S700" s="155"/>
      <c r="U700" s="52" t="str">
        <f t="shared" si="26"/>
        <v>170</v>
      </c>
    </row>
    <row r="701" spans="1:21" s="52" customFormat="1">
      <c r="A701" s="2182"/>
      <c r="B701" s="2220"/>
      <c r="C701" s="155"/>
      <c r="D701" s="155"/>
      <c r="E701" s="161"/>
      <c r="F701" s="161"/>
      <c r="G701" s="155"/>
      <c r="H701" s="155"/>
      <c r="I701" s="2182"/>
      <c r="J701" s="2182"/>
      <c r="K701" s="153"/>
      <c r="L701" s="153"/>
      <c r="M701" s="161"/>
      <c r="N701" s="161"/>
      <c r="O701" s="161"/>
      <c r="P701" s="161"/>
      <c r="Q701" s="161"/>
      <c r="R701" s="161"/>
      <c r="S701" s="155"/>
      <c r="U701" s="52" t="e">
        <f t="shared" si="26"/>
        <v>#VALUE!</v>
      </c>
    </row>
    <row r="702" spans="1:21" s="52" customFormat="1">
      <c r="A702" s="2182"/>
      <c r="B702" s="2213" t="s">
        <v>16693</v>
      </c>
      <c r="C702" s="155"/>
      <c r="D702" s="155"/>
      <c r="E702" s="161"/>
      <c r="F702" s="161"/>
      <c r="G702" s="155"/>
      <c r="H702" s="155"/>
      <c r="I702" s="2182"/>
      <c r="J702" s="2182"/>
      <c r="K702" s="153"/>
      <c r="L702" s="153"/>
      <c r="M702" s="161"/>
      <c r="N702" s="161"/>
      <c r="O702" s="161"/>
      <c r="P702" s="161"/>
      <c r="Q702" s="161"/>
      <c r="R702" s="161"/>
      <c r="S702" s="155"/>
      <c r="U702" s="52" t="e">
        <f t="shared" si="26"/>
        <v>#VALUE!</v>
      </c>
    </row>
    <row r="703" spans="1:21" s="52" customFormat="1">
      <c r="A703" s="2195">
        <v>1</v>
      </c>
      <c r="B703" s="2219" t="s">
        <v>16816</v>
      </c>
      <c r="C703" s="155" t="s">
        <v>16817</v>
      </c>
      <c r="D703" s="155" t="s">
        <v>16867</v>
      </c>
      <c r="E703" s="161"/>
      <c r="F703" s="161"/>
      <c r="G703" s="155" t="s">
        <v>16818</v>
      </c>
      <c r="H703" s="155"/>
      <c r="I703" s="155"/>
      <c r="J703" s="155"/>
      <c r="K703" s="153">
        <v>0</v>
      </c>
      <c r="L703" s="153">
        <v>10</v>
      </c>
      <c r="M703" s="161" t="s">
        <v>3668</v>
      </c>
      <c r="N703" s="161"/>
      <c r="O703" s="161"/>
      <c r="P703" s="161"/>
      <c r="Q703" s="161"/>
      <c r="R703" s="161"/>
      <c r="S703" s="155"/>
      <c r="U703" s="52" t="str">
        <f t="shared" si="26"/>
        <v>000</v>
      </c>
    </row>
    <row r="704" spans="1:21" s="52" customFormat="1">
      <c r="A704" s="2195">
        <f>A703+1</f>
        <v>2</v>
      </c>
      <c r="B704" s="2219" t="s">
        <v>16819</v>
      </c>
      <c r="C704" s="155" t="s">
        <v>16817</v>
      </c>
      <c r="D704" s="155" t="s">
        <v>16868</v>
      </c>
      <c r="E704" s="161"/>
      <c r="F704" s="161"/>
      <c r="G704" s="155" t="s">
        <v>16818</v>
      </c>
      <c r="H704" s="155"/>
      <c r="I704" s="155"/>
      <c r="J704" s="155"/>
      <c r="K704" s="153">
        <v>0</v>
      </c>
      <c r="L704" s="153">
        <v>10</v>
      </c>
      <c r="M704" s="161" t="s">
        <v>3668</v>
      </c>
      <c r="N704" s="161"/>
      <c r="O704" s="161"/>
      <c r="P704" s="161"/>
      <c r="Q704" s="161"/>
      <c r="R704" s="161"/>
      <c r="S704" s="155"/>
      <c r="U704" s="52" t="str">
        <f t="shared" si="26"/>
        <v>000</v>
      </c>
    </row>
    <row r="705" spans="1:21" s="52" customFormat="1">
      <c r="A705" s="2195">
        <f t="shared" ref="A705:A710" si="27">A704+1</f>
        <v>3</v>
      </c>
      <c r="B705" s="2219" t="s">
        <v>16834</v>
      </c>
      <c r="C705" s="155" t="s">
        <v>16832</v>
      </c>
      <c r="D705" s="155" t="s">
        <v>16869</v>
      </c>
      <c r="E705" s="161"/>
      <c r="F705" s="161"/>
      <c r="G705" s="155" t="s">
        <v>16818</v>
      </c>
      <c r="H705" s="155"/>
      <c r="I705" s="155"/>
      <c r="J705" s="155"/>
      <c r="K705" s="153">
        <v>0</v>
      </c>
      <c r="L705" s="153">
        <v>10</v>
      </c>
      <c r="M705" s="161" t="s">
        <v>3668</v>
      </c>
      <c r="N705" s="161"/>
      <c r="O705" s="161"/>
      <c r="P705" s="161"/>
      <c r="Q705" s="161"/>
      <c r="R705" s="161"/>
      <c r="S705" s="155"/>
      <c r="U705" s="52" t="str">
        <f t="shared" si="26"/>
        <v>000</v>
      </c>
    </row>
    <row r="706" spans="1:21" s="52" customFormat="1">
      <c r="A706" s="2195">
        <f t="shared" si="27"/>
        <v>4</v>
      </c>
      <c r="B706" s="2219" t="s">
        <v>16835</v>
      </c>
      <c r="C706" s="155" t="s">
        <v>16833</v>
      </c>
      <c r="D706" s="155" t="s">
        <v>16870</v>
      </c>
      <c r="E706" s="161"/>
      <c r="F706" s="161"/>
      <c r="G706" s="155" t="s">
        <v>16818</v>
      </c>
      <c r="H706" s="155"/>
      <c r="I706" s="155"/>
      <c r="J706" s="155"/>
      <c r="K706" s="153">
        <v>0</v>
      </c>
      <c r="L706" s="153">
        <v>10</v>
      </c>
      <c r="M706" s="161" t="s">
        <v>3668</v>
      </c>
      <c r="N706" s="161"/>
      <c r="O706" s="161"/>
      <c r="P706" s="161"/>
      <c r="Q706" s="161"/>
      <c r="R706" s="161"/>
      <c r="S706" s="155"/>
      <c r="U706" s="52" t="str">
        <f t="shared" si="26"/>
        <v>000</v>
      </c>
    </row>
    <row r="707" spans="1:21" s="52" customFormat="1">
      <c r="A707" s="2195">
        <f t="shared" si="27"/>
        <v>5</v>
      </c>
      <c r="B707" s="2219" t="s">
        <v>16865</v>
      </c>
      <c r="C707" s="155" t="s">
        <v>16881</v>
      </c>
      <c r="D707" s="155" t="s">
        <v>16883</v>
      </c>
      <c r="E707" s="161"/>
      <c r="F707" s="161"/>
      <c r="G707" s="155" t="s">
        <v>16818</v>
      </c>
      <c r="H707" s="155"/>
      <c r="I707" s="155"/>
      <c r="J707" s="155"/>
      <c r="K707" s="153">
        <v>0</v>
      </c>
      <c r="L707" s="153">
        <v>10</v>
      </c>
      <c r="M707" s="161" t="s">
        <v>3668</v>
      </c>
      <c r="N707" s="161"/>
      <c r="O707" s="161"/>
      <c r="P707" s="161"/>
      <c r="Q707" s="161"/>
      <c r="R707" s="161"/>
      <c r="S707" s="155"/>
      <c r="U707" s="52" t="str">
        <f t="shared" si="26"/>
        <v>000</v>
      </c>
    </row>
    <row r="708" spans="1:21" s="52" customFormat="1">
      <c r="A708" s="2195">
        <f t="shared" si="27"/>
        <v>6</v>
      </c>
      <c r="B708" s="2219" t="s">
        <v>16866</v>
      </c>
      <c r="C708" s="155" t="s">
        <v>16881</v>
      </c>
      <c r="D708" s="155" t="s">
        <v>16883</v>
      </c>
      <c r="E708" s="161"/>
      <c r="F708" s="161"/>
      <c r="G708" s="155" t="s">
        <v>16818</v>
      </c>
      <c r="H708" s="155"/>
      <c r="I708" s="155"/>
      <c r="J708" s="155"/>
      <c r="K708" s="153">
        <v>0</v>
      </c>
      <c r="L708" s="153">
        <v>10</v>
      </c>
      <c r="M708" s="161" t="s">
        <v>3668</v>
      </c>
      <c r="N708" s="161"/>
      <c r="O708" s="161"/>
      <c r="P708" s="161"/>
      <c r="Q708" s="161"/>
      <c r="R708" s="161"/>
      <c r="S708" s="155"/>
      <c r="U708" s="52" t="str">
        <f t="shared" si="26"/>
        <v>000</v>
      </c>
    </row>
    <row r="709" spans="1:21" s="52" customFormat="1">
      <c r="A709" s="2195">
        <f t="shared" si="27"/>
        <v>7</v>
      </c>
      <c r="B709" s="2219" t="s">
        <v>16871</v>
      </c>
      <c r="C709" s="155" t="s">
        <v>16882</v>
      </c>
      <c r="D709" s="155" t="s">
        <v>16884</v>
      </c>
      <c r="E709" s="161"/>
      <c r="F709" s="161"/>
      <c r="G709" s="155" t="s">
        <v>16818</v>
      </c>
      <c r="H709" s="155"/>
      <c r="I709" s="155"/>
      <c r="J709" s="155"/>
      <c r="K709" s="153">
        <v>0</v>
      </c>
      <c r="L709" s="153">
        <v>10</v>
      </c>
      <c r="M709" s="161" t="s">
        <v>3668</v>
      </c>
      <c r="N709" s="161"/>
      <c r="O709" s="161"/>
      <c r="P709" s="161"/>
      <c r="Q709" s="161"/>
      <c r="R709" s="161"/>
      <c r="S709" s="155"/>
      <c r="U709" s="52" t="str">
        <f t="shared" si="26"/>
        <v>000</v>
      </c>
    </row>
    <row r="710" spans="1:21" s="52" customFormat="1">
      <c r="A710" s="2195">
        <f t="shared" si="27"/>
        <v>8</v>
      </c>
      <c r="B710" s="2219" t="s">
        <v>16872</v>
      </c>
      <c r="C710" s="155" t="s">
        <v>16882</v>
      </c>
      <c r="D710" s="155" t="s">
        <v>16884</v>
      </c>
      <c r="E710" s="161"/>
      <c r="F710" s="161"/>
      <c r="G710" s="155" t="s">
        <v>16818</v>
      </c>
      <c r="H710" s="155"/>
      <c r="I710" s="155"/>
      <c r="J710" s="155"/>
      <c r="K710" s="153">
        <v>0</v>
      </c>
      <c r="L710" s="153">
        <v>10</v>
      </c>
      <c r="M710" s="161" t="s">
        <v>3668</v>
      </c>
      <c r="N710" s="161"/>
      <c r="O710" s="161"/>
      <c r="P710" s="161"/>
      <c r="Q710" s="161"/>
      <c r="R710" s="161"/>
      <c r="S710" s="155"/>
      <c r="U710" s="52" t="str">
        <f t="shared" si="26"/>
        <v>000</v>
      </c>
    </row>
    <row r="711" spans="1:21" s="52" customFormat="1">
      <c r="A711" s="2195"/>
      <c r="B711" s="2219"/>
      <c r="C711" s="155"/>
      <c r="D711" s="155"/>
      <c r="E711" s="161"/>
      <c r="F711" s="161"/>
      <c r="G711" s="155"/>
      <c r="H711" s="155"/>
      <c r="I711" s="155"/>
      <c r="J711" s="155"/>
      <c r="K711" s="153"/>
      <c r="L711" s="153"/>
      <c r="M711" s="161"/>
      <c r="N711" s="161"/>
      <c r="O711" s="161"/>
      <c r="P711" s="161"/>
      <c r="Q711" s="161"/>
      <c r="R711" s="161"/>
      <c r="S711" s="155"/>
    </row>
    <row r="712" spans="1:21" s="52" customFormat="1">
      <c r="A712" s="2182"/>
      <c r="B712" s="2213" t="s">
        <v>19085</v>
      </c>
      <c r="C712" s="155"/>
      <c r="D712" s="155"/>
      <c r="E712" s="161"/>
      <c r="F712" s="161"/>
      <c r="G712" s="155"/>
      <c r="H712" s="155"/>
      <c r="I712" s="155"/>
      <c r="J712" s="155"/>
      <c r="K712" s="153"/>
      <c r="L712" s="153"/>
      <c r="M712" s="161"/>
      <c r="N712" s="161"/>
      <c r="O712" s="161"/>
      <c r="P712" s="161"/>
      <c r="Q712" s="161"/>
      <c r="R712" s="161"/>
      <c r="S712" s="155"/>
      <c r="U712" s="52" t="e">
        <f t="shared" ref="U712:U713" si="28">LEFT(RIGHT(B712,LEN(B712)-FIND("-",B712,1)),2)&amp;0</f>
        <v>#VALUE!</v>
      </c>
    </row>
    <row r="713" spans="1:21" s="52" customFormat="1">
      <c r="A713" s="2195">
        <v>1</v>
      </c>
      <c r="B713" s="2219" t="s">
        <v>19086</v>
      </c>
      <c r="C713" s="155" t="s">
        <v>19087</v>
      </c>
      <c r="D713" s="155" t="s">
        <v>19085</v>
      </c>
      <c r="E713" s="161"/>
      <c r="F713" s="161"/>
      <c r="G713" s="155" t="s">
        <v>19089</v>
      </c>
      <c r="H713" s="155"/>
      <c r="I713" s="155"/>
      <c r="J713" s="155"/>
      <c r="K713" s="153">
        <v>0</v>
      </c>
      <c r="L713" s="153">
        <v>12</v>
      </c>
      <c r="M713" s="161" t="s">
        <v>19088</v>
      </c>
      <c r="N713" s="161"/>
      <c r="O713" s="161"/>
      <c r="P713" s="161"/>
      <c r="Q713" s="161"/>
      <c r="R713" s="161"/>
      <c r="S713" s="155"/>
      <c r="U713" s="52" t="str">
        <f t="shared" si="28"/>
        <v>960</v>
      </c>
    </row>
    <row r="714" spans="1:21" s="52" customFormat="1">
      <c r="A714" s="2182">
        <v>2</v>
      </c>
      <c r="B714" s="2219" t="s">
        <v>19090</v>
      </c>
      <c r="C714" s="155" t="s">
        <v>19091</v>
      </c>
      <c r="D714" s="155" t="s">
        <v>19085</v>
      </c>
      <c r="E714" s="161"/>
      <c r="F714" s="161"/>
      <c r="G714" s="155" t="s">
        <v>19092</v>
      </c>
      <c r="H714" s="155"/>
      <c r="I714" s="155"/>
      <c r="J714" s="155"/>
      <c r="K714" s="153">
        <v>0</v>
      </c>
      <c r="L714" s="153">
        <v>6</v>
      </c>
      <c r="M714" s="161" t="s">
        <v>4494</v>
      </c>
      <c r="N714" s="161"/>
      <c r="O714" s="161"/>
      <c r="P714" s="161"/>
      <c r="Q714" s="161"/>
      <c r="R714" s="161"/>
      <c r="S714" s="155"/>
    </row>
    <row r="715" spans="1:21" s="52" customFormat="1">
      <c r="A715" s="2182">
        <v>3</v>
      </c>
      <c r="B715" s="2219" t="s">
        <v>19093</v>
      </c>
      <c r="C715" s="155" t="s">
        <v>19094</v>
      </c>
      <c r="D715" s="155" t="s">
        <v>19085</v>
      </c>
      <c r="E715" s="161"/>
      <c r="F715" s="161"/>
      <c r="G715" s="155" t="s">
        <v>6523</v>
      </c>
      <c r="H715" s="155"/>
      <c r="I715" s="155"/>
      <c r="J715" s="155"/>
      <c r="K715" s="153">
        <v>0</v>
      </c>
      <c r="L715" s="153">
        <v>6</v>
      </c>
      <c r="M715" s="161" t="s">
        <v>3668</v>
      </c>
      <c r="N715" s="161"/>
      <c r="O715" s="161"/>
      <c r="P715" s="161"/>
      <c r="Q715" s="161"/>
      <c r="R715" s="161"/>
      <c r="S715" s="155"/>
    </row>
    <row r="716" spans="1:21" s="52" customFormat="1">
      <c r="A716" s="2182">
        <v>4</v>
      </c>
      <c r="B716" s="2219" t="s">
        <v>19095</v>
      </c>
      <c r="C716" s="155" t="s">
        <v>19096</v>
      </c>
      <c r="D716" s="155" t="s">
        <v>19085</v>
      </c>
      <c r="E716" s="161"/>
      <c r="F716" s="161"/>
      <c r="G716" s="155"/>
      <c r="H716" s="155"/>
      <c r="I716" s="155"/>
      <c r="J716" s="155"/>
      <c r="K716" s="153"/>
      <c r="L716" s="153"/>
      <c r="M716" s="161"/>
      <c r="N716" s="161"/>
      <c r="O716" s="161"/>
      <c r="P716" s="161"/>
      <c r="Q716" s="161"/>
      <c r="R716" s="161"/>
      <c r="S716" s="155"/>
    </row>
    <row r="717" spans="1:21" s="52" customFormat="1">
      <c r="A717" s="2182">
        <v>5</v>
      </c>
      <c r="B717" s="2219" t="s">
        <v>19097</v>
      </c>
      <c r="C717" s="155" t="s">
        <v>19098</v>
      </c>
      <c r="D717" s="155" t="s">
        <v>19085</v>
      </c>
      <c r="E717" s="161"/>
      <c r="F717" s="161"/>
      <c r="G717" s="155"/>
      <c r="H717" s="155"/>
      <c r="I717" s="155"/>
      <c r="J717" s="155"/>
      <c r="K717" s="153"/>
      <c r="L717" s="153"/>
      <c r="M717" s="161"/>
      <c r="N717" s="161"/>
      <c r="O717" s="161"/>
      <c r="P717" s="161"/>
      <c r="Q717" s="161"/>
      <c r="R717" s="161"/>
      <c r="S717" s="155"/>
    </row>
    <row r="718" spans="1:21" s="52" customFormat="1">
      <c r="A718" s="2222"/>
      <c r="B718" s="2223"/>
      <c r="C718" s="48"/>
      <c r="D718" s="183"/>
      <c r="E718" s="183"/>
      <c r="F718" s="183"/>
      <c r="G718" s="48"/>
      <c r="H718" s="48"/>
      <c r="I718" s="48"/>
      <c r="J718" s="48"/>
      <c r="K718" s="820"/>
      <c r="L718" s="820"/>
      <c r="M718" s="183"/>
      <c r="N718" s="183"/>
      <c r="O718" s="183"/>
      <c r="P718" s="183"/>
      <c r="Q718" s="183"/>
      <c r="R718" s="183"/>
      <c r="S718" s="48"/>
    </row>
    <row r="719" spans="1:21" s="52" customFormat="1">
      <c r="A719" s="207"/>
      <c r="B719" s="2224"/>
      <c r="C719" s="2085"/>
      <c r="D719" s="152"/>
      <c r="E719" s="152"/>
      <c r="F719" s="152"/>
      <c r="G719" s="2085"/>
      <c r="H719" s="2085"/>
      <c r="I719" s="2085"/>
      <c r="J719" s="2085"/>
      <c r="K719" s="2225"/>
      <c r="L719" s="2225"/>
      <c r="M719" s="152"/>
      <c r="N719" s="152"/>
      <c r="O719" s="152"/>
      <c r="P719" s="152"/>
      <c r="Q719" s="152"/>
      <c r="R719" s="152"/>
      <c r="S719" s="2085"/>
    </row>
    <row r="720" spans="1:21">
      <c r="A720" s="975" t="s">
        <v>6404</v>
      </c>
      <c r="D720" s="975">
        <f>COUNTA(A7:A718)</f>
        <v>683</v>
      </c>
      <c r="T720" s="975">
        <f>COUNTA(T7:T718)</f>
        <v>457</v>
      </c>
    </row>
    <row r="727" spans="2:20">
      <c r="B727" s="975" t="s">
        <v>3657</v>
      </c>
      <c r="T727" s="975" t="s">
        <v>12575</v>
      </c>
    </row>
  </sheetData>
  <customSheetViews>
    <customSheetView guid="{EAD1C6BF-B58E-4716-994B-7E887560A863}" showPageBreaks="1">
      <pane xSplit="5" ySplit="5" topLeftCell="F209" activePane="bottomRight" state="frozen"/>
      <selection pane="bottomRight" activeCell="O232" sqref="O232"/>
      <pageMargins left="0.23" right="0.16" top="0.93" bottom="0.51" header="0.511811023622047" footer="0.28000000000000003"/>
      <pageSetup paperSize="9" scale="7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>
      <pane xSplit="5" ySplit="6" topLeftCell="G206" activePane="bottomRight" state="frozen"/>
      <selection pane="bottomRight" activeCell="S231" sqref="S231"/>
      <pageMargins left="0.23" right="0.16" top="0.93" bottom="0.51" header="0.511811023622047" footer="0.28000000000000003"/>
      <pageSetup paperSize="9"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>
      <pane xSplit="4.020833333333333" ySplit="4" topLeftCell="F254" activePane="bottomRight" state="frozen"/>
      <selection pane="bottomRight" activeCell="A672" sqref="A672:XFD672"/>
      <pageMargins left="0.23" right="0.16" top="0.93" bottom="0.51" header="0.511811023622047" footer="0.28000000000000003"/>
      <pageSetup paperSize="9" scale="70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>
      <pane xSplit="5" ySplit="5" topLeftCell="F254" activePane="bottomRight" state="frozen"/>
      <selection pane="bottomRight" activeCell="A672" sqref="A672:XFD672"/>
      <pageMargins left="0.23" right="0.16" top="0.93" bottom="0.51" header="0.511811023622047" footer="0.28000000000000003"/>
      <pageSetup paperSize="9" scale="70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>
      <pane xSplit="4" ySplit="4" topLeftCell="F96" activePane="bottomRight" state="frozen"/>
      <selection pane="bottomRight" activeCell="L102" sqref="L102"/>
      <pageMargins left="0.23" right="0.16" top="0.93" bottom="0.51" header="0.511811023622047" footer="0.28000000000000003"/>
      <pageSetup paperSize="9" scale="70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>
      <pane xSplit="6" ySplit="6" topLeftCell="G13" activePane="bottomRight" state="frozen"/>
      <selection pane="bottomRight" activeCell="D2" sqref="D2"/>
      <pageMargins left="0.23" right="0.16" top="0.93" bottom="0.51" header="0.511811023622047" footer="0.28000000000000003"/>
      <pageSetup paperSize="9"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>
      <pane xSplit="6" ySplit="6" topLeftCell="G516" activePane="bottomRight" state="frozen"/>
      <selection pane="bottomRight" activeCell="A672" sqref="A672:XFD672"/>
      <pageMargins left="0.23" right="0.16" top="0.93" bottom="0.51" header="0.511811023622047" footer="0.28000000000000003"/>
      <pageSetup paperSize="9"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>
      <pane xSplit="6" ySplit="6" topLeftCell="G206" activePane="bottomRight" state="frozen"/>
      <selection pane="bottomRight" activeCell="S231" sqref="S231"/>
      <pageMargins left="0.23" right="0.16" top="0.93" bottom="0.51" header="0.511811023622047" footer="0.28000000000000003"/>
      <pageSetup paperSize="9"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>
      <pane xSplit="5" ySplit="5" topLeftCell="R120" activePane="bottomRight" state="frozen"/>
      <selection pane="bottomRight" activeCell="S135" sqref="S135"/>
      <pageMargins left="0.23" right="0.16" top="0.93" bottom="0.51" header="0.511811023622047" footer="0.28000000000000003"/>
      <pageSetup paperSize="9"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>
      <pane xSplit="4" ySplit="5" topLeftCell="S64" activePane="bottomRight" state="frozen"/>
      <selection pane="bottomRight" activeCell="C81" sqref="C81"/>
      <pageMargins left="0.23" right="0.16" top="0.93" bottom="0.51" header="0.511811023622047" footer="0.28000000000000003"/>
      <pageSetup paperSize="9" scale="70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30" showPageBreaks="1">
      <pane xSplit="4" ySplit="5" topLeftCell="E62" activePane="bottomRight" state="frozen"/>
      <selection pane="bottomRight" activeCell="C1" sqref="C1"/>
      <pageMargins left="0.23" right="0.16" top="0.93" bottom="0.51" header="0.511811023622047" footer="0.28000000000000003"/>
      <pageSetup paperSize="9" scale="70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3">
    <mergeCell ref="R4:R5"/>
    <mergeCell ref="N4:O4"/>
    <mergeCell ref="G4:G5"/>
    <mergeCell ref="K4:M4"/>
    <mergeCell ref="S4:S5"/>
    <mergeCell ref="H4:H5"/>
    <mergeCell ref="I4:I5"/>
    <mergeCell ref="J4:J5"/>
    <mergeCell ref="A4:A5"/>
    <mergeCell ref="B4:B5"/>
    <mergeCell ref="D4:D5"/>
    <mergeCell ref="C4:C5"/>
    <mergeCell ref="E4:E5"/>
  </mergeCells>
  <phoneticPr fontId="30" type="noConversion"/>
  <conditionalFormatting sqref="B1:B1048576">
    <cfRule type="duplicateValues" dxfId="0" priority="1"/>
  </conditionalFormatting>
  <pageMargins left="0.23" right="0.16" top="0.93" bottom="0.51" header="0.511811023622047" footer="0.28000000000000003"/>
  <pageSetup paperSize="9" scale="70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3"/>
  <dimension ref="A1:AB359"/>
  <sheetViews>
    <sheetView zoomScale="145" zoomScaleNormal="100" workbookViewId="0">
      <pane xSplit="4" ySplit="5" topLeftCell="T348" activePane="bottomRight" state="frozen"/>
      <selection pane="topRight" activeCell="E1" sqref="E1"/>
      <selection pane="bottomLeft" activeCell="A6" sqref="A6"/>
      <selection pane="bottomRight" activeCell="B349" sqref="B349"/>
    </sheetView>
  </sheetViews>
  <sheetFormatPr defaultColWidth="9.28515625" defaultRowHeight="12.75"/>
  <cols>
    <col min="1" max="1" width="5" style="2053" customWidth="1"/>
    <col min="2" max="2" width="10.85546875" style="2053" customWidth="1"/>
    <col min="3" max="3" width="23.85546875" style="2053" customWidth="1"/>
    <col min="4" max="4" width="13.28515625" style="2053" customWidth="1"/>
    <col min="5" max="5" width="28" style="2084" customWidth="1"/>
    <col min="6" max="6" width="20.28515625" style="2084" customWidth="1"/>
    <col min="7" max="7" width="19.5703125" style="2084" customWidth="1"/>
    <col min="8" max="8" width="14.28515625" style="2199" customWidth="1"/>
    <col min="9" max="9" width="12.5703125" style="2053" customWidth="1"/>
    <col min="10" max="10" width="9.85546875" style="2084" customWidth="1"/>
    <col min="11" max="11" width="8.7109375" style="2084" customWidth="1"/>
    <col min="12" max="12" width="8.140625" style="2084" customWidth="1"/>
    <col min="13" max="13" width="11.28515625" style="2084" customWidth="1"/>
    <col min="14" max="14" width="7.140625" style="2052" customWidth="1"/>
    <col min="15" max="15" width="9" style="2052" customWidth="1"/>
    <col min="16" max="16" width="8.5703125" style="2052" customWidth="1"/>
    <col min="17" max="17" width="6.7109375" style="2052" customWidth="1"/>
    <col min="18" max="18" width="6.5703125" style="2052" customWidth="1"/>
    <col min="19" max="19" width="6.85546875" style="2052" customWidth="1"/>
    <col min="20" max="20" width="13" style="2125" customWidth="1"/>
    <col min="21" max="21" width="8.28515625" style="2125" customWidth="1"/>
    <col min="22" max="22" width="12.140625" style="2125" customWidth="1"/>
    <col min="23" max="23" width="10" style="2125" customWidth="1"/>
    <col min="24" max="24" width="7.7109375" style="2125" customWidth="1"/>
    <col min="25" max="25" width="9.5703125" style="2125" customWidth="1"/>
    <col min="26" max="26" width="20.140625" style="2084" customWidth="1"/>
    <col min="27" max="16384" width="9.28515625" style="2053"/>
  </cols>
  <sheetData>
    <row r="1" spans="1:28" s="2052" customFormat="1" ht="24" customHeight="1">
      <c r="A1" s="1784" t="s">
        <v>6434</v>
      </c>
      <c r="B1" s="1784"/>
      <c r="C1" s="1784"/>
      <c r="D1" s="1784"/>
      <c r="E1" s="1784"/>
      <c r="F1" s="1784"/>
      <c r="G1" s="1784"/>
      <c r="H1" s="1823"/>
      <c r="J1" s="1784"/>
      <c r="K1" s="1784"/>
      <c r="L1" s="1784"/>
      <c r="M1" s="1784"/>
      <c r="N1" s="1784"/>
      <c r="O1" s="1784"/>
      <c r="P1" s="1784"/>
      <c r="Q1" s="1784"/>
      <c r="R1" s="1784"/>
      <c r="S1" s="1784"/>
      <c r="T1" s="1784"/>
      <c r="U1" s="1784"/>
      <c r="V1" s="1784"/>
      <c r="W1" s="1784"/>
      <c r="X1" s="1784"/>
      <c r="Y1" s="1784"/>
      <c r="Z1" s="1784"/>
    </row>
    <row r="2" spans="1:28" s="2052" customFormat="1" ht="12" customHeight="1">
      <c r="A2" s="2"/>
      <c r="B2" s="2"/>
      <c r="C2" s="2"/>
      <c r="D2" s="2"/>
      <c r="E2" s="2"/>
      <c r="F2" s="2"/>
      <c r="G2" s="2"/>
      <c r="H2" s="2123"/>
      <c r="J2" s="2"/>
      <c r="K2" s="2"/>
      <c r="L2" s="2"/>
      <c r="M2" s="2"/>
      <c r="N2" s="2"/>
      <c r="O2" s="2"/>
      <c r="P2" s="2"/>
      <c r="Q2" s="2"/>
      <c r="R2" s="2124" t="s">
        <v>691</v>
      </c>
      <c r="S2" s="2"/>
      <c r="T2" s="327"/>
      <c r="U2" s="327"/>
      <c r="V2" s="327"/>
      <c r="W2" s="327"/>
      <c r="X2" s="327"/>
      <c r="Y2" s="327"/>
      <c r="Z2" s="2"/>
    </row>
    <row r="3" spans="1:28" s="2052" customFormat="1" ht="13.5" thickBot="1">
      <c r="A3" s="2085"/>
      <c r="B3" s="2085"/>
      <c r="C3" s="2085"/>
      <c r="D3" s="2085"/>
      <c r="E3" s="2085"/>
      <c r="F3" s="2085"/>
      <c r="G3" s="2085"/>
      <c r="H3" s="2111"/>
      <c r="J3" s="2085"/>
      <c r="K3" s="2085"/>
      <c r="L3" s="2085"/>
      <c r="M3" s="2085"/>
      <c r="N3" s="2085"/>
      <c r="O3" s="2085"/>
      <c r="P3" s="2085"/>
      <c r="Q3" s="2085"/>
      <c r="R3" s="975" t="s">
        <v>692</v>
      </c>
      <c r="S3" s="2085"/>
      <c r="T3" s="2125"/>
      <c r="U3" s="2125"/>
      <c r="V3" s="2125"/>
      <c r="W3" s="2125"/>
      <c r="X3" s="2125"/>
      <c r="Y3" s="2125"/>
      <c r="Z3" s="2085"/>
    </row>
    <row r="4" spans="1:28" s="2052" customFormat="1" ht="17.25" customHeight="1">
      <c r="A4" s="3771" t="s">
        <v>2418</v>
      </c>
      <c r="B4" s="3773" t="s">
        <v>2419</v>
      </c>
      <c r="C4" s="3758" t="s">
        <v>2420</v>
      </c>
      <c r="D4" s="3758" t="s">
        <v>282</v>
      </c>
      <c r="E4" s="3758" t="s">
        <v>3202</v>
      </c>
      <c r="F4" s="2127" t="s">
        <v>13378</v>
      </c>
      <c r="G4" s="3758" t="s">
        <v>281</v>
      </c>
      <c r="H4" s="2128" t="s">
        <v>6162</v>
      </c>
      <c r="I4" s="2057" t="s">
        <v>12602</v>
      </c>
      <c r="J4" s="3767" t="s">
        <v>842</v>
      </c>
      <c r="K4" s="3769" t="s">
        <v>843</v>
      </c>
      <c r="L4" s="3769" t="s">
        <v>160</v>
      </c>
      <c r="M4" s="3767" t="s">
        <v>3228</v>
      </c>
      <c r="N4" s="3760" t="s">
        <v>1029</v>
      </c>
      <c r="O4" s="3761"/>
      <c r="P4" s="3762"/>
      <c r="Q4" s="3700" t="s">
        <v>4238</v>
      </c>
      <c r="R4" s="3701"/>
      <c r="S4" s="3798" t="s">
        <v>693</v>
      </c>
      <c r="T4" s="3800" t="s">
        <v>6079</v>
      </c>
      <c r="U4" s="3801"/>
      <c r="V4" s="2504" t="s">
        <v>18919</v>
      </c>
      <c r="W4" s="643" t="s">
        <v>6080</v>
      </c>
      <c r="X4" s="643" t="s">
        <v>6081</v>
      </c>
      <c r="Y4" s="643" t="s">
        <v>6082</v>
      </c>
      <c r="Z4" s="3763" t="s">
        <v>284</v>
      </c>
    </row>
    <row r="5" spans="1:28" s="2052" customFormat="1" ht="15.75" customHeight="1" thickBot="1">
      <c r="A5" s="3772"/>
      <c r="B5" s="3774"/>
      <c r="C5" s="3759"/>
      <c r="D5" s="3759"/>
      <c r="E5" s="3759"/>
      <c r="F5" s="2129"/>
      <c r="G5" s="3759"/>
      <c r="H5" s="2130"/>
      <c r="I5" s="2058"/>
      <c r="J5" s="3775"/>
      <c r="K5" s="3770"/>
      <c r="L5" s="3770"/>
      <c r="M5" s="3775"/>
      <c r="N5" s="2131" t="s">
        <v>3203</v>
      </c>
      <c r="O5" s="2132" t="s">
        <v>3204</v>
      </c>
      <c r="P5" s="2133" t="s">
        <v>2336</v>
      </c>
      <c r="Q5" s="2134" t="s">
        <v>4237</v>
      </c>
      <c r="R5" s="2135" t="s">
        <v>2201</v>
      </c>
      <c r="S5" s="3799"/>
      <c r="T5" s="2060" t="s">
        <v>6083</v>
      </c>
      <c r="U5" s="644" t="s">
        <v>6084</v>
      </c>
      <c r="V5" s="644"/>
      <c r="W5" s="644"/>
      <c r="X5" s="644"/>
      <c r="Y5" s="644"/>
      <c r="Z5" s="3764"/>
      <c r="AB5" s="2052" t="s">
        <v>19977</v>
      </c>
    </row>
    <row r="6" spans="1:28" ht="6" customHeight="1">
      <c r="A6" s="7"/>
      <c r="B6" s="8"/>
      <c r="C6" s="8"/>
      <c r="D6" s="8"/>
      <c r="E6" s="2136"/>
      <c r="F6" s="2136"/>
      <c r="G6" s="2136"/>
      <c r="H6" s="2137"/>
      <c r="J6" s="2136"/>
      <c r="K6" s="11"/>
      <c r="L6" s="11"/>
      <c r="M6" s="2136"/>
      <c r="N6" s="2138"/>
      <c r="O6" s="2138"/>
      <c r="P6" s="10"/>
      <c r="Q6" s="10"/>
      <c r="R6" s="10"/>
      <c r="S6" s="10"/>
      <c r="T6" s="642"/>
      <c r="U6" s="642"/>
      <c r="V6" s="642"/>
      <c r="W6" s="642"/>
      <c r="X6" s="642"/>
      <c r="Y6" s="642"/>
      <c r="Z6" s="11"/>
    </row>
    <row r="7" spans="1:28">
      <c r="A7" s="2139">
        <f t="shared" ref="A7:A70" si="0">A6+1</f>
        <v>1</v>
      </c>
      <c r="B7" s="2140" t="s">
        <v>15486</v>
      </c>
      <c r="C7" s="2064" t="s">
        <v>3421</v>
      </c>
      <c r="D7" s="2064" t="s">
        <v>6458</v>
      </c>
      <c r="E7" s="2141" t="s">
        <v>2524</v>
      </c>
      <c r="F7" s="2141"/>
      <c r="G7" s="2141" t="s">
        <v>2524</v>
      </c>
      <c r="H7" s="2142"/>
      <c r="I7" s="1573" t="s">
        <v>17273</v>
      </c>
      <c r="J7" s="2143"/>
      <c r="K7" s="2144"/>
      <c r="L7" s="2144"/>
      <c r="M7" s="2141" t="s">
        <v>2524</v>
      </c>
      <c r="N7" s="2145" t="s">
        <v>2524</v>
      </c>
      <c r="O7" s="2145" t="s">
        <v>2524</v>
      </c>
      <c r="P7" s="2141" t="s">
        <v>2524</v>
      </c>
      <c r="Q7" s="2141"/>
      <c r="R7" s="2141"/>
      <c r="S7" s="2141"/>
      <c r="T7" s="645"/>
      <c r="U7" s="329" t="str">
        <f t="shared" ref="U7:U36" si="1">IF(ISERROR(INDEX(data1,MATCH(T7,item1,0),4))," ",INDEX(data1,MATCH(T7,item1,0),4))</f>
        <v xml:space="preserve"> </v>
      </c>
      <c r="V7" s="2155"/>
      <c r="W7" s="645"/>
      <c r="X7" s="645"/>
      <c r="Y7" s="645"/>
      <c r="Z7" s="2144"/>
    </row>
    <row r="8" spans="1:28">
      <c r="A8" s="128">
        <f t="shared" si="0"/>
        <v>2</v>
      </c>
      <c r="B8" s="2146" t="s">
        <v>15487</v>
      </c>
      <c r="C8" s="2147" t="s">
        <v>4397</v>
      </c>
      <c r="D8" s="2147" t="s">
        <v>4397</v>
      </c>
      <c r="E8" s="2148" t="s">
        <v>3422</v>
      </c>
      <c r="F8" s="2148"/>
      <c r="G8" s="2148" t="s">
        <v>4381</v>
      </c>
      <c r="H8" s="2149"/>
      <c r="I8" s="132" t="s">
        <v>3516</v>
      </c>
      <c r="J8" s="2150"/>
      <c r="K8" s="2151"/>
      <c r="L8" s="2151"/>
      <c r="M8" s="2148" t="s">
        <v>4766</v>
      </c>
      <c r="N8" s="2152">
        <v>0</v>
      </c>
      <c r="O8" s="2152">
        <v>140</v>
      </c>
      <c r="P8" s="2153" t="s">
        <v>3660</v>
      </c>
      <c r="Q8" s="348" t="str">
        <f>IF(ISERROR(INDEX(data,MATCH(LEN(S8),item,0),2))," ",INDEX(data,MATCH(LEN(S8),item,0),2))</f>
        <v xml:space="preserve"> </v>
      </c>
      <c r="R8" s="2153"/>
      <c r="S8" s="2153"/>
      <c r="T8" s="2154"/>
      <c r="U8" s="2155" t="str">
        <f t="shared" si="1"/>
        <v xml:space="preserve"> </v>
      </c>
      <c r="V8" s="2155"/>
      <c r="W8" s="2154"/>
      <c r="X8" s="2154"/>
      <c r="Y8" s="2154"/>
      <c r="Z8" s="2151"/>
      <c r="AA8" s="2084"/>
    </row>
    <row r="9" spans="1:28">
      <c r="A9" s="128">
        <f t="shared" si="0"/>
        <v>3</v>
      </c>
      <c r="B9" s="1622" t="s">
        <v>15488</v>
      </c>
      <c r="C9" s="30" t="s">
        <v>4505</v>
      </c>
      <c r="D9" s="44" t="s">
        <v>4275</v>
      </c>
      <c r="E9" s="145" t="s">
        <v>1514</v>
      </c>
      <c r="F9" s="145"/>
      <c r="G9" s="145" t="s">
        <v>4381</v>
      </c>
      <c r="H9" s="2156"/>
      <c r="I9" s="2157" t="s">
        <v>3516</v>
      </c>
      <c r="J9" s="140" t="s">
        <v>4206</v>
      </c>
      <c r="K9" s="47">
        <v>15.8</v>
      </c>
      <c r="L9" s="47">
        <v>360</v>
      </c>
      <c r="M9" s="145" t="s">
        <v>4766</v>
      </c>
      <c r="N9" s="43">
        <v>0</v>
      </c>
      <c r="O9" s="43">
        <v>25</v>
      </c>
      <c r="P9" s="33" t="s">
        <v>3660</v>
      </c>
      <c r="Q9" s="348">
        <f t="shared" ref="Q9:Q39" si="2">IF(ISERROR(INDEX(data,MATCH(LEN(S9),item,0),2))," ",INDEX(data,MATCH(LEN(S9),item,0),2))</f>
        <v>5</v>
      </c>
      <c r="R9" s="33" t="s">
        <v>4849</v>
      </c>
      <c r="S9" s="33" t="s">
        <v>1527</v>
      </c>
      <c r="T9" s="2158"/>
      <c r="U9" s="329" t="str">
        <f t="shared" si="1"/>
        <v xml:space="preserve"> </v>
      </c>
      <c r="V9" s="329"/>
      <c r="W9" s="2158"/>
      <c r="X9" s="2158"/>
      <c r="Y9" s="2158"/>
      <c r="Z9" s="2159"/>
      <c r="AA9" s="2084"/>
    </row>
    <row r="10" spans="1:28">
      <c r="A10" s="128">
        <f t="shared" si="0"/>
        <v>4</v>
      </c>
      <c r="B10" s="1622" t="s">
        <v>15489</v>
      </c>
      <c r="C10" s="30" t="s">
        <v>4765</v>
      </c>
      <c r="D10" s="44" t="s">
        <v>4353</v>
      </c>
      <c r="E10" s="145" t="s">
        <v>1514</v>
      </c>
      <c r="F10" s="145"/>
      <c r="G10" s="145" t="s">
        <v>4381</v>
      </c>
      <c r="H10" s="2156"/>
      <c r="I10" s="2157" t="s">
        <v>3516</v>
      </c>
      <c r="J10" s="140" t="s">
        <v>4205</v>
      </c>
      <c r="K10" s="47">
        <v>16.2</v>
      </c>
      <c r="L10" s="47">
        <v>205</v>
      </c>
      <c r="M10" s="145" t="s">
        <v>4766</v>
      </c>
      <c r="N10" s="43">
        <v>0</v>
      </c>
      <c r="O10" s="43">
        <v>20</v>
      </c>
      <c r="P10" s="33" t="s">
        <v>3660</v>
      </c>
      <c r="Q10" s="348" t="str">
        <f t="shared" si="2"/>
        <v xml:space="preserve"> </v>
      </c>
      <c r="R10" s="33"/>
      <c r="S10" s="33"/>
      <c r="T10" s="2158"/>
      <c r="U10" s="329" t="str">
        <f t="shared" si="1"/>
        <v xml:space="preserve"> </v>
      </c>
      <c r="V10" s="329"/>
      <c r="W10" s="2158"/>
      <c r="X10" s="2158"/>
      <c r="Y10" s="2158"/>
      <c r="Z10" s="2159"/>
      <c r="AA10" s="2084"/>
    </row>
    <row r="11" spans="1:28">
      <c r="A11" s="128">
        <f t="shared" si="0"/>
        <v>5</v>
      </c>
      <c r="B11" s="1622" t="s">
        <v>15490</v>
      </c>
      <c r="C11" s="30" t="s">
        <v>3617</v>
      </c>
      <c r="D11" s="44" t="s">
        <v>3616</v>
      </c>
      <c r="E11" s="145" t="s">
        <v>1514</v>
      </c>
      <c r="F11" s="145"/>
      <c r="G11" s="145" t="s">
        <v>4381</v>
      </c>
      <c r="H11" s="2156"/>
      <c r="I11" s="132" t="s">
        <v>17259</v>
      </c>
      <c r="J11" s="140" t="s">
        <v>4206</v>
      </c>
      <c r="K11" s="47">
        <v>18.3</v>
      </c>
      <c r="L11" s="47">
        <v>82</v>
      </c>
      <c r="M11" s="145" t="s">
        <v>4766</v>
      </c>
      <c r="N11" s="43">
        <v>0</v>
      </c>
      <c r="O11" s="43">
        <v>25</v>
      </c>
      <c r="P11" s="33" t="s">
        <v>3660</v>
      </c>
      <c r="Q11" s="348" t="str">
        <f t="shared" si="2"/>
        <v xml:space="preserve"> </v>
      </c>
      <c r="R11" s="33"/>
      <c r="S11" s="33"/>
      <c r="T11" s="2158"/>
      <c r="U11" s="329" t="str">
        <f t="shared" si="1"/>
        <v xml:space="preserve"> </v>
      </c>
      <c r="V11" s="329"/>
      <c r="W11" s="2158"/>
      <c r="X11" s="2158"/>
      <c r="Y11" s="2158"/>
      <c r="Z11" s="2159"/>
      <c r="AA11" s="2084"/>
    </row>
    <row r="12" spans="1:28">
      <c r="A12" s="128">
        <f t="shared" si="0"/>
        <v>6</v>
      </c>
      <c r="B12" s="1622" t="s">
        <v>15491</v>
      </c>
      <c r="C12" s="30" t="s">
        <v>1946</v>
      </c>
      <c r="D12" s="30" t="s">
        <v>297</v>
      </c>
      <c r="E12" s="145" t="s">
        <v>315</v>
      </c>
      <c r="F12" s="145"/>
      <c r="G12" s="145" t="s">
        <v>2559</v>
      </c>
      <c r="H12" s="2156"/>
      <c r="I12" s="132" t="s">
        <v>3516</v>
      </c>
      <c r="J12" s="140"/>
      <c r="K12" s="47"/>
      <c r="L12" s="47"/>
      <c r="M12" s="145" t="s">
        <v>4766</v>
      </c>
      <c r="N12" s="43">
        <v>0</v>
      </c>
      <c r="O12" s="43">
        <v>20</v>
      </c>
      <c r="P12" s="33" t="s">
        <v>3660</v>
      </c>
      <c r="Q12" s="348" t="str">
        <f t="shared" si="2"/>
        <v xml:space="preserve"> </v>
      </c>
      <c r="R12" s="33"/>
      <c r="S12" s="33"/>
      <c r="T12" s="329"/>
      <c r="U12" s="329" t="str">
        <f t="shared" si="1"/>
        <v xml:space="preserve"> </v>
      </c>
      <c r="V12" s="329"/>
      <c r="W12" s="329"/>
      <c r="X12" s="329"/>
      <c r="Y12" s="329"/>
      <c r="Z12" s="47"/>
      <c r="AA12" s="2084"/>
    </row>
    <row r="13" spans="1:28">
      <c r="A13" s="128">
        <f t="shared" si="0"/>
        <v>7</v>
      </c>
      <c r="B13" s="1622" t="s">
        <v>15492</v>
      </c>
      <c r="C13" s="30" t="s">
        <v>3663</v>
      </c>
      <c r="D13" s="44" t="s">
        <v>817</v>
      </c>
      <c r="E13" s="145" t="s">
        <v>1515</v>
      </c>
      <c r="F13" s="145"/>
      <c r="G13" s="145" t="s">
        <v>4381</v>
      </c>
      <c r="H13" s="2156"/>
      <c r="I13" s="132" t="s">
        <v>3516</v>
      </c>
      <c r="J13" s="140" t="s">
        <v>519</v>
      </c>
      <c r="K13" s="47">
        <v>42</v>
      </c>
      <c r="L13" s="47">
        <v>42</v>
      </c>
      <c r="M13" s="145" t="s">
        <v>4766</v>
      </c>
      <c r="N13" s="43">
        <v>0</v>
      </c>
      <c r="O13" s="43">
        <v>50</v>
      </c>
      <c r="P13" s="33" t="s">
        <v>3660</v>
      </c>
      <c r="Q13" s="348" t="str">
        <f t="shared" si="2"/>
        <v xml:space="preserve"> </v>
      </c>
      <c r="R13" s="33"/>
      <c r="S13" s="33"/>
      <c r="T13" s="2158"/>
      <c r="U13" s="329" t="str">
        <f t="shared" si="1"/>
        <v xml:space="preserve"> </v>
      </c>
      <c r="V13" s="329"/>
      <c r="W13" s="2158"/>
      <c r="X13" s="2158"/>
      <c r="Y13" s="2158"/>
      <c r="Z13" s="2159"/>
      <c r="AA13" s="2084"/>
    </row>
    <row r="14" spans="1:28">
      <c r="A14" s="128">
        <f t="shared" si="0"/>
        <v>8</v>
      </c>
      <c r="B14" s="1622" t="s">
        <v>15493</v>
      </c>
      <c r="C14" s="30" t="s">
        <v>4767</v>
      </c>
      <c r="D14" s="44" t="s">
        <v>2431</v>
      </c>
      <c r="E14" s="145" t="s">
        <v>3751</v>
      </c>
      <c r="F14" s="145" t="s">
        <v>17721</v>
      </c>
      <c r="G14" s="145" t="s">
        <v>4381</v>
      </c>
      <c r="H14" s="2156"/>
      <c r="I14" s="132" t="s">
        <v>3516</v>
      </c>
      <c r="J14" s="140" t="s">
        <v>233</v>
      </c>
      <c r="K14" s="2160" t="s">
        <v>1030</v>
      </c>
      <c r="L14" s="47">
        <v>150</v>
      </c>
      <c r="M14" s="145" t="s">
        <v>1963</v>
      </c>
      <c r="N14" s="43">
        <v>-400</v>
      </c>
      <c r="O14" s="43">
        <v>0</v>
      </c>
      <c r="P14" s="33" t="s">
        <v>103</v>
      </c>
      <c r="Q14" s="348">
        <f t="shared" si="2"/>
        <v>125</v>
      </c>
      <c r="R14" s="33" t="s">
        <v>695</v>
      </c>
      <c r="S14" s="320" t="s">
        <v>698</v>
      </c>
      <c r="T14" s="329">
        <v>90003045</v>
      </c>
      <c r="U14" s="329" t="str">
        <f t="shared" si="1"/>
        <v xml:space="preserve"> </v>
      </c>
      <c r="V14" s="329"/>
      <c r="W14" s="329"/>
      <c r="X14" s="329"/>
      <c r="Y14" s="329"/>
      <c r="Z14" s="2159"/>
      <c r="AA14" s="2084"/>
    </row>
    <row r="15" spans="1:28">
      <c r="A15" s="128">
        <f t="shared" si="0"/>
        <v>9</v>
      </c>
      <c r="B15" s="1622" t="s">
        <v>15494</v>
      </c>
      <c r="C15" s="30" t="s">
        <v>4072</v>
      </c>
      <c r="D15" s="44" t="s">
        <v>2431</v>
      </c>
      <c r="E15" s="145" t="s">
        <v>3751</v>
      </c>
      <c r="F15" s="145" t="s">
        <v>17722</v>
      </c>
      <c r="G15" s="145" t="s">
        <v>4381</v>
      </c>
      <c r="H15" s="2156"/>
      <c r="I15" s="132" t="s">
        <v>3516</v>
      </c>
      <c r="J15" s="140" t="s">
        <v>3337</v>
      </c>
      <c r="K15" s="47" t="s">
        <v>1031</v>
      </c>
      <c r="L15" s="47">
        <v>130</v>
      </c>
      <c r="M15" s="145" t="s">
        <v>1963</v>
      </c>
      <c r="N15" s="43">
        <v>0</v>
      </c>
      <c r="O15" s="43">
        <v>600</v>
      </c>
      <c r="P15" s="33" t="s">
        <v>103</v>
      </c>
      <c r="Q15" s="348">
        <f t="shared" si="2"/>
        <v>125</v>
      </c>
      <c r="R15" s="33" t="s">
        <v>4239</v>
      </c>
      <c r="S15" s="331" t="s">
        <v>698</v>
      </c>
      <c r="T15" s="329">
        <v>90003045</v>
      </c>
      <c r="U15" s="329" t="str">
        <f t="shared" si="1"/>
        <v xml:space="preserve"> </v>
      </c>
      <c r="V15" s="329"/>
      <c r="W15" s="329"/>
      <c r="X15" s="329"/>
      <c r="Y15" s="329"/>
      <c r="Z15" s="2159"/>
      <c r="AA15" s="2084"/>
    </row>
    <row r="16" spans="1:28">
      <c r="A16" s="128">
        <f t="shared" si="0"/>
        <v>10</v>
      </c>
      <c r="B16" s="1622" t="s">
        <v>15495</v>
      </c>
      <c r="C16" s="30" t="s">
        <v>4072</v>
      </c>
      <c r="D16" s="44" t="s">
        <v>2431</v>
      </c>
      <c r="E16" s="145" t="s">
        <v>3751</v>
      </c>
      <c r="F16" s="145" t="s">
        <v>17723</v>
      </c>
      <c r="G16" s="145" t="s">
        <v>4381</v>
      </c>
      <c r="H16" s="2156"/>
      <c r="I16" s="132" t="s">
        <v>17261</v>
      </c>
      <c r="J16" s="140" t="s">
        <v>3337</v>
      </c>
      <c r="K16" s="47" t="s">
        <v>1031</v>
      </c>
      <c r="L16" s="47">
        <v>130</v>
      </c>
      <c r="M16" s="145" t="s">
        <v>1963</v>
      </c>
      <c r="N16" s="43">
        <v>0</v>
      </c>
      <c r="O16" s="43">
        <v>400</v>
      </c>
      <c r="P16" s="33" t="s">
        <v>103</v>
      </c>
      <c r="Q16" s="348">
        <f t="shared" si="2"/>
        <v>125</v>
      </c>
      <c r="R16" s="33" t="s">
        <v>4239</v>
      </c>
      <c r="S16" s="331" t="s">
        <v>698</v>
      </c>
      <c r="T16" s="329">
        <v>90003045</v>
      </c>
      <c r="U16" s="329" t="str">
        <f t="shared" si="1"/>
        <v xml:space="preserve"> </v>
      </c>
      <c r="V16" s="329"/>
      <c r="W16" s="329"/>
      <c r="X16" s="329"/>
      <c r="Y16" s="329"/>
      <c r="Z16" s="2159"/>
      <c r="AA16" s="2084"/>
    </row>
    <row r="17" spans="1:27">
      <c r="A17" s="128">
        <f t="shared" si="0"/>
        <v>11</v>
      </c>
      <c r="B17" s="1622" t="s">
        <v>15496</v>
      </c>
      <c r="C17" s="30" t="s">
        <v>4768</v>
      </c>
      <c r="D17" s="44" t="s">
        <v>817</v>
      </c>
      <c r="E17" s="145" t="s">
        <v>1514</v>
      </c>
      <c r="F17" s="145"/>
      <c r="G17" s="145" t="s">
        <v>4381</v>
      </c>
      <c r="H17" s="2156"/>
      <c r="I17" s="132" t="s">
        <v>3516</v>
      </c>
      <c r="J17" s="140" t="s">
        <v>3207</v>
      </c>
      <c r="K17" s="47">
        <v>13.9</v>
      </c>
      <c r="L17" s="47">
        <v>244</v>
      </c>
      <c r="M17" s="145" t="s">
        <v>4766</v>
      </c>
      <c r="N17" s="43">
        <v>0</v>
      </c>
      <c r="O17" s="43">
        <v>16</v>
      </c>
      <c r="P17" s="33" t="s">
        <v>3660</v>
      </c>
      <c r="Q17" s="348" t="str">
        <f t="shared" si="2"/>
        <v xml:space="preserve"> </v>
      </c>
      <c r="R17" s="33"/>
      <c r="S17" s="320"/>
      <c r="T17" s="2158"/>
      <c r="U17" s="329" t="str">
        <f t="shared" si="1"/>
        <v xml:space="preserve"> </v>
      </c>
      <c r="V17" s="329"/>
      <c r="W17" s="2158"/>
      <c r="X17" s="2158"/>
      <c r="Y17" s="2158"/>
      <c r="Z17" s="2159"/>
      <c r="AA17" s="2084"/>
    </row>
    <row r="18" spans="1:27">
      <c r="A18" s="128">
        <f t="shared" si="0"/>
        <v>12</v>
      </c>
      <c r="B18" s="1622" t="s">
        <v>15497</v>
      </c>
      <c r="C18" s="30" t="s">
        <v>4769</v>
      </c>
      <c r="D18" s="44" t="s">
        <v>4263</v>
      </c>
      <c r="E18" s="145" t="s">
        <v>3760</v>
      </c>
      <c r="F18" s="145" t="s">
        <v>17717</v>
      </c>
      <c r="G18" s="145" t="s">
        <v>4381</v>
      </c>
      <c r="H18" s="2156"/>
      <c r="I18" s="132" t="s">
        <v>17261</v>
      </c>
      <c r="J18" s="140" t="s">
        <v>233</v>
      </c>
      <c r="K18" s="2160" t="s">
        <v>1032</v>
      </c>
      <c r="L18" s="47">
        <v>1060</v>
      </c>
      <c r="M18" s="145" t="s">
        <v>1963</v>
      </c>
      <c r="N18" s="43">
        <v>-10</v>
      </c>
      <c r="O18" s="43">
        <v>10</v>
      </c>
      <c r="P18" s="33" t="s">
        <v>4770</v>
      </c>
      <c r="Q18" s="348">
        <f t="shared" si="2"/>
        <v>125</v>
      </c>
      <c r="R18" s="33" t="s">
        <v>4239</v>
      </c>
      <c r="S18" s="331" t="s">
        <v>698</v>
      </c>
      <c r="T18" s="329">
        <v>90001027</v>
      </c>
      <c r="U18" s="329" t="str">
        <f t="shared" si="1"/>
        <v xml:space="preserve"> </v>
      </c>
      <c r="V18" s="329"/>
      <c r="W18" s="329"/>
      <c r="X18" s="329"/>
      <c r="Y18" s="329"/>
      <c r="Z18" s="2159"/>
      <c r="AA18" s="2084"/>
    </row>
    <row r="19" spans="1:27">
      <c r="A19" s="128">
        <f t="shared" si="0"/>
        <v>13</v>
      </c>
      <c r="B19" s="1622" t="s">
        <v>15498</v>
      </c>
      <c r="C19" s="30" t="s">
        <v>4769</v>
      </c>
      <c r="D19" s="44" t="s">
        <v>4263</v>
      </c>
      <c r="E19" s="145" t="s">
        <v>3760</v>
      </c>
      <c r="F19" s="145" t="s">
        <v>17718</v>
      </c>
      <c r="G19" s="145" t="s">
        <v>4381</v>
      </c>
      <c r="H19" s="2156"/>
      <c r="I19" s="132" t="s">
        <v>3516</v>
      </c>
      <c r="J19" s="140" t="s">
        <v>233</v>
      </c>
      <c r="K19" s="2160" t="s">
        <v>1032</v>
      </c>
      <c r="L19" s="47">
        <v>1060</v>
      </c>
      <c r="M19" s="145" t="s">
        <v>1963</v>
      </c>
      <c r="N19" s="43">
        <v>-30</v>
      </c>
      <c r="O19" s="43">
        <v>20</v>
      </c>
      <c r="P19" s="33" t="s">
        <v>4770</v>
      </c>
      <c r="Q19" s="348">
        <f t="shared" si="2"/>
        <v>125</v>
      </c>
      <c r="R19" s="33" t="s">
        <v>4239</v>
      </c>
      <c r="S19" s="331" t="s">
        <v>698</v>
      </c>
      <c r="T19" s="329">
        <v>90001027</v>
      </c>
      <c r="U19" s="329" t="str">
        <f t="shared" si="1"/>
        <v xml:space="preserve"> </v>
      </c>
      <c r="V19" s="329"/>
      <c r="W19" s="329"/>
      <c r="X19" s="329"/>
      <c r="Y19" s="329"/>
      <c r="Z19" s="2159"/>
      <c r="AA19" s="2084"/>
    </row>
    <row r="20" spans="1:27">
      <c r="A20" s="128">
        <f t="shared" si="0"/>
        <v>14</v>
      </c>
      <c r="B20" s="1622" t="s">
        <v>15499</v>
      </c>
      <c r="C20" s="30" t="s">
        <v>4772</v>
      </c>
      <c r="D20" s="44" t="s">
        <v>817</v>
      </c>
      <c r="E20" s="145" t="s">
        <v>3751</v>
      </c>
      <c r="F20" s="145" t="s">
        <v>17724</v>
      </c>
      <c r="G20" s="145" t="s">
        <v>4381</v>
      </c>
      <c r="H20" s="2156"/>
      <c r="I20" s="132" t="s">
        <v>3516</v>
      </c>
      <c r="J20" s="140" t="s">
        <v>3211</v>
      </c>
      <c r="K20" s="47">
        <v>0.2</v>
      </c>
      <c r="L20" s="47">
        <v>15.6</v>
      </c>
      <c r="M20" s="145" t="s">
        <v>1963</v>
      </c>
      <c r="N20" s="43">
        <v>0</v>
      </c>
      <c r="O20" s="43">
        <v>0.25</v>
      </c>
      <c r="P20" s="33" t="s">
        <v>3660</v>
      </c>
      <c r="Q20" s="348" t="str">
        <f t="shared" si="2"/>
        <v xml:space="preserve"> </v>
      </c>
      <c r="R20" s="33"/>
      <c r="S20" s="320"/>
      <c r="T20" s="329"/>
      <c r="U20" s="329" t="str">
        <f t="shared" si="1"/>
        <v xml:space="preserve"> </v>
      </c>
      <c r="V20" s="329"/>
      <c r="W20" s="329"/>
      <c r="X20" s="329"/>
      <c r="Y20" s="329"/>
      <c r="Z20" s="2159"/>
      <c r="AA20" s="2084"/>
    </row>
    <row r="21" spans="1:27">
      <c r="A21" s="128">
        <f t="shared" si="0"/>
        <v>15</v>
      </c>
      <c r="B21" s="1622" t="s">
        <v>15500</v>
      </c>
      <c r="C21" s="30" t="s">
        <v>4506</v>
      </c>
      <c r="D21" s="44" t="s">
        <v>823</v>
      </c>
      <c r="E21" s="145" t="s">
        <v>1514</v>
      </c>
      <c r="F21" s="145"/>
      <c r="G21" s="145" t="s">
        <v>4381</v>
      </c>
      <c r="H21" s="2156"/>
      <c r="I21" s="132" t="s">
        <v>3516</v>
      </c>
      <c r="J21" s="140" t="s">
        <v>3026</v>
      </c>
      <c r="K21" s="47">
        <v>2</v>
      </c>
      <c r="L21" s="47">
        <v>20</v>
      </c>
      <c r="M21" s="145" t="s">
        <v>4766</v>
      </c>
      <c r="N21" s="43">
        <v>0</v>
      </c>
      <c r="O21" s="43">
        <v>4</v>
      </c>
      <c r="P21" s="33" t="s">
        <v>3660</v>
      </c>
      <c r="Q21" s="348">
        <f t="shared" si="2"/>
        <v>5</v>
      </c>
      <c r="R21" s="33" t="s">
        <v>4849</v>
      </c>
      <c r="S21" s="320" t="s">
        <v>1527</v>
      </c>
      <c r="T21" s="2158"/>
      <c r="U21" s="329" t="str">
        <f t="shared" si="1"/>
        <v xml:space="preserve"> </v>
      </c>
      <c r="V21" s="329"/>
      <c r="W21" s="2158"/>
      <c r="X21" s="2158"/>
      <c r="Y21" s="2158"/>
      <c r="Z21" s="2159"/>
      <c r="AA21" s="2084"/>
    </row>
    <row r="22" spans="1:27">
      <c r="A22" s="128">
        <f t="shared" si="0"/>
        <v>16</v>
      </c>
      <c r="B22" s="1622" t="s">
        <v>15501</v>
      </c>
      <c r="C22" s="30" t="s">
        <v>4771</v>
      </c>
      <c r="D22" s="44" t="s">
        <v>817</v>
      </c>
      <c r="E22" s="145" t="s">
        <v>3751</v>
      </c>
      <c r="F22" s="145" t="s">
        <v>17725</v>
      </c>
      <c r="G22" s="145" t="s">
        <v>4381</v>
      </c>
      <c r="H22" s="2156"/>
      <c r="I22" s="132" t="s">
        <v>17262</v>
      </c>
      <c r="J22" s="140" t="s">
        <v>3026</v>
      </c>
      <c r="K22" s="47">
        <v>0.25</v>
      </c>
      <c r="L22" s="47">
        <v>40</v>
      </c>
      <c r="M22" s="145" t="s">
        <v>1963</v>
      </c>
      <c r="N22" s="43">
        <v>0</v>
      </c>
      <c r="O22" s="43">
        <v>1</v>
      </c>
      <c r="P22" s="33" t="s">
        <v>3660</v>
      </c>
      <c r="Q22" s="348" t="str">
        <f t="shared" si="2"/>
        <v xml:space="preserve"> </v>
      </c>
      <c r="R22" s="33"/>
      <c r="S22" s="320"/>
      <c r="T22" s="329"/>
      <c r="U22" s="329" t="str">
        <f t="shared" si="1"/>
        <v xml:space="preserve"> </v>
      </c>
      <c r="V22" s="329"/>
      <c r="W22" s="329"/>
      <c r="X22" s="329"/>
      <c r="Y22" s="329"/>
      <c r="Z22" s="2159"/>
      <c r="AA22" s="2084"/>
    </row>
    <row r="23" spans="1:27">
      <c r="A23" s="128">
        <f t="shared" si="0"/>
        <v>17</v>
      </c>
      <c r="B23" s="1622" t="s">
        <v>15502</v>
      </c>
      <c r="C23" s="30" t="s">
        <v>4772</v>
      </c>
      <c r="D23" s="44" t="s">
        <v>817</v>
      </c>
      <c r="E23" s="145" t="s">
        <v>3751</v>
      </c>
      <c r="F23" s="145" t="s">
        <v>17726</v>
      </c>
      <c r="G23" s="145" t="s">
        <v>4381</v>
      </c>
      <c r="H23" s="2156"/>
      <c r="I23" s="132" t="s">
        <v>17262</v>
      </c>
      <c r="J23" s="140" t="s">
        <v>3026</v>
      </c>
      <c r="K23" s="47">
        <v>0.2</v>
      </c>
      <c r="L23" s="47">
        <v>33</v>
      </c>
      <c r="M23" s="145" t="s">
        <v>1963</v>
      </c>
      <c r="N23" s="43">
        <v>0</v>
      </c>
      <c r="O23" s="43">
        <v>0.5</v>
      </c>
      <c r="P23" s="33" t="s">
        <v>3660</v>
      </c>
      <c r="Q23" s="348">
        <f t="shared" si="2"/>
        <v>125</v>
      </c>
      <c r="R23" s="33" t="s">
        <v>4239</v>
      </c>
      <c r="S23" s="331" t="s">
        <v>698</v>
      </c>
      <c r="T23" s="329">
        <v>90003045</v>
      </c>
      <c r="U23" s="329" t="str">
        <f t="shared" si="1"/>
        <v xml:space="preserve"> </v>
      </c>
      <c r="V23" s="329"/>
      <c r="W23" s="329"/>
      <c r="X23" s="329"/>
      <c r="Y23" s="329"/>
      <c r="Z23" s="2159"/>
      <c r="AA23" s="2084"/>
    </row>
    <row r="24" spans="1:27">
      <c r="A24" s="128">
        <f t="shared" si="0"/>
        <v>18</v>
      </c>
      <c r="B24" s="1622" t="s">
        <v>15503</v>
      </c>
      <c r="C24" s="30" t="s">
        <v>4772</v>
      </c>
      <c r="D24" s="45" t="s">
        <v>817</v>
      </c>
      <c r="E24" s="145" t="s">
        <v>3751</v>
      </c>
      <c r="F24" s="145" t="s">
        <v>17668</v>
      </c>
      <c r="G24" s="145" t="s">
        <v>4381</v>
      </c>
      <c r="H24" s="2156"/>
      <c r="I24" s="132" t="s">
        <v>17262</v>
      </c>
      <c r="J24" s="140" t="s">
        <v>3026</v>
      </c>
      <c r="K24" s="47">
        <v>0.2</v>
      </c>
      <c r="L24" s="47">
        <v>33</v>
      </c>
      <c r="M24" s="145" t="s">
        <v>1963</v>
      </c>
      <c r="N24" s="43">
        <v>0</v>
      </c>
      <c r="O24" s="43">
        <v>0.5</v>
      </c>
      <c r="P24" s="33" t="s">
        <v>3660</v>
      </c>
      <c r="Q24" s="348">
        <f t="shared" si="2"/>
        <v>125</v>
      </c>
      <c r="R24" s="33" t="s">
        <v>4239</v>
      </c>
      <c r="S24" s="331" t="s">
        <v>698</v>
      </c>
      <c r="T24" s="329">
        <v>90003045</v>
      </c>
      <c r="U24" s="329" t="str">
        <f t="shared" si="1"/>
        <v xml:space="preserve"> </v>
      </c>
      <c r="V24" s="329"/>
      <c r="W24" s="329"/>
      <c r="X24" s="329"/>
      <c r="Y24" s="329"/>
      <c r="Z24" s="2159"/>
      <c r="AA24" s="2084"/>
    </row>
    <row r="25" spans="1:27">
      <c r="A25" s="128">
        <f t="shared" si="0"/>
        <v>19</v>
      </c>
      <c r="B25" s="1622" t="s">
        <v>15504</v>
      </c>
      <c r="C25" s="30" t="s">
        <v>2429</v>
      </c>
      <c r="D25" s="45" t="s">
        <v>4263</v>
      </c>
      <c r="E25" s="145" t="s">
        <v>1514</v>
      </c>
      <c r="F25" s="145"/>
      <c r="G25" s="145" t="s">
        <v>4381</v>
      </c>
      <c r="H25" s="2156"/>
      <c r="I25" s="132" t="s">
        <v>17262</v>
      </c>
      <c r="J25" s="140" t="s">
        <v>3027</v>
      </c>
      <c r="K25" s="47">
        <v>12.4</v>
      </c>
      <c r="L25" s="47">
        <v>520</v>
      </c>
      <c r="M25" s="145" t="s">
        <v>4766</v>
      </c>
      <c r="N25" s="43">
        <v>0</v>
      </c>
      <c r="O25" s="43">
        <v>16</v>
      </c>
      <c r="P25" s="33" t="s">
        <v>3660</v>
      </c>
      <c r="Q25" s="348" t="str">
        <f t="shared" si="2"/>
        <v xml:space="preserve"> </v>
      </c>
      <c r="R25" s="33"/>
      <c r="S25" s="320"/>
      <c r="T25" s="2158"/>
      <c r="U25" s="329" t="str">
        <f t="shared" si="1"/>
        <v xml:space="preserve"> </v>
      </c>
      <c r="V25" s="329"/>
      <c r="W25" s="2158"/>
      <c r="X25" s="2158"/>
      <c r="Y25" s="2158"/>
      <c r="Z25" s="2159"/>
      <c r="AA25" s="2084"/>
    </row>
    <row r="26" spans="1:27">
      <c r="A26" s="128">
        <f t="shared" si="0"/>
        <v>20</v>
      </c>
      <c r="B26" s="1622" t="s">
        <v>15505</v>
      </c>
      <c r="C26" s="30" t="s">
        <v>4317</v>
      </c>
      <c r="D26" s="30" t="s">
        <v>823</v>
      </c>
      <c r="E26" s="145" t="s">
        <v>3761</v>
      </c>
      <c r="F26" s="145" t="s">
        <v>17729</v>
      </c>
      <c r="G26" s="145" t="s">
        <v>4381</v>
      </c>
      <c r="H26" s="2156"/>
      <c r="I26" s="132" t="s">
        <v>3516</v>
      </c>
      <c r="J26" s="140" t="s">
        <v>3027</v>
      </c>
      <c r="K26" s="47">
        <v>12.4</v>
      </c>
      <c r="L26" s="47">
        <v>520</v>
      </c>
      <c r="M26" s="145" t="s">
        <v>1963</v>
      </c>
      <c r="N26" s="43">
        <v>0</v>
      </c>
      <c r="O26" s="43">
        <v>4</v>
      </c>
      <c r="P26" s="33" t="s">
        <v>3660</v>
      </c>
      <c r="Q26" s="348">
        <f t="shared" si="2"/>
        <v>5</v>
      </c>
      <c r="R26" s="33" t="s">
        <v>4849</v>
      </c>
      <c r="S26" s="320" t="s">
        <v>1527</v>
      </c>
      <c r="T26" s="329"/>
      <c r="U26" s="329" t="str">
        <f t="shared" si="1"/>
        <v xml:space="preserve"> </v>
      </c>
      <c r="V26" s="329"/>
      <c r="W26" s="329"/>
      <c r="X26" s="329"/>
      <c r="Y26" s="329"/>
      <c r="Z26" s="2159"/>
      <c r="AA26" s="2084"/>
    </row>
    <row r="27" spans="1:27">
      <c r="A27" s="128">
        <f t="shared" si="0"/>
        <v>21</v>
      </c>
      <c r="B27" s="1622" t="s">
        <v>15506</v>
      </c>
      <c r="C27" s="30" t="s">
        <v>1955</v>
      </c>
      <c r="D27" s="44" t="s">
        <v>817</v>
      </c>
      <c r="E27" s="145" t="s">
        <v>1514</v>
      </c>
      <c r="F27" s="145"/>
      <c r="G27" s="145" t="s">
        <v>4381</v>
      </c>
      <c r="H27" s="2156"/>
      <c r="I27" s="132" t="s">
        <v>17274</v>
      </c>
      <c r="J27" s="140" t="s">
        <v>4205</v>
      </c>
      <c r="K27" s="47">
        <v>16.5</v>
      </c>
      <c r="L27" s="47">
        <v>205</v>
      </c>
      <c r="M27" s="145" t="s">
        <v>4766</v>
      </c>
      <c r="N27" s="43">
        <v>0</v>
      </c>
      <c r="O27" s="43">
        <v>20</v>
      </c>
      <c r="P27" s="33" t="s">
        <v>3660</v>
      </c>
      <c r="Q27" s="348">
        <f t="shared" si="2"/>
        <v>5</v>
      </c>
      <c r="R27" s="33" t="s">
        <v>4849</v>
      </c>
      <c r="S27" s="320" t="s">
        <v>1527</v>
      </c>
      <c r="T27" s="2158"/>
      <c r="U27" s="329" t="str">
        <f t="shared" si="1"/>
        <v xml:space="preserve"> </v>
      </c>
      <c r="V27" s="329"/>
      <c r="W27" s="2158"/>
      <c r="X27" s="2158"/>
      <c r="Y27" s="2158"/>
      <c r="Z27" s="2159"/>
      <c r="AA27" s="2084"/>
    </row>
    <row r="28" spans="1:27">
      <c r="A28" s="128">
        <f t="shared" si="0"/>
        <v>22</v>
      </c>
      <c r="B28" s="1622" t="s">
        <v>15507</v>
      </c>
      <c r="C28" s="30" t="s">
        <v>4520</v>
      </c>
      <c r="D28" s="44" t="s">
        <v>823</v>
      </c>
      <c r="E28" s="145" t="s">
        <v>1514</v>
      </c>
      <c r="F28" s="145"/>
      <c r="G28" s="145" t="s">
        <v>4381</v>
      </c>
      <c r="H28" s="2156"/>
      <c r="I28" s="132" t="s">
        <v>17274</v>
      </c>
      <c r="J28" s="140" t="s">
        <v>3027</v>
      </c>
      <c r="K28" s="47">
        <v>9</v>
      </c>
      <c r="L28" s="47">
        <v>240</v>
      </c>
      <c r="M28" s="145" t="s">
        <v>4766</v>
      </c>
      <c r="N28" s="43">
        <v>0</v>
      </c>
      <c r="O28" s="43">
        <v>12</v>
      </c>
      <c r="P28" s="33" t="s">
        <v>3660</v>
      </c>
      <c r="Q28" s="348" t="str">
        <f t="shared" si="2"/>
        <v xml:space="preserve"> </v>
      </c>
      <c r="R28" s="33"/>
      <c r="S28" s="320"/>
      <c r="T28" s="2158"/>
      <c r="U28" s="329" t="str">
        <f t="shared" si="1"/>
        <v xml:space="preserve"> </v>
      </c>
      <c r="V28" s="329"/>
      <c r="W28" s="2158"/>
      <c r="X28" s="2158"/>
      <c r="Y28" s="2158"/>
      <c r="Z28" s="2159"/>
      <c r="AA28" s="2084"/>
    </row>
    <row r="29" spans="1:27">
      <c r="A29" s="128">
        <f t="shared" si="0"/>
        <v>23</v>
      </c>
      <c r="B29" s="1622" t="s">
        <v>15508</v>
      </c>
      <c r="C29" s="30" t="s">
        <v>4507</v>
      </c>
      <c r="D29" s="44" t="s">
        <v>4353</v>
      </c>
      <c r="E29" s="145" t="s">
        <v>1514</v>
      </c>
      <c r="F29" s="145"/>
      <c r="G29" s="145" t="s">
        <v>4381</v>
      </c>
      <c r="H29" s="2156"/>
      <c r="I29" s="132" t="s">
        <v>3516</v>
      </c>
      <c r="J29" s="140" t="s">
        <v>3027</v>
      </c>
      <c r="K29" s="47">
        <v>8.4</v>
      </c>
      <c r="L29" s="47">
        <v>50</v>
      </c>
      <c r="M29" s="145" t="s">
        <v>4766</v>
      </c>
      <c r="N29" s="43">
        <v>0</v>
      </c>
      <c r="O29" s="43">
        <v>12</v>
      </c>
      <c r="P29" s="33" t="s">
        <v>3660</v>
      </c>
      <c r="Q29" s="348">
        <f t="shared" si="2"/>
        <v>5</v>
      </c>
      <c r="R29" s="33" t="s">
        <v>4849</v>
      </c>
      <c r="S29" s="320" t="s">
        <v>1527</v>
      </c>
      <c r="T29" s="2158"/>
      <c r="U29" s="329" t="str">
        <f t="shared" si="1"/>
        <v xml:space="preserve"> </v>
      </c>
      <c r="V29" s="329"/>
      <c r="W29" s="2158"/>
      <c r="X29" s="2158"/>
      <c r="Y29" s="2158"/>
      <c r="Z29" s="2159"/>
      <c r="AA29" s="2084"/>
    </row>
    <row r="30" spans="1:27">
      <c r="A30" s="128">
        <f t="shared" si="0"/>
        <v>24</v>
      </c>
      <c r="B30" s="1622" t="s">
        <v>15509</v>
      </c>
      <c r="C30" s="30" t="s">
        <v>4508</v>
      </c>
      <c r="D30" s="45" t="s">
        <v>4353</v>
      </c>
      <c r="E30" s="145" t="s">
        <v>1514</v>
      </c>
      <c r="F30" s="145"/>
      <c r="G30" s="145" t="s">
        <v>4381</v>
      </c>
      <c r="H30" s="2156"/>
      <c r="I30" s="132" t="s">
        <v>17241</v>
      </c>
      <c r="J30" s="140" t="s">
        <v>4205</v>
      </c>
      <c r="K30" s="47">
        <v>16.5</v>
      </c>
      <c r="L30" s="47">
        <v>205</v>
      </c>
      <c r="M30" s="145" t="s">
        <v>4766</v>
      </c>
      <c r="N30" s="43">
        <v>0</v>
      </c>
      <c r="O30" s="43">
        <v>20</v>
      </c>
      <c r="P30" s="33" t="s">
        <v>3660</v>
      </c>
      <c r="Q30" s="348">
        <f t="shared" si="2"/>
        <v>5</v>
      </c>
      <c r="R30" s="33" t="s">
        <v>4849</v>
      </c>
      <c r="S30" s="320" t="s">
        <v>1527</v>
      </c>
      <c r="T30" s="2158"/>
      <c r="U30" s="329" t="str">
        <f t="shared" si="1"/>
        <v xml:space="preserve"> </v>
      </c>
      <c r="V30" s="329"/>
      <c r="W30" s="2158"/>
      <c r="X30" s="2158"/>
      <c r="Y30" s="2158"/>
      <c r="Z30" s="2159"/>
      <c r="AA30" s="2084"/>
    </row>
    <row r="31" spans="1:27">
      <c r="A31" s="128">
        <f t="shared" si="0"/>
        <v>25</v>
      </c>
      <c r="B31" s="1622" t="s">
        <v>15510</v>
      </c>
      <c r="C31" s="30" t="s">
        <v>312</v>
      </c>
      <c r="D31" s="126" t="s">
        <v>297</v>
      </c>
      <c r="E31" s="145" t="s">
        <v>313</v>
      </c>
      <c r="F31" s="145"/>
      <c r="G31" s="145" t="s">
        <v>2559</v>
      </c>
      <c r="H31" s="2156"/>
      <c r="I31" s="132" t="s">
        <v>3516</v>
      </c>
      <c r="J31" s="140"/>
      <c r="K31" s="47"/>
      <c r="L31" s="47"/>
      <c r="M31" s="145" t="s">
        <v>4766</v>
      </c>
      <c r="N31" s="43">
        <v>0</v>
      </c>
      <c r="O31" s="43">
        <v>4</v>
      </c>
      <c r="P31" s="33" t="s">
        <v>3660</v>
      </c>
      <c r="Q31" s="348">
        <f t="shared" si="2"/>
        <v>5</v>
      </c>
      <c r="R31" s="33"/>
      <c r="S31" s="320" t="s">
        <v>1527</v>
      </c>
      <c r="T31" s="329"/>
      <c r="U31" s="329" t="str">
        <f t="shared" si="1"/>
        <v xml:space="preserve"> </v>
      </c>
      <c r="V31" s="329"/>
      <c r="W31" s="329"/>
      <c r="X31" s="329"/>
      <c r="Y31" s="329"/>
      <c r="Z31" s="47"/>
      <c r="AA31" s="2084"/>
    </row>
    <row r="32" spans="1:27">
      <c r="A32" s="128">
        <f t="shared" si="0"/>
        <v>26</v>
      </c>
      <c r="B32" s="1622" t="s">
        <v>15511</v>
      </c>
      <c r="C32" s="30" t="s">
        <v>4773</v>
      </c>
      <c r="D32" s="44" t="s">
        <v>795</v>
      </c>
      <c r="E32" s="145" t="s">
        <v>1514</v>
      </c>
      <c r="F32" s="145"/>
      <c r="G32" s="145" t="s">
        <v>4381</v>
      </c>
      <c r="H32" s="2156"/>
      <c r="I32" s="132" t="s">
        <v>17217</v>
      </c>
      <c r="J32" s="140" t="s">
        <v>1033</v>
      </c>
      <c r="K32" s="47">
        <v>1.6</v>
      </c>
      <c r="L32" s="47">
        <v>115</v>
      </c>
      <c r="M32" s="145" t="s">
        <v>4766</v>
      </c>
      <c r="N32" s="43">
        <v>0</v>
      </c>
      <c r="O32" s="43">
        <v>4</v>
      </c>
      <c r="P32" s="33" t="s">
        <v>3660</v>
      </c>
      <c r="Q32" s="348" t="str">
        <f t="shared" si="2"/>
        <v xml:space="preserve"> </v>
      </c>
      <c r="R32" s="33"/>
      <c r="S32" s="320"/>
      <c r="T32" s="2158"/>
      <c r="U32" s="329" t="str">
        <f t="shared" si="1"/>
        <v xml:space="preserve"> </v>
      </c>
      <c r="V32" s="329"/>
      <c r="W32" s="2158"/>
      <c r="X32" s="2158"/>
      <c r="Y32" s="2158"/>
      <c r="Z32" s="2159"/>
      <c r="AA32" s="2084"/>
    </row>
    <row r="33" spans="1:27">
      <c r="A33" s="128">
        <f t="shared" si="0"/>
        <v>27</v>
      </c>
      <c r="B33" s="1622" t="s">
        <v>15512</v>
      </c>
      <c r="C33" s="30" t="s">
        <v>4762</v>
      </c>
      <c r="D33" s="30" t="s">
        <v>795</v>
      </c>
      <c r="E33" s="145" t="s">
        <v>3751</v>
      </c>
      <c r="F33" s="145" t="s">
        <v>17719</v>
      </c>
      <c r="G33" s="145" t="s">
        <v>4381</v>
      </c>
      <c r="H33" s="2156"/>
      <c r="I33" s="132" t="s">
        <v>3516</v>
      </c>
      <c r="J33" s="140" t="s">
        <v>1033</v>
      </c>
      <c r="K33" s="47">
        <v>1.7</v>
      </c>
      <c r="L33" s="47">
        <v>133</v>
      </c>
      <c r="M33" s="145" t="s">
        <v>1963</v>
      </c>
      <c r="N33" s="43">
        <v>0</v>
      </c>
      <c r="O33" s="43">
        <v>0.15</v>
      </c>
      <c r="P33" s="33" t="s">
        <v>3660</v>
      </c>
      <c r="Q33" s="348">
        <f t="shared" si="2"/>
        <v>5</v>
      </c>
      <c r="R33" s="33" t="s">
        <v>4849</v>
      </c>
      <c r="S33" s="320" t="s">
        <v>1527</v>
      </c>
      <c r="T33" s="329"/>
      <c r="U33" s="329" t="str">
        <f t="shared" si="1"/>
        <v xml:space="preserve"> </v>
      </c>
      <c r="V33" s="329"/>
      <c r="W33" s="329"/>
      <c r="X33" s="329"/>
      <c r="Y33" s="329"/>
      <c r="Z33" s="2159"/>
      <c r="AA33" s="2084"/>
    </row>
    <row r="34" spans="1:27">
      <c r="A34" s="128">
        <f t="shared" si="0"/>
        <v>28</v>
      </c>
      <c r="B34" s="1622" t="s">
        <v>15513</v>
      </c>
      <c r="C34" s="30" t="s">
        <v>4774</v>
      </c>
      <c r="D34" s="45" t="s">
        <v>1296</v>
      </c>
      <c r="E34" s="145" t="s">
        <v>1514</v>
      </c>
      <c r="F34" s="145"/>
      <c r="G34" s="145" t="s">
        <v>4381</v>
      </c>
      <c r="H34" s="2156"/>
      <c r="I34" s="132" t="s">
        <v>3516</v>
      </c>
      <c r="J34" s="140" t="s">
        <v>4205</v>
      </c>
      <c r="K34" s="47">
        <v>12</v>
      </c>
      <c r="L34" s="47">
        <v>204</v>
      </c>
      <c r="M34" s="145" t="s">
        <v>4766</v>
      </c>
      <c r="N34" s="43">
        <v>0</v>
      </c>
      <c r="O34" s="43">
        <v>20</v>
      </c>
      <c r="P34" s="33" t="s">
        <v>3660</v>
      </c>
      <c r="Q34" s="348" t="str">
        <f t="shared" si="2"/>
        <v xml:space="preserve"> </v>
      </c>
      <c r="R34" s="33"/>
      <c r="S34" s="320"/>
      <c r="T34" s="2158"/>
      <c r="U34" s="329" t="str">
        <f t="shared" si="1"/>
        <v xml:space="preserve"> </v>
      </c>
      <c r="V34" s="329"/>
      <c r="W34" s="2158"/>
      <c r="X34" s="2158"/>
      <c r="Y34" s="2158"/>
      <c r="Z34" s="2159"/>
      <c r="AA34" s="2084"/>
    </row>
    <row r="35" spans="1:27">
      <c r="A35" s="128">
        <f t="shared" si="0"/>
        <v>29</v>
      </c>
      <c r="B35" s="1622" t="s">
        <v>15514</v>
      </c>
      <c r="C35" s="30" t="s">
        <v>4509</v>
      </c>
      <c r="D35" s="45" t="s">
        <v>829</v>
      </c>
      <c r="E35" s="145" t="s">
        <v>1514</v>
      </c>
      <c r="F35" s="145"/>
      <c r="G35" s="145" t="s">
        <v>4381</v>
      </c>
      <c r="H35" s="2156"/>
      <c r="I35" s="132" t="s">
        <v>17220</v>
      </c>
      <c r="J35" s="140" t="s">
        <v>1034</v>
      </c>
      <c r="K35" s="47">
        <v>14.5</v>
      </c>
      <c r="L35" s="47">
        <v>136</v>
      </c>
      <c r="M35" s="145" t="s">
        <v>4766</v>
      </c>
      <c r="N35" s="43">
        <v>0</v>
      </c>
      <c r="O35" s="43">
        <v>20</v>
      </c>
      <c r="P35" s="33" t="s">
        <v>3660</v>
      </c>
      <c r="Q35" s="348">
        <f t="shared" si="2"/>
        <v>5</v>
      </c>
      <c r="R35" s="33" t="s">
        <v>4849</v>
      </c>
      <c r="S35" s="320" t="s">
        <v>1527</v>
      </c>
      <c r="T35" s="2158"/>
      <c r="U35" s="329" t="str">
        <f t="shared" si="1"/>
        <v xml:space="preserve"> </v>
      </c>
      <c r="V35" s="329"/>
      <c r="W35" s="2158"/>
      <c r="X35" s="2158"/>
      <c r="Y35" s="2158"/>
      <c r="Z35" s="2159"/>
      <c r="AA35" s="2084"/>
    </row>
    <row r="36" spans="1:27">
      <c r="A36" s="128">
        <f t="shared" si="0"/>
        <v>30</v>
      </c>
      <c r="B36" s="1622" t="s">
        <v>15515</v>
      </c>
      <c r="C36" s="30" t="s">
        <v>4775</v>
      </c>
      <c r="D36" s="44" t="s">
        <v>2589</v>
      </c>
      <c r="E36" s="145" t="s">
        <v>1514</v>
      </c>
      <c r="F36" s="145"/>
      <c r="G36" s="145" t="s">
        <v>4381</v>
      </c>
      <c r="H36" s="2156"/>
      <c r="I36" s="132" t="s">
        <v>17220</v>
      </c>
      <c r="J36" s="140" t="s">
        <v>2835</v>
      </c>
      <c r="K36" s="47">
        <v>1.5</v>
      </c>
      <c r="L36" s="47">
        <v>40</v>
      </c>
      <c r="M36" s="145" t="s">
        <v>4766</v>
      </c>
      <c r="N36" s="43">
        <v>0</v>
      </c>
      <c r="O36" s="43">
        <v>4</v>
      </c>
      <c r="P36" s="33" t="s">
        <v>3660</v>
      </c>
      <c r="Q36" s="348">
        <f t="shared" si="2"/>
        <v>5</v>
      </c>
      <c r="R36" s="33" t="s">
        <v>4849</v>
      </c>
      <c r="S36" s="331" t="s">
        <v>1527</v>
      </c>
      <c r="T36" s="329">
        <v>90001001</v>
      </c>
      <c r="U36" s="329" t="str">
        <f t="shared" si="1"/>
        <v xml:space="preserve"> </v>
      </c>
      <c r="V36" s="329"/>
      <c r="W36" s="2158"/>
      <c r="X36" s="2158"/>
      <c r="Y36" s="2158"/>
      <c r="Z36" s="2159"/>
      <c r="AA36" s="2084"/>
    </row>
    <row r="37" spans="1:27">
      <c r="A37" s="128">
        <f t="shared" si="0"/>
        <v>31</v>
      </c>
      <c r="B37" s="1622" t="s">
        <v>15516</v>
      </c>
      <c r="C37" s="30" t="s">
        <v>4776</v>
      </c>
      <c r="D37" s="44" t="s">
        <v>796</v>
      </c>
      <c r="E37" s="145" t="s">
        <v>1514</v>
      </c>
      <c r="F37" s="145"/>
      <c r="G37" s="145" t="s">
        <v>4381</v>
      </c>
      <c r="H37" s="2156"/>
      <c r="I37" s="132" t="s">
        <v>17218</v>
      </c>
      <c r="J37" s="140" t="s">
        <v>2835</v>
      </c>
      <c r="K37" s="47">
        <v>8.1999999999999993</v>
      </c>
      <c r="L37" s="47">
        <v>43</v>
      </c>
      <c r="M37" s="145" t="s">
        <v>4766</v>
      </c>
      <c r="N37" s="43">
        <v>0</v>
      </c>
      <c r="O37" s="43">
        <v>12</v>
      </c>
      <c r="P37" s="33" t="s">
        <v>3660</v>
      </c>
      <c r="Q37" s="348" t="str">
        <f t="shared" si="2"/>
        <v xml:space="preserve"> </v>
      </c>
      <c r="R37" s="33"/>
      <c r="S37" s="320"/>
      <c r="T37" s="2158"/>
      <c r="U37" s="329" t="str">
        <f t="shared" ref="U37:U68" si="3">IF(ISERROR(INDEX(data1,MATCH(T37,item1,0),4))," ",INDEX(data1,MATCH(T37,item1,0),4))</f>
        <v xml:space="preserve"> </v>
      </c>
      <c r="V37" s="329"/>
      <c r="W37" s="2158"/>
      <c r="X37" s="2158"/>
      <c r="Y37" s="2158"/>
      <c r="Z37" s="2159"/>
      <c r="AA37" s="2084"/>
    </row>
    <row r="38" spans="1:27">
      <c r="A38" s="128">
        <f t="shared" si="0"/>
        <v>32</v>
      </c>
      <c r="B38" s="1622" t="s">
        <v>15517</v>
      </c>
      <c r="C38" s="30" t="s">
        <v>4764</v>
      </c>
      <c r="D38" s="30" t="s">
        <v>4763</v>
      </c>
      <c r="E38" s="145" t="s">
        <v>3751</v>
      </c>
      <c r="F38" s="145" t="s">
        <v>17720</v>
      </c>
      <c r="G38" s="145" t="s">
        <v>4381</v>
      </c>
      <c r="H38" s="2156"/>
      <c r="I38" s="132" t="s">
        <v>3516</v>
      </c>
      <c r="J38" s="140" t="s">
        <v>2835</v>
      </c>
      <c r="K38" s="47">
        <v>8.3000000000000007</v>
      </c>
      <c r="L38" s="47">
        <v>43</v>
      </c>
      <c r="M38" s="145" t="s">
        <v>1963</v>
      </c>
      <c r="N38" s="43">
        <v>0</v>
      </c>
      <c r="O38" s="43">
        <v>0.15</v>
      </c>
      <c r="P38" s="33" t="s">
        <v>3660</v>
      </c>
      <c r="Q38" s="348">
        <f t="shared" si="2"/>
        <v>5</v>
      </c>
      <c r="R38" s="33" t="s">
        <v>4849</v>
      </c>
      <c r="S38" s="320" t="s">
        <v>1527</v>
      </c>
      <c r="T38" s="329"/>
      <c r="U38" s="329" t="str">
        <f t="shared" si="3"/>
        <v xml:space="preserve"> </v>
      </c>
      <c r="V38" s="329"/>
      <c r="W38" s="329"/>
      <c r="X38" s="329"/>
      <c r="Y38" s="329"/>
      <c r="Z38" s="2159"/>
      <c r="AA38" s="2084"/>
    </row>
    <row r="39" spans="1:27">
      <c r="A39" s="128">
        <f t="shared" si="0"/>
        <v>33</v>
      </c>
      <c r="B39" s="1622" t="s">
        <v>15518</v>
      </c>
      <c r="C39" s="30" t="s">
        <v>4777</v>
      </c>
      <c r="D39" s="44" t="s">
        <v>2793</v>
      </c>
      <c r="E39" s="145" t="s">
        <v>1514</v>
      </c>
      <c r="F39" s="145"/>
      <c r="G39" s="145" t="s">
        <v>4381</v>
      </c>
      <c r="H39" s="2156"/>
      <c r="I39" s="132" t="s">
        <v>3516</v>
      </c>
      <c r="J39" s="140" t="s">
        <v>3212</v>
      </c>
      <c r="K39" s="47">
        <v>13.5</v>
      </c>
      <c r="L39" s="47">
        <v>80</v>
      </c>
      <c r="M39" s="145" t="s">
        <v>4766</v>
      </c>
      <c r="N39" s="43">
        <v>0</v>
      </c>
      <c r="O39" s="43">
        <v>20</v>
      </c>
      <c r="P39" s="33" t="s">
        <v>3660</v>
      </c>
      <c r="Q39" s="348" t="str">
        <f t="shared" si="2"/>
        <v xml:space="preserve"> </v>
      </c>
      <c r="R39" s="33"/>
      <c r="S39" s="320"/>
      <c r="T39" s="2158"/>
      <c r="U39" s="329" t="str">
        <f t="shared" si="3"/>
        <v xml:space="preserve"> </v>
      </c>
      <c r="V39" s="329"/>
      <c r="W39" s="2158"/>
      <c r="X39" s="2158"/>
      <c r="Y39" s="2158"/>
      <c r="Z39" s="2159"/>
      <c r="AA39" s="2084"/>
    </row>
    <row r="40" spans="1:27">
      <c r="A40" s="128">
        <f t="shared" si="0"/>
        <v>34</v>
      </c>
      <c r="B40" s="1622" t="s">
        <v>15519</v>
      </c>
      <c r="C40" s="30" t="s">
        <v>4778</v>
      </c>
      <c r="D40" s="44" t="s">
        <v>4387</v>
      </c>
      <c r="E40" s="145" t="s">
        <v>1514</v>
      </c>
      <c r="F40" s="145"/>
      <c r="G40" s="145" t="s">
        <v>4381</v>
      </c>
      <c r="H40" s="2156"/>
      <c r="I40" s="132" t="s">
        <v>17252</v>
      </c>
      <c r="J40" s="140" t="s">
        <v>500</v>
      </c>
      <c r="K40" s="47">
        <v>8.1</v>
      </c>
      <c r="L40" s="47">
        <v>43</v>
      </c>
      <c r="M40" s="145" t="s">
        <v>4766</v>
      </c>
      <c r="N40" s="43">
        <v>0</v>
      </c>
      <c r="O40" s="43">
        <v>11</v>
      </c>
      <c r="P40" s="33" t="s">
        <v>3660</v>
      </c>
      <c r="Q40" s="348">
        <f t="shared" ref="Q40:Q71" si="4">IF(ISERROR(INDEX(data,MATCH(LEN(S40),item,0),2))," ",INDEX(data,MATCH(LEN(S40),item,0),2))</f>
        <v>5</v>
      </c>
      <c r="R40" s="33" t="s">
        <v>4849</v>
      </c>
      <c r="S40" s="2081" t="s">
        <v>1527</v>
      </c>
      <c r="T40" s="329">
        <v>90001001</v>
      </c>
      <c r="U40" s="329" t="str">
        <f t="shared" si="3"/>
        <v xml:space="preserve"> </v>
      </c>
      <c r="V40" s="329"/>
      <c r="W40" s="2158"/>
      <c r="X40" s="2158"/>
      <c r="Y40" s="2158"/>
      <c r="Z40" s="2159"/>
      <c r="AA40" s="2084"/>
    </row>
    <row r="41" spans="1:27">
      <c r="A41" s="128">
        <f t="shared" si="0"/>
        <v>35</v>
      </c>
      <c r="B41" s="1622" t="s">
        <v>15520</v>
      </c>
      <c r="C41" s="30" t="s">
        <v>2399</v>
      </c>
      <c r="D41" s="126" t="s">
        <v>2398</v>
      </c>
      <c r="E41" s="145" t="s">
        <v>4666</v>
      </c>
      <c r="F41" s="145"/>
      <c r="G41" s="145" t="s">
        <v>2646</v>
      </c>
      <c r="H41" s="2156"/>
      <c r="I41" s="132" t="s">
        <v>3516</v>
      </c>
      <c r="J41" s="140" t="s">
        <v>4735</v>
      </c>
      <c r="K41" s="2160">
        <v>0.5</v>
      </c>
      <c r="L41" s="2160">
        <v>52</v>
      </c>
      <c r="M41" s="145" t="s">
        <v>2400</v>
      </c>
      <c r="N41" s="43">
        <v>0</v>
      </c>
      <c r="O41" s="43">
        <v>2</v>
      </c>
      <c r="P41" s="33" t="s">
        <v>3660</v>
      </c>
      <c r="Q41" s="348">
        <f t="shared" si="4"/>
        <v>125</v>
      </c>
      <c r="R41" s="33" t="s">
        <v>4849</v>
      </c>
      <c r="S41" s="2081" t="s">
        <v>698</v>
      </c>
      <c r="T41" s="329">
        <v>90021171</v>
      </c>
      <c r="U41" s="329" t="str">
        <f t="shared" si="3"/>
        <v xml:space="preserve"> </v>
      </c>
      <c r="V41" s="329"/>
      <c r="W41" s="329"/>
      <c r="X41" s="329"/>
      <c r="Y41" s="329"/>
      <c r="Z41" s="47" t="s">
        <v>2462</v>
      </c>
      <c r="AA41" s="2084"/>
    </row>
    <row r="42" spans="1:27">
      <c r="A42" s="128">
        <f t="shared" si="0"/>
        <v>36</v>
      </c>
      <c r="B42" s="1622" t="s">
        <v>15521</v>
      </c>
      <c r="C42" s="30" t="s">
        <v>45</v>
      </c>
      <c r="D42" s="126" t="s">
        <v>4475</v>
      </c>
      <c r="E42" s="145" t="s">
        <v>4665</v>
      </c>
      <c r="F42" s="145"/>
      <c r="G42" s="145" t="s">
        <v>2646</v>
      </c>
      <c r="H42" s="2156"/>
      <c r="I42" s="132" t="s">
        <v>3516</v>
      </c>
      <c r="J42" s="140" t="s">
        <v>4735</v>
      </c>
      <c r="K42" s="2160">
        <v>2.5</v>
      </c>
      <c r="L42" s="2160">
        <v>52</v>
      </c>
      <c r="M42" s="145" t="s">
        <v>46</v>
      </c>
      <c r="N42" s="43">
        <v>0</v>
      </c>
      <c r="O42" s="43">
        <v>6</v>
      </c>
      <c r="P42" s="33" t="s">
        <v>3660</v>
      </c>
      <c r="Q42" s="348">
        <f t="shared" si="4"/>
        <v>125</v>
      </c>
      <c r="R42" s="33" t="s">
        <v>4849</v>
      </c>
      <c r="S42" s="2081" t="s">
        <v>698</v>
      </c>
      <c r="T42" s="329">
        <v>90021170</v>
      </c>
      <c r="U42" s="329" t="str">
        <f t="shared" si="3"/>
        <v xml:space="preserve"> </v>
      </c>
      <c r="V42" s="329"/>
      <c r="W42" s="329"/>
      <c r="X42" s="329"/>
      <c r="Y42" s="329"/>
      <c r="Z42" s="47" t="s">
        <v>4667</v>
      </c>
      <c r="AA42" s="2084"/>
    </row>
    <row r="43" spans="1:27">
      <c r="A43" s="128">
        <f t="shared" si="0"/>
        <v>37</v>
      </c>
      <c r="B43" s="1622" t="s">
        <v>15522</v>
      </c>
      <c r="C43" s="30" t="s">
        <v>45</v>
      </c>
      <c r="D43" s="30" t="s">
        <v>4475</v>
      </c>
      <c r="E43" s="145" t="s">
        <v>4665</v>
      </c>
      <c r="F43" s="145"/>
      <c r="G43" s="145" t="s">
        <v>2646</v>
      </c>
      <c r="H43" s="2156"/>
      <c r="I43" s="132" t="s">
        <v>3516</v>
      </c>
      <c r="J43" s="140" t="s">
        <v>4735</v>
      </c>
      <c r="K43" s="2160">
        <v>2.5</v>
      </c>
      <c r="L43" s="2160">
        <v>52</v>
      </c>
      <c r="M43" s="145" t="s">
        <v>46</v>
      </c>
      <c r="N43" s="43">
        <v>0</v>
      </c>
      <c r="O43" s="43">
        <v>6</v>
      </c>
      <c r="P43" s="33" t="s">
        <v>3660</v>
      </c>
      <c r="Q43" s="348">
        <f t="shared" si="4"/>
        <v>125</v>
      </c>
      <c r="R43" s="33" t="s">
        <v>4849</v>
      </c>
      <c r="S43" s="2081" t="s">
        <v>698</v>
      </c>
      <c r="T43" s="329">
        <v>90021170</v>
      </c>
      <c r="U43" s="329" t="str">
        <f t="shared" si="3"/>
        <v xml:space="preserve"> </v>
      </c>
      <c r="V43" s="329"/>
      <c r="W43" s="329"/>
      <c r="X43" s="329"/>
      <c r="Y43" s="329"/>
      <c r="Z43" s="47" t="s">
        <v>4668</v>
      </c>
      <c r="AA43" s="2084"/>
    </row>
    <row r="44" spans="1:27">
      <c r="A44" s="128">
        <f t="shared" si="0"/>
        <v>38</v>
      </c>
      <c r="B44" s="1622" t="s">
        <v>15523</v>
      </c>
      <c r="C44" s="30" t="s">
        <v>47</v>
      </c>
      <c r="D44" s="30" t="s">
        <v>4475</v>
      </c>
      <c r="E44" s="145" t="s">
        <v>4665</v>
      </c>
      <c r="F44" s="145"/>
      <c r="G44" s="145" t="s">
        <v>2646</v>
      </c>
      <c r="H44" s="2156"/>
      <c r="I44" s="132" t="s">
        <v>3516</v>
      </c>
      <c r="J44" s="140" t="s">
        <v>4735</v>
      </c>
      <c r="K44" s="2160">
        <v>2.8</v>
      </c>
      <c r="L44" s="47" t="s">
        <v>285</v>
      </c>
      <c r="M44" s="145" t="s">
        <v>46</v>
      </c>
      <c r="N44" s="43">
        <v>0</v>
      </c>
      <c r="O44" s="43">
        <v>6</v>
      </c>
      <c r="P44" s="33" t="s">
        <v>3660</v>
      </c>
      <c r="Q44" s="348">
        <f t="shared" si="4"/>
        <v>125</v>
      </c>
      <c r="R44" s="33" t="s">
        <v>4849</v>
      </c>
      <c r="S44" s="2081" t="s">
        <v>698</v>
      </c>
      <c r="T44" s="329">
        <v>90021170</v>
      </c>
      <c r="U44" s="329" t="str">
        <f t="shared" si="3"/>
        <v xml:space="preserve"> </v>
      </c>
      <c r="V44" s="329"/>
      <c r="W44" s="329"/>
      <c r="X44" s="329"/>
      <c r="Y44" s="329"/>
      <c r="Z44" s="47" t="s">
        <v>4667</v>
      </c>
      <c r="AA44" s="2084"/>
    </row>
    <row r="45" spans="1:27">
      <c r="A45" s="128">
        <f t="shared" si="0"/>
        <v>39</v>
      </c>
      <c r="B45" s="1622" t="s">
        <v>15524</v>
      </c>
      <c r="C45" s="30" t="s">
        <v>2401</v>
      </c>
      <c r="D45" s="30" t="s">
        <v>350</v>
      </c>
      <c r="E45" s="145" t="s">
        <v>4666</v>
      </c>
      <c r="F45" s="145"/>
      <c r="G45" s="145" t="s">
        <v>2646</v>
      </c>
      <c r="H45" s="2156"/>
      <c r="I45" s="132" t="s">
        <v>3516</v>
      </c>
      <c r="J45" s="140" t="s">
        <v>4735</v>
      </c>
      <c r="K45" s="2160">
        <v>0.5</v>
      </c>
      <c r="L45" s="2160">
        <v>52</v>
      </c>
      <c r="M45" s="145" t="s">
        <v>2400</v>
      </c>
      <c r="N45" s="43">
        <v>0</v>
      </c>
      <c r="O45" s="43">
        <v>2</v>
      </c>
      <c r="P45" s="33" t="s">
        <v>3660</v>
      </c>
      <c r="Q45" s="348">
        <f t="shared" si="4"/>
        <v>125</v>
      </c>
      <c r="R45" s="33" t="s">
        <v>4849</v>
      </c>
      <c r="S45" s="2081" t="s">
        <v>698</v>
      </c>
      <c r="T45" s="329">
        <v>90021171</v>
      </c>
      <c r="U45" s="329" t="str">
        <f t="shared" si="3"/>
        <v xml:space="preserve"> </v>
      </c>
      <c r="V45" s="329"/>
      <c r="W45" s="329"/>
      <c r="X45" s="329"/>
      <c r="Y45" s="329"/>
      <c r="Z45" s="2159" t="s">
        <v>2478</v>
      </c>
      <c r="AA45" s="2084"/>
    </row>
    <row r="46" spans="1:27">
      <c r="A46" s="128">
        <f t="shared" si="0"/>
        <v>40</v>
      </c>
      <c r="B46" s="1622" t="s">
        <v>15525</v>
      </c>
      <c r="C46" s="30" t="s">
        <v>48</v>
      </c>
      <c r="D46" s="30" t="s">
        <v>3602</v>
      </c>
      <c r="E46" s="145" t="s">
        <v>4665</v>
      </c>
      <c r="F46" s="145"/>
      <c r="G46" s="145" t="s">
        <v>2646</v>
      </c>
      <c r="H46" s="2156"/>
      <c r="I46" s="132" t="s">
        <v>3516</v>
      </c>
      <c r="J46" s="140" t="s">
        <v>4735</v>
      </c>
      <c r="K46" s="2160">
        <v>2.5</v>
      </c>
      <c r="L46" s="2160">
        <v>52</v>
      </c>
      <c r="M46" s="145" t="s">
        <v>46</v>
      </c>
      <c r="N46" s="43">
        <v>0</v>
      </c>
      <c r="O46" s="43">
        <v>6</v>
      </c>
      <c r="P46" s="33" t="s">
        <v>3660</v>
      </c>
      <c r="Q46" s="348">
        <f t="shared" si="4"/>
        <v>125</v>
      </c>
      <c r="R46" s="33" t="s">
        <v>4849</v>
      </c>
      <c r="S46" s="2081" t="s">
        <v>698</v>
      </c>
      <c r="T46" s="329">
        <v>90021170</v>
      </c>
      <c r="U46" s="329" t="str">
        <f t="shared" si="3"/>
        <v xml:space="preserve"> </v>
      </c>
      <c r="V46" s="329"/>
      <c r="W46" s="329"/>
      <c r="X46" s="329"/>
      <c r="Y46" s="329"/>
      <c r="Z46" s="2161" t="s">
        <v>4667</v>
      </c>
      <c r="AA46" s="2084"/>
    </row>
    <row r="47" spans="1:27">
      <c r="A47" s="128">
        <f t="shared" si="0"/>
        <v>41</v>
      </c>
      <c r="B47" s="1622" t="s">
        <v>15526</v>
      </c>
      <c r="C47" s="30" t="s">
        <v>48</v>
      </c>
      <c r="D47" s="30" t="s">
        <v>3602</v>
      </c>
      <c r="E47" s="145" t="s">
        <v>4665</v>
      </c>
      <c r="F47" s="145"/>
      <c r="G47" s="145" t="s">
        <v>2646</v>
      </c>
      <c r="H47" s="2156"/>
      <c r="I47" s="132" t="s">
        <v>3516</v>
      </c>
      <c r="J47" s="140" t="s">
        <v>4735</v>
      </c>
      <c r="K47" s="2160">
        <v>2.5</v>
      </c>
      <c r="L47" s="2160">
        <v>52</v>
      </c>
      <c r="M47" s="145" t="s">
        <v>46</v>
      </c>
      <c r="N47" s="43">
        <v>0</v>
      </c>
      <c r="O47" s="43">
        <v>6</v>
      </c>
      <c r="P47" s="33" t="s">
        <v>3660</v>
      </c>
      <c r="Q47" s="348">
        <f t="shared" si="4"/>
        <v>125</v>
      </c>
      <c r="R47" s="33" t="s">
        <v>4849</v>
      </c>
      <c r="S47" s="2081" t="s">
        <v>698</v>
      </c>
      <c r="T47" s="329">
        <v>90021170</v>
      </c>
      <c r="U47" s="329" t="str">
        <f t="shared" si="3"/>
        <v xml:space="preserve"> </v>
      </c>
      <c r="V47" s="329"/>
      <c r="W47" s="329"/>
      <c r="X47" s="329"/>
      <c r="Y47" s="329"/>
      <c r="Z47" s="2161" t="s">
        <v>4668</v>
      </c>
      <c r="AA47" s="2084"/>
    </row>
    <row r="48" spans="1:27">
      <c r="A48" s="128">
        <f t="shared" si="0"/>
        <v>42</v>
      </c>
      <c r="B48" s="1622" t="s">
        <v>15527</v>
      </c>
      <c r="C48" s="30" t="s">
        <v>49</v>
      </c>
      <c r="D48" s="30" t="s">
        <v>3602</v>
      </c>
      <c r="E48" s="145" t="s">
        <v>4665</v>
      </c>
      <c r="F48" s="145"/>
      <c r="G48" s="145" t="s">
        <v>2646</v>
      </c>
      <c r="H48" s="2156"/>
      <c r="I48" s="132" t="s">
        <v>17265</v>
      </c>
      <c r="J48" s="140" t="s">
        <v>4735</v>
      </c>
      <c r="K48" s="2160">
        <v>2.8</v>
      </c>
      <c r="L48" s="47" t="s">
        <v>285</v>
      </c>
      <c r="M48" s="145" t="s">
        <v>46</v>
      </c>
      <c r="N48" s="43">
        <v>0</v>
      </c>
      <c r="O48" s="43">
        <v>6</v>
      </c>
      <c r="P48" s="33" t="s">
        <v>3660</v>
      </c>
      <c r="Q48" s="348">
        <f t="shared" si="4"/>
        <v>125</v>
      </c>
      <c r="R48" s="33" t="s">
        <v>4849</v>
      </c>
      <c r="S48" s="2081" t="s">
        <v>698</v>
      </c>
      <c r="T48" s="329">
        <v>90021170</v>
      </c>
      <c r="U48" s="329" t="str">
        <f t="shared" si="3"/>
        <v xml:space="preserve"> </v>
      </c>
      <c r="V48" s="329"/>
      <c r="W48" s="329"/>
      <c r="X48" s="329"/>
      <c r="Y48" s="329"/>
      <c r="Z48" s="2161" t="s">
        <v>4667</v>
      </c>
      <c r="AA48" s="2084"/>
    </row>
    <row r="49" spans="1:27">
      <c r="A49" s="128">
        <f t="shared" si="0"/>
        <v>43</v>
      </c>
      <c r="B49" s="1622" t="s">
        <v>15528</v>
      </c>
      <c r="C49" s="30" t="s">
        <v>3576</v>
      </c>
      <c r="D49" s="30" t="s">
        <v>350</v>
      </c>
      <c r="E49" s="145" t="s">
        <v>1514</v>
      </c>
      <c r="F49" s="145"/>
      <c r="G49" s="145" t="s">
        <v>4381</v>
      </c>
      <c r="H49" s="2156"/>
      <c r="I49" s="132" t="s">
        <v>17222</v>
      </c>
      <c r="J49" s="140" t="s">
        <v>500</v>
      </c>
      <c r="K49" s="47">
        <v>23.8</v>
      </c>
      <c r="L49" s="47">
        <v>42</v>
      </c>
      <c r="M49" s="145" t="s">
        <v>4766</v>
      </c>
      <c r="N49" s="43">
        <v>0</v>
      </c>
      <c r="O49" s="43">
        <v>30</v>
      </c>
      <c r="P49" s="33" t="s">
        <v>3660</v>
      </c>
      <c r="Q49" s="348" t="str">
        <f t="shared" si="4"/>
        <v xml:space="preserve"> </v>
      </c>
      <c r="R49" s="33"/>
      <c r="S49" s="33"/>
      <c r="T49" s="2158"/>
      <c r="U49" s="329" t="str">
        <f t="shared" si="3"/>
        <v xml:space="preserve"> </v>
      </c>
      <c r="V49" s="329"/>
      <c r="W49" s="2158"/>
      <c r="X49" s="2158"/>
      <c r="Y49" s="2158"/>
      <c r="Z49" s="2159"/>
      <c r="AA49" s="2084"/>
    </row>
    <row r="50" spans="1:27">
      <c r="A50" s="128">
        <f t="shared" si="0"/>
        <v>44</v>
      </c>
      <c r="B50" s="1622" t="s">
        <v>15529</v>
      </c>
      <c r="C50" s="30" t="s">
        <v>3412</v>
      </c>
      <c r="D50" s="44" t="s">
        <v>3602</v>
      </c>
      <c r="E50" s="145" t="s">
        <v>1514</v>
      </c>
      <c r="F50" s="145"/>
      <c r="G50" s="145" t="s">
        <v>4381</v>
      </c>
      <c r="H50" s="2156"/>
      <c r="I50" s="132" t="s">
        <v>17246</v>
      </c>
      <c r="J50" s="140" t="s">
        <v>1037</v>
      </c>
      <c r="K50" s="47">
        <v>9</v>
      </c>
      <c r="L50" s="47">
        <v>47</v>
      </c>
      <c r="M50" s="145" t="s">
        <v>4766</v>
      </c>
      <c r="N50" s="43">
        <v>0</v>
      </c>
      <c r="O50" s="43">
        <v>15</v>
      </c>
      <c r="P50" s="33" t="s">
        <v>3660</v>
      </c>
      <c r="Q50" s="348">
        <f t="shared" si="4"/>
        <v>5</v>
      </c>
      <c r="R50" s="33" t="s">
        <v>4849</v>
      </c>
      <c r="S50" s="2081" t="s">
        <v>1527</v>
      </c>
      <c r="T50" s="329">
        <v>90001001</v>
      </c>
      <c r="U50" s="329" t="str">
        <f t="shared" si="3"/>
        <v xml:space="preserve"> </v>
      </c>
      <c r="V50" s="329"/>
      <c r="W50" s="2158"/>
      <c r="X50" s="2158"/>
      <c r="Y50" s="2158"/>
      <c r="Z50" s="107"/>
      <c r="AA50" s="2084"/>
    </row>
    <row r="51" spans="1:27">
      <c r="A51" s="128">
        <f t="shared" si="0"/>
        <v>45</v>
      </c>
      <c r="B51" s="1622" t="s">
        <v>15530</v>
      </c>
      <c r="C51" s="30" t="s">
        <v>4513</v>
      </c>
      <c r="D51" s="44" t="s">
        <v>4387</v>
      </c>
      <c r="E51" s="145" t="s">
        <v>1515</v>
      </c>
      <c r="F51" s="145"/>
      <c r="G51" s="145" t="s">
        <v>4381</v>
      </c>
      <c r="H51" s="2156"/>
      <c r="I51" s="132" t="s">
        <v>17246</v>
      </c>
      <c r="J51" s="140" t="s">
        <v>1037</v>
      </c>
      <c r="K51" s="47">
        <v>42</v>
      </c>
      <c r="L51" s="47">
        <v>42</v>
      </c>
      <c r="M51" s="145" t="s">
        <v>4766</v>
      </c>
      <c r="N51" s="43">
        <v>0</v>
      </c>
      <c r="O51" s="43">
        <v>60</v>
      </c>
      <c r="P51" s="33" t="s">
        <v>3660</v>
      </c>
      <c r="Q51" s="348" t="str">
        <f t="shared" si="4"/>
        <v xml:space="preserve"> </v>
      </c>
      <c r="R51" s="33"/>
      <c r="S51" s="320"/>
      <c r="T51" s="2158"/>
      <c r="U51" s="329" t="str">
        <f t="shared" si="3"/>
        <v xml:space="preserve"> </v>
      </c>
      <c r="V51" s="329"/>
      <c r="W51" s="2158"/>
      <c r="X51" s="2158"/>
      <c r="Y51" s="2158"/>
      <c r="Z51" s="2161"/>
      <c r="AA51" s="2084"/>
    </row>
    <row r="52" spans="1:27">
      <c r="A52" s="128">
        <f t="shared" si="0"/>
        <v>46</v>
      </c>
      <c r="B52" s="1622" t="s">
        <v>15531</v>
      </c>
      <c r="C52" s="30" t="s">
        <v>4514</v>
      </c>
      <c r="D52" s="30" t="s">
        <v>4472</v>
      </c>
      <c r="E52" s="145" t="s">
        <v>2968</v>
      </c>
      <c r="F52" s="145"/>
      <c r="G52" s="145" t="s">
        <v>2967</v>
      </c>
      <c r="H52" s="2156"/>
      <c r="I52" s="132" t="s">
        <v>17219</v>
      </c>
      <c r="J52" s="140"/>
      <c r="K52" s="47"/>
      <c r="L52" s="47"/>
      <c r="M52" s="145" t="s">
        <v>4766</v>
      </c>
      <c r="N52" s="43">
        <v>0</v>
      </c>
      <c r="O52" s="43">
        <v>25</v>
      </c>
      <c r="P52" s="33" t="s">
        <v>3660</v>
      </c>
      <c r="Q52" s="348">
        <f t="shared" si="4"/>
        <v>125</v>
      </c>
      <c r="R52" s="33" t="s">
        <v>4239</v>
      </c>
      <c r="S52" s="331" t="s">
        <v>698</v>
      </c>
      <c r="T52" s="329">
        <v>90013072</v>
      </c>
      <c r="U52" s="329" t="str">
        <f t="shared" si="3"/>
        <v xml:space="preserve"> </v>
      </c>
      <c r="V52" s="329"/>
      <c r="W52" s="329"/>
      <c r="X52" s="329"/>
      <c r="Y52" s="329"/>
      <c r="Z52" s="2161"/>
      <c r="AA52" s="2084"/>
    </row>
    <row r="53" spans="1:27">
      <c r="A53" s="128">
        <f t="shared" si="0"/>
        <v>47</v>
      </c>
      <c r="B53" s="1622" t="s">
        <v>15532</v>
      </c>
      <c r="C53" s="30" t="s">
        <v>4515</v>
      </c>
      <c r="D53" s="30" t="s">
        <v>4472</v>
      </c>
      <c r="E53" s="145" t="s">
        <v>2969</v>
      </c>
      <c r="F53" s="145"/>
      <c r="G53" s="145" t="s">
        <v>2967</v>
      </c>
      <c r="H53" s="2156"/>
      <c r="I53" s="132" t="s">
        <v>17219</v>
      </c>
      <c r="J53" s="140"/>
      <c r="K53" s="47"/>
      <c r="L53" s="47"/>
      <c r="M53" s="145" t="s">
        <v>4766</v>
      </c>
      <c r="N53" s="43">
        <v>0</v>
      </c>
      <c r="O53" s="43">
        <v>15</v>
      </c>
      <c r="P53" s="33" t="s">
        <v>3660</v>
      </c>
      <c r="Q53" s="348">
        <f t="shared" si="4"/>
        <v>125</v>
      </c>
      <c r="R53" s="33" t="s">
        <v>4239</v>
      </c>
      <c r="S53" s="2081" t="s">
        <v>698</v>
      </c>
      <c r="T53" s="329">
        <v>90013071</v>
      </c>
      <c r="U53" s="329" t="str">
        <f t="shared" si="3"/>
        <v xml:space="preserve"> </v>
      </c>
      <c r="V53" s="329"/>
      <c r="W53" s="329"/>
      <c r="X53" s="329"/>
      <c r="Y53" s="329"/>
      <c r="Z53" s="2161"/>
      <c r="AA53" s="2084"/>
    </row>
    <row r="54" spans="1:27">
      <c r="A54" s="128">
        <f t="shared" si="0"/>
        <v>48</v>
      </c>
      <c r="B54" s="1622" t="s">
        <v>15533</v>
      </c>
      <c r="C54" s="30" t="s">
        <v>3858</v>
      </c>
      <c r="D54" s="30" t="s">
        <v>4472</v>
      </c>
      <c r="E54" s="145" t="s">
        <v>2969</v>
      </c>
      <c r="F54" s="145"/>
      <c r="G54" s="145" t="s">
        <v>2967</v>
      </c>
      <c r="H54" s="2156"/>
      <c r="I54" s="132" t="s">
        <v>17219</v>
      </c>
      <c r="J54" s="140"/>
      <c r="K54" s="47"/>
      <c r="L54" s="47"/>
      <c r="M54" s="145" t="s">
        <v>4766</v>
      </c>
      <c r="N54" s="43">
        <v>0</v>
      </c>
      <c r="O54" s="43">
        <v>15</v>
      </c>
      <c r="P54" s="33" t="s">
        <v>3660</v>
      </c>
      <c r="Q54" s="348">
        <f t="shared" si="4"/>
        <v>125</v>
      </c>
      <c r="R54" s="33" t="s">
        <v>4239</v>
      </c>
      <c r="S54" s="331" t="s">
        <v>698</v>
      </c>
      <c r="T54" s="329">
        <v>90013071</v>
      </c>
      <c r="U54" s="329" t="str">
        <f t="shared" si="3"/>
        <v xml:space="preserve"> </v>
      </c>
      <c r="V54" s="329"/>
      <c r="W54" s="329"/>
      <c r="X54" s="329"/>
      <c r="Y54" s="329"/>
      <c r="Z54" s="2159"/>
      <c r="AA54" s="2084"/>
    </row>
    <row r="55" spans="1:27">
      <c r="A55" s="128">
        <f t="shared" si="0"/>
        <v>49</v>
      </c>
      <c r="B55" s="1622" t="s">
        <v>15534</v>
      </c>
      <c r="C55" s="30" t="s">
        <v>4516</v>
      </c>
      <c r="D55" s="30" t="s">
        <v>4472</v>
      </c>
      <c r="E55" s="145" t="s">
        <v>3924</v>
      </c>
      <c r="F55" s="145"/>
      <c r="G55" s="145" t="s">
        <v>2967</v>
      </c>
      <c r="H55" s="2156"/>
      <c r="I55" s="132" t="s">
        <v>17223</v>
      </c>
      <c r="J55" s="140"/>
      <c r="K55" s="47"/>
      <c r="L55" s="47"/>
      <c r="M55" s="145" t="s">
        <v>4766</v>
      </c>
      <c r="N55" s="43">
        <v>0</v>
      </c>
      <c r="O55" s="43">
        <v>15</v>
      </c>
      <c r="P55" s="33" t="s">
        <v>3660</v>
      </c>
      <c r="Q55" s="348">
        <f t="shared" si="4"/>
        <v>125</v>
      </c>
      <c r="R55" s="33" t="s">
        <v>4239</v>
      </c>
      <c r="S55" s="331" t="s">
        <v>698</v>
      </c>
      <c r="T55" s="329">
        <v>90013071</v>
      </c>
      <c r="U55" s="329" t="str">
        <f t="shared" si="3"/>
        <v xml:space="preserve"> </v>
      </c>
      <c r="V55" s="329"/>
      <c r="W55" s="329"/>
      <c r="X55" s="329"/>
      <c r="Y55" s="329"/>
      <c r="Z55" s="2161"/>
      <c r="AA55" s="2084"/>
    </row>
    <row r="56" spans="1:27">
      <c r="A56" s="128">
        <f t="shared" si="0"/>
        <v>50</v>
      </c>
      <c r="B56" s="1622" t="s">
        <v>15535</v>
      </c>
      <c r="C56" s="30" t="s">
        <v>3858</v>
      </c>
      <c r="D56" s="126" t="s">
        <v>4472</v>
      </c>
      <c r="E56" s="145" t="s">
        <v>2971</v>
      </c>
      <c r="F56" s="145"/>
      <c r="G56" s="145" t="s">
        <v>2967</v>
      </c>
      <c r="H56" s="2156"/>
      <c r="I56" s="132" t="s">
        <v>17219</v>
      </c>
      <c r="J56" s="140" t="s">
        <v>2987</v>
      </c>
      <c r="K56" s="47">
        <v>0.6</v>
      </c>
      <c r="L56" s="47">
        <v>50</v>
      </c>
      <c r="M56" s="145" t="s">
        <v>4766</v>
      </c>
      <c r="N56" s="43">
        <v>0</v>
      </c>
      <c r="O56" s="43">
        <v>1</v>
      </c>
      <c r="P56" s="33" t="s">
        <v>3660</v>
      </c>
      <c r="Q56" s="348">
        <f t="shared" si="4"/>
        <v>125</v>
      </c>
      <c r="R56" s="33" t="s">
        <v>4239</v>
      </c>
      <c r="S56" s="2081" t="s">
        <v>698</v>
      </c>
      <c r="T56" s="329">
        <v>90004175</v>
      </c>
      <c r="U56" s="329" t="str">
        <f t="shared" si="3"/>
        <v xml:space="preserve"> </v>
      </c>
      <c r="V56" s="329"/>
      <c r="W56" s="329"/>
      <c r="X56" s="329"/>
      <c r="Y56" s="329"/>
      <c r="Z56" s="2159"/>
      <c r="AA56" s="2084"/>
    </row>
    <row r="57" spans="1:27">
      <c r="A57" s="128">
        <f t="shared" si="0"/>
        <v>51</v>
      </c>
      <c r="B57" s="1622" t="s">
        <v>15536</v>
      </c>
      <c r="C57" s="30" t="s">
        <v>4516</v>
      </c>
      <c r="D57" s="126" t="s">
        <v>4472</v>
      </c>
      <c r="E57" s="145" t="s">
        <v>3924</v>
      </c>
      <c r="F57" s="145"/>
      <c r="G57" s="145" t="s">
        <v>2967</v>
      </c>
      <c r="H57" s="2156"/>
      <c r="I57" s="132" t="s">
        <v>17223</v>
      </c>
      <c r="J57" s="140"/>
      <c r="K57" s="47"/>
      <c r="L57" s="47"/>
      <c r="M57" s="145" t="s">
        <v>4766</v>
      </c>
      <c r="N57" s="43">
        <v>0</v>
      </c>
      <c r="O57" s="43">
        <v>15</v>
      </c>
      <c r="P57" s="33" t="s">
        <v>3660</v>
      </c>
      <c r="Q57" s="348">
        <f t="shared" si="4"/>
        <v>125</v>
      </c>
      <c r="R57" s="33" t="s">
        <v>4239</v>
      </c>
      <c r="S57" s="2081" t="s">
        <v>698</v>
      </c>
      <c r="T57" s="329">
        <v>90013071</v>
      </c>
      <c r="U57" s="329" t="str">
        <f t="shared" si="3"/>
        <v xml:space="preserve"> </v>
      </c>
      <c r="V57" s="329"/>
      <c r="W57" s="329"/>
      <c r="X57" s="329"/>
      <c r="Y57" s="329"/>
      <c r="Z57" s="2161"/>
      <c r="AA57" s="2084"/>
    </row>
    <row r="58" spans="1:27">
      <c r="A58" s="128">
        <f t="shared" si="0"/>
        <v>52</v>
      </c>
      <c r="B58" s="1622" t="s">
        <v>15537</v>
      </c>
      <c r="C58" s="30" t="s">
        <v>4517</v>
      </c>
      <c r="D58" s="126" t="s">
        <v>4472</v>
      </c>
      <c r="E58" s="145" t="s">
        <v>2970</v>
      </c>
      <c r="F58" s="145"/>
      <c r="G58" s="145" t="s">
        <v>2967</v>
      </c>
      <c r="H58" s="2156"/>
      <c r="I58" s="132" t="s">
        <v>17219</v>
      </c>
      <c r="J58" s="140"/>
      <c r="K58" s="47"/>
      <c r="L58" s="47"/>
      <c r="M58" s="145" t="s">
        <v>4766</v>
      </c>
      <c r="N58" s="43">
        <v>0</v>
      </c>
      <c r="O58" s="43">
        <v>15</v>
      </c>
      <c r="P58" s="33" t="s">
        <v>3660</v>
      </c>
      <c r="Q58" s="348">
        <f t="shared" si="4"/>
        <v>125</v>
      </c>
      <c r="R58" s="33" t="s">
        <v>4239</v>
      </c>
      <c r="S58" s="331" t="s">
        <v>698</v>
      </c>
      <c r="T58" s="329">
        <v>90013071</v>
      </c>
      <c r="U58" s="329" t="str">
        <f t="shared" si="3"/>
        <v xml:space="preserve"> </v>
      </c>
      <c r="V58" s="329"/>
      <c r="W58" s="329"/>
      <c r="X58" s="329"/>
      <c r="Y58" s="329"/>
      <c r="Z58" s="2161"/>
      <c r="AA58" s="2084"/>
    </row>
    <row r="59" spans="1:27">
      <c r="A59" s="128">
        <f t="shared" si="0"/>
        <v>53</v>
      </c>
      <c r="B59" s="1622" t="s">
        <v>15538</v>
      </c>
      <c r="C59" s="30" t="s">
        <v>2563</v>
      </c>
      <c r="D59" s="126" t="s">
        <v>4472</v>
      </c>
      <c r="E59" s="145" t="s">
        <v>2968</v>
      </c>
      <c r="F59" s="145"/>
      <c r="G59" s="145" t="s">
        <v>2967</v>
      </c>
      <c r="H59" s="2156"/>
      <c r="I59" s="132" t="s">
        <v>17219</v>
      </c>
      <c r="J59" s="140"/>
      <c r="K59" s="47"/>
      <c r="L59" s="47"/>
      <c r="M59" s="145" t="s">
        <v>4766</v>
      </c>
      <c r="N59" s="43">
        <v>0</v>
      </c>
      <c r="O59" s="43">
        <v>30</v>
      </c>
      <c r="P59" s="33" t="s">
        <v>3660</v>
      </c>
      <c r="Q59" s="348">
        <f t="shared" si="4"/>
        <v>125</v>
      </c>
      <c r="R59" s="33" t="s">
        <v>4239</v>
      </c>
      <c r="S59" s="331" t="s">
        <v>698</v>
      </c>
      <c r="T59" s="329">
        <v>90013072</v>
      </c>
      <c r="U59" s="329" t="str">
        <f t="shared" si="3"/>
        <v xml:space="preserve"> </v>
      </c>
      <c r="V59" s="329"/>
      <c r="W59" s="329"/>
      <c r="X59" s="329"/>
      <c r="Y59" s="329"/>
      <c r="Z59" s="2159"/>
      <c r="AA59" s="2084"/>
    </row>
    <row r="60" spans="1:27">
      <c r="A60" s="128">
        <f t="shared" si="0"/>
        <v>54</v>
      </c>
      <c r="B60" s="1622" t="s">
        <v>15539</v>
      </c>
      <c r="C60" s="30" t="s">
        <v>3687</v>
      </c>
      <c r="D60" s="44" t="s">
        <v>3686</v>
      </c>
      <c r="E60" s="145" t="s">
        <v>1514</v>
      </c>
      <c r="F60" s="145"/>
      <c r="G60" s="145" t="s">
        <v>4381</v>
      </c>
      <c r="H60" s="2156"/>
      <c r="I60" s="132" t="s">
        <v>17226</v>
      </c>
      <c r="J60" s="140" t="s">
        <v>525</v>
      </c>
      <c r="K60" s="47">
        <v>22</v>
      </c>
      <c r="L60" s="47">
        <v>40</v>
      </c>
      <c r="M60" s="145" t="s">
        <v>4766</v>
      </c>
      <c r="N60" s="43">
        <v>0</v>
      </c>
      <c r="O60" s="43">
        <v>30</v>
      </c>
      <c r="P60" s="33" t="s">
        <v>3660</v>
      </c>
      <c r="Q60" s="348" t="str">
        <f t="shared" si="4"/>
        <v xml:space="preserve"> </v>
      </c>
      <c r="R60" s="33"/>
      <c r="S60" s="33"/>
      <c r="T60" s="2158"/>
      <c r="U60" s="329" t="str">
        <f t="shared" si="3"/>
        <v xml:space="preserve"> </v>
      </c>
      <c r="V60" s="329"/>
      <c r="W60" s="2158"/>
      <c r="X60" s="2158"/>
      <c r="Y60" s="2158"/>
      <c r="Z60" s="2159"/>
      <c r="AA60" s="2084"/>
    </row>
    <row r="61" spans="1:27">
      <c r="A61" s="128">
        <f t="shared" si="0"/>
        <v>55</v>
      </c>
      <c r="B61" s="1622" t="s">
        <v>15540</v>
      </c>
      <c r="C61" s="30" t="s">
        <v>4747</v>
      </c>
      <c r="D61" s="44" t="s">
        <v>1352</v>
      </c>
      <c r="E61" s="145" t="s">
        <v>1514</v>
      </c>
      <c r="F61" s="145"/>
      <c r="G61" s="145" t="s">
        <v>4381</v>
      </c>
      <c r="H61" s="2156"/>
      <c r="I61" s="132" t="s">
        <v>17225</v>
      </c>
      <c r="J61" s="140" t="s">
        <v>3796</v>
      </c>
      <c r="K61" s="47">
        <v>22</v>
      </c>
      <c r="L61" s="47">
        <v>40</v>
      </c>
      <c r="M61" s="145" t="s">
        <v>4766</v>
      </c>
      <c r="N61" s="43">
        <v>0</v>
      </c>
      <c r="O61" s="43">
        <v>30</v>
      </c>
      <c r="P61" s="33" t="s">
        <v>3660</v>
      </c>
      <c r="Q61" s="348" t="str">
        <f t="shared" si="4"/>
        <v xml:space="preserve"> </v>
      </c>
      <c r="R61" s="33"/>
      <c r="S61" s="33"/>
      <c r="T61" s="2158"/>
      <c r="U61" s="329" t="str">
        <f t="shared" si="3"/>
        <v xml:space="preserve"> </v>
      </c>
      <c r="V61" s="329"/>
      <c r="W61" s="2158"/>
      <c r="X61" s="2158"/>
      <c r="Y61" s="2158"/>
      <c r="Z61" s="2159"/>
      <c r="AA61" s="2084"/>
    </row>
    <row r="62" spans="1:27">
      <c r="A62" s="128">
        <f t="shared" si="0"/>
        <v>56</v>
      </c>
      <c r="B62" s="1622" t="s">
        <v>15541</v>
      </c>
      <c r="C62" s="30" t="s">
        <v>4780</v>
      </c>
      <c r="D62" s="44" t="s">
        <v>4779</v>
      </c>
      <c r="E62" s="145" t="s">
        <v>1514</v>
      </c>
      <c r="F62" s="145"/>
      <c r="G62" s="145" t="s">
        <v>4381</v>
      </c>
      <c r="H62" s="2156"/>
      <c r="I62" s="132" t="s">
        <v>17225</v>
      </c>
      <c r="J62" s="140" t="s">
        <v>3796</v>
      </c>
      <c r="K62" s="47">
        <v>22</v>
      </c>
      <c r="L62" s="47">
        <v>50</v>
      </c>
      <c r="M62" s="145" t="s">
        <v>4766</v>
      </c>
      <c r="N62" s="43">
        <v>0</v>
      </c>
      <c r="O62" s="43">
        <v>30</v>
      </c>
      <c r="P62" s="33" t="s">
        <v>3660</v>
      </c>
      <c r="Q62" s="348" t="str">
        <f t="shared" si="4"/>
        <v xml:space="preserve"> </v>
      </c>
      <c r="R62" s="33"/>
      <c r="S62" s="320"/>
      <c r="T62" s="2158"/>
      <c r="U62" s="329" t="str">
        <f t="shared" si="3"/>
        <v xml:space="preserve"> </v>
      </c>
      <c r="V62" s="329"/>
      <c r="W62" s="2158"/>
      <c r="X62" s="2158"/>
      <c r="Y62" s="2158"/>
      <c r="Z62" s="2159"/>
      <c r="AA62" s="2084"/>
    </row>
    <row r="63" spans="1:27">
      <c r="A63" s="128">
        <f t="shared" si="0"/>
        <v>57</v>
      </c>
      <c r="B63" s="1622" t="s">
        <v>15542</v>
      </c>
      <c r="C63" s="30" t="s">
        <v>3048</v>
      </c>
      <c r="D63" s="44" t="s">
        <v>89</v>
      </c>
      <c r="E63" s="145" t="s">
        <v>1514</v>
      </c>
      <c r="F63" s="145"/>
      <c r="G63" s="145" t="s">
        <v>4381</v>
      </c>
      <c r="H63" s="2156"/>
      <c r="I63" s="132" t="s">
        <v>17227</v>
      </c>
      <c r="J63" s="140" t="s">
        <v>520</v>
      </c>
      <c r="K63" s="47">
        <v>17.5</v>
      </c>
      <c r="L63" s="47">
        <v>100</v>
      </c>
      <c r="M63" s="145" t="s">
        <v>4766</v>
      </c>
      <c r="N63" s="43">
        <v>0</v>
      </c>
      <c r="O63" s="43">
        <v>30</v>
      </c>
      <c r="P63" s="33" t="s">
        <v>3660</v>
      </c>
      <c r="Q63" s="348" t="str">
        <f t="shared" si="4"/>
        <v xml:space="preserve"> </v>
      </c>
      <c r="R63" s="33"/>
      <c r="S63" s="33"/>
      <c r="T63" s="2158"/>
      <c r="U63" s="329" t="str">
        <f t="shared" si="3"/>
        <v xml:space="preserve"> </v>
      </c>
      <c r="V63" s="329"/>
      <c r="W63" s="2158"/>
      <c r="X63" s="2158"/>
      <c r="Y63" s="2158"/>
      <c r="Z63" s="2159"/>
      <c r="AA63" s="2084"/>
    </row>
    <row r="64" spans="1:27">
      <c r="A64" s="128">
        <f t="shared" si="0"/>
        <v>58</v>
      </c>
      <c r="B64" s="1622" t="s">
        <v>15543</v>
      </c>
      <c r="C64" s="30" t="s">
        <v>3846</v>
      </c>
      <c r="D64" s="44" t="s">
        <v>92</v>
      </c>
      <c r="E64" s="145" t="s">
        <v>1514</v>
      </c>
      <c r="F64" s="145"/>
      <c r="G64" s="145" t="s">
        <v>4381</v>
      </c>
      <c r="H64" s="2156"/>
      <c r="I64" s="132" t="s">
        <v>17227</v>
      </c>
      <c r="J64" s="140" t="s">
        <v>520</v>
      </c>
      <c r="K64" s="47">
        <v>17.5</v>
      </c>
      <c r="L64" s="47">
        <v>40</v>
      </c>
      <c r="M64" s="145" t="s">
        <v>4766</v>
      </c>
      <c r="N64" s="43">
        <v>0</v>
      </c>
      <c r="O64" s="43">
        <v>30</v>
      </c>
      <c r="P64" s="33" t="s">
        <v>3660</v>
      </c>
      <c r="Q64" s="348" t="str">
        <f t="shared" si="4"/>
        <v xml:space="preserve"> </v>
      </c>
      <c r="R64" s="33"/>
      <c r="S64" s="33"/>
      <c r="T64" s="2158"/>
      <c r="U64" s="329" t="str">
        <f t="shared" si="3"/>
        <v xml:space="preserve"> </v>
      </c>
      <c r="V64" s="329"/>
      <c r="W64" s="2158"/>
      <c r="X64" s="2158"/>
      <c r="Y64" s="2158"/>
      <c r="Z64" s="2159"/>
      <c r="AA64" s="2084"/>
    </row>
    <row r="65" spans="1:27">
      <c r="A65" s="128">
        <f t="shared" si="0"/>
        <v>59</v>
      </c>
      <c r="B65" s="1622" t="s">
        <v>15544</v>
      </c>
      <c r="C65" s="30" t="s">
        <v>3847</v>
      </c>
      <c r="D65" s="44" t="s">
        <v>94</v>
      </c>
      <c r="E65" s="145" t="s">
        <v>1514</v>
      </c>
      <c r="F65" s="145"/>
      <c r="G65" s="145" t="s">
        <v>4381</v>
      </c>
      <c r="H65" s="2156"/>
      <c r="I65" s="132" t="s">
        <v>3516</v>
      </c>
      <c r="J65" s="140" t="s">
        <v>1041</v>
      </c>
      <c r="K65" s="47">
        <v>2</v>
      </c>
      <c r="L65" s="47">
        <v>68</v>
      </c>
      <c r="M65" s="145" t="s">
        <v>4766</v>
      </c>
      <c r="N65" s="43">
        <v>0</v>
      </c>
      <c r="O65" s="43">
        <v>4</v>
      </c>
      <c r="P65" s="33" t="s">
        <v>3660</v>
      </c>
      <c r="Q65" s="348" t="str">
        <f t="shared" si="4"/>
        <v xml:space="preserve"> </v>
      </c>
      <c r="R65" s="33"/>
      <c r="S65" s="33"/>
      <c r="T65" s="2158"/>
      <c r="U65" s="329" t="str">
        <f t="shared" si="3"/>
        <v xml:space="preserve"> </v>
      </c>
      <c r="V65" s="329"/>
      <c r="W65" s="2158"/>
      <c r="X65" s="2158"/>
      <c r="Y65" s="2158"/>
      <c r="Z65" s="2159"/>
      <c r="AA65" s="2084"/>
    </row>
    <row r="66" spans="1:27">
      <c r="A66" s="128">
        <f t="shared" si="0"/>
        <v>60</v>
      </c>
      <c r="B66" s="1622" t="s">
        <v>15545</v>
      </c>
      <c r="C66" s="30" t="s">
        <v>50</v>
      </c>
      <c r="D66" s="44" t="s">
        <v>89</v>
      </c>
      <c r="E66" s="145"/>
      <c r="F66" s="145"/>
      <c r="G66" s="145"/>
      <c r="H66" s="2156"/>
      <c r="I66" s="132" t="s">
        <v>17227</v>
      </c>
      <c r="J66" s="140" t="s">
        <v>4208</v>
      </c>
      <c r="K66" s="2160" t="s">
        <v>2524</v>
      </c>
      <c r="L66" s="2160" t="s">
        <v>2524</v>
      </c>
      <c r="M66" s="145" t="s">
        <v>46</v>
      </c>
      <c r="N66" s="43">
        <v>0</v>
      </c>
      <c r="O66" s="43">
        <v>0</v>
      </c>
      <c r="P66" s="33" t="s">
        <v>3660</v>
      </c>
      <c r="Q66" s="348" t="str">
        <f t="shared" si="4"/>
        <v xml:space="preserve"> </v>
      </c>
      <c r="R66" s="33"/>
      <c r="S66" s="33"/>
      <c r="T66" s="2158"/>
      <c r="U66" s="329" t="str">
        <f t="shared" si="3"/>
        <v xml:space="preserve"> </v>
      </c>
      <c r="V66" s="329"/>
      <c r="W66" s="2158"/>
      <c r="X66" s="2158"/>
      <c r="Y66" s="2158"/>
      <c r="Z66" s="2159"/>
      <c r="AA66" s="2084"/>
    </row>
    <row r="67" spans="1:27">
      <c r="A67" s="128">
        <f t="shared" si="0"/>
        <v>61</v>
      </c>
      <c r="B67" s="1622" t="s">
        <v>15546</v>
      </c>
      <c r="C67" s="30" t="s">
        <v>100</v>
      </c>
      <c r="D67" s="44" t="s">
        <v>99</v>
      </c>
      <c r="E67" s="145" t="s">
        <v>2774</v>
      </c>
      <c r="F67" s="145"/>
      <c r="G67" s="145" t="s">
        <v>2775</v>
      </c>
      <c r="H67" s="2156"/>
      <c r="I67" s="962" t="s">
        <v>17230</v>
      </c>
      <c r="J67" s="140" t="s">
        <v>1042</v>
      </c>
      <c r="K67" s="47">
        <v>5.0000000000000001E-3</v>
      </c>
      <c r="L67" s="47">
        <v>40</v>
      </c>
      <c r="M67" s="145" t="s">
        <v>46</v>
      </c>
      <c r="N67" s="43">
        <v>0</v>
      </c>
      <c r="O67" s="43">
        <v>250</v>
      </c>
      <c r="P67" s="33" t="s">
        <v>103</v>
      </c>
      <c r="Q67" s="348" t="str">
        <f t="shared" si="4"/>
        <v xml:space="preserve"> </v>
      </c>
      <c r="R67" s="33"/>
      <c r="S67" s="33"/>
      <c r="T67" s="2158"/>
      <c r="U67" s="329" t="str">
        <f t="shared" si="3"/>
        <v xml:space="preserve"> </v>
      </c>
      <c r="V67" s="329"/>
      <c r="W67" s="2158"/>
      <c r="X67" s="2158"/>
      <c r="Y67" s="2158"/>
      <c r="Z67" s="2159"/>
      <c r="AA67" s="2084"/>
    </row>
    <row r="68" spans="1:27">
      <c r="A68" s="128">
        <f t="shared" si="0"/>
        <v>62</v>
      </c>
      <c r="B68" s="1622" t="s">
        <v>15547</v>
      </c>
      <c r="C68" s="30" t="s">
        <v>51</v>
      </c>
      <c r="D68" s="30" t="s">
        <v>3561</v>
      </c>
      <c r="E68" s="145"/>
      <c r="F68" s="145"/>
      <c r="G68" s="145"/>
      <c r="H68" s="2156"/>
      <c r="I68" s="132" t="s">
        <v>3516</v>
      </c>
      <c r="J68" s="140" t="s">
        <v>3203</v>
      </c>
      <c r="K68" s="2160" t="s">
        <v>2524</v>
      </c>
      <c r="L68" s="2160" t="s">
        <v>2524</v>
      </c>
      <c r="M68" s="145" t="s">
        <v>46</v>
      </c>
      <c r="N68" s="43">
        <v>0.35</v>
      </c>
      <c r="O68" s="43">
        <v>0</v>
      </c>
      <c r="P68" s="33" t="s">
        <v>3660</v>
      </c>
      <c r="Q68" s="348">
        <f t="shared" si="4"/>
        <v>5</v>
      </c>
      <c r="R68" s="33" t="s">
        <v>4849</v>
      </c>
      <c r="S68" s="2081" t="s">
        <v>1527</v>
      </c>
      <c r="T68" s="2158"/>
      <c r="U68" s="329" t="str">
        <f t="shared" si="3"/>
        <v xml:space="preserve"> </v>
      </c>
      <c r="V68" s="329"/>
      <c r="W68" s="2158"/>
      <c r="X68" s="2158"/>
      <c r="Y68" s="2158"/>
      <c r="Z68" s="47"/>
      <c r="AA68" s="2084"/>
    </row>
    <row r="69" spans="1:27">
      <c r="A69" s="128">
        <f t="shared" si="0"/>
        <v>63</v>
      </c>
      <c r="B69" s="1622" t="s">
        <v>15548</v>
      </c>
      <c r="C69" s="30" t="s">
        <v>4335</v>
      </c>
      <c r="D69" s="30" t="s">
        <v>4334</v>
      </c>
      <c r="E69" s="145"/>
      <c r="F69" s="145"/>
      <c r="G69" s="145"/>
      <c r="H69" s="2156"/>
      <c r="I69" s="132" t="s">
        <v>3516</v>
      </c>
      <c r="J69" s="140" t="s">
        <v>3203</v>
      </c>
      <c r="K69" s="2160" t="s">
        <v>2524</v>
      </c>
      <c r="L69" s="2160" t="s">
        <v>2524</v>
      </c>
      <c r="M69" s="145" t="s">
        <v>46</v>
      </c>
      <c r="N69" s="43">
        <v>0.7</v>
      </c>
      <c r="O69" s="43">
        <v>0</v>
      </c>
      <c r="P69" s="33" t="s">
        <v>3660</v>
      </c>
      <c r="Q69" s="348">
        <f t="shared" si="4"/>
        <v>5</v>
      </c>
      <c r="R69" s="33" t="s">
        <v>4849</v>
      </c>
      <c r="S69" s="2081" t="s">
        <v>1527</v>
      </c>
      <c r="T69" s="2158"/>
      <c r="U69" s="329" t="str">
        <f t="shared" ref="U69:U102" si="5">IF(ISERROR(INDEX(data1,MATCH(T69,item1,0),4))," ",INDEX(data1,MATCH(T69,item1,0),4))</f>
        <v xml:space="preserve"> </v>
      </c>
      <c r="V69" s="329"/>
      <c r="W69" s="2158"/>
      <c r="X69" s="2158"/>
      <c r="Y69" s="2158"/>
      <c r="Z69" s="47"/>
      <c r="AA69" s="2084"/>
    </row>
    <row r="70" spans="1:27">
      <c r="A70" s="128">
        <f t="shared" si="0"/>
        <v>64</v>
      </c>
      <c r="B70" s="1622" t="s">
        <v>15549</v>
      </c>
      <c r="C70" s="30" t="s">
        <v>51</v>
      </c>
      <c r="D70" s="126" t="s">
        <v>3561</v>
      </c>
      <c r="E70" s="145"/>
      <c r="F70" s="145"/>
      <c r="G70" s="145"/>
      <c r="H70" s="2156"/>
      <c r="I70" s="132" t="s">
        <v>3516</v>
      </c>
      <c r="J70" s="140" t="s">
        <v>3203</v>
      </c>
      <c r="K70" s="2160" t="s">
        <v>2524</v>
      </c>
      <c r="L70" s="2160" t="s">
        <v>2524</v>
      </c>
      <c r="M70" s="145" t="s">
        <v>46</v>
      </c>
      <c r="N70" s="43">
        <v>1</v>
      </c>
      <c r="O70" s="43">
        <v>0</v>
      </c>
      <c r="P70" s="33" t="s">
        <v>3660</v>
      </c>
      <c r="Q70" s="348">
        <f t="shared" si="4"/>
        <v>5</v>
      </c>
      <c r="R70" s="33" t="s">
        <v>4849</v>
      </c>
      <c r="S70" s="2081" t="s">
        <v>1527</v>
      </c>
      <c r="T70" s="2158"/>
      <c r="U70" s="329" t="str">
        <f t="shared" si="5"/>
        <v xml:space="preserve"> </v>
      </c>
      <c r="V70" s="329"/>
      <c r="W70" s="2158"/>
      <c r="X70" s="2158"/>
      <c r="Y70" s="2158"/>
      <c r="Z70" s="47"/>
      <c r="AA70" s="2084"/>
    </row>
    <row r="71" spans="1:27">
      <c r="A71" s="128">
        <f t="shared" ref="A71:A137" si="6">A70+1</f>
        <v>65</v>
      </c>
      <c r="B71" s="1622" t="s">
        <v>15550</v>
      </c>
      <c r="C71" s="30" t="s">
        <v>4336</v>
      </c>
      <c r="D71" s="126" t="s">
        <v>3561</v>
      </c>
      <c r="E71" s="145"/>
      <c r="F71" s="145"/>
      <c r="G71" s="145"/>
      <c r="H71" s="2156"/>
      <c r="I71" s="132" t="s">
        <v>3516</v>
      </c>
      <c r="J71" s="140" t="s">
        <v>1043</v>
      </c>
      <c r="K71" s="2160" t="s">
        <v>2524</v>
      </c>
      <c r="L71" s="2160" t="s">
        <v>2524</v>
      </c>
      <c r="M71" s="145" t="s">
        <v>46</v>
      </c>
      <c r="N71" s="43">
        <v>0</v>
      </c>
      <c r="O71" s="43">
        <v>1.5</v>
      </c>
      <c r="P71" s="33" t="s">
        <v>3660</v>
      </c>
      <c r="Q71" s="348" t="str">
        <f t="shared" si="4"/>
        <v xml:space="preserve"> </v>
      </c>
      <c r="R71" s="33"/>
      <c r="S71" s="33"/>
      <c r="T71" s="2158"/>
      <c r="U71" s="329" t="str">
        <f t="shared" si="5"/>
        <v xml:space="preserve"> </v>
      </c>
      <c r="V71" s="329"/>
      <c r="W71" s="2158"/>
      <c r="X71" s="2158"/>
      <c r="Y71" s="2158"/>
      <c r="Z71" s="2159"/>
      <c r="AA71" s="2084"/>
    </row>
    <row r="72" spans="1:27">
      <c r="A72" s="128">
        <f t="shared" si="6"/>
        <v>66</v>
      </c>
      <c r="B72" s="1622" t="s">
        <v>15551</v>
      </c>
      <c r="C72" s="30" t="s">
        <v>4748</v>
      </c>
      <c r="D72" s="45" t="s">
        <v>565</v>
      </c>
      <c r="E72" s="145" t="s">
        <v>1514</v>
      </c>
      <c r="F72" s="145"/>
      <c r="G72" s="145" t="s">
        <v>4381</v>
      </c>
      <c r="H72" s="2156"/>
      <c r="I72" s="132" t="s">
        <v>17226</v>
      </c>
      <c r="J72" s="140" t="s">
        <v>3882</v>
      </c>
      <c r="K72" s="47">
        <v>19</v>
      </c>
      <c r="L72" s="47">
        <v>95</v>
      </c>
      <c r="M72" s="145" t="s">
        <v>4766</v>
      </c>
      <c r="N72" s="43">
        <v>0</v>
      </c>
      <c r="O72" s="43">
        <v>30</v>
      </c>
      <c r="P72" s="33" t="s">
        <v>3660</v>
      </c>
      <c r="Q72" s="348" t="str">
        <f t="shared" ref="Q72:Q105" si="7">IF(ISERROR(INDEX(data,MATCH(LEN(S72),item,0),2))," ",INDEX(data,MATCH(LEN(S72),item,0),2))</f>
        <v xml:space="preserve"> </v>
      </c>
      <c r="R72" s="33"/>
      <c r="S72" s="33"/>
      <c r="T72" s="2158"/>
      <c r="U72" s="329" t="str">
        <f t="shared" si="5"/>
        <v xml:space="preserve"> </v>
      </c>
      <c r="V72" s="329"/>
      <c r="W72" s="2158"/>
      <c r="X72" s="2158"/>
      <c r="Y72" s="2158"/>
      <c r="Z72" s="2159"/>
      <c r="AA72" s="2084"/>
    </row>
    <row r="73" spans="1:27">
      <c r="A73" s="128">
        <f t="shared" si="6"/>
        <v>67</v>
      </c>
      <c r="B73" s="1622" t="s">
        <v>15552</v>
      </c>
      <c r="C73" s="30" t="s">
        <v>2590</v>
      </c>
      <c r="D73" s="45" t="s">
        <v>1787</v>
      </c>
      <c r="E73" s="145" t="s">
        <v>1514</v>
      </c>
      <c r="F73" s="145"/>
      <c r="G73" s="145" t="s">
        <v>4381</v>
      </c>
      <c r="H73" s="2156"/>
      <c r="I73" s="132" t="s">
        <v>17226</v>
      </c>
      <c r="J73" s="140" t="s">
        <v>3893</v>
      </c>
      <c r="K73" s="47">
        <v>4.5</v>
      </c>
      <c r="L73" s="47">
        <v>20</v>
      </c>
      <c r="M73" s="145" t="s">
        <v>4766</v>
      </c>
      <c r="N73" s="43">
        <v>0</v>
      </c>
      <c r="O73" s="43">
        <v>10</v>
      </c>
      <c r="P73" s="33" t="s">
        <v>3660</v>
      </c>
      <c r="Q73" s="348" t="str">
        <f t="shared" si="7"/>
        <v xml:space="preserve"> </v>
      </c>
      <c r="R73" s="33"/>
      <c r="S73" s="33"/>
      <c r="T73" s="2158"/>
      <c r="U73" s="329" t="str">
        <f t="shared" si="5"/>
        <v xml:space="preserve"> </v>
      </c>
      <c r="V73" s="329"/>
      <c r="W73" s="2158"/>
      <c r="X73" s="2158"/>
      <c r="Y73" s="2158"/>
      <c r="Z73" s="2159"/>
      <c r="AA73" s="2084"/>
    </row>
    <row r="74" spans="1:27">
      <c r="A74" s="128">
        <f t="shared" si="6"/>
        <v>68</v>
      </c>
      <c r="B74" s="1622" t="s">
        <v>15553</v>
      </c>
      <c r="C74" s="30" t="s">
        <v>2591</v>
      </c>
      <c r="D74" s="45" t="s">
        <v>4749</v>
      </c>
      <c r="E74" s="145" t="s">
        <v>1514</v>
      </c>
      <c r="F74" s="145"/>
      <c r="G74" s="145" t="s">
        <v>4381</v>
      </c>
      <c r="H74" s="2156"/>
      <c r="I74" s="132" t="s">
        <v>17228</v>
      </c>
      <c r="J74" s="140" t="s">
        <v>3893</v>
      </c>
      <c r="K74" s="47">
        <v>15</v>
      </c>
      <c r="L74" s="47">
        <v>61</v>
      </c>
      <c r="M74" s="145" t="s">
        <v>4766</v>
      </c>
      <c r="N74" s="43">
        <v>0</v>
      </c>
      <c r="O74" s="43">
        <v>30</v>
      </c>
      <c r="P74" s="33" t="s">
        <v>3660</v>
      </c>
      <c r="Q74" s="348" t="str">
        <f t="shared" si="7"/>
        <v xml:space="preserve"> </v>
      </c>
      <c r="R74" s="33"/>
      <c r="S74" s="33"/>
      <c r="T74" s="2158"/>
      <c r="U74" s="329" t="str">
        <f t="shared" si="5"/>
        <v xml:space="preserve"> </v>
      </c>
      <c r="V74" s="329"/>
      <c r="W74" s="2158"/>
      <c r="X74" s="2158"/>
      <c r="Y74" s="2158"/>
      <c r="Z74" s="2159"/>
      <c r="AA74" s="2084"/>
    </row>
    <row r="75" spans="1:27">
      <c r="A75" s="128">
        <f t="shared" si="6"/>
        <v>69</v>
      </c>
      <c r="B75" s="1622" t="s">
        <v>15554</v>
      </c>
      <c r="C75" s="30" t="s">
        <v>4389</v>
      </c>
      <c r="D75" s="45" t="s">
        <v>3189</v>
      </c>
      <c r="E75" s="145" t="s">
        <v>2774</v>
      </c>
      <c r="F75" s="145"/>
      <c r="G75" s="145" t="s">
        <v>2775</v>
      </c>
      <c r="H75" s="2156"/>
      <c r="I75" s="962" t="s">
        <v>17230</v>
      </c>
      <c r="J75" s="140" t="s">
        <v>1044</v>
      </c>
      <c r="K75" s="47">
        <v>5.0000000000000001E-3</v>
      </c>
      <c r="L75" s="47">
        <v>40</v>
      </c>
      <c r="M75" s="145" t="s">
        <v>46</v>
      </c>
      <c r="N75" s="43">
        <v>0</v>
      </c>
      <c r="O75" s="43">
        <v>250</v>
      </c>
      <c r="P75" s="33" t="s">
        <v>103</v>
      </c>
      <c r="Q75" s="348" t="str">
        <f t="shared" si="7"/>
        <v xml:space="preserve"> </v>
      </c>
      <c r="R75" s="320"/>
      <c r="S75" s="320"/>
      <c r="T75" s="2158"/>
      <c r="U75" s="329" t="str">
        <f t="shared" si="5"/>
        <v xml:space="preserve"> </v>
      </c>
      <c r="V75" s="329"/>
      <c r="W75" s="2158"/>
      <c r="X75" s="2158"/>
      <c r="Y75" s="2158"/>
      <c r="Z75" s="2161"/>
      <c r="AA75" s="2084"/>
    </row>
    <row r="76" spans="1:27">
      <c r="A76" s="128">
        <f t="shared" si="6"/>
        <v>70</v>
      </c>
      <c r="B76" s="1622" t="s">
        <v>19146</v>
      </c>
      <c r="C76" s="30" t="s">
        <v>18748</v>
      </c>
      <c r="D76" s="45" t="s">
        <v>18748</v>
      </c>
      <c r="E76" s="145" t="s">
        <v>19155</v>
      </c>
      <c r="F76" s="145" t="s">
        <v>19156</v>
      </c>
      <c r="G76" s="145" t="s">
        <v>19147</v>
      </c>
      <c r="H76" s="2156"/>
      <c r="I76" s="962" t="s">
        <v>17229</v>
      </c>
      <c r="J76" s="140" t="s">
        <v>527</v>
      </c>
      <c r="K76" s="47"/>
      <c r="L76" s="47"/>
      <c r="M76" s="145" t="s">
        <v>4766</v>
      </c>
      <c r="N76" s="43">
        <v>0</v>
      </c>
      <c r="O76" s="43">
        <v>1</v>
      </c>
      <c r="P76" s="33" t="s">
        <v>19158</v>
      </c>
      <c r="Q76" s="348"/>
      <c r="R76" s="320"/>
      <c r="S76" s="320"/>
      <c r="T76" s="2158"/>
      <c r="U76" s="329"/>
      <c r="V76" s="2472">
        <v>45453</v>
      </c>
      <c r="W76" s="2158"/>
      <c r="X76" s="2158"/>
      <c r="Y76" s="2158"/>
      <c r="Z76" s="2161"/>
      <c r="AA76" s="2084"/>
    </row>
    <row r="77" spans="1:27">
      <c r="A77" s="128">
        <f t="shared" si="6"/>
        <v>71</v>
      </c>
      <c r="B77" s="1622" t="s">
        <v>19151</v>
      </c>
      <c r="C77" s="30" t="s">
        <v>18748</v>
      </c>
      <c r="D77" s="45" t="s">
        <v>18748</v>
      </c>
      <c r="E77" s="145" t="s">
        <v>19155</v>
      </c>
      <c r="F77" s="145" t="s">
        <v>19157</v>
      </c>
      <c r="G77" s="145" t="s">
        <v>19147</v>
      </c>
      <c r="H77" s="2156"/>
      <c r="I77" s="962" t="s">
        <v>17229</v>
      </c>
      <c r="J77" s="140" t="s">
        <v>527</v>
      </c>
      <c r="K77" s="47"/>
      <c r="L77" s="47"/>
      <c r="M77" s="145" t="s">
        <v>4766</v>
      </c>
      <c r="N77" s="43">
        <v>0</v>
      </c>
      <c r="O77" s="43">
        <v>1</v>
      </c>
      <c r="P77" s="33" t="s">
        <v>19158</v>
      </c>
      <c r="Q77" s="348"/>
      <c r="R77" s="320"/>
      <c r="S77" s="320"/>
      <c r="T77" s="2158"/>
      <c r="U77" s="329"/>
      <c r="V77" s="2472">
        <v>45453</v>
      </c>
      <c r="W77" s="2158"/>
      <c r="X77" s="2158"/>
      <c r="Y77" s="2158"/>
      <c r="Z77" s="2161"/>
      <c r="AA77" s="2084"/>
    </row>
    <row r="78" spans="1:27">
      <c r="A78" s="128">
        <f t="shared" si="6"/>
        <v>72</v>
      </c>
      <c r="B78" s="1622" t="s">
        <v>15555</v>
      </c>
      <c r="C78" s="30" t="s">
        <v>4750</v>
      </c>
      <c r="D78" s="45" t="s">
        <v>82</v>
      </c>
      <c r="E78" s="145" t="s">
        <v>3751</v>
      </c>
      <c r="F78" s="145" t="s">
        <v>17727</v>
      </c>
      <c r="G78" s="145" t="s">
        <v>4381</v>
      </c>
      <c r="H78" s="2156"/>
      <c r="I78" s="132" t="s">
        <v>17231</v>
      </c>
      <c r="J78" s="140" t="s">
        <v>520</v>
      </c>
      <c r="K78" s="47">
        <v>0.03</v>
      </c>
      <c r="L78" s="47">
        <v>40</v>
      </c>
      <c r="M78" s="145" t="s">
        <v>1963</v>
      </c>
      <c r="N78" s="43">
        <v>0</v>
      </c>
      <c r="O78" s="43">
        <v>0.06</v>
      </c>
      <c r="P78" s="33" t="s">
        <v>3660</v>
      </c>
      <c r="Q78" s="348">
        <f t="shared" si="7"/>
        <v>125</v>
      </c>
      <c r="R78" s="33" t="s">
        <v>4239</v>
      </c>
      <c r="S78" s="2081" t="s">
        <v>698</v>
      </c>
      <c r="T78" s="329">
        <v>90003045</v>
      </c>
      <c r="U78" s="329" t="str">
        <f t="shared" si="5"/>
        <v xml:space="preserve"> </v>
      </c>
      <c r="V78" s="329"/>
      <c r="W78" s="329"/>
      <c r="X78" s="329"/>
      <c r="Y78" s="329"/>
      <c r="Z78" s="47"/>
      <c r="AA78" s="2084"/>
    </row>
    <row r="79" spans="1:27">
      <c r="A79" s="128">
        <f t="shared" si="6"/>
        <v>73</v>
      </c>
      <c r="B79" s="1622" t="s">
        <v>15556</v>
      </c>
      <c r="C79" s="30" t="s">
        <v>434</v>
      </c>
      <c r="D79" s="45" t="s">
        <v>3925</v>
      </c>
      <c r="E79" s="145" t="s">
        <v>2774</v>
      </c>
      <c r="F79" s="145"/>
      <c r="G79" s="145" t="s">
        <v>2775</v>
      </c>
      <c r="H79" s="2156"/>
      <c r="I79" s="132" t="s">
        <v>17231</v>
      </c>
      <c r="J79" s="140" t="s">
        <v>520</v>
      </c>
      <c r="K79" s="47">
        <v>0.03</v>
      </c>
      <c r="L79" s="47">
        <v>40</v>
      </c>
      <c r="M79" s="145" t="s">
        <v>46</v>
      </c>
      <c r="N79" s="43">
        <v>50</v>
      </c>
      <c r="O79" s="43">
        <v>0</v>
      </c>
      <c r="P79" s="33" t="s">
        <v>103</v>
      </c>
      <c r="Q79" s="348">
        <f t="shared" si="7"/>
        <v>5</v>
      </c>
      <c r="R79" s="33" t="s">
        <v>4849</v>
      </c>
      <c r="S79" s="2081" t="s">
        <v>1527</v>
      </c>
      <c r="T79" s="2158"/>
      <c r="U79" s="329" t="str">
        <f t="shared" si="5"/>
        <v xml:space="preserve"> </v>
      </c>
      <c r="V79" s="329"/>
      <c r="W79" s="2158"/>
      <c r="X79" s="2158"/>
      <c r="Y79" s="2158"/>
      <c r="Z79" s="47"/>
      <c r="AA79" s="2084"/>
    </row>
    <row r="80" spans="1:27">
      <c r="A80" s="128">
        <f t="shared" si="6"/>
        <v>74</v>
      </c>
      <c r="B80" s="1622" t="s">
        <v>15557</v>
      </c>
      <c r="C80" s="30" t="s">
        <v>435</v>
      </c>
      <c r="D80" s="45" t="s">
        <v>3927</v>
      </c>
      <c r="E80" s="145" t="s">
        <v>1514</v>
      </c>
      <c r="F80" s="145"/>
      <c r="G80" s="145" t="s">
        <v>4381</v>
      </c>
      <c r="H80" s="2156"/>
      <c r="I80" s="132" t="s">
        <v>17231</v>
      </c>
      <c r="J80" s="140" t="s">
        <v>520</v>
      </c>
      <c r="K80" s="47">
        <v>5.8</v>
      </c>
      <c r="L80" s="47">
        <v>20</v>
      </c>
      <c r="M80" s="145" t="s">
        <v>4766</v>
      </c>
      <c r="N80" s="43">
        <v>0</v>
      </c>
      <c r="O80" s="43">
        <v>10</v>
      </c>
      <c r="P80" s="33" t="s">
        <v>3660</v>
      </c>
      <c r="Q80" s="348" t="str">
        <f t="shared" si="7"/>
        <v xml:space="preserve"> </v>
      </c>
      <c r="R80" s="33"/>
      <c r="S80" s="33"/>
      <c r="T80" s="2158"/>
      <c r="U80" s="329" t="str">
        <f t="shared" si="5"/>
        <v xml:space="preserve"> </v>
      </c>
      <c r="V80" s="329"/>
      <c r="W80" s="2158"/>
      <c r="X80" s="2158"/>
      <c r="Y80" s="2158"/>
      <c r="Z80" s="2159"/>
      <c r="AA80" s="2084"/>
    </row>
    <row r="81" spans="1:27">
      <c r="A81" s="128">
        <f t="shared" si="6"/>
        <v>75</v>
      </c>
      <c r="B81" s="1622" t="s">
        <v>15558</v>
      </c>
      <c r="C81" s="30" t="s">
        <v>2403</v>
      </c>
      <c r="D81" s="30" t="s">
        <v>2402</v>
      </c>
      <c r="E81" s="145" t="s">
        <v>4666</v>
      </c>
      <c r="F81" s="145"/>
      <c r="G81" s="145" t="s">
        <v>2646</v>
      </c>
      <c r="H81" s="2156"/>
      <c r="I81" s="132" t="s">
        <v>3516</v>
      </c>
      <c r="J81" s="140" t="s">
        <v>4663</v>
      </c>
      <c r="K81" s="2160">
        <v>0.5</v>
      </c>
      <c r="L81" s="2160">
        <v>52</v>
      </c>
      <c r="M81" s="145" t="s">
        <v>2400</v>
      </c>
      <c r="N81" s="43">
        <v>0</v>
      </c>
      <c r="O81" s="43">
        <v>2</v>
      </c>
      <c r="P81" s="33" t="s">
        <v>3660</v>
      </c>
      <c r="Q81" s="348">
        <f t="shared" si="7"/>
        <v>125</v>
      </c>
      <c r="R81" s="33" t="s">
        <v>4849</v>
      </c>
      <c r="S81" s="2081" t="s">
        <v>698</v>
      </c>
      <c r="T81" s="329">
        <v>90021171</v>
      </c>
      <c r="U81" s="329" t="str">
        <f t="shared" si="5"/>
        <v xml:space="preserve"> </v>
      </c>
      <c r="V81" s="329"/>
      <c r="W81" s="329"/>
      <c r="X81" s="329"/>
      <c r="Y81" s="329"/>
      <c r="Z81" s="47" t="s">
        <v>2462</v>
      </c>
      <c r="AA81" s="2084"/>
    </row>
    <row r="82" spans="1:27">
      <c r="A82" s="128">
        <f t="shared" si="6"/>
        <v>76</v>
      </c>
      <c r="B82" s="1622" t="s">
        <v>15559</v>
      </c>
      <c r="C82" s="30" t="s">
        <v>4337</v>
      </c>
      <c r="D82" s="30" t="s">
        <v>3565</v>
      </c>
      <c r="E82" s="145" t="s">
        <v>4665</v>
      </c>
      <c r="F82" s="145"/>
      <c r="G82" s="145" t="s">
        <v>2646</v>
      </c>
      <c r="H82" s="2156"/>
      <c r="I82" s="132" t="s">
        <v>3516</v>
      </c>
      <c r="J82" s="140" t="s">
        <v>4663</v>
      </c>
      <c r="K82" s="2160">
        <v>2.5</v>
      </c>
      <c r="L82" s="2160">
        <v>52</v>
      </c>
      <c r="M82" s="145" t="s">
        <v>46</v>
      </c>
      <c r="N82" s="43">
        <v>0</v>
      </c>
      <c r="O82" s="43">
        <v>6</v>
      </c>
      <c r="P82" s="33" t="s">
        <v>3660</v>
      </c>
      <c r="Q82" s="348">
        <f t="shared" si="7"/>
        <v>125</v>
      </c>
      <c r="R82" s="33" t="s">
        <v>4849</v>
      </c>
      <c r="S82" s="331" t="s">
        <v>698</v>
      </c>
      <c r="T82" s="329">
        <v>90021170</v>
      </c>
      <c r="U82" s="329" t="str">
        <f t="shared" si="5"/>
        <v xml:space="preserve"> </v>
      </c>
      <c r="V82" s="329"/>
      <c r="W82" s="329"/>
      <c r="X82" s="329"/>
      <c r="Y82" s="329"/>
      <c r="Z82" s="47" t="s">
        <v>4667</v>
      </c>
      <c r="AA82" s="2084"/>
    </row>
    <row r="83" spans="1:27">
      <c r="A83" s="128">
        <f t="shared" si="6"/>
        <v>77</v>
      </c>
      <c r="B83" s="1622" t="s">
        <v>15560</v>
      </c>
      <c r="C83" s="30" t="s">
        <v>4337</v>
      </c>
      <c r="D83" s="30" t="s">
        <v>3565</v>
      </c>
      <c r="E83" s="145" t="s">
        <v>4665</v>
      </c>
      <c r="F83" s="145"/>
      <c r="G83" s="145" t="s">
        <v>2646</v>
      </c>
      <c r="H83" s="2156"/>
      <c r="I83" s="132" t="s">
        <v>3516</v>
      </c>
      <c r="J83" s="140" t="s">
        <v>4663</v>
      </c>
      <c r="K83" s="2160">
        <v>2.5</v>
      </c>
      <c r="L83" s="2160">
        <v>52</v>
      </c>
      <c r="M83" s="145" t="s">
        <v>46</v>
      </c>
      <c r="N83" s="43">
        <v>0</v>
      </c>
      <c r="O83" s="43">
        <v>6</v>
      </c>
      <c r="P83" s="33" t="s">
        <v>3660</v>
      </c>
      <c r="Q83" s="348">
        <f t="shared" si="7"/>
        <v>125</v>
      </c>
      <c r="R83" s="33" t="s">
        <v>4849</v>
      </c>
      <c r="S83" s="2081" t="s">
        <v>698</v>
      </c>
      <c r="T83" s="329">
        <v>90021170</v>
      </c>
      <c r="U83" s="329" t="str">
        <f t="shared" si="5"/>
        <v xml:space="preserve"> </v>
      </c>
      <c r="V83" s="329"/>
      <c r="W83" s="329"/>
      <c r="X83" s="329"/>
      <c r="Y83" s="329"/>
      <c r="Z83" s="47" t="s">
        <v>4668</v>
      </c>
      <c r="AA83" s="2084"/>
    </row>
    <row r="84" spans="1:27">
      <c r="A84" s="128">
        <f t="shared" si="6"/>
        <v>78</v>
      </c>
      <c r="B84" s="1622" t="s">
        <v>15561</v>
      </c>
      <c r="C84" s="30" t="s">
        <v>1588</v>
      </c>
      <c r="D84" s="45" t="s">
        <v>3379</v>
      </c>
      <c r="E84" s="145" t="s">
        <v>1514</v>
      </c>
      <c r="F84" s="145"/>
      <c r="G84" s="145" t="s">
        <v>4381</v>
      </c>
      <c r="H84" s="2156"/>
      <c r="I84" s="132" t="s">
        <v>17232</v>
      </c>
      <c r="J84" s="140" t="s">
        <v>279</v>
      </c>
      <c r="K84" s="47">
        <v>2</v>
      </c>
      <c r="L84" s="47">
        <v>152</v>
      </c>
      <c r="M84" s="145" t="s">
        <v>4766</v>
      </c>
      <c r="N84" s="43">
        <v>0</v>
      </c>
      <c r="O84" s="43">
        <v>5</v>
      </c>
      <c r="P84" s="33" t="s">
        <v>3660</v>
      </c>
      <c r="Q84" s="348" t="str">
        <f t="shared" si="7"/>
        <v xml:space="preserve"> </v>
      </c>
      <c r="R84" s="33"/>
      <c r="S84" s="33"/>
      <c r="T84" s="2158"/>
      <c r="U84" s="329" t="str">
        <f t="shared" si="5"/>
        <v xml:space="preserve"> </v>
      </c>
      <c r="V84" s="329"/>
      <c r="W84" s="2158"/>
      <c r="X84" s="2158"/>
      <c r="Y84" s="2158"/>
      <c r="Z84" s="2159"/>
      <c r="AA84" s="2084"/>
    </row>
    <row r="85" spans="1:27">
      <c r="A85" s="128">
        <f t="shared" si="6"/>
        <v>79</v>
      </c>
      <c r="B85" s="1622" t="s">
        <v>15562</v>
      </c>
      <c r="C85" s="30" t="s">
        <v>1586</v>
      </c>
      <c r="D85" s="45" t="s">
        <v>1585</v>
      </c>
      <c r="E85" s="145" t="s">
        <v>2774</v>
      </c>
      <c r="F85" s="145"/>
      <c r="G85" s="145" t="s">
        <v>2775</v>
      </c>
      <c r="H85" s="2156"/>
      <c r="I85" s="962" t="s">
        <v>17230</v>
      </c>
      <c r="J85" s="140" t="s">
        <v>1045</v>
      </c>
      <c r="K85" s="47">
        <v>5.0000000000000001E-3</v>
      </c>
      <c r="L85" s="47">
        <v>40</v>
      </c>
      <c r="M85" s="145" t="s">
        <v>46</v>
      </c>
      <c r="N85" s="43">
        <v>0</v>
      </c>
      <c r="O85" s="43">
        <v>250</v>
      </c>
      <c r="P85" s="33" t="s">
        <v>103</v>
      </c>
      <c r="Q85" s="348" t="str">
        <f t="shared" si="7"/>
        <v xml:space="preserve"> </v>
      </c>
      <c r="R85" s="33"/>
      <c r="S85" s="320"/>
      <c r="T85" s="2158"/>
      <c r="U85" s="329" t="str">
        <f t="shared" si="5"/>
        <v xml:space="preserve"> </v>
      </c>
      <c r="V85" s="329"/>
      <c r="W85" s="2158"/>
      <c r="X85" s="2158"/>
      <c r="Y85" s="2158"/>
      <c r="Z85" s="2159"/>
      <c r="AA85" s="2084"/>
    </row>
    <row r="86" spans="1:27">
      <c r="A86" s="128">
        <f t="shared" si="6"/>
        <v>80</v>
      </c>
      <c r="B86" s="1622" t="s">
        <v>15563</v>
      </c>
      <c r="C86" s="30" t="s">
        <v>1591</v>
      </c>
      <c r="D86" s="45" t="s">
        <v>1590</v>
      </c>
      <c r="E86" s="145" t="s">
        <v>2774</v>
      </c>
      <c r="F86" s="145"/>
      <c r="G86" s="145" t="s">
        <v>2775</v>
      </c>
      <c r="H86" s="2156"/>
      <c r="I86" s="962" t="s">
        <v>17230</v>
      </c>
      <c r="J86" s="140" t="s">
        <v>530</v>
      </c>
      <c r="K86" s="47">
        <v>5.0000000000000001E-3</v>
      </c>
      <c r="L86" s="47">
        <v>40</v>
      </c>
      <c r="M86" s="145" t="s">
        <v>46</v>
      </c>
      <c r="N86" s="43">
        <v>0</v>
      </c>
      <c r="O86" s="43">
        <v>250</v>
      </c>
      <c r="P86" s="33" t="s">
        <v>103</v>
      </c>
      <c r="Q86" s="348" t="str">
        <f t="shared" si="7"/>
        <v xml:space="preserve"> </v>
      </c>
      <c r="R86" s="33"/>
      <c r="S86" s="320"/>
      <c r="T86" s="2158"/>
      <c r="U86" s="329" t="str">
        <f t="shared" si="5"/>
        <v xml:space="preserve"> </v>
      </c>
      <c r="V86" s="329"/>
      <c r="W86" s="2158"/>
      <c r="X86" s="2158"/>
      <c r="Y86" s="2158"/>
      <c r="Z86" s="2159"/>
      <c r="AA86" s="2084"/>
    </row>
    <row r="87" spans="1:27">
      <c r="A87" s="128">
        <f t="shared" si="6"/>
        <v>81</v>
      </c>
      <c r="B87" s="1622" t="s">
        <v>15564</v>
      </c>
      <c r="C87" s="30" t="s">
        <v>2622</v>
      </c>
      <c r="D87" s="45" t="s">
        <v>3379</v>
      </c>
      <c r="E87" s="145" t="s">
        <v>1516</v>
      </c>
      <c r="F87" s="145"/>
      <c r="G87" s="145" t="s">
        <v>4381</v>
      </c>
      <c r="H87" s="2156"/>
      <c r="I87" s="132" t="s">
        <v>17232</v>
      </c>
      <c r="J87" s="140" t="s">
        <v>1046</v>
      </c>
      <c r="K87" s="47">
        <v>0.22</v>
      </c>
      <c r="L87" s="47">
        <v>79</v>
      </c>
      <c r="M87" s="145" t="s">
        <v>4766</v>
      </c>
      <c r="N87" s="43">
        <v>0</v>
      </c>
      <c r="O87" s="43">
        <v>0.4</v>
      </c>
      <c r="P87" s="33" t="s">
        <v>3660</v>
      </c>
      <c r="Q87" s="348" t="str">
        <f t="shared" si="7"/>
        <v xml:space="preserve"> </v>
      </c>
      <c r="R87" s="33"/>
      <c r="S87" s="33"/>
      <c r="T87" s="329"/>
      <c r="U87" s="329" t="str">
        <f t="shared" si="5"/>
        <v xml:space="preserve"> </v>
      </c>
      <c r="V87" s="329"/>
      <c r="W87" s="329"/>
      <c r="X87" s="329"/>
      <c r="Y87" s="329"/>
      <c r="Z87" s="2159"/>
      <c r="AA87" s="2084"/>
    </row>
    <row r="88" spans="1:27">
      <c r="A88" s="128">
        <f t="shared" si="6"/>
        <v>82</v>
      </c>
      <c r="B88" s="1622" t="s">
        <v>15565</v>
      </c>
      <c r="C88" s="30" t="s">
        <v>4751</v>
      </c>
      <c r="D88" s="45" t="s">
        <v>2689</v>
      </c>
      <c r="E88" s="145" t="s">
        <v>1517</v>
      </c>
      <c r="F88" s="145"/>
      <c r="G88" s="145" t="s">
        <v>4381</v>
      </c>
      <c r="H88" s="2156"/>
      <c r="I88" s="132" t="s">
        <v>17233</v>
      </c>
      <c r="J88" s="140" t="s">
        <v>1047</v>
      </c>
      <c r="K88" s="47">
        <v>0.12</v>
      </c>
      <c r="L88" s="47">
        <v>50</v>
      </c>
      <c r="M88" s="145" t="s">
        <v>4766</v>
      </c>
      <c r="N88" s="43">
        <v>0</v>
      </c>
      <c r="O88" s="43">
        <v>200</v>
      </c>
      <c r="P88" s="33" t="s">
        <v>4783</v>
      </c>
      <c r="Q88" s="348" t="str">
        <f t="shared" si="7"/>
        <v xml:space="preserve"> </v>
      </c>
      <c r="R88" s="33"/>
      <c r="S88" s="320"/>
      <c r="T88" s="329"/>
      <c r="U88" s="329" t="str">
        <f t="shared" si="5"/>
        <v xml:space="preserve"> </v>
      </c>
      <c r="V88" s="329"/>
      <c r="W88" s="329"/>
      <c r="X88" s="329"/>
      <c r="Y88" s="329"/>
      <c r="Z88" s="2161"/>
      <c r="AA88" s="2084"/>
    </row>
    <row r="89" spans="1:27">
      <c r="A89" s="128">
        <f t="shared" si="6"/>
        <v>83</v>
      </c>
      <c r="B89" s="1622" t="s">
        <v>15566</v>
      </c>
      <c r="C89" s="30" t="s">
        <v>4782</v>
      </c>
      <c r="D89" s="45" t="s">
        <v>4781</v>
      </c>
      <c r="E89" s="145" t="s">
        <v>1517</v>
      </c>
      <c r="F89" s="145"/>
      <c r="G89" s="145" t="s">
        <v>4381</v>
      </c>
      <c r="H89" s="2156"/>
      <c r="I89" s="132" t="s">
        <v>17235</v>
      </c>
      <c r="J89" s="140" t="s">
        <v>1048</v>
      </c>
      <c r="K89" s="47">
        <v>0.12</v>
      </c>
      <c r="L89" s="47">
        <v>103</v>
      </c>
      <c r="M89" s="145" t="s">
        <v>4766</v>
      </c>
      <c r="N89" s="43">
        <v>0</v>
      </c>
      <c r="O89" s="43">
        <v>200</v>
      </c>
      <c r="P89" s="33" t="s">
        <v>4783</v>
      </c>
      <c r="Q89" s="348" t="str">
        <f t="shared" si="7"/>
        <v xml:space="preserve"> </v>
      </c>
      <c r="R89" s="33"/>
      <c r="S89" s="320"/>
      <c r="T89" s="329"/>
      <c r="U89" s="329" t="str">
        <f t="shared" si="5"/>
        <v xml:space="preserve"> </v>
      </c>
      <c r="V89" s="329"/>
      <c r="W89" s="329"/>
      <c r="X89" s="329"/>
      <c r="Y89" s="329"/>
      <c r="Z89" s="2161"/>
      <c r="AA89" s="2084"/>
    </row>
    <row r="90" spans="1:27">
      <c r="A90" s="128">
        <f t="shared" si="6"/>
        <v>84</v>
      </c>
      <c r="B90" s="1622" t="s">
        <v>15567</v>
      </c>
      <c r="C90" s="30" t="s">
        <v>1613</v>
      </c>
      <c r="D90" s="45" t="s">
        <v>1612</v>
      </c>
      <c r="E90" s="145" t="s">
        <v>1514</v>
      </c>
      <c r="F90" s="145"/>
      <c r="G90" s="145" t="s">
        <v>4381</v>
      </c>
      <c r="H90" s="2156"/>
      <c r="I90" s="132" t="s">
        <v>17236</v>
      </c>
      <c r="J90" s="140" t="s">
        <v>519</v>
      </c>
      <c r="K90" s="47">
        <v>20</v>
      </c>
      <c r="L90" s="47">
        <v>48</v>
      </c>
      <c r="M90" s="145" t="s">
        <v>4766</v>
      </c>
      <c r="N90" s="43">
        <v>0</v>
      </c>
      <c r="O90" s="43">
        <v>30</v>
      </c>
      <c r="P90" s="33" t="s">
        <v>3660</v>
      </c>
      <c r="Q90" s="348" t="str">
        <f t="shared" si="7"/>
        <v xml:space="preserve"> </v>
      </c>
      <c r="R90" s="320"/>
      <c r="S90" s="320"/>
      <c r="T90" s="2158"/>
      <c r="U90" s="329" t="str">
        <f t="shared" si="5"/>
        <v xml:space="preserve"> </v>
      </c>
      <c r="V90" s="329"/>
      <c r="W90" s="2158"/>
      <c r="X90" s="2158"/>
      <c r="Y90" s="2158"/>
      <c r="Z90" s="2161"/>
      <c r="AA90" s="2084"/>
    </row>
    <row r="91" spans="1:27">
      <c r="A91" s="128">
        <f t="shared" si="6"/>
        <v>85</v>
      </c>
      <c r="B91" s="1622" t="s">
        <v>15568</v>
      </c>
      <c r="C91" s="30" t="s">
        <v>928</v>
      </c>
      <c r="D91" s="126" t="s">
        <v>3847</v>
      </c>
      <c r="E91" s="145"/>
      <c r="F91" s="145"/>
      <c r="G91" s="145"/>
      <c r="H91" s="2156"/>
      <c r="I91" s="132" t="s">
        <v>17236</v>
      </c>
      <c r="J91" s="140" t="s">
        <v>1049</v>
      </c>
      <c r="K91" s="2160" t="s">
        <v>2524</v>
      </c>
      <c r="L91" s="2160" t="s">
        <v>2524</v>
      </c>
      <c r="M91" s="145" t="s">
        <v>46</v>
      </c>
      <c r="N91" s="43">
        <v>0</v>
      </c>
      <c r="O91" s="43">
        <v>0</v>
      </c>
      <c r="P91" s="33" t="s">
        <v>3660</v>
      </c>
      <c r="Q91" s="348" t="str">
        <f t="shared" si="7"/>
        <v xml:space="preserve"> </v>
      </c>
      <c r="R91" s="33"/>
      <c r="S91" s="33"/>
      <c r="T91" s="2158"/>
      <c r="U91" s="329" t="str">
        <f t="shared" si="5"/>
        <v xml:space="preserve"> </v>
      </c>
      <c r="V91" s="329"/>
      <c r="W91" s="2158"/>
      <c r="X91" s="2158"/>
      <c r="Y91" s="2158"/>
      <c r="Z91" s="2159"/>
      <c r="AA91" s="2084"/>
    </row>
    <row r="92" spans="1:27">
      <c r="A92" s="128">
        <f t="shared" si="6"/>
        <v>86</v>
      </c>
      <c r="B92" s="1622" t="s">
        <v>15569</v>
      </c>
      <c r="C92" s="30" t="s">
        <v>1260</v>
      </c>
      <c r="D92" s="45" t="s">
        <v>4338</v>
      </c>
      <c r="E92" s="145" t="s">
        <v>2776</v>
      </c>
      <c r="F92" s="145"/>
      <c r="G92" s="145" t="s">
        <v>2775</v>
      </c>
      <c r="H92" s="2156"/>
      <c r="I92" s="132" t="s">
        <v>17236</v>
      </c>
      <c r="J92" s="140" t="s">
        <v>533</v>
      </c>
      <c r="K92" s="47">
        <v>0.01</v>
      </c>
      <c r="L92" s="47">
        <v>12</v>
      </c>
      <c r="M92" s="145" t="s">
        <v>46</v>
      </c>
      <c r="N92" s="43">
        <v>0</v>
      </c>
      <c r="O92" s="43">
        <v>800</v>
      </c>
      <c r="P92" s="33" t="s">
        <v>103</v>
      </c>
      <c r="Q92" s="348">
        <f t="shared" si="7"/>
        <v>5</v>
      </c>
      <c r="R92" s="33" t="s">
        <v>4849</v>
      </c>
      <c r="S92" s="2081" t="s">
        <v>1527</v>
      </c>
      <c r="T92" s="2158"/>
      <c r="U92" s="329" t="str">
        <f t="shared" si="5"/>
        <v xml:space="preserve"> </v>
      </c>
      <c r="V92" s="329"/>
      <c r="W92" s="2158"/>
      <c r="X92" s="2158"/>
      <c r="Y92" s="2158"/>
      <c r="Z92" s="47"/>
      <c r="AA92" s="2084"/>
    </row>
    <row r="93" spans="1:27">
      <c r="A93" s="128">
        <f t="shared" si="6"/>
        <v>87</v>
      </c>
      <c r="B93" s="1622" t="s">
        <v>15570</v>
      </c>
      <c r="C93" s="30" t="s">
        <v>3529</v>
      </c>
      <c r="D93" s="45" t="s">
        <v>872</v>
      </c>
      <c r="E93" s="145" t="s">
        <v>2774</v>
      </c>
      <c r="F93" s="145"/>
      <c r="G93" s="145" t="s">
        <v>2775</v>
      </c>
      <c r="H93" s="2156"/>
      <c r="I93" s="132" t="s">
        <v>17234</v>
      </c>
      <c r="J93" s="140" t="s">
        <v>3226</v>
      </c>
      <c r="K93" s="47">
        <v>5.0000000000000001E-3</v>
      </c>
      <c r="L93" s="47">
        <v>148</v>
      </c>
      <c r="M93" s="145" t="s">
        <v>46</v>
      </c>
      <c r="N93" s="43">
        <v>0</v>
      </c>
      <c r="O93" s="43">
        <v>250</v>
      </c>
      <c r="P93" s="33" t="s">
        <v>103</v>
      </c>
      <c r="Q93" s="348" t="str">
        <f t="shared" si="7"/>
        <v xml:space="preserve"> </v>
      </c>
      <c r="R93" s="33"/>
      <c r="S93" s="33"/>
      <c r="T93" s="2158"/>
      <c r="U93" s="329" t="str">
        <f t="shared" si="5"/>
        <v xml:space="preserve"> </v>
      </c>
      <c r="V93" s="329"/>
      <c r="W93" s="2158"/>
      <c r="X93" s="2158"/>
      <c r="Y93" s="2158"/>
      <c r="Z93" s="2159"/>
      <c r="AA93" s="2084"/>
    </row>
    <row r="94" spans="1:27">
      <c r="A94" s="128">
        <f t="shared" si="6"/>
        <v>88</v>
      </c>
      <c r="B94" s="1622" t="s">
        <v>15571</v>
      </c>
      <c r="C94" s="30" t="s">
        <v>3317</v>
      </c>
      <c r="D94" s="45" t="s">
        <v>3316</v>
      </c>
      <c r="E94" s="145" t="s">
        <v>1517</v>
      </c>
      <c r="F94" s="145"/>
      <c r="G94" s="145" t="s">
        <v>4381</v>
      </c>
      <c r="H94" s="2156"/>
      <c r="I94" s="132" t="s">
        <v>17266</v>
      </c>
      <c r="J94" s="140" t="s">
        <v>537</v>
      </c>
      <c r="K94" s="47">
        <v>0.14000000000000001</v>
      </c>
      <c r="L94" s="47">
        <v>104</v>
      </c>
      <c r="M94" s="145" t="s">
        <v>4766</v>
      </c>
      <c r="N94" s="43">
        <v>0</v>
      </c>
      <c r="O94" s="43">
        <v>200</v>
      </c>
      <c r="P94" s="33" t="s">
        <v>4783</v>
      </c>
      <c r="Q94" s="348" t="str">
        <f t="shared" si="7"/>
        <v xml:space="preserve"> </v>
      </c>
      <c r="R94" s="33"/>
      <c r="S94" s="33"/>
      <c r="T94" s="329"/>
      <c r="U94" s="329" t="str">
        <f t="shared" si="5"/>
        <v xml:space="preserve"> </v>
      </c>
      <c r="V94" s="329"/>
      <c r="W94" s="329"/>
      <c r="X94" s="329"/>
      <c r="Y94" s="329"/>
      <c r="Z94" s="2159"/>
      <c r="AA94" s="2084"/>
    </row>
    <row r="95" spans="1:27">
      <c r="A95" s="128">
        <f t="shared" si="6"/>
        <v>89</v>
      </c>
      <c r="B95" s="1622" t="s">
        <v>15572</v>
      </c>
      <c r="C95" s="30" t="s">
        <v>4752</v>
      </c>
      <c r="D95" s="45" t="s">
        <v>2782</v>
      </c>
      <c r="E95" s="145" t="s">
        <v>1514</v>
      </c>
      <c r="F95" s="145"/>
      <c r="G95" s="145" t="s">
        <v>4381</v>
      </c>
      <c r="H95" s="2156"/>
      <c r="I95" s="132" t="s">
        <v>3516</v>
      </c>
      <c r="J95" s="140" t="s">
        <v>3884</v>
      </c>
      <c r="K95" s="47">
        <v>2.8</v>
      </c>
      <c r="L95" s="47">
        <v>20</v>
      </c>
      <c r="M95" s="145" t="s">
        <v>4766</v>
      </c>
      <c r="N95" s="43">
        <v>0</v>
      </c>
      <c r="O95" s="43">
        <v>6</v>
      </c>
      <c r="P95" s="33" t="s">
        <v>3660</v>
      </c>
      <c r="Q95" s="348" t="str">
        <f t="shared" si="7"/>
        <v xml:space="preserve"> </v>
      </c>
      <c r="R95" s="33"/>
      <c r="S95" s="33"/>
      <c r="T95" s="2158"/>
      <c r="U95" s="329" t="str">
        <f t="shared" si="5"/>
        <v xml:space="preserve"> </v>
      </c>
      <c r="V95" s="329"/>
      <c r="W95" s="2158"/>
      <c r="X95" s="2158"/>
      <c r="Y95" s="2158"/>
      <c r="Z95" s="2159"/>
      <c r="AA95" s="2084"/>
    </row>
    <row r="96" spans="1:27">
      <c r="A96" s="128">
        <f t="shared" si="6"/>
        <v>90</v>
      </c>
      <c r="B96" s="1622" t="s">
        <v>15573</v>
      </c>
      <c r="C96" s="30" t="s">
        <v>1522</v>
      </c>
      <c r="D96" s="126" t="s">
        <v>1694</v>
      </c>
      <c r="E96" s="145" t="s">
        <v>1515</v>
      </c>
      <c r="F96" s="145"/>
      <c r="G96" s="145" t="s">
        <v>4381</v>
      </c>
      <c r="H96" s="2156"/>
      <c r="I96" s="132" t="s">
        <v>17238</v>
      </c>
      <c r="J96" s="140" t="s">
        <v>4271</v>
      </c>
      <c r="K96" s="47">
        <v>42</v>
      </c>
      <c r="L96" s="47">
        <v>45</v>
      </c>
      <c r="M96" s="145" t="s">
        <v>4766</v>
      </c>
      <c r="N96" s="43">
        <v>0</v>
      </c>
      <c r="O96" s="43">
        <v>80</v>
      </c>
      <c r="P96" s="33" t="s">
        <v>3660</v>
      </c>
      <c r="Q96" s="348" t="str">
        <f t="shared" si="7"/>
        <v xml:space="preserve"> </v>
      </c>
      <c r="R96" s="33"/>
      <c r="S96" s="33"/>
      <c r="T96" s="2158"/>
      <c r="U96" s="329" t="str">
        <f t="shared" si="5"/>
        <v xml:space="preserve"> </v>
      </c>
      <c r="V96" s="329"/>
      <c r="W96" s="2158"/>
      <c r="X96" s="2158"/>
      <c r="Y96" s="2158"/>
      <c r="Z96" s="2161"/>
      <c r="AA96" s="2084"/>
    </row>
    <row r="97" spans="1:27">
      <c r="A97" s="128">
        <f t="shared" si="6"/>
        <v>91</v>
      </c>
      <c r="B97" s="1622" t="s">
        <v>15574</v>
      </c>
      <c r="C97" s="30" t="s">
        <v>4753</v>
      </c>
      <c r="D97" s="45" t="s">
        <v>1104</v>
      </c>
      <c r="E97" s="145" t="s">
        <v>1515</v>
      </c>
      <c r="F97" s="145"/>
      <c r="G97" s="145" t="s">
        <v>4381</v>
      </c>
      <c r="H97" s="2156"/>
      <c r="I97" s="132" t="s">
        <v>17238</v>
      </c>
      <c r="J97" s="140" t="s">
        <v>4271</v>
      </c>
      <c r="K97" s="47">
        <v>41.6</v>
      </c>
      <c r="L97" s="47">
        <v>45</v>
      </c>
      <c r="M97" s="145" t="s">
        <v>4766</v>
      </c>
      <c r="N97" s="43">
        <v>0</v>
      </c>
      <c r="O97" s="43">
        <v>60</v>
      </c>
      <c r="P97" s="33" t="s">
        <v>3660</v>
      </c>
      <c r="Q97" s="348">
        <f t="shared" si="7"/>
        <v>5</v>
      </c>
      <c r="R97" s="33" t="s">
        <v>4849</v>
      </c>
      <c r="S97" s="33" t="s">
        <v>1527</v>
      </c>
      <c r="T97" s="2158"/>
      <c r="U97" s="329" t="str">
        <f t="shared" si="5"/>
        <v xml:space="preserve"> </v>
      </c>
      <c r="V97" s="329"/>
      <c r="W97" s="2158"/>
      <c r="X97" s="2158"/>
      <c r="Y97" s="2158"/>
      <c r="Z97" s="2161"/>
      <c r="AA97" s="2084"/>
    </row>
    <row r="98" spans="1:27">
      <c r="A98" s="128">
        <f t="shared" si="6"/>
        <v>92</v>
      </c>
      <c r="B98" s="1622" t="s">
        <v>15575</v>
      </c>
      <c r="C98" s="30" t="s">
        <v>4755</v>
      </c>
      <c r="D98" s="45" t="s">
        <v>4754</v>
      </c>
      <c r="E98" s="145"/>
      <c r="F98" s="145"/>
      <c r="G98" s="145"/>
      <c r="H98" s="2156"/>
      <c r="I98" s="132" t="s">
        <v>3516</v>
      </c>
      <c r="J98" s="140" t="s">
        <v>3884</v>
      </c>
      <c r="K98" s="47">
        <v>4.5</v>
      </c>
      <c r="L98" s="47">
        <v>40</v>
      </c>
      <c r="M98" s="145" t="s">
        <v>1963</v>
      </c>
      <c r="N98" s="43">
        <v>0</v>
      </c>
      <c r="O98" s="43">
        <v>10</v>
      </c>
      <c r="P98" s="33" t="s">
        <v>3660</v>
      </c>
      <c r="Q98" s="348" t="str">
        <f t="shared" si="7"/>
        <v xml:space="preserve"> </v>
      </c>
      <c r="R98" s="33"/>
      <c r="S98" s="33"/>
      <c r="T98" s="2158"/>
      <c r="U98" s="329" t="str">
        <f t="shared" si="5"/>
        <v xml:space="preserve"> </v>
      </c>
      <c r="V98" s="329"/>
      <c r="W98" s="2158"/>
      <c r="X98" s="2158"/>
      <c r="Y98" s="2158"/>
      <c r="Z98" s="2159"/>
      <c r="AA98" s="2084"/>
    </row>
    <row r="99" spans="1:27">
      <c r="A99" s="128">
        <f t="shared" si="6"/>
        <v>93</v>
      </c>
      <c r="B99" s="1622" t="s">
        <v>15576</v>
      </c>
      <c r="C99" s="30" t="s">
        <v>4784</v>
      </c>
      <c r="D99" s="45" t="s">
        <v>1428</v>
      </c>
      <c r="E99" s="145"/>
      <c r="F99" s="145"/>
      <c r="G99" s="145"/>
      <c r="H99" s="2156"/>
      <c r="I99" s="132" t="s">
        <v>3516</v>
      </c>
      <c r="J99" s="140" t="s">
        <v>3890</v>
      </c>
      <c r="K99" s="47">
        <v>4.5</v>
      </c>
      <c r="L99" s="47">
        <v>124</v>
      </c>
      <c r="M99" s="145" t="s">
        <v>4766</v>
      </c>
      <c r="N99" s="43">
        <v>0</v>
      </c>
      <c r="O99" s="43">
        <v>10</v>
      </c>
      <c r="P99" s="33" t="s">
        <v>3660</v>
      </c>
      <c r="Q99" s="348" t="str">
        <f t="shared" si="7"/>
        <v xml:space="preserve"> </v>
      </c>
      <c r="R99" s="33"/>
      <c r="S99" s="33"/>
      <c r="T99" s="2158"/>
      <c r="U99" s="329" t="str">
        <f t="shared" si="5"/>
        <v xml:space="preserve"> </v>
      </c>
      <c r="V99" s="329"/>
      <c r="W99" s="2158"/>
      <c r="X99" s="2158"/>
      <c r="Y99" s="2158"/>
      <c r="Z99" s="2159"/>
      <c r="AA99" s="2084"/>
    </row>
    <row r="100" spans="1:27">
      <c r="A100" s="128">
        <f t="shared" si="6"/>
        <v>94</v>
      </c>
      <c r="B100" s="1622" t="s">
        <v>15577</v>
      </c>
      <c r="C100" s="30" t="s">
        <v>4542</v>
      </c>
      <c r="D100" s="126" t="s">
        <v>1100</v>
      </c>
      <c r="E100" s="145" t="s">
        <v>4666</v>
      </c>
      <c r="F100" s="145"/>
      <c r="G100" s="145" t="s">
        <v>2646</v>
      </c>
      <c r="H100" s="2156"/>
      <c r="I100" s="132" t="s">
        <v>3516</v>
      </c>
      <c r="J100" s="140" t="s">
        <v>4663</v>
      </c>
      <c r="K100" s="2160">
        <v>0.5</v>
      </c>
      <c r="L100" s="2160">
        <v>52</v>
      </c>
      <c r="M100" s="145" t="s">
        <v>2400</v>
      </c>
      <c r="N100" s="43">
        <v>0</v>
      </c>
      <c r="O100" s="43">
        <v>2</v>
      </c>
      <c r="P100" s="33" t="s">
        <v>3660</v>
      </c>
      <c r="Q100" s="348">
        <f t="shared" si="7"/>
        <v>125</v>
      </c>
      <c r="R100" s="320" t="s">
        <v>4849</v>
      </c>
      <c r="S100" s="331" t="s">
        <v>698</v>
      </c>
      <c r="T100" s="329">
        <v>90021171</v>
      </c>
      <c r="U100" s="329" t="str">
        <f t="shared" si="5"/>
        <v xml:space="preserve"> </v>
      </c>
      <c r="V100" s="329"/>
      <c r="W100" s="329"/>
      <c r="X100" s="329"/>
      <c r="Y100" s="329"/>
      <c r="Z100" s="107"/>
      <c r="AA100" s="2084"/>
    </row>
    <row r="101" spans="1:27">
      <c r="A101" s="128">
        <f t="shared" si="6"/>
        <v>95</v>
      </c>
      <c r="B101" s="1622" t="s">
        <v>15578</v>
      </c>
      <c r="C101" s="30" t="s">
        <v>3400</v>
      </c>
      <c r="D101" s="126" t="s">
        <v>1100</v>
      </c>
      <c r="E101" s="145" t="s">
        <v>4665</v>
      </c>
      <c r="F101" s="145"/>
      <c r="G101" s="145" t="s">
        <v>2646</v>
      </c>
      <c r="H101" s="2156"/>
      <c r="I101" s="132" t="s">
        <v>3516</v>
      </c>
      <c r="J101" s="140" t="s">
        <v>4663</v>
      </c>
      <c r="K101" s="2160">
        <v>2.5</v>
      </c>
      <c r="L101" s="2160">
        <v>52</v>
      </c>
      <c r="M101" s="145" t="s">
        <v>46</v>
      </c>
      <c r="N101" s="43">
        <v>0</v>
      </c>
      <c r="O101" s="43">
        <v>6</v>
      </c>
      <c r="P101" s="33" t="s">
        <v>3660</v>
      </c>
      <c r="Q101" s="348">
        <f t="shared" si="7"/>
        <v>125</v>
      </c>
      <c r="R101" s="320" t="s">
        <v>4849</v>
      </c>
      <c r="S101" s="331" t="s">
        <v>698</v>
      </c>
      <c r="T101" s="329">
        <v>90021170</v>
      </c>
      <c r="U101" s="329" t="str">
        <f t="shared" si="5"/>
        <v xml:space="preserve"> </v>
      </c>
      <c r="V101" s="329"/>
      <c r="W101" s="329"/>
      <c r="X101" s="329"/>
      <c r="Y101" s="329"/>
      <c r="Z101" s="107" t="s">
        <v>4667</v>
      </c>
      <c r="AA101" s="2084"/>
    </row>
    <row r="102" spans="1:27">
      <c r="A102" s="128">
        <f t="shared" si="6"/>
        <v>96</v>
      </c>
      <c r="B102" s="1622" t="s">
        <v>15579</v>
      </c>
      <c r="C102" s="30" t="s">
        <v>4419</v>
      </c>
      <c r="D102" s="126" t="s">
        <v>1100</v>
      </c>
      <c r="E102" s="145" t="s">
        <v>4665</v>
      </c>
      <c r="F102" s="145"/>
      <c r="G102" s="145" t="s">
        <v>2646</v>
      </c>
      <c r="H102" s="2156"/>
      <c r="I102" s="132" t="s">
        <v>3516</v>
      </c>
      <c r="J102" s="140" t="s">
        <v>4663</v>
      </c>
      <c r="K102" s="2160">
        <v>2.5</v>
      </c>
      <c r="L102" s="2160">
        <v>52</v>
      </c>
      <c r="M102" s="145" t="s">
        <v>46</v>
      </c>
      <c r="N102" s="43">
        <v>0</v>
      </c>
      <c r="O102" s="43">
        <v>6</v>
      </c>
      <c r="P102" s="33" t="s">
        <v>3660</v>
      </c>
      <c r="Q102" s="348">
        <f t="shared" si="7"/>
        <v>125</v>
      </c>
      <c r="R102" s="33" t="s">
        <v>4849</v>
      </c>
      <c r="S102" s="2081" t="s">
        <v>698</v>
      </c>
      <c r="T102" s="329">
        <v>90021170</v>
      </c>
      <c r="U102" s="329" t="str">
        <f t="shared" si="5"/>
        <v xml:space="preserve"> </v>
      </c>
      <c r="V102" s="329"/>
      <c r="W102" s="329"/>
      <c r="X102" s="329"/>
      <c r="Y102" s="329"/>
      <c r="Z102" s="47" t="s">
        <v>4668</v>
      </c>
      <c r="AA102" s="2084"/>
    </row>
    <row r="103" spans="1:27">
      <c r="A103" s="128">
        <f t="shared" si="6"/>
        <v>97</v>
      </c>
      <c r="B103" s="1622" t="s">
        <v>15580</v>
      </c>
      <c r="C103" s="30" t="s">
        <v>4420</v>
      </c>
      <c r="D103" s="126" t="s">
        <v>1100</v>
      </c>
      <c r="E103" s="145" t="s">
        <v>4665</v>
      </c>
      <c r="F103" s="145"/>
      <c r="G103" s="145" t="s">
        <v>2646</v>
      </c>
      <c r="H103" s="2156"/>
      <c r="I103" s="132" t="s">
        <v>3516</v>
      </c>
      <c r="J103" s="140" t="s">
        <v>4663</v>
      </c>
      <c r="K103" s="2160">
        <v>2.8</v>
      </c>
      <c r="L103" s="47" t="s">
        <v>285</v>
      </c>
      <c r="M103" s="145" t="s">
        <v>46</v>
      </c>
      <c r="N103" s="43">
        <v>0</v>
      </c>
      <c r="O103" s="43">
        <v>6</v>
      </c>
      <c r="P103" s="33" t="s">
        <v>3660</v>
      </c>
      <c r="Q103" s="348">
        <f t="shared" si="7"/>
        <v>5</v>
      </c>
      <c r="R103" s="33"/>
      <c r="S103" s="33" t="s">
        <v>1527</v>
      </c>
      <c r="T103" s="329"/>
      <c r="U103" s="329" t="str">
        <f t="shared" ref="U103:U126" si="8">IF(ISERROR(INDEX(data1,MATCH(T103,item1,0),4))," ",INDEX(data1,MATCH(T103,item1,0),4))</f>
        <v xml:space="preserve"> </v>
      </c>
      <c r="V103" s="329"/>
      <c r="W103" s="329"/>
      <c r="X103" s="329"/>
      <c r="Y103" s="329"/>
      <c r="Z103" s="2159" t="s">
        <v>4669</v>
      </c>
      <c r="AA103" s="2084"/>
    </row>
    <row r="104" spans="1:27">
      <c r="A104" s="128">
        <f t="shared" si="6"/>
        <v>98</v>
      </c>
      <c r="B104" s="1622" t="s">
        <v>15581</v>
      </c>
      <c r="C104" s="30" t="s">
        <v>4756</v>
      </c>
      <c r="D104" s="45" t="s">
        <v>569</v>
      </c>
      <c r="E104" s="145"/>
      <c r="F104" s="145"/>
      <c r="G104" s="145"/>
      <c r="H104" s="2156"/>
      <c r="I104" s="132" t="s">
        <v>3516</v>
      </c>
      <c r="J104" s="140" t="s">
        <v>3227</v>
      </c>
      <c r="K104" s="47">
        <v>0.2</v>
      </c>
      <c r="L104" s="47">
        <v>122</v>
      </c>
      <c r="M104" s="145" t="s">
        <v>1963</v>
      </c>
      <c r="N104" s="43">
        <v>0</v>
      </c>
      <c r="O104" s="43">
        <v>300</v>
      </c>
      <c r="P104" s="33" t="s">
        <v>4783</v>
      </c>
      <c r="Q104" s="348" t="str">
        <f t="shared" si="7"/>
        <v xml:space="preserve"> </v>
      </c>
      <c r="R104" s="33"/>
      <c r="S104" s="33"/>
      <c r="T104" s="2158"/>
      <c r="U104" s="329" t="str">
        <f t="shared" si="8"/>
        <v xml:space="preserve"> </v>
      </c>
      <c r="V104" s="329"/>
      <c r="W104" s="2158"/>
      <c r="X104" s="2158"/>
      <c r="Y104" s="2158"/>
      <c r="Z104" s="2159"/>
      <c r="AA104" s="2084"/>
    </row>
    <row r="105" spans="1:27">
      <c r="A105" s="128">
        <f t="shared" si="6"/>
        <v>99</v>
      </c>
      <c r="B105" s="1622" t="s">
        <v>15582</v>
      </c>
      <c r="C105" s="30" t="s">
        <v>4757</v>
      </c>
      <c r="D105" s="45" t="s">
        <v>2786</v>
      </c>
      <c r="E105" s="145"/>
      <c r="F105" s="145"/>
      <c r="G105" s="145"/>
      <c r="H105" s="2156"/>
      <c r="I105" s="132" t="s">
        <v>17276</v>
      </c>
      <c r="J105" s="140" t="s">
        <v>4208</v>
      </c>
      <c r="K105" s="47">
        <v>0.2</v>
      </c>
      <c r="L105" s="47">
        <v>135</v>
      </c>
      <c r="M105" s="145" t="s">
        <v>1963</v>
      </c>
      <c r="N105" s="43">
        <v>0</v>
      </c>
      <c r="O105" s="43">
        <v>300</v>
      </c>
      <c r="P105" s="33" t="s">
        <v>4783</v>
      </c>
      <c r="Q105" s="348" t="str">
        <f t="shared" si="7"/>
        <v xml:space="preserve"> </v>
      </c>
      <c r="R105" s="33"/>
      <c r="S105" s="33"/>
      <c r="T105" s="2158"/>
      <c r="U105" s="329" t="str">
        <f t="shared" si="8"/>
        <v xml:space="preserve"> </v>
      </c>
      <c r="V105" s="329"/>
      <c r="W105" s="2158"/>
      <c r="X105" s="2158"/>
      <c r="Y105" s="2158"/>
      <c r="Z105" s="2159"/>
      <c r="AA105" s="2084"/>
    </row>
    <row r="106" spans="1:27">
      <c r="A106" s="128">
        <f t="shared" si="6"/>
        <v>100</v>
      </c>
      <c r="B106" s="1622" t="s">
        <v>15583</v>
      </c>
      <c r="C106" s="30" t="s">
        <v>907</v>
      </c>
      <c r="D106" s="44" t="s">
        <v>2809</v>
      </c>
      <c r="E106" s="145" t="s">
        <v>1517</v>
      </c>
      <c r="F106" s="145"/>
      <c r="G106" s="145" t="s">
        <v>4381</v>
      </c>
      <c r="H106" s="2156"/>
      <c r="I106" s="2162" t="s">
        <v>17240</v>
      </c>
      <c r="J106" s="140" t="s">
        <v>4208</v>
      </c>
      <c r="K106" s="47">
        <v>0.11</v>
      </c>
      <c r="L106" s="47">
        <v>120</v>
      </c>
      <c r="M106" s="145" t="s">
        <v>4766</v>
      </c>
      <c r="N106" s="43">
        <v>0</v>
      </c>
      <c r="O106" s="43">
        <v>300</v>
      </c>
      <c r="P106" s="33" t="s">
        <v>4783</v>
      </c>
      <c r="Q106" s="348" t="str">
        <f t="shared" ref="Q106:Q126" si="9">IF(ISERROR(INDEX(data,MATCH(LEN(S106),item,0),2))," ",INDEX(data,MATCH(LEN(S106),item,0),2))</f>
        <v xml:space="preserve"> </v>
      </c>
      <c r="R106" s="33"/>
      <c r="S106" s="320"/>
      <c r="T106" s="2158"/>
      <c r="U106" s="329" t="str">
        <f t="shared" si="8"/>
        <v xml:space="preserve"> </v>
      </c>
      <c r="V106" s="329"/>
      <c r="W106" s="2158"/>
      <c r="X106" s="2158"/>
      <c r="Y106" s="2158"/>
      <c r="Z106" s="2159"/>
      <c r="AA106" s="2084"/>
    </row>
    <row r="107" spans="1:27">
      <c r="A107" s="128">
        <f t="shared" si="6"/>
        <v>101</v>
      </c>
      <c r="B107" s="1622" t="s">
        <v>15584</v>
      </c>
      <c r="C107" s="30" t="s">
        <v>4685</v>
      </c>
      <c r="D107" s="45" t="s">
        <v>4097</v>
      </c>
      <c r="E107" s="145" t="s">
        <v>1514</v>
      </c>
      <c r="F107" s="145"/>
      <c r="G107" s="145" t="s">
        <v>4381</v>
      </c>
      <c r="H107" s="2156"/>
      <c r="I107" s="962" t="s">
        <v>17215</v>
      </c>
      <c r="J107" s="140" t="s">
        <v>3884</v>
      </c>
      <c r="K107" s="47">
        <v>2.8</v>
      </c>
      <c r="L107" s="47">
        <v>20</v>
      </c>
      <c r="M107" s="145" t="s">
        <v>4766</v>
      </c>
      <c r="N107" s="43">
        <v>0</v>
      </c>
      <c r="O107" s="43">
        <v>6</v>
      </c>
      <c r="P107" s="33" t="s">
        <v>3660</v>
      </c>
      <c r="Q107" s="348" t="str">
        <f t="shared" si="9"/>
        <v xml:space="preserve"> </v>
      </c>
      <c r="R107" s="33"/>
      <c r="S107" s="33"/>
      <c r="T107" s="2158"/>
      <c r="U107" s="329" t="str">
        <f t="shared" si="8"/>
        <v xml:space="preserve"> </v>
      </c>
      <c r="V107" s="329"/>
      <c r="W107" s="2158"/>
      <c r="X107" s="2158"/>
      <c r="Y107" s="2158"/>
      <c r="Z107" s="2159"/>
      <c r="AA107" s="2084"/>
    </row>
    <row r="108" spans="1:27">
      <c r="A108" s="128">
        <f t="shared" si="6"/>
        <v>102</v>
      </c>
      <c r="B108" s="1622" t="s">
        <v>15585</v>
      </c>
      <c r="C108" s="30" t="s">
        <v>4686</v>
      </c>
      <c r="D108" s="45" t="s">
        <v>4097</v>
      </c>
      <c r="E108" s="145" t="s">
        <v>1515</v>
      </c>
      <c r="F108" s="145"/>
      <c r="G108" s="145" t="s">
        <v>4381</v>
      </c>
      <c r="H108" s="2156"/>
      <c r="I108" s="962" t="s">
        <v>17215</v>
      </c>
      <c r="J108" s="140" t="s">
        <v>4271</v>
      </c>
      <c r="K108" s="47">
        <v>42</v>
      </c>
      <c r="L108" s="47">
        <v>45</v>
      </c>
      <c r="M108" s="145" t="s">
        <v>4766</v>
      </c>
      <c r="N108" s="43">
        <v>0</v>
      </c>
      <c r="O108" s="43">
        <v>60</v>
      </c>
      <c r="P108" s="33" t="s">
        <v>3660</v>
      </c>
      <c r="Q108" s="348" t="str">
        <f t="shared" si="9"/>
        <v xml:space="preserve"> </v>
      </c>
      <c r="R108" s="33"/>
      <c r="S108" s="33"/>
      <c r="T108" s="2158"/>
      <c r="U108" s="329" t="str">
        <f t="shared" si="8"/>
        <v xml:space="preserve"> </v>
      </c>
      <c r="V108" s="329"/>
      <c r="W108" s="2158"/>
      <c r="X108" s="2158"/>
      <c r="Y108" s="2158"/>
      <c r="Z108" s="2159"/>
      <c r="AA108" s="2084"/>
    </row>
    <row r="109" spans="1:27">
      <c r="A109" s="128">
        <f t="shared" si="6"/>
        <v>103</v>
      </c>
      <c r="B109" s="1622" t="s">
        <v>15586</v>
      </c>
      <c r="C109" s="30" t="s">
        <v>4687</v>
      </c>
      <c r="D109" s="45" t="s">
        <v>1449</v>
      </c>
      <c r="E109" s="145" t="s">
        <v>1514</v>
      </c>
      <c r="F109" s="145"/>
      <c r="G109" s="145" t="s">
        <v>4381</v>
      </c>
      <c r="H109" s="2156"/>
      <c r="I109" s="962" t="s">
        <v>17215</v>
      </c>
      <c r="J109" s="140" t="s">
        <v>3899</v>
      </c>
      <c r="K109" s="47">
        <v>4.5</v>
      </c>
      <c r="L109" s="47">
        <v>40</v>
      </c>
      <c r="M109" s="145" t="s">
        <v>4766</v>
      </c>
      <c r="N109" s="43">
        <v>0</v>
      </c>
      <c r="O109" s="43">
        <v>10</v>
      </c>
      <c r="P109" s="33" t="s">
        <v>3660</v>
      </c>
      <c r="Q109" s="348" t="str">
        <f t="shared" si="9"/>
        <v xml:space="preserve"> </v>
      </c>
      <c r="R109" s="33"/>
      <c r="S109" s="33"/>
      <c r="T109" s="2158"/>
      <c r="U109" s="329" t="str">
        <f t="shared" si="8"/>
        <v xml:space="preserve"> </v>
      </c>
      <c r="V109" s="329"/>
      <c r="W109" s="2158"/>
      <c r="X109" s="2158"/>
      <c r="Y109" s="2158"/>
      <c r="Z109" s="2159"/>
      <c r="AA109" s="2084"/>
    </row>
    <row r="110" spans="1:27">
      <c r="A110" s="128">
        <f t="shared" si="6"/>
        <v>104</v>
      </c>
      <c r="B110" s="1622" t="s">
        <v>15587</v>
      </c>
      <c r="C110" s="30" t="s">
        <v>908</v>
      </c>
      <c r="D110" s="45" t="s">
        <v>3381</v>
      </c>
      <c r="E110" s="145" t="s">
        <v>1514</v>
      </c>
      <c r="F110" s="145"/>
      <c r="G110" s="145" t="s">
        <v>4381</v>
      </c>
      <c r="H110" s="2156"/>
      <c r="I110" s="962" t="s">
        <v>17215</v>
      </c>
      <c r="J110" s="140" t="s">
        <v>3781</v>
      </c>
      <c r="K110" s="47">
        <v>4.5</v>
      </c>
      <c r="L110" s="47">
        <v>106</v>
      </c>
      <c r="M110" s="145" t="s">
        <v>4766</v>
      </c>
      <c r="N110" s="43">
        <v>0</v>
      </c>
      <c r="O110" s="43">
        <v>10</v>
      </c>
      <c r="P110" s="33" t="s">
        <v>3660</v>
      </c>
      <c r="Q110" s="348" t="str">
        <f t="shared" si="9"/>
        <v xml:space="preserve"> </v>
      </c>
      <c r="R110" s="320"/>
      <c r="S110" s="320"/>
      <c r="T110" s="2158"/>
      <c r="U110" s="329" t="str">
        <f t="shared" si="8"/>
        <v xml:space="preserve"> </v>
      </c>
      <c r="V110" s="329"/>
      <c r="W110" s="2158"/>
      <c r="X110" s="2158"/>
      <c r="Y110" s="2158"/>
      <c r="Z110" s="2161"/>
      <c r="AA110" s="2084"/>
    </row>
    <row r="111" spans="1:27">
      <c r="A111" s="128">
        <f t="shared" si="6"/>
        <v>105</v>
      </c>
      <c r="B111" s="1622" t="s">
        <v>15588</v>
      </c>
      <c r="C111" s="30" t="s">
        <v>4688</v>
      </c>
      <c r="D111" s="44" t="s">
        <v>2618</v>
      </c>
      <c r="E111" s="145" t="s">
        <v>1514</v>
      </c>
      <c r="F111" s="145"/>
      <c r="G111" s="145" t="s">
        <v>4381</v>
      </c>
      <c r="H111" s="2156"/>
      <c r="I111" s="962" t="s">
        <v>17244</v>
      </c>
      <c r="J111" s="140" t="s">
        <v>3900</v>
      </c>
      <c r="K111" s="47">
        <v>2.2999999999999998</v>
      </c>
      <c r="L111" s="47">
        <v>20</v>
      </c>
      <c r="M111" s="145" t="s">
        <v>4766</v>
      </c>
      <c r="N111" s="43">
        <v>0</v>
      </c>
      <c r="O111" s="43">
        <v>10</v>
      </c>
      <c r="P111" s="33" t="s">
        <v>3660</v>
      </c>
      <c r="Q111" s="348" t="str">
        <f t="shared" si="9"/>
        <v xml:space="preserve"> </v>
      </c>
      <c r="R111" s="33"/>
      <c r="S111" s="33"/>
      <c r="T111" s="2158"/>
      <c r="U111" s="329" t="str">
        <f t="shared" si="8"/>
        <v xml:space="preserve"> </v>
      </c>
      <c r="V111" s="329"/>
      <c r="W111" s="2158"/>
      <c r="X111" s="2158"/>
      <c r="Y111" s="2158"/>
      <c r="Z111" s="2159"/>
      <c r="AA111" s="2084"/>
    </row>
    <row r="112" spans="1:27">
      <c r="A112" s="128">
        <f t="shared" si="6"/>
        <v>106</v>
      </c>
      <c r="B112" s="1622" t="s">
        <v>15589</v>
      </c>
      <c r="C112" s="30" t="s">
        <v>4690</v>
      </c>
      <c r="D112" s="45" t="s">
        <v>2618</v>
      </c>
      <c r="E112" s="145" t="s">
        <v>1515</v>
      </c>
      <c r="F112" s="145"/>
      <c r="G112" s="145" t="s">
        <v>4381</v>
      </c>
      <c r="H112" s="2156"/>
      <c r="I112" s="962" t="s">
        <v>17244</v>
      </c>
      <c r="J112" s="140" t="s">
        <v>4271</v>
      </c>
      <c r="K112" s="47">
        <v>40</v>
      </c>
      <c r="L112" s="47">
        <v>40</v>
      </c>
      <c r="M112" s="145" t="s">
        <v>4766</v>
      </c>
      <c r="N112" s="43">
        <v>0</v>
      </c>
      <c r="O112" s="43">
        <v>60</v>
      </c>
      <c r="P112" s="33" t="s">
        <v>3660</v>
      </c>
      <c r="Q112" s="348" t="str">
        <f t="shared" si="9"/>
        <v xml:space="preserve"> </v>
      </c>
      <c r="R112" s="33"/>
      <c r="S112" s="33"/>
      <c r="T112" s="2158"/>
      <c r="U112" s="329" t="str">
        <f t="shared" si="8"/>
        <v xml:space="preserve"> </v>
      </c>
      <c r="V112" s="329"/>
      <c r="W112" s="2158"/>
      <c r="X112" s="2158"/>
      <c r="Y112" s="2158"/>
      <c r="Z112" s="2159"/>
      <c r="AA112" s="2084"/>
    </row>
    <row r="113" spans="1:27">
      <c r="A113" s="128">
        <f t="shared" si="6"/>
        <v>107</v>
      </c>
      <c r="B113" s="1622" t="s">
        <v>15590</v>
      </c>
      <c r="C113" s="30" t="s">
        <v>909</v>
      </c>
      <c r="D113" s="30" t="s">
        <v>3808</v>
      </c>
      <c r="E113" s="145" t="s">
        <v>1514</v>
      </c>
      <c r="F113" s="145"/>
      <c r="G113" s="145" t="s">
        <v>4381</v>
      </c>
      <c r="H113" s="2156"/>
      <c r="I113" s="962" t="s">
        <v>17244</v>
      </c>
      <c r="J113" s="140" t="s">
        <v>4210</v>
      </c>
      <c r="K113" s="47">
        <v>3.6</v>
      </c>
      <c r="L113" s="47">
        <v>120</v>
      </c>
      <c r="M113" s="145" t="s">
        <v>4766</v>
      </c>
      <c r="N113" s="43">
        <v>0</v>
      </c>
      <c r="O113" s="43">
        <v>10</v>
      </c>
      <c r="P113" s="33" t="s">
        <v>3660</v>
      </c>
      <c r="Q113" s="348" t="str">
        <f t="shared" si="9"/>
        <v xml:space="preserve"> </v>
      </c>
      <c r="R113" s="33"/>
      <c r="S113" s="33"/>
      <c r="T113" s="2158"/>
      <c r="U113" s="329" t="str">
        <f t="shared" si="8"/>
        <v xml:space="preserve"> </v>
      </c>
      <c r="V113" s="329"/>
      <c r="W113" s="2158"/>
      <c r="X113" s="2158"/>
      <c r="Y113" s="2158"/>
      <c r="Z113" s="2159"/>
      <c r="AA113" s="2084"/>
    </row>
    <row r="114" spans="1:27">
      <c r="A114" s="128">
        <f t="shared" si="6"/>
        <v>108</v>
      </c>
      <c r="B114" s="1622" t="s">
        <v>15591</v>
      </c>
      <c r="C114" s="30" t="s">
        <v>1231</v>
      </c>
      <c r="D114" s="45" t="s">
        <v>1231</v>
      </c>
      <c r="E114" s="145" t="s">
        <v>1514</v>
      </c>
      <c r="F114" s="145"/>
      <c r="G114" s="145" t="s">
        <v>4381</v>
      </c>
      <c r="H114" s="2156"/>
      <c r="I114" s="132" t="s">
        <v>17257</v>
      </c>
      <c r="J114" s="140" t="s">
        <v>4204</v>
      </c>
      <c r="K114" s="47" t="s">
        <v>3230</v>
      </c>
      <c r="L114" s="47" t="s">
        <v>3229</v>
      </c>
      <c r="M114" s="145" t="s">
        <v>4766</v>
      </c>
      <c r="N114" s="43">
        <v>0</v>
      </c>
      <c r="O114" s="43">
        <v>20</v>
      </c>
      <c r="P114" s="33" t="s">
        <v>3660</v>
      </c>
      <c r="Q114" s="348" t="str">
        <f t="shared" si="9"/>
        <v xml:space="preserve"> </v>
      </c>
      <c r="R114" s="33"/>
      <c r="S114" s="33"/>
      <c r="T114" s="2158"/>
      <c r="U114" s="329" t="str">
        <f t="shared" si="8"/>
        <v xml:space="preserve"> </v>
      </c>
      <c r="V114" s="329"/>
      <c r="W114" s="2158"/>
      <c r="X114" s="2158"/>
      <c r="Y114" s="2158"/>
      <c r="Z114" s="2159"/>
      <c r="AA114" s="2084"/>
    </row>
    <row r="115" spans="1:27">
      <c r="A115" s="128">
        <f t="shared" si="6"/>
        <v>109</v>
      </c>
      <c r="B115" s="1622" t="s">
        <v>15592</v>
      </c>
      <c r="C115" s="30" t="s">
        <v>3642</v>
      </c>
      <c r="D115" s="45" t="s">
        <v>3642</v>
      </c>
      <c r="E115" s="145" t="s">
        <v>1514</v>
      </c>
      <c r="F115" s="145"/>
      <c r="G115" s="145" t="s">
        <v>4381</v>
      </c>
      <c r="H115" s="2156"/>
      <c r="I115" s="132" t="s">
        <v>17257</v>
      </c>
      <c r="J115" s="140" t="s">
        <v>4204</v>
      </c>
      <c r="K115" s="47" t="s">
        <v>3230</v>
      </c>
      <c r="L115" s="47" t="s">
        <v>3229</v>
      </c>
      <c r="M115" s="145" t="s">
        <v>4766</v>
      </c>
      <c r="N115" s="43">
        <v>0</v>
      </c>
      <c r="O115" s="43">
        <v>20</v>
      </c>
      <c r="P115" s="33" t="s">
        <v>3660</v>
      </c>
      <c r="Q115" s="348" t="str">
        <f t="shared" si="9"/>
        <v xml:space="preserve"> </v>
      </c>
      <c r="R115" s="33"/>
      <c r="S115" s="33"/>
      <c r="T115" s="2158"/>
      <c r="U115" s="329" t="str">
        <f t="shared" si="8"/>
        <v xml:space="preserve"> </v>
      </c>
      <c r="V115" s="329"/>
      <c r="W115" s="2158"/>
      <c r="X115" s="2158"/>
      <c r="Y115" s="2158"/>
      <c r="Z115" s="2159"/>
      <c r="AA115" s="2084"/>
    </row>
    <row r="116" spans="1:27">
      <c r="A116" s="128">
        <f t="shared" si="6"/>
        <v>110</v>
      </c>
      <c r="B116" s="1622" t="s">
        <v>15593</v>
      </c>
      <c r="C116" s="30" t="s">
        <v>1234</v>
      </c>
      <c r="D116" s="45" t="s">
        <v>1234</v>
      </c>
      <c r="E116" s="145" t="s">
        <v>1514</v>
      </c>
      <c r="F116" s="145"/>
      <c r="G116" s="145" t="s">
        <v>4381</v>
      </c>
      <c r="H116" s="2156"/>
      <c r="I116" s="132" t="s">
        <v>17257</v>
      </c>
      <c r="J116" s="140" t="s">
        <v>4204</v>
      </c>
      <c r="K116" s="47" t="s">
        <v>3230</v>
      </c>
      <c r="L116" s="47" t="s">
        <v>3229</v>
      </c>
      <c r="M116" s="145" t="s">
        <v>4766</v>
      </c>
      <c r="N116" s="43">
        <v>0</v>
      </c>
      <c r="O116" s="43">
        <v>20</v>
      </c>
      <c r="P116" s="33" t="s">
        <v>1119</v>
      </c>
      <c r="Q116" s="348" t="str">
        <f t="shared" si="9"/>
        <v xml:space="preserve"> </v>
      </c>
      <c r="R116" s="33"/>
      <c r="S116" s="33"/>
      <c r="T116" s="2158"/>
      <c r="U116" s="329" t="str">
        <f t="shared" si="8"/>
        <v xml:space="preserve"> </v>
      </c>
      <c r="V116" s="329"/>
      <c r="W116" s="2158"/>
      <c r="X116" s="2158"/>
      <c r="Y116" s="2158"/>
      <c r="Z116" s="2159"/>
      <c r="AA116" s="2084"/>
    </row>
    <row r="117" spans="1:27">
      <c r="A117" s="128">
        <f t="shared" si="6"/>
        <v>111</v>
      </c>
      <c r="B117" s="1622" t="s">
        <v>15594</v>
      </c>
      <c r="C117" s="30" t="s">
        <v>1237</v>
      </c>
      <c r="D117" s="45" t="s">
        <v>1237</v>
      </c>
      <c r="E117" s="145" t="s">
        <v>1514</v>
      </c>
      <c r="F117" s="145"/>
      <c r="G117" s="145" t="s">
        <v>4381</v>
      </c>
      <c r="H117" s="2156"/>
      <c r="I117" s="132" t="s">
        <v>17257</v>
      </c>
      <c r="J117" s="140" t="s">
        <v>4204</v>
      </c>
      <c r="K117" s="47" t="s">
        <v>3230</v>
      </c>
      <c r="L117" s="47" t="s">
        <v>3229</v>
      </c>
      <c r="M117" s="145" t="s">
        <v>4766</v>
      </c>
      <c r="N117" s="43">
        <v>0</v>
      </c>
      <c r="O117" s="43">
        <v>20</v>
      </c>
      <c r="P117" s="33" t="s">
        <v>1119</v>
      </c>
      <c r="Q117" s="348" t="str">
        <f t="shared" si="9"/>
        <v xml:space="preserve"> </v>
      </c>
      <c r="R117" s="33"/>
      <c r="S117" s="33"/>
      <c r="T117" s="2158"/>
      <c r="U117" s="329" t="str">
        <f t="shared" si="8"/>
        <v xml:space="preserve"> </v>
      </c>
      <c r="V117" s="329"/>
      <c r="W117" s="2158"/>
      <c r="X117" s="2158"/>
      <c r="Y117" s="2158"/>
      <c r="Z117" s="2159"/>
      <c r="AA117" s="2084"/>
    </row>
    <row r="118" spans="1:27">
      <c r="A118" s="128">
        <f t="shared" si="6"/>
        <v>112</v>
      </c>
      <c r="B118" s="1622" t="s">
        <v>15595</v>
      </c>
      <c r="C118" s="30" t="s">
        <v>1231</v>
      </c>
      <c r="D118" s="45" t="s">
        <v>13504</v>
      </c>
      <c r="E118" s="145" t="s">
        <v>13499</v>
      </c>
      <c r="F118" s="145" t="s">
        <v>13500</v>
      </c>
      <c r="G118" s="145" t="s">
        <v>13488</v>
      </c>
      <c r="H118" s="2156"/>
      <c r="I118" s="132" t="s">
        <v>17257</v>
      </c>
      <c r="J118" s="140" t="s">
        <v>4204</v>
      </c>
      <c r="K118" s="47" t="s">
        <v>3230</v>
      </c>
      <c r="L118" s="47" t="s">
        <v>3229</v>
      </c>
      <c r="M118" s="145" t="s">
        <v>4766</v>
      </c>
      <c r="N118" s="43">
        <v>0</v>
      </c>
      <c r="O118" s="43">
        <v>20</v>
      </c>
      <c r="P118" s="33" t="s">
        <v>3660</v>
      </c>
      <c r="Q118" s="348" t="str">
        <f t="shared" ref="Q118:Q125" si="10">IF(ISERROR(INDEX(data,MATCH(LEN(S118),item,0),2))," ",INDEX(data,MATCH(LEN(S118),item,0),2))</f>
        <v xml:space="preserve"> </v>
      </c>
      <c r="R118" s="33"/>
      <c r="S118" s="33"/>
      <c r="T118" s="2158"/>
      <c r="U118" s="329" t="str">
        <f t="shared" ref="U118:U125" si="11">IF(ISERROR(INDEX(data1,MATCH(T118,item1,0),4))," ",INDEX(data1,MATCH(T118,item1,0),4))</f>
        <v xml:space="preserve"> </v>
      </c>
      <c r="V118" s="329"/>
      <c r="W118" s="2158"/>
      <c r="X118" s="2158"/>
      <c r="Y118" s="2158"/>
      <c r="Z118" s="2159"/>
      <c r="AA118" s="2084"/>
    </row>
    <row r="119" spans="1:27">
      <c r="A119" s="128">
        <f t="shared" si="6"/>
        <v>113</v>
      </c>
      <c r="B119" s="1622" t="s">
        <v>15596</v>
      </c>
      <c r="C119" s="30" t="s">
        <v>3642</v>
      </c>
      <c r="D119" s="45" t="s">
        <v>13505</v>
      </c>
      <c r="E119" s="145" t="s">
        <v>13499</v>
      </c>
      <c r="F119" s="145" t="s">
        <v>13502</v>
      </c>
      <c r="G119" s="145" t="s">
        <v>13488</v>
      </c>
      <c r="H119" s="2156"/>
      <c r="I119" s="132" t="s">
        <v>17257</v>
      </c>
      <c r="J119" s="140" t="s">
        <v>4204</v>
      </c>
      <c r="K119" s="47" t="s">
        <v>3230</v>
      </c>
      <c r="L119" s="47" t="s">
        <v>3229</v>
      </c>
      <c r="M119" s="145" t="s">
        <v>4766</v>
      </c>
      <c r="N119" s="43">
        <v>0</v>
      </c>
      <c r="O119" s="43">
        <v>20</v>
      </c>
      <c r="P119" s="33" t="s">
        <v>3660</v>
      </c>
      <c r="Q119" s="348" t="str">
        <f t="shared" si="10"/>
        <v xml:space="preserve"> </v>
      </c>
      <c r="R119" s="33"/>
      <c r="S119" s="33"/>
      <c r="T119" s="2158"/>
      <c r="U119" s="329" t="str">
        <f t="shared" si="11"/>
        <v xml:space="preserve"> </v>
      </c>
      <c r="V119" s="329"/>
      <c r="W119" s="2158"/>
      <c r="X119" s="2158"/>
      <c r="Y119" s="2158"/>
      <c r="Z119" s="2159"/>
      <c r="AA119" s="2084"/>
    </row>
    <row r="120" spans="1:27">
      <c r="A120" s="128">
        <f t="shared" si="6"/>
        <v>114</v>
      </c>
      <c r="B120" s="1622" t="s">
        <v>15597</v>
      </c>
      <c r="C120" s="30" t="s">
        <v>1234</v>
      </c>
      <c r="D120" s="45" t="s">
        <v>13506</v>
      </c>
      <c r="E120" s="145" t="s">
        <v>13499</v>
      </c>
      <c r="F120" s="145" t="s">
        <v>13512</v>
      </c>
      <c r="G120" s="145" t="s">
        <v>13488</v>
      </c>
      <c r="H120" s="2156"/>
      <c r="I120" s="132" t="s">
        <v>17257</v>
      </c>
      <c r="J120" s="140" t="s">
        <v>4204</v>
      </c>
      <c r="K120" s="47" t="s">
        <v>3230</v>
      </c>
      <c r="L120" s="47" t="s">
        <v>3229</v>
      </c>
      <c r="M120" s="145" t="s">
        <v>4766</v>
      </c>
      <c r="N120" s="43">
        <v>0</v>
      </c>
      <c r="O120" s="43">
        <v>20</v>
      </c>
      <c r="P120" s="33" t="s">
        <v>1119</v>
      </c>
      <c r="Q120" s="348" t="str">
        <f t="shared" si="10"/>
        <v xml:space="preserve"> </v>
      </c>
      <c r="R120" s="33"/>
      <c r="S120" s="33"/>
      <c r="T120" s="2158"/>
      <c r="U120" s="329" t="str">
        <f t="shared" si="11"/>
        <v xml:space="preserve"> </v>
      </c>
      <c r="V120" s="329"/>
      <c r="W120" s="2158"/>
      <c r="X120" s="2158"/>
      <c r="Y120" s="2158"/>
      <c r="Z120" s="2159"/>
      <c r="AA120" s="2084"/>
    </row>
    <row r="121" spans="1:27">
      <c r="A121" s="128">
        <f t="shared" si="6"/>
        <v>115</v>
      </c>
      <c r="B121" s="1622" t="s">
        <v>15598</v>
      </c>
      <c r="C121" s="30" t="s">
        <v>1237</v>
      </c>
      <c r="D121" s="45" t="s">
        <v>13507</v>
      </c>
      <c r="E121" s="145" t="s">
        <v>13499</v>
      </c>
      <c r="F121" s="145" t="s">
        <v>13514</v>
      </c>
      <c r="G121" s="145" t="s">
        <v>13488</v>
      </c>
      <c r="H121" s="2156"/>
      <c r="I121" s="132" t="s">
        <v>17257</v>
      </c>
      <c r="J121" s="140" t="s">
        <v>4204</v>
      </c>
      <c r="K121" s="47" t="s">
        <v>3230</v>
      </c>
      <c r="L121" s="47" t="s">
        <v>3229</v>
      </c>
      <c r="M121" s="145" t="s">
        <v>4766</v>
      </c>
      <c r="N121" s="43">
        <v>0</v>
      </c>
      <c r="O121" s="43">
        <v>20</v>
      </c>
      <c r="P121" s="33" t="s">
        <v>1119</v>
      </c>
      <c r="Q121" s="348" t="str">
        <f t="shared" si="10"/>
        <v xml:space="preserve"> </v>
      </c>
      <c r="R121" s="33"/>
      <c r="S121" s="33"/>
      <c r="T121" s="2158"/>
      <c r="U121" s="329" t="str">
        <f t="shared" si="11"/>
        <v xml:space="preserve"> </v>
      </c>
      <c r="V121" s="329"/>
      <c r="W121" s="2158"/>
      <c r="X121" s="2158"/>
      <c r="Y121" s="2158"/>
      <c r="Z121" s="2159"/>
      <c r="AA121" s="2084"/>
    </row>
    <row r="122" spans="1:27">
      <c r="A122" s="128">
        <f t="shared" si="6"/>
        <v>116</v>
      </c>
      <c r="B122" s="1622" t="s">
        <v>15599</v>
      </c>
      <c r="C122" s="30" t="s">
        <v>1231</v>
      </c>
      <c r="D122" s="45" t="s">
        <v>13508</v>
      </c>
      <c r="E122" s="145" t="s">
        <v>13499</v>
      </c>
      <c r="F122" s="145" t="s">
        <v>13501</v>
      </c>
      <c r="G122" s="145" t="s">
        <v>13488</v>
      </c>
      <c r="H122" s="2156"/>
      <c r="I122" s="132" t="s">
        <v>17257</v>
      </c>
      <c r="J122" s="140" t="s">
        <v>4204</v>
      </c>
      <c r="K122" s="47" t="s">
        <v>3230</v>
      </c>
      <c r="L122" s="47" t="s">
        <v>3229</v>
      </c>
      <c r="M122" s="145" t="s">
        <v>4766</v>
      </c>
      <c r="N122" s="43">
        <v>0</v>
      </c>
      <c r="O122" s="43">
        <v>20</v>
      </c>
      <c r="P122" s="33" t="s">
        <v>3660</v>
      </c>
      <c r="Q122" s="348" t="str">
        <f t="shared" si="10"/>
        <v xml:space="preserve"> </v>
      </c>
      <c r="R122" s="33"/>
      <c r="S122" s="33"/>
      <c r="T122" s="2158"/>
      <c r="U122" s="329" t="str">
        <f t="shared" si="11"/>
        <v xml:space="preserve"> </v>
      </c>
      <c r="V122" s="329"/>
      <c r="W122" s="2158"/>
      <c r="X122" s="2158"/>
      <c r="Y122" s="2158"/>
      <c r="Z122" s="2159"/>
      <c r="AA122" s="2084"/>
    </row>
    <row r="123" spans="1:27">
      <c r="A123" s="128">
        <f t="shared" si="6"/>
        <v>117</v>
      </c>
      <c r="B123" s="1622" t="s">
        <v>15600</v>
      </c>
      <c r="C123" s="30" t="s">
        <v>3642</v>
      </c>
      <c r="D123" s="45" t="s">
        <v>13509</v>
      </c>
      <c r="E123" s="145" t="s">
        <v>13499</v>
      </c>
      <c r="F123" s="145" t="s">
        <v>13503</v>
      </c>
      <c r="G123" s="145" t="s">
        <v>13488</v>
      </c>
      <c r="H123" s="2156"/>
      <c r="I123" s="132" t="s">
        <v>17257</v>
      </c>
      <c r="J123" s="140" t="s">
        <v>4204</v>
      </c>
      <c r="K123" s="47" t="s">
        <v>3230</v>
      </c>
      <c r="L123" s="47" t="s">
        <v>3229</v>
      </c>
      <c r="M123" s="145" t="s">
        <v>4766</v>
      </c>
      <c r="N123" s="43">
        <v>0</v>
      </c>
      <c r="O123" s="43">
        <v>20</v>
      </c>
      <c r="P123" s="33" t="s">
        <v>3660</v>
      </c>
      <c r="Q123" s="348" t="str">
        <f t="shared" si="10"/>
        <v xml:space="preserve"> </v>
      </c>
      <c r="R123" s="33"/>
      <c r="S123" s="33"/>
      <c r="T123" s="2158"/>
      <c r="U123" s="329" t="str">
        <f t="shared" si="11"/>
        <v xml:space="preserve"> </v>
      </c>
      <c r="V123" s="329"/>
      <c r="W123" s="2158"/>
      <c r="X123" s="2158"/>
      <c r="Y123" s="2158"/>
      <c r="Z123" s="2159"/>
      <c r="AA123" s="2084"/>
    </row>
    <row r="124" spans="1:27">
      <c r="A124" s="128">
        <f t="shared" si="6"/>
        <v>118</v>
      </c>
      <c r="B124" s="1622" t="s">
        <v>15601</v>
      </c>
      <c r="C124" s="30" t="s">
        <v>1234</v>
      </c>
      <c r="D124" s="45" t="s">
        <v>13510</v>
      </c>
      <c r="E124" s="145" t="s">
        <v>13499</v>
      </c>
      <c r="F124" s="145" t="s">
        <v>13513</v>
      </c>
      <c r="G124" s="145" t="s">
        <v>13488</v>
      </c>
      <c r="H124" s="2156"/>
      <c r="I124" s="132" t="s">
        <v>17257</v>
      </c>
      <c r="J124" s="140" t="s">
        <v>4204</v>
      </c>
      <c r="K124" s="47" t="s">
        <v>3230</v>
      </c>
      <c r="L124" s="47" t="s">
        <v>3229</v>
      </c>
      <c r="M124" s="145" t="s">
        <v>4766</v>
      </c>
      <c r="N124" s="43">
        <v>0</v>
      </c>
      <c r="O124" s="43">
        <v>20</v>
      </c>
      <c r="P124" s="33" t="s">
        <v>1119</v>
      </c>
      <c r="Q124" s="348" t="str">
        <f t="shared" si="10"/>
        <v xml:space="preserve"> </v>
      </c>
      <c r="R124" s="33"/>
      <c r="S124" s="33"/>
      <c r="T124" s="2158"/>
      <c r="U124" s="329" t="str">
        <f t="shared" si="11"/>
        <v xml:space="preserve"> </v>
      </c>
      <c r="V124" s="329"/>
      <c r="W124" s="2158"/>
      <c r="X124" s="2158"/>
      <c r="Y124" s="2158"/>
      <c r="Z124" s="2159"/>
      <c r="AA124" s="2084"/>
    </row>
    <row r="125" spans="1:27">
      <c r="A125" s="128">
        <f t="shared" si="6"/>
        <v>119</v>
      </c>
      <c r="B125" s="1622" t="s">
        <v>15602</v>
      </c>
      <c r="C125" s="30" t="s">
        <v>1237</v>
      </c>
      <c r="D125" s="45" t="s">
        <v>13511</v>
      </c>
      <c r="E125" s="145" t="s">
        <v>13499</v>
      </c>
      <c r="F125" s="145" t="s">
        <v>13515</v>
      </c>
      <c r="G125" s="145" t="s">
        <v>13488</v>
      </c>
      <c r="H125" s="2156"/>
      <c r="I125" s="132" t="s">
        <v>17257</v>
      </c>
      <c r="J125" s="140" t="s">
        <v>4204</v>
      </c>
      <c r="K125" s="47" t="s">
        <v>3230</v>
      </c>
      <c r="L125" s="47" t="s">
        <v>3229</v>
      </c>
      <c r="M125" s="145" t="s">
        <v>4766</v>
      </c>
      <c r="N125" s="43">
        <v>0</v>
      </c>
      <c r="O125" s="43">
        <v>20</v>
      </c>
      <c r="P125" s="33" t="s">
        <v>1119</v>
      </c>
      <c r="Q125" s="348" t="str">
        <f t="shared" si="10"/>
        <v xml:space="preserve"> </v>
      </c>
      <c r="R125" s="33"/>
      <c r="S125" s="33"/>
      <c r="T125" s="2158"/>
      <c r="U125" s="329" t="str">
        <f t="shared" si="11"/>
        <v xml:space="preserve"> </v>
      </c>
      <c r="V125" s="329"/>
      <c r="W125" s="2158"/>
      <c r="X125" s="2158"/>
      <c r="Y125" s="2158"/>
      <c r="Z125" s="2159"/>
      <c r="AA125" s="2084"/>
    </row>
    <row r="126" spans="1:27">
      <c r="A126" s="128">
        <f t="shared" si="6"/>
        <v>120</v>
      </c>
      <c r="B126" s="1622" t="s">
        <v>15603</v>
      </c>
      <c r="C126" s="30" t="s">
        <v>4691</v>
      </c>
      <c r="D126" s="44" t="s">
        <v>1234</v>
      </c>
      <c r="E126" s="145"/>
      <c r="F126" s="145"/>
      <c r="G126" s="145"/>
      <c r="H126" s="2156"/>
      <c r="I126" s="132" t="s">
        <v>17271</v>
      </c>
      <c r="J126" s="140" t="s">
        <v>3796</v>
      </c>
      <c r="K126" s="47" t="s">
        <v>3230</v>
      </c>
      <c r="L126" s="47" t="s">
        <v>3229</v>
      </c>
      <c r="M126" s="145" t="s">
        <v>4766</v>
      </c>
      <c r="N126" s="43">
        <v>0</v>
      </c>
      <c r="O126" s="43">
        <v>20</v>
      </c>
      <c r="P126" s="33" t="s">
        <v>3660</v>
      </c>
      <c r="Q126" s="348" t="str">
        <f t="shared" si="9"/>
        <v xml:space="preserve"> </v>
      </c>
      <c r="R126" s="33"/>
      <c r="S126" s="33"/>
      <c r="T126" s="2158"/>
      <c r="U126" s="329" t="str">
        <f t="shared" si="8"/>
        <v xml:space="preserve"> </v>
      </c>
      <c r="V126" s="329"/>
      <c r="W126" s="2158"/>
      <c r="X126" s="2158"/>
      <c r="Y126" s="2158"/>
      <c r="Z126" s="2159"/>
      <c r="AA126" s="2084"/>
    </row>
    <row r="127" spans="1:27">
      <c r="A127" s="128">
        <f t="shared" si="6"/>
        <v>121</v>
      </c>
      <c r="B127" s="49" t="s">
        <v>15604</v>
      </c>
      <c r="C127" s="44"/>
      <c r="D127" s="44"/>
      <c r="E127" s="47"/>
      <c r="F127" s="47"/>
      <c r="G127" s="47"/>
      <c r="H127" s="2156"/>
      <c r="I127" s="44" t="s">
        <v>17271</v>
      </c>
      <c r="J127" s="107"/>
      <c r="K127" s="47"/>
      <c r="L127" s="47"/>
      <c r="M127" s="47"/>
      <c r="N127" s="43"/>
      <c r="O127" s="43"/>
      <c r="P127" s="43"/>
      <c r="Q127" s="2152"/>
      <c r="R127" s="2163"/>
      <c r="S127" s="2163"/>
      <c r="T127" s="2164"/>
      <c r="U127" s="2164"/>
      <c r="V127" s="2164"/>
      <c r="W127" s="2164"/>
      <c r="X127" s="2164"/>
      <c r="Y127" s="2164"/>
      <c r="Z127" s="107"/>
      <c r="AA127" s="2084"/>
    </row>
    <row r="128" spans="1:27">
      <c r="A128" s="128">
        <f t="shared" si="6"/>
        <v>122</v>
      </c>
      <c r="B128" s="49" t="s">
        <v>15605</v>
      </c>
      <c r="C128" s="44"/>
      <c r="D128" s="44" t="s">
        <v>12292</v>
      </c>
      <c r="E128" s="47"/>
      <c r="F128" s="47"/>
      <c r="G128" s="47"/>
      <c r="H128" s="2156"/>
      <c r="I128" s="44" t="s">
        <v>17271</v>
      </c>
      <c r="J128" s="107"/>
      <c r="K128" s="47"/>
      <c r="L128" s="47"/>
      <c r="M128" s="47"/>
      <c r="N128" s="43"/>
      <c r="O128" s="43"/>
      <c r="P128" s="43"/>
      <c r="Q128" s="2152"/>
      <c r="R128" s="2163"/>
      <c r="S128" s="2163"/>
      <c r="T128" s="2164"/>
      <c r="U128" s="2164"/>
      <c r="V128" s="2164"/>
      <c r="W128" s="2164"/>
      <c r="X128" s="2164"/>
      <c r="Y128" s="2164"/>
      <c r="Z128" s="107"/>
      <c r="AA128" s="2084"/>
    </row>
    <row r="129" spans="1:27">
      <c r="A129" s="128">
        <f t="shared" si="6"/>
        <v>123</v>
      </c>
      <c r="B129" s="1622" t="s">
        <v>15606</v>
      </c>
      <c r="C129" s="30" t="s">
        <v>4497</v>
      </c>
      <c r="D129" s="30" t="s">
        <v>1231</v>
      </c>
      <c r="E129" s="145"/>
      <c r="F129" s="145"/>
      <c r="G129" s="145"/>
      <c r="H129" s="2156"/>
      <c r="I129" s="132" t="s">
        <v>17277</v>
      </c>
      <c r="J129" s="140" t="s">
        <v>3904</v>
      </c>
      <c r="K129" s="2160" t="s">
        <v>2524</v>
      </c>
      <c r="L129" s="2160" t="s">
        <v>2524</v>
      </c>
      <c r="M129" s="145" t="s">
        <v>46</v>
      </c>
      <c r="N129" s="43">
        <v>0</v>
      </c>
      <c r="O129" s="43">
        <v>3.5</v>
      </c>
      <c r="P129" s="33" t="s">
        <v>3660</v>
      </c>
      <c r="Q129" s="348" t="str">
        <f t="shared" ref="Q129:Q136" si="12">IF(ISERROR(INDEX(data,MATCH(LEN(S129),item,0),2))," ",INDEX(data,MATCH(LEN(S129),item,0),2))</f>
        <v xml:space="preserve"> </v>
      </c>
      <c r="R129" s="33"/>
      <c r="S129" s="33"/>
      <c r="T129" s="2158"/>
      <c r="U129" s="329" t="str">
        <f t="shared" ref="U129:U136" si="13">IF(ISERROR(INDEX(data1,MATCH(T129,item1,0),4))," ",INDEX(data1,MATCH(T129,item1,0),4))</f>
        <v xml:space="preserve"> </v>
      </c>
      <c r="V129" s="329"/>
      <c r="W129" s="2158"/>
      <c r="X129" s="2158"/>
      <c r="Y129" s="2158"/>
      <c r="Z129" s="2159"/>
      <c r="AA129" s="2084"/>
    </row>
    <row r="130" spans="1:27">
      <c r="A130" s="128">
        <f t="shared" si="6"/>
        <v>124</v>
      </c>
      <c r="B130" s="1622" t="s">
        <v>15607</v>
      </c>
      <c r="C130" s="30" t="s">
        <v>4498</v>
      </c>
      <c r="D130" s="30" t="s">
        <v>3642</v>
      </c>
      <c r="E130" s="145"/>
      <c r="F130" s="145"/>
      <c r="G130" s="145"/>
      <c r="H130" s="2156"/>
      <c r="I130" s="132" t="s">
        <v>17277</v>
      </c>
      <c r="J130" s="140" t="s">
        <v>3904</v>
      </c>
      <c r="K130" s="2160" t="s">
        <v>2524</v>
      </c>
      <c r="L130" s="2160" t="s">
        <v>2524</v>
      </c>
      <c r="M130" s="145" t="s">
        <v>46</v>
      </c>
      <c r="N130" s="43">
        <v>0</v>
      </c>
      <c r="O130" s="43">
        <v>3.5</v>
      </c>
      <c r="P130" s="33" t="s">
        <v>3660</v>
      </c>
      <c r="Q130" s="348" t="str">
        <f t="shared" si="12"/>
        <v xml:space="preserve"> </v>
      </c>
      <c r="R130" s="33"/>
      <c r="S130" s="33"/>
      <c r="T130" s="2158"/>
      <c r="U130" s="329" t="str">
        <f t="shared" si="13"/>
        <v xml:space="preserve"> </v>
      </c>
      <c r="V130" s="329"/>
      <c r="W130" s="2158"/>
      <c r="X130" s="2158"/>
      <c r="Y130" s="2158"/>
      <c r="Z130" s="2159"/>
      <c r="AA130" s="2084"/>
    </row>
    <row r="131" spans="1:27">
      <c r="A131" s="128">
        <f t="shared" si="6"/>
        <v>125</v>
      </c>
      <c r="B131" s="1622" t="s">
        <v>15608</v>
      </c>
      <c r="C131" s="30" t="s">
        <v>4499</v>
      </c>
      <c r="D131" s="30" t="s">
        <v>1234</v>
      </c>
      <c r="E131" s="145"/>
      <c r="F131" s="145"/>
      <c r="G131" s="145"/>
      <c r="H131" s="2156"/>
      <c r="I131" s="132" t="s">
        <v>17277</v>
      </c>
      <c r="J131" s="140" t="s">
        <v>3904</v>
      </c>
      <c r="K131" s="2160" t="s">
        <v>2524</v>
      </c>
      <c r="L131" s="2160" t="s">
        <v>2524</v>
      </c>
      <c r="M131" s="145" t="s">
        <v>46</v>
      </c>
      <c r="N131" s="43">
        <v>0</v>
      </c>
      <c r="O131" s="43">
        <v>3.5</v>
      </c>
      <c r="P131" s="33" t="s">
        <v>3660</v>
      </c>
      <c r="Q131" s="348" t="str">
        <f t="shared" si="12"/>
        <v xml:space="preserve"> </v>
      </c>
      <c r="R131" s="33"/>
      <c r="S131" s="33"/>
      <c r="T131" s="2158"/>
      <c r="U131" s="329" t="str">
        <f t="shared" si="13"/>
        <v xml:space="preserve"> </v>
      </c>
      <c r="V131" s="329"/>
      <c r="W131" s="2158"/>
      <c r="X131" s="2158"/>
      <c r="Y131" s="2158"/>
      <c r="Z131" s="2159"/>
      <c r="AA131" s="2084"/>
    </row>
    <row r="132" spans="1:27">
      <c r="A132" s="128">
        <f t="shared" si="6"/>
        <v>126</v>
      </c>
      <c r="B132" s="1622" t="s">
        <v>15609</v>
      </c>
      <c r="C132" s="30" t="s">
        <v>4500</v>
      </c>
      <c r="D132" s="30" t="s">
        <v>1237</v>
      </c>
      <c r="E132" s="145"/>
      <c r="F132" s="145"/>
      <c r="G132" s="145"/>
      <c r="H132" s="2156"/>
      <c r="I132" s="132" t="s">
        <v>17277</v>
      </c>
      <c r="J132" s="140" t="s">
        <v>3904</v>
      </c>
      <c r="K132" s="2160" t="s">
        <v>2524</v>
      </c>
      <c r="L132" s="2160" t="s">
        <v>2524</v>
      </c>
      <c r="M132" s="145" t="s">
        <v>46</v>
      </c>
      <c r="N132" s="43">
        <v>0</v>
      </c>
      <c r="O132" s="43">
        <v>3.5</v>
      </c>
      <c r="P132" s="33" t="s">
        <v>3660</v>
      </c>
      <c r="Q132" s="348" t="str">
        <f t="shared" si="12"/>
        <v xml:space="preserve"> </v>
      </c>
      <c r="R132" s="33"/>
      <c r="S132" s="33"/>
      <c r="T132" s="2158"/>
      <c r="U132" s="329" t="str">
        <f t="shared" si="13"/>
        <v xml:space="preserve"> </v>
      </c>
      <c r="V132" s="329"/>
      <c r="W132" s="2158"/>
      <c r="X132" s="2158"/>
      <c r="Y132" s="2158"/>
      <c r="Z132" s="2159"/>
      <c r="AA132" s="2084"/>
    </row>
    <row r="133" spans="1:27">
      <c r="A133" s="128">
        <f t="shared" si="6"/>
        <v>127</v>
      </c>
      <c r="B133" s="1622" t="s">
        <v>19433</v>
      </c>
      <c r="C133" s="30" t="s">
        <v>4059</v>
      </c>
      <c r="D133" s="30" t="s">
        <v>4059</v>
      </c>
      <c r="E133" s="145"/>
      <c r="F133" s="145"/>
      <c r="G133" s="145" t="s">
        <v>19435</v>
      </c>
      <c r="H133" s="2156"/>
      <c r="I133" s="132" t="s">
        <v>17277</v>
      </c>
      <c r="J133" s="140" t="s">
        <v>3904</v>
      </c>
      <c r="K133" s="2160">
        <v>7.5</v>
      </c>
      <c r="L133" s="2160" t="s">
        <v>2524</v>
      </c>
      <c r="M133" s="145" t="s">
        <v>46</v>
      </c>
      <c r="N133" s="43">
        <v>0</v>
      </c>
      <c r="O133" s="43">
        <v>10</v>
      </c>
      <c r="P133" s="33" t="s">
        <v>3660</v>
      </c>
      <c r="Q133" s="348" t="str">
        <f t="shared" ref="Q133" si="14">IF(ISERROR(INDEX(data,MATCH(LEN(S133),item,0),2))," ",INDEX(data,MATCH(LEN(S133),item,0),2))</f>
        <v xml:space="preserve"> </v>
      </c>
      <c r="R133" s="33"/>
      <c r="S133" s="33"/>
      <c r="T133" s="2158"/>
      <c r="U133" s="329" t="str">
        <f t="shared" ref="U133" si="15">IF(ISERROR(INDEX(data1,MATCH(T133,item1,0),4))," ",INDEX(data1,MATCH(T133,item1,0),4))</f>
        <v xml:space="preserve"> </v>
      </c>
      <c r="V133" s="329"/>
      <c r="W133" s="2158"/>
      <c r="X133" s="2158"/>
      <c r="Y133" s="2158"/>
      <c r="Z133" s="2159"/>
      <c r="AA133" s="2084"/>
    </row>
    <row r="134" spans="1:27">
      <c r="A134" s="128">
        <f t="shared" si="6"/>
        <v>128</v>
      </c>
      <c r="B134" s="1622" t="s">
        <v>15610</v>
      </c>
      <c r="C134" s="30" t="s">
        <v>4501</v>
      </c>
      <c r="D134" s="44" t="s">
        <v>2816</v>
      </c>
      <c r="E134" s="145" t="s">
        <v>1703</v>
      </c>
      <c r="F134" s="145"/>
      <c r="G134" s="145" t="s">
        <v>2646</v>
      </c>
      <c r="H134" s="2156"/>
      <c r="I134" s="132" t="s">
        <v>17245</v>
      </c>
      <c r="J134" s="140" t="s">
        <v>3336</v>
      </c>
      <c r="K134" s="47">
        <v>3.5</v>
      </c>
      <c r="L134" s="47">
        <v>147</v>
      </c>
      <c r="M134" s="145" t="s">
        <v>874</v>
      </c>
      <c r="N134" s="46">
        <v>0</v>
      </c>
      <c r="O134" s="46">
        <v>10</v>
      </c>
      <c r="P134" s="33" t="s">
        <v>3660</v>
      </c>
      <c r="Q134" s="348" t="str">
        <f t="shared" si="12"/>
        <v xml:space="preserve"> </v>
      </c>
      <c r="R134" s="33"/>
      <c r="S134" s="33"/>
      <c r="T134" s="329"/>
      <c r="U134" s="329" t="str">
        <f t="shared" si="13"/>
        <v xml:space="preserve"> </v>
      </c>
      <c r="V134" s="329"/>
      <c r="W134" s="329"/>
      <c r="X134" s="329"/>
      <c r="Y134" s="329"/>
      <c r="Z134" s="2159"/>
      <c r="AA134" s="2084"/>
    </row>
    <row r="135" spans="1:27">
      <c r="A135" s="128">
        <f t="shared" si="6"/>
        <v>129</v>
      </c>
      <c r="B135" s="1622" t="s">
        <v>15611</v>
      </c>
      <c r="C135" s="30" t="s">
        <v>236</v>
      </c>
      <c r="D135" s="44" t="s">
        <v>2817</v>
      </c>
      <c r="E135" s="145" t="s">
        <v>1703</v>
      </c>
      <c r="F135" s="145"/>
      <c r="G135" s="145" t="s">
        <v>2646</v>
      </c>
      <c r="H135" s="2156"/>
      <c r="I135" s="132" t="s">
        <v>17245</v>
      </c>
      <c r="J135" s="140" t="s">
        <v>2416</v>
      </c>
      <c r="K135" s="47">
        <v>1.9</v>
      </c>
      <c r="L135" s="47">
        <v>16</v>
      </c>
      <c r="M135" s="145" t="s">
        <v>874</v>
      </c>
      <c r="N135" s="46">
        <v>0</v>
      </c>
      <c r="O135" s="46">
        <v>6</v>
      </c>
      <c r="P135" s="33" t="s">
        <v>3660</v>
      </c>
      <c r="Q135" s="348" t="str">
        <f t="shared" si="12"/>
        <v xml:space="preserve"> </v>
      </c>
      <c r="R135" s="33"/>
      <c r="S135" s="320"/>
      <c r="T135" s="329"/>
      <c r="U135" s="329" t="str">
        <f t="shared" si="13"/>
        <v xml:space="preserve"> </v>
      </c>
      <c r="V135" s="329"/>
      <c r="W135" s="329"/>
      <c r="X135" s="329"/>
      <c r="Y135" s="329"/>
      <c r="Z135" s="2159"/>
      <c r="AA135" s="2084"/>
    </row>
    <row r="136" spans="1:27">
      <c r="A136" s="128">
        <f t="shared" si="6"/>
        <v>130</v>
      </c>
      <c r="B136" s="1622" t="s">
        <v>15612</v>
      </c>
      <c r="C136" s="30" t="s">
        <v>4503</v>
      </c>
      <c r="D136" s="44" t="s">
        <v>2818</v>
      </c>
      <c r="E136" s="145" t="s">
        <v>1705</v>
      </c>
      <c r="F136" s="145"/>
      <c r="G136" s="145" t="s">
        <v>2646</v>
      </c>
      <c r="H136" s="2156"/>
      <c r="I136" s="132" t="s">
        <v>17245</v>
      </c>
      <c r="J136" s="140" t="s">
        <v>3337</v>
      </c>
      <c r="K136" s="47" t="s">
        <v>1725</v>
      </c>
      <c r="L136" s="47">
        <v>33</v>
      </c>
      <c r="M136" s="145" t="s">
        <v>874</v>
      </c>
      <c r="N136" s="46">
        <v>0</v>
      </c>
      <c r="O136" s="46">
        <v>3000</v>
      </c>
      <c r="P136" s="110" t="s">
        <v>103</v>
      </c>
      <c r="Q136" s="348" t="str">
        <f t="shared" si="12"/>
        <v xml:space="preserve"> </v>
      </c>
      <c r="R136" s="110"/>
      <c r="S136" s="110"/>
      <c r="T136" s="329"/>
      <c r="U136" s="329" t="str">
        <f t="shared" si="13"/>
        <v xml:space="preserve"> </v>
      </c>
      <c r="V136" s="329"/>
      <c r="W136" s="329"/>
      <c r="X136" s="329"/>
      <c r="Y136" s="329"/>
      <c r="Z136" s="2159"/>
      <c r="AA136" s="2084"/>
    </row>
    <row r="137" spans="1:27">
      <c r="A137" s="128">
        <f t="shared" si="6"/>
        <v>131</v>
      </c>
      <c r="B137" s="49" t="s">
        <v>15613</v>
      </c>
      <c r="C137" s="44"/>
      <c r="D137" s="45" t="s">
        <v>2290</v>
      </c>
      <c r="E137" s="47"/>
      <c r="F137" s="47"/>
      <c r="G137" s="47"/>
      <c r="H137" s="2156"/>
      <c r="I137" s="44" t="s">
        <v>17264</v>
      </c>
      <c r="J137" s="107"/>
      <c r="K137" s="47"/>
      <c r="L137" s="47"/>
      <c r="M137" s="47"/>
      <c r="N137" s="43"/>
      <c r="O137" s="43"/>
      <c r="P137" s="43"/>
      <c r="Q137" s="2152"/>
      <c r="R137" s="43"/>
      <c r="S137" s="43"/>
      <c r="T137" s="2164"/>
      <c r="U137" s="2164"/>
      <c r="V137" s="2164"/>
      <c r="W137" s="2164"/>
      <c r="X137" s="2164"/>
      <c r="Y137" s="2164"/>
      <c r="Z137" s="47"/>
      <c r="AA137" s="2084"/>
    </row>
    <row r="138" spans="1:27">
      <c r="A138" s="128">
        <f t="shared" ref="A138:A199" si="16">A137+1</f>
        <v>132</v>
      </c>
      <c r="B138" s="1622" t="s">
        <v>15614</v>
      </c>
      <c r="C138" s="30" t="s">
        <v>4702</v>
      </c>
      <c r="D138" s="126" t="s">
        <v>2620</v>
      </c>
      <c r="E138" s="145" t="s">
        <v>1514</v>
      </c>
      <c r="F138" s="145"/>
      <c r="G138" s="145" t="s">
        <v>4381</v>
      </c>
      <c r="H138" s="2156"/>
      <c r="I138" s="132" t="s">
        <v>3516</v>
      </c>
      <c r="J138" s="140"/>
      <c r="K138" s="47"/>
      <c r="L138" s="47"/>
      <c r="M138" s="145" t="s">
        <v>4766</v>
      </c>
      <c r="N138" s="43">
        <v>0</v>
      </c>
      <c r="O138" s="43">
        <v>20</v>
      </c>
      <c r="P138" s="33" t="s">
        <v>3660</v>
      </c>
      <c r="Q138" s="348" t="str">
        <f t="shared" ref="Q138:Q152" si="17">IF(ISERROR(INDEX(data,MATCH(LEN(S138),item,0),2))," ",INDEX(data,MATCH(LEN(S138),item,0),2))</f>
        <v xml:space="preserve"> </v>
      </c>
      <c r="R138" s="33"/>
      <c r="S138" s="320"/>
      <c r="T138" s="2158"/>
      <c r="U138" s="329" t="str">
        <f t="shared" ref="U138:U152" si="18">IF(ISERROR(INDEX(data1,MATCH(T138,item1,0),4))," ",INDEX(data1,MATCH(T138,item1,0),4))</f>
        <v xml:space="preserve"> </v>
      </c>
      <c r="V138" s="329"/>
      <c r="W138" s="2158"/>
      <c r="X138" s="2158"/>
      <c r="Y138" s="2158"/>
      <c r="Z138" s="47" t="s">
        <v>4484</v>
      </c>
      <c r="AA138" s="2084"/>
    </row>
    <row r="139" spans="1:27">
      <c r="A139" s="128">
        <f t="shared" si="16"/>
        <v>133</v>
      </c>
      <c r="B139" s="1622" t="s">
        <v>15615</v>
      </c>
      <c r="C139" s="30" t="s">
        <v>1745</v>
      </c>
      <c r="D139" s="45" t="s">
        <v>4090</v>
      </c>
      <c r="E139" s="145" t="s">
        <v>1514</v>
      </c>
      <c r="F139" s="145"/>
      <c r="G139" s="145" t="s">
        <v>4381</v>
      </c>
      <c r="H139" s="2156"/>
      <c r="I139" s="132" t="s">
        <v>17280</v>
      </c>
      <c r="J139" s="140" t="s">
        <v>279</v>
      </c>
      <c r="K139" s="47">
        <v>4.5</v>
      </c>
      <c r="L139" s="47">
        <v>155</v>
      </c>
      <c r="M139" s="145" t="s">
        <v>4766</v>
      </c>
      <c r="N139" s="43">
        <v>0</v>
      </c>
      <c r="O139" s="43">
        <v>10</v>
      </c>
      <c r="P139" s="33" t="s">
        <v>1119</v>
      </c>
      <c r="Q139" s="348" t="str">
        <f t="shared" si="17"/>
        <v xml:space="preserve"> </v>
      </c>
      <c r="R139" s="33"/>
      <c r="S139" s="33"/>
      <c r="T139" s="2158"/>
      <c r="U139" s="329" t="str">
        <f t="shared" si="18"/>
        <v xml:space="preserve"> </v>
      </c>
      <c r="V139" s="329"/>
      <c r="W139" s="2158"/>
      <c r="X139" s="2158"/>
      <c r="Y139" s="2158"/>
      <c r="Z139" s="2159"/>
      <c r="AA139" s="2084"/>
    </row>
    <row r="140" spans="1:27">
      <c r="A140" s="128">
        <f t="shared" si="16"/>
        <v>134</v>
      </c>
      <c r="B140" s="1622" t="s">
        <v>15616</v>
      </c>
      <c r="C140" s="30" t="s">
        <v>1746</v>
      </c>
      <c r="D140" s="45" t="s">
        <v>4090</v>
      </c>
      <c r="E140" s="145" t="s">
        <v>1514</v>
      </c>
      <c r="F140" s="145"/>
      <c r="G140" s="145" t="s">
        <v>4381</v>
      </c>
      <c r="H140" s="2156"/>
      <c r="I140" s="132" t="s">
        <v>17280</v>
      </c>
      <c r="J140" s="140" t="s">
        <v>4205</v>
      </c>
      <c r="K140" s="47">
        <v>16</v>
      </c>
      <c r="L140" s="47">
        <v>204</v>
      </c>
      <c r="M140" s="145" t="s">
        <v>4766</v>
      </c>
      <c r="N140" s="43">
        <v>0</v>
      </c>
      <c r="O140" s="43">
        <v>30</v>
      </c>
      <c r="P140" s="33" t="s">
        <v>1119</v>
      </c>
      <c r="Q140" s="348" t="str">
        <f t="shared" si="17"/>
        <v xml:space="preserve"> </v>
      </c>
      <c r="R140" s="33"/>
      <c r="S140" s="33"/>
      <c r="T140" s="2158"/>
      <c r="U140" s="329" t="str">
        <f t="shared" si="18"/>
        <v xml:space="preserve"> </v>
      </c>
      <c r="V140" s="329"/>
      <c r="W140" s="2158"/>
      <c r="X140" s="2158"/>
      <c r="Y140" s="2158"/>
      <c r="Z140" s="2159"/>
      <c r="AA140" s="2084"/>
    </row>
    <row r="141" spans="1:27">
      <c r="A141" s="128">
        <f t="shared" si="16"/>
        <v>135</v>
      </c>
      <c r="B141" s="1622" t="s">
        <v>15617</v>
      </c>
      <c r="C141" s="30" t="s">
        <v>4093</v>
      </c>
      <c r="D141" s="45" t="s">
        <v>2563</v>
      </c>
      <c r="E141" s="145" t="s">
        <v>1514</v>
      </c>
      <c r="F141" s="145"/>
      <c r="G141" s="145" t="s">
        <v>4381</v>
      </c>
      <c r="H141" s="2156"/>
      <c r="I141" s="132" t="s">
        <v>17241</v>
      </c>
      <c r="J141" s="140" t="s">
        <v>279</v>
      </c>
      <c r="K141" s="47">
        <v>4.5</v>
      </c>
      <c r="L141" s="47">
        <v>155</v>
      </c>
      <c r="M141" s="145" t="s">
        <v>4766</v>
      </c>
      <c r="N141" s="43">
        <v>0</v>
      </c>
      <c r="O141" s="43">
        <v>10</v>
      </c>
      <c r="P141" s="33" t="s">
        <v>3660</v>
      </c>
      <c r="Q141" s="348" t="str">
        <f t="shared" si="17"/>
        <v xml:space="preserve"> </v>
      </c>
      <c r="R141" s="33"/>
      <c r="S141" s="33"/>
      <c r="T141" s="2158"/>
      <c r="U141" s="329" t="str">
        <f t="shared" si="18"/>
        <v xml:space="preserve"> </v>
      </c>
      <c r="V141" s="329"/>
      <c r="W141" s="2158"/>
      <c r="X141" s="2158"/>
      <c r="Y141" s="2158"/>
      <c r="Z141" s="2159"/>
      <c r="AA141" s="2084"/>
    </row>
    <row r="142" spans="1:27">
      <c r="A142" s="128">
        <f t="shared" si="16"/>
        <v>136</v>
      </c>
      <c r="B142" s="1622" t="s">
        <v>15618</v>
      </c>
      <c r="C142" s="30" t="s">
        <v>4094</v>
      </c>
      <c r="D142" s="45" t="s">
        <v>1521</v>
      </c>
      <c r="E142" s="145" t="s">
        <v>1514</v>
      </c>
      <c r="F142" s="145"/>
      <c r="G142" s="145" t="s">
        <v>4381</v>
      </c>
      <c r="H142" s="2156"/>
      <c r="I142" s="132" t="s">
        <v>17280</v>
      </c>
      <c r="J142" s="140" t="s">
        <v>4205</v>
      </c>
      <c r="K142" s="47">
        <v>16</v>
      </c>
      <c r="L142" s="47">
        <v>204</v>
      </c>
      <c r="M142" s="145" t="s">
        <v>4766</v>
      </c>
      <c r="N142" s="43">
        <v>0</v>
      </c>
      <c r="O142" s="43">
        <v>30</v>
      </c>
      <c r="P142" s="33" t="s">
        <v>1119</v>
      </c>
      <c r="Q142" s="348" t="str">
        <f t="shared" si="17"/>
        <v xml:space="preserve"> </v>
      </c>
      <c r="R142" s="33"/>
      <c r="S142" s="320"/>
      <c r="T142" s="2158"/>
      <c r="U142" s="329" t="str">
        <f t="shared" si="18"/>
        <v xml:space="preserve"> </v>
      </c>
      <c r="V142" s="329"/>
      <c r="W142" s="2158"/>
      <c r="X142" s="2158"/>
      <c r="Y142" s="2158"/>
      <c r="Z142" s="2159"/>
      <c r="AA142" s="2084"/>
    </row>
    <row r="143" spans="1:27">
      <c r="A143" s="128">
        <f t="shared" si="16"/>
        <v>137</v>
      </c>
      <c r="B143" s="1622" t="s">
        <v>15619</v>
      </c>
      <c r="C143" s="30" t="s">
        <v>1747</v>
      </c>
      <c r="D143" s="126" t="s">
        <v>2733</v>
      </c>
      <c r="E143" s="145" t="s">
        <v>1515</v>
      </c>
      <c r="F143" s="145"/>
      <c r="G143" s="145" t="s">
        <v>4381</v>
      </c>
      <c r="H143" s="2156"/>
      <c r="I143" s="132" t="s">
        <v>17249</v>
      </c>
      <c r="J143" s="140" t="s">
        <v>3022</v>
      </c>
      <c r="K143" s="47">
        <v>25</v>
      </c>
      <c r="L143" s="47">
        <v>133</v>
      </c>
      <c r="M143" s="145" t="s">
        <v>4766</v>
      </c>
      <c r="N143" s="43">
        <v>0</v>
      </c>
      <c r="O143" s="43">
        <v>50</v>
      </c>
      <c r="P143" s="33" t="s">
        <v>1119</v>
      </c>
      <c r="Q143" s="348" t="str">
        <f t="shared" si="17"/>
        <v xml:space="preserve"> </v>
      </c>
      <c r="R143" s="33"/>
      <c r="S143" s="320"/>
      <c r="T143" s="2158"/>
      <c r="U143" s="329" t="str">
        <f t="shared" si="18"/>
        <v xml:space="preserve"> </v>
      </c>
      <c r="V143" s="329"/>
      <c r="W143" s="2158"/>
      <c r="X143" s="2158"/>
      <c r="Y143" s="2158"/>
      <c r="Z143" s="2159"/>
      <c r="AA143" s="2084"/>
    </row>
    <row r="144" spans="1:27">
      <c r="A144" s="128">
        <f t="shared" si="16"/>
        <v>138</v>
      </c>
      <c r="B144" s="1622" t="s">
        <v>15620</v>
      </c>
      <c r="C144" s="30" t="s">
        <v>1472</v>
      </c>
      <c r="D144" s="126" t="s">
        <v>4460</v>
      </c>
      <c r="E144" s="145" t="s">
        <v>1514</v>
      </c>
      <c r="F144" s="145"/>
      <c r="G144" s="145" t="s">
        <v>4381</v>
      </c>
      <c r="H144" s="2156"/>
      <c r="I144" s="132" t="s">
        <v>17249</v>
      </c>
      <c r="J144" s="140" t="s">
        <v>3231</v>
      </c>
      <c r="K144" s="47">
        <v>2</v>
      </c>
      <c r="L144" s="47">
        <v>133</v>
      </c>
      <c r="M144" s="145" t="s">
        <v>4766</v>
      </c>
      <c r="N144" s="43">
        <v>0</v>
      </c>
      <c r="O144" s="43">
        <v>4</v>
      </c>
      <c r="P144" s="33" t="s">
        <v>3660</v>
      </c>
      <c r="Q144" s="348">
        <f t="shared" si="17"/>
        <v>5</v>
      </c>
      <c r="R144" s="33" t="s">
        <v>4849</v>
      </c>
      <c r="S144" s="320" t="s">
        <v>1527</v>
      </c>
      <c r="T144" s="329">
        <v>90001001</v>
      </c>
      <c r="U144" s="329" t="str">
        <f t="shared" si="18"/>
        <v xml:space="preserve"> </v>
      </c>
      <c r="V144" s="329"/>
      <c r="W144" s="2158"/>
      <c r="X144" s="2158"/>
      <c r="Y144" s="2158"/>
      <c r="Z144" s="2159"/>
      <c r="AA144" s="2084"/>
    </row>
    <row r="145" spans="1:27">
      <c r="A145" s="128">
        <f t="shared" si="16"/>
        <v>139</v>
      </c>
      <c r="B145" s="1622" t="s">
        <v>19434</v>
      </c>
      <c r="C145" s="30" t="s">
        <v>12622</v>
      </c>
      <c r="D145" s="30" t="s">
        <v>12622</v>
      </c>
      <c r="E145" s="145"/>
      <c r="F145" s="145"/>
      <c r="G145" s="145" t="s">
        <v>19435</v>
      </c>
      <c r="H145" s="2156"/>
      <c r="I145" s="132" t="s">
        <v>17277</v>
      </c>
      <c r="J145" s="140" t="s">
        <v>3904</v>
      </c>
      <c r="K145" s="2160">
        <v>7.5</v>
      </c>
      <c r="L145" s="2160" t="s">
        <v>2524</v>
      </c>
      <c r="M145" s="145" t="s">
        <v>46</v>
      </c>
      <c r="N145" s="43">
        <v>0</v>
      </c>
      <c r="O145" s="43">
        <v>10</v>
      </c>
      <c r="P145" s="33" t="s">
        <v>3660</v>
      </c>
      <c r="Q145" s="348" t="str">
        <f t="shared" ref="Q145" si="19">IF(ISERROR(INDEX(data,MATCH(LEN(S145),item,0),2))," ",INDEX(data,MATCH(LEN(S145),item,0),2))</f>
        <v xml:space="preserve"> </v>
      </c>
      <c r="R145" s="33"/>
      <c r="S145" s="33"/>
      <c r="T145" s="2158"/>
      <c r="U145" s="329" t="str">
        <f t="shared" ref="U145" si="20">IF(ISERROR(INDEX(data1,MATCH(T145,item1,0),4))," ",INDEX(data1,MATCH(T145,item1,0),4))</f>
        <v xml:space="preserve"> </v>
      </c>
      <c r="V145" s="329"/>
      <c r="W145" s="2158"/>
      <c r="X145" s="2158"/>
      <c r="Y145" s="2158"/>
      <c r="Z145" s="2159"/>
      <c r="AA145" s="2084"/>
    </row>
    <row r="146" spans="1:27">
      <c r="A146" s="128">
        <f t="shared" si="16"/>
        <v>140</v>
      </c>
      <c r="B146" s="1622" t="s">
        <v>15621</v>
      </c>
      <c r="C146" s="30" t="s">
        <v>3666</v>
      </c>
      <c r="D146" s="126" t="s">
        <v>4050</v>
      </c>
      <c r="E146" s="145" t="s">
        <v>1514</v>
      </c>
      <c r="F146" s="145"/>
      <c r="G146" s="145" t="s">
        <v>4381</v>
      </c>
      <c r="H146" s="2156"/>
      <c r="I146" s="132" t="s">
        <v>3516</v>
      </c>
      <c r="J146" s="140" t="s">
        <v>1027</v>
      </c>
      <c r="K146" s="47">
        <v>3.5</v>
      </c>
      <c r="L146" s="47">
        <v>32</v>
      </c>
      <c r="M146" s="145" t="s">
        <v>4766</v>
      </c>
      <c r="N146" s="43">
        <v>0</v>
      </c>
      <c r="O146" s="43">
        <v>8</v>
      </c>
      <c r="P146" s="33" t="s">
        <v>3660</v>
      </c>
      <c r="Q146" s="348">
        <f t="shared" si="17"/>
        <v>5</v>
      </c>
      <c r="R146" s="33" t="s">
        <v>4849</v>
      </c>
      <c r="S146" s="2081" t="s">
        <v>1527</v>
      </c>
      <c r="T146" s="329">
        <v>90001001</v>
      </c>
      <c r="U146" s="329" t="str">
        <f t="shared" si="18"/>
        <v xml:space="preserve"> </v>
      </c>
      <c r="V146" s="329"/>
      <c r="W146" s="2158"/>
      <c r="X146" s="2158"/>
      <c r="Y146" s="2158"/>
      <c r="Z146" s="47"/>
      <c r="AA146" s="2084"/>
    </row>
    <row r="147" spans="1:27">
      <c r="A147" s="128">
        <f t="shared" si="16"/>
        <v>141</v>
      </c>
      <c r="B147" s="1622" t="s">
        <v>15622</v>
      </c>
      <c r="C147" s="30" t="s">
        <v>3667</v>
      </c>
      <c r="D147" s="45" t="s">
        <v>4090</v>
      </c>
      <c r="E147" s="145" t="s">
        <v>1514</v>
      </c>
      <c r="F147" s="145"/>
      <c r="G147" s="145" t="s">
        <v>4381</v>
      </c>
      <c r="H147" s="2156"/>
      <c r="I147" s="132" t="s">
        <v>17282</v>
      </c>
      <c r="J147" s="140" t="s">
        <v>1028</v>
      </c>
      <c r="K147" s="47">
        <v>3</v>
      </c>
      <c r="L147" s="47">
        <v>7</v>
      </c>
      <c r="M147" s="145" t="s">
        <v>4766</v>
      </c>
      <c r="N147" s="43">
        <v>0</v>
      </c>
      <c r="O147" s="43">
        <v>6</v>
      </c>
      <c r="P147" s="33" t="s">
        <v>3660</v>
      </c>
      <c r="Q147" s="348" t="str">
        <f t="shared" si="17"/>
        <v xml:space="preserve"> </v>
      </c>
      <c r="R147" s="33"/>
      <c r="S147" s="33"/>
      <c r="T147" s="2158"/>
      <c r="U147" s="329" t="str">
        <f t="shared" si="18"/>
        <v xml:space="preserve"> </v>
      </c>
      <c r="V147" s="329"/>
      <c r="W147" s="2158"/>
      <c r="X147" s="2158"/>
      <c r="Y147" s="2158"/>
      <c r="Z147" s="2159"/>
      <c r="AA147" s="2084"/>
    </row>
    <row r="148" spans="1:27">
      <c r="A148" s="128">
        <f t="shared" si="16"/>
        <v>142</v>
      </c>
      <c r="B148" s="1622" t="s">
        <v>15623</v>
      </c>
      <c r="C148" s="30" t="s">
        <v>4050</v>
      </c>
      <c r="D148" s="126" t="s">
        <v>4050</v>
      </c>
      <c r="E148" s="2165" t="s">
        <v>2524</v>
      </c>
      <c r="F148" s="2165"/>
      <c r="G148" s="2165" t="s">
        <v>2524</v>
      </c>
      <c r="H148" s="2166"/>
      <c r="I148" s="132" t="s">
        <v>3516</v>
      </c>
      <c r="J148" s="140" t="s">
        <v>1027</v>
      </c>
      <c r="K148" s="2165" t="s">
        <v>2524</v>
      </c>
      <c r="L148" s="2165" t="s">
        <v>2524</v>
      </c>
      <c r="M148" s="145" t="s">
        <v>2400</v>
      </c>
      <c r="N148" s="43">
        <v>0</v>
      </c>
      <c r="O148" s="43">
        <v>0</v>
      </c>
      <c r="P148" s="33" t="s">
        <v>3660</v>
      </c>
      <c r="Q148" s="348" t="str">
        <f t="shared" si="17"/>
        <v xml:space="preserve"> </v>
      </c>
      <c r="R148" s="33"/>
      <c r="S148" s="33"/>
      <c r="T148" s="329"/>
      <c r="U148" s="329" t="str">
        <f t="shared" si="18"/>
        <v xml:space="preserve"> </v>
      </c>
      <c r="V148" s="329"/>
      <c r="W148" s="329"/>
      <c r="X148" s="329"/>
      <c r="Y148" s="329"/>
      <c r="Z148" s="2159"/>
      <c r="AA148" s="2084"/>
    </row>
    <row r="149" spans="1:27">
      <c r="A149" s="128">
        <f t="shared" si="16"/>
        <v>143</v>
      </c>
      <c r="B149" s="1622" t="s">
        <v>15624</v>
      </c>
      <c r="C149" s="30" t="s">
        <v>4124</v>
      </c>
      <c r="D149" s="45" t="s">
        <v>1352</v>
      </c>
      <c r="E149" s="145" t="s">
        <v>3751</v>
      </c>
      <c r="F149" s="145" t="s">
        <v>17728</v>
      </c>
      <c r="G149" s="145" t="s">
        <v>4381</v>
      </c>
      <c r="H149" s="2156"/>
      <c r="I149" s="132" t="s">
        <v>3516</v>
      </c>
      <c r="J149" s="140" t="s">
        <v>3232</v>
      </c>
      <c r="K149" s="47" t="s">
        <v>3233</v>
      </c>
      <c r="L149" s="47">
        <v>20</v>
      </c>
      <c r="M149" s="145" t="s">
        <v>1963</v>
      </c>
      <c r="N149" s="43">
        <v>-100</v>
      </c>
      <c r="O149" s="43">
        <v>300</v>
      </c>
      <c r="P149" s="33" t="s">
        <v>103</v>
      </c>
      <c r="Q149" s="348" t="str">
        <f t="shared" si="17"/>
        <v xml:space="preserve"> </v>
      </c>
      <c r="R149" s="33"/>
      <c r="S149" s="33"/>
      <c r="T149" s="329"/>
      <c r="U149" s="329" t="str">
        <f t="shared" si="18"/>
        <v xml:space="preserve"> </v>
      </c>
      <c r="V149" s="329"/>
      <c r="W149" s="329"/>
      <c r="X149" s="329"/>
      <c r="Y149" s="329"/>
      <c r="Z149" s="2159"/>
      <c r="AA149" s="2084"/>
    </row>
    <row r="150" spans="1:27">
      <c r="A150" s="128">
        <f t="shared" si="16"/>
        <v>144</v>
      </c>
      <c r="B150" s="1622" t="s">
        <v>15625</v>
      </c>
      <c r="C150" s="30" t="s">
        <v>454</v>
      </c>
      <c r="D150" s="45" t="s">
        <v>4847</v>
      </c>
      <c r="E150" s="145" t="s">
        <v>1514</v>
      </c>
      <c r="F150" s="145"/>
      <c r="G150" s="145" t="s">
        <v>4381</v>
      </c>
      <c r="H150" s="2156"/>
      <c r="I150" s="132" t="s">
        <v>3516</v>
      </c>
      <c r="J150" s="140" t="s">
        <v>3211</v>
      </c>
      <c r="K150" s="47">
        <v>3.5</v>
      </c>
      <c r="L150" s="47" t="s">
        <v>285</v>
      </c>
      <c r="M150" s="145" t="s">
        <v>4766</v>
      </c>
      <c r="N150" s="43">
        <v>0</v>
      </c>
      <c r="O150" s="43">
        <v>8</v>
      </c>
      <c r="P150" s="33" t="s">
        <v>3660</v>
      </c>
      <c r="Q150" s="348" t="str">
        <f t="shared" si="17"/>
        <v xml:space="preserve"> </v>
      </c>
      <c r="R150" s="33"/>
      <c r="S150" s="33"/>
      <c r="T150" s="2158"/>
      <c r="U150" s="329" t="str">
        <f t="shared" si="18"/>
        <v xml:space="preserve"> </v>
      </c>
      <c r="V150" s="329"/>
      <c r="W150" s="2158"/>
      <c r="X150" s="2158"/>
      <c r="Y150" s="2158"/>
      <c r="Z150" s="2159"/>
      <c r="AA150" s="2084"/>
    </row>
    <row r="151" spans="1:27">
      <c r="A151" s="128">
        <f t="shared" si="16"/>
        <v>145</v>
      </c>
      <c r="B151" s="1622" t="s">
        <v>15626</v>
      </c>
      <c r="C151" s="30" t="s">
        <v>456</v>
      </c>
      <c r="D151" s="45" t="s">
        <v>453</v>
      </c>
      <c r="E151" s="145" t="s">
        <v>1514</v>
      </c>
      <c r="F151" s="145"/>
      <c r="G151" s="145" t="s">
        <v>4381</v>
      </c>
      <c r="H151" s="2156"/>
      <c r="I151" s="132" t="s">
        <v>17264</v>
      </c>
      <c r="J151" s="140" t="s">
        <v>4206</v>
      </c>
      <c r="K151" s="47">
        <v>13</v>
      </c>
      <c r="L151" s="47" t="s">
        <v>285</v>
      </c>
      <c r="M151" s="145" t="s">
        <v>4766</v>
      </c>
      <c r="N151" s="43">
        <v>0</v>
      </c>
      <c r="O151" s="43">
        <v>20</v>
      </c>
      <c r="P151" s="33" t="s">
        <v>3660</v>
      </c>
      <c r="Q151" s="348" t="str">
        <f t="shared" si="17"/>
        <v xml:space="preserve"> </v>
      </c>
      <c r="R151" s="33"/>
      <c r="S151" s="33"/>
      <c r="T151" s="2158"/>
      <c r="U151" s="329" t="str">
        <f t="shared" si="18"/>
        <v xml:space="preserve"> </v>
      </c>
      <c r="V151" s="329"/>
      <c r="W151" s="2158"/>
      <c r="X151" s="2158"/>
      <c r="Y151" s="2158"/>
      <c r="Z151" s="2159"/>
      <c r="AA151" s="2084"/>
    </row>
    <row r="152" spans="1:27">
      <c r="A152" s="128">
        <f t="shared" si="16"/>
        <v>146</v>
      </c>
      <c r="B152" s="1622" t="s">
        <v>15627</v>
      </c>
      <c r="C152" s="30" t="s">
        <v>4125</v>
      </c>
      <c r="D152" s="45" t="s">
        <v>3616</v>
      </c>
      <c r="E152" s="145" t="s">
        <v>1514</v>
      </c>
      <c r="F152" s="145"/>
      <c r="G152" s="145" t="s">
        <v>4381</v>
      </c>
      <c r="H152" s="2156"/>
      <c r="I152" s="132" t="s">
        <v>17264</v>
      </c>
      <c r="J152" s="140" t="s">
        <v>4206</v>
      </c>
      <c r="K152" s="47">
        <v>17.2</v>
      </c>
      <c r="L152" s="47" t="s">
        <v>285</v>
      </c>
      <c r="M152" s="145" t="s">
        <v>4766</v>
      </c>
      <c r="N152" s="43">
        <v>0</v>
      </c>
      <c r="O152" s="43">
        <v>25</v>
      </c>
      <c r="P152" s="33" t="s">
        <v>3660</v>
      </c>
      <c r="Q152" s="348" t="str">
        <f t="shared" si="17"/>
        <v xml:space="preserve"> </v>
      </c>
      <c r="R152" s="33"/>
      <c r="S152" s="33"/>
      <c r="T152" s="2158"/>
      <c r="U152" s="329" t="str">
        <f t="shared" si="18"/>
        <v xml:space="preserve"> </v>
      </c>
      <c r="V152" s="329"/>
      <c r="W152" s="2158"/>
      <c r="X152" s="2158"/>
      <c r="Y152" s="2158"/>
      <c r="Z152" s="2159"/>
      <c r="AA152" s="2084"/>
    </row>
    <row r="153" spans="1:27">
      <c r="A153" s="128">
        <f t="shared" si="16"/>
        <v>147</v>
      </c>
      <c r="B153" s="2113" t="s">
        <v>18983</v>
      </c>
      <c r="C153" s="30" t="s">
        <v>18984</v>
      </c>
      <c r="D153" s="45"/>
      <c r="E153" s="145"/>
      <c r="F153" s="145"/>
      <c r="G153" s="145"/>
      <c r="H153" s="2156"/>
      <c r="I153" s="132"/>
      <c r="J153" s="140"/>
      <c r="K153" s="47"/>
      <c r="L153" s="47"/>
      <c r="M153" s="145"/>
      <c r="N153" s="43"/>
      <c r="O153" s="43"/>
      <c r="P153" s="33"/>
      <c r="Q153" s="348"/>
      <c r="R153" s="33"/>
      <c r="S153" s="33"/>
      <c r="T153" s="2158"/>
      <c r="U153" s="329"/>
      <c r="V153" s="329" t="s">
        <v>18985</v>
      </c>
      <c r="W153" s="2158"/>
      <c r="X153" s="2158"/>
      <c r="Y153" s="2158"/>
      <c r="Z153" s="2159"/>
      <c r="AA153" s="2084"/>
    </row>
    <row r="154" spans="1:27">
      <c r="A154" s="128">
        <f t="shared" si="16"/>
        <v>148</v>
      </c>
      <c r="B154" s="2113" t="s">
        <v>18980</v>
      </c>
      <c r="C154" s="30" t="s">
        <v>18982</v>
      </c>
      <c r="D154" s="45"/>
      <c r="E154" s="145"/>
      <c r="F154" s="145"/>
      <c r="G154" s="145"/>
      <c r="H154" s="2156"/>
      <c r="I154" s="132"/>
      <c r="J154" s="140"/>
      <c r="K154" s="47"/>
      <c r="L154" s="47"/>
      <c r="M154" s="145"/>
      <c r="N154" s="43"/>
      <c r="O154" s="43"/>
      <c r="P154" s="33"/>
      <c r="Q154" s="348"/>
      <c r="R154" s="33"/>
      <c r="S154" s="33"/>
      <c r="T154" s="2158"/>
      <c r="U154" s="329"/>
      <c r="V154" s="329" t="s">
        <v>18985</v>
      </c>
      <c r="W154" s="2158"/>
      <c r="X154" s="2158"/>
      <c r="Y154" s="2158"/>
      <c r="Z154" s="2159"/>
      <c r="AA154" s="2084"/>
    </row>
    <row r="155" spans="1:27">
      <c r="A155" s="128">
        <f t="shared" si="16"/>
        <v>149</v>
      </c>
      <c r="B155" s="49" t="s">
        <v>15628</v>
      </c>
      <c r="C155" s="44" t="s">
        <v>6395</v>
      </c>
      <c r="D155" s="45" t="s">
        <v>2290</v>
      </c>
      <c r="E155" s="47"/>
      <c r="F155" s="47"/>
      <c r="G155" s="47"/>
      <c r="H155" s="2156"/>
      <c r="I155" s="44" t="s">
        <v>17264</v>
      </c>
      <c r="J155" s="107"/>
      <c r="K155" s="47"/>
      <c r="L155" s="47">
        <v>115</v>
      </c>
      <c r="M155" s="145" t="s">
        <v>4766</v>
      </c>
      <c r="N155" s="43">
        <v>0</v>
      </c>
      <c r="O155" s="43">
        <v>20</v>
      </c>
      <c r="P155" s="33" t="s">
        <v>3660</v>
      </c>
      <c r="Q155" s="2152"/>
      <c r="R155" s="43"/>
      <c r="S155" s="43"/>
      <c r="T155" s="2164"/>
      <c r="U155" s="2164"/>
      <c r="V155" s="2164"/>
      <c r="W155" s="2164"/>
      <c r="X155" s="2164"/>
      <c r="Y155" s="2164"/>
      <c r="Z155" s="47"/>
      <c r="AA155" s="2084"/>
    </row>
    <row r="156" spans="1:27">
      <c r="A156" s="128">
        <f t="shared" si="16"/>
        <v>150</v>
      </c>
      <c r="B156" s="1622" t="s">
        <v>15629</v>
      </c>
      <c r="C156" s="30" t="s">
        <v>4319</v>
      </c>
      <c r="D156" s="45" t="s">
        <v>3616</v>
      </c>
      <c r="E156" s="145" t="s">
        <v>1514</v>
      </c>
      <c r="F156" s="145"/>
      <c r="G156" s="145" t="s">
        <v>4381</v>
      </c>
      <c r="H156" s="2156"/>
      <c r="I156" s="132" t="s">
        <v>17264</v>
      </c>
      <c r="J156" s="140" t="s">
        <v>4206</v>
      </c>
      <c r="K156" s="47">
        <v>15</v>
      </c>
      <c r="L156" s="47" t="s">
        <v>285</v>
      </c>
      <c r="M156" s="145" t="s">
        <v>4766</v>
      </c>
      <c r="N156" s="43">
        <v>0</v>
      </c>
      <c r="O156" s="43">
        <v>20</v>
      </c>
      <c r="P156" s="33" t="s">
        <v>3660</v>
      </c>
      <c r="Q156" s="348" t="str">
        <f>IF(ISERROR(INDEX(data,MATCH(LEN(S156),item,0),2))," ",INDEX(data,MATCH(LEN(S156),item,0),2))</f>
        <v xml:space="preserve"> </v>
      </c>
      <c r="R156" s="33"/>
      <c r="S156" s="33"/>
      <c r="T156" s="2158"/>
      <c r="U156" s="329" t="str">
        <f>IF(ISERROR(INDEX(data1,MATCH(T156,item1,0),4))," ",INDEX(data1,MATCH(T156,item1,0),4))</f>
        <v xml:space="preserve"> </v>
      </c>
      <c r="V156" s="329"/>
      <c r="W156" s="2158"/>
      <c r="X156" s="2158"/>
      <c r="Y156" s="2158"/>
      <c r="Z156" s="2159"/>
      <c r="AA156" s="2084"/>
    </row>
    <row r="157" spans="1:27">
      <c r="A157" s="128">
        <f t="shared" si="16"/>
        <v>151</v>
      </c>
      <c r="B157" s="49" t="s">
        <v>15630</v>
      </c>
      <c r="C157" s="44"/>
      <c r="D157" s="44"/>
      <c r="E157" s="47"/>
      <c r="F157" s="47"/>
      <c r="G157" s="47"/>
      <c r="H157" s="2156"/>
      <c r="I157" s="44" t="s">
        <v>3516</v>
      </c>
      <c r="J157" s="107"/>
      <c r="K157" s="47"/>
      <c r="L157" s="47"/>
      <c r="M157" s="47"/>
      <c r="N157" s="43"/>
      <c r="O157" s="43"/>
      <c r="P157" s="43"/>
      <c r="Q157" s="2152"/>
      <c r="R157" s="43"/>
      <c r="S157" s="43"/>
      <c r="T157" s="2164"/>
      <c r="U157" s="2164"/>
      <c r="V157" s="2164"/>
      <c r="W157" s="2164"/>
      <c r="X157" s="2164"/>
      <c r="Y157" s="2164"/>
      <c r="Z157" s="47"/>
      <c r="AA157" s="2084"/>
    </row>
    <row r="158" spans="1:27">
      <c r="A158" s="128">
        <f t="shared" si="16"/>
        <v>152</v>
      </c>
      <c r="B158" s="1622" t="s">
        <v>15631</v>
      </c>
      <c r="C158" s="30" t="s">
        <v>4504</v>
      </c>
      <c r="D158" s="45" t="s">
        <v>3616</v>
      </c>
      <c r="E158" s="145"/>
      <c r="F158" s="145"/>
      <c r="G158" s="145"/>
      <c r="H158" s="2156"/>
      <c r="I158" s="44" t="s">
        <v>17285</v>
      </c>
      <c r="J158" s="140" t="s">
        <v>3203</v>
      </c>
      <c r="K158" s="47"/>
      <c r="L158" s="47"/>
      <c r="M158" s="145" t="s">
        <v>2524</v>
      </c>
      <c r="N158" s="43">
        <v>0.6</v>
      </c>
      <c r="O158" s="43">
        <v>6</v>
      </c>
      <c r="P158" s="33" t="s">
        <v>3660</v>
      </c>
      <c r="Q158" s="348">
        <f>IF(ISERROR(INDEX(data,MATCH(LEN(S158),item,0),2))," ",INDEX(data,MATCH(LEN(S158),item,0),2))</f>
        <v>125</v>
      </c>
      <c r="R158" s="33" t="s">
        <v>4239</v>
      </c>
      <c r="S158" s="2081" t="s">
        <v>698</v>
      </c>
      <c r="T158" s="2158"/>
      <c r="U158" s="329" t="str">
        <f>IF(ISERROR(INDEX(data1,MATCH(T158,item1,0),4))," ",INDEX(data1,MATCH(T158,item1,0),4))</f>
        <v xml:space="preserve"> </v>
      </c>
      <c r="V158" s="329"/>
      <c r="W158" s="2158"/>
      <c r="X158" s="2158"/>
      <c r="Y158" s="2158"/>
      <c r="Z158" s="2159"/>
      <c r="AA158" s="2084"/>
    </row>
    <row r="159" spans="1:27">
      <c r="A159" s="128">
        <f t="shared" si="16"/>
        <v>153</v>
      </c>
      <c r="B159" s="1622" t="s">
        <v>15632</v>
      </c>
      <c r="C159" s="30" t="s">
        <v>4504</v>
      </c>
      <c r="D159" s="45" t="s">
        <v>3616</v>
      </c>
      <c r="E159" s="2167"/>
      <c r="F159" s="2167"/>
      <c r="G159" s="145"/>
      <c r="H159" s="2156"/>
      <c r="I159" s="44" t="s">
        <v>17285</v>
      </c>
      <c r="J159" s="140" t="s">
        <v>3203</v>
      </c>
      <c r="K159" s="47"/>
      <c r="L159" s="2168"/>
      <c r="M159" s="145" t="s">
        <v>2524</v>
      </c>
      <c r="N159" s="43">
        <v>1.5</v>
      </c>
      <c r="O159" s="43">
        <v>0</v>
      </c>
      <c r="P159" s="33" t="s">
        <v>3660</v>
      </c>
      <c r="Q159" s="348">
        <f>IF(ISERROR(INDEX(data,MATCH(LEN(S159),item,0),2))," ",INDEX(data,MATCH(LEN(S159),item,0),2))</f>
        <v>125</v>
      </c>
      <c r="R159" s="33" t="s">
        <v>4239</v>
      </c>
      <c r="S159" s="2081" t="s">
        <v>698</v>
      </c>
      <c r="T159" s="2158"/>
      <c r="U159" s="329" t="str">
        <f>IF(ISERROR(INDEX(data1,MATCH(T159,item1,0),4))," ",INDEX(data1,MATCH(T159,item1,0),4))</f>
        <v xml:space="preserve"> </v>
      </c>
      <c r="V159" s="329"/>
      <c r="W159" s="2158"/>
      <c r="X159" s="2158"/>
      <c r="Y159" s="2158"/>
      <c r="Z159" s="2159"/>
      <c r="AA159" s="2084"/>
    </row>
    <row r="160" spans="1:27">
      <c r="A160" s="128">
        <f t="shared" si="16"/>
        <v>154</v>
      </c>
      <c r="B160" s="1622" t="s">
        <v>15633</v>
      </c>
      <c r="C160" s="30" t="s">
        <v>4316</v>
      </c>
      <c r="D160" s="126" t="s">
        <v>4315</v>
      </c>
      <c r="E160" s="145"/>
      <c r="F160" s="145"/>
      <c r="G160" s="145"/>
      <c r="H160" s="2156"/>
      <c r="I160" s="44" t="s">
        <v>17285</v>
      </c>
      <c r="J160" s="140" t="s">
        <v>3203</v>
      </c>
      <c r="K160" s="47"/>
      <c r="L160" s="47"/>
      <c r="M160" s="145" t="s">
        <v>2524</v>
      </c>
      <c r="N160" s="43">
        <v>0.2</v>
      </c>
      <c r="O160" s="43">
        <v>1</v>
      </c>
      <c r="P160" s="33" t="s">
        <v>3660</v>
      </c>
      <c r="Q160" s="348">
        <f>IF(ISERROR(INDEX(data,MATCH(LEN(S160),item,0),2))," ",INDEX(data,MATCH(LEN(S160),item,0),2))</f>
        <v>125</v>
      </c>
      <c r="R160" s="33" t="s">
        <v>4239</v>
      </c>
      <c r="S160" s="2081" t="s">
        <v>698</v>
      </c>
      <c r="T160" s="2158"/>
      <c r="U160" s="329" t="str">
        <f>IF(ISERROR(INDEX(data1,MATCH(T160,item1,0),4))," ",INDEX(data1,MATCH(T160,item1,0),4))</f>
        <v xml:space="preserve"> </v>
      </c>
      <c r="V160" s="329"/>
      <c r="W160" s="2158"/>
      <c r="X160" s="2158"/>
      <c r="Y160" s="2158"/>
      <c r="Z160" s="2159"/>
      <c r="AA160" s="2084"/>
    </row>
    <row r="161" spans="1:27">
      <c r="A161" s="128">
        <f t="shared" si="16"/>
        <v>155</v>
      </c>
      <c r="B161" s="49" t="s">
        <v>15634</v>
      </c>
      <c r="C161" s="44"/>
      <c r="D161" s="45" t="s">
        <v>2290</v>
      </c>
      <c r="E161" s="47" t="s">
        <v>16905</v>
      </c>
      <c r="F161" s="47"/>
      <c r="G161" s="47" t="s">
        <v>3581</v>
      </c>
      <c r="H161" s="2156">
        <v>19802000</v>
      </c>
      <c r="I161" s="44" t="s">
        <v>17264</v>
      </c>
      <c r="J161" s="107"/>
      <c r="K161" s="47"/>
      <c r="L161" s="47" t="s">
        <v>285</v>
      </c>
      <c r="M161" s="47"/>
      <c r="N161" s="161">
        <v>0</v>
      </c>
      <c r="O161" s="161">
        <v>20</v>
      </c>
      <c r="P161" s="143" t="s">
        <v>3668</v>
      </c>
      <c r="Q161" s="2152"/>
      <c r="R161" s="43"/>
      <c r="S161" s="43"/>
      <c r="T161" s="2164" t="s">
        <v>16906</v>
      </c>
      <c r="U161" s="2164"/>
      <c r="V161" s="2164"/>
      <c r="W161" s="2164"/>
      <c r="X161" s="2164"/>
      <c r="Y161" s="2164"/>
      <c r="Z161" s="47"/>
      <c r="AA161" s="2084"/>
    </row>
    <row r="162" spans="1:27">
      <c r="A162" s="128">
        <f t="shared" si="16"/>
        <v>156</v>
      </c>
      <c r="B162" s="49" t="s">
        <v>15635</v>
      </c>
      <c r="C162" s="44"/>
      <c r="D162" s="45" t="s">
        <v>2290</v>
      </c>
      <c r="E162" s="47" t="s">
        <v>16905</v>
      </c>
      <c r="F162" s="47"/>
      <c r="G162" s="47" t="s">
        <v>3581</v>
      </c>
      <c r="H162" s="2156">
        <v>19802000</v>
      </c>
      <c r="I162" s="44" t="s">
        <v>17264</v>
      </c>
      <c r="J162" s="107"/>
      <c r="K162" s="47"/>
      <c r="L162" s="47" t="s">
        <v>285</v>
      </c>
      <c r="M162" s="47"/>
      <c r="N162" s="161">
        <v>0</v>
      </c>
      <c r="O162" s="161">
        <v>20</v>
      </c>
      <c r="P162" s="143" t="s">
        <v>3668</v>
      </c>
      <c r="Q162" s="2152"/>
      <c r="R162" s="43"/>
      <c r="S162" s="43"/>
      <c r="T162" s="2164" t="s">
        <v>16906</v>
      </c>
      <c r="U162" s="2164"/>
      <c r="V162" s="2164"/>
      <c r="W162" s="2164"/>
      <c r="X162" s="2164"/>
      <c r="Y162" s="2164"/>
      <c r="Z162" s="47"/>
      <c r="AA162" s="2084"/>
    </row>
    <row r="163" spans="1:27">
      <c r="A163" s="128">
        <f t="shared" si="16"/>
        <v>157</v>
      </c>
      <c r="B163" s="49" t="s">
        <v>16574</v>
      </c>
      <c r="C163" s="44" t="s">
        <v>16575</v>
      </c>
      <c r="D163" s="45" t="s">
        <v>2290</v>
      </c>
      <c r="E163" s="47" t="s">
        <v>16577</v>
      </c>
      <c r="F163" s="47"/>
      <c r="G163" s="47" t="s">
        <v>16576</v>
      </c>
      <c r="H163" s="2156"/>
      <c r="I163" s="44" t="s">
        <v>3516</v>
      </c>
      <c r="J163" s="107" t="s">
        <v>16564</v>
      </c>
      <c r="K163" s="47" t="s">
        <v>16565</v>
      </c>
      <c r="L163" s="47">
        <v>50</v>
      </c>
      <c r="M163" s="151"/>
      <c r="N163" s="161">
        <v>0.06</v>
      </c>
      <c r="O163" s="161">
        <v>0.6</v>
      </c>
      <c r="P163" s="161" t="s">
        <v>16578</v>
      </c>
      <c r="Q163" s="2152"/>
      <c r="R163" s="43"/>
      <c r="S163" s="43"/>
      <c r="T163" s="2164"/>
      <c r="U163" s="2164"/>
      <c r="V163" s="2164"/>
      <c r="W163" s="2164"/>
      <c r="X163" s="2164"/>
      <c r="Y163" s="2164"/>
      <c r="Z163" s="47"/>
      <c r="AA163" s="2084"/>
    </row>
    <row r="164" spans="1:27">
      <c r="A164" s="128">
        <f t="shared" si="16"/>
        <v>158</v>
      </c>
      <c r="B164" s="49" t="s">
        <v>16579</v>
      </c>
      <c r="C164" s="44" t="s">
        <v>16580</v>
      </c>
      <c r="D164" s="45" t="s">
        <v>2290</v>
      </c>
      <c r="E164" s="47" t="s">
        <v>16577</v>
      </c>
      <c r="F164" s="47"/>
      <c r="G164" s="47" t="s">
        <v>16576</v>
      </c>
      <c r="H164" s="2156"/>
      <c r="I164" s="44" t="s">
        <v>3516</v>
      </c>
      <c r="J164" s="107" t="s">
        <v>16564</v>
      </c>
      <c r="K164" s="47" t="s">
        <v>16565</v>
      </c>
      <c r="L164" s="47">
        <v>50</v>
      </c>
      <c r="M164" s="151"/>
      <c r="N164" s="161">
        <v>0.06</v>
      </c>
      <c r="O164" s="161">
        <v>0.6</v>
      </c>
      <c r="P164" s="161" t="s">
        <v>16578</v>
      </c>
      <c r="Q164" s="2152"/>
      <c r="R164" s="43"/>
      <c r="S164" s="43"/>
      <c r="T164" s="2164"/>
      <c r="U164" s="2164"/>
      <c r="V164" s="2164"/>
      <c r="W164" s="2164"/>
      <c r="X164" s="2164"/>
      <c r="Y164" s="2164"/>
      <c r="Z164" s="47"/>
      <c r="AA164" s="2084"/>
    </row>
    <row r="165" spans="1:27">
      <c r="A165" s="128">
        <f t="shared" si="16"/>
        <v>159</v>
      </c>
      <c r="B165" s="49" t="s">
        <v>16603</v>
      </c>
      <c r="C165" s="44" t="s">
        <v>16604</v>
      </c>
      <c r="D165" s="45" t="s">
        <v>2290</v>
      </c>
      <c r="E165" s="47" t="s">
        <v>16605</v>
      </c>
      <c r="F165" s="47"/>
      <c r="G165" s="47" t="s">
        <v>190</v>
      </c>
      <c r="H165" s="2156"/>
      <c r="I165" s="44" t="s">
        <v>3516</v>
      </c>
      <c r="J165" s="107" t="s">
        <v>16564</v>
      </c>
      <c r="K165" s="47" t="s">
        <v>16565</v>
      </c>
      <c r="L165" s="47">
        <v>50</v>
      </c>
      <c r="M165" s="151"/>
      <c r="N165" s="161">
        <v>0</v>
      </c>
      <c r="O165" s="161">
        <v>2.5</v>
      </c>
      <c r="P165" s="143" t="s">
        <v>3668</v>
      </c>
      <c r="Q165" s="2152"/>
      <c r="R165" s="43"/>
      <c r="S165" s="43"/>
      <c r="T165" s="2164"/>
      <c r="U165" s="2164"/>
      <c r="V165" s="2164"/>
      <c r="W165" s="2164"/>
      <c r="X165" s="2164"/>
      <c r="Y165" s="2164"/>
      <c r="Z165" s="47"/>
      <c r="AA165" s="2084"/>
    </row>
    <row r="166" spans="1:27">
      <c r="A166" s="128">
        <f t="shared" si="16"/>
        <v>160</v>
      </c>
      <c r="B166" s="49" t="s">
        <v>15636</v>
      </c>
      <c r="C166" s="44" t="s">
        <v>16573</v>
      </c>
      <c r="D166" s="45" t="s">
        <v>2290</v>
      </c>
      <c r="E166" s="47" t="s">
        <v>16905</v>
      </c>
      <c r="F166" s="47"/>
      <c r="G166" s="47" t="s">
        <v>3581</v>
      </c>
      <c r="H166" s="2156">
        <v>19802000</v>
      </c>
      <c r="I166" s="44" t="s">
        <v>17264</v>
      </c>
      <c r="J166" s="107" t="s">
        <v>4660</v>
      </c>
      <c r="K166" s="47">
        <v>17</v>
      </c>
      <c r="L166" s="47">
        <v>40</v>
      </c>
      <c r="M166" s="262" t="s">
        <v>4766</v>
      </c>
      <c r="N166" s="161">
        <v>0</v>
      </c>
      <c r="O166" s="161">
        <v>25</v>
      </c>
      <c r="P166" s="143" t="s">
        <v>3668</v>
      </c>
      <c r="Q166" s="2152"/>
      <c r="R166" s="43"/>
      <c r="S166" s="43"/>
      <c r="T166" s="2164" t="s">
        <v>16907</v>
      </c>
      <c r="U166" s="2164"/>
      <c r="V166" s="2164"/>
      <c r="W166" s="2164"/>
      <c r="X166" s="2164"/>
      <c r="Y166" s="2164"/>
      <c r="Z166" s="47"/>
      <c r="AA166" s="2084"/>
    </row>
    <row r="167" spans="1:27" s="2085" customFormat="1">
      <c r="A167" s="128">
        <f t="shared" si="16"/>
        <v>161</v>
      </c>
      <c r="B167" s="206" t="s">
        <v>15637</v>
      </c>
      <c r="C167" s="142" t="s">
        <v>4415</v>
      </c>
      <c r="D167" s="155" t="s">
        <v>4090</v>
      </c>
      <c r="E167" s="262" t="s">
        <v>1514</v>
      </c>
      <c r="F167" s="262"/>
      <c r="G167" s="262" t="s">
        <v>4381</v>
      </c>
      <c r="H167" s="2169"/>
      <c r="I167" s="132" t="s">
        <v>17284</v>
      </c>
      <c r="J167" s="2170" t="s">
        <v>3215</v>
      </c>
      <c r="K167" s="151">
        <v>6</v>
      </c>
      <c r="L167" s="151">
        <v>40</v>
      </c>
      <c r="M167" s="262" t="s">
        <v>4766</v>
      </c>
      <c r="N167" s="161">
        <v>0</v>
      </c>
      <c r="O167" s="161">
        <v>15</v>
      </c>
      <c r="P167" s="143" t="s">
        <v>3668</v>
      </c>
      <c r="Q167" s="350" t="str">
        <f t="shared" ref="Q167:Q173" si="21">IF(ISERROR(INDEX(data,MATCH(LEN(S167),item,0),2))," ",INDEX(data,MATCH(LEN(S167),item,0),2))</f>
        <v xml:space="preserve"> </v>
      </c>
      <c r="R167" s="143"/>
      <c r="S167" s="143"/>
      <c r="T167" s="2171"/>
      <c r="U167" s="1453" t="str">
        <f t="shared" ref="U167:U173" si="22">IF(ISERROR(INDEX(data1,MATCH(T167,item1,0),4))," ",INDEX(data1,MATCH(T167,item1,0),4))</f>
        <v xml:space="preserve"> </v>
      </c>
      <c r="V167" s="1453"/>
      <c r="W167" s="2171"/>
      <c r="X167" s="2171"/>
      <c r="Y167" s="2171"/>
      <c r="Z167" s="2172"/>
      <c r="AA167" s="2084"/>
    </row>
    <row r="168" spans="1:27" s="2085" customFormat="1">
      <c r="A168" s="128">
        <f t="shared" si="16"/>
        <v>162</v>
      </c>
      <c r="B168" s="206" t="s">
        <v>15638</v>
      </c>
      <c r="C168" s="189" t="s">
        <v>4126</v>
      </c>
      <c r="D168" s="137" t="s">
        <v>4090</v>
      </c>
      <c r="E168" s="2173" t="s">
        <v>1514</v>
      </c>
      <c r="F168" s="2173"/>
      <c r="G168" s="2173" t="s">
        <v>4381</v>
      </c>
      <c r="H168" s="2174"/>
      <c r="I168" s="132" t="s">
        <v>17284</v>
      </c>
      <c r="J168" s="2175" t="s">
        <v>3234</v>
      </c>
      <c r="K168" s="1013">
        <v>0.5</v>
      </c>
      <c r="L168" s="1013">
        <v>40</v>
      </c>
      <c r="M168" s="2173" t="s">
        <v>4766</v>
      </c>
      <c r="N168" s="1012">
        <v>0</v>
      </c>
      <c r="O168" s="1012">
        <v>1</v>
      </c>
      <c r="P168" s="2176" t="s">
        <v>3660</v>
      </c>
      <c r="Q168" s="777" t="str">
        <f t="shared" si="21"/>
        <v xml:space="preserve"> </v>
      </c>
      <c r="R168" s="2176"/>
      <c r="S168" s="2176"/>
      <c r="T168" s="2177"/>
      <c r="U168" s="2178" t="str">
        <f t="shared" si="22"/>
        <v xml:space="preserve"> </v>
      </c>
      <c r="V168" s="2178"/>
      <c r="W168" s="2177"/>
      <c r="X168" s="2177"/>
      <c r="Y168" s="2177"/>
      <c r="Z168" s="2179"/>
      <c r="AA168" s="2084"/>
    </row>
    <row r="169" spans="1:27">
      <c r="A169" s="128">
        <f t="shared" si="16"/>
        <v>163</v>
      </c>
      <c r="B169" s="1622" t="s">
        <v>15639</v>
      </c>
      <c r="C169" s="30" t="s">
        <v>4418</v>
      </c>
      <c r="D169" s="126" t="s">
        <v>1497</v>
      </c>
      <c r="E169" s="145" t="s">
        <v>1514</v>
      </c>
      <c r="F169" s="145"/>
      <c r="G169" s="145" t="s">
        <v>4381</v>
      </c>
      <c r="H169" s="2156"/>
      <c r="I169" s="132" t="s">
        <v>17267</v>
      </c>
      <c r="J169" s="140" t="s">
        <v>390</v>
      </c>
      <c r="K169" s="47">
        <v>7.5</v>
      </c>
      <c r="L169" s="47" t="s">
        <v>285</v>
      </c>
      <c r="M169" s="145" t="s">
        <v>4766</v>
      </c>
      <c r="N169" s="43">
        <v>0</v>
      </c>
      <c r="O169" s="43">
        <v>15</v>
      </c>
      <c r="P169" s="33" t="s">
        <v>3660</v>
      </c>
      <c r="Q169" s="348" t="str">
        <f t="shared" si="21"/>
        <v xml:space="preserve"> </v>
      </c>
      <c r="R169" s="33"/>
      <c r="S169" s="33"/>
      <c r="T169" s="2158"/>
      <c r="U169" s="329" t="str">
        <f t="shared" si="22"/>
        <v xml:space="preserve"> </v>
      </c>
      <c r="V169" s="329"/>
      <c r="W169" s="2158"/>
      <c r="X169" s="2158"/>
      <c r="Y169" s="2158"/>
      <c r="Z169" s="2159"/>
      <c r="AA169" s="2084"/>
    </row>
    <row r="170" spans="1:27">
      <c r="A170" s="128">
        <f t="shared" si="16"/>
        <v>164</v>
      </c>
      <c r="B170" s="1622" t="s">
        <v>15640</v>
      </c>
      <c r="C170" s="30" t="s">
        <v>4418</v>
      </c>
      <c r="D170" s="126" t="s">
        <v>1497</v>
      </c>
      <c r="E170" s="145" t="s">
        <v>2777</v>
      </c>
      <c r="F170" s="145"/>
      <c r="G170" s="145" t="s">
        <v>2775</v>
      </c>
      <c r="H170" s="2156"/>
      <c r="I170" s="132" t="s">
        <v>17267</v>
      </c>
      <c r="J170" s="140" t="s">
        <v>390</v>
      </c>
      <c r="K170" s="47">
        <v>7.5</v>
      </c>
      <c r="L170" s="47" t="s">
        <v>285</v>
      </c>
      <c r="M170" s="145" t="s">
        <v>46</v>
      </c>
      <c r="N170" s="43">
        <v>5</v>
      </c>
      <c r="O170" s="43">
        <v>0</v>
      </c>
      <c r="P170" s="33" t="s">
        <v>3660</v>
      </c>
      <c r="Q170" s="348" t="str">
        <f t="shared" si="21"/>
        <v xml:space="preserve"> </v>
      </c>
      <c r="R170" s="33"/>
      <c r="S170" s="33"/>
      <c r="T170" s="2158"/>
      <c r="U170" s="329" t="str">
        <f t="shared" si="22"/>
        <v xml:space="preserve"> </v>
      </c>
      <c r="V170" s="329"/>
      <c r="W170" s="2158"/>
      <c r="X170" s="2158"/>
      <c r="Y170" s="2158"/>
      <c r="Z170" s="2159"/>
      <c r="AA170" s="2084"/>
    </row>
    <row r="171" spans="1:27">
      <c r="A171" s="128">
        <f t="shared" si="16"/>
        <v>165</v>
      </c>
      <c r="B171" s="1622" t="s">
        <v>15641</v>
      </c>
      <c r="C171" s="30" t="s">
        <v>2396</v>
      </c>
      <c r="D171" s="126" t="s">
        <v>3669</v>
      </c>
      <c r="E171" s="145" t="s">
        <v>1514</v>
      </c>
      <c r="F171" s="145"/>
      <c r="G171" s="145" t="s">
        <v>4381</v>
      </c>
      <c r="H171" s="2156"/>
      <c r="I171" s="132" t="s">
        <v>17256</v>
      </c>
      <c r="J171" s="140" t="s">
        <v>3215</v>
      </c>
      <c r="K171" s="47">
        <v>6</v>
      </c>
      <c r="L171" s="47" t="s">
        <v>285</v>
      </c>
      <c r="M171" s="145" t="s">
        <v>4766</v>
      </c>
      <c r="N171" s="43">
        <v>0</v>
      </c>
      <c r="O171" s="43">
        <v>12</v>
      </c>
      <c r="P171" s="33" t="s">
        <v>3660</v>
      </c>
      <c r="Q171" s="348" t="str">
        <f t="shared" si="21"/>
        <v xml:space="preserve"> </v>
      </c>
      <c r="R171" s="33"/>
      <c r="S171" s="33"/>
      <c r="T171" s="2158"/>
      <c r="U171" s="329" t="str">
        <f t="shared" si="22"/>
        <v xml:space="preserve"> </v>
      </c>
      <c r="V171" s="329"/>
      <c r="W171" s="2158"/>
      <c r="X171" s="2158"/>
      <c r="Y171" s="2158"/>
      <c r="Z171" s="2159"/>
      <c r="AA171" s="2084"/>
    </row>
    <row r="172" spans="1:27">
      <c r="A172" s="128">
        <f t="shared" si="16"/>
        <v>166</v>
      </c>
      <c r="B172" s="1622" t="s">
        <v>15642</v>
      </c>
      <c r="C172" s="30" t="s">
        <v>2397</v>
      </c>
      <c r="D172" s="30" t="s">
        <v>4334</v>
      </c>
      <c r="E172" s="145" t="s">
        <v>1514</v>
      </c>
      <c r="F172" s="145"/>
      <c r="G172" s="145" t="s">
        <v>4381</v>
      </c>
      <c r="H172" s="2156"/>
      <c r="I172" s="132" t="s">
        <v>3516</v>
      </c>
      <c r="J172" s="140" t="s">
        <v>3234</v>
      </c>
      <c r="K172" s="47">
        <v>0.5</v>
      </c>
      <c r="L172" s="47" t="s">
        <v>285</v>
      </c>
      <c r="M172" s="145" t="s">
        <v>4766</v>
      </c>
      <c r="N172" s="43">
        <v>0</v>
      </c>
      <c r="O172" s="43">
        <v>1</v>
      </c>
      <c r="P172" s="33" t="s">
        <v>3660</v>
      </c>
      <c r="Q172" s="348" t="str">
        <f t="shared" si="21"/>
        <v xml:space="preserve"> </v>
      </c>
      <c r="R172" s="33"/>
      <c r="S172" s="33"/>
      <c r="T172" s="2158"/>
      <c r="U172" s="329" t="str">
        <f t="shared" si="22"/>
        <v xml:space="preserve"> </v>
      </c>
      <c r="V172" s="329"/>
      <c r="W172" s="2158"/>
      <c r="X172" s="2158"/>
      <c r="Y172" s="2158"/>
      <c r="Z172" s="2159"/>
      <c r="AA172" s="2084"/>
    </row>
    <row r="173" spans="1:27" s="2085" customFormat="1">
      <c r="A173" s="128">
        <f t="shared" si="16"/>
        <v>167</v>
      </c>
      <c r="B173" s="206" t="s">
        <v>15643</v>
      </c>
      <c r="C173" s="142" t="s">
        <v>6550</v>
      </c>
      <c r="D173" s="142" t="s">
        <v>6550</v>
      </c>
      <c r="E173" s="262" t="s">
        <v>1514</v>
      </c>
      <c r="F173" s="262"/>
      <c r="G173" s="262" t="s">
        <v>3581</v>
      </c>
      <c r="H173" s="2169"/>
      <c r="I173" s="132" t="s">
        <v>3516</v>
      </c>
      <c r="J173" s="2170" t="s">
        <v>3215</v>
      </c>
      <c r="K173" s="151">
        <v>6</v>
      </c>
      <c r="L173" s="151" t="s">
        <v>285</v>
      </c>
      <c r="M173" s="262" t="s">
        <v>4766</v>
      </c>
      <c r="N173" s="161">
        <v>0</v>
      </c>
      <c r="O173" s="161">
        <v>12</v>
      </c>
      <c r="P173" s="143" t="s">
        <v>3660</v>
      </c>
      <c r="Q173" s="350" t="str">
        <f t="shared" si="21"/>
        <v xml:space="preserve"> </v>
      </c>
      <c r="R173" s="143"/>
      <c r="S173" s="143"/>
      <c r="T173" s="2171"/>
      <c r="U173" s="1453" t="str">
        <f t="shared" si="22"/>
        <v xml:space="preserve"> </v>
      </c>
      <c r="V173" s="1453"/>
      <c r="W173" s="2171"/>
      <c r="X173" s="2171"/>
      <c r="Y173" s="2171"/>
      <c r="Z173" s="2172"/>
      <c r="AA173" s="2084"/>
    </row>
    <row r="174" spans="1:27" s="2085" customFormat="1">
      <c r="A174" s="128">
        <f t="shared" si="16"/>
        <v>168</v>
      </c>
      <c r="B174" s="144" t="s">
        <v>15644</v>
      </c>
      <c r="C174" s="137"/>
      <c r="D174" s="137"/>
      <c r="E174" s="1013"/>
      <c r="F174" s="1013"/>
      <c r="G174" s="1013"/>
      <c r="H174" s="2174"/>
      <c r="I174" s="44" t="s">
        <v>17260</v>
      </c>
      <c r="J174" s="2180"/>
      <c r="K174" s="1013"/>
      <c r="L174" s="1013"/>
      <c r="M174" s="1013"/>
      <c r="N174" s="1012"/>
      <c r="O174" s="1012"/>
      <c r="P174" s="1012"/>
      <c r="Q174" s="1012"/>
      <c r="R174" s="1012"/>
      <c r="S174" s="1012"/>
      <c r="T174" s="2181"/>
      <c r="U174" s="2181"/>
      <c r="V174" s="2181"/>
      <c r="W174" s="2181"/>
      <c r="X174" s="2181"/>
      <c r="Y174" s="2181"/>
      <c r="Z174" s="1013"/>
      <c r="AA174" s="2084"/>
    </row>
    <row r="175" spans="1:27">
      <c r="A175" s="128">
        <f t="shared" si="16"/>
        <v>169</v>
      </c>
      <c r="B175" s="1622" t="s">
        <v>15645</v>
      </c>
      <c r="C175" s="30" t="s">
        <v>314</v>
      </c>
      <c r="D175" s="30" t="s">
        <v>227</v>
      </c>
      <c r="E175" s="145" t="s">
        <v>315</v>
      </c>
      <c r="F175" s="145"/>
      <c r="G175" s="145" t="s">
        <v>2559</v>
      </c>
      <c r="H175" s="2156"/>
      <c r="I175" s="132" t="s">
        <v>3516</v>
      </c>
      <c r="J175" s="140"/>
      <c r="K175" s="47"/>
      <c r="L175" s="47"/>
      <c r="M175" s="145" t="s">
        <v>4766</v>
      </c>
      <c r="N175" s="43">
        <v>0</v>
      </c>
      <c r="O175" s="43">
        <v>20</v>
      </c>
      <c r="P175" s="33" t="s">
        <v>3660</v>
      </c>
      <c r="Q175" s="348" t="str">
        <f t="shared" ref="Q175:Q192" si="23">IF(ISERROR(INDEX(data,MATCH(LEN(S175),item,0),2))," ",INDEX(data,MATCH(LEN(S175),item,0),2))</f>
        <v xml:space="preserve"> </v>
      </c>
      <c r="R175" s="33"/>
      <c r="S175" s="33"/>
      <c r="T175" s="329"/>
      <c r="U175" s="329" t="str">
        <f t="shared" ref="U175:U192" si="24">IF(ISERROR(INDEX(data1,MATCH(T175,item1,0),4))," ",INDEX(data1,MATCH(T175,item1,0),4))</f>
        <v xml:space="preserve"> </v>
      </c>
      <c r="V175" s="329"/>
      <c r="W175" s="329"/>
      <c r="X175" s="329"/>
      <c r="Y175" s="329"/>
      <c r="Z175" s="47" t="s">
        <v>11845</v>
      </c>
      <c r="AA175" s="2084"/>
    </row>
    <row r="176" spans="1:27">
      <c r="A176" s="128">
        <f t="shared" si="16"/>
        <v>170</v>
      </c>
      <c r="B176" s="1622" t="s">
        <v>15646</v>
      </c>
      <c r="C176" s="30" t="s">
        <v>4510</v>
      </c>
      <c r="D176" s="44" t="s">
        <v>2589</v>
      </c>
      <c r="E176" s="145" t="s">
        <v>1514</v>
      </c>
      <c r="F176" s="145"/>
      <c r="G176" s="145" t="s">
        <v>4381</v>
      </c>
      <c r="H176" s="2156"/>
      <c r="I176" s="132" t="s">
        <v>17220</v>
      </c>
      <c r="J176" s="140" t="s">
        <v>2835</v>
      </c>
      <c r="K176" s="47">
        <v>1.5</v>
      </c>
      <c r="L176" s="47">
        <v>40</v>
      </c>
      <c r="M176" s="145" t="s">
        <v>4766</v>
      </c>
      <c r="N176" s="43">
        <v>0</v>
      </c>
      <c r="O176" s="43">
        <v>4</v>
      </c>
      <c r="P176" s="33" t="s">
        <v>3660</v>
      </c>
      <c r="Q176" s="348" t="str">
        <f t="shared" si="23"/>
        <v xml:space="preserve"> </v>
      </c>
      <c r="R176" s="33"/>
      <c r="S176" s="33"/>
      <c r="T176" s="2158"/>
      <c r="U176" s="329" t="str">
        <f t="shared" si="24"/>
        <v xml:space="preserve"> </v>
      </c>
      <c r="V176" s="329"/>
      <c r="W176" s="2158"/>
      <c r="X176" s="2158"/>
      <c r="Y176" s="2158"/>
      <c r="Z176" s="2159"/>
      <c r="AA176" s="2084"/>
    </row>
    <row r="177" spans="1:27">
      <c r="A177" s="128">
        <f t="shared" si="16"/>
        <v>171</v>
      </c>
      <c r="B177" s="1622" t="s">
        <v>15647</v>
      </c>
      <c r="C177" s="30" t="s">
        <v>4511</v>
      </c>
      <c r="D177" s="30" t="s">
        <v>829</v>
      </c>
      <c r="E177" s="145" t="s">
        <v>2524</v>
      </c>
      <c r="F177" s="145"/>
      <c r="G177" s="145" t="s">
        <v>2524</v>
      </c>
      <c r="H177" s="2156"/>
      <c r="I177" s="132" t="s">
        <v>17220</v>
      </c>
      <c r="J177" s="140" t="s">
        <v>2524</v>
      </c>
      <c r="K177" s="145" t="s">
        <v>2524</v>
      </c>
      <c r="L177" s="145" t="s">
        <v>2524</v>
      </c>
      <c r="M177" s="145" t="s">
        <v>2524</v>
      </c>
      <c r="N177" s="43">
        <v>0</v>
      </c>
      <c r="O177" s="43">
        <v>4</v>
      </c>
      <c r="P177" s="33" t="s">
        <v>3660</v>
      </c>
      <c r="Q177" s="348">
        <f t="shared" si="23"/>
        <v>5</v>
      </c>
      <c r="R177" s="33"/>
      <c r="S177" s="33" t="s">
        <v>1527</v>
      </c>
      <c r="T177" s="329"/>
      <c r="U177" s="329" t="str">
        <f t="shared" si="24"/>
        <v xml:space="preserve"> </v>
      </c>
      <c r="V177" s="329"/>
      <c r="W177" s="329"/>
      <c r="X177" s="329"/>
      <c r="Y177" s="329"/>
      <c r="Z177" s="2159" t="s">
        <v>1035</v>
      </c>
      <c r="AA177" s="2084"/>
    </row>
    <row r="178" spans="1:27" ht="13.5" customHeight="1">
      <c r="A178" s="128">
        <f t="shared" si="16"/>
        <v>172</v>
      </c>
      <c r="B178" s="1622" t="s">
        <v>15648</v>
      </c>
      <c r="C178" s="30" t="s">
        <v>316</v>
      </c>
      <c r="D178" s="30" t="s">
        <v>227</v>
      </c>
      <c r="E178" s="145" t="s">
        <v>315</v>
      </c>
      <c r="F178" s="145"/>
      <c r="G178" s="145" t="s">
        <v>2559</v>
      </c>
      <c r="H178" s="2156"/>
      <c r="I178" s="132" t="s">
        <v>17220</v>
      </c>
      <c r="J178" s="140"/>
      <c r="K178" s="47"/>
      <c r="L178" s="47"/>
      <c r="M178" s="145" t="s">
        <v>4766</v>
      </c>
      <c r="N178" s="43">
        <v>0</v>
      </c>
      <c r="O178" s="43">
        <v>4</v>
      </c>
      <c r="P178" s="33" t="s">
        <v>3660</v>
      </c>
      <c r="Q178" s="348" t="str">
        <f t="shared" si="23"/>
        <v xml:space="preserve"> </v>
      </c>
      <c r="R178" s="33"/>
      <c r="S178" s="33"/>
      <c r="T178" s="329"/>
      <c r="U178" s="329" t="str">
        <f t="shared" si="24"/>
        <v xml:space="preserve"> </v>
      </c>
      <c r="V178" s="329"/>
      <c r="W178" s="329"/>
      <c r="X178" s="329"/>
      <c r="Y178" s="329"/>
      <c r="Z178" s="47" t="s">
        <v>11845</v>
      </c>
      <c r="AA178" s="2084"/>
    </row>
    <row r="179" spans="1:27" ht="13.5" customHeight="1">
      <c r="A179" s="128">
        <f t="shared" si="16"/>
        <v>173</v>
      </c>
      <c r="B179" s="1622" t="s">
        <v>15649</v>
      </c>
      <c r="C179" s="30" t="s">
        <v>3237</v>
      </c>
      <c r="D179" s="44" t="s">
        <v>4178</v>
      </c>
      <c r="E179" s="145" t="s">
        <v>1514</v>
      </c>
      <c r="F179" s="145"/>
      <c r="G179" s="145" t="s">
        <v>4381</v>
      </c>
      <c r="H179" s="2156"/>
      <c r="I179" s="132" t="s">
        <v>17252</v>
      </c>
      <c r="J179" s="140" t="s">
        <v>500</v>
      </c>
      <c r="K179" s="47">
        <v>8.1</v>
      </c>
      <c r="L179" s="47">
        <v>43</v>
      </c>
      <c r="M179" s="145" t="s">
        <v>4766</v>
      </c>
      <c r="N179" s="43">
        <v>0</v>
      </c>
      <c r="O179" s="43">
        <v>11</v>
      </c>
      <c r="P179" s="33" t="s">
        <v>3660</v>
      </c>
      <c r="Q179" s="348">
        <f t="shared" si="23"/>
        <v>5</v>
      </c>
      <c r="R179" s="33" t="s">
        <v>4849</v>
      </c>
      <c r="S179" s="2081" t="s">
        <v>1527</v>
      </c>
      <c r="T179" s="329">
        <v>90001001</v>
      </c>
      <c r="U179" s="329" t="str">
        <f t="shared" si="24"/>
        <v xml:space="preserve"> </v>
      </c>
      <c r="V179" s="329"/>
      <c r="W179" s="2158"/>
      <c r="X179" s="2158"/>
      <c r="Y179" s="2158"/>
      <c r="Z179" s="2159"/>
      <c r="AA179" s="2084"/>
    </row>
    <row r="180" spans="1:27" ht="13.5" customHeight="1">
      <c r="A180" s="128">
        <f t="shared" si="16"/>
        <v>174</v>
      </c>
      <c r="B180" s="1622" t="s">
        <v>15650</v>
      </c>
      <c r="C180" s="30" t="s">
        <v>12</v>
      </c>
      <c r="D180" s="30" t="s">
        <v>4353</v>
      </c>
      <c r="E180" s="145" t="s">
        <v>2524</v>
      </c>
      <c r="F180" s="145"/>
      <c r="G180" s="145" t="s">
        <v>2524</v>
      </c>
      <c r="H180" s="2156"/>
      <c r="I180" s="132" t="s">
        <v>17252</v>
      </c>
      <c r="J180" s="140" t="s">
        <v>2524</v>
      </c>
      <c r="K180" s="145" t="s">
        <v>2524</v>
      </c>
      <c r="L180" s="145" t="s">
        <v>2524</v>
      </c>
      <c r="M180" s="145" t="s">
        <v>2524</v>
      </c>
      <c r="N180" s="43">
        <v>0</v>
      </c>
      <c r="O180" s="43">
        <v>11</v>
      </c>
      <c r="P180" s="33" t="s">
        <v>3660</v>
      </c>
      <c r="Q180" s="348">
        <f t="shared" si="23"/>
        <v>5</v>
      </c>
      <c r="R180" s="33"/>
      <c r="S180" s="33" t="s">
        <v>1527</v>
      </c>
      <c r="T180" s="329"/>
      <c r="U180" s="329" t="str">
        <f t="shared" si="24"/>
        <v xml:space="preserve"> </v>
      </c>
      <c r="V180" s="329"/>
      <c r="W180" s="329"/>
      <c r="X180" s="329"/>
      <c r="Y180" s="329"/>
      <c r="Z180" s="2159" t="s">
        <v>1036</v>
      </c>
      <c r="AA180" s="2084"/>
    </row>
    <row r="181" spans="1:27">
      <c r="A181" s="128">
        <f t="shared" si="16"/>
        <v>175</v>
      </c>
      <c r="B181" s="1622" t="s">
        <v>15651</v>
      </c>
      <c r="C181" s="30" t="s">
        <v>311</v>
      </c>
      <c r="D181" s="30" t="s">
        <v>227</v>
      </c>
      <c r="E181" s="145"/>
      <c r="F181" s="145"/>
      <c r="G181" s="145"/>
      <c r="H181" s="2156"/>
      <c r="I181" s="132" t="s">
        <v>3516</v>
      </c>
      <c r="J181" s="140"/>
      <c r="K181" s="47"/>
      <c r="L181" s="47"/>
      <c r="M181" s="145"/>
      <c r="N181" s="43"/>
      <c r="O181" s="43"/>
      <c r="P181" s="33"/>
      <c r="Q181" s="348" t="str">
        <f t="shared" si="23"/>
        <v xml:space="preserve"> </v>
      </c>
      <c r="R181" s="33"/>
      <c r="S181" s="33"/>
      <c r="T181" s="2158"/>
      <c r="U181" s="329" t="str">
        <f t="shared" si="24"/>
        <v xml:space="preserve"> </v>
      </c>
      <c r="V181" s="329"/>
      <c r="W181" s="2158"/>
      <c r="X181" s="2158"/>
      <c r="Y181" s="2158"/>
      <c r="Z181" s="47" t="s">
        <v>11846</v>
      </c>
      <c r="AA181" s="2084"/>
    </row>
    <row r="182" spans="1:27">
      <c r="A182" s="128">
        <f t="shared" si="16"/>
        <v>176</v>
      </c>
      <c r="B182" s="1622" t="s">
        <v>15652</v>
      </c>
      <c r="C182" s="30" t="s">
        <v>4512</v>
      </c>
      <c r="D182" s="44" t="s">
        <v>3602</v>
      </c>
      <c r="E182" s="145" t="s">
        <v>1514</v>
      </c>
      <c r="F182" s="145"/>
      <c r="G182" s="145" t="s">
        <v>4381</v>
      </c>
      <c r="H182" s="2156"/>
      <c r="I182" s="132" t="s">
        <v>17246</v>
      </c>
      <c r="J182" s="140" t="s">
        <v>1037</v>
      </c>
      <c r="K182" s="47">
        <v>9</v>
      </c>
      <c r="L182" s="47">
        <v>47</v>
      </c>
      <c r="M182" s="145" t="s">
        <v>4766</v>
      </c>
      <c r="N182" s="43">
        <v>0</v>
      </c>
      <c r="O182" s="43">
        <v>30</v>
      </c>
      <c r="P182" s="33" t="s">
        <v>3660</v>
      </c>
      <c r="Q182" s="348">
        <f t="shared" si="23"/>
        <v>5</v>
      </c>
      <c r="R182" s="320" t="s">
        <v>4849</v>
      </c>
      <c r="S182" s="2081" t="s">
        <v>1527</v>
      </c>
      <c r="T182" s="329">
        <v>90001001</v>
      </c>
      <c r="U182" s="329" t="str">
        <f t="shared" si="24"/>
        <v xml:space="preserve"> </v>
      </c>
      <c r="V182" s="329"/>
      <c r="W182" s="2158"/>
      <c r="X182" s="2158"/>
      <c r="Y182" s="2158"/>
      <c r="Z182" s="2159"/>
      <c r="AA182" s="2084"/>
    </row>
    <row r="183" spans="1:27">
      <c r="A183" s="128">
        <f t="shared" si="16"/>
        <v>177</v>
      </c>
      <c r="B183" s="1622" t="s">
        <v>15653</v>
      </c>
      <c r="C183" s="30" t="s">
        <v>1038</v>
      </c>
      <c r="D183" s="44" t="s">
        <v>3602</v>
      </c>
      <c r="E183" s="2160" t="s">
        <v>2524</v>
      </c>
      <c r="F183" s="2160"/>
      <c r="G183" s="2160" t="s">
        <v>2524</v>
      </c>
      <c r="H183" s="2166"/>
      <c r="I183" s="132" t="s">
        <v>17246</v>
      </c>
      <c r="J183" s="140" t="s">
        <v>1037</v>
      </c>
      <c r="K183" s="2160" t="s">
        <v>2524</v>
      </c>
      <c r="L183" s="2160" t="s">
        <v>2524</v>
      </c>
      <c r="M183" s="2160" t="s">
        <v>2524</v>
      </c>
      <c r="N183" s="43">
        <v>0</v>
      </c>
      <c r="O183" s="43">
        <v>15</v>
      </c>
      <c r="P183" s="33" t="s">
        <v>3660</v>
      </c>
      <c r="Q183" s="348">
        <f t="shared" si="23"/>
        <v>5</v>
      </c>
      <c r="R183" s="320"/>
      <c r="S183" s="33" t="s">
        <v>1527</v>
      </c>
      <c r="T183" s="329"/>
      <c r="U183" s="329" t="str">
        <f t="shared" si="24"/>
        <v xml:space="preserve"> </v>
      </c>
      <c r="V183" s="329"/>
      <c r="W183" s="329"/>
      <c r="X183" s="329"/>
      <c r="Y183" s="329"/>
      <c r="Z183" s="2159" t="s">
        <v>1039</v>
      </c>
      <c r="AA183" s="2084"/>
    </row>
    <row r="184" spans="1:27">
      <c r="A184" s="128">
        <f t="shared" si="16"/>
        <v>178</v>
      </c>
      <c r="B184" s="1622" t="s">
        <v>15654</v>
      </c>
      <c r="C184" s="30" t="s">
        <v>4516</v>
      </c>
      <c r="D184" s="30" t="s">
        <v>4472</v>
      </c>
      <c r="E184" s="145" t="s">
        <v>3924</v>
      </c>
      <c r="F184" s="145"/>
      <c r="G184" s="145" t="s">
        <v>2967</v>
      </c>
      <c r="H184" s="2156"/>
      <c r="I184" s="132" t="s">
        <v>17223</v>
      </c>
      <c r="J184" s="140"/>
      <c r="K184" s="47"/>
      <c r="L184" s="47"/>
      <c r="M184" s="145" t="s">
        <v>4766</v>
      </c>
      <c r="N184" s="43">
        <v>0</v>
      </c>
      <c r="O184" s="43">
        <v>15</v>
      </c>
      <c r="P184" s="33" t="s">
        <v>3660</v>
      </c>
      <c r="Q184" s="348">
        <f t="shared" si="23"/>
        <v>125</v>
      </c>
      <c r="R184" s="320" t="s">
        <v>4239</v>
      </c>
      <c r="S184" s="2081" t="s">
        <v>698</v>
      </c>
      <c r="T184" s="329">
        <v>90013071</v>
      </c>
      <c r="U184" s="329" t="str">
        <f t="shared" si="24"/>
        <v xml:space="preserve"> </v>
      </c>
      <c r="V184" s="329"/>
      <c r="W184" s="329"/>
      <c r="X184" s="329"/>
      <c r="Y184" s="329"/>
      <c r="Z184" s="2159"/>
      <c r="AA184" s="2084"/>
    </row>
    <row r="185" spans="1:27">
      <c r="A185" s="128">
        <f t="shared" si="16"/>
        <v>179</v>
      </c>
      <c r="B185" s="1622" t="s">
        <v>15655</v>
      </c>
      <c r="C185" s="30" t="s">
        <v>4422</v>
      </c>
      <c r="D185" s="126" t="s">
        <v>4472</v>
      </c>
      <c r="E185" s="145" t="s">
        <v>3924</v>
      </c>
      <c r="F185" s="145"/>
      <c r="G185" s="145" t="s">
        <v>2967</v>
      </c>
      <c r="H185" s="2156"/>
      <c r="I185" s="132" t="s">
        <v>17223</v>
      </c>
      <c r="J185" s="140"/>
      <c r="K185" s="47"/>
      <c r="L185" s="47"/>
      <c r="M185" s="145" t="s">
        <v>4766</v>
      </c>
      <c r="N185" s="43">
        <v>0</v>
      </c>
      <c r="O185" s="43">
        <v>15</v>
      </c>
      <c r="P185" s="33" t="s">
        <v>3660</v>
      </c>
      <c r="Q185" s="348">
        <f t="shared" si="23"/>
        <v>125</v>
      </c>
      <c r="R185" s="320" t="s">
        <v>4239</v>
      </c>
      <c r="S185" s="2081" t="s">
        <v>698</v>
      </c>
      <c r="T185" s="329">
        <v>90013071</v>
      </c>
      <c r="U185" s="329" t="str">
        <f t="shared" si="24"/>
        <v xml:space="preserve"> </v>
      </c>
      <c r="V185" s="329"/>
      <c r="W185" s="329"/>
      <c r="X185" s="329"/>
      <c r="Y185" s="329"/>
      <c r="Z185" s="2159"/>
      <c r="AA185" s="2084"/>
    </row>
    <row r="186" spans="1:27">
      <c r="A186" s="128">
        <f t="shared" si="16"/>
        <v>180</v>
      </c>
      <c r="B186" s="1622" t="s">
        <v>15656</v>
      </c>
      <c r="C186" s="30" t="s">
        <v>4423</v>
      </c>
      <c r="D186" s="126" t="s">
        <v>4472</v>
      </c>
      <c r="E186" s="145" t="s">
        <v>3924</v>
      </c>
      <c r="F186" s="145"/>
      <c r="G186" s="145" t="s">
        <v>2967</v>
      </c>
      <c r="H186" s="2156"/>
      <c r="I186" s="132" t="s">
        <v>17223</v>
      </c>
      <c r="J186" s="140"/>
      <c r="K186" s="47"/>
      <c r="L186" s="47"/>
      <c r="M186" s="145" t="s">
        <v>4766</v>
      </c>
      <c r="N186" s="43">
        <v>0</v>
      </c>
      <c r="O186" s="43">
        <v>15</v>
      </c>
      <c r="P186" s="33" t="s">
        <v>3660</v>
      </c>
      <c r="Q186" s="348">
        <f t="shared" si="23"/>
        <v>125</v>
      </c>
      <c r="R186" s="320" t="s">
        <v>4239</v>
      </c>
      <c r="S186" s="331" t="s">
        <v>698</v>
      </c>
      <c r="T186" s="329">
        <v>90013071</v>
      </c>
      <c r="U186" s="329" t="str">
        <f t="shared" si="24"/>
        <v xml:space="preserve"> </v>
      </c>
      <c r="V186" s="329"/>
      <c r="W186" s="329"/>
      <c r="X186" s="329"/>
      <c r="Y186" s="329"/>
      <c r="Z186" s="2161"/>
      <c r="AA186" s="2084"/>
    </row>
    <row r="187" spans="1:27">
      <c r="A187" s="128">
        <f t="shared" si="16"/>
        <v>181</v>
      </c>
      <c r="B187" s="1622" t="s">
        <v>15657</v>
      </c>
      <c r="C187" s="30" t="s">
        <v>4746</v>
      </c>
      <c r="D187" s="126" t="s">
        <v>4472</v>
      </c>
      <c r="E187" s="145" t="s">
        <v>3924</v>
      </c>
      <c r="F187" s="145"/>
      <c r="G187" s="145" t="s">
        <v>2967</v>
      </c>
      <c r="H187" s="2156"/>
      <c r="I187" s="132" t="s">
        <v>17223</v>
      </c>
      <c r="J187" s="140"/>
      <c r="K187" s="47"/>
      <c r="L187" s="47"/>
      <c r="M187" s="145" t="s">
        <v>4766</v>
      </c>
      <c r="N187" s="43">
        <v>0</v>
      </c>
      <c r="O187" s="43">
        <v>15</v>
      </c>
      <c r="P187" s="33" t="s">
        <v>3660</v>
      </c>
      <c r="Q187" s="348">
        <f t="shared" si="23"/>
        <v>125</v>
      </c>
      <c r="R187" s="320" t="s">
        <v>4239</v>
      </c>
      <c r="S187" s="331" t="s">
        <v>698</v>
      </c>
      <c r="T187" s="329">
        <v>90013071</v>
      </c>
      <c r="U187" s="329" t="str">
        <f t="shared" si="24"/>
        <v xml:space="preserve"> </v>
      </c>
      <c r="V187" s="329"/>
      <c r="W187" s="329"/>
      <c r="X187" s="329"/>
      <c r="Y187" s="329"/>
      <c r="Z187" s="2161"/>
      <c r="AA187" s="2084"/>
    </row>
    <row r="188" spans="1:27">
      <c r="A188" s="128">
        <f t="shared" si="16"/>
        <v>182</v>
      </c>
      <c r="B188" s="1622" t="s">
        <v>15658</v>
      </c>
      <c r="C188" s="30" t="s">
        <v>4029</v>
      </c>
      <c r="D188" s="45" t="s">
        <v>84</v>
      </c>
      <c r="E188" s="145" t="s">
        <v>1514</v>
      </c>
      <c r="F188" s="145"/>
      <c r="G188" s="145" t="s">
        <v>4381</v>
      </c>
      <c r="H188" s="2156"/>
      <c r="I188" s="132" t="s">
        <v>17225</v>
      </c>
      <c r="J188" s="140" t="s">
        <v>3796</v>
      </c>
      <c r="K188" s="47">
        <v>21</v>
      </c>
      <c r="L188" s="47">
        <v>52</v>
      </c>
      <c r="M188" s="145" t="s">
        <v>4766</v>
      </c>
      <c r="N188" s="43">
        <v>0</v>
      </c>
      <c r="O188" s="43">
        <v>30</v>
      </c>
      <c r="P188" s="33" t="s">
        <v>3660</v>
      </c>
      <c r="Q188" s="348" t="str">
        <f t="shared" si="23"/>
        <v xml:space="preserve"> </v>
      </c>
      <c r="R188" s="320"/>
      <c r="S188" s="320"/>
      <c r="T188" s="2158"/>
      <c r="U188" s="329" t="str">
        <f t="shared" si="24"/>
        <v xml:space="preserve"> </v>
      </c>
      <c r="V188" s="329"/>
      <c r="W188" s="2158"/>
      <c r="X188" s="2158"/>
      <c r="Y188" s="2158"/>
      <c r="Z188" s="2161"/>
      <c r="AA188" s="2084"/>
    </row>
    <row r="189" spans="1:27">
      <c r="A189" s="128">
        <f t="shared" si="16"/>
        <v>183</v>
      </c>
      <c r="B189" s="1622" t="s">
        <v>15659</v>
      </c>
      <c r="C189" s="30" t="s">
        <v>4029</v>
      </c>
      <c r="D189" s="44"/>
      <c r="E189" s="2160" t="s">
        <v>2524</v>
      </c>
      <c r="F189" s="2160"/>
      <c r="G189" s="2160" t="s">
        <v>2524</v>
      </c>
      <c r="H189" s="2166"/>
      <c r="I189" s="132" t="s">
        <v>17225</v>
      </c>
      <c r="J189" s="140" t="s">
        <v>3796</v>
      </c>
      <c r="K189" s="2160" t="s">
        <v>2524</v>
      </c>
      <c r="L189" s="2160" t="s">
        <v>2524</v>
      </c>
      <c r="M189" s="2160" t="s">
        <v>2524</v>
      </c>
      <c r="N189" s="43">
        <v>0</v>
      </c>
      <c r="O189" s="43">
        <v>30</v>
      </c>
      <c r="P189" s="33" t="s">
        <v>3660</v>
      </c>
      <c r="Q189" s="348">
        <f t="shared" si="23"/>
        <v>5</v>
      </c>
      <c r="R189" s="320"/>
      <c r="S189" s="320" t="s">
        <v>1527</v>
      </c>
      <c r="T189" s="329"/>
      <c r="U189" s="329" t="str">
        <f t="shared" si="24"/>
        <v xml:space="preserve"> </v>
      </c>
      <c r="V189" s="329"/>
      <c r="W189" s="329"/>
      <c r="X189" s="329"/>
      <c r="Y189" s="329"/>
      <c r="Z189" s="2161" t="s">
        <v>1040</v>
      </c>
      <c r="AA189" s="2084"/>
    </row>
    <row r="190" spans="1:27">
      <c r="A190" s="128">
        <f t="shared" si="16"/>
        <v>184</v>
      </c>
      <c r="B190" s="1622" t="s">
        <v>15660</v>
      </c>
      <c r="C190" s="30" t="s">
        <v>4421</v>
      </c>
      <c r="D190" s="30" t="s">
        <v>3413</v>
      </c>
      <c r="E190" s="145"/>
      <c r="F190" s="145"/>
      <c r="G190" s="145"/>
      <c r="H190" s="2156"/>
      <c r="I190" s="132" t="s">
        <v>17277</v>
      </c>
      <c r="J190" s="140" t="s">
        <v>3904</v>
      </c>
      <c r="K190" s="2160" t="s">
        <v>2524</v>
      </c>
      <c r="L190" s="2160" t="s">
        <v>2524</v>
      </c>
      <c r="M190" s="145" t="s">
        <v>46</v>
      </c>
      <c r="N190" s="43">
        <v>0</v>
      </c>
      <c r="O190" s="43">
        <v>0</v>
      </c>
      <c r="P190" s="33" t="s">
        <v>3660</v>
      </c>
      <c r="Q190" s="348" t="str">
        <f t="shared" si="23"/>
        <v xml:space="preserve"> </v>
      </c>
      <c r="R190" s="320"/>
      <c r="S190" s="320"/>
      <c r="T190" s="2158"/>
      <c r="U190" s="329" t="str">
        <f t="shared" si="24"/>
        <v xml:space="preserve"> </v>
      </c>
      <c r="V190" s="329"/>
      <c r="W190" s="2158"/>
      <c r="X190" s="2158"/>
      <c r="Y190" s="2158"/>
      <c r="Z190" s="2161"/>
      <c r="AA190" s="2084"/>
    </row>
    <row r="191" spans="1:27">
      <c r="A191" s="128">
        <f t="shared" si="16"/>
        <v>185</v>
      </c>
      <c r="B191" s="1622" t="s">
        <v>15661</v>
      </c>
      <c r="C191" s="30" t="s">
        <v>3792</v>
      </c>
      <c r="D191" s="30" t="s">
        <v>4056</v>
      </c>
      <c r="E191" s="145"/>
      <c r="F191" s="145"/>
      <c r="G191" s="145"/>
      <c r="H191" s="2156"/>
      <c r="I191" s="132" t="s">
        <v>17277</v>
      </c>
      <c r="J191" s="140" t="s">
        <v>3904</v>
      </c>
      <c r="K191" s="2160" t="s">
        <v>2524</v>
      </c>
      <c r="L191" s="2160" t="s">
        <v>2524</v>
      </c>
      <c r="M191" s="145" t="s">
        <v>46</v>
      </c>
      <c r="N191" s="43">
        <v>0</v>
      </c>
      <c r="O191" s="43">
        <v>0</v>
      </c>
      <c r="P191" s="33" t="s">
        <v>3660</v>
      </c>
      <c r="Q191" s="348" t="str">
        <f t="shared" si="23"/>
        <v xml:space="preserve"> </v>
      </c>
      <c r="R191" s="320"/>
      <c r="S191" s="320"/>
      <c r="T191" s="2158"/>
      <c r="U191" s="329" t="str">
        <f t="shared" si="24"/>
        <v xml:space="preserve"> </v>
      </c>
      <c r="V191" s="329"/>
      <c r="W191" s="2158"/>
      <c r="X191" s="2158"/>
      <c r="Y191" s="2158"/>
      <c r="Z191" s="2161"/>
      <c r="AA191" s="2084"/>
    </row>
    <row r="192" spans="1:27">
      <c r="A192" s="128">
        <f t="shared" si="16"/>
        <v>186</v>
      </c>
      <c r="B192" s="1622" t="s">
        <v>15662</v>
      </c>
      <c r="C192" s="30" t="s">
        <v>3793</v>
      </c>
      <c r="D192" s="126" t="s">
        <v>4058</v>
      </c>
      <c r="E192" s="145"/>
      <c r="F192" s="145"/>
      <c r="G192" s="145"/>
      <c r="H192" s="2156"/>
      <c r="I192" s="132" t="s">
        <v>17277</v>
      </c>
      <c r="J192" s="140" t="s">
        <v>3904</v>
      </c>
      <c r="K192" s="2160" t="s">
        <v>2524</v>
      </c>
      <c r="L192" s="2160" t="s">
        <v>2524</v>
      </c>
      <c r="M192" s="145" t="s">
        <v>46</v>
      </c>
      <c r="N192" s="43">
        <v>0</v>
      </c>
      <c r="O192" s="43">
        <v>0</v>
      </c>
      <c r="P192" s="33" t="s">
        <v>3660</v>
      </c>
      <c r="Q192" s="348" t="str">
        <f t="shared" si="23"/>
        <v xml:space="preserve"> </v>
      </c>
      <c r="R192" s="320"/>
      <c r="S192" s="320"/>
      <c r="T192" s="2158"/>
      <c r="U192" s="329" t="str">
        <f t="shared" si="24"/>
        <v xml:space="preserve"> </v>
      </c>
      <c r="V192" s="329"/>
      <c r="W192" s="2158"/>
      <c r="X192" s="2158"/>
      <c r="Y192" s="2158"/>
      <c r="Z192" s="2161"/>
      <c r="AA192" s="2084"/>
    </row>
    <row r="193" spans="1:27">
      <c r="A193" s="128">
        <f t="shared" si="16"/>
        <v>187</v>
      </c>
      <c r="B193" s="49" t="s">
        <v>15663</v>
      </c>
      <c r="C193" s="44"/>
      <c r="D193" s="45" t="s">
        <v>12212</v>
      </c>
      <c r="E193" s="47"/>
      <c r="F193" s="47"/>
      <c r="G193" s="47"/>
      <c r="H193" s="2156"/>
      <c r="I193" s="44" t="s">
        <v>17277</v>
      </c>
      <c r="J193" s="107"/>
      <c r="K193" s="47"/>
      <c r="L193" s="47"/>
      <c r="M193" s="47"/>
      <c r="N193" s="43"/>
      <c r="O193" s="43"/>
      <c r="P193" s="43"/>
      <c r="Q193" s="2152"/>
      <c r="R193" s="2163"/>
      <c r="S193" s="2163"/>
      <c r="T193" s="2164"/>
      <c r="U193" s="2164"/>
      <c r="V193" s="2164"/>
      <c r="W193" s="2164"/>
      <c r="X193" s="2164"/>
      <c r="Y193" s="2164"/>
      <c r="Z193" s="107"/>
      <c r="AA193" s="2084"/>
    </row>
    <row r="194" spans="1:27">
      <c r="A194" s="128">
        <f t="shared" si="16"/>
        <v>188</v>
      </c>
      <c r="B194" s="49" t="s">
        <v>17810</v>
      </c>
      <c r="C194" s="44"/>
      <c r="D194" s="45" t="s">
        <v>12213</v>
      </c>
      <c r="E194" s="47"/>
      <c r="F194" s="47"/>
      <c r="G194" s="47"/>
      <c r="H194" s="2156"/>
      <c r="I194" s="44" t="s">
        <v>17277</v>
      </c>
      <c r="J194" s="107"/>
      <c r="K194" s="47"/>
      <c r="L194" s="47"/>
      <c r="M194" s="47"/>
      <c r="N194" s="43"/>
      <c r="O194" s="43"/>
      <c r="P194" s="43"/>
      <c r="Q194" s="2152"/>
      <c r="R194" s="2163"/>
      <c r="S194" s="2163"/>
      <c r="T194" s="2164"/>
      <c r="U194" s="2164"/>
      <c r="V194" s="2164"/>
      <c r="W194" s="2164"/>
      <c r="X194" s="2164"/>
      <c r="Y194" s="2164"/>
      <c r="Z194" s="107"/>
      <c r="AA194" s="2084"/>
    </row>
    <row r="195" spans="1:27">
      <c r="A195" s="128">
        <f t="shared" si="16"/>
        <v>189</v>
      </c>
      <c r="B195" s="1622" t="s">
        <v>15664</v>
      </c>
      <c r="C195" s="30" t="s">
        <v>4459</v>
      </c>
      <c r="D195" s="45" t="s">
        <v>1352</v>
      </c>
      <c r="E195" s="145"/>
      <c r="F195" s="145"/>
      <c r="G195" s="145"/>
      <c r="H195" s="2156"/>
      <c r="I195" s="132" t="s">
        <v>3516</v>
      </c>
      <c r="J195" s="140" t="s">
        <v>4205</v>
      </c>
      <c r="K195" s="47">
        <v>16</v>
      </c>
      <c r="L195" s="47">
        <v>204</v>
      </c>
      <c r="M195" s="145" t="s">
        <v>1963</v>
      </c>
      <c r="N195" s="43">
        <v>0</v>
      </c>
      <c r="O195" s="43">
        <v>30</v>
      </c>
      <c r="P195" s="33" t="s">
        <v>3660</v>
      </c>
      <c r="Q195" s="348" t="str">
        <f>IF(ISERROR(INDEX(data,MATCH(LEN(S195),item,0),2))," ",INDEX(data,MATCH(LEN(S195),item,0),2))</f>
        <v xml:space="preserve"> </v>
      </c>
      <c r="R195" s="320"/>
      <c r="S195" s="320"/>
      <c r="T195" s="2158"/>
      <c r="U195" s="329" t="str">
        <f>IF(ISERROR(INDEX(data1,MATCH(T195,item1,0),4))," ",INDEX(data1,MATCH(T195,item1,0),4))</f>
        <v xml:space="preserve"> </v>
      </c>
      <c r="V195" s="329"/>
      <c r="W195" s="2158"/>
      <c r="X195" s="2158"/>
      <c r="Y195" s="2158"/>
      <c r="Z195" s="2161"/>
      <c r="AA195" s="2084"/>
    </row>
    <row r="196" spans="1:27">
      <c r="A196" s="128">
        <f t="shared" si="16"/>
        <v>190</v>
      </c>
      <c r="B196" s="1622" t="s">
        <v>15665</v>
      </c>
      <c r="C196" s="30" t="s">
        <v>4459</v>
      </c>
      <c r="D196" s="108" t="s">
        <v>2524</v>
      </c>
      <c r="E196" s="2160" t="s">
        <v>2524</v>
      </c>
      <c r="F196" s="2160"/>
      <c r="G196" s="2160" t="s">
        <v>2524</v>
      </c>
      <c r="H196" s="2166"/>
      <c r="I196" s="132" t="s">
        <v>17241</v>
      </c>
      <c r="J196" s="140" t="s">
        <v>4205</v>
      </c>
      <c r="K196" s="2160" t="s">
        <v>2524</v>
      </c>
      <c r="L196" s="2160" t="s">
        <v>2524</v>
      </c>
      <c r="M196" s="145" t="s">
        <v>1963</v>
      </c>
      <c r="N196" s="43">
        <v>0</v>
      </c>
      <c r="O196" s="43">
        <v>30</v>
      </c>
      <c r="P196" s="33" t="s">
        <v>3660</v>
      </c>
      <c r="Q196" s="348">
        <f>IF(ISERROR(INDEX(data,MATCH(LEN(S196),item,0),2))," ",INDEX(data,MATCH(LEN(S196),item,0),2))</f>
        <v>5</v>
      </c>
      <c r="R196" s="320"/>
      <c r="S196" s="320" t="s">
        <v>1527</v>
      </c>
      <c r="T196" s="329"/>
      <c r="U196" s="329" t="str">
        <f>IF(ISERROR(INDEX(data1,MATCH(T196,item1,0),4))," ",INDEX(data1,MATCH(T196,item1,0),4))</f>
        <v xml:space="preserve"> </v>
      </c>
      <c r="V196" s="329"/>
      <c r="W196" s="329"/>
      <c r="X196" s="329"/>
      <c r="Y196" s="329"/>
      <c r="Z196" s="2161"/>
      <c r="AA196" s="2084"/>
    </row>
    <row r="197" spans="1:27" s="2085" customFormat="1">
      <c r="A197" s="128">
        <f t="shared" si="16"/>
        <v>191</v>
      </c>
      <c r="B197" s="144" t="s">
        <v>15666</v>
      </c>
      <c r="C197" s="137"/>
      <c r="D197" s="137" t="s">
        <v>2290</v>
      </c>
      <c r="E197" s="1013"/>
      <c r="F197" s="1013"/>
      <c r="G197" s="1013"/>
      <c r="H197" s="2174"/>
      <c r="I197" s="44" t="s">
        <v>17264</v>
      </c>
      <c r="J197" s="2180"/>
      <c r="K197" s="1013"/>
      <c r="L197" s="1013"/>
      <c r="M197" s="1013"/>
      <c r="N197" s="1012"/>
      <c r="O197" s="1012"/>
      <c r="P197" s="1012"/>
      <c r="Q197" s="1012"/>
      <c r="R197" s="1012"/>
      <c r="S197" s="1012"/>
      <c r="T197" s="2181"/>
      <c r="U197" s="2181"/>
      <c r="V197" s="2181"/>
      <c r="W197" s="2181"/>
      <c r="X197" s="2181"/>
      <c r="Y197" s="2181"/>
      <c r="Z197" s="1013"/>
      <c r="AA197" s="2084"/>
    </row>
    <row r="198" spans="1:27" s="2085" customFormat="1">
      <c r="A198" s="128">
        <f t="shared" si="16"/>
        <v>192</v>
      </c>
      <c r="B198" s="206" t="s">
        <v>15667</v>
      </c>
      <c r="C198" s="189" t="s">
        <v>4390</v>
      </c>
      <c r="D198" s="137" t="s">
        <v>1358</v>
      </c>
      <c r="E198" s="2173" t="s">
        <v>2774</v>
      </c>
      <c r="F198" s="2173"/>
      <c r="G198" s="2173" t="s">
        <v>2775</v>
      </c>
      <c r="H198" s="2174"/>
      <c r="I198" s="132" t="s">
        <v>17234</v>
      </c>
      <c r="J198" s="2175" t="s">
        <v>3234</v>
      </c>
      <c r="K198" s="1013">
        <v>5.0000000000000001E-3</v>
      </c>
      <c r="L198" s="1013">
        <v>42</v>
      </c>
      <c r="M198" s="2173" t="s">
        <v>46</v>
      </c>
      <c r="N198" s="1012">
        <v>0</v>
      </c>
      <c r="O198" s="1012">
        <v>250</v>
      </c>
      <c r="P198" s="2176" t="s">
        <v>103</v>
      </c>
      <c r="Q198" s="777" t="str">
        <f>IF(ISERROR(INDEX(data,MATCH(LEN(S198),item,0),2))," ",INDEX(data,MATCH(LEN(S198),item,0),2))</f>
        <v xml:space="preserve"> </v>
      </c>
      <c r="R198" s="2176"/>
      <c r="S198" s="2176"/>
      <c r="T198" s="2177"/>
      <c r="U198" s="2178" t="str">
        <f>IF(ISERROR(INDEX(data1,MATCH(T198,item1,0),4))," ",INDEX(data1,MATCH(T198,item1,0),4))</f>
        <v xml:space="preserve"> </v>
      </c>
      <c r="V198" s="2178"/>
      <c r="W198" s="2177"/>
      <c r="X198" s="2177"/>
      <c r="Y198" s="2177"/>
      <c r="Z198" s="2179"/>
      <c r="AA198" s="2084"/>
    </row>
    <row r="199" spans="1:27" s="2085" customFormat="1">
      <c r="A199" s="128">
        <f t="shared" si="16"/>
        <v>193</v>
      </c>
      <c r="B199" s="206" t="s">
        <v>15668</v>
      </c>
      <c r="C199" s="189" t="s">
        <v>4540</v>
      </c>
      <c r="D199" s="137" t="s">
        <v>1361</v>
      </c>
      <c r="E199" s="2173" t="s">
        <v>2774</v>
      </c>
      <c r="F199" s="2173"/>
      <c r="G199" s="2173" t="s">
        <v>2775</v>
      </c>
      <c r="H199" s="2174"/>
      <c r="I199" s="132" t="s">
        <v>17234</v>
      </c>
      <c r="J199" s="2175"/>
      <c r="K199" s="1013">
        <v>5.0000000000000001E-3</v>
      </c>
      <c r="L199" s="1013">
        <v>42</v>
      </c>
      <c r="M199" s="2173" t="s">
        <v>46</v>
      </c>
      <c r="N199" s="1012">
        <v>0</v>
      </c>
      <c r="O199" s="1012">
        <v>250</v>
      </c>
      <c r="P199" s="2176" t="s">
        <v>103</v>
      </c>
      <c r="Q199" s="777" t="str">
        <f>IF(ISERROR(INDEX(data,MATCH(LEN(S199),item,0),2))," ",INDEX(data,MATCH(LEN(S199),item,0),2))</f>
        <v xml:space="preserve"> </v>
      </c>
      <c r="R199" s="2176"/>
      <c r="S199" s="2176"/>
      <c r="T199" s="2177"/>
      <c r="U199" s="2178" t="str">
        <f>IF(ISERROR(INDEX(data1,MATCH(T199,item1,0),4))," ",INDEX(data1,MATCH(T199,item1,0),4))</f>
        <v xml:space="preserve"> </v>
      </c>
      <c r="V199" s="2178"/>
      <c r="W199" s="2177"/>
      <c r="X199" s="2177"/>
      <c r="Y199" s="2177"/>
      <c r="Z199" s="2179"/>
      <c r="AA199" s="2084"/>
    </row>
    <row r="200" spans="1:27" s="2085" customFormat="1">
      <c r="A200" s="2182"/>
      <c r="B200" s="206"/>
      <c r="C200" s="189"/>
      <c r="D200" s="137"/>
      <c r="E200" s="2173"/>
      <c r="F200" s="2173"/>
      <c r="G200" s="2173"/>
      <c r="H200" s="2174"/>
      <c r="I200" s="132"/>
      <c r="J200" s="2175"/>
      <c r="K200" s="1013"/>
      <c r="L200" s="1013"/>
      <c r="M200" s="2173"/>
      <c r="N200" s="1012"/>
      <c r="O200" s="1012"/>
      <c r="P200" s="2176"/>
      <c r="Q200" s="777"/>
      <c r="R200" s="2183"/>
      <c r="S200" s="2183"/>
      <c r="T200" s="2177"/>
      <c r="U200" s="2178"/>
      <c r="V200" s="2178"/>
      <c r="W200" s="2177"/>
      <c r="X200" s="2177"/>
      <c r="Y200" s="2177"/>
      <c r="Z200" s="2184"/>
      <c r="AA200" s="2084"/>
    </row>
    <row r="201" spans="1:27" s="2085" customFormat="1" ht="12.75" customHeight="1">
      <c r="A201" s="2182"/>
      <c r="B201" s="2089" t="s">
        <v>4900</v>
      </c>
      <c r="C201" s="142"/>
      <c r="D201" s="142"/>
      <c r="E201" s="262"/>
      <c r="F201" s="262"/>
      <c r="G201" s="262"/>
      <c r="H201" s="2169"/>
      <c r="I201" s="44"/>
      <c r="J201" s="2170"/>
      <c r="K201" s="151"/>
      <c r="L201" s="151"/>
      <c r="M201" s="262"/>
      <c r="N201" s="161"/>
      <c r="O201" s="161"/>
      <c r="P201" s="143"/>
      <c r="Q201" s="348" t="str">
        <f t="shared" ref="Q201:Q208" si="25">IF(ISERROR(INDEX(data,MATCH(LEN(S201),item,0),2))," ",INDEX(data,MATCH(LEN(S201),item,0),2))</f>
        <v xml:space="preserve"> </v>
      </c>
      <c r="R201" s="2095"/>
      <c r="S201" s="2095"/>
      <c r="T201" s="2158"/>
      <c r="U201" s="329" t="str">
        <f t="shared" ref="U201:U207" si="26">IF(ISERROR(INDEX(data1,MATCH(T201,item1,0),4))," ",INDEX(data1,MATCH(T201,item1,0),4))</f>
        <v xml:space="preserve"> </v>
      </c>
      <c r="V201" s="329"/>
      <c r="W201" s="2158"/>
      <c r="X201" s="2158"/>
      <c r="Y201" s="2158"/>
      <c r="Z201" s="2185"/>
      <c r="AA201" s="2084"/>
    </row>
    <row r="202" spans="1:27" s="2085" customFormat="1">
      <c r="A202" s="2182">
        <f>1+A199</f>
        <v>194</v>
      </c>
      <c r="B202" s="808" t="s">
        <v>15669</v>
      </c>
      <c r="C202" s="142" t="s">
        <v>4563</v>
      </c>
      <c r="D202" s="142" t="s">
        <v>4581</v>
      </c>
      <c r="E202" s="262" t="s">
        <v>1388</v>
      </c>
      <c r="F202" s="262"/>
      <c r="G202" s="262" t="s">
        <v>1390</v>
      </c>
      <c r="H202" s="2169"/>
      <c r="I202" s="44"/>
      <c r="J202" s="2170" t="s">
        <v>4490</v>
      </c>
      <c r="K202" s="151"/>
      <c r="L202" s="151"/>
      <c r="M202" s="262" t="s">
        <v>3670</v>
      </c>
      <c r="N202" s="161">
        <v>0</v>
      </c>
      <c r="O202" s="161">
        <v>6</v>
      </c>
      <c r="P202" s="143" t="s">
        <v>4494</v>
      </c>
      <c r="Q202" s="348">
        <f t="shared" si="25"/>
        <v>5</v>
      </c>
      <c r="R202" s="2095" t="s">
        <v>4849</v>
      </c>
      <c r="S202" s="2095" t="s">
        <v>1527</v>
      </c>
      <c r="T202" s="2158">
        <v>90021010</v>
      </c>
      <c r="U202" s="329" t="str">
        <f t="shared" si="26"/>
        <v xml:space="preserve"> </v>
      </c>
      <c r="V202" s="329">
        <v>2012</v>
      </c>
      <c r="W202" s="2158"/>
      <c r="X202" s="2158"/>
      <c r="Y202" s="2158"/>
      <c r="Z202" s="2185" t="s">
        <v>1397</v>
      </c>
      <c r="AA202" s="2186"/>
    </row>
    <row r="203" spans="1:27" s="2085" customFormat="1">
      <c r="A203" s="2182">
        <f>1+A202</f>
        <v>195</v>
      </c>
      <c r="B203" s="808" t="s">
        <v>15670</v>
      </c>
      <c r="C203" s="142" t="s">
        <v>4564</v>
      </c>
      <c r="D203" s="142" t="s">
        <v>4581</v>
      </c>
      <c r="E203" s="262" t="s">
        <v>1389</v>
      </c>
      <c r="F203" s="262"/>
      <c r="G203" s="262" t="s">
        <v>1391</v>
      </c>
      <c r="H203" s="2169"/>
      <c r="I203" s="44"/>
      <c r="J203" s="2170" t="s">
        <v>4491</v>
      </c>
      <c r="K203" s="151"/>
      <c r="L203" s="151"/>
      <c r="M203" s="262" t="s">
        <v>3670</v>
      </c>
      <c r="N203" s="153" t="s">
        <v>1392</v>
      </c>
      <c r="O203" s="161">
        <v>1200</v>
      </c>
      <c r="P203" s="143" t="s">
        <v>103</v>
      </c>
      <c r="Q203" s="348">
        <f t="shared" si="25"/>
        <v>5</v>
      </c>
      <c r="R203" s="2095" t="s">
        <v>4849</v>
      </c>
      <c r="S203" s="2095" t="s">
        <v>1527</v>
      </c>
      <c r="T203" s="2158">
        <v>90021011</v>
      </c>
      <c r="U203" s="329" t="str">
        <f t="shared" si="26"/>
        <v xml:space="preserve"> </v>
      </c>
      <c r="V203" s="329">
        <v>2012</v>
      </c>
      <c r="W203" s="2158"/>
      <c r="X203" s="2158"/>
      <c r="Y203" s="2158"/>
      <c r="Z203" s="2185" t="s">
        <v>1395</v>
      </c>
      <c r="AA203" s="2186"/>
    </row>
    <row r="204" spans="1:27" s="2085" customFormat="1">
      <c r="A204" s="2182">
        <f t="shared" ref="A204:A223" si="27">1+A203</f>
        <v>196</v>
      </c>
      <c r="B204" s="808" t="s">
        <v>15671</v>
      </c>
      <c r="C204" s="142" t="s">
        <v>4565</v>
      </c>
      <c r="D204" s="142" t="s">
        <v>4244</v>
      </c>
      <c r="E204" s="262" t="s">
        <v>4243</v>
      </c>
      <c r="F204" s="2170"/>
      <c r="G204" s="2185" t="s">
        <v>4859</v>
      </c>
      <c r="H204" s="2187"/>
      <c r="I204" s="44" t="s">
        <v>12434</v>
      </c>
      <c r="J204" s="2170" t="s">
        <v>4631</v>
      </c>
      <c r="K204" s="151"/>
      <c r="L204" s="151"/>
      <c r="M204" s="262" t="s">
        <v>4766</v>
      </c>
      <c r="N204" s="161">
        <v>0</v>
      </c>
      <c r="O204" s="161">
        <v>6</v>
      </c>
      <c r="P204" s="143" t="s">
        <v>4494</v>
      </c>
      <c r="Q204" s="348">
        <f t="shared" si="25"/>
        <v>5</v>
      </c>
      <c r="R204" s="2095" t="s">
        <v>4849</v>
      </c>
      <c r="S204" s="2095" t="s">
        <v>1527</v>
      </c>
      <c r="T204" s="2158">
        <v>90001035</v>
      </c>
      <c r="U204" s="329" t="str">
        <f t="shared" si="26"/>
        <v xml:space="preserve"> </v>
      </c>
      <c r="V204" s="329">
        <v>2012</v>
      </c>
      <c r="W204" s="2158"/>
      <c r="X204" s="2158"/>
      <c r="Y204" s="2158"/>
      <c r="Z204" s="2185" t="s">
        <v>1397</v>
      </c>
      <c r="AA204" s="2186"/>
    </row>
    <row r="205" spans="1:27" s="2085" customFormat="1">
      <c r="A205" s="2182">
        <f t="shared" si="27"/>
        <v>197</v>
      </c>
      <c r="B205" s="808" t="s">
        <v>15672</v>
      </c>
      <c r="C205" s="142" t="s">
        <v>4566</v>
      </c>
      <c r="D205" s="142" t="s">
        <v>4244</v>
      </c>
      <c r="E205" s="262" t="s">
        <v>4243</v>
      </c>
      <c r="F205" s="2170"/>
      <c r="G205" s="2185" t="s">
        <v>4859</v>
      </c>
      <c r="H205" s="2187"/>
      <c r="I205" s="44" t="s">
        <v>12434</v>
      </c>
      <c r="J205" s="2170" t="s">
        <v>4492</v>
      </c>
      <c r="K205" s="151"/>
      <c r="L205" s="151"/>
      <c r="M205" s="262" t="s">
        <v>4766</v>
      </c>
      <c r="N205" s="161">
        <v>0</v>
      </c>
      <c r="O205" s="161">
        <v>25</v>
      </c>
      <c r="P205" s="143" t="s">
        <v>4494</v>
      </c>
      <c r="Q205" s="348">
        <f t="shared" si="25"/>
        <v>5</v>
      </c>
      <c r="R205" s="2095" t="s">
        <v>4849</v>
      </c>
      <c r="S205" s="2095" t="s">
        <v>1527</v>
      </c>
      <c r="T205" s="2158">
        <v>90021334</v>
      </c>
      <c r="U205" s="329" t="str">
        <f t="shared" si="26"/>
        <v xml:space="preserve"> </v>
      </c>
      <c r="V205" s="329">
        <v>2012</v>
      </c>
      <c r="W205" s="2158"/>
      <c r="X205" s="2158"/>
      <c r="Y205" s="2158"/>
      <c r="Z205" s="2185" t="s">
        <v>1396</v>
      </c>
      <c r="AA205" s="2186"/>
    </row>
    <row r="206" spans="1:27" s="2085" customFormat="1">
      <c r="A206" s="2182">
        <f t="shared" si="27"/>
        <v>198</v>
      </c>
      <c r="B206" s="808" t="s">
        <v>15673</v>
      </c>
      <c r="C206" s="142" t="s">
        <v>4567</v>
      </c>
      <c r="D206" s="142" t="s">
        <v>4245</v>
      </c>
      <c r="E206" s="262" t="s">
        <v>4243</v>
      </c>
      <c r="F206" s="2170"/>
      <c r="G206" s="2185" t="s">
        <v>4859</v>
      </c>
      <c r="H206" s="2187"/>
      <c r="I206" s="44"/>
      <c r="J206" s="2170" t="s">
        <v>4631</v>
      </c>
      <c r="K206" s="151"/>
      <c r="L206" s="151"/>
      <c r="M206" s="262" t="s">
        <v>4766</v>
      </c>
      <c r="N206" s="161">
        <v>0</v>
      </c>
      <c r="O206" s="161">
        <v>6</v>
      </c>
      <c r="P206" s="143" t="s">
        <v>4494</v>
      </c>
      <c r="Q206" s="348">
        <f t="shared" si="25"/>
        <v>5</v>
      </c>
      <c r="R206" s="2095" t="s">
        <v>4849</v>
      </c>
      <c r="S206" s="2095" t="s">
        <v>1527</v>
      </c>
      <c r="T206" s="2158">
        <v>90001035</v>
      </c>
      <c r="U206" s="329" t="str">
        <f t="shared" si="26"/>
        <v xml:space="preserve"> </v>
      </c>
      <c r="V206" s="329">
        <v>2012</v>
      </c>
      <c r="W206" s="2158"/>
      <c r="X206" s="2158"/>
      <c r="Y206" s="2158"/>
      <c r="Z206" s="2185" t="s">
        <v>1397</v>
      </c>
      <c r="AA206" s="2186"/>
    </row>
    <row r="207" spans="1:27" s="2085" customFormat="1">
      <c r="A207" s="2182">
        <f t="shared" si="27"/>
        <v>199</v>
      </c>
      <c r="B207" s="808" t="s">
        <v>15674</v>
      </c>
      <c r="C207" s="142" t="s">
        <v>4568</v>
      </c>
      <c r="D207" s="142" t="s">
        <v>4245</v>
      </c>
      <c r="E207" s="262" t="s">
        <v>4243</v>
      </c>
      <c r="F207" s="2170"/>
      <c r="G207" s="2185" t="s">
        <v>4859</v>
      </c>
      <c r="H207" s="2187"/>
      <c r="I207" s="44" t="s">
        <v>12464</v>
      </c>
      <c r="J207" s="2170" t="s">
        <v>4631</v>
      </c>
      <c r="K207" s="151"/>
      <c r="L207" s="151"/>
      <c r="M207" s="262" t="s">
        <v>4766</v>
      </c>
      <c r="N207" s="161">
        <v>0</v>
      </c>
      <c r="O207" s="161">
        <v>25</v>
      </c>
      <c r="P207" s="143" t="s">
        <v>4494</v>
      </c>
      <c r="Q207" s="348">
        <f t="shared" si="25"/>
        <v>5</v>
      </c>
      <c r="R207" s="2095" t="s">
        <v>4849</v>
      </c>
      <c r="S207" s="2095" t="s">
        <v>1527</v>
      </c>
      <c r="T207" s="2158">
        <v>90021334</v>
      </c>
      <c r="U207" s="329" t="str">
        <f t="shared" si="26"/>
        <v xml:space="preserve"> </v>
      </c>
      <c r="V207" s="329">
        <v>2012</v>
      </c>
      <c r="W207" s="2158"/>
      <c r="X207" s="2158"/>
      <c r="Y207" s="2158"/>
      <c r="Z207" s="2185" t="s">
        <v>1396</v>
      </c>
      <c r="AA207" s="2186"/>
    </row>
    <row r="208" spans="1:27" s="2085" customFormat="1">
      <c r="A208" s="2182">
        <f t="shared" si="27"/>
        <v>200</v>
      </c>
      <c r="B208" s="808" t="s">
        <v>15675</v>
      </c>
      <c r="C208" s="142" t="s">
        <v>4569</v>
      </c>
      <c r="D208" s="142" t="s">
        <v>4245</v>
      </c>
      <c r="E208" s="262" t="s">
        <v>4243</v>
      </c>
      <c r="F208" s="2170"/>
      <c r="G208" s="2185" t="s">
        <v>4859</v>
      </c>
      <c r="H208" s="2187"/>
      <c r="I208" s="44" t="s">
        <v>12464</v>
      </c>
      <c r="J208" s="2170" t="s">
        <v>4631</v>
      </c>
      <c r="K208" s="151"/>
      <c r="L208" s="151"/>
      <c r="M208" s="262" t="s">
        <v>4766</v>
      </c>
      <c r="N208" s="161">
        <v>0</v>
      </c>
      <c r="O208" s="161">
        <v>6</v>
      </c>
      <c r="P208" s="143" t="s">
        <v>4494</v>
      </c>
      <c r="Q208" s="348">
        <f t="shared" si="25"/>
        <v>5</v>
      </c>
      <c r="R208" s="2095" t="s">
        <v>4849</v>
      </c>
      <c r="S208" s="2095" t="s">
        <v>1527</v>
      </c>
      <c r="T208" s="2158">
        <v>90001035</v>
      </c>
      <c r="U208" s="329" t="str">
        <f t="shared" ref="U208:U272" si="28">IF(ISERROR(INDEX(data1,MATCH(T208,item1,0),4))," ",INDEX(data1,MATCH(T208,item1,0),4))</f>
        <v xml:space="preserve"> </v>
      </c>
      <c r="V208" s="329">
        <v>2012</v>
      </c>
      <c r="W208" s="2158"/>
      <c r="X208" s="2158"/>
      <c r="Y208" s="2158"/>
      <c r="Z208" s="2185" t="s">
        <v>1397</v>
      </c>
      <c r="AA208" s="2186"/>
    </row>
    <row r="209" spans="1:27" s="2085" customFormat="1">
      <c r="A209" s="2182">
        <f t="shared" si="27"/>
        <v>201</v>
      </c>
      <c r="B209" s="808" t="s">
        <v>15676</v>
      </c>
      <c r="C209" s="142" t="s">
        <v>4570</v>
      </c>
      <c r="D209" s="142" t="s">
        <v>4245</v>
      </c>
      <c r="E209" s="262" t="s">
        <v>4243</v>
      </c>
      <c r="F209" s="2170"/>
      <c r="G209" s="2185" t="s">
        <v>4859</v>
      </c>
      <c r="H209" s="2187"/>
      <c r="I209" s="44" t="s">
        <v>12464</v>
      </c>
      <c r="J209" s="2170" t="s">
        <v>4489</v>
      </c>
      <c r="K209" s="151"/>
      <c r="L209" s="151"/>
      <c r="M209" s="262" t="s">
        <v>4766</v>
      </c>
      <c r="N209" s="161">
        <v>0</v>
      </c>
      <c r="O209" s="161">
        <v>25</v>
      </c>
      <c r="P209" s="143" t="s">
        <v>4494</v>
      </c>
      <c r="Q209" s="348">
        <f t="shared" ref="Q209:Q277" si="29">IF(ISERROR(INDEX(data,MATCH(LEN(S209),item,0),2))," ",INDEX(data,MATCH(LEN(S209),item,0),2))</f>
        <v>5</v>
      </c>
      <c r="R209" s="2095" t="s">
        <v>4849</v>
      </c>
      <c r="S209" s="2095" t="s">
        <v>1527</v>
      </c>
      <c r="T209" s="2158">
        <v>90021334</v>
      </c>
      <c r="U209" s="329" t="str">
        <f t="shared" si="28"/>
        <v xml:space="preserve"> </v>
      </c>
      <c r="V209" s="329">
        <v>2012</v>
      </c>
      <c r="W209" s="2158"/>
      <c r="X209" s="2158"/>
      <c r="Y209" s="2158"/>
      <c r="Z209" s="2185" t="s">
        <v>1396</v>
      </c>
      <c r="AA209" s="2186"/>
    </row>
    <row r="210" spans="1:27" s="2085" customFormat="1">
      <c r="A210" s="2182">
        <f t="shared" si="27"/>
        <v>202</v>
      </c>
      <c r="B210" s="808" t="s">
        <v>15677</v>
      </c>
      <c r="C210" s="142" t="s">
        <v>4571</v>
      </c>
      <c r="D210" s="142" t="s">
        <v>4245</v>
      </c>
      <c r="E210" s="262" t="s">
        <v>4243</v>
      </c>
      <c r="F210" s="2170"/>
      <c r="G210" s="2185" t="s">
        <v>4859</v>
      </c>
      <c r="H210" s="2187"/>
      <c r="I210" s="44" t="s">
        <v>12464</v>
      </c>
      <c r="J210" s="2170" t="s">
        <v>4645</v>
      </c>
      <c r="K210" s="151"/>
      <c r="L210" s="151"/>
      <c r="M210" s="262" t="s">
        <v>4766</v>
      </c>
      <c r="N210" s="161">
        <v>0</v>
      </c>
      <c r="O210" s="161">
        <v>6</v>
      </c>
      <c r="P210" s="143" t="s">
        <v>4494</v>
      </c>
      <c r="Q210" s="348">
        <f t="shared" si="29"/>
        <v>5</v>
      </c>
      <c r="R210" s="2095" t="s">
        <v>4849</v>
      </c>
      <c r="S210" s="2095" t="s">
        <v>1527</v>
      </c>
      <c r="T210" s="2158">
        <v>90001035</v>
      </c>
      <c r="U210" s="329" t="str">
        <f t="shared" si="28"/>
        <v xml:space="preserve"> </v>
      </c>
      <c r="V210" s="329">
        <v>2012</v>
      </c>
      <c r="W210" s="2158"/>
      <c r="X210" s="2158"/>
      <c r="Y210" s="2158"/>
      <c r="Z210" s="2185" t="s">
        <v>1397</v>
      </c>
      <c r="AA210" s="2186"/>
    </row>
    <row r="211" spans="1:27" s="2085" customFormat="1">
      <c r="A211" s="2182">
        <f t="shared" si="27"/>
        <v>203</v>
      </c>
      <c r="B211" s="808" t="s">
        <v>15678</v>
      </c>
      <c r="C211" s="142" t="s">
        <v>4572</v>
      </c>
      <c r="D211" s="142" t="s">
        <v>4854</v>
      </c>
      <c r="E211" s="262" t="s">
        <v>4243</v>
      </c>
      <c r="F211" s="2170"/>
      <c r="G211" s="2185" t="s">
        <v>4859</v>
      </c>
      <c r="H211" s="2187"/>
      <c r="I211" s="44" t="s">
        <v>12480</v>
      </c>
      <c r="J211" s="2170" t="s">
        <v>4246</v>
      </c>
      <c r="K211" s="151">
        <v>0</v>
      </c>
      <c r="L211" s="151"/>
      <c r="M211" s="262" t="s">
        <v>4766</v>
      </c>
      <c r="N211" s="161">
        <v>0</v>
      </c>
      <c r="O211" s="161">
        <v>1.6</v>
      </c>
      <c r="P211" s="143" t="s">
        <v>1393</v>
      </c>
      <c r="Q211" s="348">
        <f t="shared" si="29"/>
        <v>5</v>
      </c>
      <c r="R211" s="2095" t="s">
        <v>4849</v>
      </c>
      <c r="S211" s="2095" t="s">
        <v>1527</v>
      </c>
      <c r="T211" s="2158"/>
      <c r="U211" s="329" t="str">
        <f t="shared" si="28"/>
        <v xml:space="preserve"> </v>
      </c>
      <c r="V211" s="329">
        <v>2012</v>
      </c>
      <c r="W211" s="2158"/>
      <c r="X211" s="2158"/>
      <c r="Y211" s="2158"/>
      <c r="Z211" s="2185" t="s">
        <v>1398</v>
      </c>
      <c r="AA211" s="2186"/>
    </row>
    <row r="212" spans="1:27" s="2085" customFormat="1">
      <c r="A212" s="2182">
        <f t="shared" si="27"/>
        <v>204</v>
      </c>
      <c r="B212" s="808" t="s">
        <v>15679</v>
      </c>
      <c r="C212" s="142" t="s">
        <v>4573</v>
      </c>
      <c r="D212" s="142" t="s">
        <v>4854</v>
      </c>
      <c r="E212" s="262" t="s">
        <v>4243</v>
      </c>
      <c r="F212" s="2170"/>
      <c r="G212" s="2185" t="s">
        <v>4859</v>
      </c>
      <c r="H212" s="2187"/>
      <c r="I212" s="44" t="s">
        <v>12480</v>
      </c>
      <c r="J212" s="2170" t="s">
        <v>4246</v>
      </c>
      <c r="K212" s="151"/>
      <c r="L212" s="151"/>
      <c r="M212" s="262" t="s">
        <v>4766</v>
      </c>
      <c r="N212" s="161">
        <v>0</v>
      </c>
      <c r="O212" s="161">
        <v>1.6</v>
      </c>
      <c r="P212" s="143" t="s">
        <v>1393</v>
      </c>
      <c r="Q212" s="348">
        <f t="shared" si="29"/>
        <v>5</v>
      </c>
      <c r="R212" s="2095" t="s">
        <v>4849</v>
      </c>
      <c r="S212" s="2095" t="s">
        <v>1527</v>
      </c>
      <c r="T212" s="2158"/>
      <c r="U212" s="329" t="str">
        <f t="shared" si="28"/>
        <v xml:space="preserve"> </v>
      </c>
      <c r="V212" s="329">
        <v>2012</v>
      </c>
      <c r="W212" s="2158"/>
      <c r="X212" s="2158"/>
      <c r="Y212" s="2158"/>
      <c r="Z212" s="2185" t="s">
        <v>1398</v>
      </c>
      <c r="AA212" s="2186"/>
    </row>
    <row r="213" spans="1:27" s="2085" customFormat="1">
      <c r="A213" s="2182">
        <f t="shared" si="27"/>
        <v>205</v>
      </c>
      <c r="B213" s="808" t="s">
        <v>15680</v>
      </c>
      <c r="C213" s="142" t="s">
        <v>4574</v>
      </c>
      <c r="D213" s="142" t="s">
        <v>4582</v>
      </c>
      <c r="E213" s="262" t="s">
        <v>4243</v>
      </c>
      <c r="F213" s="2170"/>
      <c r="G213" s="2185" t="s">
        <v>4859</v>
      </c>
      <c r="H213" s="2187"/>
      <c r="I213" s="44" t="s">
        <v>12494</v>
      </c>
      <c r="J213" s="2170" t="s">
        <v>4246</v>
      </c>
      <c r="K213" s="151"/>
      <c r="L213" s="151"/>
      <c r="M213" s="262" t="s">
        <v>4766</v>
      </c>
      <c r="N213" s="161">
        <v>0</v>
      </c>
      <c r="O213" s="161">
        <v>1.6</v>
      </c>
      <c r="P213" s="143" t="s">
        <v>1393</v>
      </c>
      <c r="Q213" s="348">
        <f t="shared" si="29"/>
        <v>5</v>
      </c>
      <c r="R213" s="2095" t="s">
        <v>4849</v>
      </c>
      <c r="S213" s="2095" t="s">
        <v>1527</v>
      </c>
      <c r="T213" s="2158"/>
      <c r="U213" s="329" t="str">
        <f t="shared" si="28"/>
        <v xml:space="preserve"> </v>
      </c>
      <c r="V213" s="329">
        <v>2012</v>
      </c>
      <c r="W213" s="2158"/>
      <c r="X213" s="2158"/>
      <c r="Y213" s="2158"/>
      <c r="Z213" s="2185" t="s">
        <v>1398</v>
      </c>
      <c r="AA213" s="2186"/>
    </row>
    <row r="214" spans="1:27" s="2085" customFormat="1">
      <c r="A214" s="2182">
        <f t="shared" si="27"/>
        <v>206</v>
      </c>
      <c r="B214" s="808" t="s">
        <v>15681</v>
      </c>
      <c r="C214" s="142" t="s">
        <v>4565</v>
      </c>
      <c r="D214" s="142" t="s">
        <v>4244</v>
      </c>
      <c r="E214" s="262" t="s">
        <v>4243</v>
      </c>
      <c r="F214" s="2170"/>
      <c r="G214" s="2185" t="s">
        <v>4859</v>
      </c>
      <c r="H214" s="2187"/>
      <c r="I214" s="44" t="s">
        <v>12434</v>
      </c>
      <c r="J214" s="2170" t="s">
        <v>4492</v>
      </c>
      <c r="K214" s="151"/>
      <c r="L214" s="151"/>
      <c r="M214" s="262" t="s">
        <v>4766</v>
      </c>
      <c r="N214" s="161">
        <v>0</v>
      </c>
      <c r="O214" s="161">
        <v>25</v>
      </c>
      <c r="P214" s="143" t="s">
        <v>4494</v>
      </c>
      <c r="Q214" s="348">
        <f t="shared" si="29"/>
        <v>5</v>
      </c>
      <c r="R214" s="2095" t="s">
        <v>4849</v>
      </c>
      <c r="S214" s="2095" t="s">
        <v>1527</v>
      </c>
      <c r="T214" s="2158">
        <v>90021334</v>
      </c>
      <c r="U214" s="329" t="str">
        <f t="shared" si="28"/>
        <v xml:space="preserve"> </v>
      </c>
      <c r="V214" s="329">
        <v>2012</v>
      </c>
      <c r="W214" s="2158"/>
      <c r="X214" s="2158"/>
      <c r="Y214" s="2158"/>
      <c r="Z214" s="2185" t="s">
        <v>1396</v>
      </c>
      <c r="AA214" s="2186"/>
    </row>
    <row r="215" spans="1:27" s="2085" customFormat="1">
      <c r="A215" s="2182">
        <f t="shared" si="27"/>
        <v>207</v>
      </c>
      <c r="B215" s="808" t="s">
        <v>15682</v>
      </c>
      <c r="C215" s="142" t="s">
        <v>4575</v>
      </c>
      <c r="D215" s="142" t="s">
        <v>4249</v>
      </c>
      <c r="E215" s="262" t="s">
        <v>4243</v>
      </c>
      <c r="F215" s="2170"/>
      <c r="G215" s="2185" t="s">
        <v>4859</v>
      </c>
      <c r="H215" s="2187"/>
      <c r="I215" s="44" t="s">
        <v>12434</v>
      </c>
      <c r="J215" s="2170" t="s">
        <v>4493</v>
      </c>
      <c r="K215" s="151"/>
      <c r="L215" s="151"/>
      <c r="M215" s="262" t="s">
        <v>4766</v>
      </c>
      <c r="N215" s="161">
        <v>0</v>
      </c>
      <c r="O215" s="161">
        <v>6</v>
      </c>
      <c r="P215" s="143" t="s">
        <v>4494</v>
      </c>
      <c r="Q215" s="348">
        <f t="shared" si="29"/>
        <v>5</v>
      </c>
      <c r="R215" s="2095" t="s">
        <v>4849</v>
      </c>
      <c r="S215" s="2095" t="s">
        <v>1527</v>
      </c>
      <c r="T215" s="2158">
        <v>90001035</v>
      </c>
      <c r="U215" s="329" t="str">
        <f t="shared" si="28"/>
        <v xml:space="preserve"> </v>
      </c>
      <c r="V215" s="329">
        <v>2012</v>
      </c>
      <c r="W215" s="2158"/>
      <c r="X215" s="2158"/>
      <c r="Y215" s="2158"/>
      <c r="Z215" s="2185" t="s">
        <v>1397</v>
      </c>
      <c r="AA215" s="2186"/>
    </row>
    <row r="216" spans="1:27" s="2085" customFormat="1">
      <c r="A216" s="2182">
        <f t="shared" si="27"/>
        <v>208</v>
      </c>
      <c r="B216" s="808" t="s">
        <v>15683</v>
      </c>
      <c r="C216" s="142" t="s">
        <v>4576</v>
      </c>
      <c r="D216" s="142" t="s">
        <v>4583</v>
      </c>
      <c r="E216" s="262" t="s">
        <v>4243</v>
      </c>
      <c r="F216" s="2170"/>
      <c r="G216" s="2185" t="s">
        <v>4859</v>
      </c>
      <c r="H216" s="2187"/>
      <c r="I216" s="44" t="s">
        <v>12434</v>
      </c>
      <c r="J216" s="2170" t="s">
        <v>4631</v>
      </c>
      <c r="K216" s="151"/>
      <c r="L216" s="151"/>
      <c r="M216" s="262" t="s">
        <v>4766</v>
      </c>
      <c r="N216" s="161">
        <v>0</v>
      </c>
      <c r="O216" s="161">
        <v>6</v>
      </c>
      <c r="P216" s="143" t="s">
        <v>4494</v>
      </c>
      <c r="Q216" s="348">
        <f t="shared" si="29"/>
        <v>5</v>
      </c>
      <c r="R216" s="2095" t="s">
        <v>4849</v>
      </c>
      <c r="S216" s="2095" t="s">
        <v>1527</v>
      </c>
      <c r="T216" s="2158">
        <v>90001035</v>
      </c>
      <c r="U216" s="329" t="str">
        <f t="shared" si="28"/>
        <v xml:space="preserve"> </v>
      </c>
      <c r="V216" s="329">
        <v>2012</v>
      </c>
      <c r="W216" s="2158"/>
      <c r="X216" s="2158"/>
      <c r="Y216" s="2158"/>
      <c r="Z216" s="2185" t="s">
        <v>1397</v>
      </c>
      <c r="AA216" s="2186"/>
    </row>
    <row r="217" spans="1:27" s="2085" customFormat="1">
      <c r="A217" s="2182">
        <f t="shared" si="27"/>
        <v>209</v>
      </c>
      <c r="B217" s="808" t="s">
        <v>15684</v>
      </c>
      <c r="C217" s="142" t="s">
        <v>4577</v>
      </c>
      <c r="D217" s="142" t="s">
        <v>4250</v>
      </c>
      <c r="E217" s="262" t="s">
        <v>4243</v>
      </c>
      <c r="F217" s="2170"/>
      <c r="G217" s="2185" t="s">
        <v>4859</v>
      </c>
      <c r="H217" s="2187"/>
      <c r="I217" s="44" t="s">
        <v>12495</v>
      </c>
      <c r="J217" s="2170" t="s">
        <v>4491</v>
      </c>
      <c r="K217" s="151">
        <v>0.8</v>
      </c>
      <c r="L217" s="151"/>
      <c r="M217" s="262" t="s">
        <v>4766</v>
      </c>
      <c r="N217" s="161">
        <v>-0.4</v>
      </c>
      <c r="O217" s="161">
        <v>1.2</v>
      </c>
      <c r="P217" s="143" t="s">
        <v>4494</v>
      </c>
      <c r="Q217" s="348">
        <f t="shared" si="29"/>
        <v>5</v>
      </c>
      <c r="R217" s="2095" t="s">
        <v>4849</v>
      </c>
      <c r="S217" s="2095" t="s">
        <v>1527</v>
      </c>
      <c r="T217" s="2158">
        <v>90021142</v>
      </c>
      <c r="U217" s="329" t="str">
        <f t="shared" si="28"/>
        <v xml:space="preserve"> </v>
      </c>
      <c r="V217" s="329">
        <v>2012</v>
      </c>
      <c r="W217" s="2158"/>
      <c r="X217" s="2158"/>
      <c r="Y217" s="2158"/>
      <c r="Z217" s="2185" t="s">
        <v>1399</v>
      </c>
      <c r="AA217" s="2186"/>
    </row>
    <row r="218" spans="1:27" s="2085" customFormat="1">
      <c r="A218" s="2182">
        <f t="shared" si="27"/>
        <v>210</v>
      </c>
      <c r="B218" s="808" t="s">
        <v>15685</v>
      </c>
      <c r="C218" s="142" t="s">
        <v>4578</v>
      </c>
      <c r="D218" s="142" t="s">
        <v>4558</v>
      </c>
      <c r="E218" s="262" t="s">
        <v>4243</v>
      </c>
      <c r="F218" s="2170"/>
      <c r="G218" s="2185" t="s">
        <v>4859</v>
      </c>
      <c r="H218" s="2187"/>
      <c r="I218" s="44" t="s">
        <v>12495</v>
      </c>
      <c r="J218" s="2170" t="s">
        <v>4491</v>
      </c>
      <c r="K218" s="151" t="s">
        <v>1386</v>
      </c>
      <c r="L218" s="151"/>
      <c r="M218" s="262" t="s">
        <v>4766</v>
      </c>
      <c r="N218" s="161">
        <v>-0.4</v>
      </c>
      <c r="O218" s="161">
        <v>1.2</v>
      </c>
      <c r="P218" s="143" t="s">
        <v>4494</v>
      </c>
      <c r="Q218" s="348">
        <f t="shared" si="29"/>
        <v>5</v>
      </c>
      <c r="R218" s="2095" t="s">
        <v>4849</v>
      </c>
      <c r="S218" s="2095" t="s">
        <v>1527</v>
      </c>
      <c r="T218" s="2158">
        <v>90021142</v>
      </c>
      <c r="U218" s="329" t="str">
        <f t="shared" si="28"/>
        <v xml:space="preserve"> </v>
      </c>
      <c r="V218" s="329">
        <v>2012</v>
      </c>
      <c r="W218" s="2158"/>
      <c r="X218" s="2158"/>
      <c r="Y218" s="2158"/>
      <c r="Z218" s="2185" t="s">
        <v>1399</v>
      </c>
      <c r="AA218" s="2186"/>
    </row>
    <row r="219" spans="1:27" s="2085" customFormat="1">
      <c r="A219" s="2182">
        <f t="shared" si="27"/>
        <v>211</v>
      </c>
      <c r="B219" s="808" t="s">
        <v>15686</v>
      </c>
      <c r="C219" s="142" t="s">
        <v>4579</v>
      </c>
      <c r="D219" s="142" t="s">
        <v>4584</v>
      </c>
      <c r="E219" s="262" t="s">
        <v>4243</v>
      </c>
      <c r="F219" s="2170"/>
      <c r="G219" s="2185" t="s">
        <v>4859</v>
      </c>
      <c r="H219" s="2187"/>
      <c r="I219" s="44" t="s">
        <v>12433</v>
      </c>
      <c r="J219" s="2170" t="s">
        <v>4487</v>
      </c>
      <c r="K219" s="151"/>
      <c r="L219" s="151"/>
      <c r="M219" s="262" t="s">
        <v>4766</v>
      </c>
      <c r="N219" s="161">
        <v>-1</v>
      </c>
      <c r="O219" s="161">
        <v>9</v>
      </c>
      <c r="P219" s="143" t="s">
        <v>4494</v>
      </c>
      <c r="Q219" s="348">
        <f t="shared" si="29"/>
        <v>5</v>
      </c>
      <c r="R219" s="2095" t="s">
        <v>4849</v>
      </c>
      <c r="S219" s="2095" t="s">
        <v>1527</v>
      </c>
      <c r="T219" s="2158">
        <v>90001034</v>
      </c>
      <c r="U219" s="329" t="str">
        <f t="shared" si="28"/>
        <v xml:space="preserve"> </v>
      </c>
      <c r="V219" s="329">
        <v>2012</v>
      </c>
      <c r="W219" s="2158"/>
      <c r="X219" s="2158"/>
      <c r="Y219" s="2158"/>
      <c r="Z219" s="2185" t="s">
        <v>1400</v>
      </c>
      <c r="AA219" s="2186"/>
    </row>
    <row r="220" spans="1:27" s="2085" customFormat="1">
      <c r="A220" s="2182">
        <f t="shared" si="27"/>
        <v>212</v>
      </c>
      <c r="B220" s="808" t="s">
        <v>15687</v>
      </c>
      <c r="C220" s="142" t="s">
        <v>4580</v>
      </c>
      <c r="D220" s="142" t="s">
        <v>4584</v>
      </c>
      <c r="E220" s="262" t="s">
        <v>1387</v>
      </c>
      <c r="F220" s="2170"/>
      <c r="G220" s="2185" t="s">
        <v>2559</v>
      </c>
      <c r="H220" s="2187"/>
      <c r="I220" s="44"/>
      <c r="J220" s="2170" t="s">
        <v>4491</v>
      </c>
      <c r="K220" s="151"/>
      <c r="L220" s="151"/>
      <c r="M220" s="262" t="s">
        <v>4766</v>
      </c>
      <c r="N220" s="161">
        <v>0</v>
      </c>
      <c r="O220" s="161">
        <v>20</v>
      </c>
      <c r="P220" s="143" t="s">
        <v>3668</v>
      </c>
      <c r="Q220" s="348">
        <f t="shared" si="29"/>
        <v>5</v>
      </c>
      <c r="R220" s="2095" t="s">
        <v>4849</v>
      </c>
      <c r="S220" s="2095" t="s">
        <v>1527</v>
      </c>
      <c r="T220" s="2158"/>
      <c r="U220" s="329" t="str">
        <f t="shared" si="28"/>
        <v xml:space="preserve"> </v>
      </c>
      <c r="V220" s="329">
        <v>2012</v>
      </c>
      <c r="W220" s="2158"/>
      <c r="X220" s="2158"/>
      <c r="Y220" s="2158"/>
      <c r="Z220" s="2188" t="s">
        <v>1394</v>
      </c>
      <c r="AA220" s="2186"/>
    </row>
    <row r="221" spans="1:27" s="2085" customFormat="1">
      <c r="A221" s="2182">
        <f t="shared" si="27"/>
        <v>213</v>
      </c>
      <c r="B221" s="1622" t="s">
        <v>15688</v>
      </c>
      <c r="C221" s="142"/>
      <c r="D221" s="142"/>
      <c r="E221" s="262"/>
      <c r="F221" s="262"/>
      <c r="G221" s="262"/>
      <c r="H221" s="2169"/>
      <c r="I221" s="44" t="s">
        <v>12237</v>
      </c>
      <c r="J221" s="2170"/>
      <c r="K221" s="151"/>
      <c r="L221" s="151"/>
      <c r="M221" s="262"/>
      <c r="N221" s="161"/>
      <c r="O221" s="161"/>
      <c r="P221" s="143"/>
      <c r="Q221" s="348"/>
      <c r="R221" s="2095"/>
      <c r="S221" s="2095"/>
      <c r="T221" s="2158"/>
      <c r="U221" s="329"/>
      <c r="V221" s="329">
        <v>2012</v>
      </c>
      <c r="W221" s="2158"/>
      <c r="X221" s="2158"/>
      <c r="Y221" s="2158"/>
      <c r="Z221" s="2185"/>
      <c r="AA221" s="2186"/>
    </row>
    <row r="222" spans="1:27" s="2085" customFormat="1">
      <c r="A222" s="2182">
        <f t="shared" si="27"/>
        <v>214</v>
      </c>
      <c r="B222" s="1622" t="s">
        <v>15689</v>
      </c>
      <c r="C222" s="142"/>
      <c r="D222" s="142"/>
      <c r="E222" s="262"/>
      <c r="F222" s="262"/>
      <c r="G222" s="262"/>
      <c r="H222" s="2169"/>
      <c r="I222" s="44" t="s">
        <v>12237</v>
      </c>
      <c r="J222" s="2170"/>
      <c r="K222" s="151"/>
      <c r="L222" s="151"/>
      <c r="M222" s="262"/>
      <c r="N222" s="161"/>
      <c r="O222" s="161"/>
      <c r="P222" s="143"/>
      <c r="Q222" s="348"/>
      <c r="R222" s="2095"/>
      <c r="S222" s="2095"/>
      <c r="T222" s="2158"/>
      <c r="U222" s="329"/>
      <c r="V222" s="329">
        <v>2012</v>
      </c>
      <c r="W222" s="2158"/>
      <c r="X222" s="2158"/>
      <c r="Y222" s="2158"/>
      <c r="Z222" s="2185"/>
      <c r="AA222" s="2186"/>
    </row>
    <row r="223" spans="1:27" s="2085" customFormat="1">
      <c r="A223" s="2182">
        <f t="shared" si="27"/>
        <v>215</v>
      </c>
      <c r="B223" s="144" t="s">
        <v>15690</v>
      </c>
      <c r="C223" s="137"/>
      <c r="D223" s="137" t="s">
        <v>3799</v>
      </c>
      <c r="E223" s="1013"/>
      <c r="F223" s="1013"/>
      <c r="G223" s="1013"/>
      <c r="H223" s="2174"/>
      <c r="I223" s="44" t="s">
        <v>12433</v>
      </c>
      <c r="J223" s="2180"/>
      <c r="K223" s="1013"/>
      <c r="L223" s="1013"/>
      <c r="M223" s="1013"/>
      <c r="N223" s="1012"/>
      <c r="O223" s="1012"/>
      <c r="P223" s="1012"/>
      <c r="Q223" s="1012"/>
      <c r="R223" s="1012"/>
      <c r="S223" s="1012"/>
      <c r="T223" s="2181"/>
      <c r="U223" s="2181"/>
      <c r="V223" s="329">
        <v>2012</v>
      </c>
      <c r="W223" s="2181"/>
      <c r="X223" s="2181"/>
      <c r="Y223" s="2181"/>
      <c r="Z223" s="1013"/>
      <c r="AA223" s="2186"/>
    </row>
    <row r="224" spans="1:27" s="2085" customFormat="1">
      <c r="A224" s="2182"/>
      <c r="B224" s="2189"/>
      <c r="C224" s="142"/>
      <c r="D224" s="142"/>
      <c r="E224" s="262"/>
      <c r="F224" s="262"/>
      <c r="G224" s="262"/>
      <c r="H224" s="2169"/>
      <c r="I224" s="44"/>
      <c r="J224" s="2170"/>
      <c r="K224" s="151"/>
      <c r="L224" s="151"/>
      <c r="M224" s="262"/>
      <c r="N224" s="161"/>
      <c r="O224" s="161"/>
      <c r="P224" s="143"/>
      <c r="Q224" s="348"/>
      <c r="R224" s="2095"/>
      <c r="S224" s="2095"/>
      <c r="T224" s="2158"/>
      <c r="U224" s="329"/>
      <c r="V224" s="329"/>
      <c r="W224" s="2158"/>
      <c r="X224" s="2158"/>
      <c r="Y224" s="2158"/>
      <c r="Z224" s="2185"/>
      <c r="AA224" s="2084"/>
    </row>
    <row r="225" spans="1:27" s="2085" customFormat="1" ht="12.75" customHeight="1">
      <c r="A225" s="2182"/>
      <c r="B225" s="2089" t="s">
        <v>4901</v>
      </c>
      <c r="C225" s="142"/>
      <c r="D225" s="142"/>
      <c r="E225" s="262"/>
      <c r="F225" s="262"/>
      <c r="G225" s="262"/>
      <c r="H225" s="2169"/>
      <c r="I225" s="44"/>
      <c r="J225" s="2170"/>
      <c r="K225" s="151"/>
      <c r="L225" s="151"/>
      <c r="M225" s="262"/>
      <c r="N225" s="161"/>
      <c r="O225" s="161"/>
      <c r="P225" s="143"/>
      <c r="Q225" s="348" t="str">
        <f t="shared" si="29"/>
        <v xml:space="preserve"> </v>
      </c>
      <c r="R225" s="2095"/>
      <c r="S225" s="2095"/>
      <c r="T225" s="2158"/>
      <c r="U225" s="329" t="str">
        <f t="shared" si="28"/>
        <v xml:space="preserve"> </v>
      </c>
      <c r="V225" s="329"/>
      <c r="W225" s="2158"/>
      <c r="X225" s="2158"/>
      <c r="Y225" s="2158"/>
      <c r="Z225" s="2185"/>
      <c r="AA225" s="2084"/>
    </row>
    <row r="226" spans="1:27" s="2085" customFormat="1">
      <c r="A226" s="2182">
        <f>A223+1</f>
        <v>216</v>
      </c>
      <c r="B226" s="808" t="s">
        <v>2352</v>
      </c>
      <c r="C226" s="142" t="s">
        <v>2353</v>
      </c>
      <c r="D226" s="142" t="s">
        <v>2209</v>
      </c>
      <c r="E226" s="262" t="s">
        <v>2355</v>
      </c>
      <c r="F226" s="262"/>
      <c r="G226" s="262" t="s">
        <v>2230</v>
      </c>
      <c r="H226" s="2169"/>
      <c r="I226" s="44"/>
      <c r="J226" s="2170"/>
      <c r="K226" s="151" t="s">
        <v>2354</v>
      </c>
      <c r="L226" s="151" t="s">
        <v>2216</v>
      </c>
      <c r="M226" s="262" t="s">
        <v>4766</v>
      </c>
      <c r="N226" s="161">
        <v>0</v>
      </c>
      <c r="O226" s="161">
        <v>100</v>
      </c>
      <c r="P226" s="143" t="s">
        <v>1385</v>
      </c>
      <c r="Q226" s="348">
        <f t="shared" si="29"/>
        <v>125</v>
      </c>
      <c r="R226" s="33" t="s">
        <v>4239</v>
      </c>
      <c r="S226" s="331" t="s">
        <v>698</v>
      </c>
      <c r="T226" s="2158">
        <v>90012178</v>
      </c>
      <c r="U226" s="329" t="str">
        <f t="shared" si="28"/>
        <v xml:space="preserve"> </v>
      </c>
      <c r="V226" s="329">
        <v>2014</v>
      </c>
      <c r="W226" s="2158"/>
      <c r="X226" s="2158"/>
      <c r="Y226" s="2158"/>
      <c r="Z226" s="2185" t="s">
        <v>2356</v>
      </c>
      <c r="AA226" s="2084"/>
    </row>
    <row r="227" spans="1:27" s="2085" customFormat="1">
      <c r="A227" s="2182">
        <f>A226+1</f>
        <v>217</v>
      </c>
      <c r="B227" s="808" t="s">
        <v>2357</v>
      </c>
      <c r="C227" s="142" t="s">
        <v>2358</v>
      </c>
      <c r="D227" s="142" t="s">
        <v>2210</v>
      </c>
      <c r="E227" s="262" t="s">
        <v>2360</v>
      </c>
      <c r="F227" s="262"/>
      <c r="G227" s="262" t="s">
        <v>2361</v>
      </c>
      <c r="H227" s="2169"/>
      <c r="I227" s="44"/>
      <c r="J227" s="2170"/>
      <c r="K227" s="151">
        <v>12</v>
      </c>
      <c r="L227" s="2190">
        <v>32</v>
      </c>
      <c r="M227" s="262" t="s">
        <v>3670</v>
      </c>
      <c r="N227" s="161">
        <v>3</v>
      </c>
      <c r="O227" s="161">
        <v>16</v>
      </c>
      <c r="P227" s="143" t="s">
        <v>4494</v>
      </c>
      <c r="Q227" s="348">
        <f t="shared" si="29"/>
        <v>125</v>
      </c>
      <c r="R227" s="33" t="s">
        <v>4239</v>
      </c>
      <c r="S227" s="331" t="s">
        <v>698</v>
      </c>
      <c r="T227" s="2158" t="s">
        <v>6087</v>
      </c>
      <c r="U227" s="329" t="str">
        <f t="shared" si="28"/>
        <v xml:space="preserve"> </v>
      </c>
      <c r="V227" s="329">
        <v>2014</v>
      </c>
      <c r="W227" s="2158"/>
      <c r="X227" s="2158"/>
      <c r="Y227" s="2158"/>
      <c r="Z227" s="2185" t="s">
        <v>2359</v>
      </c>
      <c r="AA227" s="2084"/>
    </row>
    <row r="228" spans="1:27" s="2085" customFormat="1">
      <c r="A228" s="2182">
        <f t="shared" ref="A228:A239" si="30">A227+1</f>
        <v>218</v>
      </c>
      <c r="B228" s="808" t="s">
        <v>2362</v>
      </c>
      <c r="C228" s="142" t="s">
        <v>2363</v>
      </c>
      <c r="D228" s="142" t="s">
        <v>2210</v>
      </c>
      <c r="E228" s="262" t="s">
        <v>2364</v>
      </c>
      <c r="F228" s="262"/>
      <c r="G228" s="262" t="s">
        <v>2361</v>
      </c>
      <c r="H228" s="2169"/>
      <c r="I228" s="44"/>
      <c r="J228" s="2170"/>
      <c r="K228" s="151">
        <v>12</v>
      </c>
      <c r="L228" s="2190">
        <v>32</v>
      </c>
      <c r="M228" s="262" t="s">
        <v>3670</v>
      </c>
      <c r="N228" s="161">
        <v>4</v>
      </c>
      <c r="O228" s="161">
        <v>25</v>
      </c>
      <c r="P228" s="143" t="s">
        <v>4494</v>
      </c>
      <c r="Q228" s="348">
        <f t="shared" si="29"/>
        <v>125</v>
      </c>
      <c r="R228" s="33" t="s">
        <v>4239</v>
      </c>
      <c r="S228" s="331" t="s">
        <v>698</v>
      </c>
      <c r="T228" s="2158" t="s">
        <v>6088</v>
      </c>
      <c r="U228" s="329" t="str">
        <f t="shared" si="28"/>
        <v xml:space="preserve"> </v>
      </c>
      <c r="V228" s="329">
        <v>2014</v>
      </c>
      <c r="W228" s="2158"/>
      <c r="X228" s="2158"/>
      <c r="Y228" s="2158"/>
      <c r="Z228" s="2185" t="s">
        <v>2359</v>
      </c>
      <c r="AA228" s="2084"/>
    </row>
    <row r="229" spans="1:27" s="2085" customFormat="1">
      <c r="A229" s="2182">
        <f t="shared" si="30"/>
        <v>219</v>
      </c>
      <c r="B229" s="808" t="s">
        <v>2365</v>
      </c>
      <c r="C229" s="142" t="s">
        <v>2366</v>
      </c>
      <c r="D229" s="142" t="s">
        <v>2210</v>
      </c>
      <c r="E229" s="262" t="s">
        <v>2360</v>
      </c>
      <c r="F229" s="262"/>
      <c r="G229" s="262" t="s">
        <v>2361</v>
      </c>
      <c r="H229" s="2169"/>
      <c r="I229" s="44"/>
      <c r="J229" s="2170"/>
      <c r="K229" s="151">
        <v>15</v>
      </c>
      <c r="L229" s="2190">
        <v>230</v>
      </c>
      <c r="M229" s="262" t="s">
        <v>3670</v>
      </c>
      <c r="N229" s="161">
        <v>3</v>
      </c>
      <c r="O229" s="161">
        <v>16</v>
      </c>
      <c r="P229" s="143" t="s">
        <v>4494</v>
      </c>
      <c r="Q229" s="348">
        <f t="shared" si="29"/>
        <v>125</v>
      </c>
      <c r="R229" s="33" t="s">
        <v>4239</v>
      </c>
      <c r="S229" s="331" t="s">
        <v>698</v>
      </c>
      <c r="T229" s="2158" t="s">
        <v>6087</v>
      </c>
      <c r="U229" s="329" t="str">
        <f t="shared" si="28"/>
        <v xml:space="preserve"> </v>
      </c>
      <c r="V229" s="329">
        <v>2014</v>
      </c>
      <c r="W229" s="2158"/>
      <c r="X229" s="2158"/>
      <c r="Y229" s="2158"/>
      <c r="Z229" s="2185" t="s">
        <v>2359</v>
      </c>
      <c r="AA229" s="2084"/>
    </row>
    <row r="230" spans="1:27" s="2085" customFormat="1">
      <c r="A230" s="2182">
        <f t="shared" si="30"/>
        <v>220</v>
      </c>
      <c r="B230" s="808" t="s">
        <v>2367</v>
      </c>
      <c r="C230" s="142" t="s">
        <v>2368</v>
      </c>
      <c r="D230" s="142" t="s">
        <v>2211</v>
      </c>
      <c r="E230" s="262" t="s">
        <v>2369</v>
      </c>
      <c r="F230" s="262"/>
      <c r="G230" s="262" t="s">
        <v>2361</v>
      </c>
      <c r="H230" s="2169"/>
      <c r="I230" s="44"/>
      <c r="J230" s="2170"/>
      <c r="K230" s="151">
        <v>15</v>
      </c>
      <c r="L230" s="2190">
        <v>31</v>
      </c>
      <c r="M230" s="262" t="s">
        <v>3670</v>
      </c>
      <c r="N230" s="161">
        <v>0.5</v>
      </c>
      <c r="O230" s="161">
        <v>6</v>
      </c>
      <c r="P230" s="143" t="s">
        <v>4494</v>
      </c>
      <c r="Q230" s="348">
        <f t="shared" si="29"/>
        <v>125</v>
      </c>
      <c r="R230" s="33" t="s">
        <v>4239</v>
      </c>
      <c r="S230" s="331" t="s">
        <v>698</v>
      </c>
      <c r="T230" s="2158" t="s">
        <v>6086</v>
      </c>
      <c r="U230" s="329" t="str">
        <f t="shared" si="28"/>
        <v xml:space="preserve"> </v>
      </c>
      <c r="V230" s="329">
        <v>2014</v>
      </c>
      <c r="W230" s="2158"/>
      <c r="X230" s="2158"/>
      <c r="Y230" s="2158"/>
      <c r="Z230" s="2185" t="s">
        <v>2359</v>
      </c>
      <c r="AA230" s="2084"/>
    </row>
    <row r="231" spans="1:27" s="2085" customFormat="1">
      <c r="A231" s="2182">
        <f t="shared" si="30"/>
        <v>221</v>
      </c>
      <c r="B231" s="808" t="s">
        <v>2370</v>
      </c>
      <c r="C231" s="142" t="s">
        <v>2371</v>
      </c>
      <c r="D231" s="142" t="s">
        <v>2211</v>
      </c>
      <c r="E231" s="262" t="s">
        <v>2369</v>
      </c>
      <c r="F231" s="262"/>
      <c r="G231" s="262" t="s">
        <v>2361</v>
      </c>
      <c r="H231" s="2169"/>
      <c r="I231" s="44"/>
      <c r="J231" s="2170"/>
      <c r="K231" s="151">
        <v>2</v>
      </c>
      <c r="L231" s="2190">
        <v>31</v>
      </c>
      <c r="M231" s="262" t="s">
        <v>3670</v>
      </c>
      <c r="N231" s="161">
        <v>0.5</v>
      </c>
      <c r="O231" s="161">
        <v>6</v>
      </c>
      <c r="P231" s="143" t="s">
        <v>4494</v>
      </c>
      <c r="Q231" s="348">
        <f t="shared" si="29"/>
        <v>125</v>
      </c>
      <c r="R231" s="33" t="s">
        <v>4239</v>
      </c>
      <c r="S231" s="331" t="s">
        <v>698</v>
      </c>
      <c r="T231" s="2158" t="s">
        <v>6086</v>
      </c>
      <c r="U231" s="329" t="str">
        <f t="shared" si="28"/>
        <v xml:space="preserve"> </v>
      </c>
      <c r="V231" s="329">
        <v>2014</v>
      </c>
      <c r="W231" s="2158"/>
      <c r="X231" s="2158"/>
      <c r="Y231" s="2158"/>
      <c r="Z231" s="2185" t="s">
        <v>2359</v>
      </c>
      <c r="AA231" s="2084"/>
    </row>
    <row r="232" spans="1:27" s="2085" customFormat="1">
      <c r="A232" s="2182">
        <f t="shared" si="30"/>
        <v>222</v>
      </c>
      <c r="B232" s="808" t="s">
        <v>2372</v>
      </c>
      <c r="C232" s="142" t="s">
        <v>2371</v>
      </c>
      <c r="D232" s="142" t="s">
        <v>2211</v>
      </c>
      <c r="E232" s="262" t="s">
        <v>2369</v>
      </c>
      <c r="F232" s="262"/>
      <c r="G232" s="262" t="s">
        <v>2361</v>
      </c>
      <c r="H232" s="2169"/>
      <c r="I232" s="44"/>
      <c r="J232" s="2170"/>
      <c r="K232" s="151">
        <v>2</v>
      </c>
      <c r="L232" s="2190">
        <v>31</v>
      </c>
      <c r="M232" s="262" t="s">
        <v>3670</v>
      </c>
      <c r="N232" s="161">
        <v>0.5</v>
      </c>
      <c r="O232" s="161">
        <v>6</v>
      </c>
      <c r="P232" s="143" t="s">
        <v>4494</v>
      </c>
      <c r="Q232" s="348">
        <f t="shared" si="29"/>
        <v>125</v>
      </c>
      <c r="R232" s="33" t="s">
        <v>4239</v>
      </c>
      <c r="S232" s="331" t="s">
        <v>698</v>
      </c>
      <c r="T232" s="2158" t="s">
        <v>6086</v>
      </c>
      <c r="U232" s="329" t="str">
        <f t="shared" si="28"/>
        <v xml:space="preserve"> </v>
      </c>
      <c r="V232" s="329">
        <v>2014</v>
      </c>
      <c r="W232" s="2158"/>
      <c r="X232" s="2158"/>
      <c r="Y232" s="2158"/>
      <c r="Z232" s="2185" t="s">
        <v>2359</v>
      </c>
      <c r="AA232" s="2084"/>
    </row>
    <row r="233" spans="1:27" s="2085" customFormat="1">
      <c r="A233" s="2182">
        <f t="shared" si="30"/>
        <v>223</v>
      </c>
      <c r="B233" s="808" t="s">
        <v>2373</v>
      </c>
      <c r="C233" s="142" t="s">
        <v>2374</v>
      </c>
      <c r="D233" s="142" t="s">
        <v>982</v>
      </c>
      <c r="E233" s="262" t="s">
        <v>2375</v>
      </c>
      <c r="F233" s="262"/>
      <c r="G233" s="262" t="s">
        <v>2376</v>
      </c>
      <c r="H233" s="2169"/>
      <c r="I233" s="44"/>
      <c r="J233" s="2170"/>
      <c r="K233" s="151">
        <v>0.4</v>
      </c>
      <c r="L233" s="2190" t="s">
        <v>2216</v>
      </c>
      <c r="M233" s="262" t="s">
        <v>3670</v>
      </c>
      <c r="N233" s="161">
        <v>0</v>
      </c>
      <c r="O233" s="161">
        <v>0.06</v>
      </c>
      <c r="P233" s="143" t="s">
        <v>4494</v>
      </c>
      <c r="Q233" s="348">
        <f t="shared" si="29"/>
        <v>125</v>
      </c>
      <c r="R233" s="33" t="s">
        <v>4239</v>
      </c>
      <c r="S233" s="331" t="s">
        <v>698</v>
      </c>
      <c r="T233" s="2158">
        <v>90012152</v>
      </c>
      <c r="U233" s="329" t="str">
        <f t="shared" si="28"/>
        <v xml:space="preserve"> </v>
      </c>
      <c r="V233" s="329">
        <v>2014</v>
      </c>
      <c r="W233" s="2158"/>
      <c r="X233" s="2158"/>
      <c r="Y233" s="2158"/>
      <c r="Z233" s="2185" t="s">
        <v>2377</v>
      </c>
      <c r="AA233" s="2084"/>
    </row>
    <row r="234" spans="1:27" s="2085" customFormat="1">
      <c r="A234" s="2182">
        <f t="shared" si="30"/>
        <v>224</v>
      </c>
      <c r="B234" s="808" t="s">
        <v>2378</v>
      </c>
      <c r="C234" s="142" t="s">
        <v>2379</v>
      </c>
      <c r="D234" s="142" t="s">
        <v>2212</v>
      </c>
      <c r="E234" s="262" t="s">
        <v>2380</v>
      </c>
      <c r="F234" s="262"/>
      <c r="G234" s="262" t="s">
        <v>2381</v>
      </c>
      <c r="H234" s="2169"/>
      <c r="I234" s="44"/>
      <c r="J234" s="2170"/>
      <c r="K234" s="151">
        <v>16</v>
      </c>
      <c r="L234" s="151">
        <v>230</v>
      </c>
      <c r="M234" s="262" t="s">
        <v>3670</v>
      </c>
      <c r="N234" s="161">
        <v>0</v>
      </c>
      <c r="O234" s="161">
        <v>60</v>
      </c>
      <c r="P234" s="143" t="s">
        <v>4494</v>
      </c>
      <c r="Q234" s="348">
        <f t="shared" si="29"/>
        <v>125</v>
      </c>
      <c r="R234" s="33" t="s">
        <v>4239</v>
      </c>
      <c r="S234" s="331" t="s">
        <v>698</v>
      </c>
      <c r="T234" s="2158">
        <v>93006487</v>
      </c>
      <c r="U234" s="329" t="str">
        <f t="shared" si="28"/>
        <v xml:space="preserve"> </v>
      </c>
      <c r="V234" s="329">
        <v>2014</v>
      </c>
      <c r="W234" s="2158"/>
      <c r="X234" s="2158"/>
      <c r="Y234" s="2158"/>
      <c r="Z234" s="2185" t="s">
        <v>2382</v>
      </c>
      <c r="AA234" s="2084"/>
    </row>
    <row r="235" spans="1:27" s="2085" customFormat="1">
      <c r="A235" s="2182">
        <f t="shared" si="30"/>
        <v>225</v>
      </c>
      <c r="B235" s="808" t="s">
        <v>2383</v>
      </c>
      <c r="C235" s="142" t="s">
        <v>2384</v>
      </c>
      <c r="D235" s="142" t="s">
        <v>2212</v>
      </c>
      <c r="E235" s="262" t="s">
        <v>2380</v>
      </c>
      <c r="F235" s="262"/>
      <c r="G235" s="262" t="s">
        <v>2381</v>
      </c>
      <c r="H235" s="2169"/>
      <c r="I235" s="44"/>
      <c r="J235" s="2170"/>
      <c r="K235" s="151">
        <v>16</v>
      </c>
      <c r="L235" s="151">
        <v>230</v>
      </c>
      <c r="M235" s="262" t="s">
        <v>3670</v>
      </c>
      <c r="N235" s="161">
        <v>0</v>
      </c>
      <c r="O235" s="161">
        <v>60</v>
      </c>
      <c r="P235" s="143" t="s">
        <v>4494</v>
      </c>
      <c r="Q235" s="348">
        <f t="shared" si="29"/>
        <v>125</v>
      </c>
      <c r="R235" s="33" t="s">
        <v>4239</v>
      </c>
      <c r="S235" s="331" t="s">
        <v>698</v>
      </c>
      <c r="T235" s="2158">
        <v>93006487</v>
      </c>
      <c r="U235" s="329" t="str">
        <f t="shared" si="28"/>
        <v xml:space="preserve"> </v>
      </c>
      <c r="V235" s="329">
        <v>2014</v>
      </c>
      <c r="W235" s="2158"/>
      <c r="X235" s="2158"/>
      <c r="Y235" s="2158"/>
      <c r="Z235" s="2185" t="s">
        <v>2382</v>
      </c>
      <c r="AA235" s="2084"/>
    </row>
    <row r="236" spans="1:27" s="2085" customFormat="1">
      <c r="A236" s="2182">
        <f t="shared" si="30"/>
        <v>226</v>
      </c>
      <c r="B236" s="808" t="s">
        <v>2385</v>
      </c>
      <c r="C236" s="142" t="s">
        <v>2386</v>
      </c>
      <c r="D236" s="142" t="s">
        <v>2212</v>
      </c>
      <c r="E236" s="262" t="s">
        <v>2219</v>
      </c>
      <c r="F236" s="262"/>
      <c r="G236" s="262" t="s">
        <v>190</v>
      </c>
      <c r="H236" s="2169"/>
      <c r="I236" s="44"/>
      <c r="J236" s="2170"/>
      <c r="K236" s="151">
        <v>15.6</v>
      </c>
      <c r="L236" s="151">
        <v>230</v>
      </c>
      <c r="M236" s="262" t="s">
        <v>4766</v>
      </c>
      <c r="N236" s="161">
        <v>0</v>
      </c>
      <c r="O236" s="161">
        <v>40</v>
      </c>
      <c r="P236" s="143" t="s">
        <v>4494</v>
      </c>
      <c r="Q236" s="348">
        <f t="shared" si="29"/>
        <v>125</v>
      </c>
      <c r="R236" s="33" t="s">
        <v>4239</v>
      </c>
      <c r="S236" s="331" t="s">
        <v>698</v>
      </c>
      <c r="T236" s="2158" t="s">
        <v>6089</v>
      </c>
      <c r="U236" s="329" t="str">
        <f t="shared" si="28"/>
        <v xml:space="preserve"> </v>
      </c>
      <c r="V236" s="329">
        <v>2014</v>
      </c>
      <c r="W236" s="2158"/>
      <c r="X236" s="2158"/>
      <c r="Y236" s="2158"/>
      <c r="Z236" s="2185" t="s">
        <v>2217</v>
      </c>
      <c r="AA236" s="2084"/>
    </row>
    <row r="237" spans="1:27" s="2085" customFormat="1">
      <c r="A237" s="2182">
        <f t="shared" si="30"/>
        <v>227</v>
      </c>
      <c r="B237" s="808" t="s">
        <v>15691</v>
      </c>
      <c r="C237" s="142" t="s">
        <v>660</v>
      </c>
      <c r="D237" s="142" t="s">
        <v>659</v>
      </c>
      <c r="E237" s="262"/>
      <c r="F237" s="262"/>
      <c r="G237" s="262" t="s">
        <v>3581</v>
      </c>
      <c r="H237" s="2169"/>
      <c r="I237" s="44"/>
      <c r="J237" s="2170" t="s">
        <v>3373</v>
      </c>
      <c r="K237" s="151">
        <v>16</v>
      </c>
      <c r="L237" s="151">
        <v>230</v>
      </c>
      <c r="M237" s="262" t="s">
        <v>4766</v>
      </c>
      <c r="N237" s="161">
        <v>0</v>
      </c>
      <c r="O237" s="161">
        <v>30</v>
      </c>
      <c r="P237" s="143" t="s">
        <v>3668</v>
      </c>
      <c r="Q237" s="348">
        <f t="shared" si="29"/>
        <v>125</v>
      </c>
      <c r="R237" s="33" t="s">
        <v>4239</v>
      </c>
      <c r="S237" s="331" t="s">
        <v>698</v>
      </c>
      <c r="T237" s="2158">
        <v>90001001</v>
      </c>
      <c r="U237" s="329" t="str">
        <f t="shared" si="28"/>
        <v xml:space="preserve"> </v>
      </c>
      <c r="V237" s="329">
        <v>2014</v>
      </c>
      <c r="W237" s="2158"/>
      <c r="X237" s="2158"/>
      <c r="Y237" s="2158"/>
      <c r="Z237" s="2185"/>
      <c r="AA237" s="2084"/>
    </row>
    <row r="238" spans="1:27" s="2085" customFormat="1">
      <c r="A238" s="2182">
        <f t="shared" si="30"/>
        <v>228</v>
      </c>
      <c r="B238" s="808" t="s">
        <v>15692</v>
      </c>
      <c r="C238" s="142" t="s">
        <v>662</v>
      </c>
      <c r="D238" s="142" t="s">
        <v>3356</v>
      </c>
      <c r="E238" s="262"/>
      <c r="F238" s="262"/>
      <c r="G238" s="262" t="s">
        <v>3581</v>
      </c>
      <c r="H238" s="2169"/>
      <c r="I238" s="44"/>
      <c r="J238" s="2170" t="s">
        <v>4207</v>
      </c>
      <c r="K238" s="151">
        <v>12</v>
      </c>
      <c r="L238" s="151">
        <v>30</v>
      </c>
      <c r="M238" s="262" t="s">
        <v>4766</v>
      </c>
      <c r="N238" s="161">
        <v>0</v>
      </c>
      <c r="O238" s="161">
        <v>30</v>
      </c>
      <c r="P238" s="143" t="s">
        <v>3668</v>
      </c>
      <c r="Q238" s="348">
        <f t="shared" si="29"/>
        <v>125</v>
      </c>
      <c r="R238" s="33" t="s">
        <v>4239</v>
      </c>
      <c r="S238" s="331" t="s">
        <v>698</v>
      </c>
      <c r="T238" s="2158">
        <v>90001001</v>
      </c>
      <c r="U238" s="329" t="str">
        <f t="shared" si="28"/>
        <v xml:space="preserve"> </v>
      </c>
      <c r="V238" s="329">
        <v>2014</v>
      </c>
      <c r="W238" s="2158"/>
      <c r="X238" s="2158"/>
      <c r="Y238" s="2158"/>
      <c r="Z238" s="2185"/>
      <c r="AA238" s="2084"/>
    </row>
    <row r="239" spans="1:27" s="2085" customFormat="1">
      <c r="A239" s="2182">
        <f t="shared" si="30"/>
        <v>229</v>
      </c>
      <c r="B239" s="808" t="s">
        <v>15693</v>
      </c>
      <c r="C239" s="142" t="s">
        <v>661</v>
      </c>
      <c r="D239" s="142" t="s">
        <v>3356</v>
      </c>
      <c r="E239" s="262"/>
      <c r="F239" s="262"/>
      <c r="G239" s="262" t="s">
        <v>3581</v>
      </c>
      <c r="H239" s="2169"/>
      <c r="I239" s="44"/>
      <c r="J239" s="2170" t="s">
        <v>2416</v>
      </c>
      <c r="K239" s="151">
        <v>3</v>
      </c>
      <c r="L239" s="151">
        <v>30</v>
      </c>
      <c r="M239" s="262" t="s">
        <v>4766</v>
      </c>
      <c r="N239" s="161">
        <v>0</v>
      </c>
      <c r="O239" s="161">
        <v>20</v>
      </c>
      <c r="P239" s="143" t="s">
        <v>3668</v>
      </c>
      <c r="Q239" s="348">
        <f t="shared" si="29"/>
        <v>125</v>
      </c>
      <c r="R239" s="33" t="s">
        <v>4239</v>
      </c>
      <c r="S239" s="331" t="s">
        <v>698</v>
      </c>
      <c r="T239" s="2158">
        <v>90001001</v>
      </c>
      <c r="U239" s="329" t="str">
        <f t="shared" si="28"/>
        <v xml:space="preserve"> </v>
      </c>
      <c r="V239" s="329">
        <v>2014</v>
      </c>
      <c r="W239" s="2158"/>
      <c r="X239" s="2158"/>
      <c r="Y239" s="2158"/>
      <c r="Z239" s="2185"/>
      <c r="AA239" s="2084"/>
    </row>
    <row r="240" spans="1:27" s="2085" customFormat="1">
      <c r="A240" s="2182"/>
      <c r="B240" s="2191"/>
      <c r="C240" s="142"/>
      <c r="D240" s="142"/>
      <c r="E240" s="262"/>
      <c r="F240" s="262"/>
      <c r="G240" s="262"/>
      <c r="H240" s="2169"/>
      <c r="I240" s="44"/>
      <c r="J240" s="2170"/>
      <c r="K240" s="151"/>
      <c r="L240" s="151"/>
      <c r="M240" s="262"/>
      <c r="N240" s="161"/>
      <c r="O240" s="161"/>
      <c r="P240" s="143"/>
      <c r="Q240" s="348" t="str">
        <f t="shared" si="29"/>
        <v xml:space="preserve"> </v>
      </c>
      <c r="R240" s="2095"/>
      <c r="S240" s="2095"/>
      <c r="T240" s="2158"/>
      <c r="U240" s="329" t="str">
        <f t="shared" si="28"/>
        <v xml:space="preserve"> </v>
      </c>
      <c r="V240" s="329"/>
      <c r="W240" s="2158"/>
      <c r="X240" s="2158"/>
      <c r="Y240" s="2158"/>
      <c r="Z240" s="2185"/>
      <c r="AA240" s="2084"/>
    </row>
    <row r="241" spans="1:27" s="2085" customFormat="1" ht="12.75" customHeight="1">
      <c r="A241" s="2182"/>
      <c r="B241" s="2089" t="s">
        <v>4898</v>
      </c>
      <c r="C241" s="142"/>
      <c r="D241" s="142"/>
      <c r="E241" s="262"/>
      <c r="F241" s="262"/>
      <c r="G241" s="262"/>
      <c r="H241" s="2169"/>
      <c r="I241" s="44"/>
      <c r="J241" s="2170"/>
      <c r="K241" s="151"/>
      <c r="L241" s="151"/>
      <c r="M241" s="262"/>
      <c r="N241" s="161"/>
      <c r="O241" s="161"/>
      <c r="P241" s="143"/>
      <c r="Q241" s="348" t="str">
        <f t="shared" si="29"/>
        <v xml:space="preserve"> </v>
      </c>
      <c r="R241" s="2095"/>
      <c r="S241" s="2095"/>
      <c r="T241" s="2158"/>
      <c r="U241" s="329" t="str">
        <f t="shared" si="28"/>
        <v xml:space="preserve"> </v>
      </c>
      <c r="V241" s="329"/>
      <c r="W241" s="2158"/>
      <c r="X241" s="2158"/>
      <c r="Y241" s="2158"/>
      <c r="Z241" s="2185"/>
      <c r="AA241" s="2084"/>
    </row>
    <row r="242" spans="1:27" s="2085" customFormat="1">
      <c r="A242" s="2182">
        <v>1</v>
      </c>
      <c r="B242" s="808" t="s">
        <v>15694</v>
      </c>
      <c r="C242" s="142" t="s">
        <v>1976</v>
      </c>
      <c r="D242" s="142" t="s">
        <v>2449</v>
      </c>
      <c r="E242" s="262" t="s">
        <v>1977</v>
      </c>
      <c r="F242" s="262"/>
      <c r="G242" s="262" t="s">
        <v>3405</v>
      </c>
      <c r="H242" s="2169"/>
      <c r="I242" s="44"/>
      <c r="J242" s="2170" t="s">
        <v>3373</v>
      </c>
      <c r="K242" s="151">
        <v>2.5</v>
      </c>
      <c r="L242" s="151">
        <v>138.5</v>
      </c>
      <c r="M242" s="262" t="s">
        <v>3670</v>
      </c>
      <c r="N242" s="161">
        <v>0</v>
      </c>
      <c r="O242" s="161">
        <v>25</v>
      </c>
      <c r="P242" s="143" t="s">
        <v>4494</v>
      </c>
      <c r="Q242" s="348">
        <f t="shared" si="29"/>
        <v>5</v>
      </c>
      <c r="R242" s="2095" t="s">
        <v>4849</v>
      </c>
      <c r="S242" s="2095" t="s">
        <v>1527</v>
      </c>
      <c r="T242" s="2158"/>
      <c r="U242" s="329" t="str">
        <f t="shared" si="28"/>
        <v xml:space="preserve"> </v>
      </c>
      <c r="V242" s="329">
        <v>2014</v>
      </c>
      <c r="W242" s="2158"/>
      <c r="X242" s="2158"/>
      <c r="Y242" s="2158"/>
      <c r="Z242" s="2185"/>
      <c r="AA242" s="2084"/>
    </row>
    <row r="243" spans="1:27" s="2085" customFormat="1">
      <c r="A243" s="2182">
        <f>A242+1</f>
        <v>2</v>
      </c>
      <c r="B243" s="2525" t="s">
        <v>15695</v>
      </c>
      <c r="C243" s="142" t="s">
        <v>1978</v>
      </c>
      <c r="D243" s="142" t="s">
        <v>2458</v>
      </c>
      <c r="E243" s="262" t="s">
        <v>1979</v>
      </c>
      <c r="F243" s="262"/>
      <c r="G243" s="262" t="s">
        <v>4601</v>
      </c>
      <c r="H243" s="2169"/>
      <c r="I243" s="44"/>
      <c r="J243" s="2170" t="s">
        <v>3406</v>
      </c>
      <c r="K243" s="151">
        <v>1.29</v>
      </c>
      <c r="L243" s="151">
        <v>-28.5</v>
      </c>
      <c r="M243" s="262" t="s">
        <v>3670</v>
      </c>
      <c r="N243" s="161">
        <v>-0.2</v>
      </c>
      <c r="O243" s="161">
        <v>7.5</v>
      </c>
      <c r="P243" s="143" t="s">
        <v>4494</v>
      </c>
      <c r="Q243" s="348">
        <f t="shared" si="29"/>
        <v>5</v>
      </c>
      <c r="R243" s="2095" t="s">
        <v>4849</v>
      </c>
      <c r="S243" s="2095" t="s">
        <v>1527</v>
      </c>
      <c r="T243" s="2158">
        <v>90021140</v>
      </c>
      <c r="U243" s="329" t="str">
        <f t="shared" si="28"/>
        <v xml:space="preserve"> </v>
      </c>
      <c r="V243" s="329">
        <v>2014</v>
      </c>
      <c r="W243" s="2158"/>
      <c r="X243" s="2158"/>
      <c r="Y243" s="2158"/>
      <c r="Z243" s="2185"/>
      <c r="AA243" s="2084"/>
    </row>
    <row r="244" spans="1:27" s="2085" customFormat="1">
      <c r="A244" s="2182">
        <f t="shared" ref="A244:A307" si="31">A243+1</f>
        <v>3</v>
      </c>
      <c r="B244" s="808" t="s">
        <v>15696</v>
      </c>
      <c r="C244" s="142" t="s">
        <v>1980</v>
      </c>
      <c r="D244" s="142" t="s">
        <v>2458</v>
      </c>
      <c r="E244" s="262" t="s">
        <v>1979</v>
      </c>
      <c r="F244" s="262"/>
      <c r="G244" s="262" t="s">
        <v>4601</v>
      </c>
      <c r="H244" s="2169"/>
      <c r="I244" s="44"/>
      <c r="J244" s="2170" t="s">
        <v>3406</v>
      </c>
      <c r="K244" s="151">
        <v>1.29</v>
      </c>
      <c r="L244" s="151">
        <v>-28.5</v>
      </c>
      <c r="M244" s="262" t="s">
        <v>3670</v>
      </c>
      <c r="N244" s="161">
        <v>-0.2</v>
      </c>
      <c r="O244" s="161">
        <v>7.5</v>
      </c>
      <c r="P244" s="143" t="s">
        <v>4494</v>
      </c>
      <c r="Q244" s="348">
        <f t="shared" si="29"/>
        <v>5</v>
      </c>
      <c r="R244" s="2095" t="s">
        <v>4849</v>
      </c>
      <c r="S244" s="2095" t="s">
        <v>1527</v>
      </c>
      <c r="T244" s="2158">
        <v>90021140</v>
      </c>
      <c r="U244" s="329" t="str">
        <f t="shared" si="28"/>
        <v xml:space="preserve"> </v>
      </c>
      <c r="V244" s="329">
        <v>2014</v>
      </c>
      <c r="W244" s="2158"/>
      <c r="X244" s="2158"/>
      <c r="Y244" s="2158"/>
      <c r="Z244" s="2185"/>
      <c r="AA244" s="2084"/>
    </row>
    <row r="245" spans="1:27" s="2085" customFormat="1">
      <c r="A245" s="2182">
        <f t="shared" si="31"/>
        <v>4</v>
      </c>
      <c r="B245" s="808" t="s">
        <v>15697</v>
      </c>
      <c r="C245" s="142" t="s">
        <v>1980</v>
      </c>
      <c r="D245" s="142" t="s">
        <v>2458</v>
      </c>
      <c r="E245" s="262" t="s">
        <v>1979</v>
      </c>
      <c r="F245" s="262"/>
      <c r="G245" s="262" t="s">
        <v>4601</v>
      </c>
      <c r="H245" s="2169"/>
      <c r="I245" s="44"/>
      <c r="J245" s="2170" t="s">
        <v>3406</v>
      </c>
      <c r="K245" s="151">
        <v>1.29</v>
      </c>
      <c r="L245" s="151">
        <v>-28.5</v>
      </c>
      <c r="M245" s="262" t="s">
        <v>3670</v>
      </c>
      <c r="N245" s="161">
        <v>-0.2</v>
      </c>
      <c r="O245" s="161">
        <v>7.5</v>
      </c>
      <c r="P245" s="143" t="s">
        <v>4494</v>
      </c>
      <c r="Q245" s="348">
        <f t="shared" si="29"/>
        <v>5</v>
      </c>
      <c r="R245" s="2095" t="s">
        <v>4849</v>
      </c>
      <c r="S245" s="2095" t="s">
        <v>1527</v>
      </c>
      <c r="T245" s="2158">
        <v>90021140</v>
      </c>
      <c r="U245" s="329" t="str">
        <f t="shared" si="28"/>
        <v xml:space="preserve"> </v>
      </c>
      <c r="V245" s="329">
        <v>2014</v>
      </c>
      <c r="W245" s="2158"/>
      <c r="X245" s="2158"/>
      <c r="Y245" s="2158"/>
      <c r="Z245" s="2185"/>
      <c r="AA245" s="2084"/>
    </row>
    <row r="246" spans="1:27" s="2085" customFormat="1">
      <c r="A246" s="2182">
        <f t="shared" si="31"/>
        <v>5</v>
      </c>
      <c r="B246" s="808" t="s">
        <v>15698</v>
      </c>
      <c r="C246" s="142" t="s">
        <v>1981</v>
      </c>
      <c r="D246" s="142" t="s">
        <v>2458</v>
      </c>
      <c r="E246" s="262" t="s">
        <v>1982</v>
      </c>
      <c r="F246" s="262"/>
      <c r="G246" s="262" t="s">
        <v>4601</v>
      </c>
      <c r="H246" s="2169"/>
      <c r="I246" s="44"/>
      <c r="J246" s="2170" t="s">
        <v>3406</v>
      </c>
      <c r="K246" s="151">
        <v>16.5</v>
      </c>
      <c r="L246" s="151">
        <v>75</v>
      </c>
      <c r="M246" s="262" t="s">
        <v>3670</v>
      </c>
      <c r="N246" s="161">
        <v>8</v>
      </c>
      <c r="O246" s="161">
        <v>32</v>
      </c>
      <c r="P246" s="143" t="s">
        <v>4494</v>
      </c>
      <c r="Q246" s="348">
        <f t="shared" si="29"/>
        <v>5</v>
      </c>
      <c r="R246" s="2095" t="s">
        <v>4849</v>
      </c>
      <c r="S246" s="2095" t="s">
        <v>1527</v>
      </c>
      <c r="T246" s="2158"/>
      <c r="U246" s="329" t="str">
        <f t="shared" si="28"/>
        <v xml:space="preserve"> </v>
      </c>
      <c r="V246" s="329">
        <v>2014</v>
      </c>
      <c r="W246" s="2158"/>
      <c r="X246" s="2158"/>
      <c r="Y246" s="2158"/>
      <c r="Z246" s="2185"/>
      <c r="AA246" s="2084"/>
    </row>
    <row r="247" spans="1:27" s="2085" customFormat="1">
      <c r="A247" s="2182">
        <f t="shared" si="31"/>
        <v>6</v>
      </c>
      <c r="B247" s="808" t="s">
        <v>15699</v>
      </c>
      <c r="C247" s="142" t="s">
        <v>1983</v>
      </c>
      <c r="D247" s="142" t="s">
        <v>2458</v>
      </c>
      <c r="E247" s="262" t="s">
        <v>1982</v>
      </c>
      <c r="F247" s="262"/>
      <c r="G247" s="262" t="s">
        <v>4601</v>
      </c>
      <c r="H247" s="2169"/>
      <c r="I247" s="44"/>
      <c r="J247" s="2170" t="s">
        <v>3406</v>
      </c>
      <c r="K247" s="151">
        <v>16.5</v>
      </c>
      <c r="L247" s="151">
        <v>75</v>
      </c>
      <c r="M247" s="262" t="s">
        <v>3670</v>
      </c>
      <c r="N247" s="161">
        <v>8</v>
      </c>
      <c r="O247" s="161">
        <v>32</v>
      </c>
      <c r="P247" s="143" t="s">
        <v>4494</v>
      </c>
      <c r="Q247" s="348">
        <f t="shared" si="29"/>
        <v>5</v>
      </c>
      <c r="R247" s="2095" t="s">
        <v>4849</v>
      </c>
      <c r="S247" s="2095" t="s">
        <v>1527</v>
      </c>
      <c r="T247" s="2158"/>
      <c r="U247" s="329" t="str">
        <f t="shared" si="28"/>
        <v xml:space="preserve"> </v>
      </c>
      <c r="V247" s="329">
        <v>2014</v>
      </c>
      <c r="W247" s="2158"/>
      <c r="X247" s="2158"/>
      <c r="Y247" s="2158"/>
      <c r="Z247" s="2185"/>
      <c r="AA247" s="2084"/>
    </row>
    <row r="248" spans="1:27" s="2085" customFormat="1">
      <c r="A248" s="2182">
        <f t="shared" si="31"/>
        <v>7</v>
      </c>
      <c r="B248" s="808" t="s">
        <v>15700</v>
      </c>
      <c r="C248" s="142" t="s">
        <v>1984</v>
      </c>
      <c r="D248" s="142" t="s">
        <v>2458</v>
      </c>
      <c r="E248" s="262" t="s">
        <v>1982</v>
      </c>
      <c r="F248" s="262"/>
      <c r="G248" s="262" t="s">
        <v>4601</v>
      </c>
      <c r="H248" s="2169"/>
      <c r="I248" s="44"/>
      <c r="J248" s="2170" t="s">
        <v>3406</v>
      </c>
      <c r="K248" s="151">
        <v>16.5</v>
      </c>
      <c r="L248" s="151">
        <v>75</v>
      </c>
      <c r="M248" s="262" t="s">
        <v>3670</v>
      </c>
      <c r="N248" s="161">
        <v>8</v>
      </c>
      <c r="O248" s="161">
        <v>32</v>
      </c>
      <c r="P248" s="143" t="s">
        <v>4494</v>
      </c>
      <c r="Q248" s="348">
        <f t="shared" si="29"/>
        <v>5</v>
      </c>
      <c r="R248" s="2095" t="s">
        <v>4849</v>
      </c>
      <c r="S248" s="2095" t="s">
        <v>1527</v>
      </c>
      <c r="T248" s="2158"/>
      <c r="U248" s="329" t="str">
        <f t="shared" si="28"/>
        <v xml:space="preserve"> </v>
      </c>
      <c r="V248" s="329">
        <v>2014</v>
      </c>
      <c r="W248" s="2158"/>
      <c r="X248" s="2158"/>
      <c r="Y248" s="2158"/>
      <c r="Z248" s="2185"/>
      <c r="AA248" s="2084"/>
    </row>
    <row r="249" spans="1:27" s="2085" customFormat="1">
      <c r="A249" s="2182">
        <f t="shared" si="31"/>
        <v>8</v>
      </c>
      <c r="B249" s="808" t="s">
        <v>15701</v>
      </c>
      <c r="C249" s="142" t="s">
        <v>1981</v>
      </c>
      <c r="D249" s="142" t="s">
        <v>2458</v>
      </c>
      <c r="E249" s="262" t="s">
        <v>1982</v>
      </c>
      <c r="F249" s="262"/>
      <c r="G249" s="262" t="s">
        <v>4601</v>
      </c>
      <c r="H249" s="2169"/>
      <c r="I249" s="44"/>
      <c r="J249" s="2170" t="s">
        <v>3406</v>
      </c>
      <c r="K249" s="151">
        <v>16.5</v>
      </c>
      <c r="L249" s="151">
        <v>75</v>
      </c>
      <c r="M249" s="262" t="s">
        <v>3670</v>
      </c>
      <c r="N249" s="161">
        <v>8</v>
      </c>
      <c r="O249" s="161">
        <v>32</v>
      </c>
      <c r="P249" s="143" t="s">
        <v>4494</v>
      </c>
      <c r="Q249" s="348">
        <f t="shared" si="29"/>
        <v>5</v>
      </c>
      <c r="R249" s="2095" t="s">
        <v>4849</v>
      </c>
      <c r="S249" s="2095" t="s">
        <v>1527</v>
      </c>
      <c r="T249" s="2158"/>
      <c r="U249" s="329" t="str">
        <f t="shared" si="28"/>
        <v xml:space="preserve"> </v>
      </c>
      <c r="V249" s="329">
        <v>2014</v>
      </c>
      <c r="W249" s="2158"/>
      <c r="X249" s="2158"/>
      <c r="Y249" s="2158"/>
      <c r="Z249" s="2185"/>
      <c r="AA249" s="2084"/>
    </row>
    <row r="250" spans="1:27" s="2085" customFormat="1">
      <c r="A250" s="2182">
        <f t="shared" si="31"/>
        <v>9</v>
      </c>
      <c r="B250" s="808" t="s">
        <v>15702</v>
      </c>
      <c r="C250" s="142" t="s">
        <v>1983</v>
      </c>
      <c r="D250" s="142" t="s">
        <v>2458</v>
      </c>
      <c r="E250" s="262" t="s">
        <v>1982</v>
      </c>
      <c r="F250" s="262"/>
      <c r="G250" s="262" t="s">
        <v>4601</v>
      </c>
      <c r="H250" s="2169"/>
      <c r="I250" s="44"/>
      <c r="J250" s="2170" t="s">
        <v>3406</v>
      </c>
      <c r="K250" s="151">
        <v>16.5</v>
      </c>
      <c r="L250" s="151">
        <v>75</v>
      </c>
      <c r="M250" s="262" t="s">
        <v>3670</v>
      </c>
      <c r="N250" s="161">
        <v>8</v>
      </c>
      <c r="O250" s="161">
        <v>32</v>
      </c>
      <c r="P250" s="143" t="s">
        <v>4494</v>
      </c>
      <c r="Q250" s="348">
        <f t="shared" si="29"/>
        <v>5</v>
      </c>
      <c r="R250" s="2095" t="s">
        <v>4849</v>
      </c>
      <c r="S250" s="2095" t="s">
        <v>1527</v>
      </c>
      <c r="T250" s="2158"/>
      <c r="U250" s="329" t="str">
        <f t="shared" si="28"/>
        <v xml:space="preserve"> </v>
      </c>
      <c r="V250" s="329">
        <v>2014</v>
      </c>
      <c r="W250" s="2158"/>
      <c r="X250" s="2158"/>
      <c r="Y250" s="2158"/>
      <c r="Z250" s="2185"/>
      <c r="AA250" s="2084"/>
    </row>
    <row r="251" spans="1:27" s="2085" customFormat="1">
      <c r="A251" s="2182">
        <f t="shared" si="31"/>
        <v>10</v>
      </c>
      <c r="B251" s="808" t="s">
        <v>15703</v>
      </c>
      <c r="C251" s="142" t="s">
        <v>1984</v>
      </c>
      <c r="D251" s="142" t="s">
        <v>2458</v>
      </c>
      <c r="E251" s="262" t="s">
        <v>1982</v>
      </c>
      <c r="F251" s="262"/>
      <c r="G251" s="262" t="s">
        <v>4601</v>
      </c>
      <c r="H251" s="2169"/>
      <c r="I251" s="44"/>
      <c r="J251" s="2170" t="s">
        <v>3406</v>
      </c>
      <c r="K251" s="151">
        <v>16.5</v>
      </c>
      <c r="L251" s="151">
        <v>75</v>
      </c>
      <c r="M251" s="262" t="s">
        <v>3670</v>
      </c>
      <c r="N251" s="161">
        <v>8</v>
      </c>
      <c r="O251" s="161">
        <v>32</v>
      </c>
      <c r="P251" s="143" t="s">
        <v>4494</v>
      </c>
      <c r="Q251" s="348">
        <f t="shared" si="29"/>
        <v>5</v>
      </c>
      <c r="R251" s="2095" t="s">
        <v>4849</v>
      </c>
      <c r="S251" s="2095" t="s">
        <v>1527</v>
      </c>
      <c r="T251" s="2158"/>
      <c r="U251" s="329" t="str">
        <f t="shared" si="28"/>
        <v xml:space="preserve"> </v>
      </c>
      <c r="V251" s="329">
        <v>2014</v>
      </c>
      <c r="W251" s="2158"/>
      <c r="X251" s="2158"/>
      <c r="Y251" s="2158"/>
      <c r="Z251" s="2185"/>
      <c r="AA251" s="2084"/>
    </row>
    <row r="252" spans="1:27" s="2085" customFormat="1">
      <c r="A252" s="2182">
        <f t="shared" si="31"/>
        <v>11</v>
      </c>
      <c r="B252" s="808" t="s">
        <v>15704</v>
      </c>
      <c r="C252" s="142" t="s">
        <v>1985</v>
      </c>
      <c r="D252" s="142" t="s">
        <v>2458</v>
      </c>
      <c r="E252" s="262" t="s">
        <v>1986</v>
      </c>
      <c r="F252" s="262"/>
      <c r="G252" s="262" t="s">
        <v>1987</v>
      </c>
      <c r="H252" s="2169"/>
      <c r="I252" s="44"/>
      <c r="J252" s="2170" t="s">
        <v>4490</v>
      </c>
      <c r="K252" s="2190" t="s">
        <v>2524</v>
      </c>
      <c r="L252" s="151">
        <v>45</v>
      </c>
      <c r="M252" s="262" t="s">
        <v>3670</v>
      </c>
      <c r="N252" s="2190" t="s">
        <v>2524</v>
      </c>
      <c r="O252" s="2190" t="s">
        <v>2524</v>
      </c>
      <c r="P252" s="143" t="s">
        <v>4494</v>
      </c>
      <c r="Q252" s="348">
        <f t="shared" si="29"/>
        <v>5</v>
      </c>
      <c r="R252" s="2095" t="s">
        <v>4849</v>
      </c>
      <c r="S252" s="2095" t="s">
        <v>1527</v>
      </c>
      <c r="T252" s="2158"/>
      <c r="U252" s="329" t="str">
        <f t="shared" si="28"/>
        <v xml:space="preserve"> </v>
      </c>
      <c r="V252" s="329">
        <v>2014</v>
      </c>
      <c r="W252" s="2158"/>
      <c r="X252" s="2158"/>
      <c r="Y252" s="2158"/>
      <c r="Z252" s="2185"/>
      <c r="AA252" s="2084"/>
    </row>
    <row r="253" spans="1:27" s="2085" customFormat="1">
      <c r="A253" s="2182">
        <f t="shared" si="31"/>
        <v>12</v>
      </c>
      <c r="B253" s="808" t="s">
        <v>15705</v>
      </c>
      <c r="C253" s="142" t="s">
        <v>1988</v>
      </c>
      <c r="D253" s="142" t="s">
        <v>2458</v>
      </c>
      <c r="E253" s="262" t="s">
        <v>1986</v>
      </c>
      <c r="F253" s="262"/>
      <c r="G253" s="262" t="s">
        <v>1987</v>
      </c>
      <c r="H253" s="2169"/>
      <c r="I253" s="44"/>
      <c r="J253" s="2170" t="s">
        <v>4490</v>
      </c>
      <c r="K253" s="2190" t="s">
        <v>2524</v>
      </c>
      <c r="L253" s="151">
        <v>45</v>
      </c>
      <c r="M253" s="262" t="s">
        <v>3670</v>
      </c>
      <c r="N253" s="2190" t="s">
        <v>2524</v>
      </c>
      <c r="O253" s="2190" t="s">
        <v>2524</v>
      </c>
      <c r="P253" s="143" t="s">
        <v>4494</v>
      </c>
      <c r="Q253" s="348">
        <f t="shared" si="29"/>
        <v>5</v>
      </c>
      <c r="R253" s="2095" t="s">
        <v>4849</v>
      </c>
      <c r="S253" s="2095" t="s">
        <v>1527</v>
      </c>
      <c r="T253" s="2158"/>
      <c r="U253" s="329" t="str">
        <f t="shared" si="28"/>
        <v xml:space="preserve"> </v>
      </c>
      <c r="V253" s="329">
        <v>2014</v>
      </c>
      <c r="W253" s="2158"/>
      <c r="X253" s="2158"/>
      <c r="Y253" s="2158"/>
      <c r="Z253" s="2185"/>
      <c r="AA253" s="2084"/>
    </row>
    <row r="254" spans="1:27" s="2085" customFormat="1">
      <c r="A254" s="2182">
        <f t="shared" si="31"/>
        <v>13</v>
      </c>
      <c r="B254" s="808" t="s">
        <v>15706</v>
      </c>
      <c r="C254" s="142" t="s">
        <v>1989</v>
      </c>
      <c r="D254" s="142" t="s">
        <v>2458</v>
      </c>
      <c r="E254" s="262" t="s">
        <v>1986</v>
      </c>
      <c r="F254" s="262"/>
      <c r="G254" s="262" t="s">
        <v>1987</v>
      </c>
      <c r="H254" s="2169"/>
      <c r="I254" s="44"/>
      <c r="J254" s="2170" t="s">
        <v>4490</v>
      </c>
      <c r="K254" s="2190" t="s">
        <v>2524</v>
      </c>
      <c r="L254" s="151">
        <v>45</v>
      </c>
      <c r="M254" s="262" t="s">
        <v>3670</v>
      </c>
      <c r="N254" s="2190" t="s">
        <v>2524</v>
      </c>
      <c r="O254" s="2190" t="s">
        <v>2524</v>
      </c>
      <c r="P254" s="143" t="s">
        <v>4494</v>
      </c>
      <c r="Q254" s="348">
        <f t="shared" si="29"/>
        <v>5</v>
      </c>
      <c r="R254" s="2095" t="s">
        <v>4849</v>
      </c>
      <c r="S254" s="2095" t="s">
        <v>1527</v>
      </c>
      <c r="T254" s="2158"/>
      <c r="U254" s="329" t="str">
        <f t="shared" si="28"/>
        <v xml:space="preserve"> </v>
      </c>
      <c r="V254" s="329">
        <v>2014</v>
      </c>
      <c r="W254" s="2158"/>
      <c r="X254" s="2158"/>
      <c r="Y254" s="2158"/>
      <c r="Z254" s="2185"/>
      <c r="AA254" s="2084"/>
    </row>
    <row r="255" spans="1:27" s="2085" customFormat="1">
      <c r="A255" s="2182">
        <f t="shared" si="31"/>
        <v>14</v>
      </c>
      <c r="B255" s="808" t="s">
        <v>15707</v>
      </c>
      <c r="C255" s="142" t="s">
        <v>1990</v>
      </c>
      <c r="D255" s="142" t="s">
        <v>2456</v>
      </c>
      <c r="E255" s="262" t="s">
        <v>1991</v>
      </c>
      <c r="F255" s="262"/>
      <c r="G255" s="262" t="s">
        <v>4601</v>
      </c>
      <c r="H255" s="2169"/>
      <c r="I255" s="44"/>
      <c r="J255" s="2170" t="s">
        <v>4490</v>
      </c>
      <c r="K255" s="151">
        <v>2.5</v>
      </c>
      <c r="L255" s="151">
        <v>50</v>
      </c>
      <c r="M255" s="262" t="s">
        <v>3670</v>
      </c>
      <c r="N255" s="161">
        <v>-0.2</v>
      </c>
      <c r="O255" s="161">
        <v>8</v>
      </c>
      <c r="P255" s="143" t="s">
        <v>4494</v>
      </c>
      <c r="Q255" s="348">
        <f t="shared" si="29"/>
        <v>5</v>
      </c>
      <c r="R255" s="2095" t="s">
        <v>4849</v>
      </c>
      <c r="S255" s="2095" t="s">
        <v>1527</v>
      </c>
      <c r="T255" s="2158"/>
      <c r="U255" s="329" t="str">
        <f t="shared" si="28"/>
        <v xml:space="preserve"> </v>
      </c>
      <c r="V255" s="329">
        <v>2014</v>
      </c>
      <c r="W255" s="2158"/>
      <c r="X255" s="2158"/>
      <c r="Y255" s="2158"/>
      <c r="Z255" s="2185"/>
      <c r="AA255" s="2084"/>
    </row>
    <row r="256" spans="1:27" s="2085" customFormat="1">
      <c r="A256" s="2182">
        <f t="shared" si="31"/>
        <v>15</v>
      </c>
      <c r="B256" s="808" t="s">
        <v>15708</v>
      </c>
      <c r="C256" s="142" t="s">
        <v>1992</v>
      </c>
      <c r="D256" s="142" t="s">
        <v>2457</v>
      </c>
      <c r="E256" s="262" t="s">
        <v>1991</v>
      </c>
      <c r="F256" s="262"/>
      <c r="G256" s="262" t="s">
        <v>4601</v>
      </c>
      <c r="H256" s="2169"/>
      <c r="I256" s="44"/>
      <c r="J256" s="2170" t="s">
        <v>4490</v>
      </c>
      <c r="K256" s="151">
        <v>2.5</v>
      </c>
      <c r="L256" s="151">
        <v>50</v>
      </c>
      <c r="M256" s="262" t="s">
        <v>3670</v>
      </c>
      <c r="N256" s="161">
        <v>-0.2</v>
      </c>
      <c r="O256" s="161">
        <v>8</v>
      </c>
      <c r="P256" s="143" t="s">
        <v>4494</v>
      </c>
      <c r="Q256" s="348">
        <f t="shared" si="29"/>
        <v>5</v>
      </c>
      <c r="R256" s="2095" t="s">
        <v>4849</v>
      </c>
      <c r="S256" s="2095" t="s">
        <v>1527</v>
      </c>
      <c r="T256" s="2158"/>
      <c r="U256" s="329" t="str">
        <f t="shared" si="28"/>
        <v xml:space="preserve"> </v>
      </c>
      <c r="V256" s="329">
        <v>2014</v>
      </c>
      <c r="W256" s="2158"/>
      <c r="X256" s="2158"/>
      <c r="Y256" s="2158"/>
      <c r="Z256" s="2185"/>
      <c r="AA256" s="2084"/>
    </row>
    <row r="257" spans="1:27" s="2085" customFormat="1">
      <c r="A257" s="2182">
        <f t="shared" si="31"/>
        <v>16</v>
      </c>
      <c r="B257" s="808" t="s">
        <v>15709</v>
      </c>
      <c r="C257" s="142" t="s">
        <v>1993</v>
      </c>
      <c r="D257" s="142" t="s">
        <v>2458</v>
      </c>
      <c r="E257" s="262" t="s">
        <v>1986</v>
      </c>
      <c r="F257" s="262"/>
      <c r="G257" s="262" t="s">
        <v>1987</v>
      </c>
      <c r="H257" s="2169"/>
      <c r="I257" s="44"/>
      <c r="J257" s="2170" t="s">
        <v>4490</v>
      </c>
      <c r="K257" s="2190" t="s">
        <v>2524</v>
      </c>
      <c r="L257" s="151">
        <v>45</v>
      </c>
      <c r="M257" s="262" t="s">
        <v>3670</v>
      </c>
      <c r="N257" s="2190" t="s">
        <v>2524</v>
      </c>
      <c r="O257" s="2190" t="s">
        <v>2524</v>
      </c>
      <c r="P257" s="143" t="s">
        <v>4494</v>
      </c>
      <c r="Q257" s="348">
        <f t="shared" si="29"/>
        <v>5</v>
      </c>
      <c r="R257" s="2095" t="s">
        <v>4849</v>
      </c>
      <c r="S257" s="2095" t="s">
        <v>1527</v>
      </c>
      <c r="T257" s="2158"/>
      <c r="U257" s="329" t="str">
        <f t="shared" si="28"/>
        <v xml:space="preserve"> </v>
      </c>
      <c r="V257" s="329">
        <v>2014</v>
      </c>
      <c r="W257" s="2158"/>
      <c r="X257" s="2158"/>
      <c r="Y257" s="2158"/>
      <c r="Z257" s="2185"/>
      <c r="AA257" s="2084"/>
    </row>
    <row r="258" spans="1:27" s="2085" customFormat="1">
      <c r="A258" s="2182">
        <f t="shared" si="31"/>
        <v>17</v>
      </c>
      <c r="B258" s="808" t="s">
        <v>15710</v>
      </c>
      <c r="C258" s="142" t="s">
        <v>1993</v>
      </c>
      <c r="D258" s="142" t="s">
        <v>2458</v>
      </c>
      <c r="E258" s="262" t="s">
        <v>1986</v>
      </c>
      <c r="F258" s="262"/>
      <c r="G258" s="262" t="s">
        <v>1987</v>
      </c>
      <c r="H258" s="2169"/>
      <c r="I258" s="44"/>
      <c r="J258" s="2170" t="s">
        <v>4490</v>
      </c>
      <c r="K258" s="2190" t="s">
        <v>2524</v>
      </c>
      <c r="L258" s="151">
        <v>45</v>
      </c>
      <c r="M258" s="262" t="s">
        <v>3670</v>
      </c>
      <c r="N258" s="2190" t="s">
        <v>2524</v>
      </c>
      <c r="O258" s="2190" t="s">
        <v>2524</v>
      </c>
      <c r="P258" s="143" t="s">
        <v>4494</v>
      </c>
      <c r="Q258" s="348">
        <f t="shared" si="29"/>
        <v>5</v>
      </c>
      <c r="R258" s="2095" t="s">
        <v>4849</v>
      </c>
      <c r="S258" s="2095" t="s">
        <v>1527</v>
      </c>
      <c r="T258" s="2158"/>
      <c r="U258" s="329" t="str">
        <f t="shared" si="28"/>
        <v xml:space="preserve"> </v>
      </c>
      <c r="V258" s="329">
        <v>2014</v>
      </c>
      <c r="W258" s="2158"/>
      <c r="X258" s="2158"/>
      <c r="Y258" s="2158"/>
      <c r="Z258" s="2185"/>
      <c r="AA258" s="2084"/>
    </row>
    <row r="259" spans="1:27" s="2085" customFormat="1">
      <c r="A259" s="2182">
        <f t="shared" si="31"/>
        <v>18</v>
      </c>
      <c r="B259" s="808" t="s">
        <v>15711</v>
      </c>
      <c r="C259" s="142" t="s">
        <v>1993</v>
      </c>
      <c r="D259" s="142" t="s">
        <v>2458</v>
      </c>
      <c r="E259" s="262" t="s">
        <v>1986</v>
      </c>
      <c r="F259" s="262"/>
      <c r="G259" s="262" t="s">
        <v>1987</v>
      </c>
      <c r="H259" s="2169"/>
      <c r="I259" s="44"/>
      <c r="J259" s="2170" t="s">
        <v>4490</v>
      </c>
      <c r="K259" s="2190" t="s">
        <v>2524</v>
      </c>
      <c r="L259" s="151">
        <v>45</v>
      </c>
      <c r="M259" s="262" t="s">
        <v>3670</v>
      </c>
      <c r="N259" s="2190" t="s">
        <v>2524</v>
      </c>
      <c r="O259" s="2190" t="s">
        <v>2524</v>
      </c>
      <c r="P259" s="143" t="s">
        <v>4494</v>
      </c>
      <c r="Q259" s="348">
        <f t="shared" si="29"/>
        <v>5</v>
      </c>
      <c r="R259" s="2095" t="s">
        <v>4849</v>
      </c>
      <c r="S259" s="2095" t="s">
        <v>1527</v>
      </c>
      <c r="T259" s="2158"/>
      <c r="U259" s="329" t="str">
        <f t="shared" si="28"/>
        <v xml:space="preserve"> </v>
      </c>
      <c r="V259" s="329">
        <v>2014</v>
      </c>
      <c r="W259" s="2158"/>
      <c r="X259" s="2158"/>
      <c r="Y259" s="2158"/>
      <c r="Z259" s="2185"/>
      <c r="AA259" s="2084"/>
    </row>
    <row r="260" spans="1:27" s="2085" customFormat="1">
      <c r="A260" s="2182">
        <f t="shared" si="31"/>
        <v>19</v>
      </c>
      <c r="B260" s="808" t="s">
        <v>15712</v>
      </c>
      <c r="C260" s="142" t="s">
        <v>1994</v>
      </c>
      <c r="D260" s="142" t="s">
        <v>2456</v>
      </c>
      <c r="E260" s="262" t="s">
        <v>19375</v>
      </c>
      <c r="F260" s="262" t="s">
        <v>1995</v>
      </c>
      <c r="G260" s="262" t="s">
        <v>1996</v>
      </c>
      <c r="H260" s="2169"/>
      <c r="I260" s="44"/>
      <c r="J260" s="2170" t="s">
        <v>4490</v>
      </c>
      <c r="K260" s="151">
        <v>2.5</v>
      </c>
      <c r="L260" s="151">
        <v>50</v>
      </c>
      <c r="M260" s="262" t="s">
        <v>3670</v>
      </c>
      <c r="N260" s="2190" t="s">
        <v>2524</v>
      </c>
      <c r="O260" s="2190" t="s">
        <v>2524</v>
      </c>
      <c r="P260" s="143" t="s">
        <v>4494</v>
      </c>
      <c r="Q260" s="348">
        <f t="shared" si="29"/>
        <v>5</v>
      </c>
      <c r="R260" s="2095" t="s">
        <v>4849</v>
      </c>
      <c r="S260" s="2095" t="s">
        <v>1527</v>
      </c>
      <c r="T260" s="2158"/>
      <c r="U260" s="329" t="str">
        <f t="shared" si="28"/>
        <v xml:space="preserve"> </v>
      </c>
      <c r="V260" s="329">
        <v>2014</v>
      </c>
      <c r="W260" s="2158"/>
      <c r="X260" s="2158"/>
      <c r="Y260" s="2158"/>
      <c r="Z260" s="2185"/>
      <c r="AA260" s="2084"/>
    </row>
    <row r="261" spans="1:27" s="2085" customFormat="1">
      <c r="A261" s="2182">
        <f t="shared" si="31"/>
        <v>20</v>
      </c>
      <c r="B261" s="808" t="s">
        <v>15713</v>
      </c>
      <c r="C261" s="142" t="s">
        <v>1997</v>
      </c>
      <c r="D261" s="142" t="s">
        <v>2457</v>
      </c>
      <c r="E261" s="262" t="s">
        <v>19375</v>
      </c>
      <c r="F261" s="262" t="s">
        <v>1995</v>
      </c>
      <c r="G261" s="262" t="s">
        <v>1996</v>
      </c>
      <c r="H261" s="2169"/>
      <c r="I261" s="44"/>
      <c r="J261" s="2170" t="s">
        <v>4490</v>
      </c>
      <c r="K261" s="151">
        <v>2.5</v>
      </c>
      <c r="L261" s="151">
        <v>50</v>
      </c>
      <c r="M261" s="262" t="s">
        <v>3670</v>
      </c>
      <c r="N261" s="2190" t="s">
        <v>2524</v>
      </c>
      <c r="O261" s="2190" t="s">
        <v>2524</v>
      </c>
      <c r="P261" s="143" t="s">
        <v>4494</v>
      </c>
      <c r="Q261" s="348">
        <f t="shared" si="29"/>
        <v>5</v>
      </c>
      <c r="R261" s="2095" t="s">
        <v>4849</v>
      </c>
      <c r="S261" s="2095" t="s">
        <v>1527</v>
      </c>
      <c r="T261" s="2158"/>
      <c r="U261" s="329" t="str">
        <f t="shared" si="28"/>
        <v xml:space="preserve"> </v>
      </c>
      <c r="V261" s="329">
        <v>2014</v>
      </c>
      <c r="W261" s="2158"/>
      <c r="X261" s="2158"/>
      <c r="Y261" s="2158"/>
      <c r="Z261" s="2185"/>
      <c r="AA261" s="2084"/>
    </row>
    <row r="262" spans="1:27" s="2085" customFormat="1">
      <c r="A262" s="2182">
        <f t="shared" si="31"/>
        <v>21</v>
      </c>
      <c r="B262" s="808" t="s">
        <v>15714</v>
      </c>
      <c r="C262" s="142" t="s">
        <v>1998</v>
      </c>
      <c r="D262" s="142" t="s">
        <v>2449</v>
      </c>
      <c r="E262" s="262" t="s">
        <v>4243</v>
      </c>
      <c r="F262" s="262"/>
      <c r="G262" s="262" t="s">
        <v>4859</v>
      </c>
      <c r="H262" s="2169"/>
      <c r="I262" s="44" t="s">
        <v>19293</v>
      </c>
      <c r="J262" s="2170" t="s">
        <v>1974</v>
      </c>
      <c r="K262" s="151">
        <v>1.4999999999999999E-2</v>
      </c>
      <c r="L262" s="151">
        <v>248.4</v>
      </c>
      <c r="M262" s="262" t="s">
        <v>4766</v>
      </c>
      <c r="N262" s="161">
        <v>-0.5</v>
      </c>
      <c r="O262" s="161">
        <v>2.5</v>
      </c>
      <c r="P262" s="143" t="s">
        <v>1999</v>
      </c>
      <c r="Q262" s="348">
        <f t="shared" si="29"/>
        <v>5</v>
      </c>
      <c r="R262" s="2095" t="s">
        <v>4849</v>
      </c>
      <c r="S262" s="2095" t="s">
        <v>1527</v>
      </c>
      <c r="T262" s="2158"/>
      <c r="U262" s="329" t="str">
        <f t="shared" si="28"/>
        <v xml:space="preserve"> </v>
      </c>
      <c r="V262" s="329">
        <v>2014</v>
      </c>
      <c r="W262" s="2158"/>
      <c r="X262" s="2158"/>
      <c r="Y262" s="2158"/>
      <c r="Z262" s="2185"/>
      <c r="AA262" s="2084"/>
    </row>
    <row r="263" spans="1:27" s="2085" customFormat="1">
      <c r="A263" s="2182">
        <f t="shared" si="31"/>
        <v>22</v>
      </c>
      <c r="B263" s="808" t="s">
        <v>15715</v>
      </c>
      <c r="C263" s="142" t="s">
        <v>2000</v>
      </c>
      <c r="D263" s="142" t="s">
        <v>2449</v>
      </c>
      <c r="E263" s="262" t="s">
        <v>19340</v>
      </c>
      <c r="F263" s="262" t="s">
        <v>19360</v>
      </c>
      <c r="G263" s="262" t="s">
        <v>4859</v>
      </c>
      <c r="H263" s="2169"/>
      <c r="I263" s="44"/>
      <c r="J263" s="2170" t="s">
        <v>1974</v>
      </c>
      <c r="K263" s="151">
        <v>1.0999999999999999E-2</v>
      </c>
      <c r="L263" s="151">
        <v>151</v>
      </c>
      <c r="M263" s="262" t="s">
        <v>4766</v>
      </c>
      <c r="N263" s="161">
        <v>-0.5</v>
      </c>
      <c r="O263" s="161">
        <v>2.5</v>
      </c>
      <c r="P263" s="143" t="s">
        <v>1999</v>
      </c>
      <c r="Q263" s="348">
        <f t="shared" si="29"/>
        <v>5</v>
      </c>
      <c r="R263" s="2095" t="s">
        <v>4849</v>
      </c>
      <c r="S263" s="2095" t="s">
        <v>1527</v>
      </c>
      <c r="T263" s="2158"/>
      <c r="U263" s="329" t="str">
        <f t="shared" si="28"/>
        <v xml:space="preserve"> </v>
      </c>
      <c r="V263" s="329">
        <v>2014</v>
      </c>
      <c r="W263" s="2158"/>
      <c r="X263" s="2158"/>
      <c r="Y263" s="2158"/>
      <c r="Z263" s="2185" t="s">
        <v>320</v>
      </c>
      <c r="AA263" s="2084"/>
    </row>
    <row r="264" spans="1:27" s="2085" customFormat="1">
      <c r="A264" s="2182">
        <f t="shared" si="31"/>
        <v>23</v>
      </c>
      <c r="B264" s="808" t="s">
        <v>15716</v>
      </c>
      <c r="C264" s="142" t="s">
        <v>1976</v>
      </c>
      <c r="D264" s="142" t="s">
        <v>2449</v>
      </c>
      <c r="E264" s="262" t="s">
        <v>19340</v>
      </c>
      <c r="F264" s="262" t="s">
        <v>19359</v>
      </c>
      <c r="G264" s="262" t="s">
        <v>4859</v>
      </c>
      <c r="H264" s="2169"/>
      <c r="I264" s="44" t="s">
        <v>19293</v>
      </c>
      <c r="J264" s="2170" t="s">
        <v>3373</v>
      </c>
      <c r="K264" s="151">
        <v>2.5</v>
      </c>
      <c r="L264" s="151">
        <v>138.30000000000001</v>
      </c>
      <c r="M264" s="262" t="s">
        <v>4766</v>
      </c>
      <c r="N264" s="161">
        <v>-1</v>
      </c>
      <c r="O264" s="161">
        <v>9</v>
      </c>
      <c r="P264" s="143" t="s">
        <v>1999</v>
      </c>
      <c r="Q264" s="348">
        <f t="shared" si="29"/>
        <v>5</v>
      </c>
      <c r="R264" s="2095" t="s">
        <v>4849</v>
      </c>
      <c r="S264" s="2095" t="s">
        <v>1527</v>
      </c>
      <c r="T264" s="2158">
        <v>90001034</v>
      </c>
      <c r="U264" s="329" t="str">
        <f t="shared" si="28"/>
        <v xml:space="preserve"> </v>
      </c>
      <c r="V264" s="329">
        <v>2014</v>
      </c>
      <c r="W264" s="2158"/>
      <c r="X264" s="2158"/>
      <c r="Y264" s="2158"/>
      <c r="Z264" s="2185" t="s">
        <v>320</v>
      </c>
      <c r="AA264" s="2084"/>
    </row>
    <row r="265" spans="1:27" s="2085" customFormat="1">
      <c r="A265" s="2182">
        <f t="shared" si="31"/>
        <v>24</v>
      </c>
      <c r="B265" s="808" t="s">
        <v>15717</v>
      </c>
      <c r="C265" s="142" t="s">
        <v>2001</v>
      </c>
      <c r="D265" s="142" t="s">
        <v>2452</v>
      </c>
      <c r="E265" s="262" t="s">
        <v>4243</v>
      </c>
      <c r="F265" s="262"/>
      <c r="G265" s="262" t="s">
        <v>4859</v>
      </c>
      <c r="H265" s="2169"/>
      <c r="I265" s="44"/>
      <c r="J265" s="2170" t="s">
        <v>3373</v>
      </c>
      <c r="K265" s="151">
        <v>2</v>
      </c>
      <c r="L265" s="151">
        <v>138.30000000000001</v>
      </c>
      <c r="M265" s="262" t="s">
        <v>4766</v>
      </c>
      <c r="N265" s="161">
        <v>0</v>
      </c>
      <c r="O265" s="161">
        <v>10</v>
      </c>
      <c r="P265" s="143" t="s">
        <v>1999</v>
      </c>
      <c r="Q265" s="348">
        <f t="shared" si="29"/>
        <v>5</v>
      </c>
      <c r="R265" s="2095" t="s">
        <v>4849</v>
      </c>
      <c r="S265" s="2095" t="s">
        <v>1527</v>
      </c>
      <c r="T265" s="2158"/>
      <c r="U265" s="329" t="str">
        <f t="shared" si="28"/>
        <v xml:space="preserve"> </v>
      </c>
      <c r="V265" s="329">
        <v>2014</v>
      </c>
      <c r="W265" s="2158"/>
      <c r="X265" s="2158"/>
      <c r="Y265" s="2158"/>
      <c r="Z265" s="2185"/>
      <c r="AA265" s="2084"/>
    </row>
    <row r="266" spans="1:27" s="2085" customFormat="1">
      <c r="A266" s="2182">
        <f t="shared" si="31"/>
        <v>25</v>
      </c>
      <c r="B266" s="808" t="s">
        <v>15718</v>
      </c>
      <c r="C266" s="142" t="s">
        <v>2002</v>
      </c>
      <c r="D266" s="142" t="s">
        <v>2452</v>
      </c>
      <c r="E266" s="262" t="s">
        <v>19340</v>
      </c>
      <c r="F266" s="262" t="s">
        <v>19358</v>
      </c>
      <c r="G266" s="262" t="s">
        <v>4859</v>
      </c>
      <c r="H266" s="2169"/>
      <c r="I266" s="44"/>
      <c r="J266" s="2170" t="s">
        <v>3401</v>
      </c>
      <c r="K266" s="151">
        <v>3</v>
      </c>
      <c r="L266" s="151">
        <v>133</v>
      </c>
      <c r="M266" s="262" t="s">
        <v>4766</v>
      </c>
      <c r="N266" s="161">
        <v>-1</v>
      </c>
      <c r="O266" s="161">
        <v>9</v>
      </c>
      <c r="P266" s="143" t="s">
        <v>1999</v>
      </c>
      <c r="Q266" s="348">
        <f t="shared" si="29"/>
        <v>5</v>
      </c>
      <c r="R266" s="2095" t="s">
        <v>4849</v>
      </c>
      <c r="S266" s="2095" t="s">
        <v>1527</v>
      </c>
      <c r="T266" s="2158">
        <v>90001034</v>
      </c>
      <c r="U266" s="329" t="str">
        <f t="shared" si="28"/>
        <v xml:space="preserve"> </v>
      </c>
      <c r="V266" s="329">
        <v>2014</v>
      </c>
      <c r="W266" s="2158"/>
      <c r="X266" s="2158"/>
      <c r="Y266" s="2158"/>
      <c r="Z266" s="2185" t="s">
        <v>320</v>
      </c>
      <c r="AA266" s="2084"/>
    </row>
    <row r="267" spans="1:27" s="2085" customFormat="1">
      <c r="A267" s="2182">
        <f t="shared" si="31"/>
        <v>26</v>
      </c>
      <c r="B267" s="808" t="s">
        <v>15719</v>
      </c>
      <c r="C267" s="142" t="s">
        <v>2003</v>
      </c>
      <c r="D267" s="142" t="s">
        <v>2452</v>
      </c>
      <c r="E267" s="262" t="s">
        <v>4243</v>
      </c>
      <c r="F267" s="262"/>
      <c r="G267" s="262" t="s">
        <v>4859</v>
      </c>
      <c r="H267" s="2169"/>
      <c r="I267" s="44"/>
      <c r="J267" s="2170" t="s">
        <v>3373</v>
      </c>
      <c r="K267" s="151">
        <v>4.24</v>
      </c>
      <c r="L267" s="151">
        <v>143</v>
      </c>
      <c r="M267" s="262" t="s">
        <v>4766</v>
      </c>
      <c r="N267" s="161">
        <v>-1</v>
      </c>
      <c r="O267" s="161">
        <v>9</v>
      </c>
      <c r="P267" s="143" t="s">
        <v>1999</v>
      </c>
      <c r="Q267" s="348">
        <f t="shared" si="29"/>
        <v>5</v>
      </c>
      <c r="R267" s="2095" t="s">
        <v>4849</v>
      </c>
      <c r="S267" s="2095" t="s">
        <v>1527</v>
      </c>
      <c r="T267" s="2158">
        <v>90001034</v>
      </c>
      <c r="U267" s="329" t="str">
        <f t="shared" si="28"/>
        <v xml:space="preserve"> </v>
      </c>
      <c r="V267" s="329">
        <v>2014</v>
      </c>
      <c r="W267" s="2158"/>
      <c r="X267" s="2158"/>
      <c r="Y267" s="2158"/>
      <c r="Z267" s="2185"/>
      <c r="AA267" s="2084"/>
    </row>
    <row r="268" spans="1:27" s="2085" customFormat="1">
      <c r="A268" s="2182">
        <f t="shared" si="31"/>
        <v>27</v>
      </c>
      <c r="B268" s="808" t="s">
        <v>15720</v>
      </c>
      <c r="C268" s="142" t="s">
        <v>3501</v>
      </c>
      <c r="D268" s="142" t="s">
        <v>2453</v>
      </c>
      <c r="E268" s="262" t="s">
        <v>4243</v>
      </c>
      <c r="F268" s="262"/>
      <c r="G268" s="262" t="s">
        <v>4859</v>
      </c>
      <c r="H268" s="2169"/>
      <c r="I268" s="44"/>
      <c r="J268" s="2170" t="s">
        <v>4645</v>
      </c>
      <c r="K268" s="151"/>
      <c r="L268" s="151">
        <v>32</v>
      </c>
      <c r="M268" s="262" t="s">
        <v>4766</v>
      </c>
      <c r="N268" s="161">
        <v>0</v>
      </c>
      <c r="O268" s="161">
        <v>6</v>
      </c>
      <c r="P268" s="143" t="s">
        <v>1999</v>
      </c>
      <c r="Q268" s="348" t="str">
        <f t="shared" si="29"/>
        <v xml:space="preserve"> </v>
      </c>
      <c r="R268" s="2095" t="s">
        <v>4849</v>
      </c>
      <c r="S268" s="2095"/>
      <c r="T268" s="2158">
        <v>90001035</v>
      </c>
      <c r="U268" s="329" t="str">
        <f t="shared" si="28"/>
        <v xml:space="preserve"> </v>
      </c>
      <c r="V268" s="329">
        <v>2014</v>
      </c>
      <c r="W268" s="2158"/>
      <c r="X268" s="2158"/>
      <c r="Y268" s="2158"/>
      <c r="Z268" s="2185" t="s">
        <v>321</v>
      </c>
      <c r="AA268" s="2084"/>
    </row>
    <row r="269" spans="1:27" s="2085" customFormat="1">
      <c r="A269" s="2182">
        <f t="shared" si="31"/>
        <v>28</v>
      </c>
      <c r="B269" s="808" t="s">
        <v>15721</v>
      </c>
      <c r="C269" s="142" t="s">
        <v>2004</v>
      </c>
      <c r="D269" s="142" t="s">
        <v>2453</v>
      </c>
      <c r="E269" s="262" t="s">
        <v>19381</v>
      </c>
      <c r="F269" s="262" t="s">
        <v>19382</v>
      </c>
      <c r="G269" s="262" t="s">
        <v>4859</v>
      </c>
      <c r="H269" s="2169"/>
      <c r="I269" s="44"/>
      <c r="J269" s="2170" t="s">
        <v>4631</v>
      </c>
      <c r="K269" s="151">
        <v>21</v>
      </c>
      <c r="L269" s="151">
        <v>140</v>
      </c>
      <c r="M269" s="262" t="s">
        <v>4766</v>
      </c>
      <c r="N269" s="161">
        <v>0</v>
      </c>
      <c r="O269" s="161">
        <v>25</v>
      </c>
      <c r="P269" s="143" t="s">
        <v>1999</v>
      </c>
      <c r="Q269" s="348">
        <f t="shared" si="29"/>
        <v>5</v>
      </c>
      <c r="R269" s="2095" t="s">
        <v>4849</v>
      </c>
      <c r="S269" s="2095" t="s">
        <v>1527</v>
      </c>
      <c r="T269" s="2158">
        <v>90001043</v>
      </c>
      <c r="U269" s="329" t="str">
        <f t="shared" si="28"/>
        <v xml:space="preserve"> </v>
      </c>
      <c r="V269" s="329">
        <v>2014</v>
      </c>
      <c r="W269" s="2158"/>
      <c r="X269" s="2158"/>
      <c r="Y269" s="2158"/>
      <c r="Z269" s="2185" t="s">
        <v>322</v>
      </c>
      <c r="AA269" s="2084"/>
    </row>
    <row r="270" spans="1:27" s="2085" customFormat="1">
      <c r="A270" s="2182">
        <f t="shared" si="31"/>
        <v>29</v>
      </c>
      <c r="B270" s="808" t="s">
        <v>15722</v>
      </c>
      <c r="C270" s="142" t="s">
        <v>2005</v>
      </c>
      <c r="D270" s="142" t="s">
        <v>2453</v>
      </c>
      <c r="E270" s="262" t="s">
        <v>4243</v>
      </c>
      <c r="F270" s="262"/>
      <c r="G270" s="262" t="s">
        <v>4859</v>
      </c>
      <c r="H270" s="2169"/>
      <c r="I270" s="44"/>
      <c r="J270" s="2170" t="s">
        <v>4631</v>
      </c>
      <c r="K270" s="151">
        <v>0.1</v>
      </c>
      <c r="L270" s="151">
        <v>140</v>
      </c>
      <c r="M270" s="262" t="s">
        <v>4766</v>
      </c>
      <c r="N270" s="161">
        <v>-0.5</v>
      </c>
      <c r="O270" s="161">
        <v>2</v>
      </c>
      <c r="P270" s="143" t="s">
        <v>1999</v>
      </c>
      <c r="Q270" s="348">
        <f t="shared" si="29"/>
        <v>5</v>
      </c>
      <c r="R270" s="2095" t="s">
        <v>4849</v>
      </c>
      <c r="S270" s="2095" t="s">
        <v>1527</v>
      </c>
      <c r="T270" s="2158">
        <v>90021142</v>
      </c>
      <c r="U270" s="329" t="str">
        <f t="shared" si="28"/>
        <v xml:space="preserve"> </v>
      </c>
      <c r="V270" s="329">
        <v>2014</v>
      </c>
      <c r="W270" s="2158"/>
      <c r="X270" s="2158"/>
      <c r="Y270" s="2158"/>
      <c r="Z270" s="2185" t="s">
        <v>323</v>
      </c>
      <c r="AA270" s="2084"/>
    </row>
    <row r="271" spans="1:27" s="2085" customFormat="1">
      <c r="A271" s="2182">
        <f t="shared" si="31"/>
        <v>30</v>
      </c>
      <c r="B271" s="808" t="s">
        <v>15723</v>
      </c>
      <c r="C271" s="142" t="s">
        <v>2006</v>
      </c>
      <c r="D271" s="142" t="s">
        <v>2453</v>
      </c>
      <c r="E271" s="262" t="s">
        <v>19356</v>
      </c>
      <c r="F271" s="262" t="s">
        <v>19357</v>
      </c>
      <c r="G271" s="262" t="s">
        <v>4859</v>
      </c>
      <c r="H271" s="2169"/>
      <c r="I271" s="44"/>
      <c r="J271" s="2170" t="s">
        <v>4631</v>
      </c>
      <c r="K271" s="151">
        <v>0.25</v>
      </c>
      <c r="L271" s="151">
        <v>130</v>
      </c>
      <c r="M271" s="262" t="s">
        <v>4766</v>
      </c>
      <c r="N271" s="161">
        <v>-0.5</v>
      </c>
      <c r="O271" s="161">
        <v>2</v>
      </c>
      <c r="P271" s="143" t="s">
        <v>1999</v>
      </c>
      <c r="Q271" s="348">
        <f t="shared" si="29"/>
        <v>5</v>
      </c>
      <c r="R271" s="2095" t="s">
        <v>4849</v>
      </c>
      <c r="S271" s="2095" t="s">
        <v>1527</v>
      </c>
      <c r="T271" s="2158">
        <v>90021142</v>
      </c>
      <c r="U271" s="329" t="str">
        <f t="shared" si="28"/>
        <v xml:space="preserve"> </v>
      </c>
      <c r="V271" s="329">
        <v>2014</v>
      </c>
      <c r="W271" s="2158"/>
      <c r="X271" s="2158"/>
      <c r="Y271" s="2158"/>
      <c r="Z271" s="2185" t="s">
        <v>323</v>
      </c>
      <c r="AA271" s="2084"/>
    </row>
    <row r="272" spans="1:27" s="2085" customFormat="1">
      <c r="A272" s="2182">
        <f t="shared" si="31"/>
        <v>31</v>
      </c>
      <c r="B272" s="808" t="s">
        <v>15724</v>
      </c>
      <c r="C272" s="142" t="s">
        <v>2007</v>
      </c>
      <c r="D272" s="142" t="s">
        <v>2453</v>
      </c>
      <c r="E272" s="262" t="s">
        <v>4243</v>
      </c>
      <c r="F272" s="262"/>
      <c r="G272" s="262" t="s">
        <v>4859</v>
      </c>
      <c r="H272" s="2169"/>
      <c r="I272" s="44"/>
      <c r="J272" s="2170" t="s">
        <v>2276</v>
      </c>
      <c r="K272" s="151">
        <v>22</v>
      </c>
      <c r="L272" s="151">
        <v>32</v>
      </c>
      <c r="M272" s="262" t="s">
        <v>4766</v>
      </c>
      <c r="N272" s="161">
        <v>0</v>
      </c>
      <c r="O272" s="161">
        <v>25</v>
      </c>
      <c r="P272" s="143" t="s">
        <v>1999</v>
      </c>
      <c r="Q272" s="348">
        <f t="shared" si="29"/>
        <v>5</v>
      </c>
      <c r="R272" s="2095" t="s">
        <v>4849</v>
      </c>
      <c r="S272" s="2095" t="s">
        <v>1527</v>
      </c>
      <c r="T272" s="2158">
        <v>90001043</v>
      </c>
      <c r="U272" s="329" t="str">
        <f t="shared" si="28"/>
        <v xml:space="preserve"> </v>
      </c>
      <c r="V272" s="329">
        <v>2014</v>
      </c>
      <c r="W272" s="2158"/>
      <c r="X272" s="2158"/>
      <c r="Y272" s="2158"/>
      <c r="Z272" s="2185" t="s">
        <v>322</v>
      </c>
      <c r="AA272" s="2084"/>
    </row>
    <row r="273" spans="1:27" s="2085" customFormat="1">
      <c r="A273" s="2182">
        <f t="shared" si="31"/>
        <v>32</v>
      </c>
      <c r="B273" s="144" t="s">
        <v>15725</v>
      </c>
      <c r="C273" s="137"/>
      <c r="D273" s="137"/>
      <c r="E273" s="1013"/>
      <c r="F273" s="1013"/>
      <c r="G273" s="1013"/>
      <c r="H273" s="2174"/>
      <c r="I273" s="44" t="s">
        <v>12464</v>
      </c>
      <c r="J273" s="2180"/>
      <c r="K273" s="1013"/>
      <c r="L273" s="1013"/>
      <c r="M273" s="1013"/>
      <c r="N273" s="1012"/>
      <c r="O273" s="1012"/>
      <c r="P273" s="1012"/>
      <c r="Q273" s="1012"/>
      <c r="R273" s="1012"/>
      <c r="S273" s="1012"/>
      <c r="T273" s="2181"/>
      <c r="U273" s="2181"/>
      <c r="V273" s="329">
        <v>2014</v>
      </c>
      <c r="W273" s="2181"/>
      <c r="X273" s="2181"/>
      <c r="Y273" s="2181"/>
      <c r="Z273" s="1013"/>
      <c r="AA273" s="2084"/>
    </row>
    <row r="274" spans="1:27" s="2085" customFormat="1">
      <c r="A274" s="2182">
        <f t="shared" si="31"/>
        <v>33</v>
      </c>
      <c r="B274" s="144" t="s">
        <v>15726</v>
      </c>
      <c r="C274" s="137"/>
      <c r="D274" s="137"/>
      <c r="E274" s="1013"/>
      <c r="F274" s="1013"/>
      <c r="G274" s="1013"/>
      <c r="H274" s="2174"/>
      <c r="I274" s="44" t="s">
        <v>12464</v>
      </c>
      <c r="J274" s="2180"/>
      <c r="K274" s="1013"/>
      <c r="L274" s="1013"/>
      <c r="M274" s="1013"/>
      <c r="N274" s="1012"/>
      <c r="O274" s="1012"/>
      <c r="P274" s="1012"/>
      <c r="Q274" s="1012"/>
      <c r="R274" s="1012"/>
      <c r="S274" s="1012"/>
      <c r="T274" s="2181"/>
      <c r="U274" s="2181"/>
      <c r="V274" s="329">
        <v>2014</v>
      </c>
      <c r="W274" s="2181"/>
      <c r="X274" s="2181"/>
      <c r="Y274" s="2181"/>
      <c r="Z274" s="1013"/>
      <c r="AA274" s="2084"/>
    </row>
    <row r="275" spans="1:27" s="2085" customFormat="1">
      <c r="A275" s="2182">
        <f t="shared" si="31"/>
        <v>34</v>
      </c>
      <c r="B275" s="144" t="s">
        <v>15727</v>
      </c>
      <c r="C275" s="137"/>
      <c r="D275" s="137"/>
      <c r="E275" s="1013"/>
      <c r="F275" s="1013"/>
      <c r="G275" s="1013"/>
      <c r="H275" s="2174"/>
      <c r="I275" s="44" t="s">
        <v>12464</v>
      </c>
      <c r="J275" s="2180"/>
      <c r="K275" s="1013"/>
      <c r="L275" s="1013"/>
      <c r="M275" s="1013"/>
      <c r="N275" s="1012"/>
      <c r="O275" s="1012"/>
      <c r="P275" s="1012"/>
      <c r="Q275" s="1012"/>
      <c r="R275" s="1012"/>
      <c r="S275" s="1012"/>
      <c r="T275" s="2181"/>
      <c r="U275" s="2181"/>
      <c r="V275" s="329">
        <v>2014</v>
      </c>
      <c r="W275" s="2181"/>
      <c r="X275" s="2181"/>
      <c r="Y275" s="2181"/>
      <c r="Z275" s="1013"/>
      <c r="AA275" s="2084"/>
    </row>
    <row r="276" spans="1:27" s="2085" customFormat="1">
      <c r="A276" s="2182">
        <f t="shared" si="31"/>
        <v>35</v>
      </c>
      <c r="B276" s="144" t="s">
        <v>15728</v>
      </c>
      <c r="C276" s="137"/>
      <c r="D276" s="137"/>
      <c r="E276" s="1013"/>
      <c r="F276" s="1013"/>
      <c r="G276" s="1013"/>
      <c r="H276" s="2174"/>
      <c r="I276" s="44" t="s">
        <v>12464</v>
      </c>
      <c r="J276" s="2180"/>
      <c r="K276" s="1013"/>
      <c r="L276" s="1013"/>
      <c r="M276" s="1013"/>
      <c r="N276" s="1012"/>
      <c r="O276" s="1012"/>
      <c r="P276" s="1012"/>
      <c r="Q276" s="1012"/>
      <c r="R276" s="1012"/>
      <c r="S276" s="1012"/>
      <c r="T276" s="2181"/>
      <c r="U276" s="2181"/>
      <c r="V276" s="329">
        <v>2014</v>
      </c>
      <c r="W276" s="2181"/>
      <c r="X276" s="2181"/>
      <c r="Y276" s="2181"/>
      <c r="Z276" s="1013"/>
      <c r="AA276" s="2084"/>
    </row>
    <row r="277" spans="1:27" s="2085" customFormat="1">
      <c r="A277" s="2182">
        <f t="shared" si="31"/>
        <v>36</v>
      </c>
      <c r="B277" s="808" t="s">
        <v>15729</v>
      </c>
      <c r="C277" s="142" t="s">
        <v>2008</v>
      </c>
      <c r="D277" s="142" t="s">
        <v>2455</v>
      </c>
      <c r="E277" s="262" t="s">
        <v>19355</v>
      </c>
      <c r="F277" s="262"/>
      <c r="G277" s="262" t="s">
        <v>4859</v>
      </c>
      <c r="H277" s="2169"/>
      <c r="I277" s="44"/>
      <c r="J277" s="2170" t="s">
        <v>1974</v>
      </c>
      <c r="K277" s="151">
        <v>-0.03</v>
      </c>
      <c r="L277" s="151">
        <v>40</v>
      </c>
      <c r="M277" s="262" t="s">
        <v>4766</v>
      </c>
      <c r="N277" s="161">
        <v>-500</v>
      </c>
      <c r="O277" s="161">
        <v>2000</v>
      </c>
      <c r="P277" s="143" t="s">
        <v>3746</v>
      </c>
      <c r="Q277" s="348">
        <f t="shared" si="29"/>
        <v>5</v>
      </c>
      <c r="R277" s="2095" t="s">
        <v>4849</v>
      </c>
      <c r="S277" s="2095" t="s">
        <v>1527</v>
      </c>
      <c r="T277" s="2158"/>
      <c r="U277" s="329" t="str">
        <f t="shared" ref="U277:U357" si="32">IF(ISERROR(INDEX(data1,MATCH(T277,item1,0),4))," ",INDEX(data1,MATCH(T277,item1,0),4))</f>
        <v xml:space="preserve"> </v>
      </c>
      <c r="V277" s="329">
        <v>2014</v>
      </c>
      <c r="W277" s="2158"/>
      <c r="X277" s="2158"/>
      <c r="Y277" s="2158"/>
      <c r="Z277" s="2185" t="s">
        <v>323</v>
      </c>
      <c r="AA277" s="2084"/>
    </row>
    <row r="278" spans="1:27" s="2085" customFormat="1">
      <c r="A278" s="2182">
        <f t="shared" si="31"/>
        <v>37</v>
      </c>
      <c r="B278" s="808" t="s">
        <v>15730</v>
      </c>
      <c r="C278" s="142" t="s">
        <v>2009</v>
      </c>
      <c r="D278" s="142" t="s">
        <v>2455</v>
      </c>
      <c r="E278" s="262" t="s">
        <v>19353</v>
      </c>
      <c r="F278" s="262" t="s">
        <v>19354</v>
      </c>
      <c r="G278" s="262" t="s">
        <v>4859</v>
      </c>
      <c r="H278" s="2169"/>
      <c r="I278" s="44"/>
      <c r="J278" s="2170" t="s">
        <v>1974</v>
      </c>
      <c r="K278" s="151">
        <v>1.7000000000000001E-2</v>
      </c>
      <c r="L278" s="151">
        <v>42</v>
      </c>
      <c r="M278" s="262" t="s">
        <v>4766</v>
      </c>
      <c r="N278" s="161">
        <v>-500</v>
      </c>
      <c r="O278" s="161">
        <v>2500</v>
      </c>
      <c r="P278" s="143" t="s">
        <v>3746</v>
      </c>
      <c r="Q278" s="348">
        <f t="shared" ref="Q278:Q317" si="33">IF(ISERROR(INDEX(data,MATCH(LEN(S278),item,0),2))," ",INDEX(data,MATCH(LEN(S278),item,0),2))</f>
        <v>5</v>
      </c>
      <c r="R278" s="2095" t="s">
        <v>4849</v>
      </c>
      <c r="S278" s="2095" t="s">
        <v>1527</v>
      </c>
      <c r="T278" s="2158"/>
      <c r="U278" s="329" t="str">
        <f t="shared" si="32"/>
        <v xml:space="preserve"> </v>
      </c>
      <c r="V278" s="329">
        <v>2014</v>
      </c>
      <c r="W278" s="2158"/>
      <c r="X278" s="2158"/>
      <c r="Y278" s="2158"/>
      <c r="Z278" s="2185" t="s">
        <v>323</v>
      </c>
      <c r="AA278" s="2084"/>
    </row>
    <row r="279" spans="1:27" s="2085" customFormat="1">
      <c r="A279" s="2182">
        <f t="shared" si="31"/>
        <v>38</v>
      </c>
      <c r="B279" s="808" t="s">
        <v>15731</v>
      </c>
      <c r="C279" s="142" t="s">
        <v>4249</v>
      </c>
      <c r="D279" s="142" t="s">
        <v>2455</v>
      </c>
      <c r="E279" s="262" t="s">
        <v>4243</v>
      </c>
      <c r="F279" s="262"/>
      <c r="G279" s="262" t="s">
        <v>4859</v>
      </c>
      <c r="H279" s="2169"/>
      <c r="I279" s="44"/>
      <c r="J279" s="2170" t="s">
        <v>2276</v>
      </c>
      <c r="K279" s="151">
        <v>1.01</v>
      </c>
      <c r="L279" s="151">
        <v>55.1</v>
      </c>
      <c r="M279" s="262" t="s">
        <v>4766</v>
      </c>
      <c r="N279" s="161">
        <v>0</v>
      </c>
      <c r="O279" s="161">
        <v>6</v>
      </c>
      <c r="P279" s="143" t="s">
        <v>1999</v>
      </c>
      <c r="Q279" s="348">
        <f t="shared" si="33"/>
        <v>5</v>
      </c>
      <c r="R279" s="2095" t="s">
        <v>4849</v>
      </c>
      <c r="S279" s="2095" t="s">
        <v>1527</v>
      </c>
      <c r="T279" s="2158">
        <v>90001035</v>
      </c>
      <c r="U279" s="329" t="str">
        <f t="shared" si="32"/>
        <v xml:space="preserve"> </v>
      </c>
      <c r="V279" s="329">
        <v>2014</v>
      </c>
      <c r="W279" s="2158"/>
      <c r="X279" s="2158"/>
      <c r="Y279" s="2158"/>
      <c r="Z279" s="2185"/>
      <c r="AA279" s="2084"/>
    </row>
    <row r="280" spans="1:27" s="2085" customFormat="1">
      <c r="A280" s="2182">
        <f t="shared" si="31"/>
        <v>39</v>
      </c>
      <c r="B280" s="808" t="s">
        <v>15732</v>
      </c>
      <c r="C280" s="142" t="s">
        <v>2010</v>
      </c>
      <c r="D280" s="142" t="s">
        <v>4583</v>
      </c>
      <c r="E280" s="262" t="s">
        <v>2011</v>
      </c>
      <c r="F280" s="262"/>
      <c r="G280" s="262" t="s">
        <v>4859</v>
      </c>
      <c r="H280" s="2169"/>
      <c r="I280" s="44"/>
      <c r="J280" s="2170" t="s">
        <v>4631</v>
      </c>
      <c r="K280" s="151">
        <v>0.85</v>
      </c>
      <c r="L280" s="151">
        <v>120</v>
      </c>
      <c r="M280" s="262" t="s">
        <v>4766</v>
      </c>
      <c r="N280" s="161">
        <v>-1</v>
      </c>
      <c r="O280" s="161">
        <v>2.5</v>
      </c>
      <c r="P280" s="143" t="s">
        <v>1999</v>
      </c>
      <c r="Q280" s="348">
        <f t="shared" si="33"/>
        <v>5</v>
      </c>
      <c r="R280" s="2095" t="s">
        <v>4849</v>
      </c>
      <c r="S280" s="2095" t="s">
        <v>1527</v>
      </c>
      <c r="T280" s="2158">
        <v>90021141</v>
      </c>
      <c r="U280" s="329" t="str">
        <f t="shared" si="32"/>
        <v xml:space="preserve"> </v>
      </c>
      <c r="V280" s="329">
        <v>2014</v>
      </c>
      <c r="W280" s="2158"/>
      <c r="X280" s="2158"/>
      <c r="Y280" s="2158"/>
      <c r="Z280" s="2185"/>
      <c r="AA280" s="2084"/>
    </row>
    <row r="281" spans="1:27" s="2085" customFormat="1">
      <c r="A281" s="2182">
        <f t="shared" si="31"/>
        <v>40</v>
      </c>
      <c r="B281" s="144" t="s">
        <v>19379</v>
      </c>
      <c r="C281" s="137"/>
      <c r="D281" s="137"/>
      <c r="E281" s="1013"/>
      <c r="F281" s="1013"/>
      <c r="G281" s="1013"/>
      <c r="H281" s="2174"/>
      <c r="I281" s="44"/>
      <c r="J281" s="2180"/>
      <c r="K281" s="1013"/>
      <c r="L281" s="1013"/>
      <c r="M281" s="1013"/>
      <c r="N281" s="1012"/>
      <c r="O281" s="1012"/>
      <c r="P281" s="1012"/>
      <c r="Q281" s="1012"/>
      <c r="R281" s="1012"/>
      <c r="S281" s="1012"/>
      <c r="T281" s="2181"/>
      <c r="U281" s="2181"/>
      <c r="V281" s="329">
        <v>2014</v>
      </c>
      <c r="W281" s="2181"/>
      <c r="X281" s="2181"/>
      <c r="Y281" s="2181"/>
      <c r="Z281" s="1013"/>
      <c r="AA281" s="2084"/>
    </row>
    <row r="282" spans="1:27" s="2085" customFormat="1">
      <c r="A282" s="2182">
        <f t="shared" si="31"/>
        <v>41</v>
      </c>
      <c r="B282" s="808" t="s">
        <v>15733</v>
      </c>
      <c r="C282" s="142" t="s">
        <v>4250</v>
      </c>
      <c r="D282" s="142" t="s">
        <v>2452</v>
      </c>
      <c r="E282" s="262" t="s">
        <v>19340</v>
      </c>
      <c r="F282" s="262"/>
      <c r="G282" s="262" t="s">
        <v>4859</v>
      </c>
      <c r="H282" s="2169"/>
      <c r="I282" s="44"/>
      <c r="J282" s="2170" t="s">
        <v>2835</v>
      </c>
      <c r="K282" s="151">
        <v>0.8</v>
      </c>
      <c r="L282" s="151">
        <v>103</v>
      </c>
      <c r="M282" s="262" t="s">
        <v>4766</v>
      </c>
      <c r="N282" s="161">
        <v>-0.5</v>
      </c>
      <c r="O282" s="161">
        <v>2</v>
      </c>
      <c r="P282" s="143" t="s">
        <v>1999</v>
      </c>
      <c r="Q282" s="348">
        <f t="shared" si="33"/>
        <v>5</v>
      </c>
      <c r="R282" s="2095" t="s">
        <v>4849</v>
      </c>
      <c r="S282" s="2095" t="s">
        <v>1527</v>
      </c>
      <c r="T282" s="2158">
        <v>90021142</v>
      </c>
      <c r="U282" s="329" t="str">
        <f t="shared" si="32"/>
        <v xml:space="preserve"> </v>
      </c>
      <c r="V282" s="329">
        <v>2014</v>
      </c>
      <c r="W282" s="2158"/>
      <c r="X282" s="2158"/>
      <c r="Y282" s="2158"/>
      <c r="Z282" s="2185"/>
      <c r="AA282" s="2084"/>
    </row>
    <row r="283" spans="1:27" s="2085" customFormat="1">
      <c r="A283" s="2182">
        <f t="shared" si="31"/>
        <v>42</v>
      </c>
      <c r="B283" s="808" t="s">
        <v>15734</v>
      </c>
      <c r="C283" s="142" t="s">
        <v>2012</v>
      </c>
      <c r="D283" s="142" t="s">
        <v>2454</v>
      </c>
      <c r="E283" s="262" t="s">
        <v>19351</v>
      </c>
      <c r="F283" s="262" t="s">
        <v>19352</v>
      </c>
      <c r="G283" s="262" t="s">
        <v>4859</v>
      </c>
      <c r="H283" s="2169"/>
      <c r="I283" s="44"/>
      <c r="J283" s="2170" t="s">
        <v>4631</v>
      </c>
      <c r="K283" s="151">
        <v>5</v>
      </c>
      <c r="L283" s="151">
        <v>103.66</v>
      </c>
      <c r="M283" s="262" t="s">
        <v>4766</v>
      </c>
      <c r="N283" s="161">
        <v>0</v>
      </c>
      <c r="O283" s="161">
        <v>10</v>
      </c>
      <c r="P283" s="143" t="s">
        <v>1999</v>
      </c>
      <c r="Q283" s="348">
        <f t="shared" si="33"/>
        <v>5</v>
      </c>
      <c r="R283" s="2095" t="s">
        <v>4849</v>
      </c>
      <c r="S283" s="2095" t="s">
        <v>1527</v>
      </c>
      <c r="T283" s="2158"/>
      <c r="U283" s="329" t="str">
        <f t="shared" si="32"/>
        <v xml:space="preserve"> </v>
      </c>
      <c r="V283" s="329">
        <v>2014</v>
      </c>
      <c r="W283" s="2158"/>
      <c r="X283" s="2158"/>
      <c r="Y283" s="2158"/>
      <c r="Z283" s="2185" t="s">
        <v>324</v>
      </c>
      <c r="AA283" s="2084"/>
    </row>
    <row r="284" spans="1:27" s="2085" customFormat="1">
      <c r="A284" s="2182">
        <f t="shared" si="31"/>
        <v>43</v>
      </c>
      <c r="B284" s="808" t="s">
        <v>15735</v>
      </c>
      <c r="C284" s="142" t="s">
        <v>2013</v>
      </c>
      <c r="D284" s="142" t="s">
        <v>2454</v>
      </c>
      <c r="E284" s="262" t="s">
        <v>4243</v>
      </c>
      <c r="F284" s="262"/>
      <c r="G284" s="262" t="s">
        <v>4859</v>
      </c>
      <c r="H284" s="2169"/>
      <c r="I284" s="44"/>
      <c r="J284" s="2170" t="s">
        <v>2835</v>
      </c>
      <c r="K284" s="151">
        <v>0.5</v>
      </c>
      <c r="L284" s="151">
        <v>103.56</v>
      </c>
      <c r="M284" s="262" t="s">
        <v>4766</v>
      </c>
      <c r="N284" s="161">
        <v>0</v>
      </c>
      <c r="O284" s="161">
        <v>10</v>
      </c>
      <c r="P284" s="143" t="s">
        <v>1999</v>
      </c>
      <c r="Q284" s="348">
        <f t="shared" si="33"/>
        <v>5</v>
      </c>
      <c r="R284" s="2095" t="s">
        <v>4849</v>
      </c>
      <c r="S284" s="2095" t="s">
        <v>1527</v>
      </c>
      <c r="T284" s="2158"/>
      <c r="U284" s="329" t="str">
        <f t="shared" si="32"/>
        <v xml:space="preserve"> </v>
      </c>
      <c r="V284" s="329">
        <v>2014</v>
      </c>
      <c r="W284" s="2158"/>
      <c r="X284" s="2158"/>
      <c r="Y284" s="2158"/>
      <c r="Z284" s="2185"/>
      <c r="AA284" s="2084"/>
    </row>
    <row r="285" spans="1:27" s="2085" customFormat="1">
      <c r="A285" s="2182">
        <f t="shared" si="31"/>
        <v>44</v>
      </c>
      <c r="B285" s="808" t="s">
        <v>15736</v>
      </c>
      <c r="C285" s="142" t="s">
        <v>2014</v>
      </c>
      <c r="D285" s="142" t="s">
        <v>2452</v>
      </c>
      <c r="E285" s="262" t="s">
        <v>4243</v>
      </c>
      <c r="F285" s="262"/>
      <c r="G285" s="262" t="s">
        <v>4859</v>
      </c>
      <c r="H285" s="2169"/>
      <c r="I285" s="44"/>
      <c r="J285" s="2170" t="s">
        <v>2835</v>
      </c>
      <c r="K285" s="151">
        <v>0.37</v>
      </c>
      <c r="L285" s="151">
        <v>35</v>
      </c>
      <c r="M285" s="262" t="s">
        <v>4766</v>
      </c>
      <c r="N285" s="161">
        <v>-0.5</v>
      </c>
      <c r="O285" s="161">
        <v>2</v>
      </c>
      <c r="P285" s="143" t="s">
        <v>1999</v>
      </c>
      <c r="Q285" s="348">
        <f t="shared" si="33"/>
        <v>5</v>
      </c>
      <c r="R285" s="2095" t="s">
        <v>4849</v>
      </c>
      <c r="S285" s="2095" t="s">
        <v>1527</v>
      </c>
      <c r="T285" s="2158">
        <v>90021142</v>
      </c>
      <c r="U285" s="329" t="str">
        <f t="shared" si="32"/>
        <v xml:space="preserve"> </v>
      </c>
      <c r="V285" s="329">
        <v>2014</v>
      </c>
      <c r="W285" s="2158"/>
      <c r="X285" s="2158"/>
      <c r="Y285" s="2158"/>
      <c r="Z285" s="2185"/>
      <c r="AA285" s="2084"/>
    </row>
    <row r="286" spans="1:27" s="2085" customFormat="1">
      <c r="A286" s="2182">
        <f t="shared" si="31"/>
        <v>45</v>
      </c>
      <c r="B286" s="808" t="s">
        <v>15737</v>
      </c>
      <c r="C286" s="142" t="s">
        <v>2015</v>
      </c>
      <c r="D286" s="142" t="s">
        <v>2450</v>
      </c>
      <c r="E286" s="262" t="s">
        <v>4243</v>
      </c>
      <c r="F286" s="262"/>
      <c r="G286" s="262" t="s">
        <v>4859</v>
      </c>
      <c r="H286" s="2169"/>
      <c r="I286" s="44"/>
      <c r="J286" s="2170" t="s">
        <v>3406</v>
      </c>
      <c r="K286" s="151">
        <v>3.5</v>
      </c>
      <c r="L286" s="151">
        <v>10</v>
      </c>
      <c r="M286" s="262" t="s">
        <v>4766</v>
      </c>
      <c r="N286" s="161">
        <v>-1</v>
      </c>
      <c r="O286" s="161">
        <v>24</v>
      </c>
      <c r="P286" s="143" t="s">
        <v>1999</v>
      </c>
      <c r="Q286" s="348">
        <f t="shared" si="33"/>
        <v>5</v>
      </c>
      <c r="R286" s="2095" t="s">
        <v>4849</v>
      </c>
      <c r="S286" s="2095" t="s">
        <v>1527</v>
      </c>
      <c r="T286" s="2158"/>
      <c r="U286" s="329" t="str">
        <f t="shared" si="32"/>
        <v xml:space="preserve"> </v>
      </c>
      <c r="V286" s="329">
        <v>2014</v>
      </c>
      <c r="W286" s="2158"/>
      <c r="X286" s="2158"/>
      <c r="Y286" s="2158"/>
      <c r="Z286" s="2185"/>
      <c r="AA286" s="2084"/>
    </row>
    <row r="287" spans="1:27" s="2085" customFormat="1">
      <c r="A287" s="2182">
        <f t="shared" si="31"/>
        <v>46</v>
      </c>
      <c r="B287" s="808" t="s">
        <v>15738</v>
      </c>
      <c r="C287" s="142" t="s">
        <v>2016</v>
      </c>
      <c r="D287" s="142" t="s">
        <v>2450</v>
      </c>
      <c r="E287" s="262" t="s">
        <v>4243</v>
      </c>
      <c r="F287" s="262"/>
      <c r="G287" s="262" t="s">
        <v>4859</v>
      </c>
      <c r="H287" s="2169"/>
      <c r="I287" s="44"/>
      <c r="J287" s="2170" t="s">
        <v>2835</v>
      </c>
      <c r="K287" s="151">
        <v>16.8</v>
      </c>
      <c r="L287" s="151">
        <v>11</v>
      </c>
      <c r="M287" s="262" t="s">
        <v>4766</v>
      </c>
      <c r="N287" s="161">
        <v>0</v>
      </c>
      <c r="O287" s="161">
        <v>25</v>
      </c>
      <c r="P287" s="143" t="s">
        <v>1999</v>
      </c>
      <c r="Q287" s="348">
        <f t="shared" si="33"/>
        <v>5</v>
      </c>
      <c r="R287" s="2095" t="s">
        <v>4849</v>
      </c>
      <c r="S287" s="2095" t="s">
        <v>1527</v>
      </c>
      <c r="T287" s="2158">
        <v>90001043</v>
      </c>
      <c r="U287" s="329" t="str">
        <f t="shared" si="32"/>
        <v xml:space="preserve"> </v>
      </c>
      <c r="V287" s="329">
        <v>2014</v>
      </c>
      <c r="W287" s="2158"/>
      <c r="X287" s="2158"/>
      <c r="Y287" s="2158"/>
      <c r="Z287" s="2185"/>
      <c r="AA287" s="2084"/>
    </row>
    <row r="288" spans="1:27" s="2085" customFormat="1">
      <c r="A288" s="2182">
        <f t="shared" si="31"/>
        <v>47</v>
      </c>
      <c r="B288" s="808" t="s">
        <v>15739</v>
      </c>
      <c r="C288" s="142" t="s">
        <v>2017</v>
      </c>
      <c r="D288" s="142" t="s">
        <v>2450</v>
      </c>
      <c r="E288" s="262" t="s">
        <v>4243</v>
      </c>
      <c r="F288" s="262"/>
      <c r="G288" s="262" t="s">
        <v>4859</v>
      </c>
      <c r="H288" s="2169"/>
      <c r="I288" s="44"/>
      <c r="J288" s="2170" t="s">
        <v>2835</v>
      </c>
      <c r="K288" s="151">
        <v>16.8</v>
      </c>
      <c r="L288" s="151">
        <v>11</v>
      </c>
      <c r="M288" s="262" t="s">
        <v>4766</v>
      </c>
      <c r="N288" s="161">
        <v>0</v>
      </c>
      <c r="O288" s="161">
        <v>25</v>
      </c>
      <c r="P288" s="143" t="s">
        <v>1999</v>
      </c>
      <c r="Q288" s="348">
        <f t="shared" si="33"/>
        <v>5</v>
      </c>
      <c r="R288" s="2095" t="s">
        <v>4849</v>
      </c>
      <c r="S288" s="2095" t="s">
        <v>1527</v>
      </c>
      <c r="T288" s="2158">
        <v>90001043</v>
      </c>
      <c r="U288" s="329" t="str">
        <f t="shared" si="32"/>
        <v xml:space="preserve"> </v>
      </c>
      <c r="V288" s="329">
        <v>2014</v>
      </c>
      <c r="W288" s="2158"/>
      <c r="X288" s="2158"/>
      <c r="Y288" s="2158"/>
      <c r="Z288" s="2185"/>
      <c r="AA288" s="2084"/>
    </row>
    <row r="289" spans="1:27" s="2085" customFormat="1">
      <c r="A289" s="2182">
        <f t="shared" si="31"/>
        <v>48</v>
      </c>
      <c r="B289" s="144" t="s">
        <v>15740</v>
      </c>
      <c r="C289" s="137"/>
      <c r="D289" s="137" t="s">
        <v>3799</v>
      </c>
      <c r="E289" s="1013"/>
      <c r="F289" s="1013"/>
      <c r="G289" s="1013"/>
      <c r="H289" s="2174"/>
      <c r="I289" s="44" t="s">
        <v>12479</v>
      </c>
      <c r="J289" s="2180"/>
      <c r="K289" s="1013"/>
      <c r="L289" s="1013"/>
      <c r="M289" s="1013"/>
      <c r="N289" s="1012"/>
      <c r="O289" s="1012"/>
      <c r="P289" s="1012"/>
      <c r="Q289" s="1012"/>
      <c r="R289" s="1012"/>
      <c r="S289" s="1012"/>
      <c r="T289" s="2181"/>
      <c r="U289" s="2181"/>
      <c r="V289" s="329">
        <v>2014</v>
      </c>
      <c r="W289" s="2181"/>
      <c r="X289" s="2181"/>
      <c r="Y289" s="2181"/>
      <c r="Z289" s="1013"/>
      <c r="AA289" s="2084"/>
    </row>
    <row r="290" spans="1:27" s="2085" customFormat="1">
      <c r="A290" s="2182">
        <f t="shared" si="31"/>
        <v>49</v>
      </c>
      <c r="B290" s="144" t="s">
        <v>15741</v>
      </c>
      <c r="C290" s="137"/>
      <c r="D290" s="137" t="s">
        <v>3799</v>
      </c>
      <c r="E290" s="1013"/>
      <c r="F290" s="1013"/>
      <c r="G290" s="1013"/>
      <c r="H290" s="2174"/>
      <c r="I290" s="44" t="s">
        <v>12479</v>
      </c>
      <c r="J290" s="2180"/>
      <c r="K290" s="1013"/>
      <c r="L290" s="1013"/>
      <c r="M290" s="1013"/>
      <c r="N290" s="1012"/>
      <c r="O290" s="1012"/>
      <c r="P290" s="1012"/>
      <c r="Q290" s="1012"/>
      <c r="R290" s="1012"/>
      <c r="S290" s="1012"/>
      <c r="T290" s="2181"/>
      <c r="U290" s="2181"/>
      <c r="V290" s="329">
        <v>2014</v>
      </c>
      <c r="W290" s="2181"/>
      <c r="X290" s="2181"/>
      <c r="Y290" s="2181"/>
      <c r="Z290" s="1013"/>
      <c r="AA290" s="2084"/>
    </row>
    <row r="291" spans="1:27" s="2085" customFormat="1">
      <c r="A291" s="2182">
        <f t="shared" si="31"/>
        <v>50</v>
      </c>
      <c r="B291" s="808" t="s">
        <v>15742</v>
      </c>
      <c r="C291" s="30" t="s">
        <v>2018</v>
      </c>
      <c r="D291" s="30" t="s">
        <v>2451</v>
      </c>
      <c r="E291" s="262" t="s">
        <v>19350</v>
      </c>
      <c r="F291" s="262" t="s">
        <v>19349</v>
      </c>
      <c r="G291" s="145" t="s">
        <v>4859</v>
      </c>
      <c r="H291" s="2156"/>
      <c r="I291" s="44"/>
      <c r="J291" s="140" t="s">
        <v>2835</v>
      </c>
      <c r="K291" s="47">
        <v>16.8</v>
      </c>
      <c r="L291" s="47">
        <v>-22</v>
      </c>
      <c r="M291" s="145" t="s">
        <v>4766</v>
      </c>
      <c r="N291" s="43">
        <v>0</v>
      </c>
      <c r="O291" s="43">
        <v>25</v>
      </c>
      <c r="P291" s="33" t="s">
        <v>1999</v>
      </c>
      <c r="Q291" s="348">
        <f t="shared" si="33"/>
        <v>5</v>
      </c>
      <c r="R291" s="33" t="s">
        <v>4849</v>
      </c>
      <c r="S291" s="33" t="s">
        <v>1527</v>
      </c>
      <c r="T291" s="2158">
        <v>90001043</v>
      </c>
      <c r="U291" s="329" t="str">
        <f t="shared" si="32"/>
        <v xml:space="preserve"> </v>
      </c>
      <c r="V291" s="329">
        <v>2014</v>
      </c>
      <c r="W291" s="2158"/>
      <c r="X291" s="2158"/>
      <c r="Y291" s="2158"/>
      <c r="Z291" s="2159"/>
      <c r="AA291" s="2084"/>
    </row>
    <row r="292" spans="1:27" s="2085" customFormat="1">
      <c r="A292" s="2182">
        <f t="shared" si="31"/>
        <v>51</v>
      </c>
      <c r="B292" s="808" t="s">
        <v>15743</v>
      </c>
      <c r="C292" s="142" t="s">
        <v>2019</v>
      </c>
      <c r="D292" s="142" t="s">
        <v>2451</v>
      </c>
      <c r="E292" s="262" t="s">
        <v>19338</v>
      </c>
      <c r="F292" s="262" t="s">
        <v>19348</v>
      </c>
      <c r="G292" s="262" t="s">
        <v>4859</v>
      </c>
      <c r="H292" s="2169"/>
      <c r="I292" s="44"/>
      <c r="J292" s="2170" t="s">
        <v>2835</v>
      </c>
      <c r="K292" s="151">
        <v>16.7</v>
      </c>
      <c r="L292" s="151">
        <v>-22</v>
      </c>
      <c r="M292" s="262" t="s">
        <v>4766</v>
      </c>
      <c r="N292" s="161">
        <v>0</v>
      </c>
      <c r="O292" s="161">
        <v>25</v>
      </c>
      <c r="P292" s="143" t="s">
        <v>1999</v>
      </c>
      <c r="Q292" s="348">
        <f t="shared" si="33"/>
        <v>5</v>
      </c>
      <c r="R292" s="2095" t="s">
        <v>4849</v>
      </c>
      <c r="S292" s="2095" t="s">
        <v>1527</v>
      </c>
      <c r="T292" s="2158">
        <v>90001043</v>
      </c>
      <c r="U292" s="329" t="str">
        <f t="shared" si="32"/>
        <v xml:space="preserve"> </v>
      </c>
      <c r="V292" s="329">
        <v>2014</v>
      </c>
      <c r="W292" s="2158"/>
      <c r="X292" s="2158"/>
      <c r="Y292" s="2158"/>
      <c r="Z292" s="2185"/>
      <c r="AA292" s="2084"/>
    </row>
    <row r="293" spans="1:27" s="2085" customFormat="1">
      <c r="A293" s="2182">
        <f t="shared" si="31"/>
        <v>52</v>
      </c>
      <c r="B293" s="808" t="s">
        <v>15744</v>
      </c>
      <c r="C293" s="142" t="s">
        <v>2020</v>
      </c>
      <c r="D293" s="142" t="s">
        <v>2451</v>
      </c>
      <c r="E293" s="262" t="s">
        <v>19338</v>
      </c>
      <c r="F293" s="262" t="s">
        <v>19347</v>
      </c>
      <c r="G293" s="262" t="s">
        <v>4859</v>
      </c>
      <c r="H293" s="2169"/>
      <c r="I293" s="44"/>
      <c r="J293" s="2170" t="s">
        <v>2835</v>
      </c>
      <c r="K293" s="151">
        <v>20.6</v>
      </c>
      <c r="L293" s="151">
        <v>-22</v>
      </c>
      <c r="M293" s="262" t="s">
        <v>4766</v>
      </c>
      <c r="N293" s="161">
        <v>0</v>
      </c>
      <c r="O293" s="161">
        <v>25</v>
      </c>
      <c r="P293" s="143" t="s">
        <v>1999</v>
      </c>
      <c r="Q293" s="348">
        <f t="shared" si="33"/>
        <v>5</v>
      </c>
      <c r="R293" s="2095" t="s">
        <v>4849</v>
      </c>
      <c r="S293" s="2095" t="s">
        <v>1527</v>
      </c>
      <c r="T293" s="2158">
        <v>90001043</v>
      </c>
      <c r="U293" s="329" t="str">
        <f t="shared" si="32"/>
        <v xml:space="preserve"> </v>
      </c>
      <c r="V293" s="329">
        <v>2014</v>
      </c>
      <c r="W293" s="2158"/>
      <c r="X293" s="2158"/>
      <c r="Y293" s="2158"/>
      <c r="Z293" s="2185"/>
      <c r="AA293" s="2084"/>
    </row>
    <row r="294" spans="1:27" s="2085" customFormat="1">
      <c r="A294" s="2182">
        <f t="shared" si="31"/>
        <v>53</v>
      </c>
      <c r="B294" s="808" t="s">
        <v>15745</v>
      </c>
      <c r="C294" s="142" t="s">
        <v>4619</v>
      </c>
      <c r="D294" s="142" t="s">
        <v>2451</v>
      </c>
      <c r="E294" s="262" t="s">
        <v>19338</v>
      </c>
      <c r="F294" s="262" t="s">
        <v>19341</v>
      </c>
      <c r="G294" s="262" t="s">
        <v>4859</v>
      </c>
      <c r="H294" s="2169"/>
      <c r="I294" s="44"/>
      <c r="J294" s="2170" t="s">
        <v>2405</v>
      </c>
      <c r="K294" s="151">
        <v>6.08</v>
      </c>
      <c r="L294" s="151">
        <v>32</v>
      </c>
      <c r="M294" s="262" t="s">
        <v>4766</v>
      </c>
      <c r="N294" s="161">
        <v>0</v>
      </c>
      <c r="O294" s="161">
        <v>25</v>
      </c>
      <c r="P294" s="143" t="s">
        <v>1999</v>
      </c>
      <c r="Q294" s="348">
        <f t="shared" si="33"/>
        <v>5</v>
      </c>
      <c r="R294" s="2095" t="s">
        <v>4849</v>
      </c>
      <c r="S294" s="2095" t="s">
        <v>1527</v>
      </c>
      <c r="T294" s="2158">
        <v>90001043</v>
      </c>
      <c r="U294" s="329" t="str">
        <f t="shared" si="32"/>
        <v xml:space="preserve"> </v>
      </c>
      <c r="V294" s="329">
        <v>2014</v>
      </c>
      <c r="W294" s="2158"/>
      <c r="X294" s="2158"/>
      <c r="Y294" s="2158"/>
      <c r="Z294" s="2185" t="s">
        <v>1396</v>
      </c>
      <c r="AA294" s="2084"/>
    </row>
    <row r="295" spans="1:27" s="2085" customFormat="1">
      <c r="A295" s="2182">
        <f t="shared" si="31"/>
        <v>54</v>
      </c>
      <c r="B295" s="808" t="s">
        <v>15746</v>
      </c>
      <c r="C295" s="142" t="s">
        <v>2021</v>
      </c>
      <c r="D295" s="142" t="s">
        <v>2458</v>
      </c>
      <c r="E295" s="262" t="s">
        <v>19340</v>
      </c>
      <c r="F295" s="262" t="s">
        <v>19342</v>
      </c>
      <c r="G295" s="262" t="s">
        <v>4859</v>
      </c>
      <c r="H295" s="2169"/>
      <c r="I295" s="44"/>
      <c r="J295" s="2170" t="s">
        <v>3406</v>
      </c>
      <c r="K295" s="151">
        <v>0.35</v>
      </c>
      <c r="L295" s="151">
        <v>-24</v>
      </c>
      <c r="M295" s="262" t="s">
        <v>4766</v>
      </c>
      <c r="N295" s="161">
        <v>-1</v>
      </c>
      <c r="O295" s="161">
        <v>24</v>
      </c>
      <c r="P295" s="143" t="s">
        <v>1999</v>
      </c>
      <c r="Q295" s="348">
        <f t="shared" si="33"/>
        <v>5</v>
      </c>
      <c r="R295" s="2095" t="s">
        <v>4849</v>
      </c>
      <c r="S295" s="2095" t="s">
        <v>1527</v>
      </c>
      <c r="T295" s="2158"/>
      <c r="U295" s="329" t="str">
        <f t="shared" si="32"/>
        <v xml:space="preserve"> </v>
      </c>
      <c r="V295" s="329">
        <v>2014</v>
      </c>
      <c r="W295" s="2158"/>
      <c r="X295" s="2158"/>
      <c r="Y295" s="2158"/>
      <c r="Z295" s="2185" t="s">
        <v>320</v>
      </c>
      <c r="AA295" s="2084"/>
    </row>
    <row r="296" spans="1:27" s="2085" customFormat="1">
      <c r="A296" s="2182">
        <f t="shared" si="31"/>
        <v>55</v>
      </c>
      <c r="B296" s="808" t="s">
        <v>15747</v>
      </c>
      <c r="C296" s="142" t="s">
        <v>2022</v>
      </c>
      <c r="D296" s="142" t="s">
        <v>2451</v>
      </c>
      <c r="E296" s="262" t="s">
        <v>19338</v>
      </c>
      <c r="F296" s="262" t="s">
        <v>19343</v>
      </c>
      <c r="G296" s="262" t="s">
        <v>4859</v>
      </c>
      <c r="H296" s="2169"/>
      <c r="I296" s="44"/>
      <c r="J296" s="2170" t="s">
        <v>3406</v>
      </c>
      <c r="K296" s="151">
        <v>13</v>
      </c>
      <c r="L296" s="151">
        <v>75</v>
      </c>
      <c r="M296" s="262" t="s">
        <v>4766</v>
      </c>
      <c r="N296" s="161">
        <v>0</v>
      </c>
      <c r="O296" s="161">
        <v>25</v>
      </c>
      <c r="P296" s="143" t="s">
        <v>1999</v>
      </c>
      <c r="Q296" s="348">
        <f t="shared" si="33"/>
        <v>5</v>
      </c>
      <c r="R296" s="2095" t="s">
        <v>4849</v>
      </c>
      <c r="S296" s="2095" t="s">
        <v>1527</v>
      </c>
      <c r="T296" s="2158">
        <v>90001043</v>
      </c>
      <c r="U296" s="329" t="str">
        <f t="shared" si="32"/>
        <v xml:space="preserve"> </v>
      </c>
      <c r="V296" s="329">
        <v>2014</v>
      </c>
      <c r="W296" s="2158"/>
      <c r="X296" s="2158"/>
      <c r="Y296" s="2158"/>
      <c r="Z296" s="2185" t="s">
        <v>1396</v>
      </c>
      <c r="AA296" s="2084"/>
    </row>
    <row r="297" spans="1:27" s="2085" customFormat="1">
      <c r="A297" s="2182">
        <f t="shared" si="31"/>
        <v>56</v>
      </c>
      <c r="B297" s="808" t="s">
        <v>15748</v>
      </c>
      <c r="C297" s="142" t="s">
        <v>2023</v>
      </c>
      <c r="D297" s="142" t="s">
        <v>2451</v>
      </c>
      <c r="E297" s="262" t="s">
        <v>4243</v>
      </c>
      <c r="F297" s="262"/>
      <c r="G297" s="262" t="s">
        <v>4859</v>
      </c>
      <c r="H297" s="2169"/>
      <c r="I297" s="44"/>
      <c r="J297" s="2170" t="s">
        <v>3406</v>
      </c>
      <c r="K297" s="151">
        <v>1.5</v>
      </c>
      <c r="L297" s="151">
        <v>0.89</v>
      </c>
      <c r="M297" s="262" t="s">
        <v>4766</v>
      </c>
      <c r="N297" s="161">
        <v>-1</v>
      </c>
      <c r="O297" s="161">
        <v>24</v>
      </c>
      <c r="P297" s="143" t="s">
        <v>1999</v>
      </c>
      <c r="Q297" s="348">
        <f t="shared" si="33"/>
        <v>5</v>
      </c>
      <c r="R297" s="2095" t="s">
        <v>4849</v>
      </c>
      <c r="S297" s="2095" t="s">
        <v>1527</v>
      </c>
      <c r="T297" s="2158"/>
      <c r="U297" s="329" t="str">
        <f t="shared" si="32"/>
        <v xml:space="preserve"> </v>
      </c>
      <c r="V297" s="329">
        <v>2014</v>
      </c>
      <c r="W297" s="2158"/>
      <c r="X297" s="2158"/>
      <c r="Y297" s="2158"/>
      <c r="Z297" s="2185"/>
      <c r="AA297" s="2084"/>
    </row>
    <row r="298" spans="1:27" s="2085" customFormat="1">
      <c r="A298" s="2182">
        <f t="shared" si="31"/>
        <v>57</v>
      </c>
      <c r="B298" s="808" t="s">
        <v>15749</v>
      </c>
      <c r="C298" s="142" t="s">
        <v>4107</v>
      </c>
      <c r="D298" s="142" t="s">
        <v>3476</v>
      </c>
      <c r="E298" s="262" t="s">
        <v>4243</v>
      </c>
      <c r="F298" s="262"/>
      <c r="G298" s="262" t="s">
        <v>4859</v>
      </c>
      <c r="H298" s="2169"/>
      <c r="I298" s="44"/>
      <c r="J298" s="2170" t="s">
        <v>2276</v>
      </c>
      <c r="K298" s="151">
        <v>3</v>
      </c>
      <c r="L298" s="151">
        <v>28</v>
      </c>
      <c r="M298" s="262" t="s">
        <v>4766</v>
      </c>
      <c r="N298" s="161">
        <v>0</v>
      </c>
      <c r="O298" s="161">
        <v>6</v>
      </c>
      <c r="P298" s="143" t="s">
        <v>1999</v>
      </c>
      <c r="Q298" s="348">
        <f t="shared" si="33"/>
        <v>5</v>
      </c>
      <c r="R298" s="2095" t="s">
        <v>4849</v>
      </c>
      <c r="S298" s="2095" t="s">
        <v>1527</v>
      </c>
      <c r="T298" s="2158">
        <v>90001035</v>
      </c>
      <c r="U298" s="329" t="str">
        <f t="shared" si="32"/>
        <v xml:space="preserve"> </v>
      </c>
      <c r="V298" s="329">
        <v>2014</v>
      </c>
      <c r="W298" s="2158"/>
      <c r="X298" s="2158"/>
      <c r="Y298" s="2158"/>
      <c r="Z298" s="2185"/>
      <c r="AA298" s="2084"/>
    </row>
    <row r="299" spans="1:27" s="2085" customFormat="1">
      <c r="A299" s="2182">
        <f t="shared" si="31"/>
        <v>58</v>
      </c>
      <c r="B299" s="808" t="s">
        <v>15750</v>
      </c>
      <c r="C299" s="142" t="s">
        <v>2024</v>
      </c>
      <c r="D299" s="142" t="s">
        <v>2456</v>
      </c>
      <c r="E299" s="262" t="s">
        <v>4243</v>
      </c>
      <c r="F299" s="262"/>
      <c r="G299" s="262" t="s">
        <v>4859</v>
      </c>
      <c r="H299" s="2169"/>
      <c r="I299" s="44"/>
      <c r="J299" s="2170" t="s">
        <v>2835</v>
      </c>
      <c r="K299" s="151">
        <v>0.4</v>
      </c>
      <c r="L299" s="151">
        <v>32</v>
      </c>
      <c r="M299" s="262" t="s">
        <v>4766</v>
      </c>
      <c r="N299" s="161">
        <v>-0.5</v>
      </c>
      <c r="O299" s="161">
        <v>2.5</v>
      </c>
      <c r="P299" s="143" t="s">
        <v>1999</v>
      </c>
      <c r="Q299" s="348">
        <f t="shared" si="33"/>
        <v>5</v>
      </c>
      <c r="R299" s="2095" t="s">
        <v>4849</v>
      </c>
      <c r="S299" s="2095" t="s">
        <v>1527</v>
      </c>
      <c r="T299" s="2158"/>
      <c r="U299" s="329" t="str">
        <f t="shared" si="32"/>
        <v xml:space="preserve"> </v>
      </c>
      <c r="V299" s="329">
        <v>2014</v>
      </c>
      <c r="W299" s="2158"/>
      <c r="X299" s="2158"/>
      <c r="Y299" s="2158"/>
      <c r="Z299" s="2185"/>
      <c r="AA299" s="2084"/>
    </row>
    <row r="300" spans="1:27" s="2085" customFormat="1">
      <c r="A300" s="2182">
        <f t="shared" si="31"/>
        <v>59</v>
      </c>
      <c r="B300" s="808" t="s">
        <v>15751</v>
      </c>
      <c r="C300" s="142" t="s">
        <v>2025</v>
      </c>
      <c r="D300" s="142" t="s">
        <v>2456</v>
      </c>
      <c r="E300" s="262" t="s">
        <v>19339</v>
      </c>
      <c r="F300" s="262" t="s">
        <v>19344</v>
      </c>
      <c r="G300" s="262" t="s">
        <v>4859</v>
      </c>
      <c r="H300" s="2169"/>
      <c r="I300" s="44"/>
      <c r="J300" s="2170" t="s">
        <v>2835</v>
      </c>
      <c r="K300" s="151">
        <v>4.09</v>
      </c>
      <c r="L300" s="151">
        <v>32</v>
      </c>
      <c r="M300" s="262" t="s">
        <v>4766</v>
      </c>
      <c r="N300" s="161">
        <v>0</v>
      </c>
      <c r="O300" s="161">
        <v>6</v>
      </c>
      <c r="P300" s="143" t="s">
        <v>1999</v>
      </c>
      <c r="Q300" s="348">
        <f t="shared" si="33"/>
        <v>5</v>
      </c>
      <c r="R300" s="2095" t="s">
        <v>4849</v>
      </c>
      <c r="S300" s="2095" t="s">
        <v>1527</v>
      </c>
      <c r="T300" s="2158">
        <v>90001035</v>
      </c>
      <c r="U300" s="329" t="str">
        <f t="shared" si="32"/>
        <v xml:space="preserve"> </v>
      </c>
      <c r="V300" s="329">
        <v>2014</v>
      </c>
      <c r="W300" s="2158"/>
      <c r="X300" s="2158"/>
      <c r="Y300" s="2158"/>
      <c r="Z300" s="2185" t="s">
        <v>1397</v>
      </c>
      <c r="AA300" s="2084"/>
    </row>
    <row r="301" spans="1:27" s="2085" customFormat="1">
      <c r="A301" s="2182">
        <f t="shared" si="31"/>
        <v>60</v>
      </c>
      <c r="B301" s="808" t="s">
        <v>15752</v>
      </c>
      <c r="C301" s="142" t="s">
        <v>2026</v>
      </c>
      <c r="D301" s="142" t="s">
        <v>2456</v>
      </c>
      <c r="E301" s="262" t="s">
        <v>19338</v>
      </c>
      <c r="F301" s="262" t="s">
        <v>19344</v>
      </c>
      <c r="G301" s="262" t="s">
        <v>4859</v>
      </c>
      <c r="H301" s="2169"/>
      <c r="I301" s="44"/>
      <c r="J301" s="2170" t="s">
        <v>2835</v>
      </c>
      <c r="K301" s="151">
        <v>17.100000000000001</v>
      </c>
      <c r="L301" s="151">
        <v>33</v>
      </c>
      <c r="M301" s="262" t="s">
        <v>4766</v>
      </c>
      <c r="N301" s="161">
        <v>0</v>
      </c>
      <c r="O301" s="161">
        <v>25</v>
      </c>
      <c r="P301" s="143" t="s">
        <v>1999</v>
      </c>
      <c r="Q301" s="348">
        <f t="shared" si="33"/>
        <v>5</v>
      </c>
      <c r="R301" s="2095" t="s">
        <v>4849</v>
      </c>
      <c r="S301" s="2095" t="s">
        <v>1527</v>
      </c>
      <c r="T301" s="2158">
        <v>90001043</v>
      </c>
      <c r="U301" s="329" t="str">
        <f t="shared" si="32"/>
        <v xml:space="preserve"> </v>
      </c>
      <c r="V301" s="329">
        <v>2014</v>
      </c>
      <c r="W301" s="2158"/>
      <c r="X301" s="2158"/>
      <c r="Y301" s="2158"/>
      <c r="Z301" s="2185" t="s">
        <v>1396</v>
      </c>
      <c r="AA301" s="2084"/>
    </row>
    <row r="302" spans="1:27" s="2085" customFormat="1">
      <c r="A302" s="2182">
        <f t="shared" si="31"/>
        <v>61</v>
      </c>
      <c r="B302" s="808" t="s">
        <v>15753</v>
      </c>
      <c r="C302" s="142" t="s">
        <v>2024</v>
      </c>
      <c r="D302" s="142" t="s">
        <v>2457</v>
      </c>
      <c r="E302" s="262" t="s">
        <v>19340</v>
      </c>
      <c r="F302" s="262"/>
      <c r="G302" s="262" t="s">
        <v>4859</v>
      </c>
      <c r="H302" s="2169"/>
      <c r="I302" s="44"/>
      <c r="J302" s="2170" t="s">
        <v>2835</v>
      </c>
      <c r="K302" s="151">
        <v>0.4</v>
      </c>
      <c r="L302" s="151">
        <v>32</v>
      </c>
      <c r="M302" s="262" t="s">
        <v>4766</v>
      </c>
      <c r="N302" s="161">
        <v>-0.5</v>
      </c>
      <c r="O302" s="161">
        <v>2.5</v>
      </c>
      <c r="P302" s="143" t="s">
        <v>1999</v>
      </c>
      <c r="Q302" s="348">
        <f t="shared" si="33"/>
        <v>5</v>
      </c>
      <c r="R302" s="2095" t="s">
        <v>4849</v>
      </c>
      <c r="S302" s="2095" t="s">
        <v>1527</v>
      </c>
      <c r="T302" s="2158"/>
      <c r="U302" s="329" t="str">
        <f t="shared" si="32"/>
        <v xml:space="preserve"> </v>
      </c>
      <c r="V302" s="329">
        <v>2014</v>
      </c>
      <c r="W302" s="2158"/>
      <c r="X302" s="2158"/>
      <c r="Y302" s="2158"/>
      <c r="Z302" s="2185"/>
      <c r="AA302" s="2084"/>
    </row>
    <row r="303" spans="1:27" s="2085" customFormat="1">
      <c r="A303" s="2182">
        <f t="shared" si="31"/>
        <v>62</v>
      </c>
      <c r="B303" s="808" t="s">
        <v>15754</v>
      </c>
      <c r="C303" s="142" t="s">
        <v>2025</v>
      </c>
      <c r="D303" s="142" t="s">
        <v>2457</v>
      </c>
      <c r="E303" s="262" t="s">
        <v>19339</v>
      </c>
      <c r="F303" s="262" t="s">
        <v>19345</v>
      </c>
      <c r="G303" s="262" t="s">
        <v>4859</v>
      </c>
      <c r="H303" s="2169"/>
      <c r="I303" s="44"/>
      <c r="J303" s="2170" t="s">
        <v>2835</v>
      </c>
      <c r="K303" s="151">
        <v>4.09</v>
      </c>
      <c r="L303" s="151">
        <v>32</v>
      </c>
      <c r="M303" s="262" t="s">
        <v>4766</v>
      </c>
      <c r="N303" s="161">
        <v>0</v>
      </c>
      <c r="O303" s="161">
        <v>6</v>
      </c>
      <c r="P303" s="143" t="s">
        <v>1999</v>
      </c>
      <c r="Q303" s="348">
        <f t="shared" si="33"/>
        <v>5</v>
      </c>
      <c r="R303" s="2095" t="s">
        <v>4849</v>
      </c>
      <c r="S303" s="2095" t="s">
        <v>1527</v>
      </c>
      <c r="T303" s="2158">
        <v>90001035</v>
      </c>
      <c r="U303" s="329" t="str">
        <f t="shared" si="32"/>
        <v xml:space="preserve"> </v>
      </c>
      <c r="V303" s="329">
        <v>2014</v>
      </c>
      <c r="W303" s="2158"/>
      <c r="X303" s="2158"/>
      <c r="Y303" s="2158"/>
      <c r="Z303" s="2185"/>
      <c r="AA303" s="2084"/>
    </row>
    <row r="304" spans="1:27" s="2085" customFormat="1">
      <c r="A304" s="2182">
        <f t="shared" si="31"/>
        <v>63</v>
      </c>
      <c r="B304" s="808" t="s">
        <v>15755</v>
      </c>
      <c r="C304" s="142" t="s">
        <v>2026</v>
      </c>
      <c r="D304" s="142" t="s">
        <v>2457</v>
      </c>
      <c r="E304" s="262" t="s">
        <v>19338</v>
      </c>
      <c r="F304" s="262" t="s">
        <v>19346</v>
      </c>
      <c r="G304" s="262" t="s">
        <v>4859</v>
      </c>
      <c r="H304" s="2169"/>
      <c r="I304" s="44"/>
      <c r="J304" s="2170" t="s">
        <v>2835</v>
      </c>
      <c r="K304" s="151">
        <v>17.100000000000001</v>
      </c>
      <c r="L304" s="151">
        <v>33</v>
      </c>
      <c r="M304" s="262" t="s">
        <v>4766</v>
      </c>
      <c r="N304" s="161">
        <v>0</v>
      </c>
      <c r="O304" s="161">
        <v>25</v>
      </c>
      <c r="P304" s="143" t="s">
        <v>1999</v>
      </c>
      <c r="Q304" s="348">
        <f t="shared" si="33"/>
        <v>5</v>
      </c>
      <c r="R304" s="2095" t="s">
        <v>4849</v>
      </c>
      <c r="S304" s="2095" t="s">
        <v>1527</v>
      </c>
      <c r="T304" s="2158">
        <v>90001043</v>
      </c>
      <c r="U304" s="329" t="str">
        <f t="shared" si="32"/>
        <v xml:space="preserve"> </v>
      </c>
      <c r="V304" s="329">
        <v>2014</v>
      </c>
      <c r="W304" s="2158"/>
      <c r="X304" s="2158"/>
      <c r="Y304" s="2158"/>
      <c r="Z304" s="2185"/>
      <c r="AA304" s="2084"/>
    </row>
    <row r="305" spans="1:27" s="2085" customFormat="1">
      <c r="A305" s="2182">
        <f t="shared" si="31"/>
        <v>64</v>
      </c>
      <c r="B305" s="808" t="s">
        <v>14246</v>
      </c>
      <c r="C305" s="142" t="s">
        <v>325</v>
      </c>
      <c r="D305" s="142" t="s">
        <v>2054</v>
      </c>
      <c r="E305" s="262" t="s">
        <v>1514</v>
      </c>
      <c r="F305" s="262" t="s">
        <v>19366</v>
      </c>
      <c r="G305" s="262" t="s">
        <v>4381</v>
      </c>
      <c r="H305" s="2169"/>
      <c r="I305" s="44"/>
      <c r="J305" s="2170" t="s">
        <v>2835</v>
      </c>
      <c r="K305" s="151"/>
      <c r="L305" s="151"/>
      <c r="M305" s="262" t="s">
        <v>4766</v>
      </c>
      <c r="N305" s="161">
        <v>0</v>
      </c>
      <c r="O305" s="161">
        <v>20</v>
      </c>
      <c r="P305" s="143" t="s">
        <v>3668</v>
      </c>
      <c r="Q305" s="348"/>
      <c r="R305" s="2095"/>
      <c r="S305" s="2095"/>
      <c r="T305" s="2158">
        <v>90001001</v>
      </c>
      <c r="U305" s="329" t="str">
        <f t="shared" si="32"/>
        <v xml:space="preserve"> </v>
      </c>
      <c r="V305" s="329">
        <v>2014</v>
      </c>
      <c r="W305" s="2158"/>
      <c r="X305" s="2158"/>
      <c r="Y305" s="2158"/>
      <c r="Z305" s="2185"/>
      <c r="AA305" s="2084"/>
    </row>
    <row r="306" spans="1:27" s="2085" customFormat="1">
      <c r="A306" s="2182">
        <f t="shared" si="31"/>
        <v>65</v>
      </c>
      <c r="B306" s="808" t="s">
        <v>14247</v>
      </c>
      <c r="C306" s="142" t="s">
        <v>325</v>
      </c>
      <c r="D306" s="142" t="s">
        <v>2057</v>
      </c>
      <c r="E306" s="262" t="s">
        <v>326</v>
      </c>
      <c r="F306" s="262" t="s">
        <v>19365</v>
      </c>
      <c r="G306" s="262" t="s">
        <v>2559</v>
      </c>
      <c r="H306" s="2169"/>
      <c r="I306" s="44"/>
      <c r="J306" s="2170" t="s">
        <v>2835</v>
      </c>
      <c r="K306" s="151"/>
      <c r="L306" s="151"/>
      <c r="M306" s="262" t="s">
        <v>4766</v>
      </c>
      <c r="N306" s="161">
        <v>0</v>
      </c>
      <c r="O306" s="161">
        <v>20</v>
      </c>
      <c r="P306" s="143" t="s">
        <v>3668</v>
      </c>
      <c r="Q306" s="348"/>
      <c r="R306" s="2095"/>
      <c r="S306" s="2095"/>
      <c r="T306" s="2158">
        <v>90001001</v>
      </c>
      <c r="U306" s="329" t="str">
        <f t="shared" si="32"/>
        <v xml:space="preserve"> </v>
      </c>
      <c r="V306" s="329">
        <v>2014</v>
      </c>
      <c r="W306" s="2158"/>
      <c r="X306" s="2158"/>
      <c r="Y306" s="2158"/>
      <c r="Z306" s="2185"/>
      <c r="AA306" s="2084"/>
    </row>
    <row r="307" spans="1:27" s="2085" customFormat="1">
      <c r="A307" s="2182">
        <f t="shared" si="31"/>
        <v>66</v>
      </c>
      <c r="B307" s="808" t="s">
        <v>14248</v>
      </c>
      <c r="C307" s="142" t="s">
        <v>325</v>
      </c>
      <c r="D307" s="142" t="s">
        <v>2058</v>
      </c>
      <c r="E307" s="262" t="s">
        <v>327</v>
      </c>
      <c r="F307" s="262" t="s">
        <v>19364</v>
      </c>
      <c r="G307" s="262" t="s">
        <v>2559</v>
      </c>
      <c r="H307" s="2169"/>
      <c r="I307" s="44"/>
      <c r="J307" s="2170" t="s">
        <v>2835</v>
      </c>
      <c r="K307" s="151"/>
      <c r="L307" s="151"/>
      <c r="M307" s="262" t="s">
        <v>4766</v>
      </c>
      <c r="N307" s="161">
        <v>0</v>
      </c>
      <c r="O307" s="161">
        <v>20</v>
      </c>
      <c r="P307" s="143" t="s">
        <v>3668</v>
      </c>
      <c r="Q307" s="348"/>
      <c r="R307" s="2095"/>
      <c r="S307" s="2095"/>
      <c r="T307" s="2158">
        <v>90001001</v>
      </c>
      <c r="U307" s="329" t="str">
        <f t="shared" si="32"/>
        <v xml:space="preserve"> </v>
      </c>
      <c r="V307" s="329">
        <v>2014</v>
      </c>
      <c r="W307" s="2158"/>
      <c r="X307" s="2158"/>
      <c r="Y307" s="2158"/>
      <c r="Z307" s="2185"/>
      <c r="AA307" s="2084"/>
    </row>
    <row r="308" spans="1:27" s="2085" customFormat="1">
      <c r="A308" s="2182"/>
      <c r="B308" s="808"/>
      <c r="C308" s="142"/>
      <c r="D308" s="142"/>
      <c r="E308" s="262"/>
      <c r="F308" s="262"/>
      <c r="G308" s="262"/>
      <c r="H308" s="2169"/>
      <c r="I308" s="44"/>
      <c r="J308" s="2170"/>
      <c r="K308" s="151"/>
      <c r="L308" s="151"/>
      <c r="M308" s="262"/>
      <c r="N308" s="161"/>
      <c r="O308" s="161"/>
      <c r="P308" s="143"/>
      <c r="Q308" s="348"/>
      <c r="R308" s="2095"/>
      <c r="S308" s="2095"/>
      <c r="T308" s="2158"/>
      <c r="U308" s="329"/>
      <c r="V308" s="329"/>
      <c r="W308" s="2158"/>
      <c r="X308" s="2158"/>
      <c r="Y308" s="2158"/>
      <c r="Z308" s="2185"/>
      <c r="AA308" s="2084"/>
    </row>
    <row r="309" spans="1:27" s="2085" customFormat="1" ht="12.75" customHeight="1">
      <c r="A309" s="2182"/>
      <c r="B309" s="2089" t="s">
        <v>651</v>
      </c>
      <c r="C309" s="142"/>
      <c r="D309" s="142"/>
      <c r="E309" s="262"/>
      <c r="F309" s="262"/>
      <c r="G309" s="262"/>
      <c r="H309" s="2169"/>
      <c r="I309" s="44"/>
      <c r="J309" s="2170"/>
      <c r="K309" s="151"/>
      <c r="L309" s="151"/>
      <c r="M309" s="262"/>
      <c r="N309" s="161"/>
      <c r="O309" s="161"/>
      <c r="P309" s="143"/>
      <c r="Q309" s="348" t="str">
        <f t="shared" si="33"/>
        <v xml:space="preserve"> </v>
      </c>
      <c r="R309" s="2095"/>
      <c r="S309" s="2095"/>
      <c r="T309" s="2158"/>
      <c r="U309" s="329" t="str">
        <f t="shared" si="32"/>
        <v xml:space="preserve"> </v>
      </c>
      <c r="V309" s="329"/>
      <c r="W309" s="2158"/>
      <c r="X309" s="2158"/>
      <c r="Y309" s="2158"/>
      <c r="Z309" s="2185"/>
      <c r="AA309" s="2084"/>
    </row>
    <row r="310" spans="1:27" s="2085" customFormat="1">
      <c r="A310" s="128">
        <v>1</v>
      </c>
      <c r="B310" s="1622" t="s">
        <v>15756</v>
      </c>
      <c r="C310" s="30" t="s">
        <v>653</v>
      </c>
      <c r="D310" s="30" t="s">
        <v>651</v>
      </c>
      <c r="E310" s="145"/>
      <c r="F310" s="145"/>
      <c r="G310" s="145" t="s">
        <v>652</v>
      </c>
      <c r="H310" s="2156"/>
      <c r="I310" s="44"/>
      <c r="J310" s="140" t="s">
        <v>2286</v>
      </c>
      <c r="K310" s="47"/>
      <c r="L310" s="47"/>
      <c r="M310" s="145" t="s">
        <v>3670</v>
      </c>
      <c r="N310" s="43">
        <v>0</v>
      </c>
      <c r="O310" s="43"/>
      <c r="P310" s="33" t="s">
        <v>4494</v>
      </c>
      <c r="Q310" s="349">
        <f t="shared" si="33"/>
        <v>5</v>
      </c>
      <c r="R310" s="33" t="s">
        <v>4849</v>
      </c>
      <c r="S310" s="33" t="s">
        <v>1527</v>
      </c>
      <c r="T310" s="2158"/>
      <c r="U310" s="329" t="str">
        <f t="shared" si="32"/>
        <v xml:space="preserve"> </v>
      </c>
      <c r="V310" s="329"/>
      <c r="W310" s="2158"/>
      <c r="X310" s="2158"/>
      <c r="Y310" s="2158"/>
      <c r="Z310" s="2159"/>
      <c r="AA310" s="2084"/>
    </row>
    <row r="311" spans="1:27" s="2085" customFormat="1">
      <c r="A311" s="128"/>
      <c r="B311" s="2189"/>
      <c r="C311" s="30"/>
      <c r="D311" s="30"/>
      <c r="E311" s="145"/>
      <c r="F311" s="145"/>
      <c r="G311" s="145"/>
      <c r="H311" s="2156"/>
      <c r="I311" s="44"/>
      <c r="J311" s="140"/>
      <c r="K311" s="47"/>
      <c r="L311" s="47"/>
      <c r="M311" s="145"/>
      <c r="N311" s="43"/>
      <c r="O311" s="43"/>
      <c r="P311" s="33"/>
      <c r="Q311" s="349" t="str">
        <f t="shared" si="33"/>
        <v xml:space="preserve"> </v>
      </c>
      <c r="R311" s="33"/>
      <c r="S311" s="33"/>
      <c r="T311" s="2158"/>
      <c r="U311" s="329" t="str">
        <f t="shared" si="32"/>
        <v xml:space="preserve"> </v>
      </c>
      <c r="V311" s="329"/>
      <c r="W311" s="2158"/>
      <c r="X311" s="2158"/>
      <c r="Y311" s="2158"/>
      <c r="Z311" s="2159"/>
      <c r="AA311" s="2084"/>
    </row>
    <row r="312" spans="1:27" s="2085" customFormat="1">
      <c r="A312" s="128"/>
      <c r="B312" s="2189"/>
      <c r="C312" s="30"/>
      <c r="D312" s="30"/>
      <c r="E312" s="145"/>
      <c r="F312" s="145"/>
      <c r="G312" s="145"/>
      <c r="H312" s="2156"/>
      <c r="I312" s="44"/>
      <c r="J312" s="140"/>
      <c r="K312" s="47"/>
      <c r="L312" s="47"/>
      <c r="M312" s="145"/>
      <c r="N312" s="43"/>
      <c r="O312" s="43"/>
      <c r="P312" s="33"/>
      <c r="Q312" s="349" t="str">
        <f t="shared" si="33"/>
        <v xml:space="preserve"> </v>
      </c>
      <c r="R312" s="33"/>
      <c r="S312" s="33"/>
      <c r="T312" s="2158"/>
      <c r="U312" s="329" t="str">
        <f t="shared" si="32"/>
        <v xml:space="preserve"> </v>
      </c>
      <c r="V312" s="329"/>
      <c r="W312" s="2158"/>
      <c r="X312" s="2158"/>
      <c r="Y312" s="2158"/>
      <c r="Z312" s="2159"/>
      <c r="AA312" s="2084"/>
    </row>
    <row r="313" spans="1:27" s="2085" customFormat="1" ht="12.75" customHeight="1">
      <c r="A313" s="128"/>
      <c r="B313" s="2089" t="s">
        <v>663</v>
      </c>
      <c r="C313" s="30"/>
      <c r="D313" s="30"/>
      <c r="E313" s="145"/>
      <c r="F313" s="145"/>
      <c r="G313" s="145"/>
      <c r="H313" s="2156"/>
      <c r="I313" s="44"/>
      <c r="J313" s="140"/>
      <c r="K313" s="47"/>
      <c r="L313" s="47"/>
      <c r="M313" s="145"/>
      <c r="N313" s="43"/>
      <c r="O313" s="43"/>
      <c r="P313" s="33"/>
      <c r="Q313" s="349" t="str">
        <f t="shared" si="33"/>
        <v xml:space="preserve"> </v>
      </c>
      <c r="R313" s="33"/>
      <c r="S313" s="33"/>
      <c r="T313" s="2158"/>
      <c r="U313" s="329" t="str">
        <f t="shared" si="32"/>
        <v xml:space="preserve"> </v>
      </c>
      <c r="V313" s="329"/>
      <c r="W313" s="2158"/>
      <c r="X313" s="2158"/>
      <c r="Y313" s="2158"/>
      <c r="Z313" s="2159"/>
      <c r="AA313" s="2084"/>
    </row>
    <row r="314" spans="1:27" s="2085" customFormat="1">
      <c r="A314" s="128">
        <v>1</v>
      </c>
      <c r="B314" s="1622" t="s">
        <v>15757</v>
      </c>
      <c r="C314" s="30" t="s">
        <v>669</v>
      </c>
      <c r="D314" s="30" t="s">
        <v>668</v>
      </c>
      <c r="E314" s="145"/>
      <c r="F314" s="145"/>
      <c r="G314" s="145"/>
      <c r="H314" s="2156"/>
      <c r="I314" s="44"/>
      <c r="J314" s="140" t="s">
        <v>2405</v>
      </c>
      <c r="K314" s="47">
        <v>6.5</v>
      </c>
      <c r="L314" s="47">
        <v>25</v>
      </c>
      <c r="M314" s="145" t="s">
        <v>3670</v>
      </c>
      <c r="N314" s="43"/>
      <c r="O314" s="43"/>
      <c r="P314" s="33" t="s">
        <v>4494</v>
      </c>
      <c r="Q314" s="349">
        <f t="shared" si="33"/>
        <v>5</v>
      </c>
      <c r="R314" s="33" t="s">
        <v>4849</v>
      </c>
      <c r="S314" s="33" t="s">
        <v>1527</v>
      </c>
      <c r="T314" s="2158"/>
      <c r="U314" s="329" t="str">
        <f t="shared" si="32"/>
        <v xml:space="preserve"> </v>
      </c>
      <c r="V314" s="329"/>
      <c r="W314" s="2158"/>
      <c r="X314" s="2158"/>
      <c r="Y314" s="2158"/>
      <c r="Z314" s="2159"/>
      <c r="AA314" s="2084"/>
    </row>
    <row r="315" spans="1:27" s="2085" customFormat="1">
      <c r="A315" s="128">
        <f>A314+1</f>
        <v>2</v>
      </c>
      <c r="B315" s="1622" t="s">
        <v>15758</v>
      </c>
      <c r="C315" s="30" t="s">
        <v>670</v>
      </c>
      <c r="D315" s="30" t="s">
        <v>668</v>
      </c>
      <c r="E315" s="145"/>
      <c r="F315" s="145"/>
      <c r="G315" s="145"/>
      <c r="H315" s="2156"/>
      <c r="I315" s="44"/>
      <c r="J315" s="140" t="s">
        <v>2405</v>
      </c>
      <c r="K315" s="47">
        <v>6.5</v>
      </c>
      <c r="L315" s="47">
        <v>25</v>
      </c>
      <c r="M315" s="145" t="s">
        <v>3670</v>
      </c>
      <c r="N315" s="43"/>
      <c r="O315" s="43"/>
      <c r="P315" s="33" t="s">
        <v>4494</v>
      </c>
      <c r="Q315" s="349">
        <f t="shared" si="33"/>
        <v>5</v>
      </c>
      <c r="R315" s="33" t="s">
        <v>4849</v>
      </c>
      <c r="S315" s="33" t="s">
        <v>1527</v>
      </c>
      <c r="T315" s="2158"/>
      <c r="U315" s="329" t="str">
        <f t="shared" si="32"/>
        <v xml:space="preserve"> </v>
      </c>
      <c r="V315" s="329"/>
      <c r="W315" s="2158"/>
      <c r="X315" s="2158"/>
      <c r="Y315" s="2158"/>
      <c r="Z315" s="2159"/>
      <c r="AA315" s="2084"/>
    </row>
    <row r="316" spans="1:27" s="2085" customFormat="1">
      <c r="A316" s="128">
        <f>A315+1</f>
        <v>3</v>
      </c>
      <c r="B316" s="1622" t="s">
        <v>15759</v>
      </c>
      <c r="C316" s="30" t="s">
        <v>552</v>
      </c>
      <c r="D316" s="30" t="s">
        <v>6550</v>
      </c>
      <c r="E316" s="145" t="s">
        <v>6392</v>
      </c>
      <c r="F316" s="145"/>
      <c r="G316" s="145" t="s">
        <v>3581</v>
      </c>
      <c r="H316" s="2156"/>
      <c r="I316" s="44" t="s">
        <v>12284</v>
      </c>
      <c r="J316" s="140" t="s">
        <v>552</v>
      </c>
      <c r="K316" s="47"/>
      <c r="L316" s="47"/>
      <c r="M316" s="145" t="s">
        <v>4766</v>
      </c>
      <c r="N316" s="43">
        <v>0</v>
      </c>
      <c r="O316" s="43">
        <v>35</v>
      </c>
      <c r="P316" s="143" t="s">
        <v>3668</v>
      </c>
      <c r="Q316" s="349">
        <f>IF(ISERROR(INDEX(data,MATCH(LEN(S316),item,0),2))," ",INDEX(data,MATCH(LEN(S316),item,0),2))</f>
        <v>5</v>
      </c>
      <c r="R316" s="33" t="s">
        <v>4849</v>
      </c>
      <c r="S316" s="33" t="s">
        <v>1527</v>
      </c>
      <c r="T316" s="2158"/>
      <c r="U316" s="329" t="str">
        <f t="shared" si="32"/>
        <v xml:space="preserve"> </v>
      </c>
      <c r="V316" s="329"/>
      <c r="W316" s="2158"/>
      <c r="X316" s="2158"/>
      <c r="Y316" s="2158"/>
      <c r="Z316" s="2159"/>
      <c r="AA316" s="2084"/>
    </row>
    <row r="317" spans="1:27" s="2085" customFormat="1">
      <c r="A317" s="128"/>
      <c r="B317" s="2189"/>
      <c r="C317" s="30"/>
      <c r="D317" s="30"/>
      <c r="E317" s="145"/>
      <c r="F317" s="145"/>
      <c r="G317" s="145"/>
      <c r="H317" s="2156"/>
      <c r="I317" s="44"/>
      <c r="J317" s="140"/>
      <c r="K317" s="47"/>
      <c r="L317" s="47"/>
      <c r="M317" s="145"/>
      <c r="N317" s="43"/>
      <c r="O317" s="43"/>
      <c r="P317" s="33"/>
      <c r="Q317" s="349" t="str">
        <f t="shared" si="33"/>
        <v xml:space="preserve"> </v>
      </c>
      <c r="R317" s="33"/>
      <c r="S317" s="33"/>
      <c r="T317" s="2158"/>
      <c r="U317" s="329" t="str">
        <f t="shared" si="32"/>
        <v xml:space="preserve"> </v>
      </c>
      <c r="V317" s="329"/>
      <c r="W317" s="2158"/>
      <c r="X317" s="2158"/>
      <c r="Y317" s="2158"/>
      <c r="Z317" s="2159"/>
      <c r="AA317" s="2084"/>
    </row>
    <row r="318" spans="1:27" s="2085" customFormat="1" ht="12.75" customHeight="1">
      <c r="A318" s="2182"/>
      <c r="B318" s="2089" t="s">
        <v>6328</v>
      </c>
      <c r="C318" s="142"/>
      <c r="D318" s="142"/>
      <c r="E318" s="262"/>
      <c r="F318" s="262"/>
      <c r="G318" s="262"/>
      <c r="H318" s="2169"/>
      <c r="I318" s="44"/>
      <c r="J318" s="2170"/>
      <c r="K318" s="151"/>
      <c r="L318" s="151"/>
      <c r="M318" s="262"/>
      <c r="N318" s="161"/>
      <c r="O318" s="161"/>
      <c r="P318" s="143"/>
      <c r="Q318" s="348" t="str">
        <f>IF(ISERROR(INDEX(data,MATCH(LEN(S318),item,0),2))," ",INDEX(data,MATCH(LEN(S318),item,0),2))</f>
        <v xml:space="preserve"> </v>
      </c>
      <c r="R318" s="2095"/>
      <c r="S318" s="2095"/>
      <c r="T318" s="2158"/>
      <c r="U318" s="329" t="str">
        <f t="shared" si="32"/>
        <v xml:space="preserve"> </v>
      </c>
      <c r="V318" s="329"/>
      <c r="W318" s="2158"/>
      <c r="X318" s="2158"/>
      <c r="Y318" s="2158"/>
      <c r="Z318" s="2185"/>
      <c r="AA318" s="2084"/>
    </row>
    <row r="319" spans="1:27" s="2085" customFormat="1">
      <c r="A319" s="128">
        <v>1</v>
      </c>
      <c r="B319" s="1622" t="s">
        <v>15760</v>
      </c>
      <c r="C319" s="142" t="s">
        <v>4205</v>
      </c>
      <c r="D319" s="30" t="s">
        <v>6328</v>
      </c>
      <c r="E319" s="145" t="s">
        <v>6392</v>
      </c>
      <c r="F319" s="145"/>
      <c r="G319" s="145" t="s">
        <v>3581</v>
      </c>
      <c r="H319" s="2169"/>
      <c r="I319" s="44"/>
      <c r="J319" s="2170" t="s">
        <v>3373</v>
      </c>
      <c r="K319" s="47">
        <v>16</v>
      </c>
      <c r="L319" s="47">
        <v>230</v>
      </c>
      <c r="M319" s="145" t="s">
        <v>4766</v>
      </c>
      <c r="N319" s="43">
        <v>0</v>
      </c>
      <c r="O319" s="43">
        <v>35</v>
      </c>
      <c r="P319" s="143" t="s">
        <v>3668</v>
      </c>
      <c r="Q319" s="349">
        <f>IF(ISERROR(INDEX(data,MATCH(LEN(S319),item,0),2))," ",INDEX(data,MATCH(LEN(S319),item,0),2))</f>
        <v>5</v>
      </c>
      <c r="R319" s="33" t="s">
        <v>4849</v>
      </c>
      <c r="S319" s="33" t="s">
        <v>1527</v>
      </c>
      <c r="T319" s="2158"/>
      <c r="U319" s="329" t="str">
        <f t="shared" si="32"/>
        <v xml:space="preserve"> </v>
      </c>
      <c r="V319" s="329">
        <v>2019</v>
      </c>
      <c r="W319" s="2158"/>
      <c r="X319" s="2158"/>
      <c r="Y319" s="2158"/>
      <c r="Z319" s="2159"/>
      <c r="AA319" s="2084"/>
    </row>
    <row r="320" spans="1:27" s="2085" customFormat="1">
      <c r="A320" s="128">
        <f>A319+1</f>
        <v>2</v>
      </c>
      <c r="B320" s="1622" t="s">
        <v>15761</v>
      </c>
      <c r="C320" s="142" t="s">
        <v>661</v>
      </c>
      <c r="D320" s="30" t="s">
        <v>6328</v>
      </c>
      <c r="E320" s="145" t="s">
        <v>6392</v>
      </c>
      <c r="F320" s="145"/>
      <c r="G320" s="145" t="s">
        <v>3581</v>
      </c>
      <c r="H320" s="2169"/>
      <c r="I320" s="44"/>
      <c r="J320" s="2170" t="s">
        <v>2416</v>
      </c>
      <c r="K320" s="47">
        <v>3</v>
      </c>
      <c r="L320" s="47">
        <v>30</v>
      </c>
      <c r="M320" s="145" t="s">
        <v>4766</v>
      </c>
      <c r="N320" s="43">
        <v>0</v>
      </c>
      <c r="O320" s="43">
        <v>35</v>
      </c>
      <c r="P320" s="143" t="s">
        <v>3668</v>
      </c>
      <c r="Q320" s="349" t="str">
        <f>IF(ISERROR(INDEX(data,MATCH(LEN(S320),item,0),2))," ",INDEX(data,MATCH(LEN(S320),item,0),2))</f>
        <v xml:space="preserve"> </v>
      </c>
      <c r="R320" s="33"/>
      <c r="S320" s="33"/>
      <c r="T320" s="2158"/>
      <c r="U320" s="329" t="str">
        <f t="shared" si="32"/>
        <v xml:space="preserve"> </v>
      </c>
      <c r="V320" s="329">
        <v>2019</v>
      </c>
      <c r="W320" s="2158"/>
      <c r="X320" s="2158"/>
      <c r="Y320" s="2158"/>
      <c r="Z320" s="2159"/>
      <c r="AA320" s="2084"/>
    </row>
    <row r="321" spans="1:27" s="2085" customFormat="1">
      <c r="A321" s="2182"/>
      <c r="B321" s="2088"/>
      <c r="C321" s="142"/>
      <c r="D321" s="142"/>
      <c r="E321" s="262"/>
      <c r="F321" s="262"/>
      <c r="G321" s="262"/>
      <c r="H321" s="2169"/>
      <c r="I321" s="44"/>
      <c r="J321" s="2170"/>
      <c r="K321" s="151"/>
      <c r="L321" s="151"/>
      <c r="M321" s="262"/>
      <c r="N321" s="161"/>
      <c r="O321" s="161"/>
      <c r="P321" s="143"/>
      <c r="Q321" s="348"/>
      <c r="R321" s="2095"/>
      <c r="S321" s="2095"/>
      <c r="T321" s="2158"/>
      <c r="U321" s="329" t="str">
        <f t="shared" si="32"/>
        <v xml:space="preserve"> </v>
      </c>
      <c r="V321" s="329"/>
      <c r="W321" s="2158"/>
      <c r="X321" s="2158"/>
      <c r="Y321" s="2158"/>
      <c r="Z321" s="2185"/>
      <c r="AA321" s="2084"/>
    </row>
    <row r="322" spans="1:27" s="2085" customFormat="1" ht="12.75" customHeight="1">
      <c r="A322" s="2182"/>
      <c r="B322" s="2089" t="s">
        <v>6504</v>
      </c>
      <c r="C322" s="142"/>
      <c r="D322" s="142"/>
      <c r="E322" s="262"/>
      <c r="F322" s="262"/>
      <c r="G322" s="262"/>
      <c r="H322" s="2169"/>
      <c r="I322" s="44"/>
      <c r="J322" s="2170"/>
      <c r="K322" s="151"/>
      <c r="L322" s="151"/>
      <c r="M322" s="262"/>
      <c r="N322" s="161"/>
      <c r="O322" s="161"/>
      <c r="P322" s="143"/>
      <c r="Q322" s="348" t="str">
        <f>IF(ISERROR(INDEX(data,MATCH(LEN(S322),item,0),2))," ",INDEX(data,MATCH(LEN(S322),item,0),2))</f>
        <v xml:space="preserve"> </v>
      </c>
      <c r="R322" s="2095"/>
      <c r="S322" s="2095"/>
      <c r="T322" s="2158"/>
      <c r="U322" s="329" t="str">
        <f t="shared" si="32"/>
        <v xml:space="preserve"> </v>
      </c>
      <c r="V322" s="329"/>
      <c r="W322" s="2158"/>
      <c r="X322" s="2158"/>
      <c r="Y322" s="2158"/>
      <c r="Z322" s="2185"/>
      <c r="AA322" s="2084"/>
    </row>
    <row r="323" spans="1:27" s="2085" customFormat="1">
      <c r="A323" s="128">
        <v>1</v>
      </c>
      <c r="B323" s="1622" t="s">
        <v>15762</v>
      </c>
      <c r="C323" s="142"/>
      <c r="D323" s="30" t="s">
        <v>15779</v>
      </c>
      <c r="E323" s="145" t="s">
        <v>6553</v>
      </c>
      <c r="F323" s="145"/>
      <c r="G323" s="145" t="s">
        <v>2858</v>
      </c>
      <c r="H323" s="2169"/>
      <c r="I323" s="44"/>
      <c r="J323" s="2170"/>
      <c r="K323" s="47"/>
      <c r="L323" s="47"/>
      <c r="M323" s="145" t="s">
        <v>4766</v>
      </c>
      <c r="N323" s="46" t="s">
        <v>6554</v>
      </c>
      <c r="O323" s="43">
        <v>1</v>
      </c>
      <c r="P323" s="143" t="s">
        <v>2056</v>
      </c>
      <c r="Q323" s="349">
        <f>IF(ISERROR(INDEX(data,MATCH(LEN(S323),item,0),2))," ",INDEX(data,MATCH(LEN(S323),item,0),2))</f>
        <v>5</v>
      </c>
      <c r="R323" s="33" t="s">
        <v>4849</v>
      </c>
      <c r="S323" s="33" t="s">
        <v>1527</v>
      </c>
      <c r="T323" s="2158"/>
      <c r="U323" s="329" t="str">
        <f t="shared" si="32"/>
        <v xml:space="preserve"> </v>
      </c>
      <c r="V323" s="329">
        <v>2021</v>
      </c>
      <c r="W323" s="2158"/>
      <c r="X323" s="2158"/>
      <c r="Y323" s="2158"/>
      <c r="Z323" s="2159"/>
      <c r="AA323" s="2084"/>
    </row>
    <row r="324" spans="1:27" s="2085" customFormat="1">
      <c r="A324" s="128">
        <f>A323+1</f>
        <v>2</v>
      </c>
      <c r="B324" s="1622" t="s">
        <v>15763</v>
      </c>
      <c r="C324" s="142"/>
      <c r="D324" s="30" t="s">
        <v>15780</v>
      </c>
      <c r="E324" s="145" t="s">
        <v>6553</v>
      </c>
      <c r="F324" s="145"/>
      <c r="G324" s="145" t="s">
        <v>2858</v>
      </c>
      <c r="H324" s="2169"/>
      <c r="I324" s="44"/>
      <c r="J324" s="2170"/>
      <c r="K324" s="47"/>
      <c r="L324" s="47"/>
      <c r="M324" s="145" t="s">
        <v>4766</v>
      </c>
      <c r="N324" s="46" t="s">
        <v>6554</v>
      </c>
      <c r="O324" s="43">
        <v>1</v>
      </c>
      <c r="P324" s="143" t="s">
        <v>2056</v>
      </c>
      <c r="Q324" s="349">
        <f>IF(ISERROR(INDEX(data,MATCH(LEN(S324),item,0),2))," ",INDEX(data,MATCH(LEN(S324),item,0),2))</f>
        <v>5</v>
      </c>
      <c r="R324" s="33" t="s">
        <v>4849</v>
      </c>
      <c r="S324" s="33" t="s">
        <v>1527</v>
      </c>
      <c r="T324" s="2158"/>
      <c r="U324" s="329" t="str">
        <f t="shared" si="32"/>
        <v xml:space="preserve"> </v>
      </c>
      <c r="V324" s="329">
        <v>2021</v>
      </c>
      <c r="W324" s="2158"/>
      <c r="X324" s="2158"/>
      <c r="Y324" s="2158"/>
      <c r="Z324" s="2159"/>
      <c r="AA324" s="2084"/>
    </row>
    <row r="325" spans="1:27" s="2085" customFormat="1">
      <c r="A325" s="128">
        <f t="shared" ref="A325:A332" si="34">A324+1</f>
        <v>3</v>
      </c>
      <c r="B325" s="1622" t="s">
        <v>15764</v>
      </c>
      <c r="C325" s="142" t="s">
        <v>6570</v>
      </c>
      <c r="D325" s="30" t="s">
        <v>15781</v>
      </c>
      <c r="E325" s="145"/>
      <c r="F325" s="145"/>
      <c r="G325" s="145"/>
      <c r="H325" s="2169"/>
      <c r="I325" s="44"/>
      <c r="J325" s="2170"/>
      <c r="K325" s="47"/>
      <c r="L325" s="47"/>
      <c r="M325" s="145" t="s">
        <v>3670</v>
      </c>
      <c r="N325" s="46"/>
      <c r="O325" s="43"/>
      <c r="P325" s="143"/>
      <c r="Q325" s="349">
        <f t="shared" ref="Q325:Q332" si="35">IF(ISERROR(INDEX(data,MATCH(LEN(S325),item,0),2))," ",INDEX(data,MATCH(LEN(S325),item,0),2))</f>
        <v>5</v>
      </c>
      <c r="R325" s="33" t="s">
        <v>4849</v>
      </c>
      <c r="S325" s="33" t="s">
        <v>1527</v>
      </c>
      <c r="T325" s="2158"/>
      <c r="U325" s="329" t="str">
        <f t="shared" si="32"/>
        <v xml:space="preserve"> </v>
      </c>
      <c r="V325" s="329">
        <v>2021</v>
      </c>
      <c r="W325" s="2158"/>
      <c r="X325" s="2158"/>
      <c r="Y325" s="2158"/>
      <c r="Z325" s="2159"/>
      <c r="AA325" s="2084"/>
    </row>
    <row r="326" spans="1:27" s="2085" customFormat="1">
      <c r="A326" s="128">
        <f t="shared" si="34"/>
        <v>4</v>
      </c>
      <c r="B326" s="1622" t="s">
        <v>15765</v>
      </c>
      <c r="C326" s="142" t="s">
        <v>6569</v>
      </c>
      <c r="D326" s="30" t="s">
        <v>15781</v>
      </c>
      <c r="E326" s="145"/>
      <c r="F326" s="145"/>
      <c r="G326" s="145"/>
      <c r="H326" s="2169"/>
      <c r="I326" s="44"/>
      <c r="J326" s="2170"/>
      <c r="K326" s="47"/>
      <c r="L326" s="47"/>
      <c r="M326" s="145" t="s">
        <v>3670</v>
      </c>
      <c r="N326" s="46"/>
      <c r="O326" s="43"/>
      <c r="P326" s="143"/>
      <c r="Q326" s="349">
        <f t="shared" si="35"/>
        <v>5</v>
      </c>
      <c r="R326" s="33" t="s">
        <v>4849</v>
      </c>
      <c r="S326" s="33" t="s">
        <v>1527</v>
      </c>
      <c r="T326" s="2158"/>
      <c r="U326" s="329" t="str">
        <f t="shared" si="32"/>
        <v xml:space="preserve"> </v>
      </c>
      <c r="V326" s="329">
        <v>2021</v>
      </c>
      <c r="W326" s="2158"/>
      <c r="X326" s="2158"/>
      <c r="Y326" s="2158"/>
      <c r="Z326" s="2159"/>
      <c r="AA326" s="2084"/>
    </row>
    <row r="327" spans="1:27" s="2085" customFormat="1">
      <c r="A327" s="128">
        <f t="shared" si="34"/>
        <v>5</v>
      </c>
      <c r="B327" s="1622" t="s">
        <v>15766</v>
      </c>
      <c r="C327" s="142" t="s">
        <v>6575</v>
      </c>
      <c r="D327" s="30" t="s">
        <v>15782</v>
      </c>
      <c r="E327" s="145"/>
      <c r="F327" s="145"/>
      <c r="G327" s="145"/>
      <c r="H327" s="2169"/>
      <c r="I327" s="44"/>
      <c r="J327" s="2170"/>
      <c r="K327" s="47"/>
      <c r="L327" s="47"/>
      <c r="M327" s="145"/>
      <c r="N327" s="46"/>
      <c r="O327" s="43"/>
      <c r="P327" s="143"/>
      <c r="Q327" s="349">
        <f t="shared" si="35"/>
        <v>5</v>
      </c>
      <c r="R327" s="33" t="s">
        <v>4849</v>
      </c>
      <c r="S327" s="33" t="s">
        <v>1527</v>
      </c>
      <c r="T327" s="2158"/>
      <c r="U327" s="329" t="str">
        <f t="shared" si="32"/>
        <v xml:space="preserve"> </v>
      </c>
      <c r="V327" s="329">
        <v>2021</v>
      </c>
      <c r="W327" s="2158"/>
      <c r="X327" s="2158"/>
      <c r="Y327" s="2158"/>
      <c r="Z327" s="2159"/>
      <c r="AA327" s="2084"/>
    </row>
    <row r="328" spans="1:27" s="2085" customFormat="1">
      <c r="A328" s="128">
        <f t="shared" si="34"/>
        <v>6</v>
      </c>
      <c r="B328" s="1622" t="s">
        <v>15767</v>
      </c>
      <c r="C328" s="142" t="s">
        <v>6576</v>
      </c>
      <c r="D328" s="30" t="s">
        <v>15782</v>
      </c>
      <c r="E328" s="145"/>
      <c r="F328" s="145"/>
      <c r="G328" s="145"/>
      <c r="H328" s="2169"/>
      <c r="I328" s="44"/>
      <c r="J328" s="2170"/>
      <c r="K328" s="47"/>
      <c r="L328" s="47"/>
      <c r="M328" s="145" t="s">
        <v>3474</v>
      </c>
      <c r="N328" s="46"/>
      <c r="O328" s="43"/>
      <c r="P328" s="143"/>
      <c r="Q328" s="349">
        <f t="shared" si="35"/>
        <v>5</v>
      </c>
      <c r="R328" s="33" t="s">
        <v>4849</v>
      </c>
      <c r="S328" s="33" t="s">
        <v>1527</v>
      </c>
      <c r="T328" s="2158"/>
      <c r="U328" s="329" t="str">
        <f t="shared" si="32"/>
        <v xml:space="preserve"> </v>
      </c>
      <c r="V328" s="329">
        <v>2021</v>
      </c>
      <c r="W328" s="2158"/>
      <c r="X328" s="2158"/>
      <c r="Y328" s="2158"/>
      <c r="Z328" s="2159"/>
      <c r="AA328" s="2084"/>
    </row>
    <row r="329" spans="1:27" s="2085" customFormat="1">
      <c r="A329" s="128">
        <f t="shared" si="34"/>
        <v>7</v>
      </c>
      <c r="B329" s="1622" t="s">
        <v>15768</v>
      </c>
      <c r="C329" s="142" t="s">
        <v>6577</v>
      </c>
      <c r="D329" s="30" t="s">
        <v>15782</v>
      </c>
      <c r="E329" s="145"/>
      <c r="F329" s="145"/>
      <c r="G329" s="145"/>
      <c r="H329" s="2169"/>
      <c r="I329" s="44"/>
      <c r="J329" s="2170"/>
      <c r="K329" s="47"/>
      <c r="L329" s="47"/>
      <c r="M329" s="145" t="s">
        <v>3474</v>
      </c>
      <c r="N329" s="46"/>
      <c r="O329" s="43"/>
      <c r="P329" s="143"/>
      <c r="Q329" s="349">
        <f t="shared" si="35"/>
        <v>5</v>
      </c>
      <c r="R329" s="33" t="s">
        <v>4849</v>
      </c>
      <c r="S329" s="33" t="s">
        <v>1527</v>
      </c>
      <c r="T329" s="2158"/>
      <c r="U329" s="329" t="str">
        <f t="shared" si="32"/>
        <v xml:space="preserve"> </v>
      </c>
      <c r="V329" s="329">
        <v>2021</v>
      </c>
      <c r="W329" s="2158"/>
      <c r="X329" s="2158"/>
      <c r="Y329" s="2158"/>
      <c r="Z329" s="2159"/>
      <c r="AA329" s="2084"/>
    </row>
    <row r="330" spans="1:27" s="2085" customFormat="1">
      <c r="A330" s="128">
        <f t="shared" si="34"/>
        <v>8</v>
      </c>
      <c r="B330" s="1622" t="s">
        <v>15769</v>
      </c>
      <c r="C330" s="142" t="s">
        <v>6579</v>
      </c>
      <c r="D330" s="30" t="s">
        <v>15782</v>
      </c>
      <c r="E330" s="145"/>
      <c r="F330" s="145"/>
      <c r="G330" s="145"/>
      <c r="H330" s="2169"/>
      <c r="I330" s="44"/>
      <c r="J330" s="2170"/>
      <c r="K330" s="47"/>
      <c r="L330" s="47"/>
      <c r="M330" s="145" t="s">
        <v>4597</v>
      </c>
      <c r="N330" s="46"/>
      <c r="O330" s="43"/>
      <c r="P330" s="143"/>
      <c r="Q330" s="349">
        <f t="shared" si="35"/>
        <v>5</v>
      </c>
      <c r="R330" s="33" t="s">
        <v>4849</v>
      </c>
      <c r="S330" s="33" t="s">
        <v>1527</v>
      </c>
      <c r="T330" s="2158"/>
      <c r="U330" s="329" t="str">
        <f t="shared" si="32"/>
        <v xml:space="preserve"> </v>
      </c>
      <c r="V330" s="329">
        <v>2021</v>
      </c>
      <c r="W330" s="2158"/>
      <c r="X330" s="2158"/>
      <c r="Y330" s="2158"/>
      <c r="Z330" s="2159"/>
      <c r="AA330" s="2084"/>
    </row>
    <row r="331" spans="1:27" s="2085" customFormat="1">
      <c r="A331" s="128">
        <f t="shared" si="34"/>
        <v>9</v>
      </c>
      <c r="B331" s="1622" t="s">
        <v>15770</v>
      </c>
      <c r="C331" s="142" t="s">
        <v>6580</v>
      </c>
      <c r="D331" s="30" t="s">
        <v>15782</v>
      </c>
      <c r="E331" s="145"/>
      <c r="F331" s="145"/>
      <c r="G331" s="145"/>
      <c r="H331" s="2169"/>
      <c r="I331" s="44"/>
      <c r="J331" s="2170"/>
      <c r="K331" s="47"/>
      <c r="L331" s="47"/>
      <c r="M331" s="145" t="s">
        <v>4597</v>
      </c>
      <c r="N331" s="46"/>
      <c r="O331" s="43"/>
      <c r="P331" s="143"/>
      <c r="Q331" s="349">
        <f t="shared" si="35"/>
        <v>5</v>
      </c>
      <c r="R331" s="33" t="s">
        <v>4849</v>
      </c>
      <c r="S331" s="33" t="s">
        <v>1527</v>
      </c>
      <c r="T331" s="2158"/>
      <c r="U331" s="329" t="str">
        <f t="shared" si="32"/>
        <v xml:space="preserve"> </v>
      </c>
      <c r="V331" s="329">
        <v>2021</v>
      </c>
      <c r="W331" s="2158"/>
      <c r="X331" s="2158"/>
      <c r="Y331" s="2158"/>
      <c r="Z331" s="2159"/>
      <c r="AA331" s="2084"/>
    </row>
    <row r="332" spans="1:27" s="2085" customFormat="1">
      <c r="A332" s="128">
        <f t="shared" si="34"/>
        <v>10</v>
      </c>
      <c r="B332" s="1622" t="s">
        <v>15771</v>
      </c>
      <c r="C332" s="142" t="s">
        <v>6581</v>
      </c>
      <c r="D332" s="30" t="s">
        <v>15782</v>
      </c>
      <c r="E332" s="145"/>
      <c r="F332" s="145"/>
      <c r="G332" s="145"/>
      <c r="H332" s="2169"/>
      <c r="I332" s="44"/>
      <c r="J332" s="2170"/>
      <c r="K332" s="47"/>
      <c r="L332" s="47"/>
      <c r="M332" s="145" t="s">
        <v>4597</v>
      </c>
      <c r="N332" s="46"/>
      <c r="O332" s="43"/>
      <c r="P332" s="143"/>
      <c r="Q332" s="349">
        <f t="shared" si="35"/>
        <v>5</v>
      </c>
      <c r="R332" s="33" t="s">
        <v>4849</v>
      </c>
      <c r="S332" s="33" t="s">
        <v>1527</v>
      </c>
      <c r="T332" s="2158"/>
      <c r="U332" s="329" t="str">
        <f t="shared" si="32"/>
        <v xml:space="preserve"> </v>
      </c>
      <c r="V332" s="329">
        <v>2021</v>
      </c>
      <c r="W332" s="2158"/>
      <c r="X332" s="2158"/>
      <c r="Y332" s="2158"/>
      <c r="Z332" s="2159"/>
      <c r="AA332" s="2084"/>
    </row>
    <row r="333" spans="1:27" s="2085" customFormat="1">
      <c r="A333" s="128"/>
      <c r="B333" s="2088"/>
      <c r="C333" s="142"/>
      <c r="D333" s="30"/>
      <c r="E333" s="145"/>
      <c r="F333" s="145"/>
      <c r="G333" s="145"/>
      <c r="H333" s="2169"/>
      <c r="I333" s="44"/>
      <c r="J333" s="2170"/>
      <c r="K333" s="47"/>
      <c r="L333" s="47"/>
      <c r="M333" s="145"/>
      <c r="N333" s="46"/>
      <c r="O333" s="43"/>
      <c r="P333" s="143"/>
      <c r="Q333" s="349"/>
      <c r="R333" s="33"/>
      <c r="S333" s="33"/>
      <c r="T333" s="2158"/>
      <c r="U333" s="329" t="str">
        <f t="shared" si="32"/>
        <v xml:space="preserve"> </v>
      </c>
      <c r="V333" s="329"/>
      <c r="W333" s="2158"/>
      <c r="X333" s="2158"/>
      <c r="Y333" s="2158"/>
      <c r="Z333" s="2159"/>
      <c r="AA333" s="2084"/>
    </row>
    <row r="334" spans="1:27" s="2085" customFormat="1" ht="12.75" customHeight="1">
      <c r="A334" s="2182"/>
      <c r="B334" s="2192" t="s">
        <v>13046</v>
      </c>
      <c r="C334" s="142"/>
      <c r="D334" s="142"/>
      <c r="E334" s="262"/>
      <c r="F334" s="262"/>
      <c r="G334" s="262"/>
      <c r="H334" s="2169"/>
      <c r="I334" s="44"/>
      <c r="J334" s="2170"/>
      <c r="K334" s="151"/>
      <c r="L334" s="151"/>
      <c r="M334" s="262"/>
      <c r="N334" s="161"/>
      <c r="O334" s="161"/>
      <c r="P334" s="143"/>
      <c r="Q334" s="348" t="str">
        <f>IF(ISERROR(INDEX(data,MATCH(LEN(S334),item,0),2))," ",INDEX(data,MATCH(LEN(S334),item,0),2))</f>
        <v xml:space="preserve"> </v>
      </c>
      <c r="R334" s="2095"/>
      <c r="S334" s="2095"/>
      <c r="T334" s="2158"/>
      <c r="U334" s="329" t="str">
        <f>IF(ISERROR(INDEX(data1,MATCH(T334,item1,0),4))," ",INDEX(data1,MATCH(T334,item1,0),4))</f>
        <v xml:space="preserve"> </v>
      </c>
      <c r="V334" s="329"/>
      <c r="W334" s="2158"/>
      <c r="X334" s="2158"/>
      <c r="Y334" s="2158"/>
      <c r="Z334" s="2185"/>
      <c r="AA334" s="2084"/>
    </row>
    <row r="335" spans="1:27" s="2085" customFormat="1" ht="12.75" customHeight="1">
      <c r="A335" s="2182">
        <v>1</v>
      </c>
      <c r="B335" s="2193" t="s">
        <v>15772</v>
      </c>
      <c r="C335" s="142" t="s">
        <v>13371</v>
      </c>
      <c r="D335" s="142" t="s">
        <v>2782</v>
      </c>
      <c r="E335" s="262" t="s">
        <v>13373</v>
      </c>
      <c r="F335" s="262"/>
      <c r="G335" s="262" t="s">
        <v>3581</v>
      </c>
      <c r="H335" s="2169"/>
      <c r="I335" s="44"/>
      <c r="J335" s="2170" t="s">
        <v>3884</v>
      </c>
      <c r="K335" s="151">
        <v>2.8</v>
      </c>
      <c r="L335" s="151">
        <v>20</v>
      </c>
      <c r="M335" s="262" t="s">
        <v>4766</v>
      </c>
      <c r="N335" s="161">
        <v>0</v>
      </c>
      <c r="O335" s="161">
        <v>6</v>
      </c>
      <c r="P335" s="143" t="s">
        <v>3660</v>
      </c>
      <c r="Q335" s="348"/>
      <c r="R335" s="2095"/>
      <c r="S335" s="2095"/>
      <c r="T335" s="2158"/>
      <c r="U335" s="329"/>
      <c r="V335" s="329">
        <v>2021</v>
      </c>
      <c r="W335" s="2158"/>
      <c r="X335" s="2158"/>
      <c r="Y335" s="2158"/>
      <c r="Z335" s="2185"/>
      <c r="AA335" s="2084"/>
    </row>
    <row r="336" spans="1:27" s="2085" customFormat="1" ht="12.75" customHeight="1">
      <c r="A336" s="2182">
        <v>2</v>
      </c>
      <c r="B336" s="2193" t="s">
        <v>15773</v>
      </c>
      <c r="C336" s="142" t="s">
        <v>13372</v>
      </c>
      <c r="D336" s="142" t="s">
        <v>13343</v>
      </c>
      <c r="E336" s="262" t="s">
        <v>13374</v>
      </c>
      <c r="F336" s="262"/>
      <c r="G336" s="262" t="s">
        <v>3581</v>
      </c>
      <c r="H336" s="2169"/>
      <c r="I336" s="44"/>
      <c r="J336" s="2170" t="s">
        <v>4271</v>
      </c>
      <c r="K336" s="151">
        <v>41.6</v>
      </c>
      <c r="L336" s="151">
        <v>45</v>
      </c>
      <c r="M336" s="262" t="s">
        <v>4766</v>
      </c>
      <c r="N336" s="161">
        <v>0</v>
      </c>
      <c r="O336" s="161">
        <v>60</v>
      </c>
      <c r="P336" s="143" t="s">
        <v>3660</v>
      </c>
      <c r="Q336" s="348"/>
      <c r="R336" s="2095"/>
      <c r="S336" s="2095"/>
      <c r="T336" s="2158"/>
      <c r="U336" s="329"/>
      <c r="V336" s="329">
        <v>2021</v>
      </c>
      <c r="W336" s="2158"/>
      <c r="X336" s="2158"/>
      <c r="Y336" s="2158"/>
      <c r="Z336" s="2185"/>
      <c r="AA336" s="2084"/>
    </row>
    <row r="337" spans="1:28" s="2085" customFormat="1">
      <c r="A337" s="128">
        <v>3</v>
      </c>
      <c r="B337" s="2193" t="s">
        <v>15774</v>
      </c>
      <c r="C337" s="142" t="s">
        <v>4755</v>
      </c>
      <c r="D337" s="30" t="s">
        <v>4754</v>
      </c>
      <c r="E337" s="145" t="s">
        <v>13373</v>
      </c>
      <c r="F337" s="262"/>
      <c r="G337" s="262" t="s">
        <v>3581</v>
      </c>
      <c r="H337" s="2169"/>
      <c r="I337" s="44"/>
      <c r="J337" s="2170" t="s">
        <v>3884</v>
      </c>
      <c r="K337" s="47">
        <v>4.5</v>
      </c>
      <c r="L337" s="47">
        <v>40</v>
      </c>
      <c r="M337" s="145" t="s">
        <v>1963</v>
      </c>
      <c r="N337" s="46">
        <v>0</v>
      </c>
      <c r="O337" s="43">
        <v>10</v>
      </c>
      <c r="P337" s="143" t="s">
        <v>3660</v>
      </c>
      <c r="Q337" s="349"/>
      <c r="R337" s="33"/>
      <c r="S337" s="33"/>
      <c r="T337" s="2158"/>
      <c r="U337" s="329" t="str">
        <f>IF(ISERROR(INDEX(data1,MATCH(T337,item1,0),4))," ",INDEX(data1,MATCH(T337,item1,0),4))</f>
        <v xml:space="preserve"> </v>
      </c>
      <c r="V337" s="329">
        <v>2021</v>
      </c>
      <c r="W337" s="2158"/>
      <c r="X337" s="2158"/>
      <c r="Y337" s="2158"/>
      <c r="Z337" s="2159"/>
      <c r="AA337" s="2084"/>
    </row>
    <row r="338" spans="1:28" s="2085" customFormat="1">
      <c r="A338" s="128">
        <v>4</v>
      </c>
      <c r="B338" s="2194" t="s">
        <v>15775</v>
      </c>
      <c r="C338" s="142" t="s">
        <v>4784</v>
      </c>
      <c r="D338" s="30" t="s">
        <v>1428</v>
      </c>
      <c r="E338" s="145" t="s">
        <v>13373</v>
      </c>
      <c r="F338" s="262"/>
      <c r="G338" s="262" t="s">
        <v>3581</v>
      </c>
      <c r="H338" s="2169"/>
      <c r="I338" s="44"/>
      <c r="J338" s="2170" t="s">
        <v>3890</v>
      </c>
      <c r="K338" s="47">
        <v>4.5</v>
      </c>
      <c r="L338" s="47">
        <v>124</v>
      </c>
      <c r="M338" s="145" t="s">
        <v>4766</v>
      </c>
      <c r="N338" s="46">
        <v>0</v>
      </c>
      <c r="O338" s="43">
        <v>10</v>
      </c>
      <c r="P338" s="143" t="s">
        <v>3660</v>
      </c>
      <c r="Q338" s="349"/>
      <c r="R338" s="33"/>
      <c r="S338" s="33"/>
      <c r="T338" s="2158"/>
      <c r="U338" s="329" t="str">
        <f t="shared" si="32"/>
        <v xml:space="preserve"> </v>
      </c>
      <c r="V338" s="329">
        <v>2021</v>
      </c>
      <c r="W338" s="2158"/>
      <c r="X338" s="2158"/>
      <c r="Y338" s="2158"/>
      <c r="Z338" s="2159"/>
      <c r="AA338" s="2084"/>
    </row>
    <row r="339" spans="1:28" s="2085" customFormat="1">
      <c r="A339" s="2182"/>
      <c r="B339" s="2088"/>
      <c r="C339" s="142"/>
      <c r="D339" s="142"/>
      <c r="E339" s="262"/>
      <c r="F339" s="262"/>
      <c r="G339" s="262"/>
      <c r="H339" s="2169"/>
      <c r="I339" s="44"/>
      <c r="J339" s="2170"/>
      <c r="K339" s="151"/>
      <c r="L339" s="151"/>
      <c r="M339" s="262"/>
      <c r="N339" s="153"/>
      <c r="O339" s="161"/>
      <c r="P339" s="143"/>
      <c r="Q339" s="348"/>
      <c r="R339" s="2095"/>
      <c r="S339" s="2095"/>
      <c r="T339" s="2158"/>
      <c r="U339" s="329"/>
      <c r="V339" s="329"/>
      <c r="W339" s="2158"/>
      <c r="X339" s="2158"/>
      <c r="Y339" s="2158"/>
      <c r="Z339" s="2185"/>
      <c r="AA339" s="2084"/>
    </row>
    <row r="340" spans="1:28" s="2085" customFormat="1" ht="12.75" customHeight="1">
      <c r="A340" s="2182"/>
      <c r="B340" s="2192" t="s">
        <v>13050</v>
      </c>
      <c r="C340" s="142"/>
      <c r="D340" s="142"/>
      <c r="E340" s="262"/>
      <c r="F340" s="262"/>
      <c r="G340" s="262"/>
      <c r="H340" s="2169"/>
      <c r="I340" s="44"/>
      <c r="J340" s="2170"/>
      <c r="K340" s="151"/>
      <c r="L340" s="151"/>
      <c r="M340" s="262"/>
      <c r="N340" s="161"/>
      <c r="O340" s="161"/>
      <c r="P340" s="143"/>
      <c r="Q340" s="348" t="str">
        <f>IF(ISERROR(INDEX(data,MATCH(LEN(S340),item,0),2))," ",INDEX(data,MATCH(LEN(S340),item,0),2))</f>
        <v xml:space="preserve"> </v>
      </c>
      <c r="R340" s="2095"/>
      <c r="S340" s="2095"/>
      <c r="T340" s="2158"/>
      <c r="U340" s="329" t="str">
        <f t="shared" si="32"/>
        <v xml:space="preserve"> </v>
      </c>
      <c r="V340" s="329"/>
      <c r="W340" s="2158"/>
      <c r="X340" s="2158"/>
      <c r="Y340" s="2158"/>
      <c r="Z340" s="2185"/>
      <c r="AA340" s="2084"/>
    </row>
    <row r="341" spans="1:28" s="2085" customFormat="1" ht="12.75" customHeight="1">
      <c r="A341" s="2182">
        <v>1</v>
      </c>
      <c r="B341" s="2193" t="s">
        <v>15776</v>
      </c>
      <c r="C341" s="142" t="s">
        <v>13474</v>
      </c>
      <c r="D341" s="142" t="s">
        <v>4097</v>
      </c>
      <c r="E341" s="262" t="s">
        <v>13473</v>
      </c>
      <c r="F341" s="262"/>
      <c r="G341" s="262" t="s">
        <v>3581</v>
      </c>
      <c r="H341" s="2169">
        <v>17205000</v>
      </c>
      <c r="I341" s="44"/>
      <c r="J341" s="2170" t="s">
        <v>4271</v>
      </c>
      <c r="K341" s="151">
        <v>42</v>
      </c>
      <c r="L341" s="151">
        <v>45</v>
      </c>
      <c r="M341" s="262" t="s">
        <v>4766</v>
      </c>
      <c r="N341" s="161">
        <v>0</v>
      </c>
      <c r="O341" s="161">
        <v>60</v>
      </c>
      <c r="P341" s="143" t="s">
        <v>3660</v>
      </c>
      <c r="Q341" s="348" t="s">
        <v>3516</v>
      </c>
      <c r="R341" s="2095"/>
      <c r="S341" s="2095"/>
      <c r="T341" s="2158">
        <v>90001002</v>
      </c>
      <c r="U341" s="329"/>
      <c r="V341" s="329">
        <v>2021</v>
      </c>
      <c r="W341" s="2158"/>
      <c r="X341" s="2158"/>
      <c r="Y341" s="2158"/>
      <c r="Z341" s="2185"/>
      <c r="AA341" s="2084"/>
    </row>
    <row r="342" spans="1:28" s="2085" customFormat="1" ht="12.75" customHeight="1">
      <c r="A342" s="2195">
        <f>A341+1</f>
        <v>2</v>
      </c>
      <c r="B342" s="2193" t="s">
        <v>15777</v>
      </c>
      <c r="C342" s="142" t="s">
        <v>13476</v>
      </c>
      <c r="D342" s="142" t="s">
        <v>13454</v>
      </c>
      <c r="E342" s="262" t="s">
        <v>13373</v>
      </c>
      <c r="F342" s="262"/>
      <c r="G342" s="262" t="s">
        <v>3581</v>
      </c>
      <c r="H342" s="2169">
        <v>16275000</v>
      </c>
      <c r="I342" s="44"/>
      <c r="J342" s="2170" t="s">
        <v>3899</v>
      </c>
      <c r="K342" s="151">
        <v>4.5</v>
      </c>
      <c r="L342" s="151">
        <v>40</v>
      </c>
      <c r="M342" s="262" t="s">
        <v>4766</v>
      </c>
      <c r="N342" s="161">
        <v>0</v>
      </c>
      <c r="O342" s="161">
        <v>10</v>
      </c>
      <c r="P342" s="143" t="s">
        <v>3660</v>
      </c>
      <c r="Q342" s="348"/>
      <c r="R342" s="2095"/>
      <c r="S342" s="2095"/>
      <c r="T342" s="2158">
        <v>90001001</v>
      </c>
      <c r="U342" s="329"/>
      <c r="V342" s="329">
        <v>2021</v>
      </c>
      <c r="W342" s="2158"/>
      <c r="X342" s="2158"/>
      <c r="Y342" s="2158"/>
      <c r="Z342" s="2185"/>
      <c r="AA342" s="2084"/>
    </row>
    <row r="343" spans="1:28" s="2085" customFormat="1" ht="12.75" customHeight="1">
      <c r="A343" s="2182">
        <v>3</v>
      </c>
      <c r="B343" s="2193" t="s">
        <v>15778</v>
      </c>
      <c r="C343" s="142" t="s">
        <v>13475</v>
      </c>
      <c r="D343" s="142" t="s">
        <v>4097</v>
      </c>
      <c r="E343" s="262" t="s">
        <v>13373</v>
      </c>
      <c r="F343" s="262"/>
      <c r="G343" s="262" t="s">
        <v>3581</v>
      </c>
      <c r="H343" s="2169"/>
      <c r="I343" s="44"/>
      <c r="J343" s="2170" t="s">
        <v>3884</v>
      </c>
      <c r="K343" s="151">
        <v>2.8</v>
      </c>
      <c r="L343" s="151">
        <v>20</v>
      </c>
      <c r="M343" s="262" t="s">
        <v>4766</v>
      </c>
      <c r="N343" s="161">
        <v>0</v>
      </c>
      <c r="O343" s="161">
        <v>6</v>
      </c>
      <c r="P343" s="143" t="s">
        <v>3660</v>
      </c>
      <c r="Q343" s="348"/>
      <c r="R343" s="2095"/>
      <c r="S343" s="2095"/>
      <c r="T343" s="2158"/>
      <c r="U343" s="329"/>
      <c r="V343" s="329">
        <v>2021</v>
      </c>
      <c r="W343" s="2158"/>
      <c r="X343" s="2158"/>
      <c r="Y343" s="2158"/>
      <c r="Z343" s="2185"/>
      <c r="AA343" s="2084"/>
    </row>
    <row r="344" spans="1:28" s="2085" customFormat="1" ht="12.75" customHeight="1">
      <c r="A344" s="2182"/>
      <c r="B344" s="2193"/>
      <c r="C344" s="142"/>
      <c r="D344" s="142"/>
      <c r="E344" s="262"/>
      <c r="F344" s="262"/>
      <c r="G344" s="262"/>
      <c r="H344" s="2169"/>
      <c r="I344" s="44"/>
      <c r="J344" s="2170"/>
      <c r="K344" s="151"/>
      <c r="L344" s="151"/>
      <c r="M344" s="262"/>
      <c r="N344" s="161"/>
      <c r="O344" s="161"/>
      <c r="P344" s="143"/>
      <c r="Q344" s="348"/>
      <c r="R344" s="2095"/>
      <c r="S344" s="2095"/>
      <c r="T344" s="2158"/>
      <c r="U344" s="329"/>
      <c r="V344" s="329"/>
      <c r="W344" s="2158"/>
      <c r="X344" s="2158"/>
      <c r="Y344" s="2158"/>
      <c r="Z344" s="2185"/>
      <c r="AA344" s="2084"/>
    </row>
    <row r="345" spans="1:28" s="2085" customFormat="1" ht="12.75" customHeight="1">
      <c r="A345" s="2182"/>
      <c r="B345" s="2192" t="s">
        <v>6532</v>
      </c>
      <c r="C345" s="142"/>
      <c r="D345" s="142"/>
      <c r="E345" s="262"/>
      <c r="F345" s="262"/>
      <c r="G345" s="262"/>
      <c r="H345" s="2169"/>
      <c r="I345" s="44"/>
      <c r="J345" s="2170"/>
      <c r="K345" s="151"/>
      <c r="L345" s="151"/>
      <c r="M345" s="262"/>
      <c r="N345" s="161"/>
      <c r="O345" s="161"/>
      <c r="P345" s="143"/>
      <c r="Q345" s="348" t="str">
        <f>IF(ISERROR(INDEX(data,MATCH(LEN(S345),item,0),2))," ",INDEX(data,MATCH(LEN(S345),item,0),2))</f>
        <v xml:space="preserve"> </v>
      </c>
      <c r="R345" s="2095"/>
      <c r="S345" s="2095"/>
      <c r="T345" s="2158"/>
      <c r="U345" s="329" t="str">
        <f>IF(ISERROR(INDEX(data1,MATCH(T345,item1,0),4))," ",INDEX(data1,MATCH(T345,item1,0),4))</f>
        <v xml:space="preserve"> </v>
      </c>
      <c r="V345" s="329"/>
      <c r="W345" s="2158"/>
      <c r="X345" s="2158"/>
      <c r="Y345" s="2158"/>
      <c r="Z345" s="2185"/>
      <c r="AA345" s="2084"/>
    </row>
    <row r="346" spans="1:28" s="2085" customFormat="1" ht="12.75" customHeight="1">
      <c r="A346" s="2182">
        <v>1</v>
      </c>
      <c r="B346" s="2196" t="s">
        <v>15783</v>
      </c>
      <c r="C346" s="142" t="s">
        <v>13044</v>
      </c>
      <c r="D346" s="142" t="s">
        <v>13044</v>
      </c>
      <c r="E346" s="262" t="s">
        <v>15784</v>
      </c>
      <c r="F346" s="262" t="s">
        <v>15785</v>
      </c>
      <c r="G346" s="262" t="s">
        <v>15786</v>
      </c>
      <c r="H346" s="2169"/>
      <c r="I346" s="44"/>
      <c r="J346" s="2170" t="s">
        <v>530</v>
      </c>
      <c r="K346" s="151">
        <v>5.0000000000000001E-3</v>
      </c>
      <c r="L346" s="151">
        <v>40</v>
      </c>
      <c r="M346" s="262" t="s">
        <v>46</v>
      </c>
      <c r="N346" s="161">
        <v>0</v>
      </c>
      <c r="O346" s="161">
        <v>250</v>
      </c>
      <c r="P346" s="143" t="s">
        <v>103</v>
      </c>
      <c r="Q346" s="348"/>
      <c r="R346" s="2095"/>
      <c r="S346" s="2095"/>
      <c r="T346" s="2158">
        <v>90004001</v>
      </c>
      <c r="U346" s="329"/>
      <c r="V346" s="329">
        <v>2021</v>
      </c>
      <c r="W346" s="2158"/>
      <c r="X346" s="2158"/>
      <c r="Y346" s="2158"/>
      <c r="Z346" s="2185"/>
      <c r="AA346" s="2084"/>
      <c r="AB346" s="2085" t="s">
        <v>19938</v>
      </c>
    </row>
    <row r="347" spans="1:28" s="2085" customFormat="1" ht="12.75" customHeight="1">
      <c r="A347" s="2182"/>
      <c r="B347" s="2196"/>
      <c r="C347" s="142"/>
      <c r="D347" s="142"/>
      <c r="E347" s="262"/>
      <c r="F347" s="262"/>
      <c r="G347" s="262"/>
      <c r="H347" s="2169"/>
      <c r="I347" s="44"/>
      <c r="J347" s="2170"/>
      <c r="K347" s="151"/>
      <c r="L347" s="151"/>
      <c r="M347" s="262"/>
      <c r="N347" s="161"/>
      <c r="O347" s="161"/>
      <c r="P347" s="143"/>
      <c r="Q347" s="348"/>
      <c r="R347" s="2095"/>
      <c r="S347" s="2095"/>
      <c r="T347" s="2158"/>
      <c r="U347" s="329"/>
      <c r="V347" s="329"/>
      <c r="W347" s="2158"/>
      <c r="X347" s="2158"/>
      <c r="Y347" s="2158"/>
      <c r="Z347" s="2185"/>
      <c r="AA347" s="2084"/>
    </row>
    <row r="348" spans="1:28" s="2085" customFormat="1" ht="12.75" customHeight="1">
      <c r="A348" s="2182"/>
      <c r="B348" s="2192" t="s">
        <v>16693</v>
      </c>
      <c r="C348" s="142"/>
      <c r="D348" s="142"/>
      <c r="E348" s="262"/>
      <c r="F348" s="262"/>
      <c r="G348" s="262"/>
      <c r="H348" s="2169"/>
      <c r="I348" s="44"/>
      <c r="J348" s="2170"/>
      <c r="K348" s="151"/>
      <c r="L348" s="151"/>
      <c r="M348" s="262"/>
      <c r="N348" s="161"/>
      <c r="O348" s="161"/>
      <c r="P348" s="143"/>
      <c r="Q348" s="348" t="str">
        <f>IF(ISERROR(INDEX(data,MATCH(LEN(S348),item,0),2))," ",INDEX(data,MATCH(LEN(S348),item,0),2))</f>
        <v xml:space="preserve"> </v>
      </c>
      <c r="R348" s="2095"/>
      <c r="S348" s="2095"/>
      <c r="T348" s="2158"/>
      <c r="U348" s="329" t="str">
        <f>IF(ISERROR(INDEX(data1,MATCH(T348,item1,0),4))," ",INDEX(data1,MATCH(T348,item1,0),4))</f>
        <v xml:space="preserve"> </v>
      </c>
      <c r="V348" s="329"/>
      <c r="W348" s="2158"/>
      <c r="X348" s="2158"/>
      <c r="Y348" s="2158"/>
      <c r="Z348" s="2185"/>
      <c r="AA348" s="2084"/>
    </row>
    <row r="349" spans="1:28" s="2085" customFormat="1" ht="12.75" customHeight="1">
      <c r="A349" s="2182">
        <v>1</v>
      </c>
      <c r="B349" s="2196" t="s">
        <v>16820</v>
      </c>
      <c r="C349" s="142" t="s">
        <v>16821</v>
      </c>
      <c r="D349" s="142" t="s">
        <v>16822</v>
      </c>
      <c r="E349" s="262" t="s">
        <v>16824</v>
      </c>
      <c r="F349" s="262"/>
      <c r="G349" s="262" t="s">
        <v>16823</v>
      </c>
      <c r="H349" s="2169"/>
      <c r="I349" s="44"/>
      <c r="J349" s="2170" t="s">
        <v>2286</v>
      </c>
      <c r="K349" s="151"/>
      <c r="L349" s="151"/>
      <c r="M349" s="262" t="s">
        <v>46</v>
      </c>
      <c r="N349" s="161">
        <v>0</v>
      </c>
      <c r="O349" s="161">
        <v>10</v>
      </c>
      <c r="P349" s="143" t="s">
        <v>3660</v>
      </c>
      <c r="Q349" s="348"/>
      <c r="R349" s="2095"/>
      <c r="S349" s="2095"/>
      <c r="T349" s="2158"/>
      <c r="U349" s="329"/>
      <c r="V349" s="329">
        <v>2021</v>
      </c>
      <c r="W349" s="2158"/>
      <c r="X349" s="2158"/>
      <c r="Y349" s="2158"/>
      <c r="Z349" s="2185"/>
      <c r="AA349" s="2053"/>
    </row>
    <row r="350" spans="1:28" s="2085" customFormat="1" ht="12.75" customHeight="1">
      <c r="A350" s="2182">
        <v>2</v>
      </c>
      <c r="B350" s="2196" t="s">
        <v>16825</v>
      </c>
      <c r="C350" s="142" t="s">
        <v>16826</v>
      </c>
      <c r="D350" s="142" t="s">
        <v>16822</v>
      </c>
      <c r="E350" s="262" t="s">
        <v>16824</v>
      </c>
      <c r="F350" s="262"/>
      <c r="G350" s="262" t="s">
        <v>16823</v>
      </c>
      <c r="H350" s="2169"/>
      <c r="I350" s="44"/>
      <c r="J350" s="2170" t="s">
        <v>2286</v>
      </c>
      <c r="K350" s="151"/>
      <c r="L350" s="151"/>
      <c r="M350" s="262" t="s">
        <v>46</v>
      </c>
      <c r="N350" s="161">
        <v>0</v>
      </c>
      <c r="O350" s="161">
        <v>10</v>
      </c>
      <c r="P350" s="143" t="s">
        <v>3660</v>
      </c>
      <c r="Q350" s="348"/>
      <c r="R350" s="2095"/>
      <c r="S350" s="2095"/>
      <c r="T350" s="2158"/>
      <c r="U350" s="329"/>
      <c r="V350" s="329">
        <v>2021</v>
      </c>
      <c r="W350" s="2158"/>
      <c r="X350" s="2158"/>
      <c r="Y350" s="2158"/>
      <c r="Z350" s="2185"/>
      <c r="AA350" s="2053"/>
    </row>
    <row r="351" spans="1:28" s="2085" customFormat="1" ht="12.75" customHeight="1">
      <c r="A351" s="2182"/>
      <c r="B351" s="2196"/>
      <c r="C351" s="142"/>
      <c r="D351" s="142"/>
      <c r="E351" s="262"/>
      <c r="F351" s="262"/>
      <c r="G351" s="262"/>
      <c r="H351" s="2169"/>
      <c r="I351" s="44"/>
      <c r="J351" s="2170"/>
      <c r="K351" s="151"/>
      <c r="L351" s="151"/>
      <c r="M351" s="262"/>
      <c r="N351" s="161"/>
      <c r="O351" s="161"/>
      <c r="P351" s="143"/>
      <c r="Q351" s="348"/>
      <c r="R351" s="2095"/>
      <c r="S351" s="2095"/>
      <c r="T351" s="2158"/>
      <c r="U351" s="329"/>
      <c r="V351" s="329"/>
      <c r="W351" s="2158"/>
      <c r="X351" s="2158"/>
      <c r="Y351" s="2158"/>
      <c r="Z351" s="2185"/>
      <c r="AA351" s="2053"/>
    </row>
    <row r="352" spans="1:28" s="2085" customFormat="1" ht="12.75" customHeight="1">
      <c r="A352" s="2182"/>
      <c r="B352" s="2192" t="s">
        <v>11858</v>
      </c>
      <c r="C352" s="142"/>
      <c r="D352" s="142"/>
      <c r="E352" s="262"/>
      <c r="F352" s="262"/>
      <c r="G352" s="262"/>
      <c r="H352" s="2169"/>
      <c r="I352" s="44"/>
      <c r="J352" s="2170"/>
      <c r="K352" s="151"/>
      <c r="L352" s="151"/>
      <c r="M352" s="262"/>
      <c r="N352" s="161"/>
      <c r="O352" s="161"/>
      <c r="P352" s="143"/>
      <c r="Q352" s="348"/>
      <c r="R352" s="2095"/>
      <c r="S352" s="2095"/>
      <c r="T352" s="2158"/>
      <c r="U352" s="329"/>
      <c r="V352" s="329"/>
      <c r="W352" s="2158"/>
      <c r="X352" s="2158"/>
      <c r="Y352" s="2158"/>
      <c r="Z352" s="2185"/>
      <c r="AA352" s="2053"/>
    </row>
    <row r="353" spans="1:27" s="2085" customFormat="1" ht="12.75" customHeight="1">
      <c r="A353" s="2182">
        <v>1</v>
      </c>
      <c r="B353" s="2196" t="s">
        <v>18826</v>
      </c>
      <c r="C353" s="142" t="s">
        <v>18827</v>
      </c>
      <c r="D353" s="142" t="s">
        <v>18519</v>
      </c>
      <c r="E353" s="262" t="s">
        <v>18828</v>
      </c>
      <c r="F353" s="262"/>
      <c r="G353" s="262" t="s">
        <v>3581</v>
      </c>
      <c r="H353" s="2169"/>
      <c r="I353" s="44"/>
      <c r="J353" s="2170"/>
      <c r="K353" s="151"/>
      <c r="L353" s="151"/>
      <c r="M353" s="262" t="s">
        <v>4766</v>
      </c>
      <c r="N353" s="161">
        <v>0</v>
      </c>
      <c r="O353" s="161">
        <v>12</v>
      </c>
      <c r="P353" s="143" t="s">
        <v>3660</v>
      </c>
      <c r="Q353" s="348"/>
      <c r="R353" s="2095"/>
      <c r="S353" s="2095"/>
      <c r="T353" s="2158">
        <v>90001001</v>
      </c>
      <c r="U353" s="329"/>
      <c r="V353" s="329">
        <v>2021</v>
      </c>
      <c r="W353" s="2158"/>
      <c r="X353" s="2158"/>
      <c r="Y353" s="2158"/>
      <c r="Z353" s="2185"/>
      <c r="AA353" s="2053"/>
    </row>
    <row r="354" spans="1:27" s="2085" customFormat="1">
      <c r="A354" s="128"/>
      <c r="B354" s="2197"/>
      <c r="C354" s="142"/>
      <c r="D354" s="30"/>
      <c r="E354" s="145"/>
      <c r="F354" s="145"/>
      <c r="G354" s="145"/>
      <c r="H354" s="2169"/>
      <c r="I354" s="44"/>
      <c r="J354" s="2170"/>
      <c r="K354" s="47"/>
      <c r="L354" s="47"/>
      <c r="M354" s="145"/>
      <c r="N354" s="46"/>
      <c r="O354" s="43"/>
      <c r="P354" s="143"/>
      <c r="Q354" s="349"/>
      <c r="R354" s="33"/>
      <c r="S354" s="33"/>
      <c r="T354" s="2158"/>
      <c r="U354" s="329" t="str">
        <f t="shared" si="32"/>
        <v xml:space="preserve"> </v>
      </c>
      <c r="V354" s="329"/>
      <c r="W354" s="2158"/>
      <c r="X354" s="2158"/>
      <c r="Y354" s="2158"/>
      <c r="Z354" s="2159"/>
    </row>
    <row r="355" spans="1:27" s="2085" customFormat="1">
      <c r="A355" s="128"/>
      <c r="B355" s="2192" t="s">
        <v>19085</v>
      </c>
      <c r="C355" s="142"/>
      <c r="D355" s="30"/>
      <c r="E355" s="145"/>
      <c r="F355" s="145"/>
      <c r="G355" s="145"/>
      <c r="H355" s="2169"/>
      <c r="I355" s="155"/>
      <c r="J355" s="2170"/>
      <c r="K355" s="47"/>
      <c r="L355" s="47"/>
      <c r="M355" s="145"/>
      <c r="N355" s="46"/>
      <c r="O355" s="43"/>
      <c r="P355" s="143"/>
      <c r="Q355" s="349"/>
      <c r="R355" s="33"/>
      <c r="S355" s="33"/>
      <c r="T355" s="2158"/>
      <c r="U355" s="329"/>
      <c r="V355" s="329"/>
      <c r="W355" s="2158"/>
      <c r="X355" s="2158"/>
      <c r="Y355" s="2158"/>
      <c r="Z355" s="2159"/>
    </row>
    <row r="356" spans="1:27" s="2085" customFormat="1">
      <c r="A356" s="128">
        <v>1</v>
      </c>
      <c r="B356" s="2196" t="s">
        <v>19115</v>
      </c>
      <c r="C356" s="142" t="s">
        <v>19116</v>
      </c>
      <c r="D356" s="30" t="s">
        <v>19085</v>
      </c>
      <c r="E356" s="145"/>
      <c r="F356" s="145"/>
      <c r="G356" s="145"/>
      <c r="H356" s="2169"/>
      <c r="I356" s="155"/>
      <c r="J356" s="2170"/>
      <c r="K356" s="47"/>
      <c r="L356" s="47"/>
      <c r="M356" s="145"/>
      <c r="N356" s="46"/>
      <c r="O356" s="43"/>
      <c r="P356" s="143"/>
      <c r="Q356" s="349"/>
      <c r="R356" s="33"/>
      <c r="S356" s="33"/>
      <c r="T356" s="2158"/>
      <c r="U356" s="329"/>
      <c r="V356" s="329"/>
      <c r="W356" s="2158"/>
      <c r="X356" s="2158"/>
      <c r="Y356" s="2158"/>
      <c r="Z356" s="2159"/>
    </row>
    <row r="357" spans="1:27" s="2085" customFormat="1">
      <c r="A357" s="128"/>
      <c r="B357" s="2198"/>
      <c r="C357" s="30"/>
      <c r="D357" s="30"/>
      <c r="E357" s="145"/>
      <c r="F357" s="145"/>
      <c r="G357" s="145"/>
      <c r="H357" s="2156"/>
      <c r="I357" s="48"/>
      <c r="J357" s="140"/>
      <c r="K357" s="47"/>
      <c r="L357" s="47"/>
      <c r="M357" s="145"/>
      <c r="N357" s="43"/>
      <c r="O357" s="43"/>
      <c r="P357" s="33"/>
      <c r="Q357" s="349" t="str">
        <f>IF(ISERROR(INDEX(data,MATCH(LEN(S357),item,0),2))," ",INDEX(data,MATCH(LEN(S357),item,0),2))</f>
        <v xml:space="preserve"> </v>
      </c>
      <c r="R357" s="33"/>
      <c r="S357" s="33"/>
      <c r="T357" s="2158"/>
      <c r="U357" s="329" t="str">
        <f t="shared" si="32"/>
        <v xml:space="preserve"> </v>
      </c>
      <c r="V357" s="329"/>
      <c r="W357" s="2158"/>
      <c r="X357" s="2158"/>
      <c r="Y357" s="2158"/>
      <c r="Z357" s="2159"/>
    </row>
    <row r="359" spans="1:27">
      <c r="A359" s="975" t="s">
        <v>6404</v>
      </c>
      <c r="B359" s="975"/>
      <c r="D359" s="975">
        <f>COUNTA(A7:A357)</f>
        <v>323</v>
      </c>
      <c r="I359" s="975">
        <f>COUNTA(I7:I357)</f>
        <v>218</v>
      </c>
    </row>
  </sheetData>
  <customSheetViews>
    <customSheetView guid="{EAD1C6BF-B58E-4716-994B-7E887560A863}" showPageBreaks="1" hiddenColumns="1">
      <pane xSplit="6" ySplit="5" topLeftCell="G117" activePane="bottomRight" state="frozen"/>
      <selection pane="bottomRight" activeCell="A144" sqref="A144:A146"/>
      <pageMargins left="0.21" right="0.2" top="0.8" bottom="0.42" header="0.5" footer="0.17"/>
      <pageSetup paperSize="9" scale="70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>
      <pane xSplit="5" ySplit="6" topLeftCell="H141" activePane="bottomRight" state="frozen"/>
      <selection pane="bottomRight" activeCell="Y164" sqref="Y164"/>
      <pageMargins left="0.21" right="0.2" top="0.94" bottom="0.51" header="0.5" footer="0.28999999999999998"/>
      <pageSetup paperSize="9"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scale="115">
      <pane xSplit="5" ySplit="4" topLeftCell="K6" activePane="bottomRight" state="frozen"/>
      <selection pane="bottomRight" activeCell="A358" sqref="A358:XFD358"/>
      <pageMargins left="0.21" right="0.2" top="0.8" bottom="0.42" header="0.5" footer="0.17"/>
      <pageSetup paperSize="9" scale="70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cale="115" showPageBreaks="1">
      <pane xSplit="6" ySplit="5" topLeftCell="K6" activePane="bottomRight" state="frozen"/>
      <selection pane="bottomRight" activeCell="A358" sqref="A358:XFD358"/>
      <pageMargins left="0.21" right="0.2" top="0.8" bottom="0.42" header="0.5" footer="0.17"/>
      <pageSetup paperSize="9" scale="70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cale="115" showPageBreaks="1">
      <pane xSplit="5" ySplit="4" topLeftCell="J81" activePane="bottomRight" state="frozen"/>
      <selection pane="bottomRight" activeCell="D90" sqref="D90"/>
      <pageMargins left="0.21" right="0.2" top="0.8" bottom="0.42" header="0.5" footer="0.17"/>
      <pageSetup paperSize="9" scale="70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>
      <pane xSplit="6" ySplit="6" topLeftCell="L271" activePane="bottomRight" state="frozen"/>
      <selection pane="bottomRight" activeCell="T226" sqref="T226"/>
      <pageMargins left="0.21" right="0.2" top="0.94" bottom="0.51" header="0.5" footer="0.28999999999999998"/>
      <pageSetup paperSize="9"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>
      <pane xSplit="6" ySplit="6" topLeftCell="G137" activePane="bottomRight" state="frozen"/>
      <selection pane="bottomRight" activeCell="A358" sqref="A358:XFD358"/>
      <pageMargins left="0.21" right="0.2" top="0.94" bottom="0.51" header="0.5" footer="0.28999999999999998"/>
      <pageSetup paperSize="9"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>
      <pane xSplit="6" ySplit="6" topLeftCell="H141" activePane="bottomRight" state="frozen"/>
      <selection pane="bottomRight" activeCell="Y164" sqref="Y164"/>
      <pageMargins left="0.21" right="0.2" top="0.94" bottom="0.51" header="0.5" footer="0.28999999999999998"/>
      <pageSetup paperSize="9"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>
      <pane xSplit="5" ySplit="5" topLeftCell="N124" activePane="bottomRight" state="frozen"/>
      <selection pane="bottomRight" activeCell="Y131" sqref="Y131"/>
      <pageMargins left="0.21" right="0.2" top="0.94" bottom="0.51" header="0.5" footer="0.28999999999999998"/>
      <pageSetup paperSize="9"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45">
      <pane xSplit="4" ySplit="5" topLeftCell="T348" activePane="bottomRight" state="frozen"/>
      <selection pane="bottomRight" activeCell="B349" sqref="B349"/>
      <pageMargins left="0.21" right="0.2" top="0.8" bottom="0.42" header="0.5" footer="0.17"/>
      <pageSetup paperSize="9" scale="70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45" showPageBreaks="1">
      <pane xSplit="4" ySplit="5" topLeftCell="E254" activePane="bottomRight" state="frozen"/>
      <selection pane="bottomRight" activeCell="C1" sqref="C1"/>
      <pageMargins left="0.21" right="0.2" top="0.8" bottom="0.42" header="0.5" footer="0.17"/>
      <pageSetup paperSize="9" scale="70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5">
    <mergeCell ref="Z4:Z5"/>
    <mergeCell ref="N4:P4"/>
    <mergeCell ref="J4:J5"/>
    <mergeCell ref="K4:K5"/>
    <mergeCell ref="C4:C5"/>
    <mergeCell ref="E4:E5"/>
    <mergeCell ref="S4:S5"/>
    <mergeCell ref="T4:U4"/>
    <mergeCell ref="Q4:R4"/>
    <mergeCell ref="A4:A5"/>
    <mergeCell ref="B4:B5"/>
    <mergeCell ref="G4:G5"/>
    <mergeCell ref="M4:M5"/>
    <mergeCell ref="D4:D5"/>
    <mergeCell ref="L4:L5"/>
  </mergeCells>
  <phoneticPr fontId="30" type="noConversion"/>
  <pageMargins left="0.21" right="0.2" top="0.8" bottom="0.42" header="0.5" footer="0.17"/>
  <pageSetup paperSize="9" scale="70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24"/>
  <dimension ref="A1:AF415"/>
  <sheetViews>
    <sheetView zoomScale="145" zoomScaleNormal="118" workbookViewId="0">
      <pane xSplit="4" ySplit="5" topLeftCell="E337" activePane="bottomRight" state="frozen"/>
      <selection pane="topRight" activeCell="E1" sqref="E1"/>
      <selection pane="bottomLeft" activeCell="A6" sqref="A6"/>
      <selection pane="bottomRight" activeCell="A344" sqref="A344"/>
    </sheetView>
  </sheetViews>
  <sheetFormatPr defaultColWidth="9.140625" defaultRowHeight="12.75"/>
  <cols>
    <col min="1" max="1" width="5" style="2053" customWidth="1"/>
    <col min="2" max="2" width="11.28515625" style="2053" bestFit="1" customWidth="1"/>
    <col min="3" max="3" width="29.5703125" style="2053" bestFit="1" customWidth="1"/>
    <col min="4" max="4" width="15" style="2053" bestFit="1" customWidth="1"/>
    <col min="5" max="5" width="34.28515625" style="2053" customWidth="1"/>
    <col min="6" max="6" width="16.28515625" style="2053" bestFit="1" customWidth="1"/>
    <col min="7" max="7" width="17.42578125" style="2053" customWidth="1"/>
    <col min="8" max="8" width="10" style="2054" customWidth="1"/>
    <col min="9" max="9" width="11.85546875" style="929" customWidth="1"/>
    <col min="10" max="10" width="6.85546875" style="2053" customWidth="1"/>
    <col min="11" max="11" width="5.7109375" style="2052" customWidth="1"/>
    <col min="12" max="12" width="9" style="2052" customWidth="1"/>
    <col min="13" max="13" width="7.7109375" style="2052" customWidth="1"/>
    <col min="14" max="14" width="9.5703125" style="2052" customWidth="1"/>
    <col min="15" max="15" width="13.42578125" style="2053" customWidth="1"/>
    <col min="16" max="16" width="8.5703125" style="2053" customWidth="1"/>
    <col min="17" max="17" width="6.140625" style="2052" customWidth="1"/>
    <col min="18" max="18" width="6" style="2052" customWidth="1"/>
    <col min="19" max="19" width="8" style="2052" customWidth="1"/>
    <col min="20" max="20" width="8.28515625" style="2052" customWidth="1"/>
    <col min="21" max="21" width="5.7109375" style="2052" customWidth="1"/>
    <col min="22" max="22" width="6.140625" style="2052" customWidth="1"/>
    <col min="23" max="23" width="6.42578125" style="2052" customWidth="1"/>
    <col min="24" max="24" width="10.85546875" style="2052" customWidth="1"/>
    <col min="25" max="25" width="6.7109375" style="2125" customWidth="1"/>
    <col min="26" max="26" width="12.28515625" style="3074" customWidth="1"/>
    <col min="27" max="27" width="5" style="2125" customWidth="1"/>
    <col min="28" max="28" width="6.140625" style="2125" customWidth="1"/>
    <col min="29" max="29" width="10.5703125" style="2125" customWidth="1"/>
    <col min="30" max="30" width="30.5703125" style="2053" customWidth="1"/>
    <col min="31" max="16384" width="9.140625" style="2053"/>
  </cols>
  <sheetData>
    <row r="1" spans="1:32" s="2052" customFormat="1" ht="24" customHeight="1">
      <c r="A1" s="1784" t="s">
        <v>6435</v>
      </c>
      <c r="B1" s="1784"/>
      <c r="C1" s="1784"/>
      <c r="D1" s="1784"/>
      <c r="E1" s="1784"/>
      <c r="F1" s="1784"/>
      <c r="G1" s="1784"/>
      <c r="H1" s="1823"/>
      <c r="I1" s="2051"/>
      <c r="J1" s="1784"/>
      <c r="K1" s="1784"/>
      <c r="L1" s="1784"/>
      <c r="M1" s="1784"/>
      <c r="N1" s="1784"/>
      <c r="O1" s="1784"/>
      <c r="P1" s="1784"/>
      <c r="Q1" s="1784"/>
      <c r="R1" s="1784"/>
      <c r="S1" s="1784"/>
      <c r="T1" s="1784"/>
      <c r="U1" s="1784"/>
      <c r="V1" s="1784"/>
      <c r="W1" s="1784"/>
      <c r="X1" s="1784"/>
      <c r="Y1" s="1784"/>
      <c r="Z1" s="824"/>
      <c r="AA1" s="1784"/>
      <c r="AB1" s="1784"/>
      <c r="AC1" s="1784"/>
      <c r="AD1" s="1784"/>
    </row>
    <row r="2" spans="1:32" s="2052" customFormat="1" ht="18">
      <c r="A2" s="2053"/>
      <c r="B2" s="2053"/>
      <c r="C2" s="2053"/>
      <c r="D2" s="2053"/>
      <c r="E2" s="2053"/>
      <c r="F2" s="2053"/>
      <c r="G2" s="2053"/>
      <c r="H2" s="2054"/>
      <c r="I2" s="2051"/>
      <c r="J2" s="2053"/>
      <c r="K2" s="2053"/>
      <c r="L2" s="2053"/>
      <c r="M2" s="2053"/>
      <c r="N2" s="2053"/>
      <c r="O2" s="2053"/>
      <c r="P2" s="2053"/>
      <c r="Q2" s="2053"/>
      <c r="R2" s="2053"/>
      <c r="S2" s="2124" t="s">
        <v>691</v>
      </c>
      <c r="T2" s="2053"/>
      <c r="U2" s="2053"/>
      <c r="V2" s="2124"/>
      <c r="W2" s="2124"/>
      <c r="X2" s="2124"/>
      <c r="Y2" s="327"/>
      <c r="Z2" s="3073"/>
      <c r="AA2" s="327"/>
      <c r="AB2" s="327"/>
      <c r="AC2" s="327"/>
      <c r="AD2" s="2053"/>
    </row>
    <row r="3" spans="1:32" s="2052" customFormat="1" ht="13.5" thickBot="1">
      <c r="A3" s="2053"/>
      <c r="B3" s="2053"/>
      <c r="C3" s="2053"/>
      <c r="D3" s="2053"/>
      <c r="E3" s="2053"/>
      <c r="F3" s="2053"/>
      <c r="G3" s="2053"/>
      <c r="H3" s="2054"/>
      <c r="I3" s="2051"/>
      <c r="J3" s="2053"/>
      <c r="K3" s="2053"/>
      <c r="L3" s="2053"/>
      <c r="M3" s="2053"/>
      <c r="N3" s="2053"/>
      <c r="O3" s="2053"/>
      <c r="P3" s="2053"/>
      <c r="Q3" s="2053"/>
      <c r="R3" s="2053"/>
      <c r="S3" s="975" t="s">
        <v>692</v>
      </c>
      <c r="T3" s="2053"/>
      <c r="U3" s="2053"/>
      <c r="V3" s="975"/>
      <c r="W3" s="975"/>
      <c r="X3" s="975"/>
      <c r="Y3" s="2125"/>
      <c r="Z3" s="3074"/>
      <c r="AA3" s="2125"/>
      <c r="AB3" s="2125"/>
      <c r="AC3" s="2125"/>
      <c r="AD3" s="2053"/>
    </row>
    <row r="4" spans="1:32" s="209" customFormat="1" ht="14.25" customHeight="1">
      <c r="A4" s="3690" t="s">
        <v>2418</v>
      </c>
      <c r="B4" s="3692" t="s">
        <v>2419</v>
      </c>
      <c r="C4" s="3694" t="s">
        <v>2420</v>
      </c>
      <c r="D4" s="3694" t="s">
        <v>282</v>
      </c>
      <c r="E4" s="3694" t="s">
        <v>3202</v>
      </c>
      <c r="F4" s="2055" t="s">
        <v>13378</v>
      </c>
      <c r="G4" s="3694" t="s">
        <v>281</v>
      </c>
      <c r="H4" s="2056" t="s">
        <v>6162</v>
      </c>
      <c r="I4" s="2057" t="s">
        <v>12602</v>
      </c>
      <c r="J4" s="3802" t="s">
        <v>840</v>
      </c>
      <c r="K4" s="3769" t="s">
        <v>160</v>
      </c>
      <c r="L4" s="3769" t="s">
        <v>841</v>
      </c>
      <c r="M4" s="3804" t="s">
        <v>2425</v>
      </c>
      <c r="N4" s="3805"/>
      <c r="O4" s="3700" t="s">
        <v>3201</v>
      </c>
      <c r="P4" s="3701"/>
      <c r="Q4" s="3806" t="s">
        <v>3206</v>
      </c>
      <c r="R4" s="3696"/>
      <c r="S4" s="3697"/>
      <c r="T4" s="2580" t="s">
        <v>2199</v>
      </c>
      <c r="U4" s="3700" t="s">
        <v>4238</v>
      </c>
      <c r="V4" s="3701"/>
      <c r="W4" s="3792" t="s">
        <v>693</v>
      </c>
      <c r="X4" s="3800" t="s">
        <v>6079</v>
      </c>
      <c r="Y4" s="3801"/>
      <c r="Z4" s="3075" t="s">
        <v>18919</v>
      </c>
      <c r="AA4" s="643" t="s">
        <v>6080</v>
      </c>
      <c r="AB4" s="643" t="s">
        <v>6081</v>
      </c>
      <c r="AC4" s="643" t="s">
        <v>6082</v>
      </c>
      <c r="AD4" s="3698" t="s">
        <v>284</v>
      </c>
      <c r="AF4" s="209" t="s">
        <v>20010</v>
      </c>
    </row>
    <row r="5" spans="1:32" s="209" customFormat="1" ht="15" customHeight="1" thickBot="1">
      <c r="A5" s="3691"/>
      <c r="B5" s="3693"/>
      <c r="C5" s="3695"/>
      <c r="D5" s="3695"/>
      <c r="E5" s="3695"/>
      <c r="F5" s="2135"/>
      <c r="G5" s="3695"/>
      <c r="H5" s="2581"/>
      <c r="I5" s="2058"/>
      <c r="J5" s="3803"/>
      <c r="K5" s="3770"/>
      <c r="L5" s="3770"/>
      <c r="M5" s="710" t="s">
        <v>3200</v>
      </c>
      <c r="N5" s="2582" t="s">
        <v>2336</v>
      </c>
      <c r="O5" s="2583" t="s">
        <v>283</v>
      </c>
      <c r="P5" s="2059" t="s">
        <v>394</v>
      </c>
      <c r="Q5" s="2584" t="s">
        <v>3203</v>
      </c>
      <c r="R5" s="2585" t="s">
        <v>3204</v>
      </c>
      <c r="S5" s="2586" t="s">
        <v>2336</v>
      </c>
      <c r="T5" s="2587"/>
      <c r="U5" s="2134" t="s">
        <v>4237</v>
      </c>
      <c r="V5" s="2135" t="s">
        <v>2201</v>
      </c>
      <c r="W5" s="3799"/>
      <c r="X5" s="2060" t="s">
        <v>6083</v>
      </c>
      <c r="Y5" s="644" t="s">
        <v>6084</v>
      </c>
      <c r="Z5" s="3076"/>
      <c r="AA5" s="644"/>
      <c r="AB5" s="644"/>
      <c r="AC5" s="644"/>
      <c r="AD5" s="3699"/>
    </row>
    <row r="6" spans="1:32" ht="13.5" customHeight="1">
      <c r="A6" s="207"/>
      <c r="B6" s="204"/>
      <c r="C6" s="204"/>
      <c r="D6" s="204"/>
      <c r="E6" s="204"/>
      <c r="F6" s="204"/>
      <c r="G6" s="204"/>
      <c r="H6" s="2061"/>
      <c r="J6" s="204"/>
      <c r="K6" s="207"/>
      <c r="L6" s="207"/>
      <c r="M6" s="207"/>
      <c r="N6" s="204"/>
      <c r="O6" s="204"/>
      <c r="P6" s="204"/>
      <c r="Q6" s="152"/>
      <c r="R6" s="152"/>
      <c r="S6" s="205"/>
      <c r="T6" s="205"/>
      <c r="U6" s="205"/>
      <c r="V6" s="205"/>
      <c r="W6" s="205"/>
      <c r="X6" s="205"/>
      <c r="Y6" s="642"/>
      <c r="AA6" s="642"/>
      <c r="AB6" s="642"/>
      <c r="AC6" s="642"/>
      <c r="AD6" s="206"/>
    </row>
    <row r="7" spans="1:32">
      <c r="A7" s="2062">
        <f t="shared" ref="A7:A13" si="0">A6+1</f>
        <v>1</v>
      </c>
      <c r="B7" s="2063" t="s">
        <v>15129</v>
      </c>
      <c r="C7" s="2064" t="s">
        <v>3199</v>
      </c>
      <c r="D7" s="2065" t="s">
        <v>4397</v>
      </c>
      <c r="E7" s="2066" t="s">
        <v>18994</v>
      </c>
      <c r="F7" s="2064" t="s">
        <v>18997</v>
      </c>
      <c r="G7" s="2066" t="s">
        <v>18995</v>
      </c>
      <c r="H7" s="2067"/>
      <c r="I7" s="2068" t="s">
        <v>17273</v>
      </c>
      <c r="J7" s="23"/>
      <c r="K7" s="2069"/>
      <c r="L7" s="2069"/>
      <c r="M7" s="2069"/>
      <c r="N7" s="2066"/>
      <c r="O7" s="2066" t="s">
        <v>19002</v>
      </c>
      <c r="P7" s="2066" t="s">
        <v>19000</v>
      </c>
      <c r="Q7" s="2069"/>
      <c r="R7" s="2069"/>
      <c r="S7" s="2066"/>
      <c r="T7" s="2066"/>
      <c r="U7" s="895" t="str">
        <f t="shared" ref="U7:U81" si="1">IF(ISERROR(INDEX(data,MATCH(LEN(W7),item,0),2))," ",INDEX(data,MATCH(LEN(W7),item,0),2))</f>
        <v xml:space="preserve"> </v>
      </c>
      <c r="V7" s="2066"/>
      <c r="W7" s="2066"/>
      <c r="X7" s="2066"/>
      <c r="Y7" s="645"/>
      <c r="Z7" s="3077" t="s">
        <v>18996</v>
      </c>
      <c r="AA7" s="645"/>
      <c r="AB7" s="645"/>
      <c r="AC7" s="645"/>
      <c r="AD7" s="2070"/>
    </row>
    <row r="8" spans="1:32">
      <c r="A8" s="2071">
        <f t="shared" si="0"/>
        <v>2</v>
      </c>
      <c r="B8" s="1794" t="s">
        <v>15130</v>
      </c>
      <c r="C8" s="30" t="s">
        <v>3199</v>
      </c>
      <c r="D8" s="27" t="s">
        <v>4397</v>
      </c>
      <c r="E8" s="33" t="s">
        <v>18999</v>
      </c>
      <c r="F8" s="30" t="s">
        <v>18998</v>
      </c>
      <c r="G8" s="33" t="s">
        <v>18995</v>
      </c>
      <c r="H8" s="194"/>
      <c r="I8" s="1839" t="s">
        <v>17273</v>
      </c>
      <c r="J8" s="28"/>
      <c r="K8" s="43"/>
      <c r="L8" s="43"/>
      <c r="M8" s="43"/>
      <c r="N8" s="33"/>
      <c r="O8" s="33" t="s">
        <v>19001</v>
      </c>
      <c r="P8" s="33" t="s">
        <v>19000</v>
      </c>
      <c r="Q8" s="43"/>
      <c r="R8" s="43"/>
      <c r="S8" s="33"/>
      <c r="T8" s="33"/>
      <c r="U8" s="348" t="str">
        <f t="shared" si="1"/>
        <v xml:space="preserve"> </v>
      </c>
      <c r="V8" s="33"/>
      <c r="W8" s="33"/>
      <c r="X8" s="33"/>
      <c r="Y8" s="329" t="str">
        <f t="shared" ref="Y8:Y82" si="2">IF(ISERROR(INDEX(data1,MATCH(X8,item1,0),4))," ",INDEX(data1,MATCH(X8,item1,0),4))</f>
        <v xml:space="preserve"> </v>
      </c>
      <c r="Z8" s="3078" t="s">
        <v>18996</v>
      </c>
      <c r="AA8" s="329"/>
      <c r="AB8" s="329"/>
      <c r="AC8" s="329"/>
      <c r="AD8" s="2072"/>
    </row>
    <row r="9" spans="1:32">
      <c r="A9" s="2071">
        <f t="shared" si="0"/>
        <v>3</v>
      </c>
      <c r="B9" s="1794" t="s">
        <v>16541</v>
      </c>
      <c r="C9" s="30"/>
      <c r="D9" s="27" t="s">
        <v>16538</v>
      </c>
      <c r="E9" s="145"/>
      <c r="F9" s="30"/>
      <c r="G9" s="33" t="s">
        <v>2095</v>
      </c>
      <c r="H9" s="194"/>
      <c r="I9" s="1839" t="s">
        <v>3516</v>
      </c>
      <c r="J9" s="28" t="s">
        <v>525</v>
      </c>
      <c r="K9" s="43"/>
      <c r="L9" s="43"/>
      <c r="M9" s="43"/>
      <c r="N9" s="33"/>
      <c r="O9" s="33" t="s">
        <v>16545</v>
      </c>
      <c r="P9" s="33" t="s">
        <v>3205</v>
      </c>
      <c r="Q9" s="43"/>
      <c r="R9" s="43"/>
      <c r="S9" s="33"/>
      <c r="T9" s="33"/>
      <c r="U9" s="348"/>
      <c r="V9" s="33"/>
      <c r="W9" s="33"/>
      <c r="X9" s="33"/>
      <c r="Y9" s="329"/>
      <c r="Z9" s="3079"/>
      <c r="AA9" s="329"/>
      <c r="AB9" s="329"/>
      <c r="AC9" s="329"/>
      <c r="AD9" s="2072"/>
    </row>
    <row r="10" spans="1:32">
      <c r="A10" s="2071">
        <f t="shared" si="0"/>
        <v>4</v>
      </c>
      <c r="B10" s="1794" t="s">
        <v>16542</v>
      </c>
      <c r="C10" s="30"/>
      <c r="D10" s="27" t="s">
        <v>16538</v>
      </c>
      <c r="E10" s="33" t="s">
        <v>16546</v>
      </c>
      <c r="F10" s="30" t="s">
        <v>16547</v>
      </c>
      <c r="G10" s="33" t="s">
        <v>2095</v>
      </c>
      <c r="H10" s="194"/>
      <c r="I10" s="1839" t="s">
        <v>3516</v>
      </c>
      <c r="J10" s="28" t="s">
        <v>519</v>
      </c>
      <c r="K10" s="43"/>
      <c r="L10" s="43"/>
      <c r="M10" s="43"/>
      <c r="N10" s="33"/>
      <c r="O10" s="33" t="s">
        <v>16545</v>
      </c>
      <c r="P10" s="33" t="s">
        <v>3205</v>
      </c>
      <c r="Q10" s="43"/>
      <c r="R10" s="43"/>
      <c r="S10" s="33"/>
      <c r="T10" s="33"/>
      <c r="U10" s="348"/>
      <c r="V10" s="33"/>
      <c r="W10" s="33"/>
      <c r="X10" s="33"/>
      <c r="Y10" s="329"/>
      <c r="Z10" s="3079"/>
      <c r="AA10" s="329"/>
      <c r="AB10" s="329"/>
      <c r="AC10" s="329"/>
      <c r="AD10" s="2072"/>
    </row>
    <row r="11" spans="1:32">
      <c r="A11" s="2071">
        <f t="shared" si="0"/>
        <v>5</v>
      </c>
      <c r="B11" s="1794" t="s">
        <v>16543</v>
      </c>
      <c r="C11" s="30"/>
      <c r="D11" s="27" t="s">
        <v>16538</v>
      </c>
      <c r="E11" s="33" t="s">
        <v>16548</v>
      </c>
      <c r="F11" s="30" t="s">
        <v>16549</v>
      </c>
      <c r="G11" s="33" t="s">
        <v>2095</v>
      </c>
      <c r="H11" s="194"/>
      <c r="I11" s="1839" t="s">
        <v>3516</v>
      </c>
      <c r="J11" s="28" t="s">
        <v>525</v>
      </c>
      <c r="K11" s="43"/>
      <c r="L11" s="43"/>
      <c r="M11" s="43"/>
      <c r="N11" s="33"/>
      <c r="O11" s="33" t="s">
        <v>16545</v>
      </c>
      <c r="P11" s="33" t="s">
        <v>3205</v>
      </c>
      <c r="Q11" s="43"/>
      <c r="R11" s="43"/>
      <c r="S11" s="33"/>
      <c r="T11" s="33"/>
      <c r="U11" s="348"/>
      <c r="V11" s="33"/>
      <c r="W11" s="33"/>
      <c r="X11" s="33"/>
      <c r="Y11" s="329"/>
      <c r="Z11" s="3079"/>
      <c r="AA11" s="329"/>
      <c r="AB11" s="329"/>
      <c r="AC11" s="329"/>
      <c r="AD11" s="2072"/>
    </row>
    <row r="12" spans="1:32">
      <c r="A12" s="2071">
        <f t="shared" si="0"/>
        <v>6</v>
      </c>
      <c r="B12" s="1794" t="s">
        <v>16544</v>
      </c>
      <c r="C12" s="30"/>
      <c r="D12" s="27" t="s">
        <v>16538</v>
      </c>
      <c r="E12" s="33" t="s">
        <v>16548</v>
      </c>
      <c r="F12" s="30" t="s">
        <v>16550</v>
      </c>
      <c r="G12" s="33" t="s">
        <v>2095</v>
      </c>
      <c r="H12" s="194"/>
      <c r="I12" s="1839" t="s">
        <v>3516</v>
      </c>
      <c r="J12" s="28" t="s">
        <v>519</v>
      </c>
      <c r="K12" s="43"/>
      <c r="L12" s="43"/>
      <c r="M12" s="43"/>
      <c r="N12" s="33"/>
      <c r="O12" s="33" t="s">
        <v>16545</v>
      </c>
      <c r="P12" s="33" t="s">
        <v>3205</v>
      </c>
      <c r="Q12" s="43"/>
      <c r="R12" s="43"/>
      <c r="S12" s="33"/>
      <c r="T12" s="33"/>
      <c r="U12" s="348"/>
      <c r="V12" s="33"/>
      <c r="W12" s="33"/>
      <c r="X12" s="33"/>
      <c r="Y12" s="329"/>
      <c r="Z12" s="3079"/>
      <c r="AA12" s="329"/>
      <c r="AB12" s="329"/>
      <c r="AC12" s="329"/>
      <c r="AD12" s="2072"/>
    </row>
    <row r="13" spans="1:32">
      <c r="A13" s="2071">
        <f t="shared" si="0"/>
        <v>7</v>
      </c>
      <c r="B13" s="1622" t="s">
        <v>15131</v>
      </c>
      <c r="C13" s="125" t="s">
        <v>1811</v>
      </c>
      <c r="D13" s="59" t="s">
        <v>817</v>
      </c>
      <c r="E13" s="2073" t="s">
        <v>3751</v>
      </c>
      <c r="F13" s="125" t="s">
        <v>17544</v>
      </c>
      <c r="G13" s="2073" t="s">
        <v>4381</v>
      </c>
      <c r="H13" s="2074"/>
      <c r="I13" s="1839" t="s">
        <v>17259</v>
      </c>
      <c r="J13" s="44" t="s">
        <v>4206</v>
      </c>
      <c r="K13" s="128">
        <v>360</v>
      </c>
      <c r="L13" s="128">
        <v>15.8</v>
      </c>
      <c r="M13" s="128">
        <v>6565</v>
      </c>
      <c r="N13" s="2073" t="s">
        <v>2528</v>
      </c>
      <c r="O13" s="33" t="s">
        <v>1963</v>
      </c>
      <c r="P13" s="33" t="s">
        <v>3205</v>
      </c>
      <c r="Q13" s="43">
        <v>0</v>
      </c>
      <c r="R13" s="46">
        <v>8500</v>
      </c>
      <c r="S13" s="33" t="s">
        <v>2528</v>
      </c>
      <c r="T13" s="33"/>
      <c r="U13" s="348">
        <f t="shared" si="1"/>
        <v>5</v>
      </c>
      <c r="V13" s="33" t="s">
        <v>4849</v>
      </c>
      <c r="W13" s="33" t="s">
        <v>1527</v>
      </c>
      <c r="X13" s="33"/>
      <c r="Y13" s="329" t="str">
        <f t="shared" si="2"/>
        <v xml:space="preserve"> </v>
      </c>
      <c r="Z13" s="3079"/>
      <c r="AA13" s="329"/>
      <c r="AB13" s="329"/>
      <c r="AC13" s="329"/>
      <c r="AD13" s="2072"/>
      <c r="AF13" s="2053" t="s">
        <v>19938</v>
      </c>
    </row>
    <row r="14" spans="1:32">
      <c r="A14" s="2071">
        <f t="shared" ref="A14:A84" si="3">A13+1</f>
        <v>8</v>
      </c>
      <c r="B14" s="1622" t="s">
        <v>15132</v>
      </c>
      <c r="C14" s="125" t="s">
        <v>1811</v>
      </c>
      <c r="D14" s="45" t="s">
        <v>817</v>
      </c>
      <c r="E14" s="2073" t="s">
        <v>3751</v>
      </c>
      <c r="F14" s="125" t="s">
        <v>17545</v>
      </c>
      <c r="G14" s="2073" t="s">
        <v>4381</v>
      </c>
      <c r="H14" s="2074"/>
      <c r="I14" s="1839" t="s">
        <v>17259</v>
      </c>
      <c r="J14" s="44" t="s">
        <v>4206</v>
      </c>
      <c r="K14" s="128">
        <v>360</v>
      </c>
      <c r="L14" s="128">
        <v>15.8</v>
      </c>
      <c r="M14" s="128">
        <v>6565</v>
      </c>
      <c r="N14" s="2073" t="s">
        <v>2528</v>
      </c>
      <c r="O14" s="33" t="s">
        <v>1963</v>
      </c>
      <c r="P14" s="33" t="s">
        <v>3205</v>
      </c>
      <c r="Q14" s="43">
        <v>0</v>
      </c>
      <c r="R14" s="43">
        <v>8500</v>
      </c>
      <c r="S14" s="33" t="s">
        <v>2528</v>
      </c>
      <c r="T14" s="33"/>
      <c r="U14" s="348">
        <f t="shared" si="1"/>
        <v>5</v>
      </c>
      <c r="V14" s="33" t="s">
        <v>4849</v>
      </c>
      <c r="W14" s="331" t="s">
        <v>1527</v>
      </c>
      <c r="X14" s="331"/>
      <c r="Y14" s="329" t="str">
        <f t="shared" si="2"/>
        <v xml:space="preserve"> </v>
      </c>
      <c r="Z14" s="3079"/>
      <c r="AA14" s="329"/>
      <c r="AB14" s="329"/>
      <c r="AC14" s="329"/>
      <c r="AD14" s="2072"/>
    </row>
    <row r="15" spans="1:32">
      <c r="A15" s="2071">
        <f t="shared" si="3"/>
        <v>9</v>
      </c>
      <c r="B15" s="1622" t="s">
        <v>15133</v>
      </c>
      <c r="C15" s="30" t="s">
        <v>1811</v>
      </c>
      <c r="D15" s="45" t="s">
        <v>817</v>
      </c>
      <c r="E15" s="2073" t="s">
        <v>3751</v>
      </c>
      <c r="F15" s="30" t="s">
        <v>17546</v>
      </c>
      <c r="G15" s="2073" t="s">
        <v>4381</v>
      </c>
      <c r="H15" s="2074"/>
      <c r="I15" s="1839" t="s">
        <v>17259</v>
      </c>
      <c r="J15" s="44" t="s">
        <v>4206</v>
      </c>
      <c r="K15" s="128">
        <v>360</v>
      </c>
      <c r="L15" s="128">
        <v>15.8</v>
      </c>
      <c r="M15" s="128">
        <v>6565</v>
      </c>
      <c r="N15" s="2073" t="s">
        <v>2528</v>
      </c>
      <c r="O15" s="33" t="s">
        <v>3749</v>
      </c>
      <c r="P15" s="33" t="s">
        <v>3205</v>
      </c>
      <c r="Q15" s="43">
        <v>0</v>
      </c>
      <c r="R15" s="43">
        <v>8500</v>
      </c>
      <c r="S15" s="33" t="s">
        <v>2528</v>
      </c>
      <c r="T15" s="33"/>
      <c r="U15" s="348">
        <f t="shared" si="1"/>
        <v>5</v>
      </c>
      <c r="V15" s="33" t="s">
        <v>4849</v>
      </c>
      <c r="W15" s="331" t="s">
        <v>1527</v>
      </c>
      <c r="X15" s="331"/>
      <c r="Y15" s="329" t="str">
        <f t="shared" si="2"/>
        <v xml:space="preserve"> </v>
      </c>
      <c r="Z15" s="3079"/>
      <c r="AA15" s="329"/>
      <c r="AB15" s="329"/>
      <c r="AC15" s="329"/>
      <c r="AD15" s="2072"/>
    </row>
    <row r="16" spans="1:32">
      <c r="A16" s="2071">
        <f t="shared" si="3"/>
        <v>10</v>
      </c>
      <c r="B16" s="1622" t="s">
        <v>15134</v>
      </c>
      <c r="C16" s="30" t="s">
        <v>1811</v>
      </c>
      <c r="D16" s="45" t="s">
        <v>823</v>
      </c>
      <c r="E16" s="2073" t="s">
        <v>3751</v>
      </c>
      <c r="F16" s="30" t="s">
        <v>17547</v>
      </c>
      <c r="G16" s="2073" t="s">
        <v>4381</v>
      </c>
      <c r="H16" s="2074"/>
      <c r="I16" s="1839" t="s">
        <v>17259</v>
      </c>
      <c r="J16" s="44" t="s">
        <v>4206</v>
      </c>
      <c r="K16" s="128">
        <v>360</v>
      </c>
      <c r="L16" s="128">
        <v>15.8</v>
      </c>
      <c r="M16" s="128">
        <v>2000</v>
      </c>
      <c r="N16" s="2073" t="s">
        <v>2528</v>
      </c>
      <c r="O16" s="33" t="s">
        <v>3749</v>
      </c>
      <c r="P16" s="33" t="s">
        <v>3205</v>
      </c>
      <c r="Q16" s="43">
        <v>0</v>
      </c>
      <c r="R16" s="43">
        <v>2600</v>
      </c>
      <c r="S16" s="33" t="s">
        <v>2528</v>
      </c>
      <c r="T16" s="33"/>
      <c r="U16" s="348">
        <f t="shared" si="1"/>
        <v>5</v>
      </c>
      <c r="V16" s="33" t="s">
        <v>4849</v>
      </c>
      <c r="W16" s="33" t="s">
        <v>1527</v>
      </c>
      <c r="X16" s="33"/>
      <c r="Y16" s="329" t="str">
        <f t="shared" si="2"/>
        <v xml:space="preserve"> </v>
      </c>
      <c r="Z16" s="3079"/>
      <c r="AA16" s="329"/>
      <c r="AB16" s="329"/>
      <c r="AC16" s="329"/>
      <c r="AD16" s="2072"/>
    </row>
    <row r="17" spans="1:32">
      <c r="A17" s="2071">
        <f t="shared" si="3"/>
        <v>11</v>
      </c>
      <c r="B17" s="1622" t="s">
        <v>15135</v>
      </c>
      <c r="C17" s="30" t="s">
        <v>1812</v>
      </c>
      <c r="D17" s="45" t="s">
        <v>817</v>
      </c>
      <c r="E17" s="2073" t="s">
        <v>3751</v>
      </c>
      <c r="F17" s="30" t="s">
        <v>17548</v>
      </c>
      <c r="G17" s="2073" t="s">
        <v>4381</v>
      </c>
      <c r="H17" s="2074"/>
      <c r="I17" s="1839" t="s">
        <v>17259</v>
      </c>
      <c r="J17" s="44" t="s">
        <v>4205</v>
      </c>
      <c r="K17" s="43">
        <v>205</v>
      </c>
      <c r="L17" s="43">
        <v>16.5</v>
      </c>
      <c r="M17" s="43">
        <v>10820</v>
      </c>
      <c r="N17" s="33" t="s">
        <v>818</v>
      </c>
      <c r="O17" s="33" t="s">
        <v>3749</v>
      </c>
      <c r="P17" s="33" t="s">
        <v>3205</v>
      </c>
      <c r="Q17" s="43">
        <v>0</v>
      </c>
      <c r="R17" s="43">
        <v>14000</v>
      </c>
      <c r="S17" s="33" t="s">
        <v>2528</v>
      </c>
      <c r="T17" s="33"/>
      <c r="U17" s="348">
        <f t="shared" si="1"/>
        <v>5</v>
      </c>
      <c r="V17" s="33" t="s">
        <v>4849</v>
      </c>
      <c r="W17" s="33" t="s">
        <v>1527</v>
      </c>
      <c r="X17" s="33"/>
      <c r="Y17" s="329" t="str">
        <f t="shared" si="2"/>
        <v xml:space="preserve"> </v>
      </c>
      <c r="Z17" s="3079"/>
      <c r="AA17" s="329"/>
      <c r="AB17" s="329"/>
      <c r="AC17" s="329"/>
      <c r="AD17" s="2072"/>
    </row>
    <row r="18" spans="1:32">
      <c r="A18" s="2071">
        <f t="shared" si="3"/>
        <v>12</v>
      </c>
      <c r="B18" s="1622" t="s">
        <v>15136</v>
      </c>
      <c r="C18" s="30" t="s">
        <v>1812</v>
      </c>
      <c r="D18" s="45" t="s">
        <v>817</v>
      </c>
      <c r="E18" s="2073" t="s">
        <v>3751</v>
      </c>
      <c r="F18" s="30" t="s">
        <v>17549</v>
      </c>
      <c r="G18" s="2073" t="s">
        <v>4381</v>
      </c>
      <c r="H18" s="2074"/>
      <c r="I18" s="1839" t="s">
        <v>17259</v>
      </c>
      <c r="J18" s="44" t="s">
        <v>4205</v>
      </c>
      <c r="K18" s="43">
        <v>205</v>
      </c>
      <c r="L18" s="43">
        <v>16.5</v>
      </c>
      <c r="M18" s="43">
        <v>10820</v>
      </c>
      <c r="N18" s="33" t="s">
        <v>818</v>
      </c>
      <c r="O18" s="33" t="s">
        <v>3749</v>
      </c>
      <c r="P18" s="33" t="s">
        <v>3205</v>
      </c>
      <c r="Q18" s="43">
        <v>0</v>
      </c>
      <c r="R18" s="43">
        <v>14000</v>
      </c>
      <c r="S18" s="33" t="s">
        <v>818</v>
      </c>
      <c r="T18" s="33"/>
      <c r="U18" s="348">
        <f t="shared" si="1"/>
        <v>125</v>
      </c>
      <c r="V18" s="33" t="s">
        <v>4239</v>
      </c>
      <c r="W18" s="331" t="s">
        <v>698</v>
      </c>
      <c r="X18" s="331">
        <v>90003045</v>
      </c>
      <c r="Y18" s="329" t="str">
        <f t="shared" si="2"/>
        <v xml:space="preserve"> </v>
      </c>
      <c r="Z18" s="3079"/>
      <c r="AA18" s="329"/>
      <c r="AB18" s="329"/>
      <c r="AC18" s="329"/>
      <c r="AD18" s="2072"/>
    </row>
    <row r="19" spans="1:32">
      <c r="A19" s="2071">
        <f t="shared" si="3"/>
        <v>13</v>
      </c>
      <c r="B19" s="1622" t="s">
        <v>15137</v>
      </c>
      <c r="C19" s="30" t="s">
        <v>1812</v>
      </c>
      <c r="D19" s="45" t="s">
        <v>817</v>
      </c>
      <c r="E19" s="2073" t="s">
        <v>3751</v>
      </c>
      <c r="F19" s="30" t="s">
        <v>17550</v>
      </c>
      <c r="G19" s="2073" t="s">
        <v>4381</v>
      </c>
      <c r="H19" s="2074"/>
      <c r="I19" s="1839" t="s">
        <v>17259</v>
      </c>
      <c r="J19" s="44" t="s">
        <v>4205</v>
      </c>
      <c r="K19" s="43">
        <v>205</v>
      </c>
      <c r="L19" s="43">
        <v>16.5</v>
      </c>
      <c r="M19" s="43">
        <v>5000</v>
      </c>
      <c r="N19" s="33" t="s">
        <v>818</v>
      </c>
      <c r="O19" s="33" t="s">
        <v>3749</v>
      </c>
      <c r="P19" s="33" t="s">
        <v>3205</v>
      </c>
      <c r="Q19" s="43">
        <v>0</v>
      </c>
      <c r="R19" s="43">
        <v>6000</v>
      </c>
      <c r="S19" s="33" t="s">
        <v>818</v>
      </c>
      <c r="T19" s="33"/>
      <c r="U19" s="348">
        <f t="shared" si="1"/>
        <v>5</v>
      </c>
      <c r="V19" s="33" t="s">
        <v>4849</v>
      </c>
      <c r="W19" s="331" t="s">
        <v>1527</v>
      </c>
      <c r="X19" s="331"/>
      <c r="Y19" s="329" t="str">
        <f t="shared" si="2"/>
        <v xml:space="preserve"> </v>
      </c>
      <c r="Z19" s="3079"/>
      <c r="AA19" s="329"/>
      <c r="AB19" s="329"/>
      <c r="AC19" s="329"/>
      <c r="AD19" s="2072"/>
    </row>
    <row r="20" spans="1:32">
      <c r="A20" s="2071">
        <f t="shared" si="3"/>
        <v>14</v>
      </c>
      <c r="B20" s="1622" t="s">
        <v>15138</v>
      </c>
      <c r="C20" s="30" t="s">
        <v>1813</v>
      </c>
      <c r="D20" s="45" t="s">
        <v>817</v>
      </c>
      <c r="E20" s="2073" t="s">
        <v>3751</v>
      </c>
      <c r="F20" s="30" t="s">
        <v>17551</v>
      </c>
      <c r="G20" s="2073" t="s">
        <v>4381</v>
      </c>
      <c r="H20" s="2074"/>
      <c r="I20" s="1839" t="s">
        <v>17259</v>
      </c>
      <c r="J20" s="44" t="s">
        <v>3207</v>
      </c>
      <c r="K20" s="43">
        <v>136</v>
      </c>
      <c r="L20" s="43">
        <v>14.5</v>
      </c>
      <c r="M20" s="43">
        <v>1696</v>
      </c>
      <c r="N20" s="33" t="s">
        <v>2528</v>
      </c>
      <c r="O20" s="33" t="s">
        <v>3749</v>
      </c>
      <c r="P20" s="33" t="s">
        <v>3205</v>
      </c>
      <c r="Q20" s="43">
        <v>0</v>
      </c>
      <c r="R20" s="43">
        <v>2200</v>
      </c>
      <c r="S20" s="33" t="s">
        <v>2528</v>
      </c>
      <c r="T20" s="33"/>
      <c r="U20" s="348">
        <f t="shared" si="1"/>
        <v>5</v>
      </c>
      <c r="V20" s="33" t="s">
        <v>4849</v>
      </c>
      <c r="W20" s="331" t="s">
        <v>1527</v>
      </c>
      <c r="X20" s="331"/>
      <c r="Y20" s="329" t="str">
        <f t="shared" si="2"/>
        <v xml:space="preserve"> </v>
      </c>
      <c r="Z20" s="3079"/>
      <c r="AA20" s="329"/>
      <c r="AB20" s="329"/>
      <c r="AC20" s="329"/>
      <c r="AD20" s="2072"/>
    </row>
    <row r="21" spans="1:32">
      <c r="A21" s="2071">
        <f t="shared" si="3"/>
        <v>15</v>
      </c>
      <c r="B21" s="1622" t="s">
        <v>15139</v>
      </c>
      <c r="C21" s="30" t="s">
        <v>3617</v>
      </c>
      <c r="D21" s="45" t="s">
        <v>453</v>
      </c>
      <c r="E21" s="2073" t="s">
        <v>3751</v>
      </c>
      <c r="F21" s="30" t="s">
        <v>17552</v>
      </c>
      <c r="G21" s="2073" t="s">
        <v>4381</v>
      </c>
      <c r="H21" s="2074"/>
      <c r="I21" s="1839" t="s">
        <v>17262</v>
      </c>
      <c r="J21" s="44" t="s">
        <v>4206</v>
      </c>
      <c r="K21" s="43">
        <v>82</v>
      </c>
      <c r="L21" s="43">
        <v>18.3</v>
      </c>
      <c r="M21" s="43">
        <v>6397</v>
      </c>
      <c r="N21" s="33" t="s">
        <v>2528</v>
      </c>
      <c r="O21" s="33" t="s">
        <v>3749</v>
      </c>
      <c r="P21" s="33" t="s">
        <v>3205</v>
      </c>
      <c r="Q21" s="43">
        <v>0</v>
      </c>
      <c r="R21" s="43">
        <v>8000</v>
      </c>
      <c r="S21" s="33" t="s">
        <v>2528</v>
      </c>
      <c r="T21" s="33"/>
      <c r="U21" s="348" t="str">
        <f t="shared" si="1"/>
        <v xml:space="preserve"> </v>
      </c>
      <c r="V21" s="33"/>
      <c r="W21" s="33"/>
      <c r="X21" s="33"/>
      <c r="Y21" s="329" t="str">
        <f t="shared" si="2"/>
        <v xml:space="preserve"> </v>
      </c>
      <c r="Z21" s="3079"/>
      <c r="AA21" s="329"/>
      <c r="AB21" s="329"/>
      <c r="AC21" s="329"/>
      <c r="AD21" s="2072"/>
    </row>
    <row r="22" spans="1:32">
      <c r="A22" s="2071">
        <f t="shared" si="3"/>
        <v>16</v>
      </c>
      <c r="B22" s="1622" t="s">
        <v>15140</v>
      </c>
      <c r="C22" s="30" t="s">
        <v>3663</v>
      </c>
      <c r="D22" s="45" t="s">
        <v>817</v>
      </c>
      <c r="E22" s="2073" t="s">
        <v>3751</v>
      </c>
      <c r="F22" s="30" t="s">
        <v>17553</v>
      </c>
      <c r="G22" s="2073" t="s">
        <v>4381</v>
      </c>
      <c r="H22" s="2074"/>
      <c r="I22" s="1839" t="s">
        <v>17259</v>
      </c>
      <c r="J22" s="44" t="s">
        <v>519</v>
      </c>
      <c r="K22" s="43">
        <v>42</v>
      </c>
      <c r="L22" s="43">
        <v>42</v>
      </c>
      <c r="M22" s="43">
        <v>168</v>
      </c>
      <c r="N22" s="33" t="s">
        <v>2528</v>
      </c>
      <c r="O22" s="33" t="s">
        <v>3749</v>
      </c>
      <c r="P22" s="33" t="s">
        <v>3208</v>
      </c>
      <c r="Q22" s="43">
        <v>0</v>
      </c>
      <c r="R22" s="43">
        <v>220</v>
      </c>
      <c r="S22" s="33" t="s">
        <v>2528</v>
      </c>
      <c r="T22" s="33"/>
      <c r="U22" s="348">
        <f t="shared" si="1"/>
        <v>5</v>
      </c>
      <c r="V22" s="33" t="s">
        <v>4849</v>
      </c>
      <c r="W22" s="331" t="s">
        <v>1527</v>
      </c>
      <c r="X22" s="331"/>
      <c r="Y22" s="329" t="str">
        <f t="shared" si="2"/>
        <v xml:space="preserve"> </v>
      </c>
      <c r="Z22" s="3079"/>
      <c r="AA22" s="329"/>
      <c r="AB22" s="329"/>
      <c r="AC22" s="329"/>
      <c r="AD22" s="2072"/>
    </row>
    <row r="23" spans="1:32">
      <c r="A23" s="2071">
        <f t="shared" si="3"/>
        <v>17</v>
      </c>
      <c r="B23" s="1622" t="s">
        <v>15141</v>
      </c>
      <c r="C23" s="30" t="s">
        <v>1814</v>
      </c>
      <c r="D23" s="45" t="s">
        <v>2623</v>
      </c>
      <c r="E23" s="33"/>
      <c r="F23" s="30"/>
      <c r="G23" s="33"/>
      <c r="H23" s="194"/>
      <c r="I23" s="1839" t="s">
        <v>17261</v>
      </c>
      <c r="J23" s="44" t="s">
        <v>3337</v>
      </c>
      <c r="K23" s="43">
        <v>33</v>
      </c>
      <c r="L23" s="43" t="s">
        <v>3209</v>
      </c>
      <c r="M23" s="43">
        <v>62642</v>
      </c>
      <c r="N23" s="33" t="s">
        <v>2528</v>
      </c>
      <c r="O23" s="33" t="s">
        <v>1815</v>
      </c>
      <c r="P23" s="33" t="s">
        <v>3210</v>
      </c>
      <c r="Q23" s="43">
        <v>0</v>
      </c>
      <c r="R23" s="43">
        <v>72000</v>
      </c>
      <c r="S23" s="33" t="s">
        <v>2528</v>
      </c>
      <c r="T23" s="33"/>
      <c r="U23" s="348" t="str">
        <f t="shared" si="1"/>
        <v xml:space="preserve"> </v>
      </c>
      <c r="V23" s="33"/>
      <c r="W23" s="33"/>
      <c r="X23" s="33"/>
      <c r="Y23" s="329" t="str">
        <f t="shared" si="2"/>
        <v xml:space="preserve"> </v>
      </c>
      <c r="Z23" s="3079"/>
      <c r="AA23" s="329"/>
      <c r="AB23" s="329"/>
      <c r="AC23" s="329"/>
      <c r="AD23" s="2072"/>
    </row>
    <row r="24" spans="1:32">
      <c r="A24" s="2071">
        <f t="shared" si="3"/>
        <v>18</v>
      </c>
      <c r="B24" s="1622" t="s">
        <v>15142</v>
      </c>
      <c r="C24" s="30" t="s">
        <v>1816</v>
      </c>
      <c r="D24" s="45" t="s">
        <v>817</v>
      </c>
      <c r="E24" s="33" t="s">
        <v>3963</v>
      </c>
      <c r="F24" s="30"/>
      <c r="G24" s="33" t="s">
        <v>2963</v>
      </c>
      <c r="H24" s="194"/>
      <c r="I24" s="1839" t="s">
        <v>3516</v>
      </c>
      <c r="J24" s="44" t="s">
        <v>3211</v>
      </c>
      <c r="K24" s="43">
        <v>15.6</v>
      </c>
      <c r="L24" s="43">
        <v>3</v>
      </c>
      <c r="M24" s="43">
        <v>835</v>
      </c>
      <c r="N24" s="33" t="s">
        <v>2528</v>
      </c>
      <c r="O24" s="33" t="s">
        <v>1817</v>
      </c>
      <c r="P24" s="33" t="s">
        <v>3210</v>
      </c>
      <c r="Q24" s="43">
        <v>0</v>
      </c>
      <c r="R24" s="43">
        <v>36000</v>
      </c>
      <c r="S24" s="33" t="s">
        <v>2528</v>
      </c>
      <c r="T24" s="33"/>
      <c r="U24" s="348" t="str">
        <f t="shared" si="1"/>
        <v xml:space="preserve"> </v>
      </c>
      <c r="V24" s="33"/>
      <c r="W24" s="33"/>
      <c r="X24" s="33"/>
      <c r="Y24" s="329" t="str">
        <f t="shared" si="2"/>
        <v xml:space="preserve"> </v>
      </c>
      <c r="Z24" s="3079"/>
      <c r="AA24" s="329"/>
      <c r="AB24" s="329"/>
      <c r="AC24" s="329"/>
      <c r="AD24" s="2072"/>
      <c r="AF24" s="2053" t="s">
        <v>19938</v>
      </c>
    </row>
    <row r="25" spans="1:32">
      <c r="A25" s="2071">
        <f t="shared" si="3"/>
        <v>19</v>
      </c>
      <c r="B25" s="1622" t="s">
        <v>15143</v>
      </c>
      <c r="C25" s="30" t="s">
        <v>1818</v>
      </c>
      <c r="D25" s="45" t="s">
        <v>823</v>
      </c>
      <c r="E25" s="2073" t="s">
        <v>3751</v>
      </c>
      <c r="F25" s="30" t="s">
        <v>17554</v>
      </c>
      <c r="G25" s="2073" t="s">
        <v>4381</v>
      </c>
      <c r="H25" s="2074"/>
      <c r="I25" s="1839" t="s">
        <v>17262</v>
      </c>
      <c r="J25" s="44" t="s">
        <v>3026</v>
      </c>
      <c r="K25" s="43">
        <v>20</v>
      </c>
      <c r="L25" s="43">
        <v>2</v>
      </c>
      <c r="M25" s="43">
        <v>1562</v>
      </c>
      <c r="N25" s="33" t="s">
        <v>2528</v>
      </c>
      <c r="O25" s="33" t="s">
        <v>3749</v>
      </c>
      <c r="P25" s="33" t="s">
        <v>3210</v>
      </c>
      <c r="Q25" s="43">
        <v>0</v>
      </c>
      <c r="R25" s="43">
        <v>1800</v>
      </c>
      <c r="S25" s="33" t="s">
        <v>2528</v>
      </c>
      <c r="T25" s="33"/>
      <c r="U25" s="348">
        <f t="shared" si="1"/>
        <v>5</v>
      </c>
      <c r="V25" s="33" t="s">
        <v>4849</v>
      </c>
      <c r="W25" s="331" t="s">
        <v>1527</v>
      </c>
      <c r="X25" s="331"/>
      <c r="Y25" s="329" t="str">
        <f t="shared" si="2"/>
        <v xml:space="preserve"> </v>
      </c>
      <c r="Z25" s="3079"/>
      <c r="AA25" s="329"/>
      <c r="AB25" s="329"/>
      <c r="AC25" s="329"/>
      <c r="AD25" s="2072"/>
    </row>
    <row r="26" spans="1:32">
      <c r="A26" s="2071">
        <f t="shared" si="3"/>
        <v>20</v>
      </c>
      <c r="B26" s="1622" t="s">
        <v>15144</v>
      </c>
      <c r="C26" s="30" t="s">
        <v>1819</v>
      </c>
      <c r="D26" s="45" t="s">
        <v>823</v>
      </c>
      <c r="E26" s="33"/>
      <c r="F26" s="30"/>
      <c r="G26" s="33"/>
      <c r="H26" s="194"/>
      <c r="I26" s="1839" t="s">
        <v>17262</v>
      </c>
      <c r="J26" s="44" t="s">
        <v>3026</v>
      </c>
      <c r="K26" s="43">
        <v>40</v>
      </c>
      <c r="L26" s="43">
        <v>0.25</v>
      </c>
      <c r="M26" s="43">
        <v>6921</v>
      </c>
      <c r="N26" s="33" t="s">
        <v>2528</v>
      </c>
      <c r="O26" s="33" t="s">
        <v>1815</v>
      </c>
      <c r="P26" s="33" t="s">
        <v>3210</v>
      </c>
      <c r="Q26" s="43">
        <v>0</v>
      </c>
      <c r="R26" s="43">
        <v>8000</v>
      </c>
      <c r="S26" s="33" t="s">
        <v>2528</v>
      </c>
      <c r="T26" s="33"/>
      <c r="U26" s="348" t="str">
        <f t="shared" si="1"/>
        <v xml:space="preserve"> </v>
      </c>
      <c r="V26" s="33"/>
      <c r="W26" s="33"/>
      <c r="X26" s="33"/>
      <c r="Y26" s="329" t="str">
        <f t="shared" si="2"/>
        <v xml:space="preserve"> </v>
      </c>
      <c r="Z26" s="3079"/>
      <c r="AA26" s="329"/>
      <c r="AB26" s="329"/>
      <c r="AC26" s="329"/>
      <c r="AD26" s="2072"/>
    </row>
    <row r="27" spans="1:32">
      <c r="A27" s="2071">
        <f t="shared" si="3"/>
        <v>21</v>
      </c>
      <c r="B27" s="1622" t="s">
        <v>15145</v>
      </c>
      <c r="C27" s="30" t="s">
        <v>4354</v>
      </c>
      <c r="D27" s="45" t="s">
        <v>4353</v>
      </c>
      <c r="E27" s="2073" t="s">
        <v>3751</v>
      </c>
      <c r="F27" s="30" t="s">
        <v>17556</v>
      </c>
      <c r="G27" s="2073" t="s">
        <v>4381</v>
      </c>
      <c r="H27" s="2074"/>
      <c r="I27" s="1839" t="s">
        <v>17274</v>
      </c>
      <c r="J27" s="44" t="s">
        <v>4205</v>
      </c>
      <c r="K27" s="43">
        <v>205</v>
      </c>
      <c r="L27" s="43">
        <v>16.5</v>
      </c>
      <c r="M27" s="43">
        <v>38762</v>
      </c>
      <c r="N27" s="33" t="s">
        <v>818</v>
      </c>
      <c r="O27" s="33" t="s">
        <v>3749</v>
      </c>
      <c r="P27" s="33" t="s">
        <v>3205</v>
      </c>
      <c r="Q27" s="43">
        <v>0</v>
      </c>
      <c r="R27" s="43">
        <v>48500</v>
      </c>
      <c r="S27" s="33" t="s">
        <v>818</v>
      </c>
      <c r="T27" s="33"/>
      <c r="U27" s="348">
        <f t="shared" si="1"/>
        <v>5</v>
      </c>
      <c r="V27" s="33" t="s">
        <v>4849</v>
      </c>
      <c r="W27" s="331" t="s">
        <v>1527</v>
      </c>
      <c r="X27" s="331"/>
      <c r="Y27" s="329" t="str">
        <f t="shared" si="2"/>
        <v xml:space="preserve"> </v>
      </c>
      <c r="Z27" s="3079"/>
      <c r="AA27" s="329"/>
      <c r="AB27" s="329"/>
      <c r="AC27" s="329"/>
      <c r="AD27" s="2072"/>
    </row>
    <row r="28" spans="1:32">
      <c r="A28" s="2071">
        <f t="shared" si="3"/>
        <v>22</v>
      </c>
      <c r="B28" s="1622" t="s">
        <v>15146</v>
      </c>
      <c r="C28" s="30" t="s">
        <v>2341</v>
      </c>
      <c r="D28" s="59" t="s">
        <v>823</v>
      </c>
      <c r="E28" s="2073" t="s">
        <v>3751</v>
      </c>
      <c r="F28" s="30" t="s">
        <v>17557</v>
      </c>
      <c r="G28" s="2073" t="s">
        <v>4381</v>
      </c>
      <c r="H28" s="2074"/>
      <c r="I28" s="1839" t="s">
        <v>17274</v>
      </c>
      <c r="J28" s="44" t="s">
        <v>3022</v>
      </c>
      <c r="K28" s="43">
        <v>133</v>
      </c>
      <c r="L28" s="43">
        <v>24</v>
      </c>
      <c r="M28" s="43">
        <v>39961</v>
      </c>
      <c r="N28" s="33" t="s">
        <v>818</v>
      </c>
      <c r="O28" s="33" t="s">
        <v>3749</v>
      </c>
      <c r="P28" s="33" t="s">
        <v>3205</v>
      </c>
      <c r="Q28" s="43">
        <v>0</v>
      </c>
      <c r="R28" s="43">
        <v>50000</v>
      </c>
      <c r="S28" s="33" t="s">
        <v>818</v>
      </c>
      <c r="T28" s="33"/>
      <c r="U28" s="348">
        <f t="shared" si="1"/>
        <v>5</v>
      </c>
      <c r="V28" s="33" t="s">
        <v>4849</v>
      </c>
      <c r="W28" s="331" t="s">
        <v>1527</v>
      </c>
      <c r="X28" s="331"/>
      <c r="Y28" s="329" t="str">
        <f t="shared" si="2"/>
        <v xml:space="preserve"> </v>
      </c>
      <c r="Z28" s="3079"/>
      <c r="AA28" s="329"/>
      <c r="AB28" s="329"/>
      <c r="AC28" s="329"/>
      <c r="AD28" s="2072"/>
    </row>
    <row r="29" spans="1:32">
      <c r="A29" s="2071">
        <f t="shared" si="3"/>
        <v>23</v>
      </c>
      <c r="B29" s="1622" t="s">
        <v>15147</v>
      </c>
      <c r="C29" s="30" t="s">
        <v>721</v>
      </c>
      <c r="D29" s="45" t="s">
        <v>4273</v>
      </c>
      <c r="E29" s="2073" t="s">
        <v>3751</v>
      </c>
      <c r="F29" s="30" t="s">
        <v>17555</v>
      </c>
      <c r="G29" s="2073" t="s">
        <v>4381</v>
      </c>
      <c r="H29" s="2074"/>
      <c r="I29" s="1839" t="s">
        <v>17245</v>
      </c>
      <c r="J29" s="44" t="s">
        <v>4205</v>
      </c>
      <c r="K29" s="43">
        <v>205</v>
      </c>
      <c r="L29" s="43">
        <v>16.5</v>
      </c>
      <c r="M29" s="43">
        <v>25.92</v>
      </c>
      <c r="N29" s="33" t="s">
        <v>1222</v>
      </c>
      <c r="O29" s="33" t="s">
        <v>3749</v>
      </c>
      <c r="P29" s="33" t="s">
        <v>3205</v>
      </c>
      <c r="Q29" s="43">
        <v>0</v>
      </c>
      <c r="R29" s="43">
        <v>36000</v>
      </c>
      <c r="S29" s="33" t="s">
        <v>818</v>
      </c>
      <c r="T29" s="33"/>
      <c r="U29" s="348" t="str">
        <f t="shared" si="1"/>
        <v xml:space="preserve"> </v>
      </c>
      <c r="V29" s="33"/>
      <c r="W29" s="33"/>
      <c r="X29" s="33"/>
      <c r="Y29" s="329" t="str">
        <f t="shared" si="2"/>
        <v xml:space="preserve"> </v>
      </c>
      <c r="Z29" s="3079"/>
      <c r="AA29" s="329"/>
      <c r="AB29" s="329"/>
      <c r="AC29" s="329"/>
      <c r="AD29" s="2072"/>
    </row>
    <row r="30" spans="1:32">
      <c r="A30" s="2071">
        <f t="shared" si="3"/>
        <v>24</v>
      </c>
      <c r="B30" s="1622" t="s">
        <v>15148</v>
      </c>
      <c r="C30" s="30" t="s">
        <v>722</v>
      </c>
      <c r="D30" s="45" t="s">
        <v>817</v>
      </c>
      <c r="E30" s="2073" t="s">
        <v>3751</v>
      </c>
      <c r="F30" s="30" t="s">
        <v>17558</v>
      </c>
      <c r="G30" s="2073" t="s">
        <v>4381</v>
      </c>
      <c r="H30" s="2074"/>
      <c r="I30" s="1839" t="s">
        <v>17259</v>
      </c>
      <c r="J30" s="44" t="s">
        <v>2862</v>
      </c>
      <c r="K30" s="43">
        <v>42</v>
      </c>
      <c r="L30" s="43">
        <v>23.9</v>
      </c>
      <c r="M30" s="43">
        <v>233</v>
      </c>
      <c r="N30" s="33" t="s">
        <v>2528</v>
      </c>
      <c r="O30" s="33" t="s">
        <v>3749</v>
      </c>
      <c r="P30" s="33" t="s">
        <v>3205</v>
      </c>
      <c r="Q30" s="43">
        <v>0</v>
      </c>
      <c r="R30" s="43">
        <v>300</v>
      </c>
      <c r="S30" s="33" t="s">
        <v>2528</v>
      </c>
      <c r="T30" s="33"/>
      <c r="U30" s="348">
        <f t="shared" si="1"/>
        <v>5</v>
      </c>
      <c r="V30" s="33" t="s">
        <v>4849</v>
      </c>
      <c r="W30" s="331" t="s">
        <v>1527</v>
      </c>
      <c r="X30" s="331"/>
      <c r="Y30" s="329" t="str">
        <f t="shared" si="2"/>
        <v xml:space="preserve"> </v>
      </c>
      <c r="Z30" s="3079"/>
      <c r="AA30" s="329"/>
      <c r="AB30" s="329"/>
      <c r="AC30" s="329"/>
      <c r="AD30" s="2072"/>
    </row>
    <row r="31" spans="1:32">
      <c r="A31" s="2071">
        <f t="shared" si="3"/>
        <v>25</v>
      </c>
      <c r="B31" s="1622" t="s">
        <v>15149</v>
      </c>
      <c r="C31" s="30" t="s">
        <v>1812</v>
      </c>
      <c r="D31" s="45" t="s">
        <v>817</v>
      </c>
      <c r="E31" s="2073" t="s">
        <v>3751</v>
      </c>
      <c r="F31" s="30" t="s">
        <v>17559</v>
      </c>
      <c r="G31" s="2073" t="s">
        <v>4381</v>
      </c>
      <c r="H31" s="2074"/>
      <c r="I31" s="1839" t="s">
        <v>17259</v>
      </c>
      <c r="J31" s="44" t="s">
        <v>4205</v>
      </c>
      <c r="K31" s="43">
        <v>205</v>
      </c>
      <c r="L31" s="43">
        <v>16.5</v>
      </c>
      <c r="M31" s="43">
        <v>10820</v>
      </c>
      <c r="N31" s="33" t="s">
        <v>818</v>
      </c>
      <c r="O31" s="33" t="s">
        <v>1963</v>
      </c>
      <c r="P31" s="33" t="s">
        <v>3205</v>
      </c>
      <c r="Q31" s="43">
        <v>0</v>
      </c>
      <c r="R31" s="43">
        <v>14000</v>
      </c>
      <c r="S31" s="33" t="s">
        <v>2746</v>
      </c>
      <c r="T31" s="33"/>
      <c r="U31" s="348">
        <f t="shared" si="1"/>
        <v>5</v>
      </c>
      <c r="V31" s="33" t="s">
        <v>4849</v>
      </c>
      <c r="W31" s="331" t="s">
        <v>1527</v>
      </c>
      <c r="X31" s="331"/>
      <c r="Y31" s="329" t="str">
        <f t="shared" si="2"/>
        <v xml:space="preserve"> </v>
      </c>
      <c r="Z31" s="3079"/>
      <c r="AA31" s="329"/>
      <c r="AB31" s="329"/>
      <c r="AC31" s="329"/>
      <c r="AD31" s="2072"/>
    </row>
    <row r="32" spans="1:32">
      <c r="A32" s="2071">
        <f t="shared" si="3"/>
        <v>26</v>
      </c>
      <c r="B32" s="1622" t="s">
        <v>15150</v>
      </c>
      <c r="C32" s="30" t="s">
        <v>723</v>
      </c>
      <c r="D32" s="126" t="s">
        <v>823</v>
      </c>
      <c r="E32" s="33" t="s">
        <v>2954</v>
      </c>
      <c r="F32" s="30"/>
      <c r="G32" s="33" t="s">
        <v>4277</v>
      </c>
      <c r="H32" s="194"/>
      <c r="I32" s="1839" t="s">
        <v>3516</v>
      </c>
      <c r="J32" s="30" t="s">
        <v>2835</v>
      </c>
      <c r="K32" s="43">
        <v>40</v>
      </c>
      <c r="L32" s="43">
        <v>5</v>
      </c>
      <c r="M32" s="43">
        <v>14</v>
      </c>
      <c r="N32" s="33" t="s">
        <v>2528</v>
      </c>
      <c r="O32" s="33" t="s">
        <v>1060</v>
      </c>
      <c r="P32" s="33" t="s">
        <v>3205</v>
      </c>
      <c r="Q32" s="43">
        <v>0</v>
      </c>
      <c r="R32" s="43">
        <v>20</v>
      </c>
      <c r="S32" s="33" t="s">
        <v>2528</v>
      </c>
      <c r="T32" s="33"/>
      <c r="U32" s="348" t="str">
        <f t="shared" si="1"/>
        <v xml:space="preserve"> </v>
      </c>
      <c r="V32" s="33"/>
      <c r="W32" s="33"/>
      <c r="X32" s="33"/>
      <c r="Y32" s="329" t="str">
        <f t="shared" si="2"/>
        <v xml:space="preserve"> </v>
      </c>
      <c r="Z32" s="3079"/>
      <c r="AA32" s="329"/>
      <c r="AB32" s="329"/>
      <c r="AC32" s="329"/>
      <c r="AD32" s="2072" t="s">
        <v>3213</v>
      </c>
      <c r="AF32" s="2053" t="s">
        <v>19938</v>
      </c>
    </row>
    <row r="33" spans="1:32">
      <c r="A33" s="2071">
        <f t="shared" si="3"/>
        <v>27</v>
      </c>
      <c r="B33" s="2075" t="s">
        <v>15151</v>
      </c>
      <c r="C33" s="1008"/>
      <c r="D33" s="1008"/>
      <c r="E33" s="1008"/>
      <c r="F33" s="1008"/>
      <c r="G33" s="1008"/>
      <c r="H33" s="2076"/>
      <c r="I33" s="1839" t="s">
        <v>17259</v>
      </c>
      <c r="J33" s="1008"/>
      <c r="K33" s="1007"/>
      <c r="L33" s="1007"/>
      <c r="M33" s="1007"/>
      <c r="N33" s="1007"/>
      <c r="O33" s="1008"/>
      <c r="P33" s="1008"/>
      <c r="Q33" s="1007"/>
      <c r="R33" s="1007"/>
      <c r="S33" s="1007"/>
      <c r="T33" s="1007"/>
      <c r="U33" s="1007"/>
      <c r="V33" s="1007"/>
      <c r="W33" s="1007"/>
      <c r="X33" s="1007"/>
      <c r="Y33" s="2171"/>
      <c r="Z33" s="3080"/>
      <c r="AA33" s="2171"/>
      <c r="AB33" s="2171"/>
      <c r="AC33" s="2171"/>
      <c r="AD33" s="1008"/>
    </row>
    <row r="34" spans="1:32">
      <c r="A34" s="2071">
        <f t="shared" si="3"/>
        <v>28</v>
      </c>
      <c r="B34" s="2077" t="s">
        <v>15152</v>
      </c>
      <c r="C34" s="2078"/>
      <c r="D34" s="2078"/>
      <c r="E34" s="2078"/>
      <c r="F34" s="2078"/>
      <c r="G34" s="2078"/>
      <c r="H34" s="2079"/>
      <c r="I34" s="1839" t="s">
        <v>17259</v>
      </c>
      <c r="J34" s="2078"/>
      <c r="K34" s="2080"/>
      <c r="L34" s="2080"/>
      <c r="M34" s="2080"/>
      <c r="N34" s="2080"/>
      <c r="O34" s="2078"/>
      <c r="P34" s="2078"/>
      <c r="Q34" s="2080"/>
      <c r="R34" s="2080"/>
      <c r="S34" s="2080"/>
      <c r="T34" s="2080"/>
      <c r="U34" s="2080"/>
      <c r="V34" s="2080"/>
      <c r="W34" s="2080"/>
      <c r="X34" s="2080"/>
      <c r="Y34" s="2177"/>
      <c r="Z34" s="3081"/>
      <c r="AA34" s="2177"/>
      <c r="AB34" s="2177"/>
      <c r="AC34" s="2177"/>
      <c r="AD34" s="2078"/>
    </row>
    <row r="35" spans="1:32">
      <c r="A35" s="2071">
        <f t="shared" si="3"/>
        <v>29</v>
      </c>
      <c r="B35" s="2077" t="s">
        <v>15153</v>
      </c>
      <c r="C35" s="2078"/>
      <c r="D35" s="2078"/>
      <c r="E35" s="2078"/>
      <c r="F35" s="2078"/>
      <c r="G35" s="2078"/>
      <c r="H35" s="2079"/>
      <c r="I35" s="1839" t="s">
        <v>17262</v>
      </c>
      <c r="J35" s="2078"/>
      <c r="K35" s="2080"/>
      <c r="L35" s="2080"/>
      <c r="M35" s="2080"/>
      <c r="N35" s="2080"/>
      <c r="O35" s="2078"/>
      <c r="P35" s="2078"/>
      <c r="Q35" s="2080"/>
      <c r="R35" s="2080"/>
      <c r="S35" s="2080"/>
      <c r="T35" s="2080"/>
      <c r="U35" s="2080"/>
      <c r="V35" s="2080"/>
      <c r="W35" s="2080"/>
      <c r="X35" s="2080"/>
      <c r="Y35" s="2177"/>
      <c r="Z35" s="3081"/>
      <c r="AA35" s="2177"/>
      <c r="AB35" s="2177"/>
      <c r="AC35" s="2177"/>
      <c r="AD35" s="2078"/>
    </row>
    <row r="36" spans="1:32">
      <c r="A36" s="2071">
        <f t="shared" si="3"/>
        <v>30</v>
      </c>
      <c r="B36" s="2077" t="s">
        <v>15154</v>
      </c>
      <c r="C36" s="2078"/>
      <c r="D36" s="2078"/>
      <c r="E36" s="2078"/>
      <c r="F36" s="2078"/>
      <c r="G36" s="2078"/>
      <c r="H36" s="2079"/>
      <c r="I36" s="1839" t="s">
        <v>17262</v>
      </c>
      <c r="J36" s="2078"/>
      <c r="K36" s="2080"/>
      <c r="L36" s="2080"/>
      <c r="M36" s="2080"/>
      <c r="N36" s="2080"/>
      <c r="O36" s="2078"/>
      <c r="P36" s="2078"/>
      <c r="Q36" s="2080"/>
      <c r="R36" s="2080"/>
      <c r="S36" s="2080"/>
      <c r="T36" s="2080"/>
      <c r="U36" s="2080"/>
      <c r="V36" s="2080"/>
      <c r="W36" s="2080"/>
      <c r="X36" s="2080"/>
      <c r="Y36" s="2177"/>
      <c r="Z36" s="3081"/>
      <c r="AA36" s="2177"/>
      <c r="AB36" s="2177"/>
      <c r="AC36" s="2177"/>
      <c r="AD36" s="2078"/>
    </row>
    <row r="37" spans="1:32">
      <c r="A37" s="2071">
        <f t="shared" si="3"/>
        <v>31</v>
      </c>
      <c r="B37" s="2077" t="s">
        <v>15155</v>
      </c>
      <c r="C37" s="2078"/>
      <c r="D37" s="2078"/>
      <c r="E37" s="2078"/>
      <c r="F37" s="2078"/>
      <c r="G37" s="2078"/>
      <c r="H37" s="2079"/>
      <c r="I37" s="1839" t="s">
        <v>17262</v>
      </c>
      <c r="J37" s="2078"/>
      <c r="K37" s="2080"/>
      <c r="L37" s="2080"/>
      <c r="M37" s="2080"/>
      <c r="N37" s="2080"/>
      <c r="O37" s="2078"/>
      <c r="P37" s="2078"/>
      <c r="Q37" s="2080"/>
      <c r="R37" s="2080"/>
      <c r="S37" s="2080"/>
      <c r="T37" s="2080"/>
      <c r="U37" s="2080"/>
      <c r="V37" s="2080"/>
      <c r="W37" s="2080"/>
      <c r="X37" s="2080"/>
      <c r="Y37" s="2177"/>
      <c r="Z37" s="3081"/>
      <c r="AA37" s="2177"/>
      <c r="AB37" s="2177"/>
      <c r="AC37" s="2177"/>
      <c r="AD37" s="2078"/>
    </row>
    <row r="38" spans="1:32">
      <c r="A38" s="2071">
        <f t="shared" si="3"/>
        <v>32</v>
      </c>
      <c r="B38" s="1622" t="s">
        <v>15156</v>
      </c>
      <c r="C38" s="30" t="s">
        <v>828</v>
      </c>
      <c r="D38" s="45" t="s">
        <v>4178</v>
      </c>
      <c r="E38" s="2073" t="s">
        <v>3751</v>
      </c>
      <c r="F38" s="30" t="s">
        <v>17560</v>
      </c>
      <c r="G38" s="2073" t="s">
        <v>4381</v>
      </c>
      <c r="H38" s="2074"/>
      <c r="I38" s="1839" t="s">
        <v>3516</v>
      </c>
      <c r="J38" s="44" t="s">
        <v>279</v>
      </c>
      <c r="K38" s="43">
        <v>155</v>
      </c>
      <c r="L38" s="43">
        <v>4.5</v>
      </c>
      <c r="M38" s="43">
        <v>5432</v>
      </c>
      <c r="N38" s="33" t="s">
        <v>818</v>
      </c>
      <c r="O38" s="33" t="s">
        <v>3749</v>
      </c>
      <c r="P38" s="33" t="s">
        <v>3210</v>
      </c>
      <c r="Q38" s="43">
        <v>0</v>
      </c>
      <c r="R38" s="43">
        <v>7800</v>
      </c>
      <c r="S38" s="33" t="s">
        <v>818</v>
      </c>
      <c r="T38" s="33"/>
      <c r="U38" s="348">
        <f t="shared" si="1"/>
        <v>5</v>
      </c>
      <c r="V38" s="33" t="s">
        <v>4849</v>
      </c>
      <c r="W38" s="33" t="s">
        <v>1527</v>
      </c>
      <c r="X38" s="33"/>
      <c r="Y38" s="329" t="str">
        <f t="shared" si="2"/>
        <v xml:space="preserve"> </v>
      </c>
      <c r="Z38" s="3079"/>
      <c r="AA38" s="329"/>
      <c r="AB38" s="329"/>
      <c r="AC38" s="329"/>
      <c r="AD38" s="2072"/>
    </row>
    <row r="39" spans="1:32">
      <c r="A39" s="2071">
        <f t="shared" si="3"/>
        <v>33</v>
      </c>
      <c r="B39" s="1622" t="s">
        <v>15157</v>
      </c>
      <c r="C39" s="30" t="s">
        <v>724</v>
      </c>
      <c r="D39" s="59" t="s">
        <v>1296</v>
      </c>
      <c r="E39" s="2073" t="s">
        <v>3751</v>
      </c>
      <c r="F39" s="30" t="s">
        <v>17561</v>
      </c>
      <c r="G39" s="2073" t="s">
        <v>4381</v>
      </c>
      <c r="H39" s="2074"/>
      <c r="I39" s="1839" t="s">
        <v>3516</v>
      </c>
      <c r="J39" s="44" t="s">
        <v>4205</v>
      </c>
      <c r="K39" s="43">
        <v>205</v>
      </c>
      <c r="L39" s="43">
        <v>16.5</v>
      </c>
      <c r="M39" s="43">
        <v>348</v>
      </c>
      <c r="N39" s="33" t="s">
        <v>818</v>
      </c>
      <c r="O39" s="33" t="s">
        <v>3749</v>
      </c>
      <c r="P39" s="33" t="s">
        <v>3205</v>
      </c>
      <c r="Q39" s="43">
        <v>0</v>
      </c>
      <c r="R39" s="43">
        <v>450</v>
      </c>
      <c r="S39" s="33" t="s">
        <v>818</v>
      </c>
      <c r="T39" s="33"/>
      <c r="U39" s="348">
        <f t="shared" si="1"/>
        <v>5</v>
      </c>
      <c r="V39" s="33" t="s">
        <v>4849</v>
      </c>
      <c r="W39" s="33" t="s">
        <v>1527</v>
      </c>
      <c r="X39" s="33"/>
      <c r="Y39" s="329" t="str">
        <f t="shared" si="2"/>
        <v xml:space="preserve"> </v>
      </c>
      <c r="Z39" s="3079"/>
      <c r="AA39" s="329"/>
      <c r="AB39" s="329"/>
      <c r="AC39" s="329"/>
      <c r="AD39" s="2072"/>
    </row>
    <row r="40" spans="1:32">
      <c r="A40" s="2071">
        <f t="shared" si="3"/>
        <v>34</v>
      </c>
      <c r="B40" s="1622" t="s">
        <v>15158</v>
      </c>
      <c r="C40" s="30" t="s">
        <v>725</v>
      </c>
      <c r="D40" s="45" t="s">
        <v>1326</v>
      </c>
      <c r="E40" s="2073" t="s">
        <v>3751</v>
      </c>
      <c r="F40" s="30" t="s">
        <v>17562</v>
      </c>
      <c r="G40" s="2073" t="s">
        <v>4381</v>
      </c>
      <c r="H40" s="2074"/>
      <c r="I40" s="1839" t="s">
        <v>17220</v>
      </c>
      <c r="J40" s="44" t="s">
        <v>3779</v>
      </c>
      <c r="K40" s="43">
        <v>40</v>
      </c>
      <c r="L40" s="43">
        <v>5.7</v>
      </c>
      <c r="M40" s="43">
        <v>1548</v>
      </c>
      <c r="N40" s="33" t="s">
        <v>818</v>
      </c>
      <c r="O40" s="33" t="s">
        <v>3749</v>
      </c>
      <c r="P40" s="33" t="s">
        <v>3210</v>
      </c>
      <c r="Q40" s="43">
        <v>0</v>
      </c>
      <c r="R40" s="43">
        <v>2500</v>
      </c>
      <c r="S40" s="33" t="s">
        <v>818</v>
      </c>
      <c r="T40" s="33"/>
      <c r="U40" s="348" t="str">
        <f t="shared" si="1"/>
        <v xml:space="preserve"> </v>
      </c>
      <c r="V40" s="33"/>
      <c r="W40" s="33"/>
      <c r="X40" s="33"/>
      <c r="Y40" s="329" t="str">
        <f t="shared" si="2"/>
        <v xml:space="preserve"> </v>
      </c>
      <c r="Z40" s="3079"/>
      <c r="AA40" s="329"/>
      <c r="AB40" s="329"/>
      <c r="AC40" s="329"/>
      <c r="AD40" s="2072"/>
    </row>
    <row r="41" spans="1:32">
      <c r="A41" s="2071">
        <f t="shared" si="3"/>
        <v>35</v>
      </c>
      <c r="B41" s="1622" t="s">
        <v>15159</v>
      </c>
      <c r="C41" s="30" t="s">
        <v>726</v>
      </c>
      <c r="D41" s="45" t="s">
        <v>4353</v>
      </c>
      <c r="E41" s="2073" t="s">
        <v>3751</v>
      </c>
      <c r="F41" s="30" t="s">
        <v>17563</v>
      </c>
      <c r="G41" s="2073" t="s">
        <v>4381</v>
      </c>
      <c r="H41" s="2074"/>
      <c r="I41" s="1839" t="s">
        <v>17218</v>
      </c>
      <c r="J41" s="44" t="s">
        <v>3212</v>
      </c>
      <c r="K41" s="43">
        <v>43</v>
      </c>
      <c r="L41" s="43">
        <v>11.5</v>
      </c>
      <c r="M41" s="43">
        <v>53177</v>
      </c>
      <c r="N41" s="33" t="s">
        <v>818</v>
      </c>
      <c r="O41" s="33" t="s">
        <v>3749</v>
      </c>
      <c r="P41" s="33" t="s">
        <v>3210</v>
      </c>
      <c r="Q41" s="43">
        <v>0</v>
      </c>
      <c r="R41" s="43">
        <v>60000</v>
      </c>
      <c r="S41" s="33" t="s">
        <v>818</v>
      </c>
      <c r="T41" s="33"/>
      <c r="U41" s="348" t="str">
        <f t="shared" si="1"/>
        <v xml:space="preserve"> </v>
      </c>
      <c r="V41" s="33"/>
      <c r="W41" s="33"/>
      <c r="X41" s="33"/>
      <c r="Y41" s="329" t="str">
        <f t="shared" si="2"/>
        <v xml:space="preserve"> </v>
      </c>
      <c r="Z41" s="3079"/>
      <c r="AA41" s="329"/>
      <c r="AB41" s="329"/>
      <c r="AC41" s="329"/>
      <c r="AD41" s="2072"/>
    </row>
    <row r="42" spans="1:32">
      <c r="A42" s="2071">
        <f t="shared" si="3"/>
        <v>36</v>
      </c>
      <c r="B42" s="1622" t="s">
        <v>15160</v>
      </c>
      <c r="C42" s="30" t="s">
        <v>349</v>
      </c>
      <c r="D42" s="45" t="s">
        <v>4273</v>
      </c>
      <c r="E42" s="2073" t="s">
        <v>3751</v>
      </c>
      <c r="F42" s="30" t="s">
        <v>17564</v>
      </c>
      <c r="G42" s="2073" t="s">
        <v>4381</v>
      </c>
      <c r="H42" s="2074"/>
      <c r="I42" s="1839" t="s">
        <v>17218</v>
      </c>
      <c r="J42" s="44" t="s">
        <v>3212</v>
      </c>
      <c r="K42" s="43">
        <v>43</v>
      </c>
      <c r="L42" s="43">
        <v>11.3</v>
      </c>
      <c r="M42" s="43">
        <v>2660</v>
      </c>
      <c r="N42" s="33" t="s">
        <v>818</v>
      </c>
      <c r="O42" s="33" t="s">
        <v>3749</v>
      </c>
      <c r="P42" s="33" t="s">
        <v>3210</v>
      </c>
      <c r="Q42" s="43">
        <v>0</v>
      </c>
      <c r="R42" s="43">
        <v>3000</v>
      </c>
      <c r="S42" s="33" t="s">
        <v>818</v>
      </c>
      <c r="T42" s="33"/>
      <c r="U42" s="348" t="str">
        <f t="shared" si="1"/>
        <v xml:space="preserve"> </v>
      </c>
      <c r="V42" s="33"/>
      <c r="W42" s="33"/>
      <c r="X42" s="33"/>
      <c r="Y42" s="329" t="str">
        <f t="shared" si="2"/>
        <v xml:space="preserve"> </v>
      </c>
      <c r="Z42" s="3079"/>
      <c r="AA42" s="329"/>
      <c r="AB42" s="329"/>
      <c r="AC42" s="329"/>
      <c r="AD42" s="2072"/>
    </row>
    <row r="43" spans="1:32">
      <c r="A43" s="2071">
        <f t="shared" si="3"/>
        <v>37</v>
      </c>
      <c r="B43" s="1622" t="s">
        <v>15161</v>
      </c>
      <c r="C43" s="30" t="s">
        <v>727</v>
      </c>
      <c r="D43" s="126" t="s">
        <v>2793</v>
      </c>
      <c r="E43" s="33" t="s">
        <v>3763</v>
      </c>
      <c r="F43" s="30"/>
      <c r="G43" s="33" t="s">
        <v>2646</v>
      </c>
      <c r="H43" s="194"/>
      <c r="I43" s="1839" t="s">
        <v>17259</v>
      </c>
      <c r="J43" s="30" t="s">
        <v>3212</v>
      </c>
      <c r="K43" s="43">
        <v>133</v>
      </c>
      <c r="L43" s="43">
        <v>1.8</v>
      </c>
      <c r="M43" s="43">
        <v>348</v>
      </c>
      <c r="N43" s="33" t="s">
        <v>818</v>
      </c>
      <c r="O43" s="33" t="s">
        <v>3762</v>
      </c>
      <c r="P43" s="33" t="s">
        <v>3210</v>
      </c>
      <c r="Q43" s="43">
        <v>0</v>
      </c>
      <c r="R43" s="43">
        <v>450</v>
      </c>
      <c r="S43" s="33" t="s">
        <v>818</v>
      </c>
      <c r="T43" s="33"/>
      <c r="U43" s="348" t="str">
        <f t="shared" si="1"/>
        <v xml:space="preserve"> </v>
      </c>
      <c r="V43" s="33"/>
      <c r="W43" s="33"/>
      <c r="X43" s="33"/>
      <c r="Y43" s="329" t="str">
        <f t="shared" si="2"/>
        <v xml:space="preserve"> </v>
      </c>
      <c r="Z43" s="3079"/>
      <c r="AA43" s="329"/>
      <c r="AB43" s="329"/>
      <c r="AC43" s="329"/>
      <c r="AD43" s="2072" t="s">
        <v>3213</v>
      </c>
    </row>
    <row r="44" spans="1:32">
      <c r="A44" s="2071">
        <f t="shared" si="3"/>
        <v>38</v>
      </c>
      <c r="B44" s="1622" t="s">
        <v>15162</v>
      </c>
      <c r="C44" s="30" t="s">
        <v>728</v>
      </c>
      <c r="D44" s="126" t="s">
        <v>2793</v>
      </c>
      <c r="E44" s="33" t="s">
        <v>2955</v>
      </c>
      <c r="F44" s="30"/>
      <c r="G44" s="33" t="s">
        <v>4277</v>
      </c>
      <c r="H44" s="194"/>
      <c r="I44" s="1839" t="s">
        <v>17220</v>
      </c>
      <c r="J44" s="30" t="s">
        <v>3779</v>
      </c>
      <c r="K44" s="43">
        <v>40</v>
      </c>
      <c r="L44" s="43">
        <v>5.7</v>
      </c>
      <c r="M44" s="43">
        <v>59</v>
      </c>
      <c r="N44" s="33" t="s">
        <v>818</v>
      </c>
      <c r="O44" s="33" t="s">
        <v>1060</v>
      </c>
      <c r="P44" s="33" t="s">
        <v>3210</v>
      </c>
      <c r="Q44" s="43">
        <v>0</v>
      </c>
      <c r="R44" s="43">
        <v>200</v>
      </c>
      <c r="S44" s="33" t="s">
        <v>818</v>
      </c>
      <c r="T44" s="33"/>
      <c r="U44" s="348" t="str">
        <f t="shared" si="1"/>
        <v xml:space="preserve"> </v>
      </c>
      <c r="V44" s="33"/>
      <c r="W44" s="33"/>
      <c r="X44" s="33"/>
      <c r="Y44" s="329" t="str">
        <f t="shared" si="2"/>
        <v xml:space="preserve"> </v>
      </c>
      <c r="Z44" s="3079"/>
      <c r="AA44" s="329"/>
      <c r="AB44" s="329"/>
      <c r="AC44" s="329"/>
      <c r="AD44" s="2072" t="s">
        <v>3213</v>
      </c>
      <c r="AF44" s="2053" t="s">
        <v>19938</v>
      </c>
    </row>
    <row r="45" spans="1:32">
      <c r="A45" s="2071">
        <f t="shared" si="3"/>
        <v>39</v>
      </c>
      <c r="B45" s="1622" t="s">
        <v>15163</v>
      </c>
      <c r="C45" s="30" t="s">
        <v>729</v>
      </c>
      <c r="D45" s="32" t="s">
        <v>2793</v>
      </c>
      <c r="E45" s="33" t="s">
        <v>2955</v>
      </c>
      <c r="F45" s="30"/>
      <c r="G45" s="33" t="s">
        <v>4277</v>
      </c>
      <c r="H45" s="194"/>
      <c r="I45" s="1839" t="s">
        <v>17220</v>
      </c>
      <c r="J45" s="30" t="s">
        <v>3335</v>
      </c>
      <c r="K45" s="43">
        <v>35</v>
      </c>
      <c r="L45" s="43">
        <v>3.5</v>
      </c>
      <c r="M45" s="43">
        <v>0</v>
      </c>
      <c r="N45" s="33" t="s">
        <v>818</v>
      </c>
      <c r="O45" s="33" t="s">
        <v>1060</v>
      </c>
      <c r="P45" s="33" t="s">
        <v>3210</v>
      </c>
      <c r="Q45" s="43">
        <v>0</v>
      </c>
      <c r="R45" s="43">
        <v>200</v>
      </c>
      <c r="S45" s="33" t="s">
        <v>818</v>
      </c>
      <c r="T45" s="33"/>
      <c r="U45" s="348" t="str">
        <f t="shared" si="1"/>
        <v xml:space="preserve"> </v>
      </c>
      <c r="V45" s="33"/>
      <c r="W45" s="33"/>
      <c r="X45" s="33"/>
      <c r="Y45" s="329" t="str">
        <f t="shared" si="2"/>
        <v xml:space="preserve"> </v>
      </c>
      <c r="Z45" s="3079"/>
      <c r="AA45" s="329"/>
      <c r="AB45" s="329"/>
      <c r="AC45" s="329"/>
      <c r="AD45" s="2072" t="s">
        <v>3213</v>
      </c>
      <c r="AF45" s="2053" t="s">
        <v>19938</v>
      </c>
    </row>
    <row r="46" spans="1:32">
      <c r="A46" s="2071">
        <f t="shared" si="3"/>
        <v>40</v>
      </c>
      <c r="B46" s="1622" t="s">
        <v>15164</v>
      </c>
      <c r="C46" s="30" t="s">
        <v>730</v>
      </c>
      <c r="D46" s="32" t="s">
        <v>2793</v>
      </c>
      <c r="E46" s="33" t="s">
        <v>2956</v>
      </c>
      <c r="F46" s="30"/>
      <c r="G46" s="33" t="s">
        <v>4277</v>
      </c>
      <c r="H46" s="194"/>
      <c r="I46" s="1839" t="s">
        <v>17252</v>
      </c>
      <c r="J46" s="30" t="s">
        <v>3022</v>
      </c>
      <c r="K46" s="43">
        <v>133</v>
      </c>
      <c r="L46" s="43">
        <v>10.5</v>
      </c>
      <c r="M46" s="43">
        <v>500</v>
      </c>
      <c r="N46" s="33" t="s">
        <v>818</v>
      </c>
      <c r="O46" s="33" t="s">
        <v>1060</v>
      </c>
      <c r="P46" s="33" t="s">
        <v>3205</v>
      </c>
      <c r="Q46" s="43">
        <v>0</v>
      </c>
      <c r="R46" s="43">
        <v>1000</v>
      </c>
      <c r="S46" s="33" t="s">
        <v>818</v>
      </c>
      <c r="T46" s="33"/>
      <c r="U46" s="348" t="str">
        <f t="shared" si="1"/>
        <v xml:space="preserve"> </v>
      </c>
      <c r="V46" s="33"/>
      <c r="W46" s="33"/>
      <c r="X46" s="33"/>
      <c r="Y46" s="329" t="str">
        <f t="shared" si="2"/>
        <v xml:space="preserve"> </v>
      </c>
      <c r="Z46" s="3079"/>
      <c r="AA46" s="329"/>
      <c r="AB46" s="329"/>
      <c r="AC46" s="329"/>
      <c r="AD46" s="2072" t="s">
        <v>3213</v>
      </c>
      <c r="AF46" s="2053" t="s">
        <v>19938</v>
      </c>
    </row>
    <row r="47" spans="1:32">
      <c r="A47" s="2071">
        <f t="shared" si="3"/>
        <v>41</v>
      </c>
      <c r="B47" s="1622" t="s">
        <v>15165</v>
      </c>
      <c r="C47" s="30" t="s">
        <v>731</v>
      </c>
      <c r="D47" s="32" t="s">
        <v>2793</v>
      </c>
      <c r="E47" s="33" t="s">
        <v>2954</v>
      </c>
      <c r="F47" s="30"/>
      <c r="G47" s="33" t="s">
        <v>4277</v>
      </c>
      <c r="H47" s="194"/>
      <c r="I47" s="1839" t="s">
        <v>17252</v>
      </c>
      <c r="J47" s="30" t="s">
        <v>287</v>
      </c>
      <c r="K47" s="43">
        <v>143</v>
      </c>
      <c r="L47" s="43">
        <v>3</v>
      </c>
      <c r="M47" s="43">
        <v>0</v>
      </c>
      <c r="N47" s="33" t="s">
        <v>818</v>
      </c>
      <c r="O47" s="33" t="s">
        <v>1060</v>
      </c>
      <c r="P47" s="33" t="s">
        <v>3210</v>
      </c>
      <c r="Q47" s="43">
        <v>0</v>
      </c>
      <c r="R47" s="43">
        <v>600</v>
      </c>
      <c r="S47" s="33" t="s">
        <v>818</v>
      </c>
      <c r="T47" s="33"/>
      <c r="U47" s="348" t="str">
        <f t="shared" si="1"/>
        <v xml:space="preserve"> </v>
      </c>
      <c r="V47" s="33"/>
      <c r="W47" s="33"/>
      <c r="X47" s="33"/>
      <c r="Y47" s="329" t="str">
        <f t="shared" si="2"/>
        <v xml:space="preserve"> </v>
      </c>
      <c r="Z47" s="3079"/>
      <c r="AA47" s="329"/>
      <c r="AB47" s="329"/>
      <c r="AC47" s="329"/>
      <c r="AD47" s="2072" t="s">
        <v>3213</v>
      </c>
      <c r="AF47" s="2053" t="s">
        <v>19938</v>
      </c>
    </row>
    <row r="48" spans="1:32">
      <c r="A48" s="2071">
        <f t="shared" si="3"/>
        <v>42</v>
      </c>
      <c r="B48" s="1622" t="s">
        <v>15166</v>
      </c>
      <c r="C48" s="30" t="s">
        <v>732</v>
      </c>
      <c r="D48" s="32" t="s">
        <v>2793</v>
      </c>
      <c r="E48" s="33" t="s">
        <v>2955</v>
      </c>
      <c r="F48" s="30"/>
      <c r="G48" s="33" t="s">
        <v>4277</v>
      </c>
      <c r="H48" s="194"/>
      <c r="I48" s="1839" t="s">
        <v>17275</v>
      </c>
      <c r="J48" s="30" t="s">
        <v>3212</v>
      </c>
      <c r="K48" s="43">
        <v>43</v>
      </c>
      <c r="L48" s="43">
        <v>5</v>
      </c>
      <c r="M48" s="43">
        <v>1064</v>
      </c>
      <c r="N48" s="33" t="s">
        <v>818</v>
      </c>
      <c r="O48" s="33" t="s">
        <v>1060</v>
      </c>
      <c r="P48" s="33" t="s">
        <v>3210</v>
      </c>
      <c r="Q48" s="43">
        <v>0</v>
      </c>
      <c r="R48" s="43">
        <v>1500</v>
      </c>
      <c r="S48" s="33" t="s">
        <v>818</v>
      </c>
      <c r="T48" s="33"/>
      <c r="U48" s="348" t="str">
        <f t="shared" si="1"/>
        <v xml:space="preserve"> </v>
      </c>
      <c r="V48" s="33"/>
      <c r="W48" s="33"/>
      <c r="X48" s="33"/>
      <c r="Y48" s="329" t="str">
        <f t="shared" si="2"/>
        <v xml:space="preserve"> </v>
      </c>
      <c r="Z48" s="3079"/>
      <c r="AA48" s="329"/>
      <c r="AB48" s="329"/>
      <c r="AC48" s="329"/>
      <c r="AD48" s="2072" t="s">
        <v>3213</v>
      </c>
      <c r="AF48" s="2053" t="s">
        <v>19938</v>
      </c>
    </row>
    <row r="49" spans="1:32">
      <c r="A49" s="2071">
        <f t="shared" si="3"/>
        <v>43</v>
      </c>
      <c r="B49" s="1622" t="s">
        <v>15167</v>
      </c>
      <c r="C49" s="30" t="s">
        <v>733</v>
      </c>
      <c r="D49" s="32" t="s">
        <v>2793</v>
      </c>
      <c r="E49" s="33" t="s">
        <v>2954</v>
      </c>
      <c r="F49" s="30"/>
      <c r="G49" s="33" t="s">
        <v>4277</v>
      </c>
      <c r="H49" s="194"/>
      <c r="I49" s="1839" t="s">
        <v>17275</v>
      </c>
      <c r="J49" s="30" t="s">
        <v>3214</v>
      </c>
      <c r="K49" s="43" t="s">
        <v>285</v>
      </c>
      <c r="L49" s="43">
        <v>7</v>
      </c>
      <c r="M49" s="43">
        <v>6.7</v>
      </c>
      <c r="N49" s="33" t="s">
        <v>2528</v>
      </c>
      <c r="O49" s="33" t="s">
        <v>1060</v>
      </c>
      <c r="P49" s="33" t="s">
        <v>3210</v>
      </c>
      <c r="Q49" s="43">
        <v>0</v>
      </c>
      <c r="R49" s="43">
        <v>10</v>
      </c>
      <c r="S49" s="33" t="s">
        <v>2528</v>
      </c>
      <c r="T49" s="33"/>
      <c r="U49" s="348" t="str">
        <f t="shared" si="1"/>
        <v xml:space="preserve"> </v>
      </c>
      <c r="V49" s="33"/>
      <c r="W49" s="33"/>
      <c r="X49" s="33"/>
      <c r="Y49" s="329" t="str">
        <f t="shared" si="2"/>
        <v xml:space="preserve"> </v>
      </c>
      <c r="Z49" s="3079"/>
      <c r="AA49" s="329"/>
      <c r="AB49" s="329"/>
      <c r="AC49" s="329"/>
      <c r="AD49" s="2072" t="s">
        <v>3213</v>
      </c>
      <c r="AF49" s="2053" t="s">
        <v>19938</v>
      </c>
    </row>
    <row r="50" spans="1:32">
      <c r="A50" s="2071">
        <f t="shared" si="3"/>
        <v>44</v>
      </c>
      <c r="B50" s="1622" t="s">
        <v>15168</v>
      </c>
      <c r="C50" s="30" t="s">
        <v>734</v>
      </c>
      <c r="D50" s="32" t="s">
        <v>2793</v>
      </c>
      <c r="E50" s="33" t="s">
        <v>2955</v>
      </c>
      <c r="F50" s="30"/>
      <c r="G50" s="33" t="s">
        <v>4277</v>
      </c>
      <c r="H50" s="194"/>
      <c r="I50" s="1839" t="s">
        <v>17275</v>
      </c>
      <c r="J50" s="30" t="s">
        <v>3212</v>
      </c>
      <c r="K50" s="43" t="s">
        <v>285</v>
      </c>
      <c r="L50" s="43">
        <v>3</v>
      </c>
      <c r="M50" s="43">
        <v>0</v>
      </c>
      <c r="N50" s="33" t="s">
        <v>818</v>
      </c>
      <c r="O50" s="33" t="s">
        <v>1060</v>
      </c>
      <c r="P50" s="33" t="s">
        <v>3210</v>
      </c>
      <c r="Q50" s="43">
        <v>0</v>
      </c>
      <c r="R50" s="43">
        <v>2000</v>
      </c>
      <c r="S50" s="33" t="s">
        <v>818</v>
      </c>
      <c r="T50" s="33"/>
      <c r="U50" s="348" t="str">
        <f t="shared" si="1"/>
        <v xml:space="preserve"> </v>
      </c>
      <c r="V50" s="33"/>
      <c r="W50" s="33"/>
      <c r="X50" s="33"/>
      <c r="Y50" s="329" t="str">
        <f t="shared" si="2"/>
        <v xml:space="preserve"> </v>
      </c>
      <c r="Z50" s="3079"/>
      <c r="AA50" s="329"/>
      <c r="AB50" s="329"/>
      <c r="AC50" s="329"/>
      <c r="AD50" s="2072" t="s">
        <v>3213</v>
      </c>
      <c r="AF50" s="2053" t="s">
        <v>19938</v>
      </c>
    </row>
    <row r="51" spans="1:32">
      <c r="A51" s="2071">
        <f t="shared" si="3"/>
        <v>45</v>
      </c>
      <c r="B51" s="1622" t="s">
        <v>15169</v>
      </c>
      <c r="C51" s="30" t="s">
        <v>735</v>
      </c>
      <c r="D51" s="32" t="s">
        <v>2793</v>
      </c>
      <c r="E51" s="33" t="s">
        <v>2955</v>
      </c>
      <c r="F51" s="30"/>
      <c r="G51" s="33" t="s">
        <v>4277</v>
      </c>
      <c r="H51" s="194"/>
      <c r="I51" s="1839" t="s">
        <v>17275</v>
      </c>
      <c r="J51" s="30" t="s">
        <v>3335</v>
      </c>
      <c r="K51" s="43">
        <v>35</v>
      </c>
      <c r="L51" s="43">
        <v>3.5</v>
      </c>
      <c r="M51" s="43">
        <v>0</v>
      </c>
      <c r="N51" s="33" t="s">
        <v>818</v>
      </c>
      <c r="O51" s="33" t="s">
        <v>1060</v>
      </c>
      <c r="P51" s="33" t="s">
        <v>3210</v>
      </c>
      <c r="Q51" s="43">
        <v>0</v>
      </c>
      <c r="R51" s="43">
        <v>600</v>
      </c>
      <c r="S51" s="33" t="s">
        <v>818</v>
      </c>
      <c r="T51" s="33"/>
      <c r="U51" s="348" t="str">
        <f t="shared" si="1"/>
        <v xml:space="preserve"> </v>
      </c>
      <c r="V51" s="33"/>
      <c r="W51" s="33"/>
      <c r="X51" s="33"/>
      <c r="Y51" s="329" t="str">
        <f t="shared" si="2"/>
        <v xml:space="preserve"> </v>
      </c>
      <c r="Z51" s="3079"/>
      <c r="AA51" s="329"/>
      <c r="AB51" s="329"/>
      <c r="AC51" s="329"/>
      <c r="AD51" s="2072" t="s">
        <v>3213</v>
      </c>
      <c r="AF51" s="2053" t="s">
        <v>19938</v>
      </c>
    </row>
    <row r="52" spans="1:32">
      <c r="A52" s="2071">
        <f t="shared" si="3"/>
        <v>46</v>
      </c>
      <c r="B52" s="1622" t="s">
        <v>15170</v>
      </c>
      <c r="C52" s="30" t="s">
        <v>736</v>
      </c>
      <c r="D52" s="32" t="s">
        <v>2793</v>
      </c>
      <c r="E52" s="33" t="s">
        <v>2954</v>
      </c>
      <c r="F52" s="30"/>
      <c r="G52" s="33" t="s">
        <v>4277</v>
      </c>
      <c r="H52" s="194"/>
      <c r="I52" s="1839" t="s">
        <v>17275</v>
      </c>
      <c r="J52" s="30" t="s">
        <v>3214</v>
      </c>
      <c r="K52" s="43" t="s">
        <v>285</v>
      </c>
      <c r="L52" s="43">
        <v>7</v>
      </c>
      <c r="M52" s="43">
        <v>0</v>
      </c>
      <c r="N52" s="33" t="s">
        <v>2528</v>
      </c>
      <c r="O52" s="33" t="s">
        <v>1060</v>
      </c>
      <c r="P52" s="33" t="s">
        <v>3210</v>
      </c>
      <c r="Q52" s="43">
        <v>0</v>
      </c>
      <c r="R52" s="43">
        <v>10</v>
      </c>
      <c r="S52" s="33" t="s">
        <v>2528</v>
      </c>
      <c r="T52" s="33"/>
      <c r="U52" s="348" t="str">
        <f t="shared" si="1"/>
        <v xml:space="preserve"> </v>
      </c>
      <c r="V52" s="33"/>
      <c r="W52" s="33"/>
      <c r="X52" s="33"/>
      <c r="Y52" s="329" t="str">
        <f t="shared" si="2"/>
        <v xml:space="preserve"> </v>
      </c>
      <c r="Z52" s="3079"/>
      <c r="AA52" s="329"/>
      <c r="AB52" s="329"/>
      <c r="AC52" s="329"/>
      <c r="AD52" s="2072" t="s">
        <v>3213</v>
      </c>
    </row>
    <row r="53" spans="1:32">
      <c r="A53" s="2071">
        <f t="shared" si="3"/>
        <v>47</v>
      </c>
      <c r="B53" s="1622" t="s">
        <v>15171</v>
      </c>
      <c r="C53" s="30"/>
      <c r="D53" s="32" t="s">
        <v>158</v>
      </c>
      <c r="E53" s="33" t="s">
        <v>2972</v>
      </c>
      <c r="F53" s="30"/>
      <c r="G53" s="33" t="s">
        <v>2967</v>
      </c>
      <c r="H53" s="194"/>
      <c r="I53" s="1839" t="s">
        <v>17219</v>
      </c>
      <c r="J53" s="30"/>
      <c r="K53" s="43"/>
      <c r="L53" s="43"/>
      <c r="M53" s="43"/>
      <c r="N53" s="33"/>
      <c r="O53" s="33" t="s">
        <v>1963</v>
      </c>
      <c r="P53" s="33"/>
      <c r="Q53" s="43">
        <v>0</v>
      </c>
      <c r="R53" s="43">
        <v>2500</v>
      </c>
      <c r="S53" s="33" t="s">
        <v>103</v>
      </c>
      <c r="T53" s="33"/>
      <c r="U53" s="348">
        <f t="shared" si="1"/>
        <v>125</v>
      </c>
      <c r="V53" s="33" t="s">
        <v>4239</v>
      </c>
      <c r="W53" s="2081" t="s">
        <v>698</v>
      </c>
      <c r="X53" s="2081">
        <v>90013073</v>
      </c>
      <c r="Y53" s="329" t="str">
        <f t="shared" si="2"/>
        <v xml:space="preserve"> </v>
      </c>
      <c r="Z53" s="3079"/>
      <c r="AA53" s="2588"/>
      <c r="AB53" s="329"/>
      <c r="AC53" s="329"/>
      <c r="AD53" s="2072"/>
    </row>
    <row r="54" spans="1:32">
      <c r="A54" s="2071">
        <f t="shared" si="3"/>
        <v>48</v>
      </c>
      <c r="B54" s="1622" t="s">
        <v>15172</v>
      </c>
      <c r="C54" s="30" t="s">
        <v>4515</v>
      </c>
      <c r="D54" s="32" t="s">
        <v>158</v>
      </c>
      <c r="E54" s="33" t="s">
        <v>2972</v>
      </c>
      <c r="F54" s="30"/>
      <c r="G54" s="33" t="s">
        <v>2967</v>
      </c>
      <c r="H54" s="194"/>
      <c r="I54" s="1839" t="s">
        <v>17219</v>
      </c>
      <c r="J54" s="30"/>
      <c r="K54" s="43"/>
      <c r="L54" s="43"/>
      <c r="M54" s="43"/>
      <c r="N54" s="33"/>
      <c r="O54" s="33" t="s">
        <v>1963</v>
      </c>
      <c r="P54" s="33"/>
      <c r="Q54" s="43">
        <v>0</v>
      </c>
      <c r="R54" s="43">
        <v>2500</v>
      </c>
      <c r="S54" s="33" t="s">
        <v>103</v>
      </c>
      <c r="T54" s="33"/>
      <c r="U54" s="348">
        <f t="shared" si="1"/>
        <v>125</v>
      </c>
      <c r="V54" s="33" t="s">
        <v>4239</v>
      </c>
      <c r="W54" s="2081" t="s">
        <v>698</v>
      </c>
      <c r="X54" s="2081">
        <v>90013073</v>
      </c>
      <c r="Y54" s="329" t="str">
        <f t="shared" si="2"/>
        <v xml:space="preserve"> </v>
      </c>
      <c r="Z54" s="3079"/>
      <c r="AA54" s="329"/>
      <c r="AB54" s="329"/>
      <c r="AC54" s="329"/>
      <c r="AD54" s="2072"/>
    </row>
    <row r="55" spans="1:32">
      <c r="A55" s="2071">
        <f t="shared" si="3"/>
        <v>49</v>
      </c>
      <c r="B55" s="1622" t="s">
        <v>15173</v>
      </c>
      <c r="C55" s="30" t="s">
        <v>3858</v>
      </c>
      <c r="D55" s="32" t="s">
        <v>158</v>
      </c>
      <c r="E55" s="33" t="s">
        <v>2972</v>
      </c>
      <c r="F55" s="30"/>
      <c r="G55" s="33" t="s">
        <v>2967</v>
      </c>
      <c r="H55" s="194"/>
      <c r="I55" s="1839" t="s">
        <v>17219</v>
      </c>
      <c r="J55" s="30"/>
      <c r="K55" s="43"/>
      <c r="L55" s="43"/>
      <c r="M55" s="43"/>
      <c r="N55" s="33"/>
      <c r="O55" s="33" t="s">
        <v>1963</v>
      </c>
      <c r="P55" s="33"/>
      <c r="Q55" s="43">
        <v>0</v>
      </c>
      <c r="R55" s="43">
        <v>2000</v>
      </c>
      <c r="S55" s="33" t="s">
        <v>103</v>
      </c>
      <c r="T55" s="33"/>
      <c r="U55" s="348">
        <f t="shared" si="1"/>
        <v>125</v>
      </c>
      <c r="V55" s="33" t="s">
        <v>4239</v>
      </c>
      <c r="W55" s="2081" t="s">
        <v>698</v>
      </c>
      <c r="X55" s="2081">
        <v>90013073</v>
      </c>
      <c r="Y55" s="329" t="str">
        <f t="shared" si="2"/>
        <v xml:space="preserve"> </v>
      </c>
      <c r="Z55" s="3079"/>
      <c r="AA55" s="329"/>
      <c r="AB55" s="329"/>
      <c r="AC55" s="329"/>
      <c r="AD55" s="2072"/>
    </row>
    <row r="56" spans="1:32">
      <c r="A56" s="2071">
        <f t="shared" si="3"/>
        <v>50</v>
      </c>
      <c r="B56" s="1622" t="s">
        <v>15174</v>
      </c>
      <c r="C56" s="30" t="s">
        <v>2564</v>
      </c>
      <c r="D56" s="32" t="s">
        <v>158</v>
      </c>
      <c r="E56" s="33" t="s">
        <v>2972</v>
      </c>
      <c r="F56" s="30"/>
      <c r="G56" s="33" t="s">
        <v>2967</v>
      </c>
      <c r="H56" s="194"/>
      <c r="I56" s="1839" t="s">
        <v>17223</v>
      </c>
      <c r="J56" s="30"/>
      <c r="K56" s="43"/>
      <c r="L56" s="43"/>
      <c r="M56" s="43"/>
      <c r="N56" s="33"/>
      <c r="O56" s="33" t="s">
        <v>1963</v>
      </c>
      <c r="P56" s="33"/>
      <c r="Q56" s="43">
        <v>0</v>
      </c>
      <c r="R56" s="43">
        <v>2500</v>
      </c>
      <c r="S56" s="33" t="s">
        <v>103</v>
      </c>
      <c r="T56" s="33"/>
      <c r="U56" s="348">
        <f t="shared" si="1"/>
        <v>125</v>
      </c>
      <c r="V56" s="33" t="s">
        <v>4239</v>
      </c>
      <c r="W56" s="2081" t="s">
        <v>698</v>
      </c>
      <c r="X56" s="2081">
        <v>90013073</v>
      </c>
      <c r="Y56" s="329" t="str">
        <f t="shared" si="2"/>
        <v xml:space="preserve"> </v>
      </c>
      <c r="Z56" s="3079"/>
      <c r="AA56" s="329"/>
      <c r="AB56" s="329"/>
      <c r="AC56" s="329"/>
      <c r="AD56" s="2072"/>
    </row>
    <row r="57" spans="1:32">
      <c r="A57" s="2071">
        <f t="shared" si="3"/>
        <v>51</v>
      </c>
      <c r="B57" s="1622" t="s">
        <v>15175</v>
      </c>
      <c r="C57" s="30" t="s">
        <v>4514</v>
      </c>
      <c r="D57" s="32" t="s">
        <v>158</v>
      </c>
      <c r="E57" s="33" t="s">
        <v>2972</v>
      </c>
      <c r="F57" s="30"/>
      <c r="G57" s="33" t="s">
        <v>2967</v>
      </c>
      <c r="H57" s="194"/>
      <c r="I57" s="1839" t="s">
        <v>17219</v>
      </c>
      <c r="J57" s="30" t="s">
        <v>3026</v>
      </c>
      <c r="K57" s="43">
        <v>40</v>
      </c>
      <c r="L57" s="43">
        <v>0.28999999999999998</v>
      </c>
      <c r="M57" s="43">
        <v>2350</v>
      </c>
      <c r="N57" s="33" t="s">
        <v>2528</v>
      </c>
      <c r="O57" s="33" t="s">
        <v>1963</v>
      </c>
      <c r="P57" s="33" t="s">
        <v>3210</v>
      </c>
      <c r="Q57" s="43">
        <v>0</v>
      </c>
      <c r="R57" s="43">
        <v>3000</v>
      </c>
      <c r="S57" s="33" t="s">
        <v>103</v>
      </c>
      <c r="T57" s="33"/>
      <c r="U57" s="348">
        <f t="shared" si="1"/>
        <v>125</v>
      </c>
      <c r="V57" s="33" t="s">
        <v>4239</v>
      </c>
      <c r="W57" s="2081" t="s">
        <v>698</v>
      </c>
      <c r="X57" s="2081">
        <v>90013073</v>
      </c>
      <c r="Y57" s="329" t="str">
        <f t="shared" si="2"/>
        <v xml:space="preserve"> </v>
      </c>
      <c r="Z57" s="3079"/>
      <c r="AA57" s="329"/>
      <c r="AB57" s="329"/>
      <c r="AC57" s="329"/>
      <c r="AD57" s="2072"/>
    </row>
    <row r="58" spans="1:32">
      <c r="A58" s="2071">
        <f t="shared" si="3"/>
        <v>52</v>
      </c>
      <c r="B58" s="1622" t="s">
        <v>15176</v>
      </c>
      <c r="C58" s="30" t="s">
        <v>192</v>
      </c>
      <c r="D58" s="126"/>
      <c r="E58" s="33"/>
      <c r="F58" s="30"/>
      <c r="G58" s="33"/>
      <c r="H58" s="194"/>
      <c r="I58" s="1839" t="s">
        <v>17246</v>
      </c>
      <c r="J58" s="30"/>
      <c r="K58" s="43"/>
      <c r="L58" s="43"/>
      <c r="M58" s="43"/>
      <c r="N58" s="33"/>
      <c r="O58" s="33" t="s">
        <v>193</v>
      </c>
      <c r="P58" s="33"/>
      <c r="Q58" s="43"/>
      <c r="R58" s="43"/>
      <c r="S58" s="33"/>
      <c r="T58" s="33"/>
      <c r="U58" s="348" t="str">
        <f t="shared" si="1"/>
        <v xml:space="preserve"> </v>
      </c>
      <c r="V58" s="33"/>
      <c r="W58" s="33"/>
      <c r="X58" s="33"/>
      <c r="Y58" s="329" t="str">
        <f t="shared" si="2"/>
        <v xml:space="preserve"> </v>
      </c>
      <c r="Z58" s="3079"/>
      <c r="AA58" s="329"/>
      <c r="AB58" s="329"/>
      <c r="AC58" s="329"/>
      <c r="AD58" s="2072"/>
    </row>
    <row r="59" spans="1:32">
      <c r="A59" s="2071">
        <f t="shared" si="3"/>
        <v>53</v>
      </c>
      <c r="B59" s="808" t="s">
        <v>15177</v>
      </c>
      <c r="C59" s="142"/>
      <c r="D59" s="218"/>
      <c r="E59" s="143"/>
      <c r="F59" s="142"/>
      <c r="G59" s="143"/>
      <c r="H59" s="2082"/>
      <c r="I59" s="1839" t="s">
        <v>17246</v>
      </c>
      <c r="J59" s="155"/>
      <c r="K59" s="161"/>
      <c r="L59" s="161"/>
      <c r="M59" s="161"/>
      <c r="N59" s="143"/>
      <c r="O59" s="143"/>
      <c r="P59" s="143"/>
      <c r="Q59" s="161"/>
      <c r="R59" s="161"/>
      <c r="S59" s="143"/>
      <c r="T59" s="143"/>
      <c r="U59" s="348"/>
      <c r="V59" s="143"/>
      <c r="W59" s="143"/>
      <c r="X59" s="143"/>
      <c r="Y59" s="329"/>
      <c r="Z59" s="3079"/>
      <c r="AA59" s="2158"/>
      <c r="AB59" s="2158"/>
      <c r="AC59" s="2158"/>
      <c r="AD59" s="2083"/>
    </row>
    <row r="60" spans="1:32">
      <c r="A60" s="2071">
        <f t="shared" si="3"/>
        <v>54</v>
      </c>
      <c r="B60" s="1622" t="s">
        <v>15178</v>
      </c>
      <c r="C60" s="30" t="s">
        <v>737</v>
      </c>
      <c r="D60" s="45" t="s">
        <v>82</v>
      </c>
      <c r="E60" s="33" t="s">
        <v>2962</v>
      </c>
      <c r="F60" s="30"/>
      <c r="G60" s="33" t="s">
        <v>2963</v>
      </c>
      <c r="H60" s="194"/>
      <c r="I60" s="1839" t="s">
        <v>17227</v>
      </c>
      <c r="J60" s="44" t="s">
        <v>532</v>
      </c>
      <c r="K60" s="43">
        <v>40</v>
      </c>
      <c r="L60" s="43">
        <v>2.7</v>
      </c>
      <c r="M60" s="43">
        <v>6.06</v>
      </c>
      <c r="N60" s="33" t="s">
        <v>739</v>
      </c>
      <c r="O60" s="33" t="s">
        <v>738</v>
      </c>
      <c r="P60" s="33" t="s">
        <v>3210</v>
      </c>
      <c r="Q60" s="43">
        <v>3.5</v>
      </c>
      <c r="R60" s="43">
        <v>17</v>
      </c>
      <c r="S60" s="33" t="s">
        <v>739</v>
      </c>
      <c r="T60" s="33"/>
      <c r="U60" s="348" t="str">
        <f t="shared" si="1"/>
        <v xml:space="preserve"> </v>
      </c>
      <c r="V60" s="33"/>
      <c r="W60" s="33"/>
      <c r="X60" s="33"/>
      <c r="Y60" s="329" t="str">
        <f t="shared" si="2"/>
        <v xml:space="preserve"> </v>
      </c>
      <c r="Z60" s="3079"/>
      <c r="AA60" s="329"/>
      <c r="AB60" s="329"/>
      <c r="AC60" s="329"/>
      <c r="AD60" s="2072" t="s">
        <v>3217</v>
      </c>
      <c r="AF60" s="2053" t="s">
        <v>19938</v>
      </c>
    </row>
    <row r="61" spans="1:32">
      <c r="A61" s="2071">
        <f t="shared" si="3"/>
        <v>55</v>
      </c>
      <c r="B61" s="1622" t="s">
        <v>15179</v>
      </c>
      <c r="C61" s="30" t="s">
        <v>740</v>
      </c>
      <c r="D61" s="45" t="s">
        <v>1352</v>
      </c>
      <c r="E61" s="33" t="s">
        <v>1084</v>
      </c>
      <c r="F61" s="30"/>
      <c r="G61" s="33" t="s">
        <v>2963</v>
      </c>
      <c r="H61" s="194"/>
      <c r="I61" s="1839" t="s">
        <v>17225</v>
      </c>
      <c r="J61" s="44" t="s">
        <v>3796</v>
      </c>
      <c r="K61" s="43">
        <v>40</v>
      </c>
      <c r="L61" s="43">
        <v>22</v>
      </c>
      <c r="M61" s="43">
        <v>11860</v>
      </c>
      <c r="N61" s="33" t="s">
        <v>818</v>
      </c>
      <c r="O61" s="33" t="s">
        <v>741</v>
      </c>
      <c r="P61" s="33" t="s">
        <v>3205</v>
      </c>
      <c r="Q61" s="43">
        <v>0</v>
      </c>
      <c r="R61" s="43">
        <v>16.34</v>
      </c>
      <c r="S61" s="33" t="s">
        <v>1222</v>
      </c>
      <c r="T61" s="33"/>
      <c r="U61" s="348" t="str">
        <f t="shared" si="1"/>
        <v xml:space="preserve"> </v>
      </c>
      <c r="V61" s="33"/>
      <c r="W61" s="33"/>
      <c r="X61" s="33"/>
      <c r="Y61" s="329" t="str">
        <f t="shared" si="2"/>
        <v xml:space="preserve"> </v>
      </c>
      <c r="Z61" s="3079"/>
      <c r="AA61" s="329"/>
      <c r="AB61" s="329"/>
      <c r="AC61" s="329"/>
      <c r="AD61" s="2072"/>
      <c r="AF61" s="2053" t="s">
        <v>19938</v>
      </c>
    </row>
    <row r="62" spans="1:32">
      <c r="A62" s="2071">
        <f t="shared" si="3"/>
        <v>56</v>
      </c>
      <c r="B62" s="1622" t="s">
        <v>15180</v>
      </c>
      <c r="C62" s="30" t="s">
        <v>740</v>
      </c>
      <c r="D62" s="45" t="s">
        <v>1352</v>
      </c>
      <c r="E62" s="33" t="s">
        <v>19210</v>
      </c>
      <c r="F62" s="145">
        <v>13716769</v>
      </c>
      <c r="G62" s="33" t="s">
        <v>2262</v>
      </c>
      <c r="H62" s="194"/>
      <c r="I62" s="1839" t="s">
        <v>3516</v>
      </c>
      <c r="J62" s="44" t="s">
        <v>3796</v>
      </c>
      <c r="K62" s="43"/>
      <c r="L62" s="43"/>
      <c r="M62" s="43"/>
      <c r="N62" s="33" t="s">
        <v>818</v>
      </c>
      <c r="O62" s="33" t="s">
        <v>741</v>
      </c>
      <c r="P62" s="33"/>
      <c r="Q62" s="43">
        <v>0</v>
      </c>
      <c r="R62" s="43">
        <v>16.5</v>
      </c>
      <c r="S62" s="33" t="s">
        <v>1222</v>
      </c>
      <c r="T62" s="33"/>
      <c r="U62" s="348" t="str">
        <f t="shared" si="1"/>
        <v xml:space="preserve"> </v>
      </c>
      <c r="V62" s="33"/>
      <c r="W62" s="33"/>
      <c r="X62" s="33" t="s">
        <v>19211</v>
      </c>
      <c r="Y62" s="329" t="str">
        <f t="shared" si="2"/>
        <v xml:space="preserve"> </v>
      </c>
      <c r="Z62" s="3079">
        <v>2024</v>
      </c>
      <c r="AA62" s="329"/>
      <c r="AB62" s="329"/>
      <c r="AC62" s="329"/>
      <c r="AD62" s="2072"/>
    </row>
    <row r="63" spans="1:32">
      <c r="A63" s="2071">
        <f t="shared" si="3"/>
        <v>57</v>
      </c>
      <c r="B63" s="1622" t="s">
        <v>15181</v>
      </c>
      <c r="C63" s="30" t="s">
        <v>742</v>
      </c>
      <c r="D63" s="45" t="s">
        <v>3686</v>
      </c>
      <c r="E63" s="2073" t="s">
        <v>3751</v>
      </c>
      <c r="F63" s="30" t="s">
        <v>17565</v>
      </c>
      <c r="G63" s="2073" t="s">
        <v>4381</v>
      </c>
      <c r="H63" s="2074"/>
      <c r="I63" s="1839" t="s">
        <v>17226</v>
      </c>
      <c r="J63" s="44" t="s">
        <v>525</v>
      </c>
      <c r="K63" s="43">
        <v>40</v>
      </c>
      <c r="L63" s="43">
        <v>22</v>
      </c>
      <c r="M63" s="43">
        <v>11755</v>
      </c>
      <c r="N63" s="33" t="s">
        <v>2528</v>
      </c>
      <c r="O63" s="33" t="s">
        <v>3749</v>
      </c>
      <c r="P63" s="33" t="s">
        <v>3205</v>
      </c>
      <c r="Q63" s="43">
        <v>0</v>
      </c>
      <c r="R63" s="43">
        <v>15</v>
      </c>
      <c r="S63" s="33" t="s">
        <v>743</v>
      </c>
      <c r="T63" s="33"/>
      <c r="U63" s="348" t="str">
        <f t="shared" si="1"/>
        <v xml:space="preserve"> </v>
      </c>
      <c r="V63" s="33"/>
      <c r="W63" s="33"/>
      <c r="X63" s="33"/>
      <c r="Y63" s="329" t="str">
        <f t="shared" si="2"/>
        <v xml:space="preserve"> </v>
      </c>
      <c r="Z63" s="3079"/>
      <c r="AA63" s="329"/>
      <c r="AB63" s="329"/>
      <c r="AC63" s="329"/>
      <c r="AD63" s="2072"/>
    </row>
    <row r="64" spans="1:32">
      <c r="A64" s="2071">
        <f t="shared" si="3"/>
        <v>58</v>
      </c>
      <c r="B64" s="1622" t="s">
        <v>15182</v>
      </c>
      <c r="C64" s="30" t="s">
        <v>3263</v>
      </c>
      <c r="D64" s="45" t="s">
        <v>3262</v>
      </c>
      <c r="E64" s="2073" t="s">
        <v>3751</v>
      </c>
      <c r="F64" s="30" t="s">
        <v>17566</v>
      </c>
      <c r="G64" s="2073" t="s">
        <v>4381</v>
      </c>
      <c r="H64" s="2074"/>
      <c r="I64" s="1839" t="s">
        <v>17226</v>
      </c>
      <c r="J64" s="44" t="s">
        <v>519</v>
      </c>
      <c r="K64" s="43">
        <v>45</v>
      </c>
      <c r="L64" s="43">
        <v>41.8</v>
      </c>
      <c r="M64" s="43">
        <v>110</v>
      </c>
      <c r="N64" s="33" t="s">
        <v>2528</v>
      </c>
      <c r="O64" s="33" t="s">
        <v>3749</v>
      </c>
      <c r="P64" s="33" t="s">
        <v>3208</v>
      </c>
      <c r="Q64" s="43">
        <v>0</v>
      </c>
      <c r="R64" s="43">
        <v>500</v>
      </c>
      <c r="S64" s="33" t="s">
        <v>2528</v>
      </c>
      <c r="T64" s="33"/>
      <c r="U64" s="348" t="str">
        <f t="shared" si="1"/>
        <v xml:space="preserve"> </v>
      </c>
      <c r="V64" s="33"/>
      <c r="W64" s="33"/>
      <c r="X64" s="33"/>
      <c r="Y64" s="329" t="str">
        <f t="shared" si="2"/>
        <v xml:space="preserve"> </v>
      </c>
      <c r="Z64" s="3079"/>
      <c r="AA64" s="329"/>
      <c r="AB64" s="329"/>
      <c r="AC64" s="329"/>
      <c r="AD64" s="2072"/>
    </row>
    <row r="65" spans="1:32">
      <c r="A65" s="2071">
        <f t="shared" si="3"/>
        <v>59</v>
      </c>
      <c r="B65" s="144" t="s">
        <v>15183</v>
      </c>
      <c r="C65" s="1008"/>
      <c r="D65" s="1008"/>
      <c r="E65" s="1008"/>
      <c r="F65" s="30" t="s">
        <v>17543</v>
      </c>
      <c r="G65" s="1008"/>
      <c r="H65" s="2076"/>
      <c r="I65" s="1839" t="s">
        <v>17225</v>
      </c>
      <c r="J65" s="1008"/>
      <c r="K65" s="1007"/>
      <c r="L65" s="1007"/>
      <c r="M65" s="1007"/>
      <c r="N65" s="1007"/>
      <c r="O65" s="1008"/>
      <c r="P65" s="1008"/>
      <c r="Q65" s="1007"/>
      <c r="R65" s="1007"/>
      <c r="S65" s="1007"/>
      <c r="T65" s="1007"/>
      <c r="U65" s="1007"/>
      <c r="V65" s="1007"/>
      <c r="W65" s="1007"/>
      <c r="X65" s="1007"/>
      <c r="Y65" s="2171"/>
      <c r="Z65" s="3080"/>
      <c r="AA65" s="2171"/>
      <c r="AB65" s="2171"/>
      <c r="AC65" s="2171"/>
      <c r="AD65" s="1008"/>
    </row>
    <row r="66" spans="1:32">
      <c r="A66" s="2071">
        <f t="shared" si="3"/>
        <v>60</v>
      </c>
      <c r="B66" s="1622" t="s">
        <v>15184</v>
      </c>
      <c r="C66" s="30" t="s">
        <v>3264</v>
      </c>
      <c r="D66" s="45" t="s">
        <v>3681</v>
      </c>
      <c r="E66" s="33" t="s">
        <v>3747</v>
      </c>
      <c r="F66" s="30" t="s">
        <v>17569</v>
      </c>
      <c r="G66" s="33" t="s">
        <v>4381</v>
      </c>
      <c r="H66" s="194"/>
      <c r="I66" s="1839" t="s">
        <v>3516</v>
      </c>
      <c r="J66" s="44" t="s">
        <v>519</v>
      </c>
      <c r="K66" s="43">
        <v>45</v>
      </c>
      <c r="L66" s="43">
        <v>41.8</v>
      </c>
      <c r="M66" s="43">
        <v>0</v>
      </c>
      <c r="N66" s="33" t="s">
        <v>2528</v>
      </c>
      <c r="O66" s="33" t="s">
        <v>3748</v>
      </c>
      <c r="P66" s="33" t="s">
        <v>3208</v>
      </c>
      <c r="Q66" s="43">
        <v>0</v>
      </c>
      <c r="R66" s="43">
        <v>150</v>
      </c>
      <c r="S66" s="33" t="s">
        <v>2528</v>
      </c>
      <c r="T66" s="33"/>
      <c r="U66" s="348" t="str">
        <f t="shared" si="1"/>
        <v xml:space="preserve"> </v>
      </c>
      <c r="V66" s="33"/>
      <c r="W66" s="33"/>
      <c r="X66" s="33"/>
      <c r="Y66" s="329" t="str">
        <f t="shared" si="2"/>
        <v xml:space="preserve"> </v>
      </c>
      <c r="Z66" s="3079"/>
      <c r="AA66" s="329"/>
      <c r="AB66" s="329"/>
      <c r="AC66" s="329"/>
      <c r="AD66" s="2072"/>
    </row>
    <row r="67" spans="1:32">
      <c r="A67" s="2071">
        <f t="shared" si="3"/>
        <v>61</v>
      </c>
      <c r="B67" s="1622" t="s">
        <v>15185</v>
      </c>
      <c r="C67" s="30" t="s">
        <v>3264</v>
      </c>
      <c r="D67" s="45" t="s">
        <v>3681</v>
      </c>
      <c r="E67" s="33" t="s">
        <v>3747</v>
      </c>
      <c r="F67" s="30" t="s">
        <v>17570</v>
      </c>
      <c r="G67" s="33" t="s">
        <v>4381</v>
      </c>
      <c r="H67" s="194"/>
      <c r="I67" s="1839" t="s">
        <v>3516</v>
      </c>
      <c r="J67" s="44" t="s">
        <v>519</v>
      </c>
      <c r="K67" s="43">
        <v>45</v>
      </c>
      <c r="L67" s="43">
        <v>41.8</v>
      </c>
      <c r="M67" s="43">
        <v>13.4</v>
      </c>
      <c r="N67" s="33" t="s">
        <v>2528</v>
      </c>
      <c r="O67" s="33" t="s">
        <v>3748</v>
      </c>
      <c r="P67" s="33" t="s">
        <v>3208</v>
      </c>
      <c r="Q67" s="43">
        <v>0</v>
      </c>
      <c r="R67" s="43">
        <v>15</v>
      </c>
      <c r="S67" s="33" t="s">
        <v>2528</v>
      </c>
      <c r="T67" s="33"/>
      <c r="U67" s="348" t="str">
        <f t="shared" si="1"/>
        <v xml:space="preserve"> </v>
      </c>
      <c r="V67" s="33"/>
      <c r="W67" s="33"/>
      <c r="X67" s="33"/>
      <c r="Y67" s="329" t="str">
        <f t="shared" si="2"/>
        <v xml:space="preserve"> </v>
      </c>
      <c r="Z67" s="3079"/>
      <c r="AA67" s="329"/>
      <c r="AB67" s="329"/>
      <c r="AC67" s="329"/>
      <c r="AD67" s="2072"/>
    </row>
    <row r="68" spans="1:32">
      <c r="A68" s="2071">
        <f t="shared" si="3"/>
        <v>62</v>
      </c>
      <c r="B68" s="1622" t="s">
        <v>15186</v>
      </c>
      <c r="C68" s="30" t="s">
        <v>4036</v>
      </c>
      <c r="D68" s="126" t="s">
        <v>3073</v>
      </c>
      <c r="E68" s="33" t="s">
        <v>2957</v>
      </c>
      <c r="F68" s="30"/>
      <c r="G68" s="33" t="s">
        <v>4277</v>
      </c>
      <c r="H68" s="194"/>
      <c r="I68" s="1839" t="s">
        <v>3516</v>
      </c>
      <c r="J68" s="30" t="s">
        <v>3215</v>
      </c>
      <c r="K68" s="43">
        <v>40</v>
      </c>
      <c r="L68" s="43">
        <v>6</v>
      </c>
      <c r="M68" s="43">
        <v>0</v>
      </c>
      <c r="N68" s="33" t="s">
        <v>2528</v>
      </c>
      <c r="O68" s="33" t="s">
        <v>1060</v>
      </c>
      <c r="P68" s="33" t="s">
        <v>3210</v>
      </c>
      <c r="Q68" s="43">
        <v>0</v>
      </c>
      <c r="R68" s="43">
        <v>400</v>
      </c>
      <c r="S68" s="33" t="s">
        <v>2528</v>
      </c>
      <c r="T68" s="33"/>
      <c r="U68" s="348" t="str">
        <f t="shared" si="1"/>
        <v xml:space="preserve"> </v>
      </c>
      <c r="V68" s="33"/>
      <c r="W68" s="33"/>
      <c r="X68" s="33"/>
      <c r="Y68" s="329" t="str">
        <f t="shared" si="2"/>
        <v xml:space="preserve"> </v>
      </c>
      <c r="Z68" s="3079"/>
      <c r="AA68" s="329"/>
      <c r="AB68" s="329"/>
      <c r="AC68" s="329"/>
      <c r="AD68" s="2072" t="s">
        <v>3213</v>
      </c>
      <c r="AF68" s="2053" t="s">
        <v>19938</v>
      </c>
    </row>
    <row r="69" spans="1:32">
      <c r="A69" s="2071">
        <f t="shared" si="3"/>
        <v>63</v>
      </c>
      <c r="B69" s="1622" t="s">
        <v>15187</v>
      </c>
      <c r="C69" s="30" t="s">
        <v>3046</v>
      </c>
      <c r="D69" s="59" t="s">
        <v>92</v>
      </c>
      <c r="E69" s="2073" t="s">
        <v>3751</v>
      </c>
      <c r="F69" s="30" t="s">
        <v>17567</v>
      </c>
      <c r="G69" s="2073" t="s">
        <v>4381</v>
      </c>
      <c r="H69" s="2074"/>
      <c r="I69" s="1839" t="s">
        <v>17225</v>
      </c>
      <c r="J69" s="44" t="s">
        <v>3796</v>
      </c>
      <c r="K69" s="43">
        <v>52</v>
      </c>
      <c r="L69" s="43">
        <v>17.5</v>
      </c>
      <c r="M69" s="43">
        <v>11860</v>
      </c>
      <c r="N69" s="33" t="s">
        <v>818</v>
      </c>
      <c r="O69" s="33" t="s">
        <v>3749</v>
      </c>
      <c r="P69" s="33" t="s">
        <v>3205</v>
      </c>
      <c r="Q69" s="43">
        <v>0</v>
      </c>
      <c r="R69" s="43">
        <v>15</v>
      </c>
      <c r="S69" s="33" t="s">
        <v>1222</v>
      </c>
      <c r="T69" s="33"/>
      <c r="U69" s="348" t="str">
        <f t="shared" si="1"/>
        <v xml:space="preserve"> </v>
      </c>
      <c r="V69" s="33"/>
      <c r="W69" s="33"/>
      <c r="X69" s="33"/>
      <c r="Y69" s="329" t="str">
        <f t="shared" si="2"/>
        <v xml:space="preserve"> </v>
      </c>
      <c r="Z69" s="3079"/>
      <c r="AA69" s="329"/>
      <c r="AB69" s="329"/>
      <c r="AC69" s="329"/>
      <c r="AD69" s="2072"/>
    </row>
    <row r="70" spans="1:32">
      <c r="A70" s="2071">
        <f t="shared" si="3"/>
        <v>64</v>
      </c>
      <c r="B70" s="1622" t="s">
        <v>15188</v>
      </c>
      <c r="C70" s="30" t="s">
        <v>4037</v>
      </c>
      <c r="D70" s="45" t="s">
        <v>869</v>
      </c>
      <c r="E70" s="2073" t="s">
        <v>3751</v>
      </c>
      <c r="F70" s="30" t="s">
        <v>17571</v>
      </c>
      <c r="G70" s="2073" t="s">
        <v>4381</v>
      </c>
      <c r="H70" s="2074"/>
      <c r="I70" s="1839" t="s">
        <v>17227</v>
      </c>
      <c r="J70" s="44" t="s">
        <v>520</v>
      </c>
      <c r="K70" s="43">
        <v>40</v>
      </c>
      <c r="L70" s="43">
        <v>17.5</v>
      </c>
      <c r="M70" s="43">
        <v>3001</v>
      </c>
      <c r="N70" s="33" t="s">
        <v>2528</v>
      </c>
      <c r="O70" s="33" t="s">
        <v>3749</v>
      </c>
      <c r="P70" s="33" t="s">
        <v>3205</v>
      </c>
      <c r="Q70" s="43">
        <v>0</v>
      </c>
      <c r="R70" s="43">
        <v>3800</v>
      </c>
      <c r="S70" s="33" t="s">
        <v>2528</v>
      </c>
      <c r="T70" s="33"/>
      <c r="U70" s="348" t="str">
        <f t="shared" si="1"/>
        <v xml:space="preserve"> </v>
      </c>
      <c r="V70" s="33"/>
      <c r="W70" s="33"/>
      <c r="X70" s="33"/>
      <c r="Y70" s="329" t="str">
        <f t="shared" si="2"/>
        <v xml:space="preserve"> </v>
      </c>
      <c r="Z70" s="3079"/>
      <c r="AA70" s="329"/>
      <c r="AB70" s="329"/>
      <c r="AC70" s="329"/>
      <c r="AD70" s="2072"/>
    </row>
    <row r="71" spans="1:32">
      <c r="A71" s="2071">
        <f t="shared" si="3"/>
        <v>65</v>
      </c>
      <c r="B71" s="1622" t="s">
        <v>15189</v>
      </c>
      <c r="C71" s="30" t="s">
        <v>2838</v>
      </c>
      <c r="D71" s="45" t="s">
        <v>869</v>
      </c>
      <c r="E71" s="2073" t="s">
        <v>3751</v>
      </c>
      <c r="F71" s="30" t="s">
        <v>17572</v>
      </c>
      <c r="G71" s="2073" t="s">
        <v>4381</v>
      </c>
      <c r="H71" s="2074"/>
      <c r="I71" s="1839" t="s">
        <v>17227</v>
      </c>
      <c r="J71" s="44" t="s">
        <v>520</v>
      </c>
      <c r="K71" s="43">
        <v>55</v>
      </c>
      <c r="L71" s="43">
        <v>19.2</v>
      </c>
      <c r="M71" s="43">
        <v>3001</v>
      </c>
      <c r="N71" s="33" t="s">
        <v>2528</v>
      </c>
      <c r="O71" s="33" t="s">
        <v>3749</v>
      </c>
      <c r="P71" s="33" t="s">
        <v>3205</v>
      </c>
      <c r="Q71" s="43">
        <v>0</v>
      </c>
      <c r="R71" s="43">
        <v>3800</v>
      </c>
      <c r="S71" s="33" t="s">
        <v>2528</v>
      </c>
      <c r="T71" s="33"/>
      <c r="U71" s="348" t="str">
        <f t="shared" si="1"/>
        <v xml:space="preserve"> </v>
      </c>
      <c r="V71" s="33"/>
      <c r="W71" s="33"/>
      <c r="X71" s="33"/>
      <c r="Y71" s="329" t="str">
        <f t="shared" si="2"/>
        <v xml:space="preserve"> </v>
      </c>
      <c r="Z71" s="3079"/>
      <c r="AA71" s="329"/>
      <c r="AB71" s="329"/>
      <c r="AC71" s="329"/>
      <c r="AD71" s="2072"/>
    </row>
    <row r="72" spans="1:32">
      <c r="A72" s="2071">
        <f t="shared" si="3"/>
        <v>66</v>
      </c>
      <c r="B72" s="1622" t="s">
        <v>15190</v>
      </c>
      <c r="C72" s="30" t="s">
        <v>4038</v>
      </c>
      <c r="D72" s="45" t="s">
        <v>3685</v>
      </c>
      <c r="E72" s="2073" t="s">
        <v>3751</v>
      </c>
      <c r="F72" s="30" t="s">
        <v>17573</v>
      </c>
      <c r="G72" s="2073" t="s">
        <v>4381</v>
      </c>
      <c r="H72" s="2074"/>
      <c r="I72" s="1839" t="s">
        <v>17227</v>
      </c>
      <c r="J72" s="44" t="s">
        <v>521</v>
      </c>
      <c r="K72" s="43">
        <v>50</v>
      </c>
      <c r="L72" s="43">
        <v>18.399999999999999</v>
      </c>
      <c r="M72" s="43">
        <v>61500</v>
      </c>
      <c r="N72" s="33" t="s">
        <v>818</v>
      </c>
      <c r="O72" s="33" t="s">
        <v>3749</v>
      </c>
      <c r="P72" s="33" t="s">
        <v>3205</v>
      </c>
      <c r="Q72" s="43">
        <v>0</v>
      </c>
      <c r="R72" s="43">
        <v>80</v>
      </c>
      <c r="S72" s="33" t="s">
        <v>1222</v>
      </c>
      <c r="T72" s="33"/>
      <c r="U72" s="348" t="str">
        <f t="shared" si="1"/>
        <v xml:space="preserve"> </v>
      </c>
      <c r="V72" s="33"/>
      <c r="W72" s="33"/>
      <c r="X72" s="33"/>
      <c r="Y72" s="329" t="str">
        <f t="shared" si="2"/>
        <v xml:space="preserve"> </v>
      </c>
      <c r="Z72" s="3079"/>
      <c r="AA72" s="329"/>
      <c r="AB72" s="329"/>
      <c r="AC72" s="329"/>
      <c r="AD72" s="2072"/>
    </row>
    <row r="73" spans="1:32">
      <c r="A73" s="2071">
        <f t="shared" si="3"/>
        <v>67</v>
      </c>
      <c r="B73" s="1622" t="s">
        <v>15191</v>
      </c>
      <c r="C73" s="30" t="s">
        <v>3425</v>
      </c>
      <c r="D73" s="45" t="s">
        <v>4039</v>
      </c>
      <c r="E73" s="2073" t="s">
        <v>3751</v>
      </c>
      <c r="F73" s="30" t="s">
        <v>17574</v>
      </c>
      <c r="G73" s="2073" t="s">
        <v>4381</v>
      </c>
      <c r="H73" s="2074"/>
      <c r="I73" s="1839" t="s">
        <v>17227</v>
      </c>
      <c r="J73" s="44" t="s">
        <v>522</v>
      </c>
      <c r="K73" s="43">
        <v>50</v>
      </c>
      <c r="L73" s="43">
        <v>6.5</v>
      </c>
      <c r="M73" s="43">
        <v>289200</v>
      </c>
      <c r="N73" s="33" t="s">
        <v>818</v>
      </c>
      <c r="O73" s="33" t="s">
        <v>3749</v>
      </c>
      <c r="P73" s="33" t="s">
        <v>3210</v>
      </c>
      <c r="Q73" s="43">
        <v>0</v>
      </c>
      <c r="R73" s="43">
        <v>360</v>
      </c>
      <c r="S73" s="33" t="s">
        <v>1222</v>
      </c>
      <c r="T73" s="33"/>
      <c r="U73" s="348" t="str">
        <f t="shared" si="1"/>
        <v xml:space="preserve"> </v>
      </c>
      <c r="V73" s="33"/>
      <c r="W73" s="33"/>
      <c r="X73" s="33"/>
      <c r="Y73" s="329" t="str">
        <f t="shared" si="2"/>
        <v xml:space="preserve"> </v>
      </c>
      <c r="Z73" s="3079"/>
      <c r="AA73" s="329"/>
      <c r="AB73" s="329"/>
      <c r="AC73" s="329"/>
      <c r="AD73" s="2072"/>
    </row>
    <row r="74" spans="1:32">
      <c r="A74" s="2071">
        <f t="shared" si="3"/>
        <v>68</v>
      </c>
      <c r="B74" s="1622" t="s">
        <v>15192</v>
      </c>
      <c r="C74" s="30" t="s">
        <v>1500</v>
      </c>
      <c r="D74" s="45" t="s">
        <v>92</v>
      </c>
      <c r="E74" s="2073" t="s">
        <v>3751</v>
      </c>
      <c r="F74" s="30" t="s">
        <v>17575</v>
      </c>
      <c r="G74" s="2073" t="s">
        <v>4381</v>
      </c>
      <c r="H74" s="2074"/>
      <c r="I74" s="1839" t="s">
        <v>17227</v>
      </c>
      <c r="J74" s="44" t="s">
        <v>520</v>
      </c>
      <c r="K74" s="43">
        <v>40</v>
      </c>
      <c r="L74" s="43">
        <v>17.5</v>
      </c>
      <c r="M74" s="43">
        <v>0</v>
      </c>
      <c r="N74" s="33" t="s">
        <v>2528</v>
      </c>
      <c r="O74" s="33" t="s">
        <v>3749</v>
      </c>
      <c r="P74" s="33" t="s">
        <v>3205</v>
      </c>
      <c r="Q74" s="43">
        <v>0</v>
      </c>
      <c r="R74" s="43">
        <v>5000</v>
      </c>
      <c r="S74" s="33" t="s">
        <v>2528</v>
      </c>
      <c r="T74" s="33"/>
      <c r="U74" s="348" t="str">
        <f t="shared" si="1"/>
        <v xml:space="preserve"> </v>
      </c>
      <c r="V74" s="33"/>
      <c r="W74" s="33"/>
      <c r="X74" s="33"/>
      <c r="Y74" s="329" t="str">
        <f t="shared" si="2"/>
        <v xml:space="preserve"> </v>
      </c>
      <c r="Z74" s="3079"/>
      <c r="AA74" s="329"/>
      <c r="AB74" s="329"/>
      <c r="AC74" s="329"/>
      <c r="AD74" s="2072"/>
    </row>
    <row r="75" spans="1:32">
      <c r="A75" s="2071">
        <f t="shared" si="3"/>
        <v>69</v>
      </c>
      <c r="B75" s="1622" t="s">
        <v>15193</v>
      </c>
      <c r="C75" s="30" t="s">
        <v>1336</v>
      </c>
      <c r="D75" s="45" t="s">
        <v>87</v>
      </c>
      <c r="E75" s="2073" t="s">
        <v>3751</v>
      </c>
      <c r="F75" s="30" t="s">
        <v>17576</v>
      </c>
      <c r="G75" s="2073" t="s">
        <v>4381</v>
      </c>
      <c r="H75" s="2074"/>
      <c r="I75" s="1839" t="s">
        <v>17227</v>
      </c>
      <c r="J75" s="44" t="s">
        <v>531</v>
      </c>
      <c r="K75" s="43">
        <v>91</v>
      </c>
      <c r="L75" s="43">
        <v>2.5</v>
      </c>
      <c r="M75" s="43">
        <v>375654</v>
      </c>
      <c r="N75" s="33" t="s">
        <v>818</v>
      </c>
      <c r="O75" s="33" t="s">
        <v>3749</v>
      </c>
      <c r="P75" s="33" t="s">
        <v>3210</v>
      </c>
      <c r="Q75" s="43">
        <v>0</v>
      </c>
      <c r="R75" s="43">
        <v>470</v>
      </c>
      <c r="S75" s="33" t="s">
        <v>1222</v>
      </c>
      <c r="T75" s="33"/>
      <c r="U75" s="348" t="str">
        <f t="shared" si="1"/>
        <v xml:space="preserve"> </v>
      </c>
      <c r="V75" s="33"/>
      <c r="W75" s="33"/>
      <c r="X75" s="33"/>
      <c r="Y75" s="329" t="str">
        <f t="shared" si="2"/>
        <v xml:space="preserve"> </v>
      </c>
      <c r="Z75" s="3079"/>
      <c r="AA75" s="329"/>
      <c r="AB75" s="329"/>
      <c r="AC75" s="329"/>
      <c r="AD75" s="2072"/>
    </row>
    <row r="76" spans="1:32">
      <c r="A76" s="2071">
        <f t="shared" si="3"/>
        <v>70</v>
      </c>
      <c r="B76" s="1622" t="s">
        <v>15194</v>
      </c>
      <c r="C76" s="30" t="s">
        <v>1340</v>
      </c>
      <c r="D76" s="45" t="s">
        <v>87</v>
      </c>
      <c r="E76" s="2073" t="s">
        <v>3750</v>
      </c>
      <c r="F76" s="30"/>
      <c r="G76" s="2073" t="s">
        <v>4381</v>
      </c>
      <c r="H76" s="2074"/>
      <c r="I76" s="1839" t="s">
        <v>17226</v>
      </c>
      <c r="J76" s="44" t="s">
        <v>524</v>
      </c>
      <c r="K76" s="43">
        <v>100</v>
      </c>
      <c r="L76" s="43">
        <v>22.2</v>
      </c>
      <c r="M76" s="43">
        <v>93454</v>
      </c>
      <c r="N76" s="33" t="s">
        <v>818</v>
      </c>
      <c r="O76" s="33" t="s">
        <v>3749</v>
      </c>
      <c r="P76" s="33" t="s">
        <v>3205</v>
      </c>
      <c r="Q76" s="43">
        <v>0</v>
      </c>
      <c r="R76" s="43">
        <v>120</v>
      </c>
      <c r="S76" s="33" t="s">
        <v>1222</v>
      </c>
      <c r="T76" s="33"/>
      <c r="U76" s="348" t="str">
        <f t="shared" si="1"/>
        <v xml:space="preserve"> </v>
      </c>
      <c r="V76" s="33"/>
      <c r="W76" s="33"/>
      <c r="X76" s="33"/>
      <c r="Y76" s="329" t="str">
        <f t="shared" si="2"/>
        <v xml:space="preserve"> </v>
      </c>
      <c r="Z76" s="3079"/>
      <c r="AA76" s="329"/>
      <c r="AB76" s="329"/>
      <c r="AC76" s="329"/>
      <c r="AD76" s="2072"/>
      <c r="AF76" s="2053" t="s">
        <v>19938</v>
      </c>
    </row>
    <row r="77" spans="1:32">
      <c r="A77" s="2071">
        <f t="shared" si="3"/>
        <v>71</v>
      </c>
      <c r="B77" s="1622" t="s">
        <v>15195</v>
      </c>
      <c r="C77" s="30" t="s">
        <v>1501</v>
      </c>
      <c r="D77" s="45" t="s">
        <v>4872</v>
      </c>
      <c r="E77" s="33" t="s">
        <v>2958</v>
      </c>
      <c r="F77" s="30"/>
      <c r="G77" s="33" t="s">
        <v>4277</v>
      </c>
      <c r="H77" s="194"/>
      <c r="I77" s="1839" t="s">
        <v>17225</v>
      </c>
      <c r="J77" s="44" t="s">
        <v>3796</v>
      </c>
      <c r="K77" s="43">
        <v>52</v>
      </c>
      <c r="L77" s="43">
        <v>21</v>
      </c>
      <c r="M77" s="43">
        <v>9.3000000000000007</v>
      </c>
      <c r="N77" s="33" t="s">
        <v>818</v>
      </c>
      <c r="O77" s="33" t="s">
        <v>1060</v>
      </c>
      <c r="P77" s="33" t="s">
        <v>3205</v>
      </c>
      <c r="Q77" s="43">
        <v>0</v>
      </c>
      <c r="R77" s="43">
        <v>20</v>
      </c>
      <c r="S77" s="33" t="s">
        <v>818</v>
      </c>
      <c r="T77" s="33"/>
      <c r="U77" s="348" t="str">
        <f t="shared" si="1"/>
        <v xml:space="preserve"> </v>
      </c>
      <c r="V77" s="33"/>
      <c r="W77" s="33"/>
      <c r="X77" s="33"/>
      <c r="Y77" s="329" t="str">
        <f t="shared" si="2"/>
        <v xml:space="preserve"> </v>
      </c>
      <c r="Z77" s="3079"/>
      <c r="AA77" s="329"/>
      <c r="AB77" s="329"/>
      <c r="AC77" s="329"/>
      <c r="AD77" s="2072"/>
    </row>
    <row r="78" spans="1:32">
      <c r="A78" s="2071">
        <f t="shared" si="3"/>
        <v>72</v>
      </c>
      <c r="B78" s="1622" t="s">
        <v>15196</v>
      </c>
      <c r="C78" s="30" t="s">
        <v>1502</v>
      </c>
      <c r="D78" s="45" t="s">
        <v>866</v>
      </c>
      <c r="E78" s="2073" t="s">
        <v>3751</v>
      </c>
      <c r="F78" s="30" t="s">
        <v>17577</v>
      </c>
      <c r="G78" s="2073" t="s">
        <v>4381</v>
      </c>
      <c r="H78" s="2074"/>
      <c r="I78" s="1839" t="s">
        <v>17226</v>
      </c>
      <c r="J78" s="44" t="s">
        <v>3892</v>
      </c>
      <c r="K78" s="43">
        <v>40</v>
      </c>
      <c r="L78" s="43">
        <v>21.8</v>
      </c>
      <c r="M78" s="43">
        <v>11866</v>
      </c>
      <c r="N78" s="33" t="s">
        <v>2528</v>
      </c>
      <c r="O78" s="33" t="s">
        <v>3749</v>
      </c>
      <c r="P78" s="33" t="s">
        <v>3205</v>
      </c>
      <c r="Q78" s="43">
        <v>0</v>
      </c>
      <c r="R78" s="43">
        <v>15</v>
      </c>
      <c r="S78" s="33" t="s">
        <v>1503</v>
      </c>
      <c r="T78" s="33"/>
      <c r="U78" s="348" t="str">
        <f t="shared" si="1"/>
        <v xml:space="preserve"> </v>
      </c>
      <c r="V78" s="33"/>
      <c r="W78" s="33"/>
      <c r="X78" s="33"/>
      <c r="Y78" s="329" t="str">
        <f t="shared" si="2"/>
        <v xml:space="preserve"> </v>
      </c>
      <c r="Z78" s="3079"/>
      <c r="AA78" s="2158"/>
      <c r="AB78" s="2158"/>
      <c r="AC78" s="2158"/>
      <c r="AD78" s="2072"/>
    </row>
    <row r="79" spans="1:32">
      <c r="A79" s="2071">
        <f t="shared" si="3"/>
        <v>73</v>
      </c>
      <c r="B79" s="1622" t="s">
        <v>15197</v>
      </c>
      <c r="C79" s="30" t="s">
        <v>1505</v>
      </c>
      <c r="D79" s="45" t="s">
        <v>1504</v>
      </c>
      <c r="E79" s="2073" t="s">
        <v>3751</v>
      </c>
      <c r="F79" s="30" t="s">
        <v>17578</v>
      </c>
      <c r="G79" s="2073" t="s">
        <v>4381</v>
      </c>
      <c r="H79" s="2074"/>
      <c r="I79" s="1839" t="s">
        <v>17226</v>
      </c>
      <c r="J79" s="44" t="s">
        <v>279</v>
      </c>
      <c r="K79" s="43">
        <v>155</v>
      </c>
      <c r="L79" s="43">
        <v>4.5</v>
      </c>
      <c r="M79" s="43">
        <v>505</v>
      </c>
      <c r="N79" s="33" t="s">
        <v>818</v>
      </c>
      <c r="O79" s="33" t="s">
        <v>3749</v>
      </c>
      <c r="P79" s="33" t="s">
        <v>3210</v>
      </c>
      <c r="Q79" s="43">
        <v>0</v>
      </c>
      <c r="R79" s="43">
        <v>550</v>
      </c>
      <c r="S79" s="33" t="s">
        <v>818</v>
      </c>
      <c r="T79" s="33"/>
      <c r="U79" s="348" t="str">
        <f t="shared" si="1"/>
        <v xml:space="preserve"> </v>
      </c>
      <c r="V79" s="33"/>
      <c r="W79" s="33"/>
      <c r="X79" s="33"/>
      <c r="Y79" s="329" t="str">
        <f t="shared" si="2"/>
        <v xml:space="preserve"> </v>
      </c>
      <c r="Z79" s="3079"/>
      <c r="AA79" s="2158"/>
      <c r="AB79" s="2158"/>
      <c r="AC79" s="2158"/>
      <c r="AD79" s="2072"/>
    </row>
    <row r="80" spans="1:32">
      <c r="A80" s="2071">
        <f t="shared" si="3"/>
        <v>74</v>
      </c>
      <c r="B80" s="1622" t="s">
        <v>15198</v>
      </c>
      <c r="C80" s="30" t="s">
        <v>1772</v>
      </c>
      <c r="D80" s="45" t="s">
        <v>92</v>
      </c>
      <c r="E80" s="2073" t="s">
        <v>3751</v>
      </c>
      <c r="F80" s="30" t="s">
        <v>17579</v>
      </c>
      <c r="G80" s="2073" t="s">
        <v>4381</v>
      </c>
      <c r="H80" s="2074"/>
      <c r="I80" s="1839" t="s">
        <v>17227</v>
      </c>
      <c r="J80" s="44" t="s">
        <v>520</v>
      </c>
      <c r="K80" s="43">
        <v>40</v>
      </c>
      <c r="L80" s="43">
        <v>17.5</v>
      </c>
      <c r="M80" s="43">
        <v>1268</v>
      </c>
      <c r="N80" s="33" t="s">
        <v>2528</v>
      </c>
      <c r="O80" s="33" t="s">
        <v>3749</v>
      </c>
      <c r="P80" s="33" t="s">
        <v>3205</v>
      </c>
      <c r="Q80" s="43">
        <v>0</v>
      </c>
      <c r="R80" s="43">
        <v>1500</v>
      </c>
      <c r="S80" s="33" t="s">
        <v>2528</v>
      </c>
      <c r="T80" s="33"/>
      <c r="U80" s="348" t="str">
        <f t="shared" si="1"/>
        <v xml:space="preserve"> </v>
      </c>
      <c r="V80" s="33"/>
      <c r="W80" s="33"/>
      <c r="X80" s="33"/>
      <c r="Y80" s="329" t="str">
        <f t="shared" si="2"/>
        <v xml:space="preserve"> </v>
      </c>
      <c r="Z80" s="3079"/>
      <c r="AA80" s="2158"/>
      <c r="AB80" s="2158"/>
      <c r="AC80" s="2158"/>
      <c r="AD80" s="2072"/>
    </row>
    <row r="81" spans="1:32">
      <c r="A81" s="2071">
        <f t="shared" si="3"/>
        <v>75</v>
      </c>
      <c r="B81" s="1622" t="s">
        <v>15199</v>
      </c>
      <c r="C81" s="30" t="s">
        <v>1506</v>
      </c>
      <c r="D81" s="45" t="s">
        <v>1367</v>
      </c>
      <c r="E81" s="33" t="s">
        <v>3964</v>
      </c>
      <c r="F81" s="30"/>
      <c r="G81" s="33" t="s">
        <v>2963</v>
      </c>
      <c r="H81" s="194"/>
      <c r="I81" s="1839" t="s">
        <v>17228</v>
      </c>
      <c r="J81" s="44" t="s">
        <v>525</v>
      </c>
      <c r="K81" s="43">
        <v>40</v>
      </c>
      <c r="L81" s="43">
        <v>21.8</v>
      </c>
      <c r="M81" s="43">
        <v>672</v>
      </c>
      <c r="N81" s="33" t="s">
        <v>2528</v>
      </c>
      <c r="O81" s="33" t="s">
        <v>1817</v>
      </c>
      <c r="P81" s="33" t="s">
        <v>3205</v>
      </c>
      <c r="Q81" s="43">
        <v>0</v>
      </c>
      <c r="R81" s="43">
        <v>1500</v>
      </c>
      <c r="S81" s="33" t="s">
        <v>2528</v>
      </c>
      <c r="T81" s="33"/>
      <c r="U81" s="348" t="str">
        <f t="shared" si="1"/>
        <v xml:space="preserve"> </v>
      </c>
      <c r="V81" s="33"/>
      <c r="W81" s="33"/>
      <c r="X81" s="33"/>
      <c r="Y81" s="329" t="str">
        <f t="shared" si="2"/>
        <v xml:space="preserve"> </v>
      </c>
      <c r="Z81" s="3079"/>
      <c r="AA81" s="2158"/>
      <c r="AB81" s="2158"/>
      <c r="AC81" s="2158"/>
      <c r="AD81" s="2072"/>
      <c r="AF81" s="2053" t="s">
        <v>19938</v>
      </c>
    </row>
    <row r="82" spans="1:32">
      <c r="A82" s="2071">
        <f t="shared" si="3"/>
        <v>76</v>
      </c>
      <c r="B82" s="1622" t="s">
        <v>15200</v>
      </c>
      <c r="C82" s="30" t="s">
        <v>4424</v>
      </c>
      <c r="D82" s="45" t="s">
        <v>110</v>
      </c>
      <c r="E82" s="33" t="s">
        <v>3965</v>
      </c>
      <c r="F82" s="30"/>
      <c r="G82" s="33" t="s">
        <v>2963</v>
      </c>
      <c r="H82" s="194"/>
      <c r="I82" s="1839" t="s">
        <v>17228</v>
      </c>
      <c r="J82" s="44" t="s">
        <v>521</v>
      </c>
      <c r="K82" s="43">
        <v>129</v>
      </c>
      <c r="L82" s="43">
        <v>20</v>
      </c>
      <c r="M82" s="43">
        <v>8000</v>
      </c>
      <c r="N82" s="33" t="s">
        <v>818</v>
      </c>
      <c r="O82" s="33" t="s">
        <v>1817</v>
      </c>
      <c r="P82" s="33" t="s">
        <v>3205</v>
      </c>
      <c r="Q82" s="43">
        <v>0</v>
      </c>
      <c r="R82" s="43">
        <v>16</v>
      </c>
      <c r="S82" s="33" t="s">
        <v>1222</v>
      </c>
      <c r="T82" s="33"/>
      <c r="U82" s="348" t="str">
        <f t="shared" ref="U82:U146" si="4">IF(ISERROR(INDEX(data,MATCH(LEN(W82),item,0),2))," ",INDEX(data,MATCH(LEN(W82),item,0),2))</f>
        <v xml:space="preserve"> </v>
      </c>
      <c r="V82" s="33"/>
      <c r="W82" s="33"/>
      <c r="X82" s="33"/>
      <c r="Y82" s="329" t="str">
        <f t="shared" si="2"/>
        <v xml:space="preserve"> </v>
      </c>
      <c r="Z82" s="3079"/>
      <c r="AA82" s="2158"/>
      <c r="AB82" s="2158"/>
      <c r="AC82" s="2158"/>
      <c r="AD82" s="2072"/>
      <c r="AF82" s="2053" t="s">
        <v>19938</v>
      </c>
    </row>
    <row r="83" spans="1:32">
      <c r="A83" s="2071">
        <f t="shared" si="3"/>
        <v>77</v>
      </c>
      <c r="B83" s="1622" t="s">
        <v>15201</v>
      </c>
      <c r="C83" s="30" t="s">
        <v>4433</v>
      </c>
      <c r="D83" s="45" t="s">
        <v>4425</v>
      </c>
      <c r="E83" s="2073" t="s">
        <v>3751</v>
      </c>
      <c r="F83" s="30" t="s">
        <v>17580</v>
      </c>
      <c r="G83" s="2073" t="s">
        <v>4381</v>
      </c>
      <c r="H83" s="2074"/>
      <c r="I83" s="1839" t="s">
        <v>17228</v>
      </c>
      <c r="J83" s="44" t="s">
        <v>522</v>
      </c>
      <c r="K83" s="43">
        <v>68</v>
      </c>
      <c r="L83" s="43">
        <v>7.5</v>
      </c>
      <c r="M83" s="43">
        <v>20200</v>
      </c>
      <c r="N83" s="33" t="s">
        <v>818</v>
      </c>
      <c r="O83" s="33" t="s">
        <v>3749</v>
      </c>
      <c r="P83" s="33" t="s">
        <v>3210</v>
      </c>
      <c r="Q83" s="43">
        <v>0</v>
      </c>
      <c r="R83" s="43">
        <v>23</v>
      </c>
      <c r="S83" s="33" t="s">
        <v>1222</v>
      </c>
      <c r="T83" s="33"/>
      <c r="U83" s="348" t="str">
        <f t="shared" si="4"/>
        <v xml:space="preserve"> </v>
      </c>
      <c r="V83" s="33"/>
      <c r="W83" s="33"/>
      <c r="X83" s="33"/>
      <c r="Y83" s="329" t="str">
        <f t="shared" ref="Y83:Y147" si="5">IF(ISERROR(INDEX(data1,MATCH(X83,item1,0),4))," ",INDEX(data1,MATCH(X83,item1,0),4))</f>
        <v xml:space="preserve"> </v>
      </c>
      <c r="Z83" s="3079"/>
      <c r="AA83" s="2158"/>
      <c r="AB83" s="2158"/>
      <c r="AC83" s="2158"/>
      <c r="AD83" s="2072"/>
    </row>
    <row r="84" spans="1:32">
      <c r="A84" s="2071">
        <f t="shared" si="3"/>
        <v>78</v>
      </c>
      <c r="B84" s="1622" t="s">
        <v>15202</v>
      </c>
      <c r="C84" s="30" t="s">
        <v>4434</v>
      </c>
      <c r="D84" s="45" t="s">
        <v>4039</v>
      </c>
      <c r="E84" s="2073" t="s">
        <v>3751</v>
      </c>
      <c r="F84" s="30" t="s">
        <v>17581</v>
      </c>
      <c r="G84" s="2073" t="s">
        <v>4381</v>
      </c>
      <c r="H84" s="2074"/>
      <c r="I84" s="1839" t="s">
        <v>17228</v>
      </c>
      <c r="J84" s="44" t="s">
        <v>522</v>
      </c>
      <c r="K84" s="43">
        <v>68</v>
      </c>
      <c r="L84" s="43">
        <v>7.5</v>
      </c>
      <c r="M84" s="43">
        <v>12400</v>
      </c>
      <c r="N84" s="33" t="s">
        <v>818</v>
      </c>
      <c r="O84" s="33" t="s">
        <v>3749</v>
      </c>
      <c r="P84" s="33" t="s">
        <v>3210</v>
      </c>
      <c r="Q84" s="43">
        <v>0</v>
      </c>
      <c r="R84" s="43">
        <v>14</v>
      </c>
      <c r="S84" s="33" t="s">
        <v>1222</v>
      </c>
      <c r="T84" s="33"/>
      <c r="U84" s="348" t="str">
        <f t="shared" si="4"/>
        <v xml:space="preserve"> </v>
      </c>
      <c r="V84" s="33"/>
      <c r="W84" s="33"/>
      <c r="X84" s="33"/>
      <c r="Y84" s="329" t="str">
        <f t="shared" si="5"/>
        <v xml:space="preserve"> </v>
      </c>
      <c r="Z84" s="3079"/>
      <c r="AA84" s="2158"/>
      <c r="AB84" s="2158"/>
      <c r="AC84" s="2158"/>
      <c r="AD84" s="2072"/>
    </row>
    <row r="85" spans="1:32">
      <c r="A85" s="2071">
        <f t="shared" ref="A85:A149" si="6">A84+1</f>
        <v>79</v>
      </c>
      <c r="B85" s="1622" t="s">
        <v>15203</v>
      </c>
      <c r="C85" s="30" t="s">
        <v>4435</v>
      </c>
      <c r="D85" s="45" t="s">
        <v>4039</v>
      </c>
      <c r="E85" s="2073" t="s">
        <v>3751</v>
      </c>
      <c r="F85" s="30" t="s">
        <v>17582</v>
      </c>
      <c r="G85" s="2073" t="s">
        <v>4381</v>
      </c>
      <c r="H85" s="2074"/>
      <c r="I85" s="1839" t="s">
        <v>17228</v>
      </c>
      <c r="J85" s="44" t="s">
        <v>522</v>
      </c>
      <c r="K85" s="43">
        <v>68</v>
      </c>
      <c r="L85" s="43">
        <v>7.5</v>
      </c>
      <c r="M85" s="43">
        <v>15800</v>
      </c>
      <c r="N85" s="33" t="s">
        <v>818</v>
      </c>
      <c r="O85" s="33" t="s">
        <v>3749</v>
      </c>
      <c r="P85" s="33" t="s">
        <v>3210</v>
      </c>
      <c r="Q85" s="43">
        <v>0</v>
      </c>
      <c r="R85" s="43">
        <v>18</v>
      </c>
      <c r="S85" s="33" t="s">
        <v>1222</v>
      </c>
      <c r="T85" s="33"/>
      <c r="U85" s="348" t="str">
        <f t="shared" si="4"/>
        <v xml:space="preserve"> </v>
      </c>
      <c r="V85" s="33"/>
      <c r="W85" s="33"/>
      <c r="X85" s="33"/>
      <c r="Y85" s="329" t="str">
        <f t="shared" si="5"/>
        <v xml:space="preserve"> </v>
      </c>
      <c r="Z85" s="3079"/>
      <c r="AA85" s="2158"/>
      <c r="AB85" s="2158"/>
      <c r="AC85" s="2158"/>
      <c r="AD85" s="2072"/>
    </row>
    <row r="86" spans="1:32">
      <c r="A86" s="2071">
        <f t="shared" si="6"/>
        <v>80</v>
      </c>
      <c r="B86" s="1622" t="s">
        <v>15204</v>
      </c>
      <c r="C86" s="30" t="s">
        <v>4436</v>
      </c>
      <c r="D86" s="45" t="s">
        <v>4039</v>
      </c>
      <c r="E86" s="2073" t="s">
        <v>3751</v>
      </c>
      <c r="F86" s="30" t="s">
        <v>17568</v>
      </c>
      <c r="G86" s="2073" t="s">
        <v>4381</v>
      </c>
      <c r="H86" s="2074"/>
      <c r="I86" s="1839" t="s">
        <v>17228</v>
      </c>
      <c r="J86" s="44" t="s">
        <v>522</v>
      </c>
      <c r="K86" s="43">
        <v>68</v>
      </c>
      <c r="L86" s="43">
        <v>7.5</v>
      </c>
      <c r="M86" s="43">
        <v>11900</v>
      </c>
      <c r="N86" s="33" t="s">
        <v>818</v>
      </c>
      <c r="O86" s="33" t="s">
        <v>3749</v>
      </c>
      <c r="P86" s="33" t="s">
        <v>3210</v>
      </c>
      <c r="Q86" s="43">
        <v>0</v>
      </c>
      <c r="R86" s="43">
        <v>14</v>
      </c>
      <c r="S86" s="33" t="s">
        <v>1222</v>
      </c>
      <c r="T86" s="33"/>
      <c r="U86" s="348" t="str">
        <f t="shared" si="4"/>
        <v xml:space="preserve"> </v>
      </c>
      <c r="V86" s="33"/>
      <c r="W86" s="33"/>
      <c r="X86" s="33"/>
      <c r="Y86" s="329" t="str">
        <f t="shared" si="5"/>
        <v xml:space="preserve"> </v>
      </c>
      <c r="Z86" s="3079"/>
      <c r="AA86" s="2158"/>
      <c r="AB86" s="2158"/>
      <c r="AC86" s="2158"/>
      <c r="AD86" s="2072"/>
    </row>
    <row r="87" spans="1:32">
      <c r="A87" s="2071">
        <f t="shared" si="6"/>
        <v>81</v>
      </c>
      <c r="B87" s="1622" t="s">
        <v>15205</v>
      </c>
      <c r="C87" s="30" t="s">
        <v>4437</v>
      </c>
      <c r="D87" s="45" t="s">
        <v>1787</v>
      </c>
      <c r="E87" s="33" t="s">
        <v>3964</v>
      </c>
      <c r="G87" s="33" t="s">
        <v>2963</v>
      </c>
      <c r="H87" s="194"/>
      <c r="I87" s="1839" t="s">
        <v>17228</v>
      </c>
      <c r="J87" s="44" t="s">
        <v>3893</v>
      </c>
      <c r="K87" s="43">
        <v>20</v>
      </c>
      <c r="L87" s="43">
        <v>15</v>
      </c>
      <c r="M87" s="43">
        <v>587</v>
      </c>
      <c r="N87" s="33" t="s">
        <v>2528</v>
      </c>
      <c r="O87" s="33" t="s">
        <v>1817</v>
      </c>
      <c r="P87" s="33" t="s">
        <v>3216</v>
      </c>
      <c r="Q87" s="43">
        <v>0</v>
      </c>
      <c r="R87" s="43">
        <v>1200</v>
      </c>
      <c r="S87" s="33" t="s">
        <v>2528</v>
      </c>
      <c r="T87" s="33"/>
      <c r="U87" s="348" t="str">
        <f t="shared" si="4"/>
        <v xml:space="preserve"> </v>
      </c>
      <c r="V87" s="33"/>
      <c r="W87" s="33"/>
      <c r="X87" s="33"/>
      <c r="Y87" s="329" t="str">
        <f t="shared" si="5"/>
        <v xml:space="preserve"> </v>
      </c>
      <c r="Z87" s="3079"/>
      <c r="AA87" s="2158"/>
      <c r="AB87" s="2158"/>
      <c r="AC87" s="2158"/>
      <c r="AD87" s="2072"/>
      <c r="AF87" s="2053" t="s">
        <v>19938</v>
      </c>
    </row>
    <row r="88" spans="1:32">
      <c r="A88" s="2071">
        <f t="shared" si="6"/>
        <v>82</v>
      </c>
      <c r="B88" s="1622" t="s">
        <v>15206</v>
      </c>
      <c r="C88" s="30" t="s">
        <v>3123</v>
      </c>
      <c r="D88" s="45" t="s">
        <v>110</v>
      </c>
      <c r="E88" s="2073" t="s">
        <v>3751</v>
      </c>
      <c r="F88" s="30" t="s">
        <v>17583</v>
      </c>
      <c r="G88" s="2073" t="s">
        <v>4381</v>
      </c>
      <c r="H88" s="2074"/>
      <c r="I88" s="1839" t="s">
        <v>17228</v>
      </c>
      <c r="J88" s="44" t="s">
        <v>524</v>
      </c>
      <c r="K88" s="43">
        <v>61</v>
      </c>
      <c r="L88" s="43">
        <v>15</v>
      </c>
      <c r="M88" s="43">
        <v>9724</v>
      </c>
      <c r="N88" s="33" t="s">
        <v>818</v>
      </c>
      <c r="O88" s="33" t="s">
        <v>3749</v>
      </c>
      <c r="P88" s="33" t="s">
        <v>3205</v>
      </c>
      <c r="Q88" s="43">
        <v>0</v>
      </c>
      <c r="R88" s="43">
        <v>20</v>
      </c>
      <c r="S88" s="33" t="s">
        <v>1222</v>
      </c>
      <c r="T88" s="33"/>
      <c r="U88" s="348" t="str">
        <f t="shared" si="4"/>
        <v xml:space="preserve"> </v>
      </c>
      <c r="V88" s="33"/>
      <c r="W88" s="33"/>
      <c r="X88" s="33"/>
      <c r="Y88" s="329" t="str">
        <f t="shared" si="5"/>
        <v xml:space="preserve"> </v>
      </c>
      <c r="Z88" s="3079"/>
      <c r="AA88" s="2158"/>
      <c r="AB88" s="2158"/>
      <c r="AC88" s="2158"/>
      <c r="AD88" s="2072"/>
    </row>
    <row r="89" spans="1:32">
      <c r="A89" s="2071">
        <f t="shared" si="6"/>
        <v>83</v>
      </c>
      <c r="B89" s="1622" t="s">
        <v>15207</v>
      </c>
      <c r="C89" s="30" t="s">
        <v>3125</v>
      </c>
      <c r="D89" s="45" t="s">
        <v>3124</v>
      </c>
      <c r="E89" s="2073" t="s">
        <v>3750</v>
      </c>
      <c r="F89" s="30"/>
      <c r="G89" s="2073" t="s">
        <v>4381</v>
      </c>
      <c r="H89" s="2074"/>
      <c r="I89" s="1839" t="s">
        <v>17229</v>
      </c>
      <c r="J89" s="44" t="s">
        <v>524</v>
      </c>
      <c r="K89" s="43">
        <v>73</v>
      </c>
      <c r="L89" s="43">
        <v>4.5</v>
      </c>
      <c r="M89" s="43">
        <v>89019</v>
      </c>
      <c r="N89" s="33" t="s">
        <v>818</v>
      </c>
      <c r="O89" s="33" t="s">
        <v>3749</v>
      </c>
      <c r="P89" s="33" t="s">
        <v>3210</v>
      </c>
      <c r="Q89" s="43">
        <v>0</v>
      </c>
      <c r="R89" s="43">
        <v>110</v>
      </c>
      <c r="S89" s="33" t="s">
        <v>1222</v>
      </c>
      <c r="T89" s="33"/>
      <c r="U89" s="348" t="str">
        <f t="shared" si="4"/>
        <v xml:space="preserve"> </v>
      </c>
      <c r="V89" s="33"/>
      <c r="W89" s="33"/>
      <c r="X89" s="33"/>
      <c r="Y89" s="329" t="str">
        <f t="shared" si="5"/>
        <v xml:space="preserve"> </v>
      </c>
      <c r="Z89" s="3079"/>
      <c r="AA89" s="2158"/>
      <c r="AB89" s="2158"/>
      <c r="AC89" s="2158"/>
      <c r="AD89" s="2072"/>
    </row>
    <row r="90" spans="1:32">
      <c r="A90" s="2071">
        <f t="shared" si="6"/>
        <v>84</v>
      </c>
      <c r="B90" s="1622" t="s">
        <v>15208</v>
      </c>
      <c r="C90" s="30" t="s">
        <v>3126</v>
      </c>
      <c r="D90" s="45" t="s">
        <v>1598</v>
      </c>
      <c r="E90" s="2073" t="s">
        <v>3750</v>
      </c>
      <c r="F90" s="30"/>
      <c r="G90" s="2073" t="s">
        <v>4381</v>
      </c>
      <c r="H90" s="2074"/>
      <c r="I90" s="1839" t="s">
        <v>17229</v>
      </c>
      <c r="J90" s="44" t="s">
        <v>524</v>
      </c>
      <c r="K90" s="43">
        <v>40</v>
      </c>
      <c r="L90" s="43">
        <v>3.1</v>
      </c>
      <c r="M90" s="43">
        <v>24996</v>
      </c>
      <c r="N90" s="33" t="s">
        <v>818</v>
      </c>
      <c r="O90" s="33" t="s">
        <v>3749</v>
      </c>
      <c r="P90" s="33" t="s">
        <v>3210</v>
      </c>
      <c r="Q90" s="43">
        <v>0</v>
      </c>
      <c r="R90" s="43">
        <v>40</v>
      </c>
      <c r="S90" s="33" t="s">
        <v>1222</v>
      </c>
      <c r="T90" s="33"/>
      <c r="U90" s="348" t="str">
        <f t="shared" si="4"/>
        <v xml:space="preserve"> </v>
      </c>
      <c r="V90" s="33"/>
      <c r="W90" s="33"/>
      <c r="X90" s="33"/>
      <c r="Y90" s="329" t="str">
        <f t="shared" si="5"/>
        <v xml:space="preserve"> </v>
      </c>
      <c r="Z90" s="3079"/>
      <c r="AA90" s="2158"/>
      <c r="AB90" s="2158"/>
      <c r="AC90" s="2158"/>
      <c r="AD90" s="2072"/>
    </row>
    <row r="91" spans="1:32">
      <c r="A91" s="2071">
        <f t="shared" si="6"/>
        <v>85</v>
      </c>
      <c r="B91" s="1622" t="s">
        <v>15209</v>
      </c>
      <c r="C91" s="30" t="s">
        <v>3127</v>
      </c>
      <c r="D91" s="45" t="s">
        <v>3184</v>
      </c>
      <c r="E91" s="2073" t="s">
        <v>3751</v>
      </c>
      <c r="F91" s="30" t="s">
        <v>17584</v>
      </c>
      <c r="G91" s="2073" t="s">
        <v>4381</v>
      </c>
      <c r="H91" s="2074"/>
      <c r="I91" s="1839" t="s">
        <v>17229</v>
      </c>
      <c r="J91" s="44" t="s">
        <v>4205</v>
      </c>
      <c r="K91" s="43">
        <v>204</v>
      </c>
      <c r="L91" s="43">
        <v>16</v>
      </c>
      <c r="M91" s="43">
        <v>12593</v>
      </c>
      <c r="N91" s="33" t="s">
        <v>818</v>
      </c>
      <c r="O91" s="33" t="s">
        <v>3749</v>
      </c>
      <c r="P91" s="33" t="s">
        <v>3205</v>
      </c>
      <c r="Q91" s="43">
        <v>0</v>
      </c>
      <c r="R91" s="43">
        <v>16</v>
      </c>
      <c r="S91" s="33" t="s">
        <v>1222</v>
      </c>
      <c r="T91" s="33"/>
      <c r="U91" s="348" t="str">
        <f t="shared" si="4"/>
        <v xml:space="preserve"> </v>
      </c>
      <c r="V91" s="33"/>
      <c r="W91" s="33"/>
      <c r="X91" s="33"/>
      <c r="Y91" s="329" t="str">
        <f t="shared" si="5"/>
        <v xml:space="preserve"> </v>
      </c>
      <c r="Z91" s="3079"/>
      <c r="AA91" s="2158"/>
      <c r="AB91" s="2158"/>
      <c r="AC91" s="2158"/>
      <c r="AD91" s="2072"/>
    </row>
    <row r="92" spans="1:32">
      <c r="A92" s="2071">
        <f t="shared" si="6"/>
        <v>86</v>
      </c>
      <c r="B92" s="1622" t="s">
        <v>15210</v>
      </c>
      <c r="C92" s="30" t="s">
        <v>3128</v>
      </c>
      <c r="D92" s="126" t="s">
        <v>2622</v>
      </c>
      <c r="E92" s="2073" t="s">
        <v>3750</v>
      </c>
      <c r="F92" s="30"/>
      <c r="G92" s="2073" t="s">
        <v>4381</v>
      </c>
      <c r="H92" s="2074"/>
      <c r="I92" s="1839" t="s">
        <v>17229</v>
      </c>
      <c r="J92" s="30" t="s">
        <v>529</v>
      </c>
      <c r="K92" s="43">
        <v>40</v>
      </c>
      <c r="L92" s="43">
        <v>2.63</v>
      </c>
      <c r="M92" s="43">
        <v>19229</v>
      </c>
      <c r="N92" s="33" t="s">
        <v>818</v>
      </c>
      <c r="O92" s="33" t="s">
        <v>3749</v>
      </c>
      <c r="P92" s="33" t="s">
        <v>3210</v>
      </c>
      <c r="Q92" s="43">
        <v>0</v>
      </c>
      <c r="R92" s="43">
        <v>24</v>
      </c>
      <c r="S92" s="33" t="s">
        <v>1222</v>
      </c>
      <c r="T92" s="33"/>
      <c r="U92" s="348" t="str">
        <f t="shared" si="4"/>
        <v xml:space="preserve"> </v>
      </c>
      <c r="V92" s="33"/>
      <c r="W92" s="33"/>
      <c r="X92" s="33"/>
      <c r="Y92" s="329" t="str">
        <f t="shared" si="5"/>
        <v xml:space="preserve"> </v>
      </c>
      <c r="Z92" s="3079"/>
      <c r="AA92" s="2158"/>
      <c r="AB92" s="2158"/>
      <c r="AC92" s="2158"/>
      <c r="AD92" s="2072"/>
    </row>
    <row r="93" spans="1:32">
      <c r="A93" s="2071">
        <f t="shared" si="6"/>
        <v>87</v>
      </c>
      <c r="B93" s="1622" t="s">
        <v>15211</v>
      </c>
      <c r="C93" s="30" t="s">
        <v>3130</v>
      </c>
      <c r="D93" s="45" t="s">
        <v>3129</v>
      </c>
      <c r="E93" s="33" t="s">
        <v>720</v>
      </c>
      <c r="F93" s="30"/>
      <c r="G93" s="33" t="s">
        <v>4381</v>
      </c>
      <c r="H93" s="194"/>
      <c r="I93" s="1839" t="s">
        <v>17229</v>
      </c>
      <c r="J93" s="44" t="s">
        <v>527</v>
      </c>
      <c r="K93" s="43">
        <v>129</v>
      </c>
      <c r="L93" s="43">
        <v>22</v>
      </c>
      <c r="M93" s="43">
        <v>69641</v>
      </c>
      <c r="N93" s="33" t="s">
        <v>818</v>
      </c>
      <c r="O93" s="33" t="s">
        <v>2778</v>
      </c>
      <c r="P93" s="33" t="s">
        <v>3205</v>
      </c>
      <c r="Q93" s="43">
        <v>0</v>
      </c>
      <c r="R93" s="43">
        <v>87</v>
      </c>
      <c r="S93" s="33" t="s">
        <v>1222</v>
      </c>
      <c r="T93" s="33"/>
      <c r="U93" s="348" t="str">
        <f t="shared" si="4"/>
        <v xml:space="preserve"> </v>
      </c>
      <c r="V93" s="33"/>
      <c r="W93" s="33"/>
      <c r="X93" s="33"/>
      <c r="Y93" s="329" t="str">
        <f t="shared" si="5"/>
        <v xml:space="preserve"> </v>
      </c>
      <c r="Z93" s="3079"/>
      <c r="AA93" s="2158"/>
      <c r="AB93" s="2158"/>
      <c r="AC93" s="2158"/>
      <c r="AD93" s="2072" t="s">
        <v>3219</v>
      </c>
      <c r="AF93" s="2053" t="s">
        <v>19938</v>
      </c>
    </row>
    <row r="94" spans="1:32">
      <c r="A94" s="2071">
        <f t="shared" si="6"/>
        <v>88</v>
      </c>
      <c r="B94" s="1622" t="s">
        <v>15212</v>
      </c>
      <c r="C94" s="30" t="s">
        <v>2734</v>
      </c>
      <c r="D94" s="45" t="s">
        <v>3184</v>
      </c>
      <c r="E94" s="33" t="s">
        <v>720</v>
      </c>
      <c r="F94" s="30"/>
      <c r="G94" s="33" t="s">
        <v>4381</v>
      </c>
      <c r="H94" s="194"/>
      <c r="I94" s="1839" t="s">
        <v>17229</v>
      </c>
      <c r="J94" s="44" t="s">
        <v>527</v>
      </c>
      <c r="K94" s="43">
        <v>129</v>
      </c>
      <c r="L94" s="43">
        <v>22</v>
      </c>
      <c r="M94" s="43">
        <v>69641</v>
      </c>
      <c r="N94" s="33" t="s">
        <v>818</v>
      </c>
      <c r="O94" s="33" t="s">
        <v>2778</v>
      </c>
      <c r="P94" s="33" t="s">
        <v>3205</v>
      </c>
      <c r="Q94" s="43">
        <v>0</v>
      </c>
      <c r="R94" s="43">
        <v>87</v>
      </c>
      <c r="S94" s="33" t="s">
        <v>1222</v>
      </c>
      <c r="T94" s="33"/>
      <c r="U94" s="348" t="str">
        <f t="shared" si="4"/>
        <v xml:space="preserve"> </v>
      </c>
      <c r="V94" s="33"/>
      <c r="W94" s="33"/>
      <c r="X94" s="33"/>
      <c r="Y94" s="329" t="str">
        <f t="shared" si="5"/>
        <v xml:space="preserve"> </v>
      </c>
      <c r="Z94" s="3079"/>
      <c r="AA94" s="2158"/>
      <c r="AB94" s="2158"/>
      <c r="AC94" s="2158"/>
      <c r="AD94" s="2072" t="s">
        <v>3219</v>
      </c>
      <c r="AF94" s="2053" t="s">
        <v>19938</v>
      </c>
    </row>
    <row r="95" spans="1:32">
      <c r="A95" s="2071">
        <f t="shared" si="6"/>
        <v>89</v>
      </c>
      <c r="B95" s="1622" t="s">
        <v>18741</v>
      </c>
      <c r="C95" s="30" t="s">
        <v>18742</v>
      </c>
      <c r="D95" s="45" t="s">
        <v>3184</v>
      </c>
      <c r="E95" s="2073" t="s">
        <v>13360</v>
      </c>
      <c r="F95" s="30"/>
      <c r="G95" s="33" t="s">
        <v>3581</v>
      </c>
      <c r="H95" s="194">
        <v>17325000</v>
      </c>
      <c r="I95" s="1839" t="s">
        <v>17229</v>
      </c>
      <c r="J95" s="44" t="s">
        <v>527</v>
      </c>
      <c r="K95" s="43">
        <v>129</v>
      </c>
      <c r="L95" s="43">
        <v>22</v>
      </c>
      <c r="M95" s="43">
        <v>69641</v>
      </c>
      <c r="N95" s="33" t="s">
        <v>818</v>
      </c>
      <c r="O95" s="33" t="s">
        <v>3749</v>
      </c>
      <c r="P95" s="33" t="s">
        <v>3205</v>
      </c>
      <c r="Q95" s="43">
        <v>0</v>
      </c>
      <c r="R95" s="43">
        <v>87</v>
      </c>
      <c r="S95" s="33" t="s">
        <v>1222</v>
      </c>
      <c r="T95" s="33"/>
      <c r="U95" s="348" t="str">
        <f>IF(ISERROR(INDEX(data,MATCH(LEN(W95),item,0),2))," ",INDEX(data,MATCH(LEN(W95),item,0),2))</f>
        <v xml:space="preserve"> </v>
      </c>
      <c r="V95" s="33"/>
      <c r="W95" s="33"/>
      <c r="X95" s="33" t="s">
        <v>18746</v>
      </c>
      <c r="Y95" s="329" t="str">
        <f>IF(ISERROR(INDEX(data1,MATCH(X95,item1,0),4))," ",INDEX(data1,MATCH(X95,item1,0),4))</f>
        <v xml:space="preserve"> </v>
      </c>
      <c r="Z95" s="3082">
        <v>45453</v>
      </c>
      <c r="AA95" s="2158"/>
      <c r="AB95" s="2158"/>
      <c r="AC95" s="2158"/>
      <c r="AD95" s="2072" t="s">
        <v>3219</v>
      </c>
    </row>
    <row r="96" spans="1:32">
      <c r="A96" s="2071">
        <f t="shared" si="6"/>
        <v>90</v>
      </c>
      <c r="B96" s="1622" t="s">
        <v>15213</v>
      </c>
      <c r="C96" s="30" t="s">
        <v>2735</v>
      </c>
      <c r="D96" s="59" t="s">
        <v>4869</v>
      </c>
      <c r="E96" s="33" t="s">
        <v>3966</v>
      </c>
      <c r="F96" s="30"/>
      <c r="G96" s="33" t="s">
        <v>2963</v>
      </c>
      <c r="H96" s="194"/>
      <c r="I96" s="1839" t="s">
        <v>17229</v>
      </c>
      <c r="J96" s="44" t="s">
        <v>532</v>
      </c>
      <c r="K96" s="43">
        <v>40</v>
      </c>
      <c r="L96" s="43">
        <v>2.7</v>
      </c>
      <c r="M96" s="43">
        <v>420</v>
      </c>
      <c r="N96" s="33" t="s">
        <v>818</v>
      </c>
      <c r="O96" s="33" t="s">
        <v>1817</v>
      </c>
      <c r="P96" s="33" t="s">
        <v>3218</v>
      </c>
      <c r="Q96" s="43">
        <v>0</v>
      </c>
      <c r="R96" s="43">
        <v>600</v>
      </c>
      <c r="S96" s="33" t="s">
        <v>818</v>
      </c>
      <c r="T96" s="33"/>
      <c r="U96" s="348" t="str">
        <f t="shared" si="4"/>
        <v xml:space="preserve"> </v>
      </c>
      <c r="V96" s="33"/>
      <c r="W96" s="33"/>
      <c r="X96" s="33"/>
      <c r="Y96" s="329" t="str">
        <f t="shared" si="5"/>
        <v xml:space="preserve"> </v>
      </c>
      <c r="Z96" s="3079"/>
      <c r="AA96" s="2158"/>
      <c r="AB96" s="2158"/>
      <c r="AC96" s="2158"/>
      <c r="AD96" s="2072"/>
      <c r="AF96" s="2053" t="s">
        <v>19938</v>
      </c>
    </row>
    <row r="97" spans="1:32">
      <c r="A97" s="2071">
        <f t="shared" si="6"/>
        <v>91</v>
      </c>
      <c r="B97" s="1622" t="s">
        <v>15214</v>
      </c>
      <c r="C97" s="30" t="s">
        <v>2736</v>
      </c>
      <c r="D97" s="45" t="s">
        <v>3262</v>
      </c>
      <c r="E97" s="2073" t="s">
        <v>3751</v>
      </c>
      <c r="F97" s="30" t="s">
        <v>17585</v>
      </c>
      <c r="G97" s="2073" t="s">
        <v>4381</v>
      </c>
      <c r="H97" s="2074"/>
      <c r="I97" s="1839" t="s">
        <v>17229</v>
      </c>
      <c r="J97" s="44" t="s">
        <v>527</v>
      </c>
      <c r="K97" s="43">
        <v>50</v>
      </c>
      <c r="L97" s="43">
        <v>2.7</v>
      </c>
      <c r="M97" s="43">
        <v>0</v>
      </c>
      <c r="N97" s="33" t="s">
        <v>818</v>
      </c>
      <c r="O97" s="33" t="s">
        <v>3749</v>
      </c>
      <c r="P97" s="33" t="s">
        <v>3210</v>
      </c>
      <c r="Q97" s="43">
        <v>0</v>
      </c>
      <c r="R97" s="43">
        <v>36</v>
      </c>
      <c r="S97" s="33" t="s">
        <v>1222</v>
      </c>
      <c r="T97" s="33"/>
      <c r="U97" s="348" t="str">
        <f t="shared" si="4"/>
        <v xml:space="preserve"> </v>
      </c>
      <c r="V97" s="33"/>
      <c r="W97" s="33"/>
      <c r="X97" s="33"/>
      <c r="Y97" s="329" t="str">
        <f t="shared" si="5"/>
        <v xml:space="preserve"> </v>
      </c>
      <c r="Z97" s="3079"/>
      <c r="AA97" s="2158"/>
      <c r="AB97" s="2158"/>
      <c r="AC97" s="2158"/>
      <c r="AD97" s="2072"/>
    </row>
    <row r="98" spans="1:32">
      <c r="A98" s="2071">
        <f t="shared" si="6"/>
        <v>92</v>
      </c>
      <c r="B98" s="1622" t="s">
        <v>15215</v>
      </c>
      <c r="C98" s="30" t="s">
        <v>2737</v>
      </c>
      <c r="D98" s="45" t="s">
        <v>1793</v>
      </c>
      <c r="E98" s="2073" t="s">
        <v>3751</v>
      </c>
      <c r="F98" s="30" t="s">
        <v>17586</v>
      </c>
      <c r="G98" s="2073" t="s">
        <v>4381</v>
      </c>
      <c r="H98" s="2074"/>
      <c r="I98" s="1839" t="s">
        <v>17231</v>
      </c>
      <c r="J98" s="44" t="s">
        <v>520</v>
      </c>
      <c r="K98" s="43">
        <v>20</v>
      </c>
      <c r="L98" s="43">
        <v>5.8</v>
      </c>
      <c r="M98" s="43">
        <v>358</v>
      </c>
      <c r="N98" s="33" t="s">
        <v>2528</v>
      </c>
      <c r="O98" s="33" t="s">
        <v>3749</v>
      </c>
      <c r="P98" s="33" t="s">
        <v>3210</v>
      </c>
      <c r="Q98" s="43">
        <v>0</v>
      </c>
      <c r="R98" s="43">
        <v>800</v>
      </c>
      <c r="S98" s="33" t="s">
        <v>2528</v>
      </c>
      <c r="T98" s="33"/>
      <c r="U98" s="348" t="str">
        <f t="shared" si="4"/>
        <v xml:space="preserve"> </v>
      </c>
      <c r="V98" s="33"/>
      <c r="W98" s="33"/>
      <c r="X98" s="33"/>
      <c r="Y98" s="329" t="str">
        <f t="shared" si="5"/>
        <v xml:space="preserve"> </v>
      </c>
      <c r="Z98" s="3079"/>
      <c r="AA98" s="2158"/>
      <c r="AB98" s="2158"/>
      <c r="AC98" s="2158"/>
      <c r="AD98" s="2072"/>
    </row>
    <row r="99" spans="1:32">
      <c r="A99" s="2071">
        <f t="shared" si="6"/>
        <v>93</v>
      </c>
      <c r="B99" s="1622" t="s">
        <v>15216</v>
      </c>
      <c r="C99" s="30" t="s">
        <v>2739</v>
      </c>
      <c r="D99" s="45" t="s">
        <v>2738</v>
      </c>
      <c r="E99" s="2073" t="s">
        <v>3750</v>
      </c>
      <c r="F99" s="30"/>
      <c r="G99" s="2073" t="s">
        <v>4381</v>
      </c>
      <c r="H99" s="2074"/>
      <c r="I99" s="1839" t="s">
        <v>17232</v>
      </c>
      <c r="J99" s="44" t="s">
        <v>529</v>
      </c>
      <c r="K99" s="43">
        <v>40</v>
      </c>
      <c r="L99" s="43">
        <v>3</v>
      </c>
      <c r="M99" s="43">
        <v>19229</v>
      </c>
      <c r="N99" s="33" t="s">
        <v>818</v>
      </c>
      <c r="O99" s="33" t="s">
        <v>3749</v>
      </c>
      <c r="P99" s="33" t="s">
        <v>3210</v>
      </c>
      <c r="Q99" s="43">
        <v>0</v>
      </c>
      <c r="R99" s="43">
        <v>24</v>
      </c>
      <c r="S99" s="33" t="s">
        <v>1222</v>
      </c>
      <c r="T99" s="33"/>
      <c r="U99" s="348" t="str">
        <f t="shared" si="4"/>
        <v xml:space="preserve"> </v>
      </c>
      <c r="V99" s="33"/>
      <c r="W99" s="33"/>
      <c r="X99" s="33"/>
      <c r="Y99" s="329" t="str">
        <f t="shared" si="5"/>
        <v xml:space="preserve"> </v>
      </c>
      <c r="Z99" s="3079"/>
      <c r="AA99" s="2158"/>
      <c r="AB99" s="2158"/>
      <c r="AC99" s="2158"/>
      <c r="AD99" s="2072"/>
    </row>
    <row r="100" spans="1:32">
      <c r="A100" s="2071">
        <f t="shared" si="6"/>
        <v>94</v>
      </c>
      <c r="B100" s="1622" t="s">
        <v>15217</v>
      </c>
      <c r="C100" s="30" t="s">
        <v>2740</v>
      </c>
      <c r="D100" s="45" t="s">
        <v>2678</v>
      </c>
      <c r="E100" s="2073" t="s">
        <v>3750</v>
      </c>
      <c r="F100" s="30"/>
      <c r="G100" s="2073" t="s">
        <v>4381</v>
      </c>
      <c r="H100" s="2074"/>
      <c r="I100" s="1839" t="s">
        <v>17232</v>
      </c>
      <c r="J100" s="44" t="s">
        <v>530</v>
      </c>
      <c r="K100" s="43">
        <v>50</v>
      </c>
      <c r="L100" s="43">
        <v>4.95</v>
      </c>
      <c r="M100" s="43">
        <v>44730</v>
      </c>
      <c r="N100" s="33" t="s">
        <v>818</v>
      </c>
      <c r="O100" s="33" t="s">
        <v>3749</v>
      </c>
      <c r="P100" s="33" t="s">
        <v>3210</v>
      </c>
      <c r="Q100" s="43">
        <v>0</v>
      </c>
      <c r="R100" s="43">
        <v>60</v>
      </c>
      <c r="S100" s="33" t="s">
        <v>1222</v>
      </c>
      <c r="T100" s="33"/>
      <c r="U100" s="348" t="str">
        <f t="shared" si="4"/>
        <v xml:space="preserve"> </v>
      </c>
      <c r="V100" s="33"/>
      <c r="W100" s="33"/>
      <c r="X100" s="33"/>
      <c r="Y100" s="329" t="str">
        <f t="shared" si="5"/>
        <v xml:space="preserve"> </v>
      </c>
      <c r="Z100" s="3079"/>
      <c r="AA100" s="2158"/>
      <c r="AB100" s="2158"/>
      <c r="AC100" s="2158"/>
      <c r="AD100" s="2072"/>
    </row>
    <row r="101" spans="1:32">
      <c r="A101" s="2071">
        <f t="shared" si="6"/>
        <v>95</v>
      </c>
      <c r="B101" s="1622" t="s">
        <v>15218</v>
      </c>
      <c r="C101" s="30" t="s">
        <v>2742</v>
      </c>
      <c r="D101" s="45" t="s">
        <v>2741</v>
      </c>
      <c r="E101" s="33" t="s">
        <v>3967</v>
      </c>
      <c r="F101" s="30"/>
      <c r="G101" s="33" t="s">
        <v>2963</v>
      </c>
      <c r="H101" s="194"/>
      <c r="I101" s="1839" t="s">
        <v>17232</v>
      </c>
      <c r="J101" s="44" t="s">
        <v>279</v>
      </c>
      <c r="K101" s="43">
        <v>155</v>
      </c>
      <c r="L101" s="43">
        <v>4.5</v>
      </c>
      <c r="M101" s="43">
        <v>1035</v>
      </c>
      <c r="N101" s="33" t="s">
        <v>818</v>
      </c>
      <c r="O101" s="33" t="s">
        <v>1817</v>
      </c>
      <c r="P101" s="33" t="s">
        <v>3218</v>
      </c>
      <c r="Q101" s="43">
        <v>0</v>
      </c>
      <c r="R101" s="43">
        <v>12</v>
      </c>
      <c r="S101" s="33" t="s">
        <v>1222</v>
      </c>
      <c r="T101" s="33"/>
      <c r="U101" s="348" t="str">
        <f t="shared" si="4"/>
        <v xml:space="preserve"> </v>
      </c>
      <c r="V101" s="33"/>
      <c r="W101" s="33"/>
      <c r="X101" s="33"/>
      <c r="Y101" s="329" t="str">
        <f t="shared" si="5"/>
        <v xml:space="preserve"> </v>
      </c>
      <c r="Z101" s="3079"/>
      <c r="AA101" s="2158"/>
      <c r="AB101" s="2158"/>
      <c r="AC101" s="2158"/>
      <c r="AD101" s="2072"/>
      <c r="AF101" s="2053" t="s">
        <v>19938</v>
      </c>
    </row>
    <row r="102" spans="1:32">
      <c r="A102" s="2071">
        <f t="shared" si="6"/>
        <v>96</v>
      </c>
      <c r="B102" s="1622" t="s">
        <v>15219</v>
      </c>
      <c r="C102" s="30" t="s">
        <v>1652</v>
      </c>
      <c r="D102" s="126" t="s">
        <v>2743</v>
      </c>
      <c r="E102" s="33" t="s">
        <v>3968</v>
      </c>
      <c r="F102" s="30"/>
      <c r="G102" s="33" t="s">
        <v>2963</v>
      </c>
      <c r="H102" s="194"/>
      <c r="I102" s="1839" t="s">
        <v>17232</v>
      </c>
      <c r="J102" s="30" t="s">
        <v>530</v>
      </c>
      <c r="K102" s="43">
        <v>50</v>
      </c>
      <c r="L102" s="43">
        <v>5.73</v>
      </c>
      <c r="M102" s="43">
        <v>1789</v>
      </c>
      <c r="N102" s="33" t="s">
        <v>818</v>
      </c>
      <c r="O102" s="33" t="s">
        <v>1817</v>
      </c>
      <c r="P102" s="33" t="s">
        <v>3218</v>
      </c>
      <c r="Q102" s="43">
        <v>0</v>
      </c>
      <c r="R102" s="43">
        <v>3</v>
      </c>
      <c r="S102" s="33" t="s">
        <v>1222</v>
      </c>
      <c r="T102" s="33"/>
      <c r="U102" s="348" t="str">
        <f t="shared" si="4"/>
        <v xml:space="preserve"> </v>
      </c>
      <c r="V102" s="33"/>
      <c r="W102" s="33"/>
      <c r="X102" s="33"/>
      <c r="Y102" s="329" t="str">
        <f t="shared" si="5"/>
        <v xml:space="preserve"> </v>
      </c>
      <c r="Z102" s="3079"/>
      <c r="AA102" s="2158"/>
      <c r="AB102" s="2158"/>
      <c r="AC102" s="2158"/>
      <c r="AD102" s="2072"/>
      <c r="AF102" s="2053" t="s">
        <v>19938</v>
      </c>
    </row>
    <row r="103" spans="1:32">
      <c r="A103" s="2071">
        <f t="shared" si="6"/>
        <v>97</v>
      </c>
      <c r="B103" s="1622" t="s">
        <v>15220</v>
      </c>
      <c r="C103" s="30" t="s">
        <v>1653</v>
      </c>
      <c r="D103" s="45" t="s">
        <v>2678</v>
      </c>
      <c r="E103" s="2073" t="s">
        <v>3751</v>
      </c>
      <c r="F103" s="30" t="s">
        <v>17587</v>
      </c>
      <c r="G103" s="2073" t="s">
        <v>4381</v>
      </c>
      <c r="H103" s="2074"/>
      <c r="I103" s="1839" t="s">
        <v>17232</v>
      </c>
      <c r="J103" s="44" t="s">
        <v>531</v>
      </c>
      <c r="K103" s="43">
        <v>40</v>
      </c>
      <c r="L103" s="43">
        <v>2.95</v>
      </c>
      <c r="M103" s="43">
        <v>16941</v>
      </c>
      <c r="N103" s="33" t="s">
        <v>818</v>
      </c>
      <c r="O103" s="33" t="s">
        <v>3749</v>
      </c>
      <c r="P103" s="33" t="s">
        <v>3210</v>
      </c>
      <c r="Q103" s="43">
        <v>0</v>
      </c>
      <c r="R103" s="43">
        <v>24</v>
      </c>
      <c r="S103" s="33" t="s">
        <v>1222</v>
      </c>
      <c r="T103" s="33"/>
      <c r="U103" s="348" t="str">
        <f t="shared" si="4"/>
        <v xml:space="preserve"> </v>
      </c>
      <c r="V103" s="33"/>
      <c r="W103" s="33"/>
      <c r="X103" s="33"/>
      <c r="Y103" s="329" t="str">
        <f t="shared" si="5"/>
        <v xml:space="preserve"> </v>
      </c>
      <c r="Z103" s="3079"/>
      <c r="AA103" s="2158"/>
      <c r="AB103" s="2158"/>
      <c r="AC103" s="2158"/>
      <c r="AD103" s="2072"/>
    </row>
    <row r="104" spans="1:32">
      <c r="A104" s="2071">
        <f t="shared" si="6"/>
        <v>98</v>
      </c>
      <c r="B104" s="1622" t="s">
        <v>15221</v>
      </c>
      <c r="C104" s="30" t="s">
        <v>2680</v>
      </c>
      <c r="D104" s="45" t="s">
        <v>2678</v>
      </c>
      <c r="E104" s="2073" t="s">
        <v>3751</v>
      </c>
      <c r="F104" s="30" t="s">
        <v>17588</v>
      </c>
      <c r="G104" s="2073" t="s">
        <v>4381</v>
      </c>
      <c r="H104" s="2074"/>
      <c r="I104" s="1839" t="s">
        <v>17232</v>
      </c>
      <c r="J104" s="44" t="s">
        <v>531</v>
      </c>
      <c r="K104" s="43">
        <v>91</v>
      </c>
      <c r="L104" s="43">
        <v>2.7</v>
      </c>
      <c r="M104" s="43">
        <v>186891</v>
      </c>
      <c r="N104" s="33" t="s">
        <v>818</v>
      </c>
      <c r="O104" s="33" t="s">
        <v>3749</v>
      </c>
      <c r="P104" s="33" t="s">
        <v>3210</v>
      </c>
      <c r="Q104" s="43">
        <v>0</v>
      </c>
      <c r="R104" s="43">
        <v>240</v>
      </c>
      <c r="S104" s="33" t="s">
        <v>1222</v>
      </c>
      <c r="T104" s="33"/>
      <c r="U104" s="348" t="str">
        <f t="shared" si="4"/>
        <v xml:space="preserve"> </v>
      </c>
      <c r="V104" s="33"/>
      <c r="W104" s="33"/>
      <c r="X104" s="33"/>
      <c r="Y104" s="329" t="str">
        <f t="shared" si="5"/>
        <v xml:space="preserve"> </v>
      </c>
      <c r="Z104" s="3079"/>
      <c r="AA104" s="2158"/>
      <c r="AB104" s="2158"/>
      <c r="AC104" s="2158"/>
      <c r="AD104" s="2072"/>
    </row>
    <row r="105" spans="1:32">
      <c r="A105" s="2071">
        <f t="shared" si="6"/>
        <v>99</v>
      </c>
      <c r="B105" s="1622" t="s">
        <v>15222</v>
      </c>
      <c r="C105" s="30" t="s">
        <v>1654</v>
      </c>
      <c r="D105" s="59" t="s">
        <v>2678</v>
      </c>
      <c r="E105" s="2073" t="s">
        <v>3751</v>
      </c>
      <c r="F105" s="30" t="s">
        <v>17589</v>
      </c>
      <c r="G105" s="2073" t="s">
        <v>4381</v>
      </c>
      <c r="H105" s="2074"/>
      <c r="I105" s="1839" t="s">
        <v>17232</v>
      </c>
      <c r="J105" s="44" t="s">
        <v>531</v>
      </c>
      <c r="K105" s="43">
        <v>101</v>
      </c>
      <c r="L105" s="43">
        <v>2.65</v>
      </c>
      <c r="M105" s="43">
        <v>196440</v>
      </c>
      <c r="N105" s="33" t="s">
        <v>818</v>
      </c>
      <c r="O105" s="33" t="s">
        <v>3749</v>
      </c>
      <c r="P105" s="33" t="s">
        <v>3210</v>
      </c>
      <c r="Q105" s="43">
        <v>0</v>
      </c>
      <c r="R105" s="43">
        <v>250</v>
      </c>
      <c r="S105" s="33" t="s">
        <v>1222</v>
      </c>
      <c r="T105" s="33"/>
      <c r="U105" s="348" t="str">
        <f t="shared" si="4"/>
        <v xml:space="preserve"> </v>
      </c>
      <c r="V105" s="33"/>
      <c r="W105" s="33"/>
      <c r="X105" s="33"/>
      <c r="Y105" s="329" t="str">
        <f t="shared" si="5"/>
        <v xml:space="preserve"> </v>
      </c>
      <c r="Z105" s="3079"/>
      <c r="AA105" s="2158"/>
      <c r="AB105" s="2158"/>
      <c r="AC105" s="2158"/>
      <c r="AD105" s="2072"/>
    </row>
    <row r="106" spans="1:32">
      <c r="A106" s="2071">
        <f t="shared" si="6"/>
        <v>100</v>
      </c>
      <c r="B106" s="1622" t="s">
        <v>15223</v>
      </c>
      <c r="C106" s="30" t="s">
        <v>1655</v>
      </c>
      <c r="D106" s="45" t="s">
        <v>1598</v>
      </c>
      <c r="E106" s="33" t="s">
        <v>3968</v>
      </c>
      <c r="F106" s="30"/>
      <c r="G106" s="33" t="s">
        <v>2963</v>
      </c>
      <c r="H106" s="194"/>
      <c r="I106" s="1839" t="s">
        <v>17233</v>
      </c>
      <c r="J106" s="44" t="s">
        <v>527</v>
      </c>
      <c r="K106" s="43">
        <v>129</v>
      </c>
      <c r="L106" s="43">
        <v>19.7</v>
      </c>
      <c r="M106" s="43">
        <v>1331</v>
      </c>
      <c r="N106" s="33" t="s">
        <v>818</v>
      </c>
      <c r="O106" s="33" t="s">
        <v>1817</v>
      </c>
      <c r="P106" s="33" t="s">
        <v>3216</v>
      </c>
      <c r="Q106" s="43">
        <v>0</v>
      </c>
      <c r="R106" s="43">
        <v>3</v>
      </c>
      <c r="S106" s="33" t="s">
        <v>1222</v>
      </c>
      <c r="T106" s="33"/>
      <c r="U106" s="348" t="str">
        <f t="shared" si="4"/>
        <v xml:space="preserve"> </v>
      </c>
      <c r="V106" s="33"/>
      <c r="W106" s="33"/>
      <c r="X106" s="33"/>
      <c r="Y106" s="329" t="str">
        <f t="shared" si="5"/>
        <v xml:space="preserve"> </v>
      </c>
      <c r="Z106" s="3079"/>
      <c r="AA106" s="2158"/>
      <c r="AB106" s="2158"/>
      <c r="AC106" s="2158"/>
      <c r="AD106" s="2072"/>
      <c r="AF106" s="2053" t="s">
        <v>19938</v>
      </c>
    </row>
    <row r="107" spans="1:32">
      <c r="A107" s="2071">
        <f t="shared" si="6"/>
        <v>101</v>
      </c>
      <c r="B107" s="1622" t="s">
        <v>15224</v>
      </c>
      <c r="C107" s="30" t="s">
        <v>1657</v>
      </c>
      <c r="D107" s="45" t="s">
        <v>1656</v>
      </c>
      <c r="E107" s="33" t="s">
        <v>4278</v>
      </c>
      <c r="F107" s="30"/>
      <c r="G107" s="33" t="s">
        <v>4277</v>
      </c>
      <c r="H107" s="194"/>
      <c r="I107" s="1839" t="s">
        <v>17233</v>
      </c>
      <c r="J107" s="44" t="s">
        <v>532</v>
      </c>
      <c r="K107" s="43">
        <v>40</v>
      </c>
      <c r="L107" s="43">
        <v>1.5</v>
      </c>
      <c r="M107" s="43">
        <v>275</v>
      </c>
      <c r="N107" s="33" t="s">
        <v>818</v>
      </c>
      <c r="O107" s="33" t="s">
        <v>1060</v>
      </c>
      <c r="P107" s="33" t="s">
        <v>3210</v>
      </c>
      <c r="Q107" s="43">
        <v>0</v>
      </c>
      <c r="R107" s="43">
        <v>600</v>
      </c>
      <c r="S107" s="33" t="s">
        <v>818</v>
      </c>
      <c r="T107" s="33"/>
      <c r="U107" s="348" t="str">
        <f t="shared" si="4"/>
        <v xml:space="preserve"> </v>
      </c>
      <c r="V107" s="33"/>
      <c r="W107" s="33"/>
      <c r="X107" s="33"/>
      <c r="Y107" s="329" t="str">
        <f t="shared" si="5"/>
        <v xml:space="preserve"> </v>
      </c>
      <c r="Z107" s="3079"/>
      <c r="AA107" s="2158"/>
      <c r="AB107" s="2158"/>
      <c r="AC107" s="2158"/>
      <c r="AD107" s="2072"/>
      <c r="AF107" s="2053" t="s">
        <v>19938</v>
      </c>
    </row>
    <row r="108" spans="1:32">
      <c r="A108" s="2071">
        <f t="shared" si="6"/>
        <v>102</v>
      </c>
      <c r="B108" s="1622" t="s">
        <v>15225</v>
      </c>
      <c r="C108" s="30" t="s">
        <v>1658</v>
      </c>
      <c r="D108" s="45" t="s">
        <v>2691</v>
      </c>
      <c r="E108" s="33" t="s">
        <v>3969</v>
      </c>
      <c r="F108" s="30"/>
      <c r="G108" s="33" t="s">
        <v>2963</v>
      </c>
      <c r="H108" s="194"/>
      <c r="I108" s="1839" t="s">
        <v>17233</v>
      </c>
      <c r="J108" s="44" t="s">
        <v>4205</v>
      </c>
      <c r="K108" s="43">
        <v>204</v>
      </c>
      <c r="L108" s="43">
        <v>16</v>
      </c>
      <c r="M108" s="43">
        <v>144</v>
      </c>
      <c r="N108" s="33" t="s">
        <v>818</v>
      </c>
      <c r="O108" s="33" t="s">
        <v>1817</v>
      </c>
      <c r="P108" s="33" t="s">
        <v>3205</v>
      </c>
      <c r="Q108" s="43">
        <v>0</v>
      </c>
      <c r="R108" s="43">
        <v>300</v>
      </c>
      <c r="S108" s="33" t="s">
        <v>818</v>
      </c>
      <c r="T108" s="33"/>
      <c r="U108" s="348" t="str">
        <f t="shared" si="4"/>
        <v xml:space="preserve"> </v>
      </c>
      <c r="V108" s="33"/>
      <c r="W108" s="33"/>
      <c r="X108" s="33"/>
      <c r="Y108" s="329" t="str">
        <f t="shared" si="5"/>
        <v xml:space="preserve"> </v>
      </c>
      <c r="Z108" s="3079"/>
      <c r="AA108" s="2158"/>
      <c r="AB108" s="2158"/>
      <c r="AC108" s="2158"/>
      <c r="AD108" s="2072"/>
      <c r="AF108" s="2053" t="s">
        <v>19938</v>
      </c>
    </row>
    <row r="109" spans="1:32">
      <c r="A109" s="2071">
        <f t="shared" si="6"/>
        <v>103</v>
      </c>
      <c r="B109" s="1622" t="s">
        <v>15226</v>
      </c>
      <c r="C109" s="30" t="s">
        <v>1660</v>
      </c>
      <c r="D109" s="45" t="s">
        <v>1659</v>
      </c>
      <c r="E109" s="33" t="s">
        <v>3966</v>
      </c>
      <c r="F109" s="30"/>
      <c r="G109" s="33" t="s">
        <v>2963</v>
      </c>
      <c r="H109" s="194"/>
      <c r="I109" s="1839" t="s">
        <v>17233</v>
      </c>
      <c r="J109" s="44" t="s">
        <v>532</v>
      </c>
      <c r="K109" s="43">
        <v>40</v>
      </c>
      <c r="L109" s="43">
        <v>0.74</v>
      </c>
      <c r="M109" s="43">
        <v>550</v>
      </c>
      <c r="N109" s="33" t="s">
        <v>818</v>
      </c>
      <c r="O109" s="33" t="s">
        <v>1817</v>
      </c>
      <c r="P109" s="33" t="s">
        <v>3218</v>
      </c>
      <c r="Q109" s="43">
        <v>0</v>
      </c>
      <c r="R109" s="43">
        <v>2</v>
      </c>
      <c r="S109" s="33" t="s">
        <v>1222</v>
      </c>
      <c r="T109" s="33"/>
      <c r="U109" s="348" t="str">
        <f t="shared" si="4"/>
        <v xml:space="preserve"> </v>
      </c>
      <c r="V109" s="33"/>
      <c r="W109" s="33"/>
      <c r="X109" s="33"/>
      <c r="Y109" s="329" t="str">
        <f t="shared" si="5"/>
        <v xml:space="preserve"> </v>
      </c>
      <c r="Z109" s="3079"/>
      <c r="AA109" s="2158"/>
      <c r="AB109" s="2158"/>
      <c r="AC109" s="2158"/>
      <c r="AD109" s="2072"/>
      <c r="AF109" s="2053" t="s">
        <v>19938</v>
      </c>
    </row>
    <row r="110" spans="1:32">
      <c r="A110" s="2071">
        <f t="shared" si="6"/>
        <v>104</v>
      </c>
      <c r="B110" s="1622" t="s">
        <v>15227</v>
      </c>
      <c r="C110" s="30" t="s">
        <v>1661</v>
      </c>
      <c r="D110" s="45" t="s">
        <v>1659</v>
      </c>
      <c r="E110" s="33" t="s">
        <v>4278</v>
      </c>
      <c r="F110" s="30"/>
      <c r="G110" s="33" t="s">
        <v>4277</v>
      </c>
      <c r="H110" s="194"/>
      <c r="I110" s="1839" t="s">
        <v>17233</v>
      </c>
      <c r="J110" s="44" t="s">
        <v>2650</v>
      </c>
      <c r="K110" s="43">
        <v>40</v>
      </c>
      <c r="L110" s="43">
        <v>-0.25</v>
      </c>
      <c r="M110" s="43">
        <v>0</v>
      </c>
      <c r="N110" s="33" t="s">
        <v>818</v>
      </c>
      <c r="O110" s="33" t="s">
        <v>1060</v>
      </c>
      <c r="P110" s="33" t="s">
        <v>3210</v>
      </c>
      <c r="Q110" s="43">
        <v>0</v>
      </c>
      <c r="R110" s="43">
        <v>1800</v>
      </c>
      <c r="S110" s="33" t="s">
        <v>818</v>
      </c>
      <c r="T110" s="33"/>
      <c r="U110" s="348" t="str">
        <f t="shared" si="4"/>
        <v xml:space="preserve"> </v>
      </c>
      <c r="V110" s="33"/>
      <c r="W110" s="33"/>
      <c r="X110" s="33"/>
      <c r="Y110" s="329" t="str">
        <f t="shared" si="5"/>
        <v xml:space="preserve"> </v>
      </c>
      <c r="Z110" s="3079"/>
      <c r="AA110" s="2158"/>
      <c r="AB110" s="2158"/>
      <c r="AC110" s="2158"/>
      <c r="AD110" s="2072"/>
      <c r="AF110" s="2053" t="s">
        <v>19938</v>
      </c>
    </row>
    <row r="111" spans="1:32">
      <c r="A111" s="2071">
        <f t="shared" si="6"/>
        <v>105</v>
      </c>
      <c r="B111" s="1622" t="s">
        <v>15228</v>
      </c>
      <c r="C111" s="30" t="s">
        <v>1662</v>
      </c>
      <c r="D111" s="45" t="s">
        <v>872</v>
      </c>
      <c r="E111" s="33" t="s">
        <v>2964</v>
      </c>
      <c r="F111" s="30"/>
      <c r="G111" s="33" t="s">
        <v>2963</v>
      </c>
      <c r="H111" s="194"/>
      <c r="I111" s="1839" t="s">
        <v>17234</v>
      </c>
      <c r="J111" s="44" t="s">
        <v>532</v>
      </c>
      <c r="K111" s="43">
        <v>40</v>
      </c>
      <c r="L111" s="43">
        <v>2.66</v>
      </c>
      <c r="M111" s="43">
        <v>0</v>
      </c>
      <c r="N111" s="33" t="s">
        <v>818</v>
      </c>
      <c r="O111" s="33" t="s">
        <v>738</v>
      </c>
      <c r="P111" s="33" t="s">
        <v>3210</v>
      </c>
      <c r="Q111" s="43">
        <v>0</v>
      </c>
      <c r="R111" s="43">
        <v>10</v>
      </c>
      <c r="S111" s="33" t="s">
        <v>1222</v>
      </c>
      <c r="T111" s="33"/>
      <c r="U111" s="348" t="str">
        <f t="shared" si="4"/>
        <v xml:space="preserve"> </v>
      </c>
      <c r="V111" s="33"/>
      <c r="W111" s="33"/>
      <c r="X111" s="33"/>
      <c r="Y111" s="329" t="str">
        <f t="shared" si="5"/>
        <v xml:space="preserve"> </v>
      </c>
      <c r="Z111" s="3079"/>
      <c r="AA111" s="2158"/>
      <c r="AB111" s="2158"/>
      <c r="AC111" s="2158"/>
      <c r="AD111" s="2072"/>
      <c r="AF111" s="2053" t="s">
        <v>19938</v>
      </c>
    </row>
    <row r="112" spans="1:32">
      <c r="A112" s="2071">
        <f t="shared" si="6"/>
        <v>106</v>
      </c>
      <c r="B112" s="1622" t="s">
        <v>15229</v>
      </c>
      <c r="C112" s="30" t="s">
        <v>1663</v>
      </c>
      <c r="D112" s="45" t="s">
        <v>2691</v>
      </c>
      <c r="E112" s="33" t="s">
        <v>4278</v>
      </c>
      <c r="F112" s="30"/>
      <c r="G112" s="33" t="s">
        <v>4277</v>
      </c>
      <c r="H112" s="194"/>
      <c r="I112" s="1839" t="s">
        <v>17235</v>
      </c>
      <c r="J112" s="44" t="s">
        <v>534</v>
      </c>
      <c r="K112" s="43">
        <v>40</v>
      </c>
      <c r="L112" s="43">
        <v>1.74</v>
      </c>
      <c r="M112" s="43">
        <v>277</v>
      </c>
      <c r="N112" s="33" t="s">
        <v>818</v>
      </c>
      <c r="O112" s="33" t="s">
        <v>1060</v>
      </c>
      <c r="P112" s="33" t="s">
        <v>3210</v>
      </c>
      <c r="Q112" s="43">
        <v>0</v>
      </c>
      <c r="R112" s="43">
        <v>600</v>
      </c>
      <c r="S112" s="33" t="s">
        <v>818</v>
      </c>
      <c r="T112" s="33"/>
      <c r="U112" s="348" t="str">
        <f t="shared" si="4"/>
        <v xml:space="preserve"> </v>
      </c>
      <c r="V112" s="33"/>
      <c r="W112" s="33"/>
      <c r="X112" s="33"/>
      <c r="Y112" s="329" t="str">
        <f t="shared" si="5"/>
        <v xml:space="preserve"> </v>
      </c>
      <c r="Z112" s="3079"/>
      <c r="AA112" s="2158"/>
      <c r="AB112" s="2158"/>
      <c r="AC112" s="2158"/>
      <c r="AD112" s="2072"/>
      <c r="AF112" s="2053" t="s">
        <v>19938</v>
      </c>
    </row>
    <row r="113" spans="1:32">
      <c r="A113" s="2071">
        <f t="shared" si="6"/>
        <v>107</v>
      </c>
      <c r="B113" s="1622" t="s">
        <v>15230</v>
      </c>
      <c r="C113" s="30" t="s">
        <v>112</v>
      </c>
      <c r="D113" s="45" t="s">
        <v>4861</v>
      </c>
      <c r="E113" s="2073" t="s">
        <v>3751</v>
      </c>
      <c r="F113" s="30" t="s">
        <v>17590</v>
      </c>
      <c r="G113" s="2073" t="s">
        <v>4381</v>
      </c>
      <c r="H113" s="2074"/>
      <c r="I113" s="1839" t="s">
        <v>17235</v>
      </c>
      <c r="J113" s="44" t="s">
        <v>279</v>
      </c>
      <c r="K113" s="43">
        <v>155</v>
      </c>
      <c r="L113" s="43">
        <v>4.5</v>
      </c>
      <c r="M113" s="43">
        <v>470</v>
      </c>
      <c r="N113" s="33" t="s">
        <v>818</v>
      </c>
      <c r="O113" s="33" t="s">
        <v>3749</v>
      </c>
      <c r="P113" s="33" t="s">
        <v>3210</v>
      </c>
      <c r="Q113" s="43">
        <v>0</v>
      </c>
      <c r="R113" s="43">
        <v>1000</v>
      </c>
      <c r="S113" s="33" t="s">
        <v>818</v>
      </c>
      <c r="T113" s="33"/>
      <c r="U113" s="348" t="str">
        <f t="shared" si="4"/>
        <v xml:space="preserve"> </v>
      </c>
      <c r="V113" s="33"/>
      <c r="W113" s="33"/>
      <c r="X113" s="33"/>
      <c r="Y113" s="329" t="str">
        <f t="shared" si="5"/>
        <v xml:space="preserve"> </v>
      </c>
      <c r="Z113" s="3079"/>
      <c r="AA113" s="2158"/>
      <c r="AB113" s="2158"/>
      <c r="AC113" s="2158"/>
      <c r="AD113" s="2072"/>
    </row>
    <row r="114" spans="1:32">
      <c r="A114" s="2071">
        <f t="shared" si="6"/>
        <v>108</v>
      </c>
      <c r="B114" s="1622" t="s">
        <v>15231</v>
      </c>
      <c r="C114" s="30" t="s">
        <v>113</v>
      </c>
      <c r="D114" s="45" t="s">
        <v>2696</v>
      </c>
      <c r="E114" s="33" t="s">
        <v>3970</v>
      </c>
      <c r="F114" s="30"/>
      <c r="G114" s="33" t="s">
        <v>2963</v>
      </c>
      <c r="H114" s="194"/>
      <c r="I114" s="1839" t="s">
        <v>17235</v>
      </c>
      <c r="J114" s="44" t="s">
        <v>4205</v>
      </c>
      <c r="K114" s="43">
        <v>204</v>
      </c>
      <c r="L114" s="43">
        <v>16</v>
      </c>
      <c r="M114" s="43">
        <v>104</v>
      </c>
      <c r="N114" s="33" t="s">
        <v>818</v>
      </c>
      <c r="O114" s="33" t="s">
        <v>1817</v>
      </c>
      <c r="P114" s="33" t="s">
        <v>3216</v>
      </c>
      <c r="Q114" s="43">
        <v>0</v>
      </c>
      <c r="R114" s="43">
        <v>250</v>
      </c>
      <c r="S114" s="33" t="s">
        <v>818</v>
      </c>
      <c r="T114" s="33"/>
      <c r="U114" s="348" t="str">
        <f t="shared" si="4"/>
        <v xml:space="preserve"> </v>
      </c>
      <c r="V114" s="33"/>
      <c r="W114" s="33"/>
      <c r="X114" s="33"/>
      <c r="Y114" s="329" t="str">
        <f t="shared" si="5"/>
        <v xml:space="preserve"> </v>
      </c>
      <c r="Z114" s="3079"/>
      <c r="AA114" s="2158"/>
      <c r="AB114" s="2158"/>
      <c r="AC114" s="2158"/>
      <c r="AD114" s="2072"/>
      <c r="AF114" s="2053" t="s">
        <v>19938</v>
      </c>
    </row>
    <row r="115" spans="1:32">
      <c r="A115" s="2071">
        <f t="shared" si="6"/>
        <v>109</v>
      </c>
      <c r="B115" s="1622" t="s">
        <v>15232</v>
      </c>
      <c r="C115" s="30" t="s">
        <v>114</v>
      </c>
      <c r="D115" s="45" t="s">
        <v>1355</v>
      </c>
      <c r="E115" s="33" t="s">
        <v>4278</v>
      </c>
      <c r="F115" s="30"/>
      <c r="G115" s="33" t="s">
        <v>4277</v>
      </c>
      <c r="H115" s="194"/>
      <c r="I115" s="1839" t="s">
        <v>17235</v>
      </c>
      <c r="J115" s="44" t="s">
        <v>4207</v>
      </c>
      <c r="K115" s="43">
        <v>40</v>
      </c>
      <c r="L115" s="43">
        <v>1.75</v>
      </c>
      <c r="M115" s="43">
        <v>138</v>
      </c>
      <c r="N115" s="33" t="s">
        <v>818</v>
      </c>
      <c r="O115" s="33" t="s">
        <v>1060</v>
      </c>
      <c r="P115" s="33" t="s">
        <v>3210</v>
      </c>
      <c r="Q115" s="43">
        <v>0</v>
      </c>
      <c r="R115" s="43">
        <v>300</v>
      </c>
      <c r="S115" s="33" t="s">
        <v>818</v>
      </c>
      <c r="T115" s="33"/>
      <c r="U115" s="348" t="str">
        <f t="shared" si="4"/>
        <v xml:space="preserve"> </v>
      </c>
      <c r="V115" s="33"/>
      <c r="W115" s="33"/>
      <c r="X115" s="33"/>
      <c r="Y115" s="329" t="str">
        <f t="shared" si="5"/>
        <v xml:space="preserve"> </v>
      </c>
      <c r="Z115" s="3079"/>
      <c r="AA115" s="2158"/>
      <c r="AB115" s="2158"/>
      <c r="AC115" s="2158"/>
      <c r="AD115" s="2072"/>
      <c r="AF115" s="2053" t="s">
        <v>19938</v>
      </c>
    </row>
    <row r="116" spans="1:32">
      <c r="A116" s="2071">
        <f t="shared" si="6"/>
        <v>110</v>
      </c>
      <c r="B116" s="1622" t="s">
        <v>15233</v>
      </c>
      <c r="C116" s="30" t="s">
        <v>116</v>
      </c>
      <c r="D116" s="45" t="s">
        <v>115</v>
      </c>
      <c r="E116" s="33" t="s">
        <v>2959</v>
      </c>
      <c r="F116" s="30"/>
      <c r="G116" s="33" t="s">
        <v>4277</v>
      </c>
      <c r="H116" s="194"/>
      <c r="I116" s="1839" t="s">
        <v>17236</v>
      </c>
      <c r="J116" s="44" t="s">
        <v>2651</v>
      </c>
      <c r="K116" s="43">
        <v>40</v>
      </c>
      <c r="L116" s="43">
        <v>1</v>
      </c>
      <c r="M116" s="43">
        <v>2</v>
      </c>
      <c r="N116" s="33" t="s">
        <v>818</v>
      </c>
      <c r="O116" s="33" t="s">
        <v>1060</v>
      </c>
      <c r="P116" s="33" t="s">
        <v>3210</v>
      </c>
      <c r="Q116" s="43">
        <v>0</v>
      </c>
      <c r="R116" s="43">
        <v>10</v>
      </c>
      <c r="S116" s="33" t="s">
        <v>818</v>
      </c>
      <c r="T116" s="33"/>
      <c r="U116" s="348" t="str">
        <f t="shared" si="4"/>
        <v xml:space="preserve"> </v>
      </c>
      <c r="V116" s="33"/>
      <c r="W116" s="33"/>
      <c r="X116" s="33"/>
      <c r="Y116" s="329" t="str">
        <f t="shared" si="5"/>
        <v xml:space="preserve"> </v>
      </c>
      <c r="Z116" s="3079"/>
      <c r="AA116" s="2158"/>
      <c r="AB116" s="2158"/>
      <c r="AC116" s="2158"/>
      <c r="AD116" s="2072"/>
      <c r="AF116" s="2053" t="s">
        <v>19938</v>
      </c>
    </row>
    <row r="117" spans="1:32">
      <c r="A117" s="2071">
        <f t="shared" si="6"/>
        <v>111</v>
      </c>
      <c r="B117" s="1622" t="s">
        <v>15234</v>
      </c>
      <c r="C117" s="30" t="s">
        <v>117</v>
      </c>
      <c r="D117" s="45" t="s">
        <v>115</v>
      </c>
      <c r="E117" s="33" t="s">
        <v>4278</v>
      </c>
      <c r="F117" s="30"/>
      <c r="G117" s="33" t="s">
        <v>4277</v>
      </c>
      <c r="H117" s="194"/>
      <c r="I117" s="1839" t="s">
        <v>17236</v>
      </c>
      <c r="J117" s="44" t="s">
        <v>2652</v>
      </c>
      <c r="K117" s="43">
        <v>40</v>
      </c>
      <c r="L117" s="43">
        <v>4</v>
      </c>
      <c r="M117" s="43">
        <v>2</v>
      </c>
      <c r="N117" s="33" t="s">
        <v>818</v>
      </c>
      <c r="O117" s="33" t="s">
        <v>1060</v>
      </c>
      <c r="P117" s="33" t="s">
        <v>3210</v>
      </c>
      <c r="Q117" s="43">
        <v>0</v>
      </c>
      <c r="R117" s="43">
        <v>10</v>
      </c>
      <c r="S117" s="33" t="s">
        <v>818</v>
      </c>
      <c r="T117" s="33"/>
      <c r="U117" s="348" t="str">
        <f t="shared" si="4"/>
        <v xml:space="preserve"> </v>
      </c>
      <c r="V117" s="33"/>
      <c r="W117" s="33"/>
      <c r="X117" s="33"/>
      <c r="Y117" s="329" t="str">
        <f t="shared" si="5"/>
        <v xml:space="preserve"> </v>
      </c>
      <c r="Z117" s="3079"/>
      <c r="AA117" s="2158"/>
      <c r="AB117" s="2158"/>
      <c r="AC117" s="2158"/>
      <c r="AD117" s="2072"/>
      <c r="AF117" s="2053" t="s">
        <v>19938</v>
      </c>
    </row>
    <row r="118" spans="1:32">
      <c r="A118" s="2071">
        <f t="shared" si="6"/>
        <v>112</v>
      </c>
      <c r="B118" s="1622" t="s">
        <v>15235</v>
      </c>
      <c r="C118" s="30" t="s">
        <v>118</v>
      </c>
      <c r="D118" s="45" t="s">
        <v>1612</v>
      </c>
      <c r="E118" s="33" t="s">
        <v>4278</v>
      </c>
      <c r="F118" s="30"/>
      <c r="G118" s="33" t="s">
        <v>4277</v>
      </c>
      <c r="H118" s="194"/>
      <c r="I118" s="1839" t="s">
        <v>17236</v>
      </c>
      <c r="J118" s="44" t="s">
        <v>535</v>
      </c>
      <c r="K118" s="43">
        <v>38</v>
      </c>
      <c r="L118" s="43">
        <v>20</v>
      </c>
      <c r="M118" s="43">
        <v>39.9</v>
      </c>
      <c r="N118" s="33" t="s">
        <v>818</v>
      </c>
      <c r="O118" s="33" t="s">
        <v>1060</v>
      </c>
      <c r="P118" s="33" t="s">
        <v>3205</v>
      </c>
      <c r="Q118" s="43">
        <v>0</v>
      </c>
      <c r="R118" s="43">
        <v>80</v>
      </c>
      <c r="S118" s="33" t="s">
        <v>818</v>
      </c>
      <c r="T118" s="33"/>
      <c r="U118" s="348" t="str">
        <f t="shared" si="4"/>
        <v xml:space="preserve"> </v>
      </c>
      <c r="V118" s="33"/>
      <c r="W118" s="33"/>
      <c r="X118" s="33"/>
      <c r="Y118" s="329" t="str">
        <f t="shared" si="5"/>
        <v xml:space="preserve"> </v>
      </c>
      <c r="Z118" s="3079"/>
      <c r="AA118" s="2158"/>
      <c r="AB118" s="2158"/>
      <c r="AC118" s="2158"/>
      <c r="AD118" s="2072"/>
      <c r="AF118" s="2053" t="s">
        <v>19938</v>
      </c>
    </row>
    <row r="119" spans="1:32">
      <c r="A119" s="2071">
        <f t="shared" si="6"/>
        <v>113</v>
      </c>
      <c r="B119" s="2783" t="s">
        <v>15236</v>
      </c>
      <c r="C119" s="30" t="s">
        <v>119</v>
      </c>
      <c r="D119" s="45" t="s">
        <v>1612</v>
      </c>
      <c r="E119" s="33" t="s">
        <v>20017</v>
      </c>
      <c r="F119" s="30"/>
      <c r="G119" s="33" t="s">
        <v>4588</v>
      </c>
      <c r="H119" s="194"/>
      <c r="I119" s="1839" t="s">
        <v>17236</v>
      </c>
      <c r="J119" s="44" t="s">
        <v>3887</v>
      </c>
      <c r="K119" s="43">
        <v>150</v>
      </c>
      <c r="L119" s="43">
        <v>20</v>
      </c>
      <c r="M119" s="43">
        <v>12.6</v>
      </c>
      <c r="N119" s="33" t="s">
        <v>818</v>
      </c>
      <c r="O119" s="33" t="s">
        <v>3749</v>
      </c>
      <c r="P119" s="33" t="s">
        <v>3205</v>
      </c>
      <c r="Q119" s="43">
        <v>0</v>
      </c>
      <c r="R119" s="43">
        <v>30</v>
      </c>
      <c r="S119" s="33" t="s">
        <v>818</v>
      </c>
      <c r="T119" s="33"/>
      <c r="U119" s="348" t="str">
        <f t="shared" si="4"/>
        <v xml:space="preserve"> </v>
      </c>
      <c r="V119" s="33"/>
      <c r="W119" s="33"/>
      <c r="X119" s="33"/>
      <c r="Y119" s="329" t="str">
        <f t="shared" si="5"/>
        <v xml:space="preserve"> </v>
      </c>
      <c r="Z119" s="3083">
        <v>45714</v>
      </c>
      <c r="AA119" s="2158"/>
      <c r="AB119" s="2158"/>
      <c r="AC119" s="2158"/>
      <c r="AD119" s="2072"/>
      <c r="AF119" s="2053" t="s">
        <v>19938</v>
      </c>
    </row>
    <row r="120" spans="1:32">
      <c r="A120" s="2071">
        <f t="shared" si="6"/>
        <v>114</v>
      </c>
      <c r="B120" s="1622" t="s">
        <v>15237</v>
      </c>
      <c r="C120" s="30" t="s">
        <v>121</v>
      </c>
      <c r="D120" s="45" t="s">
        <v>4338</v>
      </c>
      <c r="E120" s="33" t="s">
        <v>4278</v>
      </c>
      <c r="F120" s="30"/>
      <c r="G120" s="33" t="s">
        <v>4277</v>
      </c>
      <c r="H120" s="194"/>
      <c r="I120" s="1839" t="s">
        <v>17236</v>
      </c>
      <c r="J120" s="44" t="s">
        <v>532</v>
      </c>
      <c r="K120" s="43">
        <v>40</v>
      </c>
      <c r="L120" s="43">
        <v>0.81</v>
      </c>
      <c r="M120" s="43">
        <v>134</v>
      </c>
      <c r="N120" s="33" t="s">
        <v>818</v>
      </c>
      <c r="O120" s="33" t="s">
        <v>1060</v>
      </c>
      <c r="P120" s="33" t="s">
        <v>3210</v>
      </c>
      <c r="Q120" s="43">
        <v>0</v>
      </c>
      <c r="R120" s="43">
        <v>300</v>
      </c>
      <c r="S120" s="33" t="s">
        <v>818</v>
      </c>
      <c r="T120" s="33"/>
      <c r="U120" s="348" t="str">
        <f t="shared" si="4"/>
        <v xml:space="preserve"> </v>
      </c>
      <c r="V120" s="33"/>
      <c r="W120" s="33"/>
      <c r="X120" s="33"/>
      <c r="Y120" s="329" t="str">
        <f t="shared" si="5"/>
        <v xml:space="preserve"> </v>
      </c>
      <c r="Z120" s="3079"/>
      <c r="AA120" s="2158"/>
      <c r="AB120" s="2158"/>
      <c r="AC120" s="2158"/>
      <c r="AD120" s="2072"/>
      <c r="AF120" s="2053" t="s">
        <v>19938</v>
      </c>
    </row>
    <row r="121" spans="1:32">
      <c r="A121" s="2071">
        <f t="shared" si="6"/>
        <v>115</v>
      </c>
      <c r="B121" s="1622" t="s">
        <v>15238</v>
      </c>
      <c r="C121" s="30" t="s">
        <v>1678</v>
      </c>
      <c r="D121" s="126"/>
      <c r="E121" s="33" t="s">
        <v>2955</v>
      </c>
      <c r="F121" s="30"/>
      <c r="G121" s="33" t="s">
        <v>4277</v>
      </c>
      <c r="H121" s="194"/>
      <c r="I121" s="1839" t="s">
        <v>17236</v>
      </c>
      <c r="J121" s="30" t="s">
        <v>532</v>
      </c>
      <c r="K121" s="43">
        <v>40</v>
      </c>
      <c r="L121" s="43">
        <v>2.66</v>
      </c>
      <c r="M121" s="43">
        <v>1300</v>
      </c>
      <c r="N121" s="33" t="s">
        <v>818</v>
      </c>
      <c r="O121" s="33" t="s">
        <v>1060</v>
      </c>
      <c r="P121" s="33" t="s">
        <v>3210</v>
      </c>
      <c r="Q121" s="43">
        <v>0</v>
      </c>
      <c r="R121" s="43">
        <v>2000</v>
      </c>
      <c r="S121" s="33" t="s">
        <v>818</v>
      </c>
      <c r="T121" s="33"/>
      <c r="U121" s="348" t="str">
        <f t="shared" si="4"/>
        <v xml:space="preserve"> </v>
      </c>
      <c r="V121" s="33"/>
      <c r="W121" s="33"/>
      <c r="X121" s="33"/>
      <c r="Y121" s="329" t="str">
        <f t="shared" si="5"/>
        <v xml:space="preserve"> </v>
      </c>
      <c r="Z121" s="3079"/>
      <c r="AA121" s="2158"/>
      <c r="AB121" s="2158"/>
      <c r="AC121" s="2158"/>
      <c r="AD121" s="2072"/>
      <c r="AF121" s="2053" t="s">
        <v>19938</v>
      </c>
    </row>
    <row r="122" spans="1:32">
      <c r="A122" s="2071">
        <f t="shared" si="6"/>
        <v>116</v>
      </c>
      <c r="B122" s="1622" t="s">
        <v>15239</v>
      </c>
      <c r="C122" s="30" t="s">
        <v>382</v>
      </c>
      <c r="D122" s="45" t="s">
        <v>4338</v>
      </c>
      <c r="E122" s="33" t="s">
        <v>4278</v>
      </c>
      <c r="F122" s="30"/>
      <c r="G122" s="33" t="s">
        <v>4277</v>
      </c>
      <c r="H122" s="194"/>
      <c r="I122" s="1839" t="s">
        <v>17236</v>
      </c>
      <c r="J122" s="44" t="s">
        <v>2650</v>
      </c>
      <c r="K122" s="43">
        <v>20</v>
      </c>
      <c r="L122" s="43">
        <v>0.71</v>
      </c>
      <c r="M122" s="43">
        <v>47.2</v>
      </c>
      <c r="N122" s="33" t="s">
        <v>818</v>
      </c>
      <c r="O122" s="33" t="s">
        <v>1060</v>
      </c>
      <c r="P122" s="33" t="s">
        <v>3210</v>
      </c>
      <c r="Q122" s="43">
        <v>0</v>
      </c>
      <c r="R122" s="43">
        <v>100</v>
      </c>
      <c r="S122" s="33" t="s">
        <v>818</v>
      </c>
      <c r="T122" s="33"/>
      <c r="U122" s="348" t="str">
        <f t="shared" si="4"/>
        <v xml:space="preserve"> </v>
      </c>
      <c r="V122" s="33"/>
      <c r="W122" s="33"/>
      <c r="X122" s="33"/>
      <c r="Y122" s="329" t="str">
        <f t="shared" si="5"/>
        <v xml:space="preserve"> </v>
      </c>
      <c r="Z122" s="3079"/>
      <c r="AA122" s="2158"/>
      <c r="AB122" s="2158"/>
      <c r="AC122" s="2158"/>
      <c r="AD122" s="2072"/>
      <c r="AF122" s="2053" t="s">
        <v>19938</v>
      </c>
    </row>
    <row r="123" spans="1:32">
      <c r="A123" s="2071">
        <f t="shared" si="6"/>
        <v>117</v>
      </c>
      <c r="B123" s="1622" t="s">
        <v>15240</v>
      </c>
      <c r="C123" s="30" t="s">
        <v>1314</v>
      </c>
      <c r="D123" s="45" t="s">
        <v>1313</v>
      </c>
      <c r="E123" s="33" t="s">
        <v>2960</v>
      </c>
      <c r="F123" s="30"/>
      <c r="G123" s="33" t="s">
        <v>4277</v>
      </c>
      <c r="H123" s="194"/>
      <c r="I123" s="1839" t="s">
        <v>17236</v>
      </c>
      <c r="J123" s="44" t="s">
        <v>2653</v>
      </c>
      <c r="K123" s="43">
        <v>40</v>
      </c>
      <c r="L123" s="43">
        <v>1.0900000000000001</v>
      </c>
      <c r="M123" s="43">
        <v>19.899999999999999</v>
      </c>
      <c r="N123" s="33" t="s">
        <v>818</v>
      </c>
      <c r="O123" s="33" t="s">
        <v>1060</v>
      </c>
      <c r="P123" s="33" t="s">
        <v>3210</v>
      </c>
      <c r="Q123" s="43">
        <v>0</v>
      </c>
      <c r="R123" s="43">
        <v>40</v>
      </c>
      <c r="S123" s="33" t="s">
        <v>818</v>
      </c>
      <c r="T123" s="33"/>
      <c r="U123" s="348" t="str">
        <f t="shared" si="4"/>
        <v xml:space="preserve"> </v>
      </c>
      <c r="V123" s="33"/>
      <c r="W123" s="33"/>
      <c r="X123" s="33"/>
      <c r="Y123" s="329" t="str">
        <f t="shared" si="5"/>
        <v xml:space="preserve"> </v>
      </c>
      <c r="Z123" s="3079"/>
      <c r="AA123" s="2158"/>
      <c r="AB123" s="2158"/>
      <c r="AC123" s="2158"/>
      <c r="AD123" s="2072"/>
      <c r="AF123" s="2053" t="s">
        <v>19938</v>
      </c>
    </row>
    <row r="124" spans="1:32">
      <c r="A124" s="2071">
        <f t="shared" si="6"/>
        <v>118</v>
      </c>
      <c r="B124" s="1622" t="s">
        <v>15241</v>
      </c>
      <c r="C124" s="30" t="s">
        <v>3160</v>
      </c>
      <c r="D124" s="59" t="s">
        <v>1793</v>
      </c>
      <c r="E124" s="33" t="s">
        <v>3970</v>
      </c>
      <c r="F124" s="30"/>
      <c r="G124" s="33" t="s">
        <v>2963</v>
      </c>
      <c r="H124" s="194"/>
      <c r="I124" s="1839" t="s">
        <v>17236</v>
      </c>
      <c r="J124" s="44" t="s">
        <v>4205</v>
      </c>
      <c r="K124" s="43">
        <v>204</v>
      </c>
      <c r="L124" s="43">
        <v>16</v>
      </c>
      <c r="M124" s="43">
        <v>41</v>
      </c>
      <c r="N124" s="33" t="s">
        <v>818</v>
      </c>
      <c r="O124" s="33" t="s">
        <v>1817</v>
      </c>
      <c r="P124" s="33" t="s">
        <v>3216</v>
      </c>
      <c r="Q124" s="43">
        <v>0</v>
      </c>
      <c r="R124" s="43">
        <v>100</v>
      </c>
      <c r="S124" s="33" t="s">
        <v>818</v>
      </c>
      <c r="T124" s="33"/>
      <c r="U124" s="348" t="str">
        <f t="shared" si="4"/>
        <v xml:space="preserve"> </v>
      </c>
      <c r="V124" s="33"/>
      <c r="W124" s="33"/>
      <c r="X124" s="33"/>
      <c r="Y124" s="329" t="str">
        <f t="shared" si="5"/>
        <v xml:space="preserve"> </v>
      </c>
      <c r="Z124" s="3079"/>
      <c r="AA124" s="2158"/>
      <c r="AB124" s="2158"/>
      <c r="AC124" s="2158"/>
      <c r="AD124" s="2072"/>
      <c r="AF124" s="2053" t="s">
        <v>19938</v>
      </c>
    </row>
    <row r="125" spans="1:32">
      <c r="A125" s="2071">
        <f t="shared" si="6"/>
        <v>119</v>
      </c>
      <c r="B125" s="1622" t="s">
        <v>15242</v>
      </c>
      <c r="C125" s="30" t="s">
        <v>3161</v>
      </c>
      <c r="D125" s="45" t="s">
        <v>1793</v>
      </c>
      <c r="E125" s="33" t="s">
        <v>2961</v>
      </c>
      <c r="F125" s="30"/>
      <c r="G125" s="33" t="s">
        <v>4277</v>
      </c>
      <c r="H125" s="194"/>
      <c r="I125" s="1839" t="s">
        <v>17236</v>
      </c>
      <c r="J125" s="44" t="s">
        <v>535</v>
      </c>
      <c r="K125" s="43">
        <v>40</v>
      </c>
      <c r="L125" s="43">
        <v>1.24</v>
      </c>
      <c r="M125" s="43">
        <v>2</v>
      </c>
      <c r="N125" s="33" t="s">
        <v>818</v>
      </c>
      <c r="O125" s="33" t="s">
        <v>1060</v>
      </c>
      <c r="P125" s="33" t="s">
        <v>3210</v>
      </c>
      <c r="Q125" s="43">
        <v>0</v>
      </c>
      <c r="R125" s="43">
        <v>10</v>
      </c>
      <c r="S125" s="33" t="s">
        <v>818</v>
      </c>
      <c r="T125" s="33"/>
      <c r="U125" s="348" t="str">
        <f t="shared" si="4"/>
        <v xml:space="preserve"> </v>
      </c>
      <c r="V125" s="33"/>
      <c r="W125" s="33"/>
      <c r="X125" s="33"/>
      <c r="Y125" s="329" t="str">
        <f t="shared" si="5"/>
        <v xml:space="preserve"> </v>
      </c>
      <c r="Z125" s="3079"/>
      <c r="AA125" s="2158"/>
      <c r="AB125" s="2158"/>
      <c r="AC125" s="2158"/>
      <c r="AD125" s="2072"/>
    </row>
    <row r="126" spans="1:32">
      <c r="A126" s="2071">
        <f t="shared" si="6"/>
        <v>120</v>
      </c>
      <c r="B126" s="1622" t="s">
        <v>15243</v>
      </c>
      <c r="C126" s="30" t="s">
        <v>3162</v>
      </c>
      <c r="D126" s="45" t="s">
        <v>869</v>
      </c>
      <c r="E126" s="33" t="s">
        <v>4278</v>
      </c>
      <c r="F126" s="30"/>
      <c r="G126" s="33" t="s">
        <v>4277</v>
      </c>
      <c r="H126" s="194"/>
      <c r="I126" s="1839" t="s">
        <v>17236</v>
      </c>
      <c r="J126" s="44" t="s">
        <v>535</v>
      </c>
      <c r="K126" s="43">
        <v>40</v>
      </c>
      <c r="L126" s="43">
        <v>1.76</v>
      </c>
      <c r="M126" s="43">
        <v>37.799999999999997</v>
      </c>
      <c r="N126" s="33" t="s">
        <v>818</v>
      </c>
      <c r="O126" s="33" t="s">
        <v>1060</v>
      </c>
      <c r="P126" s="33" t="s">
        <v>3210</v>
      </c>
      <c r="Q126" s="43">
        <v>0</v>
      </c>
      <c r="R126" s="43">
        <v>80</v>
      </c>
      <c r="S126" s="33" t="s">
        <v>818</v>
      </c>
      <c r="T126" s="33"/>
      <c r="U126" s="348" t="str">
        <f t="shared" si="4"/>
        <v xml:space="preserve"> </v>
      </c>
      <c r="V126" s="33"/>
      <c r="W126" s="33"/>
      <c r="X126" s="33"/>
      <c r="Y126" s="329" t="str">
        <f t="shared" si="5"/>
        <v xml:space="preserve"> </v>
      </c>
      <c r="Z126" s="3079"/>
      <c r="AA126" s="2158"/>
      <c r="AB126" s="2158"/>
      <c r="AC126" s="2158"/>
      <c r="AD126" s="2072"/>
      <c r="AF126" s="2053" t="s">
        <v>19938</v>
      </c>
    </row>
    <row r="127" spans="1:32">
      <c r="A127" s="2071">
        <f t="shared" si="6"/>
        <v>121</v>
      </c>
      <c r="B127" s="1622" t="s">
        <v>15244</v>
      </c>
      <c r="C127" s="30" t="s">
        <v>3163</v>
      </c>
      <c r="D127" s="45" t="s">
        <v>1793</v>
      </c>
      <c r="E127" s="33" t="s">
        <v>2960</v>
      </c>
      <c r="F127" s="30"/>
      <c r="G127" s="33" t="s">
        <v>4277</v>
      </c>
      <c r="H127" s="194"/>
      <c r="I127" s="1839" t="s">
        <v>17236</v>
      </c>
      <c r="J127" s="44" t="s">
        <v>2650</v>
      </c>
      <c r="K127" s="43">
        <v>148</v>
      </c>
      <c r="L127" s="43">
        <v>1.74</v>
      </c>
      <c r="M127" s="43">
        <v>7.4</v>
      </c>
      <c r="N127" s="33" t="s">
        <v>818</v>
      </c>
      <c r="O127" s="33" t="s">
        <v>1060</v>
      </c>
      <c r="P127" s="33" t="s">
        <v>3210</v>
      </c>
      <c r="Q127" s="43">
        <v>0</v>
      </c>
      <c r="R127" s="43">
        <v>30</v>
      </c>
      <c r="S127" s="33" t="s">
        <v>818</v>
      </c>
      <c r="T127" s="33"/>
      <c r="U127" s="348" t="str">
        <f t="shared" si="4"/>
        <v xml:space="preserve"> </v>
      </c>
      <c r="V127" s="33"/>
      <c r="W127" s="33"/>
      <c r="X127" s="33"/>
      <c r="Y127" s="329" t="str">
        <f t="shared" si="5"/>
        <v xml:space="preserve"> </v>
      </c>
      <c r="Z127" s="3079"/>
      <c r="AA127" s="2158"/>
      <c r="AB127" s="2158"/>
      <c r="AC127" s="2158"/>
      <c r="AD127" s="2072"/>
      <c r="AF127" s="2053" t="s">
        <v>19938</v>
      </c>
    </row>
    <row r="128" spans="1:32">
      <c r="A128" s="2071">
        <f t="shared" si="6"/>
        <v>122</v>
      </c>
      <c r="B128" s="1622" t="s">
        <v>15245</v>
      </c>
      <c r="C128" s="30" t="s">
        <v>1772</v>
      </c>
      <c r="D128" s="45" t="s">
        <v>1103</v>
      </c>
      <c r="E128" s="2073" t="s">
        <v>3751</v>
      </c>
      <c r="F128" s="30" t="s">
        <v>17591</v>
      </c>
      <c r="G128" s="2073" t="s">
        <v>4381</v>
      </c>
      <c r="H128" s="2074"/>
      <c r="I128" s="1839" t="s">
        <v>17237</v>
      </c>
      <c r="J128" s="44" t="s">
        <v>531</v>
      </c>
      <c r="K128" s="43">
        <v>40</v>
      </c>
      <c r="L128" s="43">
        <v>3.23</v>
      </c>
      <c r="M128" s="43">
        <v>14454</v>
      </c>
      <c r="N128" s="33" t="s">
        <v>818</v>
      </c>
      <c r="O128" s="33" t="s">
        <v>3749</v>
      </c>
      <c r="P128" s="33" t="s">
        <v>3210</v>
      </c>
      <c r="Q128" s="43">
        <v>0</v>
      </c>
      <c r="R128" s="43">
        <v>20</v>
      </c>
      <c r="S128" s="33" t="s">
        <v>1222</v>
      </c>
      <c r="T128" s="33"/>
      <c r="U128" s="348" t="str">
        <f t="shared" si="4"/>
        <v xml:space="preserve"> </v>
      </c>
      <c r="V128" s="33"/>
      <c r="W128" s="33"/>
      <c r="X128" s="33"/>
      <c r="Y128" s="329" t="str">
        <f t="shared" si="5"/>
        <v xml:space="preserve"> </v>
      </c>
      <c r="Z128" s="3079"/>
      <c r="AA128" s="2158"/>
      <c r="AB128" s="2158"/>
      <c r="AC128" s="2158"/>
      <c r="AD128" s="2072"/>
    </row>
    <row r="129" spans="1:32">
      <c r="A129" s="2071">
        <f t="shared" si="6"/>
        <v>123</v>
      </c>
      <c r="B129" s="1622" t="s">
        <v>15246</v>
      </c>
      <c r="C129" s="30" t="s">
        <v>3165</v>
      </c>
      <c r="D129" s="45" t="s">
        <v>3164</v>
      </c>
      <c r="E129" s="33" t="s">
        <v>4278</v>
      </c>
      <c r="F129" s="30"/>
      <c r="G129" s="33" t="s">
        <v>4277</v>
      </c>
      <c r="H129" s="194"/>
      <c r="I129" s="1839" t="s">
        <v>17237</v>
      </c>
      <c r="J129" s="44" t="s">
        <v>2415</v>
      </c>
      <c r="K129" s="43">
        <v>20</v>
      </c>
      <c r="L129" s="43">
        <v>5.4</v>
      </c>
      <c r="M129" s="43">
        <v>65.5</v>
      </c>
      <c r="N129" s="33" t="s">
        <v>818</v>
      </c>
      <c r="O129" s="33" t="s">
        <v>1060</v>
      </c>
      <c r="P129" s="33" t="s">
        <v>3210</v>
      </c>
      <c r="Q129" s="43">
        <v>0</v>
      </c>
      <c r="R129" s="43">
        <v>120</v>
      </c>
      <c r="S129" s="33" t="s">
        <v>818</v>
      </c>
      <c r="T129" s="33"/>
      <c r="U129" s="348" t="str">
        <f t="shared" si="4"/>
        <v xml:space="preserve"> </v>
      </c>
      <c r="V129" s="33"/>
      <c r="W129" s="33"/>
      <c r="X129" s="33"/>
      <c r="Y129" s="329" t="str">
        <f t="shared" si="5"/>
        <v xml:space="preserve"> </v>
      </c>
      <c r="Z129" s="3079"/>
      <c r="AA129" s="2158"/>
      <c r="AB129" s="2158"/>
      <c r="AC129" s="2158"/>
      <c r="AD129" s="2072"/>
      <c r="AF129" s="2053" t="s">
        <v>19938</v>
      </c>
    </row>
    <row r="130" spans="1:32">
      <c r="A130" s="2071">
        <f t="shared" si="6"/>
        <v>124</v>
      </c>
      <c r="B130" s="1622" t="s">
        <v>15247</v>
      </c>
      <c r="C130" s="30" t="s">
        <v>3167</v>
      </c>
      <c r="D130" s="45" t="s">
        <v>3166</v>
      </c>
      <c r="E130" s="2073" t="s">
        <v>3751</v>
      </c>
      <c r="F130" s="30" t="s">
        <v>17592</v>
      </c>
      <c r="G130" s="2073" t="s">
        <v>4381</v>
      </c>
      <c r="H130" s="2074"/>
      <c r="I130" s="1839" t="s">
        <v>17237</v>
      </c>
      <c r="J130" s="44" t="s">
        <v>2654</v>
      </c>
      <c r="K130" s="43">
        <v>49</v>
      </c>
      <c r="L130" s="43">
        <v>2.5</v>
      </c>
      <c r="M130" s="43">
        <v>17321</v>
      </c>
      <c r="N130" s="33" t="s">
        <v>818</v>
      </c>
      <c r="O130" s="33" t="s">
        <v>3749</v>
      </c>
      <c r="P130" s="33" t="s">
        <v>3210</v>
      </c>
      <c r="Q130" s="43">
        <v>0</v>
      </c>
      <c r="R130" s="43">
        <v>24</v>
      </c>
      <c r="S130" s="33" t="s">
        <v>1222</v>
      </c>
      <c r="T130" s="33"/>
      <c r="U130" s="348" t="str">
        <f t="shared" si="4"/>
        <v xml:space="preserve"> </v>
      </c>
      <c r="V130" s="33"/>
      <c r="W130" s="33"/>
      <c r="X130" s="33"/>
      <c r="Y130" s="329" t="str">
        <f t="shared" si="5"/>
        <v xml:space="preserve"> </v>
      </c>
      <c r="Z130" s="3079"/>
      <c r="AA130" s="2158"/>
      <c r="AB130" s="2158"/>
      <c r="AC130" s="2158"/>
      <c r="AD130" s="2072"/>
    </row>
    <row r="131" spans="1:32">
      <c r="A131" s="2071">
        <f t="shared" si="6"/>
        <v>125</v>
      </c>
      <c r="B131" s="1622" t="s">
        <v>15248</v>
      </c>
      <c r="C131" s="30" t="s">
        <v>3169</v>
      </c>
      <c r="D131" s="45" t="s">
        <v>3168</v>
      </c>
      <c r="E131" s="2073" t="s">
        <v>3751</v>
      </c>
      <c r="F131" s="30" t="s">
        <v>17593</v>
      </c>
      <c r="G131" s="2073" t="s">
        <v>4381</v>
      </c>
      <c r="H131" s="2074"/>
      <c r="I131" s="1839" t="s">
        <v>17237</v>
      </c>
      <c r="J131" s="44" t="s">
        <v>279</v>
      </c>
      <c r="K131" s="43">
        <v>155</v>
      </c>
      <c r="L131" s="43">
        <v>4.5</v>
      </c>
      <c r="M131" s="43">
        <v>250</v>
      </c>
      <c r="N131" s="33" t="s">
        <v>818</v>
      </c>
      <c r="O131" s="33" t="s">
        <v>3749</v>
      </c>
      <c r="P131" s="33" t="s">
        <v>3210</v>
      </c>
      <c r="Q131" s="43">
        <v>0</v>
      </c>
      <c r="R131" s="43">
        <v>600</v>
      </c>
      <c r="S131" s="33" t="s">
        <v>818</v>
      </c>
      <c r="T131" s="33"/>
      <c r="U131" s="348" t="str">
        <f t="shared" si="4"/>
        <v xml:space="preserve"> </v>
      </c>
      <c r="V131" s="33"/>
      <c r="W131" s="33"/>
      <c r="X131" s="33"/>
      <c r="Y131" s="329" t="str">
        <f t="shared" si="5"/>
        <v xml:space="preserve"> </v>
      </c>
      <c r="Z131" s="3079"/>
      <c r="AA131" s="2158"/>
      <c r="AB131" s="2158"/>
      <c r="AC131" s="2158"/>
      <c r="AD131" s="2072"/>
    </row>
    <row r="132" spans="1:32">
      <c r="A132" s="2071">
        <f t="shared" si="6"/>
        <v>126</v>
      </c>
      <c r="B132" s="1622" t="s">
        <v>15249</v>
      </c>
      <c r="C132" s="30" t="s">
        <v>3941</v>
      </c>
      <c r="D132" s="45"/>
      <c r="E132" s="33"/>
      <c r="F132" s="30"/>
      <c r="G132" s="33"/>
      <c r="H132" s="194"/>
      <c r="I132" s="1839" t="s">
        <v>17237</v>
      </c>
      <c r="J132" s="44"/>
      <c r="K132" s="43"/>
      <c r="L132" s="43"/>
      <c r="M132" s="43"/>
      <c r="N132" s="33"/>
      <c r="O132" s="33" t="s">
        <v>1963</v>
      </c>
      <c r="P132" s="33"/>
      <c r="Q132" s="43"/>
      <c r="R132" s="43"/>
      <c r="S132" s="33"/>
      <c r="T132" s="33"/>
      <c r="U132" s="348" t="str">
        <f t="shared" si="4"/>
        <v xml:space="preserve"> </v>
      </c>
      <c r="V132" s="33"/>
      <c r="W132" s="33"/>
      <c r="X132" s="33"/>
      <c r="Y132" s="329" t="str">
        <f t="shared" si="5"/>
        <v xml:space="preserve"> </v>
      </c>
      <c r="Z132" s="3079"/>
      <c r="AA132" s="2158"/>
      <c r="AB132" s="2158"/>
      <c r="AC132" s="2158"/>
      <c r="AD132" s="2072"/>
    </row>
    <row r="133" spans="1:32">
      <c r="A133" s="2071">
        <f t="shared" si="6"/>
        <v>127</v>
      </c>
      <c r="B133" s="1622" t="s">
        <v>15250</v>
      </c>
      <c r="C133" s="30" t="s">
        <v>3170</v>
      </c>
      <c r="D133" s="45" t="s">
        <v>1518</v>
      </c>
      <c r="E133" s="2073" t="s">
        <v>3750</v>
      </c>
      <c r="F133" s="30"/>
      <c r="G133" s="2073" t="s">
        <v>4381</v>
      </c>
      <c r="H133" s="2074"/>
      <c r="I133" s="1839" t="s">
        <v>17237</v>
      </c>
      <c r="J133" s="44" t="s">
        <v>537</v>
      </c>
      <c r="K133" s="43">
        <v>95</v>
      </c>
      <c r="L133" s="43">
        <v>0.42</v>
      </c>
      <c r="M133" s="43">
        <v>12916</v>
      </c>
      <c r="N133" s="33" t="s">
        <v>818</v>
      </c>
      <c r="O133" s="33" t="s">
        <v>3749</v>
      </c>
      <c r="P133" s="33" t="s">
        <v>3210</v>
      </c>
      <c r="Q133" s="43">
        <v>0</v>
      </c>
      <c r="R133" s="43">
        <v>16</v>
      </c>
      <c r="S133" s="33" t="s">
        <v>1222</v>
      </c>
      <c r="T133" s="33"/>
      <c r="U133" s="348" t="str">
        <f t="shared" si="4"/>
        <v xml:space="preserve"> </v>
      </c>
      <c r="V133" s="33"/>
      <c r="W133" s="33"/>
      <c r="X133" s="33"/>
      <c r="Y133" s="329" t="str">
        <f t="shared" si="5"/>
        <v xml:space="preserve"> </v>
      </c>
      <c r="Z133" s="3079"/>
      <c r="AA133" s="2158"/>
      <c r="AB133" s="2158"/>
      <c r="AC133" s="2158"/>
      <c r="AD133" s="2072"/>
    </row>
    <row r="134" spans="1:32">
      <c r="A134" s="2071">
        <f t="shared" si="6"/>
        <v>128</v>
      </c>
      <c r="B134" s="1622" t="s">
        <v>15251</v>
      </c>
      <c r="C134" s="30" t="s">
        <v>3171</v>
      </c>
      <c r="D134" s="45" t="s">
        <v>3532</v>
      </c>
      <c r="E134" s="33" t="s">
        <v>3972</v>
      </c>
      <c r="F134" s="30" t="s">
        <v>3516</v>
      </c>
      <c r="G134" s="33" t="s">
        <v>2963</v>
      </c>
      <c r="H134" s="194"/>
      <c r="I134" s="1839" t="s">
        <v>17266</v>
      </c>
      <c r="J134" s="44" t="s">
        <v>537</v>
      </c>
      <c r="K134" s="43">
        <v>40</v>
      </c>
      <c r="L134" s="43">
        <v>4.1399999999999997</v>
      </c>
      <c r="M134" s="43">
        <v>2485</v>
      </c>
      <c r="N134" s="33" t="s">
        <v>818</v>
      </c>
      <c r="O134" s="33" t="s">
        <v>1817</v>
      </c>
      <c r="P134" s="33" t="s">
        <v>3210</v>
      </c>
      <c r="Q134" s="43">
        <v>0</v>
      </c>
      <c r="R134" s="43">
        <v>4</v>
      </c>
      <c r="S134" s="33" t="s">
        <v>1222</v>
      </c>
      <c r="T134" s="33"/>
      <c r="U134" s="348" t="str">
        <f t="shared" si="4"/>
        <v xml:space="preserve"> </v>
      </c>
      <c r="V134" s="33"/>
      <c r="W134" s="33"/>
      <c r="X134" s="33"/>
      <c r="Y134" s="329" t="str">
        <f t="shared" si="5"/>
        <v xml:space="preserve"> </v>
      </c>
      <c r="Z134" s="3079"/>
      <c r="AA134" s="2158"/>
      <c r="AB134" s="2158"/>
      <c r="AC134" s="2158"/>
      <c r="AD134" s="2072"/>
      <c r="AF134" s="2053" t="s">
        <v>19938</v>
      </c>
    </row>
    <row r="135" spans="1:32">
      <c r="A135" s="2071">
        <f t="shared" si="6"/>
        <v>129</v>
      </c>
      <c r="B135" s="1622" t="s">
        <v>15252</v>
      </c>
      <c r="C135" s="30" t="s">
        <v>3173</v>
      </c>
      <c r="D135" s="45" t="s">
        <v>3172</v>
      </c>
      <c r="E135" s="2073" t="s">
        <v>3751</v>
      </c>
      <c r="F135" s="30" t="s">
        <v>17594</v>
      </c>
      <c r="G135" s="2073" t="s">
        <v>4381</v>
      </c>
      <c r="H135" s="2074"/>
      <c r="I135" s="1839" t="s">
        <v>17266</v>
      </c>
      <c r="J135" s="44" t="s">
        <v>4205</v>
      </c>
      <c r="K135" s="43">
        <v>204</v>
      </c>
      <c r="L135" s="43">
        <v>16</v>
      </c>
      <c r="M135" s="43">
        <v>3196</v>
      </c>
      <c r="N135" s="33" t="s">
        <v>818</v>
      </c>
      <c r="O135" s="33" t="s">
        <v>3749</v>
      </c>
      <c r="P135" s="33" t="s">
        <v>3205</v>
      </c>
      <c r="Q135" s="43">
        <v>0</v>
      </c>
      <c r="R135" s="43">
        <v>4</v>
      </c>
      <c r="S135" s="33" t="s">
        <v>1222</v>
      </c>
      <c r="T135" s="33"/>
      <c r="U135" s="348" t="str">
        <f t="shared" si="4"/>
        <v xml:space="preserve"> </v>
      </c>
      <c r="V135" s="33"/>
      <c r="W135" s="33"/>
      <c r="X135" s="33"/>
      <c r="Y135" s="329" t="str">
        <f t="shared" si="5"/>
        <v xml:space="preserve"> </v>
      </c>
      <c r="Z135" s="3079"/>
      <c r="AA135" s="2158"/>
      <c r="AB135" s="2158"/>
      <c r="AC135" s="2158"/>
      <c r="AD135" s="2072"/>
    </row>
    <row r="136" spans="1:32">
      <c r="A136" s="2071">
        <f t="shared" si="6"/>
        <v>130</v>
      </c>
      <c r="B136" s="1622" t="s">
        <v>15253</v>
      </c>
      <c r="C136" s="30" t="s">
        <v>3174</v>
      </c>
      <c r="D136" s="45" t="s">
        <v>881</v>
      </c>
      <c r="E136" s="33" t="s">
        <v>4278</v>
      </c>
      <c r="F136" s="30"/>
      <c r="G136" s="33" t="s">
        <v>4277</v>
      </c>
      <c r="H136" s="194"/>
      <c r="I136" s="1839" t="s">
        <v>17266</v>
      </c>
      <c r="J136" s="44" t="s">
        <v>538</v>
      </c>
      <c r="K136" s="43">
        <v>159</v>
      </c>
      <c r="L136" s="43">
        <v>1.79</v>
      </c>
      <c r="M136" s="43">
        <v>360</v>
      </c>
      <c r="N136" s="33" t="s">
        <v>818</v>
      </c>
      <c r="O136" s="33" t="s">
        <v>1060</v>
      </c>
      <c r="P136" s="33" t="s">
        <v>3210</v>
      </c>
      <c r="Q136" s="43">
        <v>0</v>
      </c>
      <c r="R136" s="43">
        <v>500</v>
      </c>
      <c r="S136" s="33" t="s">
        <v>818</v>
      </c>
      <c r="T136" s="33"/>
      <c r="U136" s="348" t="str">
        <f t="shared" si="4"/>
        <v xml:space="preserve"> </v>
      </c>
      <c r="V136" s="33"/>
      <c r="W136" s="33"/>
      <c r="X136" s="33"/>
      <c r="Y136" s="329" t="str">
        <f t="shared" si="5"/>
        <v xml:space="preserve"> </v>
      </c>
      <c r="Z136" s="3079"/>
      <c r="AA136" s="2158"/>
      <c r="AB136" s="2158"/>
      <c r="AC136" s="2158"/>
      <c r="AD136" s="2072"/>
      <c r="AF136" s="2053" t="s">
        <v>19938</v>
      </c>
    </row>
    <row r="137" spans="1:32">
      <c r="A137" s="2071">
        <f t="shared" si="6"/>
        <v>131</v>
      </c>
      <c r="B137" s="1622" t="s">
        <v>15254</v>
      </c>
      <c r="C137" s="30" t="s">
        <v>3175</v>
      </c>
      <c r="D137" s="45" t="s">
        <v>1104</v>
      </c>
      <c r="E137" s="2073" t="s">
        <v>3750</v>
      </c>
      <c r="F137" s="30"/>
      <c r="G137" s="2073" t="s">
        <v>4381</v>
      </c>
      <c r="H137" s="2074"/>
      <c r="I137" s="1839" t="s">
        <v>17238</v>
      </c>
      <c r="J137" s="44" t="s">
        <v>537</v>
      </c>
      <c r="K137" s="43">
        <v>40</v>
      </c>
      <c r="L137" s="43">
        <v>4.8499999999999996</v>
      </c>
      <c r="M137" s="43">
        <v>12427</v>
      </c>
      <c r="N137" s="33" t="s">
        <v>818</v>
      </c>
      <c r="O137" s="33" t="s">
        <v>3749</v>
      </c>
      <c r="P137" s="33" t="s">
        <v>3210</v>
      </c>
      <c r="Q137" s="43">
        <v>0</v>
      </c>
      <c r="R137" s="43">
        <v>16</v>
      </c>
      <c r="S137" s="33" t="s">
        <v>1222</v>
      </c>
      <c r="T137" s="33"/>
      <c r="U137" s="348" t="str">
        <f t="shared" si="4"/>
        <v xml:space="preserve"> </v>
      </c>
      <c r="V137" s="33"/>
      <c r="W137" s="33"/>
      <c r="X137" s="33"/>
      <c r="Y137" s="329" t="str">
        <f t="shared" si="5"/>
        <v xml:space="preserve"> </v>
      </c>
      <c r="Z137" s="3079"/>
      <c r="AA137" s="2158"/>
      <c r="AB137" s="2158"/>
      <c r="AC137" s="2158"/>
      <c r="AD137" s="2072"/>
    </row>
    <row r="138" spans="1:32">
      <c r="A138" s="2071">
        <f t="shared" si="6"/>
        <v>132</v>
      </c>
      <c r="B138" s="1622" t="s">
        <v>15255</v>
      </c>
      <c r="C138" s="30" t="s">
        <v>3176</v>
      </c>
      <c r="D138" s="45" t="s">
        <v>3168</v>
      </c>
      <c r="E138" s="2073" t="s">
        <v>3751</v>
      </c>
      <c r="F138" s="30" t="s">
        <v>17595</v>
      </c>
      <c r="G138" s="2073" t="s">
        <v>4381</v>
      </c>
      <c r="H138" s="2074"/>
      <c r="I138" s="1839" t="s">
        <v>17238</v>
      </c>
      <c r="J138" s="44" t="s">
        <v>4208</v>
      </c>
      <c r="K138" s="43">
        <v>40</v>
      </c>
      <c r="L138" s="43">
        <v>3.48</v>
      </c>
      <c r="M138" s="43">
        <v>18030</v>
      </c>
      <c r="N138" s="33" t="s">
        <v>818</v>
      </c>
      <c r="O138" s="33" t="s">
        <v>3749</v>
      </c>
      <c r="P138" s="33" t="s">
        <v>3210</v>
      </c>
      <c r="Q138" s="43">
        <v>0</v>
      </c>
      <c r="R138" s="43">
        <v>40</v>
      </c>
      <c r="S138" s="33" t="s">
        <v>1222</v>
      </c>
      <c r="T138" s="33"/>
      <c r="U138" s="348" t="str">
        <f t="shared" si="4"/>
        <v xml:space="preserve"> </v>
      </c>
      <c r="V138" s="33"/>
      <c r="W138" s="33"/>
      <c r="X138" s="33"/>
      <c r="Y138" s="329" t="str">
        <f t="shared" si="5"/>
        <v xml:space="preserve"> </v>
      </c>
      <c r="Z138" s="3079"/>
      <c r="AA138" s="2158"/>
      <c r="AB138" s="2158"/>
      <c r="AC138" s="2158"/>
      <c r="AD138" s="2072"/>
    </row>
    <row r="139" spans="1:32">
      <c r="A139" s="2071">
        <f t="shared" si="6"/>
        <v>133</v>
      </c>
      <c r="B139" s="1622" t="s">
        <v>15256</v>
      </c>
      <c r="C139" s="30" t="s">
        <v>3177</v>
      </c>
      <c r="D139" s="45" t="s">
        <v>2722</v>
      </c>
      <c r="E139" s="2073" t="s">
        <v>3751</v>
      </c>
      <c r="F139" s="30" t="s">
        <v>17596</v>
      </c>
      <c r="G139" s="2073" t="s">
        <v>4381</v>
      </c>
      <c r="H139" s="2074"/>
      <c r="I139" s="1839" t="s">
        <v>17238</v>
      </c>
      <c r="J139" s="44" t="s">
        <v>4208</v>
      </c>
      <c r="K139" s="43">
        <v>62</v>
      </c>
      <c r="L139" s="43">
        <v>4.5</v>
      </c>
      <c r="M139" s="43">
        <v>31664</v>
      </c>
      <c r="N139" s="33" t="s">
        <v>818</v>
      </c>
      <c r="O139" s="33" t="s">
        <v>3749</v>
      </c>
      <c r="P139" s="33" t="s">
        <v>3210</v>
      </c>
      <c r="Q139" s="43">
        <v>0</v>
      </c>
      <c r="R139" s="43">
        <v>40</v>
      </c>
      <c r="S139" s="33" t="s">
        <v>1222</v>
      </c>
      <c r="T139" s="33"/>
      <c r="U139" s="348" t="str">
        <f t="shared" si="4"/>
        <v xml:space="preserve"> </v>
      </c>
      <c r="V139" s="33"/>
      <c r="W139" s="33"/>
      <c r="X139" s="33"/>
      <c r="Y139" s="329" t="str">
        <f t="shared" si="5"/>
        <v xml:space="preserve"> </v>
      </c>
      <c r="Z139" s="3079"/>
      <c r="AA139" s="2158"/>
      <c r="AB139" s="2158"/>
      <c r="AC139" s="2158"/>
      <c r="AD139" s="2072"/>
    </row>
    <row r="140" spans="1:32">
      <c r="A140" s="2071">
        <f t="shared" si="6"/>
        <v>134</v>
      </c>
      <c r="B140" s="1622" t="s">
        <v>15257</v>
      </c>
      <c r="C140" s="30" t="s">
        <v>3178</v>
      </c>
      <c r="D140" s="45" t="s">
        <v>813</v>
      </c>
      <c r="E140" s="33" t="s">
        <v>720</v>
      </c>
      <c r="F140" s="30"/>
      <c r="G140" s="33" t="s">
        <v>4381</v>
      </c>
      <c r="H140" s="194"/>
      <c r="I140" s="1839" t="s">
        <v>3516</v>
      </c>
      <c r="J140" s="44" t="s">
        <v>391</v>
      </c>
      <c r="K140" s="43">
        <v>56</v>
      </c>
      <c r="L140" s="43">
        <v>44.9</v>
      </c>
      <c r="M140" s="43">
        <v>62122</v>
      </c>
      <c r="N140" s="33" t="s">
        <v>818</v>
      </c>
      <c r="O140" s="33" t="s">
        <v>2778</v>
      </c>
      <c r="P140" s="33" t="s">
        <v>3208</v>
      </c>
      <c r="Q140" s="43">
        <v>0</v>
      </c>
      <c r="R140" s="43">
        <v>80</v>
      </c>
      <c r="S140" s="33" t="s">
        <v>1222</v>
      </c>
      <c r="T140" s="33"/>
      <c r="U140" s="348" t="str">
        <f t="shared" si="4"/>
        <v xml:space="preserve"> </v>
      </c>
      <c r="V140" s="33"/>
      <c r="W140" s="33"/>
      <c r="X140" s="33"/>
      <c r="Y140" s="329" t="str">
        <f t="shared" si="5"/>
        <v xml:space="preserve"> </v>
      </c>
      <c r="Z140" s="3079"/>
      <c r="AA140" s="2158"/>
      <c r="AB140" s="2158"/>
      <c r="AC140" s="2158"/>
      <c r="AD140" s="2072"/>
      <c r="AF140" s="2053" t="s">
        <v>19938</v>
      </c>
    </row>
    <row r="141" spans="1:32">
      <c r="A141" s="2071">
        <f t="shared" si="6"/>
        <v>135</v>
      </c>
      <c r="B141" s="1622" t="s">
        <v>15258</v>
      </c>
      <c r="C141" s="30" t="s">
        <v>3179</v>
      </c>
      <c r="D141" s="45" t="s">
        <v>813</v>
      </c>
      <c r="E141" s="33" t="s">
        <v>720</v>
      </c>
      <c r="F141" s="30"/>
      <c r="G141" s="33" t="s">
        <v>4381</v>
      </c>
      <c r="H141" s="194"/>
      <c r="I141" s="1839" t="s">
        <v>3516</v>
      </c>
      <c r="J141" s="44" t="s">
        <v>391</v>
      </c>
      <c r="K141" s="43">
        <v>56</v>
      </c>
      <c r="L141" s="43">
        <v>44.9</v>
      </c>
      <c r="M141" s="43">
        <v>62122</v>
      </c>
      <c r="N141" s="33" t="s">
        <v>818</v>
      </c>
      <c r="O141" s="33" t="s">
        <v>2778</v>
      </c>
      <c r="P141" s="33" t="s">
        <v>3208</v>
      </c>
      <c r="Q141" s="43">
        <v>0</v>
      </c>
      <c r="R141" s="43">
        <v>80</v>
      </c>
      <c r="S141" s="33" t="s">
        <v>1222</v>
      </c>
      <c r="T141" s="33"/>
      <c r="U141" s="348" t="str">
        <f t="shared" si="4"/>
        <v xml:space="preserve"> </v>
      </c>
      <c r="V141" s="33"/>
      <c r="W141" s="33"/>
      <c r="X141" s="33"/>
      <c r="Y141" s="329" t="str">
        <f t="shared" si="5"/>
        <v xml:space="preserve"> </v>
      </c>
      <c r="Z141" s="3079"/>
      <c r="AA141" s="2158"/>
      <c r="AB141" s="2158"/>
      <c r="AC141" s="2158"/>
      <c r="AD141" s="2072"/>
      <c r="AF141" s="2053" t="s">
        <v>19938</v>
      </c>
    </row>
    <row r="142" spans="1:32">
      <c r="A142" s="2071">
        <f t="shared" si="6"/>
        <v>136</v>
      </c>
      <c r="B142" s="1622" t="s">
        <v>15259</v>
      </c>
      <c r="C142" s="30" t="s">
        <v>2748</v>
      </c>
      <c r="D142" s="45" t="s">
        <v>813</v>
      </c>
      <c r="E142" s="2073" t="s">
        <v>3751</v>
      </c>
      <c r="F142" s="30" t="s">
        <v>17597</v>
      </c>
      <c r="G142" s="2073" t="s">
        <v>4381</v>
      </c>
      <c r="H142" s="2074"/>
      <c r="I142" s="1839" t="s">
        <v>3516</v>
      </c>
      <c r="J142" s="44" t="s">
        <v>391</v>
      </c>
      <c r="K142" s="43">
        <v>56</v>
      </c>
      <c r="L142" s="43">
        <v>43.1</v>
      </c>
      <c r="M142" s="43">
        <v>62122</v>
      </c>
      <c r="N142" s="33" t="s">
        <v>818</v>
      </c>
      <c r="O142" s="33" t="s">
        <v>3749</v>
      </c>
      <c r="P142" s="33" t="s">
        <v>3208</v>
      </c>
      <c r="Q142" s="43">
        <v>0</v>
      </c>
      <c r="R142" s="43">
        <v>80</v>
      </c>
      <c r="S142" s="33" t="s">
        <v>1222</v>
      </c>
      <c r="T142" s="33"/>
      <c r="U142" s="348" t="str">
        <f t="shared" si="4"/>
        <v xml:space="preserve"> </v>
      </c>
      <c r="V142" s="33"/>
      <c r="W142" s="33"/>
      <c r="X142" s="33"/>
      <c r="Y142" s="329" t="str">
        <f t="shared" si="5"/>
        <v xml:space="preserve"> </v>
      </c>
      <c r="Z142" s="3079"/>
      <c r="AA142" s="2158"/>
      <c r="AB142" s="2158"/>
      <c r="AC142" s="2158"/>
      <c r="AD142" s="2072"/>
    </row>
    <row r="143" spans="1:32">
      <c r="A143" s="2071">
        <f t="shared" si="6"/>
        <v>137</v>
      </c>
      <c r="B143" s="1622" t="s">
        <v>15260</v>
      </c>
      <c r="C143" s="30" t="s">
        <v>1522</v>
      </c>
      <c r="D143" s="45" t="s">
        <v>1521</v>
      </c>
      <c r="E143" s="2073" t="s">
        <v>3751</v>
      </c>
      <c r="F143" s="30" t="s">
        <v>17598</v>
      </c>
      <c r="G143" s="2073" t="s">
        <v>4381</v>
      </c>
      <c r="H143" s="2074"/>
      <c r="I143" s="1839" t="s">
        <v>17238</v>
      </c>
      <c r="J143" s="44" t="s">
        <v>3776</v>
      </c>
      <c r="K143" s="43">
        <v>45</v>
      </c>
      <c r="L143" s="43">
        <v>42</v>
      </c>
      <c r="M143" s="43">
        <v>6140</v>
      </c>
      <c r="N143" s="33" t="s">
        <v>2528</v>
      </c>
      <c r="O143" s="33" t="s">
        <v>3749</v>
      </c>
      <c r="P143" s="33" t="s">
        <v>3208</v>
      </c>
      <c r="Q143" s="43">
        <v>0</v>
      </c>
      <c r="R143" s="43">
        <v>8000</v>
      </c>
      <c r="S143" s="33" t="s">
        <v>2528</v>
      </c>
      <c r="T143" s="33"/>
      <c r="U143" s="348" t="str">
        <f t="shared" si="4"/>
        <v xml:space="preserve"> </v>
      </c>
      <c r="V143" s="33"/>
      <c r="W143" s="33"/>
      <c r="X143" s="33"/>
      <c r="Y143" s="329" t="str">
        <f t="shared" si="5"/>
        <v xml:space="preserve"> </v>
      </c>
      <c r="Z143" s="3079"/>
      <c r="AA143" s="2158"/>
      <c r="AB143" s="2158"/>
      <c r="AC143" s="2158"/>
      <c r="AD143" s="2072"/>
    </row>
    <row r="144" spans="1:32">
      <c r="A144" s="2071">
        <f t="shared" si="6"/>
        <v>138</v>
      </c>
      <c r="B144" s="1622" t="s">
        <v>15261</v>
      </c>
      <c r="C144" s="30" t="s">
        <v>4288</v>
      </c>
      <c r="D144" s="59" t="s">
        <v>229</v>
      </c>
      <c r="E144" s="2073" t="s">
        <v>3751</v>
      </c>
      <c r="F144" s="30" t="s">
        <v>17599</v>
      </c>
      <c r="G144" s="2073" t="s">
        <v>4381</v>
      </c>
      <c r="H144" s="2074"/>
      <c r="I144" s="1839" t="s">
        <v>17238</v>
      </c>
      <c r="J144" s="44" t="s">
        <v>4271</v>
      </c>
      <c r="K144" s="43">
        <v>45</v>
      </c>
      <c r="L144" s="43">
        <v>41.8</v>
      </c>
      <c r="M144" s="43">
        <v>4709</v>
      </c>
      <c r="N144" s="33" t="s">
        <v>2528</v>
      </c>
      <c r="O144" s="33" t="s">
        <v>3749</v>
      </c>
      <c r="P144" s="33" t="s">
        <v>3208</v>
      </c>
      <c r="Q144" s="43">
        <v>0</v>
      </c>
      <c r="R144" s="43">
        <v>6000</v>
      </c>
      <c r="S144" s="33" t="s">
        <v>2528</v>
      </c>
      <c r="T144" s="33"/>
      <c r="U144" s="348" t="str">
        <f t="shared" si="4"/>
        <v xml:space="preserve"> </v>
      </c>
      <c r="V144" s="33"/>
      <c r="W144" s="33"/>
      <c r="X144" s="33"/>
      <c r="Y144" s="329" t="str">
        <f t="shared" si="5"/>
        <v xml:space="preserve"> </v>
      </c>
      <c r="Z144" s="3079"/>
      <c r="AA144" s="2158"/>
      <c r="AB144" s="2158"/>
      <c r="AC144" s="2158"/>
      <c r="AD144" s="2072"/>
    </row>
    <row r="145" spans="1:32">
      <c r="A145" s="2071">
        <f t="shared" si="6"/>
        <v>139</v>
      </c>
      <c r="B145" s="1622" t="s">
        <v>15262</v>
      </c>
      <c r="C145" s="30" t="s">
        <v>230</v>
      </c>
      <c r="D145" s="45" t="s">
        <v>562</v>
      </c>
      <c r="E145" s="2073" t="s">
        <v>3751</v>
      </c>
      <c r="F145" s="30" t="s">
        <v>17600</v>
      </c>
      <c r="G145" s="2073" t="s">
        <v>4381</v>
      </c>
      <c r="H145" s="2074"/>
      <c r="I145" s="1839" t="s">
        <v>3516</v>
      </c>
      <c r="J145" s="44" t="s">
        <v>3777</v>
      </c>
      <c r="K145" s="43">
        <v>41</v>
      </c>
      <c r="L145" s="43">
        <v>40.299999999999997</v>
      </c>
      <c r="M145" s="43">
        <v>33000</v>
      </c>
      <c r="N145" s="33" t="s">
        <v>2528</v>
      </c>
      <c r="O145" s="33" t="s">
        <v>3749</v>
      </c>
      <c r="P145" s="33" t="s">
        <v>3208</v>
      </c>
      <c r="Q145" s="43">
        <v>0</v>
      </c>
      <c r="R145" s="43">
        <v>50</v>
      </c>
      <c r="S145" s="33" t="s">
        <v>1503</v>
      </c>
      <c r="T145" s="33"/>
      <c r="U145" s="348" t="str">
        <f t="shared" si="4"/>
        <v xml:space="preserve"> </v>
      </c>
      <c r="V145" s="33"/>
      <c r="W145" s="33"/>
      <c r="X145" s="33"/>
      <c r="Y145" s="329" t="str">
        <f t="shared" si="5"/>
        <v xml:space="preserve"> </v>
      </c>
      <c r="Z145" s="3079"/>
      <c r="AA145" s="2158"/>
      <c r="AB145" s="2158"/>
      <c r="AC145" s="2158"/>
      <c r="AD145" s="2072"/>
    </row>
    <row r="146" spans="1:32">
      <c r="A146" s="2071">
        <f t="shared" si="6"/>
        <v>140</v>
      </c>
      <c r="B146" s="1622" t="s">
        <v>15263</v>
      </c>
      <c r="C146" s="30" t="s">
        <v>230</v>
      </c>
      <c r="D146" s="45" t="s">
        <v>231</v>
      </c>
      <c r="E146" s="2073" t="s">
        <v>3751</v>
      </c>
      <c r="F146" s="30" t="s">
        <v>17601</v>
      </c>
      <c r="G146" s="2073" t="s">
        <v>4381</v>
      </c>
      <c r="H146" s="2074"/>
      <c r="I146" s="1839" t="s">
        <v>3516</v>
      </c>
      <c r="J146" s="44" t="s">
        <v>3777</v>
      </c>
      <c r="K146" s="43">
        <v>41</v>
      </c>
      <c r="L146" s="43">
        <v>40.299999999999997</v>
      </c>
      <c r="M146" s="43">
        <v>9900</v>
      </c>
      <c r="N146" s="33" t="s">
        <v>2528</v>
      </c>
      <c r="O146" s="33" t="s">
        <v>3749</v>
      </c>
      <c r="P146" s="33" t="s">
        <v>3208</v>
      </c>
      <c r="Q146" s="43">
        <v>0</v>
      </c>
      <c r="R146" s="43">
        <v>50</v>
      </c>
      <c r="S146" s="33" t="s">
        <v>1503</v>
      </c>
      <c r="T146" s="33"/>
      <c r="U146" s="348" t="str">
        <f t="shared" si="4"/>
        <v xml:space="preserve"> </v>
      </c>
      <c r="V146" s="33"/>
      <c r="W146" s="33"/>
      <c r="X146" s="33"/>
      <c r="Y146" s="329" t="str">
        <f t="shared" si="5"/>
        <v xml:space="preserve"> </v>
      </c>
      <c r="Z146" s="3079"/>
      <c r="AA146" s="2158"/>
      <c r="AB146" s="2158"/>
      <c r="AC146" s="2158"/>
      <c r="AD146" s="2072"/>
    </row>
    <row r="147" spans="1:32">
      <c r="A147" s="2071">
        <f t="shared" si="6"/>
        <v>141</v>
      </c>
      <c r="B147" s="1622" t="s">
        <v>15264</v>
      </c>
      <c r="C147" s="30" t="s">
        <v>230</v>
      </c>
      <c r="D147" s="45" t="s">
        <v>2722</v>
      </c>
      <c r="E147" s="2073" t="s">
        <v>3751</v>
      </c>
      <c r="F147" s="30" t="s">
        <v>17602</v>
      </c>
      <c r="G147" s="2073" t="s">
        <v>4381</v>
      </c>
      <c r="H147" s="2074"/>
      <c r="I147" s="1839" t="s">
        <v>3516</v>
      </c>
      <c r="J147" s="44" t="s">
        <v>3777</v>
      </c>
      <c r="K147" s="43">
        <v>41</v>
      </c>
      <c r="L147" s="43">
        <v>40.299999999999997</v>
      </c>
      <c r="M147" s="43">
        <v>6600</v>
      </c>
      <c r="N147" s="33" t="s">
        <v>2528</v>
      </c>
      <c r="O147" s="33" t="s">
        <v>3749</v>
      </c>
      <c r="P147" s="33" t="s">
        <v>3208</v>
      </c>
      <c r="Q147" s="43">
        <v>0</v>
      </c>
      <c r="R147" s="43">
        <v>20</v>
      </c>
      <c r="S147" s="33" t="s">
        <v>1503</v>
      </c>
      <c r="T147" s="33"/>
      <c r="U147" s="348" t="str">
        <f t="shared" ref="U147:U213" si="7">IF(ISERROR(INDEX(data,MATCH(LEN(W147),item,0),2))," ",INDEX(data,MATCH(LEN(W147),item,0),2))</f>
        <v xml:space="preserve"> </v>
      </c>
      <c r="V147" s="33"/>
      <c r="W147" s="33"/>
      <c r="X147" s="33"/>
      <c r="Y147" s="329" t="str">
        <f t="shared" si="5"/>
        <v xml:space="preserve"> </v>
      </c>
      <c r="Z147" s="3079"/>
      <c r="AA147" s="2158"/>
      <c r="AB147" s="2158"/>
      <c r="AC147" s="2158"/>
      <c r="AD147" s="2072"/>
    </row>
    <row r="148" spans="1:32">
      <c r="A148" s="2071">
        <f t="shared" si="6"/>
        <v>142</v>
      </c>
      <c r="B148" s="1622" t="s">
        <v>15265</v>
      </c>
      <c r="C148" s="30" t="s">
        <v>230</v>
      </c>
      <c r="D148" s="45" t="s">
        <v>1105</v>
      </c>
      <c r="E148" s="2073" t="s">
        <v>3751</v>
      </c>
      <c r="F148" s="30" t="s">
        <v>17603</v>
      </c>
      <c r="G148" s="2073" t="s">
        <v>4381</v>
      </c>
      <c r="H148" s="2074"/>
      <c r="I148" s="1839" t="s">
        <v>3516</v>
      </c>
      <c r="J148" s="44" t="s">
        <v>3777</v>
      </c>
      <c r="K148" s="43">
        <v>41</v>
      </c>
      <c r="L148" s="43">
        <v>40.299999999999997</v>
      </c>
      <c r="M148" s="43">
        <v>3300</v>
      </c>
      <c r="N148" s="33" t="s">
        <v>2528</v>
      </c>
      <c r="O148" s="33" t="s">
        <v>3749</v>
      </c>
      <c r="P148" s="33" t="s">
        <v>3208</v>
      </c>
      <c r="Q148" s="43">
        <v>0</v>
      </c>
      <c r="R148" s="43">
        <v>10</v>
      </c>
      <c r="S148" s="33" t="s">
        <v>1503</v>
      </c>
      <c r="T148" s="33"/>
      <c r="U148" s="348" t="str">
        <f t="shared" si="7"/>
        <v xml:space="preserve"> </v>
      </c>
      <c r="V148" s="33"/>
      <c r="W148" s="33"/>
      <c r="X148" s="33"/>
      <c r="Y148" s="329" t="str">
        <f t="shared" ref="Y148:Y214" si="8">IF(ISERROR(INDEX(data1,MATCH(X148,item1,0),4))," ",INDEX(data1,MATCH(X148,item1,0),4))</f>
        <v xml:space="preserve"> </v>
      </c>
      <c r="Z148" s="3079"/>
      <c r="AA148" s="2158"/>
      <c r="AB148" s="2158"/>
      <c r="AC148" s="2158"/>
      <c r="AD148" s="2072"/>
    </row>
    <row r="149" spans="1:32">
      <c r="A149" s="2071">
        <f t="shared" si="6"/>
        <v>143</v>
      </c>
      <c r="B149" s="1622" t="s">
        <v>15266</v>
      </c>
      <c r="C149" s="30" t="s">
        <v>3998</v>
      </c>
      <c r="D149" s="45" t="s">
        <v>3842</v>
      </c>
      <c r="E149" s="2073" t="s">
        <v>3751</v>
      </c>
      <c r="F149" s="30" t="s">
        <v>17604</v>
      </c>
      <c r="G149" s="2073" t="s">
        <v>4381</v>
      </c>
      <c r="H149" s="2074"/>
      <c r="I149" s="1839" t="s">
        <v>3516</v>
      </c>
      <c r="J149" s="44" t="s">
        <v>3777</v>
      </c>
      <c r="K149" s="43">
        <v>20</v>
      </c>
      <c r="L149" s="43">
        <v>2.8</v>
      </c>
      <c r="M149" s="43">
        <v>326.7</v>
      </c>
      <c r="N149" s="33" t="s">
        <v>2528</v>
      </c>
      <c r="O149" s="33" t="s">
        <v>3749</v>
      </c>
      <c r="P149" s="33" t="s">
        <v>3210</v>
      </c>
      <c r="Q149" s="43">
        <v>0</v>
      </c>
      <c r="R149" s="43">
        <v>500</v>
      </c>
      <c r="S149" s="33" t="s">
        <v>2528</v>
      </c>
      <c r="T149" s="33"/>
      <c r="U149" s="348" t="str">
        <f t="shared" si="7"/>
        <v xml:space="preserve"> </v>
      </c>
      <c r="V149" s="33"/>
      <c r="W149" s="33"/>
      <c r="X149" s="33"/>
      <c r="Y149" s="329" t="str">
        <f t="shared" si="8"/>
        <v xml:space="preserve"> </v>
      </c>
      <c r="Z149" s="3079"/>
      <c r="AA149" s="2158"/>
      <c r="AB149" s="2158"/>
      <c r="AC149" s="2158"/>
      <c r="AD149" s="2072"/>
    </row>
    <row r="150" spans="1:32">
      <c r="A150" s="2071">
        <f t="shared" ref="A150:A216" si="9">A149+1</f>
        <v>144</v>
      </c>
      <c r="B150" s="1622" t="s">
        <v>15267</v>
      </c>
      <c r="C150" s="30" t="s">
        <v>3843</v>
      </c>
      <c r="D150" s="45" t="s">
        <v>229</v>
      </c>
      <c r="E150" s="33" t="s">
        <v>3763</v>
      </c>
      <c r="F150" s="30"/>
      <c r="G150" s="33" t="s">
        <v>2646</v>
      </c>
      <c r="H150" s="194"/>
      <c r="I150" s="1839" t="s">
        <v>3516</v>
      </c>
      <c r="J150" s="44" t="s">
        <v>4205</v>
      </c>
      <c r="K150" s="43">
        <v>204</v>
      </c>
      <c r="L150" s="43">
        <v>16</v>
      </c>
      <c r="M150" s="43">
        <v>0</v>
      </c>
      <c r="N150" s="33" t="s">
        <v>818</v>
      </c>
      <c r="O150" s="33" t="s">
        <v>3762</v>
      </c>
      <c r="P150" s="33" t="s">
        <v>3205</v>
      </c>
      <c r="Q150" s="43">
        <v>0</v>
      </c>
      <c r="R150" s="43">
        <v>8</v>
      </c>
      <c r="S150" s="33" t="s">
        <v>1222</v>
      </c>
      <c r="T150" s="33"/>
      <c r="U150" s="348" t="str">
        <f t="shared" si="7"/>
        <v xml:space="preserve"> </v>
      </c>
      <c r="V150" s="33"/>
      <c r="W150" s="33"/>
      <c r="X150" s="33"/>
      <c r="Y150" s="329" t="str">
        <f t="shared" si="8"/>
        <v xml:space="preserve"> </v>
      </c>
      <c r="Z150" s="3079"/>
      <c r="AA150" s="2158"/>
      <c r="AB150" s="2158"/>
      <c r="AC150" s="2158"/>
      <c r="AD150" s="2072" t="s">
        <v>3213</v>
      </c>
    </row>
    <row r="151" spans="1:32">
      <c r="A151" s="2071">
        <f t="shared" si="9"/>
        <v>145</v>
      </c>
      <c r="B151" s="1622" t="s">
        <v>15268</v>
      </c>
      <c r="C151" s="30" t="s">
        <v>4283</v>
      </c>
      <c r="D151" s="45" t="s">
        <v>229</v>
      </c>
      <c r="E151" s="33" t="s">
        <v>2957</v>
      </c>
      <c r="F151" s="30"/>
      <c r="G151" s="33" t="s">
        <v>4277</v>
      </c>
      <c r="H151" s="194"/>
      <c r="I151" s="1839" t="s">
        <v>3516</v>
      </c>
      <c r="J151" s="44" t="s">
        <v>3214</v>
      </c>
      <c r="K151" s="43">
        <v>40</v>
      </c>
      <c r="L151" s="43">
        <v>7.5</v>
      </c>
      <c r="M151" s="43">
        <v>350</v>
      </c>
      <c r="N151" s="33" t="s">
        <v>2528</v>
      </c>
      <c r="O151" s="33" t="s">
        <v>1060</v>
      </c>
      <c r="P151" s="33" t="s">
        <v>3210</v>
      </c>
      <c r="Q151" s="43">
        <v>0</v>
      </c>
      <c r="R151" s="43">
        <v>500</v>
      </c>
      <c r="S151" s="33" t="s">
        <v>2528</v>
      </c>
      <c r="T151" s="33"/>
      <c r="U151" s="348" t="str">
        <f t="shared" si="7"/>
        <v xml:space="preserve"> </v>
      </c>
      <c r="V151" s="33"/>
      <c r="W151" s="33"/>
      <c r="X151" s="33"/>
      <c r="Y151" s="329" t="str">
        <f t="shared" si="8"/>
        <v xml:space="preserve"> </v>
      </c>
      <c r="Z151" s="3079"/>
      <c r="AA151" s="2158"/>
      <c r="AB151" s="2158"/>
      <c r="AC151" s="2158"/>
      <c r="AD151" s="2072" t="s">
        <v>3213</v>
      </c>
      <c r="AF151" s="2053" t="s">
        <v>19938</v>
      </c>
    </row>
    <row r="152" spans="1:32">
      <c r="A152" s="2071">
        <f t="shared" si="9"/>
        <v>146</v>
      </c>
      <c r="B152" s="1622" t="s">
        <v>15269</v>
      </c>
      <c r="C152" s="30" t="s">
        <v>3536</v>
      </c>
      <c r="D152" s="45" t="s">
        <v>4871</v>
      </c>
      <c r="E152" s="2073" t="s">
        <v>3751</v>
      </c>
      <c r="F152" s="30" t="s">
        <v>17605</v>
      </c>
      <c r="G152" s="2073" t="s">
        <v>4381</v>
      </c>
      <c r="H152" s="2074"/>
      <c r="I152" s="1839" t="s">
        <v>17224</v>
      </c>
      <c r="J152" s="44" t="s">
        <v>539</v>
      </c>
      <c r="K152" s="43">
        <v>124</v>
      </c>
      <c r="L152" s="43">
        <v>4.2</v>
      </c>
      <c r="M152" s="43">
        <v>30851</v>
      </c>
      <c r="N152" s="33" t="s">
        <v>818</v>
      </c>
      <c r="O152" s="33" t="s">
        <v>3749</v>
      </c>
      <c r="P152" s="33" t="s">
        <v>3210</v>
      </c>
      <c r="Q152" s="43">
        <v>0</v>
      </c>
      <c r="R152" s="43">
        <v>40</v>
      </c>
      <c r="S152" s="33" t="s">
        <v>1222</v>
      </c>
      <c r="T152" s="33"/>
      <c r="U152" s="348" t="str">
        <f t="shared" si="7"/>
        <v xml:space="preserve"> </v>
      </c>
      <c r="V152" s="33"/>
      <c r="W152" s="33"/>
      <c r="X152" s="33"/>
      <c r="Y152" s="329" t="str">
        <f t="shared" si="8"/>
        <v xml:space="preserve"> </v>
      </c>
      <c r="Z152" s="3079"/>
      <c r="AA152" s="2158"/>
      <c r="AB152" s="2158"/>
      <c r="AC152" s="2158"/>
      <c r="AD152" s="2072"/>
    </row>
    <row r="153" spans="1:32">
      <c r="A153" s="2071">
        <f t="shared" si="9"/>
        <v>147</v>
      </c>
      <c r="B153" s="1622" t="s">
        <v>15270</v>
      </c>
      <c r="C153" s="30" t="s">
        <v>3537</v>
      </c>
      <c r="D153" s="45" t="s">
        <v>2784</v>
      </c>
      <c r="E153" s="33" t="s">
        <v>3972</v>
      </c>
      <c r="F153" s="30"/>
      <c r="G153" s="33" t="s">
        <v>2963</v>
      </c>
      <c r="H153" s="194"/>
      <c r="I153" s="1839" t="s">
        <v>3516</v>
      </c>
      <c r="J153" s="44" t="s">
        <v>541</v>
      </c>
      <c r="K153" s="43">
        <v>40</v>
      </c>
      <c r="L153" s="43">
        <v>2.06</v>
      </c>
      <c r="M153" s="43">
        <v>3164</v>
      </c>
      <c r="N153" s="33" t="s">
        <v>818</v>
      </c>
      <c r="O153" s="33" t="s">
        <v>1817</v>
      </c>
      <c r="P153" s="33" t="s">
        <v>3218</v>
      </c>
      <c r="Q153" s="43">
        <v>0</v>
      </c>
      <c r="R153" s="43">
        <v>6</v>
      </c>
      <c r="S153" s="33" t="s">
        <v>1222</v>
      </c>
      <c r="T153" s="33"/>
      <c r="U153" s="348" t="str">
        <f t="shared" si="7"/>
        <v xml:space="preserve"> </v>
      </c>
      <c r="V153" s="33"/>
      <c r="W153" s="33"/>
      <c r="X153" s="33"/>
      <c r="Y153" s="329" t="str">
        <f t="shared" si="8"/>
        <v xml:space="preserve"> </v>
      </c>
      <c r="Z153" s="3079"/>
      <c r="AA153" s="2158"/>
      <c r="AB153" s="2158"/>
      <c r="AC153" s="2158"/>
      <c r="AD153" s="2072"/>
      <c r="AF153" s="2053" t="s">
        <v>19938</v>
      </c>
    </row>
    <row r="154" spans="1:32">
      <c r="A154" s="2071">
        <f t="shared" si="9"/>
        <v>148</v>
      </c>
      <c r="B154" s="1622" t="s">
        <v>15271</v>
      </c>
      <c r="C154" s="30" t="s">
        <v>1890</v>
      </c>
      <c r="D154" s="45" t="s">
        <v>1441</v>
      </c>
      <c r="E154" s="2073" t="s">
        <v>3751</v>
      </c>
      <c r="F154" s="30" t="s">
        <v>17606</v>
      </c>
      <c r="G154" s="2073" t="s">
        <v>4381</v>
      </c>
      <c r="H154" s="2074"/>
      <c r="I154" s="1839" t="s">
        <v>3516</v>
      </c>
      <c r="J154" s="44" t="s">
        <v>4205</v>
      </c>
      <c r="K154" s="43">
        <v>204</v>
      </c>
      <c r="L154" s="43">
        <v>16</v>
      </c>
      <c r="M154" s="43">
        <v>2129</v>
      </c>
      <c r="N154" s="33" t="s">
        <v>818</v>
      </c>
      <c r="O154" s="33" t="s">
        <v>3749</v>
      </c>
      <c r="P154" s="33" t="s">
        <v>3205</v>
      </c>
      <c r="Q154" s="43">
        <v>0</v>
      </c>
      <c r="R154" s="43">
        <v>5</v>
      </c>
      <c r="S154" s="33" t="s">
        <v>1222</v>
      </c>
      <c r="T154" s="33"/>
      <c r="U154" s="348" t="str">
        <f t="shared" si="7"/>
        <v xml:space="preserve"> </v>
      </c>
      <c r="V154" s="33"/>
      <c r="W154" s="33"/>
      <c r="X154" s="33"/>
      <c r="Y154" s="329" t="str">
        <f t="shared" si="8"/>
        <v xml:space="preserve"> </v>
      </c>
      <c r="Z154" s="3079"/>
      <c r="AA154" s="2158"/>
      <c r="AB154" s="2158"/>
      <c r="AC154" s="2158"/>
      <c r="AD154" s="2072"/>
    </row>
    <row r="155" spans="1:32">
      <c r="A155" s="2071">
        <f t="shared" si="9"/>
        <v>149</v>
      </c>
      <c r="B155" s="1622" t="s">
        <v>15272</v>
      </c>
      <c r="C155" s="30" t="s">
        <v>1891</v>
      </c>
      <c r="D155" s="45" t="s">
        <v>4863</v>
      </c>
      <c r="E155" s="2073" t="s">
        <v>3751</v>
      </c>
      <c r="F155" s="30" t="s">
        <v>17607</v>
      </c>
      <c r="G155" s="2073" t="s">
        <v>4381</v>
      </c>
      <c r="H155" s="2074"/>
      <c r="I155" s="1839" t="s">
        <v>17276</v>
      </c>
      <c r="J155" s="44" t="s">
        <v>539</v>
      </c>
      <c r="K155" s="43">
        <v>139</v>
      </c>
      <c r="L155" s="43">
        <v>0.86</v>
      </c>
      <c r="M155" s="43">
        <v>29856</v>
      </c>
      <c r="N155" s="33" t="s">
        <v>818</v>
      </c>
      <c r="O155" s="33" t="s">
        <v>3749</v>
      </c>
      <c r="P155" s="33" t="s">
        <v>3210</v>
      </c>
      <c r="Q155" s="43">
        <v>0</v>
      </c>
      <c r="R155" s="43">
        <v>40</v>
      </c>
      <c r="S155" s="33" t="s">
        <v>1222</v>
      </c>
      <c r="T155" s="33"/>
      <c r="U155" s="348" t="str">
        <f t="shared" si="7"/>
        <v xml:space="preserve"> </v>
      </c>
      <c r="V155" s="33"/>
      <c r="W155" s="33"/>
      <c r="X155" s="33"/>
      <c r="Y155" s="329" t="str">
        <f t="shared" si="8"/>
        <v xml:space="preserve"> </v>
      </c>
      <c r="Z155" s="3079"/>
      <c r="AA155" s="2158"/>
      <c r="AB155" s="2158"/>
      <c r="AC155" s="2158"/>
      <c r="AD155" s="2072"/>
    </row>
    <row r="156" spans="1:32">
      <c r="A156" s="2071">
        <f t="shared" si="9"/>
        <v>150</v>
      </c>
      <c r="B156" s="1622" t="s">
        <v>15273</v>
      </c>
      <c r="C156" s="30" t="s">
        <v>1892</v>
      </c>
      <c r="D156" s="45" t="s">
        <v>4548</v>
      </c>
      <c r="E156" s="2073" t="s">
        <v>3751</v>
      </c>
      <c r="F156" s="30" t="s">
        <v>17608</v>
      </c>
      <c r="G156" s="2073" t="s">
        <v>4381</v>
      </c>
      <c r="H156" s="2074"/>
      <c r="I156" s="1839" t="s">
        <v>17276</v>
      </c>
      <c r="J156" s="44" t="s">
        <v>4208</v>
      </c>
      <c r="K156" s="43">
        <v>100</v>
      </c>
      <c r="L156" s="43">
        <v>3.74</v>
      </c>
      <c r="M156" s="43">
        <v>6250</v>
      </c>
      <c r="N156" s="33" t="s">
        <v>818</v>
      </c>
      <c r="O156" s="33" t="s">
        <v>3749</v>
      </c>
      <c r="P156" s="33" t="s">
        <v>3210</v>
      </c>
      <c r="Q156" s="43">
        <v>0</v>
      </c>
      <c r="R156" s="43">
        <v>10</v>
      </c>
      <c r="S156" s="33" t="s">
        <v>1222</v>
      </c>
      <c r="T156" s="33"/>
      <c r="U156" s="348" t="str">
        <f t="shared" si="7"/>
        <v xml:space="preserve"> </v>
      </c>
      <c r="V156" s="33"/>
      <c r="W156" s="33"/>
      <c r="X156" s="33"/>
      <c r="Y156" s="329" t="str">
        <f t="shared" si="8"/>
        <v xml:space="preserve"> </v>
      </c>
      <c r="Z156" s="3079"/>
      <c r="AA156" s="2158"/>
      <c r="AB156" s="2158"/>
      <c r="AC156" s="2158"/>
      <c r="AD156" s="2072"/>
    </row>
    <row r="157" spans="1:32">
      <c r="A157" s="2071">
        <f t="shared" si="9"/>
        <v>151</v>
      </c>
      <c r="B157" s="1622" t="s">
        <v>15274</v>
      </c>
      <c r="C157" s="30" t="s">
        <v>1893</v>
      </c>
      <c r="D157" s="45" t="s">
        <v>4863</v>
      </c>
      <c r="E157" s="2073" t="s">
        <v>3751</v>
      </c>
      <c r="F157" s="30" t="s">
        <v>17609</v>
      </c>
      <c r="G157" s="2073" t="s">
        <v>4381</v>
      </c>
      <c r="H157" s="2074"/>
      <c r="I157" s="1839" t="s">
        <v>17276</v>
      </c>
      <c r="J157" s="44" t="s">
        <v>4205</v>
      </c>
      <c r="K157" s="43">
        <v>204</v>
      </c>
      <c r="L157" s="43">
        <v>16</v>
      </c>
      <c r="M157" s="43">
        <v>4034</v>
      </c>
      <c r="N157" s="33" t="s">
        <v>818</v>
      </c>
      <c r="O157" s="33" t="s">
        <v>3749</v>
      </c>
      <c r="P157" s="33" t="s">
        <v>3205</v>
      </c>
      <c r="Q157" s="43">
        <v>0</v>
      </c>
      <c r="R157" s="43">
        <v>5</v>
      </c>
      <c r="S157" s="33" t="s">
        <v>1222</v>
      </c>
      <c r="T157" s="33"/>
      <c r="U157" s="348" t="str">
        <f t="shared" si="7"/>
        <v xml:space="preserve"> </v>
      </c>
      <c r="V157" s="33"/>
      <c r="W157" s="33"/>
      <c r="X157" s="33"/>
      <c r="Y157" s="329" t="str">
        <f t="shared" si="8"/>
        <v xml:space="preserve"> </v>
      </c>
      <c r="Z157" s="3079"/>
      <c r="AA157" s="2158"/>
      <c r="AB157" s="2158"/>
      <c r="AC157" s="2158"/>
      <c r="AD157" s="2072"/>
    </row>
    <row r="158" spans="1:32">
      <c r="A158" s="2071">
        <f t="shared" si="9"/>
        <v>152</v>
      </c>
      <c r="B158" s="1622" t="s">
        <v>15275</v>
      </c>
      <c r="C158" s="30" t="s">
        <v>1894</v>
      </c>
      <c r="D158" s="45" t="s">
        <v>385</v>
      </c>
      <c r="E158" s="2073" t="s">
        <v>3751</v>
      </c>
      <c r="F158" s="30" t="s">
        <v>17610</v>
      </c>
      <c r="G158" s="2073" t="s">
        <v>4381</v>
      </c>
      <c r="H158" s="2074"/>
      <c r="I158" s="1839" t="s">
        <v>3516</v>
      </c>
      <c r="J158" s="44" t="s">
        <v>4208</v>
      </c>
      <c r="K158" s="43">
        <v>100</v>
      </c>
      <c r="L158" s="43">
        <v>5.38</v>
      </c>
      <c r="M158" s="43">
        <v>12500</v>
      </c>
      <c r="N158" s="33" t="s">
        <v>818</v>
      </c>
      <c r="O158" s="33" t="s">
        <v>3749</v>
      </c>
      <c r="P158" s="33" t="s">
        <v>3210</v>
      </c>
      <c r="Q158" s="43">
        <v>0</v>
      </c>
      <c r="R158" s="43">
        <v>16</v>
      </c>
      <c r="S158" s="33" t="s">
        <v>1222</v>
      </c>
      <c r="T158" s="33"/>
      <c r="U158" s="348" t="str">
        <f t="shared" si="7"/>
        <v xml:space="preserve"> </v>
      </c>
      <c r="V158" s="33"/>
      <c r="W158" s="33"/>
      <c r="X158" s="33"/>
      <c r="Y158" s="329" t="str">
        <f t="shared" si="8"/>
        <v xml:space="preserve"> </v>
      </c>
      <c r="Z158" s="3079"/>
      <c r="AA158" s="2158"/>
      <c r="AB158" s="2158"/>
      <c r="AC158" s="2158"/>
      <c r="AD158" s="2072"/>
    </row>
    <row r="159" spans="1:32">
      <c r="A159" s="2071">
        <f t="shared" si="9"/>
        <v>153</v>
      </c>
      <c r="B159" s="1622" t="s">
        <v>15276</v>
      </c>
      <c r="C159" s="30" t="s">
        <v>1895</v>
      </c>
      <c r="D159" s="45" t="s">
        <v>4863</v>
      </c>
      <c r="E159" s="2073" t="s">
        <v>3751</v>
      </c>
      <c r="F159" s="30" t="s">
        <v>17611</v>
      </c>
      <c r="G159" s="2073" t="s">
        <v>4381</v>
      </c>
      <c r="H159" s="2074"/>
      <c r="I159" s="1839" t="s">
        <v>17276</v>
      </c>
      <c r="J159" s="44" t="s">
        <v>539</v>
      </c>
      <c r="K159" s="43">
        <v>138</v>
      </c>
      <c r="L159" s="43">
        <v>1.67</v>
      </c>
      <c r="M159" s="43">
        <v>17356</v>
      </c>
      <c r="N159" s="33" t="s">
        <v>818</v>
      </c>
      <c r="O159" s="33" t="s">
        <v>3749</v>
      </c>
      <c r="P159" s="33" t="s">
        <v>3210</v>
      </c>
      <c r="Q159" s="43">
        <v>0</v>
      </c>
      <c r="R159" s="43">
        <v>24</v>
      </c>
      <c r="S159" s="33" t="s">
        <v>1222</v>
      </c>
      <c r="T159" s="33"/>
      <c r="U159" s="348" t="str">
        <f t="shared" si="7"/>
        <v xml:space="preserve"> </v>
      </c>
      <c r="V159" s="33"/>
      <c r="W159" s="33"/>
      <c r="X159" s="33"/>
      <c r="Y159" s="329" t="str">
        <f t="shared" si="8"/>
        <v xml:space="preserve"> </v>
      </c>
      <c r="Z159" s="3079"/>
      <c r="AA159" s="2158"/>
      <c r="AB159" s="2158"/>
      <c r="AC159" s="2158"/>
      <c r="AD159" s="2072"/>
    </row>
    <row r="160" spans="1:32">
      <c r="A160" s="2071">
        <f t="shared" si="9"/>
        <v>154</v>
      </c>
      <c r="B160" s="1622" t="s">
        <v>15277</v>
      </c>
      <c r="C160" s="30" t="s">
        <v>3732</v>
      </c>
      <c r="D160" s="45" t="s">
        <v>385</v>
      </c>
      <c r="E160" s="33" t="s">
        <v>19194</v>
      </c>
      <c r="F160" s="145">
        <v>3190227</v>
      </c>
      <c r="G160" s="33" t="s">
        <v>2262</v>
      </c>
      <c r="H160" s="194" t="s">
        <v>19195</v>
      </c>
      <c r="I160" s="1839" t="s">
        <v>3516</v>
      </c>
      <c r="J160" s="44" t="s">
        <v>4208</v>
      </c>
      <c r="K160" s="43">
        <v>40</v>
      </c>
      <c r="L160" s="43">
        <v>2.54</v>
      </c>
      <c r="M160" s="43">
        <v>12500</v>
      </c>
      <c r="N160" s="33" t="s">
        <v>818</v>
      </c>
      <c r="O160" s="33" t="s">
        <v>19001</v>
      </c>
      <c r="P160" s="33" t="s">
        <v>3210</v>
      </c>
      <c r="Q160" s="43">
        <v>0</v>
      </c>
      <c r="R160" s="43">
        <v>16</v>
      </c>
      <c r="S160" s="33" t="s">
        <v>1222</v>
      </c>
      <c r="T160" s="33"/>
      <c r="U160" s="348" t="str">
        <f t="shared" si="7"/>
        <v xml:space="preserve"> </v>
      </c>
      <c r="V160" s="33"/>
      <c r="W160" s="33"/>
      <c r="X160" s="33" t="s">
        <v>19196</v>
      </c>
      <c r="Y160" s="329" t="str">
        <f t="shared" si="8"/>
        <v xml:space="preserve"> </v>
      </c>
      <c r="Z160" s="3083">
        <v>41018</v>
      </c>
      <c r="AA160" s="2158"/>
      <c r="AB160" s="2158"/>
      <c r="AC160" s="2158"/>
      <c r="AD160" s="2072"/>
      <c r="AF160" s="2053" t="s">
        <v>19938</v>
      </c>
    </row>
    <row r="161" spans="1:32">
      <c r="A161" s="2071">
        <f t="shared" si="9"/>
        <v>155</v>
      </c>
      <c r="B161" s="1622" t="s">
        <v>15278</v>
      </c>
      <c r="C161" s="30" t="s">
        <v>3733</v>
      </c>
      <c r="D161" s="45" t="s">
        <v>4555</v>
      </c>
      <c r="E161" s="33" t="s">
        <v>3968</v>
      </c>
      <c r="F161" s="30"/>
      <c r="G161" s="33" t="s">
        <v>2963</v>
      </c>
      <c r="H161" s="194"/>
      <c r="I161" s="1839" t="s">
        <v>17240</v>
      </c>
      <c r="J161" s="44" t="s">
        <v>539</v>
      </c>
      <c r="K161" s="43">
        <v>138</v>
      </c>
      <c r="L161" s="43">
        <v>1.57</v>
      </c>
      <c r="M161" s="43">
        <v>845</v>
      </c>
      <c r="N161" s="33" t="s">
        <v>818</v>
      </c>
      <c r="O161" s="33" t="s">
        <v>1817</v>
      </c>
      <c r="P161" s="33" t="s">
        <v>3218</v>
      </c>
      <c r="Q161" s="43">
        <v>0</v>
      </c>
      <c r="R161" s="43">
        <v>2000</v>
      </c>
      <c r="S161" s="33" t="s">
        <v>818</v>
      </c>
      <c r="T161" s="33"/>
      <c r="U161" s="348" t="str">
        <f t="shared" si="7"/>
        <v xml:space="preserve"> </v>
      </c>
      <c r="V161" s="33"/>
      <c r="W161" s="33"/>
      <c r="X161" s="33"/>
      <c r="Y161" s="329" t="str">
        <f t="shared" si="8"/>
        <v xml:space="preserve"> </v>
      </c>
      <c r="Z161" s="3079"/>
      <c r="AA161" s="2158"/>
      <c r="AB161" s="2158"/>
      <c r="AC161" s="2158"/>
      <c r="AD161" s="2072"/>
      <c r="AF161" s="2053" t="s">
        <v>19938</v>
      </c>
    </row>
    <row r="162" spans="1:32">
      <c r="A162" s="2071">
        <f t="shared" si="9"/>
        <v>156</v>
      </c>
      <c r="B162" s="1622" t="s">
        <v>15279</v>
      </c>
      <c r="C162" s="30" t="s">
        <v>2606</v>
      </c>
      <c r="D162" s="45" t="s">
        <v>4795</v>
      </c>
      <c r="E162" s="33" t="s">
        <v>4278</v>
      </c>
      <c r="F162" s="30"/>
      <c r="G162" s="33" t="s">
        <v>4277</v>
      </c>
      <c r="H162" s="194"/>
      <c r="I162" s="1839" t="s">
        <v>17240</v>
      </c>
      <c r="J162" s="44" t="s">
        <v>4208</v>
      </c>
      <c r="K162" s="43">
        <v>40</v>
      </c>
      <c r="L162" s="43">
        <v>2.02</v>
      </c>
      <c r="M162" s="43">
        <v>781</v>
      </c>
      <c r="N162" s="33" t="s">
        <v>818</v>
      </c>
      <c r="O162" s="33" t="s">
        <v>1060</v>
      </c>
      <c r="P162" s="33" t="s">
        <v>3210</v>
      </c>
      <c r="Q162" s="43">
        <v>0</v>
      </c>
      <c r="R162" s="43">
        <v>1200</v>
      </c>
      <c r="S162" s="33" t="s">
        <v>818</v>
      </c>
      <c r="T162" s="33"/>
      <c r="U162" s="348" t="str">
        <f t="shared" si="7"/>
        <v xml:space="preserve"> </v>
      </c>
      <c r="V162" s="33"/>
      <c r="W162" s="33"/>
      <c r="X162" s="33"/>
      <c r="Y162" s="329" t="str">
        <f t="shared" si="8"/>
        <v xml:space="preserve"> </v>
      </c>
      <c r="Z162" s="3079"/>
      <c r="AA162" s="2158"/>
      <c r="AB162" s="2158"/>
      <c r="AC162" s="2158"/>
      <c r="AD162" s="2072"/>
      <c r="AF162" s="2053" t="s">
        <v>19938</v>
      </c>
    </row>
    <row r="163" spans="1:32">
      <c r="A163" s="2071">
        <f t="shared" si="9"/>
        <v>157</v>
      </c>
      <c r="B163" s="1622" t="s">
        <v>15280</v>
      </c>
      <c r="C163" s="30" t="s">
        <v>2607</v>
      </c>
      <c r="D163" s="45" t="s">
        <v>4864</v>
      </c>
      <c r="E163" s="2073" t="s">
        <v>3751</v>
      </c>
      <c r="F163" s="30" t="s">
        <v>17612</v>
      </c>
      <c r="G163" s="2073" t="s">
        <v>4381</v>
      </c>
      <c r="H163" s="2074"/>
      <c r="I163" s="1839" t="s">
        <v>17240</v>
      </c>
      <c r="J163" s="44" t="s">
        <v>4205</v>
      </c>
      <c r="K163" s="43">
        <v>204</v>
      </c>
      <c r="L163" s="43">
        <v>16</v>
      </c>
      <c r="M163" s="43">
        <v>395</v>
      </c>
      <c r="N163" s="33" t="s">
        <v>818</v>
      </c>
      <c r="O163" s="33" t="s">
        <v>3749</v>
      </c>
      <c r="P163" s="33" t="s">
        <v>3205</v>
      </c>
      <c r="Q163" s="43">
        <v>0</v>
      </c>
      <c r="R163" s="43">
        <v>600</v>
      </c>
      <c r="S163" s="33" t="s">
        <v>2746</v>
      </c>
      <c r="T163" s="33"/>
      <c r="U163" s="348" t="str">
        <f t="shared" si="7"/>
        <v xml:space="preserve"> </v>
      </c>
      <c r="V163" s="33"/>
      <c r="W163" s="33"/>
      <c r="X163" s="33"/>
      <c r="Y163" s="329" t="str">
        <f t="shared" si="8"/>
        <v xml:space="preserve"> </v>
      </c>
      <c r="Z163" s="3079"/>
      <c r="AA163" s="2158"/>
      <c r="AB163" s="2158"/>
      <c r="AC163" s="2158"/>
      <c r="AD163" s="2072"/>
    </row>
    <row r="164" spans="1:32">
      <c r="A164" s="2071">
        <f t="shared" si="9"/>
        <v>158</v>
      </c>
      <c r="B164" s="1622" t="s">
        <v>15281</v>
      </c>
      <c r="C164" s="30" t="s">
        <v>2609</v>
      </c>
      <c r="D164" s="126" t="s">
        <v>2608</v>
      </c>
      <c r="E164" s="33" t="s">
        <v>4278</v>
      </c>
      <c r="F164" s="30"/>
      <c r="G164" s="33" t="s">
        <v>4277</v>
      </c>
      <c r="H164" s="194"/>
      <c r="I164" s="1839" t="s">
        <v>17240</v>
      </c>
      <c r="J164" s="30" t="s">
        <v>543</v>
      </c>
      <c r="K164" s="43">
        <v>170</v>
      </c>
      <c r="L164" s="43">
        <v>1.77</v>
      </c>
      <c r="M164" s="43">
        <v>63.8</v>
      </c>
      <c r="N164" s="33" t="s">
        <v>818</v>
      </c>
      <c r="O164" s="33" t="s">
        <v>1060</v>
      </c>
      <c r="P164" s="33" t="s">
        <v>3210</v>
      </c>
      <c r="Q164" s="43">
        <v>0</v>
      </c>
      <c r="R164" s="43">
        <v>100</v>
      </c>
      <c r="S164" s="33" t="s">
        <v>2746</v>
      </c>
      <c r="T164" s="33"/>
      <c r="U164" s="348" t="str">
        <f t="shared" si="7"/>
        <v xml:space="preserve"> </v>
      </c>
      <c r="V164" s="33"/>
      <c r="W164" s="33"/>
      <c r="X164" s="33"/>
      <c r="Y164" s="329" t="str">
        <f t="shared" si="8"/>
        <v xml:space="preserve"> </v>
      </c>
      <c r="Z164" s="3079"/>
      <c r="AA164" s="2158"/>
      <c r="AB164" s="2158"/>
      <c r="AC164" s="2158"/>
      <c r="AD164" s="2072"/>
      <c r="AF164" s="2053" t="s">
        <v>19938</v>
      </c>
    </row>
    <row r="165" spans="1:32">
      <c r="A165" s="2071">
        <f t="shared" si="9"/>
        <v>159</v>
      </c>
      <c r="B165" s="1622" t="s">
        <v>15282</v>
      </c>
      <c r="C165" s="30" t="s">
        <v>2610</v>
      </c>
      <c r="D165" s="45" t="s">
        <v>4555</v>
      </c>
      <c r="E165" s="33" t="s">
        <v>3968</v>
      </c>
      <c r="F165" s="30"/>
      <c r="G165" s="33" t="s">
        <v>2963</v>
      </c>
      <c r="H165" s="194"/>
      <c r="I165" s="1839" t="s">
        <v>3516</v>
      </c>
      <c r="J165" s="44" t="s">
        <v>541</v>
      </c>
      <c r="K165" s="43">
        <v>40</v>
      </c>
      <c r="L165" s="43">
        <v>0.44</v>
      </c>
      <c r="M165" s="43">
        <v>904</v>
      </c>
      <c r="N165" s="33" t="s">
        <v>818</v>
      </c>
      <c r="O165" s="33" t="s">
        <v>1817</v>
      </c>
      <c r="P165" s="33" t="s">
        <v>3218</v>
      </c>
      <c r="Q165" s="43">
        <v>0</v>
      </c>
      <c r="R165" s="43">
        <v>2000</v>
      </c>
      <c r="S165" s="33" t="s">
        <v>818</v>
      </c>
      <c r="T165" s="33"/>
      <c r="U165" s="348" t="str">
        <f t="shared" si="7"/>
        <v xml:space="preserve"> </v>
      </c>
      <c r="V165" s="33"/>
      <c r="W165" s="33"/>
      <c r="X165" s="33"/>
      <c r="Y165" s="329" t="str">
        <f t="shared" si="8"/>
        <v xml:space="preserve"> </v>
      </c>
      <c r="Z165" s="3079"/>
      <c r="AA165" s="2158"/>
      <c r="AB165" s="2158"/>
      <c r="AC165" s="2158"/>
      <c r="AD165" s="2072"/>
      <c r="AF165" s="2053" t="s">
        <v>19938</v>
      </c>
    </row>
    <row r="166" spans="1:32">
      <c r="A166" s="2071">
        <f t="shared" si="9"/>
        <v>160</v>
      </c>
      <c r="B166" s="1622" t="s">
        <v>15283</v>
      </c>
      <c r="C166" s="30" t="s">
        <v>2611</v>
      </c>
      <c r="D166" s="45" t="s">
        <v>4795</v>
      </c>
      <c r="E166" s="33" t="s">
        <v>3966</v>
      </c>
      <c r="F166" s="30"/>
      <c r="G166" s="33" t="s">
        <v>2963</v>
      </c>
      <c r="H166" s="194"/>
      <c r="I166" s="1839" t="s">
        <v>3516</v>
      </c>
      <c r="J166" s="44" t="s">
        <v>3781</v>
      </c>
      <c r="K166" s="43">
        <v>40</v>
      </c>
      <c r="L166" s="43">
        <v>1.77</v>
      </c>
      <c r="M166" s="43">
        <v>744</v>
      </c>
      <c r="N166" s="33" t="s">
        <v>818</v>
      </c>
      <c r="O166" s="33" t="s">
        <v>1817</v>
      </c>
      <c r="P166" s="33" t="s">
        <v>3218</v>
      </c>
      <c r="Q166" s="43">
        <v>0</v>
      </c>
      <c r="R166" s="43">
        <v>1000</v>
      </c>
      <c r="S166" s="33" t="s">
        <v>2746</v>
      </c>
      <c r="T166" s="33"/>
      <c r="U166" s="348" t="str">
        <f t="shared" si="7"/>
        <v xml:space="preserve"> </v>
      </c>
      <c r="V166" s="33"/>
      <c r="W166" s="33"/>
      <c r="X166" s="33"/>
      <c r="Y166" s="329" t="str">
        <f t="shared" si="8"/>
        <v xml:space="preserve"> </v>
      </c>
      <c r="Z166" s="3079"/>
      <c r="AA166" s="2158"/>
      <c r="AB166" s="2158"/>
      <c r="AC166" s="2158"/>
      <c r="AD166" s="2072"/>
      <c r="AF166" s="2053" t="s">
        <v>19938</v>
      </c>
    </row>
    <row r="167" spans="1:32">
      <c r="A167" s="2071">
        <f t="shared" si="9"/>
        <v>161</v>
      </c>
      <c r="B167" s="1622" t="s">
        <v>15284</v>
      </c>
      <c r="C167" s="30" t="s">
        <v>2612</v>
      </c>
      <c r="D167" s="45" t="s">
        <v>4550</v>
      </c>
      <c r="E167" s="2073" t="s">
        <v>3751</v>
      </c>
      <c r="F167" s="30" t="s">
        <v>17613</v>
      </c>
      <c r="G167" s="2073" t="s">
        <v>4381</v>
      </c>
      <c r="H167" s="2074"/>
      <c r="I167" s="1839" t="s">
        <v>3516</v>
      </c>
      <c r="J167" s="44" t="s">
        <v>4205</v>
      </c>
      <c r="K167" s="43">
        <v>204</v>
      </c>
      <c r="L167" s="43">
        <v>16</v>
      </c>
      <c r="M167" s="43">
        <v>553</v>
      </c>
      <c r="N167" s="33" t="s">
        <v>818</v>
      </c>
      <c r="O167" s="33" t="s">
        <v>3749</v>
      </c>
      <c r="P167" s="33" t="s">
        <v>3205</v>
      </c>
      <c r="Q167" s="43">
        <v>0</v>
      </c>
      <c r="R167" s="43">
        <v>800</v>
      </c>
      <c r="S167" s="33" t="s">
        <v>2746</v>
      </c>
      <c r="T167" s="33"/>
      <c r="U167" s="348" t="str">
        <f t="shared" si="7"/>
        <v xml:space="preserve"> </v>
      </c>
      <c r="V167" s="33"/>
      <c r="W167" s="33"/>
      <c r="X167" s="33"/>
      <c r="Y167" s="329" t="str">
        <f t="shared" si="8"/>
        <v xml:space="preserve"> </v>
      </c>
      <c r="Z167" s="3079"/>
      <c r="AA167" s="2158"/>
      <c r="AB167" s="2158"/>
      <c r="AC167" s="2158"/>
      <c r="AD167" s="2072"/>
    </row>
    <row r="168" spans="1:32">
      <c r="A168" s="2071">
        <f t="shared" si="9"/>
        <v>162</v>
      </c>
      <c r="B168" s="1622" t="s">
        <v>15285</v>
      </c>
      <c r="C168" s="30" t="s">
        <v>2613</v>
      </c>
      <c r="D168" s="59" t="s">
        <v>1105</v>
      </c>
      <c r="E168" s="33" t="s">
        <v>4278</v>
      </c>
      <c r="F168" s="30"/>
      <c r="G168" s="33" t="s">
        <v>4277</v>
      </c>
      <c r="H168" s="194"/>
      <c r="I168" s="1839" t="s">
        <v>3516</v>
      </c>
      <c r="J168" s="44" t="s">
        <v>3781</v>
      </c>
      <c r="K168" s="43">
        <v>40</v>
      </c>
      <c r="L168" s="43">
        <v>1.27</v>
      </c>
      <c r="M168" s="43">
        <v>149</v>
      </c>
      <c r="N168" s="33" t="s">
        <v>818</v>
      </c>
      <c r="O168" s="33" t="s">
        <v>1060</v>
      </c>
      <c r="P168" s="33" t="s">
        <v>3210</v>
      </c>
      <c r="Q168" s="43">
        <v>0</v>
      </c>
      <c r="R168" s="43">
        <v>400</v>
      </c>
      <c r="S168" s="33" t="s">
        <v>2746</v>
      </c>
      <c r="T168" s="33"/>
      <c r="U168" s="348" t="str">
        <f t="shared" si="7"/>
        <v xml:space="preserve"> </v>
      </c>
      <c r="V168" s="33"/>
      <c r="W168" s="33"/>
      <c r="X168" s="33"/>
      <c r="Y168" s="329" t="str">
        <f t="shared" si="8"/>
        <v xml:space="preserve"> </v>
      </c>
      <c r="Z168" s="3079"/>
      <c r="AA168" s="2158"/>
      <c r="AB168" s="2158"/>
      <c r="AC168" s="2158"/>
      <c r="AD168" s="2072"/>
      <c r="AF168" s="2053" t="s">
        <v>19938</v>
      </c>
    </row>
    <row r="169" spans="1:32">
      <c r="A169" s="2071">
        <f t="shared" si="9"/>
        <v>163</v>
      </c>
      <c r="B169" s="1622" t="s">
        <v>15286</v>
      </c>
      <c r="C169" s="30" t="s">
        <v>2614</v>
      </c>
      <c r="D169" s="45" t="s">
        <v>4555</v>
      </c>
      <c r="E169" s="33" t="s">
        <v>3972</v>
      </c>
      <c r="F169" s="30"/>
      <c r="G169" s="33" t="s">
        <v>2963</v>
      </c>
      <c r="H169" s="194"/>
      <c r="I169" s="1839" t="s">
        <v>17215</v>
      </c>
      <c r="J169" s="44" t="s">
        <v>531</v>
      </c>
      <c r="K169" s="43">
        <v>40</v>
      </c>
      <c r="L169" s="43">
        <v>3.74</v>
      </c>
      <c r="M169" s="43">
        <v>2492</v>
      </c>
      <c r="N169" s="33" t="s">
        <v>818</v>
      </c>
      <c r="O169" s="33" t="s">
        <v>1817</v>
      </c>
      <c r="P169" s="33" t="s">
        <v>3218</v>
      </c>
      <c r="Q169" s="43">
        <v>0</v>
      </c>
      <c r="R169" s="43">
        <v>3</v>
      </c>
      <c r="S169" s="33" t="s">
        <v>1222</v>
      </c>
      <c r="T169" s="33"/>
      <c r="U169" s="348" t="str">
        <f t="shared" si="7"/>
        <v xml:space="preserve"> </v>
      </c>
      <c r="V169" s="33"/>
      <c r="W169" s="33"/>
      <c r="X169" s="33"/>
      <c r="Y169" s="329" t="str">
        <f t="shared" si="8"/>
        <v xml:space="preserve"> </v>
      </c>
      <c r="Z169" s="3079"/>
      <c r="AA169" s="2158"/>
      <c r="AB169" s="2158"/>
      <c r="AC169" s="2158"/>
      <c r="AD169" s="2072"/>
      <c r="AF169" s="2053" t="s">
        <v>19938</v>
      </c>
    </row>
    <row r="170" spans="1:32">
      <c r="A170" s="2071">
        <f t="shared" si="9"/>
        <v>164</v>
      </c>
      <c r="B170" s="1622" t="s">
        <v>15287</v>
      </c>
      <c r="C170" s="30" t="s">
        <v>3050</v>
      </c>
      <c r="D170" s="45" t="s">
        <v>4555</v>
      </c>
      <c r="E170" s="33" t="s">
        <v>3968</v>
      </c>
      <c r="F170" s="30"/>
      <c r="G170" s="33" t="s">
        <v>2963</v>
      </c>
      <c r="H170" s="194"/>
      <c r="I170" s="1839" t="s">
        <v>17215</v>
      </c>
      <c r="J170" s="44" t="s">
        <v>3781</v>
      </c>
      <c r="K170" s="43">
        <v>40</v>
      </c>
      <c r="L170" s="43">
        <v>3.68</v>
      </c>
      <c r="M170" s="43">
        <v>465</v>
      </c>
      <c r="N170" s="33" t="s">
        <v>818</v>
      </c>
      <c r="O170" s="33" t="s">
        <v>1817</v>
      </c>
      <c r="P170" s="33" t="s">
        <v>3210</v>
      </c>
      <c r="Q170" s="43">
        <v>0</v>
      </c>
      <c r="R170" s="43">
        <v>3</v>
      </c>
      <c r="S170" s="33" t="s">
        <v>1222</v>
      </c>
      <c r="T170" s="33"/>
      <c r="U170" s="348" t="str">
        <f t="shared" si="7"/>
        <v xml:space="preserve"> </v>
      </c>
      <c r="V170" s="33"/>
      <c r="W170" s="33"/>
      <c r="X170" s="33"/>
      <c r="Y170" s="329" t="str">
        <f t="shared" si="8"/>
        <v xml:space="preserve"> </v>
      </c>
      <c r="Z170" s="3079"/>
      <c r="AA170" s="2158"/>
      <c r="AB170" s="2158"/>
      <c r="AC170" s="2158"/>
      <c r="AD170" s="2072"/>
      <c r="AF170" s="2053" t="s">
        <v>19938</v>
      </c>
    </row>
    <row r="171" spans="1:32">
      <c r="A171" s="2071">
        <f t="shared" si="9"/>
        <v>165</v>
      </c>
      <c r="B171" s="1622" t="s">
        <v>15288</v>
      </c>
      <c r="C171" s="30" t="s">
        <v>3051</v>
      </c>
      <c r="D171" s="45" t="s">
        <v>385</v>
      </c>
      <c r="E171" s="2073" t="s">
        <v>3751</v>
      </c>
      <c r="F171" s="30" t="s">
        <v>17614</v>
      </c>
      <c r="G171" s="2073" t="s">
        <v>4381</v>
      </c>
      <c r="H171" s="2074"/>
      <c r="I171" s="1839" t="s">
        <v>17215</v>
      </c>
      <c r="J171" s="44" t="s">
        <v>544</v>
      </c>
      <c r="K171" s="43">
        <v>40</v>
      </c>
      <c r="L171" s="43">
        <v>3.2</v>
      </c>
      <c r="M171" s="43">
        <v>11967</v>
      </c>
      <c r="N171" s="33" t="s">
        <v>818</v>
      </c>
      <c r="O171" s="33" t="s">
        <v>3749</v>
      </c>
      <c r="P171" s="33" t="s">
        <v>3210</v>
      </c>
      <c r="Q171" s="43">
        <v>0</v>
      </c>
      <c r="R171" s="43">
        <v>16</v>
      </c>
      <c r="S171" s="33" t="s">
        <v>1222</v>
      </c>
      <c r="T171" s="33"/>
      <c r="U171" s="348" t="str">
        <f t="shared" si="7"/>
        <v xml:space="preserve"> </v>
      </c>
      <c r="V171" s="33"/>
      <c r="W171" s="33"/>
      <c r="X171" s="33"/>
      <c r="Y171" s="329" t="str">
        <f t="shared" si="8"/>
        <v xml:space="preserve"> </v>
      </c>
      <c r="Z171" s="3079"/>
      <c r="AA171" s="2158"/>
      <c r="AB171" s="2158"/>
      <c r="AC171" s="2158"/>
      <c r="AD171" s="2072"/>
    </row>
    <row r="172" spans="1:32">
      <c r="A172" s="2071">
        <f t="shared" si="9"/>
        <v>166</v>
      </c>
      <c r="B172" s="1622" t="s">
        <v>15289</v>
      </c>
      <c r="C172" s="30" t="s">
        <v>3053</v>
      </c>
      <c r="D172" s="45" t="s">
        <v>3052</v>
      </c>
      <c r="E172" s="33" t="s">
        <v>720</v>
      </c>
      <c r="F172" s="30"/>
      <c r="G172" s="33" t="s">
        <v>4381</v>
      </c>
      <c r="H172" s="194"/>
      <c r="I172" s="1839" t="s">
        <v>17215</v>
      </c>
      <c r="J172" s="44" t="s">
        <v>3876</v>
      </c>
      <c r="K172" s="43">
        <v>39</v>
      </c>
      <c r="L172" s="43">
        <v>44.3</v>
      </c>
      <c r="M172" s="43">
        <v>14923</v>
      </c>
      <c r="N172" s="33" t="s">
        <v>818</v>
      </c>
      <c r="O172" s="33" t="s">
        <v>3131</v>
      </c>
      <c r="P172" s="33" t="s">
        <v>3208</v>
      </c>
      <c r="Q172" s="43">
        <v>0</v>
      </c>
      <c r="R172" s="43">
        <v>20</v>
      </c>
      <c r="S172" s="33" t="s">
        <v>1222</v>
      </c>
      <c r="T172" s="33"/>
      <c r="U172" s="348" t="str">
        <f t="shared" si="7"/>
        <v xml:space="preserve"> </v>
      </c>
      <c r="V172" s="33"/>
      <c r="W172" s="33"/>
      <c r="X172" s="33"/>
      <c r="Y172" s="329" t="str">
        <f t="shared" si="8"/>
        <v xml:space="preserve"> </v>
      </c>
      <c r="Z172" s="3079"/>
      <c r="AA172" s="2158"/>
      <c r="AB172" s="2158"/>
      <c r="AC172" s="2158"/>
      <c r="AD172" s="2072"/>
      <c r="AF172" s="2053" t="s">
        <v>19938</v>
      </c>
    </row>
    <row r="173" spans="1:32">
      <c r="A173" s="2071">
        <f t="shared" si="9"/>
        <v>167</v>
      </c>
      <c r="B173" s="1622" t="s">
        <v>15290</v>
      </c>
      <c r="C173" s="30" t="s">
        <v>3053</v>
      </c>
      <c r="D173" s="45" t="s">
        <v>3052</v>
      </c>
      <c r="E173" s="33" t="s">
        <v>720</v>
      </c>
      <c r="F173" s="30"/>
      <c r="G173" s="33" t="s">
        <v>4381</v>
      </c>
      <c r="H173" s="194"/>
      <c r="I173" s="1839" t="s">
        <v>17215</v>
      </c>
      <c r="J173" s="44" t="s">
        <v>3876</v>
      </c>
      <c r="K173" s="43">
        <v>39</v>
      </c>
      <c r="L173" s="43">
        <v>44.3</v>
      </c>
      <c r="M173" s="43">
        <v>14923</v>
      </c>
      <c r="N173" s="33" t="s">
        <v>818</v>
      </c>
      <c r="O173" s="33" t="s">
        <v>3131</v>
      </c>
      <c r="P173" s="33" t="s">
        <v>3208</v>
      </c>
      <c r="Q173" s="43">
        <v>0</v>
      </c>
      <c r="R173" s="43">
        <v>20</v>
      </c>
      <c r="S173" s="33" t="s">
        <v>1222</v>
      </c>
      <c r="T173" s="33"/>
      <c r="U173" s="348" t="str">
        <f t="shared" si="7"/>
        <v xml:space="preserve"> </v>
      </c>
      <c r="V173" s="33"/>
      <c r="W173" s="33"/>
      <c r="X173" s="33"/>
      <c r="Y173" s="329" t="str">
        <f t="shared" si="8"/>
        <v xml:space="preserve"> </v>
      </c>
      <c r="Z173" s="3079"/>
      <c r="AA173" s="2158"/>
      <c r="AB173" s="2158"/>
      <c r="AC173" s="2158"/>
      <c r="AD173" s="2072"/>
      <c r="AF173" s="2053" t="s">
        <v>19938</v>
      </c>
    </row>
    <row r="174" spans="1:32">
      <c r="A174" s="2071">
        <f t="shared" si="9"/>
        <v>168</v>
      </c>
      <c r="B174" s="1622" t="s">
        <v>15291</v>
      </c>
      <c r="C174" s="30" t="s">
        <v>1224</v>
      </c>
      <c r="D174" s="45" t="s">
        <v>3052</v>
      </c>
      <c r="E174" s="2073" t="s">
        <v>3751</v>
      </c>
      <c r="F174" s="30" t="s">
        <v>17615</v>
      </c>
      <c r="G174" s="2073" t="s">
        <v>4381</v>
      </c>
      <c r="H174" s="2074"/>
      <c r="I174" s="1839" t="s">
        <v>17215</v>
      </c>
      <c r="J174" s="44" t="s">
        <v>545</v>
      </c>
      <c r="K174" s="43">
        <v>39</v>
      </c>
      <c r="L174" s="43">
        <v>43.5</v>
      </c>
      <c r="M174" s="43">
        <v>14923</v>
      </c>
      <c r="N174" s="33" t="s">
        <v>818</v>
      </c>
      <c r="O174" s="33" t="s">
        <v>3749</v>
      </c>
      <c r="P174" s="33" t="s">
        <v>3208</v>
      </c>
      <c r="Q174" s="43">
        <v>0</v>
      </c>
      <c r="R174" s="43">
        <v>20</v>
      </c>
      <c r="S174" s="33" t="s">
        <v>1222</v>
      </c>
      <c r="T174" s="33"/>
      <c r="U174" s="348" t="str">
        <f t="shared" si="7"/>
        <v xml:space="preserve"> </v>
      </c>
      <c r="V174" s="33"/>
      <c r="W174" s="33"/>
      <c r="X174" s="33"/>
      <c r="Y174" s="329" t="str">
        <f t="shared" si="8"/>
        <v xml:space="preserve"> </v>
      </c>
      <c r="Z174" s="3079"/>
      <c r="AA174" s="2158"/>
      <c r="AB174" s="2158"/>
      <c r="AC174" s="2158"/>
      <c r="AD174" s="2072"/>
    </row>
    <row r="175" spans="1:32">
      <c r="A175" s="2071">
        <f t="shared" si="9"/>
        <v>169</v>
      </c>
      <c r="B175" s="1622" t="s">
        <v>15292</v>
      </c>
      <c r="C175" s="30" t="s">
        <v>3055</v>
      </c>
      <c r="D175" s="45" t="s">
        <v>4097</v>
      </c>
      <c r="E175" s="33" t="s">
        <v>2671</v>
      </c>
      <c r="F175" s="30"/>
      <c r="G175" s="33" t="s">
        <v>2963</v>
      </c>
      <c r="H175" s="194"/>
      <c r="I175" s="1839" t="s">
        <v>17215</v>
      </c>
      <c r="J175" s="44" t="s">
        <v>519</v>
      </c>
      <c r="K175" s="43">
        <v>45</v>
      </c>
      <c r="L175" s="43">
        <v>41.8</v>
      </c>
      <c r="M175" s="43">
        <v>829</v>
      </c>
      <c r="N175" s="33" t="s">
        <v>2528</v>
      </c>
      <c r="O175" s="33" t="s">
        <v>1817</v>
      </c>
      <c r="P175" s="33" t="s">
        <v>3778</v>
      </c>
      <c r="Q175" s="43">
        <v>0</v>
      </c>
      <c r="R175" s="43">
        <v>1</v>
      </c>
      <c r="S175" s="33" t="s">
        <v>1503</v>
      </c>
      <c r="T175" s="33"/>
      <c r="U175" s="348" t="str">
        <f t="shared" si="7"/>
        <v xml:space="preserve"> </v>
      </c>
      <c r="V175" s="33"/>
      <c r="W175" s="33"/>
      <c r="X175" s="33"/>
      <c r="Y175" s="329" t="str">
        <f t="shared" si="8"/>
        <v xml:space="preserve"> </v>
      </c>
      <c r="Z175" s="3079"/>
      <c r="AA175" s="2158"/>
      <c r="AB175" s="2158"/>
      <c r="AC175" s="2158"/>
      <c r="AD175" s="2072"/>
      <c r="AF175" s="2053" t="s">
        <v>19938</v>
      </c>
    </row>
    <row r="176" spans="1:32">
      <c r="A176" s="2071">
        <f t="shared" si="9"/>
        <v>170</v>
      </c>
      <c r="B176" s="1622" t="s">
        <v>15293</v>
      </c>
      <c r="C176" s="30" t="s">
        <v>3056</v>
      </c>
      <c r="D176" s="45" t="s">
        <v>1449</v>
      </c>
      <c r="E176" s="33" t="s">
        <v>2672</v>
      </c>
      <c r="F176" s="30"/>
      <c r="G176" s="33" t="s">
        <v>2963</v>
      </c>
      <c r="H176" s="194"/>
      <c r="I176" s="1839" t="s">
        <v>17215</v>
      </c>
      <c r="J176" s="44" t="s">
        <v>3777</v>
      </c>
      <c r="K176" s="43">
        <v>20</v>
      </c>
      <c r="L176" s="43">
        <v>2.8</v>
      </c>
      <c r="M176" s="43">
        <v>51.3</v>
      </c>
      <c r="N176" s="33" t="s">
        <v>2528</v>
      </c>
      <c r="O176" s="33" t="s">
        <v>1817</v>
      </c>
      <c r="P176" s="33" t="s">
        <v>3218</v>
      </c>
      <c r="Q176" s="43">
        <v>0</v>
      </c>
      <c r="R176" s="43">
        <v>100</v>
      </c>
      <c r="S176" s="33" t="s">
        <v>2528</v>
      </c>
      <c r="T176" s="33"/>
      <c r="U176" s="348" t="str">
        <f t="shared" si="7"/>
        <v xml:space="preserve"> </v>
      </c>
      <c r="V176" s="33"/>
      <c r="W176" s="33"/>
      <c r="X176" s="33"/>
      <c r="Y176" s="329" t="str">
        <f t="shared" si="8"/>
        <v xml:space="preserve"> </v>
      </c>
      <c r="Z176" s="3079"/>
      <c r="AA176" s="2158"/>
      <c r="AB176" s="2158"/>
      <c r="AC176" s="2158"/>
      <c r="AD176" s="2072"/>
      <c r="AF176" s="2053" t="s">
        <v>19938</v>
      </c>
    </row>
    <row r="177" spans="1:32" s="2085" customFormat="1">
      <c r="A177" s="2071">
        <f t="shared" si="9"/>
        <v>171</v>
      </c>
      <c r="B177" s="144" t="s">
        <v>15294</v>
      </c>
      <c r="C177" s="155"/>
      <c r="D177" s="155" t="s">
        <v>4557</v>
      </c>
      <c r="E177" s="155"/>
      <c r="F177" s="155"/>
      <c r="G177" s="155"/>
      <c r="H177" s="1828"/>
      <c r="I177" s="1839" t="s">
        <v>17215</v>
      </c>
      <c r="J177" s="155"/>
      <c r="K177" s="161"/>
      <c r="L177" s="161"/>
      <c r="M177" s="161"/>
      <c r="N177" s="161"/>
      <c r="O177" s="155"/>
      <c r="P177" s="155"/>
      <c r="Q177" s="161"/>
      <c r="R177" s="161"/>
      <c r="S177" s="161"/>
      <c r="T177" s="161"/>
      <c r="U177" s="161"/>
      <c r="V177" s="161"/>
      <c r="W177" s="161"/>
      <c r="X177" s="161"/>
      <c r="Y177" s="2249"/>
      <c r="Z177" s="3080"/>
      <c r="AA177" s="2249"/>
      <c r="AB177" s="2249"/>
      <c r="AC177" s="2249"/>
      <c r="AD177" s="155"/>
    </row>
    <row r="178" spans="1:32">
      <c r="A178" s="2071">
        <f t="shared" si="9"/>
        <v>172</v>
      </c>
      <c r="B178" s="1622" t="s">
        <v>15295</v>
      </c>
      <c r="C178" s="30" t="s">
        <v>3057</v>
      </c>
      <c r="D178" s="45" t="s">
        <v>385</v>
      </c>
      <c r="E178" s="33" t="s">
        <v>3763</v>
      </c>
      <c r="F178" s="30"/>
      <c r="G178" s="33" t="s">
        <v>2646</v>
      </c>
      <c r="H178" s="194"/>
      <c r="I178" s="1839" t="s">
        <v>17215</v>
      </c>
      <c r="J178" s="44" t="s">
        <v>4205</v>
      </c>
      <c r="K178" s="43">
        <v>204</v>
      </c>
      <c r="L178" s="43">
        <v>16</v>
      </c>
      <c r="M178" s="43">
        <v>0</v>
      </c>
      <c r="N178" s="33" t="s">
        <v>818</v>
      </c>
      <c r="O178" s="33" t="s">
        <v>3762</v>
      </c>
      <c r="P178" s="33" t="s">
        <v>3205</v>
      </c>
      <c r="Q178" s="43">
        <v>0</v>
      </c>
      <c r="R178" s="43">
        <v>2</v>
      </c>
      <c r="S178" s="33" t="s">
        <v>1222</v>
      </c>
      <c r="T178" s="33"/>
      <c r="U178" s="348" t="str">
        <f t="shared" si="7"/>
        <v xml:space="preserve"> </v>
      </c>
      <c r="V178" s="33"/>
      <c r="W178" s="33"/>
      <c r="X178" s="33"/>
      <c r="Y178" s="329" t="str">
        <f t="shared" si="8"/>
        <v xml:space="preserve"> </v>
      </c>
      <c r="Z178" s="3079"/>
      <c r="AA178" s="2158"/>
      <c r="AB178" s="2158"/>
      <c r="AC178" s="2158"/>
      <c r="AD178" s="2072" t="s">
        <v>3213</v>
      </c>
    </row>
    <row r="179" spans="1:32">
      <c r="A179" s="2071">
        <f t="shared" si="9"/>
        <v>173</v>
      </c>
      <c r="B179" s="1622" t="s">
        <v>15296</v>
      </c>
      <c r="C179" s="30" t="s">
        <v>3058</v>
      </c>
      <c r="D179" s="45" t="s">
        <v>2788</v>
      </c>
      <c r="E179" s="33" t="s">
        <v>2957</v>
      </c>
      <c r="F179" s="30"/>
      <c r="G179" s="33" t="s">
        <v>4277</v>
      </c>
      <c r="H179" s="194"/>
      <c r="I179" s="1839" t="s">
        <v>17215</v>
      </c>
      <c r="J179" s="44" t="s">
        <v>3214</v>
      </c>
      <c r="K179" s="43">
        <v>40</v>
      </c>
      <c r="L179" s="43">
        <v>7.5</v>
      </c>
      <c r="M179" s="43">
        <v>0</v>
      </c>
      <c r="N179" s="33" t="s">
        <v>2528</v>
      </c>
      <c r="O179" s="33" t="s">
        <v>1060</v>
      </c>
      <c r="P179" s="33" t="s">
        <v>3210</v>
      </c>
      <c r="Q179" s="43">
        <v>0</v>
      </c>
      <c r="R179" s="43">
        <v>250</v>
      </c>
      <c r="S179" s="33" t="s">
        <v>2528</v>
      </c>
      <c r="T179" s="33"/>
      <c r="U179" s="348" t="str">
        <f t="shared" si="7"/>
        <v xml:space="preserve"> </v>
      </c>
      <c r="V179" s="33"/>
      <c r="W179" s="33"/>
      <c r="X179" s="33"/>
      <c r="Y179" s="329" t="str">
        <f t="shared" si="8"/>
        <v xml:space="preserve"> </v>
      </c>
      <c r="Z179" s="3079"/>
      <c r="AA179" s="2158"/>
      <c r="AB179" s="2158"/>
      <c r="AC179" s="2158"/>
      <c r="AD179" s="2072" t="s">
        <v>3213</v>
      </c>
      <c r="AF179" s="2053" t="s">
        <v>19938</v>
      </c>
    </row>
    <row r="180" spans="1:32">
      <c r="A180" s="2071">
        <f t="shared" si="9"/>
        <v>174</v>
      </c>
      <c r="B180" s="1622" t="s">
        <v>15297</v>
      </c>
      <c r="C180" s="30" t="s">
        <v>3059</v>
      </c>
      <c r="D180" s="45" t="s">
        <v>2788</v>
      </c>
      <c r="E180" s="33" t="s">
        <v>3972</v>
      </c>
      <c r="F180" s="30"/>
      <c r="G180" s="33" t="s">
        <v>2963</v>
      </c>
      <c r="H180" s="194"/>
      <c r="I180" s="1839" t="s">
        <v>17258</v>
      </c>
      <c r="J180" s="44" t="s">
        <v>3781</v>
      </c>
      <c r="K180" s="43">
        <v>106</v>
      </c>
      <c r="L180" s="43">
        <v>4.5</v>
      </c>
      <c r="M180" s="43">
        <v>3029</v>
      </c>
      <c r="N180" s="33" t="s">
        <v>818</v>
      </c>
      <c r="O180" s="33" t="s">
        <v>1817</v>
      </c>
      <c r="P180" s="33" t="s">
        <v>3218</v>
      </c>
      <c r="Q180" s="43">
        <v>0</v>
      </c>
      <c r="R180" s="43">
        <v>5</v>
      </c>
      <c r="S180" s="33" t="s">
        <v>1222</v>
      </c>
      <c r="T180" s="33"/>
      <c r="U180" s="348" t="str">
        <f t="shared" si="7"/>
        <v xml:space="preserve"> </v>
      </c>
      <c r="V180" s="33"/>
      <c r="W180" s="33"/>
      <c r="X180" s="33"/>
      <c r="Y180" s="329" t="str">
        <f t="shared" si="8"/>
        <v xml:space="preserve"> </v>
      </c>
      <c r="Z180" s="3079"/>
      <c r="AA180" s="2158"/>
      <c r="AB180" s="2158"/>
      <c r="AC180" s="2158"/>
      <c r="AD180" s="2072"/>
      <c r="AF180" s="2053" t="s">
        <v>19938</v>
      </c>
    </row>
    <row r="181" spans="1:32">
      <c r="A181" s="2071">
        <f t="shared" si="9"/>
        <v>175</v>
      </c>
      <c r="B181" s="1622" t="s">
        <v>15298</v>
      </c>
      <c r="C181" s="30" t="s">
        <v>3060</v>
      </c>
      <c r="D181" s="45" t="s">
        <v>2788</v>
      </c>
      <c r="E181" s="33" t="s">
        <v>3972</v>
      </c>
      <c r="F181" s="30"/>
      <c r="G181" s="33" t="s">
        <v>2963</v>
      </c>
      <c r="H181" s="194"/>
      <c r="I181" s="1839" t="s">
        <v>17258</v>
      </c>
      <c r="J181" s="44" t="s">
        <v>3781</v>
      </c>
      <c r="K181" s="43">
        <v>40</v>
      </c>
      <c r="L181" s="43">
        <v>0.69</v>
      </c>
      <c r="M181" s="43">
        <v>2954</v>
      </c>
      <c r="N181" s="33" t="s">
        <v>818</v>
      </c>
      <c r="O181" s="33" t="s">
        <v>1817</v>
      </c>
      <c r="P181" s="33" t="s">
        <v>3218</v>
      </c>
      <c r="Q181" s="43">
        <v>0</v>
      </c>
      <c r="R181" s="43">
        <v>5</v>
      </c>
      <c r="S181" s="33" t="s">
        <v>1222</v>
      </c>
      <c r="T181" s="33"/>
      <c r="U181" s="348" t="str">
        <f t="shared" si="7"/>
        <v xml:space="preserve"> </v>
      </c>
      <c r="V181" s="33"/>
      <c r="W181" s="33"/>
      <c r="X181" s="33"/>
      <c r="Y181" s="329" t="str">
        <f t="shared" si="8"/>
        <v xml:space="preserve"> </v>
      </c>
      <c r="Z181" s="3079"/>
      <c r="AA181" s="2158"/>
      <c r="AB181" s="2158"/>
      <c r="AC181" s="2158"/>
      <c r="AD181" s="2072"/>
      <c r="AF181" s="2053" t="s">
        <v>19938</v>
      </c>
    </row>
    <row r="182" spans="1:32">
      <c r="A182" s="2071">
        <f t="shared" si="9"/>
        <v>176</v>
      </c>
      <c r="B182" s="1622" t="s">
        <v>15299</v>
      </c>
      <c r="C182" s="30" t="s">
        <v>3061</v>
      </c>
      <c r="D182" s="45" t="s">
        <v>4865</v>
      </c>
      <c r="E182" s="2073" t="s">
        <v>3751</v>
      </c>
      <c r="F182" s="30" t="s">
        <v>17616</v>
      </c>
      <c r="G182" s="2073" t="s">
        <v>4381</v>
      </c>
      <c r="H182" s="2074"/>
      <c r="I182" s="1839" t="s">
        <v>3516</v>
      </c>
      <c r="J182" s="44" t="s">
        <v>279</v>
      </c>
      <c r="K182" s="43">
        <v>155</v>
      </c>
      <c r="L182" s="43">
        <v>4.5</v>
      </c>
      <c r="M182" s="43">
        <v>1216</v>
      </c>
      <c r="N182" s="33" t="s">
        <v>818</v>
      </c>
      <c r="O182" s="33" t="s">
        <v>3749</v>
      </c>
      <c r="P182" s="33" t="s">
        <v>3210</v>
      </c>
      <c r="Q182" s="43">
        <v>0</v>
      </c>
      <c r="R182" s="43">
        <v>1.6</v>
      </c>
      <c r="S182" s="33" t="s">
        <v>1222</v>
      </c>
      <c r="T182" s="33"/>
      <c r="U182" s="348" t="str">
        <f t="shared" si="7"/>
        <v xml:space="preserve"> </v>
      </c>
      <c r="V182" s="33"/>
      <c r="W182" s="33"/>
      <c r="X182" s="33"/>
      <c r="Y182" s="329" t="str">
        <f t="shared" si="8"/>
        <v xml:space="preserve"> </v>
      </c>
      <c r="Z182" s="3079"/>
      <c r="AA182" s="2158"/>
      <c r="AB182" s="2158"/>
      <c r="AC182" s="2158"/>
      <c r="AD182" s="2072"/>
    </row>
    <row r="183" spans="1:32">
      <c r="A183" s="2071">
        <f t="shared" si="9"/>
        <v>177</v>
      </c>
      <c r="B183" s="1622" t="s">
        <v>15300</v>
      </c>
      <c r="C183" s="30" t="s">
        <v>3062</v>
      </c>
      <c r="D183" s="45" t="s">
        <v>4193</v>
      </c>
      <c r="E183" s="33" t="s">
        <v>2602</v>
      </c>
      <c r="F183" s="30"/>
      <c r="G183" s="33" t="s">
        <v>2599</v>
      </c>
      <c r="H183" s="194"/>
      <c r="I183" s="1839" t="s">
        <v>17242</v>
      </c>
      <c r="J183" s="44" t="s">
        <v>3781</v>
      </c>
      <c r="K183" s="43">
        <v>120</v>
      </c>
      <c r="L183" s="43">
        <v>0.88</v>
      </c>
      <c r="M183" s="43">
        <v>2733</v>
      </c>
      <c r="N183" s="33" t="s">
        <v>818</v>
      </c>
      <c r="O183" s="33" t="s">
        <v>1060</v>
      </c>
      <c r="P183" s="33" t="s">
        <v>2601</v>
      </c>
      <c r="Q183" s="43">
        <v>200</v>
      </c>
      <c r="R183" s="43">
        <v>2000</v>
      </c>
      <c r="S183" s="33" t="s">
        <v>2746</v>
      </c>
      <c r="T183" s="33"/>
      <c r="U183" s="348" t="str">
        <f t="shared" si="7"/>
        <v xml:space="preserve"> </v>
      </c>
      <c r="V183" s="33"/>
      <c r="W183" s="33"/>
      <c r="X183" s="33"/>
      <c r="Y183" s="329" t="str">
        <f t="shared" si="8"/>
        <v xml:space="preserve"> </v>
      </c>
      <c r="Z183" s="3083">
        <v>40714</v>
      </c>
      <c r="AA183" s="2158"/>
      <c r="AB183" s="2158"/>
      <c r="AC183" s="2158"/>
      <c r="AD183" s="2072" t="s">
        <v>2600</v>
      </c>
      <c r="AF183" s="2053" t="s">
        <v>19938</v>
      </c>
    </row>
    <row r="184" spans="1:32">
      <c r="A184" s="2071">
        <f t="shared" si="9"/>
        <v>178</v>
      </c>
      <c r="B184" s="1622" t="s">
        <v>15301</v>
      </c>
      <c r="C184" s="30" t="s">
        <v>3063</v>
      </c>
      <c r="D184" s="45" t="s">
        <v>1449</v>
      </c>
      <c r="E184" s="33" t="s">
        <v>3972</v>
      </c>
      <c r="F184" s="30"/>
      <c r="G184" s="33" t="s">
        <v>2963</v>
      </c>
      <c r="H184" s="194"/>
      <c r="I184" s="1839" t="s">
        <v>17242</v>
      </c>
      <c r="J184" s="44" t="s">
        <v>3781</v>
      </c>
      <c r="K184" s="43">
        <v>100</v>
      </c>
      <c r="L184" s="43">
        <v>2.27</v>
      </c>
      <c r="M184" s="43">
        <v>2500</v>
      </c>
      <c r="N184" s="33" t="s">
        <v>818</v>
      </c>
      <c r="O184" s="33" t="s">
        <v>1817</v>
      </c>
      <c r="P184" s="33" t="s">
        <v>3218</v>
      </c>
      <c r="Q184" s="43">
        <v>0</v>
      </c>
      <c r="R184" s="43">
        <v>3</v>
      </c>
      <c r="S184" s="33" t="s">
        <v>1222</v>
      </c>
      <c r="T184" s="33"/>
      <c r="U184" s="348" t="str">
        <f t="shared" si="7"/>
        <v xml:space="preserve"> </v>
      </c>
      <c r="V184" s="33"/>
      <c r="W184" s="33"/>
      <c r="X184" s="33"/>
      <c r="Y184" s="329" t="str">
        <f t="shared" si="8"/>
        <v xml:space="preserve"> </v>
      </c>
      <c r="Z184" s="3079"/>
      <c r="AA184" s="2158"/>
      <c r="AB184" s="2158"/>
      <c r="AC184" s="2158"/>
      <c r="AD184" s="2072"/>
      <c r="AF184" s="2053" t="s">
        <v>19938</v>
      </c>
    </row>
    <row r="185" spans="1:32">
      <c r="A185" s="2071">
        <f t="shared" si="9"/>
        <v>179</v>
      </c>
      <c r="B185" s="1622" t="s">
        <v>15302</v>
      </c>
      <c r="C185" s="30" t="s">
        <v>3064</v>
      </c>
      <c r="D185" s="45" t="s">
        <v>4186</v>
      </c>
      <c r="E185" s="2073" t="s">
        <v>3751</v>
      </c>
      <c r="F185" s="30" t="s">
        <v>17617</v>
      </c>
      <c r="G185" s="2073" t="s">
        <v>4381</v>
      </c>
      <c r="H185" s="2074"/>
      <c r="I185" s="1839" t="s">
        <v>17242</v>
      </c>
      <c r="J185" s="44" t="s">
        <v>279</v>
      </c>
      <c r="K185" s="43">
        <v>155</v>
      </c>
      <c r="L185" s="43">
        <v>4.5</v>
      </c>
      <c r="M185" s="43">
        <v>1389</v>
      </c>
      <c r="N185" s="33" t="s">
        <v>818</v>
      </c>
      <c r="O185" s="33" t="s">
        <v>3749</v>
      </c>
      <c r="P185" s="33" t="s">
        <v>3210</v>
      </c>
      <c r="Q185" s="43">
        <v>0</v>
      </c>
      <c r="R185" s="43">
        <v>2</v>
      </c>
      <c r="S185" s="33" t="s">
        <v>1222</v>
      </c>
      <c r="T185" s="33"/>
      <c r="U185" s="348" t="str">
        <f t="shared" si="7"/>
        <v xml:space="preserve"> </v>
      </c>
      <c r="V185" s="33"/>
      <c r="W185" s="33"/>
      <c r="X185" s="33"/>
      <c r="Y185" s="329" t="str">
        <f t="shared" si="8"/>
        <v xml:space="preserve"> </v>
      </c>
      <c r="Z185" s="3079"/>
      <c r="AA185" s="2158"/>
      <c r="AB185" s="2158"/>
      <c r="AC185" s="2158"/>
      <c r="AD185" s="2072"/>
      <c r="AF185" s="2053" t="s">
        <v>19938</v>
      </c>
    </row>
    <row r="186" spans="1:32">
      <c r="A186" s="2071">
        <f t="shared" si="9"/>
        <v>180</v>
      </c>
      <c r="B186" s="1622" t="s">
        <v>15303</v>
      </c>
      <c r="C186" s="30" t="s">
        <v>3065</v>
      </c>
      <c r="D186" s="45" t="s">
        <v>1453</v>
      </c>
      <c r="E186" s="33" t="s">
        <v>2602</v>
      </c>
      <c r="F186" s="30"/>
      <c r="G186" s="33" t="s">
        <v>2599</v>
      </c>
      <c r="H186" s="194"/>
      <c r="I186" s="1839" t="s">
        <v>17242</v>
      </c>
      <c r="J186" s="44" t="s">
        <v>3781</v>
      </c>
      <c r="K186" s="43">
        <v>120</v>
      </c>
      <c r="L186" s="43">
        <v>3.3</v>
      </c>
      <c r="M186" s="43">
        <v>2500</v>
      </c>
      <c r="N186" s="33" t="s">
        <v>818</v>
      </c>
      <c r="O186" s="33" t="s">
        <v>1060</v>
      </c>
      <c r="P186" s="33" t="s">
        <v>2603</v>
      </c>
      <c r="Q186" s="43">
        <v>50</v>
      </c>
      <c r="R186" s="43">
        <v>500</v>
      </c>
      <c r="S186" s="33" t="s">
        <v>2746</v>
      </c>
      <c r="T186" s="33"/>
      <c r="U186" s="348" t="str">
        <f t="shared" si="7"/>
        <v xml:space="preserve"> </v>
      </c>
      <c r="V186" s="33"/>
      <c r="W186" s="33"/>
      <c r="X186" s="33"/>
      <c r="Y186" s="329" t="str">
        <f t="shared" si="8"/>
        <v xml:space="preserve"> </v>
      </c>
      <c r="Z186" s="3083">
        <v>40770</v>
      </c>
      <c r="AA186" s="2158"/>
      <c r="AB186" s="2158"/>
      <c r="AC186" s="2158"/>
      <c r="AD186" s="2072" t="s">
        <v>2600</v>
      </c>
      <c r="AF186" s="2053" t="s">
        <v>19938</v>
      </c>
    </row>
    <row r="187" spans="1:32">
      <c r="A187" s="2071">
        <f t="shared" si="9"/>
        <v>181</v>
      </c>
      <c r="B187" s="1622" t="s">
        <v>15304</v>
      </c>
      <c r="C187" s="30" t="s">
        <v>3065</v>
      </c>
      <c r="D187" s="45" t="s">
        <v>1453</v>
      </c>
      <c r="E187" s="33" t="s">
        <v>2898</v>
      </c>
      <c r="F187" s="30"/>
      <c r="G187" s="33" t="s">
        <v>2963</v>
      </c>
      <c r="H187" s="194"/>
      <c r="I187" s="1839" t="s">
        <v>17242</v>
      </c>
      <c r="J187" s="44" t="s">
        <v>3781</v>
      </c>
      <c r="K187" s="43">
        <v>40</v>
      </c>
      <c r="L187" s="43">
        <v>2.6</v>
      </c>
      <c r="M187" s="43">
        <v>2500</v>
      </c>
      <c r="N187" s="33" t="s">
        <v>818</v>
      </c>
      <c r="O187" s="33" t="s">
        <v>738</v>
      </c>
      <c r="P187" s="33" t="s">
        <v>3210</v>
      </c>
      <c r="Q187" s="43">
        <v>0</v>
      </c>
      <c r="R187" s="43">
        <v>3</v>
      </c>
      <c r="S187" s="33" t="s">
        <v>1222</v>
      </c>
      <c r="T187" s="33"/>
      <c r="U187" s="348" t="str">
        <f t="shared" si="7"/>
        <v xml:space="preserve"> </v>
      </c>
      <c r="V187" s="33"/>
      <c r="W187" s="33"/>
      <c r="X187" s="33"/>
      <c r="Y187" s="329" t="str">
        <f t="shared" si="8"/>
        <v xml:space="preserve"> </v>
      </c>
      <c r="Z187" s="3079"/>
      <c r="AA187" s="2158"/>
      <c r="AB187" s="2158"/>
      <c r="AC187" s="2158"/>
      <c r="AD187" s="2072"/>
    </row>
    <row r="188" spans="1:32">
      <c r="A188" s="2071">
        <f t="shared" si="9"/>
        <v>182</v>
      </c>
      <c r="B188" s="1622" t="s">
        <v>15305</v>
      </c>
      <c r="C188" s="30" t="s">
        <v>3066</v>
      </c>
      <c r="D188" s="45" t="s">
        <v>4193</v>
      </c>
      <c r="E188" s="33" t="s">
        <v>2602</v>
      </c>
      <c r="F188" s="30"/>
      <c r="G188" s="33" t="s">
        <v>2599</v>
      </c>
      <c r="H188" s="194"/>
      <c r="I188" s="1839" t="s">
        <v>17242</v>
      </c>
      <c r="J188" s="44" t="s">
        <v>544</v>
      </c>
      <c r="K188" s="43">
        <v>120</v>
      </c>
      <c r="L188" s="43">
        <v>2.76</v>
      </c>
      <c r="M188" s="43">
        <v>0</v>
      </c>
      <c r="N188" s="33" t="s">
        <v>818</v>
      </c>
      <c r="O188" s="33" t="s">
        <v>1060</v>
      </c>
      <c r="P188" s="33" t="s">
        <v>2601</v>
      </c>
      <c r="Q188" s="43">
        <v>200</v>
      </c>
      <c r="R188" s="43">
        <v>2000</v>
      </c>
      <c r="S188" s="33" t="s">
        <v>2746</v>
      </c>
      <c r="T188" s="33"/>
      <c r="U188" s="348" t="str">
        <f t="shared" si="7"/>
        <v xml:space="preserve"> </v>
      </c>
      <c r="V188" s="33"/>
      <c r="W188" s="33"/>
      <c r="X188" s="33"/>
      <c r="Y188" s="329" t="str">
        <f t="shared" si="8"/>
        <v xml:space="preserve"> </v>
      </c>
      <c r="Z188" s="3083">
        <v>40714</v>
      </c>
      <c r="AA188" s="2158"/>
      <c r="AB188" s="2158"/>
      <c r="AC188" s="2158"/>
      <c r="AD188" s="2072" t="s">
        <v>2600</v>
      </c>
      <c r="AF188" s="2053" t="s">
        <v>19938</v>
      </c>
    </row>
    <row r="189" spans="1:32">
      <c r="A189" s="2071">
        <f t="shared" si="9"/>
        <v>183</v>
      </c>
      <c r="B189" s="1622" t="s">
        <v>15306</v>
      </c>
      <c r="C189" s="30" t="s">
        <v>3067</v>
      </c>
      <c r="D189" s="45" t="s">
        <v>1453</v>
      </c>
      <c r="E189" s="33" t="s">
        <v>4278</v>
      </c>
      <c r="F189" s="30"/>
      <c r="G189" s="33" t="s">
        <v>4277</v>
      </c>
      <c r="H189" s="194"/>
      <c r="I189" s="1839" t="s">
        <v>17247</v>
      </c>
      <c r="J189" s="44" t="s">
        <v>544</v>
      </c>
      <c r="K189" s="43">
        <v>120</v>
      </c>
      <c r="L189" s="43">
        <v>2.3199999999999998</v>
      </c>
      <c r="M189" s="43">
        <v>233</v>
      </c>
      <c r="N189" s="33" t="s">
        <v>818</v>
      </c>
      <c r="O189" s="33" t="s">
        <v>1060</v>
      </c>
      <c r="P189" s="33" t="s">
        <v>3210</v>
      </c>
      <c r="Q189" s="43">
        <v>0</v>
      </c>
      <c r="R189" s="43">
        <v>500</v>
      </c>
      <c r="S189" s="33" t="s">
        <v>2746</v>
      </c>
      <c r="T189" s="33"/>
      <c r="U189" s="348" t="str">
        <f t="shared" si="7"/>
        <v xml:space="preserve"> </v>
      </c>
      <c r="V189" s="33"/>
      <c r="W189" s="33"/>
      <c r="X189" s="33"/>
      <c r="Y189" s="329" t="str">
        <f t="shared" si="8"/>
        <v xml:space="preserve"> </v>
      </c>
      <c r="Z189" s="3079"/>
      <c r="AA189" s="2158"/>
      <c r="AB189" s="2158"/>
      <c r="AC189" s="2158"/>
      <c r="AD189" s="2072"/>
      <c r="AF189" s="2053" t="s">
        <v>19938</v>
      </c>
    </row>
    <row r="190" spans="1:32">
      <c r="A190" s="2071">
        <f t="shared" si="9"/>
        <v>184</v>
      </c>
      <c r="B190" s="1622" t="s">
        <v>15307</v>
      </c>
      <c r="C190" s="30" t="s">
        <v>3068</v>
      </c>
      <c r="D190" s="45" t="s">
        <v>616</v>
      </c>
      <c r="E190" s="33" t="s">
        <v>4278</v>
      </c>
      <c r="F190" s="30"/>
      <c r="G190" s="33" t="s">
        <v>4277</v>
      </c>
      <c r="H190" s="194"/>
      <c r="I190" s="1839" t="s">
        <v>17247</v>
      </c>
      <c r="J190" s="44" t="s">
        <v>3781</v>
      </c>
      <c r="K190" s="43">
        <v>40</v>
      </c>
      <c r="L190" s="43">
        <v>1.52</v>
      </c>
      <c r="M190" s="43">
        <v>323</v>
      </c>
      <c r="N190" s="33" t="s">
        <v>818</v>
      </c>
      <c r="O190" s="33" t="s">
        <v>1060</v>
      </c>
      <c r="P190" s="33" t="s">
        <v>3210</v>
      </c>
      <c r="Q190" s="43">
        <v>0</v>
      </c>
      <c r="R190" s="43">
        <v>500</v>
      </c>
      <c r="S190" s="33" t="s">
        <v>2746</v>
      </c>
      <c r="T190" s="33"/>
      <c r="U190" s="348" t="str">
        <f t="shared" si="7"/>
        <v xml:space="preserve"> </v>
      </c>
      <c r="V190" s="33"/>
      <c r="W190" s="33"/>
      <c r="X190" s="33"/>
      <c r="Y190" s="329" t="str">
        <f t="shared" si="8"/>
        <v xml:space="preserve"> </v>
      </c>
      <c r="Z190" s="3079"/>
      <c r="AA190" s="2158"/>
      <c r="AB190" s="2158"/>
      <c r="AC190" s="2158"/>
      <c r="AD190" s="2072"/>
      <c r="AF190" s="2053" t="s">
        <v>19938</v>
      </c>
    </row>
    <row r="191" spans="1:32">
      <c r="A191" s="2071">
        <f t="shared" si="9"/>
        <v>185</v>
      </c>
      <c r="B191" s="1622" t="s">
        <v>15308</v>
      </c>
      <c r="C191" s="30" t="s">
        <v>3069</v>
      </c>
      <c r="D191" s="45" t="s">
        <v>4190</v>
      </c>
      <c r="E191" s="33" t="s">
        <v>2673</v>
      </c>
      <c r="F191" s="30"/>
      <c r="G191" s="33" t="s">
        <v>2963</v>
      </c>
      <c r="H191" s="194"/>
      <c r="I191" s="1839" t="s">
        <v>17247</v>
      </c>
      <c r="J191" s="44" t="s">
        <v>4205</v>
      </c>
      <c r="K191" s="43">
        <v>204</v>
      </c>
      <c r="L191" s="43">
        <v>16</v>
      </c>
      <c r="M191" s="43">
        <v>192</v>
      </c>
      <c r="N191" s="33" t="s">
        <v>818</v>
      </c>
      <c r="O191" s="33" t="s">
        <v>1817</v>
      </c>
      <c r="P191" s="33" t="s">
        <v>3216</v>
      </c>
      <c r="Q191" s="43">
        <v>0</v>
      </c>
      <c r="R191" s="43">
        <v>500</v>
      </c>
      <c r="S191" s="33" t="s">
        <v>2746</v>
      </c>
      <c r="T191" s="33"/>
      <c r="U191" s="348" t="str">
        <f t="shared" si="7"/>
        <v xml:space="preserve"> </v>
      </c>
      <c r="V191" s="33"/>
      <c r="W191" s="33"/>
      <c r="X191" s="33"/>
      <c r="Y191" s="329" t="str">
        <f t="shared" si="8"/>
        <v xml:space="preserve"> </v>
      </c>
      <c r="Z191" s="3079"/>
      <c r="AA191" s="2158"/>
      <c r="AB191" s="2158"/>
      <c r="AC191" s="2158"/>
      <c r="AD191" s="2072"/>
      <c r="AF191" s="2053" t="s">
        <v>19938</v>
      </c>
    </row>
    <row r="192" spans="1:32">
      <c r="A192" s="2071">
        <f t="shared" si="9"/>
        <v>186</v>
      </c>
      <c r="B192" s="1622" t="s">
        <v>15309</v>
      </c>
      <c r="C192" s="30" t="s">
        <v>1820</v>
      </c>
      <c r="D192" s="45" t="s">
        <v>1026</v>
      </c>
      <c r="E192" s="33" t="s">
        <v>2960</v>
      </c>
      <c r="F192" s="30"/>
      <c r="G192" s="33" t="s">
        <v>4277</v>
      </c>
      <c r="H192" s="194"/>
      <c r="I192" s="1839" t="s">
        <v>17247</v>
      </c>
      <c r="J192" s="44" t="s">
        <v>3875</v>
      </c>
      <c r="K192" s="43">
        <v>163</v>
      </c>
      <c r="L192" s="43">
        <v>1.25</v>
      </c>
      <c r="M192" s="43">
        <v>18</v>
      </c>
      <c r="N192" s="33" t="s">
        <v>818</v>
      </c>
      <c r="O192" s="33" t="s">
        <v>1060</v>
      </c>
      <c r="P192" s="33" t="s">
        <v>3210</v>
      </c>
      <c r="Q192" s="43">
        <v>0</v>
      </c>
      <c r="R192" s="43">
        <v>40</v>
      </c>
      <c r="S192" s="33" t="s">
        <v>2746</v>
      </c>
      <c r="T192" s="33"/>
      <c r="U192" s="348" t="str">
        <f t="shared" si="7"/>
        <v xml:space="preserve"> </v>
      </c>
      <c r="V192" s="33"/>
      <c r="W192" s="33"/>
      <c r="X192" s="33"/>
      <c r="Y192" s="329" t="str">
        <f t="shared" si="8"/>
        <v xml:space="preserve"> </v>
      </c>
      <c r="Z192" s="3079"/>
      <c r="AA192" s="2158"/>
      <c r="AB192" s="2158"/>
      <c r="AC192" s="2158"/>
      <c r="AD192" s="2072"/>
      <c r="AF192" s="2053" t="s">
        <v>19938</v>
      </c>
    </row>
    <row r="193" spans="1:32">
      <c r="A193" s="2071">
        <f t="shared" si="9"/>
        <v>187</v>
      </c>
      <c r="B193" s="1622" t="s">
        <v>15310</v>
      </c>
      <c r="C193" s="30" t="s">
        <v>1822</v>
      </c>
      <c r="D193" s="45" t="s">
        <v>1821</v>
      </c>
      <c r="E193" s="33" t="s">
        <v>4278</v>
      </c>
      <c r="F193" s="30"/>
      <c r="G193" s="33" t="s">
        <v>4277</v>
      </c>
      <c r="H193" s="194"/>
      <c r="I193" s="1839" t="s">
        <v>17243</v>
      </c>
      <c r="J193" s="44" t="s">
        <v>3781</v>
      </c>
      <c r="K193" s="43">
        <v>40</v>
      </c>
      <c r="L193" s="43">
        <v>1.89</v>
      </c>
      <c r="M193" s="43">
        <v>296</v>
      </c>
      <c r="N193" s="33" t="s">
        <v>818</v>
      </c>
      <c r="O193" s="33" t="s">
        <v>1060</v>
      </c>
      <c r="P193" s="33" t="s">
        <v>3210</v>
      </c>
      <c r="Q193" s="43">
        <v>0</v>
      </c>
      <c r="R193" s="43">
        <v>600</v>
      </c>
      <c r="S193" s="33" t="s">
        <v>2746</v>
      </c>
      <c r="T193" s="33"/>
      <c r="U193" s="348" t="str">
        <f t="shared" si="7"/>
        <v xml:space="preserve"> </v>
      </c>
      <c r="V193" s="33"/>
      <c r="W193" s="33"/>
      <c r="X193" s="33"/>
      <c r="Y193" s="329" t="str">
        <f t="shared" si="8"/>
        <v xml:space="preserve"> </v>
      </c>
      <c r="Z193" s="3079"/>
      <c r="AA193" s="2158"/>
      <c r="AB193" s="2158"/>
      <c r="AC193" s="2158"/>
      <c r="AD193" s="2072"/>
      <c r="AF193" s="2053" t="s">
        <v>19938</v>
      </c>
    </row>
    <row r="194" spans="1:32">
      <c r="A194" s="2071">
        <f t="shared" si="9"/>
        <v>188</v>
      </c>
      <c r="B194" s="1622" t="s">
        <v>15311</v>
      </c>
      <c r="C194" s="30" t="s">
        <v>1823</v>
      </c>
      <c r="D194" s="45" t="s">
        <v>4197</v>
      </c>
      <c r="E194" s="33" t="s">
        <v>3972</v>
      </c>
      <c r="F194" s="30"/>
      <c r="G194" s="33" t="s">
        <v>2963</v>
      </c>
      <c r="H194" s="194"/>
      <c r="I194" s="1839" t="s">
        <v>17243</v>
      </c>
      <c r="J194" s="44" t="s">
        <v>545</v>
      </c>
      <c r="K194" s="43">
        <v>40</v>
      </c>
      <c r="L194" s="43">
        <v>1.1100000000000001</v>
      </c>
      <c r="M194" s="43">
        <v>1237</v>
      </c>
      <c r="N194" s="33" t="s">
        <v>818</v>
      </c>
      <c r="O194" s="33" t="s">
        <v>1817</v>
      </c>
      <c r="P194" s="33" t="s">
        <v>3218</v>
      </c>
      <c r="Q194" s="43">
        <v>0</v>
      </c>
      <c r="R194" s="43">
        <v>2500</v>
      </c>
      <c r="S194" s="33" t="s">
        <v>2746</v>
      </c>
      <c r="T194" s="33"/>
      <c r="U194" s="348" t="str">
        <f t="shared" si="7"/>
        <v xml:space="preserve"> </v>
      </c>
      <c r="V194" s="33"/>
      <c r="W194" s="33"/>
      <c r="X194" s="33"/>
      <c r="Y194" s="329" t="str">
        <f t="shared" si="8"/>
        <v xml:space="preserve"> </v>
      </c>
      <c r="Z194" s="3079"/>
      <c r="AA194" s="2158"/>
      <c r="AB194" s="2158"/>
      <c r="AC194" s="2158"/>
      <c r="AD194" s="2072"/>
      <c r="AF194" s="2053" t="s">
        <v>19938</v>
      </c>
    </row>
    <row r="195" spans="1:32">
      <c r="A195" s="2071">
        <f t="shared" si="9"/>
        <v>189</v>
      </c>
      <c r="B195" s="1622" t="s">
        <v>15312</v>
      </c>
      <c r="C195" s="30" t="s">
        <v>1824</v>
      </c>
      <c r="D195" s="45" t="s">
        <v>4190</v>
      </c>
      <c r="E195" s="2073" t="s">
        <v>3751</v>
      </c>
      <c r="F195" s="30" t="s">
        <v>17618</v>
      </c>
      <c r="G195" s="2073" t="s">
        <v>4381</v>
      </c>
      <c r="H195" s="2074"/>
      <c r="I195" s="1839" t="s">
        <v>17243</v>
      </c>
      <c r="J195" s="44" t="s">
        <v>279</v>
      </c>
      <c r="K195" s="43">
        <v>155</v>
      </c>
      <c r="L195" s="43">
        <v>4.5</v>
      </c>
      <c r="M195" s="43">
        <v>481</v>
      </c>
      <c r="N195" s="33" t="s">
        <v>818</v>
      </c>
      <c r="O195" s="33" t="s">
        <v>3749</v>
      </c>
      <c r="P195" s="33" t="s">
        <v>3210</v>
      </c>
      <c r="Q195" s="43">
        <v>0</v>
      </c>
      <c r="R195" s="43">
        <v>1000</v>
      </c>
      <c r="S195" s="33" t="s">
        <v>2746</v>
      </c>
      <c r="T195" s="33"/>
      <c r="U195" s="348" t="str">
        <f t="shared" si="7"/>
        <v xml:space="preserve"> </v>
      </c>
      <c r="V195" s="33"/>
      <c r="W195" s="33"/>
      <c r="X195" s="33"/>
      <c r="Y195" s="329" t="str">
        <f t="shared" si="8"/>
        <v xml:space="preserve"> </v>
      </c>
      <c r="Z195" s="3079"/>
      <c r="AA195" s="2158"/>
      <c r="AB195" s="2158"/>
      <c r="AC195" s="2158"/>
      <c r="AD195" s="2072"/>
    </row>
    <row r="196" spans="1:32">
      <c r="A196" s="2071">
        <f t="shared" si="9"/>
        <v>190</v>
      </c>
      <c r="B196" s="1622" t="s">
        <v>15313</v>
      </c>
      <c r="C196" s="30" t="s">
        <v>1825</v>
      </c>
      <c r="D196" s="45" t="s">
        <v>1453</v>
      </c>
      <c r="E196" s="33" t="s">
        <v>4278</v>
      </c>
      <c r="F196" s="30"/>
      <c r="G196" s="33" t="s">
        <v>4277</v>
      </c>
      <c r="H196" s="194"/>
      <c r="I196" s="1839" t="s">
        <v>17243</v>
      </c>
      <c r="J196" s="44" t="s">
        <v>545</v>
      </c>
      <c r="K196" s="43">
        <v>40</v>
      </c>
      <c r="L196" s="43">
        <v>2.12</v>
      </c>
      <c r="M196" s="43">
        <v>45.8</v>
      </c>
      <c r="N196" s="33" t="s">
        <v>818</v>
      </c>
      <c r="O196" s="33" t="s">
        <v>1060</v>
      </c>
      <c r="P196" s="33" t="s">
        <v>3210</v>
      </c>
      <c r="Q196" s="43">
        <v>0</v>
      </c>
      <c r="R196" s="43">
        <v>100</v>
      </c>
      <c r="S196" s="33" t="s">
        <v>2746</v>
      </c>
      <c r="T196" s="33"/>
      <c r="U196" s="348" t="str">
        <f t="shared" si="7"/>
        <v xml:space="preserve"> </v>
      </c>
      <c r="V196" s="33"/>
      <c r="W196" s="33"/>
      <c r="X196" s="33"/>
      <c r="Y196" s="329" t="str">
        <f t="shared" si="8"/>
        <v xml:space="preserve"> </v>
      </c>
      <c r="Z196" s="3079"/>
      <c r="AA196" s="2158"/>
      <c r="AB196" s="2158"/>
      <c r="AC196" s="2158"/>
      <c r="AD196" s="2072"/>
      <c r="AF196" s="2053" t="s">
        <v>19938</v>
      </c>
    </row>
    <row r="197" spans="1:32">
      <c r="A197" s="2071">
        <f t="shared" si="9"/>
        <v>191</v>
      </c>
      <c r="B197" s="1622" t="s">
        <v>15314</v>
      </c>
      <c r="C197" s="30" t="s">
        <v>1826</v>
      </c>
      <c r="D197" s="45" t="s">
        <v>4199</v>
      </c>
      <c r="E197" s="33" t="s">
        <v>3972</v>
      </c>
      <c r="F197" s="30"/>
      <c r="G197" s="33" t="s">
        <v>2963</v>
      </c>
      <c r="H197" s="194"/>
      <c r="I197" s="1839" t="s">
        <v>17244</v>
      </c>
      <c r="J197" s="44" t="s">
        <v>530</v>
      </c>
      <c r="K197" s="43">
        <v>40</v>
      </c>
      <c r="L197" s="43">
        <v>3.71</v>
      </c>
      <c r="M197" s="43">
        <v>1789</v>
      </c>
      <c r="N197" s="33" t="s">
        <v>818</v>
      </c>
      <c r="O197" s="33" t="s">
        <v>1817</v>
      </c>
      <c r="P197" s="33" t="s">
        <v>3218</v>
      </c>
      <c r="Q197" s="43">
        <v>0</v>
      </c>
      <c r="R197" s="43">
        <v>2.4</v>
      </c>
      <c r="S197" s="33" t="s">
        <v>1222</v>
      </c>
      <c r="T197" s="33"/>
      <c r="U197" s="348" t="str">
        <f t="shared" si="7"/>
        <v xml:space="preserve"> </v>
      </c>
      <c r="V197" s="33"/>
      <c r="W197" s="33"/>
      <c r="X197" s="33"/>
      <c r="Y197" s="329" t="str">
        <f t="shared" si="8"/>
        <v xml:space="preserve"> </v>
      </c>
      <c r="Z197" s="3079"/>
      <c r="AA197" s="2158"/>
      <c r="AB197" s="2158"/>
      <c r="AC197" s="2158"/>
      <c r="AD197" s="2072"/>
      <c r="AF197" s="2053" t="s">
        <v>19938</v>
      </c>
    </row>
    <row r="198" spans="1:32">
      <c r="A198" s="2071">
        <f t="shared" si="9"/>
        <v>192</v>
      </c>
      <c r="B198" s="1622" t="s">
        <v>15315</v>
      </c>
      <c r="C198" s="30" t="s">
        <v>1828</v>
      </c>
      <c r="D198" s="45" t="s">
        <v>4199</v>
      </c>
      <c r="E198" s="33" t="s">
        <v>3972</v>
      </c>
      <c r="F198" s="30"/>
      <c r="G198" s="33" t="s">
        <v>2963</v>
      </c>
      <c r="H198" s="194"/>
      <c r="I198" s="1839" t="s">
        <v>17244</v>
      </c>
      <c r="J198" s="44" t="s">
        <v>4210</v>
      </c>
      <c r="K198" s="43">
        <v>40</v>
      </c>
      <c r="L198" s="43">
        <v>3.91</v>
      </c>
      <c r="M198" s="43">
        <v>965</v>
      </c>
      <c r="N198" s="33" t="s">
        <v>818</v>
      </c>
      <c r="O198" s="33" t="s">
        <v>1817</v>
      </c>
      <c r="P198" s="33" t="s">
        <v>3218</v>
      </c>
      <c r="Q198" s="43">
        <v>0</v>
      </c>
      <c r="R198" s="43">
        <v>4</v>
      </c>
      <c r="S198" s="33" t="s">
        <v>1222</v>
      </c>
      <c r="T198" s="33"/>
      <c r="U198" s="348" t="str">
        <f t="shared" si="7"/>
        <v xml:space="preserve"> </v>
      </c>
      <c r="V198" s="33"/>
      <c r="W198" s="33"/>
      <c r="X198" s="33"/>
      <c r="Y198" s="329" t="str">
        <f t="shared" si="8"/>
        <v xml:space="preserve"> </v>
      </c>
      <c r="Z198" s="3079"/>
      <c r="AA198" s="2158"/>
      <c r="AB198" s="2158"/>
      <c r="AC198" s="2158"/>
      <c r="AD198" s="2072"/>
      <c r="AF198" s="2053" t="s">
        <v>19938</v>
      </c>
    </row>
    <row r="199" spans="1:32">
      <c r="A199" s="2071">
        <f t="shared" si="9"/>
        <v>193</v>
      </c>
      <c r="B199" s="1622" t="s">
        <v>15316</v>
      </c>
      <c r="C199" s="30" t="s">
        <v>4695</v>
      </c>
      <c r="D199" s="45" t="s">
        <v>4689</v>
      </c>
      <c r="E199" s="33" t="s">
        <v>720</v>
      </c>
      <c r="F199" s="30"/>
      <c r="G199" s="33" t="s">
        <v>4381</v>
      </c>
      <c r="H199" s="194"/>
      <c r="I199" s="1839" t="s">
        <v>17244</v>
      </c>
      <c r="J199" s="44" t="s">
        <v>3877</v>
      </c>
      <c r="K199" s="43">
        <v>74</v>
      </c>
      <c r="L199" s="43">
        <v>44.2</v>
      </c>
      <c r="M199" s="43">
        <v>10851</v>
      </c>
      <c r="N199" s="33" t="s">
        <v>818</v>
      </c>
      <c r="O199" s="33" t="s">
        <v>3131</v>
      </c>
      <c r="P199" s="33" t="s">
        <v>3208</v>
      </c>
      <c r="Q199" s="43">
        <v>0</v>
      </c>
      <c r="R199" s="43">
        <v>16</v>
      </c>
      <c r="S199" s="33" t="s">
        <v>1222</v>
      </c>
      <c r="T199" s="33"/>
      <c r="U199" s="348" t="str">
        <f t="shared" si="7"/>
        <v xml:space="preserve"> </v>
      </c>
      <c r="V199" s="33"/>
      <c r="W199" s="33"/>
      <c r="X199" s="33"/>
      <c r="Y199" s="329" t="str">
        <f t="shared" si="8"/>
        <v xml:space="preserve"> </v>
      </c>
      <c r="Z199" s="3079"/>
      <c r="AA199" s="2158"/>
      <c r="AB199" s="2158"/>
      <c r="AC199" s="2158"/>
      <c r="AD199" s="2072"/>
      <c r="AF199" s="2053" t="s">
        <v>19938</v>
      </c>
    </row>
    <row r="200" spans="1:32">
      <c r="A200" s="2071">
        <f t="shared" si="9"/>
        <v>194</v>
      </c>
      <c r="B200" s="1622" t="s">
        <v>15317</v>
      </c>
      <c r="C200" s="30" t="s">
        <v>4695</v>
      </c>
      <c r="D200" s="45" t="s">
        <v>4689</v>
      </c>
      <c r="E200" s="33" t="s">
        <v>720</v>
      </c>
      <c r="F200" s="30"/>
      <c r="G200" s="33" t="s">
        <v>4381</v>
      </c>
      <c r="H200" s="194"/>
      <c r="I200" s="1839" t="s">
        <v>17244</v>
      </c>
      <c r="J200" s="44" t="s">
        <v>3877</v>
      </c>
      <c r="K200" s="43">
        <v>74</v>
      </c>
      <c r="L200" s="43">
        <v>44.2</v>
      </c>
      <c r="M200" s="43">
        <v>10851</v>
      </c>
      <c r="N200" s="33" t="s">
        <v>818</v>
      </c>
      <c r="O200" s="33" t="s">
        <v>3131</v>
      </c>
      <c r="P200" s="33" t="s">
        <v>3208</v>
      </c>
      <c r="Q200" s="43">
        <v>0</v>
      </c>
      <c r="R200" s="43">
        <v>16</v>
      </c>
      <c r="S200" s="33" t="s">
        <v>1222</v>
      </c>
      <c r="T200" s="33"/>
      <c r="U200" s="348" t="str">
        <f t="shared" si="7"/>
        <v xml:space="preserve"> </v>
      </c>
      <c r="V200" s="33"/>
      <c r="W200" s="33"/>
      <c r="X200" s="33"/>
      <c r="Y200" s="329" t="str">
        <f t="shared" si="8"/>
        <v xml:space="preserve"> </v>
      </c>
      <c r="Z200" s="3079"/>
      <c r="AA200" s="2158"/>
      <c r="AB200" s="2158"/>
      <c r="AC200" s="2158"/>
      <c r="AD200" s="2072"/>
      <c r="AF200" s="2053" t="s">
        <v>19938</v>
      </c>
    </row>
    <row r="201" spans="1:32">
      <c r="A201" s="2071">
        <f t="shared" si="9"/>
        <v>195</v>
      </c>
      <c r="B201" s="1622" t="s">
        <v>15318</v>
      </c>
      <c r="C201" s="30" t="s">
        <v>1226</v>
      </c>
      <c r="D201" s="45" t="s">
        <v>4697</v>
      </c>
      <c r="E201" s="2073" t="s">
        <v>3751</v>
      </c>
      <c r="F201" s="30" t="s">
        <v>17619</v>
      </c>
      <c r="G201" s="2073" t="s">
        <v>4381</v>
      </c>
      <c r="H201" s="2074"/>
      <c r="I201" s="1839" t="s">
        <v>17244</v>
      </c>
      <c r="J201" s="44" t="s">
        <v>1622</v>
      </c>
      <c r="K201" s="43">
        <v>74</v>
      </c>
      <c r="L201" s="43">
        <v>43.5</v>
      </c>
      <c r="M201" s="43">
        <v>10851</v>
      </c>
      <c r="N201" s="33" t="s">
        <v>818</v>
      </c>
      <c r="O201" s="33" t="s">
        <v>3749</v>
      </c>
      <c r="P201" s="33" t="s">
        <v>3208</v>
      </c>
      <c r="Q201" s="43">
        <v>0</v>
      </c>
      <c r="R201" s="43">
        <v>16</v>
      </c>
      <c r="S201" s="33" t="s">
        <v>1222</v>
      </c>
      <c r="T201" s="33"/>
      <c r="U201" s="348" t="str">
        <f t="shared" si="7"/>
        <v xml:space="preserve"> </v>
      </c>
      <c r="V201" s="33"/>
      <c r="W201" s="33"/>
      <c r="X201" s="33"/>
      <c r="Y201" s="329" t="str">
        <f t="shared" si="8"/>
        <v xml:space="preserve"> </v>
      </c>
      <c r="Z201" s="3079"/>
      <c r="AA201" s="2158"/>
      <c r="AB201" s="2158"/>
      <c r="AC201" s="2158"/>
      <c r="AD201" s="2072"/>
    </row>
    <row r="202" spans="1:32">
      <c r="A202" s="2071">
        <f t="shared" si="9"/>
        <v>196</v>
      </c>
      <c r="B202" s="1622" t="s">
        <v>15319</v>
      </c>
      <c r="C202" s="30" t="s">
        <v>4698</v>
      </c>
      <c r="D202" s="45" t="s">
        <v>1821</v>
      </c>
      <c r="E202" s="33" t="s">
        <v>2671</v>
      </c>
      <c r="F202" s="30"/>
      <c r="G202" s="33" t="s">
        <v>2963</v>
      </c>
      <c r="H202" s="194"/>
      <c r="I202" s="1839" t="s">
        <v>17244</v>
      </c>
      <c r="J202" s="44" t="s">
        <v>519</v>
      </c>
      <c r="K202" s="43">
        <v>40</v>
      </c>
      <c r="L202" s="43">
        <v>41.8</v>
      </c>
      <c r="M202" s="43">
        <v>604</v>
      </c>
      <c r="N202" s="33" t="s">
        <v>2528</v>
      </c>
      <c r="O202" s="33" t="s">
        <v>1817</v>
      </c>
      <c r="P202" s="33" t="s">
        <v>3778</v>
      </c>
      <c r="Q202" s="43">
        <v>0</v>
      </c>
      <c r="R202" s="43">
        <v>800</v>
      </c>
      <c r="S202" s="33" t="s">
        <v>2528</v>
      </c>
      <c r="T202" s="33"/>
      <c r="U202" s="348" t="str">
        <f t="shared" si="7"/>
        <v xml:space="preserve"> </v>
      </c>
      <c r="V202" s="33"/>
      <c r="W202" s="33"/>
      <c r="X202" s="33"/>
      <c r="Y202" s="329" t="str">
        <f t="shared" si="8"/>
        <v xml:space="preserve"> </v>
      </c>
      <c r="Z202" s="3079"/>
      <c r="AA202" s="2158"/>
      <c r="AB202" s="2158"/>
      <c r="AC202" s="2158"/>
      <c r="AD202" s="2072"/>
      <c r="AF202" s="2053" t="s">
        <v>19938</v>
      </c>
    </row>
    <row r="203" spans="1:32">
      <c r="A203" s="2071">
        <f t="shared" si="9"/>
        <v>197</v>
      </c>
      <c r="B203" s="1622" t="s">
        <v>15320</v>
      </c>
      <c r="C203" s="30" t="s">
        <v>4464</v>
      </c>
      <c r="D203" s="45" t="s">
        <v>4699</v>
      </c>
      <c r="E203" s="33" t="s">
        <v>2672</v>
      </c>
      <c r="F203" s="30"/>
      <c r="G203" s="33" t="s">
        <v>2963</v>
      </c>
      <c r="H203" s="194"/>
      <c r="I203" s="1839" t="s">
        <v>17244</v>
      </c>
      <c r="J203" s="44" t="s">
        <v>1623</v>
      </c>
      <c r="K203" s="43">
        <v>20</v>
      </c>
      <c r="L203" s="43">
        <v>2.5</v>
      </c>
      <c r="M203" s="43">
        <v>52</v>
      </c>
      <c r="N203" s="33" t="s">
        <v>2528</v>
      </c>
      <c r="O203" s="33" t="s">
        <v>1817</v>
      </c>
      <c r="P203" s="33" t="s">
        <v>3218</v>
      </c>
      <c r="Q203" s="43">
        <v>0</v>
      </c>
      <c r="R203" s="43">
        <v>100</v>
      </c>
      <c r="S203" s="33" t="s">
        <v>2528</v>
      </c>
      <c r="T203" s="33"/>
      <c r="U203" s="348" t="str">
        <f t="shared" si="7"/>
        <v xml:space="preserve"> </v>
      </c>
      <c r="V203" s="33"/>
      <c r="W203" s="33"/>
      <c r="X203" s="33"/>
      <c r="Y203" s="329" t="str">
        <f t="shared" si="8"/>
        <v xml:space="preserve"> </v>
      </c>
      <c r="Z203" s="3079"/>
      <c r="AA203" s="2158"/>
      <c r="AB203" s="2158"/>
      <c r="AC203" s="2158"/>
      <c r="AD203" s="2072"/>
      <c r="AF203" s="2053" t="s">
        <v>19938</v>
      </c>
    </row>
    <row r="204" spans="1:32">
      <c r="A204" s="2071">
        <f t="shared" si="9"/>
        <v>198</v>
      </c>
      <c r="B204" s="1622" t="s">
        <v>18832</v>
      </c>
      <c r="C204" s="30" t="s">
        <v>12373</v>
      </c>
      <c r="D204" s="45" t="s">
        <v>12372</v>
      </c>
      <c r="E204" s="2073" t="s">
        <v>3751</v>
      </c>
      <c r="F204" s="30"/>
      <c r="G204" s="33" t="s">
        <v>3581</v>
      </c>
      <c r="H204" s="194"/>
      <c r="I204" s="1839" t="s">
        <v>3516</v>
      </c>
      <c r="J204" s="44" t="s">
        <v>4210</v>
      </c>
      <c r="K204" s="43">
        <v>40</v>
      </c>
      <c r="L204" s="43">
        <v>4.7569999999999997</v>
      </c>
      <c r="M204" s="43">
        <v>15000</v>
      </c>
      <c r="N204" s="33" t="s">
        <v>818</v>
      </c>
      <c r="O204" s="33" t="s">
        <v>3749</v>
      </c>
      <c r="P204" s="33" t="s">
        <v>3210</v>
      </c>
      <c r="Q204" s="43">
        <v>0</v>
      </c>
      <c r="R204" s="43">
        <v>19.600000000000001</v>
      </c>
      <c r="S204" s="33" t="s">
        <v>1222</v>
      </c>
      <c r="T204" s="33"/>
      <c r="U204" s="348" t="str">
        <f>IF(ISERROR(INDEX(data,MATCH(LEN(W204),item,0),2))," ",INDEX(data,MATCH(LEN(W204),item,0),2))</f>
        <v xml:space="preserve"> </v>
      </c>
      <c r="V204" s="33"/>
      <c r="W204" s="33"/>
      <c r="X204" s="33"/>
      <c r="Y204" s="329" t="str">
        <f>IF(ISERROR(INDEX(data1,MATCH(X204,item1,0),4))," ",INDEX(data1,MATCH(X204,item1,0),4))</f>
        <v xml:space="preserve"> </v>
      </c>
      <c r="Z204" s="3079"/>
      <c r="AA204" s="2158"/>
      <c r="AB204" s="2158"/>
      <c r="AC204" s="2158"/>
      <c r="AD204" s="2072"/>
    </row>
    <row r="205" spans="1:32">
      <c r="A205" s="2071">
        <f t="shared" si="9"/>
        <v>199</v>
      </c>
      <c r="B205" s="1622" t="s">
        <v>18833</v>
      </c>
      <c r="C205" s="30" t="s">
        <v>12373</v>
      </c>
      <c r="D205" s="45" t="s">
        <v>12372</v>
      </c>
      <c r="E205" s="2073" t="s">
        <v>3751</v>
      </c>
      <c r="F205" s="30"/>
      <c r="G205" s="33" t="s">
        <v>3581</v>
      </c>
      <c r="H205" s="194"/>
      <c r="I205" s="1839" t="s">
        <v>3516</v>
      </c>
      <c r="J205" s="44" t="s">
        <v>4210</v>
      </c>
      <c r="K205" s="43">
        <v>40</v>
      </c>
      <c r="L205" s="43">
        <v>4.7569999999999997</v>
      </c>
      <c r="M205" s="43">
        <v>15000</v>
      </c>
      <c r="N205" s="33" t="s">
        <v>818</v>
      </c>
      <c r="O205" s="33" t="s">
        <v>3749</v>
      </c>
      <c r="P205" s="33" t="s">
        <v>3210</v>
      </c>
      <c r="Q205" s="43">
        <v>0</v>
      </c>
      <c r="R205" s="43">
        <v>19.600000000000001</v>
      </c>
      <c r="S205" s="33" t="s">
        <v>1222</v>
      </c>
      <c r="T205" s="33"/>
      <c r="U205" s="348" t="str">
        <f>IF(ISERROR(INDEX(data,MATCH(LEN(W205),item,0),2))," ",INDEX(data,MATCH(LEN(W205),item,0),2))</f>
        <v xml:space="preserve"> </v>
      </c>
      <c r="V205" s="33"/>
      <c r="W205" s="33"/>
      <c r="X205" s="33"/>
      <c r="Y205" s="329" t="str">
        <f>IF(ISERROR(INDEX(data1,MATCH(X205,item1,0),4))," ",INDEX(data1,MATCH(X205,item1,0),4))</f>
        <v xml:space="preserve"> </v>
      </c>
      <c r="Z205" s="3079"/>
      <c r="AA205" s="2158"/>
      <c r="AB205" s="2158"/>
      <c r="AC205" s="2158"/>
      <c r="AD205" s="2072"/>
    </row>
    <row r="206" spans="1:32">
      <c r="A206" s="2071">
        <f t="shared" si="9"/>
        <v>200</v>
      </c>
      <c r="B206" s="1622" t="s">
        <v>15321</v>
      </c>
      <c r="C206" s="30" t="s">
        <v>4701</v>
      </c>
      <c r="D206" s="45" t="s">
        <v>4700</v>
      </c>
      <c r="E206" s="33" t="s">
        <v>3763</v>
      </c>
      <c r="F206" s="30"/>
      <c r="G206" s="33" t="s">
        <v>2646</v>
      </c>
      <c r="H206" s="194"/>
      <c r="I206" s="1839" t="s">
        <v>17244</v>
      </c>
      <c r="J206" s="44" t="s">
        <v>4205</v>
      </c>
      <c r="K206" s="43">
        <v>204</v>
      </c>
      <c r="L206" s="43">
        <v>16</v>
      </c>
      <c r="M206" s="43">
        <v>0</v>
      </c>
      <c r="N206" s="33" t="s">
        <v>818</v>
      </c>
      <c r="O206" s="33" t="s">
        <v>3762</v>
      </c>
      <c r="P206" s="33" t="s">
        <v>3205</v>
      </c>
      <c r="Q206" s="43">
        <v>0</v>
      </c>
      <c r="R206" s="43">
        <v>2</v>
      </c>
      <c r="S206" s="33" t="s">
        <v>1222</v>
      </c>
      <c r="T206" s="33"/>
      <c r="U206" s="348" t="str">
        <f t="shared" si="7"/>
        <v xml:space="preserve"> </v>
      </c>
      <c r="V206" s="33"/>
      <c r="W206" s="33"/>
      <c r="X206" s="33"/>
      <c r="Y206" s="329" t="str">
        <f t="shared" si="8"/>
        <v xml:space="preserve"> </v>
      </c>
      <c r="Z206" s="3079"/>
      <c r="AA206" s="2158"/>
      <c r="AB206" s="2158"/>
      <c r="AC206" s="2158"/>
      <c r="AD206" s="2072" t="s">
        <v>3213</v>
      </c>
    </row>
    <row r="207" spans="1:32">
      <c r="A207" s="2071">
        <f t="shared" si="9"/>
        <v>201</v>
      </c>
      <c r="B207" s="1622" t="s">
        <v>15322</v>
      </c>
      <c r="C207" s="30" t="s">
        <v>4466</v>
      </c>
      <c r="D207" s="45" t="s">
        <v>4700</v>
      </c>
      <c r="E207" s="33" t="s">
        <v>2957</v>
      </c>
      <c r="F207" s="30"/>
      <c r="G207" s="33" t="s">
        <v>4277</v>
      </c>
      <c r="H207" s="194"/>
      <c r="I207" s="1839" t="s">
        <v>17244</v>
      </c>
      <c r="J207" s="44" t="s">
        <v>3214</v>
      </c>
      <c r="K207" s="43">
        <v>40</v>
      </c>
      <c r="L207" s="43">
        <v>7.5</v>
      </c>
      <c r="M207" s="43">
        <v>0</v>
      </c>
      <c r="N207" s="33" t="s">
        <v>2528</v>
      </c>
      <c r="O207" s="33" t="s">
        <v>1060</v>
      </c>
      <c r="P207" s="33" t="s">
        <v>3210</v>
      </c>
      <c r="Q207" s="43">
        <v>0</v>
      </c>
      <c r="R207" s="43">
        <v>250</v>
      </c>
      <c r="S207" s="33" t="s">
        <v>2528</v>
      </c>
      <c r="T207" s="33"/>
      <c r="U207" s="348" t="str">
        <f t="shared" si="7"/>
        <v xml:space="preserve"> </v>
      </c>
      <c r="V207" s="33"/>
      <c r="W207" s="33"/>
      <c r="X207" s="33"/>
      <c r="Y207" s="329" t="str">
        <f t="shared" si="8"/>
        <v xml:space="preserve"> </v>
      </c>
      <c r="Z207" s="3079"/>
      <c r="AA207" s="2158"/>
      <c r="AB207" s="2158"/>
      <c r="AC207" s="2158"/>
      <c r="AD207" s="2072" t="s">
        <v>3213</v>
      </c>
      <c r="AF207" s="2053" t="s">
        <v>19938</v>
      </c>
    </row>
    <row r="208" spans="1:32">
      <c r="A208" s="2071">
        <f t="shared" si="9"/>
        <v>202</v>
      </c>
      <c r="B208" s="1622" t="s">
        <v>15323</v>
      </c>
      <c r="C208" s="30" t="s">
        <v>614</v>
      </c>
      <c r="D208" s="45" t="s">
        <v>1821</v>
      </c>
      <c r="E208" s="2073" t="s">
        <v>3751</v>
      </c>
      <c r="F208" s="30" t="s">
        <v>17620</v>
      </c>
      <c r="G208" s="2073" t="s">
        <v>4381</v>
      </c>
      <c r="H208" s="2074"/>
      <c r="I208" s="1839" t="s">
        <v>17221</v>
      </c>
      <c r="J208" s="44" t="s">
        <v>4210</v>
      </c>
      <c r="K208" s="43">
        <v>120</v>
      </c>
      <c r="L208" s="43">
        <v>3.6</v>
      </c>
      <c r="M208" s="43">
        <v>10811</v>
      </c>
      <c r="N208" s="33" t="s">
        <v>818</v>
      </c>
      <c r="O208" s="33" t="s">
        <v>3749</v>
      </c>
      <c r="P208" s="33" t="s">
        <v>3210</v>
      </c>
      <c r="Q208" s="43">
        <v>0</v>
      </c>
      <c r="R208" s="43">
        <v>16</v>
      </c>
      <c r="S208" s="33" t="s">
        <v>1222</v>
      </c>
      <c r="T208" s="33"/>
      <c r="U208" s="348" t="str">
        <f t="shared" si="7"/>
        <v xml:space="preserve"> </v>
      </c>
      <c r="V208" s="33"/>
      <c r="W208" s="33"/>
      <c r="X208" s="33"/>
      <c r="Y208" s="329" t="str">
        <f t="shared" si="8"/>
        <v xml:space="preserve"> </v>
      </c>
      <c r="Z208" s="3079"/>
      <c r="AA208" s="2158"/>
      <c r="AB208" s="2158"/>
      <c r="AC208" s="2158"/>
      <c r="AD208" s="2072"/>
    </row>
    <row r="209" spans="1:32">
      <c r="A209" s="2071">
        <f t="shared" si="9"/>
        <v>203</v>
      </c>
      <c r="B209" s="1622" t="s">
        <v>15324</v>
      </c>
      <c r="C209" s="30" t="s">
        <v>2709</v>
      </c>
      <c r="D209" s="45" t="s">
        <v>1821</v>
      </c>
      <c r="E209" s="2073" t="s">
        <v>3750</v>
      </c>
      <c r="F209" s="30"/>
      <c r="G209" s="2073" t="s">
        <v>4381</v>
      </c>
      <c r="H209" s="2074"/>
      <c r="I209" s="1839" t="s">
        <v>17221</v>
      </c>
      <c r="J209" s="44" t="s">
        <v>1624</v>
      </c>
      <c r="K209" s="43">
        <v>40</v>
      </c>
      <c r="L209" s="43">
        <v>0.79</v>
      </c>
      <c r="M209" s="43">
        <v>8.9610000000000003</v>
      </c>
      <c r="N209" s="33" t="s">
        <v>818</v>
      </c>
      <c r="O209" s="33" t="s">
        <v>3749</v>
      </c>
      <c r="P209" s="33" t="s">
        <v>3210</v>
      </c>
      <c r="Q209" s="43">
        <v>0</v>
      </c>
      <c r="R209" s="43">
        <v>12</v>
      </c>
      <c r="S209" s="33" t="s">
        <v>1222</v>
      </c>
      <c r="T209" s="33"/>
      <c r="U209" s="348" t="str">
        <f t="shared" si="7"/>
        <v xml:space="preserve"> </v>
      </c>
      <c r="V209" s="33"/>
      <c r="W209" s="33"/>
      <c r="X209" s="33"/>
      <c r="Y209" s="329" t="str">
        <f t="shared" si="8"/>
        <v xml:space="preserve"> </v>
      </c>
      <c r="Z209" s="3079"/>
      <c r="AA209" s="2158"/>
      <c r="AB209" s="2158"/>
      <c r="AC209" s="2158"/>
      <c r="AD209" s="2072"/>
    </row>
    <row r="210" spans="1:32">
      <c r="A210" s="2071">
        <f t="shared" si="9"/>
        <v>204</v>
      </c>
      <c r="B210" s="1622" t="s">
        <v>15325</v>
      </c>
      <c r="C210" s="30" t="s">
        <v>2710</v>
      </c>
      <c r="D210" s="45" t="s">
        <v>4190</v>
      </c>
      <c r="E210" s="2073" t="s">
        <v>3751</v>
      </c>
      <c r="F210" s="30" t="s">
        <v>17622</v>
      </c>
      <c r="G210" s="2073" t="s">
        <v>4381</v>
      </c>
      <c r="H210" s="2074"/>
      <c r="I210" s="1839" t="s">
        <v>17221</v>
      </c>
      <c r="J210" s="44" t="s">
        <v>279</v>
      </c>
      <c r="K210" s="43">
        <v>155</v>
      </c>
      <c r="L210" s="43">
        <v>4.5</v>
      </c>
      <c r="M210" s="43">
        <v>3491</v>
      </c>
      <c r="N210" s="33" t="s">
        <v>818</v>
      </c>
      <c r="O210" s="33" t="s">
        <v>3749</v>
      </c>
      <c r="P210" s="33" t="s">
        <v>3210</v>
      </c>
      <c r="Q210" s="43">
        <v>0</v>
      </c>
      <c r="R210" s="43">
        <v>5</v>
      </c>
      <c r="S210" s="33" t="s">
        <v>1222</v>
      </c>
      <c r="T210" s="33"/>
      <c r="U210" s="348" t="str">
        <f t="shared" si="7"/>
        <v xml:space="preserve"> </v>
      </c>
      <c r="V210" s="33"/>
      <c r="W210" s="33"/>
      <c r="X210" s="33"/>
      <c r="Y210" s="329" t="str">
        <f t="shared" si="8"/>
        <v xml:space="preserve"> </v>
      </c>
      <c r="Z210" s="3079"/>
      <c r="AA210" s="2158"/>
      <c r="AB210" s="2158"/>
      <c r="AC210" s="2158"/>
      <c r="AD210" s="2072"/>
    </row>
    <row r="211" spans="1:32">
      <c r="A211" s="2071">
        <f t="shared" si="9"/>
        <v>205</v>
      </c>
      <c r="B211" s="1622" t="s">
        <v>15326</v>
      </c>
      <c r="C211" s="30" t="s">
        <v>2711</v>
      </c>
      <c r="D211" s="45" t="s">
        <v>2618</v>
      </c>
      <c r="E211" s="33" t="s">
        <v>4278</v>
      </c>
      <c r="F211" s="30"/>
      <c r="G211" s="33" t="s">
        <v>4277</v>
      </c>
      <c r="H211" s="194"/>
      <c r="I211" s="1839" t="s">
        <v>17221</v>
      </c>
      <c r="J211" s="44" t="s">
        <v>4210</v>
      </c>
      <c r="K211" s="43">
        <v>40</v>
      </c>
      <c r="L211" s="43">
        <v>2.6</v>
      </c>
      <c r="M211" s="43">
        <v>100</v>
      </c>
      <c r="N211" s="33" t="s">
        <v>818</v>
      </c>
      <c r="O211" s="33" t="s">
        <v>1060</v>
      </c>
      <c r="P211" s="33" t="s">
        <v>3210</v>
      </c>
      <c r="Q211" s="43">
        <v>0</v>
      </c>
      <c r="R211" s="43">
        <v>250</v>
      </c>
      <c r="S211" s="33" t="s">
        <v>2746</v>
      </c>
      <c r="T211" s="33"/>
      <c r="U211" s="348" t="str">
        <f t="shared" si="7"/>
        <v xml:space="preserve"> </v>
      </c>
      <c r="V211" s="33"/>
      <c r="W211" s="33"/>
      <c r="X211" s="33"/>
      <c r="Y211" s="329" t="str">
        <f t="shared" si="8"/>
        <v xml:space="preserve"> </v>
      </c>
      <c r="Z211" s="3079"/>
      <c r="AA211" s="2158"/>
      <c r="AB211" s="2158"/>
      <c r="AC211" s="2158"/>
      <c r="AD211" s="2072"/>
      <c r="AF211" s="2053" t="s">
        <v>19938</v>
      </c>
    </row>
    <row r="212" spans="1:32">
      <c r="A212" s="2071">
        <f t="shared" si="9"/>
        <v>206</v>
      </c>
      <c r="B212" s="1622" t="s">
        <v>15327</v>
      </c>
      <c r="C212" s="30" t="s">
        <v>2712</v>
      </c>
      <c r="D212" s="45" t="s">
        <v>4697</v>
      </c>
      <c r="E212" s="2073" t="s">
        <v>3751</v>
      </c>
      <c r="F212" s="30" t="s">
        <v>17621</v>
      </c>
      <c r="G212" s="2073" t="s">
        <v>4381</v>
      </c>
      <c r="H212" s="2074"/>
      <c r="I212" s="1839" t="s">
        <v>17221</v>
      </c>
      <c r="J212" s="44" t="s">
        <v>1625</v>
      </c>
      <c r="K212" s="43">
        <v>110</v>
      </c>
      <c r="L212" s="43">
        <v>4.7</v>
      </c>
      <c r="M212" s="43">
        <v>7982</v>
      </c>
      <c r="N212" s="33" t="s">
        <v>818</v>
      </c>
      <c r="O212" s="33" t="s">
        <v>3749</v>
      </c>
      <c r="P212" s="33" t="s">
        <v>3210</v>
      </c>
      <c r="Q212" s="43">
        <v>0</v>
      </c>
      <c r="R212" s="43">
        <v>10</v>
      </c>
      <c r="S212" s="33" t="s">
        <v>1222</v>
      </c>
      <c r="T212" s="33"/>
      <c r="U212" s="348" t="str">
        <f t="shared" si="7"/>
        <v xml:space="preserve"> </v>
      </c>
      <c r="V212" s="33"/>
      <c r="W212" s="33"/>
      <c r="X212" s="33"/>
      <c r="Y212" s="329" t="str">
        <f t="shared" si="8"/>
        <v xml:space="preserve"> </v>
      </c>
      <c r="Z212" s="3079"/>
      <c r="AA212" s="2158"/>
      <c r="AB212" s="2158"/>
      <c r="AC212" s="2158"/>
      <c r="AD212" s="2072"/>
    </row>
    <row r="213" spans="1:32">
      <c r="A213" s="2071">
        <f t="shared" si="9"/>
        <v>207</v>
      </c>
      <c r="B213" s="1622" t="s">
        <v>15328</v>
      </c>
      <c r="C213" s="30" t="s">
        <v>2713</v>
      </c>
      <c r="D213" s="45" t="s">
        <v>4199</v>
      </c>
      <c r="E213" s="33" t="s">
        <v>3972</v>
      </c>
      <c r="F213" s="30"/>
      <c r="G213" s="33" t="s">
        <v>2963</v>
      </c>
      <c r="H213" s="194"/>
      <c r="I213" s="1839" t="s">
        <v>17251</v>
      </c>
      <c r="J213" s="44" t="s">
        <v>1625</v>
      </c>
      <c r="K213" s="43">
        <v>110</v>
      </c>
      <c r="L213" s="43">
        <v>4.7699999999999996</v>
      </c>
      <c r="M213" s="43">
        <v>2668</v>
      </c>
      <c r="N213" s="33" t="s">
        <v>818</v>
      </c>
      <c r="O213" s="33" t="s">
        <v>1817</v>
      </c>
      <c r="P213" s="33" t="s">
        <v>3218</v>
      </c>
      <c r="Q213" s="43">
        <v>0</v>
      </c>
      <c r="R213" s="43">
        <v>5</v>
      </c>
      <c r="S213" s="33" t="s">
        <v>1222</v>
      </c>
      <c r="T213" s="33"/>
      <c r="U213" s="348" t="str">
        <f t="shared" si="7"/>
        <v xml:space="preserve"> </v>
      </c>
      <c r="V213" s="33"/>
      <c r="W213" s="33"/>
      <c r="X213" s="33"/>
      <c r="Y213" s="329" t="str">
        <f t="shared" si="8"/>
        <v xml:space="preserve"> </v>
      </c>
      <c r="Z213" s="3079"/>
      <c r="AA213" s="2158"/>
      <c r="AB213" s="2158"/>
      <c r="AC213" s="2158"/>
      <c r="AD213" s="2072"/>
      <c r="AF213" s="2053" t="s">
        <v>19938</v>
      </c>
    </row>
    <row r="214" spans="1:32">
      <c r="A214" s="2071">
        <f t="shared" si="9"/>
        <v>208</v>
      </c>
      <c r="B214" s="1622" t="s">
        <v>15329</v>
      </c>
      <c r="C214" s="30" t="s">
        <v>2715</v>
      </c>
      <c r="D214" s="45" t="s">
        <v>2714</v>
      </c>
      <c r="E214" s="33" t="s">
        <v>3972</v>
      </c>
      <c r="F214" s="30"/>
      <c r="G214" s="33" t="s">
        <v>2963</v>
      </c>
      <c r="H214" s="194"/>
      <c r="I214" s="1839" t="s">
        <v>17251</v>
      </c>
      <c r="J214" s="44" t="s">
        <v>4210</v>
      </c>
      <c r="K214" s="43">
        <v>40</v>
      </c>
      <c r="L214" s="43">
        <v>2.92</v>
      </c>
      <c r="M214" s="43">
        <v>3615</v>
      </c>
      <c r="N214" s="33" t="s">
        <v>818</v>
      </c>
      <c r="O214" s="33" t="s">
        <v>1817</v>
      </c>
      <c r="P214" s="33" t="s">
        <v>3218</v>
      </c>
      <c r="Q214" s="43">
        <v>0</v>
      </c>
      <c r="R214" s="43">
        <v>5</v>
      </c>
      <c r="S214" s="33" t="s">
        <v>1222</v>
      </c>
      <c r="T214" s="33"/>
      <c r="U214" s="348" t="str">
        <f t="shared" ref="U214:U280" si="10">IF(ISERROR(INDEX(data,MATCH(LEN(W214),item,0),2))," ",INDEX(data,MATCH(LEN(W214),item,0),2))</f>
        <v xml:space="preserve"> </v>
      </c>
      <c r="V214" s="33"/>
      <c r="W214" s="33"/>
      <c r="X214" s="33"/>
      <c r="Y214" s="329" t="str">
        <f t="shared" si="8"/>
        <v xml:space="preserve"> </v>
      </c>
      <c r="Z214" s="3079"/>
      <c r="AA214" s="2158"/>
      <c r="AB214" s="2158"/>
      <c r="AC214" s="2158"/>
      <c r="AD214" s="2072"/>
      <c r="AF214" s="2053" t="s">
        <v>19938</v>
      </c>
    </row>
    <row r="215" spans="1:32">
      <c r="A215" s="2071">
        <f t="shared" si="9"/>
        <v>209</v>
      </c>
      <c r="B215" s="1622" t="s">
        <v>15330</v>
      </c>
      <c r="C215" s="30" t="s">
        <v>2716</v>
      </c>
      <c r="D215" s="45" t="s">
        <v>4867</v>
      </c>
      <c r="E215" s="2073" t="s">
        <v>3751</v>
      </c>
      <c r="F215" s="30" t="s">
        <v>17623</v>
      </c>
      <c r="G215" s="2073" t="s">
        <v>4381</v>
      </c>
      <c r="H215" s="2074"/>
      <c r="I215" s="1839" t="s">
        <v>17251</v>
      </c>
      <c r="J215" s="44" t="s">
        <v>279</v>
      </c>
      <c r="K215" s="43">
        <v>155</v>
      </c>
      <c r="L215" s="43">
        <v>4.5</v>
      </c>
      <c r="M215" s="43">
        <v>1681</v>
      </c>
      <c r="N215" s="33" t="s">
        <v>818</v>
      </c>
      <c r="O215" s="33" t="s">
        <v>3749</v>
      </c>
      <c r="P215" s="33" t="s">
        <v>3210</v>
      </c>
      <c r="Q215" s="43">
        <v>0</v>
      </c>
      <c r="R215" s="43">
        <v>2</v>
      </c>
      <c r="S215" s="33" t="s">
        <v>1222</v>
      </c>
      <c r="T215" s="33"/>
      <c r="U215" s="348" t="str">
        <f t="shared" si="10"/>
        <v xml:space="preserve"> </v>
      </c>
      <c r="V215" s="33"/>
      <c r="W215" s="33"/>
      <c r="X215" s="33"/>
      <c r="Y215" s="329" t="str">
        <f t="shared" ref="Y215:Y222" si="11">IF(ISERROR(INDEX(data1,MATCH(X215,item1,0),4))," ",INDEX(data1,MATCH(X215,item1,0),4))</f>
        <v xml:space="preserve"> </v>
      </c>
      <c r="Z215" s="3079"/>
      <c r="AA215" s="2158"/>
      <c r="AB215" s="2158"/>
      <c r="AC215" s="2158"/>
      <c r="AD215" s="2072"/>
    </row>
    <row r="216" spans="1:32">
      <c r="A216" s="2071">
        <f t="shared" si="9"/>
        <v>210</v>
      </c>
      <c r="B216" s="1622" t="s">
        <v>15331</v>
      </c>
      <c r="C216" s="30" t="s">
        <v>2717</v>
      </c>
      <c r="D216" s="45" t="s">
        <v>4143</v>
      </c>
      <c r="E216" s="33" t="s">
        <v>3972</v>
      </c>
      <c r="F216" s="30"/>
      <c r="G216" s="33" t="s">
        <v>2963</v>
      </c>
      <c r="H216" s="194"/>
      <c r="I216" s="1839" t="s">
        <v>17251</v>
      </c>
      <c r="J216" s="44" t="s">
        <v>4210</v>
      </c>
      <c r="K216" s="43">
        <v>40</v>
      </c>
      <c r="L216" s="43">
        <v>3.59</v>
      </c>
      <c r="M216" s="43">
        <v>1675</v>
      </c>
      <c r="N216" s="33" t="s">
        <v>818</v>
      </c>
      <c r="O216" s="33" t="s">
        <v>1817</v>
      </c>
      <c r="P216" s="33" t="s">
        <v>3218</v>
      </c>
      <c r="Q216" s="43">
        <v>0</v>
      </c>
      <c r="R216" s="43">
        <v>2</v>
      </c>
      <c r="S216" s="33" t="s">
        <v>1222</v>
      </c>
      <c r="T216" s="33"/>
      <c r="U216" s="348" t="str">
        <f t="shared" si="10"/>
        <v xml:space="preserve"> </v>
      </c>
      <c r="V216" s="33"/>
      <c r="W216" s="33"/>
      <c r="X216" s="33"/>
      <c r="Y216" s="329" t="str">
        <f t="shared" si="11"/>
        <v xml:space="preserve"> </v>
      </c>
      <c r="Z216" s="3079"/>
      <c r="AA216" s="2158"/>
      <c r="AB216" s="2158"/>
      <c r="AC216" s="2158"/>
      <c r="AD216" s="2072"/>
      <c r="AF216" s="2053" t="s">
        <v>19938</v>
      </c>
    </row>
    <row r="217" spans="1:32">
      <c r="A217" s="2071">
        <f t="shared" ref="A217:A284" si="12">A216+1</f>
        <v>211</v>
      </c>
      <c r="B217" s="1622" t="s">
        <v>15332</v>
      </c>
      <c r="C217" s="30" t="s">
        <v>4533</v>
      </c>
      <c r="D217" s="45" t="s">
        <v>2618</v>
      </c>
      <c r="E217" s="33" t="s">
        <v>2899</v>
      </c>
      <c r="F217" s="30"/>
      <c r="G217" s="33" t="s">
        <v>2963</v>
      </c>
      <c r="H217" s="194"/>
      <c r="I217" s="1839" t="s">
        <v>17251</v>
      </c>
      <c r="J217" s="44" t="s">
        <v>4210</v>
      </c>
      <c r="K217" s="43">
        <v>40</v>
      </c>
      <c r="L217" s="43">
        <v>2.89</v>
      </c>
      <c r="M217" s="43">
        <v>1675</v>
      </c>
      <c r="N217" s="33" t="s">
        <v>818</v>
      </c>
      <c r="O217" s="33" t="s">
        <v>738</v>
      </c>
      <c r="P217" s="33" t="s">
        <v>3210</v>
      </c>
      <c r="Q217" s="43">
        <v>0</v>
      </c>
      <c r="R217" s="43">
        <v>2</v>
      </c>
      <c r="S217" s="33" t="s">
        <v>1222</v>
      </c>
      <c r="T217" s="33"/>
      <c r="U217" s="348" t="str">
        <f t="shared" si="10"/>
        <v xml:space="preserve"> </v>
      </c>
      <c r="V217" s="33"/>
      <c r="W217" s="33"/>
      <c r="X217" s="33"/>
      <c r="Y217" s="329" t="str">
        <f t="shared" si="11"/>
        <v xml:space="preserve"> </v>
      </c>
      <c r="Z217" s="3079"/>
      <c r="AA217" s="2158"/>
      <c r="AB217" s="2158"/>
      <c r="AC217" s="2158"/>
      <c r="AD217" s="2072"/>
      <c r="AF217" s="2053" t="s">
        <v>19938</v>
      </c>
    </row>
    <row r="218" spans="1:32">
      <c r="A218" s="2071">
        <f t="shared" si="12"/>
        <v>212</v>
      </c>
      <c r="B218" s="1622" t="s">
        <v>15333</v>
      </c>
      <c r="C218" s="30" t="s">
        <v>4534</v>
      </c>
      <c r="D218" s="45" t="s">
        <v>4199</v>
      </c>
      <c r="E218" s="33" t="s">
        <v>3968</v>
      </c>
      <c r="F218" s="30"/>
      <c r="G218" s="33" t="s">
        <v>2963</v>
      </c>
      <c r="H218" s="194"/>
      <c r="I218" s="1839" t="s">
        <v>17270</v>
      </c>
      <c r="J218" s="44" t="s">
        <v>3881</v>
      </c>
      <c r="K218" s="43">
        <v>109</v>
      </c>
      <c r="L218" s="43">
        <v>1.48</v>
      </c>
      <c r="M218" s="43">
        <v>340</v>
      </c>
      <c r="N218" s="33" t="s">
        <v>818</v>
      </c>
      <c r="O218" s="33" t="s">
        <v>1817</v>
      </c>
      <c r="P218" s="33" t="s">
        <v>3218</v>
      </c>
      <c r="Q218" s="43">
        <v>0</v>
      </c>
      <c r="R218" s="43">
        <v>800</v>
      </c>
      <c r="S218" s="33" t="s">
        <v>2746</v>
      </c>
      <c r="T218" s="33"/>
      <c r="U218" s="348" t="str">
        <f t="shared" si="10"/>
        <v xml:space="preserve"> </v>
      </c>
      <c r="V218" s="33"/>
      <c r="W218" s="33"/>
      <c r="X218" s="33"/>
      <c r="Y218" s="329" t="str">
        <f t="shared" si="11"/>
        <v xml:space="preserve"> </v>
      </c>
      <c r="Z218" s="3079"/>
      <c r="AA218" s="2158"/>
      <c r="AB218" s="2158"/>
      <c r="AC218" s="2158"/>
      <c r="AD218" s="2072"/>
      <c r="AF218" s="2053" t="s">
        <v>19938</v>
      </c>
    </row>
    <row r="219" spans="1:32">
      <c r="A219" s="2071">
        <f t="shared" si="12"/>
        <v>213</v>
      </c>
      <c r="B219" s="1622" t="s">
        <v>15334</v>
      </c>
      <c r="C219" s="30" t="s">
        <v>4535</v>
      </c>
      <c r="D219" s="45" t="s">
        <v>2714</v>
      </c>
      <c r="E219" s="33" t="s">
        <v>4278</v>
      </c>
      <c r="F219" s="30"/>
      <c r="G219" s="33" t="s">
        <v>4277</v>
      </c>
      <c r="H219" s="194"/>
      <c r="I219" s="1839" t="s">
        <v>17270</v>
      </c>
      <c r="J219" s="44" t="s">
        <v>4210</v>
      </c>
      <c r="K219" s="43">
        <v>40</v>
      </c>
      <c r="L219" s="43">
        <v>1.84</v>
      </c>
      <c r="M219" s="43">
        <v>180</v>
      </c>
      <c r="N219" s="33" t="s">
        <v>818</v>
      </c>
      <c r="O219" s="33" t="s">
        <v>1060</v>
      </c>
      <c r="P219" s="33" t="s">
        <v>3210</v>
      </c>
      <c r="Q219" s="43">
        <v>0</v>
      </c>
      <c r="R219" s="43">
        <v>400</v>
      </c>
      <c r="S219" s="33" t="s">
        <v>2746</v>
      </c>
      <c r="T219" s="33"/>
      <c r="U219" s="348" t="str">
        <f t="shared" si="10"/>
        <v xml:space="preserve"> </v>
      </c>
      <c r="V219" s="33"/>
      <c r="W219" s="33"/>
      <c r="X219" s="33"/>
      <c r="Y219" s="329" t="str">
        <f t="shared" si="11"/>
        <v xml:space="preserve"> </v>
      </c>
      <c r="Z219" s="3079"/>
      <c r="AA219" s="2158"/>
      <c r="AB219" s="2158"/>
      <c r="AC219" s="2158"/>
      <c r="AD219" s="2072"/>
      <c r="AF219" s="2053" t="s">
        <v>19938</v>
      </c>
    </row>
    <row r="220" spans="1:32">
      <c r="A220" s="2071">
        <f t="shared" si="12"/>
        <v>214</v>
      </c>
      <c r="B220" s="1622" t="s">
        <v>15335</v>
      </c>
      <c r="C220" s="30" t="s">
        <v>4536</v>
      </c>
      <c r="D220" s="45" t="s">
        <v>635</v>
      </c>
      <c r="E220" s="33" t="s">
        <v>2673</v>
      </c>
      <c r="F220" s="30"/>
      <c r="G220" s="33" t="s">
        <v>2963</v>
      </c>
      <c r="H220" s="194"/>
      <c r="I220" s="1839" t="s">
        <v>17270</v>
      </c>
      <c r="J220" s="44" t="s">
        <v>4205</v>
      </c>
      <c r="K220" s="43">
        <v>204</v>
      </c>
      <c r="L220" s="43">
        <v>16</v>
      </c>
      <c r="M220" s="43">
        <v>164</v>
      </c>
      <c r="N220" s="33" t="s">
        <v>818</v>
      </c>
      <c r="O220" s="33" t="s">
        <v>1817</v>
      </c>
      <c r="P220" s="33" t="s">
        <v>3205</v>
      </c>
      <c r="Q220" s="43">
        <v>0</v>
      </c>
      <c r="R220" s="43">
        <v>400</v>
      </c>
      <c r="S220" s="33" t="s">
        <v>2746</v>
      </c>
      <c r="T220" s="33"/>
      <c r="U220" s="348" t="str">
        <f t="shared" si="10"/>
        <v xml:space="preserve"> </v>
      </c>
      <c r="V220" s="33"/>
      <c r="W220" s="33"/>
      <c r="X220" s="33"/>
      <c r="Y220" s="329" t="str">
        <f t="shared" si="11"/>
        <v xml:space="preserve"> </v>
      </c>
      <c r="Z220" s="3079"/>
      <c r="AA220" s="2158"/>
      <c r="AB220" s="2158"/>
      <c r="AC220" s="2158"/>
      <c r="AD220" s="2072"/>
      <c r="AF220" s="2053" t="s">
        <v>19938</v>
      </c>
    </row>
    <row r="221" spans="1:32">
      <c r="A221" s="2071">
        <f t="shared" si="12"/>
        <v>215</v>
      </c>
      <c r="B221" s="1622" t="s">
        <v>15336</v>
      </c>
      <c r="C221" s="30" t="s">
        <v>3910</v>
      </c>
      <c r="D221" s="45" t="s">
        <v>637</v>
      </c>
      <c r="E221" s="33" t="s">
        <v>2960</v>
      </c>
      <c r="F221" s="30"/>
      <c r="G221" s="33" t="s">
        <v>4277</v>
      </c>
      <c r="H221" s="194"/>
      <c r="I221" s="1839" t="s">
        <v>17270</v>
      </c>
      <c r="J221" s="44" t="s">
        <v>3881</v>
      </c>
      <c r="K221" s="43">
        <v>128</v>
      </c>
      <c r="L221" s="43">
        <v>1.35</v>
      </c>
      <c r="M221" s="43">
        <v>11.3</v>
      </c>
      <c r="N221" s="33" t="s">
        <v>818</v>
      </c>
      <c r="O221" s="33" t="s">
        <v>1060</v>
      </c>
      <c r="P221" s="33" t="s">
        <v>3210</v>
      </c>
      <c r="Q221" s="43">
        <v>0</v>
      </c>
      <c r="R221" s="43">
        <v>30</v>
      </c>
      <c r="S221" s="33" t="s">
        <v>2746</v>
      </c>
      <c r="T221" s="33"/>
      <c r="U221" s="348" t="str">
        <f t="shared" si="10"/>
        <v xml:space="preserve"> </v>
      </c>
      <c r="V221" s="33"/>
      <c r="W221" s="33"/>
      <c r="X221" s="33"/>
      <c r="Y221" s="329" t="str">
        <f t="shared" si="11"/>
        <v xml:space="preserve"> </v>
      </c>
      <c r="Z221" s="3079"/>
      <c r="AA221" s="2158"/>
      <c r="AB221" s="2158"/>
      <c r="AC221" s="2158"/>
      <c r="AD221" s="2072"/>
      <c r="AF221" s="2053" t="s">
        <v>19938</v>
      </c>
    </row>
    <row r="222" spans="1:32">
      <c r="A222" s="2071">
        <f t="shared" si="12"/>
        <v>216</v>
      </c>
      <c r="B222" s="1622" t="s">
        <v>3911</v>
      </c>
      <c r="C222" s="30" t="s">
        <v>2933</v>
      </c>
      <c r="D222" s="45" t="s">
        <v>1145</v>
      </c>
      <c r="E222" s="33" t="s">
        <v>1084</v>
      </c>
      <c r="F222" s="30"/>
      <c r="G222" s="33" t="s">
        <v>2963</v>
      </c>
      <c r="H222" s="194"/>
      <c r="I222" s="1839" t="s">
        <v>17271</v>
      </c>
      <c r="J222" s="44" t="s">
        <v>3796</v>
      </c>
      <c r="K222" s="43">
        <v>25</v>
      </c>
      <c r="L222" s="43">
        <v>19.899999999999999</v>
      </c>
      <c r="M222" s="43">
        <v>200</v>
      </c>
      <c r="N222" s="33" t="s">
        <v>1222</v>
      </c>
      <c r="O222" s="33" t="s">
        <v>741</v>
      </c>
      <c r="P222" s="33" t="s">
        <v>3205</v>
      </c>
      <c r="Q222" s="43">
        <v>0</v>
      </c>
      <c r="R222" s="43">
        <v>300</v>
      </c>
      <c r="S222" s="33" t="s">
        <v>1222</v>
      </c>
      <c r="T222" s="33"/>
      <c r="U222" s="348">
        <f t="shared" si="10"/>
        <v>25</v>
      </c>
      <c r="V222" s="33" t="s">
        <v>111</v>
      </c>
      <c r="W222" s="33" t="s">
        <v>694</v>
      </c>
      <c r="X222" s="33"/>
      <c r="Y222" s="329" t="str">
        <f t="shared" si="11"/>
        <v xml:space="preserve"> </v>
      </c>
      <c r="Z222" s="3079"/>
      <c r="AA222" s="2158"/>
      <c r="AB222" s="2158"/>
      <c r="AC222" s="2158"/>
      <c r="AD222" s="2072"/>
      <c r="AF222" s="2053" t="s">
        <v>19938</v>
      </c>
    </row>
    <row r="223" spans="1:32">
      <c r="A223" s="2071">
        <f t="shared" si="12"/>
        <v>217</v>
      </c>
      <c r="B223" s="1622" t="s">
        <v>15337</v>
      </c>
      <c r="C223" s="30" t="s">
        <v>2933</v>
      </c>
      <c r="D223" s="45" t="s">
        <v>12398</v>
      </c>
      <c r="E223" s="33"/>
      <c r="F223" s="30"/>
      <c r="G223" s="33"/>
      <c r="H223" s="194"/>
      <c r="I223" s="1839" t="s">
        <v>17271</v>
      </c>
      <c r="J223" s="44" t="s">
        <v>3796</v>
      </c>
      <c r="K223" s="43"/>
      <c r="L223" s="43"/>
      <c r="M223" s="43"/>
      <c r="N223" s="33"/>
      <c r="O223" s="33" t="s">
        <v>741</v>
      </c>
      <c r="P223" s="33"/>
      <c r="Q223" s="43"/>
      <c r="R223" s="43"/>
      <c r="S223" s="33"/>
      <c r="T223" s="33"/>
      <c r="U223" s="348"/>
      <c r="V223" s="33"/>
      <c r="W223" s="33"/>
      <c r="X223" s="33"/>
      <c r="Y223" s="329" t="str">
        <f>IF(ISERROR(INDEX(data1,MATCH(X223,item1,0),4))," ",INDEX(data1,MATCH(X223,item1,0),4))</f>
        <v xml:space="preserve"> </v>
      </c>
      <c r="Z223" s="3079"/>
      <c r="AA223" s="2158"/>
      <c r="AB223" s="2158"/>
      <c r="AC223" s="2158"/>
      <c r="AD223" s="2072"/>
    </row>
    <row r="224" spans="1:32">
      <c r="A224" s="2071">
        <f t="shared" si="12"/>
        <v>218</v>
      </c>
      <c r="B224" s="1622" t="s">
        <v>15338</v>
      </c>
      <c r="C224" s="30" t="s">
        <v>11842</v>
      </c>
      <c r="D224" s="45" t="s">
        <v>1145</v>
      </c>
      <c r="E224" s="2073" t="s">
        <v>11843</v>
      </c>
      <c r="F224" s="30" t="s">
        <v>17624</v>
      </c>
      <c r="G224" s="2073" t="s">
        <v>2262</v>
      </c>
      <c r="H224" s="2074"/>
      <c r="I224" s="1839" t="s">
        <v>3516</v>
      </c>
      <c r="J224" s="44" t="s">
        <v>4204</v>
      </c>
      <c r="K224" s="43">
        <v>25</v>
      </c>
      <c r="L224" s="43">
        <v>10.9</v>
      </c>
      <c r="M224" s="43">
        <v>9.6199999999999992</v>
      </c>
      <c r="N224" s="33" t="s">
        <v>1222</v>
      </c>
      <c r="O224" s="33" t="s">
        <v>741</v>
      </c>
      <c r="P224" s="33" t="s">
        <v>3205</v>
      </c>
      <c r="Q224" s="43">
        <v>0</v>
      </c>
      <c r="R224" s="43">
        <v>300</v>
      </c>
      <c r="S224" s="33" t="s">
        <v>1222</v>
      </c>
      <c r="T224" s="33"/>
      <c r="U224" s="348">
        <f>IF(ISERROR(INDEX(data,MATCH(LEN(W224),item,0),2))," ",INDEX(data,MATCH(LEN(W224),item,0),2))</f>
        <v>25</v>
      </c>
      <c r="V224" s="33" t="s">
        <v>111</v>
      </c>
      <c r="W224" s="33" t="s">
        <v>694</v>
      </c>
      <c r="X224" s="33"/>
      <c r="Y224" s="329"/>
      <c r="Z224" s="3079"/>
      <c r="AA224" s="2158"/>
      <c r="AB224" s="2158"/>
      <c r="AC224" s="2158"/>
      <c r="AD224" s="2072"/>
    </row>
    <row r="225" spans="1:32">
      <c r="A225" s="2112">
        <f t="shared" si="12"/>
        <v>219</v>
      </c>
      <c r="B225" s="2113" t="s">
        <v>15339</v>
      </c>
      <c r="C225" s="647" t="s">
        <v>2934</v>
      </c>
      <c r="D225" s="2114" t="s">
        <v>4382</v>
      </c>
      <c r="E225" s="649" t="s">
        <v>2261</v>
      </c>
      <c r="F225" s="2962">
        <v>3159731</v>
      </c>
      <c r="G225" s="2115" t="s">
        <v>2262</v>
      </c>
      <c r="H225" s="2116">
        <v>77875000</v>
      </c>
      <c r="I225" s="2117" t="s">
        <v>17272</v>
      </c>
      <c r="J225" s="648" t="s">
        <v>4208</v>
      </c>
      <c r="K225" s="650" t="s">
        <v>285</v>
      </c>
      <c r="L225" s="650">
        <v>1</v>
      </c>
      <c r="M225" s="2118" t="s">
        <v>2524</v>
      </c>
      <c r="N225" s="2119" t="s">
        <v>2524</v>
      </c>
      <c r="O225" s="649" t="s">
        <v>741</v>
      </c>
      <c r="P225" s="649" t="s">
        <v>3210</v>
      </c>
      <c r="Q225" s="650">
        <v>0</v>
      </c>
      <c r="R225" s="650">
        <v>40</v>
      </c>
      <c r="S225" s="649" t="s">
        <v>1827</v>
      </c>
      <c r="T225" s="649"/>
      <c r="U225" s="2120" t="str">
        <f t="shared" si="10"/>
        <v xml:space="preserve"> </v>
      </c>
      <c r="V225" s="649"/>
      <c r="W225" s="649"/>
      <c r="X225" s="649">
        <v>90002059</v>
      </c>
      <c r="Y225" s="2121" t="str">
        <f t="shared" ref="Y225:Y266" si="13">IF(ISERROR(INDEX(data1,MATCH(X225,item1,0),4))," ",INDEX(data1,MATCH(X225,item1,0),4))</f>
        <v xml:space="preserve"> </v>
      </c>
      <c r="Z225" s="3084"/>
      <c r="AA225" s="2589"/>
      <c r="AB225" s="2589"/>
      <c r="AC225" s="2589"/>
      <c r="AD225" s="2122"/>
      <c r="AF225" s="2053" t="s">
        <v>19938</v>
      </c>
    </row>
    <row r="226" spans="1:32">
      <c r="A226" s="2071">
        <f t="shared" si="12"/>
        <v>220</v>
      </c>
      <c r="B226" s="1622" t="s">
        <v>15340</v>
      </c>
      <c r="C226" s="30" t="s">
        <v>2936</v>
      </c>
      <c r="D226" s="126" t="s">
        <v>4394</v>
      </c>
      <c r="E226" s="33" t="s">
        <v>1084</v>
      </c>
      <c r="F226" s="30"/>
      <c r="G226" s="33" t="s">
        <v>2963</v>
      </c>
      <c r="H226" s="194"/>
      <c r="I226" s="1839" t="s">
        <v>17272</v>
      </c>
      <c r="J226" s="30" t="s">
        <v>4208</v>
      </c>
      <c r="K226" s="43" t="s">
        <v>285</v>
      </c>
      <c r="L226" s="43">
        <v>2</v>
      </c>
      <c r="M226" s="46" t="s">
        <v>2524</v>
      </c>
      <c r="N226" s="111" t="s">
        <v>2524</v>
      </c>
      <c r="O226" s="33" t="s">
        <v>741</v>
      </c>
      <c r="P226" s="33" t="s">
        <v>3210</v>
      </c>
      <c r="Q226" s="43">
        <v>0</v>
      </c>
      <c r="R226" s="43">
        <v>150</v>
      </c>
      <c r="S226" s="33" t="s">
        <v>1222</v>
      </c>
      <c r="T226" s="33"/>
      <c r="U226" s="348">
        <f t="shared" si="10"/>
        <v>25</v>
      </c>
      <c r="V226" s="33" t="s">
        <v>111</v>
      </c>
      <c r="W226" s="33" t="s">
        <v>694</v>
      </c>
      <c r="X226" s="33"/>
      <c r="Y226" s="329" t="str">
        <f t="shared" si="13"/>
        <v xml:space="preserve"> </v>
      </c>
      <c r="Z226" s="3079"/>
      <c r="AA226" s="2158"/>
      <c r="AB226" s="2158"/>
      <c r="AC226" s="2158"/>
      <c r="AD226" s="2072"/>
      <c r="AF226" s="2053" t="s">
        <v>19938</v>
      </c>
    </row>
    <row r="227" spans="1:32">
      <c r="A227" s="2071">
        <f t="shared" si="12"/>
        <v>221</v>
      </c>
      <c r="B227" s="1622" t="s">
        <v>15341</v>
      </c>
      <c r="C227" s="30" t="s">
        <v>2937</v>
      </c>
      <c r="D227" s="45" t="s">
        <v>4382</v>
      </c>
      <c r="E227" s="33" t="s">
        <v>1086</v>
      </c>
      <c r="F227" s="30"/>
      <c r="G227" s="33" t="s">
        <v>2963</v>
      </c>
      <c r="H227" s="194"/>
      <c r="I227" s="1839" t="s">
        <v>17263</v>
      </c>
      <c r="J227" s="44" t="s">
        <v>3781</v>
      </c>
      <c r="K227" s="43" t="s">
        <v>285</v>
      </c>
      <c r="L227" s="43">
        <v>1</v>
      </c>
      <c r="M227" s="46" t="s">
        <v>2524</v>
      </c>
      <c r="N227" s="111" t="s">
        <v>2524</v>
      </c>
      <c r="O227" s="33" t="s">
        <v>2935</v>
      </c>
      <c r="P227" s="33" t="s">
        <v>3210</v>
      </c>
      <c r="Q227" s="43">
        <v>0</v>
      </c>
      <c r="R227" s="43">
        <v>40</v>
      </c>
      <c r="S227" s="33" t="s">
        <v>1222</v>
      </c>
      <c r="T227" s="33"/>
      <c r="U227" s="348" t="str">
        <f t="shared" si="10"/>
        <v xml:space="preserve"> </v>
      </c>
      <c r="V227" s="33"/>
      <c r="W227" s="33"/>
      <c r="X227" s="33"/>
      <c r="Y227" s="329" t="str">
        <f t="shared" si="13"/>
        <v xml:space="preserve"> </v>
      </c>
      <c r="Z227" s="3079"/>
      <c r="AA227" s="2158"/>
      <c r="AB227" s="2158"/>
      <c r="AC227" s="2158"/>
      <c r="AD227" s="2072"/>
      <c r="AF227" s="2053" t="s">
        <v>19938</v>
      </c>
    </row>
    <row r="228" spans="1:32">
      <c r="A228" s="2071">
        <f t="shared" si="12"/>
        <v>222</v>
      </c>
      <c r="B228" s="1622" t="s">
        <v>15342</v>
      </c>
      <c r="C228" s="30" t="s">
        <v>2938</v>
      </c>
      <c r="D228" s="126" t="s">
        <v>4392</v>
      </c>
      <c r="E228" s="33" t="s">
        <v>1084</v>
      </c>
      <c r="F228" s="30"/>
      <c r="G228" s="33" t="s">
        <v>2963</v>
      </c>
      <c r="H228" s="194"/>
      <c r="I228" s="1839" t="s">
        <v>17263</v>
      </c>
      <c r="J228" s="30" t="s">
        <v>3781</v>
      </c>
      <c r="K228" s="43" t="s">
        <v>285</v>
      </c>
      <c r="L228" s="43">
        <v>2</v>
      </c>
      <c r="M228" s="46" t="s">
        <v>2524</v>
      </c>
      <c r="N228" s="111" t="s">
        <v>2524</v>
      </c>
      <c r="O228" s="33" t="s">
        <v>741</v>
      </c>
      <c r="P228" s="33" t="s">
        <v>3210</v>
      </c>
      <c r="Q228" s="43">
        <v>0</v>
      </c>
      <c r="R228" s="43">
        <v>150</v>
      </c>
      <c r="S228" s="33" t="s">
        <v>1222</v>
      </c>
      <c r="T228" s="33"/>
      <c r="U228" s="348">
        <f t="shared" si="10"/>
        <v>25</v>
      </c>
      <c r="V228" s="33" t="s">
        <v>111</v>
      </c>
      <c r="W228" s="33" t="s">
        <v>694</v>
      </c>
      <c r="X228" s="33"/>
      <c r="Y228" s="329" t="str">
        <f t="shared" si="13"/>
        <v xml:space="preserve"> </v>
      </c>
      <c r="Z228" s="3079"/>
      <c r="AA228" s="2158"/>
      <c r="AB228" s="2158"/>
      <c r="AC228" s="2158"/>
      <c r="AD228" s="2072"/>
      <c r="AF228" s="2053" t="s">
        <v>19938</v>
      </c>
    </row>
    <row r="229" spans="1:32">
      <c r="A229" s="2071">
        <f t="shared" si="12"/>
        <v>223</v>
      </c>
      <c r="B229" s="1622" t="s">
        <v>15343</v>
      </c>
      <c r="C229" s="30" t="s">
        <v>2939</v>
      </c>
      <c r="D229" s="45" t="s">
        <v>4382</v>
      </c>
      <c r="E229" s="33" t="s">
        <v>1086</v>
      </c>
      <c r="F229" s="30"/>
      <c r="G229" s="33" t="s">
        <v>2963</v>
      </c>
      <c r="H229" s="194"/>
      <c r="I229" s="1839" t="s">
        <v>17268</v>
      </c>
      <c r="J229" s="44" t="s">
        <v>4210</v>
      </c>
      <c r="K229" s="43" t="s">
        <v>285</v>
      </c>
      <c r="L229" s="43">
        <v>1</v>
      </c>
      <c r="M229" s="46" t="s">
        <v>2524</v>
      </c>
      <c r="N229" s="111" t="s">
        <v>2524</v>
      </c>
      <c r="O229" s="33" t="s">
        <v>2935</v>
      </c>
      <c r="P229" s="33" t="s">
        <v>3210</v>
      </c>
      <c r="Q229" s="43">
        <v>0</v>
      </c>
      <c r="R229" s="43">
        <v>40</v>
      </c>
      <c r="S229" s="33" t="s">
        <v>1827</v>
      </c>
      <c r="T229" s="33"/>
      <c r="U229" s="348" t="str">
        <f t="shared" si="10"/>
        <v xml:space="preserve"> </v>
      </c>
      <c r="V229" s="33"/>
      <c r="W229" s="33"/>
      <c r="X229" s="33"/>
      <c r="Y229" s="329" t="str">
        <f t="shared" si="13"/>
        <v xml:space="preserve"> </v>
      </c>
      <c r="Z229" s="3079"/>
      <c r="AA229" s="2158"/>
      <c r="AB229" s="2158"/>
      <c r="AC229" s="2158"/>
      <c r="AD229" s="2072"/>
      <c r="AF229" s="2053" t="s">
        <v>19938</v>
      </c>
    </row>
    <row r="230" spans="1:32">
      <c r="A230" s="2071">
        <f t="shared" si="12"/>
        <v>224</v>
      </c>
      <c r="B230" s="1622" t="s">
        <v>15344</v>
      </c>
      <c r="C230" s="30" t="s">
        <v>3790</v>
      </c>
      <c r="D230" s="126" t="s">
        <v>1013</v>
      </c>
      <c r="E230" s="33" t="s">
        <v>1085</v>
      </c>
      <c r="F230" s="30"/>
      <c r="G230" s="33" t="s">
        <v>2963</v>
      </c>
      <c r="H230" s="194"/>
      <c r="I230" s="1839" t="s">
        <v>17268</v>
      </c>
      <c r="J230" s="30" t="s">
        <v>4210</v>
      </c>
      <c r="K230" s="43" t="s">
        <v>285</v>
      </c>
      <c r="L230" s="43">
        <v>2</v>
      </c>
      <c r="M230" s="43">
        <v>100</v>
      </c>
      <c r="N230" s="33" t="s">
        <v>1222</v>
      </c>
      <c r="O230" s="33" t="s">
        <v>741</v>
      </c>
      <c r="P230" s="33" t="s">
        <v>3210</v>
      </c>
      <c r="Q230" s="43">
        <v>0</v>
      </c>
      <c r="R230" s="43">
        <v>150</v>
      </c>
      <c r="S230" s="33" t="s">
        <v>1222</v>
      </c>
      <c r="T230" s="33"/>
      <c r="U230" s="348" t="str">
        <f t="shared" si="10"/>
        <v xml:space="preserve"> </v>
      </c>
      <c r="V230" s="33"/>
      <c r="W230" s="33"/>
      <c r="X230" s="33"/>
      <c r="Y230" s="329" t="str">
        <f t="shared" si="13"/>
        <v xml:space="preserve"> </v>
      </c>
      <c r="Z230" s="3079"/>
      <c r="AA230" s="2158"/>
      <c r="AB230" s="2158"/>
      <c r="AC230" s="2158"/>
      <c r="AD230" s="2072"/>
      <c r="AF230" s="2053" t="s">
        <v>19938</v>
      </c>
    </row>
    <row r="231" spans="1:32">
      <c r="A231" s="2071">
        <f t="shared" si="12"/>
        <v>225</v>
      </c>
      <c r="B231" s="1622" t="s">
        <v>15345</v>
      </c>
      <c r="C231" s="30" t="s">
        <v>2936</v>
      </c>
      <c r="D231" s="126" t="s">
        <v>4394</v>
      </c>
      <c r="E231" s="33" t="s">
        <v>2261</v>
      </c>
      <c r="F231" s="30"/>
      <c r="G231" s="33" t="s">
        <v>2262</v>
      </c>
      <c r="H231" s="194"/>
      <c r="I231" s="1839" t="s">
        <v>17257</v>
      </c>
      <c r="J231" s="30" t="s">
        <v>4208</v>
      </c>
      <c r="K231" s="43" t="s">
        <v>285</v>
      </c>
      <c r="L231" s="43">
        <v>2</v>
      </c>
      <c r="M231" s="43" t="s">
        <v>2524</v>
      </c>
      <c r="N231" s="33" t="s">
        <v>2524</v>
      </c>
      <c r="O231" s="33" t="s">
        <v>741</v>
      </c>
      <c r="P231" s="33" t="s">
        <v>3210</v>
      </c>
      <c r="Q231" s="43">
        <v>0</v>
      </c>
      <c r="R231" s="43">
        <v>150</v>
      </c>
      <c r="S231" s="33" t="s">
        <v>1222</v>
      </c>
      <c r="T231" s="33"/>
      <c r="U231" s="348">
        <f t="shared" si="10"/>
        <v>25</v>
      </c>
      <c r="V231" s="33" t="s">
        <v>111</v>
      </c>
      <c r="W231" s="33" t="s">
        <v>694</v>
      </c>
      <c r="X231" s="33"/>
      <c r="Y231" s="329" t="str">
        <f t="shared" si="13"/>
        <v xml:space="preserve"> </v>
      </c>
      <c r="Z231" s="3079"/>
      <c r="AA231" s="2158"/>
      <c r="AB231" s="2158"/>
      <c r="AC231" s="2158"/>
      <c r="AD231" s="2072"/>
    </row>
    <row r="232" spans="1:32">
      <c r="A232" s="2071">
        <f t="shared" si="12"/>
        <v>226</v>
      </c>
      <c r="B232" s="1622" t="s">
        <v>15346</v>
      </c>
      <c r="C232" s="30" t="s">
        <v>2941</v>
      </c>
      <c r="D232" s="126" t="s">
        <v>2940</v>
      </c>
      <c r="E232" s="33"/>
      <c r="F232" s="30"/>
      <c r="G232" s="46" t="s">
        <v>2524</v>
      </c>
      <c r="H232" s="176"/>
      <c r="I232" s="1839" t="s">
        <v>17277</v>
      </c>
      <c r="J232" s="30" t="s">
        <v>3904</v>
      </c>
      <c r="K232" s="46" t="s">
        <v>2524</v>
      </c>
      <c r="L232" s="46" t="s">
        <v>2524</v>
      </c>
      <c r="M232" s="46" t="s">
        <v>2524</v>
      </c>
      <c r="N232" s="46" t="s">
        <v>2524</v>
      </c>
      <c r="O232" s="33" t="s">
        <v>1815</v>
      </c>
      <c r="P232" s="46" t="s">
        <v>2524</v>
      </c>
      <c r="Q232" s="43">
        <v>0</v>
      </c>
      <c r="R232" s="43">
        <v>0</v>
      </c>
      <c r="S232" s="33" t="s">
        <v>1222</v>
      </c>
      <c r="T232" s="33"/>
      <c r="U232" s="348" t="str">
        <f t="shared" si="10"/>
        <v xml:space="preserve"> </v>
      </c>
      <c r="V232" s="33"/>
      <c r="W232" s="33"/>
      <c r="X232" s="33"/>
      <c r="Y232" s="329" t="str">
        <f t="shared" si="13"/>
        <v xml:space="preserve"> </v>
      </c>
      <c r="Z232" s="3079"/>
      <c r="AA232" s="2158"/>
      <c r="AB232" s="2158"/>
      <c r="AC232" s="2158"/>
      <c r="AD232" s="2072"/>
    </row>
    <row r="233" spans="1:32">
      <c r="A233" s="2071">
        <f t="shared" si="12"/>
        <v>227</v>
      </c>
      <c r="B233" s="1622" t="s">
        <v>15347</v>
      </c>
      <c r="C233" s="30" t="s">
        <v>2942</v>
      </c>
      <c r="D233" s="45" t="s">
        <v>2989</v>
      </c>
      <c r="E233" s="33" t="s">
        <v>1088</v>
      </c>
      <c r="F233" s="30"/>
      <c r="G233" s="33" t="s">
        <v>4381</v>
      </c>
      <c r="H233" s="194"/>
      <c r="I233" s="1839" t="s">
        <v>17269</v>
      </c>
      <c r="J233" s="44" t="s">
        <v>278</v>
      </c>
      <c r="K233" s="43">
        <v>35</v>
      </c>
      <c r="L233" s="43">
        <v>1.5</v>
      </c>
      <c r="M233" s="43">
        <v>3.1</v>
      </c>
      <c r="N233" s="33" t="s">
        <v>739</v>
      </c>
      <c r="O233" s="33" t="s">
        <v>2619</v>
      </c>
      <c r="P233" s="33" t="s">
        <v>3210</v>
      </c>
      <c r="Q233" s="43">
        <v>0</v>
      </c>
      <c r="R233" s="43">
        <v>5</v>
      </c>
      <c r="S233" s="33" t="s">
        <v>1827</v>
      </c>
      <c r="T233" s="33"/>
      <c r="U233" s="348" t="str">
        <f t="shared" si="10"/>
        <v xml:space="preserve"> </v>
      </c>
      <c r="V233" s="33"/>
      <c r="W233" s="33"/>
      <c r="X233" s="33"/>
      <c r="Y233" s="329" t="str">
        <f t="shared" si="13"/>
        <v xml:space="preserve"> </v>
      </c>
      <c r="Z233" s="3079"/>
      <c r="AA233" s="2158"/>
      <c r="AB233" s="2158"/>
      <c r="AC233" s="2158"/>
      <c r="AD233" s="2072"/>
      <c r="AF233" s="2053" t="s">
        <v>19938</v>
      </c>
    </row>
    <row r="234" spans="1:32">
      <c r="A234" s="2071">
        <f t="shared" si="12"/>
        <v>228</v>
      </c>
      <c r="B234" s="1622" t="s">
        <v>15348</v>
      </c>
      <c r="C234" s="30" t="s">
        <v>2943</v>
      </c>
      <c r="D234" s="45" t="s">
        <v>2989</v>
      </c>
      <c r="E234" s="33" t="s">
        <v>2966</v>
      </c>
      <c r="F234" s="30"/>
      <c r="G234" s="33" t="s">
        <v>2963</v>
      </c>
      <c r="H234" s="194"/>
      <c r="I234" s="1839" t="s">
        <v>3516</v>
      </c>
      <c r="J234" s="44" t="s">
        <v>3905</v>
      </c>
      <c r="K234" s="43">
        <v>20</v>
      </c>
      <c r="L234" s="43">
        <v>5.6</v>
      </c>
      <c r="M234" s="43">
        <v>115</v>
      </c>
      <c r="N234" s="33" t="s">
        <v>4380</v>
      </c>
      <c r="O234" s="33" t="s">
        <v>738</v>
      </c>
      <c r="P234" s="33" t="s">
        <v>3210</v>
      </c>
      <c r="Q234" s="43">
        <v>0</v>
      </c>
      <c r="R234" s="43">
        <v>0.2</v>
      </c>
      <c r="S234" s="33" t="s">
        <v>2944</v>
      </c>
      <c r="T234" s="33"/>
      <c r="U234" s="348" t="str">
        <f t="shared" si="10"/>
        <v xml:space="preserve"> </v>
      </c>
      <c r="V234" s="33"/>
      <c r="W234" s="33"/>
      <c r="X234" s="33"/>
      <c r="Y234" s="329" t="str">
        <f t="shared" si="13"/>
        <v xml:space="preserve"> </v>
      </c>
      <c r="Z234" s="3079"/>
      <c r="AA234" s="2158"/>
      <c r="AB234" s="2158"/>
      <c r="AC234" s="2158"/>
      <c r="AD234" s="2072"/>
      <c r="AF234" s="2053" t="s">
        <v>19938</v>
      </c>
    </row>
    <row r="235" spans="1:32">
      <c r="A235" s="2071">
        <f t="shared" si="12"/>
        <v>229</v>
      </c>
      <c r="B235" s="1622" t="s">
        <v>15349</v>
      </c>
      <c r="C235" s="30" t="s">
        <v>2945</v>
      </c>
      <c r="D235" s="45" t="s">
        <v>2989</v>
      </c>
      <c r="E235" s="33" t="s">
        <v>1089</v>
      </c>
      <c r="F235" s="30"/>
      <c r="G235" s="33" t="s">
        <v>4381</v>
      </c>
      <c r="H235" s="194"/>
      <c r="I235" s="1839" t="s">
        <v>17269</v>
      </c>
      <c r="J235" s="44" t="s">
        <v>3906</v>
      </c>
      <c r="K235" s="43">
        <v>36</v>
      </c>
      <c r="L235" s="43">
        <v>2.5</v>
      </c>
      <c r="M235" s="43">
        <v>19</v>
      </c>
      <c r="N235" s="33" t="s">
        <v>1222</v>
      </c>
      <c r="O235" s="33" t="s">
        <v>2619</v>
      </c>
      <c r="P235" s="33" t="s">
        <v>3210</v>
      </c>
      <c r="Q235" s="43">
        <v>0</v>
      </c>
      <c r="R235" s="43">
        <v>25</v>
      </c>
      <c r="S235" s="33" t="s">
        <v>1222</v>
      </c>
      <c r="T235" s="33"/>
      <c r="U235" s="348" t="str">
        <f t="shared" si="10"/>
        <v xml:space="preserve"> </v>
      </c>
      <c r="V235" s="33"/>
      <c r="W235" s="33"/>
      <c r="X235" s="33"/>
      <c r="Y235" s="329" t="str">
        <f t="shared" si="13"/>
        <v xml:space="preserve"> </v>
      </c>
      <c r="Z235" s="3079"/>
      <c r="AA235" s="2158"/>
      <c r="AB235" s="2158"/>
      <c r="AC235" s="2158"/>
      <c r="AD235" s="2072"/>
      <c r="AF235" s="2053" t="s">
        <v>19938</v>
      </c>
    </row>
    <row r="236" spans="1:32">
      <c r="A236" s="2071">
        <f t="shared" si="12"/>
        <v>230</v>
      </c>
      <c r="B236" s="1622" t="s">
        <v>15350</v>
      </c>
      <c r="C236" s="30" t="s">
        <v>2946</v>
      </c>
      <c r="D236" s="59" t="s">
        <v>2989</v>
      </c>
      <c r="E236" s="33" t="s">
        <v>2957</v>
      </c>
      <c r="F236" s="30"/>
      <c r="G236" s="33" t="s">
        <v>4277</v>
      </c>
      <c r="H236" s="194"/>
      <c r="I236" s="1839" t="s">
        <v>17269</v>
      </c>
      <c r="J236" s="44" t="s">
        <v>3907</v>
      </c>
      <c r="K236" s="43">
        <v>40</v>
      </c>
      <c r="L236" s="43" t="s">
        <v>3908</v>
      </c>
      <c r="M236" s="43">
        <v>250</v>
      </c>
      <c r="N236" s="33" t="s">
        <v>2528</v>
      </c>
      <c r="O236" s="33" t="s">
        <v>1060</v>
      </c>
      <c r="P236" s="33" t="s">
        <v>3210</v>
      </c>
      <c r="Q236" s="43">
        <v>0</v>
      </c>
      <c r="R236" s="43">
        <v>400</v>
      </c>
      <c r="S236" s="33" t="s">
        <v>2528</v>
      </c>
      <c r="T236" s="33"/>
      <c r="U236" s="348" t="str">
        <f t="shared" si="10"/>
        <v xml:space="preserve"> </v>
      </c>
      <c r="V236" s="33"/>
      <c r="W236" s="33"/>
      <c r="X236" s="33"/>
      <c r="Y236" s="329" t="str">
        <f t="shared" si="13"/>
        <v xml:space="preserve"> </v>
      </c>
      <c r="Z236" s="3079"/>
      <c r="AA236" s="2158"/>
      <c r="AB236" s="2158"/>
      <c r="AC236" s="2158"/>
      <c r="AD236" s="2072"/>
      <c r="AF236" s="2053" t="s">
        <v>19938</v>
      </c>
    </row>
    <row r="237" spans="1:32">
      <c r="A237" s="2071">
        <f t="shared" si="12"/>
        <v>231</v>
      </c>
      <c r="B237" s="1622" t="s">
        <v>15351</v>
      </c>
      <c r="C237" s="30" t="s">
        <v>2947</v>
      </c>
      <c r="D237" s="45" t="s">
        <v>2989</v>
      </c>
      <c r="E237" s="33" t="s">
        <v>2957</v>
      </c>
      <c r="F237" s="30"/>
      <c r="G237" s="33" t="s">
        <v>4277</v>
      </c>
      <c r="H237" s="194"/>
      <c r="I237" s="1839" t="s">
        <v>3516</v>
      </c>
      <c r="J237" s="44" t="s">
        <v>3907</v>
      </c>
      <c r="K237" s="43">
        <v>40</v>
      </c>
      <c r="L237" s="43" t="s">
        <v>3908</v>
      </c>
      <c r="M237" s="43">
        <v>10</v>
      </c>
      <c r="N237" s="33" t="s">
        <v>2528</v>
      </c>
      <c r="O237" s="33" t="s">
        <v>1060</v>
      </c>
      <c r="P237" s="33" t="s">
        <v>3210</v>
      </c>
      <c r="Q237" s="43">
        <v>0</v>
      </c>
      <c r="R237" s="43">
        <v>20</v>
      </c>
      <c r="S237" s="33" t="s">
        <v>2528</v>
      </c>
      <c r="T237" s="33"/>
      <c r="U237" s="348" t="str">
        <f t="shared" si="10"/>
        <v xml:space="preserve"> </v>
      </c>
      <c r="V237" s="33"/>
      <c r="W237" s="33"/>
      <c r="X237" s="33"/>
      <c r="Y237" s="329" t="str">
        <f t="shared" si="13"/>
        <v xml:space="preserve"> </v>
      </c>
      <c r="Z237" s="3079"/>
      <c r="AA237" s="2158"/>
      <c r="AB237" s="2158"/>
      <c r="AC237" s="2158"/>
      <c r="AD237" s="2072"/>
      <c r="AF237" s="2053" t="s">
        <v>19938</v>
      </c>
    </row>
    <row r="238" spans="1:32">
      <c r="A238" s="2071">
        <f t="shared" si="12"/>
        <v>232</v>
      </c>
      <c r="B238" s="1622" t="s">
        <v>15352</v>
      </c>
      <c r="C238" s="30" t="s">
        <v>2948</v>
      </c>
      <c r="D238" s="59" t="s">
        <v>2989</v>
      </c>
      <c r="E238" s="33" t="s">
        <v>4744</v>
      </c>
      <c r="F238" s="30"/>
      <c r="G238" s="33" t="s">
        <v>4381</v>
      </c>
      <c r="H238" s="194"/>
      <c r="I238" s="1839" t="s">
        <v>3516</v>
      </c>
      <c r="J238" s="44" t="s">
        <v>3909</v>
      </c>
      <c r="K238" s="43">
        <v>35</v>
      </c>
      <c r="L238" s="43">
        <v>1</v>
      </c>
      <c r="M238" s="43">
        <v>2.9</v>
      </c>
      <c r="N238" s="33" t="s">
        <v>739</v>
      </c>
      <c r="O238" s="33" t="s">
        <v>2619</v>
      </c>
      <c r="P238" s="33" t="s">
        <v>3210</v>
      </c>
      <c r="Q238" s="43">
        <v>0</v>
      </c>
      <c r="R238" s="43">
        <v>6</v>
      </c>
      <c r="S238" s="33" t="s">
        <v>739</v>
      </c>
      <c r="T238" s="33"/>
      <c r="U238" s="348" t="str">
        <f t="shared" si="10"/>
        <v xml:space="preserve"> </v>
      </c>
      <c r="V238" s="33"/>
      <c r="W238" s="33"/>
      <c r="X238" s="33"/>
      <c r="Y238" s="329" t="str">
        <f t="shared" si="13"/>
        <v xml:space="preserve"> </v>
      </c>
      <c r="Z238" s="3079"/>
      <c r="AA238" s="2158"/>
      <c r="AB238" s="2158"/>
      <c r="AC238" s="2158"/>
      <c r="AD238" s="2072"/>
      <c r="AF238" s="2053" t="s">
        <v>19938</v>
      </c>
    </row>
    <row r="239" spans="1:32">
      <c r="A239" s="2071">
        <f t="shared" si="12"/>
        <v>233</v>
      </c>
      <c r="B239" s="1622" t="s">
        <v>15353</v>
      </c>
      <c r="C239" s="30" t="s">
        <v>2949</v>
      </c>
      <c r="D239" s="45" t="s">
        <v>2989</v>
      </c>
      <c r="E239" s="33" t="s">
        <v>4745</v>
      </c>
      <c r="F239" s="30"/>
      <c r="G239" s="33" t="s">
        <v>4381</v>
      </c>
      <c r="H239" s="194"/>
      <c r="I239" s="1839" t="s">
        <v>3516</v>
      </c>
      <c r="J239" s="44" t="s">
        <v>3909</v>
      </c>
      <c r="K239" s="43">
        <v>35</v>
      </c>
      <c r="L239" s="43">
        <v>1</v>
      </c>
      <c r="M239" s="43">
        <v>0.6</v>
      </c>
      <c r="N239" s="33" t="s">
        <v>739</v>
      </c>
      <c r="O239" s="33" t="s">
        <v>2619</v>
      </c>
      <c r="P239" s="33" t="s">
        <v>3210</v>
      </c>
      <c r="Q239" s="43">
        <v>0</v>
      </c>
      <c r="R239" s="43">
        <v>1</v>
      </c>
      <c r="S239" s="33" t="s">
        <v>739</v>
      </c>
      <c r="T239" s="33"/>
      <c r="U239" s="348" t="str">
        <f t="shared" si="10"/>
        <v xml:space="preserve"> </v>
      </c>
      <c r="V239" s="33"/>
      <c r="W239" s="33"/>
      <c r="X239" s="33"/>
      <c r="Y239" s="329" t="str">
        <f t="shared" si="13"/>
        <v xml:space="preserve"> </v>
      </c>
      <c r="Z239" s="3079"/>
      <c r="AA239" s="2158"/>
      <c r="AB239" s="2158"/>
      <c r="AC239" s="2158"/>
      <c r="AD239" s="2072"/>
      <c r="AF239" s="2053" t="s">
        <v>19938</v>
      </c>
    </row>
    <row r="240" spans="1:32">
      <c r="A240" s="2071">
        <f t="shared" si="12"/>
        <v>234</v>
      </c>
      <c r="B240" s="1622" t="s">
        <v>15354</v>
      </c>
      <c r="C240" s="30" t="s">
        <v>2950</v>
      </c>
      <c r="D240" s="32" t="s">
        <v>2940</v>
      </c>
      <c r="E240" s="33" t="s">
        <v>2957</v>
      </c>
      <c r="F240" s="30"/>
      <c r="G240" s="33" t="s">
        <v>4277</v>
      </c>
      <c r="H240" s="194"/>
      <c r="I240" s="1839" t="s">
        <v>17278</v>
      </c>
      <c r="J240" s="30" t="s">
        <v>3907</v>
      </c>
      <c r="K240" s="43">
        <v>40</v>
      </c>
      <c r="L240" s="43" t="s">
        <v>3908</v>
      </c>
      <c r="M240" s="43">
        <v>24</v>
      </c>
      <c r="N240" s="33" t="s">
        <v>2528</v>
      </c>
      <c r="O240" s="33" t="s">
        <v>1060</v>
      </c>
      <c r="P240" s="33" t="s">
        <v>3210</v>
      </c>
      <c r="Q240" s="43">
        <v>0</v>
      </c>
      <c r="R240" s="43">
        <v>40</v>
      </c>
      <c r="S240" s="33" t="s">
        <v>2528</v>
      </c>
      <c r="T240" s="33"/>
      <c r="U240" s="348" t="str">
        <f t="shared" si="10"/>
        <v xml:space="preserve"> </v>
      </c>
      <c r="V240" s="33"/>
      <c r="W240" s="33"/>
      <c r="X240" s="33"/>
      <c r="Y240" s="329" t="str">
        <f t="shared" si="13"/>
        <v xml:space="preserve"> </v>
      </c>
      <c r="Z240" s="3079"/>
      <c r="AA240" s="2158"/>
      <c r="AB240" s="2158"/>
      <c r="AC240" s="2158"/>
      <c r="AD240" s="2072"/>
      <c r="AF240" s="2053" t="s">
        <v>19938</v>
      </c>
    </row>
    <row r="241" spans="1:32">
      <c r="A241" s="2071">
        <f t="shared" si="12"/>
        <v>235</v>
      </c>
      <c r="B241" s="1622" t="s">
        <v>15355</v>
      </c>
      <c r="C241" s="30" t="s">
        <v>2951</v>
      </c>
      <c r="D241" s="32" t="s">
        <v>2940</v>
      </c>
      <c r="E241" s="33" t="s">
        <v>2957</v>
      </c>
      <c r="F241" s="30"/>
      <c r="G241" s="33" t="s">
        <v>4277</v>
      </c>
      <c r="H241" s="194"/>
      <c r="I241" s="1839" t="s">
        <v>17278</v>
      </c>
      <c r="J241" s="30" t="s">
        <v>3907</v>
      </c>
      <c r="K241" s="43">
        <v>40</v>
      </c>
      <c r="L241" s="43" t="s">
        <v>3908</v>
      </c>
      <c r="M241" s="43">
        <v>24</v>
      </c>
      <c r="N241" s="33" t="s">
        <v>2528</v>
      </c>
      <c r="O241" s="33" t="s">
        <v>1060</v>
      </c>
      <c r="P241" s="33" t="s">
        <v>3210</v>
      </c>
      <c r="Q241" s="43">
        <v>0</v>
      </c>
      <c r="R241" s="43">
        <v>40</v>
      </c>
      <c r="S241" s="33" t="s">
        <v>2528</v>
      </c>
      <c r="T241" s="33"/>
      <c r="U241" s="348" t="str">
        <f t="shared" si="10"/>
        <v xml:space="preserve"> </v>
      </c>
      <c r="V241" s="33"/>
      <c r="W241" s="33"/>
      <c r="X241" s="33"/>
      <c r="Y241" s="329" t="str">
        <f t="shared" si="13"/>
        <v xml:space="preserve"> </v>
      </c>
      <c r="Z241" s="3079"/>
      <c r="AA241" s="2158"/>
      <c r="AB241" s="2158"/>
      <c r="AC241" s="2158"/>
      <c r="AD241" s="2072"/>
      <c r="AF241" s="2053" t="s">
        <v>19938</v>
      </c>
    </row>
    <row r="242" spans="1:32">
      <c r="A242" s="2071">
        <f t="shared" si="12"/>
        <v>236</v>
      </c>
      <c r="B242" s="1622" t="s">
        <v>15356</v>
      </c>
      <c r="C242" s="30" t="s">
        <v>2952</v>
      </c>
      <c r="D242" s="45" t="s">
        <v>2816</v>
      </c>
      <c r="E242" s="33" t="s">
        <v>1714</v>
      </c>
      <c r="F242" s="30"/>
      <c r="G242" s="33" t="s">
        <v>4277</v>
      </c>
      <c r="H242" s="194"/>
      <c r="I242" s="1839" t="s">
        <v>17245</v>
      </c>
      <c r="J242" s="44" t="s">
        <v>1711</v>
      </c>
      <c r="K242" s="43" t="s">
        <v>1712</v>
      </c>
      <c r="L242" s="43">
        <v>5.3</v>
      </c>
      <c r="M242" s="43">
        <v>476</v>
      </c>
      <c r="N242" s="33" t="s">
        <v>1713</v>
      </c>
      <c r="O242" s="33" t="s">
        <v>2953</v>
      </c>
      <c r="P242" s="111" t="s">
        <v>2524</v>
      </c>
      <c r="Q242" s="43">
        <v>0.08</v>
      </c>
      <c r="R242" s="43">
        <v>0.8</v>
      </c>
      <c r="S242" s="33" t="s">
        <v>739</v>
      </c>
      <c r="T242" s="33"/>
      <c r="U242" s="348" t="str">
        <f t="shared" si="10"/>
        <v xml:space="preserve"> </v>
      </c>
      <c r="V242" s="33"/>
      <c r="W242" s="33"/>
      <c r="X242" s="33"/>
      <c r="Y242" s="329" t="str">
        <f t="shared" si="13"/>
        <v xml:space="preserve"> </v>
      </c>
      <c r="Z242" s="3079"/>
      <c r="AA242" s="2158"/>
      <c r="AB242" s="2158"/>
      <c r="AC242" s="2158"/>
      <c r="AD242" s="2072"/>
    </row>
    <row r="243" spans="1:32">
      <c r="A243" s="2071">
        <f t="shared" si="12"/>
        <v>237</v>
      </c>
      <c r="B243" s="1622" t="s">
        <v>15357</v>
      </c>
      <c r="C243" s="30" t="s">
        <v>3341</v>
      </c>
      <c r="D243" s="45" t="s">
        <v>2817</v>
      </c>
      <c r="E243" s="33" t="s">
        <v>1719</v>
      </c>
      <c r="F243" s="30"/>
      <c r="G243" s="33" t="s">
        <v>4381</v>
      </c>
      <c r="H243" s="194"/>
      <c r="I243" s="1839" t="s">
        <v>17245</v>
      </c>
      <c r="J243" s="44" t="s">
        <v>2416</v>
      </c>
      <c r="K243" s="43">
        <v>16</v>
      </c>
      <c r="L243" s="43">
        <v>1.6</v>
      </c>
      <c r="M243" s="43">
        <v>120</v>
      </c>
      <c r="N243" s="33" t="s">
        <v>2528</v>
      </c>
      <c r="O243" s="33" t="s">
        <v>1963</v>
      </c>
      <c r="P243" s="111" t="s">
        <v>2524</v>
      </c>
      <c r="Q243" s="43">
        <v>0</v>
      </c>
      <c r="R243" s="43">
        <v>2000</v>
      </c>
      <c r="S243" s="33" t="s">
        <v>103</v>
      </c>
      <c r="T243" s="33"/>
      <c r="U243" s="348" t="str">
        <f t="shared" si="10"/>
        <v xml:space="preserve"> </v>
      </c>
      <c r="V243" s="33"/>
      <c r="W243" s="33"/>
      <c r="X243" s="33"/>
      <c r="Y243" s="329" t="str">
        <f t="shared" si="13"/>
        <v xml:space="preserve"> </v>
      </c>
      <c r="Z243" s="3079"/>
      <c r="AA243" s="2158"/>
      <c r="AB243" s="2158"/>
      <c r="AC243" s="2158"/>
      <c r="AD243" s="2072"/>
    </row>
    <row r="244" spans="1:32">
      <c r="A244" s="2071">
        <f t="shared" si="12"/>
        <v>238</v>
      </c>
      <c r="B244" s="1622" t="s">
        <v>15358</v>
      </c>
      <c r="C244" s="30" t="s">
        <v>3342</v>
      </c>
      <c r="D244" s="45" t="s">
        <v>2820</v>
      </c>
      <c r="E244" s="33" t="s">
        <v>1719</v>
      </c>
      <c r="F244" s="30"/>
      <c r="G244" s="33" t="s">
        <v>4381</v>
      </c>
      <c r="H244" s="194"/>
      <c r="I244" s="1839" t="s">
        <v>17245</v>
      </c>
      <c r="J244" s="44" t="s">
        <v>3337</v>
      </c>
      <c r="K244" s="43">
        <v>33</v>
      </c>
      <c r="L244" s="43" t="s">
        <v>1717</v>
      </c>
      <c r="M244" s="43">
        <v>1566</v>
      </c>
      <c r="N244" s="33" t="s">
        <v>2528</v>
      </c>
      <c r="O244" s="33" t="s">
        <v>1963</v>
      </c>
      <c r="P244" s="111" t="s">
        <v>2524</v>
      </c>
      <c r="Q244" s="43">
        <v>0</v>
      </c>
      <c r="R244" s="43">
        <v>200</v>
      </c>
      <c r="S244" s="33" t="s">
        <v>103</v>
      </c>
      <c r="T244" s="33"/>
      <c r="U244" s="348" t="str">
        <f t="shared" si="10"/>
        <v xml:space="preserve"> </v>
      </c>
      <c r="V244" s="33"/>
      <c r="W244" s="33"/>
      <c r="X244" s="33"/>
      <c r="Y244" s="329" t="str">
        <f t="shared" si="13"/>
        <v xml:space="preserve"> </v>
      </c>
      <c r="Z244" s="3079"/>
      <c r="AA244" s="2158"/>
      <c r="AB244" s="2158"/>
      <c r="AC244" s="2158"/>
      <c r="AD244" s="2072"/>
    </row>
    <row r="245" spans="1:32">
      <c r="A245" s="2071">
        <f t="shared" si="12"/>
        <v>239</v>
      </c>
      <c r="B245" s="1622" t="s">
        <v>15359</v>
      </c>
      <c r="C245" s="30" t="s">
        <v>3343</v>
      </c>
      <c r="D245" s="45" t="s">
        <v>2820</v>
      </c>
      <c r="E245" s="33" t="s">
        <v>1719</v>
      </c>
      <c r="F245" s="30"/>
      <c r="G245" s="33" t="s">
        <v>4381</v>
      </c>
      <c r="H245" s="194"/>
      <c r="I245" s="1839" t="s">
        <v>17245</v>
      </c>
      <c r="J245" s="44" t="s">
        <v>3337</v>
      </c>
      <c r="K245" s="43">
        <v>33</v>
      </c>
      <c r="L245" s="43" t="s">
        <v>1717</v>
      </c>
      <c r="M245" s="43">
        <v>439</v>
      </c>
      <c r="N245" s="33" t="s">
        <v>2528</v>
      </c>
      <c r="O245" s="33" t="s">
        <v>1963</v>
      </c>
      <c r="P245" s="111" t="s">
        <v>2524</v>
      </c>
      <c r="Q245" s="43">
        <v>0</v>
      </c>
      <c r="R245" s="43">
        <v>200</v>
      </c>
      <c r="S245" s="33" t="s">
        <v>103</v>
      </c>
      <c r="T245" s="33"/>
      <c r="U245" s="348" t="str">
        <f t="shared" si="10"/>
        <v xml:space="preserve"> </v>
      </c>
      <c r="V245" s="33"/>
      <c r="W245" s="33"/>
      <c r="X245" s="33"/>
      <c r="Y245" s="329" t="str">
        <f t="shared" si="13"/>
        <v xml:space="preserve"> </v>
      </c>
      <c r="Z245" s="3079"/>
      <c r="AA245" s="2158"/>
      <c r="AB245" s="2158"/>
      <c r="AC245" s="2158"/>
      <c r="AD245" s="2072"/>
    </row>
    <row r="246" spans="1:32">
      <c r="A246" s="2071">
        <f t="shared" si="12"/>
        <v>240</v>
      </c>
      <c r="B246" s="1622" t="s">
        <v>15360</v>
      </c>
      <c r="C246" s="30" t="s">
        <v>3344</v>
      </c>
      <c r="D246" s="45" t="s">
        <v>2818</v>
      </c>
      <c r="E246" s="33" t="s">
        <v>1714</v>
      </c>
      <c r="F246" s="30"/>
      <c r="G246" s="33" t="s">
        <v>4277</v>
      </c>
      <c r="H246" s="194"/>
      <c r="I246" s="1839" t="s">
        <v>17245</v>
      </c>
      <c r="J246" s="44" t="s">
        <v>3022</v>
      </c>
      <c r="K246" s="43">
        <v>60</v>
      </c>
      <c r="L246" s="43">
        <v>2.4</v>
      </c>
      <c r="M246" s="43">
        <v>12.5</v>
      </c>
      <c r="N246" s="33" t="s">
        <v>739</v>
      </c>
      <c r="O246" s="33" t="s">
        <v>2953</v>
      </c>
      <c r="P246" s="33" t="s">
        <v>3210</v>
      </c>
      <c r="Q246" s="43">
        <v>2</v>
      </c>
      <c r="R246" s="43">
        <v>20</v>
      </c>
      <c r="S246" s="33" t="s">
        <v>739</v>
      </c>
      <c r="T246" s="33"/>
      <c r="U246" s="348" t="str">
        <f t="shared" si="10"/>
        <v xml:space="preserve"> </v>
      </c>
      <c r="V246" s="33"/>
      <c r="W246" s="33"/>
      <c r="X246" s="33"/>
      <c r="Y246" s="329" t="str">
        <f t="shared" si="13"/>
        <v xml:space="preserve"> </v>
      </c>
      <c r="Z246" s="3079"/>
      <c r="AA246" s="2158"/>
      <c r="AB246" s="2158"/>
      <c r="AC246" s="2158"/>
      <c r="AD246" s="2072"/>
    </row>
    <row r="247" spans="1:32">
      <c r="A247" s="2071">
        <f t="shared" si="12"/>
        <v>241</v>
      </c>
      <c r="B247" s="1622" t="s">
        <v>15361</v>
      </c>
      <c r="C247" s="30" t="s">
        <v>3345</v>
      </c>
      <c r="D247" s="45" t="s">
        <v>2819</v>
      </c>
      <c r="E247" s="33" t="s">
        <v>1714</v>
      </c>
      <c r="F247" s="30"/>
      <c r="G247" s="33" t="s">
        <v>4277</v>
      </c>
      <c r="H247" s="194"/>
      <c r="I247" s="1839" t="s">
        <v>17245</v>
      </c>
      <c r="J247" s="44" t="s">
        <v>1723</v>
      </c>
      <c r="K247" s="43">
        <v>35</v>
      </c>
      <c r="L247" s="43">
        <v>4</v>
      </c>
      <c r="M247" s="43">
        <v>2.2999999999999998</v>
      </c>
      <c r="N247" s="33" t="s">
        <v>739</v>
      </c>
      <c r="O247" s="33" t="s">
        <v>2953</v>
      </c>
      <c r="P247" s="33" t="s">
        <v>3210</v>
      </c>
      <c r="Q247" s="43">
        <v>0.5</v>
      </c>
      <c r="R247" s="43">
        <v>5</v>
      </c>
      <c r="S247" s="33" t="s">
        <v>739</v>
      </c>
      <c r="T247" s="33"/>
      <c r="U247" s="348" t="str">
        <f t="shared" si="10"/>
        <v xml:space="preserve"> </v>
      </c>
      <c r="V247" s="33"/>
      <c r="W247" s="33"/>
      <c r="X247" s="33"/>
      <c r="Y247" s="329" t="str">
        <f t="shared" si="13"/>
        <v xml:space="preserve"> </v>
      </c>
      <c r="Z247" s="3079"/>
      <c r="AA247" s="2158"/>
      <c r="AB247" s="2158"/>
      <c r="AC247" s="2158"/>
      <c r="AD247" s="2072"/>
    </row>
    <row r="248" spans="1:32">
      <c r="A248" s="2071">
        <f t="shared" si="12"/>
        <v>242</v>
      </c>
      <c r="B248" s="1622" t="s">
        <v>15362</v>
      </c>
      <c r="C248" s="30" t="s">
        <v>3346</v>
      </c>
      <c r="D248" s="45" t="s">
        <v>2819</v>
      </c>
      <c r="E248" s="33" t="s">
        <v>1724</v>
      </c>
      <c r="F248" s="30"/>
      <c r="G248" s="33" t="s">
        <v>4381</v>
      </c>
      <c r="H248" s="194"/>
      <c r="I248" s="1839" t="s">
        <v>17245</v>
      </c>
      <c r="J248" s="44" t="s">
        <v>1467</v>
      </c>
      <c r="K248" s="43">
        <v>89</v>
      </c>
      <c r="L248" s="43">
        <v>1.6</v>
      </c>
      <c r="M248" s="43">
        <v>19</v>
      </c>
      <c r="N248" s="33" t="s">
        <v>739</v>
      </c>
      <c r="O248" s="33" t="s">
        <v>2619</v>
      </c>
      <c r="P248" s="33" t="s">
        <v>3210</v>
      </c>
      <c r="Q248" s="43">
        <v>0</v>
      </c>
      <c r="R248" s="43">
        <v>25</v>
      </c>
      <c r="S248" s="33" t="s">
        <v>739</v>
      </c>
      <c r="T248" s="33"/>
      <c r="U248" s="348" t="str">
        <f t="shared" si="10"/>
        <v xml:space="preserve"> </v>
      </c>
      <c r="V248" s="33"/>
      <c r="W248" s="33"/>
      <c r="X248" s="33"/>
      <c r="Y248" s="329" t="str">
        <f t="shared" si="13"/>
        <v xml:space="preserve"> </v>
      </c>
      <c r="Z248" s="3079"/>
      <c r="AA248" s="2158"/>
      <c r="AB248" s="2158"/>
      <c r="AC248" s="2158"/>
      <c r="AD248" s="2072"/>
    </row>
    <row r="249" spans="1:32">
      <c r="A249" s="2071">
        <f t="shared" si="12"/>
        <v>243</v>
      </c>
      <c r="B249" s="1622" t="s">
        <v>15363</v>
      </c>
      <c r="C249" s="30" t="s">
        <v>3347</v>
      </c>
      <c r="D249" s="59" t="s">
        <v>2818</v>
      </c>
      <c r="E249" s="33"/>
      <c r="F249" s="30"/>
      <c r="G249" s="33"/>
      <c r="H249" s="194"/>
      <c r="I249" s="1839" t="s">
        <v>17245</v>
      </c>
      <c r="J249" s="44"/>
      <c r="K249" s="43"/>
      <c r="L249" s="43"/>
      <c r="M249" s="43"/>
      <c r="N249" s="33"/>
      <c r="O249" s="33" t="s">
        <v>2953</v>
      </c>
      <c r="P249" s="33"/>
      <c r="Q249" s="46">
        <v>2</v>
      </c>
      <c r="R249" s="46">
        <v>20</v>
      </c>
      <c r="S249" s="110" t="s">
        <v>739</v>
      </c>
      <c r="T249" s="110"/>
      <c r="U249" s="348" t="str">
        <f t="shared" si="10"/>
        <v xml:space="preserve"> </v>
      </c>
      <c r="V249" s="110"/>
      <c r="W249" s="110"/>
      <c r="X249" s="110"/>
      <c r="Y249" s="329" t="str">
        <f t="shared" si="13"/>
        <v xml:space="preserve"> </v>
      </c>
      <c r="Z249" s="3079"/>
      <c r="AA249" s="2158"/>
      <c r="AB249" s="2158"/>
      <c r="AC249" s="2158"/>
      <c r="AD249" s="2072"/>
    </row>
    <row r="250" spans="1:32" s="2085" customFormat="1">
      <c r="A250" s="2071">
        <f t="shared" si="12"/>
        <v>244</v>
      </c>
      <c r="B250" s="144" t="s">
        <v>16537</v>
      </c>
      <c r="C250" s="155"/>
      <c r="D250" s="155"/>
      <c r="E250" s="155"/>
      <c r="F250" s="155"/>
      <c r="G250" s="155"/>
      <c r="H250" s="1828"/>
      <c r="I250" s="1839" t="s">
        <v>17245</v>
      </c>
      <c r="J250" s="155"/>
      <c r="K250" s="161"/>
      <c r="L250" s="161"/>
      <c r="M250" s="161"/>
      <c r="N250" s="161"/>
      <c r="O250" s="155"/>
      <c r="P250" s="155"/>
      <c r="Q250" s="161"/>
      <c r="R250" s="161"/>
      <c r="S250" s="161"/>
      <c r="T250" s="161"/>
      <c r="U250" s="161"/>
      <c r="V250" s="161"/>
      <c r="W250" s="161"/>
      <c r="X250" s="161"/>
      <c r="Y250" s="2249"/>
      <c r="Z250" s="3080"/>
      <c r="AA250" s="2249"/>
      <c r="AB250" s="2249"/>
      <c r="AC250" s="2249"/>
      <c r="AD250" s="155"/>
    </row>
    <row r="251" spans="1:32">
      <c r="A251" s="2071">
        <f t="shared" si="12"/>
        <v>245</v>
      </c>
      <c r="B251" s="1622" t="s">
        <v>15364</v>
      </c>
      <c r="C251" s="30" t="s">
        <v>3349</v>
      </c>
      <c r="D251" s="59" t="s">
        <v>3348</v>
      </c>
      <c r="E251" s="2073" t="s">
        <v>3751</v>
      </c>
      <c r="F251" s="30" t="s">
        <v>17625</v>
      </c>
      <c r="G251" s="2073" t="s">
        <v>4381</v>
      </c>
      <c r="H251" s="2074"/>
      <c r="I251" s="1839" t="s">
        <v>17254</v>
      </c>
      <c r="J251" s="44" t="s">
        <v>2654</v>
      </c>
      <c r="K251" s="43">
        <v>95</v>
      </c>
      <c r="L251" s="43">
        <v>3</v>
      </c>
      <c r="M251" s="43">
        <v>1604</v>
      </c>
      <c r="N251" s="33" t="s">
        <v>818</v>
      </c>
      <c r="O251" s="33" t="s">
        <v>3749</v>
      </c>
      <c r="P251" s="33" t="s">
        <v>3210</v>
      </c>
      <c r="Q251" s="43">
        <v>0</v>
      </c>
      <c r="R251" s="43">
        <v>2000</v>
      </c>
      <c r="S251" s="33" t="s">
        <v>818</v>
      </c>
      <c r="T251" s="33"/>
      <c r="U251" s="348" t="str">
        <f t="shared" si="10"/>
        <v xml:space="preserve"> </v>
      </c>
      <c r="V251" s="33"/>
      <c r="W251" s="33"/>
      <c r="X251" s="33"/>
      <c r="Y251" s="329" t="str">
        <f t="shared" si="13"/>
        <v xml:space="preserve"> </v>
      </c>
      <c r="Z251" s="3079"/>
      <c r="AA251" s="2158"/>
      <c r="AB251" s="2158"/>
      <c r="AC251" s="2158"/>
      <c r="AD251" s="2072"/>
    </row>
    <row r="252" spans="1:32">
      <c r="A252" s="2071">
        <f t="shared" si="12"/>
        <v>246</v>
      </c>
      <c r="B252" s="1622" t="s">
        <v>15365</v>
      </c>
      <c r="C252" s="30" t="s">
        <v>4183</v>
      </c>
      <c r="D252" s="45" t="s">
        <v>3348</v>
      </c>
      <c r="E252" s="2073" t="s">
        <v>3751</v>
      </c>
      <c r="F252" s="30"/>
      <c r="G252" s="2073" t="s">
        <v>4381</v>
      </c>
      <c r="H252" s="2074"/>
      <c r="I252" s="1839" t="s">
        <v>17254</v>
      </c>
      <c r="J252" s="44" t="s">
        <v>279</v>
      </c>
      <c r="K252" s="43">
        <v>155</v>
      </c>
      <c r="L252" s="43">
        <v>4.5</v>
      </c>
      <c r="M252" s="43">
        <v>1.5</v>
      </c>
      <c r="N252" s="33" t="s">
        <v>1222</v>
      </c>
      <c r="O252" s="33" t="s">
        <v>3749</v>
      </c>
      <c r="P252" s="33" t="s">
        <v>3210</v>
      </c>
      <c r="Q252" s="43">
        <v>0</v>
      </c>
      <c r="R252" s="43">
        <v>2</v>
      </c>
      <c r="S252" s="33" t="s">
        <v>1222</v>
      </c>
      <c r="T252" s="33"/>
      <c r="U252" s="348" t="str">
        <f t="shared" si="10"/>
        <v xml:space="preserve"> </v>
      </c>
      <c r="V252" s="33"/>
      <c r="W252" s="33"/>
      <c r="X252" s="33"/>
      <c r="Y252" s="329" t="str">
        <f t="shared" si="13"/>
        <v xml:space="preserve"> </v>
      </c>
      <c r="Z252" s="3079"/>
      <c r="AA252" s="2158"/>
      <c r="AB252" s="2158"/>
      <c r="AC252" s="2158"/>
      <c r="AD252" s="2072"/>
    </row>
    <row r="253" spans="1:32" s="2085" customFormat="1">
      <c r="A253" s="2071">
        <f t="shared" si="12"/>
        <v>247</v>
      </c>
      <c r="B253" s="2086" t="s">
        <v>15366</v>
      </c>
      <c r="C253" s="155" t="s">
        <v>12263</v>
      </c>
      <c r="D253" s="155"/>
      <c r="E253" s="155"/>
      <c r="F253" s="155"/>
      <c r="G253" s="155"/>
      <c r="H253" s="1828"/>
      <c r="I253" s="1839" t="s">
        <v>17279</v>
      </c>
      <c r="J253" s="155"/>
      <c r="K253" s="161"/>
      <c r="L253" s="161"/>
      <c r="M253" s="161"/>
      <c r="N253" s="161"/>
      <c r="O253" s="155"/>
      <c r="P253" s="155"/>
      <c r="Q253" s="161"/>
      <c r="R253" s="161"/>
      <c r="S253" s="161"/>
      <c r="T253" s="161"/>
      <c r="U253" s="161"/>
      <c r="V253" s="161"/>
      <c r="W253" s="161"/>
      <c r="X253" s="161"/>
      <c r="Y253" s="2249"/>
      <c r="Z253" s="3080"/>
      <c r="AA253" s="2249"/>
      <c r="AB253" s="2249"/>
      <c r="AC253" s="2249"/>
      <c r="AD253" s="155"/>
    </row>
    <row r="254" spans="1:32" s="2085" customFormat="1">
      <c r="A254" s="2071">
        <f t="shared" si="12"/>
        <v>248</v>
      </c>
      <c r="B254" s="144" t="s">
        <v>15367</v>
      </c>
      <c r="C254" s="137"/>
      <c r="D254" s="137" t="s">
        <v>2595</v>
      </c>
      <c r="E254" s="137"/>
      <c r="F254" s="137"/>
      <c r="G254" s="137"/>
      <c r="H254" s="1829"/>
      <c r="I254" s="1839" t="s">
        <v>17264</v>
      </c>
      <c r="J254" s="137"/>
      <c r="K254" s="1012"/>
      <c r="L254" s="1012"/>
      <c r="M254" s="1012"/>
      <c r="N254" s="1012"/>
      <c r="O254" s="137"/>
      <c r="P254" s="137"/>
      <c r="Q254" s="1012"/>
      <c r="R254" s="1012"/>
      <c r="S254" s="1012"/>
      <c r="T254" s="1012"/>
      <c r="U254" s="1012"/>
      <c r="V254" s="1012"/>
      <c r="W254" s="1012"/>
      <c r="X254" s="1012"/>
      <c r="Y254" s="2181"/>
      <c r="Z254" s="3081"/>
      <c r="AA254" s="2181"/>
      <c r="AB254" s="2181"/>
      <c r="AC254" s="2181"/>
      <c r="AD254" s="137"/>
    </row>
    <row r="255" spans="1:32" s="2085" customFormat="1">
      <c r="A255" s="2071">
        <f t="shared" si="12"/>
        <v>249</v>
      </c>
      <c r="B255" s="144" t="s">
        <v>15368</v>
      </c>
      <c r="C255" s="137" t="s">
        <v>12281</v>
      </c>
      <c r="D255" s="137" t="s">
        <v>2595</v>
      </c>
      <c r="E255" s="137"/>
      <c r="F255" s="137"/>
      <c r="G255" s="137"/>
      <c r="H255" s="1829"/>
      <c r="I255" s="1839" t="s">
        <v>17264</v>
      </c>
      <c r="J255" s="137"/>
      <c r="K255" s="1012"/>
      <c r="L255" s="1012"/>
      <c r="M255" s="1012"/>
      <c r="N255" s="1012"/>
      <c r="O255" s="137"/>
      <c r="P255" s="137"/>
      <c r="Q255" s="1012"/>
      <c r="R255" s="1012"/>
      <c r="S255" s="1012"/>
      <c r="T255" s="1012"/>
      <c r="U255" s="1012"/>
      <c r="V255" s="1012"/>
      <c r="W255" s="1012"/>
      <c r="X255" s="1012"/>
      <c r="Y255" s="2181"/>
      <c r="Z255" s="3081"/>
      <c r="AA255" s="2181"/>
      <c r="AB255" s="2181"/>
      <c r="AC255" s="2181"/>
      <c r="AD255" s="137"/>
    </row>
    <row r="256" spans="1:32" s="2085" customFormat="1">
      <c r="A256" s="2071">
        <f t="shared" si="12"/>
        <v>250</v>
      </c>
      <c r="B256" s="144" t="s">
        <v>16606</v>
      </c>
      <c r="C256" s="137" t="s">
        <v>16573</v>
      </c>
      <c r="D256" s="137" t="s">
        <v>2290</v>
      </c>
      <c r="E256" s="1012" t="s">
        <v>16909</v>
      </c>
      <c r="F256" s="137"/>
      <c r="G256" s="1012" t="s">
        <v>3581</v>
      </c>
      <c r="H256" s="1829">
        <v>24750000</v>
      </c>
      <c r="I256" s="1839" t="s">
        <v>17264</v>
      </c>
      <c r="J256" s="137" t="s">
        <v>4660</v>
      </c>
      <c r="K256" s="1012">
        <v>13</v>
      </c>
      <c r="L256" s="1012">
        <v>20</v>
      </c>
      <c r="M256" s="1012"/>
      <c r="N256" s="1012"/>
      <c r="O256" s="33" t="s">
        <v>3749</v>
      </c>
      <c r="P256" s="137"/>
      <c r="Q256" s="1012"/>
      <c r="R256" s="1012"/>
      <c r="S256" s="1012"/>
      <c r="T256" s="1012"/>
      <c r="U256" s="1012"/>
      <c r="V256" s="1012"/>
      <c r="W256" s="1012"/>
      <c r="X256" s="137" t="s">
        <v>16908</v>
      </c>
      <c r="Y256" s="2181"/>
      <c r="Z256" s="3081"/>
      <c r="AA256" s="2181"/>
      <c r="AB256" s="2181"/>
      <c r="AC256" s="2181"/>
      <c r="AD256" s="137"/>
    </row>
    <row r="257" spans="1:32">
      <c r="A257" s="2071">
        <f t="shared" si="12"/>
        <v>251</v>
      </c>
      <c r="B257" s="1622" t="s">
        <v>15369</v>
      </c>
      <c r="C257" s="30" t="s">
        <v>4702</v>
      </c>
      <c r="D257" s="126" t="s">
        <v>2620</v>
      </c>
      <c r="E257" s="2073" t="s">
        <v>3751</v>
      </c>
      <c r="F257" s="30"/>
      <c r="G257" s="2073" t="s">
        <v>4381</v>
      </c>
      <c r="H257" s="2074"/>
      <c r="I257" s="1839" t="s">
        <v>17224</v>
      </c>
      <c r="J257" s="30" t="s">
        <v>3844</v>
      </c>
      <c r="K257" s="43"/>
      <c r="L257" s="43"/>
      <c r="M257" s="43"/>
      <c r="N257" s="33"/>
      <c r="O257" s="33" t="s">
        <v>3749</v>
      </c>
      <c r="P257" s="33"/>
      <c r="Q257" s="43">
        <v>0</v>
      </c>
      <c r="R257" s="43">
        <v>450</v>
      </c>
      <c r="S257" s="33" t="s">
        <v>818</v>
      </c>
      <c r="T257" s="33"/>
      <c r="U257" s="348" t="str">
        <f t="shared" si="10"/>
        <v xml:space="preserve"> </v>
      </c>
      <c r="V257" s="33"/>
      <c r="W257" s="33"/>
      <c r="X257" s="33"/>
      <c r="Y257" s="329" t="str">
        <f t="shared" si="13"/>
        <v xml:space="preserve"> </v>
      </c>
      <c r="Z257" s="3079"/>
      <c r="AA257" s="2158"/>
      <c r="AB257" s="2158"/>
      <c r="AC257" s="2158"/>
      <c r="AD257" s="2072" t="s">
        <v>4482</v>
      </c>
    </row>
    <row r="258" spans="1:32">
      <c r="A258" s="2071">
        <f t="shared" si="12"/>
        <v>252</v>
      </c>
      <c r="B258" s="1622" t="s">
        <v>15370</v>
      </c>
      <c r="C258" s="30" t="s">
        <v>4702</v>
      </c>
      <c r="D258" s="126" t="s">
        <v>2620</v>
      </c>
      <c r="E258" s="33" t="s">
        <v>4483</v>
      </c>
      <c r="F258" s="30"/>
      <c r="G258" s="2073" t="s">
        <v>4381</v>
      </c>
      <c r="H258" s="2074"/>
      <c r="I258" s="1839" t="s">
        <v>17224</v>
      </c>
      <c r="J258" s="30" t="s">
        <v>3844</v>
      </c>
      <c r="K258" s="43"/>
      <c r="L258" s="43"/>
      <c r="M258" s="43"/>
      <c r="N258" s="33"/>
      <c r="O258" s="33" t="s">
        <v>3749</v>
      </c>
      <c r="P258" s="33"/>
      <c r="Q258" s="43"/>
      <c r="R258" s="43"/>
      <c r="S258" s="33"/>
      <c r="T258" s="33"/>
      <c r="U258" s="348" t="str">
        <f t="shared" si="10"/>
        <v xml:space="preserve"> </v>
      </c>
      <c r="V258" s="33"/>
      <c r="W258" s="33"/>
      <c r="X258" s="33"/>
      <c r="Y258" s="329" t="str">
        <f t="shared" si="13"/>
        <v xml:space="preserve"> </v>
      </c>
      <c r="Z258" s="3079"/>
      <c r="AA258" s="2158"/>
      <c r="AB258" s="2158"/>
      <c r="AC258" s="2158"/>
      <c r="AD258" s="2072"/>
    </row>
    <row r="259" spans="1:32">
      <c r="A259" s="2071">
        <f t="shared" si="12"/>
        <v>253</v>
      </c>
      <c r="B259" s="1622" t="s">
        <v>15371</v>
      </c>
      <c r="C259" s="30" t="s">
        <v>4184</v>
      </c>
      <c r="D259" s="45" t="s">
        <v>4090</v>
      </c>
      <c r="E259" s="2073" t="s">
        <v>3751</v>
      </c>
      <c r="F259" s="30" t="s">
        <v>17626</v>
      </c>
      <c r="G259" s="2073" t="s">
        <v>4381</v>
      </c>
      <c r="H259" s="2074"/>
      <c r="I259" s="1839" t="s">
        <v>17280</v>
      </c>
      <c r="J259" s="44" t="s">
        <v>279</v>
      </c>
      <c r="K259" s="43">
        <v>155</v>
      </c>
      <c r="L259" s="43">
        <v>4.5</v>
      </c>
      <c r="M259" s="43">
        <v>2.87</v>
      </c>
      <c r="N259" s="33" t="s">
        <v>1222</v>
      </c>
      <c r="O259" s="33" t="s">
        <v>3749</v>
      </c>
      <c r="P259" s="33" t="s">
        <v>3210</v>
      </c>
      <c r="Q259" s="43">
        <v>0</v>
      </c>
      <c r="R259" s="43">
        <v>8</v>
      </c>
      <c r="S259" s="33" t="s">
        <v>1222</v>
      </c>
      <c r="T259" s="33"/>
      <c r="U259" s="348" t="str">
        <f t="shared" si="10"/>
        <v xml:space="preserve"> </v>
      </c>
      <c r="V259" s="33"/>
      <c r="W259" s="33"/>
      <c r="X259" s="33"/>
      <c r="Y259" s="329" t="str">
        <f t="shared" si="13"/>
        <v xml:space="preserve"> </v>
      </c>
      <c r="Z259" s="3079"/>
      <c r="AA259" s="2158"/>
      <c r="AB259" s="2158"/>
      <c r="AC259" s="2158"/>
      <c r="AD259" s="2072"/>
    </row>
    <row r="260" spans="1:32">
      <c r="A260" s="2071">
        <f t="shared" si="12"/>
        <v>254</v>
      </c>
      <c r="B260" s="1622" t="s">
        <v>15372</v>
      </c>
      <c r="C260" s="30" t="s">
        <v>4171</v>
      </c>
      <c r="D260" s="45" t="s">
        <v>4090</v>
      </c>
      <c r="E260" s="2073" t="s">
        <v>3751</v>
      </c>
      <c r="F260" s="30" t="s">
        <v>17627</v>
      </c>
      <c r="G260" s="2073" t="s">
        <v>4381</v>
      </c>
      <c r="H260" s="2074"/>
      <c r="I260" s="1839" t="s">
        <v>17280</v>
      </c>
      <c r="J260" s="44" t="s">
        <v>4205</v>
      </c>
      <c r="K260" s="43">
        <v>204</v>
      </c>
      <c r="L260" s="43">
        <v>16</v>
      </c>
      <c r="M260" s="43">
        <v>19.95</v>
      </c>
      <c r="N260" s="33" t="s">
        <v>1222</v>
      </c>
      <c r="O260" s="33" t="s">
        <v>3749</v>
      </c>
      <c r="P260" s="33" t="s">
        <v>3205</v>
      </c>
      <c r="Q260" s="43">
        <v>0</v>
      </c>
      <c r="R260" s="43">
        <v>30</v>
      </c>
      <c r="S260" s="33" t="s">
        <v>1222</v>
      </c>
      <c r="T260" s="33"/>
      <c r="U260" s="348" t="str">
        <f t="shared" si="10"/>
        <v xml:space="preserve"> </v>
      </c>
      <c r="V260" s="33"/>
      <c r="W260" s="33"/>
      <c r="X260" s="33"/>
      <c r="Y260" s="329" t="str">
        <f t="shared" si="13"/>
        <v xml:space="preserve"> </v>
      </c>
      <c r="Z260" s="3079"/>
      <c r="AA260" s="2158"/>
      <c r="AB260" s="2158"/>
      <c r="AC260" s="2158"/>
      <c r="AD260" s="2072"/>
    </row>
    <row r="261" spans="1:32">
      <c r="A261" s="2071">
        <f t="shared" si="12"/>
        <v>255</v>
      </c>
      <c r="B261" s="1622" t="s">
        <v>15373</v>
      </c>
      <c r="C261" s="30" t="s">
        <v>4172</v>
      </c>
      <c r="D261" s="45" t="s">
        <v>2563</v>
      </c>
      <c r="E261" s="2073" t="s">
        <v>3751</v>
      </c>
      <c r="F261" s="30" t="s">
        <v>17628</v>
      </c>
      <c r="G261" s="2073" t="s">
        <v>4381</v>
      </c>
      <c r="H261" s="2074"/>
      <c r="I261" s="1839" t="s">
        <v>17241</v>
      </c>
      <c r="J261" s="44" t="s">
        <v>279</v>
      </c>
      <c r="K261" s="43">
        <v>155</v>
      </c>
      <c r="L261" s="43">
        <v>4.5</v>
      </c>
      <c r="M261" s="43">
        <v>5.52</v>
      </c>
      <c r="N261" s="33" t="s">
        <v>1222</v>
      </c>
      <c r="O261" s="33" t="s">
        <v>3749</v>
      </c>
      <c r="P261" s="33" t="s">
        <v>3210</v>
      </c>
      <c r="Q261" s="43">
        <v>0</v>
      </c>
      <c r="R261" s="43">
        <v>8</v>
      </c>
      <c r="S261" s="33" t="s">
        <v>1222</v>
      </c>
      <c r="T261" s="33"/>
      <c r="U261" s="348" t="str">
        <f t="shared" si="10"/>
        <v xml:space="preserve"> </v>
      </c>
      <c r="V261" s="33"/>
      <c r="W261" s="33"/>
      <c r="X261" s="33"/>
      <c r="Y261" s="329" t="str">
        <f t="shared" si="13"/>
        <v xml:space="preserve"> </v>
      </c>
      <c r="Z261" s="3079"/>
      <c r="AA261" s="2158"/>
      <c r="AB261" s="2158"/>
      <c r="AC261" s="2158"/>
      <c r="AD261" s="2072"/>
    </row>
    <row r="262" spans="1:32">
      <c r="A262" s="2071">
        <f t="shared" si="12"/>
        <v>256</v>
      </c>
      <c r="B262" s="1622" t="s">
        <v>15374</v>
      </c>
      <c r="C262" s="30" t="s">
        <v>4173</v>
      </c>
      <c r="D262" s="45" t="s">
        <v>1521</v>
      </c>
      <c r="E262" s="2073" t="s">
        <v>3751</v>
      </c>
      <c r="F262" s="30" t="s">
        <v>17629</v>
      </c>
      <c r="G262" s="2073" t="s">
        <v>4381</v>
      </c>
      <c r="H262" s="2074"/>
      <c r="I262" s="1839" t="s">
        <v>17280</v>
      </c>
      <c r="J262" s="44" t="s">
        <v>279</v>
      </c>
      <c r="K262" s="43">
        <v>155</v>
      </c>
      <c r="L262" s="43">
        <v>4.5</v>
      </c>
      <c r="M262" s="43">
        <v>15.8</v>
      </c>
      <c r="N262" s="33" t="s">
        <v>1222</v>
      </c>
      <c r="O262" s="33" t="s">
        <v>3749</v>
      </c>
      <c r="P262" s="33" t="s">
        <v>3210</v>
      </c>
      <c r="Q262" s="43">
        <v>0</v>
      </c>
      <c r="R262" s="43">
        <v>22</v>
      </c>
      <c r="S262" s="33" t="s">
        <v>1222</v>
      </c>
      <c r="T262" s="33"/>
      <c r="U262" s="348" t="str">
        <f t="shared" si="10"/>
        <v xml:space="preserve"> </v>
      </c>
      <c r="V262" s="33"/>
      <c r="W262" s="33"/>
      <c r="X262" s="33"/>
      <c r="Y262" s="329" t="str">
        <f t="shared" si="13"/>
        <v xml:space="preserve"> </v>
      </c>
      <c r="Z262" s="3079"/>
      <c r="AA262" s="2158"/>
      <c r="AB262" s="2158"/>
      <c r="AC262" s="2158"/>
      <c r="AD262" s="2072"/>
    </row>
    <row r="263" spans="1:32">
      <c r="A263" s="2071">
        <f t="shared" si="12"/>
        <v>257</v>
      </c>
      <c r="B263" s="1622" t="s">
        <v>15375</v>
      </c>
      <c r="C263" s="30" t="s">
        <v>1473</v>
      </c>
      <c r="D263" s="45" t="s">
        <v>1352</v>
      </c>
      <c r="E263" s="33"/>
      <c r="F263" s="30"/>
      <c r="G263" s="33"/>
      <c r="H263" s="194"/>
      <c r="I263" s="1839" t="s">
        <v>3516</v>
      </c>
      <c r="J263" s="44" t="s">
        <v>279</v>
      </c>
      <c r="K263" s="43">
        <v>155</v>
      </c>
      <c r="L263" s="43">
        <v>4.5</v>
      </c>
      <c r="M263" s="43">
        <v>15.8</v>
      </c>
      <c r="N263" s="33" t="s">
        <v>1222</v>
      </c>
      <c r="O263" s="33" t="s">
        <v>1817</v>
      </c>
      <c r="P263" s="33" t="s">
        <v>3210</v>
      </c>
      <c r="Q263" s="43">
        <v>0</v>
      </c>
      <c r="R263" s="43">
        <v>22</v>
      </c>
      <c r="S263" s="33" t="s">
        <v>1222</v>
      </c>
      <c r="T263" s="33"/>
      <c r="U263" s="348"/>
      <c r="V263" s="33"/>
      <c r="W263" s="33"/>
      <c r="X263" s="33"/>
      <c r="Y263" s="329" t="str">
        <f t="shared" si="13"/>
        <v xml:space="preserve"> </v>
      </c>
      <c r="Z263" s="3079"/>
      <c r="AA263" s="2158"/>
      <c r="AB263" s="2158"/>
      <c r="AC263" s="2158"/>
      <c r="AD263" s="2072"/>
    </row>
    <row r="264" spans="1:32">
      <c r="A264" s="2071">
        <f t="shared" si="12"/>
        <v>258</v>
      </c>
      <c r="B264" s="1622" t="s">
        <v>15376</v>
      </c>
      <c r="C264" s="30" t="s">
        <v>4174</v>
      </c>
      <c r="D264" s="45" t="s">
        <v>1521</v>
      </c>
      <c r="E264" s="2073" t="s">
        <v>3751</v>
      </c>
      <c r="F264" s="30" t="s">
        <v>17630</v>
      </c>
      <c r="G264" s="2073" t="s">
        <v>4381</v>
      </c>
      <c r="H264" s="2074"/>
      <c r="I264" s="1839" t="s">
        <v>17280</v>
      </c>
      <c r="J264" s="44" t="s">
        <v>4205</v>
      </c>
      <c r="K264" s="43">
        <v>204</v>
      </c>
      <c r="L264" s="43">
        <v>16</v>
      </c>
      <c r="M264" s="43">
        <v>4.6100000000000003</v>
      </c>
      <c r="N264" s="33" t="s">
        <v>1222</v>
      </c>
      <c r="O264" s="33" t="s">
        <v>3749</v>
      </c>
      <c r="P264" s="33" t="s">
        <v>3205</v>
      </c>
      <c r="Q264" s="43">
        <v>0</v>
      </c>
      <c r="R264" s="43">
        <v>7</v>
      </c>
      <c r="S264" s="33" t="s">
        <v>1222</v>
      </c>
      <c r="T264" s="33"/>
      <c r="U264" s="348" t="str">
        <f t="shared" si="10"/>
        <v xml:space="preserve"> </v>
      </c>
      <c r="V264" s="33"/>
      <c r="W264" s="33"/>
      <c r="X264" s="33"/>
      <c r="Y264" s="329" t="str">
        <f t="shared" si="13"/>
        <v xml:space="preserve"> </v>
      </c>
      <c r="Z264" s="3079"/>
      <c r="AA264" s="2158"/>
      <c r="AB264" s="2158"/>
      <c r="AC264" s="2158"/>
      <c r="AD264" s="2072"/>
    </row>
    <row r="265" spans="1:32">
      <c r="A265" s="2071">
        <f t="shared" si="12"/>
        <v>259</v>
      </c>
      <c r="B265" s="1622" t="s">
        <v>15377</v>
      </c>
      <c r="C265" s="30" t="s">
        <v>4175</v>
      </c>
      <c r="D265" s="45" t="s">
        <v>1103</v>
      </c>
      <c r="E265" s="2073" t="s">
        <v>3751</v>
      </c>
      <c r="F265" s="30" t="s">
        <v>17631</v>
      </c>
      <c r="G265" s="2073" t="s">
        <v>4381</v>
      </c>
      <c r="H265" s="2074"/>
      <c r="I265" s="1839" t="s">
        <v>17280</v>
      </c>
      <c r="J265" s="44" t="s">
        <v>4205</v>
      </c>
      <c r="K265" s="43">
        <v>204</v>
      </c>
      <c r="L265" s="43">
        <v>16</v>
      </c>
      <c r="M265" s="43">
        <v>420</v>
      </c>
      <c r="N265" s="33" t="s">
        <v>818</v>
      </c>
      <c r="O265" s="33" t="s">
        <v>3749</v>
      </c>
      <c r="P265" s="33" t="s">
        <v>3205</v>
      </c>
      <c r="Q265" s="43">
        <v>0</v>
      </c>
      <c r="R265" s="43">
        <v>600</v>
      </c>
      <c r="S265" s="33" t="s">
        <v>818</v>
      </c>
      <c r="T265" s="33"/>
      <c r="U265" s="348" t="str">
        <f t="shared" si="10"/>
        <v xml:space="preserve"> </v>
      </c>
      <c r="V265" s="33"/>
      <c r="W265" s="33"/>
      <c r="X265" s="33"/>
      <c r="Y265" s="329" t="str">
        <f t="shared" si="13"/>
        <v xml:space="preserve"> </v>
      </c>
      <c r="Z265" s="3079"/>
      <c r="AA265" s="2158"/>
      <c r="AB265" s="2158"/>
      <c r="AC265" s="2158"/>
      <c r="AD265" s="2072"/>
    </row>
    <row r="266" spans="1:32">
      <c r="A266" s="2071">
        <f t="shared" si="12"/>
        <v>260</v>
      </c>
      <c r="B266" s="1622" t="s">
        <v>15378</v>
      </c>
      <c r="C266" s="30" t="s">
        <v>52</v>
      </c>
      <c r="D266" s="45" t="s">
        <v>4176</v>
      </c>
      <c r="E266" s="2073" t="s">
        <v>3751</v>
      </c>
      <c r="F266" s="30" t="s">
        <v>17632</v>
      </c>
      <c r="G266" s="2073" t="s">
        <v>4381</v>
      </c>
      <c r="H266" s="2074"/>
      <c r="I266" s="1839" t="s">
        <v>17248</v>
      </c>
      <c r="J266" s="44" t="s">
        <v>279</v>
      </c>
      <c r="K266" s="43">
        <v>155</v>
      </c>
      <c r="L266" s="43">
        <v>4.5</v>
      </c>
      <c r="M266" s="43">
        <v>0</v>
      </c>
      <c r="N266" s="33" t="s">
        <v>818</v>
      </c>
      <c r="O266" s="33" t="s">
        <v>3749</v>
      </c>
      <c r="P266" s="33" t="s">
        <v>3210</v>
      </c>
      <c r="Q266" s="43">
        <v>0</v>
      </c>
      <c r="R266" s="43">
        <v>1500</v>
      </c>
      <c r="S266" s="33" t="s">
        <v>818</v>
      </c>
      <c r="T266" s="33"/>
      <c r="U266" s="348" t="str">
        <f t="shared" si="10"/>
        <v xml:space="preserve"> </v>
      </c>
      <c r="V266" s="33"/>
      <c r="W266" s="33"/>
      <c r="X266" s="33"/>
      <c r="Y266" s="329" t="str">
        <f t="shared" si="13"/>
        <v xml:space="preserve"> </v>
      </c>
      <c r="Z266" s="3079"/>
      <c r="AA266" s="2158"/>
      <c r="AB266" s="2158"/>
      <c r="AC266" s="2158"/>
      <c r="AD266" s="2072"/>
    </row>
    <row r="267" spans="1:32">
      <c r="A267" s="2071">
        <f t="shared" si="12"/>
        <v>261</v>
      </c>
      <c r="B267" s="1622" t="s">
        <v>15379</v>
      </c>
      <c r="C267" s="30" t="s">
        <v>54</v>
      </c>
      <c r="D267" s="126" t="s">
        <v>4395</v>
      </c>
      <c r="E267" s="2073" t="s">
        <v>3751</v>
      </c>
      <c r="F267" s="30" t="s">
        <v>17633</v>
      </c>
      <c r="G267" s="2073" t="s">
        <v>4381</v>
      </c>
      <c r="H267" s="2074"/>
      <c r="I267" s="1839" t="s">
        <v>17279</v>
      </c>
      <c r="J267" s="30" t="s">
        <v>286</v>
      </c>
      <c r="K267" s="43" t="s">
        <v>285</v>
      </c>
      <c r="L267" s="43">
        <v>3</v>
      </c>
      <c r="M267" s="43">
        <v>0</v>
      </c>
      <c r="N267" s="33" t="s">
        <v>1222</v>
      </c>
      <c r="O267" s="33" t="s">
        <v>3749</v>
      </c>
      <c r="P267" s="33" t="s">
        <v>3210</v>
      </c>
      <c r="Q267" s="43">
        <v>0</v>
      </c>
      <c r="R267" s="43">
        <v>200</v>
      </c>
      <c r="S267" s="33" t="s">
        <v>1222</v>
      </c>
      <c r="T267" s="33"/>
      <c r="U267" s="348" t="str">
        <f t="shared" si="10"/>
        <v xml:space="preserve"> </v>
      </c>
      <c r="V267" s="33"/>
      <c r="W267" s="33"/>
      <c r="X267" s="33"/>
      <c r="Y267" s="329" t="str">
        <f t="shared" ref="Y267:Y298" si="14">IF(ISERROR(INDEX(data1,MATCH(X267,item1,0),4))," ",INDEX(data1,MATCH(X267,item1,0),4))</f>
        <v xml:space="preserve"> </v>
      </c>
      <c r="Z267" s="3079"/>
      <c r="AA267" s="2158"/>
      <c r="AB267" s="2158"/>
      <c r="AC267" s="2158"/>
      <c r="AD267" s="2072"/>
    </row>
    <row r="268" spans="1:32">
      <c r="A268" s="2071">
        <f t="shared" si="12"/>
        <v>262</v>
      </c>
      <c r="B268" s="2783" t="s">
        <v>19970</v>
      </c>
      <c r="C268" s="30" t="s">
        <v>19968</v>
      </c>
      <c r="D268" s="126" t="s">
        <v>4167</v>
      </c>
      <c r="E268" s="2073" t="s">
        <v>3751</v>
      </c>
      <c r="F268" s="30"/>
      <c r="G268" s="2073" t="s">
        <v>4381</v>
      </c>
      <c r="H268" s="2074"/>
      <c r="I268" s="1839"/>
      <c r="J268" s="30" t="s">
        <v>2286</v>
      </c>
      <c r="K268" s="43" t="s">
        <v>285</v>
      </c>
      <c r="L268" s="43"/>
      <c r="M268" s="43">
        <v>25</v>
      </c>
      <c r="N268" s="33" t="s">
        <v>739</v>
      </c>
      <c r="O268" s="33" t="s">
        <v>3749</v>
      </c>
      <c r="P268" s="33" t="s">
        <v>3210</v>
      </c>
      <c r="Q268" s="43">
        <v>0</v>
      </c>
      <c r="R268" s="43">
        <v>25</v>
      </c>
      <c r="S268" s="33" t="s">
        <v>1827</v>
      </c>
      <c r="T268" s="33"/>
      <c r="U268" s="348"/>
      <c r="V268" s="33"/>
      <c r="W268" s="33"/>
      <c r="X268" s="33"/>
      <c r="Y268" s="329"/>
      <c r="Z268" s="3083"/>
      <c r="AA268" s="2158"/>
      <c r="AB268" s="2158"/>
      <c r="AC268" s="2158"/>
      <c r="AD268" s="2072"/>
    </row>
    <row r="269" spans="1:32">
      <c r="A269" s="2071">
        <f t="shared" si="12"/>
        <v>263</v>
      </c>
      <c r="B269" s="2783" t="s">
        <v>19967</v>
      </c>
      <c r="C269" s="30" t="s">
        <v>19969</v>
      </c>
      <c r="D269" s="126" t="s">
        <v>4167</v>
      </c>
      <c r="E269" s="2073" t="s">
        <v>19971</v>
      </c>
      <c r="F269" s="30" t="s">
        <v>19972</v>
      </c>
      <c r="G269" s="2073" t="s">
        <v>3581</v>
      </c>
      <c r="H269" s="2074"/>
      <c r="I269" s="1839"/>
      <c r="J269" s="30" t="s">
        <v>2286</v>
      </c>
      <c r="K269" s="43" t="s">
        <v>285</v>
      </c>
      <c r="L269" s="43"/>
      <c r="M269" s="43">
        <v>30</v>
      </c>
      <c r="N269" s="33" t="s">
        <v>739</v>
      </c>
      <c r="O269" s="33" t="s">
        <v>3749</v>
      </c>
      <c r="P269" s="33" t="s">
        <v>3210</v>
      </c>
      <c r="Q269" s="43">
        <v>0</v>
      </c>
      <c r="R269" s="43">
        <v>25</v>
      </c>
      <c r="S269" s="33" t="s">
        <v>1827</v>
      </c>
      <c r="T269" s="33"/>
      <c r="U269" s="348"/>
      <c r="V269" s="33"/>
      <c r="W269" s="33"/>
      <c r="X269" s="33"/>
      <c r="Y269" s="329"/>
      <c r="Z269" s="3083">
        <v>45931</v>
      </c>
      <c r="AA269" s="2158"/>
      <c r="AB269" s="2158"/>
      <c r="AC269" s="2158"/>
      <c r="AD269" s="2072"/>
    </row>
    <row r="270" spans="1:32">
      <c r="A270" s="2071">
        <f t="shared" si="12"/>
        <v>264</v>
      </c>
      <c r="B270" s="1622" t="s">
        <v>15380</v>
      </c>
      <c r="C270" s="30" t="s">
        <v>55</v>
      </c>
      <c r="D270" s="126" t="s">
        <v>2844</v>
      </c>
      <c r="E270" s="33" t="s">
        <v>18889</v>
      </c>
      <c r="F270" s="30"/>
      <c r="G270" s="33" t="s">
        <v>1077</v>
      </c>
      <c r="H270" s="194"/>
      <c r="I270" s="1839" t="s">
        <v>3516</v>
      </c>
      <c r="J270" s="30" t="s">
        <v>3333</v>
      </c>
      <c r="K270" s="43">
        <v>33</v>
      </c>
      <c r="L270" s="43">
        <v>3.2</v>
      </c>
      <c r="M270" s="43">
        <v>20.5</v>
      </c>
      <c r="N270" s="33" t="s">
        <v>739</v>
      </c>
      <c r="O270" s="33" t="s">
        <v>2822</v>
      </c>
      <c r="P270" s="33" t="s">
        <v>1074</v>
      </c>
      <c r="Q270" s="43">
        <v>1.1000000000000001</v>
      </c>
      <c r="R270" s="43">
        <v>75</v>
      </c>
      <c r="S270" s="33" t="s">
        <v>1827</v>
      </c>
      <c r="T270" s="33"/>
      <c r="U270" s="348" t="str">
        <f t="shared" si="10"/>
        <v xml:space="preserve"> </v>
      </c>
      <c r="V270" s="33"/>
      <c r="W270" s="33"/>
      <c r="X270" s="33">
        <v>90014088</v>
      </c>
      <c r="Y270" s="329" t="str">
        <f t="shared" si="14"/>
        <v xml:space="preserve"> </v>
      </c>
      <c r="Z270" s="3085">
        <v>44410</v>
      </c>
      <c r="AA270" s="2158"/>
      <c r="AB270" s="2158"/>
      <c r="AC270" s="2158"/>
      <c r="AD270" s="2072"/>
    </row>
    <row r="271" spans="1:32">
      <c r="A271" s="2071">
        <f t="shared" si="12"/>
        <v>265</v>
      </c>
      <c r="B271" s="1622" t="s">
        <v>15381</v>
      </c>
      <c r="C271" s="30" t="s">
        <v>3962</v>
      </c>
      <c r="D271" s="126" t="s">
        <v>383</v>
      </c>
      <c r="E271" s="33" t="s">
        <v>3958</v>
      </c>
      <c r="F271" s="30"/>
      <c r="G271" s="33" t="s">
        <v>19229</v>
      </c>
      <c r="H271" s="194"/>
      <c r="I271" s="1839" t="s">
        <v>17279</v>
      </c>
      <c r="J271" s="30" t="s">
        <v>286</v>
      </c>
      <c r="K271" s="43" t="s">
        <v>285</v>
      </c>
      <c r="L271" s="43">
        <v>10.9</v>
      </c>
      <c r="M271" s="43">
        <v>0</v>
      </c>
      <c r="N271" s="33" t="s">
        <v>1222</v>
      </c>
      <c r="O271" s="33" t="s">
        <v>2438</v>
      </c>
      <c r="P271" s="33" t="s">
        <v>3210</v>
      </c>
      <c r="Q271" s="43">
        <v>0</v>
      </c>
      <c r="R271" s="43">
        <v>200</v>
      </c>
      <c r="S271" s="33" t="s">
        <v>1827</v>
      </c>
      <c r="T271" s="320"/>
      <c r="U271" s="348" t="str">
        <f t="shared" si="10"/>
        <v xml:space="preserve"> </v>
      </c>
      <c r="V271" s="320"/>
      <c r="W271" s="320"/>
      <c r="X271" s="320"/>
      <c r="Y271" s="329" t="str">
        <f t="shared" si="14"/>
        <v xml:space="preserve"> </v>
      </c>
      <c r="Z271" s="3079"/>
      <c r="AA271" s="2158"/>
      <c r="AB271" s="2158"/>
      <c r="AC271" s="2158"/>
      <c r="AD271" s="2087"/>
      <c r="AF271" s="2053" t="s">
        <v>19938</v>
      </c>
    </row>
    <row r="272" spans="1:32">
      <c r="A272" s="2071">
        <f t="shared" si="12"/>
        <v>266</v>
      </c>
      <c r="B272" s="2783" t="s">
        <v>19230</v>
      </c>
      <c r="C272" s="30" t="s">
        <v>19231</v>
      </c>
      <c r="D272" s="126" t="s">
        <v>19232</v>
      </c>
      <c r="E272" s="33" t="s">
        <v>19233</v>
      </c>
      <c r="F272" s="30"/>
      <c r="G272" s="33" t="s">
        <v>19234</v>
      </c>
      <c r="H272" s="194"/>
      <c r="I272" s="1839"/>
      <c r="J272" s="30" t="s">
        <v>286</v>
      </c>
      <c r="K272" s="43" t="s">
        <v>285</v>
      </c>
      <c r="L272" s="43">
        <v>10.9</v>
      </c>
      <c r="M272" s="43">
        <v>0</v>
      </c>
      <c r="N272" s="33" t="s">
        <v>1222</v>
      </c>
      <c r="O272" s="33" t="s">
        <v>2438</v>
      </c>
      <c r="P272" s="33" t="s">
        <v>3210</v>
      </c>
      <c r="Q272" s="43">
        <v>0</v>
      </c>
      <c r="R272" s="43">
        <v>160</v>
      </c>
      <c r="S272" s="33" t="s">
        <v>1827</v>
      </c>
      <c r="T272" s="320"/>
      <c r="U272" s="348"/>
      <c r="V272" s="320"/>
      <c r="W272" s="320"/>
      <c r="X272" s="320"/>
      <c r="Y272" s="329"/>
      <c r="Z272" s="3079"/>
      <c r="AA272" s="2158"/>
      <c r="AB272" s="2158"/>
      <c r="AC272" s="2158"/>
      <c r="AD272" s="2087" t="s">
        <v>19235</v>
      </c>
    </row>
    <row r="273" spans="1:32">
      <c r="A273" s="2071">
        <f t="shared" si="12"/>
        <v>267</v>
      </c>
      <c r="B273" s="1622" t="s">
        <v>15382</v>
      </c>
      <c r="C273" s="30" t="s">
        <v>2823</v>
      </c>
      <c r="D273" s="126" t="s">
        <v>2844</v>
      </c>
      <c r="E273" s="33" t="s">
        <v>18885</v>
      </c>
      <c r="F273" s="30"/>
      <c r="G273" s="33" t="s">
        <v>1076</v>
      </c>
      <c r="H273" s="194"/>
      <c r="I273" s="1839" t="s">
        <v>18859</v>
      </c>
      <c r="J273" s="30" t="s">
        <v>3333</v>
      </c>
      <c r="K273" s="43">
        <v>33</v>
      </c>
      <c r="L273" s="43">
        <v>4</v>
      </c>
      <c r="M273" s="46" t="s">
        <v>2524</v>
      </c>
      <c r="N273" s="33" t="s">
        <v>739</v>
      </c>
      <c r="O273" s="33" t="s">
        <v>1060</v>
      </c>
      <c r="P273" s="33" t="s">
        <v>1074</v>
      </c>
      <c r="Q273" s="43">
        <v>10</v>
      </c>
      <c r="R273" s="43">
        <v>50</v>
      </c>
      <c r="S273" s="33" t="s">
        <v>739</v>
      </c>
      <c r="T273" s="33"/>
      <c r="U273" s="348" t="str">
        <f t="shared" si="10"/>
        <v xml:space="preserve"> </v>
      </c>
      <c r="V273" s="33"/>
      <c r="W273" s="33"/>
      <c r="X273" s="33">
        <v>90014107</v>
      </c>
      <c r="Y273" s="329" t="str">
        <f t="shared" si="14"/>
        <v xml:space="preserve"> </v>
      </c>
      <c r="Z273" s="3079"/>
      <c r="AA273" s="2158"/>
      <c r="AB273" s="2158"/>
      <c r="AC273" s="2158"/>
      <c r="AD273" s="2072"/>
    </row>
    <row r="274" spans="1:32">
      <c r="A274" s="2071">
        <f t="shared" si="12"/>
        <v>268</v>
      </c>
      <c r="B274" s="1622" t="s">
        <v>15383</v>
      </c>
      <c r="C274" s="30" t="s">
        <v>2824</v>
      </c>
      <c r="D274" s="32" t="s">
        <v>2844</v>
      </c>
      <c r="E274" s="33" t="s">
        <v>18885</v>
      </c>
      <c r="F274" s="30"/>
      <c r="G274" s="33" t="s">
        <v>1076</v>
      </c>
      <c r="H274" s="194"/>
      <c r="I274" s="1839" t="s">
        <v>18859</v>
      </c>
      <c r="J274" s="30" t="s">
        <v>3335</v>
      </c>
      <c r="K274" s="43">
        <v>33</v>
      </c>
      <c r="L274" s="43">
        <v>2.8</v>
      </c>
      <c r="M274" s="46" t="s">
        <v>2524</v>
      </c>
      <c r="N274" s="33" t="s">
        <v>739</v>
      </c>
      <c r="O274" s="33" t="s">
        <v>1060</v>
      </c>
      <c r="P274" s="33" t="s">
        <v>1074</v>
      </c>
      <c r="Q274" s="43">
        <v>10</v>
      </c>
      <c r="R274" s="43">
        <v>50</v>
      </c>
      <c r="S274" s="33" t="s">
        <v>739</v>
      </c>
      <c r="T274" s="33"/>
      <c r="U274" s="348" t="str">
        <f t="shared" si="10"/>
        <v xml:space="preserve"> </v>
      </c>
      <c r="V274" s="33"/>
      <c r="W274" s="33"/>
      <c r="X274" s="33">
        <v>90014107</v>
      </c>
      <c r="Y274" s="329" t="str">
        <f t="shared" si="14"/>
        <v xml:space="preserve"> </v>
      </c>
      <c r="Z274" s="3079"/>
      <c r="AA274" s="2158"/>
      <c r="AB274" s="2158"/>
      <c r="AC274" s="2158"/>
      <c r="AD274" s="2072"/>
    </row>
    <row r="275" spans="1:32">
      <c r="A275" s="2071">
        <f t="shared" si="12"/>
        <v>269</v>
      </c>
      <c r="B275" s="1622" t="s">
        <v>15384</v>
      </c>
      <c r="C275" s="30" t="s">
        <v>2825</v>
      </c>
      <c r="D275" s="32" t="s">
        <v>2844</v>
      </c>
      <c r="E275" s="33" t="s">
        <v>18885</v>
      </c>
      <c r="F275" s="30"/>
      <c r="G275" s="33" t="s">
        <v>1076</v>
      </c>
      <c r="H275" s="194"/>
      <c r="I275" s="1839" t="s">
        <v>18859</v>
      </c>
      <c r="J275" s="30" t="s">
        <v>3335</v>
      </c>
      <c r="K275" s="43">
        <v>33</v>
      </c>
      <c r="L275" s="43">
        <v>5.2</v>
      </c>
      <c r="M275" s="43">
        <v>20.5</v>
      </c>
      <c r="N275" s="33" t="s">
        <v>739</v>
      </c>
      <c r="O275" s="33" t="s">
        <v>1060</v>
      </c>
      <c r="P275" s="33" t="s">
        <v>1074</v>
      </c>
      <c r="Q275" s="43">
        <v>10</v>
      </c>
      <c r="R275" s="43">
        <v>50</v>
      </c>
      <c r="S275" s="33" t="s">
        <v>739</v>
      </c>
      <c r="T275" s="33"/>
      <c r="U275" s="348" t="str">
        <f t="shared" si="10"/>
        <v xml:space="preserve"> </v>
      </c>
      <c r="V275" s="33"/>
      <c r="W275" s="33"/>
      <c r="X275" s="33">
        <v>90014107</v>
      </c>
      <c r="Y275" s="329" t="str">
        <f t="shared" si="14"/>
        <v xml:space="preserve"> </v>
      </c>
      <c r="Z275" s="3079"/>
      <c r="AA275" s="2158"/>
      <c r="AB275" s="2158"/>
      <c r="AC275" s="2158"/>
      <c r="AD275" s="2072"/>
    </row>
    <row r="276" spans="1:32">
      <c r="A276" s="2071">
        <f t="shared" si="12"/>
        <v>270</v>
      </c>
      <c r="B276" s="1622" t="s">
        <v>15385</v>
      </c>
      <c r="C276" s="30" t="s">
        <v>2826</v>
      </c>
      <c r="D276" s="32" t="s">
        <v>2844</v>
      </c>
      <c r="E276" s="33" t="s">
        <v>18888</v>
      </c>
      <c r="F276" s="30"/>
      <c r="G276" s="33" t="s">
        <v>1076</v>
      </c>
      <c r="H276" s="194"/>
      <c r="I276" s="1839" t="s">
        <v>18861</v>
      </c>
      <c r="J276" s="30" t="s">
        <v>3337</v>
      </c>
      <c r="K276" s="43">
        <v>40</v>
      </c>
      <c r="L276" s="43">
        <v>0.45</v>
      </c>
      <c r="M276" s="43">
        <v>78</v>
      </c>
      <c r="N276" s="33" t="s">
        <v>739</v>
      </c>
      <c r="O276" s="33" t="s">
        <v>1060</v>
      </c>
      <c r="P276" s="33" t="s">
        <v>1074</v>
      </c>
      <c r="Q276" s="43">
        <v>14</v>
      </c>
      <c r="R276" s="43">
        <v>125</v>
      </c>
      <c r="S276" s="33" t="s">
        <v>739</v>
      </c>
      <c r="T276" s="33"/>
      <c r="U276" s="348" t="str">
        <f t="shared" si="10"/>
        <v xml:space="preserve"> </v>
      </c>
      <c r="V276" s="33"/>
      <c r="W276" s="33"/>
      <c r="X276" s="33">
        <v>90014110</v>
      </c>
      <c r="Y276" s="329" t="str">
        <f t="shared" si="14"/>
        <v xml:space="preserve"> </v>
      </c>
      <c r="Z276" s="3079"/>
      <c r="AA276" s="2158"/>
      <c r="AB276" s="2158"/>
      <c r="AC276" s="2158"/>
      <c r="AD276" s="2072"/>
    </row>
    <row r="277" spans="1:32">
      <c r="A277" s="2071">
        <f t="shared" si="12"/>
        <v>271</v>
      </c>
      <c r="B277" s="1622" t="s">
        <v>15386</v>
      </c>
      <c r="C277" s="30" t="s">
        <v>2827</v>
      </c>
      <c r="D277" s="32" t="s">
        <v>2844</v>
      </c>
      <c r="E277" s="33" t="s">
        <v>18886</v>
      </c>
      <c r="F277" s="30"/>
      <c r="G277" s="33" t="s">
        <v>1076</v>
      </c>
      <c r="H277" s="194"/>
      <c r="I277" s="1839" t="s">
        <v>18863</v>
      </c>
      <c r="J277" s="30" t="s">
        <v>3335</v>
      </c>
      <c r="K277" s="43">
        <v>33</v>
      </c>
      <c r="L277" s="43">
        <v>2.8</v>
      </c>
      <c r="M277" s="46" t="s">
        <v>2524</v>
      </c>
      <c r="N277" s="33" t="s">
        <v>739</v>
      </c>
      <c r="O277" s="33" t="s">
        <v>1060</v>
      </c>
      <c r="P277" s="33" t="s">
        <v>1074</v>
      </c>
      <c r="Q277" s="43">
        <v>2.5</v>
      </c>
      <c r="R277" s="43">
        <v>25</v>
      </c>
      <c r="S277" s="33" t="s">
        <v>739</v>
      </c>
      <c r="T277" s="33"/>
      <c r="U277" s="348" t="str">
        <f t="shared" si="10"/>
        <v xml:space="preserve"> </v>
      </c>
      <c r="V277" s="33"/>
      <c r="W277" s="33"/>
      <c r="X277" s="33">
        <v>90014108</v>
      </c>
      <c r="Y277" s="329" t="str">
        <f t="shared" si="14"/>
        <v xml:space="preserve"> </v>
      </c>
      <c r="Z277" s="3079"/>
      <c r="AA277" s="2158"/>
      <c r="AB277" s="2158"/>
      <c r="AC277" s="2158"/>
      <c r="AD277" s="2072"/>
    </row>
    <row r="278" spans="1:32">
      <c r="A278" s="2071">
        <f t="shared" si="12"/>
        <v>272</v>
      </c>
      <c r="B278" s="1622" t="s">
        <v>15387</v>
      </c>
      <c r="C278" s="30" t="s">
        <v>2827</v>
      </c>
      <c r="D278" s="32" t="s">
        <v>2844</v>
      </c>
      <c r="E278" s="33" t="s">
        <v>18887</v>
      </c>
      <c r="F278" s="30"/>
      <c r="G278" s="33" t="s">
        <v>1076</v>
      </c>
      <c r="H278" s="194"/>
      <c r="I278" s="1839" t="s">
        <v>18863</v>
      </c>
      <c r="J278" s="30" t="s">
        <v>3335</v>
      </c>
      <c r="K278" s="43">
        <v>33</v>
      </c>
      <c r="L278" s="43">
        <v>2.8</v>
      </c>
      <c r="M278" s="46" t="s">
        <v>2524</v>
      </c>
      <c r="N278" s="33" t="s">
        <v>739</v>
      </c>
      <c r="O278" s="33" t="s">
        <v>1060</v>
      </c>
      <c r="P278" s="33" t="s">
        <v>1074</v>
      </c>
      <c r="Q278" s="43">
        <v>0.6</v>
      </c>
      <c r="R278" s="43">
        <v>6</v>
      </c>
      <c r="S278" s="33" t="s">
        <v>739</v>
      </c>
      <c r="T278" s="33"/>
      <c r="U278" s="348" t="str">
        <f t="shared" si="10"/>
        <v xml:space="preserve"> </v>
      </c>
      <c r="V278" s="33"/>
      <c r="W278" s="33"/>
      <c r="X278" s="33">
        <v>90014109</v>
      </c>
      <c r="Y278" s="329" t="str">
        <f t="shared" si="14"/>
        <v xml:space="preserve"> </v>
      </c>
      <c r="Z278" s="3079"/>
      <c r="AA278" s="2158"/>
      <c r="AB278" s="2158"/>
      <c r="AC278" s="2158"/>
      <c r="AD278" s="2072"/>
    </row>
    <row r="279" spans="1:32">
      <c r="A279" s="2071">
        <f t="shared" si="12"/>
        <v>273</v>
      </c>
      <c r="B279" s="1622" t="s">
        <v>15388</v>
      </c>
      <c r="C279" s="30" t="s">
        <v>2828</v>
      </c>
      <c r="D279" s="32" t="s">
        <v>2844</v>
      </c>
      <c r="E279" s="33" t="s">
        <v>18886</v>
      </c>
      <c r="F279" s="30"/>
      <c r="G279" s="33" t="s">
        <v>1076</v>
      </c>
      <c r="H279" s="194"/>
      <c r="I279" s="1839" t="s">
        <v>18863</v>
      </c>
      <c r="J279" s="30" t="s">
        <v>3335</v>
      </c>
      <c r="K279" s="43">
        <v>40</v>
      </c>
      <c r="L279" s="43">
        <v>2.8</v>
      </c>
      <c r="M279" s="46" t="s">
        <v>2524</v>
      </c>
      <c r="N279" s="33" t="s">
        <v>739</v>
      </c>
      <c r="O279" s="33" t="s">
        <v>1060</v>
      </c>
      <c r="P279" s="33" t="s">
        <v>1074</v>
      </c>
      <c r="Q279" s="43">
        <v>2.5</v>
      </c>
      <c r="R279" s="43">
        <v>25</v>
      </c>
      <c r="S279" s="33" t="s">
        <v>739</v>
      </c>
      <c r="T279" s="33"/>
      <c r="U279" s="348" t="str">
        <f t="shared" si="10"/>
        <v xml:space="preserve"> </v>
      </c>
      <c r="V279" s="33"/>
      <c r="W279" s="33"/>
      <c r="X279" s="33">
        <v>90014108</v>
      </c>
      <c r="Y279" s="329" t="str">
        <f t="shared" si="14"/>
        <v xml:space="preserve"> </v>
      </c>
      <c r="Z279" s="3079"/>
      <c r="AA279" s="2158"/>
      <c r="AB279" s="2158"/>
      <c r="AC279" s="2158"/>
      <c r="AD279" s="2072"/>
    </row>
    <row r="280" spans="1:32">
      <c r="A280" s="2071">
        <f t="shared" si="12"/>
        <v>274</v>
      </c>
      <c r="B280" s="1622" t="s">
        <v>15389</v>
      </c>
      <c r="C280" s="30" t="s">
        <v>2828</v>
      </c>
      <c r="D280" s="126" t="s">
        <v>2844</v>
      </c>
      <c r="E280" s="33" t="s">
        <v>18887</v>
      </c>
      <c r="F280" s="30"/>
      <c r="G280" s="33" t="s">
        <v>1076</v>
      </c>
      <c r="H280" s="194"/>
      <c r="I280" s="1839" t="s">
        <v>18863</v>
      </c>
      <c r="J280" s="30" t="s">
        <v>3335</v>
      </c>
      <c r="K280" s="43">
        <v>40</v>
      </c>
      <c r="L280" s="43">
        <v>2.8</v>
      </c>
      <c r="M280" s="46" t="s">
        <v>2524</v>
      </c>
      <c r="N280" s="33" t="s">
        <v>739</v>
      </c>
      <c r="O280" s="33" t="s">
        <v>1060</v>
      </c>
      <c r="P280" s="33" t="s">
        <v>1074</v>
      </c>
      <c r="Q280" s="43">
        <v>0.6</v>
      </c>
      <c r="R280" s="43">
        <v>6</v>
      </c>
      <c r="S280" s="33" t="s">
        <v>739</v>
      </c>
      <c r="T280" s="33"/>
      <c r="U280" s="348" t="str">
        <f t="shared" si="10"/>
        <v xml:space="preserve"> </v>
      </c>
      <c r="V280" s="33"/>
      <c r="W280" s="33"/>
      <c r="X280" s="33">
        <v>90014109</v>
      </c>
      <c r="Y280" s="329" t="str">
        <f t="shared" si="14"/>
        <v xml:space="preserve"> </v>
      </c>
      <c r="Z280" s="3079"/>
      <c r="AA280" s="2158"/>
      <c r="AB280" s="2158"/>
      <c r="AC280" s="2158"/>
      <c r="AD280" s="2072"/>
    </row>
    <row r="281" spans="1:32">
      <c r="A281" s="2071">
        <f t="shared" si="12"/>
        <v>275</v>
      </c>
      <c r="B281" s="1622" t="s">
        <v>15390</v>
      </c>
      <c r="C281" s="30" t="s">
        <v>4532</v>
      </c>
      <c r="D281" s="59" t="s">
        <v>2829</v>
      </c>
      <c r="E281" s="33" t="s">
        <v>2674</v>
      </c>
      <c r="F281" s="30"/>
      <c r="G281" s="33" t="s">
        <v>2963</v>
      </c>
      <c r="H281" s="194"/>
      <c r="I281" s="1839" t="s">
        <v>17281</v>
      </c>
      <c r="J281" s="44" t="s">
        <v>1027</v>
      </c>
      <c r="K281" s="43">
        <v>32</v>
      </c>
      <c r="L281" s="43">
        <v>3.5</v>
      </c>
      <c r="M281" s="43">
        <v>1994</v>
      </c>
      <c r="N281" s="33" t="s">
        <v>1222</v>
      </c>
      <c r="O281" s="33" t="s">
        <v>1817</v>
      </c>
      <c r="P281" s="33" t="s">
        <v>3210</v>
      </c>
      <c r="Q281" s="43">
        <v>0</v>
      </c>
      <c r="R281" s="43">
        <v>3000</v>
      </c>
      <c r="S281" s="33" t="s">
        <v>1222</v>
      </c>
      <c r="T281" s="33"/>
      <c r="U281" s="348" t="str">
        <f t="shared" ref="U281:U348" si="15">IF(ISERROR(INDEX(data,MATCH(LEN(W281),item,0),2))," ",INDEX(data,MATCH(LEN(W281),item,0),2))</f>
        <v xml:space="preserve"> </v>
      </c>
      <c r="V281" s="33"/>
      <c r="W281" s="33"/>
      <c r="X281" s="33"/>
      <c r="Y281" s="329" t="str">
        <f t="shared" si="14"/>
        <v xml:space="preserve"> </v>
      </c>
      <c r="Z281" s="3079"/>
      <c r="AA281" s="2158"/>
      <c r="AB281" s="2158"/>
      <c r="AC281" s="2158"/>
      <c r="AD281" s="2072"/>
      <c r="AF281" s="2053" t="s">
        <v>19938</v>
      </c>
    </row>
    <row r="282" spans="1:32">
      <c r="A282" s="2071">
        <f t="shared" si="12"/>
        <v>276</v>
      </c>
      <c r="B282" s="1622" t="s">
        <v>15391</v>
      </c>
      <c r="C282" s="30" t="s">
        <v>2830</v>
      </c>
      <c r="D282" s="59" t="s">
        <v>1521</v>
      </c>
      <c r="E282" s="33" t="s">
        <v>2674</v>
      </c>
      <c r="F282" s="30"/>
      <c r="G282" s="33" t="s">
        <v>2963</v>
      </c>
      <c r="H282" s="194"/>
      <c r="I282" s="1839" t="s">
        <v>17281</v>
      </c>
      <c r="J282" s="44" t="s">
        <v>1027</v>
      </c>
      <c r="K282" s="43">
        <v>32</v>
      </c>
      <c r="L282" s="43">
        <v>3.5</v>
      </c>
      <c r="M282" s="43">
        <v>750</v>
      </c>
      <c r="N282" s="33" t="s">
        <v>1222</v>
      </c>
      <c r="O282" s="33" t="s">
        <v>1817</v>
      </c>
      <c r="P282" s="33" t="s">
        <v>3210</v>
      </c>
      <c r="Q282" s="43">
        <v>0</v>
      </c>
      <c r="R282" s="43">
        <v>1000</v>
      </c>
      <c r="S282" s="33" t="s">
        <v>1222</v>
      </c>
      <c r="T282" s="33"/>
      <c r="U282" s="348" t="str">
        <f t="shared" si="15"/>
        <v xml:space="preserve"> </v>
      </c>
      <c r="V282" s="33"/>
      <c r="W282" s="33"/>
      <c r="X282" s="33"/>
      <c r="Y282" s="329" t="str">
        <f t="shared" si="14"/>
        <v xml:space="preserve"> </v>
      </c>
      <c r="Z282" s="3079"/>
      <c r="AA282" s="2158"/>
      <c r="AB282" s="2158"/>
      <c r="AC282" s="2158"/>
      <c r="AD282" s="2072"/>
      <c r="AF282" s="2053" t="s">
        <v>19938</v>
      </c>
    </row>
    <row r="283" spans="1:32">
      <c r="A283" s="2071">
        <f t="shared" si="12"/>
        <v>277</v>
      </c>
      <c r="B283" s="1622" t="s">
        <v>15392</v>
      </c>
      <c r="C283" s="30" t="s">
        <v>3463</v>
      </c>
      <c r="D283" s="59" t="s">
        <v>1352</v>
      </c>
      <c r="E283" s="33" t="s">
        <v>4694</v>
      </c>
      <c r="F283" s="30"/>
      <c r="G283" s="33" t="s">
        <v>2963</v>
      </c>
      <c r="H283" s="194"/>
      <c r="I283" s="1839" t="s">
        <v>17281</v>
      </c>
      <c r="J283" s="44" t="s">
        <v>1027</v>
      </c>
      <c r="K283" s="43">
        <v>32</v>
      </c>
      <c r="L283" s="43">
        <v>3.5</v>
      </c>
      <c r="M283" s="43">
        <v>24.2</v>
      </c>
      <c r="N283" s="33" t="s">
        <v>1222</v>
      </c>
      <c r="O283" s="33" t="s">
        <v>1817</v>
      </c>
      <c r="P283" s="33" t="s">
        <v>3218</v>
      </c>
      <c r="Q283" s="43">
        <v>0</v>
      </c>
      <c r="R283" s="43">
        <v>40</v>
      </c>
      <c r="S283" s="33" t="s">
        <v>1222</v>
      </c>
      <c r="T283" s="33"/>
      <c r="U283" s="348" t="str">
        <f t="shared" si="15"/>
        <v xml:space="preserve"> </v>
      </c>
      <c r="V283" s="33"/>
      <c r="W283" s="33"/>
      <c r="X283" s="33"/>
      <c r="Y283" s="329" t="str">
        <f t="shared" si="14"/>
        <v xml:space="preserve"> </v>
      </c>
      <c r="Z283" s="3079"/>
      <c r="AA283" s="2158"/>
      <c r="AB283" s="2158"/>
      <c r="AC283" s="2158"/>
      <c r="AD283" s="2072"/>
      <c r="AF283" s="2053" t="s">
        <v>19938</v>
      </c>
    </row>
    <row r="284" spans="1:32">
      <c r="A284" s="2071">
        <f t="shared" si="12"/>
        <v>278</v>
      </c>
      <c r="B284" s="1622" t="s">
        <v>15393</v>
      </c>
      <c r="C284" s="30" t="s">
        <v>450</v>
      </c>
      <c r="D284" s="59" t="s">
        <v>4090</v>
      </c>
      <c r="E284" s="2073" t="s">
        <v>3751</v>
      </c>
      <c r="F284" s="30" t="s">
        <v>17634</v>
      </c>
      <c r="G284" s="2073" t="s">
        <v>4381</v>
      </c>
      <c r="H284" s="2074"/>
      <c r="I284" s="1839" t="s">
        <v>17282</v>
      </c>
      <c r="J284" s="44" t="s">
        <v>1028</v>
      </c>
      <c r="K284" s="43">
        <v>7</v>
      </c>
      <c r="L284" s="43">
        <v>3.5</v>
      </c>
      <c r="M284" s="43">
        <v>33.1</v>
      </c>
      <c r="N284" s="33" t="s">
        <v>1222</v>
      </c>
      <c r="O284" s="33" t="s">
        <v>3749</v>
      </c>
      <c r="P284" s="33" t="s">
        <v>3210</v>
      </c>
      <c r="Q284" s="43">
        <v>0</v>
      </c>
      <c r="R284" s="43">
        <v>70</v>
      </c>
      <c r="S284" s="33" t="s">
        <v>1222</v>
      </c>
      <c r="T284" s="33"/>
      <c r="U284" s="348" t="str">
        <f t="shared" si="15"/>
        <v xml:space="preserve"> </v>
      </c>
      <c r="V284" s="33"/>
      <c r="W284" s="33"/>
      <c r="X284" s="33"/>
      <c r="Y284" s="329" t="str">
        <f t="shared" si="14"/>
        <v xml:space="preserve"> </v>
      </c>
      <c r="Z284" s="3079"/>
      <c r="AA284" s="2158"/>
      <c r="AB284" s="2158"/>
      <c r="AC284" s="2158"/>
      <c r="AD284" s="2072"/>
    </row>
    <row r="285" spans="1:32">
      <c r="A285" s="2071">
        <f t="shared" ref="A285:A321" si="16">A284+1</f>
        <v>279</v>
      </c>
      <c r="B285" s="1622" t="s">
        <v>15394</v>
      </c>
      <c r="C285" s="30" t="s">
        <v>3464</v>
      </c>
      <c r="D285" s="32" t="s">
        <v>4050</v>
      </c>
      <c r="E285" s="33" t="s">
        <v>1087</v>
      </c>
      <c r="F285" s="30"/>
      <c r="G285" s="33" t="s">
        <v>2963</v>
      </c>
      <c r="H285" s="194"/>
      <c r="I285" s="1839" t="s">
        <v>3516</v>
      </c>
      <c r="J285" s="30" t="s">
        <v>286</v>
      </c>
      <c r="K285" s="43" t="s">
        <v>285</v>
      </c>
      <c r="L285" s="43">
        <v>4.5</v>
      </c>
      <c r="M285" s="43">
        <v>31</v>
      </c>
      <c r="N285" s="33" t="s">
        <v>1222</v>
      </c>
      <c r="O285" s="33" t="s">
        <v>2935</v>
      </c>
      <c r="P285" s="33" t="s">
        <v>3210</v>
      </c>
      <c r="Q285" s="43">
        <v>0</v>
      </c>
      <c r="R285" s="43">
        <v>70</v>
      </c>
      <c r="S285" s="33" t="s">
        <v>1222</v>
      </c>
      <c r="T285" s="33"/>
      <c r="U285" s="348" t="str">
        <f t="shared" si="15"/>
        <v xml:space="preserve"> </v>
      </c>
      <c r="V285" s="33"/>
      <c r="W285" s="33"/>
      <c r="X285" s="33"/>
      <c r="Y285" s="329" t="str">
        <f t="shared" si="14"/>
        <v xml:space="preserve"> </v>
      </c>
      <c r="Z285" s="3079"/>
      <c r="AA285" s="2158"/>
      <c r="AB285" s="2158"/>
      <c r="AC285" s="2158"/>
      <c r="AD285" s="2072"/>
      <c r="AF285" s="2053" t="s">
        <v>19938</v>
      </c>
    </row>
    <row r="286" spans="1:32">
      <c r="A286" s="2071">
        <f t="shared" si="16"/>
        <v>280</v>
      </c>
      <c r="B286" s="1622" t="s">
        <v>15395</v>
      </c>
      <c r="C286" s="30" t="s">
        <v>3466</v>
      </c>
      <c r="D286" s="32" t="s">
        <v>1497</v>
      </c>
      <c r="E286" s="33"/>
      <c r="F286" s="30"/>
      <c r="G286" s="33"/>
      <c r="H286" s="194"/>
      <c r="I286" s="1839" t="s">
        <v>17283</v>
      </c>
      <c r="J286" s="30"/>
      <c r="K286" s="43"/>
      <c r="L286" s="43"/>
      <c r="M286" s="43"/>
      <c r="N286" s="33"/>
      <c r="O286" s="33" t="s">
        <v>3467</v>
      </c>
      <c r="P286" s="33"/>
      <c r="Q286" s="46" t="s">
        <v>2524</v>
      </c>
      <c r="R286" s="46" t="s">
        <v>2524</v>
      </c>
      <c r="S286" s="34" t="s">
        <v>2524</v>
      </c>
      <c r="T286" s="34"/>
      <c r="U286" s="348" t="str">
        <f t="shared" si="15"/>
        <v xml:space="preserve"> </v>
      </c>
      <c r="V286" s="34"/>
      <c r="W286" s="34"/>
      <c r="X286" s="34"/>
      <c r="Y286" s="329" t="str">
        <f t="shared" si="14"/>
        <v xml:space="preserve"> </v>
      </c>
      <c r="Z286" s="3079"/>
      <c r="AA286" s="2158"/>
      <c r="AB286" s="2158"/>
      <c r="AC286" s="2158"/>
      <c r="AD286" s="2072"/>
    </row>
    <row r="287" spans="1:32">
      <c r="A287" s="2071">
        <f t="shared" si="16"/>
        <v>281</v>
      </c>
      <c r="B287" s="1622" t="s">
        <v>15396</v>
      </c>
      <c r="C287" s="30" t="s">
        <v>3468</v>
      </c>
      <c r="D287" s="32" t="s">
        <v>1497</v>
      </c>
      <c r="E287" s="33"/>
      <c r="F287" s="30"/>
      <c r="G287" s="33"/>
      <c r="H287" s="194"/>
      <c r="I287" s="1839" t="s">
        <v>17283</v>
      </c>
      <c r="J287" s="30"/>
      <c r="K287" s="43"/>
      <c r="L287" s="43"/>
      <c r="M287" s="43"/>
      <c r="N287" s="33"/>
      <c r="O287" s="33" t="s">
        <v>3467</v>
      </c>
      <c r="P287" s="33"/>
      <c r="Q287" s="46" t="s">
        <v>2524</v>
      </c>
      <c r="R287" s="46" t="s">
        <v>2524</v>
      </c>
      <c r="S287" s="111" t="s">
        <v>2524</v>
      </c>
      <c r="T287" s="111"/>
      <c r="U287" s="348" t="str">
        <f t="shared" si="15"/>
        <v xml:space="preserve"> </v>
      </c>
      <c r="V287" s="111"/>
      <c r="W287" s="111"/>
      <c r="X287" s="111"/>
      <c r="Y287" s="329" t="str">
        <f t="shared" si="14"/>
        <v xml:space="preserve"> </v>
      </c>
      <c r="Z287" s="3079"/>
      <c r="AA287" s="2158"/>
      <c r="AB287" s="2158"/>
      <c r="AC287" s="2158"/>
      <c r="AD287" s="2072"/>
    </row>
    <row r="288" spans="1:32" s="2085" customFormat="1">
      <c r="A288" s="2071">
        <f t="shared" si="16"/>
        <v>282</v>
      </c>
      <c r="B288" s="144" t="s">
        <v>15397</v>
      </c>
      <c r="C288" s="155"/>
      <c r="D288" s="155" t="s">
        <v>12277</v>
      </c>
      <c r="E288" s="155"/>
      <c r="F288" s="155"/>
      <c r="G288" s="155"/>
      <c r="H288" s="1828"/>
      <c r="I288" s="1839" t="s">
        <v>17283</v>
      </c>
      <c r="J288" s="155"/>
      <c r="K288" s="161"/>
      <c r="L288" s="161"/>
      <c r="M288" s="161"/>
      <c r="N288" s="161"/>
      <c r="O288" s="155"/>
      <c r="P288" s="155"/>
      <c r="Q288" s="161"/>
      <c r="R288" s="161"/>
      <c r="S288" s="161"/>
      <c r="T288" s="161"/>
      <c r="U288" s="161"/>
      <c r="V288" s="161"/>
      <c r="W288" s="161"/>
      <c r="X288" s="161"/>
      <c r="Y288" s="2249"/>
      <c r="Z288" s="3080"/>
      <c r="AA288" s="2249"/>
      <c r="AB288" s="2249"/>
      <c r="AC288" s="2249"/>
      <c r="AD288" s="155"/>
    </row>
    <row r="289" spans="1:32" s="2085" customFormat="1">
      <c r="A289" s="2071">
        <f t="shared" si="16"/>
        <v>283</v>
      </c>
      <c r="B289" s="144" t="s">
        <v>15398</v>
      </c>
      <c r="C289" s="137"/>
      <c r="D289" s="137" t="s">
        <v>12277</v>
      </c>
      <c r="E289" s="137"/>
      <c r="F289" s="137"/>
      <c r="G289" s="137"/>
      <c r="H289" s="1829"/>
      <c r="I289" s="1839" t="s">
        <v>17283</v>
      </c>
      <c r="J289" s="137"/>
      <c r="K289" s="1012"/>
      <c r="L289" s="1012"/>
      <c r="M289" s="1012"/>
      <c r="N289" s="1012"/>
      <c r="O289" s="137"/>
      <c r="P289" s="137"/>
      <c r="Q289" s="1012"/>
      <c r="R289" s="1012"/>
      <c r="S289" s="1012"/>
      <c r="T289" s="1012"/>
      <c r="U289" s="1012"/>
      <c r="V289" s="1012"/>
      <c r="W289" s="1012"/>
      <c r="X289" s="1012"/>
      <c r="Y289" s="2181"/>
      <c r="Z289" s="3081"/>
      <c r="AA289" s="2181"/>
      <c r="AB289" s="2181"/>
      <c r="AC289" s="2181"/>
      <c r="AD289" s="137"/>
    </row>
    <row r="290" spans="1:32">
      <c r="A290" s="2071">
        <f t="shared" si="16"/>
        <v>284</v>
      </c>
      <c r="B290" s="1622" t="s">
        <v>15399</v>
      </c>
      <c r="C290" s="30" t="s">
        <v>3469</v>
      </c>
      <c r="D290" s="59" t="s">
        <v>3616</v>
      </c>
      <c r="E290" s="2073" t="s">
        <v>3751</v>
      </c>
      <c r="F290" s="30" t="s">
        <v>17635</v>
      </c>
      <c r="G290" s="2073" t="s">
        <v>4381</v>
      </c>
      <c r="H290" s="2074"/>
      <c r="I290" s="1839" t="s">
        <v>17264</v>
      </c>
      <c r="J290" s="44" t="s">
        <v>4206</v>
      </c>
      <c r="K290" s="43" t="s">
        <v>285</v>
      </c>
      <c r="L290" s="43">
        <v>13</v>
      </c>
      <c r="M290" s="43">
        <v>7641</v>
      </c>
      <c r="N290" s="33" t="s">
        <v>2528</v>
      </c>
      <c r="O290" s="33" t="s">
        <v>3749</v>
      </c>
      <c r="P290" s="33" t="s">
        <v>3205</v>
      </c>
      <c r="Q290" s="43">
        <v>0</v>
      </c>
      <c r="R290" s="43">
        <v>10</v>
      </c>
      <c r="S290" s="33" t="s">
        <v>1503</v>
      </c>
      <c r="T290" s="33"/>
      <c r="U290" s="348">
        <f>IF(ISERROR(INDEX(data,MATCH(LEN(W290),item,0),2))," ",INDEX(data,MATCH(LEN(W290),item,0),2))</f>
        <v>5</v>
      </c>
      <c r="V290" s="33" t="s">
        <v>4849</v>
      </c>
      <c r="W290" s="331" t="s">
        <v>1527</v>
      </c>
      <c r="X290" s="331"/>
      <c r="Y290" s="329" t="str">
        <f t="shared" si="14"/>
        <v xml:space="preserve"> </v>
      </c>
      <c r="Z290" s="3079"/>
      <c r="AA290" s="2158"/>
      <c r="AB290" s="2158"/>
      <c r="AC290" s="2158"/>
      <c r="AD290" s="2072"/>
    </row>
    <row r="291" spans="1:32">
      <c r="A291" s="2071">
        <f t="shared" si="16"/>
        <v>285</v>
      </c>
      <c r="B291" s="1622" t="s">
        <v>15400</v>
      </c>
      <c r="C291" s="30" t="s">
        <v>4408</v>
      </c>
      <c r="D291" s="59" t="s">
        <v>1358</v>
      </c>
      <c r="E291" s="33" t="s">
        <v>2965</v>
      </c>
      <c r="F291" s="30"/>
      <c r="G291" s="33" t="s">
        <v>2963</v>
      </c>
      <c r="H291" s="194"/>
      <c r="I291" s="1839" t="s">
        <v>17234</v>
      </c>
      <c r="J291" s="44" t="s">
        <v>4207</v>
      </c>
      <c r="K291" s="43" t="s">
        <v>285</v>
      </c>
      <c r="L291" s="43">
        <v>18</v>
      </c>
      <c r="M291" s="43">
        <v>888</v>
      </c>
      <c r="N291" s="33" t="s">
        <v>818</v>
      </c>
      <c r="O291" s="33" t="s">
        <v>738</v>
      </c>
      <c r="P291" s="33" t="s">
        <v>3205</v>
      </c>
      <c r="Q291" s="43">
        <v>0</v>
      </c>
      <c r="R291" s="43">
        <v>1500</v>
      </c>
      <c r="S291" s="33" t="s">
        <v>2746</v>
      </c>
      <c r="T291" s="33"/>
      <c r="U291" s="348" t="str">
        <f t="shared" si="15"/>
        <v xml:space="preserve"> </v>
      </c>
      <c r="V291" s="33"/>
      <c r="W291" s="33"/>
      <c r="X291" s="33"/>
      <c r="Y291" s="329" t="str">
        <f t="shared" si="14"/>
        <v xml:space="preserve"> </v>
      </c>
      <c r="Z291" s="3079"/>
      <c r="AA291" s="2158"/>
      <c r="AB291" s="2158"/>
      <c r="AC291" s="2158"/>
      <c r="AD291" s="2072"/>
      <c r="AF291" s="2053" t="s">
        <v>19938</v>
      </c>
    </row>
    <row r="292" spans="1:32">
      <c r="A292" s="2071">
        <f t="shared" si="16"/>
        <v>286</v>
      </c>
      <c r="B292" s="1622" t="s">
        <v>15401</v>
      </c>
      <c r="C292" s="30" t="s">
        <v>4409</v>
      </c>
      <c r="D292" s="59" t="s">
        <v>417</v>
      </c>
      <c r="E292" s="2073" t="s">
        <v>3751</v>
      </c>
      <c r="F292" s="30" t="s">
        <v>17636</v>
      </c>
      <c r="G292" s="2073" t="s">
        <v>4381</v>
      </c>
      <c r="H292" s="2074"/>
      <c r="I292" s="1839" t="s">
        <v>17254</v>
      </c>
      <c r="J292" s="44" t="s">
        <v>2862</v>
      </c>
      <c r="K292" s="43">
        <v>54</v>
      </c>
      <c r="L292" s="43">
        <v>2</v>
      </c>
      <c r="M292" s="43">
        <v>2473</v>
      </c>
      <c r="N292" s="33" t="s">
        <v>818</v>
      </c>
      <c r="O292" s="33" t="s">
        <v>3749</v>
      </c>
      <c r="P292" s="33" t="s">
        <v>3210</v>
      </c>
      <c r="Q292" s="43">
        <v>0</v>
      </c>
      <c r="R292" s="43">
        <v>12</v>
      </c>
      <c r="S292" s="33" t="s">
        <v>1222</v>
      </c>
      <c r="T292" s="33"/>
      <c r="U292" s="348" t="str">
        <f t="shared" si="15"/>
        <v xml:space="preserve"> </v>
      </c>
      <c r="V292" s="33"/>
      <c r="W292" s="33"/>
      <c r="X292" s="33"/>
      <c r="Y292" s="329" t="str">
        <f t="shared" si="14"/>
        <v xml:space="preserve"> </v>
      </c>
      <c r="Z292" s="3079"/>
      <c r="AA292" s="2158"/>
      <c r="AB292" s="2158"/>
      <c r="AC292" s="2158"/>
      <c r="AD292" s="2072"/>
    </row>
    <row r="293" spans="1:32">
      <c r="A293" s="2071">
        <f t="shared" si="16"/>
        <v>287</v>
      </c>
      <c r="B293" s="1622" t="s">
        <v>15402</v>
      </c>
      <c r="C293" s="30" t="s">
        <v>547</v>
      </c>
      <c r="D293" s="59" t="s">
        <v>4143</v>
      </c>
      <c r="E293" s="2073" t="s">
        <v>3751</v>
      </c>
      <c r="F293" s="30" t="s">
        <v>17637</v>
      </c>
      <c r="G293" s="2073" t="s">
        <v>4381</v>
      </c>
      <c r="H293" s="2074"/>
      <c r="I293" s="1839" t="s">
        <v>17254</v>
      </c>
      <c r="J293" s="44" t="s">
        <v>2989</v>
      </c>
      <c r="K293" s="43">
        <v>40</v>
      </c>
      <c r="L293" s="43">
        <v>3.8</v>
      </c>
      <c r="M293" s="43">
        <v>2170</v>
      </c>
      <c r="N293" s="33" t="s">
        <v>818</v>
      </c>
      <c r="O293" s="33" t="s">
        <v>3749</v>
      </c>
      <c r="P293" s="33" t="s">
        <v>3210</v>
      </c>
      <c r="Q293" s="43">
        <v>0</v>
      </c>
      <c r="R293" s="43">
        <v>12</v>
      </c>
      <c r="S293" s="33" t="s">
        <v>1222</v>
      </c>
      <c r="T293" s="33"/>
      <c r="U293" s="348" t="str">
        <f t="shared" si="15"/>
        <v xml:space="preserve"> </v>
      </c>
      <c r="V293" s="33"/>
      <c r="W293" s="33"/>
      <c r="X293" s="33"/>
      <c r="Y293" s="329" t="str">
        <f t="shared" si="14"/>
        <v xml:space="preserve"> </v>
      </c>
      <c r="Z293" s="3079"/>
      <c r="AA293" s="2158"/>
      <c r="AB293" s="2158"/>
      <c r="AC293" s="2158"/>
      <c r="AD293" s="2072"/>
    </row>
    <row r="294" spans="1:32">
      <c r="A294" s="2071">
        <f t="shared" si="16"/>
        <v>288</v>
      </c>
      <c r="B294" s="1622" t="s">
        <v>15403</v>
      </c>
      <c r="C294" s="30" t="s">
        <v>548</v>
      </c>
      <c r="D294" s="59" t="s">
        <v>4868</v>
      </c>
      <c r="E294" s="2073" t="s">
        <v>3751</v>
      </c>
      <c r="F294" s="30" t="s">
        <v>17638</v>
      </c>
      <c r="G294" s="2073" t="s">
        <v>4381</v>
      </c>
      <c r="H294" s="2074"/>
      <c r="I294" s="1839" t="s">
        <v>17254</v>
      </c>
      <c r="J294" s="44" t="s">
        <v>279</v>
      </c>
      <c r="K294" s="43">
        <v>155</v>
      </c>
      <c r="L294" s="43">
        <v>4.5</v>
      </c>
      <c r="M294" s="43">
        <v>481</v>
      </c>
      <c r="N294" s="33" t="s">
        <v>818</v>
      </c>
      <c r="O294" s="33" t="s">
        <v>3749</v>
      </c>
      <c r="P294" s="33" t="s">
        <v>3210</v>
      </c>
      <c r="Q294" s="43">
        <v>0</v>
      </c>
      <c r="R294" s="43">
        <v>1600</v>
      </c>
      <c r="S294" s="33" t="s">
        <v>2746</v>
      </c>
      <c r="T294" s="33"/>
      <c r="U294" s="348" t="str">
        <f t="shared" si="15"/>
        <v xml:space="preserve"> </v>
      </c>
      <c r="V294" s="33"/>
      <c r="W294" s="33"/>
      <c r="X294" s="33"/>
      <c r="Y294" s="329" t="str">
        <f t="shared" si="14"/>
        <v xml:space="preserve"> </v>
      </c>
      <c r="Z294" s="3079"/>
      <c r="AA294" s="2158"/>
      <c r="AB294" s="2158"/>
      <c r="AC294" s="2158"/>
      <c r="AD294" s="2072"/>
    </row>
    <row r="295" spans="1:32">
      <c r="A295" s="2071">
        <f t="shared" si="16"/>
        <v>289</v>
      </c>
      <c r="B295" s="1622" t="s">
        <v>15404</v>
      </c>
      <c r="C295" s="30" t="s">
        <v>549</v>
      </c>
      <c r="D295" s="59" t="s">
        <v>4090</v>
      </c>
      <c r="E295" s="33" t="s">
        <v>3971</v>
      </c>
      <c r="F295" s="30"/>
      <c r="G295" s="33" t="s">
        <v>2963</v>
      </c>
      <c r="H295" s="194"/>
      <c r="I295" s="1839" t="s">
        <v>17284</v>
      </c>
      <c r="J295" s="44" t="s">
        <v>552</v>
      </c>
      <c r="K295" s="43">
        <v>40</v>
      </c>
      <c r="L295" s="43">
        <v>6</v>
      </c>
      <c r="M295" s="43">
        <v>89</v>
      </c>
      <c r="N295" s="33" t="s">
        <v>2528</v>
      </c>
      <c r="O295" s="33" t="s">
        <v>1817</v>
      </c>
      <c r="P295" s="33" t="s">
        <v>3218</v>
      </c>
      <c r="Q295" s="43">
        <v>0</v>
      </c>
      <c r="R295" s="43">
        <v>400</v>
      </c>
      <c r="S295" s="33" t="s">
        <v>2528</v>
      </c>
      <c r="T295" s="33"/>
      <c r="U295" s="348" t="str">
        <f t="shared" si="15"/>
        <v xml:space="preserve"> </v>
      </c>
      <c r="V295" s="33"/>
      <c r="W295" s="33"/>
      <c r="X295" s="33"/>
      <c r="Y295" s="329" t="str">
        <f t="shared" si="14"/>
        <v xml:space="preserve"> </v>
      </c>
      <c r="Z295" s="3079"/>
      <c r="AA295" s="2158"/>
      <c r="AB295" s="2158"/>
      <c r="AC295" s="2158"/>
      <c r="AD295" s="2072"/>
      <c r="AF295" s="2053" t="s">
        <v>19938</v>
      </c>
    </row>
    <row r="296" spans="1:32">
      <c r="A296" s="2071">
        <f t="shared" si="16"/>
        <v>290</v>
      </c>
      <c r="B296" s="1622" t="s">
        <v>15405</v>
      </c>
      <c r="C296" s="30" t="s">
        <v>550</v>
      </c>
      <c r="D296" s="59" t="s">
        <v>872</v>
      </c>
      <c r="E296" s="33" t="s">
        <v>3971</v>
      </c>
      <c r="F296" s="30"/>
      <c r="G296" s="33" t="s">
        <v>2963</v>
      </c>
      <c r="H296" s="194"/>
      <c r="I296" s="1839" t="s">
        <v>17284</v>
      </c>
      <c r="J296" s="44" t="s">
        <v>552</v>
      </c>
      <c r="K296" s="43">
        <v>40</v>
      </c>
      <c r="L296" s="43">
        <v>0.5</v>
      </c>
      <c r="M296" s="43">
        <v>15</v>
      </c>
      <c r="N296" s="33" t="s">
        <v>2528</v>
      </c>
      <c r="O296" s="33" t="s">
        <v>1817</v>
      </c>
      <c r="P296" s="33" t="s">
        <v>3218</v>
      </c>
      <c r="Q296" s="43">
        <v>0</v>
      </c>
      <c r="R296" s="43">
        <v>150</v>
      </c>
      <c r="S296" s="33" t="s">
        <v>2528</v>
      </c>
      <c r="T296" s="33"/>
      <c r="U296" s="348" t="str">
        <f t="shared" si="15"/>
        <v xml:space="preserve"> </v>
      </c>
      <c r="V296" s="33"/>
      <c r="W296" s="33"/>
      <c r="X296" s="33"/>
      <c r="Y296" s="329" t="str">
        <f t="shared" si="14"/>
        <v xml:space="preserve"> </v>
      </c>
      <c r="Z296" s="3079"/>
      <c r="AA296" s="2158"/>
      <c r="AB296" s="2158"/>
      <c r="AC296" s="2158"/>
      <c r="AD296" s="2072"/>
      <c r="AF296" s="2053" t="s">
        <v>19938</v>
      </c>
    </row>
    <row r="297" spans="1:32">
      <c r="A297" s="2071">
        <f t="shared" si="16"/>
        <v>291</v>
      </c>
      <c r="B297" s="1622" t="s">
        <v>15406</v>
      </c>
      <c r="C297" s="30" t="s">
        <v>551</v>
      </c>
      <c r="D297" s="59" t="s">
        <v>1352</v>
      </c>
      <c r="E297" s="33" t="s">
        <v>4278</v>
      </c>
      <c r="F297" s="30"/>
      <c r="G297" s="33" t="s">
        <v>4277</v>
      </c>
      <c r="H297" s="194"/>
      <c r="I297" s="1839" t="s">
        <v>17256</v>
      </c>
      <c r="J297" s="44" t="s">
        <v>552</v>
      </c>
      <c r="K297" s="43">
        <v>40</v>
      </c>
      <c r="L297" s="43">
        <v>6</v>
      </c>
      <c r="M297" s="43">
        <v>12</v>
      </c>
      <c r="N297" s="33" t="s">
        <v>2528</v>
      </c>
      <c r="O297" s="33" t="s">
        <v>1060</v>
      </c>
      <c r="P297" s="33" t="s">
        <v>3210</v>
      </c>
      <c r="Q297" s="43">
        <v>0</v>
      </c>
      <c r="R297" s="43">
        <v>40</v>
      </c>
      <c r="S297" s="33" t="s">
        <v>2528</v>
      </c>
      <c r="T297" s="33"/>
      <c r="U297" s="348" t="str">
        <f t="shared" si="15"/>
        <v xml:space="preserve"> </v>
      </c>
      <c r="V297" s="33"/>
      <c r="W297" s="33"/>
      <c r="X297" s="33"/>
      <c r="Y297" s="329" t="str">
        <f t="shared" si="14"/>
        <v xml:space="preserve"> </v>
      </c>
      <c r="Z297" s="3079"/>
      <c r="AA297" s="2158"/>
      <c r="AB297" s="2158"/>
      <c r="AC297" s="2158"/>
      <c r="AD297" s="2072"/>
      <c r="AF297" s="2053" t="s">
        <v>19938</v>
      </c>
    </row>
    <row r="298" spans="1:32">
      <c r="A298" s="2071">
        <f t="shared" si="16"/>
        <v>292</v>
      </c>
      <c r="B298" s="1622" t="s">
        <v>15407</v>
      </c>
      <c r="C298" s="30" t="s">
        <v>553</v>
      </c>
      <c r="D298" s="59" t="s">
        <v>1352</v>
      </c>
      <c r="E298" s="33"/>
      <c r="F298" s="30"/>
      <c r="G298" s="33"/>
      <c r="H298" s="194"/>
      <c r="I298" s="1839" t="s">
        <v>17256</v>
      </c>
      <c r="J298" s="44" t="s">
        <v>552</v>
      </c>
      <c r="K298" s="43">
        <v>40</v>
      </c>
      <c r="L298" s="43">
        <v>6</v>
      </c>
      <c r="M298" s="43">
        <v>89</v>
      </c>
      <c r="N298" s="33" t="s">
        <v>2528</v>
      </c>
      <c r="O298" s="33" t="s">
        <v>3749</v>
      </c>
      <c r="P298" s="33" t="s">
        <v>3210</v>
      </c>
      <c r="Q298" s="43">
        <v>0</v>
      </c>
      <c r="R298" s="43">
        <v>300</v>
      </c>
      <c r="S298" s="33" t="s">
        <v>2528</v>
      </c>
      <c r="T298" s="33"/>
      <c r="U298" s="348" t="str">
        <f t="shared" si="15"/>
        <v xml:space="preserve"> </v>
      </c>
      <c r="V298" s="33"/>
      <c r="W298" s="33"/>
      <c r="X298" s="33"/>
      <c r="Y298" s="329" t="str">
        <f t="shared" si="14"/>
        <v xml:space="preserve"> </v>
      </c>
      <c r="Z298" s="3079"/>
      <c r="AA298" s="2158"/>
      <c r="AB298" s="2158"/>
      <c r="AC298" s="2158"/>
      <c r="AD298" s="2072"/>
    </row>
    <row r="299" spans="1:32">
      <c r="A299" s="2071">
        <f t="shared" si="16"/>
        <v>293</v>
      </c>
      <c r="B299" s="1622" t="s">
        <v>15408</v>
      </c>
      <c r="C299" s="30" t="s">
        <v>3961</v>
      </c>
      <c r="D299" s="32" t="s">
        <v>383</v>
      </c>
      <c r="E299" s="33" t="s">
        <v>3959</v>
      </c>
      <c r="F299" s="30"/>
      <c r="G299" s="33" t="s">
        <v>2963</v>
      </c>
      <c r="H299" s="194"/>
      <c r="I299" s="1839" t="s">
        <v>3516</v>
      </c>
      <c r="J299" s="30"/>
      <c r="K299" s="43"/>
      <c r="L299" s="43"/>
      <c r="M299" s="43"/>
      <c r="N299" s="33"/>
      <c r="O299" s="33" t="s">
        <v>3960</v>
      </c>
      <c r="P299" s="33"/>
      <c r="Q299" s="43"/>
      <c r="R299" s="43"/>
      <c r="S299" s="33"/>
      <c r="T299" s="33"/>
      <c r="U299" s="348" t="str">
        <f t="shared" si="15"/>
        <v xml:space="preserve"> </v>
      </c>
      <c r="V299" s="33"/>
      <c r="W299" s="33"/>
      <c r="X299" s="33"/>
      <c r="Y299" s="329" t="str">
        <f t="shared" ref="Y299:Y328" si="17">IF(ISERROR(INDEX(data1,MATCH(X299,item1,0),4))," ",INDEX(data1,MATCH(X299,item1,0),4))</f>
        <v xml:space="preserve"> </v>
      </c>
      <c r="Z299" s="3079"/>
      <c r="AA299" s="2158"/>
      <c r="AB299" s="2158"/>
      <c r="AC299" s="2158"/>
      <c r="AD299" s="2072"/>
    </row>
    <row r="300" spans="1:32">
      <c r="A300" s="2071">
        <f t="shared" si="16"/>
        <v>294</v>
      </c>
      <c r="B300" s="1622" t="s">
        <v>15409</v>
      </c>
      <c r="C300" s="30" t="s">
        <v>12392</v>
      </c>
      <c r="D300" s="32" t="s">
        <v>6504</v>
      </c>
      <c r="E300" s="33"/>
      <c r="F300" s="30"/>
      <c r="G300" s="33"/>
      <c r="H300" s="194"/>
      <c r="I300" s="1839" t="s">
        <v>3516</v>
      </c>
      <c r="J300" s="30" t="s">
        <v>552</v>
      </c>
      <c r="K300" s="43"/>
      <c r="L300" s="43"/>
      <c r="M300" s="43"/>
      <c r="N300" s="33"/>
      <c r="O300" s="33"/>
      <c r="P300" s="33"/>
      <c r="Q300" s="43"/>
      <c r="R300" s="43"/>
      <c r="S300" s="33"/>
      <c r="T300" s="33"/>
      <c r="U300" s="348"/>
      <c r="V300" s="33"/>
      <c r="W300" s="33"/>
      <c r="X300" s="33"/>
      <c r="Y300" s="329"/>
      <c r="Z300" s="3079"/>
      <c r="AA300" s="2158"/>
      <c r="AB300" s="2158"/>
      <c r="AC300" s="2158"/>
      <c r="AD300" s="2072"/>
    </row>
    <row r="301" spans="1:32">
      <c r="A301" s="2071">
        <f t="shared" si="16"/>
        <v>295</v>
      </c>
      <c r="B301" s="49" t="s">
        <v>15410</v>
      </c>
      <c r="C301" s="44" t="s">
        <v>2644</v>
      </c>
      <c r="D301" s="59" t="s">
        <v>2835</v>
      </c>
      <c r="E301" s="43" t="s">
        <v>2558</v>
      </c>
      <c r="F301" s="44"/>
      <c r="G301" s="128" t="s">
        <v>2559</v>
      </c>
      <c r="H301" s="1826"/>
      <c r="I301" s="1839" t="s">
        <v>17260</v>
      </c>
      <c r="J301" s="44"/>
      <c r="K301" s="43"/>
      <c r="L301" s="43"/>
      <c r="M301" s="43"/>
      <c r="N301" s="43"/>
      <c r="O301" s="44" t="s">
        <v>1963</v>
      </c>
      <c r="P301" s="44"/>
      <c r="Q301" s="43">
        <v>0</v>
      </c>
      <c r="R301" s="43">
        <v>10000</v>
      </c>
      <c r="S301" s="43" t="s">
        <v>103</v>
      </c>
      <c r="T301" s="43"/>
      <c r="U301" s="348" t="str">
        <f t="shared" si="15"/>
        <v xml:space="preserve"> </v>
      </c>
      <c r="V301" s="43"/>
      <c r="W301" s="43"/>
      <c r="X301" s="43"/>
      <c r="Y301" s="329" t="str">
        <f t="shared" si="17"/>
        <v xml:space="preserve"> </v>
      </c>
      <c r="Z301" s="3079"/>
      <c r="AA301" s="2158"/>
      <c r="AB301" s="2158"/>
      <c r="AC301" s="2158"/>
      <c r="AD301" s="44"/>
    </row>
    <row r="302" spans="1:32">
      <c r="A302" s="2071">
        <f t="shared" si="16"/>
        <v>296</v>
      </c>
      <c r="B302" s="49" t="s">
        <v>15411</v>
      </c>
      <c r="C302" s="44" t="s">
        <v>2835</v>
      </c>
      <c r="D302" s="45" t="s">
        <v>2561</v>
      </c>
      <c r="E302" s="43" t="s">
        <v>2558</v>
      </c>
      <c r="F302" s="44"/>
      <c r="G302" s="128" t="s">
        <v>2559</v>
      </c>
      <c r="H302" s="1826"/>
      <c r="I302" s="1839" t="s">
        <v>17260</v>
      </c>
      <c r="J302" s="44"/>
      <c r="K302" s="43"/>
      <c r="L302" s="43"/>
      <c r="M302" s="43"/>
      <c r="N302" s="43"/>
      <c r="O302" s="44" t="s">
        <v>1963</v>
      </c>
      <c r="P302" s="44"/>
      <c r="Q302" s="43">
        <v>0</v>
      </c>
      <c r="R302" s="43">
        <v>10000</v>
      </c>
      <c r="S302" s="43" t="s">
        <v>103</v>
      </c>
      <c r="T302" s="43"/>
      <c r="U302" s="348" t="str">
        <f t="shared" si="15"/>
        <v xml:space="preserve"> </v>
      </c>
      <c r="V302" s="43"/>
      <c r="W302" s="43"/>
      <c r="X302" s="43"/>
      <c r="Y302" s="329" t="str">
        <f t="shared" si="17"/>
        <v xml:space="preserve"> </v>
      </c>
      <c r="Z302" s="3079"/>
      <c r="AA302" s="2158"/>
      <c r="AB302" s="2158"/>
      <c r="AC302" s="2158"/>
      <c r="AD302" s="44"/>
    </row>
    <row r="303" spans="1:32">
      <c r="A303" s="2071">
        <f t="shared" si="16"/>
        <v>297</v>
      </c>
      <c r="B303" s="1622" t="s">
        <v>15412</v>
      </c>
      <c r="C303" s="30" t="s">
        <v>554</v>
      </c>
      <c r="D303" s="45" t="s">
        <v>1352</v>
      </c>
      <c r="E303" s="33" t="s">
        <v>2954</v>
      </c>
      <c r="F303" s="30"/>
      <c r="G303" s="33" t="s">
        <v>4277</v>
      </c>
      <c r="H303" s="194"/>
      <c r="I303" s="1839" t="s">
        <v>17284</v>
      </c>
      <c r="J303" s="44" t="s">
        <v>552</v>
      </c>
      <c r="K303" s="43">
        <v>40</v>
      </c>
      <c r="L303" s="43">
        <v>6</v>
      </c>
      <c r="M303" s="43">
        <v>2</v>
      </c>
      <c r="N303" s="33" t="s">
        <v>2528</v>
      </c>
      <c r="O303" s="33" t="s">
        <v>1060</v>
      </c>
      <c r="P303" s="33" t="s">
        <v>3210</v>
      </c>
      <c r="Q303" s="43">
        <v>0</v>
      </c>
      <c r="R303" s="43">
        <v>20</v>
      </c>
      <c r="S303" s="33" t="s">
        <v>2528</v>
      </c>
      <c r="T303" s="33"/>
      <c r="U303" s="348" t="str">
        <f t="shared" si="15"/>
        <v xml:space="preserve"> </v>
      </c>
      <c r="V303" s="33"/>
      <c r="W303" s="33"/>
      <c r="X303" s="33"/>
      <c r="Y303" s="329" t="str">
        <f t="shared" si="17"/>
        <v xml:space="preserve"> </v>
      </c>
      <c r="Z303" s="3079"/>
      <c r="AA303" s="2158"/>
      <c r="AB303" s="2158"/>
      <c r="AC303" s="2158"/>
      <c r="AD303" s="2072"/>
      <c r="AF303" s="2053" t="s">
        <v>19938</v>
      </c>
    </row>
    <row r="304" spans="1:32">
      <c r="A304" s="2071">
        <f t="shared" si="16"/>
        <v>298</v>
      </c>
      <c r="B304" s="1622" t="s">
        <v>15413</v>
      </c>
      <c r="C304" s="30" t="s">
        <v>555</v>
      </c>
      <c r="D304" s="45" t="s">
        <v>1352</v>
      </c>
      <c r="E304" s="33" t="s">
        <v>2954</v>
      </c>
      <c r="F304" s="30"/>
      <c r="G304" s="33" t="s">
        <v>4277</v>
      </c>
      <c r="H304" s="194"/>
      <c r="I304" s="1839" t="s">
        <v>17284</v>
      </c>
      <c r="J304" s="44" t="s">
        <v>552</v>
      </c>
      <c r="K304" s="43">
        <v>40</v>
      </c>
      <c r="L304" s="43">
        <v>6</v>
      </c>
      <c r="M304" s="43">
        <v>7.2</v>
      </c>
      <c r="N304" s="33" t="s">
        <v>2528</v>
      </c>
      <c r="O304" s="33" t="s">
        <v>1060</v>
      </c>
      <c r="P304" s="33" t="s">
        <v>3210</v>
      </c>
      <c r="Q304" s="43">
        <v>0</v>
      </c>
      <c r="R304" s="43">
        <v>15</v>
      </c>
      <c r="S304" s="33" t="s">
        <v>2528</v>
      </c>
      <c r="T304" s="33"/>
      <c r="U304" s="348" t="str">
        <f t="shared" si="15"/>
        <v xml:space="preserve"> </v>
      </c>
      <c r="V304" s="33"/>
      <c r="W304" s="33"/>
      <c r="X304" s="33"/>
      <c r="Y304" s="329" t="str">
        <f t="shared" si="17"/>
        <v xml:space="preserve"> </v>
      </c>
      <c r="Z304" s="3079"/>
      <c r="AA304" s="2158"/>
      <c r="AB304" s="2158"/>
      <c r="AC304" s="2158"/>
      <c r="AD304" s="2072"/>
      <c r="AF304" s="2053" t="s">
        <v>19938</v>
      </c>
    </row>
    <row r="305" spans="1:32">
      <c r="A305" s="2071">
        <f t="shared" si="16"/>
        <v>299</v>
      </c>
      <c r="B305" s="1622" t="s">
        <v>15414</v>
      </c>
      <c r="C305" s="30" t="s">
        <v>556</v>
      </c>
      <c r="D305" s="45" t="s">
        <v>1352</v>
      </c>
      <c r="E305" s="33" t="s">
        <v>2954</v>
      </c>
      <c r="F305" s="30"/>
      <c r="G305" s="33" t="s">
        <v>4277</v>
      </c>
      <c r="H305" s="194"/>
      <c r="I305" s="1839" t="s">
        <v>17284</v>
      </c>
      <c r="J305" s="44" t="s">
        <v>552</v>
      </c>
      <c r="K305" s="43">
        <v>40</v>
      </c>
      <c r="L305" s="43">
        <v>0.5</v>
      </c>
      <c r="M305" s="43">
        <v>9</v>
      </c>
      <c r="N305" s="33" t="s">
        <v>2528</v>
      </c>
      <c r="O305" s="33" t="s">
        <v>1060</v>
      </c>
      <c r="P305" s="33" t="s">
        <v>3210</v>
      </c>
      <c r="Q305" s="43">
        <v>0</v>
      </c>
      <c r="R305" s="43">
        <v>50</v>
      </c>
      <c r="S305" s="33" t="s">
        <v>2528</v>
      </c>
      <c r="T305" s="33"/>
      <c r="U305" s="348" t="str">
        <f t="shared" si="15"/>
        <v xml:space="preserve"> </v>
      </c>
      <c r="V305" s="33"/>
      <c r="W305" s="33"/>
      <c r="X305" s="33"/>
      <c r="Y305" s="329" t="str">
        <f t="shared" si="17"/>
        <v xml:space="preserve"> </v>
      </c>
      <c r="Z305" s="3079"/>
      <c r="AA305" s="2158"/>
      <c r="AB305" s="2158"/>
      <c r="AC305" s="2158"/>
      <c r="AD305" s="2072"/>
      <c r="AF305" s="2053" t="s">
        <v>19938</v>
      </c>
    </row>
    <row r="306" spans="1:32">
      <c r="A306" s="2071">
        <f t="shared" si="16"/>
        <v>300</v>
      </c>
      <c r="B306" s="1622" t="s">
        <v>15415</v>
      </c>
      <c r="C306" s="30" t="s">
        <v>557</v>
      </c>
      <c r="D306" s="59" t="s">
        <v>1352</v>
      </c>
      <c r="E306" s="33" t="s">
        <v>2957</v>
      </c>
      <c r="F306" s="30"/>
      <c r="G306" s="33" t="s">
        <v>4277</v>
      </c>
      <c r="H306" s="194"/>
      <c r="I306" s="1839" t="s">
        <v>17256</v>
      </c>
      <c r="J306" s="44" t="s">
        <v>552</v>
      </c>
      <c r="K306" s="43">
        <v>40</v>
      </c>
      <c r="L306" s="43">
        <v>6</v>
      </c>
      <c r="M306" s="43">
        <v>28</v>
      </c>
      <c r="N306" s="33" t="s">
        <v>2528</v>
      </c>
      <c r="O306" s="33" t="s">
        <v>1060</v>
      </c>
      <c r="P306" s="33" t="s">
        <v>3210</v>
      </c>
      <c r="Q306" s="43">
        <v>0</v>
      </c>
      <c r="R306" s="43">
        <v>200</v>
      </c>
      <c r="S306" s="33" t="s">
        <v>2528</v>
      </c>
      <c r="T306" s="33"/>
      <c r="U306" s="348" t="str">
        <f>IF(ISERROR(INDEX(data,MATCH(LEN(W306),item,0),2))," ",INDEX(data,MATCH(LEN(W306),item,0),2))</f>
        <v xml:space="preserve"> </v>
      </c>
      <c r="V306" s="33"/>
      <c r="W306" s="33"/>
      <c r="X306" s="33"/>
      <c r="Y306" s="329" t="str">
        <f>IF(ISERROR(INDEX(data1,MATCH(X306,item1,0),4))," ",INDEX(data1,MATCH(X306,item1,0),4))</f>
        <v xml:space="preserve"> </v>
      </c>
      <c r="Z306" s="3079"/>
      <c r="AA306" s="2158"/>
      <c r="AB306" s="2158"/>
      <c r="AC306" s="2158"/>
      <c r="AD306" s="2072"/>
      <c r="AF306" s="2053" t="s">
        <v>19938</v>
      </c>
    </row>
    <row r="307" spans="1:32">
      <c r="A307" s="2071"/>
      <c r="B307" s="2088"/>
      <c r="C307" s="30"/>
      <c r="D307" s="59"/>
      <c r="E307" s="33"/>
      <c r="F307" s="30"/>
      <c r="G307" s="33"/>
      <c r="H307" s="194"/>
      <c r="I307" s="1839"/>
      <c r="J307" s="44"/>
      <c r="K307" s="43"/>
      <c r="L307" s="43"/>
      <c r="M307" s="43"/>
      <c r="N307" s="33"/>
      <c r="O307" s="33"/>
      <c r="P307" s="33"/>
      <c r="Q307" s="43"/>
      <c r="R307" s="43"/>
      <c r="S307" s="33"/>
      <c r="T307" s="33"/>
      <c r="U307" s="348"/>
      <c r="V307" s="33"/>
      <c r="W307" s="33"/>
      <c r="X307" s="33"/>
      <c r="Y307" s="329"/>
      <c r="Z307" s="3079"/>
      <c r="AA307" s="2158"/>
      <c r="AB307" s="2158"/>
      <c r="AC307" s="2158"/>
      <c r="AD307" s="2072"/>
    </row>
    <row r="308" spans="1:32">
      <c r="A308" s="2071"/>
      <c r="B308" s="2089" t="s">
        <v>4900</v>
      </c>
      <c r="C308" s="142"/>
      <c r="D308" s="218"/>
      <c r="E308" s="143"/>
      <c r="F308" s="142"/>
      <c r="G308" s="143"/>
      <c r="H308" s="2082"/>
      <c r="I308" s="1839"/>
      <c r="J308" s="155"/>
      <c r="K308" s="161"/>
      <c r="L308" s="161"/>
      <c r="M308" s="161"/>
      <c r="N308" s="143"/>
      <c r="O308" s="143"/>
      <c r="P308" s="143"/>
      <c r="Q308" s="161"/>
      <c r="R308" s="161"/>
      <c r="S308" s="143"/>
      <c r="T308" s="143"/>
      <c r="U308" s="348" t="str">
        <f t="shared" si="15"/>
        <v xml:space="preserve"> </v>
      </c>
      <c r="V308" s="143"/>
      <c r="W308" s="143"/>
      <c r="X308" s="143"/>
      <c r="Y308" s="329" t="str">
        <f t="shared" si="17"/>
        <v xml:space="preserve"> </v>
      </c>
      <c r="Z308" s="3079"/>
      <c r="AA308" s="2158"/>
      <c r="AB308" s="2158"/>
      <c r="AC308" s="2158"/>
      <c r="AD308" s="2083"/>
    </row>
    <row r="309" spans="1:32">
      <c r="A309" s="2071">
        <v>281</v>
      </c>
      <c r="B309" s="808" t="s">
        <v>16892</v>
      </c>
      <c r="C309" s="142" t="s">
        <v>1896</v>
      </c>
      <c r="D309" s="218" t="s">
        <v>4244</v>
      </c>
      <c r="E309" s="143" t="s">
        <v>4242</v>
      </c>
      <c r="F309" s="142"/>
      <c r="G309" s="143" t="s">
        <v>4241</v>
      </c>
      <c r="H309" s="2082"/>
      <c r="I309" s="1839" t="s">
        <v>12434</v>
      </c>
      <c r="J309" s="155" t="s">
        <v>4621</v>
      </c>
      <c r="K309" s="161"/>
      <c r="L309" s="161"/>
      <c r="M309" s="161"/>
      <c r="N309" s="143"/>
      <c r="O309" s="143" t="s">
        <v>4253</v>
      </c>
      <c r="P309" s="143"/>
      <c r="Q309" s="161">
        <v>0</v>
      </c>
      <c r="R309" s="161">
        <v>20</v>
      </c>
      <c r="S309" s="143" t="s">
        <v>1827</v>
      </c>
      <c r="T309" s="143"/>
      <c r="U309" s="348">
        <f t="shared" si="15"/>
        <v>5</v>
      </c>
      <c r="V309" s="143"/>
      <c r="W309" s="143" t="s">
        <v>1527</v>
      </c>
      <c r="X309" s="143">
        <v>90021442</v>
      </c>
      <c r="Y309" s="329" t="str">
        <f t="shared" si="17"/>
        <v xml:space="preserve"> </v>
      </c>
      <c r="Z309" s="3079"/>
      <c r="AA309" s="2158"/>
      <c r="AB309" s="2158"/>
      <c r="AC309" s="2158"/>
      <c r="AD309" s="2083"/>
    </row>
    <row r="310" spans="1:32">
      <c r="A310" s="2071">
        <f t="shared" si="16"/>
        <v>282</v>
      </c>
      <c r="B310" s="808" t="s">
        <v>16893</v>
      </c>
      <c r="C310" s="142" t="s">
        <v>1897</v>
      </c>
      <c r="D310" s="218" t="s">
        <v>4245</v>
      </c>
      <c r="E310" s="143" t="s">
        <v>4242</v>
      </c>
      <c r="F310" s="142"/>
      <c r="G310" s="143" t="s">
        <v>4241</v>
      </c>
      <c r="H310" s="2082"/>
      <c r="I310" s="1839" t="s">
        <v>12464</v>
      </c>
      <c r="J310" s="155" t="s">
        <v>4631</v>
      </c>
      <c r="K310" s="161"/>
      <c r="L310" s="161"/>
      <c r="M310" s="161">
        <v>20</v>
      </c>
      <c r="N310" s="143" t="s">
        <v>1713</v>
      </c>
      <c r="O310" s="143" t="s">
        <v>4253</v>
      </c>
      <c r="P310" s="143"/>
      <c r="Q310" s="161">
        <v>0</v>
      </c>
      <c r="R310" s="161">
        <v>300</v>
      </c>
      <c r="S310" s="143" t="s">
        <v>1713</v>
      </c>
      <c r="T310" s="143"/>
      <c r="U310" s="348">
        <f t="shared" si="15"/>
        <v>5</v>
      </c>
      <c r="V310" s="143"/>
      <c r="W310" s="143" t="s">
        <v>1527</v>
      </c>
      <c r="X310" s="143"/>
      <c r="Y310" s="329" t="str">
        <f t="shared" si="17"/>
        <v xml:space="preserve"> </v>
      </c>
      <c r="Z310" s="3079"/>
      <c r="AA310" s="2158"/>
      <c r="AB310" s="2158"/>
      <c r="AC310" s="2158"/>
      <c r="AD310" s="2083"/>
    </row>
    <row r="311" spans="1:32">
      <c r="A311" s="2071">
        <f t="shared" si="16"/>
        <v>283</v>
      </c>
      <c r="B311" s="808" t="s">
        <v>16894</v>
      </c>
      <c r="C311" s="142" t="s">
        <v>4488</v>
      </c>
      <c r="D311" s="218" t="s">
        <v>4245</v>
      </c>
      <c r="E311" s="143" t="s">
        <v>4242</v>
      </c>
      <c r="F311" s="142"/>
      <c r="G311" s="143" t="s">
        <v>4241</v>
      </c>
      <c r="H311" s="2082"/>
      <c r="I311" s="1839" t="s">
        <v>12464</v>
      </c>
      <c r="J311" s="155" t="s">
        <v>4630</v>
      </c>
      <c r="K311" s="161"/>
      <c r="L311" s="161"/>
      <c r="M311" s="161"/>
      <c r="N311" s="143"/>
      <c r="O311" s="143" t="s">
        <v>4253</v>
      </c>
      <c r="P311" s="143" t="s">
        <v>1373</v>
      </c>
      <c r="Q311" s="161">
        <v>0</v>
      </c>
      <c r="R311" s="161">
        <v>300</v>
      </c>
      <c r="S311" s="143" t="s">
        <v>1713</v>
      </c>
      <c r="T311" s="143"/>
      <c r="U311" s="348">
        <f t="shared" si="15"/>
        <v>5</v>
      </c>
      <c r="V311" s="143"/>
      <c r="W311" s="143" t="s">
        <v>1527</v>
      </c>
      <c r="X311" s="143"/>
      <c r="Y311" s="329" t="str">
        <f t="shared" si="17"/>
        <v xml:space="preserve"> </v>
      </c>
      <c r="Z311" s="3079"/>
      <c r="AA311" s="2158"/>
      <c r="AB311" s="2158"/>
      <c r="AC311" s="2158"/>
      <c r="AD311" s="2083"/>
    </row>
    <row r="312" spans="1:32">
      <c r="A312" s="2071">
        <f t="shared" si="16"/>
        <v>284</v>
      </c>
      <c r="B312" s="808" t="s">
        <v>16895</v>
      </c>
      <c r="C312" s="142" t="s">
        <v>1898</v>
      </c>
      <c r="D312" s="218" t="s">
        <v>4252</v>
      </c>
      <c r="E312" s="143" t="s">
        <v>1376</v>
      </c>
      <c r="F312" s="142"/>
      <c r="G312" s="143" t="s">
        <v>1377</v>
      </c>
      <c r="H312" s="2082"/>
      <c r="I312" s="1839" t="s">
        <v>12480</v>
      </c>
      <c r="J312" s="155" t="s">
        <v>4246</v>
      </c>
      <c r="K312" s="161"/>
      <c r="L312" s="161"/>
      <c r="M312" s="161">
        <v>13600</v>
      </c>
      <c r="N312" s="143" t="s">
        <v>1374</v>
      </c>
      <c r="O312" s="143" t="s">
        <v>1372</v>
      </c>
      <c r="P312" s="143" t="s">
        <v>1375</v>
      </c>
      <c r="Q312" s="161">
        <v>0</v>
      </c>
      <c r="R312" s="161">
        <v>2.766</v>
      </c>
      <c r="S312" s="143" t="s">
        <v>1385</v>
      </c>
      <c r="T312" s="143"/>
      <c r="U312" s="348">
        <f t="shared" si="15"/>
        <v>5</v>
      </c>
      <c r="V312" s="143"/>
      <c r="W312" s="143" t="s">
        <v>1527</v>
      </c>
      <c r="X312" s="143"/>
      <c r="Y312" s="329" t="str">
        <f t="shared" si="17"/>
        <v xml:space="preserve"> </v>
      </c>
      <c r="Z312" s="3079"/>
      <c r="AA312" s="2158"/>
      <c r="AB312" s="2158"/>
      <c r="AC312" s="2158"/>
      <c r="AD312" s="2083"/>
    </row>
    <row r="313" spans="1:32">
      <c r="A313" s="2071">
        <f t="shared" si="16"/>
        <v>285</v>
      </c>
      <c r="B313" s="808" t="s">
        <v>16896</v>
      </c>
      <c r="C313" s="142" t="s">
        <v>1899</v>
      </c>
      <c r="D313" s="218" t="s">
        <v>4247</v>
      </c>
      <c r="E313" s="143" t="s">
        <v>1382</v>
      </c>
      <c r="F313" s="143" t="s">
        <v>19013</v>
      </c>
      <c r="G313" s="143" t="s">
        <v>1384</v>
      </c>
      <c r="H313" s="2082"/>
      <c r="I313" s="1839" t="s">
        <v>12480</v>
      </c>
      <c r="J313" s="155" t="s">
        <v>4493</v>
      </c>
      <c r="K313" s="161"/>
      <c r="L313" s="161"/>
      <c r="M313" s="161">
        <v>125</v>
      </c>
      <c r="N313" s="143" t="s">
        <v>1827</v>
      </c>
      <c r="O313" s="143" t="s">
        <v>3960</v>
      </c>
      <c r="P313" s="143" t="s">
        <v>1378</v>
      </c>
      <c r="Q313" s="161">
        <v>12</v>
      </c>
      <c r="R313" s="161">
        <v>240</v>
      </c>
      <c r="S313" s="143" t="s">
        <v>1827</v>
      </c>
      <c r="T313" s="143"/>
      <c r="U313" s="348">
        <f t="shared" si="15"/>
        <v>5</v>
      </c>
      <c r="V313" s="143"/>
      <c r="W313" s="143" t="s">
        <v>1527</v>
      </c>
      <c r="X313" s="143"/>
      <c r="Y313" s="329" t="str">
        <f t="shared" si="17"/>
        <v xml:space="preserve"> </v>
      </c>
      <c r="Z313" s="3079"/>
      <c r="AA313" s="2158"/>
      <c r="AB313" s="2158"/>
      <c r="AC313" s="2158"/>
      <c r="AD313" s="2083" t="s">
        <v>11844</v>
      </c>
    </row>
    <row r="314" spans="1:32">
      <c r="A314" s="2071">
        <f t="shared" si="16"/>
        <v>286</v>
      </c>
      <c r="B314" s="808" t="s">
        <v>16897</v>
      </c>
      <c r="C314" s="142" t="s">
        <v>1900</v>
      </c>
      <c r="D314" s="218" t="s">
        <v>4248</v>
      </c>
      <c r="E314" s="143" t="s">
        <v>19015</v>
      </c>
      <c r="F314" s="142" t="s">
        <v>19014</v>
      </c>
      <c r="G314" s="143" t="s">
        <v>4241</v>
      </c>
      <c r="H314" s="2082"/>
      <c r="I314" s="1839" t="s">
        <v>12434</v>
      </c>
      <c r="J314" s="155" t="s">
        <v>4631</v>
      </c>
      <c r="K314" s="161"/>
      <c r="L314" s="161"/>
      <c r="M314" s="161">
        <v>31.9</v>
      </c>
      <c r="N314" s="143" t="s">
        <v>1827</v>
      </c>
      <c r="O314" s="143" t="s">
        <v>4253</v>
      </c>
      <c r="P314" s="143" t="s">
        <v>1379</v>
      </c>
      <c r="Q314" s="161">
        <v>5.2</v>
      </c>
      <c r="R314" s="161">
        <v>104</v>
      </c>
      <c r="S314" s="143" t="s">
        <v>1827</v>
      </c>
      <c r="T314" s="143"/>
      <c r="U314" s="348">
        <f t="shared" si="15"/>
        <v>5</v>
      </c>
      <c r="V314" s="143"/>
      <c r="W314" s="143" t="s">
        <v>1527</v>
      </c>
      <c r="X314" s="143"/>
      <c r="Y314" s="329" t="str">
        <f t="shared" si="17"/>
        <v xml:space="preserve"> </v>
      </c>
      <c r="Z314" s="3086" t="s">
        <v>19018</v>
      </c>
      <c r="AA314" s="2158"/>
      <c r="AB314" s="2158"/>
      <c r="AC314" s="2158"/>
      <c r="AD314" s="2083"/>
    </row>
    <row r="315" spans="1:32">
      <c r="A315" s="2071">
        <f t="shared" si="16"/>
        <v>287</v>
      </c>
      <c r="B315" s="808" t="s">
        <v>16898</v>
      </c>
      <c r="C315" s="142" t="s">
        <v>1901</v>
      </c>
      <c r="D315" s="218" t="s">
        <v>4248</v>
      </c>
      <c r="E315" s="143" t="s">
        <v>19016</v>
      </c>
      <c r="F315" s="142" t="s">
        <v>19017</v>
      </c>
      <c r="G315" s="143" t="s">
        <v>4241</v>
      </c>
      <c r="H315" s="2082"/>
      <c r="I315" s="1839" t="s">
        <v>12434</v>
      </c>
      <c r="J315" s="155" t="s">
        <v>4631</v>
      </c>
      <c r="K315" s="161"/>
      <c r="L315" s="161"/>
      <c r="M315" s="161"/>
      <c r="N315" s="143"/>
      <c r="O315" s="143" t="s">
        <v>4253</v>
      </c>
      <c r="P315" s="143" t="s">
        <v>1380</v>
      </c>
      <c r="Q315" s="161">
        <v>0</v>
      </c>
      <c r="R315" s="161">
        <v>100</v>
      </c>
      <c r="S315" s="143" t="s">
        <v>1827</v>
      </c>
      <c r="T315" s="143"/>
      <c r="U315" s="348">
        <f t="shared" si="15"/>
        <v>5</v>
      </c>
      <c r="V315" s="143"/>
      <c r="W315" s="143" t="s">
        <v>1527</v>
      </c>
      <c r="X315" s="143" t="s">
        <v>13518</v>
      </c>
      <c r="Y315" s="329" t="str">
        <f t="shared" si="17"/>
        <v xml:space="preserve"> </v>
      </c>
      <c r="Z315" s="3086">
        <v>43460</v>
      </c>
      <c r="AA315" s="2158"/>
      <c r="AB315" s="2158"/>
      <c r="AC315" s="2158"/>
      <c r="AD315" s="2083" t="s">
        <v>19012</v>
      </c>
    </row>
    <row r="316" spans="1:32">
      <c r="A316" s="2071">
        <f t="shared" si="16"/>
        <v>288</v>
      </c>
      <c r="B316" s="808" t="s">
        <v>16899</v>
      </c>
      <c r="C316" s="142" t="s">
        <v>1902</v>
      </c>
      <c r="D316" s="218" t="s">
        <v>4249</v>
      </c>
      <c r="E316" s="143" t="s">
        <v>1383</v>
      </c>
      <c r="F316" s="142"/>
      <c r="G316" s="143" t="s">
        <v>1384</v>
      </c>
      <c r="H316" s="2082"/>
      <c r="I316" s="1839" t="s">
        <v>12434</v>
      </c>
      <c r="J316" s="155" t="s">
        <v>4493</v>
      </c>
      <c r="K316" s="161"/>
      <c r="L316" s="161"/>
      <c r="M316" s="161">
        <v>30</v>
      </c>
      <c r="N316" s="143" t="s">
        <v>1827</v>
      </c>
      <c r="O316" s="143" t="s">
        <v>3960</v>
      </c>
      <c r="P316" s="143" t="s">
        <v>1379</v>
      </c>
      <c r="Q316" s="161">
        <v>5.2</v>
      </c>
      <c r="R316" s="161">
        <v>104</v>
      </c>
      <c r="S316" s="143" t="s">
        <v>1827</v>
      </c>
      <c r="T316" s="143"/>
      <c r="U316" s="348">
        <f t="shared" si="15"/>
        <v>5</v>
      </c>
      <c r="V316" s="143"/>
      <c r="W316" s="143" t="s">
        <v>1527</v>
      </c>
      <c r="X316" s="143"/>
      <c r="Y316" s="329" t="str">
        <f t="shared" si="17"/>
        <v xml:space="preserve"> </v>
      </c>
      <c r="Z316" s="3079"/>
      <c r="AA316" s="2158"/>
      <c r="AB316" s="2158"/>
      <c r="AC316" s="2158"/>
      <c r="AD316" s="2083" t="s">
        <v>11844</v>
      </c>
    </row>
    <row r="317" spans="1:32">
      <c r="A317" s="2071">
        <f t="shared" si="16"/>
        <v>289</v>
      </c>
      <c r="B317" s="808" t="s">
        <v>16900</v>
      </c>
      <c r="C317" s="142" t="s">
        <v>1903</v>
      </c>
      <c r="D317" s="218" t="s">
        <v>4248</v>
      </c>
      <c r="E317" s="143" t="s">
        <v>13517</v>
      </c>
      <c r="F317" s="142"/>
      <c r="G317" s="143" t="s">
        <v>13516</v>
      </c>
      <c r="H317" s="2082"/>
      <c r="I317" s="1839" t="s">
        <v>12434</v>
      </c>
      <c r="J317" s="155" t="s">
        <v>4631</v>
      </c>
      <c r="K317" s="161"/>
      <c r="L317" s="161"/>
      <c r="M317" s="161">
        <v>1300</v>
      </c>
      <c r="N317" s="143" t="s">
        <v>1713</v>
      </c>
      <c r="O317" s="143" t="s">
        <v>4253</v>
      </c>
      <c r="P317" s="143" t="s">
        <v>1381</v>
      </c>
      <c r="Q317" s="161">
        <v>0</v>
      </c>
      <c r="R317" s="161">
        <v>12</v>
      </c>
      <c r="S317" s="143" t="s">
        <v>1827</v>
      </c>
      <c r="T317" s="143"/>
      <c r="U317" s="348">
        <f t="shared" si="15"/>
        <v>5</v>
      </c>
      <c r="V317" s="143"/>
      <c r="W317" s="143" t="s">
        <v>1527</v>
      </c>
      <c r="X317" s="143" t="s">
        <v>18920</v>
      </c>
      <c r="Y317" s="329" t="str">
        <f t="shared" si="17"/>
        <v xml:space="preserve"> </v>
      </c>
      <c r="Z317" s="3083">
        <v>45002</v>
      </c>
      <c r="AA317" s="2158"/>
      <c r="AB317" s="2158"/>
      <c r="AC317" s="2158"/>
      <c r="AD317" s="2083"/>
    </row>
    <row r="318" spans="1:32">
      <c r="A318" s="2071">
        <f t="shared" si="16"/>
        <v>290</v>
      </c>
      <c r="B318" s="808" t="s">
        <v>16901</v>
      </c>
      <c r="C318" s="142" t="s">
        <v>1904</v>
      </c>
      <c r="D318" s="218" t="s">
        <v>4250</v>
      </c>
      <c r="E318" s="143" t="s">
        <v>4242</v>
      </c>
      <c r="F318" s="142"/>
      <c r="G318" s="143" t="s">
        <v>4241</v>
      </c>
      <c r="H318" s="2082"/>
      <c r="I318" s="1839" t="s">
        <v>12495</v>
      </c>
      <c r="J318" s="155" t="s">
        <v>4493</v>
      </c>
      <c r="K318" s="161"/>
      <c r="L318" s="161"/>
      <c r="M318" s="161"/>
      <c r="N318" s="143"/>
      <c r="O318" s="143" t="s">
        <v>4253</v>
      </c>
      <c r="P318" s="143"/>
      <c r="Q318" s="161">
        <v>0</v>
      </c>
      <c r="R318" s="161">
        <v>1</v>
      </c>
      <c r="S318" s="143" t="s">
        <v>1827</v>
      </c>
      <c r="T318" s="143"/>
      <c r="U318" s="348">
        <f t="shared" si="15"/>
        <v>5</v>
      </c>
      <c r="V318" s="143"/>
      <c r="W318" s="143" t="s">
        <v>1527</v>
      </c>
      <c r="X318" s="143"/>
      <c r="Y318" s="329" t="str">
        <f t="shared" si="17"/>
        <v xml:space="preserve"> </v>
      </c>
      <c r="Z318" s="3079"/>
      <c r="AA318" s="2158"/>
      <c r="AB318" s="2158"/>
      <c r="AC318" s="2158"/>
      <c r="AD318" s="2083"/>
    </row>
    <row r="319" spans="1:32">
      <c r="A319" s="2071">
        <f t="shared" si="16"/>
        <v>291</v>
      </c>
      <c r="B319" s="808" t="s">
        <v>16902</v>
      </c>
      <c r="C319" s="142" t="s">
        <v>1905</v>
      </c>
      <c r="D319" s="218" t="s">
        <v>4250</v>
      </c>
      <c r="E319" s="143" t="s">
        <v>4242</v>
      </c>
      <c r="F319" s="142"/>
      <c r="G319" s="143" t="s">
        <v>4241</v>
      </c>
      <c r="H319" s="2082"/>
      <c r="I319" s="1839" t="s">
        <v>12495</v>
      </c>
      <c r="J319" s="155" t="s">
        <v>4493</v>
      </c>
      <c r="K319" s="161"/>
      <c r="L319" s="161"/>
      <c r="M319" s="161">
        <v>1000</v>
      </c>
      <c r="N319" s="143" t="s">
        <v>1713</v>
      </c>
      <c r="O319" s="143" t="s">
        <v>4253</v>
      </c>
      <c r="P319" s="143"/>
      <c r="Q319" s="161">
        <v>0</v>
      </c>
      <c r="R319" s="161">
        <v>2</v>
      </c>
      <c r="S319" s="143" t="s">
        <v>1827</v>
      </c>
      <c r="T319" s="143"/>
      <c r="U319" s="348">
        <f t="shared" si="15"/>
        <v>5</v>
      </c>
      <c r="V319" s="143"/>
      <c r="W319" s="143" t="s">
        <v>1527</v>
      </c>
      <c r="X319" s="143"/>
      <c r="Y319" s="329" t="str">
        <f t="shared" si="17"/>
        <v xml:space="preserve"> </v>
      </c>
      <c r="Z319" s="3079"/>
      <c r="AA319" s="2158"/>
      <c r="AB319" s="2158"/>
      <c r="AC319" s="2158"/>
      <c r="AD319" s="2083"/>
    </row>
    <row r="320" spans="1:32">
      <c r="A320" s="2071">
        <f t="shared" si="16"/>
        <v>292</v>
      </c>
      <c r="B320" s="808" t="s">
        <v>16903</v>
      </c>
      <c r="C320" s="142" t="s">
        <v>1906</v>
      </c>
      <c r="D320" s="218" t="s">
        <v>4251</v>
      </c>
      <c r="E320" s="143" t="s">
        <v>4242</v>
      </c>
      <c r="F320" s="142"/>
      <c r="G320" s="143" t="s">
        <v>4241</v>
      </c>
      <c r="H320" s="2082"/>
      <c r="I320" s="1839" t="s">
        <v>12495</v>
      </c>
      <c r="J320" s="155" t="s">
        <v>4630</v>
      </c>
      <c r="K320" s="161"/>
      <c r="L320" s="161"/>
      <c r="M320" s="161">
        <v>400</v>
      </c>
      <c r="N320" s="143" t="s">
        <v>1713</v>
      </c>
      <c r="O320" s="143" t="s">
        <v>4253</v>
      </c>
      <c r="P320" s="143"/>
      <c r="Q320" s="161">
        <v>0</v>
      </c>
      <c r="R320" s="161">
        <v>2</v>
      </c>
      <c r="S320" s="143" t="s">
        <v>1827</v>
      </c>
      <c r="T320" s="143"/>
      <c r="U320" s="348">
        <f t="shared" si="15"/>
        <v>5</v>
      </c>
      <c r="V320" s="143"/>
      <c r="W320" s="143" t="s">
        <v>1527</v>
      </c>
      <c r="X320" s="143"/>
      <c r="Y320" s="329" t="str">
        <f t="shared" si="17"/>
        <v xml:space="preserve"> </v>
      </c>
      <c r="Z320" s="3079"/>
      <c r="AA320" s="2158"/>
      <c r="AB320" s="2158"/>
      <c r="AC320" s="2158"/>
      <c r="AD320" s="2083"/>
    </row>
    <row r="321" spans="1:30">
      <c r="A321" s="2071">
        <f t="shared" si="16"/>
        <v>293</v>
      </c>
      <c r="B321" s="808" t="s">
        <v>16904</v>
      </c>
      <c r="C321" s="142" t="s">
        <v>1907</v>
      </c>
      <c r="D321" s="218" t="s">
        <v>4250</v>
      </c>
      <c r="E321" s="143" t="s">
        <v>4242</v>
      </c>
      <c r="F321" s="142"/>
      <c r="G321" s="143" t="s">
        <v>4241</v>
      </c>
      <c r="H321" s="2082"/>
      <c r="I321" s="1839" t="s">
        <v>12432</v>
      </c>
      <c r="J321" s="155" t="s">
        <v>156</v>
      </c>
      <c r="K321" s="161"/>
      <c r="L321" s="161"/>
      <c r="M321" s="161"/>
      <c r="N321" s="143"/>
      <c r="O321" s="143" t="s">
        <v>4253</v>
      </c>
      <c r="P321" s="143"/>
      <c r="Q321" s="161">
        <v>0</v>
      </c>
      <c r="R321" s="161">
        <v>700</v>
      </c>
      <c r="S321" s="143" t="s">
        <v>1827</v>
      </c>
      <c r="T321" s="143"/>
      <c r="U321" s="348">
        <f t="shared" si="15"/>
        <v>5</v>
      </c>
      <c r="V321" s="143"/>
      <c r="W321" s="143" t="s">
        <v>1527</v>
      </c>
      <c r="X321" s="143"/>
      <c r="Y321" s="329" t="str">
        <f t="shared" si="17"/>
        <v xml:space="preserve"> </v>
      </c>
      <c r="Z321" s="3079"/>
      <c r="AA321" s="2158"/>
      <c r="AB321" s="2158"/>
      <c r="AC321" s="2158"/>
      <c r="AD321" s="2083"/>
    </row>
    <row r="322" spans="1:30">
      <c r="A322" s="2090"/>
      <c r="B322" s="2088"/>
      <c r="C322" s="142"/>
      <c r="D322" s="218"/>
      <c r="E322" s="143"/>
      <c r="F322" s="142"/>
      <c r="G322" s="143"/>
      <c r="H322" s="2082"/>
      <c r="I322" s="1839"/>
      <c r="J322" s="155"/>
      <c r="K322" s="161"/>
      <c r="L322" s="161"/>
      <c r="M322" s="161"/>
      <c r="N322" s="143"/>
      <c r="O322" s="143"/>
      <c r="P322" s="143"/>
      <c r="Q322" s="161"/>
      <c r="R322" s="161"/>
      <c r="S322" s="143"/>
      <c r="T322" s="143"/>
      <c r="U322" s="348"/>
      <c r="V322" s="143"/>
      <c r="W322" s="143"/>
      <c r="X322" s="143"/>
      <c r="Y322" s="329"/>
      <c r="Z322" s="3079"/>
      <c r="AA322" s="2158"/>
      <c r="AB322" s="2158"/>
      <c r="AC322" s="2158"/>
      <c r="AD322" s="2083"/>
    </row>
    <row r="323" spans="1:30">
      <c r="A323" s="2071"/>
      <c r="B323" s="2091" t="s">
        <v>3356</v>
      </c>
      <c r="C323" s="142"/>
      <c r="D323" s="218"/>
      <c r="E323" s="143"/>
      <c r="F323" s="142"/>
      <c r="G323" s="143"/>
      <c r="H323" s="2082"/>
      <c r="I323" s="1839"/>
      <c r="J323" s="155"/>
      <c r="K323" s="161"/>
      <c r="L323" s="161"/>
      <c r="M323" s="161"/>
      <c r="N323" s="143"/>
      <c r="O323" s="143"/>
      <c r="P323" s="143"/>
      <c r="Q323" s="161"/>
      <c r="R323" s="161"/>
      <c r="S323" s="143"/>
      <c r="T323" s="143"/>
      <c r="U323" s="348" t="str">
        <f t="shared" si="15"/>
        <v xml:space="preserve"> </v>
      </c>
      <c r="V323" s="143"/>
      <c r="W323" s="143"/>
      <c r="X323" s="143"/>
      <c r="Y323" s="329" t="str">
        <f t="shared" si="17"/>
        <v xml:space="preserve"> </v>
      </c>
      <c r="Z323" s="3079"/>
      <c r="AA323" s="2158"/>
      <c r="AB323" s="2158"/>
      <c r="AC323" s="2158"/>
      <c r="AD323" s="2083"/>
    </row>
    <row r="324" spans="1:30">
      <c r="A324" s="2090">
        <f>A321+1</f>
        <v>294</v>
      </c>
      <c r="B324" s="2092" t="s">
        <v>2347</v>
      </c>
      <c r="C324" s="142" t="s">
        <v>2348</v>
      </c>
      <c r="D324" s="218" t="s">
        <v>3356</v>
      </c>
      <c r="E324" s="143" t="s">
        <v>2350</v>
      </c>
      <c r="F324" s="142"/>
      <c r="G324" s="143" t="s">
        <v>2351</v>
      </c>
      <c r="H324" s="2082"/>
      <c r="I324" s="1839"/>
      <c r="J324" s="155" t="s">
        <v>2436</v>
      </c>
      <c r="K324" s="161">
        <v>30</v>
      </c>
      <c r="L324" s="161">
        <v>20.3</v>
      </c>
      <c r="M324" s="161" t="s">
        <v>2349</v>
      </c>
      <c r="N324" s="143" t="s">
        <v>1827</v>
      </c>
      <c r="O324" s="143" t="s">
        <v>2438</v>
      </c>
      <c r="P324" s="143"/>
      <c r="Q324" s="161">
        <v>65</v>
      </c>
      <c r="R324" s="161">
        <v>1000</v>
      </c>
      <c r="S324" s="143" t="s">
        <v>1827</v>
      </c>
      <c r="T324" s="143"/>
      <c r="U324" s="348">
        <f t="shared" si="15"/>
        <v>125</v>
      </c>
      <c r="V324" s="143" t="s">
        <v>4239</v>
      </c>
      <c r="W324" s="331" t="s">
        <v>698</v>
      </c>
      <c r="X324" s="331"/>
      <c r="Y324" s="329" t="str">
        <f t="shared" si="17"/>
        <v xml:space="preserve"> </v>
      </c>
      <c r="Z324" s="3079"/>
      <c r="AA324" s="2158"/>
      <c r="AB324" s="2158"/>
      <c r="AC324" s="2158"/>
      <c r="AD324" s="2083" t="s">
        <v>2220</v>
      </c>
    </row>
    <row r="325" spans="1:30">
      <c r="A325" s="2090">
        <f>A324+1</f>
        <v>295</v>
      </c>
      <c r="B325" s="2092" t="s">
        <v>15416</v>
      </c>
      <c r="C325" s="142" t="s">
        <v>2437</v>
      </c>
      <c r="D325" s="218" t="s">
        <v>3356</v>
      </c>
      <c r="E325" s="143" t="s">
        <v>6090</v>
      </c>
      <c r="F325" s="142"/>
      <c r="G325" s="143" t="s">
        <v>2218</v>
      </c>
      <c r="H325" s="2082"/>
      <c r="I325" s="1839"/>
      <c r="J325" s="155" t="s">
        <v>3373</v>
      </c>
      <c r="K325" s="161">
        <v>230</v>
      </c>
      <c r="L325" s="161">
        <v>15</v>
      </c>
      <c r="M325" s="161">
        <v>28</v>
      </c>
      <c r="N325" s="143" t="s">
        <v>1222</v>
      </c>
      <c r="O325" s="143" t="s">
        <v>2439</v>
      </c>
      <c r="P325" s="143">
        <v>300</v>
      </c>
      <c r="Q325" s="161">
        <v>0</v>
      </c>
      <c r="R325" s="161">
        <v>40</v>
      </c>
      <c r="S325" s="143" t="s">
        <v>1222</v>
      </c>
      <c r="T325" s="143"/>
      <c r="U325" s="348">
        <f t="shared" si="15"/>
        <v>125</v>
      </c>
      <c r="V325" s="143" t="s">
        <v>4239</v>
      </c>
      <c r="W325" s="331" t="s">
        <v>698</v>
      </c>
      <c r="X325" s="331">
        <v>90001004</v>
      </c>
      <c r="Y325" s="329" t="str">
        <f t="shared" si="17"/>
        <v xml:space="preserve"> </v>
      </c>
      <c r="Z325" s="3079"/>
      <c r="AA325" s="2158"/>
      <c r="AB325" s="2158"/>
      <c r="AC325" s="2158"/>
      <c r="AD325" s="2083"/>
    </row>
    <row r="326" spans="1:30">
      <c r="A326" s="2090">
        <f>A325+1</f>
        <v>296</v>
      </c>
      <c r="B326" s="2092" t="s">
        <v>15417</v>
      </c>
      <c r="C326" s="142" t="s">
        <v>2441</v>
      </c>
      <c r="D326" s="218" t="s">
        <v>2440</v>
      </c>
      <c r="E326" s="143"/>
      <c r="F326" s="142"/>
      <c r="G326" s="143" t="s">
        <v>2218</v>
      </c>
      <c r="H326" s="2082"/>
      <c r="I326" s="1839"/>
      <c r="J326" s="155" t="s">
        <v>4207</v>
      </c>
      <c r="K326" s="161">
        <v>30</v>
      </c>
      <c r="L326" s="161">
        <v>12</v>
      </c>
      <c r="M326" s="161">
        <v>1900</v>
      </c>
      <c r="N326" s="143" t="s">
        <v>1374</v>
      </c>
      <c r="O326" s="143" t="s">
        <v>2439</v>
      </c>
      <c r="P326" s="143">
        <v>300</v>
      </c>
      <c r="Q326" s="161">
        <v>0</v>
      </c>
      <c r="R326" s="161">
        <v>4000</v>
      </c>
      <c r="S326" s="143" t="s">
        <v>1374</v>
      </c>
      <c r="T326" s="143"/>
      <c r="U326" s="348">
        <f t="shared" si="15"/>
        <v>125</v>
      </c>
      <c r="V326" s="143" t="s">
        <v>4239</v>
      </c>
      <c r="W326" s="331" t="s">
        <v>698</v>
      </c>
      <c r="X326" s="331">
        <v>90001004</v>
      </c>
      <c r="Y326" s="329" t="str">
        <f t="shared" si="17"/>
        <v xml:space="preserve"> </v>
      </c>
      <c r="Z326" s="3079"/>
      <c r="AA326" s="2158"/>
      <c r="AB326" s="2158"/>
      <c r="AC326" s="2158"/>
      <c r="AD326" s="2083"/>
    </row>
    <row r="327" spans="1:30">
      <c r="A327" s="2090"/>
      <c r="B327" s="2093"/>
      <c r="C327" s="142"/>
      <c r="D327" s="218"/>
      <c r="E327" s="143"/>
      <c r="F327" s="142"/>
      <c r="G327" s="143"/>
      <c r="H327" s="2082"/>
      <c r="I327" s="1839"/>
      <c r="J327" s="155"/>
      <c r="K327" s="161"/>
      <c r="L327" s="161"/>
      <c r="M327" s="161"/>
      <c r="N327" s="143"/>
      <c r="O327" s="143"/>
      <c r="P327" s="143"/>
      <c r="Q327" s="161"/>
      <c r="R327" s="161"/>
      <c r="S327" s="143"/>
      <c r="T327" s="143"/>
      <c r="U327" s="348" t="str">
        <f t="shared" si="15"/>
        <v xml:space="preserve"> </v>
      </c>
      <c r="V327" s="143"/>
      <c r="W327" s="143"/>
      <c r="X327" s="143"/>
      <c r="Y327" s="329" t="str">
        <f t="shared" si="17"/>
        <v xml:space="preserve"> </v>
      </c>
      <c r="Z327" s="3079"/>
      <c r="AA327" s="2158"/>
      <c r="AB327" s="2158"/>
      <c r="AC327" s="2158"/>
      <c r="AD327" s="2083"/>
    </row>
    <row r="328" spans="1:30">
      <c r="A328" s="2071"/>
      <c r="B328" s="2091" t="s">
        <v>4898</v>
      </c>
      <c r="C328" s="142"/>
      <c r="D328" s="218"/>
      <c r="E328" s="143"/>
      <c r="F328" s="142"/>
      <c r="G328" s="143"/>
      <c r="H328" s="2082"/>
      <c r="I328" s="1839"/>
      <c r="J328" s="155"/>
      <c r="K328" s="161"/>
      <c r="L328" s="161"/>
      <c r="M328" s="161"/>
      <c r="N328" s="143"/>
      <c r="O328" s="143"/>
      <c r="P328" s="143"/>
      <c r="Q328" s="161"/>
      <c r="R328" s="161"/>
      <c r="S328" s="143"/>
      <c r="T328" s="143"/>
      <c r="U328" s="348" t="str">
        <f t="shared" si="15"/>
        <v xml:space="preserve"> </v>
      </c>
      <c r="V328" s="143"/>
      <c r="W328" s="143"/>
      <c r="X328" s="143"/>
      <c r="Y328" s="329" t="str">
        <f t="shared" si="17"/>
        <v xml:space="preserve"> </v>
      </c>
      <c r="Z328" s="3079"/>
      <c r="AA328" s="2158"/>
      <c r="AB328" s="2158"/>
      <c r="AC328" s="2158"/>
      <c r="AD328" s="2083"/>
    </row>
    <row r="329" spans="1:30">
      <c r="A329" s="2090">
        <v>1</v>
      </c>
      <c r="B329" s="808" t="s">
        <v>15419</v>
      </c>
      <c r="C329" s="142" t="s">
        <v>983</v>
      </c>
      <c r="D329" s="218" t="s">
        <v>2452</v>
      </c>
      <c r="E329" s="143" t="s">
        <v>19309</v>
      </c>
      <c r="F329" s="142" t="s">
        <v>19310</v>
      </c>
      <c r="G329" s="143" t="s">
        <v>4859</v>
      </c>
      <c r="H329" s="2082"/>
      <c r="I329" s="1839"/>
      <c r="J329" s="155" t="s">
        <v>2286</v>
      </c>
      <c r="K329" s="161">
        <v>40</v>
      </c>
      <c r="L329" s="161">
        <v>3</v>
      </c>
      <c r="M329" s="161">
        <v>950</v>
      </c>
      <c r="N329" s="143" t="s">
        <v>1827</v>
      </c>
      <c r="O329" s="143" t="s">
        <v>6507</v>
      </c>
      <c r="P329" s="143" t="s">
        <v>3404</v>
      </c>
      <c r="Q329" s="161">
        <v>0</v>
      </c>
      <c r="R329" s="161">
        <v>4</v>
      </c>
      <c r="S329" s="143" t="s">
        <v>1827</v>
      </c>
      <c r="T329" s="143"/>
      <c r="U329" s="348">
        <f t="shared" si="15"/>
        <v>5</v>
      </c>
      <c r="V329" s="143"/>
      <c r="W329" s="143" t="s">
        <v>1527</v>
      </c>
      <c r="X329" s="143"/>
      <c r="Y329" s="329" t="str">
        <f t="shared" ref="Y329:Y355" si="18">IF(ISERROR(INDEX(data1,MATCH(X329,item1,0),4))," ",INDEX(data1,MATCH(X329,item1,0),4))</f>
        <v xml:space="preserve"> </v>
      </c>
      <c r="Z329" s="3079"/>
      <c r="AA329" s="2158"/>
      <c r="AB329" s="2158"/>
      <c r="AC329" s="2158"/>
      <c r="AD329" s="2083"/>
    </row>
    <row r="330" spans="1:30">
      <c r="A330" s="2090">
        <f>A329+1</f>
        <v>2</v>
      </c>
      <c r="B330" s="808" t="s">
        <v>15420</v>
      </c>
      <c r="C330" s="142" t="s">
        <v>985</v>
      </c>
      <c r="D330" s="218" t="s">
        <v>2458</v>
      </c>
      <c r="E330" s="143" t="s">
        <v>986</v>
      </c>
      <c r="F330" s="142"/>
      <c r="G330" s="143" t="s">
        <v>987</v>
      </c>
      <c r="H330" s="2082"/>
      <c r="I330" s="1839"/>
      <c r="J330" s="155" t="s">
        <v>4490</v>
      </c>
      <c r="K330" s="161">
        <v>45</v>
      </c>
      <c r="L330" s="161">
        <v>12.5</v>
      </c>
      <c r="M330" s="153" t="s">
        <v>2524</v>
      </c>
      <c r="N330" s="153" t="s">
        <v>2524</v>
      </c>
      <c r="O330" s="143" t="s">
        <v>3465</v>
      </c>
      <c r="P330" s="153" t="s">
        <v>2524</v>
      </c>
      <c r="Q330" s="153" t="s">
        <v>2524</v>
      </c>
      <c r="R330" s="153" t="s">
        <v>2524</v>
      </c>
      <c r="S330" s="153" t="s">
        <v>2524</v>
      </c>
      <c r="T330" s="153"/>
      <c r="U330" s="348">
        <f t="shared" si="15"/>
        <v>5</v>
      </c>
      <c r="V330" s="153"/>
      <c r="W330" s="153" t="s">
        <v>1527</v>
      </c>
      <c r="X330" s="153"/>
      <c r="Y330" s="329" t="str">
        <f t="shared" si="18"/>
        <v xml:space="preserve"> </v>
      </c>
      <c r="Z330" s="3079"/>
      <c r="AA330" s="2158"/>
      <c r="AB330" s="2158"/>
      <c r="AC330" s="2158"/>
      <c r="AD330" s="2083"/>
    </row>
    <row r="331" spans="1:30">
      <c r="A331" s="2090">
        <f t="shared" ref="A331:A337" si="19">A330+1</f>
        <v>3</v>
      </c>
      <c r="B331" s="808" t="s">
        <v>15421</v>
      </c>
      <c r="C331" s="142" t="s">
        <v>988</v>
      </c>
      <c r="D331" s="218" t="s">
        <v>2458</v>
      </c>
      <c r="E331" s="143" t="s">
        <v>986</v>
      </c>
      <c r="F331" s="142"/>
      <c r="G331" s="143" t="s">
        <v>987</v>
      </c>
      <c r="H331" s="2082"/>
      <c r="I331" s="1839"/>
      <c r="J331" s="155" t="s">
        <v>4490</v>
      </c>
      <c r="K331" s="161">
        <v>45</v>
      </c>
      <c r="L331" s="161">
        <v>12.5</v>
      </c>
      <c r="M331" s="153" t="s">
        <v>2524</v>
      </c>
      <c r="N331" s="153" t="s">
        <v>2524</v>
      </c>
      <c r="O331" s="143" t="s">
        <v>3465</v>
      </c>
      <c r="P331" s="153" t="s">
        <v>2524</v>
      </c>
      <c r="Q331" s="153" t="s">
        <v>2524</v>
      </c>
      <c r="R331" s="153" t="s">
        <v>2524</v>
      </c>
      <c r="S331" s="153" t="s">
        <v>2524</v>
      </c>
      <c r="T331" s="153"/>
      <c r="U331" s="348">
        <f t="shared" si="15"/>
        <v>5</v>
      </c>
      <c r="V331" s="153"/>
      <c r="W331" s="153" t="s">
        <v>1527</v>
      </c>
      <c r="X331" s="153"/>
      <c r="Y331" s="329" t="str">
        <f t="shared" si="18"/>
        <v xml:space="preserve"> </v>
      </c>
      <c r="Z331" s="3079"/>
      <c r="AA331" s="2158"/>
      <c r="AB331" s="2158"/>
      <c r="AC331" s="2158"/>
      <c r="AD331" s="2083"/>
    </row>
    <row r="332" spans="1:30">
      <c r="A332" s="2090">
        <f>A331+1</f>
        <v>4</v>
      </c>
      <c r="B332" s="808" t="s">
        <v>15422</v>
      </c>
      <c r="C332" s="142" t="s">
        <v>989</v>
      </c>
      <c r="D332" s="218" t="s">
        <v>2458</v>
      </c>
      <c r="E332" s="143" t="s">
        <v>986</v>
      </c>
      <c r="F332" s="142"/>
      <c r="G332" s="143" t="s">
        <v>987</v>
      </c>
      <c r="H332" s="2082"/>
      <c r="I332" s="1839"/>
      <c r="J332" s="155" t="s">
        <v>4490</v>
      </c>
      <c r="K332" s="161">
        <v>45</v>
      </c>
      <c r="L332" s="161">
        <v>12.5</v>
      </c>
      <c r="M332" s="153" t="s">
        <v>2524</v>
      </c>
      <c r="N332" s="153" t="s">
        <v>2524</v>
      </c>
      <c r="O332" s="143" t="s">
        <v>3465</v>
      </c>
      <c r="P332" s="153" t="s">
        <v>2524</v>
      </c>
      <c r="Q332" s="153" t="s">
        <v>2524</v>
      </c>
      <c r="R332" s="153" t="s">
        <v>2524</v>
      </c>
      <c r="S332" s="153" t="s">
        <v>2524</v>
      </c>
      <c r="T332" s="153"/>
      <c r="U332" s="348">
        <f t="shared" si="15"/>
        <v>5</v>
      </c>
      <c r="V332" s="153"/>
      <c r="W332" s="153" t="s">
        <v>1527</v>
      </c>
      <c r="X332" s="153"/>
      <c r="Y332" s="329" t="str">
        <f t="shared" si="18"/>
        <v xml:space="preserve"> </v>
      </c>
      <c r="Z332" s="3079"/>
      <c r="AA332" s="2158"/>
      <c r="AB332" s="2158"/>
      <c r="AC332" s="2158"/>
      <c r="AD332" s="2083"/>
    </row>
    <row r="333" spans="1:30">
      <c r="A333" s="2090">
        <f t="shared" si="19"/>
        <v>5</v>
      </c>
      <c r="B333" s="808" t="s">
        <v>15423</v>
      </c>
      <c r="C333" s="142" t="s">
        <v>990</v>
      </c>
      <c r="D333" s="218" t="s">
        <v>2449</v>
      </c>
      <c r="E333" s="143" t="s">
        <v>991</v>
      </c>
      <c r="F333" s="142"/>
      <c r="G333" s="143" t="s">
        <v>4859</v>
      </c>
      <c r="H333" s="2082"/>
      <c r="I333" s="1839"/>
      <c r="J333" s="155" t="s">
        <v>3373</v>
      </c>
      <c r="K333" s="161">
        <v>138</v>
      </c>
      <c r="L333" s="161">
        <v>2.5</v>
      </c>
      <c r="M333" s="161">
        <v>1500</v>
      </c>
      <c r="N333" s="143" t="s">
        <v>1374</v>
      </c>
      <c r="O333" s="143" t="s">
        <v>3960</v>
      </c>
      <c r="P333" s="143">
        <v>300</v>
      </c>
      <c r="Q333" s="161">
        <v>0</v>
      </c>
      <c r="R333" s="161">
        <v>2800</v>
      </c>
      <c r="S333" s="143" t="s">
        <v>1374</v>
      </c>
      <c r="T333" s="143"/>
      <c r="U333" s="348" t="str">
        <f t="shared" si="15"/>
        <v xml:space="preserve"> </v>
      </c>
      <c r="V333" s="143"/>
      <c r="W333" s="143"/>
      <c r="X333" s="143"/>
      <c r="Y333" s="329" t="str">
        <f t="shared" si="18"/>
        <v xml:space="preserve"> </v>
      </c>
      <c r="Z333" s="3079"/>
      <c r="AA333" s="2158"/>
      <c r="AB333" s="2158"/>
      <c r="AC333" s="2158"/>
      <c r="AD333" s="2083"/>
    </row>
    <row r="334" spans="1:30">
      <c r="A334" s="2090">
        <f t="shared" si="19"/>
        <v>6</v>
      </c>
      <c r="B334" s="808" t="s">
        <v>15424</v>
      </c>
      <c r="C334" s="142" t="s">
        <v>992</v>
      </c>
      <c r="D334" s="218" t="s">
        <v>2452</v>
      </c>
      <c r="E334" s="143" t="s">
        <v>991</v>
      </c>
      <c r="F334" s="142"/>
      <c r="G334" s="143" t="s">
        <v>4859</v>
      </c>
      <c r="H334" s="2082"/>
      <c r="I334" s="1839"/>
      <c r="J334" s="155" t="s">
        <v>4492</v>
      </c>
      <c r="K334" s="161">
        <v>142</v>
      </c>
      <c r="L334" s="161">
        <v>2</v>
      </c>
      <c r="M334" s="161">
        <v>6200</v>
      </c>
      <c r="N334" s="143" t="s">
        <v>1374</v>
      </c>
      <c r="O334" s="143" t="s">
        <v>3960</v>
      </c>
      <c r="P334" s="143">
        <v>300</v>
      </c>
      <c r="Q334" s="161">
        <v>0</v>
      </c>
      <c r="R334" s="161">
        <v>9500</v>
      </c>
      <c r="S334" s="143" t="s">
        <v>1374</v>
      </c>
      <c r="T334" s="143"/>
      <c r="U334" s="348">
        <f t="shared" si="15"/>
        <v>5</v>
      </c>
      <c r="V334" s="143"/>
      <c r="W334" s="143" t="s">
        <v>1527</v>
      </c>
      <c r="X334" s="143"/>
      <c r="Y334" s="329" t="str">
        <f t="shared" si="18"/>
        <v xml:space="preserve"> </v>
      </c>
      <c r="Z334" s="3079"/>
      <c r="AA334" s="2158"/>
      <c r="AB334" s="2158"/>
      <c r="AC334" s="2158"/>
      <c r="AD334" s="2083" t="s">
        <v>332</v>
      </c>
    </row>
    <row r="335" spans="1:30">
      <c r="A335" s="2090">
        <f t="shared" si="19"/>
        <v>7</v>
      </c>
      <c r="B335" s="808" t="s">
        <v>15425</v>
      </c>
      <c r="C335" s="142" t="s">
        <v>993</v>
      </c>
      <c r="D335" s="218" t="s">
        <v>2453</v>
      </c>
      <c r="E335" s="143" t="s">
        <v>19385</v>
      </c>
      <c r="F335" s="142" t="s">
        <v>19386</v>
      </c>
      <c r="G335" s="143" t="s">
        <v>4859</v>
      </c>
      <c r="H335" s="2082"/>
      <c r="I335" s="1839"/>
      <c r="J335" s="155" t="s">
        <v>4631</v>
      </c>
      <c r="K335" s="161">
        <v>120</v>
      </c>
      <c r="L335" s="161">
        <v>3.2</v>
      </c>
      <c r="M335" s="161">
        <v>100</v>
      </c>
      <c r="N335" s="143" t="s">
        <v>1713</v>
      </c>
      <c r="O335" s="143" t="s">
        <v>6507</v>
      </c>
      <c r="P335" s="143" t="s">
        <v>3404</v>
      </c>
      <c r="Q335" s="161">
        <v>0</v>
      </c>
      <c r="R335" s="161">
        <v>160</v>
      </c>
      <c r="S335" s="143" t="s">
        <v>1713</v>
      </c>
      <c r="T335" s="143"/>
      <c r="U335" s="348">
        <f t="shared" si="15"/>
        <v>5</v>
      </c>
      <c r="V335" s="143"/>
      <c r="W335" s="143" t="s">
        <v>1527</v>
      </c>
      <c r="X335" s="143"/>
      <c r="Y335" s="329" t="str">
        <f t="shared" si="18"/>
        <v xml:space="preserve"> </v>
      </c>
      <c r="Z335" s="3079"/>
      <c r="AA335" s="2158"/>
      <c r="AB335" s="2158"/>
      <c r="AC335" s="2158"/>
      <c r="AD335" s="2083" t="s">
        <v>330</v>
      </c>
    </row>
    <row r="336" spans="1:30">
      <c r="A336" s="2090">
        <f t="shared" si="19"/>
        <v>8</v>
      </c>
      <c r="B336" s="808" t="s">
        <v>15426</v>
      </c>
      <c r="C336" s="142" t="s">
        <v>970</v>
      </c>
      <c r="D336" s="218" t="s">
        <v>2453</v>
      </c>
      <c r="E336" s="143" t="s">
        <v>19383</v>
      </c>
      <c r="F336" s="142" t="s">
        <v>19384</v>
      </c>
      <c r="G336" s="161" t="s">
        <v>4859</v>
      </c>
      <c r="H336" s="2082"/>
      <c r="I336" s="1839"/>
      <c r="J336" s="155" t="s">
        <v>2286</v>
      </c>
      <c r="K336" s="161">
        <v>32</v>
      </c>
      <c r="L336" s="161">
        <v>6</v>
      </c>
      <c r="M336" s="161">
        <v>10</v>
      </c>
      <c r="N336" s="143" t="s">
        <v>1713</v>
      </c>
      <c r="O336" s="143" t="s">
        <v>6507</v>
      </c>
      <c r="P336" s="143" t="s">
        <v>3404</v>
      </c>
      <c r="Q336" s="161">
        <v>0</v>
      </c>
      <c r="R336" s="161">
        <v>16</v>
      </c>
      <c r="S336" s="143" t="s">
        <v>1713</v>
      </c>
      <c r="T336" s="143"/>
      <c r="U336" s="348">
        <f t="shared" si="15"/>
        <v>5</v>
      </c>
      <c r="V336" s="143"/>
      <c r="W336" s="143" t="s">
        <v>1527</v>
      </c>
      <c r="X336" s="143"/>
      <c r="Y336" s="329" t="str">
        <f t="shared" si="18"/>
        <v xml:space="preserve"> </v>
      </c>
      <c r="Z336" s="3079"/>
      <c r="AA336" s="2158"/>
      <c r="AB336" s="2158"/>
      <c r="AC336" s="2158"/>
      <c r="AD336" s="2083" t="s">
        <v>331</v>
      </c>
    </row>
    <row r="337" spans="1:30">
      <c r="A337" s="2090">
        <f t="shared" si="19"/>
        <v>9</v>
      </c>
      <c r="B337" s="808" t="s">
        <v>15427</v>
      </c>
      <c r="C337" s="142" t="s">
        <v>994</v>
      </c>
      <c r="D337" s="218" t="s">
        <v>2455</v>
      </c>
      <c r="E337" s="143" t="s">
        <v>4242</v>
      </c>
      <c r="F337" s="142"/>
      <c r="G337" s="143" t="s">
        <v>4859</v>
      </c>
      <c r="H337" s="2082"/>
      <c r="I337" s="1839"/>
      <c r="J337" s="155" t="s">
        <v>2286</v>
      </c>
      <c r="K337" s="161">
        <v>56.9</v>
      </c>
      <c r="L337" s="161">
        <v>3</v>
      </c>
      <c r="M337" s="161">
        <v>135</v>
      </c>
      <c r="N337" s="143" t="s">
        <v>1827</v>
      </c>
      <c r="O337" s="143" t="s">
        <v>995</v>
      </c>
      <c r="P337" s="143" t="s">
        <v>962</v>
      </c>
      <c r="Q337" s="161">
        <v>0</v>
      </c>
      <c r="R337" s="161">
        <v>250</v>
      </c>
      <c r="S337" s="143" t="s">
        <v>1827</v>
      </c>
      <c r="T337" s="143"/>
      <c r="U337" s="348">
        <f t="shared" si="15"/>
        <v>5</v>
      </c>
      <c r="V337" s="143"/>
      <c r="W337" s="143" t="s">
        <v>1527</v>
      </c>
      <c r="X337" s="143"/>
      <c r="Y337" s="329" t="str">
        <f t="shared" si="18"/>
        <v xml:space="preserve"> </v>
      </c>
      <c r="Z337" s="3079"/>
      <c r="AA337" s="2158"/>
      <c r="AB337" s="2158"/>
      <c r="AC337" s="2158"/>
      <c r="AD337" s="2083" t="s">
        <v>329</v>
      </c>
    </row>
    <row r="338" spans="1:30">
      <c r="A338" s="2090">
        <f>A337+1</f>
        <v>10</v>
      </c>
      <c r="B338" s="808" t="s">
        <v>15428</v>
      </c>
      <c r="C338" s="142" t="s">
        <v>996</v>
      </c>
      <c r="D338" s="218" t="s">
        <v>2454</v>
      </c>
      <c r="E338" s="143" t="s">
        <v>19373</v>
      </c>
      <c r="F338" s="142" t="s">
        <v>19374</v>
      </c>
      <c r="G338" s="143" t="s">
        <v>4859</v>
      </c>
      <c r="H338" s="2082"/>
      <c r="I338" s="1839"/>
      <c r="J338" s="155" t="s">
        <v>4631</v>
      </c>
      <c r="K338" s="161">
        <v>59.69</v>
      </c>
      <c r="L338" s="161">
        <v>3.2</v>
      </c>
      <c r="M338" s="161">
        <v>67.36</v>
      </c>
      <c r="N338" s="143" t="s">
        <v>1827</v>
      </c>
      <c r="O338" s="143" t="s">
        <v>995</v>
      </c>
      <c r="P338" s="143" t="s">
        <v>962</v>
      </c>
      <c r="Q338" s="161">
        <v>0</v>
      </c>
      <c r="R338" s="161">
        <v>180</v>
      </c>
      <c r="S338" s="143" t="s">
        <v>1827</v>
      </c>
      <c r="T338" s="143"/>
      <c r="U338" s="348">
        <f t="shared" si="15"/>
        <v>5</v>
      </c>
      <c r="V338" s="143"/>
      <c r="W338" s="143" t="s">
        <v>1527</v>
      </c>
      <c r="X338" s="143"/>
      <c r="Y338" s="329" t="str">
        <f t="shared" si="18"/>
        <v xml:space="preserve"> </v>
      </c>
      <c r="Z338" s="3079"/>
      <c r="AA338" s="2158"/>
      <c r="AB338" s="2158"/>
      <c r="AC338" s="2158"/>
      <c r="AD338" s="2083" t="s">
        <v>328</v>
      </c>
    </row>
    <row r="339" spans="1:30">
      <c r="A339" s="2090">
        <f t="shared" ref="A339:A348" si="20">A338+1</f>
        <v>11</v>
      </c>
      <c r="B339" s="808" t="s">
        <v>15429</v>
      </c>
      <c r="C339" s="142" t="s">
        <v>4249</v>
      </c>
      <c r="D339" s="218" t="s">
        <v>2455</v>
      </c>
      <c r="E339" s="143" t="s">
        <v>4242</v>
      </c>
      <c r="F339" s="142"/>
      <c r="G339" s="143" t="s">
        <v>4859</v>
      </c>
      <c r="H339" s="2082"/>
      <c r="I339" s="1839"/>
      <c r="J339" s="155" t="s">
        <v>2286</v>
      </c>
      <c r="K339" s="161">
        <v>55.12</v>
      </c>
      <c r="L339" s="161">
        <v>6</v>
      </c>
      <c r="M339" s="161">
        <v>65</v>
      </c>
      <c r="N339" s="143" t="s">
        <v>1827</v>
      </c>
      <c r="O339" s="143" t="s">
        <v>995</v>
      </c>
      <c r="P339" s="143" t="s">
        <v>962</v>
      </c>
      <c r="Q339" s="161">
        <v>0</v>
      </c>
      <c r="R339" s="161">
        <v>180</v>
      </c>
      <c r="S339" s="143" t="s">
        <v>1827</v>
      </c>
      <c r="T339" s="143"/>
      <c r="U339" s="348">
        <f t="shared" si="15"/>
        <v>5</v>
      </c>
      <c r="V339" s="143"/>
      <c r="W339" s="143" t="s">
        <v>1527</v>
      </c>
      <c r="X339" s="143"/>
      <c r="Y339" s="329" t="str">
        <f t="shared" si="18"/>
        <v xml:space="preserve"> </v>
      </c>
      <c r="Z339" s="3079"/>
      <c r="AA339" s="2158"/>
      <c r="AB339" s="2158"/>
      <c r="AC339" s="2158"/>
      <c r="AD339" s="2083" t="s">
        <v>328</v>
      </c>
    </row>
    <row r="340" spans="1:30">
      <c r="A340" s="2090">
        <f>A339+1</f>
        <v>12</v>
      </c>
      <c r="B340" s="808" t="s">
        <v>15430</v>
      </c>
      <c r="C340" s="142" t="s">
        <v>4248</v>
      </c>
      <c r="D340" s="218" t="s">
        <v>2454</v>
      </c>
      <c r="E340" s="143" t="s">
        <v>4242</v>
      </c>
      <c r="F340" s="142"/>
      <c r="G340" s="143" t="s">
        <v>4859</v>
      </c>
      <c r="H340" s="2082"/>
      <c r="I340" s="1839"/>
      <c r="J340" s="155" t="s">
        <v>4631</v>
      </c>
      <c r="K340" s="161">
        <v>41</v>
      </c>
      <c r="L340" s="161">
        <v>1.8</v>
      </c>
      <c r="M340" s="161">
        <v>3</v>
      </c>
      <c r="N340" s="143" t="s">
        <v>1827</v>
      </c>
      <c r="O340" s="143" t="s">
        <v>995</v>
      </c>
      <c r="P340" s="143" t="s">
        <v>962</v>
      </c>
      <c r="Q340" s="161">
        <v>0</v>
      </c>
      <c r="R340" s="161">
        <v>17.5</v>
      </c>
      <c r="S340" s="143" t="s">
        <v>1827</v>
      </c>
      <c r="T340" s="143"/>
      <c r="U340" s="348">
        <f t="shared" si="15"/>
        <v>5</v>
      </c>
      <c r="V340" s="143"/>
      <c r="W340" s="143" t="s">
        <v>1527</v>
      </c>
      <c r="X340" s="143"/>
      <c r="Y340" s="329" t="str">
        <f t="shared" si="18"/>
        <v xml:space="preserve"> </v>
      </c>
      <c r="Z340" s="3079"/>
      <c r="AA340" s="2158"/>
      <c r="AB340" s="2158"/>
      <c r="AC340" s="2158"/>
      <c r="AD340" s="2083"/>
    </row>
    <row r="341" spans="1:30">
      <c r="A341" s="2090">
        <f t="shared" si="20"/>
        <v>13</v>
      </c>
      <c r="B341" s="808" t="s">
        <v>15431</v>
      </c>
      <c r="C341" s="142" t="s">
        <v>997</v>
      </c>
      <c r="D341" s="218" t="s">
        <v>2454</v>
      </c>
      <c r="E341" s="143" t="s">
        <v>4242</v>
      </c>
      <c r="F341" s="142"/>
      <c r="G341" s="143" t="s">
        <v>4859</v>
      </c>
      <c r="H341" s="2082"/>
      <c r="I341" s="1839"/>
      <c r="J341" s="155" t="s">
        <v>4631</v>
      </c>
      <c r="K341" s="161">
        <v>40</v>
      </c>
      <c r="L341" s="161">
        <v>3.5</v>
      </c>
      <c r="M341" s="161">
        <v>57.58</v>
      </c>
      <c r="N341" s="143" t="s">
        <v>1827</v>
      </c>
      <c r="O341" s="143" t="s">
        <v>995</v>
      </c>
      <c r="P341" s="143" t="s">
        <v>962</v>
      </c>
      <c r="Q341" s="161">
        <v>0</v>
      </c>
      <c r="R341" s="161">
        <v>180</v>
      </c>
      <c r="S341" s="143" t="s">
        <v>1827</v>
      </c>
      <c r="T341" s="143"/>
      <c r="U341" s="348">
        <f t="shared" si="15"/>
        <v>5</v>
      </c>
      <c r="V341" s="143"/>
      <c r="W341" s="143" t="s">
        <v>1527</v>
      </c>
      <c r="X341" s="143"/>
      <c r="Y341" s="329" t="str">
        <f t="shared" si="18"/>
        <v xml:space="preserve"> </v>
      </c>
      <c r="Z341" s="3079"/>
      <c r="AA341" s="2158"/>
      <c r="AB341" s="2158"/>
      <c r="AC341" s="2158"/>
      <c r="AD341" s="2083" t="s">
        <v>328</v>
      </c>
    </row>
    <row r="342" spans="1:30">
      <c r="A342" s="2090">
        <f t="shared" si="20"/>
        <v>14</v>
      </c>
      <c r="B342" s="808" t="s">
        <v>15432</v>
      </c>
      <c r="C342" s="142" t="s">
        <v>998</v>
      </c>
      <c r="D342" s="218" t="s">
        <v>2452</v>
      </c>
      <c r="E342" s="143" t="s">
        <v>19390</v>
      </c>
      <c r="F342" s="142" t="s">
        <v>19391</v>
      </c>
      <c r="G342" s="143" t="s">
        <v>4859</v>
      </c>
      <c r="H342" s="2082"/>
      <c r="I342" s="1839"/>
      <c r="J342" s="155" t="s">
        <v>2286</v>
      </c>
      <c r="K342" s="161">
        <v>32</v>
      </c>
      <c r="L342" s="161">
        <v>6</v>
      </c>
      <c r="M342" s="161">
        <v>923</v>
      </c>
      <c r="N342" s="143" t="s">
        <v>1713</v>
      </c>
      <c r="O342" s="143" t="s">
        <v>984</v>
      </c>
      <c r="P342" s="143" t="s">
        <v>19392</v>
      </c>
      <c r="Q342" s="161">
        <v>0</v>
      </c>
      <c r="R342" s="161">
        <v>1000</v>
      </c>
      <c r="S342" s="143" t="s">
        <v>1713</v>
      </c>
      <c r="T342" s="143"/>
      <c r="U342" s="348">
        <f t="shared" si="15"/>
        <v>5</v>
      </c>
      <c r="V342" s="143"/>
      <c r="W342" s="143" t="s">
        <v>1527</v>
      </c>
      <c r="X342" s="143"/>
      <c r="Y342" s="329" t="str">
        <f t="shared" si="18"/>
        <v xml:space="preserve"> </v>
      </c>
      <c r="Z342" s="3079"/>
      <c r="AA342" s="2158"/>
      <c r="AB342" s="2158"/>
      <c r="AC342" s="2158"/>
      <c r="AD342" s="2083"/>
    </row>
    <row r="343" spans="1:30">
      <c r="A343" s="2090">
        <f t="shared" si="20"/>
        <v>15</v>
      </c>
      <c r="B343" s="808" t="s">
        <v>15433</v>
      </c>
      <c r="C343" s="142" t="s">
        <v>3494</v>
      </c>
      <c r="D343" s="280">
        <v>381</v>
      </c>
      <c r="E343" s="143" t="s">
        <v>19075</v>
      </c>
      <c r="F343" s="142"/>
      <c r="G343" s="143" t="s">
        <v>19072</v>
      </c>
      <c r="H343" s="2082">
        <v>210596000</v>
      </c>
      <c r="I343" s="1839"/>
      <c r="J343" s="155" t="s">
        <v>1970</v>
      </c>
      <c r="K343" s="161">
        <v>-24.27</v>
      </c>
      <c r="L343" s="161">
        <v>20.5</v>
      </c>
      <c r="M343" s="161">
        <v>4170</v>
      </c>
      <c r="N343" s="143" t="s">
        <v>1374</v>
      </c>
      <c r="O343" s="143" t="s">
        <v>19001</v>
      </c>
      <c r="P343" s="143">
        <v>300</v>
      </c>
      <c r="Q343" s="161">
        <v>0</v>
      </c>
      <c r="R343" s="161">
        <v>6000</v>
      </c>
      <c r="S343" s="143" t="s">
        <v>1374</v>
      </c>
      <c r="T343" s="143"/>
      <c r="U343" s="348" t="str">
        <f t="shared" si="15"/>
        <v xml:space="preserve"> </v>
      </c>
      <c r="V343" s="143"/>
      <c r="W343" s="143"/>
      <c r="X343" s="143" t="s">
        <v>19074</v>
      </c>
      <c r="Y343" s="329" t="str">
        <f t="shared" si="18"/>
        <v xml:space="preserve"> </v>
      </c>
      <c r="Z343" s="3087"/>
      <c r="AA343" s="2158"/>
      <c r="AB343" s="2158"/>
      <c r="AC343" s="2158"/>
      <c r="AD343" s="2083" t="s">
        <v>333</v>
      </c>
    </row>
    <row r="344" spans="1:30">
      <c r="A344" s="2090">
        <f t="shared" si="20"/>
        <v>16</v>
      </c>
      <c r="B344" s="3119" t="s">
        <v>20014</v>
      </c>
      <c r="C344" s="189" t="s">
        <v>20015</v>
      </c>
      <c r="D344" s="2886"/>
      <c r="E344" s="33" t="s">
        <v>1084</v>
      </c>
      <c r="F344" s="30"/>
      <c r="G344" s="33" t="s">
        <v>2963</v>
      </c>
      <c r="H344" s="194"/>
      <c r="I344" s="1839"/>
      <c r="J344" s="44"/>
      <c r="K344" s="43">
        <v>150</v>
      </c>
      <c r="L344" s="43">
        <v>20</v>
      </c>
      <c r="M344" s="43">
        <v>12.6</v>
      </c>
      <c r="N344" s="33" t="s">
        <v>818</v>
      </c>
      <c r="O344" s="33" t="s">
        <v>120</v>
      </c>
      <c r="P344" s="33" t="s">
        <v>3205</v>
      </c>
      <c r="Q344" s="43">
        <v>0</v>
      </c>
      <c r="R344" s="43">
        <v>30</v>
      </c>
      <c r="S344" s="33" t="s">
        <v>818</v>
      </c>
      <c r="T344" s="2176"/>
      <c r="U344" s="777"/>
      <c r="V344" s="2176"/>
      <c r="W344" s="2176"/>
      <c r="X344" s="2176"/>
      <c r="Y344" s="2178"/>
      <c r="Z344" s="3117">
        <v>45865</v>
      </c>
      <c r="AA344" s="2177"/>
      <c r="AB344" s="2177"/>
      <c r="AC344" s="2177"/>
      <c r="AD344" s="3118" t="s">
        <v>20016</v>
      </c>
    </row>
    <row r="345" spans="1:30" s="2085" customFormat="1">
      <c r="A345" s="2090">
        <f t="shared" si="20"/>
        <v>17</v>
      </c>
      <c r="B345" s="144" t="s">
        <v>15434</v>
      </c>
      <c r="C345" s="137"/>
      <c r="D345" s="137" t="s">
        <v>3799</v>
      </c>
      <c r="E345" s="137"/>
      <c r="F345" s="137"/>
      <c r="G345" s="137"/>
      <c r="H345" s="1829"/>
      <c r="I345" s="1839" t="s">
        <v>12479</v>
      </c>
      <c r="J345" s="137"/>
      <c r="K345" s="1012"/>
      <c r="L345" s="1012"/>
      <c r="M345" s="1012"/>
      <c r="N345" s="1012"/>
      <c r="O345" s="137"/>
      <c r="P345" s="137"/>
      <c r="Q345" s="1012"/>
      <c r="R345" s="1012"/>
      <c r="S345" s="1012"/>
      <c r="T345" s="1012"/>
      <c r="U345" s="1012"/>
      <c r="V345" s="1012"/>
      <c r="W345" s="1012"/>
      <c r="X345" s="1012"/>
      <c r="Y345" s="2181"/>
      <c r="Z345" s="3088"/>
      <c r="AA345" s="2181"/>
      <c r="AB345" s="2181"/>
      <c r="AC345" s="2181"/>
      <c r="AD345" s="137"/>
    </row>
    <row r="346" spans="1:30">
      <c r="A346" s="2090">
        <f t="shared" si="20"/>
        <v>18</v>
      </c>
      <c r="B346" s="808" t="s">
        <v>15435</v>
      </c>
      <c r="C346" s="142" t="s">
        <v>3493</v>
      </c>
      <c r="D346" s="218" t="s">
        <v>2197</v>
      </c>
      <c r="E346" s="143" t="s">
        <v>19076</v>
      </c>
      <c r="F346" s="142"/>
      <c r="G346" s="143" t="s">
        <v>19072</v>
      </c>
      <c r="H346" s="2082">
        <v>251835000</v>
      </c>
      <c r="I346" s="1839"/>
      <c r="J346" s="155" t="s">
        <v>1970</v>
      </c>
      <c r="K346" s="161">
        <v>-24.27</v>
      </c>
      <c r="L346" s="161">
        <v>17.2</v>
      </c>
      <c r="M346" s="161">
        <v>11</v>
      </c>
      <c r="N346" s="143" t="s">
        <v>1971</v>
      </c>
      <c r="O346" s="143" t="s">
        <v>19001</v>
      </c>
      <c r="P346" s="143">
        <v>300</v>
      </c>
      <c r="Q346" s="161">
        <v>0</v>
      </c>
      <c r="R346" s="161">
        <v>40</v>
      </c>
      <c r="S346" s="143" t="s">
        <v>1971</v>
      </c>
      <c r="T346" s="143"/>
      <c r="U346" s="348">
        <f t="shared" si="15"/>
        <v>5</v>
      </c>
      <c r="V346" s="143"/>
      <c r="W346" s="143" t="s">
        <v>1527</v>
      </c>
      <c r="X346" s="143" t="s">
        <v>19073</v>
      </c>
      <c r="Y346" s="329" t="str">
        <f t="shared" si="18"/>
        <v xml:space="preserve"> </v>
      </c>
      <c r="Z346" s="3087">
        <v>45413</v>
      </c>
      <c r="AA346" s="2158"/>
      <c r="AB346" s="2158"/>
      <c r="AC346" s="2158"/>
      <c r="AD346" s="2083"/>
    </row>
    <row r="347" spans="1:30">
      <c r="A347" s="2090">
        <f t="shared" si="20"/>
        <v>19</v>
      </c>
      <c r="B347" s="808" t="s">
        <v>15436</v>
      </c>
      <c r="C347" s="142" t="s">
        <v>3493</v>
      </c>
      <c r="D347" s="218" t="s">
        <v>2197</v>
      </c>
      <c r="E347" s="143" t="s">
        <v>6393</v>
      </c>
      <c r="F347" s="142"/>
      <c r="G347" s="143" t="s">
        <v>6339</v>
      </c>
      <c r="H347" s="2082"/>
      <c r="I347" s="1839"/>
      <c r="J347" s="155" t="s">
        <v>1970</v>
      </c>
      <c r="K347" s="161">
        <v>-24.27</v>
      </c>
      <c r="L347" s="161">
        <v>17.2</v>
      </c>
      <c r="M347" s="161">
        <v>11</v>
      </c>
      <c r="N347" s="143" t="s">
        <v>1971</v>
      </c>
      <c r="O347" s="143" t="s">
        <v>1963</v>
      </c>
      <c r="P347" s="143">
        <v>300</v>
      </c>
      <c r="Q347" s="161">
        <v>0</v>
      </c>
      <c r="R347" s="161">
        <v>40</v>
      </c>
      <c r="S347" s="143" t="s">
        <v>1971</v>
      </c>
      <c r="T347" s="143"/>
      <c r="U347" s="348">
        <f>IF(ISERROR(INDEX(data,MATCH(LEN(W347),item,0),2))," ",INDEX(data,MATCH(LEN(W347),item,0),2))</f>
        <v>5</v>
      </c>
      <c r="V347" s="143"/>
      <c r="W347" s="143" t="s">
        <v>1527</v>
      </c>
      <c r="X347" s="143"/>
      <c r="Y347" s="329" t="str">
        <f t="shared" si="18"/>
        <v xml:space="preserve"> </v>
      </c>
      <c r="Z347" s="3079"/>
      <c r="AA347" s="2158"/>
      <c r="AB347" s="2158"/>
      <c r="AC347" s="2158"/>
      <c r="AD347" s="2083"/>
    </row>
    <row r="348" spans="1:30">
      <c r="A348" s="2090">
        <f t="shared" si="20"/>
        <v>20</v>
      </c>
      <c r="B348" s="808" t="s">
        <v>15418</v>
      </c>
      <c r="C348" s="142" t="s">
        <v>1973</v>
      </c>
      <c r="D348" s="218" t="s">
        <v>1972</v>
      </c>
      <c r="E348" s="143" t="s">
        <v>1975</v>
      </c>
      <c r="F348" s="142"/>
      <c r="G348" s="143" t="s">
        <v>4859</v>
      </c>
      <c r="H348" s="2082"/>
      <c r="I348" s="1839"/>
      <c r="J348" s="155" t="s">
        <v>1974</v>
      </c>
      <c r="K348" s="161">
        <v>43</v>
      </c>
      <c r="L348" s="161">
        <v>1.0999999999999999E-2</v>
      </c>
      <c r="M348" s="161">
        <v>34542</v>
      </c>
      <c r="N348" s="143" t="s">
        <v>1374</v>
      </c>
      <c r="O348" s="143" t="s">
        <v>4597</v>
      </c>
      <c r="P348" s="143">
        <v>150</v>
      </c>
      <c r="Q348" s="161">
        <v>0</v>
      </c>
      <c r="R348" s="161">
        <v>20</v>
      </c>
      <c r="S348" s="143" t="s">
        <v>1385</v>
      </c>
      <c r="T348" s="143"/>
      <c r="U348" s="348">
        <f t="shared" si="15"/>
        <v>5</v>
      </c>
      <c r="V348" s="143"/>
      <c r="W348" s="143" t="s">
        <v>1527</v>
      </c>
      <c r="X348" s="143"/>
      <c r="Y348" s="329" t="str">
        <f t="shared" si="18"/>
        <v xml:space="preserve"> </v>
      </c>
      <c r="Z348" s="3079"/>
      <c r="AA348" s="2158"/>
      <c r="AB348" s="2158"/>
      <c r="AC348" s="2158"/>
      <c r="AD348" s="2083"/>
    </row>
    <row r="349" spans="1:30">
      <c r="A349" s="2090"/>
      <c r="B349" s="2093"/>
      <c r="C349" s="142"/>
      <c r="D349" s="218"/>
      <c r="E349" s="143"/>
      <c r="F349" s="142"/>
      <c r="G349" s="143"/>
      <c r="H349" s="2082"/>
      <c r="I349" s="1839"/>
      <c r="J349" s="155"/>
      <c r="K349" s="161"/>
      <c r="L349" s="161"/>
      <c r="M349" s="161"/>
      <c r="N349" s="143"/>
      <c r="O349" s="143"/>
      <c r="P349" s="143"/>
      <c r="Q349" s="161"/>
      <c r="R349" s="161"/>
      <c r="S349" s="143"/>
      <c r="T349" s="143"/>
      <c r="U349" s="348" t="str">
        <f>IF(ISERROR(INDEX(data,MATCH(LEN(W349),item,0),2))," ",INDEX(data,MATCH(LEN(W349),item,0),2))</f>
        <v xml:space="preserve"> </v>
      </c>
      <c r="V349" s="143"/>
      <c r="W349" s="143"/>
      <c r="X349" s="143"/>
      <c r="Y349" s="329" t="str">
        <f t="shared" si="18"/>
        <v xml:space="preserve"> </v>
      </c>
      <c r="Z349" s="3079"/>
      <c r="AA349" s="2158"/>
      <c r="AB349" s="2158"/>
      <c r="AC349" s="2158"/>
      <c r="AD349" s="2083"/>
    </row>
    <row r="350" spans="1:30">
      <c r="A350" s="2071"/>
      <c r="B350" s="2091" t="s">
        <v>6328</v>
      </c>
      <c r="C350" s="142"/>
      <c r="D350" s="218"/>
      <c r="E350" s="143"/>
      <c r="F350" s="142"/>
      <c r="G350" s="143"/>
      <c r="H350" s="2082"/>
      <c r="I350" s="1839"/>
      <c r="J350" s="155"/>
      <c r="K350" s="161"/>
      <c r="L350" s="161"/>
      <c r="M350" s="161"/>
      <c r="N350" s="143"/>
      <c r="O350" s="143"/>
      <c r="P350" s="143"/>
      <c r="Q350" s="161"/>
      <c r="R350" s="161"/>
      <c r="S350" s="143"/>
      <c r="T350" s="143"/>
      <c r="U350" s="348" t="str">
        <f>IF(ISERROR(INDEX(data,MATCH(LEN(W350),item,0),2))," ",INDEX(data,MATCH(LEN(W350),item,0),2))</f>
        <v xml:space="preserve"> </v>
      </c>
      <c r="V350" s="143"/>
      <c r="W350" s="143"/>
      <c r="X350" s="143"/>
      <c r="Y350" s="329" t="str">
        <f t="shared" si="18"/>
        <v xml:space="preserve"> </v>
      </c>
      <c r="Z350" s="3079"/>
      <c r="AA350" s="2158"/>
      <c r="AB350" s="2158"/>
      <c r="AC350" s="2158"/>
      <c r="AD350" s="2083"/>
    </row>
    <row r="351" spans="1:30">
      <c r="A351" s="2090">
        <f>A411+1</f>
        <v>1</v>
      </c>
      <c r="B351" s="808" t="s">
        <v>15437</v>
      </c>
      <c r="C351" s="142" t="s">
        <v>4205</v>
      </c>
      <c r="D351" s="218" t="s">
        <v>6328</v>
      </c>
      <c r="E351" s="143" t="s">
        <v>6390</v>
      </c>
      <c r="F351" s="142"/>
      <c r="G351" s="143" t="s">
        <v>3581</v>
      </c>
      <c r="H351" s="2082"/>
      <c r="I351" s="1839"/>
      <c r="J351" s="155" t="s">
        <v>3373</v>
      </c>
      <c r="K351" s="161">
        <v>230</v>
      </c>
      <c r="L351" s="161">
        <v>15</v>
      </c>
      <c r="M351" s="161"/>
      <c r="N351" s="143" t="s">
        <v>1827</v>
      </c>
      <c r="O351" s="143" t="s">
        <v>1963</v>
      </c>
      <c r="P351" s="143" t="s">
        <v>2524</v>
      </c>
      <c r="Q351" s="161"/>
      <c r="R351" s="161"/>
      <c r="S351" s="143" t="s">
        <v>1827</v>
      </c>
      <c r="T351" s="143"/>
      <c r="U351" s="348">
        <f>IF(ISERROR(INDEX(data,MATCH(LEN(W351),item,0),2))," ",INDEX(data,MATCH(LEN(W351),item,0),2))</f>
        <v>125</v>
      </c>
      <c r="V351" s="143" t="s">
        <v>4239</v>
      </c>
      <c r="W351" s="331" t="s">
        <v>698</v>
      </c>
      <c r="X351" s="331"/>
      <c r="Y351" s="329" t="str">
        <f t="shared" si="18"/>
        <v xml:space="preserve"> </v>
      </c>
      <c r="Z351" s="3079"/>
      <c r="AA351" s="2158"/>
      <c r="AB351" s="2158"/>
      <c r="AC351" s="2158"/>
      <c r="AD351" s="2083" t="s">
        <v>6391</v>
      </c>
    </row>
    <row r="352" spans="1:30">
      <c r="A352" s="2090"/>
      <c r="B352" s="2093"/>
      <c r="C352" s="142"/>
      <c r="D352" s="218"/>
      <c r="E352" s="143"/>
      <c r="F352" s="142"/>
      <c r="G352" s="143"/>
      <c r="H352" s="2082"/>
      <c r="I352" s="1839"/>
      <c r="J352" s="155"/>
      <c r="K352" s="161"/>
      <c r="L352" s="161"/>
      <c r="M352" s="161"/>
      <c r="N352" s="143"/>
      <c r="O352" s="143"/>
      <c r="P352" s="143"/>
      <c r="Q352" s="161"/>
      <c r="R352" s="161"/>
      <c r="S352" s="143"/>
      <c r="T352" s="143"/>
      <c r="U352" s="348" t="str">
        <f>IF(ISERROR(INDEX(data,MATCH(LEN(W352),item,0),2))," ",INDEX(data,MATCH(LEN(W352),item,0),2))</f>
        <v xml:space="preserve"> </v>
      </c>
      <c r="V352" s="143"/>
      <c r="W352" s="143"/>
      <c r="X352" s="143"/>
      <c r="Y352" s="329" t="str">
        <f t="shared" si="18"/>
        <v xml:space="preserve"> </v>
      </c>
      <c r="Z352" s="3079"/>
      <c r="AA352" s="2158"/>
      <c r="AB352" s="2158"/>
      <c r="AC352" s="2158"/>
      <c r="AD352" s="2083"/>
    </row>
    <row r="353" spans="1:30">
      <c r="A353" s="2071"/>
      <c r="B353" s="2091" t="s">
        <v>6504</v>
      </c>
      <c r="C353" s="142"/>
      <c r="D353" s="218"/>
      <c r="E353" s="143"/>
      <c r="F353" s="142"/>
      <c r="G353" s="143"/>
      <c r="H353" s="2082"/>
      <c r="I353" s="1839"/>
      <c r="J353" s="155"/>
      <c r="K353" s="161"/>
      <c r="L353" s="161"/>
      <c r="M353" s="161"/>
      <c r="N353" s="143"/>
      <c r="O353" s="143"/>
      <c r="P353" s="143"/>
      <c r="Q353" s="161"/>
      <c r="R353" s="161"/>
      <c r="S353" s="143"/>
      <c r="T353" s="143"/>
      <c r="U353" s="348" t="str">
        <f>IF(ISERROR(INDEX(data,MATCH(LEN(W353),item,0),2))," ",INDEX(data,MATCH(LEN(W353),item,0),2))</f>
        <v xml:space="preserve"> </v>
      </c>
      <c r="V353" s="143"/>
      <c r="W353" s="143"/>
      <c r="X353" s="143"/>
      <c r="Y353" s="329" t="str">
        <f t="shared" si="18"/>
        <v xml:space="preserve"> </v>
      </c>
      <c r="Z353" s="3079"/>
      <c r="AA353" s="2158"/>
      <c r="AB353" s="2158"/>
      <c r="AC353" s="2158"/>
      <c r="AD353" s="2083"/>
    </row>
    <row r="354" spans="1:30">
      <c r="A354" s="2090">
        <v>1</v>
      </c>
      <c r="B354" s="2094" t="s">
        <v>15438</v>
      </c>
      <c r="C354" s="142" t="s">
        <v>19161</v>
      </c>
      <c r="D354" s="218" t="s">
        <v>6522</v>
      </c>
      <c r="E354" s="143" t="s">
        <v>6524</v>
      </c>
      <c r="F354" s="142"/>
      <c r="G354" s="143" t="s">
        <v>6523</v>
      </c>
      <c r="H354" s="2082"/>
      <c r="I354" s="1839"/>
      <c r="J354" s="155" t="s">
        <v>552</v>
      </c>
      <c r="K354" s="161"/>
      <c r="L354" s="161" t="s">
        <v>6528</v>
      </c>
      <c r="M354" s="161"/>
      <c r="N354" s="143" t="s">
        <v>6525</v>
      </c>
      <c r="O354" s="143" t="s">
        <v>6526</v>
      </c>
      <c r="P354" s="143" t="s">
        <v>6527</v>
      </c>
      <c r="Q354" s="161">
        <v>30</v>
      </c>
      <c r="R354" s="161">
        <v>3000</v>
      </c>
      <c r="S354" s="143" t="s">
        <v>6525</v>
      </c>
      <c r="T354" s="143"/>
      <c r="U354" s="348"/>
      <c r="V354" s="143"/>
      <c r="W354" s="2095" t="s">
        <v>1527</v>
      </c>
      <c r="X354" s="143">
        <v>90002062</v>
      </c>
      <c r="Y354" s="329" t="str">
        <f t="shared" si="18"/>
        <v xml:space="preserve"> </v>
      </c>
      <c r="Z354" s="3079"/>
      <c r="AA354" s="2158"/>
      <c r="AB354" s="2158"/>
      <c r="AC354" s="2158"/>
      <c r="AD354" s="2083"/>
    </row>
    <row r="355" spans="1:30">
      <c r="A355" s="2090">
        <v>2</v>
      </c>
      <c r="B355" s="2094" t="s">
        <v>15439</v>
      </c>
      <c r="C355" s="142" t="s">
        <v>19161</v>
      </c>
      <c r="D355" s="218"/>
      <c r="E355" s="143" t="s">
        <v>6540</v>
      </c>
      <c r="F355" s="142"/>
      <c r="G355" s="143" t="s">
        <v>6523</v>
      </c>
      <c r="H355" s="2082"/>
      <c r="I355" s="1839"/>
      <c r="J355" s="155"/>
      <c r="K355" s="161"/>
      <c r="L355" s="161" t="s">
        <v>6528</v>
      </c>
      <c r="M355" s="161"/>
      <c r="N355" s="143" t="s">
        <v>6525</v>
      </c>
      <c r="O355" s="143" t="s">
        <v>6526</v>
      </c>
      <c r="P355" s="143"/>
      <c r="Q355" s="161">
        <v>60</v>
      </c>
      <c r="R355" s="161">
        <v>6000</v>
      </c>
      <c r="S355" s="143" t="s">
        <v>6525</v>
      </c>
      <c r="T355" s="143"/>
      <c r="U355" s="348"/>
      <c r="V355" s="143"/>
      <c r="W355" s="2095" t="s">
        <v>1527</v>
      </c>
      <c r="X355" s="2095"/>
      <c r="Y355" s="329" t="str">
        <f t="shared" si="18"/>
        <v xml:space="preserve"> </v>
      </c>
      <c r="Z355" s="3079"/>
      <c r="AA355" s="2158"/>
      <c r="AB355" s="2158"/>
      <c r="AC355" s="2158"/>
      <c r="AD355" s="2083"/>
    </row>
    <row r="356" spans="1:30">
      <c r="A356" s="2090"/>
      <c r="B356" s="2096"/>
      <c r="C356" s="142"/>
      <c r="D356" s="218"/>
      <c r="E356" s="143"/>
      <c r="F356" s="142"/>
      <c r="G356" s="143"/>
      <c r="H356" s="2082"/>
      <c r="I356" s="1839"/>
      <c r="J356" s="155"/>
      <c r="K356" s="161"/>
      <c r="L356" s="161"/>
      <c r="M356" s="161"/>
      <c r="N356" s="143"/>
      <c r="O356" s="143"/>
      <c r="P356" s="143"/>
      <c r="Q356" s="161"/>
      <c r="R356" s="161"/>
      <c r="S356" s="143"/>
      <c r="T356" s="143"/>
      <c r="U356" s="348"/>
      <c r="V356" s="143"/>
      <c r="W356" s="2095"/>
      <c r="X356" s="2095"/>
      <c r="Y356" s="329"/>
      <c r="Z356" s="3079"/>
      <c r="AA356" s="2158"/>
      <c r="AB356" s="2158"/>
      <c r="AC356" s="2158"/>
      <c r="AD356" s="2083"/>
    </row>
    <row r="357" spans="1:30">
      <c r="A357" s="2071"/>
      <c r="B357" s="2091" t="s">
        <v>13046</v>
      </c>
      <c r="C357" s="142"/>
      <c r="D357" s="218"/>
      <c r="E357" s="143"/>
      <c r="F357" s="142"/>
      <c r="G357" s="143"/>
      <c r="H357" s="2082"/>
      <c r="I357" s="1839"/>
      <c r="J357" s="155"/>
      <c r="K357" s="161"/>
      <c r="L357" s="161"/>
      <c r="M357" s="161"/>
      <c r="N357" s="143"/>
      <c r="O357" s="143"/>
      <c r="P357" s="143"/>
      <c r="Q357" s="161"/>
      <c r="R357" s="161"/>
      <c r="S357" s="143"/>
      <c r="T357" s="143"/>
      <c r="U357" s="348" t="str">
        <f>IF(ISERROR(INDEX(data,MATCH(LEN(W357),item,0),2))," ",INDEX(data,MATCH(LEN(W357),item,0),2))</f>
        <v xml:space="preserve"> </v>
      </c>
      <c r="V357" s="143"/>
      <c r="W357" s="143"/>
      <c r="X357" s="143"/>
      <c r="Y357" s="329" t="str">
        <f>IF(ISERROR(INDEX(data1,MATCH(X357,item1,0),4))," ",INDEX(data1,MATCH(X357,item1,0),4))</f>
        <v xml:space="preserve"> </v>
      </c>
      <c r="Z357" s="3079"/>
      <c r="AA357" s="2158"/>
      <c r="AB357" s="2158"/>
      <c r="AC357" s="2158"/>
      <c r="AD357" s="2083"/>
    </row>
    <row r="358" spans="1:30">
      <c r="A358" s="2090">
        <v>1</v>
      </c>
      <c r="B358" s="2094" t="s">
        <v>15440</v>
      </c>
      <c r="C358" s="142" t="s">
        <v>3175</v>
      </c>
      <c r="D358" s="218" t="s">
        <v>1104</v>
      </c>
      <c r="E358" s="2740" t="s">
        <v>13349</v>
      </c>
      <c r="F358" s="142"/>
      <c r="G358" s="143" t="s">
        <v>3581</v>
      </c>
      <c r="H358" s="2082">
        <v>16740000</v>
      </c>
      <c r="I358" s="1839"/>
      <c r="J358" s="155" t="s">
        <v>537</v>
      </c>
      <c r="K358" s="161">
        <v>40</v>
      </c>
      <c r="L358" s="161">
        <v>4.8499999999999996</v>
      </c>
      <c r="M358" s="161">
        <v>12427</v>
      </c>
      <c r="N358" s="143" t="s">
        <v>818</v>
      </c>
      <c r="O358" s="143" t="s">
        <v>3749</v>
      </c>
      <c r="P358" s="143" t="s">
        <v>3210</v>
      </c>
      <c r="Q358" s="161">
        <v>0</v>
      </c>
      <c r="R358" s="161">
        <v>16</v>
      </c>
      <c r="S358" s="143" t="s">
        <v>1222</v>
      </c>
      <c r="T358" s="143"/>
      <c r="U358" s="348" t="s">
        <v>3516</v>
      </c>
      <c r="V358" s="143"/>
      <c r="W358" s="2095"/>
      <c r="X358" s="2095">
        <v>90001048</v>
      </c>
      <c r="Y358" s="329"/>
      <c r="Z358" s="3079"/>
      <c r="AA358" s="2158"/>
      <c r="AB358" s="2158"/>
      <c r="AC358" s="2158" t="s">
        <v>2667</v>
      </c>
      <c r="AD358" s="2083" t="s">
        <v>6274</v>
      </c>
    </row>
    <row r="359" spans="1:30">
      <c r="A359" s="2090">
        <v>2</v>
      </c>
      <c r="B359" s="2094" t="s">
        <v>15441</v>
      </c>
      <c r="C359" s="142" t="s">
        <v>3176</v>
      </c>
      <c r="D359" s="218" t="s">
        <v>13348</v>
      </c>
      <c r="E359" s="2740" t="s">
        <v>13349</v>
      </c>
      <c r="F359" s="142"/>
      <c r="G359" s="143" t="s">
        <v>3581</v>
      </c>
      <c r="H359" s="2082">
        <v>16740000</v>
      </c>
      <c r="I359" s="1839"/>
      <c r="J359" s="155" t="s">
        <v>4208</v>
      </c>
      <c r="K359" s="161">
        <v>40</v>
      </c>
      <c r="L359" s="161">
        <v>3.48</v>
      </c>
      <c r="M359" s="161">
        <v>18030</v>
      </c>
      <c r="N359" s="143" t="s">
        <v>818</v>
      </c>
      <c r="O359" s="143" t="s">
        <v>3749</v>
      </c>
      <c r="P359" s="143" t="s">
        <v>3210</v>
      </c>
      <c r="Q359" s="161">
        <v>0</v>
      </c>
      <c r="R359" s="161">
        <v>40</v>
      </c>
      <c r="S359" s="143" t="s">
        <v>1222</v>
      </c>
      <c r="T359" s="143"/>
      <c r="U359" s="348" t="s">
        <v>3516</v>
      </c>
      <c r="V359" s="143"/>
      <c r="W359" s="2095"/>
      <c r="X359" s="2095">
        <v>90001049</v>
      </c>
      <c r="Y359" s="329"/>
      <c r="Z359" s="3079"/>
      <c r="AA359" s="2158"/>
      <c r="AB359" s="2158"/>
      <c r="AC359" s="2158" t="s">
        <v>4792</v>
      </c>
      <c r="AD359" s="2083"/>
    </row>
    <row r="360" spans="1:30">
      <c r="A360" s="2090">
        <v>3</v>
      </c>
      <c r="B360" s="2094" t="s">
        <v>15442</v>
      </c>
      <c r="C360" s="142" t="s">
        <v>3177</v>
      </c>
      <c r="D360" s="218" t="s">
        <v>2722</v>
      </c>
      <c r="E360" s="2740" t="s">
        <v>13349</v>
      </c>
      <c r="F360" s="142"/>
      <c r="G360" s="143" t="s">
        <v>3581</v>
      </c>
      <c r="H360" s="2082">
        <v>16740000</v>
      </c>
      <c r="I360" s="1839"/>
      <c r="J360" s="155" t="s">
        <v>4208</v>
      </c>
      <c r="K360" s="161">
        <v>62</v>
      </c>
      <c r="L360" s="161">
        <v>4.5</v>
      </c>
      <c r="M360" s="161">
        <v>31664</v>
      </c>
      <c r="N360" s="143" t="s">
        <v>818</v>
      </c>
      <c r="O360" s="143" t="s">
        <v>3749</v>
      </c>
      <c r="P360" s="143" t="s">
        <v>3210</v>
      </c>
      <c r="Q360" s="161">
        <v>0</v>
      </c>
      <c r="R360" s="161">
        <v>40</v>
      </c>
      <c r="S360" s="143" t="s">
        <v>1222</v>
      </c>
      <c r="T360" s="143"/>
      <c r="U360" s="348" t="s">
        <v>3516</v>
      </c>
      <c r="V360" s="143"/>
      <c r="W360" s="2095"/>
      <c r="X360" s="2095">
        <v>90001049</v>
      </c>
      <c r="Y360" s="329"/>
      <c r="Z360" s="3079"/>
      <c r="AA360" s="2158"/>
      <c r="AB360" s="2158"/>
      <c r="AC360" s="2158" t="s">
        <v>2667</v>
      </c>
      <c r="AD360" s="2083" t="s">
        <v>6274</v>
      </c>
    </row>
    <row r="361" spans="1:30">
      <c r="A361" s="2090">
        <v>4</v>
      </c>
      <c r="B361" s="2094" t="s">
        <v>15443</v>
      </c>
      <c r="C361" s="142" t="s">
        <v>3178</v>
      </c>
      <c r="D361" s="218" t="s">
        <v>13342</v>
      </c>
      <c r="E361" s="2740" t="s">
        <v>13350</v>
      </c>
      <c r="F361" s="142"/>
      <c r="G361" s="143" t="s">
        <v>3581</v>
      </c>
      <c r="H361" s="2082">
        <v>72540000</v>
      </c>
      <c r="I361" s="1839"/>
      <c r="J361" s="155" t="s">
        <v>391</v>
      </c>
      <c r="K361" s="161">
        <v>56</v>
      </c>
      <c r="L361" s="161">
        <v>44.9</v>
      </c>
      <c r="M361" s="161">
        <v>62122</v>
      </c>
      <c r="N361" s="143" t="s">
        <v>818</v>
      </c>
      <c r="O361" s="143" t="s">
        <v>2778</v>
      </c>
      <c r="P361" s="143" t="s">
        <v>3208</v>
      </c>
      <c r="Q361" s="161">
        <v>0</v>
      </c>
      <c r="R361" s="161">
        <v>80</v>
      </c>
      <c r="S361" s="143" t="s">
        <v>1222</v>
      </c>
      <c r="T361" s="143"/>
      <c r="U361" s="348" t="s">
        <v>3516</v>
      </c>
      <c r="V361" s="143"/>
      <c r="W361" s="2095"/>
      <c r="X361" s="2095">
        <v>90001028</v>
      </c>
      <c r="Y361" s="329"/>
      <c r="Z361" s="3079"/>
      <c r="AA361" s="2158"/>
      <c r="AB361" s="2158"/>
      <c r="AC361" s="2158"/>
      <c r="AD361" s="2083"/>
    </row>
    <row r="362" spans="1:30">
      <c r="A362" s="2090">
        <v>6</v>
      </c>
      <c r="B362" s="2094" t="s">
        <v>15444</v>
      </c>
      <c r="C362" s="142" t="s">
        <v>2748</v>
      </c>
      <c r="D362" s="218" t="s">
        <v>13342</v>
      </c>
      <c r="E362" s="2740" t="s">
        <v>13349</v>
      </c>
      <c r="F362" s="142"/>
      <c r="G362" s="143" t="s">
        <v>3581</v>
      </c>
      <c r="H362" s="2082">
        <v>16740000</v>
      </c>
      <c r="I362" s="1839"/>
      <c r="J362" s="155" t="s">
        <v>391</v>
      </c>
      <c r="K362" s="161">
        <v>56</v>
      </c>
      <c r="L362" s="161">
        <v>43.1</v>
      </c>
      <c r="M362" s="161">
        <v>62122</v>
      </c>
      <c r="N362" s="143" t="s">
        <v>818</v>
      </c>
      <c r="O362" s="143" t="s">
        <v>3749</v>
      </c>
      <c r="P362" s="143" t="s">
        <v>3208</v>
      </c>
      <c r="Q362" s="161">
        <v>0</v>
      </c>
      <c r="R362" s="161">
        <v>80</v>
      </c>
      <c r="S362" s="143" t="s">
        <v>1222</v>
      </c>
      <c r="T362" s="143"/>
      <c r="U362" s="348" t="s">
        <v>3516</v>
      </c>
      <c r="V362" s="143"/>
      <c r="W362" s="2095"/>
      <c r="X362" s="2095">
        <v>90001049</v>
      </c>
      <c r="Y362" s="329"/>
      <c r="Z362" s="3079"/>
      <c r="AA362" s="2158"/>
      <c r="AB362" s="2158"/>
      <c r="AC362" s="2158" t="s">
        <v>2670</v>
      </c>
      <c r="AD362" s="2083" t="s">
        <v>6274</v>
      </c>
    </row>
    <row r="363" spans="1:30">
      <c r="A363" s="2090">
        <v>7</v>
      </c>
      <c r="B363" s="2094" t="s">
        <v>15445</v>
      </c>
      <c r="C363" s="142" t="s">
        <v>1522</v>
      </c>
      <c r="D363" s="218" t="s">
        <v>1521</v>
      </c>
      <c r="E363" s="2740" t="s">
        <v>13349</v>
      </c>
      <c r="F363" s="142"/>
      <c r="G363" s="143" t="s">
        <v>3581</v>
      </c>
      <c r="H363" s="2082">
        <v>16740000</v>
      </c>
      <c r="I363" s="1839"/>
      <c r="J363" s="155" t="s">
        <v>3776</v>
      </c>
      <c r="K363" s="161">
        <v>45</v>
      </c>
      <c r="L363" s="161">
        <v>42</v>
      </c>
      <c r="M363" s="161">
        <v>6140</v>
      </c>
      <c r="N363" s="143" t="s">
        <v>2528</v>
      </c>
      <c r="O363" s="143" t="s">
        <v>3749</v>
      </c>
      <c r="P363" s="143" t="s">
        <v>3208</v>
      </c>
      <c r="Q363" s="161">
        <v>0</v>
      </c>
      <c r="R363" s="161">
        <v>8000</v>
      </c>
      <c r="S363" s="143" t="s">
        <v>2528</v>
      </c>
      <c r="T363" s="143"/>
      <c r="U363" s="348" t="s">
        <v>3516</v>
      </c>
      <c r="V363" s="143"/>
      <c r="W363" s="2095"/>
      <c r="X363" s="2095">
        <v>90001049</v>
      </c>
      <c r="Y363" s="329"/>
      <c r="Z363" s="3079"/>
      <c r="AA363" s="2158"/>
      <c r="AB363" s="2158"/>
      <c r="AC363" s="2158" t="s">
        <v>2657</v>
      </c>
      <c r="AD363" s="2083"/>
    </row>
    <row r="364" spans="1:30">
      <c r="A364" s="2090">
        <v>8</v>
      </c>
      <c r="B364" s="2094" t="s">
        <v>15446</v>
      </c>
      <c r="C364" s="142" t="s">
        <v>13341</v>
      </c>
      <c r="D364" s="218" t="s">
        <v>13347</v>
      </c>
      <c r="E364" s="2740" t="s">
        <v>13349</v>
      </c>
      <c r="F364" s="142"/>
      <c r="G364" s="143" t="s">
        <v>3581</v>
      </c>
      <c r="H364" s="2082">
        <v>16740000</v>
      </c>
      <c r="I364" s="1839"/>
      <c r="J364" s="155" t="s">
        <v>4271</v>
      </c>
      <c r="K364" s="161">
        <v>45</v>
      </c>
      <c r="L364" s="161">
        <v>41.8</v>
      </c>
      <c r="M364" s="161">
        <v>4709</v>
      </c>
      <c r="N364" s="143" t="s">
        <v>2528</v>
      </c>
      <c r="O364" s="143" t="s">
        <v>3749</v>
      </c>
      <c r="P364" s="143" t="s">
        <v>3208</v>
      </c>
      <c r="Q364" s="161">
        <v>0</v>
      </c>
      <c r="R364" s="161">
        <v>6000</v>
      </c>
      <c r="S364" s="143" t="s">
        <v>2528</v>
      </c>
      <c r="T364" s="143"/>
      <c r="U364" s="348" t="s">
        <v>3516</v>
      </c>
      <c r="V364" s="143"/>
      <c r="W364" s="2095"/>
      <c r="X364" s="2095">
        <v>90001049</v>
      </c>
      <c r="Y364" s="329"/>
      <c r="Z364" s="3079"/>
      <c r="AA364" s="2158"/>
      <c r="AB364" s="2158"/>
      <c r="AC364" s="2158" t="s">
        <v>2657</v>
      </c>
      <c r="AD364" s="2083"/>
    </row>
    <row r="365" spans="1:30">
      <c r="A365" s="2090">
        <v>9</v>
      </c>
      <c r="B365" s="2094" t="s">
        <v>15447</v>
      </c>
      <c r="C365" s="142" t="s">
        <v>13344</v>
      </c>
      <c r="D365" s="218" t="s">
        <v>13346</v>
      </c>
      <c r="E365" s="2740" t="s">
        <v>13349</v>
      </c>
      <c r="F365" s="142"/>
      <c r="G365" s="143" t="s">
        <v>3581</v>
      </c>
      <c r="H365" s="2082">
        <v>16740000</v>
      </c>
      <c r="I365" s="1839"/>
      <c r="J365" s="155" t="s">
        <v>3777</v>
      </c>
      <c r="K365" s="161">
        <v>41</v>
      </c>
      <c r="L365" s="161">
        <v>40.299999999999997</v>
      </c>
      <c r="M365" s="161">
        <v>33000</v>
      </c>
      <c r="N365" s="143" t="s">
        <v>2528</v>
      </c>
      <c r="O365" s="143" t="s">
        <v>3749</v>
      </c>
      <c r="P365" s="143" t="s">
        <v>3208</v>
      </c>
      <c r="Q365" s="161">
        <v>0</v>
      </c>
      <c r="R365" s="161">
        <v>50</v>
      </c>
      <c r="S365" s="143" t="s">
        <v>1503</v>
      </c>
      <c r="T365" s="143"/>
      <c r="U365" s="348" t="s">
        <v>3516</v>
      </c>
      <c r="V365" s="143"/>
      <c r="W365" s="2095"/>
      <c r="X365" s="2095">
        <v>90001049</v>
      </c>
      <c r="Y365" s="329"/>
      <c r="Z365" s="3079"/>
      <c r="AA365" s="2158"/>
      <c r="AB365" s="2158"/>
      <c r="AC365" s="2158" t="s">
        <v>2657</v>
      </c>
      <c r="AD365" s="2083"/>
    </row>
    <row r="366" spans="1:30">
      <c r="A366" s="2090">
        <v>10</v>
      </c>
      <c r="B366" s="2094" t="s">
        <v>15448</v>
      </c>
      <c r="C366" s="142" t="s">
        <v>13344</v>
      </c>
      <c r="D366" s="218" t="s">
        <v>231</v>
      </c>
      <c r="E366" s="2740" t="s">
        <v>13349</v>
      </c>
      <c r="F366" s="142"/>
      <c r="G366" s="143" t="s">
        <v>3581</v>
      </c>
      <c r="H366" s="2082">
        <v>16740000</v>
      </c>
      <c r="I366" s="1839"/>
      <c r="J366" s="155" t="s">
        <v>3777</v>
      </c>
      <c r="K366" s="161">
        <v>41</v>
      </c>
      <c r="L366" s="161">
        <v>40.299999999999997</v>
      </c>
      <c r="M366" s="161">
        <v>9900</v>
      </c>
      <c r="N366" s="143" t="s">
        <v>2528</v>
      </c>
      <c r="O366" s="143" t="s">
        <v>3749</v>
      </c>
      <c r="P366" s="143" t="s">
        <v>3208</v>
      </c>
      <c r="Q366" s="161">
        <v>0</v>
      </c>
      <c r="R366" s="161">
        <v>50</v>
      </c>
      <c r="S366" s="143" t="s">
        <v>1503</v>
      </c>
      <c r="T366" s="143"/>
      <c r="U366" s="348" t="s">
        <v>3516</v>
      </c>
      <c r="V366" s="143"/>
      <c r="W366" s="2095"/>
      <c r="X366" s="2095">
        <v>90001049</v>
      </c>
      <c r="Y366" s="329"/>
      <c r="Z366" s="3079"/>
      <c r="AA366" s="2158"/>
      <c r="AB366" s="2158"/>
      <c r="AC366" s="2158" t="s">
        <v>2657</v>
      </c>
      <c r="AD366" s="2083"/>
    </row>
    <row r="367" spans="1:30">
      <c r="A367" s="2090">
        <v>11</v>
      </c>
      <c r="B367" s="2094" t="s">
        <v>15449</v>
      </c>
      <c r="C367" s="142" t="s">
        <v>13344</v>
      </c>
      <c r="D367" s="218" t="s">
        <v>2722</v>
      </c>
      <c r="E367" s="2740" t="s">
        <v>13349</v>
      </c>
      <c r="F367" s="142"/>
      <c r="G367" s="143" t="s">
        <v>3581</v>
      </c>
      <c r="H367" s="2082">
        <v>16740000</v>
      </c>
      <c r="I367" s="1839"/>
      <c r="J367" s="155" t="s">
        <v>3777</v>
      </c>
      <c r="K367" s="161">
        <v>41</v>
      </c>
      <c r="L367" s="161">
        <v>40.299999999999997</v>
      </c>
      <c r="M367" s="161">
        <v>6600</v>
      </c>
      <c r="N367" s="143" t="s">
        <v>2528</v>
      </c>
      <c r="O367" s="143" t="s">
        <v>3749</v>
      </c>
      <c r="P367" s="143" t="s">
        <v>3208</v>
      </c>
      <c r="Q367" s="161">
        <v>0</v>
      </c>
      <c r="R367" s="161">
        <v>20</v>
      </c>
      <c r="S367" s="143" t="s">
        <v>1503</v>
      </c>
      <c r="T367" s="143"/>
      <c r="U367" s="348" t="s">
        <v>3516</v>
      </c>
      <c r="V367" s="143"/>
      <c r="W367" s="2095"/>
      <c r="X367" s="2095">
        <v>90001049</v>
      </c>
      <c r="Y367" s="329"/>
      <c r="Z367" s="3079"/>
      <c r="AA367" s="2158"/>
      <c r="AB367" s="2158"/>
      <c r="AC367" s="2158" t="s">
        <v>2657</v>
      </c>
      <c r="AD367" s="2083"/>
    </row>
    <row r="368" spans="1:30">
      <c r="A368" s="2090">
        <v>12</v>
      </c>
      <c r="B368" s="2094" t="s">
        <v>15450</v>
      </c>
      <c r="C368" s="142" t="s">
        <v>13344</v>
      </c>
      <c r="D368" s="218" t="s">
        <v>1105</v>
      </c>
      <c r="E368" s="2740" t="s">
        <v>13349</v>
      </c>
      <c r="F368" s="142"/>
      <c r="G368" s="143" t="s">
        <v>3581</v>
      </c>
      <c r="H368" s="2082">
        <v>16740000</v>
      </c>
      <c r="I368" s="1839"/>
      <c r="J368" s="155" t="s">
        <v>3777</v>
      </c>
      <c r="K368" s="161">
        <v>41</v>
      </c>
      <c r="L368" s="161">
        <v>40.299999999999997</v>
      </c>
      <c r="M368" s="161">
        <v>3300</v>
      </c>
      <c r="N368" s="143" t="s">
        <v>2528</v>
      </c>
      <c r="O368" s="143" t="s">
        <v>3749</v>
      </c>
      <c r="P368" s="143" t="s">
        <v>3208</v>
      </c>
      <c r="Q368" s="161">
        <v>0</v>
      </c>
      <c r="R368" s="161">
        <v>10</v>
      </c>
      <c r="S368" s="143" t="s">
        <v>1503</v>
      </c>
      <c r="T368" s="143"/>
      <c r="U368" s="348" t="s">
        <v>3516</v>
      </c>
      <c r="V368" s="143"/>
      <c r="W368" s="2095"/>
      <c r="X368" s="2095">
        <v>90001049</v>
      </c>
      <c r="Y368" s="329"/>
      <c r="Z368" s="3079"/>
      <c r="AA368" s="2158"/>
      <c r="AB368" s="2158"/>
      <c r="AC368" s="2158" t="s">
        <v>2657</v>
      </c>
      <c r="AD368" s="2083"/>
    </row>
    <row r="369" spans="1:30">
      <c r="A369" s="2090">
        <v>13</v>
      </c>
      <c r="B369" s="2094" t="s">
        <v>15451</v>
      </c>
      <c r="C369" s="142" t="s">
        <v>3998</v>
      </c>
      <c r="D369" s="218" t="s">
        <v>3842</v>
      </c>
      <c r="E369" s="2740" t="s">
        <v>13349</v>
      </c>
      <c r="F369" s="142"/>
      <c r="G369" s="143" t="s">
        <v>3581</v>
      </c>
      <c r="H369" s="2082">
        <v>16740000</v>
      </c>
      <c r="I369" s="1839"/>
      <c r="J369" s="155" t="s">
        <v>3777</v>
      </c>
      <c r="K369" s="161">
        <v>20</v>
      </c>
      <c r="L369" s="161">
        <v>2.8</v>
      </c>
      <c r="M369" s="161">
        <v>326.7</v>
      </c>
      <c r="N369" s="143" t="s">
        <v>2528</v>
      </c>
      <c r="O369" s="143" t="s">
        <v>3749</v>
      </c>
      <c r="P369" s="143" t="s">
        <v>3210</v>
      </c>
      <c r="Q369" s="161">
        <v>0</v>
      </c>
      <c r="R369" s="161">
        <v>500</v>
      </c>
      <c r="S369" s="143" t="s">
        <v>2528</v>
      </c>
      <c r="T369" s="143"/>
      <c r="U369" s="348" t="s">
        <v>3516</v>
      </c>
      <c r="V369" s="143"/>
      <c r="W369" s="2095"/>
      <c r="X369" s="2095">
        <v>90001049</v>
      </c>
      <c r="Y369" s="329"/>
      <c r="Z369" s="3079"/>
      <c r="AA369" s="2158"/>
      <c r="AB369" s="2158"/>
      <c r="AC369" s="2158" t="s">
        <v>4792</v>
      </c>
      <c r="AD369" s="2083"/>
    </row>
    <row r="370" spans="1:30">
      <c r="A370" s="2090">
        <v>14</v>
      </c>
      <c r="B370" s="2094" t="s">
        <v>15452</v>
      </c>
      <c r="C370" s="142" t="s">
        <v>3843</v>
      </c>
      <c r="D370" s="218" t="s">
        <v>13347</v>
      </c>
      <c r="E370" s="2740" t="s">
        <v>13351</v>
      </c>
      <c r="F370" s="142"/>
      <c r="G370" s="143" t="s">
        <v>2646</v>
      </c>
      <c r="H370" s="2082">
        <v>39400000</v>
      </c>
      <c r="I370" s="1839"/>
      <c r="J370" s="155" t="s">
        <v>4205</v>
      </c>
      <c r="K370" s="161">
        <v>204</v>
      </c>
      <c r="L370" s="161">
        <v>16</v>
      </c>
      <c r="M370" s="161">
        <v>0</v>
      </c>
      <c r="N370" s="143" t="s">
        <v>818</v>
      </c>
      <c r="O370" s="143" t="s">
        <v>3762</v>
      </c>
      <c r="P370" s="143" t="s">
        <v>3205</v>
      </c>
      <c r="Q370" s="161">
        <v>0</v>
      </c>
      <c r="R370" s="161">
        <v>8</v>
      </c>
      <c r="S370" s="143" t="s">
        <v>1222</v>
      </c>
      <c r="T370" s="143"/>
      <c r="U370" s="348" t="s">
        <v>3516</v>
      </c>
      <c r="V370" s="143"/>
      <c r="W370" s="2095"/>
      <c r="X370" s="2095" t="s">
        <v>13523</v>
      </c>
      <c r="Y370" s="329"/>
      <c r="Z370" s="3079"/>
      <c r="AA370" s="2158"/>
      <c r="AB370" s="2158"/>
      <c r="AC370" s="2158"/>
      <c r="AD370" s="2083" t="s">
        <v>3213</v>
      </c>
    </row>
    <row r="371" spans="1:30">
      <c r="A371" s="2090">
        <v>15</v>
      </c>
      <c r="B371" s="2094" t="s">
        <v>15453</v>
      </c>
      <c r="C371" s="142" t="s">
        <v>13345</v>
      </c>
      <c r="D371" s="218" t="s">
        <v>13347</v>
      </c>
      <c r="E371" s="2740" t="s">
        <v>13352</v>
      </c>
      <c r="F371" s="142"/>
      <c r="G371" s="143" t="s">
        <v>4277</v>
      </c>
      <c r="H371" s="2082">
        <v>39500000</v>
      </c>
      <c r="I371" s="1839"/>
      <c r="J371" s="155" t="s">
        <v>3214</v>
      </c>
      <c r="K371" s="161">
        <v>40</v>
      </c>
      <c r="L371" s="161">
        <v>7.5</v>
      </c>
      <c r="M371" s="161">
        <v>350</v>
      </c>
      <c r="N371" s="143" t="s">
        <v>2528</v>
      </c>
      <c r="O371" s="143" t="s">
        <v>1060</v>
      </c>
      <c r="P371" s="143" t="s">
        <v>3210</v>
      </c>
      <c r="Q371" s="161">
        <v>0</v>
      </c>
      <c r="R371" s="161">
        <v>500</v>
      </c>
      <c r="S371" s="143" t="s">
        <v>2528</v>
      </c>
      <c r="T371" s="143"/>
      <c r="U371" s="348" t="s">
        <v>3516</v>
      </c>
      <c r="V371" s="143"/>
      <c r="W371" s="2095"/>
      <c r="X371" s="2095" t="s">
        <v>13543</v>
      </c>
      <c r="Y371" s="329"/>
      <c r="Z371" s="3079"/>
      <c r="AA371" s="2158"/>
      <c r="AB371" s="2158"/>
      <c r="AC371" s="2158"/>
      <c r="AD371" s="2083" t="s">
        <v>3213</v>
      </c>
    </row>
    <row r="372" spans="1:30">
      <c r="A372" s="2071">
        <f>A371+1</f>
        <v>16</v>
      </c>
      <c r="B372" s="1622" t="s">
        <v>15454</v>
      </c>
      <c r="C372" s="30" t="s">
        <v>3536</v>
      </c>
      <c r="D372" s="45" t="s">
        <v>4871</v>
      </c>
      <c r="E372" s="2073" t="s">
        <v>13360</v>
      </c>
      <c r="F372" s="30"/>
      <c r="G372" s="143" t="s">
        <v>3581</v>
      </c>
      <c r="H372" s="2082">
        <v>17391000</v>
      </c>
      <c r="I372" s="1839" t="s">
        <v>12534</v>
      </c>
      <c r="J372" s="44" t="s">
        <v>539</v>
      </c>
      <c r="K372" s="43">
        <v>124</v>
      </c>
      <c r="L372" s="43">
        <v>4.2</v>
      </c>
      <c r="M372" s="43">
        <v>30851</v>
      </c>
      <c r="N372" s="33" t="s">
        <v>818</v>
      </c>
      <c r="O372" s="33" t="s">
        <v>3749</v>
      </c>
      <c r="P372" s="33" t="s">
        <v>3210</v>
      </c>
      <c r="Q372" s="43">
        <v>0</v>
      </c>
      <c r="R372" s="43">
        <v>40</v>
      </c>
      <c r="S372" s="33" t="s">
        <v>1222</v>
      </c>
      <c r="T372" s="33"/>
      <c r="U372" s="348" t="str">
        <f>IF(ISERROR(INDEX(data,MATCH(LEN(W372),item,0),2))," ",INDEX(data,MATCH(LEN(W372),item,0),2))</f>
        <v xml:space="preserve"> </v>
      </c>
      <c r="V372" s="33"/>
      <c r="W372" s="33"/>
      <c r="X372" s="33"/>
      <c r="Y372" s="329" t="str">
        <f>IF(ISERROR(INDEX(data1,MATCH(X372,item1,0),4))," ",INDEX(data1,MATCH(X372,item1,0),4))</f>
        <v xml:space="preserve"> </v>
      </c>
      <c r="Z372" s="3079"/>
      <c r="AA372" s="2158"/>
      <c r="AB372" s="2158"/>
      <c r="AC372" s="2158"/>
      <c r="AD372" s="2072"/>
    </row>
    <row r="373" spans="1:30">
      <c r="A373" s="2071"/>
      <c r="B373" s="2091" t="s">
        <v>13050</v>
      </c>
      <c r="C373" s="142"/>
      <c r="D373" s="218"/>
      <c r="E373" s="143"/>
      <c r="F373" s="142"/>
      <c r="G373" s="143"/>
      <c r="H373" s="2082"/>
      <c r="I373" s="1839"/>
      <c r="J373" s="155"/>
      <c r="K373" s="161"/>
      <c r="L373" s="161"/>
      <c r="M373" s="161"/>
      <c r="N373" s="143"/>
      <c r="O373" s="143"/>
      <c r="P373" s="143"/>
      <c r="Q373" s="161"/>
      <c r="R373" s="161"/>
      <c r="S373" s="143"/>
      <c r="T373" s="143"/>
      <c r="U373" s="348" t="str">
        <f>IF(ISERROR(INDEX(data,MATCH(LEN(W373),item,0),2))," ",INDEX(data,MATCH(LEN(W373),item,0),2))</f>
        <v xml:space="preserve"> </v>
      </c>
      <c r="V373" s="143"/>
      <c r="W373" s="143"/>
      <c r="X373" s="143"/>
      <c r="Y373" s="329" t="str">
        <f>IF(ISERROR(INDEX(data1,MATCH(X373,item1,0),4))," ",INDEX(data1,MATCH(X373,item1,0),4))</f>
        <v xml:space="preserve"> </v>
      </c>
      <c r="Z373" s="3079"/>
      <c r="AA373" s="2158"/>
      <c r="AB373" s="2158"/>
      <c r="AC373" s="2158"/>
      <c r="AD373" s="2083"/>
    </row>
    <row r="374" spans="1:30">
      <c r="A374" s="2090">
        <v>1</v>
      </c>
      <c r="B374" s="2097" t="s">
        <v>15455</v>
      </c>
      <c r="C374" s="142" t="s">
        <v>13448</v>
      </c>
      <c r="D374" s="218" t="s">
        <v>13449</v>
      </c>
      <c r="E374" s="143" t="s">
        <v>13534</v>
      </c>
      <c r="F374" s="142" t="s">
        <v>13532</v>
      </c>
      <c r="G374" s="143" t="s">
        <v>2963</v>
      </c>
      <c r="H374" s="2082">
        <v>38180000</v>
      </c>
      <c r="I374" s="1839"/>
      <c r="J374" s="142" t="s">
        <v>531</v>
      </c>
      <c r="K374" s="155">
        <v>40</v>
      </c>
      <c r="L374" s="161">
        <v>3.74</v>
      </c>
      <c r="M374" s="161">
        <v>2492</v>
      </c>
      <c r="N374" s="161" t="s">
        <v>818</v>
      </c>
      <c r="O374" s="143" t="s">
        <v>1817</v>
      </c>
      <c r="P374" s="143" t="s">
        <v>3218</v>
      </c>
      <c r="Q374" s="161">
        <v>0</v>
      </c>
      <c r="R374" s="161">
        <v>3</v>
      </c>
      <c r="S374" s="143" t="s">
        <v>1222</v>
      </c>
      <c r="T374" s="143"/>
      <c r="U374" s="348"/>
      <c r="V374" s="143"/>
      <c r="W374" s="2095"/>
      <c r="X374" s="2095" t="s">
        <v>13519</v>
      </c>
      <c r="Y374" s="329"/>
      <c r="Z374" s="3079"/>
      <c r="AA374" s="2158"/>
      <c r="AB374" s="2158"/>
      <c r="AC374" s="2158"/>
      <c r="AD374" s="2083"/>
    </row>
    <row r="375" spans="1:30">
      <c r="A375" s="2090">
        <v>2</v>
      </c>
      <c r="B375" s="2097" t="s">
        <v>15456</v>
      </c>
      <c r="C375" s="142" t="s">
        <v>13530</v>
      </c>
      <c r="D375" s="218" t="s">
        <v>13449</v>
      </c>
      <c r="E375" s="143" t="s">
        <v>13535</v>
      </c>
      <c r="F375" s="142" t="s">
        <v>13533</v>
      </c>
      <c r="G375" s="143" t="s">
        <v>2963</v>
      </c>
      <c r="H375" s="2082">
        <v>36340000</v>
      </c>
      <c r="I375" s="1839"/>
      <c r="J375" s="142" t="s">
        <v>3781</v>
      </c>
      <c r="K375" s="155">
        <v>40</v>
      </c>
      <c r="L375" s="161">
        <v>3.68</v>
      </c>
      <c r="M375" s="161">
        <v>465</v>
      </c>
      <c r="N375" s="161" t="s">
        <v>818</v>
      </c>
      <c r="O375" s="143" t="s">
        <v>1817</v>
      </c>
      <c r="P375" s="143" t="s">
        <v>3210</v>
      </c>
      <c r="Q375" s="161">
        <v>0</v>
      </c>
      <c r="R375" s="161">
        <v>3</v>
      </c>
      <c r="S375" s="143" t="s">
        <v>1222</v>
      </c>
      <c r="T375" s="143"/>
      <c r="U375" s="348"/>
      <c r="V375" s="143"/>
      <c r="W375" s="2095"/>
      <c r="X375" s="2095" t="s">
        <v>13520</v>
      </c>
      <c r="Y375" s="329"/>
      <c r="Z375" s="3079"/>
      <c r="AA375" s="2158"/>
      <c r="AB375" s="2158"/>
      <c r="AC375" s="2158"/>
      <c r="AD375" s="2083"/>
    </row>
    <row r="376" spans="1:30">
      <c r="A376" s="2090">
        <v>3</v>
      </c>
      <c r="B376" s="2097" t="s">
        <v>15457</v>
      </c>
      <c r="C376" s="142" t="s">
        <v>13456</v>
      </c>
      <c r="D376" s="218" t="s">
        <v>13457</v>
      </c>
      <c r="E376" s="143" t="s">
        <v>6390</v>
      </c>
      <c r="F376" s="142"/>
      <c r="G376" s="143" t="s">
        <v>3581</v>
      </c>
      <c r="H376" s="2082">
        <v>16740000</v>
      </c>
      <c r="I376" s="1839"/>
      <c r="J376" s="142" t="s">
        <v>544</v>
      </c>
      <c r="K376" s="155">
        <v>40</v>
      </c>
      <c r="L376" s="161">
        <v>3.2</v>
      </c>
      <c r="M376" s="161">
        <v>11967</v>
      </c>
      <c r="N376" s="161" t="s">
        <v>818</v>
      </c>
      <c r="O376" s="143" t="s">
        <v>3749</v>
      </c>
      <c r="P376" s="143" t="s">
        <v>3210</v>
      </c>
      <c r="Q376" s="161">
        <v>0</v>
      </c>
      <c r="R376" s="161">
        <v>16</v>
      </c>
      <c r="S376" s="143" t="s">
        <v>1222</v>
      </c>
      <c r="T376" s="143"/>
      <c r="U376" s="348"/>
      <c r="V376" s="143"/>
      <c r="W376" s="2095"/>
      <c r="X376" s="2095" t="s">
        <v>13521</v>
      </c>
      <c r="Y376" s="329"/>
      <c r="Z376" s="3079"/>
      <c r="AA376" s="2158"/>
      <c r="AB376" s="2158"/>
      <c r="AC376" s="2158"/>
      <c r="AD376" s="2083"/>
    </row>
    <row r="377" spans="1:30">
      <c r="A377" s="2090">
        <v>4</v>
      </c>
      <c r="B377" s="2097" t="s">
        <v>15458</v>
      </c>
      <c r="C377" s="142" t="s">
        <v>13445</v>
      </c>
      <c r="D377" s="218" t="s">
        <v>13447</v>
      </c>
      <c r="E377" s="143" t="s">
        <v>13541</v>
      </c>
      <c r="F377" s="142"/>
      <c r="G377" s="143" t="s">
        <v>3581</v>
      </c>
      <c r="H377" s="2082">
        <v>62310000</v>
      </c>
      <c r="I377" s="1839"/>
      <c r="J377" s="142" t="s">
        <v>3876</v>
      </c>
      <c r="K377" s="155">
        <v>39</v>
      </c>
      <c r="L377" s="161">
        <v>44.3</v>
      </c>
      <c r="M377" s="161">
        <v>14923</v>
      </c>
      <c r="N377" s="161" t="s">
        <v>818</v>
      </c>
      <c r="O377" s="143" t="s">
        <v>3131</v>
      </c>
      <c r="P377" s="143" t="s">
        <v>3208</v>
      </c>
      <c r="Q377" s="161">
        <v>0</v>
      </c>
      <c r="R377" s="161">
        <v>20</v>
      </c>
      <c r="S377" s="143" t="s">
        <v>1222</v>
      </c>
      <c r="T377" s="143"/>
      <c r="U377" s="348"/>
      <c r="V377" s="143"/>
      <c r="W377" s="2095"/>
      <c r="X377" s="2095" t="s">
        <v>13540</v>
      </c>
      <c r="Y377" s="329"/>
      <c r="Z377" s="3079"/>
      <c r="AA377" s="2158"/>
      <c r="AB377" s="2158"/>
      <c r="AC377" s="2158"/>
      <c r="AD377" s="2083"/>
    </row>
    <row r="378" spans="1:30">
      <c r="A378" s="2090">
        <v>5</v>
      </c>
      <c r="B378" s="2097" t="s">
        <v>15459</v>
      </c>
      <c r="C378" s="142" t="s">
        <v>13442</v>
      </c>
      <c r="D378" s="218" t="s">
        <v>13447</v>
      </c>
      <c r="E378" s="143" t="s">
        <v>6390</v>
      </c>
      <c r="F378" s="142"/>
      <c r="G378" s="143" t="s">
        <v>3581</v>
      </c>
      <c r="H378" s="2082">
        <v>16740000</v>
      </c>
      <c r="I378" s="1839"/>
      <c r="J378" s="142" t="s">
        <v>545</v>
      </c>
      <c r="K378" s="155">
        <v>39</v>
      </c>
      <c r="L378" s="161">
        <v>43.5</v>
      </c>
      <c r="M378" s="161">
        <v>14923</v>
      </c>
      <c r="N378" s="161" t="s">
        <v>818</v>
      </c>
      <c r="O378" s="143" t="s">
        <v>3749</v>
      </c>
      <c r="P378" s="143" t="s">
        <v>3208</v>
      </c>
      <c r="Q378" s="161">
        <v>0</v>
      </c>
      <c r="R378" s="161">
        <v>20</v>
      </c>
      <c r="S378" s="143" t="s">
        <v>1222</v>
      </c>
      <c r="T378" s="143"/>
      <c r="U378" s="348"/>
      <c r="V378" s="143"/>
      <c r="W378" s="2095"/>
      <c r="X378" s="2095" t="s">
        <v>13521</v>
      </c>
      <c r="Y378" s="329"/>
      <c r="Z378" s="3079"/>
      <c r="AA378" s="2158"/>
      <c r="AB378" s="2158"/>
      <c r="AC378" s="2158"/>
      <c r="AD378" s="2083"/>
    </row>
    <row r="379" spans="1:30">
      <c r="A379" s="2090">
        <v>6</v>
      </c>
      <c r="B379" s="2097" t="s">
        <v>15460</v>
      </c>
      <c r="C379" s="142" t="s">
        <v>13528</v>
      </c>
      <c r="D379" s="218" t="s">
        <v>4097</v>
      </c>
      <c r="E379" s="143" t="s">
        <v>13537</v>
      </c>
      <c r="F379" s="142" t="s">
        <v>13536</v>
      </c>
      <c r="G379" s="143" t="s">
        <v>2963</v>
      </c>
      <c r="H379" s="2082">
        <v>48300000</v>
      </c>
      <c r="I379" s="1839"/>
      <c r="J379" s="142" t="s">
        <v>519</v>
      </c>
      <c r="K379" s="155">
        <v>45</v>
      </c>
      <c r="L379" s="161">
        <v>41.8</v>
      </c>
      <c r="M379" s="161">
        <v>829</v>
      </c>
      <c r="N379" s="161" t="s">
        <v>2528</v>
      </c>
      <c r="O379" s="143" t="s">
        <v>1817</v>
      </c>
      <c r="P379" s="143" t="s">
        <v>3778</v>
      </c>
      <c r="Q379" s="161">
        <v>0</v>
      </c>
      <c r="R379" s="161">
        <v>1</v>
      </c>
      <c r="S379" s="143" t="s">
        <v>1503</v>
      </c>
      <c r="T379" s="143"/>
      <c r="U379" s="348"/>
      <c r="V379" s="143"/>
      <c r="W379" s="2095"/>
      <c r="X379" s="2095" t="s">
        <v>13522</v>
      </c>
      <c r="Y379" s="329"/>
      <c r="Z379" s="3079"/>
      <c r="AA379" s="2158"/>
      <c r="AB379" s="2158"/>
      <c r="AC379" s="2158"/>
      <c r="AD379" s="2083"/>
    </row>
    <row r="380" spans="1:30">
      <c r="A380" s="2090">
        <v>7</v>
      </c>
      <c r="B380" s="2097" t="s">
        <v>15461</v>
      </c>
      <c r="C380" s="142" t="s">
        <v>13526</v>
      </c>
      <c r="D380" s="218" t="s">
        <v>13454</v>
      </c>
      <c r="E380" s="143" t="s">
        <v>13539</v>
      </c>
      <c r="F380" s="142" t="s">
        <v>13538</v>
      </c>
      <c r="G380" s="143" t="s">
        <v>2963</v>
      </c>
      <c r="H380" s="2082">
        <v>42320000</v>
      </c>
      <c r="I380" s="1839"/>
      <c r="J380" s="142" t="s">
        <v>3777</v>
      </c>
      <c r="K380" s="155">
        <v>20</v>
      </c>
      <c r="L380" s="161">
        <v>2.8</v>
      </c>
      <c r="M380" s="161">
        <v>51.3</v>
      </c>
      <c r="N380" s="161" t="s">
        <v>2528</v>
      </c>
      <c r="O380" s="143" t="s">
        <v>1817</v>
      </c>
      <c r="P380" s="143" t="s">
        <v>3218</v>
      </c>
      <c r="Q380" s="161">
        <v>0</v>
      </c>
      <c r="R380" s="161">
        <v>100</v>
      </c>
      <c r="S380" s="143" t="s">
        <v>2528</v>
      </c>
      <c r="T380" s="143"/>
      <c r="U380" s="348"/>
      <c r="V380" s="143"/>
      <c r="W380" s="2095"/>
      <c r="X380" s="2095">
        <v>90002055</v>
      </c>
      <c r="Y380" s="329"/>
      <c r="Z380" s="3079"/>
      <c r="AA380" s="2158"/>
      <c r="AB380" s="2158"/>
      <c r="AC380" s="2158"/>
      <c r="AD380" s="2083"/>
    </row>
    <row r="381" spans="1:30">
      <c r="A381" s="2090">
        <v>8</v>
      </c>
      <c r="B381" s="2097" t="s">
        <v>15462</v>
      </c>
      <c r="C381" s="142" t="s">
        <v>13527</v>
      </c>
      <c r="D381" s="218" t="s">
        <v>13457</v>
      </c>
      <c r="E381" s="143" t="s">
        <v>13351</v>
      </c>
      <c r="F381" s="142"/>
      <c r="G381" s="143" t="s">
        <v>2646</v>
      </c>
      <c r="H381" s="2082">
        <v>34400000</v>
      </c>
      <c r="I381" s="1839"/>
      <c r="J381" s="142" t="s">
        <v>4205</v>
      </c>
      <c r="K381" s="155">
        <v>204</v>
      </c>
      <c r="L381" s="161">
        <v>16</v>
      </c>
      <c r="M381" s="161">
        <v>0</v>
      </c>
      <c r="N381" s="161" t="s">
        <v>818</v>
      </c>
      <c r="O381" s="143" t="s">
        <v>3762</v>
      </c>
      <c r="P381" s="143" t="s">
        <v>3205</v>
      </c>
      <c r="Q381" s="161">
        <v>0</v>
      </c>
      <c r="R381" s="161">
        <v>2</v>
      </c>
      <c r="S381" s="143" t="s">
        <v>1222</v>
      </c>
      <c r="T381" s="143"/>
      <c r="U381" s="348"/>
      <c r="V381" s="143"/>
      <c r="W381" s="2095"/>
      <c r="X381" s="2095" t="s">
        <v>13523</v>
      </c>
      <c r="Y381" s="329"/>
      <c r="Z381" s="3079"/>
      <c r="AA381" s="2158"/>
      <c r="AB381" s="2158"/>
      <c r="AC381" s="2158"/>
      <c r="AD381" s="143" t="s">
        <v>3213</v>
      </c>
    </row>
    <row r="382" spans="1:30">
      <c r="A382" s="2090">
        <v>9</v>
      </c>
      <c r="B382" s="2097" t="s">
        <v>15463</v>
      </c>
      <c r="C382" s="142" t="s">
        <v>13529</v>
      </c>
      <c r="D382" s="218" t="s">
        <v>13453</v>
      </c>
      <c r="E382" s="143" t="s">
        <v>13531</v>
      </c>
      <c r="F382" s="142"/>
      <c r="G382" s="143" t="s">
        <v>4277</v>
      </c>
      <c r="H382" s="2082">
        <v>34413750</v>
      </c>
      <c r="I382" s="1839"/>
      <c r="J382" s="142" t="s">
        <v>3214</v>
      </c>
      <c r="K382" s="155">
        <v>40</v>
      </c>
      <c r="L382" s="161">
        <v>7.5</v>
      </c>
      <c r="M382" s="161">
        <v>0</v>
      </c>
      <c r="N382" s="161" t="s">
        <v>2528</v>
      </c>
      <c r="O382" s="143" t="s">
        <v>1060</v>
      </c>
      <c r="P382" s="143" t="s">
        <v>3210</v>
      </c>
      <c r="Q382" s="161">
        <v>0</v>
      </c>
      <c r="R382" s="161">
        <v>250</v>
      </c>
      <c r="S382" s="143" t="s">
        <v>2528</v>
      </c>
      <c r="T382" s="143"/>
      <c r="U382" s="348"/>
      <c r="V382" s="143"/>
      <c r="W382" s="2095"/>
      <c r="X382" s="2095" t="s">
        <v>13524</v>
      </c>
      <c r="Y382" s="329"/>
      <c r="Z382" s="3079"/>
      <c r="AA382" s="2158"/>
      <c r="AB382" s="2158"/>
      <c r="AC382" s="2158"/>
      <c r="AD382" s="143" t="s">
        <v>3213</v>
      </c>
    </row>
    <row r="383" spans="1:30">
      <c r="A383" s="2090">
        <v>10</v>
      </c>
      <c r="B383" s="2097" t="s">
        <v>15464</v>
      </c>
      <c r="C383" s="142" t="s">
        <v>3059</v>
      </c>
      <c r="D383" s="218" t="s">
        <v>13453</v>
      </c>
      <c r="E383" s="143" t="s">
        <v>13542</v>
      </c>
      <c r="F383" s="142"/>
      <c r="G383" s="143" t="s">
        <v>2963</v>
      </c>
      <c r="H383" s="2082">
        <v>43240000</v>
      </c>
      <c r="I383" s="1839"/>
      <c r="J383" s="142" t="s">
        <v>3781</v>
      </c>
      <c r="K383" s="155">
        <v>106</v>
      </c>
      <c r="L383" s="161">
        <v>4.5</v>
      </c>
      <c r="M383" s="161">
        <v>3029</v>
      </c>
      <c r="N383" s="161" t="s">
        <v>818</v>
      </c>
      <c r="O383" s="143" t="s">
        <v>1817</v>
      </c>
      <c r="P383" s="143" t="s">
        <v>3218</v>
      </c>
      <c r="Q383" s="161">
        <v>0</v>
      </c>
      <c r="R383" s="161">
        <v>5</v>
      </c>
      <c r="S383" s="143" t="s">
        <v>1222</v>
      </c>
      <c r="T383" s="143"/>
      <c r="U383" s="348"/>
      <c r="V383" s="143"/>
      <c r="W383" s="2095"/>
      <c r="X383" s="2095" t="s">
        <v>13525</v>
      </c>
      <c r="Y383" s="329"/>
      <c r="Z383" s="3079"/>
      <c r="AA383" s="2158"/>
      <c r="AB383" s="2158"/>
      <c r="AC383" s="2158"/>
      <c r="AD383" s="2083"/>
    </row>
    <row r="384" spans="1:30">
      <c r="A384" s="2788">
        <v>11</v>
      </c>
      <c r="B384" s="2789" t="s">
        <v>19274</v>
      </c>
      <c r="C384" s="142"/>
      <c r="D384" s="218"/>
      <c r="E384" s="143" t="s">
        <v>19276</v>
      </c>
      <c r="F384" s="142"/>
      <c r="G384" s="143" t="s">
        <v>2963</v>
      </c>
      <c r="H384" s="2082"/>
      <c r="I384" s="1839"/>
      <c r="J384" s="142" t="s">
        <v>3781</v>
      </c>
      <c r="K384" s="155">
        <v>40</v>
      </c>
      <c r="L384" s="161">
        <v>3.68</v>
      </c>
      <c r="M384" s="161">
        <v>465</v>
      </c>
      <c r="N384" s="161" t="s">
        <v>818</v>
      </c>
      <c r="O384" s="143" t="s">
        <v>1817</v>
      </c>
      <c r="P384" s="143" t="s">
        <v>3218</v>
      </c>
      <c r="Q384" s="161">
        <v>0</v>
      </c>
      <c r="R384" s="161">
        <v>3000</v>
      </c>
      <c r="S384" s="143" t="s">
        <v>1374</v>
      </c>
      <c r="T384" s="143"/>
      <c r="U384" s="348"/>
      <c r="V384" s="143"/>
      <c r="W384" s="2095"/>
      <c r="X384" s="2095" t="s">
        <v>13520</v>
      </c>
      <c r="Y384" s="329"/>
      <c r="Z384" s="3083">
        <v>45772</v>
      </c>
      <c r="AA384" s="2158"/>
      <c r="AB384" s="2158"/>
      <c r="AC384" s="2158"/>
      <c r="AD384" s="2083"/>
    </row>
    <row r="385" spans="1:30">
      <c r="A385" s="2788">
        <v>12</v>
      </c>
      <c r="B385" s="2789" t="s">
        <v>19275</v>
      </c>
      <c r="C385" s="142"/>
      <c r="D385" s="218"/>
      <c r="E385" s="143" t="s">
        <v>19276</v>
      </c>
      <c r="F385" s="142"/>
      <c r="G385" s="143" t="s">
        <v>2963</v>
      </c>
      <c r="H385" s="2082"/>
      <c r="I385" s="1839"/>
      <c r="J385" s="142" t="s">
        <v>3781</v>
      </c>
      <c r="K385" s="155">
        <v>40</v>
      </c>
      <c r="L385" s="161">
        <v>3.68</v>
      </c>
      <c r="M385" s="161">
        <v>465</v>
      </c>
      <c r="N385" s="161" t="s">
        <v>818</v>
      </c>
      <c r="O385" s="143" t="s">
        <v>1817</v>
      </c>
      <c r="P385" s="143" t="s">
        <v>3218</v>
      </c>
      <c r="Q385" s="161">
        <v>0</v>
      </c>
      <c r="R385" s="161">
        <v>3000</v>
      </c>
      <c r="S385" s="143" t="s">
        <v>1374</v>
      </c>
      <c r="T385" s="143"/>
      <c r="U385" s="348"/>
      <c r="V385" s="143"/>
      <c r="W385" s="2095"/>
      <c r="X385" s="2095" t="s">
        <v>13520</v>
      </c>
      <c r="Y385" s="329"/>
      <c r="Z385" s="3083">
        <v>45772</v>
      </c>
      <c r="AA385" s="2158"/>
      <c r="AB385" s="2158"/>
      <c r="AC385" s="2158"/>
      <c r="AD385" s="2083"/>
    </row>
    <row r="386" spans="1:30">
      <c r="A386" s="2090"/>
      <c r="B386" s="2098"/>
      <c r="C386" s="142"/>
      <c r="D386" s="218"/>
      <c r="E386" s="143"/>
      <c r="F386" s="142"/>
      <c r="G386" s="143"/>
      <c r="H386" s="2082"/>
      <c r="I386" s="1839"/>
      <c r="J386" s="155"/>
      <c r="K386" s="161"/>
      <c r="L386" s="161"/>
      <c r="M386" s="161"/>
      <c r="N386" s="143"/>
      <c r="O386" s="143"/>
      <c r="P386" s="143"/>
      <c r="Q386" s="161"/>
      <c r="R386" s="161"/>
      <c r="S386" s="143"/>
      <c r="T386" s="143"/>
      <c r="U386" s="348"/>
      <c r="V386" s="143"/>
      <c r="W386" s="2095"/>
      <c r="X386" s="2095"/>
      <c r="Y386" s="329"/>
      <c r="Z386" s="3079"/>
      <c r="AA386" s="2158"/>
      <c r="AB386" s="2158"/>
      <c r="AC386" s="2158"/>
      <c r="AD386" s="2083"/>
    </row>
    <row r="387" spans="1:30">
      <c r="A387" s="2071"/>
      <c r="B387" s="2091" t="s">
        <v>6532</v>
      </c>
      <c r="C387" s="142"/>
      <c r="D387" s="218"/>
      <c r="E387" s="143"/>
      <c r="F387" s="142"/>
      <c r="G387" s="143"/>
      <c r="H387" s="2082"/>
      <c r="I387" s="1839"/>
      <c r="J387" s="155"/>
      <c r="K387" s="161"/>
      <c r="L387" s="161"/>
      <c r="M387" s="161"/>
      <c r="N387" s="143"/>
      <c r="O387" s="143"/>
      <c r="P387" s="143"/>
      <c r="Q387" s="161"/>
      <c r="R387" s="161"/>
      <c r="S387" s="143"/>
      <c r="T387" s="143"/>
      <c r="U387" s="348" t="str">
        <f>IF(ISERROR(INDEX(data,MATCH(LEN(W387),item,0),2))," ",INDEX(data,MATCH(LEN(W387),item,0),2))</f>
        <v xml:space="preserve"> </v>
      </c>
      <c r="V387" s="143"/>
      <c r="W387" s="143"/>
      <c r="X387" s="143"/>
      <c r="Y387" s="329" t="str">
        <f>IF(ISERROR(INDEX(data1,MATCH(X387,item1,0),4))," ",INDEX(data1,MATCH(X387,item1,0),4))</f>
        <v xml:space="preserve"> </v>
      </c>
      <c r="Z387" s="3079"/>
      <c r="AA387" s="2158"/>
      <c r="AB387" s="2158"/>
      <c r="AC387" s="2158"/>
      <c r="AD387" s="2083"/>
    </row>
    <row r="388" spans="1:30">
      <c r="A388" s="2099">
        <v>1</v>
      </c>
      <c r="B388" s="2097" t="s">
        <v>15465</v>
      </c>
      <c r="C388" s="142"/>
      <c r="D388" s="2100" t="s">
        <v>15466</v>
      </c>
      <c r="E388" s="143" t="s">
        <v>13542</v>
      </c>
      <c r="F388" s="142"/>
      <c r="G388" s="143" t="s">
        <v>2963</v>
      </c>
      <c r="H388" s="2082">
        <v>39100000</v>
      </c>
      <c r="I388" s="1839"/>
      <c r="J388" s="155" t="s">
        <v>530</v>
      </c>
      <c r="K388" s="161">
        <v>30</v>
      </c>
      <c r="L388" s="161">
        <v>4</v>
      </c>
      <c r="M388" s="161" t="s">
        <v>15472</v>
      </c>
      <c r="N388" s="143" t="s">
        <v>1374</v>
      </c>
      <c r="O388" s="143" t="s">
        <v>3960</v>
      </c>
      <c r="P388" s="143" t="s">
        <v>3210</v>
      </c>
      <c r="Q388" s="161">
        <v>0</v>
      </c>
      <c r="R388" s="161">
        <v>5</v>
      </c>
      <c r="S388" s="143" t="s">
        <v>1971</v>
      </c>
      <c r="T388" s="143"/>
      <c r="U388" s="348"/>
      <c r="V388" s="143"/>
      <c r="W388" s="2095"/>
      <c r="X388" s="2095" t="s">
        <v>15476</v>
      </c>
      <c r="Y388" s="329"/>
      <c r="Z388" s="3079"/>
      <c r="AA388" s="2158"/>
      <c r="AB388" s="2158"/>
      <c r="AC388" s="2158"/>
      <c r="AD388" s="2083"/>
    </row>
    <row r="389" spans="1:30">
      <c r="A389" s="2099">
        <v>2</v>
      </c>
      <c r="B389" s="2097" t="s">
        <v>15467</v>
      </c>
      <c r="C389" s="142"/>
      <c r="D389" s="2100" t="s">
        <v>13625</v>
      </c>
      <c r="E389" s="143" t="s">
        <v>15477</v>
      </c>
      <c r="F389" s="142"/>
      <c r="G389" s="143" t="s">
        <v>2963</v>
      </c>
      <c r="H389" s="2082">
        <v>39100000</v>
      </c>
      <c r="I389" s="1839"/>
      <c r="J389" s="155" t="s">
        <v>530</v>
      </c>
      <c r="K389" s="161">
        <v>45</v>
      </c>
      <c r="L389" s="161">
        <v>0.06</v>
      </c>
      <c r="M389" s="161" t="s">
        <v>15473</v>
      </c>
      <c r="N389" s="143" t="s">
        <v>1374</v>
      </c>
      <c r="O389" s="143" t="s">
        <v>3960</v>
      </c>
      <c r="P389" s="143" t="s">
        <v>3210</v>
      </c>
      <c r="Q389" s="161">
        <v>0</v>
      </c>
      <c r="R389" s="161">
        <v>6</v>
      </c>
      <c r="S389" s="143" t="s">
        <v>1971</v>
      </c>
      <c r="T389" s="143"/>
      <c r="U389" s="348"/>
      <c r="V389" s="143"/>
      <c r="W389" s="2095"/>
      <c r="X389" s="2095" t="s">
        <v>15478</v>
      </c>
      <c r="Y389" s="329"/>
      <c r="Z389" s="3079"/>
      <c r="AA389" s="2158"/>
      <c r="AB389" s="2158"/>
      <c r="AC389" s="2158"/>
      <c r="AD389" s="2083"/>
    </row>
    <row r="390" spans="1:30">
      <c r="A390" s="2099">
        <v>3</v>
      </c>
      <c r="B390" s="2097" t="s">
        <v>15468</v>
      </c>
      <c r="C390" s="142"/>
      <c r="D390" s="2100" t="s">
        <v>14756</v>
      </c>
      <c r="E390" s="143" t="s">
        <v>15480</v>
      </c>
      <c r="F390" s="142"/>
      <c r="G390" s="143" t="s">
        <v>3581</v>
      </c>
      <c r="H390" s="2082">
        <v>16275000</v>
      </c>
      <c r="I390" s="1839"/>
      <c r="J390" s="155" t="s">
        <v>530</v>
      </c>
      <c r="K390" s="161">
        <v>155</v>
      </c>
      <c r="L390" s="161">
        <v>4.3</v>
      </c>
      <c r="M390" s="161">
        <v>2000</v>
      </c>
      <c r="N390" s="143" t="s">
        <v>1374</v>
      </c>
      <c r="O390" s="143" t="s">
        <v>3749</v>
      </c>
      <c r="P390" s="143" t="s">
        <v>3210</v>
      </c>
      <c r="Q390" s="161">
        <v>0</v>
      </c>
      <c r="R390" s="161">
        <v>2</v>
      </c>
      <c r="S390" s="143" t="s">
        <v>1971</v>
      </c>
      <c r="T390" s="143"/>
      <c r="U390" s="348"/>
      <c r="V390" s="143"/>
      <c r="W390" s="2095"/>
      <c r="X390" s="2095">
        <v>90001004</v>
      </c>
      <c r="Y390" s="329"/>
      <c r="Z390" s="3079"/>
      <c r="AA390" s="2158"/>
      <c r="AB390" s="2158"/>
      <c r="AC390" s="2158"/>
      <c r="AD390" s="2083"/>
    </row>
    <row r="391" spans="1:30">
      <c r="A391" s="2099">
        <v>4</v>
      </c>
      <c r="B391" s="2097" t="s">
        <v>15469</v>
      </c>
      <c r="C391" s="142"/>
      <c r="D391" s="2100" t="s">
        <v>13638</v>
      </c>
      <c r="E391" s="143" t="s">
        <v>15483</v>
      </c>
      <c r="F391" s="142"/>
      <c r="G391" s="143" t="s">
        <v>15485</v>
      </c>
      <c r="H391" s="2082">
        <v>31150000</v>
      </c>
      <c r="I391" s="1839"/>
      <c r="J391" s="155" t="s">
        <v>530</v>
      </c>
      <c r="K391" s="161">
        <v>67</v>
      </c>
      <c r="L391" s="161">
        <v>2</v>
      </c>
      <c r="M391" s="161">
        <v>50</v>
      </c>
      <c r="N391" s="143" t="s">
        <v>1374</v>
      </c>
      <c r="O391" s="143" t="s">
        <v>15474</v>
      </c>
      <c r="P391" s="143" t="s">
        <v>3210</v>
      </c>
      <c r="Q391" s="161">
        <v>0</v>
      </c>
      <c r="R391" s="161">
        <v>100</v>
      </c>
      <c r="S391" s="143" t="s">
        <v>1374</v>
      </c>
      <c r="T391" s="143"/>
      <c r="U391" s="348"/>
      <c r="V391" s="143"/>
      <c r="W391" s="2095"/>
      <c r="X391" s="2095" t="s">
        <v>15484</v>
      </c>
      <c r="Y391" s="329"/>
      <c r="Z391" s="3079"/>
      <c r="AA391" s="2158"/>
      <c r="AB391" s="2158"/>
      <c r="AC391" s="2158"/>
      <c r="AD391" s="2083"/>
    </row>
    <row r="392" spans="1:30">
      <c r="A392" s="2099">
        <v>5</v>
      </c>
      <c r="B392" s="2097" t="s">
        <v>15470</v>
      </c>
      <c r="C392" s="142"/>
      <c r="D392" s="2100" t="s">
        <v>13625</v>
      </c>
      <c r="E392" s="143" t="s">
        <v>15482</v>
      </c>
      <c r="F392" s="142"/>
      <c r="G392" s="143" t="s">
        <v>15485</v>
      </c>
      <c r="H392" s="2082">
        <v>30720000</v>
      </c>
      <c r="I392" s="1839"/>
      <c r="J392" s="155" t="s">
        <v>530</v>
      </c>
      <c r="K392" s="161">
        <v>46</v>
      </c>
      <c r="L392" s="161">
        <v>3</v>
      </c>
      <c r="M392" s="161">
        <v>33</v>
      </c>
      <c r="N392" s="143" t="s">
        <v>1374</v>
      </c>
      <c r="O392" s="143" t="s">
        <v>15474</v>
      </c>
      <c r="P392" s="143" t="s">
        <v>3210</v>
      </c>
      <c r="Q392" s="161">
        <v>0</v>
      </c>
      <c r="R392" s="161">
        <v>100</v>
      </c>
      <c r="S392" s="143" t="s">
        <v>1374</v>
      </c>
      <c r="T392" s="143"/>
      <c r="U392" s="348"/>
      <c r="V392" s="143"/>
      <c r="W392" s="2095"/>
      <c r="X392" s="2095" t="s">
        <v>15481</v>
      </c>
      <c r="Y392" s="329"/>
      <c r="Z392" s="3079"/>
      <c r="AA392" s="2158"/>
      <c r="AB392" s="2158"/>
      <c r="AC392" s="2158"/>
      <c r="AD392" s="2083"/>
    </row>
    <row r="393" spans="1:30">
      <c r="A393" s="2099">
        <v>6</v>
      </c>
      <c r="B393" s="2097" t="s">
        <v>15471</v>
      </c>
      <c r="C393" s="142"/>
      <c r="D393" s="2100" t="s">
        <v>13625</v>
      </c>
      <c r="E393" s="143" t="s">
        <v>13542</v>
      </c>
      <c r="F393" s="142"/>
      <c r="G393" s="143" t="s">
        <v>2963</v>
      </c>
      <c r="H393" s="2082">
        <v>39100000</v>
      </c>
      <c r="I393" s="1839"/>
      <c r="J393" s="155" t="s">
        <v>530</v>
      </c>
      <c r="K393" s="161">
        <v>45</v>
      </c>
      <c r="L393" s="161">
        <v>3</v>
      </c>
      <c r="M393" s="161" t="s">
        <v>15475</v>
      </c>
      <c r="N393" s="143" t="s">
        <v>1374</v>
      </c>
      <c r="O393" s="143" t="s">
        <v>3960</v>
      </c>
      <c r="P393" s="143" t="s">
        <v>3210</v>
      </c>
      <c r="Q393" s="161">
        <v>0</v>
      </c>
      <c r="R393" s="161">
        <v>5</v>
      </c>
      <c r="S393" s="143" t="s">
        <v>1971</v>
      </c>
      <c r="T393" s="143"/>
      <c r="U393" s="348"/>
      <c r="V393" s="143"/>
      <c r="W393" s="2095"/>
      <c r="X393" s="2095" t="s">
        <v>15479</v>
      </c>
      <c r="Y393" s="329"/>
      <c r="Z393" s="3079"/>
      <c r="AA393" s="2158"/>
      <c r="AB393" s="2158"/>
      <c r="AC393" s="2158"/>
      <c r="AD393" s="2083"/>
    </row>
    <row r="394" spans="1:30">
      <c r="A394" s="2090"/>
      <c r="B394" s="2098"/>
      <c r="C394" s="142"/>
      <c r="D394" s="218"/>
      <c r="E394" s="143"/>
      <c r="F394" s="142"/>
      <c r="G394" s="143"/>
      <c r="H394" s="2082"/>
      <c r="I394" s="1839"/>
      <c r="J394" s="155"/>
      <c r="K394" s="161"/>
      <c r="L394" s="161"/>
      <c r="M394" s="161"/>
      <c r="N394" s="143"/>
      <c r="O394" s="143"/>
      <c r="P394" s="143"/>
      <c r="Q394" s="161"/>
      <c r="R394" s="161"/>
      <c r="S394" s="143"/>
      <c r="T394" s="143"/>
      <c r="U394" s="348"/>
      <c r="V394" s="143"/>
      <c r="W394" s="2095"/>
      <c r="X394" s="2095"/>
      <c r="Y394" s="329"/>
      <c r="Z394" s="3079"/>
      <c r="AA394" s="2158"/>
      <c r="AB394" s="2158"/>
      <c r="AC394" s="2158"/>
      <c r="AD394" s="2083"/>
    </row>
    <row r="395" spans="1:30">
      <c r="A395" s="2071"/>
      <c r="B395" s="2091" t="s">
        <v>18907</v>
      </c>
      <c r="C395" s="142"/>
      <c r="D395" s="218"/>
      <c r="E395" s="143"/>
      <c r="F395" s="142"/>
      <c r="G395" s="143"/>
      <c r="H395" s="2082"/>
      <c r="I395" s="1839"/>
      <c r="J395" s="155"/>
      <c r="K395" s="161"/>
      <c r="L395" s="161"/>
      <c r="M395" s="161"/>
      <c r="N395" s="143"/>
      <c r="O395" s="143"/>
      <c r="P395" s="143"/>
      <c r="Q395" s="161"/>
      <c r="R395" s="161"/>
      <c r="S395" s="143"/>
      <c r="T395" s="143"/>
      <c r="U395" s="348" t="str">
        <f>IF(ISERROR(INDEX(data,MATCH(LEN(W395),item,0),2))," ",INDEX(data,MATCH(LEN(W395),item,0),2))</f>
        <v xml:space="preserve"> </v>
      </c>
      <c r="V395" s="143"/>
      <c r="W395" s="143"/>
      <c r="X395" s="143"/>
      <c r="Y395" s="329" t="str">
        <f>IF(ISERROR(INDEX(data1,MATCH(X395,item1,0),4))," ",INDEX(data1,MATCH(X395,item1,0),4))</f>
        <v xml:space="preserve"> </v>
      </c>
      <c r="Z395" s="3079"/>
      <c r="AA395" s="2158"/>
      <c r="AB395" s="2158"/>
      <c r="AC395" s="2158"/>
      <c r="AD395" s="2083"/>
    </row>
    <row r="396" spans="1:30">
      <c r="A396" s="2090">
        <v>1</v>
      </c>
      <c r="B396" s="2097" t="s">
        <v>16827</v>
      </c>
      <c r="C396" s="142" t="s">
        <v>16828</v>
      </c>
      <c r="D396" s="218" t="s">
        <v>16829</v>
      </c>
      <c r="E396" s="143" t="s">
        <v>16830</v>
      </c>
      <c r="F396" s="142"/>
      <c r="G396" s="143" t="s">
        <v>16831</v>
      </c>
      <c r="H396" s="2082"/>
      <c r="I396" s="1839"/>
      <c r="J396" s="155" t="s">
        <v>2276</v>
      </c>
      <c r="K396" s="161"/>
      <c r="L396" s="161"/>
      <c r="M396" s="161"/>
      <c r="N396" s="143"/>
      <c r="O396" s="143" t="s">
        <v>193</v>
      </c>
      <c r="P396" s="143" t="s">
        <v>18908</v>
      </c>
      <c r="Q396" s="161">
        <v>0</v>
      </c>
      <c r="R396" s="161">
        <v>40</v>
      </c>
      <c r="S396" s="143" t="s">
        <v>1827</v>
      </c>
      <c r="T396" s="143"/>
      <c r="U396" s="348"/>
      <c r="V396" s="143"/>
      <c r="W396" s="2095"/>
      <c r="X396" s="2095"/>
      <c r="Y396" s="329"/>
      <c r="Z396" s="3079"/>
      <c r="AA396" s="2158"/>
      <c r="AB396" s="2158"/>
      <c r="AC396" s="2158"/>
      <c r="AD396" s="2083"/>
    </row>
    <row r="397" spans="1:30">
      <c r="A397" s="2090">
        <v>2</v>
      </c>
      <c r="B397" s="2503" t="s">
        <v>18909</v>
      </c>
      <c r="C397" s="142"/>
      <c r="D397" s="218"/>
      <c r="E397" s="143"/>
      <c r="F397" s="142"/>
      <c r="G397" s="143" t="s">
        <v>18910</v>
      </c>
      <c r="H397" s="2082"/>
      <c r="I397" s="1839"/>
      <c r="J397" s="155" t="s">
        <v>2276</v>
      </c>
      <c r="K397" s="161"/>
      <c r="L397" s="161"/>
      <c r="M397" s="161"/>
      <c r="N397" s="143"/>
      <c r="O397" s="143"/>
      <c r="P397" s="143" t="s">
        <v>18911</v>
      </c>
      <c r="Q397" s="161"/>
      <c r="R397" s="161"/>
      <c r="S397" s="143"/>
      <c r="T397" s="143"/>
      <c r="U397" s="348"/>
      <c r="V397" s="143"/>
      <c r="W397" s="2095"/>
      <c r="X397" s="2095"/>
      <c r="Y397" s="329"/>
      <c r="Z397" s="3079"/>
      <c r="AA397" s="2158"/>
      <c r="AB397" s="2158"/>
      <c r="AC397" s="2158"/>
      <c r="AD397" s="2083"/>
    </row>
    <row r="398" spans="1:30">
      <c r="A398" s="2090"/>
      <c r="B398" s="2097"/>
      <c r="C398" s="142"/>
      <c r="D398" s="218"/>
      <c r="E398" s="143"/>
      <c r="F398" s="142"/>
      <c r="G398" s="143"/>
      <c r="H398" s="2082"/>
      <c r="I398" s="1839"/>
      <c r="J398" s="155"/>
      <c r="K398" s="161"/>
      <c r="L398" s="161"/>
      <c r="M398" s="161"/>
      <c r="N398" s="143"/>
      <c r="O398" s="143"/>
      <c r="P398" s="143"/>
      <c r="Q398" s="161"/>
      <c r="R398" s="161"/>
      <c r="S398" s="143"/>
      <c r="T398" s="143"/>
      <c r="U398" s="348"/>
      <c r="V398" s="143"/>
      <c r="W398" s="2095"/>
      <c r="X398" s="2095"/>
      <c r="Y398" s="329"/>
      <c r="Z398" s="3079"/>
      <c r="AA398" s="2158"/>
      <c r="AB398" s="2158"/>
      <c r="AC398" s="2158"/>
      <c r="AD398" s="2083"/>
    </row>
    <row r="399" spans="1:30">
      <c r="A399" s="2090"/>
      <c r="B399" s="2091" t="s">
        <v>11858</v>
      </c>
      <c r="C399" s="142"/>
      <c r="D399" s="218"/>
      <c r="E399" s="143"/>
      <c r="F399" s="142"/>
      <c r="G399" s="143"/>
      <c r="H399" s="2082"/>
      <c r="I399" s="1839"/>
      <c r="J399" s="155"/>
      <c r="K399" s="161"/>
      <c r="L399" s="161"/>
      <c r="M399" s="161"/>
      <c r="N399" s="143"/>
      <c r="O399" s="143"/>
      <c r="P399" s="143"/>
      <c r="Q399" s="161"/>
      <c r="R399" s="161"/>
      <c r="S399" s="143"/>
      <c r="T399" s="143"/>
      <c r="U399" s="348"/>
      <c r="V399" s="143"/>
      <c r="W399" s="2095"/>
      <c r="X399" s="2095"/>
      <c r="Y399" s="329"/>
      <c r="Z399" s="3079"/>
      <c r="AA399" s="2158"/>
      <c r="AB399" s="2158"/>
      <c r="AC399" s="2158"/>
      <c r="AD399" s="2083"/>
    </row>
    <row r="400" spans="1:30">
      <c r="A400" s="2090">
        <v>1</v>
      </c>
      <c r="B400" s="2097" t="s">
        <v>18831</v>
      </c>
      <c r="C400" s="142" t="s">
        <v>18825</v>
      </c>
      <c r="D400" s="218"/>
      <c r="E400" s="143"/>
      <c r="F400" s="142"/>
      <c r="G400" s="143"/>
      <c r="H400" s="2082"/>
      <c r="I400" s="1839"/>
      <c r="J400" s="155"/>
      <c r="K400" s="161"/>
      <c r="L400" s="161"/>
      <c r="M400" s="161"/>
      <c r="N400" s="143"/>
      <c r="O400" s="143"/>
      <c r="P400" s="143"/>
      <c r="Q400" s="161">
        <v>0</v>
      </c>
      <c r="R400" s="161">
        <v>1000</v>
      </c>
      <c r="S400" s="143" t="s">
        <v>18829</v>
      </c>
      <c r="T400" s="143"/>
      <c r="U400" s="348"/>
      <c r="V400" s="143"/>
      <c r="W400" s="2095"/>
      <c r="X400" s="2095"/>
      <c r="Y400" s="329"/>
      <c r="Z400" s="3079"/>
      <c r="AA400" s="2158"/>
      <c r="AB400" s="2158"/>
      <c r="AC400" s="2158"/>
      <c r="AD400" s="2083"/>
    </row>
    <row r="401" spans="1:30">
      <c r="A401" s="2090"/>
      <c r="B401" s="2091" t="s">
        <v>1546</v>
      </c>
      <c r="C401" s="142"/>
      <c r="D401" s="218"/>
      <c r="E401" s="143"/>
      <c r="F401" s="142"/>
      <c r="G401" s="143"/>
      <c r="H401" s="2082"/>
      <c r="I401" s="1839"/>
      <c r="J401" s="155"/>
      <c r="K401" s="161"/>
      <c r="L401" s="161"/>
      <c r="M401" s="161"/>
      <c r="N401" s="143"/>
      <c r="O401" s="143"/>
      <c r="P401" s="143"/>
      <c r="Q401" s="161"/>
      <c r="R401" s="161"/>
      <c r="S401" s="143"/>
      <c r="T401" s="143"/>
      <c r="U401" s="348"/>
      <c r="V401" s="143"/>
      <c r="W401" s="2095"/>
      <c r="X401" s="2095"/>
      <c r="Y401" s="329"/>
      <c r="Z401" s="3079"/>
      <c r="AA401" s="2158"/>
      <c r="AB401" s="2158"/>
      <c r="AC401" s="2158"/>
      <c r="AD401" s="2083"/>
    </row>
    <row r="402" spans="1:30">
      <c r="A402" s="2099">
        <v>1</v>
      </c>
      <c r="B402" s="2097" t="s">
        <v>15382</v>
      </c>
      <c r="C402" s="2260" t="s">
        <v>18834</v>
      </c>
      <c r="D402" s="218"/>
      <c r="E402" s="143"/>
      <c r="F402" s="142"/>
      <c r="G402" s="143" t="s">
        <v>18836</v>
      </c>
      <c r="H402" s="2082"/>
      <c r="I402" s="1838"/>
      <c r="J402" s="155" t="s">
        <v>3333</v>
      </c>
      <c r="K402" s="161">
        <v>33</v>
      </c>
      <c r="L402" s="161">
        <v>4</v>
      </c>
      <c r="M402" s="161" t="s">
        <v>18838</v>
      </c>
      <c r="N402" s="143" t="s">
        <v>1827</v>
      </c>
      <c r="O402" s="143" t="s">
        <v>193</v>
      </c>
      <c r="P402" s="143">
        <v>150</v>
      </c>
      <c r="Q402" s="161">
        <v>10</v>
      </c>
      <c r="R402" s="161">
        <v>50</v>
      </c>
      <c r="S402" s="143" t="s">
        <v>1827</v>
      </c>
      <c r="T402" s="143"/>
      <c r="U402" s="777"/>
      <c r="V402" s="143"/>
      <c r="W402" s="2095"/>
      <c r="X402" s="2095">
        <v>90014107</v>
      </c>
      <c r="Y402" s="1453"/>
      <c r="Z402" s="3089">
        <v>45605</v>
      </c>
      <c r="AA402" s="2171"/>
      <c r="AB402" s="2171"/>
      <c r="AC402" s="2171"/>
      <c r="AD402" s="2083"/>
    </row>
    <row r="403" spans="1:30">
      <c r="A403" s="2099">
        <v>2</v>
      </c>
      <c r="B403" s="2097" t="s">
        <v>15383</v>
      </c>
      <c r="C403" s="2260" t="s">
        <v>18835</v>
      </c>
      <c r="D403" s="218"/>
      <c r="E403" s="143"/>
      <c r="F403" s="142"/>
      <c r="G403" s="143" t="s">
        <v>18836</v>
      </c>
      <c r="H403" s="2082"/>
      <c r="I403" s="1838"/>
      <c r="J403" s="155" t="s">
        <v>3335</v>
      </c>
      <c r="K403" s="161">
        <v>33</v>
      </c>
      <c r="L403" s="161">
        <v>2.8</v>
      </c>
      <c r="M403" s="161" t="s">
        <v>18839</v>
      </c>
      <c r="N403" s="143" t="s">
        <v>1827</v>
      </c>
      <c r="O403" s="143" t="s">
        <v>193</v>
      </c>
      <c r="P403" s="143">
        <v>150</v>
      </c>
      <c r="Q403" s="161">
        <v>10</v>
      </c>
      <c r="R403" s="161">
        <v>50</v>
      </c>
      <c r="S403" s="143" t="s">
        <v>1827</v>
      </c>
      <c r="T403" s="143"/>
      <c r="U403" s="777"/>
      <c r="V403" s="143"/>
      <c r="W403" s="2095"/>
      <c r="X403" s="2095">
        <v>90014107</v>
      </c>
      <c r="Y403" s="1453"/>
      <c r="Z403" s="3080"/>
      <c r="AA403" s="2171"/>
      <c r="AB403" s="2171"/>
      <c r="AC403" s="2171"/>
      <c r="AD403" s="2083"/>
    </row>
    <row r="404" spans="1:30">
      <c r="A404" s="2099">
        <v>3</v>
      </c>
      <c r="B404" s="2097" t="s">
        <v>15384</v>
      </c>
      <c r="C404" s="2260" t="s">
        <v>18837</v>
      </c>
      <c r="D404" s="218"/>
      <c r="E404" s="143"/>
      <c r="F404" s="142"/>
      <c r="G404" s="143" t="s">
        <v>18836</v>
      </c>
      <c r="H404" s="2082"/>
      <c r="I404" s="1838"/>
      <c r="J404" s="155" t="s">
        <v>3335</v>
      </c>
      <c r="K404" s="161">
        <v>33</v>
      </c>
      <c r="L404" s="161">
        <v>5.2</v>
      </c>
      <c r="M404" s="161">
        <v>20.5</v>
      </c>
      <c r="N404" s="143" t="s">
        <v>1827</v>
      </c>
      <c r="O404" s="143" t="s">
        <v>193</v>
      </c>
      <c r="P404" s="143">
        <v>150</v>
      </c>
      <c r="Q404" s="161">
        <v>10</v>
      </c>
      <c r="R404" s="161">
        <v>50</v>
      </c>
      <c r="S404" s="143" t="s">
        <v>1827</v>
      </c>
      <c r="T404" s="143"/>
      <c r="U404" s="777"/>
      <c r="V404" s="143"/>
      <c r="W404" s="2095"/>
      <c r="X404" s="2095">
        <v>90014107</v>
      </c>
      <c r="Y404" s="1453"/>
      <c r="Z404" s="3080"/>
      <c r="AA404" s="2171"/>
      <c r="AB404" s="2171"/>
      <c r="AC404" s="2171"/>
      <c r="AD404" s="2083"/>
    </row>
    <row r="405" spans="1:30">
      <c r="A405" s="2099">
        <v>4</v>
      </c>
      <c r="B405" s="2097" t="s">
        <v>15385</v>
      </c>
      <c r="C405" s="2260" t="s">
        <v>18840</v>
      </c>
      <c r="D405" s="218"/>
      <c r="E405" s="143"/>
      <c r="F405" s="142"/>
      <c r="G405" s="143"/>
      <c r="H405" s="2082"/>
      <c r="I405" s="1838"/>
      <c r="J405" s="155" t="s">
        <v>3337</v>
      </c>
      <c r="K405" s="161">
        <v>40</v>
      </c>
      <c r="L405" s="161">
        <v>0.45</v>
      </c>
      <c r="M405" s="161">
        <v>78</v>
      </c>
      <c r="N405" s="143" t="s">
        <v>1827</v>
      </c>
      <c r="O405" s="143" t="s">
        <v>193</v>
      </c>
      <c r="P405" s="143">
        <v>150</v>
      </c>
      <c r="Q405" s="161">
        <v>14</v>
      </c>
      <c r="R405" s="161">
        <v>125</v>
      </c>
      <c r="S405" s="143" t="s">
        <v>1827</v>
      </c>
      <c r="T405" s="143"/>
      <c r="U405" s="777"/>
      <c r="V405" s="143"/>
      <c r="W405" s="2095"/>
      <c r="X405" s="2095">
        <v>90014110</v>
      </c>
      <c r="Y405" s="1453"/>
      <c r="Z405" s="3080"/>
      <c r="AA405" s="2171"/>
      <c r="AB405" s="2171"/>
      <c r="AC405" s="2171"/>
      <c r="AD405" s="2083"/>
    </row>
    <row r="406" spans="1:30">
      <c r="A406" s="2099">
        <v>5</v>
      </c>
      <c r="B406" s="2097" t="s">
        <v>15386</v>
      </c>
      <c r="C406" s="2260" t="s">
        <v>18841</v>
      </c>
      <c r="D406" s="218"/>
      <c r="E406" s="143"/>
      <c r="F406" s="142"/>
      <c r="G406" s="143"/>
      <c r="H406" s="2082"/>
      <c r="I406" s="1838"/>
      <c r="J406" s="155" t="s">
        <v>3335</v>
      </c>
      <c r="K406" s="161">
        <v>33</v>
      </c>
      <c r="L406" s="161">
        <v>2.8</v>
      </c>
      <c r="M406" s="161" t="s">
        <v>18842</v>
      </c>
      <c r="N406" s="143" t="s">
        <v>1827</v>
      </c>
      <c r="O406" s="143" t="s">
        <v>193</v>
      </c>
      <c r="P406" s="143">
        <v>150</v>
      </c>
      <c r="Q406" s="161">
        <v>2.5</v>
      </c>
      <c r="R406" s="161">
        <v>25</v>
      </c>
      <c r="S406" s="143" t="s">
        <v>1827</v>
      </c>
      <c r="T406" s="143"/>
      <c r="U406" s="777"/>
      <c r="V406" s="143"/>
      <c r="W406" s="2095"/>
      <c r="X406" s="2095"/>
      <c r="Y406" s="1453"/>
      <c r="Z406" s="3080"/>
      <c r="AA406" s="2171"/>
      <c r="AB406" s="2171"/>
      <c r="AC406" s="2171"/>
      <c r="AD406" s="2083"/>
    </row>
    <row r="407" spans="1:30">
      <c r="A407" s="2099">
        <v>6</v>
      </c>
      <c r="B407" s="2097" t="s">
        <v>15387</v>
      </c>
      <c r="C407" s="2260" t="s">
        <v>18843</v>
      </c>
      <c r="D407" s="218"/>
      <c r="E407" s="143"/>
      <c r="F407" s="142"/>
      <c r="G407" s="143"/>
      <c r="H407" s="2082"/>
      <c r="I407" s="1838"/>
      <c r="J407" s="155" t="s">
        <v>3335</v>
      </c>
      <c r="K407" s="161">
        <v>33</v>
      </c>
      <c r="L407" s="161">
        <v>2.8</v>
      </c>
      <c r="M407" s="161" t="s">
        <v>18844</v>
      </c>
      <c r="N407" s="143" t="s">
        <v>1827</v>
      </c>
      <c r="O407" s="143" t="s">
        <v>193</v>
      </c>
      <c r="P407" s="143">
        <v>150</v>
      </c>
      <c r="Q407" s="161">
        <v>0.6</v>
      </c>
      <c r="R407" s="161">
        <v>6</v>
      </c>
      <c r="S407" s="143" t="s">
        <v>1827</v>
      </c>
      <c r="T407" s="143"/>
      <c r="U407" s="777"/>
      <c r="V407" s="143"/>
      <c r="W407" s="2095"/>
      <c r="X407" s="2095">
        <v>90014109</v>
      </c>
      <c r="Y407" s="1453"/>
      <c r="Z407" s="3080"/>
      <c r="AA407" s="2171"/>
      <c r="AB407" s="2171"/>
      <c r="AC407" s="2171"/>
      <c r="AD407" s="2083"/>
    </row>
    <row r="408" spans="1:30">
      <c r="A408" s="2099">
        <v>7</v>
      </c>
      <c r="B408" s="2097" t="s">
        <v>15388</v>
      </c>
      <c r="C408" s="2260" t="s">
        <v>18845</v>
      </c>
      <c r="D408" s="218"/>
      <c r="E408" s="143"/>
      <c r="F408" s="142"/>
      <c r="G408" s="143"/>
      <c r="H408" s="2082"/>
      <c r="I408" s="1838"/>
      <c r="J408" s="155" t="s">
        <v>3335</v>
      </c>
      <c r="K408" s="161">
        <v>40</v>
      </c>
      <c r="L408" s="161">
        <v>2.8</v>
      </c>
      <c r="M408" s="161" t="s">
        <v>18846</v>
      </c>
      <c r="N408" s="143" t="s">
        <v>1827</v>
      </c>
      <c r="O408" s="143" t="s">
        <v>193</v>
      </c>
      <c r="P408" s="143">
        <v>150</v>
      </c>
      <c r="Q408" s="161">
        <v>2.5</v>
      </c>
      <c r="R408" s="161">
        <v>25</v>
      </c>
      <c r="S408" s="143" t="s">
        <v>1827</v>
      </c>
      <c r="T408" s="143"/>
      <c r="U408" s="777"/>
      <c r="V408" s="143"/>
      <c r="W408" s="2095"/>
      <c r="X408" s="2095">
        <v>90014108</v>
      </c>
      <c r="Y408" s="1453"/>
      <c r="Z408" s="3080"/>
      <c r="AA408" s="2171"/>
      <c r="AB408" s="2171"/>
      <c r="AC408" s="2171"/>
      <c r="AD408" s="2083"/>
    </row>
    <row r="409" spans="1:30">
      <c r="A409" s="2099">
        <v>8</v>
      </c>
      <c r="B409" s="2097" t="s">
        <v>15389</v>
      </c>
      <c r="C409" s="2260" t="s">
        <v>18847</v>
      </c>
      <c r="D409" s="218"/>
      <c r="E409" s="143"/>
      <c r="F409" s="142"/>
      <c r="G409" s="143"/>
      <c r="H409" s="2082"/>
      <c r="I409" s="1838"/>
      <c r="J409" s="155" t="s">
        <v>3335</v>
      </c>
      <c r="K409" s="161">
        <v>40</v>
      </c>
      <c r="L409" s="161">
        <v>2.8</v>
      </c>
      <c r="M409" s="161" t="s">
        <v>18848</v>
      </c>
      <c r="N409" s="143" t="s">
        <v>1827</v>
      </c>
      <c r="O409" s="143" t="s">
        <v>193</v>
      </c>
      <c r="P409" s="143">
        <v>150</v>
      </c>
      <c r="Q409" s="161">
        <v>0.6</v>
      </c>
      <c r="R409" s="161">
        <v>6</v>
      </c>
      <c r="S409" s="143" t="s">
        <v>1827</v>
      </c>
      <c r="T409" s="143"/>
      <c r="U409" s="777"/>
      <c r="V409" s="143"/>
      <c r="W409" s="2095"/>
      <c r="X409" s="2095">
        <v>90014109</v>
      </c>
      <c r="Y409" s="1453"/>
      <c r="Z409" s="3080"/>
      <c r="AA409" s="2171"/>
      <c r="AB409" s="2171"/>
      <c r="AC409" s="2171"/>
      <c r="AD409" s="2083"/>
    </row>
    <row r="410" spans="1:30">
      <c r="A410" s="2099"/>
      <c r="B410" s="2097" t="s">
        <v>15380</v>
      </c>
      <c r="C410" s="2260" t="s">
        <v>18849</v>
      </c>
      <c r="D410" s="218"/>
      <c r="E410" s="143"/>
      <c r="F410" s="142"/>
      <c r="G410" s="143"/>
      <c r="H410" s="2082"/>
      <c r="I410" s="1838"/>
      <c r="J410" s="155"/>
      <c r="K410" s="161"/>
      <c r="L410" s="161"/>
      <c r="M410" s="161"/>
      <c r="N410" s="143"/>
      <c r="O410" s="143"/>
      <c r="P410" s="143"/>
      <c r="Q410" s="161"/>
      <c r="R410" s="161"/>
      <c r="S410" s="143"/>
      <c r="T410" s="143"/>
      <c r="U410" s="777"/>
      <c r="V410" s="143"/>
      <c r="W410" s="2095"/>
      <c r="X410" s="2095"/>
      <c r="Y410" s="1453"/>
      <c r="Z410" s="3080"/>
      <c r="AA410" s="2171"/>
      <c r="AB410" s="2171"/>
      <c r="AC410" s="2171"/>
      <c r="AD410" s="2083"/>
    </row>
    <row r="411" spans="1:30">
      <c r="A411" s="2459"/>
      <c r="B411" s="2101"/>
      <c r="C411" s="2278"/>
      <c r="D411" s="2102"/>
      <c r="E411" s="41"/>
      <c r="F411" s="40"/>
      <c r="G411" s="41"/>
      <c r="H411" s="2103"/>
      <c r="I411" s="2104"/>
      <c r="J411" s="40"/>
      <c r="K411" s="183"/>
      <c r="L411" s="183"/>
      <c r="M411" s="183"/>
      <c r="N411" s="41"/>
      <c r="O411" s="41"/>
      <c r="P411" s="41"/>
      <c r="Q411" s="183"/>
      <c r="R411" s="183"/>
      <c r="S411" s="41"/>
      <c r="T411" s="41"/>
      <c r="U411" s="41"/>
      <c r="V411" s="41"/>
      <c r="W411" s="41"/>
      <c r="X411" s="41"/>
      <c r="Y411" s="2293"/>
      <c r="Z411" s="3090"/>
      <c r="AA411" s="2293"/>
      <c r="AB411" s="2293"/>
      <c r="AC411" s="2293"/>
      <c r="AD411" s="2105"/>
    </row>
    <row r="412" spans="1:30">
      <c r="A412" s="2106"/>
      <c r="B412" s="2107"/>
      <c r="C412" s="2108"/>
      <c r="D412" s="2108"/>
      <c r="E412" s="2109"/>
      <c r="F412" s="2108"/>
      <c r="G412" s="2109"/>
      <c r="H412" s="2110"/>
      <c r="J412" s="2108"/>
      <c r="K412" s="2106"/>
      <c r="L412" s="2106"/>
      <c r="M412" s="2106"/>
      <c r="N412" s="2109"/>
      <c r="O412" s="2109"/>
      <c r="P412" s="2109"/>
      <c r="Q412" s="2106"/>
      <c r="R412" s="2106"/>
      <c r="S412" s="152"/>
      <c r="T412" s="152"/>
      <c r="U412" s="152"/>
      <c r="V412" s="152"/>
      <c r="W412" s="152"/>
      <c r="X412" s="152"/>
      <c r="AD412" s="144"/>
    </row>
    <row r="413" spans="1:30">
      <c r="A413" s="2053" t="s">
        <v>1075</v>
      </c>
    </row>
    <row r="414" spans="1:30">
      <c r="A414" s="2085"/>
      <c r="B414" s="2085"/>
      <c r="C414" s="2085"/>
      <c r="D414" s="2085"/>
      <c r="E414" s="2085"/>
      <c r="F414" s="2085"/>
      <c r="G414" s="2085"/>
      <c r="H414" s="2111"/>
      <c r="J414" s="2085"/>
      <c r="K414" s="152"/>
      <c r="L414" s="152"/>
      <c r="M414" s="152"/>
      <c r="N414" s="152"/>
      <c r="O414" s="2085"/>
      <c r="P414" s="2085"/>
      <c r="Q414" s="152"/>
      <c r="R414" s="152"/>
      <c r="S414" s="152"/>
      <c r="T414" s="152"/>
      <c r="U414" s="152"/>
      <c r="V414" s="152"/>
      <c r="W414" s="152"/>
      <c r="X414" s="152"/>
      <c r="AD414" s="2085"/>
    </row>
    <row r="415" spans="1:30">
      <c r="A415" s="975" t="s">
        <v>6404</v>
      </c>
      <c r="B415" s="975"/>
      <c r="D415" s="975">
        <f>COUNTA(A7:A411)</f>
        <v>383</v>
      </c>
      <c r="I415" s="929">
        <f>COUNTA(I7:I411)</f>
        <v>312</v>
      </c>
    </row>
  </sheetData>
  <customSheetViews>
    <customSheetView guid="{EAD1C6BF-B58E-4716-994B-7E887560A863}" showPageBreaks="1" printArea="1" hiddenColumns="1">
      <pane xSplit="6" ySplit="5" topLeftCell="V18" activePane="bottomRight" state="frozen"/>
      <selection pane="bottomRight" activeCell="AE21" sqref="AE21"/>
      <pageMargins left="0.2" right="0.2" top="0.75" bottom="0.46" header="0.5" footer="0.25"/>
      <pageSetup paperSize="9" scale="73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 hiddenColumns="1">
      <pane xSplit="5" ySplit="6" topLeftCell="G211" activePane="bottomRight" state="frozen"/>
      <selection pane="bottomRight" activeCell="AC226" sqref="AC226"/>
      <pageMargins left="0.2" right="0.2" top="1" bottom="0.46" header="0.5" footer="0.25"/>
      <pageSetup paperSize="9" scale="7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scale="130" hiddenColumns="1">
      <pane xSplit="5" ySplit="4" topLeftCell="P468" activePane="bottomRight" state="frozen"/>
      <selection pane="bottomRight" activeCell="W14" sqref="W14"/>
      <pageMargins left="0.2" right="0.2" top="0.75" bottom="0.46" header="0.5" footer="0.25"/>
      <pageSetup paperSize="9" scale="73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cale="130" showPageBreaks="1" printArea="1" hiddenColumns="1">
      <pane xSplit="6" ySplit="5" topLeftCell="P468" activePane="bottomRight" state="frozen"/>
      <selection pane="bottomRight" activeCell="W14" sqref="W14"/>
      <pageMargins left="0.2" right="0.2" top="0.75" bottom="0.46" header="0.5" footer="0.25"/>
      <pageSetup paperSize="9" scale="73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cale="130" showPageBreaks="1" printArea="1" hiddenColumns="1">
      <pane xSplit="5" ySplit="4" topLeftCell="M60" activePane="bottomRight" state="frozen"/>
      <selection pane="bottomRight" activeCell="AC79" sqref="AC79"/>
      <pageMargins left="0.2" right="0.2" top="0.75" bottom="0.46" header="0.5" footer="0.25"/>
      <pageSetup paperSize="9" scale="73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hiddenColumns="1">
      <pane xSplit="6" ySplit="6" topLeftCell="O184" activePane="bottomRight" state="frozen"/>
      <selection pane="bottomRight" activeCell="X306" sqref="X306"/>
      <pageMargins left="0.2" right="0.2" top="1" bottom="0.46" header="0.5" footer="0.25"/>
      <pageSetup paperSize="9" scale="7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 hiddenColumns="1">
      <pane xSplit="6" ySplit="6" topLeftCell="G52" activePane="bottomRight" state="frozen"/>
      <selection pane="bottomRight" activeCell="F52" sqref="F52"/>
      <pageMargins left="0.2" right="0.2" top="1" bottom="0.46" header="0.5" footer="0.25"/>
      <pageSetup paperSize="9" scale="7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 hiddenColumns="1">
      <pane xSplit="6" ySplit="6" topLeftCell="G211" activePane="bottomRight" state="frozen"/>
      <selection pane="bottomRight" activeCell="AC226" sqref="AC226"/>
      <pageMargins left="0.2" right="0.2" top="1" bottom="0.46" header="0.5" footer="0.25"/>
      <pageSetup paperSize="9" scale="7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 hiddenColumns="1">
      <pane xSplit="5.5743243243243246" ySplit="6" topLeftCell="AB94" activePane="bottomRight" state="frozen"/>
      <selection pane="bottomRight" activeCell="AC108" sqref="AC108"/>
      <pageMargins left="0.2" right="0.2" top="1" bottom="0.46" header="0.5" footer="0.25"/>
      <pageSetup paperSize="9" scale="7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45">
      <pane xSplit="4" ySplit="5" topLeftCell="E337" activePane="bottomRight" state="frozen"/>
      <selection pane="bottomRight" activeCell="A344" sqref="A344"/>
      <pageMargins left="0.2" right="0.2" top="0.75" bottom="0.46" header="0.5" footer="0.25"/>
      <pageSetup paperSize="9" scale="73" orientation="landscape" horizontalDpi="4294967292" verticalDpi="300" r:id="rId10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0A3BE354-EABF-4B36-A467-F2E7E7C9C594}" scale="145" showPageBreaks="1">
      <pane xSplit="4" ySplit="5" topLeftCell="Z63" activePane="bottomRight" state="frozen"/>
      <selection pane="bottomRight" activeCell="C1" sqref="C1"/>
      <pageMargins left="0.2" right="0.2" top="0.75" bottom="0.46" header="0.5" footer="0.25"/>
      <pageSetup paperSize="9" scale="73" orientation="landscape" horizontalDpi="4294967292" verticalDpi="300" r:id="rId1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</customSheetViews>
  <mergeCells count="16">
    <mergeCell ref="AD4:AD5"/>
    <mergeCell ref="G4:G5"/>
    <mergeCell ref="O4:P4"/>
    <mergeCell ref="M4:N4"/>
    <mergeCell ref="W4:W5"/>
    <mergeCell ref="Q4:S4"/>
    <mergeCell ref="X4:Y4"/>
    <mergeCell ref="U4:V4"/>
    <mergeCell ref="K4:K5"/>
    <mergeCell ref="L4:L5"/>
    <mergeCell ref="C4:C5"/>
    <mergeCell ref="A4:A5"/>
    <mergeCell ref="B4:B5"/>
    <mergeCell ref="D4:D5"/>
    <mergeCell ref="J4:J5"/>
    <mergeCell ref="E4:E5"/>
  </mergeCells>
  <phoneticPr fontId="30" type="noConversion"/>
  <pageMargins left="0.2" right="0.2" top="0.75" bottom="0.46" header="0.5" footer="0.25"/>
  <pageSetup paperSize="9" scale="73" orientation="landscape" horizontalDpi="4294967292" verticalDpi="300" r:id="rId12"/>
  <headerFooter alignWithMargins="0">
    <oddHeader>&amp;L&amp;"Arial Black,Bold"&amp;8PT. PETRO OXO NUSANTARA&amp;9DEPARTEMEN MAINTENANCE SEKSI ELECTRICAL - INSTRUMENT&amp;R&amp;A</oddHeader>
    <oddFooter>&amp;R&amp;9&amp;F / hal &amp;P dari &amp;N</oddFooter>
  </headerFooter>
  <drawing r:id="rId1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5" filterMode="1"/>
  <dimension ref="A1:AO845"/>
  <sheetViews>
    <sheetView zoomScale="130" zoomScaleNormal="130" workbookViewId="0">
      <pane xSplit="4" ySplit="4" topLeftCell="I5" activePane="bottomRight" state="frozen"/>
      <selection pane="topRight" activeCell="E1" sqref="E1"/>
      <selection pane="bottomLeft" activeCell="A5" sqref="A5"/>
      <selection pane="bottomRight" activeCell="L34" sqref="L34"/>
    </sheetView>
  </sheetViews>
  <sheetFormatPr defaultColWidth="9.140625" defaultRowHeight="12.75"/>
  <cols>
    <col min="1" max="1" width="6" style="975" customWidth="1"/>
    <col min="2" max="2" width="15.5703125" style="2294" customWidth="1"/>
    <col min="3" max="3" width="29.7109375" style="975" customWidth="1"/>
    <col min="4" max="4" width="13" style="975" customWidth="1"/>
    <col min="5" max="5" width="17.5703125" style="2226" customWidth="1"/>
    <col min="6" max="6" width="16.5703125" style="2226" customWidth="1"/>
    <col min="7" max="7" width="14.28515625" style="2018" customWidth="1"/>
    <col min="8" max="8" width="14.28515625" style="2226" customWidth="1"/>
    <col min="9" max="9" width="14.28515625" style="2235" customWidth="1"/>
    <col min="10" max="10" width="14.7109375" style="975" customWidth="1"/>
    <col min="11" max="11" width="13.28515625" style="975" customWidth="1"/>
    <col min="12" max="12" width="7" style="2226" customWidth="1"/>
    <col min="13" max="13" width="9.28515625" style="2577" customWidth="1"/>
    <col min="14" max="14" width="7.140625" style="2227" customWidth="1"/>
    <col min="15" max="15" width="7.28515625" style="2227" customWidth="1"/>
    <col min="16" max="16" width="7.28515625" style="2226" customWidth="1"/>
    <col min="17" max="17" width="7.7109375" style="2226" customWidth="1"/>
    <col min="18" max="18" width="6.28515625" style="2226" customWidth="1"/>
    <col min="19" max="19" width="9" style="2226" customWidth="1"/>
    <col min="20" max="20" width="7.42578125" style="2226" customWidth="1"/>
    <col min="21" max="21" width="7.5703125" style="2226" customWidth="1"/>
    <col min="22" max="22" width="6.5703125" style="2226" customWidth="1"/>
    <col min="23" max="23" width="9.85546875" style="975" customWidth="1"/>
    <col min="24" max="24" width="7.28515625" style="2226" customWidth="1"/>
    <col min="25" max="25" width="6.42578125" style="975" customWidth="1"/>
    <col min="26" max="26" width="10" style="2578" customWidth="1"/>
    <col min="27" max="27" width="11.7109375" style="975" customWidth="1"/>
    <col min="28" max="28" width="10.28515625" style="975" hidden="1" customWidth="1"/>
    <col min="29" max="29" width="7.42578125" style="2226" customWidth="1"/>
    <col min="30" max="30" width="7" style="975" customWidth="1"/>
    <col min="31" max="31" width="7.85546875" style="2125" customWidth="1"/>
    <col min="32" max="32" width="9" style="2125" customWidth="1"/>
    <col min="33" max="33" width="8.28515625" style="2125" hidden="1" customWidth="1"/>
    <col min="34" max="34" width="12.5703125" style="2125" hidden="1" customWidth="1"/>
    <col min="35" max="35" width="4.7109375" style="2125" hidden="1" customWidth="1"/>
    <col min="36" max="36" width="38" style="2018" customWidth="1"/>
    <col min="37" max="16384" width="9.140625" style="975"/>
  </cols>
  <sheetData>
    <row r="1" spans="1:39" ht="24" customHeight="1">
      <c r="A1" s="1784" t="s">
        <v>16493</v>
      </c>
      <c r="B1" s="1784"/>
      <c r="C1" s="1784"/>
      <c r="D1" s="1784"/>
      <c r="E1" s="1784"/>
      <c r="F1" s="1784"/>
      <c r="G1" s="2874"/>
      <c r="H1" s="2"/>
      <c r="I1" s="1823"/>
      <c r="J1" s="1784"/>
      <c r="K1" s="1784"/>
      <c r="L1" s="1784"/>
      <c r="M1" s="1784"/>
      <c r="N1" s="1784"/>
      <c r="O1" s="1784"/>
      <c r="P1" s="1784"/>
      <c r="Q1" s="1784"/>
      <c r="R1" s="1784"/>
      <c r="S1" s="1784"/>
      <c r="T1" s="1784"/>
      <c r="U1" s="1784"/>
      <c r="V1" s="1784"/>
      <c r="W1" s="1784"/>
      <c r="X1" s="1784"/>
      <c r="Y1" s="1784"/>
      <c r="Z1" s="2473"/>
      <c r="AA1" s="1784"/>
      <c r="AB1" s="1784"/>
      <c r="AC1" s="2"/>
      <c r="AD1" s="1784"/>
      <c r="AE1" s="2"/>
      <c r="AF1" s="1784"/>
      <c r="AG1" s="1784"/>
      <c r="AH1" s="1784"/>
      <c r="AI1" s="1784"/>
      <c r="AJ1" s="1784"/>
    </row>
    <row r="2" spans="1:39" ht="13.5" thickBot="1">
      <c r="A2" s="2294"/>
      <c r="C2" s="2294"/>
      <c r="D2" s="2294"/>
      <c r="I2" s="2545"/>
      <c r="J2" s="2294"/>
      <c r="K2" s="2294"/>
      <c r="L2" s="2294"/>
      <c r="M2" s="2546"/>
      <c r="N2" s="2545"/>
      <c r="O2" s="2545"/>
      <c r="P2" s="2294"/>
      <c r="Q2" s="2294"/>
      <c r="R2" s="2294"/>
      <c r="S2" s="2294"/>
      <c r="T2" s="2294"/>
      <c r="U2" s="2294"/>
      <c r="V2" s="2294"/>
      <c r="W2" s="2294"/>
      <c r="Y2" s="2294"/>
      <c r="Z2" s="2547"/>
      <c r="AA2" s="2294"/>
      <c r="AB2" s="2294"/>
      <c r="AD2" s="975" t="s">
        <v>692</v>
      </c>
    </row>
    <row r="3" spans="1:39" s="180" customFormat="1" ht="20.25" customHeight="1">
      <c r="A3" s="3672" t="s">
        <v>2418</v>
      </c>
      <c r="B3" s="3674" t="s">
        <v>2419</v>
      </c>
      <c r="C3" s="3628" t="s">
        <v>2420</v>
      </c>
      <c r="D3" s="3628" t="s">
        <v>282</v>
      </c>
      <c r="E3" s="3628" t="s">
        <v>12318</v>
      </c>
      <c r="F3" s="3628" t="s">
        <v>13378</v>
      </c>
      <c r="G3" s="3817" t="s">
        <v>281</v>
      </c>
      <c r="H3" s="3628" t="s">
        <v>2648</v>
      </c>
      <c r="I3" s="3819" t="s">
        <v>16664</v>
      </c>
      <c r="J3" s="1809" t="s">
        <v>12602</v>
      </c>
      <c r="K3" s="353" t="s">
        <v>2421</v>
      </c>
      <c r="L3" s="2548" t="s">
        <v>2423</v>
      </c>
      <c r="M3" s="2549" t="s">
        <v>2424</v>
      </c>
      <c r="N3" s="3814" t="s">
        <v>2425</v>
      </c>
      <c r="O3" s="3815"/>
      <c r="P3" s="3816"/>
      <c r="Q3" s="2544" t="s">
        <v>2337</v>
      </c>
      <c r="R3" s="3736" t="s">
        <v>2417</v>
      </c>
      <c r="S3" s="2544" t="s">
        <v>2339</v>
      </c>
      <c r="T3" s="2544" t="s">
        <v>2406</v>
      </c>
      <c r="U3" s="3811" t="s">
        <v>2655</v>
      </c>
      <c r="V3" s="3812"/>
      <c r="W3" s="3730" t="s">
        <v>392</v>
      </c>
      <c r="X3" s="3810"/>
      <c r="Y3" s="3731"/>
      <c r="Z3" s="2474" t="s">
        <v>18891</v>
      </c>
      <c r="AA3" s="353" t="s">
        <v>270</v>
      </c>
      <c r="AB3" s="2550" t="s">
        <v>2199</v>
      </c>
      <c r="AC3" s="3730" t="s">
        <v>4238</v>
      </c>
      <c r="AD3" s="3731"/>
      <c r="AE3" s="3807" t="s">
        <v>693</v>
      </c>
      <c r="AF3" s="640" t="s">
        <v>6079</v>
      </c>
      <c r="AG3" s="640" t="s">
        <v>6080</v>
      </c>
      <c r="AH3" s="640" t="s">
        <v>6081</v>
      </c>
      <c r="AI3" s="640" t="s">
        <v>6082</v>
      </c>
      <c r="AJ3" s="3808" t="s">
        <v>699</v>
      </c>
      <c r="AK3" s="180" t="s">
        <v>16534</v>
      </c>
      <c r="AM3" s="2947" t="s">
        <v>19956</v>
      </c>
    </row>
    <row r="4" spans="1:39" s="180" customFormat="1" ht="39.75" customHeight="1" thickBot="1">
      <c r="A4" s="3673"/>
      <c r="B4" s="3677"/>
      <c r="C4" s="3665"/>
      <c r="D4" s="3665"/>
      <c r="E4" s="3665"/>
      <c r="F4" s="3665"/>
      <c r="G4" s="3818"/>
      <c r="H4" s="3665"/>
      <c r="I4" s="3820"/>
      <c r="J4" s="301"/>
      <c r="K4" s="301" t="s">
        <v>2422</v>
      </c>
      <c r="L4" s="450" t="s">
        <v>1721</v>
      </c>
      <c r="M4" s="451" t="s">
        <v>1720</v>
      </c>
      <c r="N4" s="452" t="s">
        <v>2426</v>
      </c>
      <c r="O4" s="452" t="s">
        <v>2427</v>
      </c>
      <c r="P4" s="449" t="s">
        <v>2336</v>
      </c>
      <c r="Q4" s="453" t="s">
        <v>2338</v>
      </c>
      <c r="R4" s="3813"/>
      <c r="S4" s="454" t="s">
        <v>2340</v>
      </c>
      <c r="T4" s="455" t="s">
        <v>3196</v>
      </c>
      <c r="U4" s="352" t="s">
        <v>2656</v>
      </c>
      <c r="V4" s="456" t="s">
        <v>393</v>
      </c>
      <c r="W4" s="352" t="s">
        <v>283</v>
      </c>
      <c r="X4" s="456" t="s">
        <v>393</v>
      </c>
      <c r="Y4" s="457" t="s">
        <v>394</v>
      </c>
      <c r="Z4" s="2475" t="s">
        <v>6197</v>
      </c>
      <c r="AA4" s="301" t="s">
        <v>271</v>
      </c>
      <c r="AB4" s="301"/>
      <c r="AC4" s="449" t="s">
        <v>4237</v>
      </c>
      <c r="AD4" s="301" t="s">
        <v>2201</v>
      </c>
      <c r="AE4" s="3799"/>
      <c r="AF4" s="641"/>
      <c r="AG4" s="641"/>
      <c r="AH4" s="641"/>
      <c r="AI4" s="641"/>
      <c r="AJ4" s="3809"/>
    </row>
    <row r="5" spans="1:39" ht="18.75" customHeight="1">
      <c r="A5" s="441"/>
      <c r="B5" s="442"/>
      <c r="C5" s="443"/>
      <c r="D5" s="443"/>
      <c r="E5" s="443"/>
      <c r="F5" s="443"/>
      <c r="G5" s="2875"/>
      <c r="H5" s="443"/>
      <c r="I5" s="1824"/>
      <c r="J5" s="443"/>
      <c r="K5" s="443"/>
      <c r="L5" s="444"/>
      <c r="M5" s="445"/>
      <c r="N5" s="446"/>
      <c r="O5" s="446"/>
      <c r="P5" s="447"/>
      <c r="Q5" s="444"/>
      <c r="R5" s="444"/>
      <c r="S5" s="444"/>
      <c r="T5" s="444"/>
      <c r="U5" s="444"/>
      <c r="V5" s="444"/>
      <c r="W5" s="443"/>
      <c r="X5" s="441"/>
      <c r="Y5" s="443"/>
      <c r="Z5" s="2476"/>
      <c r="AA5" s="443"/>
      <c r="AB5" s="448"/>
      <c r="AC5" s="443"/>
      <c r="AD5" s="448"/>
      <c r="AE5" s="441"/>
      <c r="AF5" s="642"/>
      <c r="AG5" s="642"/>
      <c r="AH5" s="642"/>
      <c r="AI5" s="642"/>
    </row>
    <row r="6" spans="1:39" s="2551" customFormat="1" ht="12.75" hidden="1" customHeight="1">
      <c r="A6" s="24">
        <f>A5+1</f>
        <v>1</v>
      </c>
      <c r="B6" s="1794" t="s">
        <v>16147</v>
      </c>
      <c r="C6" s="28" t="s">
        <v>558</v>
      </c>
      <c r="D6" s="44" t="s">
        <v>2989</v>
      </c>
      <c r="E6" s="166" t="s">
        <v>13330</v>
      </c>
      <c r="F6" s="2042"/>
      <c r="G6" s="165" t="s">
        <v>3581</v>
      </c>
      <c r="H6" s="29" t="s">
        <v>19120</v>
      </c>
      <c r="I6" s="1825">
        <v>40920000</v>
      </c>
      <c r="J6" s="192" t="s">
        <v>17215</v>
      </c>
      <c r="K6" s="164" t="s">
        <v>2415</v>
      </c>
      <c r="L6" s="181">
        <v>20</v>
      </c>
      <c r="M6" s="1982">
        <v>5.4</v>
      </c>
      <c r="N6" s="175">
        <v>5</v>
      </c>
      <c r="O6" s="1983">
        <v>0</v>
      </c>
      <c r="P6" s="29" t="s">
        <v>2944</v>
      </c>
      <c r="Q6" s="181">
        <v>1500</v>
      </c>
      <c r="R6" s="198" t="s">
        <v>2524</v>
      </c>
      <c r="S6" s="181">
        <v>5</v>
      </c>
      <c r="T6" s="181">
        <v>8</v>
      </c>
      <c r="U6" s="194" t="s">
        <v>4793</v>
      </c>
      <c r="V6" s="46">
        <v>0.5</v>
      </c>
      <c r="W6" s="29" t="s">
        <v>3867</v>
      </c>
      <c r="X6" s="185">
        <v>0.5</v>
      </c>
      <c r="Y6" s="192" t="s">
        <v>2659</v>
      </c>
      <c r="Z6" s="2477"/>
      <c r="AA6" s="44" t="s">
        <v>272</v>
      </c>
      <c r="AB6" s="28"/>
      <c r="AC6" s="1984" t="str">
        <f t="shared" ref="AC6:AC39" si="0">IF(ISERROR(INDEX(data,MATCH(LEN(AE6),item,0),2))," ",INDEX(data,MATCH(LEN(AE6),item,0),2))</f>
        <v xml:space="preserve"> </v>
      </c>
      <c r="AD6" s="28"/>
      <c r="AE6" s="332"/>
      <c r="AF6" s="2158"/>
      <c r="AG6" s="2158"/>
      <c r="AH6" s="2158"/>
      <c r="AI6" s="2158"/>
      <c r="AJ6" s="1985"/>
      <c r="AK6" s="2551">
        <v>81</v>
      </c>
      <c r="AM6" s="2551" t="s">
        <v>19938</v>
      </c>
    </row>
    <row r="7" spans="1:39" s="2551" customFormat="1" ht="12.75" hidden="1" customHeight="1">
      <c r="A7" s="24">
        <f>A6+1</f>
        <v>2</v>
      </c>
      <c r="B7" s="1794" t="s">
        <v>16148</v>
      </c>
      <c r="C7" s="28" t="s">
        <v>560</v>
      </c>
      <c r="D7" s="44" t="s">
        <v>2989</v>
      </c>
      <c r="E7" s="166" t="s">
        <v>2413</v>
      </c>
      <c r="F7" s="2042" t="s">
        <v>17460</v>
      </c>
      <c r="G7" s="165" t="s">
        <v>559</v>
      </c>
      <c r="H7" s="29" t="str">
        <f t="shared" ref="H7:H18" si="1">IF(ISERROR(INDEX(data_koso,MATCH(B7,item_koso,0),2))," ",INDEX(data_koso,MATCH(B7,item_koso,0),2))</f>
        <v xml:space="preserve"> </v>
      </c>
      <c r="I7" s="1825"/>
      <c r="J7" s="192" t="s">
        <v>17215</v>
      </c>
      <c r="K7" s="164" t="s">
        <v>277</v>
      </c>
      <c r="L7" s="181">
        <v>20</v>
      </c>
      <c r="M7" s="173">
        <v>3.6</v>
      </c>
      <c r="N7" s="175">
        <v>15</v>
      </c>
      <c r="O7" s="175">
        <v>12</v>
      </c>
      <c r="P7" s="29" t="s">
        <v>2944</v>
      </c>
      <c r="Q7" s="181">
        <v>1840</v>
      </c>
      <c r="R7" s="198" t="s">
        <v>2524</v>
      </c>
      <c r="S7" s="181">
        <v>2.5</v>
      </c>
      <c r="T7" s="181">
        <v>5</v>
      </c>
      <c r="U7" s="194" t="s">
        <v>4793</v>
      </c>
      <c r="V7" s="46">
        <v>0.5</v>
      </c>
      <c r="W7" s="29" t="s">
        <v>3867</v>
      </c>
      <c r="X7" s="185">
        <v>0.5</v>
      </c>
      <c r="Y7" s="192" t="s">
        <v>2659</v>
      </c>
      <c r="Z7" s="2477">
        <v>45495</v>
      </c>
      <c r="AA7" s="44" t="s">
        <v>272</v>
      </c>
      <c r="AB7" s="28"/>
      <c r="AC7" s="1984" t="str">
        <f t="shared" si="0"/>
        <v xml:space="preserve"> </v>
      </c>
      <c r="AD7" s="28"/>
      <c r="AE7" s="332"/>
      <c r="AF7" s="2158"/>
      <c r="AG7" s="2158"/>
      <c r="AH7" s="2158"/>
      <c r="AI7" s="2158"/>
      <c r="AJ7" s="1985"/>
      <c r="AK7" s="2551">
        <v>81</v>
      </c>
      <c r="AM7" s="2551" t="s">
        <v>19938</v>
      </c>
    </row>
    <row r="8" spans="1:39" s="2551" customFormat="1" ht="12.75" hidden="1" customHeight="1">
      <c r="A8" s="24">
        <f t="shared" ref="A8:A74" si="2">A7+1</f>
        <v>3</v>
      </c>
      <c r="B8" s="1794" t="s">
        <v>15920</v>
      </c>
      <c r="C8" s="28" t="s">
        <v>2526</v>
      </c>
      <c r="D8" s="44" t="s">
        <v>823</v>
      </c>
      <c r="E8" s="166" t="s">
        <v>4442</v>
      </c>
      <c r="F8" s="166" t="s">
        <v>16665</v>
      </c>
      <c r="G8" s="165" t="s">
        <v>559</v>
      </c>
      <c r="H8" s="29" t="str">
        <f t="shared" si="1"/>
        <v xml:space="preserve"> </v>
      </c>
      <c r="I8" s="1825"/>
      <c r="J8" s="192" t="s">
        <v>3516</v>
      </c>
      <c r="K8" s="164" t="s">
        <v>2416</v>
      </c>
      <c r="L8" s="181">
        <v>360</v>
      </c>
      <c r="M8" s="173">
        <v>15.8</v>
      </c>
      <c r="N8" s="175">
        <v>8500</v>
      </c>
      <c r="O8" s="175">
        <v>6565</v>
      </c>
      <c r="P8" s="29" t="s">
        <v>2528</v>
      </c>
      <c r="Q8" s="181">
        <v>6</v>
      </c>
      <c r="R8" s="181">
        <v>19.2</v>
      </c>
      <c r="S8" s="181">
        <v>1.5</v>
      </c>
      <c r="T8" s="181">
        <v>21</v>
      </c>
      <c r="U8" s="194" t="s">
        <v>2664</v>
      </c>
      <c r="V8" s="46">
        <v>6</v>
      </c>
      <c r="W8" s="29" t="s">
        <v>3867</v>
      </c>
      <c r="X8" s="186">
        <v>4</v>
      </c>
      <c r="Y8" s="192" t="s">
        <v>2660</v>
      </c>
      <c r="Z8" s="2477"/>
      <c r="AA8" s="44" t="s">
        <v>272</v>
      </c>
      <c r="AB8" s="28"/>
      <c r="AC8" s="348">
        <f t="shared" si="0"/>
        <v>125</v>
      </c>
      <c r="AD8" s="28" t="s">
        <v>4239</v>
      </c>
      <c r="AE8" s="331" t="s">
        <v>698</v>
      </c>
      <c r="AF8" s="2319" t="s">
        <v>6098</v>
      </c>
      <c r="AG8" s="329"/>
      <c r="AH8" s="329"/>
      <c r="AI8" s="329"/>
      <c r="AJ8" s="2552"/>
      <c r="AK8" s="2551">
        <v>1</v>
      </c>
      <c r="AM8" s="2551" t="s">
        <v>19938</v>
      </c>
    </row>
    <row r="9" spans="1:39" s="2551" customFormat="1" ht="12.75" hidden="1" customHeight="1">
      <c r="A9" s="24">
        <f t="shared" si="2"/>
        <v>4</v>
      </c>
      <c r="B9" s="1794" t="s">
        <v>15922</v>
      </c>
      <c r="C9" s="28" t="s">
        <v>2526</v>
      </c>
      <c r="D9" s="44" t="s">
        <v>823</v>
      </c>
      <c r="E9" s="166" t="s">
        <v>4443</v>
      </c>
      <c r="F9" s="166" t="s">
        <v>16666</v>
      </c>
      <c r="G9" s="2876" t="s">
        <v>559</v>
      </c>
      <c r="H9" s="29" t="str">
        <f t="shared" si="1"/>
        <v xml:space="preserve"> </v>
      </c>
      <c r="I9" s="1825"/>
      <c r="J9" s="192" t="s">
        <v>3516</v>
      </c>
      <c r="K9" s="164" t="s">
        <v>2416</v>
      </c>
      <c r="L9" s="181">
        <v>360</v>
      </c>
      <c r="M9" s="173">
        <v>15.8</v>
      </c>
      <c r="N9" s="175">
        <v>2600</v>
      </c>
      <c r="O9" s="175">
        <v>2000</v>
      </c>
      <c r="P9" s="29" t="s">
        <v>2528</v>
      </c>
      <c r="Q9" s="181">
        <v>6</v>
      </c>
      <c r="R9" s="181">
        <v>19.2</v>
      </c>
      <c r="S9" s="181">
        <v>1.5</v>
      </c>
      <c r="T9" s="181">
        <v>21</v>
      </c>
      <c r="U9" s="194" t="s">
        <v>2664</v>
      </c>
      <c r="V9" s="46">
        <v>3</v>
      </c>
      <c r="W9" s="29" t="s">
        <v>3867</v>
      </c>
      <c r="X9" s="186">
        <v>2</v>
      </c>
      <c r="Y9" s="192" t="s">
        <v>2660</v>
      </c>
      <c r="Z9" s="2477"/>
      <c r="AA9" s="44" t="s">
        <v>272</v>
      </c>
      <c r="AB9" s="28"/>
      <c r="AC9" s="348">
        <f t="shared" si="0"/>
        <v>125</v>
      </c>
      <c r="AD9" s="28" t="s">
        <v>4239</v>
      </c>
      <c r="AE9" s="331" t="s">
        <v>698</v>
      </c>
      <c r="AF9" s="2319" t="s">
        <v>6098</v>
      </c>
      <c r="AG9" s="329"/>
      <c r="AH9" s="329"/>
      <c r="AI9" s="329"/>
      <c r="AJ9" s="2552"/>
      <c r="AK9" s="2551">
        <v>1</v>
      </c>
      <c r="AM9" s="2551" t="s">
        <v>19938</v>
      </c>
    </row>
    <row r="10" spans="1:39" s="2551" customFormat="1" ht="12.75" hidden="1" customHeight="1">
      <c r="A10" s="24">
        <f t="shared" si="2"/>
        <v>5</v>
      </c>
      <c r="B10" s="1794" t="s">
        <v>15923</v>
      </c>
      <c r="C10" s="28" t="s">
        <v>816</v>
      </c>
      <c r="D10" s="44" t="s">
        <v>817</v>
      </c>
      <c r="E10" s="166" t="s">
        <v>4442</v>
      </c>
      <c r="F10" s="166" t="s">
        <v>16667</v>
      </c>
      <c r="G10" s="165" t="s">
        <v>559</v>
      </c>
      <c r="H10" s="29" t="str">
        <f t="shared" si="1"/>
        <v xml:space="preserve"> </v>
      </c>
      <c r="I10" s="1825"/>
      <c r="J10" s="192" t="s">
        <v>3516</v>
      </c>
      <c r="K10" s="164" t="s">
        <v>3024</v>
      </c>
      <c r="L10" s="181">
        <v>205</v>
      </c>
      <c r="M10" s="173">
        <v>16.2</v>
      </c>
      <c r="N10" s="175">
        <v>14000</v>
      </c>
      <c r="O10" s="175">
        <v>10820</v>
      </c>
      <c r="P10" s="29" t="s">
        <v>818</v>
      </c>
      <c r="Q10" s="181">
        <v>8.5</v>
      </c>
      <c r="R10" s="185">
        <v>18.02</v>
      </c>
      <c r="S10" s="181">
        <v>2.2999999999999998</v>
      </c>
      <c r="T10" s="181">
        <v>18.5</v>
      </c>
      <c r="U10" s="194" t="s">
        <v>2668</v>
      </c>
      <c r="V10" s="46">
        <v>8</v>
      </c>
      <c r="W10" s="29" t="s">
        <v>3867</v>
      </c>
      <c r="X10" s="186">
        <v>6</v>
      </c>
      <c r="Y10" s="192" t="s">
        <v>2660</v>
      </c>
      <c r="Z10" s="2477"/>
      <c r="AA10" s="44" t="s">
        <v>272</v>
      </c>
      <c r="AB10" s="28"/>
      <c r="AC10" s="348">
        <f t="shared" si="0"/>
        <v>125</v>
      </c>
      <c r="AD10" s="28" t="s">
        <v>4239</v>
      </c>
      <c r="AE10" s="331" t="s">
        <v>698</v>
      </c>
      <c r="AF10" s="2319" t="s">
        <v>6098</v>
      </c>
      <c r="AG10" s="329"/>
      <c r="AH10" s="329"/>
      <c r="AI10" s="329"/>
      <c r="AJ10" s="2552"/>
      <c r="AK10" s="2551">
        <v>1</v>
      </c>
      <c r="AM10" s="2551" t="s">
        <v>19938</v>
      </c>
    </row>
    <row r="11" spans="1:39" s="2551" customFormat="1" ht="12.75" hidden="1" customHeight="1">
      <c r="A11" s="24">
        <f t="shared" si="2"/>
        <v>6</v>
      </c>
      <c r="B11" s="1794" t="s">
        <v>15925</v>
      </c>
      <c r="C11" s="28" t="s">
        <v>816</v>
      </c>
      <c r="D11" s="28" t="s">
        <v>817</v>
      </c>
      <c r="E11" s="166" t="s">
        <v>4442</v>
      </c>
      <c r="F11" s="166" t="s">
        <v>16668</v>
      </c>
      <c r="G11" s="165" t="s">
        <v>559</v>
      </c>
      <c r="H11" s="29" t="str">
        <f t="shared" si="1"/>
        <v xml:space="preserve"> </v>
      </c>
      <c r="I11" s="1825"/>
      <c r="J11" s="192" t="s">
        <v>3516</v>
      </c>
      <c r="K11" s="164" t="s">
        <v>3024</v>
      </c>
      <c r="L11" s="181">
        <v>205</v>
      </c>
      <c r="M11" s="173">
        <v>16.2</v>
      </c>
      <c r="N11" s="175">
        <v>6000</v>
      </c>
      <c r="O11" s="175">
        <v>5000</v>
      </c>
      <c r="P11" s="29" t="s">
        <v>818</v>
      </c>
      <c r="Q11" s="181">
        <v>8.5</v>
      </c>
      <c r="R11" s="185">
        <v>18.02</v>
      </c>
      <c r="S11" s="181">
        <v>2.2999999999999998</v>
      </c>
      <c r="T11" s="181">
        <v>18.5</v>
      </c>
      <c r="U11" s="194" t="s">
        <v>2668</v>
      </c>
      <c r="V11" s="46">
        <v>4</v>
      </c>
      <c r="W11" s="29" t="s">
        <v>3867</v>
      </c>
      <c r="X11" s="186">
        <v>3</v>
      </c>
      <c r="Y11" s="192" t="s">
        <v>2660</v>
      </c>
      <c r="Z11" s="2477"/>
      <c r="AA11" s="28" t="s">
        <v>273</v>
      </c>
      <c r="AB11" s="28"/>
      <c r="AC11" s="348">
        <f t="shared" si="0"/>
        <v>5</v>
      </c>
      <c r="AD11" s="28" t="s">
        <v>4239</v>
      </c>
      <c r="AE11" s="331" t="s">
        <v>1527</v>
      </c>
      <c r="AF11" s="329"/>
      <c r="AG11" s="329"/>
      <c r="AH11" s="329"/>
      <c r="AI11" s="329"/>
      <c r="AJ11" s="2552"/>
      <c r="AK11" s="2551">
        <v>1</v>
      </c>
      <c r="AM11" s="2551" t="s">
        <v>19938</v>
      </c>
    </row>
    <row r="12" spans="1:39" s="2551" customFormat="1" ht="12.75" customHeight="1">
      <c r="A12" s="24">
        <f t="shared" si="2"/>
        <v>7</v>
      </c>
      <c r="B12" s="1794" t="s">
        <v>15926</v>
      </c>
      <c r="C12" s="28" t="s">
        <v>820</v>
      </c>
      <c r="D12" s="44" t="s">
        <v>823</v>
      </c>
      <c r="E12" s="166" t="s">
        <v>4443</v>
      </c>
      <c r="F12" s="166" t="s">
        <v>16669</v>
      </c>
      <c r="G12" s="165" t="s">
        <v>559</v>
      </c>
      <c r="H12" s="29" t="str">
        <f t="shared" si="1"/>
        <v xml:space="preserve"> </v>
      </c>
      <c r="I12" s="1825"/>
      <c r="J12" s="192" t="s">
        <v>3516</v>
      </c>
      <c r="K12" s="164" t="s">
        <v>2835</v>
      </c>
      <c r="L12" s="181">
        <v>136</v>
      </c>
      <c r="M12" s="173">
        <v>14.5</v>
      </c>
      <c r="N12" s="175">
        <v>2200</v>
      </c>
      <c r="O12" s="175">
        <v>1696</v>
      </c>
      <c r="P12" s="29" t="s">
        <v>2528</v>
      </c>
      <c r="Q12" s="181">
        <v>20.8</v>
      </c>
      <c r="R12" s="185">
        <v>43.61</v>
      </c>
      <c r="S12" s="181">
        <v>0.6</v>
      </c>
      <c r="T12" s="181">
        <v>18</v>
      </c>
      <c r="U12" s="194" t="s">
        <v>2665</v>
      </c>
      <c r="V12" s="46">
        <v>3</v>
      </c>
      <c r="W12" s="29" t="s">
        <v>3867</v>
      </c>
      <c r="X12" s="186">
        <v>3</v>
      </c>
      <c r="Y12" s="192" t="s">
        <v>2660</v>
      </c>
      <c r="Z12" s="2477"/>
      <c r="AA12" s="44" t="s">
        <v>272</v>
      </c>
      <c r="AB12" s="28"/>
      <c r="AC12" s="348">
        <f t="shared" si="0"/>
        <v>125</v>
      </c>
      <c r="AD12" s="28" t="s">
        <v>4239</v>
      </c>
      <c r="AE12" s="331" t="s">
        <v>698</v>
      </c>
      <c r="AF12" s="2319" t="s">
        <v>6098</v>
      </c>
      <c r="AG12" s="329"/>
      <c r="AH12" s="329"/>
      <c r="AI12" s="329"/>
      <c r="AJ12" s="2552"/>
      <c r="AK12" s="2551">
        <v>1</v>
      </c>
      <c r="AM12" s="2551" t="s">
        <v>19938</v>
      </c>
    </row>
    <row r="13" spans="1:39" s="2551" customFormat="1" ht="12.75" hidden="1" customHeight="1">
      <c r="A13" s="24">
        <f t="shared" si="2"/>
        <v>8</v>
      </c>
      <c r="B13" s="1794" t="s">
        <v>15928</v>
      </c>
      <c r="C13" s="28" t="s">
        <v>822</v>
      </c>
      <c r="D13" s="44" t="s">
        <v>817</v>
      </c>
      <c r="E13" s="166" t="s">
        <v>4443</v>
      </c>
      <c r="F13" s="166" t="s">
        <v>16670</v>
      </c>
      <c r="G13" s="165" t="s">
        <v>559</v>
      </c>
      <c r="H13" s="29" t="str">
        <f t="shared" si="1"/>
        <v xml:space="preserve"> </v>
      </c>
      <c r="I13" s="1825"/>
      <c r="J13" s="192" t="s">
        <v>17216</v>
      </c>
      <c r="K13" s="164" t="s">
        <v>4271</v>
      </c>
      <c r="L13" s="181">
        <v>42</v>
      </c>
      <c r="M13" s="173">
        <v>42</v>
      </c>
      <c r="N13" s="175">
        <v>220</v>
      </c>
      <c r="O13" s="175">
        <v>168</v>
      </c>
      <c r="P13" s="29" t="s">
        <v>2528</v>
      </c>
      <c r="Q13" s="181">
        <v>3.2</v>
      </c>
      <c r="R13" s="185">
        <v>2.0299999999999998</v>
      </c>
      <c r="S13" s="181">
        <v>24.3</v>
      </c>
      <c r="T13" s="181">
        <v>46.5</v>
      </c>
      <c r="U13" s="194" t="s">
        <v>2657</v>
      </c>
      <c r="V13" s="46">
        <v>1.5</v>
      </c>
      <c r="W13" s="29" t="s">
        <v>3867</v>
      </c>
      <c r="X13" s="186">
        <v>1</v>
      </c>
      <c r="Y13" s="192" t="s">
        <v>2661</v>
      </c>
      <c r="Z13" s="2477"/>
      <c r="AA13" s="44" t="s">
        <v>272</v>
      </c>
      <c r="AB13" s="28"/>
      <c r="AC13" s="348">
        <f t="shared" si="0"/>
        <v>125</v>
      </c>
      <c r="AD13" s="28" t="s">
        <v>4239</v>
      </c>
      <c r="AE13" s="331" t="s">
        <v>698</v>
      </c>
      <c r="AF13" s="2319" t="s">
        <v>6098</v>
      </c>
      <c r="AG13" s="329"/>
      <c r="AH13" s="329"/>
      <c r="AI13" s="329"/>
      <c r="AJ13" s="2552"/>
      <c r="AK13" s="2551">
        <v>1</v>
      </c>
      <c r="AM13" s="2551" t="s">
        <v>19938</v>
      </c>
    </row>
    <row r="14" spans="1:39" s="2551" customFormat="1" ht="12.75" hidden="1" customHeight="1">
      <c r="A14" s="24">
        <f t="shared" si="2"/>
        <v>9</v>
      </c>
      <c r="B14" s="1794" t="s">
        <v>15931</v>
      </c>
      <c r="C14" s="28" t="s">
        <v>824</v>
      </c>
      <c r="D14" s="28" t="s">
        <v>817</v>
      </c>
      <c r="E14" s="166" t="s">
        <v>4444</v>
      </c>
      <c r="F14" s="166" t="s">
        <v>16672</v>
      </c>
      <c r="G14" s="165" t="s">
        <v>559</v>
      </c>
      <c r="H14" s="29" t="str">
        <f t="shared" si="1"/>
        <v xml:space="preserve"> </v>
      </c>
      <c r="I14" s="1825"/>
      <c r="J14" s="192" t="s">
        <v>3516</v>
      </c>
      <c r="K14" s="164" t="s">
        <v>2987</v>
      </c>
      <c r="L14" s="181">
        <v>20</v>
      </c>
      <c r="M14" s="173">
        <v>2</v>
      </c>
      <c r="N14" s="175">
        <v>2000</v>
      </c>
      <c r="O14" s="175">
        <v>1562</v>
      </c>
      <c r="P14" s="29" t="s">
        <v>2528</v>
      </c>
      <c r="Q14" s="181">
        <v>2.4700000000000002</v>
      </c>
      <c r="R14" s="185">
        <v>20.13</v>
      </c>
      <c r="S14" s="181">
        <v>1.8</v>
      </c>
      <c r="T14" s="181">
        <v>3.8</v>
      </c>
      <c r="U14" s="194" t="s">
        <v>4792</v>
      </c>
      <c r="V14" s="43">
        <v>6</v>
      </c>
      <c r="W14" s="29" t="s">
        <v>3867</v>
      </c>
      <c r="X14" s="186">
        <v>4</v>
      </c>
      <c r="Y14" s="192" t="s">
        <v>2658</v>
      </c>
      <c r="Z14" s="2477"/>
      <c r="AA14" s="28" t="s">
        <v>272</v>
      </c>
      <c r="AB14" s="28"/>
      <c r="AC14" s="348">
        <f t="shared" si="0"/>
        <v>125</v>
      </c>
      <c r="AD14" s="28" t="s">
        <v>4239</v>
      </c>
      <c r="AE14" s="331" t="s">
        <v>698</v>
      </c>
      <c r="AF14" s="2319" t="s">
        <v>6098</v>
      </c>
      <c r="AG14" s="329"/>
      <c r="AH14" s="329"/>
      <c r="AI14" s="329"/>
      <c r="AJ14" s="2552"/>
      <c r="AK14" s="2551">
        <v>1</v>
      </c>
      <c r="AM14" s="2551" t="s">
        <v>19938</v>
      </c>
    </row>
    <row r="15" spans="1:39" s="2551" customFormat="1" ht="12.75" hidden="1" customHeight="1">
      <c r="A15" s="24">
        <f t="shared" si="2"/>
        <v>10</v>
      </c>
      <c r="B15" s="1794" t="s">
        <v>15933</v>
      </c>
      <c r="C15" s="28" t="s">
        <v>825</v>
      </c>
      <c r="D15" s="44" t="s">
        <v>823</v>
      </c>
      <c r="E15" s="166" t="s">
        <v>4444</v>
      </c>
      <c r="F15" s="166" t="s">
        <v>16671</v>
      </c>
      <c r="G15" s="165" t="s">
        <v>559</v>
      </c>
      <c r="H15" s="29" t="str">
        <f t="shared" si="1"/>
        <v xml:space="preserve"> </v>
      </c>
      <c r="I15" s="1825"/>
      <c r="J15" s="192" t="s">
        <v>3516</v>
      </c>
      <c r="K15" s="164" t="s">
        <v>2988</v>
      </c>
      <c r="L15" s="181">
        <v>15.6</v>
      </c>
      <c r="M15" s="173">
        <v>3</v>
      </c>
      <c r="N15" s="175">
        <v>3600</v>
      </c>
      <c r="O15" s="175">
        <v>835</v>
      </c>
      <c r="P15" s="29" t="s">
        <v>2528</v>
      </c>
      <c r="Q15" s="181">
        <v>3.27</v>
      </c>
      <c r="R15" s="185">
        <v>19.649999999999999</v>
      </c>
      <c r="S15" s="181">
        <v>2.8</v>
      </c>
      <c r="T15" s="181">
        <v>5.3</v>
      </c>
      <c r="U15" s="194" t="s">
        <v>4792</v>
      </c>
      <c r="V15" s="46">
        <v>6</v>
      </c>
      <c r="W15" s="29" t="s">
        <v>3867</v>
      </c>
      <c r="X15" s="186">
        <v>4</v>
      </c>
      <c r="Y15" s="192" t="s">
        <v>2658</v>
      </c>
      <c r="Z15" s="2477"/>
      <c r="AA15" s="44" t="s">
        <v>272</v>
      </c>
      <c r="AB15" s="28"/>
      <c r="AC15" s="348">
        <f t="shared" si="0"/>
        <v>125</v>
      </c>
      <c r="AD15" s="28" t="s">
        <v>4239</v>
      </c>
      <c r="AE15" s="331" t="s">
        <v>698</v>
      </c>
      <c r="AF15" s="2319" t="s">
        <v>6098</v>
      </c>
      <c r="AG15" s="329"/>
      <c r="AH15" s="329"/>
      <c r="AI15" s="329"/>
      <c r="AJ15" s="2552"/>
      <c r="AK15" s="2551">
        <v>1</v>
      </c>
      <c r="AM15" s="2551" t="s">
        <v>19938</v>
      </c>
    </row>
    <row r="16" spans="1:39" s="2551" customFormat="1" ht="12.75" hidden="1" customHeight="1">
      <c r="A16" s="24">
        <f t="shared" si="2"/>
        <v>11</v>
      </c>
      <c r="B16" s="1794" t="s">
        <v>15934</v>
      </c>
      <c r="C16" s="28" t="s">
        <v>4705</v>
      </c>
      <c r="D16" s="44" t="s">
        <v>823</v>
      </c>
      <c r="E16" s="166" t="s">
        <v>4442</v>
      </c>
      <c r="F16" s="166" t="s">
        <v>16673</v>
      </c>
      <c r="G16" s="165" t="s">
        <v>559</v>
      </c>
      <c r="H16" s="29" t="str">
        <f t="shared" si="1"/>
        <v xml:space="preserve"> </v>
      </c>
      <c r="I16" s="1825"/>
      <c r="J16" s="192" t="s">
        <v>3516</v>
      </c>
      <c r="K16" s="164" t="s">
        <v>3022</v>
      </c>
      <c r="L16" s="181">
        <v>133</v>
      </c>
      <c r="M16" s="173">
        <v>24</v>
      </c>
      <c r="N16" s="175">
        <v>49951</v>
      </c>
      <c r="O16" s="176" t="s">
        <v>2524</v>
      </c>
      <c r="P16" s="29" t="s">
        <v>818</v>
      </c>
      <c r="Q16" s="181">
        <v>933</v>
      </c>
      <c r="R16" s="198" t="s">
        <v>2524</v>
      </c>
      <c r="S16" s="181">
        <v>4.5</v>
      </c>
      <c r="T16" s="181">
        <v>29</v>
      </c>
      <c r="U16" s="194" t="s">
        <v>2668</v>
      </c>
      <c r="V16" s="46">
        <v>4</v>
      </c>
      <c r="W16" s="29" t="s">
        <v>3867</v>
      </c>
      <c r="X16" s="186">
        <v>3</v>
      </c>
      <c r="Y16" s="192" t="s">
        <v>2660</v>
      </c>
      <c r="Z16" s="2477"/>
      <c r="AA16" s="44" t="s">
        <v>275</v>
      </c>
      <c r="AB16" s="28"/>
      <c r="AC16" s="348" t="str">
        <f t="shared" si="0"/>
        <v xml:space="preserve"> </v>
      </c>
      <c r="AD16" s="28"/>
      <c r="AE16" s="331"/>
      <c r="AF16" s="329"/>
      <c r="AG16" s="329"/>
      <c r="AH16" s="329"/>
      <c r="AI16" s="329"/>
      <c r="AJ16" s="2552"/>
      <c r="AK16" s="2551">
        <v>1</v>
      </c>
      <c r="AM16" s="2551" t="s">
        <v>19938</v>
      </c>
    </row>
    <row r="17" spans="1:39" s="2551" customFormat="1" ht="12.75" hidden="1" customHeight="1">
      <c r="A17" s="24">
        <f t="shared" si="2"/>
        <v>12</v>
      </c>
      <c r="B17" s="1794" t="s">
        <v>15935</v>
      </c>
      <c r="C17" s="28" t="s">
        <v>826</v>
      </c>
      <c r="D17" s="44" t="s">
        <v>817</v>
      </c>
      <c r="E17" s="166" t="s">
        <v>4443</v>
      </c>
      <c r="F17" s="166" t="s">
        <v>16674</v>
      </c>
      <c r="G17" s="165" t="s">
        <v>559</v>
      </c>
      <c r="H17" s="29" t="str">
        <f t="shared" si="1"/>
        <v xml:space="preserve"> </v>
      </c>
      <c r="I17" s="1825"/>
      <c r="J17" s="192" t="s">
        <v>17217</v>
      </c>
      <c r="K17" s="164" t="s">
        <v>4271</v>
      </c>
      <c r="L17" s="181">
        <v>42</v>
      </c>
      <c r="M17" s="173">
        <v>23.9</v>
      </c>
      <c r="N17" s="175">
        <v>300</v>
      </c>
      <c r="O17" s="175">
        <v>233</v>
      </c>
      <c r="P17" s="29" t="s">
        <v>2528</v>
      </c>
      <c r="Q17" s="181">
        <v>8.4</v>
      </c>
      <c r="R17" s="185">
        <v>9.14</v>
      </c>
      <c r="S17" s="181">
        <v>6.2</v>
      </c>
      <c r="T17" s="181">
        <v>26.5</v>
      </c>
      <c r="U17" s="194" t="s">
        <v>2664</v>
      </c>
      <c r="V17" s="46">
        <v>1.5</v>
      </c>
      <c r="W17" s="29" t="s">
        <v>3867</v>
      </c>
      <c r="X17" s="186">
        <v>1</v>
      </c>
      <c r="Y17" s="192" t="s">
        <v>2660</v>
      </c>
      <c r="Z17" s="2477"/>
      <c r="AA17" s="44" t="s">
        <v>272</v>
      </c>
      <c r="AB17" s="28"/>
      <c r="AC17" s="348">
        <f t="shared" si="0"/>
        <v>125</v>
      </c>
      <c r="AD17" s="28" t="s">
        <v>4239</v>
      </c>
      <c r="AE17" s="331" t="s">
        <v>698</v>
      </c>
      <c r="AF17" s="2319" t="s">
        <v>6098</v>
      </c>
      <c r="AG17" s="329"/>
      <c r="AH17" s="329"/>
      <c r="AI17" s="329"/>
      <c r="AJ17" s="2552"/>
      <c r="AK17" s="2551">
        <v>1</v>
      </c>
      <c r="AM17" s="2551" t="s">
        <v>19938</v>
      </c>
    </row>
    <row r="18" spans="1:39" ht="12.75" hidden="1" customHeight="1">
      <c r="A18" s="24">
        <f t="shared" si="2"/>
        <v>13</v>
      </c>
      <c r="B18" s="1794" t="s">
        <v>15939</v>
      </c>
      <c r="C18" s="28" t="s">
        <v>828</v>
      </c>
      <c r="D18" s="44" t="s">
        <v>4706</v>
      </c>
      <c r="E18" s="166" t="s">
        <v>4445</v>
      </c>
      <c r="F18" s="166" t="s">
        <v>16675</v>
      </c>
      <c r="G18" s="165" t="s">
        <v>559</v>
      </c>
      <c r="H18" s="29" t="str">
        <f t="shared" si="1"/>
        <v xml:space="preserve"> </v>
      </c>
      <c r="I18" s="1825"/>
      <c r="J18" s="192" t="s">
        <v>17218</v>
      </c>
      <c r="K18" s="164" t="s">
        <v>3023</v>
      </c>
      <c r="L18" s="181">
        <v>155</v>
      </c>
      <c r="M18" s="173">
        <v>4.3</v>
      </c>
      <c r="N18" s="175">
        <v>7800</v>
      </c>
      <c r="O18" s="175">
        <v>5432</v>
      </c>
      <c r="P18" s="29" t="s">
        <v>818</v>
      </c>
      <c r="Q18" s="181">
        <v>2.5</v>
      </c>
      <c r="R18" s="185">
        <v>18.02</v>
      </c>
      <c r="S18" s="181">
        <v>0.3</v>
      </c>
      <c r="T18" s="181">
        <v>6</v>
      </c>
      <c r="U18" s="194" t="s">
        <v>2666</v>
      </c>
      <c r="V18" s="46">
        <v>10</v>
      </c>
      <c r="W18" s="29" t="s">
        <v>4681</v>
      </c>
      <c r="X18" s="186">
        <v>6</v>
      </c>
      <c r="Y18" s="192" t="s">
        <v>2658</v>
      </c>
      <c r="Z18" s="2477"/>
      <c r="AA18" s="44" t="s">
        <v>272</v>
      </c>
      <c r="AB18" s="28"/>
      <c r="AC18" s="348">
        <f t="shared" si="0"/>
        <v>125</v>
      </c>
      <c r="AD18" s="28" t="s">
        <v>4239</v>
      </c>
      <c r="AE18" s="331" t="s">
        <v>698</v>
      </c>
      <c r="AF18" s="2319" t="s">
        <v>6098</v>
      </c>
      <c r="AG18" s="2158"/>
      <c r="AH18" s="2158"/>
      <c r="AI18" s="2158"/>
      <c r="AJ18" s="2552"/>
      <c r="AK18" s="2551">
        <v>2</v>
      </c>
      <c r="AL18" s="2551"/>
      <c r="AM18" s="975" t="s">
        <v>19938</v>
      </c>
    </row>
    <row r="19" spans="1:39" ht="12.75" hidden="1" customHeight="1">
      <c r="A19" s="24">
        <f t="shared" si="2"/>
        <v>14</v>
      </c>
      <c r="B19" s="1794" t="s">
        <v>15880</v>
      </c>
      <c r="C19" s="28" t="s">
        <v>2792</v>
      </c>
      <c r="D19" s="44" t="s">
        <v>1296</v>
      </c>
      <c r="E19" s="166" t="s">
        <v>4443</v>
      </c>
      <c r="F19" s="166" t="s">
        <v>16676</v>
      </c>
      <c r="G19" s="165" t="s">
        <v>559</v>
      </c>
      <c r="H19" s="29"/>
      <c r="I19" s="1825"/>
      <c r="J19" s="192" t="s">
        <v>17219</v>
      </c>
      <c r="K19" s="164" t="s">
        <v>3024</v>
      </c>
      <c r="L19" s="181">
        <v>204</v>
      </c>
      <c r="M19" s="173">
        <v>15.5</v>
      </c>
      <c r="N19" s="175">
        <v>450</v>
      </c>
      <c r="O19" s="175">
        <v>348</v>
      </c>
      <c r="P19" s="29" t="s">
        <v>818</v>
      </c>
      <c r="Q19" s="181">
        <v>7.84</v>
      </c>
      <c r="R19" s="185">
        <v>18.02</v>
      </c>
      <c r="S19" s="181">
        <v>3</v>
      </c>
      <c r="T19" s="181">
        <v>18.5</v>
      </c>
      <c r="U19" s="194" t="s">
        <v>2668</v>
      </c>
      <c r="V19" s="46">
        <v>2</v>
      </c>
      <c r="W19" s="29" t="s">
        <v>3867</v>
      </c>
      <c r="X19" s="186">
        <v>1</v>
      </c>
      <c r="Y19" s="192" t="s">
        <v>2660</v>
      </c>
      <c r="Z19" s="2477"/>
      <c r="AA19" s="44" t="s">
        <v>272</v>
      </c>
      <c r="AB19" s="28"/>
      <c r="AC19" s="348">
        <f t="shared" si="0"/>
        <v>125</v>
      </c>
      <c r="AD19" s="28" t="s">
        <v>4239</v>
      </c>
      <c r="AE19" s="331" t="s">
        <v>698</v>
      </c>
      <c r="AF19" s="2319" t="s">
        <v>6098</v>
      </c>
      <c r="AG19" s="2158"/>
      <c r="AH19" s="2158"/>
      <c r="AI19" s="2158"/>
      <c r="AJ19" s="2552"/>
      <c r="AK19" s="2551">
        <v>2</v>
      </c>
      <c r="AL19" s="2551"/>
      <c r="AM19" s="975" t="s">
        <v>19938</v>
      </c>
    </row>
    <row r="20" spans="1:39" ht="12.75" hidden="1" customHeight="1">
      <c r="A20" s="24">
        <f t="shared" si="2"/>
        <v>15</v>
      </c>
      <c r="B20" s="1794" t="s">
        <v>15941</v>
      </c>
      <c r="C20" s="28" t="s">
        <v>4707</v>
      </c>
      <c r="D20" s="44" t="s">
        <v>1323</v>
      </c>
      <c r="E20" s="166" t="s">
        <v>4442</v>
      </c>
      <c r="F20" s="166" t="s">
        <v>16678</v>
      </c>
      <c r="G20" s="165" t="s">
        <v>559</v>
      </c>
      <c r="H20" s="29" t="str">
        <f>IF(ISERROR(INDEX(data_koso,MATCH(B20,item_koso,0),2))," ",INDEX(data_koso,MATCH(B20,item_koso,0),2))</f>
        <v xml:space="preserve"> </v>
      </c>
      <c r="I20" s="1825"/>
      <c r="J20" s="192" t="s">
        <v>17220</v>
      </c>
      <c r="K20" s="164" t="s">
        <v>3025</v>
      </c>
      <c r="L20" s="181">
        <v>80</v>
      </c>
      <c r="M20" s="173">
        <v>13.5</v>
      </c>
      <c r="N20" s="175">
        <v>72000</v>
      </c>
      <c r="O20" s="175">
        <v>55837</v>
      </c>
      <c r="P20" s="29" t="s">
        <v>818</v>
      </c>
      <c r="Q20" s="181">
        <v>1000</v>
      </c>
      <c r="R20" s="198" t="s">
        <v>2524</v>
      </c>
      <c r="S20" s="181">
        <v>1.5</v>
      </c>
      <c r="T20" s="181">
        <v>19</v>
      </c>
      <c r="U20" s="194" t="s">
        <v>2664</v>
      </c>
      <c r="V20" s="46">
        <v>4</v>
      </c>
      <c r="W20" s="29" t="s">
        <v>3867</v>
      </c>
      <c r="X20" s="186">
        <v>3</v>
      </c>
      <c r="Y20" s="192" t="s">
        <v>2660</v>
      </c>
      <c r="Z20" s="2477"/>
      <c r="AA20" s="44" t="s">
        <v>274</v>
      </c>
      <c r="AB20" s="28"/>
      <c r="AC20" s="348" t="str">
        <f t="shared" si="0"/>
        <v xml:space="preserve"> </v>
      </c>
      <c r="AD20" s="28"/>
      <c r="AE20" s="331"/>
      <c r="AF20" s="2158"/>
      <c r="AG20" s="2158"/>
      <c r="AH20" s="2158"/>
      <c r="AI20" s="2158"/>
      <c r="AJ20" s="2552"/>
      <c r="AK20" s="2551">
        <v>2</v>
      </c>
      <c r="AL20" s="2551"/>
      <c r="AM20" s="975" t="s">
        <v>19938</v>
      </c>
    </row>
    <row r="21" spans="1:39" ht="12.75" hidden="1" customHeight="1">
      <c r="A21" s="24">
        <f t="shared" si="2"/>
        <v>16</v>
      </c>
      <c r="B21" s="1794" t="s">
        <v>15955</v>
      </c>
      <c r="C21" s="28" t="s">
        <v>3859</v>
      </c>
      <c r="D21" s="28" t="s">
        <v>3385</v>
      </c>
      <c r="E21" s="166" t="s">
        <v>4445</v>
      </c>
      <c r="F21" s="166" t="s">
        <v>17131</v>
      </c>
      <c r="G21" s="165" t="s">
        <v>559</v>
      </c>
      <c r="H21" s="29" t="str">
        <f>IF(ISERROR(INDEX(data_koso,MATCH(B21,item_koso,0),2))," ",INDEX(data_koso,MATCH(B21,item_koso,0),2))</f>
        <v xml:space="preserve"> </v>
      </c>
      <c r="I21" s="1825"/>
      <c r="J21" s="192" t="s">
        <v>3516</v>
      </c>
      <c r="K21" s="164" t="s">
        <v>3026</v>
      </c>
      <c r="L21" s="181">
        <v>40</v>
      </c>
      <c r="M21" s="173">
        <v>0.3</v>
      </c>
      <c r="N21" s="176" t="s">
        <v>2524</v>
      </c>
      <c r="O21" s="175">
        <v>2350</v>
      </c>
      <c r="P21" s="29" t="s">
        <v>2528</v>
      </c>
      <c r="Q21" s="176" t="s">
        <v>2524</v>
      </c>
      <c r="R21" s="185">
        <v>6.11</v>
      </c>
      <c r="S21" s="181">
        <v>0.03</v>
      </c>
      <c r="T21" s="181">
        <v>4</v>
      </c>
      <c r="U21" s="194" t="s">
        <v>4792</v>
      </c>
      <c r="V21" s="46">
        <v>6</v>
      </c>
      <c r="W21" s="29" t="s">
        <v>4681</v>
      </c>
      <c r="X21" s="186">
        <v>6</v>
      </c>
      <c r="Y21" s="192" t="s">
        <v>2658</v>
      </c>
      <c r="Z21" s="2477"/>
      <c r="AA21" s="28" t="s">
        <v>272</v>
      </c>
      <c r="AB21" s="28"/>
      <c r="AC21" s="348">
        <f t="shared" si="0"/>
        <v>125</v>
      </c>
      <c r="AD21" s="28" t="s">
        <v>4239</v>
      </c>
      <c r="AE21" s="331" t="s">
        <v>698</v>
      </c>
      <c r="AF21" s="2319" t="s">
        <v>6098</v>
      </c>
      <c r="AG21" s="2158"/>
      <c r="AH21" s="2158"/>
      <c r="AI21" s="2158"/>
      <c r="AJ21" s="2552"/>
      <c r="AK21" s="2551">
        <v>3</v>
      </c>
      <c r="AL21" s="2551"/>
      <c r="AM21" s="975" t="s">
        <v>19938</v>
      </c>
    </row>
    <row r="22" spans="1:39" ht="12.75" hidden="1" customHeight="1">
      <c r="A22" s="24">
        <f t="shared" si="2"/>
        <v>17</v>
      </c>
      <c r="B22" s="1794" t="s">
        <v>18322</v>
      </c>
      <c r="C22" s="28" t="s">
        <v>19004</v>
      </c>
      <c r="D22" s="28" t="s">
        <v>13275</v>
      </c>
      <c r="E22" s="166"/>
      <c r="F22" s="166"/>
      <c r="G22" s="165" t="s">
        <v>19006</v>
      </c>
      <c r="H22" s="29"/>
      <c r="I22" s="1825"/>
      <c r="J22" s="192"/>
      <c r="K22" s="164"/>
      <c r="L22" s="181"/>
      <c r="M22" s="173"/>
      <c r="N22" s="176"/>
      <c r="O22" s="175"/>
      <c r="P22" s="29"/>
      <c r="Q22" s="176"/>
      <c r="R22" s="185"/>
      <c r="S22" s="181"/>
      <c r="T22" s="181"/>
      <c r="U22" s="194"/>
      <c r="V22" s="46"/>
      <c r="W22" s="29"/>
      <c r="X22" s="185"/>
      <c r="Y22" s="192"/>
      <c r="Z22" s="2477"/>
      <c r="AA22" s="28"/>
      <c r="AB22" s="28"/>
      <c r="AC22" s="348"/>
      <c r="AD22" s="28"/>
      <c r="AE22" s="331"/>
      <c r="AF22" s="2319"/>
      <c r="AG22" s="2158"/>
      <c r="AH22" s="2158"/>
      <c r="AI22" s="2158"/>
      <c r="AJ22" s="2552"/>
      <c r="AK22" s="2551"/>
      <c r="AL22" s="2551"/>
    </row>
    <row r="23" spans="1:39" ht="12.75" hidden="1" customHeight="1">
      <c r="A23" s="24">
        <f t="shared" si="2"/>
        <v>18</v>
      </c>
      <c r="B23" s="1794" t="s">
        <v>18323</v>
      </c>
      <c r="C23" s="28" t="s">
        <v>19005</v>
      </c>
      <c r="D23" s="28" t="s">
        <v>13275</v>
      </c>
      <c r="E23" s="166"/>
      <c r="F23" s="166"/>
      <c r="G23" s="165" t="s">
        <v>19006</v>
      </c>
      <c r="H23" s="29"/>
      <c r="I23" s="1825"/>
      <c r="J23" s="192"/>
      <c r="K23" s="164"/>
      <c r="L23" s="181"/>
      <c r="M23" s="173"/>
      <c r="N23" s="176"/>
      <c r="O23" s="175"/>
      <c r="P23" s="29"/>
      <c r="Q23" s="176"/>
      <c r="R23" s="185"/>
      <c r="S23" s="181"/>
      <c r="T23" s="181"/>
      <c r="U23" s="194"/>
      <c r="V23" s="46"/>
      <c r="W23" s="29"/>
      <c r="X23" s="185"/>
      <c r="Y23" s="192"/>
      <c r="Z23" s="2477"/>
      <c r="AA23" s="28"/>
      <c r="AB23" s="28"/>
      <c r="AC23" s="348"/>
      <c r="AD23" s="28"/>
      <c r="AE23" s="331"/>
      <c r="AF23" s="2319"/>
      <c r="AG23" s="2158"/>
      <c r="AH23" s="2158"/>
      <c r="AI23" s="2158"/>
      <c r="AJ23" s="2552"/>
      <c r="AK23" s="2551"/>
      <c r="AL23" s="2551"/>
    </row>
    <row r="24" spans="1:39" ht="12.75" hidden="1" customHeight="1">
      <c r="A24" s="24">
        <f t="shared" si="2"/>
        <v>19</v>
      </c>
      <c r="B24" s="1794" t="s">
        <v>16181</v>
      </c>
      <c r="C24" s="44" t="s">
        <v>4708</v>
      </c>
      <c r="D24" s="44" t="s">
        <v>82</v>
      </c>
      <c r="E24" s="1632" t="s">
        <v>19590</v>
      </c>
      <c r="F24" s="1632"/>
      <c r="G24" s="2168" t="s">
        <v>3197</v>
      </c>
      <c r="H24" s="43"/>
      <c r="I24" s="1826"/>
      <c r="J24" s="47" t="s">
        <v>17221</v>
      </c>
      <c r="K24" s="168" t="s">
        <v>532</v>
      </c>
      <c r="L24" s="24">
        <v>40</v>
      </c>
      <c r="M24" s="1982">
        <v>2.7</v>
      </c>
      <c r="N24" s="1986">
        <v>7.26</v>
      </c>
      <c r="O24" s="1986">
        <v>6.06</v>
      </c>
      <c r="P24" s="29" t="s">
        <v>739</v>
      </c>
      <c r="Q24" s="24">
        <v>843</v>
      </c>
      <c r="R24" s="34" t="s">
        <v>2524</v>
      </c>
      <c r="S24" s="24">
        <v>0</v>
      </c>
      <c r="T24" s="24">
        <v>3</v>
      </c>
      <c r="U24" s="181" t="s">
        <v>2667</v>
      </c>
      <c r="V24" s="24">
        <v>1.5</v>
      </c>
      <c r="W24" s="29" t="s">
        <v>1676</v>
      </c>
      <c r="X24" s="185">
        <v>1.5</v>
      </c>
      <c r="Y24" s="28" t="s">
        <v>2658</v>
      </c>
      <c r="Z24" s="2478"/>
      <c r="AA24" s="44" t="s">
        <v>272</v>
      </c>
      <c r="AB24" s="44"/>
      <c r="AC24" s="348" t="str">
        <f t="shared" si="0"/>
        <v xml:space="preserve"> </v>
      </c>
      <c r="AD24" s="44"/>
      <c r="AE24" s="331"/>
      <c r="AF24" s="2158"/>
      <c r="AG24" s="2158"/>
      <c r="AH24" s="2158"/>
      <c r="AI24" s="2158"/>
      <c r="AJ24" s="2552"/>
      <c r="AK24" s="2551">
        <v>10</v>
      </c>
      <c r="AL24" s="2551"/>
    </row>
    <row r="25" spans="1:39" s="2551" customFormat="1" ht="12.75" hidden="1" customHeight="1">
      <c r="A25" s="24">
        <f t="shared" si="2"/>
        <v>20</v>
      </c>
      <c r="B25" s="1794" t="s">
        <v>15959</v>
      </c>
      <c r="C25" s="28" t="s">
        <v>3049</v>
      </c>
      <c r="D25" s="44" t="s">
        <v>3262</v>
      </c>
      <c r="E25" s="166" t="s">
        <v>4443</v>
      </c>
      <c r="F25" s="166" t="s">
        <v>17132</v>
      </c>
      <c r="G25" s="165" t="s">
        <v>559</v>
      </c>
      <c r="H25" s="29" t="str">
        <f t="shared" ref="H25:H48" si="3">IF(ISERROR(INDEX(data_koso,MATCH(B25,item_koso,0),2))," ",INDEX(data_koso,MATCH(B25,item_koso,0),2))</f>
        <v xml:space="preserve"> </v>
      </c>
      <c r="I25" s="1825"/>
      <c r="J25" s="192" t="s">
        <v>17222</v>
      </c>
      <c r="K25" s="164" t="s">
        <v>519</v>
      </c>
      <c r="L25" s="181">
        <v>45</v>
      </c>
      <c r="M25" s="173">
        <v>41.6</v>
      </c>
      <c r="N25" s="176" t="s">
        <v>2524</v>
      </c>
      <c r="O25" s="175">
        <v>550</v>
      </c>
      <c r="P25" s="29" t="s">
        <v>2528</v>
      </c>
      <c r="Q25" s="181">
        <v>3.09</v>
      </c>
      <c r="R25" s="185">
        <v>2.08</v>
      </c>
      <c r="S25" s="181">
        <v>19.600000000000001</v>
      </c>
      <c r="T25" s="181">
        <v>42</v>
      </c>
      <c r="U25" s="181" t="s">
        <v>2657</v>
      </c>
      <c r="V25" s="181">
        <v>1</v>
      </c>
      <c r="W25" s="29" t="s">
        <v>3867</v>
      </c>
      <c r="X25" s="181">
        <v>1</v>
      </c>
      <c r="Y25" s="192" t="s">
        <v>2661</v>
      </c>
      <c r="Z25" s="2477"/>
      <c r="AA25" s="28" t="s">
        <v>272</v>
      </c>
      <c r="AB25" s="28"/>
      <c r="AC25" s="348" t="str">
        <f t="shared" si="0"/>
        <v xml:space="preserve"> </v>
      </c>
      <c r="AD25" s="28"/>
      <c r="AE25" s="331"/>
      <c r="AF25" s="2158"/>
      <c r="AG25" s="2158"/>
      <c r="AH25" s="2158"/>
      <c r="AI25" s="2158"/>
      <c r="AJ25" s="2552"/>
      <c r="AK25" s="2551">
        <v>10</v>
      </c>
      <c r="AM25" s="2551" t="s">
        <v>19938</v>
      </c>
    </row>
    <row r="26" spans="1:39" s="2551" customFormat="1" ht="12.75" hidden="1" customHeight="1">
      <c r="A26" s="24">
        <f t="shared" si="2"/>
        <v>21</v>
      </c>
      <c r="B26" s="1794" t="s">
        <v>15961</v>
      </c>
      <c r="C26" s="28" t="s">
        <v>4709</v>
      </c>
      <c r="D26" s="44" t="s">
        <v>3681</v>
      </c>
      <c r="E26" s="166" t="s">
        <v>2413</v>
      </c>
      <c r="F26" s="166" t="s">
        <v>17133</v>
      </c>
      <c r="G26" s="165" t="s">
        <v>559</v>
      </c>
      <c r="H26" s="29" t="str">
        <f t="shared" si="3"/>
        <v xml:space="preserve"> </v>
      </c>
      <c r="I26" s="1825"/>
      <c r="J26" s="192" t="s">
        <v>17219</v>
      </c>
      <c r="K26" s="164" t="s">
        <v>519</v>
      </c>
      <c r="L26" s="181">
        <v>45</v>
      </c>
      <c r="M26" s="173">
        <v>41.6</v>
      </c>
      <c r="N26" s="175">
        <v>100</v>
      </c>
      <c r="O26" s="178">
        <v>13.4</v>
      </c>
      <c r="P26" s="29" t="s">
        <v>2528</v>
      </c>
      <c r="Q26" s="181">
        <v>3.09</v>
      </c>
      <c r="R26" s="185">
        <v>2.08</v>
      </c>
      <c r="S26" s="181">
        <v>19.600000000000001</v>
      </c>
      <c r="T26" s="181">
        <v>42</v>
      </c>
      <c r="U26" s="181" t="s">
        <v>2657</v>
      </c>
      <c r="V26" s="24" t="s">
        <v>2663</v>
      </c>
      <c r="W26" s="29" t="s">
        <v>3867</v>
      </c>
      <c r="X26" s="26" t="s">
        <v>2663</v>
      </c>
      <c r="Y26" s="192" t="s">
        <v>2661</v>
      </c>
      <c r="Z26" s="2477"/>
      <c r="AA26" s="28" t="s">
        <v>272</v>
      </c>
      <c r="AB26" s="28"/>
      <c r="AC26" s="348" t="str">
        <f t="shared" si="0"/>
        <v xml:space="preserve"> </v>
      </c>
      <c r="AD26" s="28"/>
      <c r="AE26" s="331"/>
      <c r="AF26" s="2158"/>
      <c r="AG26" s="2158"/>
      <c r="AH26" s="2158"/>
      <c r="AI26" s="2158"/>
      <c r="AJ26" s="2552"/>
      <c r="AK26" s="2551">
        <v>10</v>
      </c>
      <c r="AM26" s="2551" t="s">
        <v>19938</v>
      </c>
    </row>
    <row r="27" spans="1:39" s="2551" customFormat="1" ht="12.75" hidden="1" customHeight="1">
      <c r="A27" s="24">
        <f t="shared" si="2"/>
        <v>22</v>
      </c>
      <c r="B27" s="1794" t="s">
        <v>15962</v>
      </c>
      <c r="C27" s="28" t="s">
        <v>3046</v>
      </c>
      <c r="D27" s="44" t="s">
        <v>4872</v>
      </c>
      <c r="E27" s="166" t="s">
        <v>4442</v>
      </c>
      <c r="F27" s="166" t="s">
        <v>17134</v>
      </c>
      <c r="G27" s="165" t="s">
        <v>559</v>
      </c>
      <c r="H27" s="29" t="str">
        <f t="shared" si="3"/>
        <v xml:space="preserve"> </v>
      </c>
      <c r="I27" s="1825"/>
      <c r="J27" s="192" t="s">
        <v>3516</v>
      </c>
      <c r="K27" s="164" t="s">
        <v>3796</v>
      </c>
      <c r="L27" s="181">
        <v>52</v>
      </c>
      <c r="M27" s="173">
        <v>20.8</v>
      </c>
      <c r="N27" s="176" t="s">
        <v>2524</v>
      </c>
      <c r="O27" s="1987">
        <v>11.86</v>
      </c>
      <c r="P27" s="29" t="s">
        <v>818</v>
      </c>
      <c r="Q27" s="181">
        <v>47.6</v>
      </c>
      <c r="R27" s="181">
        <v>42.2</v>
      </c>
      <c r="S27" s="181">
        <v>3.3</v>
      </c>
      <c r="T27" s="181">
        <v>21</v>
      </c>
      <c r="U27" s="181" t="s">
        <v>2664</v>
      </c>
      <c r="V27" s="181">
        <v>5</v>
      </c>
      <c r="W27" s="29" t="s">
        <v>3867</v>
      </c>
      <c r="X27" s="185">
        <v>3</v>
      </c>
      <c r="Y27" s="192" t="s">
        <v>2660</v>
      </c>
      <c r="Z27" s="2477"/>
      <c r="AA27" s="44" t="s">
        <v>272</v>
      </c>
      <c r="AB27" s="28"/>
      <c r="AC27" s="348" t="str">
        <f t="shared" si="0"/>
        <v xml:space="preserve"> </v>
      </c>
      <c r="AD27" s="28"/>
      <c r="AE27" s="331"/>
      <c r="AF27" s="2158"/>
      <c r="AG27" s="2158"/>
      <c r="AH27" s="2158"/>
      <c r="AI27" s="2158"/>
      <c r="AJ27" s="2552"/>
      <c r="AK27" s="2551">
        <v>11</v>
      </c>
      <c r="AM27" s="2551" t="s">
        <v>19938</v>
      </c>
    </row>
    <row r="28" spans="1:39" s="2551" customFormat="1" ht="12.75" customHeight="1">
      <c r="A28" s="24">
        <f t="shared" si="2"/>
        <v>23</v>
      </c>
      <c r="B28" s="1794" t="s">
        <v>15963</v>
      </c>
      <c r="C28" s="28" t="s">
        <v>4710</v>
      </c>
      <c r="D28" s="44" t="s">
        <v>1337</v>
      </c>
      <c r="E28" s="166" t="s">
        <v>4443</v>
      </c>
      <c r="F28" s="166" t="s">
        <v>17135</v>
      </c>
      <c r="G28" s="165" t="s">
        <v>559</v>
      </c>
      <c r="H28" s="29" t="str">
        <f t="shared" si="3"/>
        <v xml:space="preserve"> </v>
      </c>
      <c r="I28" s="1825"/>
      <c r="J28" s="192" t="s">
        <v>17227</v>
      </c>
      <c r="K28" s="164" t="s">
        <v>520</v>
      </c>
      <c r="L28" s="181">
        <v>55</v>
      </c>
      <c r="M28" s="173">
        <v>19.2</v>
      </c>
      <c r="N28" s="175">
        <v>3001</v>
      </c>
      <c r="O28" s="175">
        <v>0</v>
      </c>
      <c r="P28" s="29" t="s">
        <v>2528</v>
      </c>
      <c r="Q28" s="181">
        <v>29.8</v>
      </c>
      <c r="R28" s="181">
        <v>32</v>
      </c>
      <c r="S28" s="181">
        <v>1.7</v>
      </c>
      <c r="T28" s="181">
        <v>19.2</v>
      </c>
      <c r="U28" s="181" t="s">
        <v>2665</v>
      </c>
      <c r="V28" s="181">
        <v>4</v>
      </c>
      <c r="W28" s="29" t="s">
        <v>3867</v>
      </c>
      <c r="X28" s="185">
        <v>2</v>
      </c>
      <c r="Y28" s="192" t="s">
        <v>2660</v>
      </c>
      <c r="Z28" s="2477"/>
      <c r="AA28" s="44" t="s">
        <v>273</v>
      </c>
      <c r="AB28" s="28"/>
      <c r="AC28" s="348" t="str">
        <f t="shared" si="0"/>
        <v xml:space="preserve"> </v>
      </c>
      <c r="AD28" s="28"/>
      <c r="AE28" s="331"/>
      <c r="AF28" s="2158"/>
      <c r="AG28" s="2158"/>
      <c r="AH28" s="2158"/>
      <c r="AI28" s="2158"/>
      <c r="AJ28" s="2552"/>
      <c r="AK28" s="2551">
        <v>11</v>
      </c>
      <c r="AM28" s="2551" t="s">
        <v>19938</v>
      </c>
    </row>
    <row r="29" spans="1:39" s="2551" customFormat="1" ht="12.75" customHeight="1">
      <c r="A29" s="24">
        <f t="shared" si="2"/>
        <v>24</v>
      </c>
      <c r="B29" s="1794" t="s">
        <v>15964</v>
      </c>
      <c r="C29" s="28" t="s">
        <v>2838</v>
      </c>
      <c r="D29" s="44" t="s">
        <v>1504</v>
      </c>
      <c r="E29" s="166" t="s">
        <v>4442</v>
      </c>
      <c r="F29" s="166" t="s">
        <v>17136</v>
      </c>
      <c r="G29" s="165" t="s">
        <v>559</v>
      </c>
      <c r="H29" s="29" t="str">
        <f t="shared" si="3"/>
        <v xml:space="preserve"> </v>
      </c>
      <c r="I29" s="1825"/>
      <c r="J29" s="192" t="s">
        <v>17223</v>
      </c>
      <c r="K29" s="164" t="s">
        <v>520</v>
      </c>
      <c r="L29" s="181">
        <v>55</v>
      </c>
      <c r="M29" s="173">
        <v>19</v>
      </c>
      <c r="N29" s="176" t="s">
        <v>2524</v>
      </c>
      <c r="O29" s="175">
        <v>3001</v>
      </c>
      <c r="P29" s="29" t="s">
        <v>2528</v>
      </c>
      <c r="Q29" s="181">
        <v>29.8</v>
      </c>
      <c r="R29" s="185">
        <v>32</v>
      </c>
      <c r="S29" s="181">
        <v>0.3</v>
      </c>
      <c r="T29" s="181">
        <v>19.2</v>
      </c>
      <c r="U29" s="181" t="s">
        <v>2665</v>
      </c>
      <c r="V29" s="181">
        <v>4</v>
      </c>
      <c r="W29" s="29" t="s">
        <v>3867</v>
      </c>
      <c r="X29" s="185">
        <v>3</v>
      </c>
      <c r="Y29" s="192" t="s">
        <v>2660</v>
      </c>
      <c r="Z29" s="2477"/>
      <c r="AA29" s="44" t="s">
        <v>272</v>
      </c>
      <c r="AB29" s="28"/>
      <c r="AC29" s="348" t="str">
        <f t="shared" si="0"/>
        <v xml:space="preserve"> </v>
      </c>
      <c r="AD29" s="28"/>
      <c r="AE29" s="331"/>
      <c r="AF29" s="2158"/>
      <c r="AG29" s="2158"/>
      <c r="AH29" s="2158"/>
      <c r="AI29" s="2158"/>
      <c r="AJ29" s="2552"/>
      <c r="AK29" s="2551">
        <v>11</v>
      </c>
      <c r="AM29" s="2551" t="s">
        <v>19938</v>
      </c>
    </row>
    <row r="30" spans="1:39" s="2551" customFormat="1" ht="12.75" customHeight="1">
      <c r="A30" s="24">
        <f t="shared" si="2"/>
        <v>25</v>
      </c>
      <c r="B30" s="1794" t="s">
        <v>15967</v>
      </c>
      <c r="C30" s="28" t="s">
        <v>4038</v>
      </c>
      <c r="D30" s="44" t="s">
        <v>3685</v>
      </c>
      <c r="E30" s="166" t="s">
        <v>4442</v>
      </c>
      <c r="F30" s="166" t="s">
        <v>17137</v>
      </c>
      <c r="G30" s="165" t="s">
        <v>559</v>
      </c>
      <c r="H30" s="29" t="str">
        <f t="shared" si="3"/>
        <v xml:space="preserve"> </v>
      </c>
      <c r="I30" s="1825"/>
      <c r="J30" s="192" t="s">
        <v>17219</v>
      </c>
      <c r="K30" s="164" t="s">
        <v>521</v>
      </c>
      <c r="L30" s="181">
        <v>50</v>
      </c>
      <c r="M30" s="173">
        <v>18.2</v>
      </c>
      <c r="N30" s="176" t="s">
        <v>2524</v>
      </c>
      <c r="O30" s="175">
        <v>61500</v>
      </c>
      <c r="P30" s="29" t="s">
        <v>818</v>
      </c>
      <c r="Q30" s="181">
        <v>948</v>
      </c>
      <c r="R30" s="198" t="s">
        <v>2524</v>
      </c>
      <c r="S30" s="181">
        <v>0.59</v>
      </c>
      <c r="T30" s="181">
        <v>19.7</v>
      </c>
      <c r="U30" s="181" t="s">
        <v>2665</v>
      </c>
      <c r="V30" s="181">
        <v>4</v>
      </c>
      <c r="W30" s="29" t="s">
        <v>3867</v>
      </c>
      <c r="X30" s="185">
        <v>4</v>
      </c>
      <c r="Y30" s="192" t="s">
        <v>2660</v>
      </c>
      <c r="Z30" s="2477"/>
      <c r="AA30" s="44" t="s">
        <v>272</v>
      </c>
      <c r="AB30" s="28"/>
      <c r="AC30" s="348" t="str">
        <f t="shared" si="0"/>
        <v xml:space="preserve"> </v>
      </c>
      <c r="AD30" s="28"/>
      <c r="AE30" s="331"/>
      <c r="AF30" s="2158"/>
      <c r="AG30" s="2158"/>
      <c r="AH30" s="2158"/>
      <c r="AI30" s="2158"/>
      <c r="AJ30" s="2552"/>
      <c r="AK30" s="2551">
        <v>11</v>
      </c>
      <c r="AM30" s="2551" t="s">
        <v>19938</v>
      </c>
    </row>
    <row r="31" spans="1:39" s="2551" customFormat="1" ht="12.75" hidden="1" customHeight="1">
      <c r="A31" s="24">
        <f t="shared" si="2"/>
        <v>26</v>
      </c>
      <c r="B31" s="1794" t="s">
        <v>15970</v>
      </c>
      <c r="C31" s="28" t="s">
        <v>4711</v>
      </c>
      <c r="D31" s="44" t="s">
        <v>869</v>
      </c>
      <c r="E31" s="166" t="s">
        <v>4445</v>
      </c>
      <c r="F31" s="166" t="s">
        <v>17138</v>
      </c>
      <c r="G31" s="165" t="s">
        <v>559</v>
      </c>
      <c r="H31" s="29" t="str">
        <f t="shared" si="3"/>
        <v xml:space="preserve"> </v>
      </c>
      <c r="I31" s="1825"/>
      <c r="J31" s="192" t="s">
        <v>17219</v>
      </c>
      <c r="K31" s="164" t="s">
        <v>522</v>
      </c>
      <c r="L31" s="181">
        <v>50</v>
      </c>
      <c r="M31" s="173">
        <v>6.5</v>
      </c>
      <c r="N31" s="176" t="s">
        <v>2524</v>
      </c>
      <c r="O31" s="175">
        <v>289200</v>
      </c>
      <c r="P31" s="29" t="s">
        <v>818</v>
      </c>
      <c r="Q31" s="181">
        <v>988</v>
      </c>
      <c r="R31" s="198" t="s">
        <v>2524</v>
      </c>
      <c r="S31" s="181">
        <v>0.52</v>
      </c>
      <c r="T31" s="181">
        <v>5.9</v>
      </c>
      <c r="U31" s="181" t="s">
        <v>2666</v>
      </c>
      <c r="V31" s="181">
        <v>8</v>
      </c>
      <c r="W31" s="29" t="s">
        <v>4681</v>
      </c>
      <c r="X31" s="185">
        <v>8</v>
      </c>
      <c r="Y31" s="192" t="s">
        <v>2658</v>
      </c>
      <c r="Z31" s="2477"/>
      <c r="AA31" s="44" t="s">
        <v>273</v>
      </c>
      <c r="AB31" s="28"/>
      <c r="AC31" s="348" t="str">
        <f t="shared" si="0"/>
        <v xml:space="preserve"> </v>
      </c>
      <c r="AD31" s="28"/>
      <c r="AE31" s="331"/>
      <c r="AF31" s="2158"/>
      <c r="AG31" s="2158"/>
      <c r="AH31" s="2158"/>
      <c r="AI31" s="2158"/>
      <c r="AJ31" s="2552"/>
      <c r="AK31" s="2551">
        <v>11</v>
      </c>
      <c r="AM31" s="2551" t="s">
        <v>19938</v>
      </c>
    </row>
    <row r="32" spans="1:39" s="2551" customFormat="1" ht="12.75" customHeight="1">
      <c r="A32" s="24">
        <f t="shared" si="2"/>
        <v>27</v>
      </c>
      <c r="B32" s="1794" t="s">
        <v>15971</v>
      </c>
      <c r="C32" s="28" t="s">
        <v>4712</v>
      </c>
      <c r="D32" s="44" t="s">
        <v>2685</v>
      </c>
      <c r="E32" s="166" t="s">
        <v>4442</v>
      </c>
      <c r="F32" s="166" t="s">
        <v>17139</v>
      </c>
      <c r="G32" s="165" t="s">
        <v>559</v>
      </c>
      <c r="H32" s="29" t="str">
        <f t="shared" si="3"/>
        <v xml:space="preserve"> </v>
      </c>
      <c r="I32" s="1825"/>
      <c r="J32" s="192" t="s">
        <v>17224</v>
      </c>
      <c r="K32" s="164" t="s">
        <v>520</v>
      </c>
      <c r="L32" s="181">
        <v>40</v>
      </c>
      <c r="M32" s="173">
        <v>17.5</v>
      </c>
      <c r="N32" s="175">
        <v>5000</v>
      </c>
      <c r="O32" s="175">
        <v>0</v>
      </c>
      <c r="P32" s="29" t="s">
        <v>2528</v>
      </c>
      <c r="Q32" s="173">
        <v>25</v>
      </c>
      <c r="R32" s="185">
        <v>32</v>
      </c>
      <c r="S32" s="181">
        <v>17.3</v>
      </c>
      <c r="T32" s="181">
        <v>17.5</v>
      </c>
      <c r="U32" s="181" t="s">
        <v>2665</v>
      </c>
      <c r="V32" s="181">
        <v>3</v>
      </c>
      <c r="W32" s="29" t="s">
        <v>3867</v>
      </c>
      <c r="X32" s="185">
        <v>4</v>
      </c>
      <c r="Y32" s="192" t="s">
        <v>2660</v>
      </c>
      <c r="Z32" s="2477"/>
      <c r="AA32" s="44" t="s">
        <v>272</v>
      </c>
      <c r="AB32" s="28"/>
      <c r="AC32" s="348" t="str">
        <f t="shared" si="0"/>
        <v xml:space="preserve"> </v>
      </c>
      <c r="AD32" s="28"/>
      <c r="AE32" s="331"/>
      <c r="AF32" s="2158"/>
      <c r="AG32" s="2158"/>
      <c r="AH32" s="2158"/>
      <c r="AI32" s="2158"/>
      <c r="AJ32" s="2552"/>
      <c r="AK32" s="2551">
        <v>11</v>
      </c>
      <c r="AM32" s="2551" t="s">
        <v>19938</v>
      </c>
    </row>
    <row r="33" spans="1:39" s="2551" customFormat="1" ht="12.75" hidden="1" customHeight="1">
      <c r="A33" s="24">
        <f t="shared" si="2"/>
        <v>28</v>
      </c>
      <c r="B33" s="1794" t="s">
        <v>15972</v>
      </c>
      <c r="C33" s="28" t="s">
        <v>1336</v>
      </c>
      <c r="D33" s="44" t="s">
        <v>3379</v>
      </c>
      <c r="E33" s="166" t="s">
        <v>4445</v>
      </c>
      <c r="F33" s="166" t="s">
        <v>17140</v>
      </c>
      <c r="G33" s="165" t="s">
        <v>559</v>
      </c>
      <c r="H33" s="29" t="str">
        <f t="shared" si="3"/>
        <v xml:space="preserve"> </v>
      </c>
      <c r="I33" s="1825"/>
      <c r="J33" s="192" t="s">
        <v>17227</v>
      </c>
      <c r="K33" s="164" t="s">
        <v>523</v>
      </c>
      <c r="L33" s="181">
        <v>91</v>
      </c>
      <c r="M33" s="173">
        <v>2.2999999999999998</v>
      </c>
      <c r="N33" s="34" t="s">
        <v>2524</v>
      </c>
      <c r="O33" s="175">
        <v>375654</v>
      </c>
      <c r="P33" s="29" t="s">
        <v>818</v>
      </c>
      <c r="Q33" s="181">
        <v>703</v>
      </c>
      <c r="R33" s="199" t="s">
        <v>2524</v>
      </c>
      <c r="S33" s="181">
        <v>0.84</v>
      </c>
      <c r="T33" s="181">
        <v>4.66</v>
      </c>
      <c r="U33" s="181" t="s">
        <v>2667</v>
      </c>
      <c r="V33" s="181">
        <v>14</v>
      </c>
      <c r="W33" s="29" t="s">
        <v>4681</v>
      </c>
      <c r="X33" s="185">
        <v>10</v>
      </c>
      <c r="Y33" s="192" t="s">
        <v>2658</v>
      </c>
      <c r="Z33" s="2477"/>
      <c r="AA33" s="44" t="s">
        <v>273</v>
      </c>
      <c r="AB33" s="28"/>
      <c r="AC33" s="348" t="str">
        <f t="shared" si="0"/>
        <v xml:space="preserve"> </v>
      </c>
      <c r="AD33" s="28"/>
      <c r="AE33" s="331"/>
      <c r="AF33" s="2158"/>
      <c r="AG33" s="2158"/>
      <c r="AH33" s="2158"/>
      <c r="AI33" s="2158"/>
      <c r="AJ33" s="2552"/>
      <c r="AK33" s="2551">
        <v>11</v>
      </c>
      <c r="AM33" s="2551" t="s">
        <v>19938</v>
      </c>
    </row>
    <row r="34" spans="1:39" s="2551" customFormat="1" ht="12.75" customHeight="1">
      <c r="A34" s="24">
        <f t="shared" si="2"/>
        <v>29</v>
      </c>
      <c r="B34" s="1794" t="s">
        <v>15973</v>
      </c>
      <c r="C34" s="28" t="s">
        <v>1340</v>
      </c>
      <c r="D34" s="44" t="s">
        <v>1339</v>
      </c>
      <c r="E34" s="166" t="s">
        <v>4443</v>
      </c>
      <c r="F34" s="166" t="s">
        <v>17141</v>
      </c>
      <c r="G34" s="165" t="s">
        <v>559</v>
      </c>
      <c r="H34" s="29" t="str">
        <f t="shared" si="3"/>
        <v xml:space="preserve"> </v>
      </c>
      <c r="I34" s="1825"/>
      <c r="J34" s="192" t="s">
        <v>17226</v>
      </c>
      <c r="K34" s="164" t="s">
        <v>524</v>
      </c>
      <c r="L34" s="181">
        <v>100</v>
      </c>
      <c r="M34" s="173">
        <v>22</v>
      </c>
      <c r="N34" s="34" t="s">
        <v>2524</v>
      </c>
      <c r="O34" s="1987">
        <v>93.453999999999994</v>
      </c>
      <c r="P34" s="29" t="s">
        <v>818</v>
      </c>
      <c r="Q34" s="181">
        <v>777</v>
      </c>
      <c r="R34" s="199" t="s">
        <v>2524</v>
      </c>
      <c r="S34" s="181">
        <v>0.55000000000000004</v>
      </c>
      <c r="T34" s="181">
        <v>5.2</v>
      </c>
      <c r="U34" s="181" t="s">
        <v>2665</v>
      </c>
      <c r="V34" s="181">
        <v>5</v>
      </c>
      <c r="W34" s="29" t="s">
        <v>3867</v>
      </c>
      <c r="X34" s="185">
        <v>5</v>
      </c>
      <c r="Y34" s="192" t="s">
        <v>2660</v>
      </c>
      <c r="Z34" s="2477"/>
      <c r="AA34" s="44" t="s">
        <v>272</v>
      </c>
      <c r="AB34" s="28"/>
      <c r="AC34" s="348" t="str">
        <f t="shared" si="0"/>
        <v xml:space="preserve"> </v>
      </c>
      <c r="AD34" s="28"/>
      <c r="AE34" s="331"/>
      <c r="AF34" s="2158"/>
      <c r="AG34" s="2158"/>
      <c r="AH34" s="2158"/>
      <c r="AI34" s="2158"/>
      <c r="AJ34" s="2552"/>
      <c r="AK34" s="2551">
        <v>12</v>
      </c>
      <c r="AM34" s="2551" t="s">
        <v>19938</v>
      </c>
    </row>
    <row r="35" spans="1:39" s="2551" customFormat="1" ht="12.75" hidden="1" customHeight="1">
      <c r="A35" s="24">
        <f t="shared" si="2"/>
        <v>30</v>
      </c>
      <c r="B35" s="1794" t="s">
        <v>15978</v>
      </c>
      <c r="C35" s="28" t="s">
        <v>1501</v>
      </c>
      <c r="D35" s="44" t="s">
        <v>4872</v>
      </c>
      <c r="E35" s="166" t="s">
        <v>2413</v>
      </c>
      <c r="F35" s="166" t="s">
        <v>17142</v>
      </c>
      <c r="G35" s="165" t="s">
        <v>559</v>
      </c>
      <c r="H35" s="29" t="str">
        <f t="shared" si="3"/>
        <v xml:space="preserve"> </v>
      </c>
      <c r="I35" s="1825"/>
      <c r="J35" s="192" t="s">
        <v>17225</v>
      </c>
      <c r="K35" s="164" t="s">
        <v>3796</v>
      </c>
      <c r="L35" s="181">
        <v>52</v>
      </c>
      <c r="M35" s="173">
        <v>20.8</v>
      </c>
      <c r="N35" s="178">
        <v>18.600000000000001</v>
      </c>
      <c r="O35" s="178">
        <v>9.3000000000000007</v>
      </c>
      <c r="P35" s="29" t="s">
        <v>818</v>
      </c>
      <c r="Q35" s="181">
        <v>47.6</v>
      </c>
      <c r="R35" s="185">
        <v>42.2</v>
      </c>
      <c r="S35" s="181">
        <v>1.8</v>
      </c>
      <c r="T35" s="181">
        <v>21</v>
      </c>
      <c r="U35" s="181" t="s">
        <v>2664</v>
      </c>
      <c r="V35" s="24" t="s">
        <v>2663</v>
      </c>
      <c r="W35" s="29" t="s">
        <v>3867</v>
      </c>
      <c r="X35" s="26" t="s">
        <v>2663</v>
      </c>
      <c r="Y35" s="192" t="s">
        <v>2660</v>
      </c>
      <c r="Z35" s="2477"/>
      <c r="AA35" s="44" t="s">
        <v>272</v>
      </c>
      <c r="AB35" s="28"/>
      <c r="AC35" s="348" t="str">
        <f t="shared" si="0"/>
        <v xml:space="preserve"> </v>
      </c>
      <c r="AD35" s="28"/>
      <c r="AE35" s="331"/>
      <c r="AF35" s="2158"/>
      <c r="AG35" s="2158"/>
      <c r="AH35" s="2158"/>
      <c r="AI35" s="2158"/>
      <c r="AJ35" s="2552"/>
      <c r="AK35" s="2551">
        <v>12</v>
      </c>
      <c r="AM35" s="2551" t="s">
        <v>19938</v>
      </c>
    </row>
    <row r="36" spans="1:39" s="2551" customFormat="1" ht="12.75" customHeight="1">
      <c r="A36" s="24">
        <f t="shared" si="2"/>
        <v>31</v>
      </c>
      <c r="B36" s="1794" t="s">
        <v>15980</v>
      </c>
      <c r="C36" s="28" t="s">
        <v>1671</v>
      </c>
      <c r="D36" s="44" t="s">
        <v>92</v>
      </c>
      <c r="E36" s="166" t="s">
        <v>4443</v>
      </c>
      <c r="F36" s="166" t="s">
        <v>17143</v>
      </c>
      <c r="G36" s="165" t="s">
        <v>559</v>
      </c>
      <c r="H36" s="29" t="str">
        <f t="shared" si="3"/>
        <v xml:space="preserve"> </v>
      </c>
      <c r="I36" s="1825"/>
      <c r="J36" s="192" t="s">
        <v>17225</v>
      </c>
      <c r="K36" s="164" t="s">
        <v>520</v>
      </c>
      <c r="L36" s="181">
        <v>40</v>
      </c>
      <c r="M36" s="173">
        <v>17.3</v>
      </c>
      <c r="N36" s="34" t="s">
        <v>2524</v>
      </c>
      <c r="O36" s="175">
        <v>1268</v>
      </c>
      <c r="P36" s="29" t="s">
        <v>2528</v>
      </c>
      <c r="Q36" s="173">
        <v>25</v>
      </c>
      <c r="R36" s="185">
        <v>32</v>
      </c>
      <c r="S36" s="181">
        <v>0.2</v>
      </c>
      <c r="T36" s="181">
        <v>17.5</v>
      </c>
      <c r="U36" s="181" t="s">
        <v>2665</v>
      </c>
      <c r="V36" s="181">
        <v>2.5</v>
      </c>
      <c r="W36" s="29" t="s">
        <v>3867</v>
      </c>
      <c r="X36" s="185">
        <v>2.5</v>
      </c>
      <c r="Y36" s="192" t="s">
        <v>2660</v>
      </c>
      <c r="Z36" s="2477"/>
      <c r="AA36" s="44" t="s">
        <v>272</v>
      </c>
      <c r="AB36" s="28"/>
      <c r="AC36" s="348" t="str">
        <f t="shared" si="0"/>
        <v xml:space="preserve"> </v>
      </c>
      <c r="AD36" s="28"/>
      <c r="AE36" s="331"/>
      <c r="AF36" s="2158"/>
      <c r="AG36" s="2158"/>
      <c r="AH36" s="2158"/>
      <c r="AI36" s="2158"/>
      <c r="AJ36" s="2552"/>
      <c r="AK36" s="2551">
        <v>13</v>
      </c>
      <c r="AM36" s="2551" t="s">
        <v>19938</v>
      </c>
    </row>
    <row r="37" spans="1:39" s="2551" customFormat="1" ht="12.75" hidden="1" customHeight="1">
      <c r="A37" s="24">
        <f t="shared" si="2"/>
        <v>32</v>
      </c>
      <c r="B37" s="1794" t="s">
        <v>15982</v>
      </c>
      <c r="C37" s="28" t="s">
        <v>1506</v>
      </c>
      <c r="D37" s="44" t="s">
        <v>866</v>
      </c>
      <c r="E37" s="166" t="s">
        <v>4443</v>
      </c>
      <c r="F37" s="166" t="s">
        <v>17144</v>
      </c>
      <c r="G37" s="165" t="s">
        <v>559</v>
      </c>
      <c r="H37" s="29" t="str">
        <f t="shared" si="3"/>
        <v xml:space="preserve"> </v>
      </c>
      <c r="I37" s="1825"/>
      <c r="J37" s="192" t="s">
        <v>17225</v>
      </c>
      <c r="K37" s="164" t="s">
        <v>525</v>
      </c>
      <c r="L37" s="181">
        <v>40</v>
      </c>
      <c r="M37" s="173">
        <v>21.6</v>
      </c>
      <c r="N37" s="175">
        <v>1300</v>
      </c>
      <c r="O37" s="175">
        <v>672</v>
      </c>
      <c r="P37" s="29" t="s">
        <v>2528</v>
      </c>
      <c r="Q37" s="181">
        <v>12.9</v>
      </c>
      <c r="R37" s="185">
        <v>15.1</v>
      </c>
      <c r="S37" s="181">
        <v>4.5999999999999996</v>
      </c>
      <c r="T37" s="181">
        <v>22</v>
      </c>
      <c r="U37" s="181" t="s">
        <v>2664</v>
      </c>
      <c r="V37" s="181">
        <v>1.5</v>
      </c>
      <c r="W37" s="29" t="s">
        <v>3867</v>
      </c>
      <c r="X37" s="185">
        <v>1.5</v>
      </c>
      <c r="Y37" s="192" t="s">
        <v>2660</v>
      </c>
      <c r="Z37" s="2477"/>
      <c r="AA37" s="44" t="s">
        <v>272</v>
      </c>
      <c r="AB37" s="28"/>
      <c r="AC37" s="348" t="str">
        <f t="shared" si="0"/>
        <v xml:space="preserve"> </v>
      </c>
      <c r="AD37" s="28"/>
      <c r="AE37" s="331"/>
      <c r="AF37" s="2158"/>
      <c r="AG37" s="2158"/>
      <c r="AH37" s="2158"/>
      <c r="AI37" s="2158"/>
      <c r="AJ37" s="2552"/>
      <c r="AK37" s="2551">
        <v>13</v>
      </c>
      <c r="AM37" s="2551" t="s">
        <v>19938</v>
      </c>
    </row>
    <row r="38" spans="1:39" s="2551" customFormat="1" ht="12.75" customHeight="1">
      <c r="A38" s="24">
        <f t="shared" si="2"/>
        <v>33</v>
      </c>
      <c r="B38" s="1794" t="s">
        <v>15983</v>
      </c>
      <c r="C38" s="28" t="s">
        <v>4424</v>
      </c>
      <c r="D38" s="44" t="s">
        <v>3262</v>
      </c>
      <c r="E38" s="166" t="s">
        <v>4443</v>
      </c>
      <c r="F38" s="166" t="s">
        <v>17145</v>
      </c>
      <c r="G38" s="165" t="s">
        <v>559</v>
      </c>
      <c r="H38" s="29" t="str">
        <f t="shared" si="3"/>
        <v xml:space="preserve"> </v>
      </c>
      <c r="I38" s="1825"/>
      <c r="J38" s="192" t="s">
        <v>17226</v>
      </c>
      <c r="K38" s="164" t="s">
        <v>521</v>
      </c>
      <c r="L38" s="181">
        <v>129</v>
      </c>
      <c r="M38" s="173">
        <v>19.8</v>
      </c>
      <c r="N38" s="175">
        <v>16000</v>
      </c>
      <c r="O38" s="175">
        <v>8000</v>
      </c>
      <c r="P38" s="29" t="s">
        <v>818</v>
      </c>
      <c r="Q38" s="181">
        <v>879</v>
      </c>
      <c r="R38" s="199" t="s">
        <v>2524</v>
      </c>
      <c r="S38" s="181">
        <v>2.8</v>
      </c>
      <c r="T38" s="181">
        <v>20.8</v>
      </c>
      <c r="U38" s="181" t="s">
        <v>2665</v>
      </c>
      <c r="V38" s="181">
        <v>1.5</v>
      </c>
      <c r="W38" s="29" t="s">
        <v>3867</v>
      </c>
      <c r="X38" s="185">
        <v>1.5</v>
      </c>
      <c r="Y38" s="192" t="s">
        <v>2660</v>
      </c>
      <c r="Z38" s="2477"/>
      <c r="AA38" s="44" t="s">
        <v>272</v>
      </c>
      <c r="AB38" s="28"/>
      <c r="AC38" s="348" t="str">
        <f t="shared" si="0"/>
        <v xml:space="preserve"> </v>
      </c>
      <c r="AD38" s="28"/>
      <c r="AE38" s="331"/>
      <c r="AF38" s="2158"/>
      <c r="AG38" s="2158"/>
      <c r="AH38" s="2158"/>
      <c r="AI38" s="2158"/>
      <c r="AJ38" s="2552"/>
      <c r="AK38" s="2551">
        <v>13</v>
      </c>
      <c r="AM38" s="2551" t="s">
        <v>19938</v>
      </c>
    </row>
    <row r="39" spans="1:39" s="2551" customFormat="1" ht="12.75" hidden="1" customHeight="1">
      <c r="A39" s="24">
        <f t="shared" si="2"/>
        <v>34</v>
      </c>
      <c r="B39" s="1794" t="s">
        <v>15984</v>
      </c>
      <c r="C39" s="28" t="s">
        <v>1664</v>
      </c>
      <c r="D39" s="44" t="s">
        <v>866</v>
      </c>
      <c r="E39" s="166" t="s">
        <v>4446</v>
      </c>
      <c r="F39" s="166" t="s">
        <v>17146</v>
      </c>
      <c r="G39" s="165" t="s">
        <v>559</v>
      </c>
      <c r="H39" s="29" t="str">
        <f t="shared" si="3"/>
        <v xml:space="preserve"> </v>
      </c>
      <c r="I39" s="1825"/>
      <c r="J39" s="192" t="s">
        <v>17225</v>
      </c>
      <c r="K39" s="164" t="s">
        <v>522</v>
      </c>
      <c r="L39" s="181">
        <v>68</v>
      </c>
      <c r="M39" s="173">
        <v>7.3</v>
      </c>
      <c r="N39" s="34" t="s">
        <v>2524</v>
      </c>
      <c r="O39" s="175">
        <v>20200</v>
      </c>
      <c r="P39" s="29" t="s">
        <v>818</v>
      </c>
      <c r="Q39" s="181">
        <v>979</v>
      </c>
      <c r="R39" s="199" t="s">
        <v>2524</v>
      </c>
      <c r="S39" s="181">
        <v>2.21</v>
      </c>
      <c r="T39" s="181">
        <v>8.17</v>
      </c>
      <c r="U39" s="181" t="s">
        <v>2666</v>
      </c>
      <c r="V39" s="181">
        <v>2.5</v>
      </c>
      <c r="W39" s="29" t="s">
        <v>3867</v>
      </c>
      <c r="X39" s="185">
        <v>2</v>
      </c>
      <c r="Y39" s="192" t="s">
        <v>2658</v>
      </c>
      <c r="Z39" s="2477"/>
      <c r="AA39" s="44" t="s">
        <v>273</v>
      </c>
      <c r="AB39" s="28"/>
      <c r="AC39" s="348" t="str">
        <f t="shared" si="0"/>
        <v xml:space="preserve"> </v>
      </c>
      <c r="AD39" s="28"/>
      <c r="AE39" s="331"/>
      <c r="AF39" s="2158"/>
      <c r="AG39" s="2158"/>
      <c r="AH39" s="2158"/>
      <c r="AI39" s="2158"/>
      <c r="AJ39" s="2552"/>
      <c r="AK39" s="2551">
        <v>13</v>
      </c>
      <c r="AM39" s="2551" t="s">
        <v>19938</v>
      </c>
    </row>
    <row r="40" spans="1:39" s="2551" customFormat="1" ht="12.75" hidden="1" customHeight="1">
      <c r="A40" s="24">
        <f t="shared" si="2"/>
        <v>35</v>
      </c>
      <c r="B40" s="1794" t="s">
        <v>15985</v>
      </c>
      <c r="C40" s="28" t="s">
        <v>1665</v>
      </c>
      <c r="D40" s="44" t="s">
        <v>869</v>
      </c>
      <c r="E40" s="166" t="s">
        <v>4446</v>
      </c>
      <c r="F40" s="166" t="s">
        <v>17147</v>
      </c>
      <c r="G40" s="165" t="s">
        <v>559</v>
      </c>
      <c r="H40" s="29" t="str">
        <f t="shared" si="3"/>
        <v xml:space="preserve"> </v>
      </c>
      <c r="I40" s="1825"/>
      <c r="J40" s="192" t="s">
        <v>17225</v>
      </c>
      <c r="K40" s="164" t="s">
        <v>522</v>
      </c>
      <c r="L40" s="181">
        <v>68</v>
      </c>
      <c r="M40" s="173">
        <v>7.3</v>
      </c>
      <c r="N40" s="34" t="s">
        <v>2524</v>
      </c>
      <c r="O40" s="175">
        <v>12400</v>
      </c>
      <c r="P40" s="29" t="s">
        <v>818</v>
      </c>
      <c r="Q40" s="181">
        <v>979</v>
      </c>
      <c r="R40" s="199" t="s">
        <v>2524</v>
      </c>
      <c r="S40" s="181">
        <v>2.21</v>
      </c>
      <c r="T40" s="181">
        <v>8.17</v>
      </c>
      <c r="U40" s="181" t="s">
        <v>2666</v>
      </c>
      <c r="V40" s="181">
        <v>2.5</v>
      </c>
      <c r="W40" s="29" t="s">
        <v>3867</v>
      </c>
      <c r="X40" s="185">
        <v>2</v>
      </c>
      <c r="Y40" s="192" t="s">
        <v>2658</v>
      </c>
      <c r="Z40" s="2477"/>
      <c r="AA40" s="44" t="s">
        <v>273</v>
      </c>
      <c r="AB40" s="28"/>
      <c r="AC40" s="348" t="str">
        <f t="shared" ref="AC40:AC72" si="4">IF(ISERROR(INDEX(data,MATCH(LEN(AE40),item,0),2))," ",INDEX(data,MATCH(LEN(AE40),item,0),2))</f>
        <v xml:space="preserve"> </v>
      </c>
      <c r="AD40" s="28"/>
      <c r="AE40" s="331"/>
      <c r="AF40" s="2158"/>
      <c r="AG40" s="2158"/>
      <c r="AH40" s="2158"/>
      <c r="AI40" s="2158"/>
      <c r="AJ40" s="2552"/>
      <c r="AK40" s="2551">
        <v>13</v>
      </c>
      <c r="AM40" s="2551" t="s">
        <v>19938</v>
      </c>
    </row>
    <row r="41" spans="1:39" s="2551" customFormat="1" ht="12.75" hidden="1" customHeight="1">
      <c r="A41" s="24">
        <f t="shared" si="2"/>
        <v>36</v>
      </c>
      <c r="B41" s="1794" t="s">
        <v>15986</v>
      </c>
      <c r="C41" s="28" t="s">
        <v>1666</v>
      </c>
      <c r="D41" s="44" t="s">
        <v>869</v>
      </c>
      <c r="E41" s="166" t="s">
        <v>4446</v>
      </c>
      <c r="F41" s="166" t="s">
        <v>17148</v>
      </c>
      <c r="G41" s="165" t="s">
        <v>559</v>
      </c>
      <c r="H41" s="29" t="str">
        <f t="shared" si="3"/>
        <v xml:space="preserve"> </v>
      </c>
      <c r="I41" s="1825"/>
      <c r="J41" s="192" t="s">
        <v>17227</v>
      </c>
      <c r="K41" s="164" t="s">
        <v>522</v>
      </c>
      <c r="L41" s="181">
        <v>68</v>
      </c>
      <c r="M41" s="173">
        <v>7.3</v>
      </c>
      <c r="N41" s="34" t="s">
        <v>2524</v>
      </c>
      <c r="O41" s="175">
        <v>15800</v>
      </c>
      <c r="P41" s="29" t="s">
        <v>818</v>
      </c>
      <c r="Q41" s="181">
        <v>979</v>
      </c>
      <c r="R41" s="199" t="s">
        <v>2524</v>
      </c>
      <c r="S41" s="181">
        <v>2.21</v>
      </c>
      <c r="T41" s="181">
        <v>8.17</v>
      </c>
      <c r="U41" s="181" t="s">
        <v>2666</v>
      </c>
      <c r="V41" s="181">
        <v>2.5</v>
      </c>
      <c r="W41" s="29" t="s">
        <v>3867</v>
      </c>
      <c r="X41" s="185">
        <v>2</v>
      </c>
      <c r="Y41" s="192" t="s">
        <v>2658</v>
      </c>
      <c r="Z41" s="2477"/>
      <c r="AA41" s="44" t="s">
        <v>273</v>
      </c>
      <c r="AB41" s="28"/>
      <c r="AC41" s="348" t="str">
        <f t="shared" si="4"/>
        <v xml:space="preserve"> </v>
      </c>
      <c r="AD41" s="28"/>
      <c r="AE41" s="331"/>
      <c r="AF41" s="2158"/>
      <c r="AG41" s="2158"/>
      <c r="AH41" s="2158"/>
      <c r="AI41" s="2158"/>
      <c r="AJ41" s="2552"/>
      <c r="AK41" s="2551">
        <v>13</v>
      </c>
      <c r="AM41" s="2551" t="s">
        <v>19938</v>
      </c>
    </row>
    <row r="42" spans="1:39" s="2551" customFormat="1" ht="12.75" hidden="1" customHeight="1">
      <c r="A42" s="24">
        <f t="shared" si="2"/>
        <v>37</v>
      </c>
      <c r="B42" s="1794" t="s">
        <v>15987</v>
      </c>
      <c r="C42" s="28" t="s">
        <v>1667</v>
      </c>
      <c r="D42" s="44" t="s">
        <v>869</v>
      </c>
      <c r="E42" s="166" t="s">
        <v>4446</v>
      </c>
      <c r="F42" s="166" t="s">
        <v>17149</v>
      </c>
      <c r="G42" s="165" t="s">
        <v>559</v>
      </c>
      <c r="H42" s="29" t="str">
        <f t="shared" si="3"/>
        <v xml:space="preserve"> </v>
      </c>
      <c r="I42" s="1825"/>
      <c r="J42" s="192" t="s">
        <v>17225</v>
      </c>
      <c r="K42" s="164" t="s">
        <v>522</v>
      </c>
      <c r="L42" s="181">
        <v>68</v>
      </c>
      <c r="M42" s="173">
        <v>7.3</v>
      </c>
      <c r="N42" s="34" t="s">
        <v>2524</v>
      </c>
      <c r="O42" s="175">
        <v>11900</v>
      </c>
      <c r="P42" s="29" t="s">
        <v>818</v>
      </c>
      <c r="Q42" s="181">
        <v>979</v>
      </c>
      <c r="R42" s="199" t="s">
        <v>2524</v>
      </c>
      <c r="S42" s="181">
        <v>2.21</v>
      </c>
      <c r="T42" s="181">
        <v>8.17</v>
      </c>
      <c r="U42" s="181" t="s">
        <v>2666</v>
      </c>
      <c r="V42" s="181">
        <v>2.5</v>
      </c>
      <c r="W42" s="29" t="s">
        <v>3867</v>
      </c>
      <c r="X42" s="185">
        <v>2</v>
      </c>
      <c r="Y42" s="192" t="s">
        <v>2658</v>
      </c>
      <c r="Z42" s="2477"/>
      <c r="AA42" s="44" t="s">
        <v>273</v>
      </c>
      <c r="AB42" s="28"/>
      <c r="AC42" s="348" t="str">
        <f t="shared" si="4"/>
        <v xml:space="preserve"> </v>
      </c>
      <c r="AD42" s="28"/>
      <c r="AE42" s="331"/>
      <c r="AF42" s="2158"/>
      <c r="AG42" s="2158"/>
      <c r="AH42" s="2158"/>
      <c r="AI42" s="2158"/>
      <c r="AJ42" s="2552"/>
      <c r="AK42" s="2551">
        <v>13</v>
      </c>
      <c r="AM42" s="2551" t="s">
        <v>19938</v>
      </c>
    </row>
    <row r="43" spans="1:39" s="2551" customFormat="1" ht="12.75" customHeight="1">
      <c r="A43" s="24">
        <f t="shared" si="2"/>
        <v>38</v>
      </c>
      <c r="B43" s="1794" t="s">
        <v>15988</v>
      </c>
      <c r="C43" s="28" t="s">
        <v>1668</v>
      </c>
      <c r="D43" s="44" t="s">
        <v>108</v>
      </c>
      <c r="E43" s="166" t="s">
        <v>4443</v>
      </c>
      <c r="F43" s="166" t="s">
        <v>17150</v>
      </c>
      <c r="G43" s="165" t="s">
        <v>559</v>
      </c>
      <c r="H43" s="29" t="str">
        <f t="shared" si="3"/>
        <v xml:space="preserve"> </v>
      </c>
      <c r="I43" s="1825"/>
      <c r="J43" s="192" t="s">
        <v>17228</v>
      </c>
      <c r="K43" s="164" t="s">
        <v>524</v>
      </c>
      <c r="L43" s="181">
        <v>61</v>
      </c>
      <c r="M43" s="173">
        <v>14.8</v>
      </c>
      <c r="N43" s="175">
        <v>19448</v>
      </c>
      <c r="O43" s="175">
        <v>9724</v>
      </c>
      <c r="P43" s="29" t="s">
        <v>818</v>
      </c>
      <c r="Q43" s="181">
        <v>868</v>
      </c>
      <c r="R43" s="199" t="s">
        <v>2524</v>
      </c>
      <c r="S43" s="181">
        <v>9.8000000000000007</v>
      </c>
      <c r="T43" s="181">
        <v>15</v>
      </c>
      <c r="U43" s="181" t="s">
        <v>2665</v>
      </c>
      <c r="V43" s="181">
        <v>2</v>
      </c>
      <c r="W43" s="29" t="s">
        <v>3867</v>
      </c>
      <c r="X43" s="185">
        <v>1.5</v>
      </c>
      <c r="Y43" s="192" t="s">
        <v>2660</v>
      </c>
      <c r="Z43" s="2477"/>
      <c r="AA43" s="44" t="s">
        <v>272</v>
      </c>
      <c r="AB43" s="28"/>
      <c r="AC43" s="348" t="str">
        <f t="shared" si="4"/>
        <v xml:space="preserve"> </v>
      </c>
      <c r="AD43" s="28"/>
      <c r="AE43" s="331"/>
      <c r="AF43" s="2158"/>
      <c r="AG43" s="2158"/>
      <c r="AH43" s="2158"/>
      <c r="AI43" s="2158"/>
      <c r="AJ43" s="2553"/>
      <c r="AK43" s="2551">
        <v>13</v>
      </c>
      <c r="AM43" s="2551" t="s">
        <v>19938</v>
      </c>
    </row>
    <row r="44" spans="1:39" s="2551" customFormat="1" ht="12.75" hidden="1" customHeight="1">
      <c r="A44" s="24">
        <f t="shared" si="2"/>
        <v>39</v>
      </c>
      <c r="B44" s="1794" t="s">
        <v>15989</v>
      </c>
      <c r="C44" s="28" t="s">
        <v>1669</v>
      </c>
      <c r="D44" s="44" t="s">
        <v>1787</v>
      </c>
      <c r="E44" s="166" t="s">
        <v>4443</v>
      </c>
      <c r="F44" s="166" t="s">
        <v>17151</v>
      </c>
      <c r="G44" s="165" t="s">
        <v>559</v>
      </c>
      <c r="H44" s="29" t="str">
        <f t="shared" si="3"/>
        <v xml:space="preserve"> </v>
      </c>
      <c r="I44" s="1825"/>
      <c r="J44" s="192" t="s">
        <v>17227</v>
      </c>
      <c r="K44" s="164" t="s">
        <v>524</v>
      </c>
      <c r="L44" s="181">
        <v>96</v>
      </c>
      <c r="M44" s="173">
        <v>3.8</v>
      </c>
      <c r="N44" s="34" t="s">
        <v>2524</v>
      </c>
      <c r="O44" s="175">
        <v>89019</v>
      </c>
      <c r="P44" s="29" t="s">
        <v>818</v>
      </c>
      <c r="Q44" s="181">
        <v>860</v>
      </c>
      <c r="R44" s="199" t="s">
        <v>2524</v>
      </c>
      <c r="S44" s="181">
        <v>3.7</v>
      </c>
      <c r="T44" s="181">
        <v>4.5</v>
      </c>
      <c r="U44" s="181" t="s">
        <v>2667</v>
      </c>
      <c r="V44" s="181">
        <v>6</v>
      </c>
      <c r="W44" s="29" t="s">
        <v>3867</v>
      </c>
      <c r="X44" s="185">
        <v>4</v>
      </c>
      <c r="Y44" s="192" t="s">
        <v>2658</v>
      </c>
      <c r="Z44" s="2477"/>
      <c r="AA44" s="44" t="s">
        <v>272</v>
      </c>
      <c r="AB44" s="28"/>
      <c r="AC44" s="348" t="str">
        <f t="shared" si="4"/>
        <v xml:space="preserve"> </v>
      </c>
      <c r="AD44" s="28"/>
      <c r="AE44" s="331"/>
      <c r="AF44" s="2158"/>
      <c r="AG44" s="2158"/>
      <c r="AH44" s="2158"/>
      <c r="AI44" s="2158"/>
      <c r="AJ44" s="2552"/>
      <c r="AK44" s="2551">
        <v>14</v>
      </c>
      <c r="AM44" s="2551" t="s">
        <v>19938</v>
      </c>
    </row>
    <row r="45" spans="1:39" s="2551" customFormat="1" ht="12.75" hidden="1" customHeight="1">
      <c r="A45" s="24">
        <f t="shared" si="2"/>
        <v>40</v>
      </c>
      <c r="B45" s="1794" t="s">
        <v>15992</v>
      </c>
      <c r="C45" s="28" t="s">
        <v>3126</v>
      </c>
      <c r="D45" s="44" t="s">
        <v>2802</v>
      </c>
      <c r="E45" s="166" t="s">
        <v>4446</v>
      </c>
      <c r="F45" s="166" t="s">
        <v>17152</v>
      </c>
      <c r="G45" s="165" t="s">
        <v>559</v>
      </c>
      <c r="H45" s="29" t="str">
        <f t="shared" si="3"/>
        <v xml:space="preserve"> </v>
      </c>
      <c r="I45" s="1825"/>
      <c r="J45" s="192" t="s">
        <v>17227</v>
      </c>
      <c r="K45" s="164" t="s">
        <v>524</v>
      </c>
      <c r="L45" s="181">
        <v>40</v>
      </c>
      <c r="M45" s="173">
        <v>2.9</v>
      </c>
      <c r="N45" s="34" t="s">
        <v>2524</v>
      </c>
      <c r="O45" s="175">
        <v>24996</v>
      </c>
      <c r="P45" s="29" t="s">
        <v>818</v>
      </c>
      <c r="Q45" s="181">
        <v>755</v>
      </c>
      <c r="R45" s="34" t="s">
        <v>2524</v>
      </c>
      <c r="S45" s="181">
        <v>0.55000000000000004</v>
      </c>
      <c r="T45" s="181">
        <v>3.21</v>
      </c>
      <c r="U45" s="181" t="s">
        <v>2667</v>
      </c>
      <c r="V45" s="181">
        <v>2.5</v>
      </c>
      <c r="W45" s="29" t="s">
        <v>3867</v>
      </c>
      <c r="X45" s="185">
        <v>2.5</v>
      </c>
      <c r="Y45" s="192" t="s">
        <v>2658</v>
      </c>
      <c r="Z45" s="2477"/>
      <c r="AA45" s="44" t="s">
        <v>272</v>
      </c>
      <c r="AB45" s="28"/>
      <c r="AC45" s="348" t="str">
        <f t="shared" si="4"/>
        <v xml:space="preserve"> </v>
      </c>
      <c r="AD45" s="28"/>
      <c r="AE45" s="331"/>
      <c r="AF45" s="2158"/>
      <c r="AG45" s="2158"/>
      <c r="AH45" s="2158"/>
      <c r="AI45" s="2158"/>
      <c r="AJ45" s="2552"/>
      <c r="AK45" s="2551">
        <v>14</v>
      </c>
      <c r="AM45" s="2551" t="s">
        <v>19938</v>
      </c>
    </row>
    <row r="46" spans="1:39" s="2551" customFormat="1" ht="12.75" hidden="1" customHeight="1">
      <c r="A46" s="24">
        <f t="shared" si="2"/>
        <v>41</v>
      </c>
      <c r="B46" s="1794" t="s">
        <v>15994</v>
      </c>
      <c r="C46" s="28" t="s">
        <v>3127</v>
      </c>
      <c r="D46" s="44" t="s">
        <v>3184</v>
      </c>
      <c r="E46" s="166" t="s">
        <v>4442</v>
      </c>
      <c r="F46" s="166" t="s">
        <v>17153</v>
      </c>
      <c r="G46" s="165" t="s">
        <v>559</v>
      </c>
      <c r="H46" s="29" t="str">
        <f t="shared" si="3"/>
        <v xml:space="preserve"> </v>
      </c>
      <c r="I46" s="1825"/>
      <c r="J46" s="192" t="s">
        <v>17226</v>
      </c>
      <c r="K46" s="164" t="s">
        <v>526</v>
      </c>
      <c r="L46" s="181">
        <v>204</v>
      </c>
      <c r="M46" s="173">
        <v>15.5</v>
      </c>
      <c r="N46" s="34" t="s">
        <v>2524</v>
      </c>
      <c r="O46" s="175">
        <v>12593</v>
      </c>
      <c r="P46" s="29" t="s">
        <v>818</v>
      </c>
      <c r="Q46" s="181">
        <v>7.67</v>
      </c>
      <c r="R46" s="181">
        <v>18.02</v>
      </c>
      <c r="S46" s="181">
        <v>0.5</v>
      </c>
      <c r="T46" s="181">
        <v>18</v>
      </c>
      <c r="U46" s="181" t="s">
        <v>2668</v>
      </c>
      <c r="V46" s="181">
        <v>8</v>
      </c>
      <c r="W46" s="29" t="s">
        <v>3867</v>
      </c>
      <c r="X46" s="185">
        <v>6</v>
      </c>
      <c r="Y46" s="192" t="s">
        <v>2660</v>
      </c>
      <c r="Z46" s="2477"/>
      <c r="AA46" s="44" t="s">
        <v>272</v>
      </c>
      <c r="AB46" s="28"/>
      <c r="AC46" s="348" t="str">
        <f t="shared" si="4"/>
        <v xml:space="preserve"> </v>
      </c>
      <c r="AD46" s="28"/>
      <c r="AE46" s="331"/>
      <c r="AF46" s="2158"/>
      <c r="AG46" s="2158"/>
      <c r="AH46" s="2158"/>
      <c r="AI46" s="2158"/>
      <c r="AJ46" s="2552"/>
      <c r="AK46" s="2551">
        <v>14</v>
      </c>
      <c r="AM46" s="2551" t="s">
        <v>19938</v>
      </c>
    </row>
    <row r="47" spans="1:39" s="2551" customFormat="1" ht="12.75" customHeight="1">
      <c r="A47" s="24">
        <f t="shared" si="2"/>
        <v>42</v>
      </c>
      <c r="B47" s="1794" t="s">
        <v>15995</v>
      </c>
      <c r="C47" s="28" t="s">
        <v>1670</v>
      </c>
      <c r="D47" s="44" t="s">
        <v>3184</v>
      </c>
      <c r="E47" s="166" t="s">
        <v>4443</v>
      </c>
      <c r="F47" s="166" t="s">
        <v>17154</v>
      </c>
      <c r="G47" s="165" t="s">
        <v>559</v>
      </c>
      <c r="H47" s="29" t="str">
        <f t="shared" si="3"/>
        <v xml:space="preserve"> </v>
      </c>
      <c r="I47" s="1825"/>
      <c r="J47" s="192" t="s">
        <v>17227</v>
      </c>
      <c r="K47" s="164" t="s">
        <v>527</v>
      </c>
      <c r="L47" s="181">
        <v>129</v>
      </c>
      <c r="M47" s="173">
        <v>21.8</v>
      </c>
      <c r="N47" s="178">
        <v>44.6</v>
      </c>
      <c r="O47" s="175">
        <v>0</v>
      </c>
      <c r="P47" s="29" t="s">
        <v>739</v>
      </c>
      <c r="Q47" s="181">
        <v>879</v>
      </c>
      <c r="R47" s="34" t="s">
        <v>2524</v>
      </c>
      <c r="S47" s="181">
        <v>21.2</v>
      </c>
      <c r="T47" s="181">
        <v>21.9</v>
      </c>
      <c r="U47" s="181" t="s">
        <v>2665</v>
      </c>
      <c r="V47" s="181">
        <v>2</v>
      </c>
      <c r="W47" s="29" t="s">
        <v>3867</v>
      </c>
      <c r="X47" s="185">
        <v>2</v>
      </c>
      <c r="Y47" s="192" t="s">
        <v>2660</v>
      </c>
      <c r="Z47" s="2477"/>
      <c r="AA47" s="44" t="s">
        <v>273</v>
      </c>
      <c r="AB47" s="28"/>
      <c r="AC47" s="348" t="str">
        <f t="shared" si="4"/>
        <v xml:space="preserve"> </v>
      </c>
      <c r="AD47" s="28"/>
      <c r="AE47" s="331"/>
      <c r="AF47" s="2158"/>
      <c r="AG47" s="2158"/>
      <c r="AH47" s="2158"/>
      <c r="AI47" s="2158"/>
      <c r="AJ47" s="2552"/>
      <c r="AK47" s="2551">
        <v>14</v>
      </c>
      <c r="AM47" s="2551" t="s">
        <v>19938</v>
      </c>
    </row>
    <row r="48" spans="1:39" s="2551" customFormat="1" ht="12.75" customHeight="1">
      <c r="A48" s="24">
        <f t="shared" si="2"/>
        <v>43</v>
      </c>
      <c r="B48" s="1794" t="s">
        <v>15996</v>
      </c>
      <c r="C48" s="28" t="s">
        <v>2734</v>
      </c>
      <c r="D48" s="44" t="s">
        <v>108</v>
      </c>
      <c r="E48" s="166" t="s">
        <v>4443</v>
      </c>
      <c r="F48" s="166" t="s">
        <v>17155</v>
      </c>
      <c r="G48" s="165" t="s">
        <v>559</v>
      </c>
      <c r="H48" s="29" t="str">
        <f t="shared" si="3"/>
        <v xml:space="preserve"> </v>
      </c>
      <c r="I48" s="1825"/>
      <c r="J48" s="192" t="s">
        <v>17227</v>
      </c>
      <c r="K48" s="164" t="s">
        <v>527</v>
      </c>
      <c r="L48" s="181">
        <v>129</v>
      </c>
      <c r="M48" s="173">
        <v>21.8</v>
      </c>
      <c r="N48" s="178">
        <v>44.6</v>
      </c>
      <c r="O48" s="175">
        <v>0</v>
      </c>
      <c r="P48" s="29" t="s">
        <v>739</v>
      </c>
      <c r="Q48" s="181">
        <v>879</v>
      </c>
      <c r="R48" s="34" t="s">
        <v>2524</v>
      </c>
      <c r="S48" s="181">
        <v>21.2</v>
      </c>
      <c r="T48" s="181">
        <v>21.9</v>
      </c>
      <c r="U48" s="181" t="s">
        <v>2665</v>
      </c>
      <c r="V48" s="181">
        <v>2</v>
      </c>
      <c r="W48" s="29" t="s">
        <v>3867</v>
      </c>
      <c r="X48" s="185">
        <v>2</v>
      </c>
      <c r="Y48" s="192" t="s">
        <v>2660</v>
      </c>
      <c r="Z48" s="2477"/>
      <c r="AA48" s="44" t="s">
        <v>273</v>
      </c>
      <c r="AB48" s="28"/>
      <c r="AC48" s="348" t="str">
        <f t="shared" si="4"/>
        <v xml:space="preserve"> </v>
      </c>
      <c r="AD48" s="28"/>
      <c r="AE48" s="331"/>
      <c r="AF48" s="2158"/>
      <c r="AG48" s="2158"/>
      <c r="AH48" s="2158"/>
      <c r="AI48" s="2158"/>
      <c r="AJ48" s="2552"/>
      <c r="AK48" s="2551">
        <v>14</v>
      </c>
      <c r="AM48" s="2551" t="s">
        <v>19938</v>
      </c>
    </row>
    <row r="49" spans="1:39" s="2551" customFormat="1" ht="12.75" customHeight="1">
      <c r="A49" s="24">
        <f t="shared" si="2"/>
        <v>44</v>
      </c>
      <c r="B49" s="1794" t="s">
        <v>18743</v>
      </c>
      <c r="C49" s="28" t="s">
        <v>18742</v>
      </c>
      <c r="D49" s="44" t="s">
        <v>18744</v>
      </c>
      <c r="E49" s="166" t="s">
        <v>6302</v>
      </c>
      <c r="F49" s="166"/>
      <c r="G49" s="165" t="s">
        <v>3581</v>
      </c>
      <c r="H49" s="29" t="s">
        <v>18745</v>
      </c>
      <c r="I49" s="1825">
        <v>71280000</v>
      </c>
      <c r="J49" s="192" t="s">
        <v>17229</v>
      </c>
      <c r="K49" s="164" t="s">
        <v>527</v>
      </c>
      <c r="L49" s="181">
        <v>129</v>
      </c>
      <c r="M49" s="173">
        <v>21.8</v>
      </c>
      <c r="N49" s="178">
        <v>44.6</v>
      </c>
      <c r="O49" s="175">
        <v>0</v>
      </c>
      <c r="P49" s="29" t="s">
        <v>739</v>
      </c>
      <c r="Q49" s="181">
        <v>879</v>
      </c>
      <c r="R49" s="34" t="s">
        <v>2524</v>
      </c>
      <c r="S49" s="181">
        <v>21.2</v>
      </c>
      <c r="T49" s="181">
        <v>21.9</v>
      </c>
      <c r="U49" s="181" t="s">
        <v>2665</v>
      </c>
      <c r="V49" s="181">
        <v>2</v>
      </c>
      <c r="W49" s="29" t="s">
        <v>3867</v>
      </c>
      <c r="X49" s="185">
        <v>2</v>
      </c>
      <c r="Y49" s="192" t="s">
        <v>2660</v>
      </c>
      <c r="Z49" s="2477"/>
      <c r="AA49" s="44" t="s">
        <v>273</v>
      </c>
      <c r="AB49" s="28"/>
      <c r="AC49" s="348"/>
      <c r="AD49" s="28"/>
      <c r="AE49" s="331"/>
      <c r="AF49" s="2158"/>
      <c r="AG49" s="2158"/>
      <c r="AH49" s="2158"/>
      <c r="AI49" s="2158"/>
      <c r="AJ49" s="2552"/>
    </row>
    <row r="50" spans="1:39" s="2551" customFormat="1" ht="12.75" hidden="1" customHeight="1">
      <c r="A50" s="24">
        <f t="shared" si="2"/>
        <v>45</v>
      </c>
      <c r="B50" s="1794" t="s">
        <v>15997</v>
      </c>
      <c r="C50" s="28" t="s">
        <v>2735</v>
      </c>
      <c r="D50" s="44" t="s">
        <v>4869</v>
      </c>
      <c r="E50" s="166" t="s">
        <v>4446</v>
      </c>
      <c r="F50" s="166" t="s">
        <v>17156</v>
      </c>
      <c r="G50" s="165" t="s">
        <v>559</v>
      </c>
      <c r="H50" s="29" t="str">
        <f t="shared" ref="H50:H58" si="5">IF(ISERROR(INDEX(data_koso,MATCH(B50,item_koso,0),2))," ",INDEX(data_koso,MATCH(B50,item_koso,0),2))</f>
        <v xml:space="preserve"> </v>
      </c>
      <c r="I50" s="1825"/>
      <c r="J50" s="192" t="s">
        <v>17227</v>
      </c>
      <c r="K50" s="164" t="s">
        <v>528</v>
      </c>
      <c r="L50" s="181">
        <v>40</v>
      </c>
      <c r="M50" s="184">
        <v>2.66</v>
      </c>
      <c r="N50" s="175">
        <v>5000</v>
      </c>
      <c r="O50" s="175">
        <v>420</v>
      </c>
      <c r="P50" s="29" t="s">
        <v>818</v>
      </c>
      <c r="Q50" s="181">
        <v>843</v>
      </c>
      <c r="R50" s="34" t="s">
        <v>2524</v>
      </c>
      <c r="S50" s="181">
        <v>0.56999999999999995</v>
      </c>
      <c r="T50" s="181">
        <v>2</v>
      </c>
      <c r="U50" s="181" t="s">
        <v>2667</v>
      </c>
      <c r="V50" s="181">
        <v>1.5</v>
      </c>
      <c r="W50" s="29" t="s">
        <v>3867</v>
      </c>
      <c r="X50" s="185">
        <v>1.5</v>
      </c>
      <c r="Y50" s="192" t="s">
        <v>2658</v>
      </c>
      <c r="Z50" s="2477"/>
      <c r="AA50" s="44" t="s">
        <v>272</v>
      </c>
      <c r="AB50" s="28"/>
      <c r="AC50" s="348" t="str">
        <f t="shared" si="4"/>
        <v xml:space="preserve"> </v>
      </c>
      <c r="AD50" s="28"/>
      <c r="AE50" s="331"/>
      <c r="AF50" s="2158"/>
      <c r="AG50" s="2158"/>
      <c r="AH50" s="2158"/>
      <c r="AI50" s="2158"/>
      <c r="AJ50" s="2552"/>
      <c r="AK50" s="2551">
        <v>14</v>
      </c>
      <c r="AM50" s="2551" t="s">
        <v>19938</v>
      </c>
    </row>
    <row r="51" spans="1:39" s="2551" customFormat="1" ht="12.75" hidden="1" customHeight="1">
      <c r="A51" s="24">
        <f t="shared" si="2"/>
        <v>46</v>
      </c>
      <c r="B51" s="1794" t="s">
        <v>15998</v>
      </c>
      <c r="C51" s="28" t="s">
        <v>2736</v>
      </c>
      <c r="D51" s="44" t="s">
        <v>1787</v>
      </c>
      <c r="E51" s="29" t="s">
        <v>4446</v>
      </c>
      <c r="F51" s="166" t="s">
        <v>17157</v>
      </c>
      <c r="G51" s="165" t="s">
        <v>559</v>
      </c>
      <c r="H51" s="29" t="str">
        <f t="shared" si="5"/>
        <v xml:space="preserve"> </v>
      </c>
      <c r="I51" s="1825"/>
      <c r="J51" s="192" t="s">
        <v>17227</v>
      </c>
      <c r="K51" s="164" t="s">
        <v>527</v>
      </c>
      <c r="L51" s="181">
        <v>50</v>
      </c>
      <c r="M51" s="173">
        <v>2.5</v>
      </c>
      <c r="N51" s="175">
        <v>28440</v>
      </c>
      <c r="O51" s="175">
        <v>0</v>
      </c>
      <c r="P51" s="29" t="s">
        <v>818</v>
      </c>
      <c r="Q51" s="181">
        <v>948</v>
      </c>
      <c r="R51" s="34" t="s">
        <v>2524</v>
      </c>
      <c r="S51" s="181">
        <v>0.53</v>
      </c>
      <c r="T51" s="181">
        <v>2.67</v>
      </c>
      <c r="U51" s="181" t="s">
        <v>2667</v>
      </c>
      <c r="V51" s="181">
        <v>2.5</v>
      </c>
      <c r="W51" s="29" t="s">
        <v>3867</v>
      </c>
      <c r="X51" s="186">
        <v>2.5</v>
      </c>
      <c r="Y51" s="192" t="s">
        <v>2658</v>
      </c>
      <c r="Z51" s="2477"/>
      <c r="AA51" s="44" t="s">
        <v>272</v>
      </c>
      <c r="AB51" s="28"/>
      <c r="AC51" s="348" t="str">
        <f t="shared" si="4"/>
        <v xml:space="preserve"> </v>
      </c>
      <c r="AD51" s="28"/>
      <c r="AE51" s="331"/>
      <c r="AF51" s="2158"/>
      <c r="AG51" s="2158"/>
      <c r="AH51" s="2158"/>
      <c r="AI51" s="2158"/>
      <c r="AJ51" s="2552"/>
      <c r="AK51" s="2551">
        <v>14</v>
      </c>
      <c r="AM51" s="2551" t="s">
        <v>19938</v>
      </c>
    </row>
    <row r="52" spans="1:39" s="2551" customFormat="1" ht="12.75" hidden="1" customHeight="1">
      <c r="A52" s="24">
        <f t="shared" si="2"/>
        <v>47</v>
      </c>
      <c r="B52" s="1794" t="s">
        <v>16003</v>
      </c>
      <c r="C52" s="28" t="s">
        <v>2739</v>
      </c>
      <c r="D52" s="44" t="s">
        <v>2678</v>
      </c>
      <c r="E52" s="29" t="s">
        <v>4446</v>
      </c>
      <c r="F52" s="166" t="s">
        <v>17158</v>
      </c>
      <c r="G52" s="165" t="s">
        <v>559</v>
      </c>
      <c r="H52" s="29" t="str">
        <f t="shared" si="5"/>
        <v xml:space="preserve"> </v>
      </c>
      <c r="I52" s="1825"/>
      <c r="J52" s="192" t="s">
        <v>17226</v>
      </c>
      <c r="K52" s="164" t="s">
        <v>529</v>
      </c>
      <c r="L52" s="181">
        <v>40</v>
      </c>
      <c r="M52" s="173">
        <v>2.8</v>
      </c>
      <c r="N52" s="34" t="s">
        <v>2524</v>
      </c>
      <c r="O52" s="175">
        <v>19229</v>
      </c>
      <c r="P52" s="29" t="s">
        <v>818</v>
      </c>
      <c r="Q52" s="181">
        <v>755</v>
      </c>
      <c r="R52" s="34" t="s">
        <v>2524</v>
      </c>
      <c r="S52" s="181">
        <v>0.52</v>
      </c>
      <c r="T52" s="181">
        <v>3.58</v>
      </c>
      <c r="U52" s="181" t="s">
        <v>2667</v>
      </c>
      <c r="V52" s="181">
        <v>2.5</v>
      </c>
      <c r="W52" s="29" t="s">
        <v>3867</v>
      </c>
      <c r="X52" s="186">
        <v>2.5</v>
      </c>
      <c r="Y52" s="192" t="s">
        <v>2658</v>
      </c>
      <c r="Z52" s="2477"/>
      <c r="AA52" s="44" t="s">
        <v>272</v>
      </c>
      <c r="AB52" s="28"/>
      <c r="AC52" s="348" t="str">
        <f t="shared" si="4"/>
        <v xml:space="preserve"> </v>
      </c>
      <c r="AD52" s="28"/>
      <c r="AE52" s="331"/>
      <c r="AF52" s="2158"/>
      <c r="AG52" s="2158"/>
      <c r="AH52" s="2158"/>
      <c r="AI52" s="2158"/>
      <c r="AJ52" s="2552"/>
      <c r="AK52" s="2551">
        <v>16</v>
      </c>
      <c r="AM52" s="2551" t="s">
        <v>19938</v>
      </c>
    </row>
    <row r="53" spans="1:39" s="2551" customFormat="1" ht="12.75" hidden="1" customHeight="1">
      <c r="A53" s="24">
        <f t="shared" si="2"/>
        <v>48</v>
      </c>
      <c r="B53" s="1794" t="s">
        <v>16005</v>
      </c>
      <c r="C53" s="28" t="s">
        <v>2740</v>
      </c>
      <c r="D53" s="44" t="s">
        <v>2685</v>
      </c>
      <c r="E53" s="29" t="s">
        <v>4443</v>
      </c>
      <c r="F53" s="166" t="s">
        <v>17159</v>
      </c>
      <c r="G53" s="165" t="s">
        <v>559</v>
      </c>
      <c r="H53" s="29" t="str">
        <f t="shared" si="5"/>
        <v xml:space="preserve"> </v>
      </c>
      <c r="I53" s="1825"/>
      <c r="J53" s="192" t="s">
        <v>17226</v>
      </c>
      <c r="K53" s="164" t="s">
        <v>530</v>
      </c>
      <c r="L53" s="181">
        <v>50</v>
      </c>
      <c r="M53" s="184">
        <v>4.75</v>
      </c>
      <c r="N53" s="34" t="s">
        <v>2524</v>
      </c>
      <c r="O53" s="175">
        <v>44730</v>
      </c>
      <c r="P53" s="29" t="s">
        <v>818</v>
      </c>
      <c r="Q53" s="181">
        <v>753</v>
      </c>
      <c r="R53" s="197" t="s">
        <v>2524</v>
      </c>
      <c r="S53" s="181">
        <v>0.54</v>
      </c>
      <c r="T53" s="181">
        <v>5.42</v>
      </c>
      <c r="U53" s="181" t="s">
        <v>2667</v>
      </c>
      <c r="V53" s="181">
        <v>4</v>
      </c>
      <c r="W53" s="29" t="s">
        <v>3867</v>
      </c>
      <c r="X53" s="186">
        <v>4</v>
      </c>
      <c r="Y53" s="192" t="s">
        <v>2658</v>
      </c>
      <c r="Z53" s="2477"/>
      <c r="AA53" s="44" t="s">
        <v>272</v>
      </c>
      <c r="AB53" s="28"/>
      <c r="AC53" s="348" t="str">
        <f t="shared" si="4"/>
        <v xml:space="preserve"> </v>
      </c>
      <c r="AD53" s="28"/>
      <c r="AE53" s="331"/>
      <c r="AF53" s="2158"/>
      <c r="AG53" s="2158"/>
      <c r="AH53" s="2158"/>
      <c r="AI53" s="2158"/>
      <c r="AJ53" s="2552"/>
      <c r="AK53" s="2551">
        <v>16</v>
      </c>
      <c r="AM53" s="2551" t="s">
        <v>19938</v>
      </c>
    </row>
    <row r="54" spans="1:39" s="2551" customFormat="1" ht="12.75" hidden="1" customHeight="1">
      <c r="A54" s="24">
        <f t="shared" si="2"/>
        <v>49</v>
      </c>
      <c r="B54" s="1794" t="s">
        <v>16006</v>
      </c>
      <c r="C54" s="28" t="s">
        <v>2742</v>
      </c>
      <c r="D54" s="44" t="s">
        <v>2678</v>
      </c>
      <c r="E54" s="29" t="s">
        <v>4444</v>
      </c>
      <c r="F54" s="166" t="s">
        <v>17160</v>
      </c>
      <c r="G54" s="165" t="s">
        <v>559</v>
      </c>
      <c r="H54" s="29" t="str">
        <f t="shared" si="5"/>
        <v xml:space="preserve"> </v>
      </c>
      <c r="I54" s="1825"/>
      <c r="J54" s="192" t="s">
        <v>17226</v>
      </c>
      <c r="K54" s="164" t="s">
        <v>279</v>
      </c>
      <c r="L54" s="181">
        <v>155</v>
      </c>
      <c r="M54" s="173">
        <v>4.3</v>
      </c>
      <c r="N54" s="175">
        <v>11456</v>
      </c>
      <c r="O54" s="175">
        <v>1035</v>
      </c>
      <c r="P54" s="29" t="s">
        <v>818</v>
      </c>
      <c r="Q54" s="181">
        <v>2.42</v>
      </c>
      <c r="R54" s="186">
        <v>18.02</v>
      </c>
      <c r="S54" s="181">
        <v>2.2999999999999998</v>
      </c>
      <c r="T54" s="181">
        <v>6</v>
      </c>
      <c r="U54" s="181" t="s">
        <v>2666</v>
      </c>
      <c r="V54" s="181">
        <v>10</v>
      </c>
      <c r="W54" s="29" t="s">
        <v>3867</v>
      </c>
      <c r="X54" s="186">
        <v>8</v>
      </c>
      <c r="Y54" s="192" t="s">
        <v>2658</v>
      </c>
      <c r="Z54" s="2477"/>
      <c r="AA54" s="44" t="s">
        <v>272</v>
      </c>
      <c r="AB54" s="28"/>
      <c r="AC54" s="348" t="str">
        <f t="shared" si="4"/>
        <v xml:space="preserve"> </v>
      </c>
      <c r="AD54" s="28"/>
      <c r="AE54" s="331"/>
      <c r="AF54" s="2158"/>
      <c r="AG54" s="2158"/>
      <c r="AH54" s="2158"/>
      <c r="AI54" s="2158"/>
      <c r="AJ54" s="2552"/>
      <c r="AK54" s="2551">
        <v>16</v>
      </c>
      <c r="AM54" s="2551" t="s">
        <v>19938</v>
      </c>
    </row>
    <row r="55" spans="1:39" s="2551" customFormat="1" ht="12.75" hidden="1" customHeight="1">
      <c r="A55" s="24">
        <f t="shared" si="2"/>
        <v>50</v>
      </c>
      <c r="B55" s="1794" t="s">
        <v>16008</v>
      </c>
      <c r="C55" s="28" t="s">
        <v>1652</v>
      </c>
      <c r="D55" s="44" t="s">
        <v>2678</v>
      </c>
      <c r="E55" s="29" t="s">
        <v>4446</v>
      </c>
      <c r="F55" s="166" t="s">
        <v>17161</v>
      </c>
      <c r="G55" s="165" t="s">
        <v>559</v>
      </c>
      <c r="H55" s="29" t="str">
        <f t="shared" si="5"/>
        <v xml:space="preserve"> </v>
      </c>
      <c r="I55" s="1825"/>
      <c r="J55" s="192" t="s">
        <v>17226</v>
      </c>
      <c r="K55" s="164" t="s">
        <v>530</v>
      </c>
      <c r="L55" s="181">
        <v>50</v>
      </c>
      <c r="M55" s="184">
        <v>5.53</v>
      </c>
      <c r="N55" s="34" t="s">
        <v>2524</v>
      </c>
      <c r="O55" s="175">
        <v>1789</v>
      </c>
      <c r="P55" s="29" t="s">
        <v>818</v>
      </c>
      <c r="Q55" s="181">
        <v>753</v>
      </c>
      <c r="R55" s="197" t="s">
        <v>2524</v>
      </c>
      <c r="S55" s="181">
        <v>3.11</v>
      </c>
      <c r="T55" s="181">
        <v>5.79</v>
      </c>
      <c r="U55" s="181" t="s">
        <v>2667</v>
      </c>
      <c r="V55" s="181">
        <v>1</v>
      </c>
      <c r="W55" s="29" t="s">
        <v>3867</v>
      </c>
      <c r="X55" s="186">
        <v>1</v>
      </c>
      <c r="Y55" s="192" t="s">
        <v>2658</v>
      </c>
      <c r="Z55" s="2477"/>
      <c r="AA55" s="44" t="s">
        <v>272</v>
      </c>
      <c r="AB55" s="28"/>
      <c r="AC55" s="348" t="str">
        <f t="shared" si="4"/>
        <v xml:space="preserve"> </v>
      </c>
      <c r="AD55" s="28"/>
      <c r="AE55" s="331"/>
      <c r="AF55" s="2158"/>
      <c r="AG55" s="2158"/>
      <c r="AH55" s="2158"/>
      <c r="AI55" s="2158"/>
      <c r="AJ55" s="2552"/>
      <c r="AK55" s="2551">
        <v>16</v>
      </c>
      <c r="AM55" s="2551" t="s">
        <v>19938</v>
      </c>
    </row>
    <row r="56" spans="1:39" s="2551" customFormat="1" ht="12.75" hidden="1" customHeight="1">
      <c r="A56" s="24">
        <f t="shared" si="2"/>
        <v>51</v>
      </c>
      <c r="B56" s="1794" t="s">
        <v>16009</v>
      </c>
      <c r="C56" s="28" t="s">
        <v>1653</v>
      </c>
      <c r="D56" s="44" t="s">
        <v>3685</v>
      </c>
      <c r="E56" s="29" t="s">
        <v>4446</v>
      </c>
      <c r="F56" s="166" t="s">
        <v>17162</v>
      </c>
      <c r="G56" s="165" t="s">
        <v>559</v>
      </c>
      <c r="H56" s="29" t="str">
        <f t="shared" si="5"/>
        <v xml:space="preserve"> </v>
      </c>
      <c r="I56" s="1825"/>
      <c r="J56" s="192" t="s">
        <v>17227</v>
      </c>
      <c r="K56" s="164" t="s">
        <v>531</v>
      </c>
      <c r="L56" s="181">
        <v>40</v>
      </c>
      <c r="M56" s="184">
        <v>2.75</v>
      </c>
      <c r="N56" s="34" t="s">
        <v>2524</v>
      </c>
      <c r="O56" s="175">
        <v>16941</v>
      </c>
      <c r="P56" s="29" t="s">
        <v>818</v>
      </c>
      <c r="Q56" s="181">
        <v>759</v>
      </c>
      <c r="R56" s="197" t="s">
        <v>2524</v>
      </c>
      <c r="S56" s="181">
        <v>1.02</v>
      </c>
      <c r="T56" s="181">
        <v>4.88</v>
      </c>
      <c r="U56" s="181" t="s">
        <v>2667</v>
      </c>
      <c r="V56" s="181">
        <v>2</v>
      </c>
      <c r="W56" s="29" t="s">
        <v>3867</v>
      </c>
      <c r="X56" s="186">
        <v>2</v>
      </c>
      <c r="Y56" s="192" t="s">
        <v>2658</v>
      </c>
      <c r="Z56" s="2477"/>
      <c r="AA56" s="44" t="s">
        <v>272</v>
      </c>
      <c r="AB56" s="28"/>
      <c r="AC56" s="348" t="str">
        <f t="shared" si="4"/>
        <v xml:space="preserve"> </v>
      </c>
      <c r="AD56" s="28"/>
      <c r="AE56" s="331"/>
      <c r="AF56" s="2158"/>
      <c r="AG56" s="2158"/>
      <c r="AH56" s="2158"/>
      <c r="AI56" s="2158"/>
      <c r="AJ56" s="2552"/>
      <c r="AK56" s="2551">
        <v>16</v>
      </c>
      <c r="AM56" s="2551" t="s">
        <v>19938</v>
      </c>
    </row>
    <row r="57" spans="1:39" s="2551" customFormat="1" ht="12.75" customHeight="1">
      <c r="A57" s="24">
        <f t="shared" si="2"/>
        <v>52</v>
      </c>
      <c r="B57" s="1794" t="s">
        <v>16011</v>
      </c>
      <c r="C57" s="28" t="s">
        <v>1655</v>
      </c>
      <c r="D57" s="44" t="s">
        <v>1659</v>
      </c>
      <c r="E57" s="29" t="s">
        <v>4443</v>
      </c>
      <c r="F57" s="166" t="s">
        <v>17163</v>
      </c>
      <c r="G57" s="165" t="s">
        <v>559</v>
      </c>
      <c r="H57" s="29" t="str">
        <f t="shared" si="5"/>
        <v xml:space="preserve"> </v>
      </c>
      <c r="I57" s="1825"/>
      <c r="J57" s="192" t="s">
        <v>17227</v>
      </c>
      <c r="K57" s="165" t="s">
        <v>527</v>
      </c>
      <c r="L57" s="181">
        <v>129</v>
      </c>
      <c r="M57" s="173">
        <v>19.5</v>
      </c>
      <c r="N57" s="175">
        <v>2662</v>
      </c>
      <c r="O57" s="175">
        <v>1331</v>
      </c>
      <c r="P57" s="29" t="s">
        <v>818</v>
      </c>
      <c r="Q57" s="181">
        <v>879</v>
      </c>
      <c r="R57" s="197" t="s">
        <v>2524</v>
      </c>
      <c r="S57" s="181">
        <v>20.100000000000001</v>
      </c>
      <c r="T57" s="181">
        <v>22.3</v>
      </c>
      <c r="U57" s="181" t="s">
        <v>2665</v>
      </c>
      <c r="V57" s="181">
        <v>1</v>
      </c>
      <c r="W57" s="29" t="s">
        <v>3867</v>
      </c>
      <c r="X57" s="186">
        <v>1</v>
      </c>
      <c r="Y57" s="192" t="s">
        <v>2660</v>
      </c>
      <c r="Z57" s="2477"/>
      <c r="AA57" s="44" t="s">
        <v>272</v>
      </c>
      <c r="AB57" s="28"/>
      <c r="AC57" s="348" t="str">
        <f t="shared" si="4"/>
        <v xml:space="preserve"> </v>
      </c>
      <c r="AD57" s="28"/>
      <c r="AE57" s="331"/>
      <c r="AF57" s="2158"/>
      <c r="AG57" s="2158"/>
      <c r="AH57" s="2158"/>
      <c r="AI57" s="2158"/>
      <c r="AJ57" s="2552"/>
      <c r="AK57" s="2551">
        <v>21</v>
      </c>
      <c r="AM57" s="2551" t="s">
        <v>19938</v>
      </c>
    </row>
    <row r="58" spans="1:39" s="2551" customFormat="1" ht="12.75" hidden="1" customHeight="1">
      <c r="A58" s="24">
        <f t="shared" si="2"/>
        <v>53</v>
      </c>
      <c r="B58" s="1794" t="s">
        <v>16014</v>
      </c>
      <c r="C58" s="28" t="s">
        <v>1657</v>
      </c>
      <c r="D58" s="44" t="s">
        <v>1656</v>
      </c>
      <c r="E58" s="29" t="s">
        <v>4446</v>
      </c>
      <c r="F58" s="166" t="s">
        <v>17164</v>
      </c>
      <c r="G58" s="165" t="s">
        <v>559</v>
      </c>
      <c r="H58" s="29" t="str">
        <f t="shared" si="5"/>
        <v xml:space="preserve"> </v>
      </c>
      <c r="I58" s="1825"/>
      <c r="J58" s="192" t="s">
        <v>17228</v>
      </c>
      <c r="K58" s="164" t="s">
        <v>532</v>
      </c>
      <c r="L58" s="181">
        <v>40</v>
      </c>
      <c r="M58" s="173">
        <v>1.3</v>
      </c>
      <c r="N58" s="175">
        <v>550</v>
      </c>
      <c r="O58" s="175">
        <v>275</v>
      </c>
      <c r="P58" s="29" t="s">
        <v>818</v>
      </c>
      <c r="Q58" s="181">
        <v>842</v>
      </c>
      <c r="R58" s="197" t="s">
        <v>2524</v>
      </c>
      <c r="S58" s="181">
        <v>1.49</v>
      </c>
      <c r="T58" s="181">
        <v>2.67</v>
      </c>
      <c r="U58" s="181" t="s">
        <v>2669</v>
      </c>
      <c r="V58" s="24" t="s">
        <v>2663</v>
      </c>
      <c r="W58" s="29" t="s">
        <v>3867</v>
      </c>
      <c r="X58" s="187" t="s">
        <v>2663</v>
      </c>
      <c r="Y58" s="192" t="s">
        <v>2658</v>
      </c>
      <c r="Z58" s="2477"/>
      <c r="AA58" s="44" t="s">
        <v>272</v>
      </c>
      <c r="AB58" s="28"/>
      <c r="AC58" s="348" t="str">
        <f t="shared" si="4"/>
        <v xml:space="preserve"> </v>
      </c>
      <c r="AD58" s="28"/>
      <c r="AE58" s="331"/>
      <c r="AF58" s="2158"/>
      <c r="AG58" s="2158"/>
      <c r="AH58" s="2158"/>
      <c r="AI58" s="2158"/>
      <c r="AJ58" s="2552"/>
      <c r="AK58" s="2551">
        <v>21</v>
      </c>
      <c r="AM58" s="2551" t="s">
        <v>19938</v>
      </c>
    </row>
    <row r="59" spans="1:39" s="2551" customFormat="1" ht="12.75" hidden="1" customHeight="1">
      <c r="A59" s="24">
        <f t="shared" si="2"/>
        <v>54</v>
      </c>
      <c r="B59" s="1794" t="s">
        <v>15883</v>
      </c>
      <c r="C59" s="28" t="s">
        <v>1658</v>
      </c>
      <c r="D59" s="44" t="s">
        <v>2691</v>
      </c>
      <c r="E59" s="129" t="s">
        <v>19121</v>
      </c>
      <c r="F59" s="166"/>
      <c r="G59" s="165" t="s">
        <v>3581</v>
      </c>
      <c r="H59" s="29" t="s">
        <v>19122</v>
      </c>
      <c r="I59" s="1825"/>
      <c r="J59" s="192" t="s">
        <v>17223</v>
      </c>
      <c r="K59" s="168" t="s">
        <v>4205</v>
      </c>
      <c r="L59" s="181">
        <v>204</v>
      </c>
      <c r="M59" s="173">
        <v>15.5</v>
      </c>
      <c r="N59" s="175">
        <v>288</v>
      </c>
      <c r="O59" s="175">
        <v>144</v>
      </c>
      <c r="P59" s="29" t="s">
        <v>818</v>
      </c>
      <c r="Q59" s="181">
        <v>7.67</v>
      </c>
      <c r="R59" s="186">
        <v>18.02</v>
      </c>
      <c r="S59" s="181">
        <v>0.5</v>
      </c>
      <c r="T59" s="181">
        <v>18</v>
      </c>
      <c r="U59" s="181" t="s">
        <v>2668</v>
      </c>
      <c r="V59" s="181">
        <v>1.5</v>
      </c>
      <c r="W59" s="29" t="s">
        <v>3867</v>
      </c>
      <c r="X59" s="1988">
        <v>1</v>
      </c>
      <c r="Y59" s="28" t="s">
        <v>2662</v>
      </c>
      <c r="Z59" s="2478">
        <v>39309</v>
      </c>
      <c r="AA59" s="44" t="s">
        <v>272</v>
      </c>
      <c r="AB59" s="28"/>
      <c r="AC59" s="348" t="str">
        <f t="shared" si="4"/>
        <v xml:space="preserve"> </v>
      </c>
      <c r="AD59" s="28"/>
      <c r="AE59" s="331"/>
      <c r="AF59" s="2158"/>
      <c r="AG59" s="2158"/>
      <c r="AH59" s="2158"/>
      <c r="AI59" s="2158"/>
      <c r="AJ59" s="2552"/>
      <c r="AK59" s="2551">
        <v>21</v>
      </c>
      <c r="AM59" s="2551" t="s">
        <v>19938</v>
      </c>
    </row>
    <row r="60" spans="1:39" s="2551" customFormat="1" ht="12.75" hidden="1" customHeight="1">
      <c r="A60" s="24">
        <f t="shared" si="2"/>
        <v>55</v>
      </c>
      <c r="B60" s="1794" t="s">
        <v>16016</v>
      </c>
      <c r="C60" s="28" t="s">
        <v>1661</v>
      </c>
      <c r="D60" s="44" t="s">
        <v>1659</v>
      </c>
      <c r="E60" s="29" t="s">
        <v>4446</v>
      </c>
      <c r="F60" s="166" t="s">
        <v>17165</v>
      </c>
      <c r="G60" s="165" t="s">
        <v>559</v>
      </c>
      <c r="H60" s="29" t="str">
        <f t="shared" ref="H60:H89" si="6">IF(ISERROR(INDEX(data_koso,MATCH(B60,item_koso,0),2))," ",INDEX(data_koso,MATCH(B60,item_koso,0),2))</f>
        <v xml:space="preserve"> </v>
      </c>
      <c r="I60" s="1825"/>
      <c r="J60" s="192" t="s">
        <v>17228</v>
      </c>
      <c r="K60" s="164" t="s">
        <v>533</v>
      </c>
      <c r="L60" s="181">
        <v>40</v>
      </c>
      <c r="M60" s="184">
        <v>-0.45</v>
      </c>
      <c r="N60" s="175">
        <v>1478</v>
      </c>
      <c r="O60" s="175">
        <v>0</v>
      </c>
      <c r="P60" s="29" t="s">
        <v>818</v>
      </c>
      <c r="Q60" s="181">
        <v>985</v>
      </c>
      <c r="R60" s="197" t="s">
        <v>2524</v>
      </c>
      <c r="S60" s="181">
        <v>0.53</v>
      </c>
      <c r="T60" s="181">
        <v>1.43</v>
      </c>
      <c r="U60" s="181" t="s">
        <v>2667</v>
      </c>
      <c r="V60" s="181">
        <v>1</v>
      </c>
      <c r="W60" s="29" t="s">
        <v>3867</v>
      </c>
      <c r="X60" s="186">
        <v>1</v>
      </c>
      <c r="Y60" s="192" t="s">
        <v>2658</v>
      </c>
      <c r="Z60" s="2477"/>
      <c r="AA60" s="44" t="s">
        <v>272</v>
      </c>
      <c r="AB60" s="28"/>
      <c r="AC60" s="348" t="str">
        <f t="shared" si="4"/>
        <v xml:space="preserve"> </v>
      </c>
      <c r="AD60" s="28"/>
      <c r="AE60" s="331"/>
      <c r="AF60" s="2158"/>
      <c r="AG60" s="2158"/>
      <c r="AH60" s="2158"/>
      <c r="AI60" s="2158"/>
      <c r="AJ60" s="2552"/>
      <c r="AK60" s="2551">
        <v>21</v>
      </c>
      <c r="AM60" s="2551" t="s">
        <v>19938</v>
      </c>
    </row>
    <row r="61" spans="1:39" s="2551" customFormat="1" ht="12.75" hidden="1" customHeight="1">
      <c r="A61" s="24">
        <f t="shared" si="2"/>
        <v>56</v>
      </c>
      <c r="B61" s="1794" t="s">
        <v>16017</v>
      </c>
      <c r="C61" s="28" t="s">
        <v>1663</v>
      </c>
      <c r="D61" s="44" t="s">
        <v>2696</v>
      </c>
      <c r="E61" s="29" t="s">
        <v>4446</v>
      </c>
      <c r="F61" s="166" t="s">
        <v>17166</v>
      </c>
      <c r="G61" s="165" t="s">
        <v>559</v>
      </c>
      <c r="H61" s="29" t="str">
        <f t="shared" si="6"/>
        <v xml:space="preserve"> </v>
      </c>
      <c r="I61" s="1825"/>
      <c r="J61" s="192" t="s">
        <v>17228</v>
      </c>
      <c r="K61" s="164" t="s">
        <v>534</v>
      </c>
      <c r="L61" s="181">
        <v>40</v>
      </c>
      <c r="M61" s="184">
        <v>1.54</v>
      </c>
      <c r="N61" s="175">
        <v>554</v>
      </c>
      <c r="O61" s="175">
        <v>277</v>
      </c>
      <c r="P61" s="29" t="s">
        <v>818</v>
      </c>
      <c r="Q61" s="181">
        <v>861</v>
      </c>
      <c r="R61" s="34" t="s">
        <v>2524</v>
      </c>
      <c r="S61" s="181">
        <v>2.4500000000000002</v>
      </c>
      <c r="T61" s="181">
        <v>2.86</v>
      </c>
      <c r="U61" s="181" t="s">
        <v>2669</v>
      </c>
      <c r="V61" s="24" t="s">
        <v>2663</v>
      </c>
      <c r="W61" s="29" t="s">
        <v>3867</v>
      </c>
      <c r="X61" s="187" t="s">
        <v>2663</v>
      </c>
      <c r="Y61" s="192" t="s">
        <v>2658</v>
      </c>
      <c r="Z61" s="2477"/>
      <c r="AA61" s="44" t="s">
        <v>272</v>
      </c>
      <c r="AB61" s="28"/>
      <c r="AC61" s="348" t="str">
        <f t="shared" si="4"/>
        <v xml:space="preserve"> </v>
      </c>
      <c r="AD61" s="28"/>
      <c r="AE61" s="331"/>
      <c r="AF61" s="2158"/>
      <c r="AG61" s="2158"/>
      <c r="AH61" s="2158"/>
      <c r="AI61" s="2158"/>
      <c r="AJ61" s="2552"/>
      <c r="AK61" s="2551">
        <v>22</v>
      </c>
      <c r="AM61" s="2551" t="s">
        <v>19938</v>
      </c>
    </row>
    <row r="62" spans="1:39" s="2551" customFormat="1" ht="12.75" hidden="1" customHeight="1">
      <c r="A62" s="24">
        <f t="shared" si="2"/>
        <v>57</v>
      </c>
      <c r="B62" s="1794" t="s">
        <v>16019</v>
      </c>
      <c r="C62" s="28" t="s">
        <v>112</v>
      </c>
      <c r="D62" s="44" t="s">
        <v>1606</v>
      </c>
      <c r="E62" s="29" t="s">
        <v>4444</v>
      </c>
      <c r="F62" s="166" t="s">
        <v>17167</v>
      </c>
      <c r="G62" s="165" t="s">
        <v>559</v>
      </c>
      <c r="H62" s="29" t="str">
        <f t="shared" si="6"/>
        <v xml:space="preserve"> </v>
      </c>
      <c r="I62" s="1825"/>
      <c r="J62" s="192" t="s">
        <v>17229</v>
      </c>
      <c r="K62" s="164" t="s">
        <v>279</v>
      </c>
      <c r="L62" s="181">
        <v>155</v>
      </c>
      <c r="M62" s="173">
        <v>4.3</v>
      </c>
      <c r="N62" s="175">
        <v>940</v>
      </c>
      <c r="O62" s="175">
        <v>470</v>
      </c>
      <c r="P62" s="29" t="s">
        <v>818</v>
      </c>
      <c r="Q62" s="181">
        <v>2.42</v>
      </c>
      <c r="R62" s="186">
        <v>18.02</v>
      </c>
      <c r="S62" s="181">
        <v>4.3</v>
      </c>
      <c r="T62" s="181">
        <v>6</v>
      </c>
      <c r="U62" s="181" t="s">
        <v>2667</v>
      </c>
      <c r="V62" s="181">
        <v>3</v>
      </c>
      <c r="W62" s="29" t="s">
        <v>3867</v>
      </c>
      <c r="X62" s="186">
        <v>3</v>
      </c>
      <c r="Y62" s="192" t="s">
        <v>2658</v>
      </c>
      <c r="Z62" s="2477"/>
      <c r="AA62" s="44" t="s">
        <v>272</v>
      </c>
      <c r="AB62" s="28"/>
      <c r="AC62" s="348" t="str">
        <f t="shared" si="4"/>
        <v xml:space="preserve"> </v>
      </c>
      <c r="AD62" s="28"/>
      <c r="AE62" s="331"/>
      <c r="AF62" s="2158"/>
      <c r="AG62" s="2158"/>
      <c r="AH62" s="2158"/>
      <c r="AI62" s="2158"/>
      <c r="AJ62" s="2552"/>
      <c r="AK62" s="2551">
        <v>22</v>
      </c>
      <c r="AM62" s="2551" t="s">
        <v>19938</v>
      </c>
    </row>
    <row r="63" spans="1:39" s="2551" customFormat="1" ht="12.75" hidden="1" customHeight="1">
      <c r="A63" s="24">
        <f t="shared" si="2"/>
        <v>58</v>
      </c>
      <c r="B63" s="1794" t="s">
        <v>16021</v>
      </c>
      <c r="C63" s="28" t="s">
        <v>113</v>
      </c>
      <c r="D63" s="44" t="s">
        <v>2696</v>
      </c>
      <c r="E63" s="29" t="s">
        <v>4443</v>
      </c>
      <c r="F63" s="166" t="s">
        <v>17168</v>
      </c>
      <c r="G63" s="165" t="s">
        <v>559</v>
      </c>
      <c r="H63" s="29" t="str">
        <f t="shared" si="6"/>
        <v xml:space="preserve"> </v>
      </c>
      <c r="I63" s="1825"/>
      <c r="J63" s="192" t="s">
        <v>3516</v>
      </c>
      <c r="K63" s="164" t="s">
        <v>4205</v>
      </c>
      <c r="L63" s="181">
        <v>204</v>
      </c>
      <c r="M63" s="173">
        <v>15.5</v>
      </c>
      <c r="N63" s="175">
        <v>208</v>
      </c>
      <c r="O63" s="175">
        <v>104</v>
      </c>
      <c r="P63" s="29" t="s">
        <v>818</v>
      </c>
      <c r="Q63" s="181">
        <v>7.67</v>
      </c>
      <c r="R63" s="186">
        <v>18.02</v>
      </c>
      <c r="S63" s="181">
        <v>0.5</v>
      </c>
      <c r="T63" s="181">
        <v>18</v>
      </c>
      <c r="U63" s="181" t="s">
        <v>2668</v>
      </c>
      <c r="V63" s="181">
        <v>1.5</v>
      </c>
      <c r="W63" s="29" t="s">
        <v>3867</v>
      </c>
      <c r="X63" s="186">
        <v>1</v>
      </c>
      <c r="Y63" s="192" t="s">
        <v>2660</v>
      </c>
      <c r="Z63" s="2477"/>
      <c r="AA63" s="44" t="s">
        <v>272</v>
      </c>
      <c r="AB63" s="28"/>
      <c r="AC63" s="348" t="str">
        <f t="shared" si="4"/>
        <v xml:space="preserve"> </v>
      </c>
      <c r="AD63" s="28"/>
      <c r="AE63" s="331"/>
      <c r="AF63" s="2158"/>
      <c r="AG63" s="2158"/>
      <c r="AH63" s="2158"/>
      <c r="AI63" s="2158"/>
      <c r="AJ63" s="2552"/>
      <c r="AK63" s="2551">
        <v>22</v>
      </c>
      <c r="AM63" s="2551" t="s">
        <v>19938</v>
      </c>
    </row>
    <row r="64" spans="1:39" s="2551" customFormat="1" ht="12.75" hidden="1" customHeight="1">
      <c r="A64" s="24">
        <f t="shared" si="2"/>
        <v>59</v>
      </c>
      <c r="B64" s="1794" t="s">
        <v>16025</v>
      </c>
      <c r="C64" s="28" t="s">
        <v>4370</v>
      </c>
      <c r="D64" s="44" t="s">
        <v>115</v>
      </c>
      <c r="E64" s="29" t="s">
        <v>2413</v>
      </c>
      <c r="F64" s="166" t="s">
        <v>17169</v>
      </c>
      <c r="G64" s="165" t="s">
        <v>559</v>
      </c>
      <c r="H64" s="29" t="str">
        <f t="shared" si="6"/>
        <v xml:space="preserve"> </v>
      </c>
      <c r="I64" s="1825"/>
      <c r="J64" s="192" t="s">
        <v>17229</v>
      </c>
      <c r="K64" s="164" t="s">
        <v>287</v>
      </c>
      <c r="L64" s="181">
        <v>40</v>
      </c>
      <c r="M64" s="173">
        <v>3.8</v>
      </c>
      <c r="N64" s="175">
        <v>10</v>
      </c>
      <c r="O64" s="175">
        <v>2</v>
      </c>
      <c r="P64" s="29" t="s">
        <v>818</v>
      </c>
      <c r="Q64" s="181">
        <v>979</v>
      </c>
      <c r="R64" s="34" t="s">
        <v>2524</v>
      </c>
      <c r="S64" s="181">
        <v>3.54</v>
      </c>
      <c r="T64" s="181">
        <v>4</v>
      </c>
      <c r="U64" s="181" t="s">
        <v>2667</v>
      </c>
      <c r="V64" s="24" t="s">
        <v>2663</v>
      </c>
      <c r="W64" s="29" t="s">
        <v>3867</v>
      </c>
      <c r="X64" s="187" t="s">
        <v>2663</v>
      </c>
      <c r="Y64" s="192" t="s">
        <v>2658</v>
      </c>
      <c r="Z64" s="2477"/>
      <c r="AA64" s="44" t="s">
        <v>272</v>
      </c>
      <c r="AB64" s="28"/>
      <c r="AC64" s="348" t="str">
        <f t="shared" si="4"/>
        <v xml:space="preserve"> </v>
      </c>
      <c r="AD64" s="28"/>
      <c r="AE64" s="331"/>
      <c r="AF64" s="2158"/>
      <c r="AG64" s="2158"/>
      <c r="AH64" s="2158"/>
      <c r="AI64" s="2158"/>
      <c r="AJ64" s="2552"/>
      <c r="AK64" s="2551">
        <v>23</v>
      </c>
      <c r="AM64" s="2551" t="s">
        <v>19938</v>
      </c>
    </row>
    <row r="65" spans="1:39" s="2551" customFormat="1" ht="12.75" hidden="1" customHeight="1">
      <c r="A65" s="24">
        <f t="shared" si="2"/>
        <v>60</v>
      </c>
      <c r="B65" s="1794" t="s">
        <v>16027</v>
      </c>
      <c r="C65" s="28" t="s">
        <v>121</v>
      </c>
      <c r="D65" s="44" t="s">
        <v>4338</v>
      </c>
      <c r="E65" s="29" t="s">
        <v>4446</v>
      </c>
      <c r="F65" s="166" t="s">
        <v>17170</v>
      </c>
      <c r="G65" s="165" t="s">
        <v>559</v>
      </c>
      <c r="H65" s="29" t="str">
        <f t="shared" si="6"/>
        <v xml:space="preserve"> </v>
      </c>
      <c r="I65" s="1825"/>
      <c r="J65" s="192" t="s">
        <v>17229</v>
      </c>
      <c r="K65" s="164" t="s">
        <v>532</v>
      </c>
      <c r="L65" s="181">
        <v>40</v>
      </c>
      <c r="M65" s="184">
        <v>0.61</v>
      </c>
      <c r="N65" s="175">
        <v>268</v>
      </c>
      <c r="O65" s="175">
        <v>134</v>
      </c>
      <c r="P65" s="29" t="s">
        <v>818</v>
      </c>
      <c r="Q65" s="181">
        <v>858</v>
      </c>
      <c r="R65" s="197" t="s">
        <v>2524</v>
      </c>
      <c r="S65" s="181">
        <v>0.54</v>
      </c>
      <c r="T65" s="181">
        <v>0.9</v>
      </c>
      <c r="U65" s="181" t="s">
        <v>2667</v>
      </c>
      <c r="V65" s="24" t="s">
        <v>2663</v>
      </c>
      <c r="W65" s="29" t="s">
        <v>3867</v>
      </c>
      <c r="X65" s="187" t="s">
        <v>2663</v>
      </c>
      <c r="Y65" s="192" t="s">
        <v>2658</v>
      </c>
      <c r="Z65" s="2477"/>
      <c r="AA65" s="44" t="s">
        <v>272</v>
      </c>
      <c r="AB65" s="28"/>
      <c r="AC65" s="348" t="str">
        <f t="shared" si="4"/>
        <v xml:space="preserve"> </v>
      </c>
      <c r="AD65" s="28"/>
      <c r="AE65" s="331"/>
      <c r="AF65" s="2158"/>
      <c r="AG65" s="2158"/>
      <c r="AH65" s="2158"/>
      <c r="AI65" s="2158"/>
      <c r="AJ65" s="2552"/>
      <c r="AK65" s="2551">
        <v>24</v>
      </c>
      <c r="AM65" s="2551" t="s">
        <v>19938</v>
      </c>
    </row>
    <row r="66" spans="1:39" s="2551" customFormat="1" ht="12.75" hidden="1" customHeight="1">
      <c r="A66" s="24">
        <f t="shared" si="2"/>
        <v>61</v>
      </c>
      <c r="B66" s="1794" t="s">
        <v>16028</v>
      </c>
      <c r="C66" s="28" t="s">
        <v>382</v>
      </c>
      <c r="D66" s="44" t="s">
        <v>4338</v>
      </c>
      <c r="E66" s="29" t="s">
        <v>4446</v>
      </c>
      <c r="F66" s="166" t="s">
        <v>17171</v>
      </c>
      <c r="G66" s="165" t="s">
        <v>559</v>
      </c>
      <c r="H66" s="29" t="str">
        <f t="shared" si="6"/>
        <v xml:space="preserve"> </v>
      </c>
      <c r="I66" s="1825"/>
      <c r="J66" s="192" t="s">
        <v>17229</v>
      </c>
      <c r="K66" s="164" t="s">
        <v>533</v>
      </c>
      <c r="L66" s="181">
        <v>20</v>
      </c>
      <c r="M66" s="184">
        <v>0.51</v>
      </c>
      <c r="N66" s="178">
        <v>94.4</v>
      </c>
      <c r="O66" s="178">
        <v>47.2</v>
      </c>
      <c r="P66" s="29" t="s">
        <v>818</v>
      </c>
      <c r="Q66" s="181">
        <v>916</v>
      </c>
      <c r="R66" s="197" t="s">
        <v>2524</v>
      </c>
      <c r="S66" s="181">
        <v>0.5</v>
      </c>
      <c r="T66" s="181">
        <v>0.73</v>
      </c>
      <c r="U66" s="181" t="s">
        <v>2667</v>
      </c>
      <c r="V66" s="24" t="s">
        <v>2663</v>
      </c>
      <c r="W66" s="29" t="s">
        <v>3867</v>
      </c>
      <c r="X66" s="187" t="s">
        <v>2663</v>
      </c>
      <c r="Y66" s="192" t="s">
        <v>2658</v>
      </c>
      <c r="Z66" s="2477"/>
      <c r="AA66" s="44" t="s">
        <v>272</v>
      </c>
      <c r="AB66" s="28"/>
      <c r="AC66" s="348" t="str">
        <f t="shared" si="4"/>
        <v xml:space="preserve"> </v>
      </c>
      <c r="AD66" s="28"/>
      <c r="AE66" s="331"/>
      <c r="AF66" s="2158"/>
      <c r="AG66" s="2158"/>
      <c r="AH66" s="2158"/>
      <c r="AI66" s="2158"/>
      <c r="AJ66" s="2552"/>
      <c r="AK66" s="2551">
        <v>25</v>
      </c>
      <c r="AM66" s="2551" t="s">
        <v>19938</v>
      </c>
    </row>
    <row r="67" spans="1:39" s="2551" customFormat="1" ht="12.75" hidden="1" customHeight="1">
      <c r="A67" s="24">
        <f t="shared" si="2"/>
        <v>62</v>
      </c>
      <c r="B67" s="1794" t="s">
        <v>16029</v>
      </c>
      <c r="C67" s="28" t="s">
        <v>1314</v>
      </c>
      <c r="D67" s="44" t="s">
        <v>1612</v>
      </c>
      <c r="E67" s="29" t="s">
        <v>2413</v>
      </c>
      <c r="F67" s="166" t="s">
        <v>17172</v>
      </c>
      <c r="G67" s="165" t="s">
        <v>559</v>
      </c>
      <c r="H67" s="29" t="str">
        <f t="shared" si="6"/>
        <v xml:space="preserve"> </v>
      </c>
      <c r="I67" s="1825"/>
      <c r="J67" s="192" t="s">
        <v>3516</v>
      </c>
      <c r="K67" s="164" t="s">
        <v>535</v>
      </c>
      <c r="L67" s="181">
        <v>40</v>
      </c>
      <c r="M67" s="184">
        <v>0.89</v>
      </c>
      <c r="N67" s="178">
        <v>39.799999999999997</v>
      </c>
      <c r="O67" s="178">
        <v>19.899999999999999</v>
      </c>
      <c r="P67" s="29" t="s">
        <v>818</v>
      </c>
      <c r="Q67" s="181">
        <v>839</v>
      </c>
      <c r="R67" s="197" t="s">
        <v>2524</v>
      </c>
      <c r="S67" s="181">
        <v>0.8</v>
      </c>
      <c r="T67" s="181">
        <v>2.2000000000000002</v>
      </c>
      <c r="U67" s="181" t="s">
        <v>2667</v>
      </c>
      <c r="V67" s="24" t="s">
        <v>2663</v>
      </c>
      <c r="W67" s="29" t="s">
        <v>3867</v>
      </c>
      <c r="X67" s="187" t="s">
        <v>2663</v>
      </c>
      <c r="Y67" s="192" t="s">
        <v>2658</v>
      </c>
      <c r="Z67" s="2477"/>
      <c r="AA67" s="44" t="s">
        <v>272</v>
      </c>
      <c r="AB67" s="28"/>
      <c r="AC67" s="348" t="str">
        <f t="shared" si="4"/>
        <v xml:space="preserve"> </v>
      </c>
      <c r="AD67" s="28"/>
      <c r="AE67" s="331"/>
      <c r="AF67" s="2158"/>
      <c r="AG67" s="2158"/>
      <c r="AH67" s="2158"/>
      <c r="AI67" s="2158"/>
      <c r="AJ67" s="2552"/>
      <c r="AK67" s="2551">
        <v>25</v>
      </c>
      <c r="AM67" s="2551" t="s">
        <v>19938</v>
      </c>
    </row>
    <row r="68" spans="1:39" s="2551" customFormat="1" ht="12.75" hidden="1" customHeight="1">
      <c r="A68" s="24">
        <f t="shared" si="2"/>
        <v>63</v>
      </c>
      <c r="B68" s="1794" t="s">
        <v>16030</v>
      </c>
      <c r="C68" s="28" t="s">
        <v>3160</v>
      </c>
      <c r="D68" s="44" t="s">
        <v>1793</v>
      </c>
      <c r="E68" s="29" t="s">
        <v>4443</v>
      </c>
      <c r="F68" s="166" t="s">
        <v>17173</v>
      </c>
      <c r="G68" s="165" t="s">
        <v>559</v>
      </c>
      <c r="H68" s="29" t="str">
        <f t="shared" si="6"/>
        <v xml:space="preserve"> </v>
      </c>
      <c r="I68" s="1825"/>
      <c r="J68" s="192" t="s">
        <v>17230</v>
      </c>
      <c r="K68" s="165" t="s">
        <v>4205</v>
      </c>
      <c r="L68" s="181">
        <v>204</v>
      </c>
      <c r="M68" s="173">
        <v>15.5</v>
      </c>
      <c r="N68" s="178">
        <v>82</v>
      </c>
      <c r="O68" s="175">
        <v>41</v>
      </c>
      <c r="P68" s="29" t="s">
        <v>818</v>
      </c>
      <c r="Q68" s="181">
        <v>7.67</v>
      </c>
      <c r="R68" s="186">
        <v>18.02</v>
      </c>
      <c r="S68" s="181">
        <v>0.5</v>
      </c>
      <c r="T68" s="181">
        <v>18</v>
      </c>
      <c r="U68" s="181" t="s">
        <v>2668</v>
      </c>
      <c r="V68" s="181">
        <v>1.5</v>
      </c>
      <c r="W68" s="29" t="s">
        <v>3867</v>
      </c>
      <c r="X68" s="186">
        <v>1</v>
      </c>
      <c r="Y68" s="192" t="s">
        <v>2660</v>
      </c>
      <c r="Z68" s="2477"/>
      <c r="AA68" s="44" t="s">
        <v>272</v>
      </c>
      <c r="AB68" s="28"/>
      <c r="AC68" s="348" t="str">
        <f t="shared" si="4"/>
        <v xml:space="preserve"> </v>
      </c>
      <c r="AD68" s="28"/>
      <c r="AE68" s="331"/>
      <c r="AF68" s="2158"/>
      <c r="AG68" s="2158"/>
      <c r="AH68" s="2158"/>
      <c r="AI68" s="2158"/>
      <c r="AJ68" s="2552"/>
      <c r="AK68" s="2551">
        <v>25</v>
      </c>
      <c r="AM68" s="2551" t="s">
        <v>19938</v>
      </c>
    </row>
    <row r="69" spans="1:39" s="2551" customFormat="1" ht="12.75" hidden="1" customHeight="1">
      <c r="A69" s="24">
        <f t="shared" si="2"/>
        <v>64</v>
      </c>
      <c r="B69" s="1794" t="s">
        <v>16031</v>
      </c>
      <c r="C69" s="28" t="s">
        <v>3917</v>
      </c>
      <c r="D69" s="28"/>
      <c r="E69" s="29" t="s">
        <v>2413</v>
      </c>
      <c r="F69" s="166" t="s">
        <v>17174</v>
      </c>
      <c r="G69" s="165" t="s">
        <v>559</v>
      </c>
      <c r="H69" s="29" t="str">
        <f t="shared" si="6"/>
        <v xml:space="preserve"> </v>
      </c>
      <c r="I69" s="1825"/>
      <c r="J69" s="192" t="s">
        <v>17231</v>
      </c>
      <c r="K69" s="165" t="s">
        <v>535</v>
      </c>
      <c r="L69" s="181">
        <v>40</v>
      </c>
      <c r="M69" s="184">
        <v>1.04</v>
      </c>
      <c r="N69" s="175">
        <v>4</v>
      </c>
      <c r="O69" s="175">
        <v>2</v>
      </c>
      <c r="P69" s="29" t="s">
        <v>818</v>
      </c>
      <c r="Q69" s="181">
        <v>839</v>
      </c>
      <c r="R69" s="197" t="s">
        <v>2524</v>
      </c>
      <c r="S69" s="181">
        <v>0.56999999999999995</v>
      </c>
      <c r="T69" s="181">
        <v>1.24</v>
      </c>
      <c r="U69" s="181" t="s">
        <v>2667</v>
      </c>
      <c r="V69" s="24" t="s">
        <v>2663</v>
      </c>
      <c r="W69" s="29" t="s">
        <v>3867</v>
      </c>
      <c r="X69" s="187" t="s">
        <v>2663</v>
      </c>
      <c r="Y69" s="192" t="s">
        <v>2658</v>
      </c>
      <c r="Z69" s="2477"/>
      <c r="AA69" s="44" t="s">
        <v>272</v>
      </c>
      <c r="AB69" s="28"/>
      <c r="AC69" s="348" t="str">
        <f t="shared" si="4"/>
        <v xml:space="preserve"> </v>
      </c>
      <c r="AD69" s="28"/>
      <c r="AE69" s="331"/>
      <c r="AF69" s="2158"/>
      <c r="AG69" s="2158"/>
      <c r="AH69" s="2158"/>
      <c r="AI69" s="2158"/>
      <c r="AJ69" s="2552"/>
      <c r="AK69" s="2551">
        <v>25</v>
      </c>
      <c r="AM69" s="2551" t="s">
        <v>19938</v>
      </c>
    </row>
    <row r="70" spans="1:39" s="2551" customFormat="1" ht="12.75" hidden="1" customHeight="1">
      <c r="A70" s="24">
        <f t="shared" si="2"/>
        <v>65</v>
      </c>
      <c r="B70" s="1794" t="s">
        <v>16032</v>
      </c>
      <c r="C70" s="28" t="s">
        <v>3918</v>
      </c>
      <c r="D70" s="44" t="s">
        <v>869</v>
      </c>
      <c r="E70" s="29" t="s">
        <v>4446</v>
      </c>
      <c r="F70" s="166" t="s">
        <v>17175</v>
      </c>
      <c r="G70" s="165" t="s">
        <v>559</v>
      </c>
      <c r="H70" s="29" t="str">
        <f t="shared" si="6"/>
        <v xml:space="preserve"> </v>
      </c>
      <c r="I70" s="1825"/>
      <c r="J70" s="192" t="s">
        <v>17231</v>
      </c>
      <c r="K70" s="164" t="s">
        <v>535</v>
      </c>
      <c r="L70" s="181">
        <v>40</v>
      </c>
      <c r="M70" s="184">
        <v>1.56</v>
      </c>
      <c r="N70" s="178">
        <v>75.599999999999994</v>
      </c>
      <c r="O70" s="178">
        <v>37.799999999999997</v>
      </c>
      <c r="P70" s="29" t="s">
        <v>818</v>
      </c>
      <c r="Q70" s="181">
        <v>839</v>
      </c>
      <c r="R70" s="197" t="s">
        <v>2524</v>
      </c>
      <c r="S70" s="181">
        <v>1.37</v>
      </c>
      <c r="T70" s="181">
        <v>1.78</v>
      </c>
      <c r="U70" s="181" t="s">
        <v>2667</v>
      </c>
      <c r="V70" s="24" t="s">
        <v>2663</v>
      </c>
      <c r="W70" s="29" t="s">
        <v>3867</v>
      </c>
      <c r="X70" s="187" t="s">
        <v>2663</v>
      </c>
      <c r="Y70" s="192" t="s">
        <v>2658</v>
      </c>
      <c r="Z70" s="2477"/>
      <c r="AA70" s="44" t="s">
        <v>272</v>
      </c>
      <c r="AB70" s="28"/>
      <c r="AC70" s="348" t="str">
        <f t="shared" si="4"/>
        <v xml:space="preserve"> </v>
      </c>
      <c r="AD70" s="28"/>
      <c r="AE70" s="331"/>
      <c r="AF70" s="2158"/>
      <c r="AG70" s="2158"/>
      <c r="AH70" s="2158"/>
      <c r="AI70" s="2158"/>
      <c r="AJ70" s="2552"/>
      <c r="AK70" s="2551">
        <v>25</v>
      </c>
      <c r="AM70" s="2551" t="s">
        <v>19938</v>
      </c>
    </row>
    <row r="71" spans="1:39" s="2551" customFormat="1" ht="12.75" hidden="1" customHeight="1">
      <c r="A71" s="24">
        <f t="shared" si="2"/>
        <v>66</v>
      </c>
      <c r="B71" s="1794" t="s">
        <v>16033</v>
      </c>
      <c r="C71" s="28" t="s">
        <v>3163</v>
      </c>
      <c r="D71" s="44" t="s">
        <v>1793</v>
      </c>
      <c r="E71" s="166" t="s">
        <v>2413</v>
      </c>
      <c r="F71" s="166" t="s">
        <v>17176</v>
      </c>
      <c r="G71" s="165" t="s">
        <v>559</v>
      </c>
      <c r="H71" s="29" t="str">
        <f t="shared" si="6"/>
        <v xml:space="preserve"> </v>
      </c>
      <c r="I71" s="1825"/>
      <c r="J71" s="192" t="s">
        <v>17231</v>
      </c>
      <c r="K71" s="164" t="s">
        <v>533</v>
      </c>
      <c r="L71" s="181">
        <v>148</v>
      </c>
      <c r="M71" s="184">
        <v>1.54</v>
      </c>
      <c r="N71" s="178">
        <v>14.8</v>
      </c>
      <c r="O71" s="178">
        <v>7.4</v>
      </c>
      <c r="P71" s="29" t="s">
        <v>818</v>
      </c>
      <c r="Q71" s="181">
        <v>996</v>
      </c>
      <c r="R71" s="34" t="s">
        <v>2524</v>
      </c>
      <c r="S71" s="181">
        <v>1.5</v>
      </c>
      <c r="T71" s="181">
        <v>3.2</v>
      </c>
      <c r="U71" s="181" t="s">
        <v>2667</v>
      </c>
      <c r="V71" s="24" t="s">
        <v>2663</v>
      </c>
      <c r="W71" s="29" t="s">
        <v>3867</v>
      </c>
      <c r="X71" s="26" t="s">
        <v>2663</v>
      </c>
      <c r="Y71" s="192" t="s">
        <v>2658</v>
      </c>
      <c r="Z71" s="2477"/>
      <c r="AA71" s="44" t="s">
        <v>272</v>
      </c>
      <c r="AB71" s="28"/>
      <c r="AC71" s="348" t="str">
        <f t="shared" si="4"/>
        <v xml:space="preserve"> </v>
      </c>
      <c r="AD71" s="28"/>
      <c r="AE71" s="331"/>
      <c r="AF71" s="2158"/>
      <c r="AG71" s="2158"/>
      <c r="AH71" s="2158"/>
      <c r="AI71" s="2158"/>
      <c r="AJ71" s="2552"/>
      <c r="AK71" s="2551">
        <v>25</v>
      </c>
      <c r="AM71" s="2551" t="s">
        <v>19938</v>
      </c>
    </row>
    <row r="72" spans="1:39" s="2551" customFormat="1" ht="12.75" hidden="1" customHeight="1">
      <c r="A72" s="24">
        <f t="shared" si="2"/>
        <v>67</v>
      </c>
      <c r="B72" s="1794" t="s">
        <v>16034</v>
      </c>
      <c r="C72" s="28" t="s">
        <v>3919</v>
      </c>
      <c r="D72" s="44" t="s">
        <v>4129</v>
      </c>
      <c r="E72" s="29" t="s">
        <v>4446</v>
      </c>
      <c r="F72" s="166" t="s">
        <v>17177</v>
      </c>
      <c r="G72" s="165" t="s">
        <v>559</v>
      </c>
      <c r="H72" s="29" t="str">
        <f t="shared" si="6"/>
        <v xml:space="preserve"> </v>
      </c>
      <c r="I72" s="1825"/>
      <c r="J72" s="192" t="s">
        <v>3516</v>
      </c>
      <c r="K72" s="165" t="s">
        <v>531</v>
      </c>
      <c r="L72" s="181">
        <v>40</v>
      </c>
      <c r="M72" s="184">
        <v>3.13</v>
      </c>
      <c r="N72" s="34" t="s">
        <v>2524</v>
      </c>
      <c r="O72" s="175">
        <v>14454</v>
      </c>
      <c r="P72" s="29" t="s">
        <v>818</v>
      </c>
      <c r="Q72" s="181">
        <v>759</v>
      </c>
      <c r="R72" s="34" t="s">
        <v>2524</v>
      </c>
      <c r="S72" s="181">
        <v>3.06</v>
      </c>
      <c r="T72" s="181">
        <v>3.62</v>
      </c>
      <c r="U72" s="181" t="s">
        <v>2667</v>
      </c>
      <c r="V72" s="181">
        <v>2.5</v>
      </c>
      <c r="W72" s="29" t="s">
        <v>3867</v>
      </c>
      <c r="X72" s="186">
        <v>2</v>
      </c>
      <c r="Y72" s="192" t="s">
        <v>2658</v>
      </c>
      <c r="Z72" s="2477"/>
      <c r="AA72" s="44" t="s">
        <v>272</v>
      </c>
      <c r="AB72" s="28"/>
      <c r="AC72" s="348" t="str">
        <f t="shared" si="4"/>
        <v xml:space="preserve"> </v>
      </c>
      <c r="AD72" s="28"/>
      <c r="AE72" s="331"/>
      <c r="AF72" s="2158"/>
      <c r="AG72" s="2158"/>
      <c r="AH72" s="2158"/>
      <c r="AI72" s="2158"/>
      <c r="AJ72" s="2552"/>
      <c r="AK72" s="2551">
        <v>31</v>
      </c>
      <c r="AM72" s="2551" t="s">
        <v>19938</v>
      </c>
    </row>
    <row r="73" spans="1:39" s="2551" customFormat="1" ht="12.75" hidden="1" customHeight="1">
      <c r="A73" s="24">
        <f t="shared" si="2"/>
        <v>68</v>
      </c>
      <c r="B73" s="1794" t="s">
        <v>16035</v>
      </c>
      <c r="C73" s="28" t="s">
        <v>3920</v>
      </c>
      <c r="D73" s="44" t="s">
        <v>3164</v>
      </c>
      <c r="E73" s="29" t="s">
        <v>4446</v>
      </c>
      <c r="F73" s="166" t="s">
        <v>17178</v>
      </c>
      <c r="G73" s="165" t="s">
        <v>559</v>
      </c>
      <c r="H73" s="29" t="str">
        <f t="shared" si="6"/>
        <v xml:space="preserve"> </v>
      </c>
      <c r="I73" s="1825"/>
      <c r="J73" s="192" t="s">
        <v>3516</v>
      </c>
      <c r="K73" s="165" t="s">
        <v>2415</v>
      </c>
      <c r="L73" s="181">
        <v>20</v>
      </c>
      <c r="M73" s="173">
        <v>5.4</v>
      </c>
      <c r="N73" s="34" t="s">
        <v>2524</v>
      </c>
      <c r="O73" s="178">
        <v>65.5</v>
      </c>
      <c r="P73" s="29" t="s">
        <v>818</v>
      </c>
      <c r="Q73" s="181">
        <v>1500</v>
      </c>
      <c r="R73" s="34" t="s">
        <v>2524</v>
      </c>
      <c r="S73" s="181">
        <v>0.5</v>
      </c>
      <c r="T73" s="181">
        <v>5.4</v>
      </c>
      <c r="U73" s="181" t="s">
        <v>2667</v>
      </c>
      <c r="V73" s="24" t="s">
        <v>2663</v>
      </c>
      <c r="W73" s="29" t="s">
        <v>3867</v>
      </c>
      <c r="X73" s="187" t="s">
        <v>2663</v>
      </c>
      <c r="Y73" s="192" t="s">
        <v>2658</v>
      </c>
      <c r="Z73" s="2477"/>
      <c r="AA73" s="44" t="s">
        <v>272</v>
      </c>
      <c r="AB73" s="28"/>
      <c r="AC73" s="348" t="str">
        <f t="shared" ref="AC73:AC104" si="7">IF(ISERROR(INDEX(data,MATCH(LEN(AE73),item,0),2))," ",INDEX(data,MATCH(LEN(AE73),item,0),2))</f>
        <v xml:space="preserve"> </v>
      </c>
      <c r="AD73" s="28"/>
      <c r="AE73" s="331"/>
      <c r="AF73" s="2158"/>
      <c r="AG73" s="2158"/>
      <c r="AH73" s="2158"/>
      <c r="AI73" s="2158"/>
      <c r="AJ73" s="2552"/>
      <c r="AK73" s="2551">
        <v>31</v>
      </c>
      <c r="AM73" s="2551" t="s">
        <v>19938</v>
      </c>
    </row>
    <row r="74" spans="1:39" s="2551" customFormat="1" ht="12.75" hidden="1" customHeight="1">
      <c r="A74" s="24">
        <f t="shared" si="2"/>
        <v>69</v>
      </c>
      <c r="B74" s="1794" t="s">
        <v>16037</v>
      </c>
      <c r="C74" s="28" t="s">
        <v>3167</v>
      </c>
      <c r="D74" s="44" t="s">
        <v>4129</v>
      </c>
      <c r="E74" s="166" t="s">
        <v>4446</v>
      </c>
      <c r="F74" s="166" t="s">
        <v>17179</v>
      </c>
      <c r="G74" s="165" t="s">
        <v>559</v>
      </c>
      <c r="H74" s="29" t="str">
        <f t="shared" si="6"/>
        <v xml:space="preserve"> </v>
      </c>
      <c r="I74" s="1825"/>
      <c r="J74" s="192" t="s">
        <v>17232</v>
      </c>
      <c r="K74" s="164" t="s">
        <v>536</v>
      </c>
      <c r="L74" s="181">
        <v>49</v>
      </c>
      <c r="M74" s="173">
        <v>2.2999999999999998</v>
      </c>
      <c r="N74" s="34" t="s">
        <v>2524</v>
      </c>
      <c r="O74" s="175">
        <v>17321</v>
      </c>
      <c r="P74" s="29" t="s">
        <v>818</v>
      </c>
      <c r="Q74" s="181">
        <v>981</v>
      </c>
      <c r="R74" s="34" t="s">
        <v>2524</v>
      </c>
      <c r="S74" s="181">
        <v>0.74</v>
      </c>
      <c r="T74" s="181">
        <v>2.37</v>
      </c>
      <c r="U74" s="181" t="s">
        <v>2667</v>
      </c>
      <c r="V74" s="181">
        <v>3</v>
      </c>
      <c r="W74" s="29" t="s">
        <v>3867</v>
      </c>
      <c r="X74" s="185">
        <v>3</v>
      </c>
      <c r="Y74" s="192" t="s">
        <v>2658</v>
      </c>
      <c r="Z74" s="2477"/>
      <c r="AA74" s="44" t="s">
        <v>273</v>
      </c>
      <c r="AB74" s="28"/>
      <c r="AC74" s="348" t="str">
        <f t="shared" si="7"/>
        <v xml:space="preserve"> </v>
      </c>
      <c r="AD74" s="28"/>
      <c r="AE74" s="331"/>
      <c r="AF74" s="2158"/>
      <c r="AG74" s="2158"/>
      <c r="AH74" s="2158"/>
      <c r="AI74" s="2158"/>
      <c r="AJ74" s="2552"/>
      <c r="AK74" s="2551">
        <v>31</v>
      </c>
      <c r="AM74" s="2551" t="s">
        <v>19938</v>
      </c>
    </row>
    <row r="75" spans="1:39" s="2551" customFormat="1" ht="12.75" hidden="1" customHeight="1">
      <c r="A75" s="24">
        <f t="shared" ref="A75:A138" si="8">A74+1</f>
        <v>70</v>
      </c>
      <c r="B75" s="1794" t="s">
        <v>16040</v>
      </c>
      <c r="C75" s="28" t="s">
        <v>3170</v>
      </c>
      <c r="D75" s="44" t="s">
        <v>1518</v>
      </c>
      <c r="E75" s="166" t="s">
        <v>4446</v>
      </c>
      <c r="F75" s="166" t="s">
        <v>17180</v>
      </c>
      <c r="G75" s="165" t="s">
        <v>559</v>
      </c>
      <c r="H75" s="29" t="str">
        <f t="shared" si="6"/>
        <v xml:space="preserve"> </v>
      </c>
      <c r="I75" s="1825"/>
      <c r="J75" s="192" t="s">
        <v>17232</v>
      </c>
      <c r="K75" s="164" t="s">
        <v>537</v>
      </c>
      <c r="L75" s="181">
        <v>95</v>
      </c>
      <c r="M75" s="184">
        <v>0.22</v>
      </c>
      <c r="N75" s="34" t="s">
        <v>2524</v>
      </c>
      <c r="O75" s="175">
        <v>12916</v>
      </c>
      <c r="P75" s="29" t="s">
        <v>818</v>
      </c>
      <c r="Q75" s="181">
        <v>798</v>
      </c>
      <c r="R75" s="199" t="s">
        <v>2524</v>
      </c>
      <c r="S75" s="181">
        <v>0.56999999999999995</v>
      </c>
      <c r="T75" s="181">
        <v>1.71</v>
      </c>
      <c r="U75" s="181" t="s">
        <v>2669</v>
      </c>
      <c r="V75" s="181">
        <v>2</v>
      </c>
      <c r="W75" s="29" t="s">
        <v>3867</v>
      </c>
      <c r="X75" s="185">
        <v>2</v>
      </c>
      <c r="Y75" s="192" t="s">
        <v>2658</v>
      </c>
      <c r="Z75" s="2477"/>
      <c r="AA75" s="44" t="s">
        <v>272</v>
      </c>
      <c r="AB75" s="28"/>
      <c r="AC75" s="348" t="str">
        <f t="shared" si="7"/>
        <v xml:space="preserve"> </v>
      </c>
      <c r="AD75" s="28"/>
      <c r="AE75" s="331"/>
      <c r="AF75" s="2158"/>
      <c r="AG75" s="2158"/>
      <c r="AH75" s="2158"/>
      <c r="AI75" s="2158"/>
      <c r="AJ75" s="2552"/>
      <c r="AK75" s="2551">
        <v>32</v>
      </c>
      <c r="AM75" s="2551" t="s">
        <v>19938</v>
      </c>
    </row>
    <row r="76" spans="1:39" s="2551" customFormat="1" ht="12.75" hidden="1" customHeight="1">
      <c r="A76" s="24">
        <f t="shared" si="8"/>
        <v>71</v>
      </c>
      <c r="B76" s="1794" t="s">
        <v>16043</v>
      </c>
      <c r="C76" s="28" t="s">
        <v>3921</v>
      </c>
      <c r="D76" s="44" t="s">
        <v>3532</v>
      </c>
      <c r="E76" s="166" t="s">
        <v>4446</v>
      </c>
      <c r="F76" s="166" t="s">
        <v>17181</v>
      </c>
      <c r="G76" s="165" t="s">
        <v>559</v>
      </c>
      <c r="H76" s="29" t="str">
        <f t="shared" si="6"/>
        <v xml:space="preserve"> </v>
      </c>
      <c r="I76" s="1825"/>
      <c r="J76" s="192" t="s">
        <v>17230</v>
      </c>
      <c r="K76" s="164" t="s">
        <v>537</v>
      </c>
      <c r="L76" s="181">
        <v>40</v>
      </c>
      <c r="M76" s="184">
        <v>3.94</v>
      </c>
      <c r="N76" s="34" t="s">
        <v>2524</v>
      </c>
      <c r="O76" s="175">
        <v>2485</v>
      </c>
      <c r="P76" s="29" t="s">
        <v>818</v>
      </c>
      <c r="Q76" s="181">
        <v>840</v>
      </c>
      <c r="R76" s="199" t="s">
        <v>2524</v>
      </c>
      <c r="S76" s="181">
        <v>4.9000000000000004</v>
      </c>
      <c r="T76" s="181">
        <v>5.16</v>
      </c>
      <c r="U76" s="181" t="s">
        <v>2669</v>
      </c>
      <c r="V76" s="181">
        <v>1.5</v>
      </c>
      <c r="W76" s="29" t="s">
        <v>3867</v>
      </c>
      <c r="X76" s="185">
        <v>1</v>
      </c>
      <c r="Y76" s="192" t="s">
        <v>2658</v>
      </c>
      <c r="Z76" s="2477"/>
      <c r="AA76" s="44" t="s">
        <v>272</v>
      </c>
      <c r="AB76" s="28"/>
      <c r="AC76" s="348" t="str">
        <f t="shared" si="7"/>
        <v xml:space="preserve"> </v>
      </c>
      <c r="AD76" s="28"/>
      <c r="AE76" s="331"/>
      <c r="AF76" s="2158"/>
      <c r="AG76" s="2158"/>
      <c r="AH76" s="2158"/>
      <c r="AI76" s="2158"/>
      <c r="AJ76" s="2552"/>
      <c r="AK76" s="2551">
        <v>32</v>
      </c>
      <c r="AM76" s="2551" t="s">
        <v>19938</v>
      </c>
    </row>
    <row r="77" spans="1:39" s="2551" customFormat="1" ht="12.75" hidden="1" customHeight="1">
      <c r="A77" s="24">
        <f t="shared" si="8"/>
        <v>72</v>
      </c>
      <c r="B77" s="1794" t="s">
        <v>16044</v>
      </c>
      <c r="C77" s="28" t="s">
        <v>3173</v>
      </c>
      <c r="D77" s="44" t="s">
        <v>1518</v>
      </c>
      <c r="E77" s="29" t="s">
        <v>4442</v>
      </c>
      <c r="F77" s="166" t="s">
        <v>17182</v>
      </c>
      <c r="G77" s="165" t="s">
        <v>559</v>
      </c>
      <c r="H77" s="29" t="str">
        <f t="shared" si="6"/>
        <v xml:space="preserve"> </v>
      </c>
      <c r="I77" s="1825"/>
      <c r="J77" s="192" t="s">
        <v>17230</v>
      </c>
      <c r="K77" s="164" t="s">
        <v>4205</v>
      </c>
      <c r="L77" s="181">
        <v>204</v>
      </c>
      <c r="M77" s="173">
        <v>15.5</v>
      </c>
      <c r="N77" s="34" t="s">
        <v>2524</v>
      </c>
      <c r="O77" s="175">
        <v>3196</v>
      </c>
      <c r="P77" s="29" t="s">
        <v>818</v>
      </c>
      <c r="Q77" s="181">
        <v>7.67</v>
      </c>
      <c r="R77" s="186">
        <v>18.02</v>
      </c>
      <c r="S77" s="181">
        <v>0.5</v>
      </c>
      <c r="T77" s="181">
        <v>18</v>
      </c>
      <c r="U77" s="181" t="s">
        <v>2668</v>
      </c>
      <c r="V77" s="181">
        <v>5</v>
      </c>
      <c r="W77" s="29" t="s">
        <v>3867</v>
      </c>
      <c r="X77" s="186">
        <v>4</v>
      </c>
      <c r="Y77" s="192" t="s">
        <v>2660</v>
      </c>
      <c r="Z77" s="2477"/>
      <c r="AA77" s="44" t="s">
        <v>272</v>
      </c>
      <c r="AB77" s="28"/>
      <c r="AC77" s="348" t="str">
        <f t="shared" si="7"/>
        <v xml:space="preserve"> </v>
      </c>
      <c r="AD77" s="28"/>
      <c r="AE77" s="331"/>
      <c r="AF77" s="2158"/>
      <c r="AG77" s="2158"/>
      <c r="AH77" s="2158"/>
      <c r="AI77" s="2158"/>
      <c r="AJ77" s="2552"/>
      <c r="AK77" s="2551">
        <v>32</v>
      </c>
      <c r="AM77" s="2551" t="s">
        <v>19938</v>
      </c>
    </row>
    <row r="78" spans="1:39" s="2551" customFormat="1" ht="12.75" hidden="1" customHeight="1">
      <c r="A78" s="24">
        <f t="shared" si="8"/>
        <v>73</v>
      </c>
      <c r="B78" s="1794" t="s">
        <v>16046</v>
      </c>
      <c r="C78" s="28" t="s">
        <v>3174</v>
      </c>
      <c r="D78" s="44" t="s">
        <v>881</v>
      </c>
      <c r="E78" s="29" t="s">
        <v>4446</v>
      </c>
      <c r="F78" s="166" t="s">
        <v>17183</v>
      </c>
      <c r="G78" s="165" t="s">
        <v>559</v>
      </c>
      <c r="H78" s="29" t="str">
        <f t="shared" si="6"/>
        <v xml:space="preserve"> </v>
      </c>
      <c r="I78" s="1825"/>
      <c r="J78" s="192" t="s">
        <v>17233</v>
      </c>
      <c r="K78" s="164" t="s">
        <v>538</v>
      </c>
      <c r="L78" s="181">
        <v>159</v>
      </c>
      <c r="M78" s="184">
        <v>1.59</v>
      </c>
      <c r="N78" s="34" t="s">
        <v>2524</v>
      </c>
      <c r="O78" s="175">
        <v>360</v>
      </c>
      <c r="P78" s="29" t="s">
        <v>818</v>
      </c>
      <c r="Q78" s="181">
        <v>836</v>
      </c>
      <c r="R78" s="34" t="s">
        <v>2524</v>
      </c>
      <c r="S78" s="181">
        <v>0.55000000000000004</v>
      </c>
      <c r="T78" s="181">
        <v>1.94</v>
      </c>
      <c r="U78" s="181" t="s">
        <v>2667</v>
      </c>
      <c r="V78" s="24" t="s">
        <v>2663</v>
      </c>
      <c r="W78" s="29" t="s">
        <v>3867</v>
      </c>
      <c r="X78" s="187" t="s">
        <v>2663</v>
      </c>
      <c r="Y78" s="192" t="s">
        <v>2658</v>
      </c>
      <c r="Z78" s="2477"/>
      <c r="AA78" s="44" t="s">
        <v>272</v>
      </c>
      <c r="AB78" s="28"/>
      <c r="AC78" s="348" t="str">
        <f t="shared" si="7"/>
        <v xml:space="preserve"> </v>
      </c>
      <c r="AD78" s="28"/>
      <c r="AE78" s="331"/>
      <c r="AF78" s="2158"/>
      <c r="AG78" s="2158"/>
      <c r="AH78" s="2158"/>
      <c r="AI78" s="2158"/>
      <c r="AJ78" s="2552"/>
      <c r="AK78" s="2551">
        <v>32</v>
      </c>
      <c r="AM78" s="2551" t="s">
        <v>19938</v>
      </c>
    </row>
    <row r="79" spans="1:39" s="2551" customFormat="1" ht="12.75" hidden="1" customHeight="1">
      <c r="A79" s="24">
        <f t="shared" si="8"/>
        <v>74</v>
      </c>
      <c r="B79" s="1794" t="s">
        <v>16047</v>
      </c>
      <c r="C79" s="28" t="s">
        <v>3175</v>
      </c>
      <c r="D79" s="44" t="s">
        <v>1104</v>
      </c>
      <c r="E79" s="166" t="s">
        <v>4446</v>
      </c>
      <c r="F79" s="166" t="s">
        <v>17184</v>
      </c>
      <c r="G79" s="165" t="s">
        <v>559</v>
      </c>
      <c r="H79" s="29" t="str">
        <f t="shared" si="6"/>
        <v xml:space="preserve"> </v>
      </c>
      <c r="I79" s="1825"/>
      <c r="J79" s="192" t="s">
        <v>17233</v>
      </c>
      <c r="K79" s="164" t="s">
        <v>537</v>
      </c>
      <c r="L79" s="181">
        <v>40</v>
      </c>
      <c r="M79" s="184">
        <v>4.6500000000000004</v>
      </c>
      <c r="N79" s="34" t="s">
        <v>2524</v>
      </c>
      <c r="O79" s="175">
        <v>12427</v>
      </c>
      <c r="P79" s="29" t="s">
        <v>818</v>
      </c>
      <c r="Q79" s="181">
        <v>840</v>
      </c>
      <c r="R79" s="199" t="s">
        <v>2524</v>
      </c>
      <c r="S79" s="181">
        <v>1.03</v>
      </c>
      <c r="T79" s="181">
        <v>4.5199999999999996</v>
      </c>
      <c r="U79" s="181" t="s">
        <v>2667</v>
      </c>
      <c r="V79" s="181">
        <v>3</v>
      </c>
      <c r="W79" s="29" t="s">
        <v>3867</v>
      </c>
      <c r="X79" s="185">
        <v>2</v>
      </c>
      <c r="Y79" s="192" t="s">
        <v>2658</v>
      </c>
      <c r="Z79" s="2477"/>
      <c r="AA79" s="44" t="s">
        <v>272</v>
      </c>
      <c r="AB79" s="28"/>
      <c r="AC79" s="348" t="str">
        <f t="shared" si="7"/>
        <v xml:space="preserve"> </v>
      </c>
      <c r="AD79" s="28"/>
      <c r="AE79" s="331"/>
      <c r="AF79" s="2158"/>
      <c r="AG79" s="2158"/>
      <c r="AH79" s="2158"/>
      <c r="AI79" s="2158"/>
      <c r="AJ79" s="2552"/>
      <c r="AK79" s="2551">
        <v>41</v>
      </c>
      <c r="AM79" s="2551" t="s">
        <v>19938</v>
      </c>
    </row>
    <row r="80" spans="1:39" s="2551" customFormat="1" ht="12.75" hidden="1" customHeight="1">
      <c r="A80" s="24">
        <f t="shared" si="8"/>
        <v>75</v>
      </c>
      <c r="B80" s="1794" t="s">
        <v>16053</v>
      </c>
      <c r="C80" s="28" t="s">
        <v>3177</v>
      </c>
      <c r="D80" s="44" t="s">
        <v>1104</v>
      </c>
      <c r="E80" s="166" t="s">
        <v>4443</v>
      </c>
      <c r="F80" s="166" t="s">
        <v>17185</v>
      </c>
      <c r="G80" s="165" t="s">
        <v>559</v>
      </c>
      <c r="H80" s="29" t="str">
        <f t="shared" si="6"/>
        <v xml:space="preserve"> </v>
      </c>
      <c r="I80" s="1825"/>
      <c r="J80" s="192" t="s">
        <v>17234</v>
      </c>
      <c r="K80" s="164" t="s">
        <v>539</v>
      </c>
      <c r="L80" s="181">
        <v>62</v>
      </c>
      <c r="M80" s="173">
        <v>3.3</v>
      </c>
      <c r="N80" s="34" t="s">
        <v>2524</v>
      </c>
      <c r="O80" s="175">
        <v>31664</v>
      </c>
      <c r="P80" s="29" t="s">
        <v>818</v>
      </c>
      <c r="Q80" s="181">
        <v>790</v>
      </c>
      <c r="R80" s="199" t="s">
        <v>2524</v>
      </c>
      <c r="S80" s="181">
        <v>0.3</v>
      </c>
      <c r="T80" s="181">
        <v>4.5</v>
      </c>
      <c r="U80" s="181" t="s">
        <v>2667</v>
      </c>
      <c r="V80" s="181">
        <v>5</v>
      </c>
      <c r="W80" s="29" t="s">
        <v>3867</v>
      </c>
      <c r="X80" s="185">
        <v>4</v>
      </c>
      <c r="Y80" s="192" t="s">
        <v>2658</v>
      </c>
      <c r="Z80" s="2477"/>
      <c r="AA80" s="44" t="s">
        <v>272</v>
      </c>
      <c r="AB80" s="28"/>
      <c r="AC80" s="348" t="str">
        <f t="shared" si="7"/>
        <v xml:space="preserve"> </v>
      </c>
      <c r="AD80" s="28"/>
      <c r="AE80" s="331"/>
      <c r="AF80" s="2158"/>
      <c r="AG80" s="2158"/>
      <c r="AH80" s="2158"/>
      <c r="AI80" s="2158"/>
      <c r="AJ80" s="2552"/>
      <c r="AK80" s="2551">
        <v>41</v>
      </c>
      <c r="AM80" s="2551" t="s">
        <v>19938</v>
      </c>
    </row>
    <row r="81" spans="1:39" s="2551" customFormat="1" ht="12.75" hidden="1" customHeight="1">
      <c r="A81" s="24">
        <f t="shared" si="8"/>
        <v>76</v>
      </c>
      <c r="B81" s="1794" t="s">
        <v>16057</v>
      </c>
      <c r="C81" s="28" t="s">
        <v>3178</v>
      </c>
      <c r="D81" s="44" t="s">
        <v>813</v>
      </c>
      <c r="E81" s="29" t="s">
        <v>4443</v>
      </c>
      <c r="F81" s="166" t="s">
        <v>17186</v>
      </c>
      <c r="G81" s="165" t="s">
        <v>559</v>
      </c>
      <c r="H81" s="29" t="str">
        <f t="shared" si="6"/>
        <v xml:space="preserve"> </v>
      </c>
      <c r="I81" s="1825"/>
      <c r="J81" s="192" t="s">
        <v>17235</v>
      </c>
      <c r="K81" s="165" t="s">
        <v>540</v>
      </c>
      <c r="L81" s="181">
        <v>56</v>
      </c>
      <c r="M81" s="173">
        <v>44.7</v>
      </c>
      <c r="N81" s="178">
        <v>34.200000000000003</v>
      </c>
      <c r="O81" s="175">
        <v>0</v>
      </c>
      <c r="P81" s="29" t="s">
        <v>739</v>
      </c>
      <c r="Q81" s="181">
        <v>802</v>
      </c>
      <c r="R81" s="34" t="s">
        <v>2524</v>
      </c>
      <c r="S81" s="181">
        <v>41.6</v>
      </c>
      <c r="T81" s="181">
        <v>45.1</v>
      </c>
      <c r="U81" s="181" t="s">
        <v>2670</v>
      </c>
      <c r="V81" s="181">
        <v>2</v>
      </c>
      <c r="W81" s="29" t="s">
        <v>3867</v>
      </c>
      <c r="X81" s="186">
        <v>2</v>
      </c>
      <c r="Y81" s="192" t="s">
        <v>2661</v>
      </c>
      <c r="Z81" s="2477"/>
      <c r="AA81" s="44" t="s">
        <v>273</v>
      </c>
      <c r="AB81" s="28"/>
      <c r="AC81" s="348" t="str">
        <f t="shared" si="7"/>
        <v xml:space="preserve"> </v>
      </c>
      <c r="AD81" s="28"/>
      <c r="AE81" s="331"/>
      <c r="AF81" s="2158"/>
      <c r="AG81" s="2158"/>
      <c r="AH81" s="2158"/>
      <c r="AI81" s="2158"/>
      <c r="AJ81" s="2552"/>
      <c r="AK81" s="2551">
        <v>41</v>
      </c>
      <c r="AM81" s="2551" t="s">
        <v>19938</v>
      </c>
    </row>
    <row r="82" spans="1:39" s="2551" customFormat="1" ht="12.75" hidden="1" customHeight="1">
      <c r="A82" s="24">
        <f t="shared" si="8"/>
        <v>77</v>
      </c>
      <c r="B82" s="1794" t="s">
        <v>16058</v>
      </c>
      <c r="C82" s="28" t="s">
        <v>3179</v>
      </c>
      <c r="D82" s="44" t="s">
        <v>813</v>
      </c>
      <c r="E82" s="29" t="s">
        <v>4443</v>
      </c>
      <c r="F82" s="166" t="s">
        <v>17187</v>
      </c>
      <c r="G82" s="165" t="s">
        <v>559</v>
      </c>
      <c r="H82" s="29" t="str">
        <f t="shared" si="6"/>
        <v xml:space="preserve"> </v>
      </c>
      <c r="I82" s="1825"/>
      <c r="J82" s="192" t="s">
        <v>17235</v>
      </c>
      <c r="K82" s="164" t="s">
        <v>540</v>
      </c>
      <c r="L82" s="181">
        <v>56</v>
      </c>
      <c r="M82" s="173">
        <v>44.7</v>
      </c>
      <c r="N82" s="178">
        <v>34.200000000000003</v>
      </c>
      <c r="O82" s="175">
        <v>0</v>
      </c>
      <c r="P82" s="29" t="s">
        <v>739</v>
      </c>
      <c r="Q82" s="181">
        <v>802</v>
      </c>
      <c r="R82" s="197" t="s">
        <v>2524</v>
      </c>
      <c r="S82" s="181">
        <v>41.6</v>
      </c>
      <c r="T82" s="181">
        <v>45.1</v>
      </c>
      <c r="U82" s="181" t="s">
        <v>2670</v>
      </c>
      <c r="V82" s="181">
        <v>2</v>
      </c>
      <c r="W82" s="29" t="s">
        <v>3867</v>
      </c>
      <c r="X82" s="186">
        <v>2</v>
      </c>
      <c r="Y82" s="192" t="s">
        <v>2661</v>
      </c>
      <c r="Z82" s="2477"/>
      <c r="AA82" s="44" t="s">
        <v>273</v>
      </c>
      <c r="AB82" s="28"/>
      <c r="AC82" s="348" t="str">
        <f t="shared" si="7"/>
        <v xml:space="preserve"> </v>
      </c>
      <c r="AD82" s="28"/>
      <c r="AE82" s="331"/>
      <c r="AF82" s="2158"/>
      <c r="AG82" s="2158"/>
      <c r="AH82" s="2158"/>
      <c r="AI82" s="2158"/>
      <c r="AJ82" s="2552"/>
      <c r="AK82" s="2551">
        <v>41</v>
      </c>
      <c r="AM82" s="2551" t="s">
        <v>19938</v>
      </c>
    </row>
    <row r="83" spans="1:39" s="2551" customFormat="1" ht="12.75" hidden="1" customHeight="1">
      <c r="A83" s="24">
        <f t="shared" si="8"/>
        <v>78</v>
      </c>
      <c r="B83" s="1794" t="s">
        <v>16059</v>
      </c>
      <c r="C83" s="28" t="s">
        <v>2748</v>
      </c>
      <c r="D83" s="44" t="s">
        <v>1104</v>
      </c>
      <c r="E83" s="29" t="s">
        <v>4442</v>
      </c>
      <c r="F83" s="166" t="s">
        <v>17188</v>
      </c>
      <c r="G83" s="165" t="s">
        <v>559</v>
      </c>
      <c r="H83" s="29" t="str">
        <f t="shared" si="6"/>
        <v xml:space="preserve"> </v>
      </c>
      <c r="I83" s="1825"/>
      <c r="J83" s="192" t="s">
        <v>17235</v>
      </c>
      <c r="K83" s="164" t="s">
        <v>540</v>
      </c>
      <c r="L83" s="181">
        <v>56</v>
      </c>
      <c r="M83" s="173">
        <v>42.9</v>
      </c>
      <c r="N83" s="34" t="s">
        <v>2524</v>
      </c>
      <c r="O83" s="175">
        <v>62122</v>
      </c>
      <c r="P83" s="29" t="s">
        <v>2746</v>
      </c>
      <c r="Q83" s="181">
        <v>802</v>
      </c>
      <c r="R83" s="197" t="s">
        <v>2524</v>
      </c>
      <c r="S83" s="181">
        <v>0.51</v>
      </c>
      <c r="T83" s="181">
        <v>43.5</v>
      </c>
      <c r="U83" s="181" t="s">
        <v>2670</v>
      </c>
      <c r="V83" s="181">
        <v>4</v>
      </c>
      <c r="W83" s="29" t="s">
        <v>3867</v>
      </c>
      <c r="X83" s="186">
        <v>4</v>
      </c>
      <c r="Y83" s="192" t="s">
        <v>2661</v>
      </c>
      <c r="Z83" s="2477"/>
      <c r="AA83" s="44" t="s">
        <v>272</v>
      </c>
      <c r="AB83" s="28"/>
      <c r="AC83" s="348" t="str">
        <f t="shared" si="7"/>
        <v xml:space="preserve"> </v>
      </c>
      <c r="AD83" s="28"/>
      <c r="AE83" s="331"/>
      <c r="AF83" s="2158"/>
      <c r="AG83" s="2158"/>
      <c r="AH83" s="2158"/>
      <c r="AI83" s="2158"/>
      <c r="AJ83" s="2552"/>
      <c r="AK83" s="2551">
        <v>41</v>
      </c>
      <c r="AM83" s="2551" t="s">
        <v>19938</v>
      </c>
    </row>
    <row r="84" spans="1:39" s="2551" customFormat="1" ht="12.75" hidden="1" customHeight="1">
      <c r="A84" s="24">
        <f t="shared" si="8"/>
        <v>79</v>
      </c>
      <c r="B84" s="1794" t="s">
        <v>16060</v>
      </c>
      <c r="C84" s="28" t="s">
        <v>2565</v>
      </c>
      <c r="D84" s="44" t="s">
        <v>2566</v>
      </c>
      <c r="E84" s="166" t="s">
        <v>4442</v>
      </c>
      <c r="F84" s="166" t="s">
        <v>17189</v>
      </c>
      <c r="G84" s="165" t="s">
        <v>559</v>
      </c>
      <c r="H84" s="29" t="str">
        <f t="shared" si="6"/>
        <v xml:space="preserve"> </v>
      </c>
      <c r="I84" s="1825"/>
      <c r="J84" s="192" t="s">
        <v>17236</v>
      </c>
      <c r="K84" s="164" t="s">
        <v>4271</v>
      </c>
      <c r="L84" s="181">
        <v>41</v>
      </c>
      <c r="M84" s="173">
        <v>40.1</v>
      </c>
      <c r="N84" s="175">
        <v>46000</v>
      </c>
      <c r="O84" s="175">
        <v>9900</v>
      </c>
      <c r="P84" s="29" t="s">
        <v>2528</v>
      </c>
      <c r="Q84" s="181">
        <v>4.51</v>
      </c>
      <c r="R84" s="181">
        <v>2.96</v>
      </c>
      <c r="S84" s="181">
        <v>0.2</v>
      </c>
      <c r="T84" s="181">
        <v>42</v>
      </c>
      <c r="U84" s="181" t="s">
        <v>2657</v>
      </c>
      <c r="V84" s="181">
        <v>8</v>
      </c>
      <c r="W84" s="29" t="s">
        <v>3867</v>
      </c>
      <c r="X84" s="181">
        <v>8</v>
      </c>
      <c r="Y84" s="192" t="s">
        <v>2661</v>
      </c>
      <c r="Z84" s="2477"/>
      <c r="AA84" s="44" t="s">
        <v>272</v>
      </c>
      <c r="AB84" s="28"/>
      <c r="AC84" s="348" t="str">
        <f t="shared" si="7"/>
        <v xml:space="preserve"> </v>
      </c>
      <c r="AD84" s="28"/>
      <c r="AE84" s="331"/>
      <c r="AF84" s="2158"/>
      <c r="AG84" s="2158"/>
      <c r="AH84" s="2158"/>
      <c r="AI84" s="2158"/>
      <c r="AJ84" s="2552"/>
      <c r="AK84" s="2551">
        <v>41</v>
      </c>
      <c r="AM84" s="2551" t="s">
        <v>19938</v>
      </c>
    </row>
    <row r="85" spans="1:39" s="2551" customFormat="1" ht="12.75" hidden="1" customHeight="1">
      <c r="A85" s="24">
        <f t="shared" si="8"/>
        <v>80</v>
      </c>
      <c r="B85" s="1794" t="s">
        <v>16061</v>
      </c>
      <c r="C85" s="28" t="s">
        <v>2567</v>
      </c>
      <c r="D85" s="44" t="s">
        <v>4754</v>
      </c>
      <c r="E85" s="166" t="s">
        <v>4442</v>
      </c>
      <c r="F85" s="166" t="s">
        <v>17190</v>
      </c>
      <c r="G85" s="165" t="s">
        <v>559</v>
      </c>
      <c r="H85" s="29" t="str">
        <f t="shared" si="6"/>
        <v xml:space="preserve"> </v>
      </c>
      <c r="I85" s="1825"/>
      <c r="J85" s="192" t="s">
        <v>17236</v>
      </c>
      <c r="K85" s="164" t="s">
        <v>4271</v>
      </c>
      <c r="L85" s="181">
        <v>41</v>
      </c>
      <c r="M85" s="173">
        <v>40.1</v>
      </c>
      <c r="N85" s="175">
        <v>20000</v>
      </c>
      <c r="O85" s="175">
        <v>6600</v>
      </c>
      <c r="P85" s="29" t="s">
        <v>2528</v>
      </c>
      <c r="Q85" s="181">
        <v>4.51</v>
      </c>
      <c r="R85" s="181">
        <v>2.96</v>
      </c>
      <c r="S85" s="181">
        <v>0.3</v>
      </c>
      <c r="T85" s="181">
        <v>42</v>
      </c>
      <c r="U85" s="181" t="s">
        <v>2657</v>
      </c>
      <c r="V85" s="181">
        <v>6</v>
      </c>
      <c r="W85" s="29" t="s">
        <v>3867</v>
      </c>
      <c r="X85" s="181">
        <v>4</v>
      </c>
      <c r="Y85" s="192" t="s">
        <v>2661</v>
      </c>
      <c r="Z85" s="2477"/>
      <c r="AA85" s="44" t="s">
        <v>272</v>
      </c>
      <c r="AB85" s="28"/>
      <c r="AC85" s="348" t="str">
        <f t="shared" si="7"/>
        <v xml:space="preserve"> </v>
      </c>
      <c r="AD85" s="28"/>
      <c r="AE85" s="331"/>
      <c r="AF85" s="2158"/>
      <c r="AG85" s="2158"/>
      <c r="AH85" s="2158"/>
      <c r="AI85" s="2158"/>
      <c r="AJ85" s="2552"/>
      <c r="AK85" s="2551">
        <v>41</v>
      </c>
      <c r="AM85" s="2551" t="s">
        <v>19938</v>
      </c>
    </row>
    <row r="86" spans="1:39" s="2551" customFormat="1" ht="12.75" hidden="1" customHeight="1">
      <c r="A86" s="24">
        <f t="shared" si="8"/>
        <v>81</v>
      </c>
      <c r="B86" s="1794" t="s">
        <v>16062</v>
      </c>
      <c r="C86" s="28" t="s">
        <v>2568</v>
      </c>
      <c r="D86" s="44" t="s">
        <v>2569</v>
      </c>
      <c r="E86" s="166" t="s">
        <v>4442</v>
      </c>
      <c r="F86" s="166" t="s">
        <v>17191</v>
      </c>
      <c r="G86" s="165" t="s">
        <v>559</v>
      </c>
      <c r="H86" s="29" t="str">
        <f t="shared" si="6"/>
        <v xml:space="preserve"> </v>
      </c>
      <c r="I86" s="1825"/>
      <c r="J86" s="192" t="s">
        <v>17236</v>
      </c>
      <c r="K86" s="164" t="s">
        <v>4271</v>
      </c>
      <c r="L86" s="181">
        <v>41</v>
      </c>
      <c r="M86" s="173">
        <v>40.1</v>
      </c>
      <c r="N86" s="175">
        <v>10000</v>
      </c>
      <c r="O86" s="175">
        <v>3300</v>
      </c>
      <c r="P86" s="29" t="s">
        <v>2528</v>
      </c>
      <c r="Q86" s="181">
        <v>4.51</v>
      </c>
      <c r="R86" s="181">
        <v>2.96</v>
      </c>
      <c r="S86" s="181">
        <v>0.4</v>
      </c>
      <c r="T86" s="181">
        <v>42</v>
      </c>
      <c r="U86" s="181" t="s">
        <v>2657</v>
      </c>
      <c r="V86" s="181">
        <v>4</v>
      </c>
      <c r="W86" s="29" t="s">
        <v>3867</v>
      </c>
      <c r="X86" s="181">
        <v>3</v>
      </c>
      <c r="Y86" s="192" t="s">
        <v>2661</v>
      </c>
      <c r="Z86" s="2477"/>
      <c r="AA86" s="44" t="s">
        <v>272</v>
      </c>
      <c r="AB86" s="28"/>
      <c r="AC86" s="348" t="str">
        <f t="shared" si="7"/>
        <v xml:space="preserve"> </v>
      </c>
      <c r="AD86" s="28"/>
      <c r="AE86" s="331"/>
      <c r="AF86" s="2158"/>
      <c r="AG86" s="2158"/>
      <c r="AH86" s="2158"/>
      <c r="AI86" s="2158"/>
      <c r="AJ86" s="2552"/>
      <c r="AK86" s="2551">
        <v>41</v>
      </c>
      <c r="AM86" s="2551" t="s">
        <v>19938</v>
      </c>
    </row>
    <row r="87" spans="1:39" s="2551" customFormat="1" ht="12.75" hidden="1" customHeight="1">
      <c r="A87" s="24">
        <f t="shared" si="8"/>
        <v>82</v>
      </c>
      <c r="B87" s="1794" t="s">
        <v>16064</v>
      </c>
      <c r="C87" s="28" t="s">
        <v>3536</v>
      </c>
      <c r="D87" s="44" t="s">
        <v>4754</v>
      </c>
      <c r="E87" s="166" t="s">
        <v>4446</v>
      </c>
      <c r="F87" s="166" t="s">
        <v>17192</v>
      </c>
      <c r="G87" s="165" t="s">
        <v>559</v>
      </c>
      <c r="H87" s="29" t="str">
        <f t="shared" si="6"/>
        <v xml:space="preserve"> </v>
      </c>
      <c r="I87" s="1825"/>
      <c r="J87" s="192" t="s">
        <v>17236</v>
      </c>
      <c r="K87" s="164" t="s">
        <v>4208</v>
      </c>
      <c r="L87" s="181">
        <v>124</v>
      </c>
      <c r="M87" s="173">
        <v>4</v>
      </c>
      <c r="N87" s="34" t="s">
        <v>2524</v>
      </c>
      <c r="O87" s="175">
        <v>30851</v>
      </c>
      <c r="P87" s="29" t="s">
        <v>818</v>
      </c>
      <c r="Q87" s="181">
        <v>733</v>
      </c>
      <c r="R87" s="199" t="s">
        <v>2524</v>
      </c>
      <c r="S87" s="181">
        <v>3.2</v>
      </c>
      <c r="T87" s="181">
        <v>3.92</v>
      </c>
      <c r="U87" s="181" t="s">
        <v>2669</v>
      </c>
      <c r="V87" s="181">
        <v>4</v>
      </c>
      <c r="W87" s="29" t="s">
        <v>3867</v>
      </c>
      <c r="X87" s="185">
        <v>4</v>
      </c>
      <c r="Y87" s="192" t="s">
        <v>2658</v>
      </c>
      <c r="Z87" s="2477"/>
      <c r="AA87" s="44" t="s">
        <v>272</v>
      </c>
      <c r="AB87" s="28"/>
      <c r="AC87" s="348" t="str">
        <f t="shared" si="7"/>
        <v xml:space="preserve"> </v>
      </c>
      <c r="AD87" s="28"/>
      <c r="AE87" s="331"/>
      <c r="AF87" s="2158"/>
      <c r="AG87" s="2158"/>
      <c r="AH87" s="2158"/>
      <c r="AI87" s="2158"/>
      <c r="AJ87" s="2552"/>
      <c r="AK87" s="2551">
        <v>42</v>
      </c>
      <c r="AM87" s="2551" t="s">
        <v>19938</v>
      </c>
    </row>
    <row r="88" spans="1:39" s="2551" customFormat="1" ht="12.75" hidden="1" customHeight="1">
      <c r="A88" s="24">
        <f t="shared" si="8"/>
        <v>83</v>
      </c>
      <c r="B88" s="1794" t="s">
        <v>16066</v>
      </c>
      <c r="C88" s="28" t="s">
        <v>3537</v>
      </c>
      <c r="D88" s="44" t="s">
        <v>3842</v>
      </c>
      <c r="E88" s="29" t="s">
        <v>4446</v>
      </c>
      <c r="F88" s="166" t="s">
        <v>17193</v>
      </c>
      <c r="G88" s="2876" t="s">
        <v>559</v>
      </c>
      <c r="H88" s="29" t="str">
        <f t="shared" si="6"/>
        <v xml:space="preserve"> </v>
      </c>
      <c r="I88" s="1825"/>
      <c r="J88" s="192" t="s">
        <v>17236</v>
      </c>
      <c r="K88" s="164" t="s">
        <v>541</v>
      </c>
      <c r="L88" s="181">
        <v>40</v>
      </c>
      <c r="M88" s="184">
        <v>-0.26</v>
      </c>
      <c r="N88" s="34" t="s">
        <v>2524</v>
      </c>
      <c r="O88" s="175">
        <v>3164</v>
      </c>
      <c r="P88" s="29" t="s">
        <v>818</v>
      </c>
      <c r="Q88" s="181">
        <v>829</v>
      </c>
      <c r="R88" s="34" t="s">
        <v>2524</v>
      </c>
      <c r="S88" s="181">
        <v>0.54</v>
      </c>
      <c r="T88" s="181">
        <v>0.94</v>
      </c>
      <c r="U88" s="181" t="s">
        <v>2669</v>
      </c>
      <c r="V88" s="181">
        <v>1.5</v>
      </c>
      <c r="W88" s="29" t="s">
        <v>3867</v>
      </c>
      <c r="X88" s="181">
        <v>1</v>
      </c>
      <c r="Y88" s="192" t="s">
        <v>2658</v>
      </c>
      <c r="Z88" s="2477"/>
      <c r="AA88" s="44" t="s">
        <v>272</v>
      </c>
      <c r="AB88" s="28"/>
      <c r="AC88" s="348" t="str">
        <f t="shared" si="7"/>
        <v xml:space="preserve"> </v>
      </c>
      <c r="AD88" s="28"/>
      <c r="AE88" s="331"/>
      <c r="AF88" s="2158"/>
      <c r="AG88" s="2158"/>
      <c r="AH88" s="2158"/>
      <c r="AI88" s="2158"/>
      <c r="AJ88" s="2552"/>
      <c r="AK88" s="2551">
        <v>42</v>
      </c>
      <c r="AM88" s="2551" t="s">
        <v>19938</v>
      </c>
    </row>
    <row r="89" spans="1:39" s="2551" customFormat="1" ht="12.75" hidden="1" customHeight="1">
      <c r="A89" s="24">
        <f t="shared" si="8"/>
        <v>84</v>
      </c>
      <c r="B89" s="1794" t="s">
        <v>16067</v>
      </c>
      <c r="C89" s="28" t="s">
        <v>1890</v>
      </c>
      <c r="D89" s="44" t="s">
        <v>1441</v>
      </c>
      <c r="E89" s="29" t="s">
        <v>4442</v>
      </c>
      <c r="F89" s="166" t="s">
        <v>17194</v>
      </c>
      <c r="G89" s="2876" t="s">
        <v>559</v>
      </c>
      <c r="H89" s="29" t="str">
        <f t="shared" si="6"/>
        <v xml:space="preserve"> </v>
      </c>
      <c r="I89" s="1825"/>
      <c r="J89" s="192" t="s">
        <v>17236</v>
      </c>
      <c r="K89" s="164" t="s">
        <v>4205</v>
      </c>
      <c r="L89" s="181">
        <v>204</v>
      </c>
      <c r="M89" s="173">
        <v>15.5</v>
      </c>
      <c r="N89" s="34" t="s">
        <v>2524</v>
      </c>
      <c r="O89" s="175">
        <v>2129</v>
      </c>
      <c r="P89" s="29" t="s">
        <v>818</v>
      </c>
      <c r="Q89" s="181">
        <v>7.67</v>
      </c>
      <c r="R89" s="181">
        <v>18.02</v>
      </c>
      <c r="S89" s="181">
        <v>0.5</v>
      </c>
      <c r="T89" s="181">
        <v>18</v>
      </c>
      <c r="U89" s="181" t="s">
        <v>2668</v>
      </c>
      <c r="V89" s="181">
        <v>4</v>
      </c>
      <c r="W89" s="29" t="s">
        <v>3867</v>
      </c>
      <c r="X89" s="181">
        <v>3</v>
      </c>
      <c r="Y89" s="192" t="s">
        <v>2662</v>
      </c>
      <c r="Z89" s="2477"/>
      <c r="AA89" s="44" t="s">
        <v>272</v>
      </c>
      <c r="AB89" s="28"/>
      <c r="AC89" s="348" t="str">
        <f t="shared" si="7"/>
        <v xml:space="preserve"> </v>
      </c>
      <c r="AD89" s="28"/>
      <c r="AE89" s="331"/>
      <c r="AF89" s="2158"/>
      <c r="AG89" s="2158"/>
      <c r="AH89" s="2158"/>
      <c r="AI89" s="2158"/>
      <c r="AJ89" s="2552"/>
      <c r="AK89" s="2551">
        <v>42</v>
      </c>
      <c r="AM89" s="2551" t="s">
        <v>19938</v>
      </c>
    </row>
    <row r="90" spans="1:39" s="2551" customFormat="1" ht="12.75" hidden="1" customHeight="1">
      <c r="A90" s="24">
        <f t="shared" si="8"/>
        <v>85</v>
      </c>
      <c r="B90" s="1794" t="s">
        <v>15884</v>
      </c>
      <c r="C90" s="28" t="s">
        <v>1891</v>
      </c>
      <c r="D90" s="44" t="s">
        <v>4548</v>
      </c>
      <c r="E90" s="29" t="s">
        <v>6337</v>
      </c>
      <c r="F90" s="29"/>
      <c r="G90" s="165" t="s">
        <v>3581</v>
      </c>
      <c r="H90" s="29" t="s">
        <v>19127</v>
      </c>
      <c r="I90" s="1825"/>
      <c r="J90" s="192" t="s">
        <v>17223</v>
      </c>
      <c r="K90" s="164" t="s">
        <v>539</v>
      </c>
      <c r="L90" s="181">
        <v>139</v>
      </c>
      <c r="M90" s="184">
        <v>0.66</v>
      </c>
      <c r="N90" s="34" t="s">
        <v>2524</v>
      </c>
      <c r="O90" s="175">
        <v>29856</v>
      </c>
      <c r="P90" s="29" t="s">
        <v>542</v>
      </c>
      <c r="Q90" s="181">
        <v>718</v>
      </c>
      <c r="R90" s="197" t="s">
        <v>2524</v>
      </c>
      <c r="S90" s="181">
        <v>1.54</v>
      </c>
      <c r="T90" s="181">
        <v>2.0699999999999998</v>
      </c>
      <c r="U90" s="181" t="s">
        <v>2669</v>
      </c>
      <c r="V90" s="181">
        <v>3</v>
      </c>
      <c r="W90" s="29" t="s">
        <v>3867</v>
      </c>
      <c r="X90" s="186">
        <v>3</v>
      </c>
      <c r="Y90" s="192" t="s">
        <v>2658</v>
      </c>
      <c r="Z90" s="2477">
        <v>40515</v>
      </c>
      <c r="AA90" s="44" t="s">
        <v>272</v>
      </c>
      <c r="AB90" s="28"/>
      <c r="AC90" s="348" t="str">
        <f t="shared" si="7"/>
        <v xml:space="preserve"> </v>
      </c>
      <c r="AD90" s="28"/>
      <c r="AE90" s="331"/>
      <c r="AF90" s="2158"/>
      <c r="AG90" s="2158"/>
      <c r="AH90" s="2158"/>
      <c r="AI90" s="2158"/>
      <c r="AJ90" s="2552"/>
      <c r="AK90" s="2551">
        <v>43</v>
      </c>
      <c r="AM90" s="2551" t="s">
        <v>19938</v>
      </c>
    </row>
    <row r="91" spans="1:39" s="2551" customFormat="1" ht="12.75" hidden="1" customHeight="1">
      <c r="A91" s="24">
        <f t="shared" si="8"/>
        <v>86</v>
      </c>
      <c r="B91" s="1794" t="s">
        <v>16071</v>
      </c>
      <c r="C91" s="28" t="s">
        <v>1892</v>
      </c>
      <c r="D91" s="44" t="s">
        <v>2569</v>
      </c>
      <c r="E91" s="29" t="s">
        <v>4446</v>
      </c>
      <c r="F91" s="166" t="s">
        <v>17195</v>
      </c>
      <c r="G91" s="165" t="s">
        <v>559</v>
      </c>
      <c r="H91" s="29" t="str">
        <f t="shared" ref="H91:H96" si="9">IF(ISERROR(INDEX(data_koso,MATCH(B91,item_koso,0),2))," ",INDEX(data_koso,MATCH(B91,item_koso,0),2))</f>
        <v xml:space="preserve"> </v>
      </c>
      <c r="I91" s="1825"/>
      <c r="J91" s="192" t="s">
        <v>17236</v>
      </c>
      <c r="K91" s="165" t="s">
        <v>4208</v>
      </c>
      <c r="L91" s="181">
        <v>100</v>
      </c>
      <c r="M91" s="184">
        <v>3.54</v>
      </c>
      <c r="N91" s="34" t="s">
        <v>2524</v>
      </c>
      <c r="O91" s="175">
        <v>6250</v>
      </c>
      <c r="P91" s="29" t="s">
        <v>818</v>
      </c>
      <c r="Q91" s="181">
        <v>757</v>
      </c>
      <c r="R91" s="34" t="s">
        <v>2524</v>
      </c>
      <c r="S91" s="181">
        <v>4.2699999999999996</v>
      </c>
      <c r="T91" s="181">
        <v>4.62</v>
      </c>
      <c r="U91" s="181" t="s">
        <v>2669</v>
      </c>
      <c r="V91" s="181">
        <v>2</v>
      </c>
      <c r="W91" s="29" t="s">
        <v>3867</v>
      </c>
      <c r="X91" s="186">
        <v>2</v>
      </c>
      <c r="Y91" s="192" t="s">
        <v>2658</v>
      </c>
      <c r="Z91" s="2477"/>
      <c r="AA91" s="44" t="s">
        <v>272</v>
      </c>
      <c r="AB91" s="28"/>
      <c r="AC91" s="348" t="str">
        <f t="shared" si="7"/>
        <v xml:space="preserve"> </v>
      </c>
      <c r="AD91" s="28"/>
      <c r="AE91" s="331"/>
      <c r="AF91" s="2158"/>
      <c r="AG91" s="2158"/>
      <c r="AH91" s="2158"/>
      <c r="AI91" s="2158"/>
      <c r="AJ91" s="2552"/>
      <c r="AK91" s="2551">
        <v>43</v>
      </c>
      <c r="AM91" s="2551" t="s">
        <v>19938</v>
      </c>
    </row>
    <row r="92" spans="1:39" s="2551" customFormat="1" ht="12.75" hidden="1" customHeight="1">
      <c r="A92" s="24">
        <f t="shared" si="8"/>
        <v>87</v>
      </c>
      <c r="B92" s="1794" t="s">
        <v>16072</v>
      </c>
      <c r="C92" s="28" t="s">
        <v>1893</v>
      </c>
      <c r="D92" s="44" t="s">
        <v>4863</v>
      </c>
      <c r="E92" s="29" t="s">
        <v>4442</v>
      </c>
      <c r="F92" s="166" t="s">
        <v>17196</v>
      </c>
      <c r="G92" s="165" t="s">
        <v>559</v>
      </c>
      <c r="H92" s="29" t="str">
        <f t="shared" si="9"/>
        <v xml:space="preserve"> </v>
      </c>
      <c r="I92" s="1825"/>
      <c r="J92" s="192" t="s">
        <v>17236</v>
      </c>
      <c r="K92" s="165" t="s">
        <v>4205</v>
      </c>
      <c r="L92" s="181">
        <v>204</v>
      </c>
      <c r="M92" s="173">
        <v>15.5</v>
      </c>
      <c r="N92" s="34" t="s">
        <v>2524</v>
      </c>
      <c r="O92" s="175">
        <v>4034</v>
      </c>
      <c r="P92" s="29" t="s">
        <v>818</v>
      </c>
      <c r="Q92" s="181">
        <v>7.67</v>
      </c>
      <c r="R92" s="181">
        <v>18.02</v>
      </c>
      <c r="S92" s="181">
        <v>0.5</v>
      </c>
      <c r="T92" s="181">
        <v>18</v>
      </c>
      <c r="U92" s="181" t="s">
        <v>2668</v>
      </c>
      <c r="V92" s="181">
        <v>5</v>
      </c>
      <c r="W92" s="29" t="s">
        <v>3867</v>
      </c>
      <c r="X92" s="186">
        <v>4</v>
      </c>
      <c r="Y92" s="192" t="s">
        <v>2662</v>
      </c>
      <c r="Z92" s="2477"/>
      <c r="AA92" s="44" t="s">
        <v>272</v>
      </c>
      <c r="AB92" s="28"/>
      <c r="AC92" s="348" t="str">
        <f t="shared" si="7"/>
        <v xml:space="preserve"> </v>
      </c>
      <c r="AD92" s="28"/>
      <c r="AE92" s="331"/>
      <c r="AF92" s="2158"/>
      <c r="AG92" s="2158"/>
      <c r="AH92" s="2158"/>
      <c r="AI92" s="2158"/>
      <c r="AJ92" s="2552"/>
      <c r="AK92" s="2551">
        <v>43</v>
      </c>
      <c r="AM92" s="2551" t="s">
        <v>19938</v>
      </c>
    </row>
    <row r="93" spans="1:39" s="2551" customFormat="1" ht="12.75" hidden="1" customHeight="1">
      <c r="A93" s="24">
        <f t="shared" si="8"/>
        <v>88</v>
      </c>
      <c r="B93" s="1794" t="s">
        <v>16073</v>
      </c>
      <c r="C93" s="28" t="s">
        <v>2789</v>
      </c>
      <c r="D93" s="44" t="s">
        <v>385</v>
      </c>
      <c r="E93" s="29" t="s">
        <v>4446</v>
      </c>
      <c r="F93" s="166" t="s">
        <v>17197</v>
      </c>
      <c r="G93" s="165" t="s">
        <v>559</v>
      </c>
      <c r="H93" s="29" t="str">
        <f t="shared" si="9"/>
        <v xml:space="preserve"> </v>
      </c>
      <c r="I93" s="1825"/>
      <c r="J93" s="192" t="s">
        <v>17236</v>
      </c>
      <c r="K93" s="165" t="s">
        <v>4208</v>
      </c>
      <c r="L93" s="181">
        <v>40</v>
      </c>
      <c r="M93" s="184">
        <v>3.09</v>
      </c>
      <c r="N93" s="34" t="s">
        <v>2524</v>
      </c>
      <c r="O93" s="175">
        <v>12500</v>
      </c>
      <c r="P93" s="29" t="s">
        <v>818</v>
      </c>
      <c r="Q93" s="181">
        <v>811</v>
      </c>
      <c r="R93" s="34" t="s">
        <v>2524</v>
      </c>
      <c r="S93" s="181">
        <v>0.55000000000000004</v>
      </c>
      <c r="T93" s="181">
        <v>3.89</v>
      </c>
      <c r="U93" s="181" t="s">
        <v>2667</v>
      </c>
      <c r="V93" s="181">
        <v>3</v>
      </c>
      <c r="W93" s="29" t="s">
        <v>3867</v>
      </c>
      <c r="X93" s="186">
        <v>3</v>
      </c>
      <c r="Y93" s="192" t="s">
        <v>2658</v>
      </c>
      <c r="Z93" s="2477"/>
      <c r="AA93" s="44" t="s">
        <v>272</v>
      </c>
      <c r="AB93" s="28"/>
      <c r="AC93" s="348" t="str">
        <f t="shared" si="7"/>
        <v xml:space="preserve"> </v>
      </c>
      <c r="AD93" s="28"/>
      <c r="AE93" s="331"/>
      <c r="AF93" s="2158"/>
      <c r="AG93" s="2158"/>
      <c r="AH93" s="2158"/>
      <c r="AI93" s="2158"/>
      <c r="AJ93" s="2552"/>
      <c r="AK93" s="2551">
        <v>43</v>
      </c>
      <c r="AM93" s="2551" t="s">
        <v>19938</v>
      </c>
    </row>
    <row r="94" spans="1:39" s="2551" customFormat="1" ht="12.75" hidden="1" customHeight="1">
      <c r="A94" s="24">
        <f t="shared" si="8"/>
        <v>89</v>
      </c>
      <c r="B94" s="1794" t="s">
        <v>16074</v>
      </c>
      <c r="C94" s="28" t="s">
        <v>2974</v>
      </c>
      <c r="D94" s="44" t="s">
        <v>4871</v>
      </c>
      <c r="E94" s="29" t="s">
        <v>4446</v>
      </c>
      <c r="F94" s="166" t="s">
        <v>17198</v>
      </c>
      <c r="G94" s="165" t="s">
        <v>559</v>
      </c>
      <c r="H94" s="29" t="str">
        <f t="shared" si="9"/>
        <v xml:space="preserve"> </v>
      </c>
      <c r="I94" s="1825"/>
      <c r="J94" s="192" t="s">
        <v>17236</v>
      </c>
      <c r="K94" s="165" t="s">
        <v>539</v>
      </c>
      <c r="L94" s="181">
        <v>138</v>
      </c>
      <c r="M94" s="184">
        <v>1.47</v>
      </c>
      <c r="N94" s="34" t="s">
        <v>2524</v>
      </c>
      <c r="O94" s="175">
        <v>17355</v>
      </c>
      <c r="P94" s="29" t="s">
        <v>818</v>
      </c>
      <c r="Q94" s="181">
        <v>718</v>
      </c>
      <c r="R94" s="34" t="s">
        <v>2524</v>
      </c>
      <c r="S94" s="181">
        <v>0.51</v>
      </c>
      <c r="T94" s="181">
        <v>1.72</v>
      </c>
      <c r="U94" s="181" t="s">
        <v>2667</v>
      </c>
      <c r="V94" s="181">
        <v>2.5</v>
      </c>
      <c r="W94" s="29" t="s">
        <v>3867</v>
      </c>
      <c r="X94" s="186">
        <v>2.5</v>
      </c>
      <c r="Y94" s="192" t="s">
        <v>2658</v>
      </c>
      <c r="Z94" s="2477"/>
      <c r="AA94" s="44" t="s">
        <v>272</v>
      </c>
      <c r="AB94" s="28"/>
      <c r="AC94" s="348" t="str">
        <f t="shared" si="7"/>
        <v xml:space="preserve"> </v>
      </c>
      <c r="AD94" s="28"/>
      <c r="AE94" s="331"/>
      <c r="AF94" s="2158"/>
      <c r="AG94" s="2158"/>
      <c r="AH94" s="2158"/>
      <c r="AI94" s="2158"/>
      <c r="AJ94" s="2552"/>
      <c r="AK94" s="2551">
        <v>43</v>
      </c>
      <c r="AM94" s="2551" t="s">
        <v>19938</v>
      </c>
    </row>
    <row r="95" spans="1:39" s="2551" customFormat="1" ht="12.75" hidden="1" customHeight="1">
      <c r="A95" s="24">
        <f t="shared" si="8"/>
        <v>90</v>
      </c>
      <c r="B95" s="1794" t="s">
        <v>16075</v>
      </c>
      <c r="C95" s="28" t="s">
        <v>3733</v>
      </c>
      <c r="D95" s="44" t="s">
        <v>4555</v>
      </c>
      <c r="E95" s="29" t="s">
        <v>4446</v>
      </c>
      <c r="F95" s="2042" t="s">
        <v>17315</v>
      </c>
      <c r="G95" s="165" t="s">
        <v>559</v>
      </c>
      <c r="H95" s="29" t="str">
        <f t="shared" si="9"/>
        <v xml:space="preserve"> </v>
      </c>
      <c r="I95" s="1825"/>
      <c r="J95" s="192" t="s">
        <v>3516</v>
      </c>
      <c r="K95" s="165" t="s">
        <v>539</v>
      </c>
      <c r="L95" s="181">
        <v>138</v>
      </c>
      <c r="M95" s="184">
        <v>1.37</v>
      </c>
      <c r="N95" s="1987">
        <v>1.69</v>
      </c>
      <c r="O95" s="175">
        <v>845</v>
      </c>
      <c r="P95" s="29" t="s">
        <v>818</v>
      </c>
      <c r="Q95" s="181">
        <v>718</v>
      </c>
      <c r="R95" s="34" t="s">
        <v>2524</v>
      </c>
      <c r="S95" s="181">
        <v>2.29</v>
      </c>
      <c r="T95" s="181">
        <v>2.91</v>
      </c>
      <c r="U95" s="181" t="s">
        <v>2669</v>
      </c>
      <c r="V95" s="181">
        <v>1</v>
      </c>
      <c r="W95" s="29" t="s">
        <v>3867</v>
      </c>
      <c r="X95" s="186">
        <v>1</v>
      </c>
      <c r="Y95" s="192" t="s">
        <v>2658</v>
      </c>
      <c r="Z95" s="2477"/>
      <c r="AA95" s="44" t="s">
        <v>272</v>
      </c>
      <c r="AB95" s="28"/>
      <c r="AC95" s="348" t="str">
        <f t="shared" si="7"/>
        <v xml:space="preserve"> </v>
      </c>
      <c r="AD95" s="28"/>
      <c r="AE95" s="331"/>
      <c r="AF95" s="2158"/>
      <c r="AG95" s="2158"/>
      <c r="AH95" s="2158"/>
      <c r="AI95" s="2158"/>
      <c r="AJ95" s="2552"/>
      <c r="AK95" s="2551">
        <v>44</v>
      </c>
      <c r="AM95" s="2551" t="s">
        <v>19938</v>
      </c>
    </row>
    <row r="96" spans="1:39" s="2551" customFormat="1" ht="12.75" hidden="1" customHeight="1">
      <c r="A96" s="24">
        <f t="shared" si="8"/>
        <v>91</v>
      </c>
      <c r="B96" s="1794" t="s">
        <v>16076</v>
      </c>
      <c r="C96" s="28" t="s">
        <v>2606</v>
      </c>
      <c r="D96" s="44" t="s">
        <v>4795</v>
      </c>
      <c r="E96" s="29" t="s">
        <v>4446</v>
      </c>
      <c r="F96" s="2042" t="s">
        <v>17316</v>
      </c>
      <c r="G96" s="165" t="s">
        <v>559</v>
      </c>
      <c r="H96" s="29" t="str">
        <f t="shared" si="9"/>
        <v xml:space="preserve"> </v>
      </c>
      <c r="I96" s="1825"/>
      <c r="J96" s="192" t="s">
        <v>17234</v>
      </c>
      <c r="K96" s="165" t="s">
        <v>4208</v>
      </c>
      <c r="L96" s="181">
        <v>40</v>
      </c>
      <c r="M96" s="173">
        <v>1.82</v>
      </c>
      <c r="N96" s="1987">
        <v>1.1719999999999999</v>
      </c>
      <c r="O96" s="175">
        <v>781</v>
      </c>
      <c r="P96" s="29" t="s">
        <v>818</v>
      </c>
      <c r="Q96" s="181">
        <v>810</v>
      </c>
      <c r="R96" s="197" t="s">
        <v>2524</v>
      </c>
      <c r="S96" s="181">
        <v>1.86</v>
      </c>
      <c r="T96" s="181">
        <v>2.19</v>
      </c>
      <c r="U96" s="181" t="s">
        <v>2669</v>
      </c>
      <c r="V96" s="24" t="s">
        <v>2663</v>
      </c>
      <c r="W96" s="29" t="s">
        <v>3867</v>
      </c>
      <c r="X96" s="187" t="s">
        <v>2663</v>
      </c>
      <c r="Y96" s="192" t="s">
        <v>2658</v>
      </c>
      <c r="Z96" s="2477"/>
      <c r="AA96" s="44" t="s">
        <v>272</v>
      </c>
      <c r="AB96" s="28"/>
      <c r="AC96" s="348" t="str">
        <f t="shared" si="7"/>
        <v xml:space="preserve"> </v>
      </c>
      <c r="AD96" s="28"/>
      <c r="AE96" s="331"/>
      <c r="AF96" s="2158"/>
      <c r="AG96" s="2158"/>
      <c r="AH96" s="2158"/>
      <c r="AI96" s="2158"/>
      <c r="AJ96" s="2552"/>
      <c r="AK96" s="2551">
        <v>44</v>
      </c>
      <c r="AM96" s="2551" t="s">
        <v>19938</v>
      </c>
    </row>
    <row r="97" spans="1:39" s="2551" customFormat="1" ht="12.75" hidden="1" customHeight="1">
      <c r="A97" s="24">
        <f t="shared" si="8"/>
        <v>92</v>
      </c>
      <c r="B97" s="1794" t="s">
        <v>15885</v>
      </c>
      <c r="C97" s="28" t="s">
        <v>2607</v>
      </c>
      <c r="D97" s="44" t="s">
        <v>4864</v>
      </c>
      <c r="E97" s="29" t="s">
        <v>19121</v>
      </c>
      <c r="F97" s="29"/>
      <c r="G97" s="165" t="s">
        <v>3581</v>
      </c>
      <c r="H97" s="29" t="s">
        <v>19124</v>
      </c>
      <c r="I97" s="1825"/>
      <c r="J97" s="192" t="s">
        <v>17223</v>
      </c>
      <c r="K97" s="164" t="s">
        <v>4205</v>
      </c>
      <c r="L97" s="181">
        <v>204</v>
      </c>
      <c r="M97" s="173">
        <v>15.5</v>
      </c>
      <c r="N97" s="175">
        <v>593</v>
      </c>
      <c r="O97" s="175">
        <v>395</v>
      </c>
      <c r="P97" s="29" t="s">
        <v>818</v>
      </c>
      <c r="Q97" s="181">
        <v>7.67</v>
      </c>
      <c r="R97" s="181">
        <v>18.02</v>
      </c>
      <c r="S97" s="181">
        <v>0.5</v>
      </c>
      <c r="T97" s="181">
        <v>18</v>
      </c>
      <c r="U97" s="181" t="s">
        <v>2668</v>
      </c>
      <c r="V97" s="181">
        <v>2</v>
      </c>
      <c r="W97" s="29" t="s">
        <v>3867</v>
      </c>
      <c r="X97" s="186">
        <v>1.5</v>
      </c>
      <c r="Y97" s="192" t="s">
        <v>2662</v>
      </c>
      <c r="Z97" s="2554">
        <v>39309</v>
      </c>
      <c r="AA97" s="44" t="s">
        <v>272</v>
      </c>
      <c r="AB97" s="28"/>
      <c r="AC97" s="348" t="str">
        <f t="shared" si="7"/>
        <v xml:space="preserve"> </v>
      </c>
      <c r="AD97" s="28"/>
      <c r="AE97" s="331"/>
      <c r="AF97" s="2158"/>
      <c r="AG97" s="2158"/>
      <c r="AH97" s="2158"/>
      <c r="AI97" s="2158"/>
      <c r="AJ97" s="2552"/>
      <c r="AK97" s="2551">
        <v>44</v>
      </c>
      <c r="AM97" s="2551" t="s">
        <v>19938</v>
      </c>
    </row>
    <row r="98" spans="1:39" s="2551" customFormat="1" ht="12.75" hidden="1" customHeight="1">
      <c r="A98" s="24">
        <f t="shared" si="8"/>
        <v>93</v>
      </c>
      <c r="B98" s="1794" t="s">
        <v>16078</v>
      </c>
      <c r="C98" s="28" t="s">
        <v>2609</v>
      </c>
      <c r="D98" s="44" t="s">
        <v>4555</v>
      </c>
      <c r="E98" s="29" t="s">
        <v>4446</v>
      </c>
      <c r="F98" s="2042" t="s">
        <v>17317</v>
      </c>
      <c r="G98" s="165" t="s">
        <v>559</v>
      </c>
      <c r="H98" s="29" t="str">
        <f t="shared" ref="H98:H137" si="10">IF(ISERROR(INDEX(data_koso,MATCH(B98,item_koso,0),2))," ",INDEX(data_koso,MATCH(B98,item_koso,0),2))</f>
        <v xml:space="preserve"> </v>
      </c>
      <c r="I98" s="1825"/>
      <c r="J98" s="192" t="s">
        <v>3516</v>
      </c>
      <c r="K98" s="164" t="s">
        <v>543</v>
      </c>
      <c r="L98" s="181">
        <v>170</v>
      </c>
      <c r="M98" s="173">
        <v>1.57</v>
      </c>
      <c r="N98" s="178">
        <v>95.7</v>
      </c>
      <c r="O98" s="178">
        <v>63.8</v>
      </c>
      <c r="P98" s="29" t="s">
        <v>818</v>
      </c>
      <c r="Q98" s="181">
        <v>774</v>
      </c>
      <c r="R98" s="34" t="s">
        <v>2524</v>
      </c>
      <c r="S98" s="181">
        <v>0.5</v>
      </c>
      <c r="T98" s="181">
        <v>1.78</v>
      </c>
      <c r="U98" s="181" t="s">
        <v>2667</v>
      </c>
      <c r="V98" s="24" t="s">
        <v>2663</v>
      </c>
      <c r="W98" s="29" t="s">
        <v>3867</v>
      </c>
      <c r="X98" s="187" t="s">
        <v>2663</v>
      </c>
      <c r="Y98" s="192" t="s">
        <v>2658</v>
      </c>
      <c r="Z98" s="2477"/>
      <c r="AA98" s="44" t="s">
        <v>272</v>
      </c>
      <c r="AB98" s="28"/>
      <c r="AC98" s="348" t="str">
        <f t="shared" si="7"/>
        <v xml:space="preserve"> </v>
      </c>
      <c r="AD98" s="28"/>
      <c r="AE98" s="331"/>
      <c r="AF98" s="2158"/>
      <c r="AG98" s="2158"/>
      <c r="AH98" s="2158"/>
      <c r="AI98" s="2158"/>
      <c r="AJ98" s="2552"/>
      <c r="AK98" s="2551">
        <v>44</v>
      </c>
      <c r="AM98" s="2551" t="s">
        <v>19938</v>
      </c>
    </row>
    <row r="99" spans="1:39" s="2551" customFormat="1" ht="12.75" hidden="1" customHeight="1">
      <c r="A99" s="24">
        <f t="shared" si="8"/>
        <v>94</v>
      </c>
      <c r="B99" s="1794" t="s">
        <v>16079</v>
      </c>
      <c r="C99" s="28" t="s">
        <v>2610</v>
      </c>
      <c r="D99" s="44" t="s">
        <v>4555</v>
      </c>
      <c r="E99" s="29" t="s">
        <v>4446</v>
      </c>
      <c r="F99" s="2042" t="s">
        <v>17318</v>
      </c>
      <c r="G99" s="165" t="s">
        <v>559</v>
      </c>
      <c r="H99" s="29" t="str">
        <f t="shared" si="10"/>
        <v xml:space="preserve"> </v>
      </c>
      <c r="I99" s="1825"/>
      <c r="J99" s="192" t="s">
        <v>17237</v>
      </c>
      <c r="K99" s="164" t="s">
        <v>541</v>
      </c>
      <c r="L99" s="181">
        <v>40</v>
      </c>
      <c r="M99" s="184">
        <v>0.24</v>
      </c>
      <c r="N99" s="175">
        <v>1808</v>
      </c>
      <c r="O99" s="175">
        <v>904</v>
      </c>
      <c r="P99" s="29" t="s">
        <v>818</v>
      </c>
      <c r="Q99" s="181">
        <v>829</v>
      </c>
      <c r="R99" s="34" t="s">
        <v>2524</v>
      </c>
      <c r="S99" s="181">
        <v>1.0900000000000001</v>
      </c>
      <c r="T99" s="181">
        <v>1.75</v>
      </c>
      <c r="U99" s="181" t="s">
        <v>2669</v>
      </c>
      <c r="V99" s="24" t="s">
        <v>2663</v>
      </c>
      <c r="W99" s="29" t="s">
        <v>3867</v>
      </c>
      <c r="X99" s="26" t="s">
        <v>2663</v>
      </c>
      <c r="Y99" s="192" t="s">
        <v>2658</v>
      </c>
      <c r="Z99" s="2477"/>
      <c r="AA99" s="44" t="s">
        <v>272</v>
      </c>
      <c r="AB99" s="28"/>
      <c r="AC99" s="348" t="str">
        <f t="shared" si="7"/>
        <v xml:space="preserve"> </v>
      </c>
      <c r="AD99" s="28"/>
      <c r="AE99" s="331"/>
      <c r="AF99" s="2158"/>
      <c r="AG99" s="2158"/>
      <c r="AH99" s="2158"/>
      <c r="AI99" s="2158"/>
      <c r="AJ99" s="2552"/>
      <c r="AK99" s="2551">
        <v>45</v>
      </c>
      <c r="AM99" s="2551" t="s">
        <v>19938</v>
      </c>
    </row>
    <row r="100" spans="1:39" s="2551" customFormat="1" ht="12.75" hidden="1" customHeight="1">
      <c r="A100" s="24">
        <f t="shared" si="8"/>
        <v>95</v>
      </c>
      <c r="B100" s="1794" t="s">
        <v>16081</v>
      </c>
      <c r="C100" s="28" t="s">
        <v>2611</v>
      </c>
      <c r="D100" s="44" t="s">
        <v>2788</v>
      </c>
      <c r="E100" s="29" t="s">
        <v>4446</v>
      </c>
      <c r="F100" s="2042" t="s">
        <v>17319</v>
      </c>
      <c r="G100" s="165" t="s">
        <v>559</v>
      </c>
      <c r="H100" s="29" t="str">
        <f t="shared" si="10"/>
        <v xml:space="preserve"> </v>
      </c>
      <c r="I100" s="1825"/>
      <c r="J100" s="192" t="s">
        <v>17237</v>
      </c>
      <c r="K100" s="164" t="s">
        <v>3781</v>
      </c>
      <c r="L100" s="181">
        <v>40</v>
      </c>
      <c r="M100" s="184">
        <v>1.57</v>
      </c>
      <c r="N100" s="34" t="s">
        <v>2524</v>
      </c>
      <c r="O100" s="175">
        <v>744</v>
      </c>
      <c r="P100" s="29" t="s">
        <v>818</v>
      </c>
      <c r="Q100" s="181">
        <v>850</v>
      </c>
      <c r="R100" s="34" t="s">
        <v>2524</v>
      </c>
      <c r="S100" s="181">
        <v>1.43</v>
      </c>
      <c r="T100" s="181">
        <v>2.74</v>
      </c>
      <c r="U100" s="181" t="s">
        <v>2669</v>
      </c>
      <c r="V100" s="181">
        <v>1</v>
      </c>
      <c r="W100" s="29" t="s">
        <v>3867</v>
      </c>
      <c r="X100" s="186">
        <v>1</v>
      </c>
      <c r="Y100" s="192" t="s">
        <v>2658</v>
      </c>
      <c r="Z100" s="2477"/>
      <c r="AA100" s="44" t="s">
        <v>272</v>
      </c>
      <c r="AB100" s="28"/>
      <c r="AC100" s="348" t="str">
        <f t="shared" si="7"/>
        <v xml:space="preserve"> </v>
      </c>
      <c r="AD100" s="28"/>
      <c r="AE100" s="331"/>
      <c r="AF100" s="2158"/>
      <c r="AG100" s="2158"/>
      <c r="AH100" s="2158"/>
      <c r="AI100" s="2158"/>
      <c r="AJ100" s="2552"/>
      <c r="AK100" s="2551">
        <v>45</v>
      </c>
      <c r="AM100" s="2551" t="s">
        <v>19938</v>
      </c>
    </row>
    <row r="101" spans="1:39" s="2551" customFormat="1" ht="12.75" hidden="1" customHeight="1">
      <c r="A101" s="24">
        <f t="shared" si="8"/>
        <v>96</v>
      </c>
      <c r="B101" s="1794" t="s">
        <v>16082</v>
      </c>
      <c r="C101" s="28" t="s">
        <v>2612</v>
      </c>
      <c r="D101" s="44" t="s">
        <v>4550</v>
      </c>
      <c r="E101" s="29" t="s">
        <v>4443</v>
      </c>
      <c r="F101" s="2042" t="s">
        <v>17320</v>
      </c>
      <c r="G101" s="165" t="s">
        <v>559</v>
      </c>
      <c r="H101" s="29" t="str">
        <f t="shared" si="10"/>
        <v xml:space="preserve"> </v>
      </c>
      <c r="I101" s="1825"/>
      <c r="J101" s="192" t="s">
        <v>17237</v>
      </c>
      <c r="K101" s="165" t="s">
        <v>4205</v>
      </c>
      <c r="L101" s="181">
        <v>204</v>
      </c>
      <c r="M101" s="173">
        <v>15.5</v>
      </c>
      <c r="N101" s="34" t="s">
        <v>2524</v>
      </c>
      <c r="O101" s="175">
        <v>553</v>
      </c>
      <c r="P101" s="29" t="s">
        <v>818</v>
      </c>
      <c r="Q101" s="181">
        <v>7.67</v>
      </c>
      <c r="R101" s="181">
        <v>18.02</v>
      </c>
      <c r="S101" s="181">
        <v>0.5</v>
      </c>
      <c r="T101" s="181">
        <v>18</v>
      </c>
      <c r="U101" s="181" t="s">
        <v>2668</v>
      </c>
      <c r="V101" s="181">
        <v>2.5</v>
      </c>
      <c r="W101" s="29" t="s">
        <v>3867</v>
      </c>
      <c r="X101" s="186">
        <v>2</v>
      </c>
      <c r="Y101" s="192" t="s">
        <v>2662</v>
      </c>
      <c r="Z101" s="2477"/>
      <c r="AA101" s="44" t="s">
        <v>272</v>
      </c>
      <c r="AB101" s="28"/>
      <c r="AC101" s="348" t="str">
        <f t="shared" si="7"/>
        <v xml:space="preserve"> </v>
      </c>
      <c r="AD101" s="28"/>
      <c r="AE101" s="331"/>
      <c r="AF101" s="2158"/>
      <c r="AG101" s="2158"/>
      <c r="AH101" s="2158"/>
      <c r="AI101" s="2158"/>
      <c r="AJ101" s="2552"/>
      <c r="AK101" s="2551">
        <v>45</v>
      </c>
      <c r="AM101" s="2551" t="s">
        <v>19938</v>
      </c>
    </row>
    <row r="102" spans="1:39" s="222" customFormat="1" ht="12.75" hidden="1" customHeight="1">
      <c r="A102" s="24">
        <f t="shared" si="8"/>
        <v>97</v>
      </c>
      <c r="B102" s="1973" t="s">
        <v>16084</v>
      </c>
      <c r="C102" s="169" t="s">
        <v>2613</v>
      </c>
      <c r="D102" s="155" t="s">
        <v>1105</v>
      </c>
      <c r="E102" s="162" t="s">
        <v>4446</v>
      </c>
      <c r="F102" s="2042" t="s">
        <v>17321</v>
      </c>
      <c r="G102" s="2877" t="s">
        <v>559</v>
      </c>
      <c r="H102" s="29" t="str">
        <f t="shared" si="10"/>
        <v xml:space="preserve"> </v>
      </c>
      <c r="I102" s="1827"/>
      <c r="J102" s="203" t="s">
        <v>17237</v>
      </c>
      <c r="K102" s="196" t="s">
        <v>3781</v>
      </c>
      <c r="L102" s="182">
        <v>40</v>
      </c>
      <c r="M102" s="1989">
        <v>1.07</v>
      </c>
      <c r="N102" s="177">
        <v>298</v>
      </c>
      <c r="O102" s="177">
        <v>149</v>
      </c>
      <c r="P102" s="162" t="s">
        <v>818</v>
      </c>
      <c r="Q102" s="182">
        <v>850</v>
      </c>
      <c r="R102" s="150" t="s">
        <v>2524</v>
      </c>
      <c r="S102" s="182">
        <v>0.55000000000000004</v>
      </c>
      <c r="T102" s="182">
        <v>1.31</v>
      </c>
      <c r="U102" s="182" t="s">
        <v>2667</v>
      </c>
      <c r="V102" s="201" t="s">
        <v>2663</v>
      </c>
      <c r="W102" s="162" t="s">
        <v>3867</v>
      </c>
      <c r="X102" s="201" t="s">
        <v>2663</v>
      </c>
      <c r="Y102" s="203" t="s">
        <v>2658</v>
      </c>
      <c r="Z102" s="2479"/>
      <c r="AA102" s="155" t="s">
        <v>272</v>
      </c>
      <c r="AB102" s="169"/>
      <c r="AC102" s="350" t="str">
        <f t="shared" si="7"/>
        <v xml:space="preserve"> </v>
      </c>
      <c r="AD102" s="169"/>
      <c r="AE102" s="1452"/>
      <c r="AF102" s="2171"/>
      <c r="AG102" s="2171"/>
      <c r="AH102" s="2171"/>
      <c r="AI102" s="2171"/>
      <c r="AJ102" s="2555"/>
      <c r="AK102" s="2551">
        <v>45</v>
      </c>
      <c r="AL102" s="2551"/>
      <c r="AM102" s="52" t="s">
        <v>19938</v>
      </c>
    </row>
    <row r="103" spans="1:39" s="2551" customFormat="1" ht="12.75" hidden="1" customHeight="1">
      <c r="A103" s="24">
        <f t="shared" si="8"/>
        <v>98</v>
      </c>
      <c r="B103" s="1794" t="s">
        <v>16085</v>
      </c>
      <c r="C103" s="28" t="s">
        <v>2614</v>
      </c>
      <c r="D103" s="44" t="s">
        <v>4555</v>
      </c>
      <c r="E103" s="166" t="s">
        <v>4446</v>
      </c>
      <c r="F103" s="2042" t="s">
        <v>13429</v>
      </c>
      <c r="G103" s="165" t="s">
        <v>559</v>
      </c>
      <c r="H103" s="29" t="str">
        <f t="shared" si="10"/>
        <v xml:space="preserve"> </v>
      </c>
      <c r="I103" s="1825"/>
      <c r="J103" s="192" t="s">
        <v>17237</v>
      </c>
      <c r="K103" s="164" t="s">
        <v>531</v>
      </c>
      <c r="L103" s="181">
        <v>40</v>
      </c>
      <c r="M103" s="184">
        <v>3.54</v>
      </c>
      <c r="N103" s="34" t="s">
        <v>2524</v>
      </c>
      <c r="O103" s="175">
        <v>2492</v>
      </c>
      <c r="P103" s="29" t="s">
        <v>818</v>
      </c>
      <c r="Q103" s="181">
        <v>757</v>
      </c>
      <c r="R103" s="199" t="s">
        <v>2524</v>
      </c>
      <c r="S103" s="181">
        <v>0.5</v>
      </c>
      <c r="T103" s="181">
        <v>4</v>
      </c>
      <c r="U103" s="181" t="s">
        <v>2667</v>
      </c>
      <c r="V103" s="181">
        <v>1.5</v>
      </c>
      <c r="W103" s="29" t="s">
        <v>3867</v>
      </c>
      <c r="X103" s="185">
        <v>1.5</v>
      </c>
      <c r="Y103" s="192" t="s">
        <v>2658</v>
      </c>
      <c r="Z103" s="2477"/>
      <c r="AA103" s="44" t="s">
        <v>272</v>
      </c>
      <c r="AB103" s="28"/>
      <c r="AC103" s="349" t="str">
        <f t="shared" si="7"/>
        <v xml:space="preserve"> </v>
      </c>
      <c r="AD103" s="28"/>
      <c r="AE103" s="331"/>
      <c r="AF103" s="2158"/>
      <c r="AG103" s="2158"/>
      <c r="AH103" s="2158"/>
      <c r="AI103" s="2158"/>
      <c r="AJ103" s="2552"/>
      <c r="AK103" s="2551">
        <v>51</v>
      </c>
      <c r="AM103" s="2551" t="s">
        <v>19938</v>
      </c>
    </row>
    <row r="104" spans="1:39" s="2551" customFormat="1" ht="12.75" hidden="1" customHeight="1">
      <c r="A104" s="24">
        <f t="shared" si="8"/>
        <v>99</v>
      </c>
      <c r="B104" s="1794" t="s">
        <v>16092</v>
      </c>
      <c r="C104" s="169" t="s">
        <v>3051</v>
      </c>
      <c r="D104" s="155" t="s">
        <v>4555</v>
      </c>
      <c r="E104" s="195" t="s">
        <v>4446</v>
      </c>
      <c r="F104" s="2042" t="s">
        <v>13431</v>
      </c>
      <c r="G104" s="1629" t="s">
        <v>559</v>
      </c>
      <c r="H104" s="29" t="str">
        <f t="shared" si="10"/>
        <v xml:space="preserve"> </v>
      </c>
      <c r="I104" s="1827"/>
      <c r="J104" s="203" t="s">
        <v>17238</v>
      </c>
      <c r="K104" s="196" t="s">
        <v>544</v>
      </c>
      <c r="L104" s="182">
        <v>40</v>
      </c>
      <c r="M104" s="174">
        <v>3.1</v>
      </c>
      <c r="N104" s="177">
        <v>12432</v>
      </c>
      <c r="O104" s="177">
        <v>11967</v>
      </c>
      <c r="P104" s="162" t="s">
        <v>818</v>
      </c>
      <c r="Q104" s="182">
        <v>799</v>
      </c>
      <c r="R104" s="200" t="s">
        <v>2524</v>
      </c>
      <c r="S104" s="182">
        <v>0.3</v>
      </c>
      <c r="T104" s="182">
        <v>4.5</v>
      </c>
      <c r="U104" s="182" t="s">
        <v>2667</v>
      </c>
      <c r="V104" s="182">
        <v>3</v>
      </c>
      <c r="W104" s="162" t="s">
        <v>3867</v>
      </c>
      <c r="X104" s="188">
        <v>3</v>
      </c>
      <c r="Y104" s="203" t="s">
        <v>2658</v>
      </c>
      <c r="Z104" s="2479"/>
      <c r="AA104" s="155" t="s">
        <v>272</v>
      </c>
      <c r="AB104" s="169"/>
      <c r="AC104" s="348" t="str">
        <f t="shared" si="7"/>
        <v xml:space="preserve"> </v>
      </c>
      <c r="AD104" s="169"/>
      <c r="AE104" s="335"/>
      <c r="AF104" s="2158"/>
      <c r="AG104" s="2158"/>
      <c r="AH104" s="2158"/>
      <c r="AI104" s="2158"/>
      <c r="AJ104" s="2552"/>
      <c r="AK104" s="2551">
        <v>51</v>
      </c>
      <c r="AM104" s="2551" t="s">
        <v>19938</v>
      </c>
    </row>
    <row r="105" spans="1:39" s="2551" customFormat="1" ht="12.75" hidden="1" customHeight="1">
      <c r="A105" s="24">
        <f t="shared" si="8"/>
        <v>100</v>
      </c>
      <c r="B105" s="1794" t="s">
        <v>16094</v>
      </c>
      <c r="C105" s="169" t="s">
        <v>2571</v>
      </c>
      <c r="D105" s="155" t="s">
        <v>3052</v>
      </c>
      <c r="E105" s="195" t="s">
        <v>4443</v>
      </c>
      <c r="F105" s="2042" t="s">
        <v>13438</v>
      </c>
      <c r="G105" s="1629" t="s">
        <v>559</v>
      </c>
      <c r="H105" s="29" t="str">
        <f t="shared" si="10"/>
        <v xml:space="preserve"> </v>
      </c>
      <c r="I105" s="1827"/>
      <c r="J105" s="203" t="s">
        <v>17238</v>
      </c>
      <c r="K105" s="196" t="s">
        <v>545</v>
      </c>
      <c r="L105" s="182">
        <v>39</v>
      </c>
      <c r="M105" s="174">
        <v>43.6</v>
      </c>
      <c r="N105" s="177">
        <v>23</v>
      </c>
      <c r="O105" s="177">
        <v>0</v>
      </c>
      <c r="P105" s="162" t="s">
        <v>2572</v>
      </c>
      <c r="Q105" s="182">
        <v>793</v>
      </c>
      <c r="R105" s="200" t="s">
        <v>2524</v>
      </c>
      <c r="S105" s="182">
        <v>40.700000000000003</v>
      </c>
      <c r="T105" s="182">
        <v>43.8</v>
      </c>
      <c r="U105" s="182" t="s">
        <v>2670</v>
      </c>
      <c r="V105" s="182">
        <v>1.5</v>
      </c>
      <c r="W105" s="162" t="s">
        <v>3867</v>
      </c>
      <c r="X105" s="188">
        <v>1.5</v>
      </c>
      <c r="Y105" s="203" t="s">
        <v>2661</v>
      </c>
      <c r="Z105" s="2479"/>
      <c r="AA105" s="155" t="s">
        <v>273</v>
      </c>
      <c r="AB105" s="169"/>
      <c r="AC105" s="348" t="str">
        <f t="shared" ref="AC105:AC136" si="11">IF(ISERROR(INDEX(data,MATCH(LEN(AE105),item,0),2))," ",INDEX(data,MATCH(LEN(AE105),item,0),2))</f>
        <v xml:space="preserve"> </v>
      </c>
      <c r="AD105" s="169"/>
      <c r="AE105" s="335"/>
      <c r="AF105" s="2158"/>
      <c r="AG105" s="2158"/>
      <c r="AH105" s="2158"/>
      <c r="AI105" s="2158"/>
      <c r="AJ105" s="2552"/>
      <c r="AK105" s="2551">
        <v>51</v>
      </c>
      <c r="AM105" s="2551" t="s">
        <v>19938</v>
      </c>
    </row>
    <row r="106" spans="1:39" s="2551" customFormat="1" ht="12.75" hidden="1" customHeight="1">
      <c r="A106" s="24">
        <f t="shared" si="8"/>
        <v>101</v>
      </c>
      <c r="B106" s="1794" t="s">
        <v>16095</v>
      </c>
      <c r="C106" s="169" t="s">
        <v>3054</v>
      </c>
      <c r="D106" s="155" t="s">
        <v>3052</v>
      </c>
      <c r="E106" s="195" t="s">
        <v>4443</v>
      </c>
      <c r="F106" s="2042" t="s">
        <v>17322</v>
      </c>
      <c r="G106" s="1629" t="s">
        <v>559</v>
      </c>
      <c r="H106" s="29" t="str">
        <f t="shared" si="10"/>
        <v xml:space="preserve"> </v>
      </c>
      <c r="I106" s="1827"/>
      <c r="J106" s="203" t="s">
        <v>3516</v>
      </c>
      <c r="K106" s="196" t="s">
        <v>545</v>
      </c>
      <c r="L106" s="182">
        <v>39</v>
      </c>
      <c r="M106" s="174">
        <v>43.6</v>
      </c>
      <c r="N106" s="177">
        <v>23</v>
      </c>
      <c r="O106" s="177">
        <v>0</v>
      </c>
      <c r="P106" s="162" t="s">
        <v>2572</v>
      </c>
      <c r="Q106" s="182">
        <v>793</v>
      </c>
      <c r="R106" s="200" t="s">
        <v>2524</v>
      </c>
      <c r="S106" s="182">
        <v>40.700000000000003</v>
      </c>
      <c r="T106" s="182">
        <v>43.8</v>
      </c>
      <c r="U106" s="182" t="s">
        <v>2670</v>
      </c>
      <c r="V106" s="182">
        <v>1.5</v>
      </c>
      <c r="W106" s="162" t="s">
        <v>3867</v>
      </c>
      <c r="X106" s="188">
        <v>1.5</v>
      </c>
      <c r="Y106" s="203" t="s">
        <v>2661</v>
      </c>
      <c r="Z106" s="2479"/>
      <c r="AA106" s="155" t="s">
        <v>273</v>
      </c>
      <c r="AB106" s="169"/>
      <c r="AC106" s="348" t="str">
        <f t="shared" si="11"/>
        <v xml:space="preserve"> </v>
      </c>
      <c r="AD106" s="169"/>
      <c r="AE106" s="335"/>
      <c r="AF106" s="2158"/>
      <c r="AG106" s="2158"/>
      <c r="AH106" s="2158"/>
      <c r="AI106" s="2158"/>
      <c r="AJ106" s="2552"/>
      <c r="AK106" s="2551">
        <v>51</v>
      </c>
      <c r="AM106" s="2551" t="s">
        <v>19938</v>
      </c>
    </row>
    <row r="107" spans="1:39" s="222" customFormat="1" ht="12.75" hidden="1" customHeight="1">
      <c r="A107" s="24">
        <f t="shared" si="8"/>
        <v>102</v>
      </c>
      <c r="B107" s="1973" t="s">
        <v>16096</v>
      </c>
      <c r="C107" s="1454" t="s">
        <v>1224</v>
      </c>
      <c r="D107" s="137" t="s">
        <v>385</v>
      </c>
      <c r="E107" s="1455" t="s">
        <v>4442</v>
      </c>
      <c r="F107" s="2042" t="s">
        <v>13432</v>
      </c>
      <c r="G107" s="2878" t="s">
        <v>559</v>
      </c>
      <c r="H107" s="29" t="str">
        <f t="shared" si="10"/>
        <v xml:space="preserve"> </v>
      </c>
      <c r="I107" s="1990"/>
      <c r="J107" s="1991" t="s">
        <v>3516</v>
      </c>
      <c r="K107" s="1992" t="s">
        <v>545</v>
      </c>
      <c r="L107" s="1456">
        <v>39</v>
      </c>
      <c r="M107" s="1457">
        <v>43.3</v>
      </c>
      <c r="N107" s="1458" t="s">
        <v>2524</v>
      </c>
      <c r="O107" s="1459">
        <v>14923</v>
      </c>
      <c r="P107" s="1455" t="s">
        <v>818</v>
      </c>
      <c r="Q107" s="1456">
        <v>793</v>
      </c>
      <c r="R107" s="1458" t="s">
        <v>2524</v>
      </c>
      <c r="S107" s="1456">
        <v>0.56000000000000005</v>
      </c>
      <c r="T107" s="1456">
        <v>43.8</v>
      </c>
      <c r="U107" s="1456" t="s">
        <v>2670</v>
      </c>
      <c r="V107" s="1456">
        <v>3</v>
      </c>
      <c r="W107" s="1455" t="s">
        <v>3867</v>
      </c>
      <c r="X107" s="1456">
        <v>2</v>
      </c>
      <c r="Y107" s="1991" t="s">
        <v>2661</v>
      </c>
      <c r="Z107" s="2480"/>
      <c r="AA107" s="137" t="s">
        <v>272</v>
      </c>
      <c r="AB107" s="1454"/>
      <c r="AC107" s="777" t="str">
        <f t="shared" si="11"/>
        <v xml:space="preserve"> </v>
      </c>
      <c r="AD107" s="1454"/>
      <c r="AE107" s="1451"/>
      <c r="AF107" s="2177"/>
      <c r="AG107" s="2177"/>
      <c r="AH107" s="2177"/>
      <c r="AI107" s="2177"/>
      <c r="AJ107" s="2556"/>
      <c r="AK107" s="2551">
        <v>51</v>
      </c>
      <c r="AL107" s="2551"/>
      <c r="AM107" s="52" t="s">
        <v>19938</v>
      </c>
    </row>
    <row r="108" spans="1:39" s="2551" customFormat="1" ht="12.75" hidden="1" customHeight="1">
      <c r="A108" s="24">
        <f t="shared" si="8"/>
        <v>103</v>
      </c>
      <c r="B108" s="1794" t="s">
        <v>16098</v>
      </c>
      <c r="C108" s="28" t="s">
        <v>3059</v>
      </c>
      <c r="D108" s="44" t="s">
        <v>1449</v>
      </c>
      <c r="E108" s="29" t="s">
        <v>4446</v>
      </c>
      <c r="F108" s="2042" t="s">
        <v>17323</v>
      </c>
      <c r="G108" s="165" t="s">
        <v>559</v>
      </c>
      <c r="H108" s="29" t="str">
        <f t="shared" si="10"/>
        <v xml:space="preserve"> </v>
      </c>
      <c r="I108" s="1825"/>
      <c r="J108" s="192" t="s">
        <v>3516</v>
      </c>
      <c r="K108" s="164" t="s">
        <v>3781</v>
      </c>
      <c r="L108" s="181">
        <v>106</v>
      </c>
      <c r="M108" s="173">
        <v>4.3</v>
      </c>
      <c r="N108" s="34" t="s">
        <v>2524</v>
      </c>
      <c r="O108" s="175">
        <v>3029</v>
      </c>
      <c r="P108" s="29" t="s">
        <v>818</v>
      </c>
      <c r="Q108" s="181">
        <v>729</v>
      </c>
      <c r="R108" s="34" t="s">
        <v>2524</v>
      </c>
      <c r="S108" s="181">
        <v>2.63</v>
      </c>
      <c r="T108" s="181">
        <v>3.22</v>
      </c>
      <c r="U108" s="181" t="s">
        <v>2667</v>
      </c>
      <c r="V108" s="181">
        <v>1.5</v>
      </c>
      <c r="W108" s="29" t="s">
        <v>3867</v>
      </c>
      <c r="X108" s="186">
        <v>1</v>
      </c>
      <c r="Y108" s="192" t="s">
        <v>2658</v>
      </c>
      <c r="Z108" s="2477"/>
      <c r="AA108" s="44" t="s">
        <v>272</v>
      </c>
      <c r="AB108" s="28"/>
      <c r="AC108" s="348" t="str">
        <f t="shared" si="11"/>
        <v xml:space="preserve"> </v>
      </c>
      <c r="AD108" s="28"/>
      <c r="AE108" s="331"/>
      <c r="AF108" s="2158"/>
      <c r="AG108" s="2158"/>
      <c r="AH108" s="2158"/>
      <c r="AI108" s="2158"/>
      <c r="AJ108" s="2552"/>
      <c r="AK108" s="2551">
        <v>52</v>
      </c>
      <c r="AM108" s="2551" t="s">
        <v>19938</v>
      </c>
    </row>
    <row r="109" spans="1:39" s="2551" customFormat="1" ht="12.75" hidden="1" customHeight="1">
      <c r="A109" s="24">
        <f t="shared" si="8"/>
        <v>104</v>
      </c>
      <c r="B109" s="1794" t="s">
        <v>16099</v>
      </c>
      <c r="C109" s="28" t="s">
        <v>3060</v>
      </c>
      <c r="D109" s="44" t="s">
        <v>2788</v>
      </c>
      <c r="E109" s="29" t="s">
        <v>4446</v>
      </c>
      <c r="F109" s="2042" t="s">
        <v>17324</v>
      </c>
      <c r="G109" s="165" t="s">
        <v>559</v>
      </c>
      <c r="H109" s="29" t="str">
        <f t="shared" si="10"/>
        <v xml:space="preserve"> </v>
      </c>
      <c r="I109" s="1825"/>
      <c r="J109" s="192" t="s">
        <v>3516</v>
      </c>
      <c r="K109" s="164" t="s">
        <v>3781</v>
      </c>
      <c r="L109" s="181">
        <v>40</v>
      </c>
      <c r="M109" s="184">
        <v>0.69</v>
      </c>
      <c r="N109" s="34" t="s">
        <v>2524</v>
      </c>
      <c r="O109" s="175">
        <v>2954</v>
      </c>
      <c r="P109" s="29" t="s">
        <v>818</v>
      </c>
      <c r="Q109" s="181">
        <v>799</v>
      </c>
      <c r="R109" s="197" t="s">
        <v>2524</v>
      </c>
      <c r="S109" s="181">
        <v>0.56999999999999995</v>
      </c>
      <c r="T109" s="181">
        <v>3.2</v>
      </c>
      <c r="U109" s="181" t="s">
        <v>2667</v>
      </c>
      <c r="V109" s="181">
        <v>1.5</v>
      </c>
      <c r="W109" s="29" t="s">
        <v>3867</v>
      </c>
      <c r="X109" s="186">
        <v>1.5</v>
      </c>
      <c r="Y109" s="192" t="s">
        <v>2658</v>
      </c>
      <c r="Z109" s="2477"/>
      <c r="AA109" s="44" t="s">
        <v>272</v>
      </c>
      <c r="AB109" s="28"/>
      <c r="AC109" s="348" t="str">
        <f t="shared" si="11"/>
        <v xml:space="preserve"> </v>
      </c>
      <c r="AD109" s="28"/>
      <c r="AE109" s="331"/>
      <c r="AF109" s="2158"/>
      <c r="AG109" s="2158"/>
      <c r="AH109" s="2158"/>
      <c r="AI109" s="2158"/>
      <c r="AJ109" s="2552"/>
      <c r="AK109" s="2551">
        <v>52</v>
      </c>
      <c r="AM109" s="2551" t="s">
        <v>19938</v>
      </c>
    </row>
    <row r="110" spans="1:39" s="2551" customFormat="1" ht="12.75" hidden="1" customHeight="1">
      <c r="A110" s="24">
        <f t="shared" si="8"/>
        <v>105</v>
      </c>
      <c r="B110" s="1794" t="s">
        <v>16100</v>
      </c>
      <c r="C110" s="28" t="s">
        <v>3061</v>
      </c>
      <c r="D110" s="44" t="s">
        <v>4865</v>
      </c>
      <c r="E110" s="29" t="s">
        <v>4446</v>
      </c>
      <c r="F110" s="2042" t="s">
        <v>17325</v>
      </c>
      <c r="G110" s="165" t="s">
        <v>559</v>
      </c>
      <c r="H110" s="29" t="str">
        <f t="shared" si="10"/>
        <v xml:space="preserve"> </v>
      </c>
      <c r="I110" s="1825"/>
      <c r="J110" s="192" t="s">
        <v>3516</v>
      </c>
      <c r="K110" s="164" t="s">
        <v>279</v>
      </c>
      <c r="L110" s="181">
        <v>155</v>
      </c>
      <c r="M110" s="173">
        <v>4.3</v>
      </c>
      <c r="N110" s="34" t="s">
        <v>2524</v>
      </c>
      <c r="O110" s="175">
        <v>1216</v>
      </c>
      <c r="P110" s="29" t="s">
        <v>818</v>
      </c>
      <c r="Q110" s="181">
        <v>2.42</v>
      </c>
      <c r="R110" s="186">
        <v>18.02</v>
      </c>
      <c r="S110" s="181">
        <v>0.3</v>
      </c>
      <c r="T110" s="173">
        <v>6</v>
      </c>
      <c r="U110" s="173" t="s">
        <v>2666</v>
      </c>
      <c r="V110" s="181">
        <v>4</v>
      </c>
      <c r="W110" s="29" t="s">
        <v>3867</v>
      </c>
      <c r="X110" s="186">
        <v>3</v>
      </c>
      <c r="Y110" s="192" t="s">
        <v>2658</v>
      </c>
      <c r="Z110" s="2477"/>
      <c r="AA110" s="44" t="s">
        <v>272</v>
      </c>
      <c r="AB110" s="28"/>
      <c r="AC110" s="348" t="str">
        <f t="shared" si="11"/>
        <v xml:space="preserve"> </v>
      </c>
      <c r="AD110" s="28"/>
      <c r="AE110" s="331"/>
      <c r="AF110" s="2158"/>
      <c r="AG110" s="2158"/>
      <c r="AH110" s="2158"/>
      <c r="AI110" s="2158"/>
      <c r="AJ110" s="2552"/>
      <c r="AK110" s="2551">
        <v>52</v>
      </c>
      <c r="AM110" s="2551" t="s">
        <v>19938</v>
      </c>
    </row>
    <row r="111" spans="1:39" ht="12.75" hidden="1" customHeight="1">
      <c r="A111" s="24">
        <f t="shared" si="8"/>
        <v>106</v>
      </c>
      <c r="B111" s="1794" t="s">
        <v>16101</v>
      </c>
      <c r="C111" s="28" t="s">
        <v>3062</v>
      </c>
      <c r="D111" s="44" t="s">
        <v>4193</v>
      </c>
      <c r="E111" s="166" t="s">
        <v>4446</v>
      </c>
      <c r="F111" s="2042" t="s">
        <v>17326</v>
      </c>
      <c r="G111" s="165" t="s">
        <v>559</v>
      </c>
      <c r="H111" s="29" t="str">
        <f t="shared" si="10"/>
        <v xml:space="preserve"> </v>
      </c>
      <c r="I111" s="1825"/>
      <c r="J111" s="192" t="s">
        <v>3516</v>
      </c>
      <c r="K111" s="164" t="s">
        <v>3781</v>
      </c>
      <c r="L111" s="181">
        <v>120</v>
      </c>
      <c r="M111" s="184">
        <v>0.68</v>
      </c>
      <c r="N111" s="34" t="s">
        <v>2524</v>
      </c>
      <c r="O111" s="175">
        <v>2733</v>
      </c>
      <c r="P111" s="29" t="s">
        <v>818</v>
      </c>
      <c r="Q111" s="181">
        <v>714</v>
      </c>
      <c r="R111" s="34" t="s">
        <v>2524</v>
      </c>
      <c r="S111" s="181">
        <v>0.53</v>
      </c>
      <c r="T111" s="181">
        <v>1.29</v>
      </c>
      <c r="U111" s="181" t="s">
        <v>2667</v>
      </c>
      <c r="V111" s="181">
        <v>1</v>
      </c>
      <c r="W111" s="29" t="s">
        <v>3867</v>
      </c>
      <c r="X111" s="186">
        <v>1</v>
      </c>
      <c r="Y111" s="192" t="s">
        <v>2658</v>
      </c>
      <c r="Z111" s="2477"/>
      <c r="AA111" s="44" t="s">
        <v>272</v>
      </c>
      <c r="AB111" s="28"/>
      <c r="AC111" s="348" t="str">
        <f t="shared" si="11"/>
        <v xml:space="preserve"> </v>
      </c>
      <c r="AD111" s="28"/>
      <c r="AE111" s="331"/>
      <c r="AF111" s="2158"/>
      <c r="AG111" s="2158"/>
      <c r="AH111" s="2158"/>
      <c r="AI111" s="2158"/>
      <c r="AJ111" s="2552"/>
      <c r="AK111" s="2551">
        <v>53</v>
      </c>
      <c r="AL111" s="2551"/>
      <c r="AM111" s="975" t="s">
        <v>19938</v>
      </c>
    </row>
    <row r="112" spans="1:39" ht="12.75" hidden="1" customHeight="1">
      <c r="A112" s="24">
        <f t="shared" si="8"/>
        <v>107</v>
      </c>
      <c r="B112" s="1794" t="s">
        <v>16102</v>
      </c>
      <c r="C112" s="28" t="s">
        <v>3063</v>
      </c>
      <c r="D112" s="44" t="s">
        <v>1327</v>
      </c>
      <c r="E112" s="166" t="s">
        <v>4446</v>
      </c>
      <c r="F112" s="2042" t="s">
        <v>17327</v>
      </c>
      <c r="G112" s="165" t="s">
        <v>559</v>
      </c>
      <c r="H112" s="29" t="str">
        <f t="shared" si="10"/>
        <v xml:space="preserve"> </v>
      </c>
      <c r="I112" s="1825"/>
      <c r="J112" s="192" t="s">
        <v>17215</v>
      </c>
      <c r="K112" s="164" t="s">
        <v>3781</v>
      </c>
      <c r="L112" s="181">
        <v>100</v>
      </c>
      <c r="M112" s="173">
        <v>2.5</v>
      </c>
      <c r="N112" s="34" t="s">
        <v>2524</v>
      </c>
      <c r="O112" s="175">
        <v>2500</v>
      </c>
      <c r="P112" s="29" t="s">
        <v>818</v>
      </c>
      <c r="Q112" s="181">
        <v>737</v>
      </c>
      <c r="R112" s="34" t="s">
        <v>2524</v>
      </c>
      <c r="S112" s="181">
        <v>2.12</v>
      </c>
      <c r="T112" s="181">
        <v>5.4</v>
      </c>
      <c r="U112" s="181" t="s">
        <v>2667</v>
      </c>
      <c r="V112" s="181">
        <v>1</v>
      </c>
      <c r="W112" s="29" t="s">
        <v>3867</v>
      </c>
      <c r="X112" s="181">
        <v>1</v>
      </c>
      <c r="Y112" s="192" t="s">
        <v>2658</v>
      </c>
      <c r="Z112" s="2477"/>
      <c r="AA112" s="44" t="s">
        <v>272</v>
      </c>
      <c r="AB112" s="28"/>
      <c r="AC112" s="348" t="str">
        <f t="shared" si="11"/>
        <v xml:space="preserve"> </v>
      </c>
      <c r="AD112" s="28"/>
      <c r="AE112" s="331"/>
      <c r="AF112" s="2158"/>
      <c r="AG112" s="2158"/>
      <c r="AH112" s="2158"/>
      <c r="AI112" s="2158"/>
      <c r="AJ112" s="2552"/>
      <c r="AK112" s="2551">
        <v>53</v>
      </c>
      <c r="AL112" s="2551"/>
      <c r="AM112" s="975" t="s">
        <v>19938</v>
      </c>
    </row>
    <row r="113" spans="1:39" s="2551" customFormat="1" ht="12.75" hidden="1" customHeight="1">
      <c r="A113" s="24">
        <f t="shared" si="8"/>
        <v>108</v>
      </c>
      <c r="B113" s="1794" t="s">
        <v>16103</v>
      </c>
      <c r="C113" s="28" t="s">
        <v>3064</v>
      </c>
      <c r="D113" s="44" t="s">
        <v>4186</v>
      </c>
      <c r="E113" s="29" t="s">
        <v>4446</v>
      </c>
      <c r="F113" s="2042" t="s">
        <v>17328</v>
      </c>
      <c r="G113" s="165" t="s">
        <v>559</v>
      </c>
      <c r="H113" s="29" t="str">
        <f t="shared" si="10"/>
        <v xml:space="preserve"> </v>
      </c>
      <c r="I113" s="1825"/>
      <c r="J113" s="192" t="s">
        <v>3516</v>
      </c>
      <c r="K113" s="164" t="s">
        <v>279</v>
      </c>
      <c r="L113" s="181">
        <v>155</v>
      </c>
      <c r="M113" s="173">
        <v>4.3</v>
      </c>
      <c r="N113" s="34" t="s">
        <v>2524</v>
      </c>
      <c r="O113" s="175">
        <v>1389</v>
      </c>
      <c r="P113" s="29" t="s">
        <v>818</v>
      </c>
      <c r="Q113" s="181">
        <v>2.42</v>
      </c>
      <c r="R113" s="181">
        <v>18.02</v>
      </c>
      <c r="S113" s="181">
        <v>0.3</v>
      </c>
      <c r="T113" s="181">
        <v>6</v>
      </c>
      <c r="U113" s="181" t="s">
        <v>2666</v>
      </c>
      <c r="V113" s="181">
        <v>4</v>
      </c>
      <c r="W113" s="29" t="s">
        <v>3867</v>
      </c>
      <c r="X113" s="186">
        <v>3</v>
      </c>
      <c r="Y113" s="192" t="s">
        <v>2658</v>
      </c>
      <c r="Z113" s="2477"/>
      <c r="AA113" s="44" t="s">
        <v>272</v>
      </c>
      <c r="AB113" s="28"/>
      <c r="AC113" s="348" t="str">
        <f t="shared" si="11"/>
        <v xml:space="preserve"> </v>
      </c>
      <c r="AD113" s="28"/>
      <c r="AE113" s="331"/>
      <c r="AF113" s="2158"/>
      <c r="AG113" s="2158"/>
      <c r="AH113" s="2158"/>
      <c r="AI113" s="2158"/>
      <c r="AJ113" s="2552"/>
      <c r="AK113" s="2551">
        <v>53</v>
      </c>
      <c r="AM113" s="2551" t="s">
        <v>19938</v>
      </c>
    </row>
    <row r="114" spans="1:39" s="2551" customFormat="1" ht="12.75" hidden="1" customHeight="1">
      <c r="A114" s="24">
        <f t="shared" si="8"/>
        <v>109</v>
      </c>
      <c r="B114" s="1794" t="s">
        <v>16104</v>
      </c>
      <c r="C114" s="28" t="s">
        <v>3981</v>
      </c>
      <c r="D114" s="44" t="s">
        <v>1453</v>
      </c>
      <c r="E114" s="29" t="s">
        <v>4446</v>
      </c>
      <c r="F114" s="2042" t="s">
        <v>17329</v>
      </c>
      <c r="G114" s="165" t="s">
        <v>559</v>
      </c>
      <c r="H114" s="29" t="str">
        <f t="shared" si="10"/>
        <v xml:space="preserve"> </v>
      </c>
      <c r="I114" s="1825"/>
      <c r="J114" s="192" t="s">
        <v>3516</v>
      </c>
      <c r="K114" s="164" t="s">
        <v>3781</v>
      </c>
      <c r="L114" s="181">
        <v>40</v>
      </c>
      <c r="M114" s="173">
        <v>3.1</v>
      </c>
      <c r="N114" s="34" t="s">
        <v>2524</v>
      </c>
      <c r="O114" s="175">
        <v>2500</v>
      </c>
      <c r="P114" s="29" t="s">
        <v>818</v>
      </c>
      <c r="Q114" s="181">
        <v>799</v>
      </c>
      <c r="R114" s="34" t="s">
        <v>2524</v>
      </c>
      <c r="S114" s="181">
        <v>0.55000000000000004</v>
      </c>
      <c r="T114" s="181">
        <v>3.94</v>
      </c>
      <c r="U114" s="181" t="s">
        <v>2667</v>
      </c>
      <c r="V114" s="181">
        <v>1.5</v>
      </c>
      <c r="W114" s="29" t="s">
        <v>3867</v>
      </c>
      <c r="X114" s="186">
        <v>1</v>
      </c>
      <c r="Y114" s="192" t="s">
        <v>2658</v>
      </c>
      <c r="Z114" s="2477"/>
      <c r="AA114" s="44" t="s">
        <v>272</v>
      </c>
      <c r="AB114" s="28"/>
      <c r="AC114" s="348" t="str">
        <f t="shared" si="11"/>
        <v xml:space="preserve"> </v>
      </c>
      <c r="AD114" s="28"/>
      <c r="AE114" s="331"/>
      <c r="AF114" s="2158"/>
      <c r="AG114" s="2158"/>
      <c r="AH114" s="2158"/>
      <c r="AI114" s="2158"/>
      <c r="AJ114" s="2552"/>
      <c r="AK114" s="2551">
        <v>53</v>
      </c>
      <c r="AM114" s="2551" t="s">
        <v>19938</v>
      </c>
    </row>
    <row r="115" spans="1:39" s="2551" customFormat="1" ht="12.75" hidden="1" customHeight="1">
      <c r="A115" s="24">
        <f t="shared" si="8"/>
        <v>110</v>
      </c>
      <c r="B115" s="1794" t="s">
        <v>16105</v>
      </c>
      <c r="C115" s="28" t="s">
        <v>3066</v>
      </c>
      <c r="D115" s="44" t="s">
        <v>1026</v>
      </c>
      <c r="E115" s="29" t="s">
        <v>4446</v>
      </c>
      <c r="F115" s="2042" t="s">
        <v>17330</v>
      </c>
      <c r="G115" s="165" t="s">
        <v>559</v>
      </c>
      <c r="H115" s="29" t="str">
        <f t="shared" si="10"/>
        <v xml:space="preserve"> </v>
      </c>
      <c r="I115" s="1825"/>
      <c r="J115" s="192" t="s">
        <v>3516</v>
      </c>
      <c r="K115" s="164" t="s">
        <v>3874</v>
      </c>
      <c r="L115" s="181">
        <v>120</v>
      </c>
      <c r="M115" s="184">
        <v>2.56</v>
      </c>
      <c r="N115" s="175">
        <v>2733</v>
      </c>
      <c r="O115" s="175">
        <v>0</v>
      </c>
      <c r="P115" s="29" t="s">
        <v>818</v>
      </c>
      <c r="Q115" s="181">
        <v>717</v>
      </c>
      <c r="R115" s="34" t="s">
        <v>2524</v>
      </c>
      <c r="S115" s="181">
        <v>0.51</v>
      </c>
      <c r="T115" s="181">
        <v>2.8</v>
      </c>
      <c r="U115" s="181" t="s">
        <v>2667</v>
      </c>
      <c r="V115" s="181">
        <v>1</v>
      </c>
      <c r="W115" s="29" t="s">
        <v>3867</v>
      </c>
      <c r="X115" s="186">
        <v>1</v>
      </c>
      <c r="Y115" s="192" t="s">
        <v>2658</v>
      </c>
      <c r="Z115" s="2477"/>
      <c r="AA115" s="44" t="s">
        <v>272</v>
      </c>
      <c r="AB115" s="28"/>
      <c r="AC115" s="348" t="str">
        <f t="shared" si="11"/>
        <v xml:space="preserve"> </v>
      </c>
      <c r="AD115" s="28"/>
      <c r="AE115" s="331"/>
      <c r="AF115" s="2158"/>
      <c r="AG115" s="2158"/>
      <c r="AH115" s="2158"/>
      <c r="AI115" s="2158"/>
      <c r="AJ115" s="2552"/>
      <c r="AK115" s="2551">
        <v>53</v>
      </c>
      <c r="AM115" s="2551" t="s">
        <v>19938</v>
      </c>
    </row>
    <row r="116" spans="1:39" s="2551" customFormat="1" ht="12.75" hidden="1" customHeight="1">
      <c r="A116" s="24">
        <f t="shared" si="8"/>
        <v>111</v>
      </c>
      <c r="B116" s="1794" t="s">
        <v>16106</v>
      </c>
      <c r="C116" s="28" t="s">
        <v>3067</v>
      </c>
      <c r="D116" s="44" t="s">
        <v>1453</v>
      </c>
      <c r="E116" s="29" t="s">
        <v>4446</v>
      </c>
      <c r="F116" s="2042" t="s">
        <v>17331</v>
      </c>
      <c r="G116" s="165" t="s">
        <v>559</v>
      </c>
      <c r="H116" s="29" t="str">
        <f t="shared" si="10"/>
        <v xml:space="preserve"> </v>
      </c>
      <c r="I116" s="1825"/>
      <c r="J116" s="192" t="s">
        <v>3516</v>
      </c>
      <c r="K116" s="164" t="s">
        <v>3874</v>
      </c>
      <c r="L116" s="181">
        <v>120</v>
      </c>
      <c r="M116" s="173">
        <v>2.12</v>
      </c>
      <c r="N116" s="175">
        <v>466</v>
      </c>
      <c r="O116" s="175">
        <v>233</v>
      </c>
      <c r="P116" s="29" t="s">
        <v>818</v>
      </c>
      <c r="Q116" s="181">
        <v>717</v>
      </c>
      <c r="R116" s="34" t="s">
        <v>2524</v>
      </c>
      <c r="S116" s="173">
        <v>2</v>
      </c>
      <c r="T116" s="181">
        <v>2.37</v>
      </c>
      <c r="U116" s="181" t="s">
        <v>2667</v>
      </c>
      <c r="V116" s="24" t="s">
        <v>2663</v>
      </c>
      <c r="W116" s="29" t="s">
        <v>3867</v>
      </c>
      <c r="X116" s="187" t="s">
        <v>2663</v>
      </c>
      <c r="Y116" s="192" t="s">
        <v>2658</v>
      </c>
      <c r="Z116" s="2477"/>
      <c r="AA116" s="44" t="s">
        <v>272</v>
      </c>
      <c r="AB116" s="28"/>
      <c r="AC116" s="348" t="str">
        <f t="shared" si="11"/>
        <v xml:space="preserve"> </v>
      </c>
      <c r="AD116" s="28"/>
      <c r="AE116" s="331"/>
      <c r="AF116" s="2158"/>
      <c r="AG116" s="2158"/>
      <c r="AH116" s="2158"/>
      <c r="AI116" s="2158"/>
      <c r="AJ116" s="2552"/>
      <c r="AK116" s="2551">
        <v>54</v>
      </c>
      <c r="AM116" s="2551" t="s">
        <v>19938</v>
      </c>
    </row>
    <row r="117" spans="1:39" s="2551" customFormat="1" ht="12.75" hidden="1" customHeight="1">
      <c r="A117" s="24">
        <f t="shared" si="8"/>
        <v>112</v>
      </c>
      <c r="B117" s="1794" t="s">
        <v>16107</v>
      </c>
      <c r="C117" s="28" t="s">
        <v>3068</v>
      </c>
      <c r="D117" s="44" t="s">
        <v>616</v>
      </c>
      <c r="E117" s="29" t="s">
        <v>4446</v>
      </c>
      <c r="F117" s="2042" t="s">
        <v>17332</v>
      </c>
      <c r="G117" s="165" t="s">
        <v>559</v>
      </c>
      <c r="H117" s="29" t="str">
        <f t="shared" si="10"/>
        <v xml:space="preserve"> </v>
      </c>
      <c r="I117" s="1825"/>
      <c r="J117" s="192" t="s">
        <v>3516</v>
      </c>
      <c r="K117" s="164" t="s">
        <v>3781</v>
      </c>
      <c r="L117" s="181">
        <v>40</v>
      </c>
      <c r="M117" s="173">
        <v>1.5</v>
      </c>
      <c r="N117" s="175">
        <v>484</v>
      </c>
      <c r="O117" s="175">
        <v>323</v>
      </c>
      <c r="P117" s="29" t="s">
        <v>818</v>
      </c>
      <c r="Q117" s="181">
        <v>799</v>
      </c>
      <c r="R117" s="197" t="s">
        <v>2524</v>
      </c>
      <c r="S117" s="181">
        <v>1.36</v>
      </c>
      <c r="T117" s="181">
        <v>3.3</v>
      </c>
      <c r="U117" s="181" t="s">
        <v>2667</v>
      </c>
      <c r="V117" s="24" t="s">
        <v>2663</v>
      </c>
      <c r="W117" s="29" t="s">
        <v>3867</v>
      </c>
      <c r="X117" s="187" t="s">
        <v>2663</v>
      </c>
      <c r="Y117" s="192" t="s">
        <v>2658</v>
      </c>
      <c r="Z117" s="2477"/>
      <c r="AA117" s="44" t="s">
        <v>272</v>
      </c>
      <c r="AB117" s="28"/>
      <c r="AC117" s="348" t="str">
        <f t="shared" si="11"/>
        <v xml:space="preserve"> </v>
      </c>
      <c r="AD117" s="28"/>
      <c r="AE117" s="331"/>
      <c r="AF117" s="2158"/>
      <c r="AG117" s="2158"/>
      <c r="AH117" s="2158"/>
      <c r="AI117" s="2158"/>
      <c r="AJ117" s="2552"/>
      <c r="AK117" s="2551">
        <v>54</v>
      </c>
      <c r="AM117" s="2551" t="s">
        <v>19938</v>
      </c>
    </row>
    <row r="118" spans="1:39" s="2551" customFormat="1" ht="12.75" hidden="1" customHeight="1">
      <c r="A118" s="24">
        <f t="shared" si="8"/>
        <v>113</v>
      </c>
      <c r="B118" s="1794" t="s">
        <v>16109</v>
      </c>
      <c r="C118" s="28" t="s">
        <v>3069</v>
      </c>
      <c r="D118" s="44" t="s">
        <v>4190</v>
      </c>
      <c r="E118" s="29" t="s">
        <v>4443</v>
      </c>
      <c r="F118" s="2042" t="s">
        <v>17333</v>
      </c>
      <c r="G118" s="165" t="s">
        <v>559</v>
      </c>
      <c r="H118" s="29" t="str">
        <f t="shared" si="10"/>
        <v xml:space="preserve"> </v>
      </c>
      <c r="I118" s="1825"/>
      <c r="J118" s="192" t="s">
        <v>3516</v>
      </c>
      <c r="K118" s="164" t="s">
        <v>4205</v>
      </c>
      <c r="L118" s="181">
        <v>204</v>
      </c>
      <c r="M118" s="173">
        <v>15.5</v>
      </c>
      <c r="N118" s="175">
        <v>288</v>
      </c>
      <c r="O118" s="175">
        <v>192</v>
      </c>
      <c r="P118" s="29" t="s">
        <v>818</v>
      </c>
      <c r="Q118" s="181">
        <v>7.67</v>
      </c>
      <c r="R118" s="181">
        <v>18.02</v>
      </c>
      <c r="S118" s="181">
        <v>0.5</v>
      </c>
      <c r="T118" s="181">
        <v>18</v>
      </c>
      <c r="U118" s="181" t="s">
        <v>2668</v>
      </c>
      <c r="V118" s="181">
        <v>1.5</v>
      </c>
      <c r="W118" s="29" t="s">
        <v>3867</v>
      </c>
      <c r="X118" s="186">
        <v>1</v>
      </c>
      <c r="Y118" s="192" t="s">
        <v>2662</v>
      </c>
      <c r="Z118" s="2477"/>
      <c r="AA118" s="44" t="s">
        <v>272</v>
      </c>
      <c r="AB118" s="28"/>
      <c r="AC118" s="348" t="str">
        <f t="shared" si="11"/>
        <v xml:space="preserve"> </v>
      </c>
      <c r="AD118" s="28"/>
      <c r="AE118" s="331"/>
      <c r="AF118" s="2158"/>
      <c r="AG118" s="2158"/>
      <c r="AH118" s="2158"/>
      <c r="AI118" s="2158"/>
      <c r="AJ118" s="2552"/>
      <c r="AK118" s="2551">
        <v>54</v>
      </c>
      <c r="AM118" s="2551" t="s">
        <v>19938</v>
      </c>
    </row>
    <row r="119" spans="1:39" s="2551" customFormat="1" ht="12.75" hidden="1" customHeight="1">
      <c r="A119" s="24">
        <f t="shared" si="8"/>
        <v>114</v>
      </c>
      <c r="B119" s="1794" t="s">
        <v>16110</v>
      </c>
      <c r="C119" s="28" t="s">
        <v>1820</v>
      </c>
      <c r="D119" s="44" t="s">
        <v>1026</v>
      </c>
      <c r="E119" s="29" t="s">
        <v>2413</v>
      </c>
      <c r="F119" s="2042" t="s">
        <v>17334</v>
      </c>
      <c r="G119" s="165" t="s">
        <v>559</v>
      </c>
      <c r="H119" s="29" t="str">
        <f t="shared" si="10"/>
        <v xml:space="preserve"> </v>
      </c>
      <c r="I119" s="1825"/>
      <c r="J119" s="192" t="s">
        <v>17239</v>
      </c>
      <c r="K119" s="164" t="s">
        <v>3875</v>
      </c>
      <c r="L119" s="181">
        <v>163</v>
      </c>
      <c r="M119" s="184">
        <v>1.05</v>
      </c>
      <c r="N119" s="175">
        <v>36</v>
      </c>
      <c r="O119" s="175">
        <v>18</v>
      </c>
      <c r="P119" s="29" t="s">
        <v>818</v>
      </c>
      <c r="Q119" s="181">
        <v>797</v>
      </c>
      <c r="R119" s="34" t="s">
        <v>2524</v>
      </c>
      <c r="S119" s="181">
        <v>0.54</v>
      </c>
      <c r="T119" s="181">
        <v>1.25</v>
      </c>
      <c r="U119" s="181" t="s">
        <v>2667</v>
      </c>
      <c r="V119" s="24" t="s">
        <v>2663</v>
      </c>
      <c r="W119" s="29" t="s">
        <v>3867</v>
      </c>
      <c r="X119" s="187" t="s">
        <v>2663</v>
      </c>
      <c r="Y119" s="192" t="s">
        <v>2658</v>
      </c>
      <c r="Z119" s="2477"/>
      <c r="AA119" s="44" t="s">
        <v>272</v>
      </c>
      <c r="AB119" s="28"/>
      <c r="AC119" s="348" t="str">
        <f t="shared" si="11"/>
        <v xml:space="preserve"> </v>
      </c>
      <c r="AD119" s="28"/>
      <c r="AE119" s="331"/>
      <c r="AF119" s="2158"/>
      <c r="AG119" s="2158"/>
      <c r="AH119" s="2158"/>
      <c r="AI119" s="2158"/>
      <c r="AJ119" s="2552"/>
      <c r="AK119" s="2551">
        <v>54</v>
      </c>
      <c r="AM119" s="2551" t="s">
        <v>19938</v>
      </c>
    </row>
    <row r="120" spans="1:39" s="2551" customFormat="1" ht="12.75" hidden="1" customHeight="1">
      <c r="A120" s="24">
        <f t="shared" si="8"/>
        <v>115</v>
      </c>
      <c r="B120" s="1794" t="s">
        <v>16111</v>
      </c>
      <c r="C120" s="28" t="s">
        <v>1822</v>
      </c>
      <c r="D120" s="44" t="s">
        <v>1821</v>
      </c>
      <c r="E120" s="29" t="s">
        <v>4446</v>
      </c>
      <c r="F120" s="2042" t="s">
        <v>17335</v>
      </c>
      <c r="G120" s="165" t="s">
        <v>559</v>
      </c>
      <c r="H120" s="29" t="str">
        <f t="shared" si="10"/>
        <v xml:space="preserve"> </v>
      </c>
      <c r="I120" s="1825"/>
      <c r="J120" s="192" t="s">
        <v>3516</v>
      </c>
      <c r="K120" s="164" t="s">
        <v>3781</v>
      </c>
      <c r="L120" s="181">
        <v>40</v>
      </c>
      <c r="M120" s="173">
        <v>1.9</v>
      </c>
      <c r="N120" s="175">
        <v>592</v>
      </c>
      <c r="O120" s="175">
        <v>296</v>
      </c>
      <c r="P120" s="29" t="s">
        <v>818</v>
      </c>
      <c r="Q120" s="181">
        <v>799</v>
      </c>
      <c r="R120" s="34" t="s">
        <v>2524</v>
      </c>
      <c r="S120" s="181">
        <v>1.79</v>
      </c>
      <c r="T120" s="181">
        <v>3.2</v>
      </c>
      <c r="U120" s="181" t="s">
        <v>2667</v>
      </c>
      <c r="V120" s="24" t="s">
        <v>2663</v>
      </c>
      <c r="W120" s="29" t="s">
        <v>3867</v>
      </c>
      <c r="X120" s="187" t="s">
        <v>2663</v>
      </c>
      <c r="Y120" s="192" t="s">
        <v>2658</v>
      </c>
      <c r="Z120" s="2477"/>
      <c r="AA120" s="44" t="s">
        <v>272</v>
      </c>
      <c r="AB120" s="28"/>
      <c r="AC120" s="348" t="str">
        <f t="shared" si="11"/>
        <v xml:space="preserve"> </v>
      </c>
      <c r="AD120" s="28"/>
      <c r="AE120" s="331"/>
      <c r="AF120" s="2158"/>
      <c r="AG120" s="2158"/>
      <c r="AH120" s="2158"/>
      <c r="AI120" s="2158"/>
      <c r="AJ120" s="2552"/>
      <c r="AK120" s="2551">
        <v>55</v>
      </c>
      <c r="AM120" s="2551" t="s">
        <v>19938</v>
      </c>
    </row>
    <row r="121" spans="1:39" s="2551" customFormat="1" ht="12.75" hidden="1" customHeight="1">
      <c r="A121" s="24">
        <f t="shared" si="8"/>
        <v>116</v>
      </c>
      <c r="B121" s="1794" t="s">
        <v>16113</v>
      </c>
      <c r="C121" s="28" t="s">
        <v>1823</v>
      </c>
      <c r="D121" s="44" t="s">
        <v>4197</v>
      </c>
      <c r="E121" s="29" t="s">
        <v>4446</v>
      </c>
      <c r="F121" s="2042" t="s">
        <v>17336</v>
      </c>
      <c r="G121" s="165" t="s">
        <v>559</v>
      </c>
      <c r="H121" s="29" t="str">
        <f t="shared" si="10"/>
        <v xml:space="preserve"> </v>
      </c>
      <c r="I121" s="1825"/>
      <c r="J121" s="192" t="s">
        <v>3516</v>
      </c>
      <c r="K121" s="164" t="s">
        <v>3876</v>
      </c>
      <c r="L121" s="181">
        <v>40</v>
      </c>
      <c r="M121" s="184">
        <v>0.91</v>
      </c>
      <c r="N121" s="34" t="s">
        <v>2524</v>
      </c>
      <c r="O121" s="175">
        <v>1237</v>
      </c>
      <c r="P121" s="29" t="s">
        <v>818</v>
      </c>
      <c r="Q121" s="181">
        <v>802</v>
      </c>
      <c r="R121" s="34" t="s">
        <v>2524</v>
      </c>
      <c r="S121" s="181">
        <v>0.52</v>
      </c>
      <c r="T121" s="181">
        <v>1.87</v>
      </c>
      <c r="U121" s="181" t="s">
        <v>2667</v>
      </c>
      <c r="V121" s="24" t="s">
        <v>2663</v>
      </c>
      <c r="W121" s="29" t="s">
        <v>3867</v>
      </c>
      <c r="X121" s="187" t="s">
        <v>2663</v>
      </c>
      <c r="Y121" s="192" t="s">
        <v>2658</v>
      </c>
      <c r="Z121" s="2477"/>
      <c r="AA121" s="44" t="s">
        <v>272</v>
      </c>
      <c r="AB121" s="28"/>
      <c r="AC121" s="348" t="str">
        <f t="shared" si="11"/>
        <v xml:space="preserve"> </v>
      </c>
      <c r="AD121" s="28"/>
      <c r="AE121" s="331"/>
      <c r="AF121" s="2158"/>
      <c r="AG121" s="2158"/>
      <c r="AH121" s="2158"/>
      <c r="AI121" s="2158"/>
      <c r="AJ121" s="2552"/>
      <c r="AK121" s="2551">
        <v>55</v>
      </c>
      <c r="AM121" s="2551" t="s">
        <v>19938</v>
      </c>
    </row>
    <row r="122" spans="1:39" s="2551" customFormat="1" ht="12.75" hidden="1" customHeight="1">
      <c r="A122" s="24">
        <f t="shared" si="8"/>
        <v>117</v>
      </c>
      <c r="B122" s="1794" t="s">
        <v>16114</v>
      </c>
      <c r="C122" s="28" t="s">
        <v>1824</v>
      </c>
      <c r="D122" s="44" t="s">
        <v>4190</v>
      </c>
      <c r="E122" s="29" t="s">
        <v>4446</v>
      </c>
      <c r="F122" s="2042" t="s">
        <v>17337</v>
      </c>
      <c r="G122" s="165" t="s">
        <v>559</v>
      </c>
      <c r="H122" s="29" t="str">
        <f t="shared" si="10"/>
        <v xml:space="preserve"> </v>
      </c>
      <c r="I122" s="1825"/>
      <c r="J122" s="192" t="s">
        <v>3516</v>
      </c>
      <c r="K122" s="164" t="s">
        <v>279</v>
      </c>
      <c r="L122" s="181">
        <v>155</v>
      </c>
      <c r="M122" s="173">
        <v>4.3</v>
      </c>
      <c r="N122" s="34" t="s">
        <v>2524</v>
      </c>
      <c r="O122" s="175">
        <v>481</v>
      </c>
      <c r="P122" s="29" t="s">
        <v>818</v>
      </c>
      <c r="Q122" s="181">
        <v>2.42</v>
      </c>
      <c r="R122" s="181">
        <v>18.02</v>
      </c>
      <c r="S122" s="181">
        <v>0.3</v>
      </c>
      <c r="T122" s="181">
        <v>6</v>
      </c>
      <c r="U122" s="181" t="s">
        <v>2666</v>
      </c>
      <c r="V122" s="181">
        <v>2.5</v>
      </c>
      <c r="W122" s="29" t="s">
        <v>3867</v>
      </c>
      <c r="X122" s="186">
        <v>2</v>
      </c>
      <c r="Y122" s="192" t="s">
        <v>2658</v>
      </c>
      <c r="Z122" s="2477"/>
      <c r="AA122" s="44" t="s">
        <v>272</v>
      </c>
      <c r="AB122" s="28"/>
      <c r="AC122" s="348" t="str">
        <f t="shared" si="11"/>
        <v xml:space="preserve"> </v>
      </c>
      <c r="AD122" s="28"/>
      <c r="AE122" s="331"/>
      <c r="AF122" s="2158"/>
      <c r="AG122" s="2158"/>
      <c r="AH122" s="2158"/>
      <c r="AI122" s="2158"/>
      <c r="AJ122" s="2552"/>
      <c r="AK122" s="2551">
        <v>55</v>
      </c>
      <c r="AM122" s="2551" t="s">
        <v>19938</v>
      </c>
    </row>
    <row r="123" spans="1:39" ht="12.75" hidden="1" customHeight="1">
      <c r="A123" s="24">
        <f t="shared" si="8"/>
        <v>118</v>
      </c>
      <c r="B123" s="1794" t="s">
        <v>16115</v>
      </c>
      <c r="C123" s="28" t="s">
        <v>1825</v>
      </c>
      <c r="D123" s="44" t="s">
        <v>1453</v>
      </c>
      <c r="E123" s="166" t="s">
        <v>4446</v>
      </c>
      <c r="F123" s="2042" t="s">
        <v>17338</v>
      </c>
      <c r="G123" s="165" t="s">
        <v>559</v>
      </c>
      <c r="H123" s="29" t="str">
        <f t="shared" si="10"/>
        <v xml:space="preserve"> </v>
      </c>
      <c r="I123" s="1825"/>
      <c r="J123" s="192" t="s">
        <v>3516</v>
      </c>
      <c r="K123" s="164" t="s">
        <v>3876</v>
      </c>
      <c r="L123" s="181">
        <v>40</v>
      </c>
      <c r="M123" s="173">
        <v>1.92</v>
      </c>
      <c r="N123" s="178">
        <v>91.6</v>
      </c>
      <c r="O123" s="178">
        <v>45.8</v>
      </c>
      <c r="P123" s="29" t="s">
        <v>818</v>
      </c>
      <c r="Q123" s="181">
        <v>802</v>
      </c>
      <c r="R123" s="199" t="s">
        <v>2524</v>
      </c>
      <c r="S123" s="181">
        <v>0.96</v>
      </c>
      <c r="T123" s="181">
        <v>2.27</v>
      </c>
      <c r="U123" s="181" t="s">
        <v>2667</v>
      </c>
      <c r="V123" s="24" t="s">
        <v>2663</v>
      </c>
      <c r="W123" s="29" t="s">
        <v>3867</v>
      </c>
      <c r="X123" s="26" t="s">
        <v>2663</v>
      </c>
      <c r="Y123" s="192" t="s">
        <v>2658</v>
      </c>
      <c r="Z123" s="2477"/>
      <c r="AA123" s="44" t="s">
        <v>272</v>
      </c>
      <c r="AB123" s="28"/>
      <c r="AC123" s="348" t="str">
        <f t="shared" si="11"/>
        <v xml:space="preserve"> </v>
      </c>
      <c r="AD123" s="28"/>
      <c r="AE123" s="331"/>
      <c r="AF123" s="2158"/>
      <c r="AG123" s="2158"/>
      <c r="AH123" s="2158"/>
      <c r="AI123" s="2158"/>
      <c r="AJ123" s="2552"/>
      <c r="AK123" s="2551">
        <v>55</v>
      </c>
      <c r="AL123" s="2551"/>
      <c r="AM123" s="975" t="s">
        <v>19938</v>
      </c>
    </row>
    <row r="124" spans="1:39" ht="12.75" hidden="1" customHeight="1">
      <c r="A124" s="24">
        <f t="shared" si="8"/>
        <v>119</v>
      </c>
      <c r="B124" s="1794" t="s">
        <v>16116</v>
      </c>
      <c r="C124" s="28" t="s">
        <v>1826</v>
      </c>
      <c r="D124" s="44" t="s">
        <v>4199</v>
      </c>
      <c r="E124" s="166" t="s">
        <v>4446</v>
      </c>
      <c r="F124" s="2042" t="s">
        <v>17339</v>
      </c>
      <c r="G124" s="165" t="s">
        <v>559</v>
      </c>
      <c r="H124" s="29" t="str">
        <f t="shared" si="10"/>
        <v xml:space="preserve"> </v>
      </c>
      <c r="I124" s="1825"/>
      <c r="J124" s="192" t="s">
        <v>3516</v>
      </c>
      <c r="K124" s="164" t="s">
        <v>530</v>
      </c>
      <c r="L124" s="181">
        <v>40</v>
      </c>
      <c r="M124" s="184">
        <v>3.51</v>
      </c>
      <c r="N124" s="34" t="s">
        <v>2524</v>
      </c>
      <c r="O124" s="175">
        <v>1789</v>
      </c>
      <c r="P124" s="29" t="s">
        <v>818</v>
      </c>
      <c r="Q124" s="181">
        <v>765</v>
      </c>
      <c r="R124" s="34" t="s">
        <v>2524</v>
      </c>
      <c r="S124" s="181">
        <v>0.54</v>
      </c>
      <c r="T124" s="181">
        <v>3.79</v>
      </c>
      <c r="U124" s="181" t="s">
        <v>2667</v>
      </c>
      <c r="V124" s="181">
        <v>1.5</v>
      </c>
      <c r="W124" s="29" t="s">
        <v>3867</v>
      </c>
      <c r="X124" s="181">
        <v>1</v>
      </c>
      <c r="Y124" s="192" t="s">
        <v>2658</v>
      </c>
      <c r="Z124" s="2477"/>
      <c r="AA124" s="44" t="s">
        <v>272</v>
      </c>
      <c r="AB124" s="28"/>
      <c r="AC124" s="348" t="str">
        <f t="shared" si="11"/>
        <v xml:space="preserve"> </v>
      </c>
      <c r="AD124" s="28"/>
      <c r="AE124" s="331"/>
      <c r="AF124" s="2158"/>
      <c r="AG124" s="2158"/>
      <c r="AH124" s="2158"/>
      <c r="AI124" s="2158"/>
      <c r="AJ124" s="2552"/>
      <c r="AK124" s="2551">
        <v>61</v>
      </c>
      <c r="AL124" s="2551"/>
      <c r="AM124" s="975" t="s">
        <v>19938</v>
      </c>
    </row>
    <row r="125" spans="1:39" s="2551" customFormat="1" ht="12.75" hidden="1" customHeight="1">
      <c r="A125" s="24">
        <f t="shared" si="8"/>
        <v>120</v>
      </c>
      <c r="B125" s="1794" t="s">
        <v>16123</v>
      </c>
      <c r="C125" s="28" t="s">
        <v>4695</v>
      </c>
      <c r="D125" s="44" t="s">
        <v>4689</v>
      </c>
      <c r="E125" s="29" t="s">
        <v>4443</v>
      </c>
      <c r="F125" s="2042" t="s">
        <v>17340</v>
      </c>
      <c r="G125" s="165" t="s">
        <v>559</v>
      </c>
      <c r="H125" s="29" t="str">
        <f t="shared" si="10"/>
        <v xml:space="preserve"> </v>
      </c>
      <c r="I125" s="1825"/>
      <c r="J125" s="192" t="s">
        <v>3516</v>
      </c>
      <c r="K125" s="164" t="s">
        <v>3877</v>
      </c>
      <c r="L125" s="181">
        <v>74</v>
      </c>
      <c r="M125" s="173">
        <v>43.6</v>
      </c>
      <c r="N125" s="175">
        <v>23</v>
      </c>
      <c r="O125" s="175">
        <v>0</v>
      </c>
      <c r="P125" s="29" t="s">
        <v>2572</v>
      </c>
      <c r="Q125" s="181">
        <v>752</v>
      </c>
      <c r="R125" s="34" t="s">
        <v>2524</v>
      </c>
      <c r="S125" s="181">
        <v>40.5</v>
      </c>
      <c r="T125" s="181">
        <v>43.5</v>
      </c>
      <c r="U125" s="181" t="s">
        <v>2670</v>
      </c>
      <c r="V125" s="181">
        <v>1.5</v>
      </c>
      <c r="W125" s="29" t="s">
        <v>3867</v>
      </c>
      <c r="X125" s="186">
        <v>1.5</v>
      </c>
      <c r="Y125" s="192" t="s">
        <v>2661</v>
      </c>
      <c r="Z125" s="2477"/>
      <c r="AA125" s="44" t="s">
        <v>273</v>
      </c>
      <c r="AB125" s="28"/>
      <c r="AC125" s="348" t="str">
        <f t="shared" si="11"/>
        <v xml:space="preserve"> </v>
      </c>
      <c r="AD125" s="28"/>
      <c r="AE125" s="331"/>
      <c r="AF125" s="2158"/>
      <c r="AG125" s="2158"/>
      <c r="AH125" s="2158"/>
      <c r="AI125" s="2158"/>
      <c r="AJ125" s="2552"/>
      <c r="AK125" s="2551">
        <v>61</v>
      </c>
      <c r="AM125" s="2551" t="s">
        <v>19938</v>
      </c>
    </row>
    <row r="126" spans="1:39" s="2551" customFormat="1" ht="12.75" hidden="1" customHeight="1">
      <c r="A126" s="24">
        <f t="shared" si="8"/>
        <v>121</v>
      </c>
      <c r="B126" s="1794" t="s">
        <v>16124</v>
      </c>
      <c r="C126" s="28" t="s">
        <v>4696</v>
      </c>
      <c r="D126" s="44" t="s">
        <v>4697</v>
      </c>
      <c r="E126" s="29" t="s">
        <v>4443</v>
      </c>
      <c r="F126" s="2042" t="s">
        <v>17341</v>
      </c>
      <c r="G126" s="165" t="s">
        <v>559</v>
      </c>
      <c r="H126" s="29" t="str">
        <f t="shared" si="10"/>
        <v xml:space="preserve"> </v>
      </c>
      <c r="I126" s="1825"/>
      <c r="J126" s="192" t="s">
        <v>17240</v>
      </c>
      <c r="K126" s="164" t="s">
        <v>3877</v>
      </c>
      <c r="L126" s="181">
        <v>74</v>
      </c>
      <c r="M126" s="173">
        <v>43.6</v>
      </c>
      <c r="N126" s="175">
        <v>23</v>
      </c>
      <c r="O126" s="175">
        <v>0</v>
      </c>
      <c r="P126" s="29" t="s">
        <v>2572</v>
      </c>
      <c r="Q126" s="181">
        <v>752</v>
      </c>
      <c r="R126" s="34" t="s">
        <v>2524</v>
      </c>
      <c r="S126" s="181">
        <v>40.5</v>
      </c>
      <c r="T126" s="181">
        <v>43.5</v>
      </c>
      <c r="U126" s="181" t="s">
        <v>2670</v>
      </c>
      <c r="V126" s="181">
        <v>1.5</v>
      </c>
      <c r="W126" s="29" t="s">
        <v>3867</v>
      </c>
      <c r="X126" s="185">
        <v>1.5</v>
      </c>
      <c r="Y126" s="192" t="s">
        <v>2661</v>
      </c>
      <c r="Z126" s="2477"/>
      <c r="AA126" s="44" t="s">
        <v>273</v>
      </c>
      <c r="AB126" s="28"/>
      <c r="AC126" s="348" t="str">
        <f t="shared" si="11"/>
        <v xml:space="preserve"> </v>
      </c>
      <c r="AD126" s="28"/>
      <c r="AE126" s="331"/>
      <c r="AF126" s="2158"/>
      <c r="AG126" s="2158"/>
      <c r="AH126" s="2158"/>
      <c r="AI126" s="2158"/>
      <c r="AJ126" s="2552"/>
      <c r="AK126" s="2551">
        <v>61</v>
      </c>
      <c r="AM126" s="2551" t="s">
        <v>19938</v>
      </c>
    </row>
    <row r="127" spans="1:39" s="2551" customFormat="1" ht="12.75" hidden="1" customHeight="1">
      <c r="A127" s="24">
        <f t="shared" si="8"/>
        <v>122</v>
      </c>
      <c r="B127" s="1794" t="s">
        <v>16125</v>
      </c>
      <c r="C127" s="28" t="s">
        <v>1226</v>
      </c>
      <c r="D127" s="44" t="s">
        <v>3320</v>
      </c>
      <c r="E127" s="29" t="s">
        <v>4442</v>
      </c>
      <c r="F127" s="2042" t="s">
        <v>17342</v>
      </c>
      <c r="G127" s="165" t="s">
        <v>559</v>
      </c>
      <c r="H127" s="29" t="str">
        <f t="shared" si="10"/>
        <v xml:space="preserve"> </v>
      </c>
      <c r="I127" s="1825"/>
      <c r="J127" s="192" t="s">
        <v>17240</v>
      </c>
      <c r="K127" s="164" t="s">
        <v>3877</v>
      </c>
      <c r="L127" s="181">
        <v>74</v>
      </c>
      <c r="M127" s="173">
        <v>43.3</v>
      </c>
      <c r="N127" s="34" t="s">
        <v>2524</v>
      </c>
      <c r="O127" s="175">
        <v>10851</v>
      </c>
      <c r="P127" s="29" t="s">
        <v>818</v>
      </c>
      <c r="Q127" s="181">
        <v>752</v>
      </c>
      <c r="R127" s="34" t="s">
        <v>2524</v>
      </c>
      <c r="S127" s="181">
        <v>0.53</v>
      </c>
      <c r="T127" s="181">
        <v>43.8</v>
      </c>
      <c r="U127" s="181" t="s">
        <v>2670</v>
      </c>
      <c r="V127" s="181">
        <v>2.5</v>
      </c>
      <c r="W127" s="29" t="s">
        <v>3867</v>
      </c>
      <c r="X127" s="186">
        <v>2</v>
      </c>
      <c r="Y127" s="192" t="s">
        <v>2661</v>
      </c>
      <c r="Z127" s="2477"/>
      <c r="AA127" s="44" t="s">
        <v>273</v>
      </c>
      <c r="AB127" s="28"/>
      <c r="AC127" s="348" t="str">
        <f t="shared" si="11"/>
        <v xml:space="preserve"> </v>
      </c>
      <c r="AD127" s="28"/>
      <c r="AE127" s="331"/>
      <c r="AF127" s="2158"/>
      <c r="AG127" s="2158"/>
      <c r="AH127" s="2158"/>
      <c r="AI127" s="2158"/>
      <c r="AJ127" s="2552"/>
      <c r="AK127" s="2551">
        <v>61</v>
      </c>
      <c r="AM127" s="2551" t="s">
        <v>19938</v>
      </c>
    </row>
    <row r="128" spans="1:39" s="2551" customFormat="1" ht="12.75" hidden="1" customHeight="1">
      <c r="A128" s="24">
        <f t="shared" si="8"/>
        <v>123</v>
      </c>
      <c r="B128" s="1794" t="s">
        <v>16127</v>
      </c>
      <c r="C128" s="28" t="s">
        <v>614</v>
      </c>
      <c r="D128" s="44" t="s">
        <v>4375</v>
      </c>
      <c r="E128" s="29" t="s">
        <v>4446</v>
      </c>
      <c r="F128" s="2042" t="s">
        <v>17343</v>
      </c>
      <c r="G128" s="165" t="s">
        <v>559</v>
      </c>
      <c r="H128" s="29" t="str">
        <f t="shared" si="10"/>
        <v xml:space="preserve"> </v>
      </c>
      <c r="I128" s="1825"/>
      <c r="J128" s="192" t="s">
        <v>17240</v>
      </c>
      <c r="K128" s="165" t="s">
        <v>3878</v>
      </c>
      <c r="L128" s="181">
        <v>120</v>
      </c>
      <c r="M128" s="173">
        <v>1.4</v>
      </c>
      <c r="N128" s="34" t="s">
        <v>2524</v>
      </c>
      <c r="O128" s="175">
        <v>10811</v>
      </c>
      <c r="P128" s="29" t="s">
        <v>818</v>
      </c>
      <c r="Q128" s="181">
        <v>702</v>
      </c>
      <c r="R128" s="197" t="s">
        <v>2524</v>
      </c>
      <c r="S128" s="181">
        <v>0.39</v>
      </c>
      <c r="T128" s="181">
        <v>2.8</v>
      </c>
      <c r="U128" s="181" t="s">
        <v>2667</v>
      </c>
      <c r="V128" s="181">
        <v>2.5</v>
      </c>
      <c r="W128" s="29" t="s">
        <v>3867</v>
      </c>
      <c r="X128" s="186">
        <v>2.5</v>
      </c>
      <c r="Y128" s="192" t="s">
        <v>2658</v>
      </c>
      <c r="Z128" s="2477"/>
      <c r="AA128" s="44" t="s">
        <v>272</v>
      </c>
      <c r="AB128" s="28"/>
      <c r="AC128" s="348" t="str">
        <f t="shared" si="11"/>
        <v xml:space="preserve"> </v>
      </c>
      <c r="AD128" s="28"/>
      <c r="AE128" s="331"/>
      <c r="AF128" s="2158"/>
      <c r="AG128" s="2158"/>
      <c r="AH128" s="2158"/>
      <c r="AI128" s="2158"/>
      <c r="AJ128" s="2552"/>
      <c r="AK128" s="2551">
        <v>62</v>
      </c>
      <c r="AM128" s="2551" t="s">
        <v>19938</v>
      </c>
    </row>
    <row r="129" spans="1:39" s="2551" customFormat="1" ht="12.75" hidden="1" customHeight="1">
      <c r="A129" s="24">
        <f t="shared" si="8"/>
        <v>124</v>
      </c>
      <c r="B129" s="1794" t="s">
        <v>16129</v>
      </c>
      <c r="C129" s="28" t="s">
        <v>2709</v>
      </c>
      <c r="D129" s="44" t="s">
        <v>4376</v>
      </c>
      <c r="E129" s="29" t="s">
        <v>4446</v>
      </c>
      <c r="F129" s="2042" t="s">
        <v>17344</v>
      </c>
      <c r="G129" s="165" t="s">
        <v>559</v>
      </c>
      <c r="H129" s="29" t="str">
        <f t="shared" si="10"/>
        <v xml:space="preserve"> </v>
      </c>
      <c r="I129" s="1825"/>
      <c r="J129" s="192" t="s">
        <v>3516</v>
      </c>
      <c r="K129" s="164" t="s">
        <v>3879</v>
      </c>
      <c r="L129" s="181">
        <v>40</v>
      </c>
      <c r="M129" s="173">
        <v>0.59</v>
      </c>
      <c r="N129" s="34" t="s">
        <v>2524</v>
      </c>
      <c r="O129" s="175">
        <v>8961</v>
      </c>
      <c r="P129" s="29" t="s">
        <v>818</v>
      </c>
      <c r="Q129" s="181">
        <v>818</v>
      </c>
      <c r="R129" s="34" t="s">
        <v>2524</v>
      </c>
      <c r="S129" s="181">
        <v>0.55000000000000004</v>
      </c>
      <c r="T129" s="181">
        <v>1.2</v>
      </c>
      <c r="U129" s="181" t="s">
        <v>2667</v>
      </c>
      <c r="V129" s="181">
        <v>2</v>
      </c>
      <c r="W129" s="29" t="s">
        <v>3867</v>
      </c>
      <c r="X129" s="186">
        <v>2</v>
      </c>
      <c r="Y129" s="192" t="s">
        <v>2658</v>
      </c>
      <c r="Z129" s="2477"/>
      <c r="AA129" s="44" t="s">
        <v>272</v>
      </c>
      <c r="AB129" s="28"/>
      <c r="AC129" s="348" t="str">
        <f t="shared" si="11"/>
        <v xml:space="preserve"> </v>
      </c>
      <c r="AD129" s="28"/>
      <c r="AE129" s="331"/>
      <c r="AF129" s="2158"/>
      <c r="AG129" s="2158"/>
      <c r="AH129" s="2158"/>
      <c r="AI129" s="2158"/>
      <c r="AJ129" s="2552"/>
      <c r="AK129" s="2551">
        <v>62</v>
      </c>
      <c r="AM129" s="2551" t="s">
        <v>19938</v>
      </c>
    </row>
    <row r="130" spans="1:39" s="2551" customFormat="1" ht="12.75" hidden="1" customHeight="1">
      <c r="A130" s="24">
        <f t="shared" si="8"/>
        <v>125</v>
      </c>
      <c r="B130" s="1794" t="s">
        <v>16131</v>
      </c>
      <c r="C130" s="28" t="s">
        <v>4377</v>
      </c>
      <c r="D130" s="44" t="s">
        <v>4190</v>
      </c>
      <c r="E130" s="29" t="s">
        <v>4445</v>
      </c>
      <c r="F130" s="2042" t="s">
        <v>17345</v>
      </c>
      <c r="G130" s="165" t="s">
        <v>559</v>
      </c>
      <c r="H130" s="29" t="str">
        <f t="shared" si="10"/>
        <v xml:space="preserve"> </v>
      </c>
      <c r="I130" s="1825"/>
      <c r="J130" s="192" t="s">
        <v>3516</v>
      </c>
      <c r="K130" s="164" t="s">
        <v>279</v>
      </c>
      <c r="L130" s="181">
        <v>155</v>
      </c>
      <c r="M130" s="173">
        <v>4.3</v>
      </c>
      <c r="N130" s="34" t="s">
        <v>2524</v>
      </c>
      <c r="O130" s="175">
        <v>3491</v>
      </c>
      <c r="P130" s="29" t="s">
        <v>818</v>
      </c>
      <c r="Q130" s="181">
        <v>2.42</v>
      </c>
      <c r="R130" s="181">
        <v>18.02</v>
      </c>
      <c r="S130" s="181">
        <v>0.3</v>
      </c>
      <c r="T130" s="181">
        <v>6</v>
      </c>
      <c r="U130" s="181" t="s">
        <v>2666</v>
      </c>
      <c r="V130" s="181">
        <v>6</v>
      </c>
      <c r="W130" s="29" t="s">
        <v>4681</v>
      </c>
      <c r="X130" s="186">
        <v>6</v>
      </c>
      <c r="Y130" s="192" t="s">
        <v>2658</v>
      </c>
      <c r="Z130" s="2477"/>
      <c r="AA130" s="44" t="s">
        <v>272</v>
      </c>
      <c r="AB130" s="28"/>
      <c r="AC130" s="348" t="str">
        <f t="shared" si="11"/>
        <v xml:space="preserve"> </v>
      </c>
      <c r="AD130" s="28"/>
      <c r="AE130" s="331"/>
      <c r="AF130" s="2158"/>
      <c r="AG130" s="2158"/>
      <c r="AH130" s="2158"/>
      <c r="AI130" s="2158"/>
      <c r="AJ130" s="2552"/>
      <c r="AK130" s="2551">
        <v>62</v>
      </c>
      <c r="AM130" s="2551" t="s">
        <v>19938</v>
      </c>
    </row>
    <row r="131" spans="1:39" s="2551" customFormat="1" ht="12.75" hidden="1" customHeight="1">
      <c r="A131" s="24">
        <f t="shared" si="8"/>
        <v>126</v>
      </c>
      <c r="B131" s="1794" t="s">
        <v>16132</v>
      </c>
      <c r="C131" s="28" t="s">
        <v>2711</v>
      </c>
      <c r="D131" s="44" t="s">
        <v>2618</v>
      </c>
      <c r="E131" s="29" t="s">
        <v>4446</v>
      </c>
      <c r="F131" s="2042" t="s">
        <v>17346</v>
      </c>
      <c r="G131" s="165" t="s">
        <v>559</v>
      </c>
      <c r="H131" s="29" t="str">
        <f t="shared" si="10"/>
        <v xml:space="preserve"> </v>
      </c>
      <c r="I131" s="1825"/>
      <c r="J131" s="192" t="s">
        <v>3516</v>
      </c>
      <c r="K131" s="164" t="s">
        <v>4210</v>
      </c>
      <c r="L131" s="181">
        <v>40</v>
      </c>
      <c r="M131" s="173">
        <v>2.4</v>
      </c>
      <c r="N131" s="175">
        <v>200</v>
      </c>
      <c r="O131" s="175">
        <v>100</v>
      </c>
      <c r="P131" s="29" t="s">
        <v>818</v>
      </c>
      <c r="Q131" s="181">
        <v>818</v>
      </c>
      <c r="R131" s="34" t="s">
        <v>2524</v>
      </c>
      <c r="S131" s="181">
        <v>1.82</v>
      </c>
      <c r="T131" s="181">
        <v>2.62</v>
      </c>
      <c r="U131" s="181" t="s">
        <v>2667</v>
      </c>
      <c r="V131" s="24" t="s">
        <v>2663</v>
      </c>
      <c r="W131" s="29" t="s">
        <v>3867</v>
      </c>
      <c r="X131" s="187" t="s">
        <v>2663</v>
      </c>
      <c r="Y131" s="192" t="s">
        <v>2658</v>
      </c>
      <c r="Z131" s="2477"/>
      <c r="AA131" s="44" t="s">
        <v>272</v>
      </c>
      <c r="AB131" s="28"/>
      <c r="AC131" s="348" t="str">
        <f t="shared" si="11"/>
        <v xml:space="preserve"> </v>
      </c>
      <c r="AD131" s="28"/>
      <c r="AE131" s="331"/>
      <c r="AF131" s="2158"/>
      <c r="AG131" s="2158"/>
      <c r="AH131" s="2158"/>
      <c r="AI131" s="2158"/>
      <c r="AJ131" s="2552"/>
      <c r="AK131" s="2551">
        <v>62</v>
      </c>
      <c r="AM131" s="2551" t="s">
        <v>19938</v>
      </c>
    </row>
    <row r="132" spans="1:39" s="2551" customFormat="1" ht="12.75" hidden="1" customHeight="1">
      <c r="A132" s="24">
        <f t="shared" si="8"/>
        <v>127</v>
      </c>
      <c r="B132" s="1794" t="s">
        <v>16133</v>
      </c>
      <c r="C132" s="28" t="s">
        <v>2713</v>
      </c>
      <c r="D132" s="44" t="s">
        <v>4199</v>
      </c>
      <c r="E132" s="29" t="s">
        <v>4446</v>
      </c>
      <c r="F132" s="2042" t="s">
        <v>17347</v>
      </c>
      <c r="G132" s="165" t="s">
        <v>559</v>
      </c>
      <c r="H132" s="29" t="str">
        <f t="shared" si="10"/>
        <v xml:space="preserve"> </v>
      </c>
      <c r="I132" s="1825"/>
      <c r="J132" s="192" t="s">
        <v>3516</v>
      </c>
      <c r="K132" s="164" t="s">
        <v>3880</v>
      </c>
      <c r="L132" s="181">
        <v>110</v>
      </c>
      <c r="M132" s="184">
        <v>4.57</v>
      </c>
      <c r="N132" s="175">
        <v>3500</v>
      </c>
      <c r="O132" s="175">
        <v>2668</v>
      </c>
      <c r="P132" s="29" t="s">
        <v>818</v>
      </c>
      <c r="Q132" s="181">
        <v>715</v>
      </c>
      <c r="R132" s="34" t="s">
        <v>2524</v>
      </c>
      <c r="S132" s="181">
        <v>4.26</v>
      </c>
      <c r="T132" s="181">
        <v>4.9000000000000004</v>
      </c>
      <c r="U132" s="181" t="s">
        <v>2667</v>
      </c>
      <c r="V132" s="181">
        <v>1.5</v>
      </c>
      <c r="W132" s="29" t="s">
        <v>3867</v>
      </c>
      <c r="X132" s="186">
        <v>1</v>
      </c>
      <c r="Y132" s="192" t="s">
        <v>2658</v>
      </c>
      <c r="Z132" s="2477"/>
      <c r="AA132" s="44" t="s">
        <v>272</v>
      </c>
      <c r="AB132" s="28"/>
      <c r="AC132" s="348" t="str">
        <f t="shared" si="11"/>
        <v xml:space="preserve"> </v>
      </c>
      <c r="AD132" s="28"/>
      <c r="AE132" s="331"/>
      <c r="AF132" s="2158"/>
      <c r="AG132" s="2158"/>
      <c r="AH132" s="2158"/>
      <c r="AI132" s="2158"/>
      <c r="AJ132" s="2552"/>
      <c r="AK132" s="2551">
        <v>63</v>
      </c>
      <c r="AM132" s="2551" t="s">
        <v>19938</v>
      </c>
    </row>
    <row r="133" spans="1:39" s="2551" customFormat="1" ht="12.75" hidden="1" customHeight="1">
      <c r="A133" s="24">
        <f t="shared" si="8"/>
        <v>128</v>
      </c>
      <c r="B133" s="1794" t="s">
        <v>16135</v>
      </c>
      <c r="C133" s="28" t="s">
        <v>2715</v>
      </c>
      <c r="D133" s="44" t="s">
        <v>2714</v>
      </c>
      <c r="E133" s="29" t="s">
        <v>4446</v>
      </c>
      <c r="F133" s="2042" t="s">
        <v>17348</v>
      </c>
      <c r="G133" s="165" t="s">
        <v>559</v>
      </c>
      <c r="H133" s="29" t="str">
        <f t="shared" si="10"/>
        <v xml:space="preserve"> </v>
      </c>
      <c r="I133" s="1825"/>
      <c r="J133" s="192" t="s">
        <v>17215</v>
      </c>
      <c r="K133" s="164" t="s">
        <v>4210</v>
      </c>
      <c r="L133" s="181">
        <v>40</v>
      </c>
      <c r="M133" s="173">
        <v>2.72</v>
      </c>
      <c r="N133" s="34" t="s">
        <v>2524</v>
      </c>
      <c r="O133" s="175">
        <v>3615</v>
      </c>
      <c r="P133" s="29" t="s">
        <v>818</v>
      </c>
      <c r="Q133" s="181">
        <v>792</v>
      </c>
      <c r="R133" s="34" t="s">
        <v>2524</v>
      </c>
      <c r="S133" s="181">
        <v>2.2000000000000002</v>
      </c>
      <c r="T133" s="181">
        <v>3.17</v>
      </c>
      <c r="U133" s="181" t="s">
        <v>2667</v>
      </c>
      <c r="V133" s="181">
        <v>1.5</v>
      </c>
      <c r="W133" s="29" t="s">
        <v>3867</v>
      </c>
      <c r="X133" s="186">
        <v>1</v>
      </c>
      <c r="Y133" s="192" t="s">
        <v>2658</v>
      </c>
      <c r="Z133" s="2477"/>
      <c r="AA133" s="44" t="s">
        <v>272</v>
      </c>
      <c r="AB133" s="28"/>
      <c r="AC133" s="348" t="str">
        <f t="shared" si="11"/>
        <v xml:space="preserve"> </v>
      </c>
      <c r="AD133" s="28"/>
      <c r="AE133" s="331"/>
      <c r="AF133" s="2158"/>
      <c r="AG133" s="2158"/>
      <c r="AH133" s="2158"/>
      <c r="AI133" s="2158"/>
      <c r="AJ133" s="2552"/>
      <c r="AK133" s="2551">
        <v>63</v>
      </c>
      <c r="AM133" s="2551" t="s">
        <v>19938</v>
      </c>
    </row>
    <row r="134" spans="1:39" s="2551" customFormat="1" ht="12.75" hidden="1" customHeight="1">
      <c r="A134" s="24">
        <f t="shared" si="8"/>
        <v>129</v>
      </c>
      <c r="B134" s="1794" t="s">
        <v>16136</v>
      </c>
      <c r="C134" s="28" t="s">
        <v>2716</v>
      </c>
      <c r="D134" s="44" t="s">
        <v>4867</v>
      </c>
      <c r="E134" s="29" t="s">
        <v>4443</v>
      </c>
      <c r="F134" s="2042" t="s">
        <v>17349</v>
      </c>
      <c r="G134" s="165" t="s">
        <v>559</v>
      </c>
      <c r="H134" s="29" t="str">
        <f t="shared" si="10"/>
        <v xml:space="preserve"> </v>
      </c>
      <c r="I134" s="1825"/>
      <c r="J134" s="192" t="s">
        <v>17215</v>
      </c>
      <c r="K134" s="164" t="s">
        <v>279</v>
      </c>
      <c r="L134" s="181">
        <v>155</v>
      </c>
      <c r="M134" s="173">
        <v>4.3</v>
      </c>
      <c r="N134" s="34" t="s">
        <v>2524</v>
      </c>
      <c r="O134" s="175">
        <v>1681</v>
      </c>
      <c r="P134" s="29" t="s">
        <v>818</v>
      </c>
      <c r="Q134" s="181">
        <v>2.42</v>
      </c>
      <c r="R134" s="181">
        <v>18.02</v>
      </c>
      <c r="S134" s="181">
        <v>0.3</v>
      </c>
      <c r="T134" s="181">
        <v>6</v>
      </c>
      <c r="U134" s="181" t="s">
        <v>2666</v>
      </c>
      <c r="V134" s="181">
        <v>5</v>
      </c>
      <c r="W134" s="29" t="s">
        <v>3867</v>
      </c>
      <c r="X134" s="186">
        <v>4</v>
      </c>
      <c r="Y134" s="192" t="s">
        <v>2658</v>
      </c>
      <c r="Z134" s="2477"/>
      <c r="AA134" s="44" t="s">
        <v>272</v>
      </c>
      <c r="AB134" s="28"/>
      <c r="AC134" s="348" t="str">
        <f t="shared" si="11"/>
        <v xml:space="preserve"> </v>
      </c>
      <c r="AD134" s="28"/>
      <c r="AE134" s="331"/>
      <c r="AF134" s="2158"/>
      <c r="AG134" s="2158"/>
      <c r="AH134" s="2158"/>
      <c r="AI134" s="2158"/>
      <c r="AJ134" s="2552"/>
      <c r="AK134" s="2551">
        <v>63</v>
      </c>
      <c r="AM134" s="2551" t="s">
        <v>19938</v>
      </c>
    </row>
    <row r="135" spans="1:39" s="2551" customFormat="1" ht="12.75" hidden="1" customHeight="1">
      <c r="A135" s="24">
        <f t="shared" si="8"/>
        <v>130</v>
      </c>
      <c r="B135" s="1794" t="s">
        <v>16137</v>
      </c>
      <c r="C135" s="28" t="s">
        <v>4378</v>
      </c>
      <c r="D135" s="44" t="s">
        <v>4143</v>
      </c>
      <c r="E135" s="29" t="s">
        <v>4446</v>
      </c>
      <c r="F135" s="2042" t="s">
        <v>17350</v>
      </c>
      <c r="G135" s="165" t="s">
        <v>559</v>
      </c>
      <c r="H135" s="29" t="str">
        <f t="shared" si="10"/>
        <v xml:space="preserve"> </v>
      </c>
      <c r="I135" s="1825"/>
      <c r="J135" s="192" t="s">
        <v>17215</v>
      </c>
      <c r="K135" s="164" t="s">
        <v>4210</v>
      </c>
      <c r="L135" s="181">
        <v>40</v>
      </c>
      <c r="M135" s="184">
        <v>3.39</v>
      </c>
      <c r="N135" s="34" t="s">
        <v>2524</v>
      </c>
      <c r="O135" s="175">
        <v>1675</v>
      </c>
      <c r="P135" s="29" t="s">
        <v>818</v>
      </c>
      <c r="Q135" s="181">
        <v>792</v>
      </c>
      <c r="R135" s="197" t="s">
        <v>2524</v>
      </c>
      <c r="S135" s="181">
        <v>0.55000000000000004</v>
      </c>
      <c r="T135" s="181">
        <v>3.64</v>
      </c>
      <c r="U135" s="181" t="s">
        <v>2667</v>
      </c>
      <c r="V135" s="181">
        <v>1</v>
      </c>
      <c r="W135" s="29" t="s">
        <v>3867</v>
      </c>
      <c r="X135" s="186">
        <v>1</v>
      </c>
      <c r="Y135" s="192" t="s">
        <v>2658</v>
      </c>
      <c r="Z135" s="2477"/>
      <c r="AA135" s="44" t="s">
        <v>272</v>
      </c>
      <c r="AB135" s="28"/>
      <c r="AC135" s="348" t="str">
        <f t="shared" si="11"/>
        <v xml:space="preserve"> </v>
      </c>
      <c r="AD135" s="28"/>
      <c r="AE135" s="331"/>
      <c r="AF135" s="2158"/>
      <c r="AG135" s="2158"/>
      <c r="AH135" s="2158"/>
      <c r="AI135" s="2158"/>
      <c r="AJ135" s="2552"/>
      <c r="AK135" s="2551">
        <v>63</v>
      </c>
      <c r="AM135" s="2551" t="s">
        <v>19938</v>
      </c>
    </row>
    <row r="136" spans="1:39" s="2551" customFormat="1" ht="12.75" hidden="1" customHeight="1">
      <c r="A136" s="24">
        <f t="shared" si="8"/>
        <v>131</v>
      </c>
      <c r="B136" s="1794" t="s">
        <v>16138</v>
      </c>
      <c r="C136" s="28" t="s">
        <v>4534</v>
      </c>
      <c r="D136" s="44" t="s">
        <v>4199</v>
      </c>
      <c r="E136" s="29" t="s">
        <v>4446</v>
      </c>
      <c r="F136" s="2042" t="s">
        <v>17351</v>
      </c>
      <c r="G136" s="165" t="s">
        <v>559</v>
      </c>
      <c r="H136" s="29" t="str">
        <f t="shared" si="10"/>
        <v xml:space="preserve"> </v>
      </c>
      <c r="I136" s="1825"/>
      <c r="J136" s="192" t="s">
        <v>17215</v>
      </c>
      <c r="K136" s="164" t="s">
        <v>3881</v>
      </c>
      <c r="L136" s="181">
        <v>109</v>
      </c>
      <c r="M136" s="184">
        <v>1.28</v>
      </c>
      <c r="N136" s="175">
        <v>680</v>
      </c>
      <c r="O136" s="175">
        <v>340</v>
      </c>
      <c r="P136" s="29" t="s">
        <v>818</v>
      </c>
      <c r="Q136" s="181">
        <v>716</v>
      </c>
      <c r="R136" s="197" t="s">
        <v>2524</v>
      </c>
      <c r="S136" s="181">
        <v>0.66</v>
      </c>
      <c r="T136" s="181">
        <v>1.59</v>
      </c>
      <c r="U136" s="181" t="s">
        <v>2667</v>
      </c>
      <c r="V136" s="24" t="s">
        <v>2663</v>
      </c>
      <c r="W136" s="29" t="s">
        <v>3867</v>
      </c>
      <c r="X136" s="187" t="s">
        <v>2663</v>
      </c>
      <c r="Y136" s="192" t="s">
        <v>2658</v>
      </c>
      <c r="Z136" s="2477"/>
      <c r="AA136" s="44" t="s">
        <v>272</v>
      </c>
      <c r="AB136" s="28"/>
      <c r="AC136" s="348" t="str">
        <f t="shared" si="11"/>
        <v xml:space="preserve"> </v>
      </c>
      <c r="AD136" s="28"/>
      <c r="AE136" s="331"/>
      <c r="AF136" s="2158"/>
      <c r="AG136" s="2158"/>
      <c r="AH136" s="2158"/>
      <c r="AI136" s="2158"/>
      <c r="AJ136" s="2552"/>
      <c r="AK136" s="2551">
        <v>64</v>
      </c>
      <c r="AM136" s="2551" t="s">
        <v>19938</v>
      </c>
    </row>
    <row r="137" spans="1:39" s="2551" customFormat="1" ht="12.75" hidden="1" customHeight="1">
      <c r="A137" s="24">
        <f t="shared" si="8"/>
        <v>132</v>
      </c>
      <c r="B137" s="1794" t="s">
        <v>16139</v>
      </c>
      <c r="C137" s="28" t="s">
        <v>4535</v>
      </c>
      <c r="D137" s="44" t="s">
        <v>2714</v>
      </c>
      <c r="E137" s="29" t="s">
        <v>4446</v>
      </c>
      <c r="F137" s="2042" t="s">
        <v>17352</v>
      </c>
      <c r="G137" s="165" t="s">
        <v>559</v>
      </c>
      <c r="H137" s="29" t="str">
        <f t="shared" si="10"/>
        <v xml:space="preserve"> </v>
      </c>
      <c r="I137" s="1825"/>
      <c r="J137" s="192" t="s">
        <v>17215</v>
      </c>
      <c r="K137" s="164" t="s">
        <v>4210</v>
      </c>
      <c r="L137" s="181">
        <v>40</v>
      </c>
      <c r="M137" s="184">
        <v>1.64</v>
      </c>
      <c r="N137" s="175">
        <v>270</v>
      </c>
      <c r="O137" s="175">
        <v>180</v>
      </c>
      <c r="P137" s="29" t="s">
        <v>818</v>
      </c>
      <c r="Q137" s="181">
        <v>792</v>
      </c>
      <c r="R137" s="197" t="s">
        <v>2524</v>
      </c>
      <c r="S137" s="181">
        <v>1.05</v>
      </c>
      <c r="T137" s="181">
        <v>1.89</v>
      </c>
      <c r="U137" s="181" t="s">
        <v>2667</v>
      </c>
      <c r="V137" s="24" t="s">
        <v>2663</v>
      </c>
      <c r="W137" s="29" t="s">
        <v>3867</v>
      </c>
      <c r="X137" s="187" t="s">
        <v>2663</v>
      </c>
      <c r="Y137" s="192" t="s">
        <v>2658</v>
      </c>
      <c r="Z137" s="2477"/>
      <c r="AA137" s="44" t="s">
        <v>272</v>
      </c>
      <c r="AB137" s="28"/>
      <c r="AC137" s="348" t="str">
        <f t="shared" ref="AC137:AC144" si="12">IF(ISERROR(INDEX(data,MATCH(LEN(AE137),item,0),2))," ",INDEX(data,MATCH(LEN(AE137),item,0),2))</f>
        <v xml:space="preserve"> </v>
      </c>
      <c r="AD137" s="28"/>
      <c r="AE137" s="331"/>
      <c r="AF137" s="2158"/>
      <c r="AG137" s="2158"/>
      <c r="AH137" s="2158"/>
      <c r="AI137" s="2158"/>
      <c r="AJ137" s="2552"/>
      <c r="AK137" s="2551">
        <v>64</v>
      </c>
      <c r="AM137" s="2551" t="s">
        <v>19938</v>
      </c>
    </row>
    <row r="138" spans="1:39" s="2551" customFormat="1" ht="12.75" hidden="1" customHeight="1">
      <c r="A138" s="24">
        <f t="shared" si="8"/>
        <v>133</v>
      </c>
      <c r="B138" s="1794" t="s">
        <v>15886</v>
      </c>
      <c r="C138" s="28" t="s">
        <v>4536</v>
      </c>
      <c r="D138" s="44" t="s">
        <v>635</v>
      </c>
      <c r="E138" s="129" t="s">
        <v>19121</v>
      </c>
      <c r="F138" s="129"/>
      <c r="G138" s="165" t="s">
        <v>3581</v>
      </c>
      <c r="H138" s="29" t="s">
        <v>19123</v>
      </c>
      <c r="I138" s="1825"/>
      <c r="J138" s="192" t="s">
        <v>17223</v>
      </c>
      <c r="K138" s="168" t="s">
        <v>4205</v>
      </c>
      <c r="L138" s="181">
        <v>204</v>
      </c>
      <c r="M138" s="173">
        <v>15.5</v>
      </c>
      <c r="N138" s="175">
        <v>328</v>
      </c>
      <c r="O138" s="175">
        <v>164</v>
      </c>
      <c r="P138" s="29" t="s">
        <v>818</v>
      </c>
      <c r="Q138" s="181">
        <v>7.67</v>
      </c>
      <c r="R138" s="181">
        <v>18.02</v>
      </c>
      <c r="S138" s="181">
        <v>0.5</v>
      </c>
      <c r="T138" s="181">
        <v>18</v>
      </c>
      <c r="U138" s="181" t="s">
        <v>2668</v>
      </c>
      <c r="V138" s="181">
        <v>1.5</v>
      </c>
      <c r="W138" s="29" t="s">
        <v>3867</v>
      </c>
      <c r="X138" s="1988">
        <v>1</v>
      </c>
      <c r="Y138" s="28" t="s">
        <v>2662</v>
      </c>
      <c r="Z138" s="2554">
        <v>39309</v>
      </c>
      <c r="AA138" s="44" t="s">
        <v>272</v>
      </c>
      <c r="AB138" s="28"/>
      <c r="AC138" s="348" t="str">
        <f t="shared" si="12"/>
        <v xml:space="preserve"> </v>
      </c>
      <c r="AD138" s="28"/>
      <c r="AE138" s="331"/>
      <c r="AF138" s="2158"/>
      <c r="AG138" s="2158"/>
      <c r="AH138" s="2158"/>
      <c r="AI138" s="2158"/>
      <c r="AJ138" s="2552"/>
      <c r="AK138" s="2551">
        <v>64</v>
      </c>
      <c r="AM138" s="2551" t="s">
        <v>19938</v>
      </c>
    </row>
    <row r="139" spans="1:39" s="2551" customFormat="1" ht="12.75" hidden="1" customHeight="1">
      <c r="A139" s="24">
        <f t="shared" ref="A139:A204" si="13">A138+1</f>
        <v>134</v>
      </c>
      <c r="B139" s="1794" t="s">
        <v>16141</v>
      </c>
      <c r="C139" s="28" t="s">
        <v>3910</v>
      </c>
      <c r="D139" s="44" t="s">
        <v>637</v>
      </c>
      <c r="E139" s="29" t="s">
        <v>2413</v>
      </c>
      <c r="F139" s="2042" t="s">
        <v>17353</v>
      </c>
      <c r="G139" s="165" t="s">
        <v>559</v>
      </c>
      <c r="H139" s="29" t="str">
        <f>IF(ISERROR(INDEX(data_koso,MATCH(B139,item_koso,0),2))," ",INDEX(data_koso,MATCH(B139,item_koso,0),2))</f>
        <v xml:space="preserve"> </v>
      </c>
      <c r="I139" s="1825"/>
      <c r="J139" s="192" t="s">
        <v>17215</v>
      </c>
      <c r="K139" s="164" t="s">
        <v>3881</v>
      </c>
      <c r="L139" s="181">
        <v>128</v>
      </c>
      <c r="M139" s="184">
        <v>1.1499999999999999</v>
      </c>
      <c r="N139" s="178">
        <v>22.6</v>
      </c>
      <c r="O139" s="178">
        <v>11.3</v>
      </c>
      <c r="P139" s="29" t="s">
        <v>818</v>
      </c>
      <c r="Q139" s="181">
        <v>767</v>
      </c>
      <c r="R139" s="34" t="s">
        <v>2524</v>
      </c>
      <c r="S139" s="181">
        <v>0.54</v>
      </c>
      <c r="T139" s="181">
        <v>1.35</v>
      </c>
      <c r="U139" s="181" t="s">
        <v>2667</v>
      </c>
      <c r="V139" s="24" t="s">
        <v>2663</v>
      </c>
      <c r="W139" s="29" t="s">
        <v>3867</v>
      </c>
      <c r="X139" s="187" t="s">
        <v>2663</v>
      </c>
      <c r="Y139" s="192" t="s">
        <v>2658</v>
      </c>
      <c r="Z139" s="2477"/>
      <c r="AA139" s="44" t="s">
        <v>272</v>
      </c>
      <c r="AB139" s="28"/>
      <c r="AC139" s="348" t="str">
        <f t="shared" si="12"/>
        <v xml:space="preserve"> </v>
      </c>
      <c r="AD139" s="28"/>
      <c r="AE139" s="331"/>
      <c r="AF139" s="2158"/>
      <c r="AG139" s="2158"/>
      <c r="AH139" s="2158"/>
      <c r="AI139" s="2158"/>
      <c r="AJ139" s="2552"/>
      <c r="AK139" s="2551">
        <v>64</v>
      </c>
      <c r="AM139" s="2551" t="s">
        <v>19938</v>
      </c>
    </row>
    <row r="140" spans="1:39" s="2551" customFormat="1" ht="12.75" hidden="1" customHeight="1">
      <c r="A140" s="24">
        <f t="shared" si="13"/>
        <v>135</v>
      </c>
      <c r="B140" s="1794" t="s">
        <v>16145</v>
      </c>
      <c r="C140" s="28" t="s">
        <v>4379</v>
      </c>
      <c r="D140" s="44" t="s">
        <v>2989</v>
      </c>
      <c r="E140" s="29" t="s">
        <v>4446</v>
      </c>
      <c r="F140" s="2042" t="s">
        <v>17357</v>
      </c>
      <c r="G140" s="165" t="s">
        <v>559</v>
      </c>
      <c r="H140" s="29" t="str">
        <f>IF(ISERROR(INDEX(data_koso,MATCH(B140,item_koso,0),2))," ",INDEX(data_koso,MATCH(B140,item_koso,0),2))</f>
        <v xml:space="preserve"> </v>
      </c>
      <c r="I140" s="1825"/>
      <c r="J140" s="192" t="s">
        <v>17215</v>
      </c>
      <c r="K140" s="165" t="s">
        <v>278</v>
      </c>
      <c r="L140" s="181">
        <v>35</v>
      </c>
      <c r="M140" s="173">
        <v>1.5</v>
      </c>
      <c r="N140" s="175">
        <v>4</v>
      </c>
      <c r="O140" s="175">
        <v>3.1</v>
      </c>
      <c r="P140" s="29" t="s">
        <v>739</v>
      </c>
      <c r="Q140" s="181">
        <v>1000</v>
      </c>
      <c r="R140" s="197" t="s">
        <v>2524</v>
      </c>
      <c r="S140" s="181">
        <v>0.5</v>
      </c>
      <c r="T140" s="181">
        <v>2.5</v>
      </c>
      <c r="U140" s="181" t="s">
        <v>2667</v>
      </c>
      <c r="V140" s="181">
        <v>1</v>
      </c>
      <c r="W140" s="29" t="s">
        <v>3867</v>
      </c>
      <c r="X140" s="186">
        <v>1</v>
      </c>
      <c r="Y140" s="192" t="s">
        <v>2658</v>
      </c>
      <c r="Z140" s="2477"/>
      <c r="AA140" s="44" t="s">
        <v>272</v>
      </c>
      <c r="AB140" s="28"/>
      <c r="AC140" s="348" t="str">
        <f t="shared" si="12"/>
        <v xml:space="preserve"> </v>
      </c>
      <c r="AD140" s="28"/>
      <c r="AE140" s="331"/>
      <c r="AF140" s="2158"/>
      <c r="AG140" s="2158"/>
      <c r="AH140" s="2158"/>
      <c r="AI140" s="2158"/>
      <c r="AJ140" s="1993" t="s">
        <v>13187</v>
      </c>
      <c r="AK140" s="2551">
        <v>81</v>
      </c>
      <c r="AM140" s="2551" t="s">
        <v>19938</v>
      </c>
    </row>
    <row r="141" spans="1:39" s="2551" customFormat="1" ht="12.75" hidden="1" customHeight="1">
      <c r="A141" s="24">
        <f t="shared" si="13"/>
        <v>136</v>
      </c>
      <c r="B141" s="1794" t="s">
        <v>16146</v>
      </c>
      <c r="C141" s="28" t="s">
        <v>2943</v>
      </c>
      <c r="D141" s="44" t="s">
        <v>2989</v>
      </c>
      <c r="E141" s="29" t="s">
        <v>4447</v>
      </c>
      <c r="F141" s="2042" t="s">
        <v>17358</v>
      </c>
      <c r="G141" s="165" t="s">
        <v>559</v>
      </c>
      <c r="H141" s="29" t="str">
        <f>IF(ISERROR(INDEX(data_koso,MATCH(B141,item_koso,0),2))," ",INDEX(data_koso,MATCH(B141,item_koso,0),2))</f>
        <v xml:space="preserve"> </v>
      </c>
      <c r="I141" s="1825"/>
      <c r="J141" s="192" t="s">
        <v>17215</v>
      </c>
      <c r="K141" s="165" t="s">
        <v>2415</v>
      </c>
      <c r="L141" s="181">
        <v>20</v>
      </c>
      <c r="M141" s="173">
        <v>5.4</v>
      </c>
      <c r="N141" s="175">
        <v>150</v>
      </c>
      <c r="O141" s="175">
        <v>115</v>
      </c>
      <c r="P141" s="29" t="s">
        <v>4380</v>
      </c>
      <c r="Q141" s="181">
        <v>1500</v>
      </c>
      <c r="R141" s="34" t="s">
        <v>2524</v>
      </c>
      <c r="S141" s="181">
        <v>5</v>
      </c>
      <c r="T141" s="181">
        <v>8</v>
      </c>
      <c r="U141" s="181" t="s">
        <v>4793</v>
      </c>
      <c r="V141" s="181">
        <v>0.5</v>
      </c>
      <c r="W141" s="29" t="s">
        <v>3867</v>
      </c>
      <c r="X141" s="186">
        <v>0.5</v>
      </c>
      <c r="Y141" s="192" t="s">
        <v>2658</v>
      </c>
      <c r="Z141" s="2477"/>
      <c r="AA141" s="44" t="s">
        <v>272</v>
      </c>
      <c r="AB141" s="28"/>
      <c r="AC141" s="348" t="str">
        <f t="shared" si="12"/>
        <v xml:space="preserve"> </v>
      </c>
      <c r="AD141" s="28"/>
      <c r="AE141" s="331"/>
      <c r="AF141" s="2158"/>
      <c r="AG141" s="2158"/>
      <c r="AH141" s="2158"/>
      <c r="AI141" s="2158"/>
      <c r="AJ141" s="1993" t="s">
        <v>19609</v>
      </c>
      <c r="AK141" s="2551">
        <v>81</v>
      </c>
      <c r="AM141" s="2551" t="s">
        <v>19938</v>
      </c>
    </row>
    <row r="142" spans="1:39" s="2551" customFormat="1" ht="12.75" hidden="1" customHeight="1">
      <c r="A142" s="24">
        <f t="shared" si="13"/>
        <v>137</v>
      </c>
      <c r="B142" s="1622" t="s">
        <v>15887</v>
      </c>
      <c r="C142" s="30" t="s">
        <v>2952</v>
      </c>
      <c r="D142" s="44" t="s">
        <v>2573</v>
      </c>
      <c r="E142" s="111" t="s">
        <v>19129</v>
      </c>
      <c r="F142" s="111" t="s">
        <v>19144</v>
      </c>
      <c r="G142" s="165" t="s">
        <v>4381</v>
      </c>
      <c r="H142" s="29"/>
      <c r="I142" s="1825"/>
      <c r="J142" s="192" t="s">
        <v>17223</v>
      </c>
      <c r="K142" s="31"/>
      <c r="L142" s="43" t="s">
        <v>1715</v>
      </c>
      <c r="M142" s="172">
        <v>5.3</v>
      </c>
      <c r="N142" s="176">
        <v>571</v>
      </c>
      <c r="O142" s="176">
        <v>476</v>
      </c>
      <c r="P142" s="110" t="s">
        <v>2944</v>
      </c>
      <c r="Q142" s="176" t="s">
        <v>2524</v>
      </c>
      <c r="R142" s="176" t="s">
        <v>2524</v>
      </c>
      <c r="S142" s="176" t="s">
        <v>2524</v>
      </c>
      <c r="T142" s="176" t="s">
        <v>2524</v>
      </c>
      <c r="U142" s="46"/>
      <c r="V142" s="46"/>
      <c r="W142" s="33" t="s">
        <v>2574</v>
      </c>
      <c r="X142" s="1994" t="s">
        <v>2663</v>
      </c>
      <c r="Y142" s="30" t="s">
        <v>1716</v>
      </c>
      <c r="Z142" s="2481"/>
      <c r="AA142" s="44" t="s">
        <v>272</v>
      </c>
      <c r="AB142" s="30"/>
      <c r="AC142" s="348" t="str">
        <f t="shared" si="12"/>
        <v xml:space="preserve"> </v>
      </c>
      <c r="AD142" s="30"/>
      <c r="AE142" s="331"/>
      <c r="AF142" s="2158"/>
      <c r="AG142" s="2158"/>
      <c r="AH142" s="2158"/>
      <c r="AI142" s="2158"/>
      <c r="AJ142" s="1993"/>
      <c r="AK142" s="2551">
        <v>85</v>
      </c>
    </row>
    <row r="143" spans="1:39" s="2551" customFormat="1" ht="12.75" hidden="1" customHeight="1">
      <c r="A143" s="24">
        <f t="shared" si="13"/>
        <v>138</v>
      </c>
      <c r="B143" s="1622" t="s">
        <v>15888</v>
      </c>
      <c r="C143" s="30" t="s">
        <v>3341</v>
      </c>
      <c r="D143" s="44" t="s">
        <v>2575</v>
      </c>
      <c r="E143" s="111" t="s">
        <v>6302</v>
      </c>
      <c r="F143" s="111" t="s">
        <v>19143</v>
      </c>
      <c r="G143" s="165" t="s">
        <v>4381</v>
      </c>
      <c r="H143" s="29"/>
      <c r="I143" s="1825"/>
      <c r="J143" s="192" t="s">
        <v>17223</v>
      </c>
      <c r="K143" s="35" t="s">
        <v>3535</v>
      </c>
      <c r="L143" s="46" t="s">
        <v>2524</v>
      </c>
      <c r="M143" s="172">
        <v>1.6</v>
      </c>
      <c r="N143" s="176">
        <v>150</v>
      </c>
      <c r="O143" s="176">
        <v>120</v>
      </c>
      <c r="P143" s="110" t="s">
        <v>2528</v>
      </c>
      <c r="Q143" s="43" t="s">
        <v>1722</v>
      </c>
      <c r="R143" s="191"/>
      <c r="S143" s="46"/>
      <c r="T143" s="46"/>
      <c r="U143" s="46"/>
      <c r="V143" s="46"/>
      <c r="W143" s="33" t="s">
        <v>2574</v>
      </c>
      <c r="X143" s="1988">
        <v>2</v>
      </c>
      <c r="Y143" s="30" t="s">
        <v>3210</v>
      </c>
      <c r="Z143" s="2481"/>
      <c r="AA143" s="44" t="s">
        <v>272</v>
      </c>
      <c r="AB143" s="30"/>
      <c r="AC143" s="348" t="str">
        <f t="shared" si="12"/>
        <v xml:space="preserve"> </v>
      </c>
      <c r="AD143" s="30"/>
      <c r="AE143" s="331"/>
      <c r="AF143" s="2158"/>
      <c r="AG143" s="2158"/>
      <c r="AH143" s="2158"/>
      <c r="AI143" s="2158"/>
      <c r="AJ143" s="2552"/>
      <c r="AK143" s="2551">
        <v>85</v>
      </c>
    </row>
    <row r="144" spans="1:39" s="2551" customFormat="1" ht="12.75" hidden="1" customHeight="1">
      <c r="A144" s="24">
        <f t="shared" si="13"/>
        <v>139</v>
      </c>
      <c r="B144" s="1622" t="s">
        <v>16246</v>
      </c>
      <c r="C144" s="30" t="s">
        <v>3342</v>
      </c>
      <c r="D144" s="44" t="s">
        <v>2577</v>
      </c>
      <c r="E144" s="111" t="s">
        <v>19608</v>
      </c>
      <c r="F144" s="111"/>
      <c r="G144" s="2167" t="s">
        <v>2576</v>
      </c>
      <c r="H144" s="33"/>
      <c r="I144" s="1826"/>
      <c r="J144" s="145" t="s">
        <v>17241</v>
      </c>
      <c r="K144" s="35" t="s">
        <v>2405</v>
      </c>
      <c r="L144" s="46">
        <v>33</v>
      </c>
      <c r="M144" s="29" t="s">
        <v>1717</v>
      </c>
      <c r="N144" s="129">
        <v>1937</v>
      </c>
      <c r="O144" s="129">
        <v>1566</v>
      </c>
      <c r="P144" s="110" t="s">
        <v>739</v>
      </c>
      <c r="Q144" s="29" t="s">
        <v>1718</v>
      </c>
      <c r="R144" s="129" t="s">
        <v>2524</v>
      </c>
      <c r="S144" s="129" t="s">
        <v>2524</v>
      </c>
      <c r="T144" s="129" t="s">
        <v>2524</v>
      </c>
      <c r="U144" s="43" t="s">
        <v>4793</v>
      </c>
      <c r="V144" s="46">
        <v>8</v>
      </c>
      <c r="W144" s="33" t="s">
        <v>4473</v>
      </c>
      <c r="X144" s="191">
        <v>8</v>
      </c>
      <c r="Y144" s="30" t="s">
        <v>2404</v>
      </c>
      <c r="Z144" s="2481"/>
      <c r="AA144" s="44" t="s">
        <v>272</v>
      </c>
      <c r="AB144" s="30"/>
      <c r="AC144" s="348" t="str">
        <f t="shared" si="12"/>
        <v xml:space="preserve"> </v>
      </c>
      <c r="AD144" s="30"/>
      <c r="AE144" s="331"/>
      <c r="AF144" s="2158"/>
      <c r="AG144" s="2158"/>
      <c r="AH144" s="2158"/>
      <c r="AI144" s="2158"/>
      <c r="AJ144" s="2552"/>
      <c r="AK144" s="2551">
        <v>85</v>
      </c>
    </row>
    <row r="145" spans="1:39" s="2551" customFormat="1" hidden="1">
      <c r="A145" s="24">
        <f t="shared" si="13"/>
        <v>140</v>
      </c>
      <c r="B145" s="1995" t="s">
        <v>16536</v>
      </c>
      <c r="C145" s="219"/>
      <c r="D145" s="219" t="s">
        <v>12230</v>
      </c>
      <c r="E145" s="258"/>
      <c r="F145" s="258"/>
      <c r="G145" s="2879"/>
      <c r="H145" s="258"/>
      <c r="I145" s="1997"/>
      <c r="J145" s="378" t="s">
        <v>3516</v>
      </c>
      <c r="K145" s="1996"/>
      <c r="L145" s="258"/>
      <c r="M145" s="1998"/>
      <c r="N145" s="1011"/>
      <c r="O145" s="1011"/>
      <c r="P145" s="258"/>
      <c r="Q145" s="258"/>
      <c r="R145" s="258"/>
      <c r="S145" s="258"/>
      <c r="T145" s="258"/>
      <c r="U145" s="258"/>
      <c r="V145" s="258"/>
      <c r="W145" s="258"/>
      <c r="X145" s="1460"/>
      <c r="Y145" s="219"/>
      <c r="Z145" s="2482"/>
      <c r="AA145" s="219"/>
      <c r="AB145" s="219"/>
      <c r="AC145" s="920"/>
      <c r="AD145" s="219"/>
      <c r="AE145" s="1999"/>
      <c r="AF145" s="2164"/>
      <c r="AG145" s="2164"/>
      <c r="AH145" s="2164"/>
      <c r="AI145" s="2164"/>
      <c r="AJ145" s="378"/>
      <c r="AK145" s="2551">
        <v>85</v>
      </c>
    </row>
    <row r="146" spans="1:39" s="2551" customFormat="1" hidden="1">
      <c r="A146" s="24">
        <f t="shared" si="13"/>
        <v>141</v>
      </c>
      <c r="B146" s="1794" t="s">
        <v>16149</v>
      </c>
      <c r="C146" s="28" t="s">
        <v>4183</v>
      </c>
      <c r="D146" s="44" t="s">
        <v>3348</v>
      </c>
      <c r="E146" s="29" t="s">
        <v>4442</v>
      </c>
      <c r="F146" s="2042" t="s">
        <v>17359</v>
      </c>
      <c r="G146" s="165" t="s">
        <v>559</v>
      </c>
      <c r="H146" s="29" t="str">
        <f>IF(ISERROR(INDEX(data_koso,MATCH(B146,item_koso,0),2))," ",INDEX(data_koso,MATCH(B146,item_koso,0),2))</f>
        <v xml:space="preserve"> </v>
      </c>
      <c r="I146" s="1825"/>
      <c r="J146" s="192" t="s">
        <v>17239</v>
      </c>
      <c r="K146" s="164" t="s">
        <v>279</v>
      </c>
      <c r="L146" s="24">
        <v>155</v>
      </c>
      <c r="M146" s="1982">
        <v>4.3</v>
      </c>
      <c r="N146" s="175"/>
      <c r="O146" s="175">
        <v>1500</v>
      </c>
      <c r="P146" s="29" t="s">
        <v>818</v>
      </c>
      <c r="Q146" s="24">
        <v>2.87</v>
      </c>
      <c r="R146" s="24">
        <v>18.02</v>
      </c>
      <c r="S146" s="24">
        <v>0.3</v>
      </c>
      <c r="T146" s="24">
        <v>6</v>
      </c>
      <c r="U146" s="181" t="s">
        <v>2666</v>
      </c>
      <c r="V146" s="24">
        <v>4</v>
      </c>
      <c r="W146" s="129" t="s">
        <v>2524</v>
      </c>
      <c r="X146" s="186">
        <v>3</v>
      </c>
      <c r="Y146" s="192" t="s">
        <v>2658</v>
      </c>
      <c r="Z146" s="2477"/>
      <c r="AA146" s="44" t="s">
        <v>272</v>
      </c>
      <c r="AB146" s="28"/>
      <c r="AC146" s="348" t="str">
        <f t="shared" ref="AC146:AC179" si="14">IF(ISERROR(INDEX(data,MATCH(LEN(AE146),item,0),2))," ",INDEX(data,MATCH(LEN(AE146),item,0),2))</f>
        <v xml:space="preserve"> </v>
      </c>
      <c r="AD146" s="28"/>
      <c r="AE146" s="331"/>
      <c r="AF146" s="2158"/>
      <c r="AG146" s="2158"/>
      <c r="AH146" s="2158"/>
      <c r="AI146" s="2158"/>
      <c r="AJ146" s="2552"/>
      <c r="AK146" s="2551">
        <v>85</v>
      </c>
      <c r="AM146" s="2551" t="s">
        <v>19938</v>
      </c>
    </row>
    <row r="147" spans="1:39" s="2551" customFormat="1" hidden="1">
      <c r="A147" s="24">
        <f t="shared" si="13"/>
        <v>142</v>
      </c>
      <c r="B147" s="1794" t="s">
        <v>16156</v>
      </c>
      <c r="C147" s="28" t="s">
        <v>2578</v>
      </c>
      <c r="D147" s="44" t="s">
        <v>4176</v>
      </c>
      <c r="E147" s="29" t="s">
        <v>4442</v>
      </c>
      <c r="F147" s="2042" t="s">
        <v>17360</v>
      </c>
      <c r="G147" s="165" t="s">
        <v>559</v>
      </c>
      <c r="H147" s="29" t="str">
        <f>IF(ISERROR(INDEX(data_koso,MATCH(B147,item_koso,0),2))," ",INDEX(data_koso,MATCH(B147,item_koso,0),2))</f>
        <v xml:space="preserve"> </v>
      </c>
      <c r="I147" s="1825"/>
      <c r="J147" s="192" t="s">
        <v>17242</v>
      </c>
      <c r="K147" s="164" t="s">
        <v>279</v>
      </c>
      <c r="L147" s="181">
        <v>155</v>
      </c>
      <c r="M147" s="173">
        <v>4.3</v>
      </c>
      <c r="N147" s="175">
        <v>1100</v>
      </c>
      <c r="O147" s="175">
        <v>0</v>
      </c>
      <c r="P147" s="29" t="s">
        <v>818</v>
      </c>
      <c r="Q147" s="181">
        <v>2.87</v>
      </c>
      <c r="R147" s="181">
        <v>18.02</v>
      </c>
      <c r="S147" s="181">
        <v>4</v>
      </c>
      <c r="T147" s="181">
        <v>6</v>
      </c>
      <c r="U147" s="181" t="s">
        <v>2666</v>
      </c>
      <c r="V147" s="181">
        <v>4</v>
      </c>
      <c r="W147" s="29" t="s">
        <v>3867</v>
      </c>
      <c r="X147" s="186">
        <v>3</v>
      </c>
      <c r="Y147" s="192" t="s">
        <v>2658</v>
      </c>
      <c r="Z147" s="2477"/>
      <c r="AA147" s="44" t="s">
        <v>272</v>
      </c>
      <c r="AB147" s="28"/>
      <c r="AC147" s="348" t="str">
        <f t="shared" si="14"/>
        <v xml:space="preserve"> </v>
      </c>
      <c r="AD147" s="28"/>
      <c r="AE147" s="331"/>
      <c r="AF147" s="2158"/>
      <c r="AG147" s="2158"/>
      <c r="AH147" s="2158"/>
      <c r="AI147" s="2158"/>
      <c r="AJ147" s="2552"/>
      <c r="AK147" s="2551">
        <v>92</v>
      </c>
      <c r="AM147" s="2551" t="s">
        <v>19938</v>
      </c>
    </row>
    <row r="148" spans="1:39" s="2551" customFormat="1" hidden="1">
      <c r="A148" s="24">
        <f t="shared" si="13"/>
        <v>143</v>
      </c>
      <c r="B148" s="1794" t="s">
        <v>18320</v>
      </c>
      <c r="C148" s="28" t="s">
        <v>2620</v>
      </c>
      <c r="D148" s="44"/>
      <c r="E148" s="29"/>
      <c r="F148" s="2042"/>
      <c r="G148" s="165" t="s">
        <v>559</v>
      </c>
      <c r="H148" s="29"/>
      <c r="I148" s="1825"/>
      <c r="J148" s="192"/>
      <c r="K148" s="165"/>
      <c r="L148" s="181"/>
      <c r="M148" s="173"/>
      <c r="N148" s="175"/>
      <c r="O148" s="175"/>
      <c r="P148" s="29"/>
      <c r="Q148" s="181"/>
      <c r="R148" s="186"/>
      <c r="S148" s="181"/>
      <c r="T148" s="181"/>
      <c r="U148" s="181"/>
      <c r="V148" s="181"/>
      <c r="W148" s="29"/>
      <c r="X148" s="186"/>
      <c r="Y148" s="192"/>
      <c r="Z148" s="2477"/>
      <c r="AA148" s="44"/>
      <c r="AB148" s="28"/>
      <c r="AC148" s="348"/>
      <c r="AD148" s="28"/>
      <c r="AE148" s="331"/>
      <c r="AF148" s="2158"/>
      <c r="AG148" s="2158"/>
      <c r="AH148" s="2158"/>
      <c r="AI148" s="2158"/>
      <c r="AJ148" s="2552"/>
    </row>
    <row r="149" spans="1:39" s="2551" customFormat="1" hidden="1">
      <c r="A149" s="24">
        <f t="shared" si="13"/>
        <v>144</v>
      </c>
      <c r="B149" s="1794" t="s">
        <v>18321</v>
      </c>
      <c r="C149" s="28" t="s">
        <v>2620</v>
      </c>
      <c r="D149" s="44"/>
      <c r="E149" s="29"/>
      <c r="F149" s="2042"/>
      <c r="G149" s="165" t="s">
        <v>559</v>
      </c>
      <c r="H149" s="29"/>
      <c r="I149" s="1825"/>
      <c r="J149" s="192"/>
      <c r="K149" s="165"/>
      <c r="L149" s="181"/>
      <c r="M149" s="173"/>
      <c r="N149" s="175"/>
      <c r="O149" s="175"/>
      <c r="P149" s="29"/>
      <c r="Q149" s="181"/>
      <c r="R149" s="186"/>
      <c r="S149" s="181"/>
      <c r="T149" s="181"/>
      <c r="U149" s="181"/>
      <c r="V149" s="181"/>
      <c r="W149" s="29"/>
      <c r="X149" s="186"/>
      <c r="Y149" s="192"/>
      <c r="Z149" s="2477"/>
      <c r="AA149" s="44"/>
      <c r="AB149" s="28"/>
      <c r="AC149" s="348"/>
      <c r="AD149" s="28"/>
      <c r="AE149" s="331"/>
      <c r="AF149" s="2158"/>
      <c r="AG149" s="2158"/>
      <c r="AH149" s="2158"/>
      <c r="AI149" s="2158"/>
      <c r="AJ149" s="2552"/>
    </row>
    <row r="150" spans="1:39" s="2551" customFormat="1" hidden="1">
      <c r="A150" s="24">
        <f t="shared" si="13"/>
        <v>145</v>
      </c>
      <c r="B150" s="1794" t="s">
        <v>16166</v>
      </c>
      <c r="C150" s="28" t="s">
        <v>2579</v>
      </c>
      <c r="D150" s="44" t="s">
        <v>417</v>
      </c>
      <c r="E150" s="29" t="s">
        <v>4446</v>
      </c>
      <c r="F150" s="2042" t="s">
        <v>17361</v>
      </c>
      <c r="G150" s="165" t="s">
        <v>559</v>
      </c>
      <c r="H150" s="29" t="str">
        <f>IF(ISERROR(INDEX(data_koso,MATCH(B150,item_koso,0),2))," ",INDEX(data_koso,MATCH(B150,item_koso,0),2))</f>
        <v xml:space="preserve"> </v>
      </c>
      <c r="I150" s="1825"/>
      <c r="J150" s="192" t="s">
        <v>17243</v>
      </c>
      <c r="K150" s="165" t="s">
        <v>280</v>
      </c>
      <c r="L150" s="181">
        <v>54</v>
      </c>
      <c r="M150" s="173">
        <v>1.8</v>
      </c>
      <c r="N150" s="175">
        <v>12000</v>
      </c>
      <c r="O150" s="175">
        <v>2473</v>
      </c>
      <c r="P150" s="29" t="s">
        <v>818</v>
      </c>
      <c r="Q150" s="181">
        <v>986</v>
      </c>
      <c r="R150" s="197" t="s">
        <v>2524</v>
      </c>
      <c r="S150" s="181">
        <v>0.52</v>
      </c>
      <c r="T150" s="181">
        <v>2.08</v>
      </c>
      <c r="U150" s="181" t="s">
        <v>2667</v>
      </c>
      <c r="V150" s="181">
        <v>2</v>
      </c>
      <c r="W150" s="29" t="s">
        <v>3867</v>
      </c>
      <c r="X150" s="186">
        <v>2</v>
      </c>
      <c r="Y150" s="192" t="s">
        <v>2658</v>
      </c>
      <c r="Z150" s="2477"/>
      <c r="AA150" s="44" t="s">
        <v>272</v>
      </c>
      <c r="AB150" s="28"/>
      <c r="AC150" s="348" t="str">
        <f t="shared" si="14"/>
        <v xml:space="preserve"> </v>
      </c>
      <c r="AD150" s="28"/>
      <c r="AE150" s="331"/>
      <c r="AF150" s="2158"/>
      <c r="AG150" s="2158"/>
      <c r="AH150" s="2158"/>
      <c r="AI150" s="2158"/>
      <c r="AJ150" s="2552"/>
      <c r="AK150" s="2551">
        <v>98</v>
      </c>
      <c r="AM150" s="2551" t="s">
        <v>19938</v>
      </c>
    </row>
    <row r="151" spans="1:39" s="2551" customFormat="1" hidden="1">
      <c r="A151" s="24">
        <f t="shared" si="13"/>
        <v>146</v>
      </c>
      <c r="B151" s="1794" t="s">
        <v>16169</v>
      </c>
      <c r="C151" s="28" t="s">
        <v>548</v>
      </c>
      <c r="D151" s="44" t="s">
        <v>4868</v>
      </c>
      <c r="E151" s="29" t="s">
        <v>4442</v>
      </c>
      <c r="F151" s="2042" t="s">
        <v>17362</v>
      </c>
      <c r="G151" s="165" t="s">
        <v>559</v>
      </c>
      <c r="H151" s="29" t="str">
        <f>IF(ISERROR(INDEX(data_koso,MATCH(B151,item_koso,0),2))," ",INDEX(data_koso,MATCH(B151,item_koso,0),2))</f>
        <v xml:space="preserve"> </v>
      </c>
      <c r="I151" s="1825"/>
      <c r="J151" s="192" t="s">
        <v>17244</v>
      </c>
      <c r="K151" s="164" t="s">
        <v>279</v>
      </c>
      <c r="L151" s="181">
        <v>155</v>
      </c>
      <c r="M151" s="173">
        <v>4.3</v>
      </c>
      <c r="N151" s="175">
        <v>1924</v>
      </c>
      <c r="O151" s="175">
        <v>481</v>
      </c>
      <c r="P151" s="29" t="s">
        <v>818</v>
      </c>
      <c r="Q151" s="181">
        <v>2.87</v>
      </c>
      <c r="R151" s="181">
        <v>18.02</v>
      </c>
      <c r="S151" s="181">
        <v>0.3</v>
      </c>
      <c r="T151" s="181">
        <v>6</v>
      </c>
      <c r="U151" s="181" t="s">
        <v>2666</v>
      </c>
      <c r="V151" s="181">
        <v>5</v>
      </c>
      <c r="W151" s="29" t="s">
        <v>3867</v>
      </c>
      <c r="X151" s="186">
        <v>3</v>
      </c>
      <c r="Y151" s="192" t="s">
        <v>2658</v>
      </c>
      <c r="Z151" s="2477"/>
      <c r="AA151" s="44" t="s">
        <v>272</v>
      </c>
      <c r="AB151" s="28"/>
      <c r="AC151" s="348" t="str">
        <f t="shared" si="14"/>
        <v xml:space="preserve"> </v>
      </c>
      <c r="AD151" s="28"/>
      <c r="AE151" s="333"/>
      <c r="AF151" s="2158"/>
      <c r="AG151" s="2158"/>
      <c r="AH151" s="2158"/>
      <c r="AI151" s="2158"/>
      <c r="AJ151" s="2552"/>
      <c r="AK151" s="2551">
        <v>98</v>
      </c>
      <c r="AM151" s="2551" t="s">
        <v>19938</v>
      </c>
    </row>
    <row r="152" spans="1:39" s="2551" customFormat="1" hidden="1">
      <c r="A152" s="24">
        <f t="shared" si="13"/>
        <v>147</v>
      </c>
      <c r="B152" s="1794" t="s">
        <v>16172</v>
      </c>
      <c r="C152" s="28" t="s">
        <v>2560</v>
      </c>
      <c r="D152" s="28" t="s">
        <v>2560</v>
      </c>
      <c r="E152" s="29"/>
      <c r="F152" s="2042"/>
      <c r="G152" s="165" t="s">
        <v>559</v>
      </c>
      <c r="H152" s="29" t="str">
        <f>IF(ISERROR(INDEX(data_koso,MATCH(B152,item_koso,0),2))," ",INDEX(data_koso,MATCH(B152,item_koso,0),2))</f>
        <v xml:space="preserve"> </v>
      </c>
      <c r="I152" s="1825"/>
      <c r="J152" s="192" t="s">
        <v>17244</v>
      </c>
      <c r="K152" s="167" t="s">
        <v>2835</v>
      </c>
      <c r="L152" s="46"/>
      <c r="M152" s="172"/>
      <c r="N152" s="176"/>
      <c r="O152" s="176"/>
      <c r="P152" s="34"/>
      <c r="Q152" s="46"/>
      <c r="R152" s="46"/>
      <c r="S152" s="46"/>
      <c r="T152" s="46"/>
      <c r="U152" s="181" t="s">
        <v>4793</v>
      </c>
      <c r="V152" s="46">
        <v>2</v>
      </c>
      <c r="W152" s="29" t="s">
        <v>3867</v>
      </c>
      <c r="X152" s="186">
        <v>2</v>
      </c>
      <c r="Y152" s="28" t="s">
        <v>2662</v>
      </c>
      <c r="Z152" s="2478"/>
      <c r="AA152" s="44" t="s">
        <v>272</v>
      </c>
      <c r="AB152" s="28"/>
      <c r="AC152" s="348" t="str">
        <f t="shared" si="14"/>
        <v xml:space="preserve"> </v>
      </c>
      <c r="AD152" s="28"/>
      <c r="AE152" s="334"/>
      <c r="AF152" s="2158"/>
      <c r="AG152" s="2158"/>
      <c r="AH152" s="2158"/>
      <c r="AI152" s="2158"/>
      <c r="AJ152" s="2552"/>
      <c r="AK152" s="2551">
        <v>99</v>
      </c>
    </row>
    <row r="153" spans="1:39" s="2551" customFormat="1" hidden="1">
      <c r="A153" s="24">
        <f t="shared" si="13"/>
        <v>148</v>
      </c>
      <c r="B153" s="1794" t="s">
        <v>16173</v>
      </c>
      <c r="C153" s="28" t="s">
        <v>2560</v>
      </c>
      <c r="D153" s="28" t="s">
        <v>2560</v>
      </c>
      <c r="E153" s="29"/>
      <c r="F153" s="2042"/>
      <c r="G153" s="165" t="s">
        <v>559</v>
      </c>
      <c r="H153" s="29" t="str">
        <f>IF(ISERROR(INDEX(data_koso,MATCH(B153,item_koso,0),2))," ",INDEX(data_koso,MATCH(B153,item_koso,0),2))</f>
        <v xml:space="preserve"> </v>
      </c>
      <c r="I153" s="1825"/>
      <c r="J153" s="192" t="s">
        <v>17244</v>
      </c>
      <c r="K153" s="168" t="s">
        <v>2835</v>
      </c>
      <c r="L153" s="46"/>
      <c r="M153" s="172"/>
      <c r="N153" s="176"/>
      <c r="O153" s="176"/>
      <c r="P153" s="34"/>
      <c r="Q153" s="46"/>
      <c r="R153" s="46"/>
      <c r="S153" s="46"/>
      <c r="T153" s="46"/>
      <c r="U153" s="181" t="s">
        <v>4793</v>
      </c>
      <c r="V153" s="181">
        <v>1.5</v>
      </c>
      <c r="W153" s="29" t="s">
        <v>3867</v>
      </c>
      <c r="X153" s="1988">
        <v>1</v>
      </c>
      <c r="Y153" s="28" t="s">
        <v>2662</v>
      </c>
      <c r="Z153" s="2478"/>
      <c r="AA153" s="44" t="s">
        <v>272</v>
      </c>
      <c r="AB153" s="28"/>
      <c r="AC153" s="348" t="str">
        <f t="shared" si="14"/>
        <v xml:space="preserve"> </v>
      </c>
      <c r="AD153" s="28"/>
      <c r="AE153" s="334"/>
      <c r="AF153" s="2158"/>
      <c r="AG153" s="2158"/>
      <c r="AH153" s="2158"/>
      <c r="AI153" s="2158"/>
      <c r="AJ153" s="215" t="s">
        <v>4739</v>
      </c>
      <c r="AK153" s="2551">
        <v>99</v>
      </c>
    </row>
    <row r="154" spans="1:39" hidden="1">
      <c r="A154" s="24">
        <f t="shared" si="13"/>
        <v>149</v>
      </c>
      <c r="B154" s="280" t="s">
        <v>16237</v>
      </c>
      <c r="C154" s="169" t="s">
        <v>4162</v>
      </c>
      <c r="D154" s="155" t="s">
        <v>4706</v>
      </c>
      <c r="E154" s="2095"/>
      <c r="F154" s="2095"/>
      <c r="G154" s="1629" t="s">
        <v>3198</v>
      </c>
      <c r="H154" s="162"/>
      <c r="I154" s="1827"/>
      <c r="J154" s="203" t="s">
        <v>17245</v>
      </c>
      <c r="K154" s="141" t="s">
        <v>4730</v>
      </c>
      <c r="L154" s="182">
        <v>205</v>
      </c>
      <c r="M154" s="1980"/>
      <c r="N154" s="1976"/>
      <c r="O154" s="1976"/>
      <c r="P154" s="150"/>
      <c r="Q154" s="153"/>
      <c r="R154" s="1981"/>
      <c r="S154" s="153"/>
      <c r="T154" s="153"/>
      <c r="U154" s="182" t="s">
        <v>2668</v>
      </c>
      <c r="V154" s="182">
        <v>8</v>
      </c>
      <c r="W154" s="2000" t="s">
        <v>298</v>
      </c>
      <c r="X154" s="188">
        <v>8</v>
      </c>
      <c r="Y154" s="203" t="s">
        <v>2662</v>
      </c>
      <c r="Z154" s="2479"/>
      <c r="AA154" s="155" t="s">
        <v>272</v>
      </c>
      <c r="AB154" s="169"/>
      <c r="AC154" s="348" t="str">
        <f t="shared" si="14"/>
        <v xml:space="preserve"> </v>
      </c>
      <c r="AD154" s="169"/>
      <c r="AE154" s="337"/>
      <c r="AF154" s="2158"/>
      <c r="AG154" s="2158"/>
      <c r="AH154" s="2158"/>
      <c r="AI154" s="2158"/>
      <c r="AJ154" s="2552"/>
      <c r="AK154" s="2551">
        <v>1</v>
      </c>
      <c r="AL154" s="2551"/>
    </row>
    <row r="155" spans="1:39" s="2551" customFormat="1" hidden="1">
      <c r="A155" s="24">
        <f t="shared" si="13"/>
        <v>150</v>
      </c>
      <c r="B155" s="49" t="s">
        <v>16238</v>
      </c>
      <c r="C155" s="28" t="s">
        <v>4162</v>
      </c>
      <c r="D155" s="44" t="s">
        <v>4706</v>
      </c>
      <c r="E155" s="33"/>
      <c r="F155" s="33"/>
      <c r="G155" s="165" t="s">
        <v>3198</v>
      </c>
      <c r="H155" s="29"/>
      <c r="I155" s="1825"/>
      <c r="J155" s="192" t="s">
        <v>17245</v>
      </c>
      <c r="K155" s="35" t="s">
        <v>4731</v>
      </c>
      <c r="L155" s="46"/>
      <c r="M155" s="172"/>
      <c r="N155" s="176"/>
      <c r="O155" s="176"/>
      <c r="P155" s="34"/>
      <c r="Q155" s="46"/>
      <c r="R155" s="191"/>
      <c r="S155" s="46"/>
      <c r="T155" s="46"/>
      <c r="U155" s="43" t="s">
        <v>2666</v>
      </c>
      <c r="V155" s="181">
        <v>8</v>
      </c>
      <c r="W155" s="110" t="s">
        <v>298</v>
      </c>
      <c r="X155" s="186">
        <v>8</v>
      </c>
      <c r="Y155" s="192" t="s">
        <v>2658</v>
      </c>
      <c r="Z155" s="2477"/>
      <c r="AA155" s="44" t="s">
        <v>272</v>
      </c>
      <c r="AB155" s="28"/>
      <c r="AC155" s="348" t="str">
        <f t="shared" si="14"/>
        <v xml:space="preserve"> </v>
      </c>
      <c r="AD155" s="28"/>
      <c r="AE155" s="334"/>
      <c r="AF155" s="2158"/>
      <c r="AG155" s="2158"/>
      <c r="AH155" s="2158"/>
      <c r="AI155" s="2158"/>
      <c r="AJ155" s="2552"/>
      <c r="AK155" s="2551">
        <v>1</v>
      </c>
    </row>
    <row r="156" spans="1:39" s="2551" customFormat="1" hidden="1">
      <c r="A156" s="24">
        <f t="shared" si="13"/>
        <v>151</v>
      </c>
      <c r="B156" s="1794" t="s">
        <v>15878</v>
      </c>
      <c r="C156" s="28" t="s">
        <v>2581</v>
      </c>
      <c r="D156" s="28" t="s">
        <v>2402</v>
      </c>
      <c r="E156" s="129"/>
      <c r="F156" s="129" t="s">
        <v>18970</v>
      </c>
      <c r="G156" s="165" t="s">
        <v>976</v>
      </c>
      <c r="H156" s="29"/>
      <c r="I156" s="1825"/>
      <c r="J156" s="192" t="s">
        <v>17246</v>
      </c>
      <c r="K156" s="168" t="s">
        <v>233</v>
      </c>
      <c r="L156" s="176" t="s">
        <v>2524</v>
      </c>
      <c r="M156" s="176" t="s">
        <v>2524</v>
      </c>
      <c r="N156" s="176" t="s">
        <v>2524</v>
      </c>
      <c r="O156" s="176" t="s">
        <v>2524</v>
      </c>
      <c r="P156" s="176" t="s">
        <v>2524</v>
      </c>
      <c r="Q156" s="176" t="s">
        <v>2524</v>
      </c>
      <c r="R156" s="176" t="s">
        <v>2524</v>
      </c>
      <c r="S156" s="176" t="s">
        <v>2524</v>
      </c>
      <c r="T156" s="176" t="s">
        <v>2524</v>
      </c>
      <c r="U156" s="176"/>
      <c r="V156" s="46"/>
      <c r="W156" s="129" t="s">
        <v>2524</v>
      </c>
      <c r="X156" s="46" t="s">
        <v>2524</v>
      </c>
      <c r="Y156" s="176" t="s">
        <v>2524</v>
      </c>
      <c r="Z156" s="2483"/>
      <c r="AA156" s="28" t="s">
        <v>274</v>
      </c>
      <c r="AB156" s="28"/>
      <c r="AC156" s="348">
        <f t="shared" si="14"/>
        <v>125</v>
      </c>
      <c r="AD156" s="28" t="s">
        <v>4239</v>
      </c>
      <c r="AE156" s="331" t="s">
        <v>698</v>
      </c>
      <c r="AF156" s="2319" t="s">
        <v>6098</v>
      </c>
      <c r="AG156" s="329"/>
      <c r="AH156" s="329"/>
      <c r="AI156" s="329"/>
      <c r="AJ156" s="2552"/>
      <c r="AK156" s="2551">
        <v>1</v>
      </c>
    </row>
    <row r="157" spans="1:39" s="2551" customFormat="1" hidden="1">
      <c r="A157" s="24">
        <f t="shared" si="13"/>
        <v>152</v>
      </c>
      <c r="B157" s="1794" t="s">
        <v>15879</v>
      </c>
      <c r="C157" s="28" t="s">
        <v>2581</v>
      </c>
      <c r="D157" s="28" t="s">
        <v>2402</v>
      </c>
      <c r="E157" s="129"/>
      <c r="F157" s="129" t="s">
        <v>18970</v>
      </c>
      <c r="G157" s="165" t="s">
        <v>976</v>
      </c>
      <c r="H157" s="29"/>
      <c r="I157" s="1825"/>
      <c r="J157" s="192" t="s">
        <v>17246</v>
      </c>
      <c r="K157" s="168" t="s">
        <v>233</v>
      </c>
      <c r="L157" s="176" t="s">
        <v>2524</v>
      </c>
      <c r="M157" s="176" t="s">
        <v>2524</v>
      </c>
      <c r="N157" s="176" t="s">
        <v>2524</v>
      </c>
      <c r="O157" s="176" t="s">
        <v>2524</v>
      </c>
      <c r="P157" s="176" t="s">
        <v>2524</v>
      </c>
      <c r="Q157" s="176" t="s">
        <v>2524</v>
      </c>
      <c r="R157" s="176" t="s">
        <v>2524</v>
      </c>
      <c r="S157" s="176" t="s">
        <v>2524</v>
      </c>
      <c r="T157" s="176" t="s">
        <v>2524</v>
      </c>
      <c r="U157" s="176"/>
      <c r="V157" s="46"/>
      <c r="W157" s="129" t="s">
        <v>2524</v>
      </c>
      <c r="X157" s="191" t="s">
        <v>2524</v>
      </c>
      <c r="Y157" s="176" t="s">
        <v>2524</v>
      </c>
      <c r="Z157" s="2483"/>
      <c r="AA157" s="28" t="s">
        <v>274</v>
      </c>
      <c r="AB157" s="28"/>
      <c r="AC157" s="348">
        <f t="shared" si="14"/>
        <v>125</v>
      </c>
      <c r="AD157" s="28" t="s">
        <v>4239</v>
      </c>
      <c r="AE157" s="331" t="s">
        <v>698</v>
      </c>
      <c r="AF157" s="2319" t="s">
        <v>6098</v>
      </c>
      <c r="AG157" s="329"/>
      <c r="AH157" s="329"/>
      <c r="AI157" s="329"/>
      <c r="AJ157" s="2552"/>
      <c r="AK157" s="2551">
        <v>1</v>
      </c>
    </row>
    <row r="158" spans="1:39" hidden="1">
      <c r="A158" s="24">
        <f t="shared" si="13"/>
        <v>153</v>
      </c>
      <c r="B158" s="1799" t="s">
        <v>15929</v>
      </c>
      <c r="C158" s="169" t="s">
        <v>346</v>
      </c>
      <c r="D158" s="155" t="s">
        <v>4706</v>
      </c>
      <c r="E158" s="195" t="s">
        <v>4445</v>
      </c>
      <c r="F158" s="195" t="s">
        <v>16677</v>
      </c>
      <c r="G158" s="1629" t="s">
        <v>559</v>
      </c>
      <c r="H158" s="29" t="str">
        <f t="shared" ref="H158:H165" si="15">IF(ISERROR(INDEX(data_koso,MATCH(B158,item_koso,0),2))," ",INDEX(data_koso,MATCH(B158,item_koso,0),2))</f>
        <v xml:space="preserve"> </v>
      </c>
      <c r="I158" s="1827"/>
      <c r="J158" s="203" t="s">
        <v>17241</v>
      </c>
      <c r="K158" s="196" t="s">
        <v>3027</v>
      </c>
      <c r="L158" s="182">
        <v>50</v>
      </c>
      <c r="M158" s="174">
        <v>8.4</v>
      </c>
      <c r="N158" s="175"/>
      <c r="O158" s="175">
        <v>28555</v>
      </c>
      <c r="P158" s="29" t="s">
        <v>2528</v>
      </c>
      <c r="Q158" s="182">
        <v>3.88</v>
      </c>
      <c r="R158" s="188">
        <v>11.3</v>
      </c>
      <c r="S158" s="182" t="s">
        <v>3028</v>
      </c>
      <c r="T158" s="182">
        <v>11</v>
      </c>
      <c r="U158" s="182" t="s">
        <v>2667</v>
      </c>
      <c r="V158" s="182">
        <v>10</v>
      </c>
      <c r="W158" s="29" t="s">
        <v>4681</v>
      </c>
      <c r="X158" s="188">
        <v>10</v>
      </c>
      <c r="Y158" s="203" t="s">
        <v>2658</v>
      </c>
      <c r="Z158" s="2479"/>
      <c r="AA158" s="155" t="s">
        <v>272</v>
      </c>
      <c r="AB158" s="169"/>
      <c r="AC158" s="348">
        <f t="shared" si="14"/>
        <v>125</v>
      </c>
      <c r="AD158" s="169" t="s">
        <v>4239</v>
      </c>
      <c r="AE158" s="335" t="s">
        <v>698</v>
      </c>
      <c r="AF158" s="2319" t="s">
        <v>6098</v>
      </c>
      <c r="AG158" s="329"/>
      <c r="AH158" s="329"/>
      <c r="AI158" s="329"/>
      <c r="AJ158" s="2552"/>
      <c r="AK158" s="2551">
        <v>1</v>
      </c>
      <c r="AL158" s="2551"/>
      <c r="AM158" s="975" t="s">
        <v>19938</v>
      </c>
    </row>
    <row r="159" spans="1:39" hidden="1">
      <c r="A159" s="24">
        <f t="shared" si="13"/>
        <v>154</v>
      </c>
      <c r="B159" s="1799" t="s">
        <v>15930</v>
      </c>
      <c r="C159" s="169" t="s">
        <v>348</v>
      </c>
      <c r="D159" s="169" t="s">
        <v>817</v>
      </c>
      <c r="E159" s="195" t="s">
        <v>4445</v>
      </c>
      <c r="F159" s="195" t="s">
        <v>16679</v>
      </c>
      <c r="G159" s="1629" t="s">
        <v>559</v>
      </c>
      <c r="H159" s="29" t="str">
        <f t="shared" si="15"/>
        <v xml:space="preserve"> </v>
      </c>
      <c r="I159" s="1827"/>
      <c r="J159" s="203" t="s">
        <v>17241</v>
      </c>
      <c r="K159" s="196" t="s">
        <v>2987</v>
      </c>
      <c r="L159" s="182">
        <v>40</v>
      </c>
      <c r="M159" s="174">
        <v>0.25</v>
      </c>
      <c r="N159" s="177">
        <v>9000</v>
      </c>
      <c r="O159" s="177">
        <v>6921</v>
      </c>
      <c r="P159" s="162" t="s">
        <v>2528</v>
      </c>
      <c r="Q159" s="182">
        <v>0.23</v>
      </c>
      <c r="R159" s="188">
        <v>4.72</v>
      </c>
      <c r="S159" s="182">
        <v>0.05</v>
      </c>
      <c r="T159" s="182">
        <v>3.5</v>
      </c>
      <c r="U159" s="182" t="s">
        <v>4792</v>
      </c>
      <c r="V159" s="182">
        <v>10</v>
      </c>
      <c r="W159" s="162" t="s">
        <v>4681</v>
      </c>
      <c r="X159" s="188">
        <v>10</v>
      </c>
      <c r="Y159" s="203" t="s">
        <v>2658</v>
      </c>
      <c r="Z159" s="2479"/>
      <c r="AA159" s="169" t="s">
        <v>272</v>
      </c>
      <c r="AB159" s="169"/>
      <c r="AC159" s="348">
        <f t="shared" si="14"/>
        <v>5</v>
      </c>
      <c r="AD159" s="169" t="s">
        <v>4239</v>
      </c>
      <c r="AE159" s="335" t="s">
        <v>1527</v>
      </c>
      <c r="AF159" s="329"/>
      <c r="AG159" s="329"/>
      <c r="AH159" s="329"/>
      <c r="AI159" s="329"/>
      <c r="AJ159" s="2552"/>
      <c r="AK159" s="2551">
        <v>1</v>
      </c>
      <c r="AL159" s="2551"/>
      <c r="AM159" s="975" t="s">
        <v>19938</v>
      </c>
    </row>
    <row r="160" spans="1:39" s="2551" customFormat="1" hidden="1">
      <c r="A160" s="24">
        <f t="shared" si="13"/>
        <v>155</v>
      </c>
      <c r="B160" s="1794" t="s">
        <v>15940</v>
      </c>
      <c r="C160" s="28" t="s">
        <v>349</v>
      </c>
      <c r="D160" s="44" t="s">
        <v>1323</v>
      </c>
      <c r="E160" s="29" t="s">
        <v>4446</v>
      </c>
      <c r="F160" s="29" t="s">
        <v>16680</v>
      </c>
      <c r="G160" s="165" t="s">
        <v>559</v>
      </c>
      <c r="H160" s="29" t="str">
        <f t="shared" si="15"/>
        <v xml:space="preserve"> </v>
      </c>
      <c r="I160" s="1825"/>
      <c r="J160" s="192" t="s">
        <v>3516</v>
      </c>
      <c r="K160" s="164" t="s">
        <v>3025</v>
      </c>
      <c r="L160" s="181">
        <v>43</v>
      </c>
      <c r="M160" s="173">
        <v>11.3</v>
      </c>
      <c r="N160" s="175">
        <v>3500</v>
      </c>
      <c r="O160" s="175">
        <v>2660</v>
      </c>
      <c r="P160" s="29" t="s">
        <v>818</v>
      </c>
      <c r="Q160" s="181">
        <v>1000</v>
      </c>
      <c r="R160" s="34" t="s">
        <v>2524</v>
      </c>
      <c r="S160" s="181">
        <v>1.3</v>
      </c>
      <c r="T160" s="181">
        <v>15</v>
      </c>
      <c r="U160" s="181" t="s">
        <v>4792</v>
      </c>
      <c r="V160" s="181">
        <v>1.5</v>
      </c>
      <c r="W160" s="29" t="s">
        <v>3867</v>
      </c>
      <c r="X160" s="186">
        <v>1</v>
      </c>
      <c r="Y160" s="192" t="s">
        <v>2658</v>
      </c>
      <c r="Z160" s="2477"/>
      <c r="AA160" s="44" t="s">
        <v>272</v>
      </c>
      <c r="AB160" s="28"/>
      <c r="AC160" s="348">
        <f t="shared" si="14"/>
        <v>125</v>
      </c>
      <c r="AD160" s="28" t="s">
        <v>4239</v>
      </c>
      <c r="AE160" s="331" t="s">
        <v>698</v>
      </c>
      <c r="AF160" s="2319" t="s">
        <v>6098</v>
      </c>
      <c r="AG160" s="2158"/>
      <c r="AH160" s="2158"/>
      <c r="AI160" s="2158"/>
      <c r="AJ160" s="2552"/>
      <c r="AK160" s="2551">
        <v>2</v>
      </c>
      <c r="AM160" s="2551" t="s">
        <v>19938</v>
      </c>
    </row>
    <row r="161" spans="1:39" s="2551" customFormat="1">
      <c r="A161" s="24">
        <f t="shared" si="13"/>
        <v>156</v>
      </c>
      <c r="B161" s="1794" t="s">
        <v>15974</v>
      </c>
      <c r="C161" s="28" t="s">
        <v>2582</v>
      </c>
      <c r="D161" s="44" t="s">
        <v>87</v>
      </c>
      <c r="E161" s="29" t="s">
        <v>4442</v>
      </c>
      <c r="F161" s="2041" t="s">
        <v>17354</v>
      </c>
      <c r="G161" s="165" t="s">
        <v>559</v>
      </c>
      <c r="H161" s="29" t="str">
        <f t="shared" si="15"/>
        <v xml:space="preserve"> </v>
      </c>
      <c r="I161" s="1825"/>
      <c r="J161" s="192" t="s">
        <v>3516</v>
      </c>
      <c r="K161" s="164" t="s">
        <v>3882</v>
      </c>
      <c r="L161" s="181">
        <v>95</v>
      </c>
      <c r="M161" s="173">
        <v>19</v>
      </c>
      <c r="N161" s="175">
        <v>6000</v>
      </c>
      <c r="O161" s="175">
        <v>0</v>
      </c>
      <c r="P161" s="29" t="s">
        <v>2528</v>
      </c>
      <c r="Q161" s="181">
        <v>17.7</v>
      </c>
      <c r="R161" s="181">
        <v>26.9</v>
      </c>
      <c r="S161" s="181">
        <v>18.899999999999999</v>
      </c>
      <c r="T161" s="181">
        <v>19</v>
      </c>
      <c r="U161" s="181" t="s">
        <v>2665</v>
      </c>
      <c r="V161" s="181">
        <v>3</v>
      </c>
      <c r="W161" s="29" t="s">
        <v>3867</v>
      </c>
      <c r="X161" s="186">
        <v>4</v>
      </c>
      <c r="Y161" s="192" t="s">
        <v>2662</v>
      </c>
      <c r="Z161" s="2477"/>
      <c r="AA161" s="44" t="s">
        <v>272</v>
      </c>
      <c r="AB161" s="28"/>
      <c r="AC161" s="348" t="str">
        <f t="shared" si="14"/>
        <v xml:space="preserve"> </v>
      </c>
      <c r="AD161" s="28"/>
      <c r="AE161" s="333"/>
      <c r="AF161" s="2158"/>
      <c r="AG161" s="2158"/>
      <c r="AH161" s="2158"/>
      <c r="AI161" s="2158"/>
      <c r="AJ161" s="2552"/>
      <c r="AK161" s="2551">
        <v>12</v>
      </c>
      <c r="AM161" s="2551" t="s">
        <v>19938</v>
      </c>
    </row>
    <row r="162" spans="1:39" s="2551" customFormat="1" hidden="1">
      <c r="A162" s="24">
        <f t="shared" si="13"/>
        <v>157</v>
      </c>
      <c r="B162" s="1794" t="s">
        <v>15990</v>
      </c>
      <c r="C162" s="28" t="s">
        <v>3241</v>
      </c>
      <c r="D162" s="44" t="s">
        <v>4869</v>
      </c>
      <c r="E162" s="29" t="s">
        <v>4446</v>
      </c>
      <c r="F162" s="2041" t="s">
        <v>17355</v>
      </c>
      <c r="G162" s="165" t="s">
        <v>559</v>
      </c>
      <c r="H162" s="29" t="str">
        <f t="shared" si="15"/>
        <v xml:space="preserve"> </v>
      </c>
      <c r="I162" s="1825"/>
      <c r="J162" s="192" t="s">
        <v>3516</v>
      </c>
      <c r="K162" s="164" t="s">
        <v>3883</v>
      </c>
      <c r="L162" s="181">
        <v>40</v>
      </c>
      <c r="M162" s="173">
        <v>3</v>
      </c>
      <c r="N162" s="175">
        <v>2000</v>
      </c>
      <c r="O162" s="175">
        <v>0</v>
      </c>
      <c r="P162" s="29" t="s">
        <v>53</v>
      </c>
      <c r="Q162" s="181">
        <v>755</v>
      </c>
      <c r="R162" s="34" t="s">
        <v>2524</v>
      </c>
      <c r="S162" s="181">
        <v>2.94</v>
      </c>
      <c r="T162" s="181">
        <v>5.5</v>
      </c>
      <c r="U162" s="181" t="s">
        <v>2667</v>
      </c>
      <c r="V162" s="24" t="s">
        <v>2663</v>
      </c>
      <c r="W162" s="29" t="s">
        <v>3867</v>
      </c>
      <c r="X162" s="187" t="s">
        <v>2663</v>
      </c>
      <c r="Y162" s="192" t="s">
        <v>2658</v>
      </c>
      <c r="Z162" s="2477"/>
      <c r="AA162" s="44" t="s">
        <v>272</v>
      </c>
      <c r="AB162" s="28"/>
      <c r="AC162" s="348" t="str">
        <f t="shared" si="14"/>
        <v xml:space="preserve"> </v>
      </c>
      <c r="AD162" s="28"/>
      <c r="AE162" s="333"/>
      <c r="AF162" s="2158"/>
      <c r="AG162" s="2158"/>
      <c r="AH162" s="2158"/>
      <c r="AI162" s="2158"/>
      <c r="AJ162" s="2552"/>
      <c r="AK162" s="2551">
        <v>14</v>
      </c>
      <c r="AM162" s="2551" t="s">
        <v>19938</v>
      </c>
    </row>
    <row r="163" spans="1:39" s="2551" customFormat="1" hidden="1">
      <c r="A163" s="24">
        <f t="shared" si="13"/>
        <v>158</v>
      </c>
      <c r="B163" s="1794" t="s">
        <v>16048</v>
      </c>
      <c r="C163" s="28" t="s">
        <v>3243</v>
      </c>
      <c r="D163" s="44" t="s">
        <v>381</v>
      </c>
      <c r="E163" s="29" t="s">
        <v>4442</v>
      </c>
      <c r="F163" s="2041" t="s">
        <v>17356</v>
      </c>
      <c r="G163" s="165" t="s">
        <v>559</v>
      </c>
      <c r="H163" s="29" t="str">
        <f t="shared" si="15"/>
        <v xml:space="preserve"> </v>
      </c>
      <c r="I163" s="1825"/>
      <c r="J163" s="192" t="s">
        <v>3516</v>
      </c>
      <c r="K163" s="164" t="s">
        <v>3884</v>
      </c>
      <c r="L163" s="181">
        <v>40</v>
      </c>
      <c r="M163" s="173">
        <v>39</v>
      </c>
      <c r="N163" s="175">
        <v>14260</v>
      </c>
      <c r="O163" s="175">
        <v>0</v>
      </c>
      <c r="P163" s="29" t="s">
        <v>2528</v>
      </c>
      <c r="Q163" s="181">
        <v>4.22</v>
      </c>
      <c r="R163" s="181">
        <v>2.08</v>
      </c>
      <c r="S163" s="181">
        <v>38.9</v>
      </c>
      <c r="T163" s="181">
        <v>42</v>
      </c>
      <c r="U163" s="181" t="s">
        <v>2657</v>
      </c>
      <c r="V163" s="181">
        <v>2</v>
      </c>
      <c r="W163" s="29" t="s">
        <v>3867</v>
      </c>
      <c r="X163" s="186">
        <v>4</v>
      </c>
      <c r="Y163" s="192" t="s">
        <v>2661</v>
      </c>
      <c r="Z163" s="2477"/>
      <c r="AA163" s="44" t="s">
        <v>272</v>
      </c>
      <c r="AB163" s="28"/>
      <c r="AC163" s="348" t="str">
        <f t="shared" si="14"/>
        <v xml:space="preserve"> </v>
      </c>
      <c r="AD163" s="28"/>
      <c r="AE163" s="333"/>
      <c r="AF163" s="2158"/>
      <c r="AG163" s="2158"/>
      <c r="AH163" s="2158"/>
      <c r="AI163" s="2158"/>
      <c r="AJ163" s="2552"/>
      <c r="AK163" s="2551">
        <v>41</v>
      </c>
      <c r="AM163" s="2551" t="s">
        <v>19938</v>
      </c>
    </row>
    <row r="164" spans="1:39" s="2551" customFormat="1" hidden="1">
      <c r="A164" s="24">
        <f t="shared" si="13"/>
        <v>159</v>
      </c>
      <c r="B164" s="1794" t="s">
        <v>16086</v>
      </c>
      <c r="C164" s="28" t="s">
        <v>3245</v>
      </c>
      <c r="D164" s="44" t="s">
        <v>4097</v>
      </c>
      <c r="E164" s="29" t="s">
        <v>4443</v>
      </c>
      <c r="F164" s="2041" t="s">
        <v>13440</v>
      </c>
      <c r="G164" s="165" t="s">
        <v>559</v>
      </c>
      <c r="H164" s="29" t="str">
        <f t="shared" si="15"/>
        <v xml:space="preserve"> </v>
      </c>
      <c r="I164" s="1825"/>
      <c r="J164" s="192" t="s">
        <v>3516</v>
      </c>
      <c r="K164" s="164" t="s">
        <v>519</v>
      </c>
      <c r="L164" s="181">
        <v>105</v>
      </c>
      <c r="M164" s="173">
        <v>40</v>
      </c>
      <c r="N164" s="175">
        <v>3330</v>
      </c>
      <c r="O164" s="175">
        <v>0</v>
      </c>
      <c r="P164" s="29" t="s">
        <v>2528</v>
      </c>
      <c r="Q164" s="181">
        <v>4.22</v>
      </c>
      <c r="R164" s="181">
        <v>2.08</v>
      </c>
      <c r="S164" s="181">
        <v>39.9</v>
      </c>
      <c r="T164" s="181">
        <v>42</v>
      </c>
      <c r="U164" s="181" t="s">
        <v>2670</v>
      </c>
      <c r="V164" s="181">
        <v>3</v>
      </c>
      <c r="W164" s="29" t="s">
        <v>3867</v>
      </c>
      <c r="X164" s="186">
        <v>1.5</v>
      </c>
      <c r="Y164" s="192" t="s">
        <v>2661</v>
      </c>
      <c r="Z164" s="2477"/>
      <c r="AA164" s="44" t="s">
        <v>272</v>
      </c>
      <c r="AB164" s="28"/>
      <c r="AC164" s="348" t="str">
        <f t="shared" si="14"/>
        <v xml:space="preserve"> </v>
      </c>
      <c r="AD164" s="28"/>
      <c r="AE164" s="333"/>
      <c r="AF164" s="2158"/>
      <c r="AG164" s="2158"/>
      <c r="AH164" s="2158"/>
      <c r="AI164" s="2158"/>
      <c r="AJ164" s="2552"/>
      <c r="AK164" s="2551">
        <v>51</v>
      </c>
      <c r="AM164" s="2551" t="s">
        <v>19938</v>
      </c>
    </row>
    <row r="165" spans="1:39" s="2551" customFormat="1" hidden="1">
      <c r="A165" s="24">
        <f t="shared" si="13"/>
        <v>160</v>
      </c>
      <c r="B165" s="1794" t="s">
        <v>16117</v>
      </c>
      <c r="C165" s="28" t="s">
        <v>3247</v>
      </c>
      <c r="D165" s="44" t="s">
        <v>1821</v>
      </c>
      <c r="E165" s="29" t="s">
        <v>4443</v>
      </c>
      <c r="F165" s="2041" t="s">
        <v>17364</v>
      </c>
      <c r="G165" s="165" t="s">
        <v>559</v>
      </c>
      <c r="H165" s="29" t="str">
        <f t="shared" si="15"/>
        <v xml:space="preserve"> </v>
      </c>
      <c r="I165" s="1825"/>
      <c r="J165" s="192" t="s">
        <v>3516</v>
      </c>
      <c r="K165" s="164" t="s">
        <v>519</v>
      </c>
      <c r="L165" s="181">
        <v>120</v>
      </c>
      <c r="M165" s="173">
        <v>40</v>
      </c>
      <c r="N165" s="175">
        <v>3330</v>
      </c>
      <c r="O165" s="175">
        <v>0</v>
      </c>
      <c r="P165" s="29" t="s">
        <v>2528</v>
      </c>
      <c r="Q165" s="181">
        <v>4.22</v>
      </c>
      <c r="R165" s="181">
        <v>2.08</v>
      </c>
      <c r="S165" s="181">
        <v>39.9</v>
      </c>
      <c r="T165" s="181">
        <v>42</v>
      </c>
      <c r="U165" s="181" t="s">
        <v>2670</v>
      </c>
      <c r="V165" s="181">
        <v>3</v>
      </c>
      <c r="W165" s="29" t="s">
        <v>3867</v>
      </c>
      <c r="X165" s="186">
        <v>1.5</v>
      </c>
      <c r="Y165" s="192" t="s">
        <v>2661</v>
      </c>
      <c r="Z165" s="2477"/>
      <c r="AA165" s="44" t="s">
        <v>272</v>
      </c>
      <c r="AB165" s="28"/>
      <c r="AC165" s="348" t="str">
        <f t="shared" si="14"/>
        <v xml:space="preserve"> </v>
      </c>
      <c r="AD165" s="28"/>
      <c r="AE165" s="333"/>
      <c r="AF165" s="2158"/>
      <c r="AG165" s="2158"/>
      <c r="AH165" s="2158"/>
      <c r="AI165" s="2158"/>
      <c r="AJ165" s="2552"/>
      <c r="AK165" s="2551">
        <v>61</v>
      </c>
      <c r="AM165" s="2551" t="s">
        <v>19938</v>
      </c>
    </row>
    <row r="166" spans="1:39" s="2551" customFormat="1" hidden="1">
      <c r="A166" s="24">
        <f t="shared" si="13"/>
        <v>161</v>
      </c>
      <c r="B166" s="1794" t="s">
        <v>15890</v>
      </c>
      <c r="C166" s="28" t="s">
        <v>3335</v>
      </c>
      <c r="D166" s="44" t="s">
        <v>1546</v>
      </c>
      <c r="E166" s="29"/>
      <c r="F166" s="29"/>
      <c r="G166" s="2167" t="s">
        <v>910</v>
      </c>
      <c r="H166" s="33"/>
      <c r="I166" s="1826"/>
      <c r="J166" s="145" t="s">
        <v>17223</v>
      </c>
      <c r="K166" s="168" t="s">
        <v>3335</v>
      </c>
      <c r="L166" s="176" t="s">
        <v>2524</v>
      </c>
      <c r="M166" s="176" t="s">
        <v>2524</v>
      </c>
      <c r="N166" s="176" t="s">
        <v>2524</v>
      </c>
      <c r="O166" s="176" t="s">
        <v>2524</v>
      </c>
      <c r="P166" s="176" t="s">
        <v>2524</v>
      </c>
      <c r="Q166" s="176" t="s">
        <v>2524</v>
      </c>
      <c r="R166" s="2001" t="s">
        <v>2524</v>
      </c>
      <c r="S166" s="176" t="s">
        <v>2524</v>
      </c>
      <c r="T166" s="176" t="s">
        <v>2524</v>
      </c>
      <c r="U166" s="176" t="s">
        <v>2524</v>
      </c>
      <c r="V166" s="176" t="s">
        <v>2524</v>
      </c>
      <c r="W166" s="29" t="s">
        <v>2580</v>
      </c>
      <c r="X166" s="2001" t="s">
        <v>2524</v>
      </c>
      <c r="Y166" s="176" t="s">
        <v>2524</v>
      </c>
      <c r="Z166" s="2483"/>
      <c r="AA166" s="44" t="s">
        <v>272</v>
      </c>
      <c r="AB166" s="30"/>
      <c r="AC166" s="348" t="str">
        <f t="shared" si="14"/>
        <v xml:space="preserve"> </v>
      </c>
      <c r="AD166" s="30"/>
      <c r="AE166" s="333"/>
      <c r="AF166" s="2158"/>
      <c r="AG166" s="2158"/>
      <c r="AH166" s="2158"/>
      <c r="AI166" s="2158"/>
      <c r="AJ166" s="2552"/>
      <c r="AK166" s="2551">
        <v>93</v>
      </c>
    </row>
    <row r="167" spans="1:39" hidden="1">
      <c r="A167" s="24">
        <f t="shared" si="13"/>
        <v>162</v>
      </c>
      <c r="B167" s="1799" t="s">
        <v>16159</v>
      </c>
      <c r="C167" s="169" t="s">
        <v>2583</v>
      </c>
      <c r="D167" s="155" t="s">
        <v>2621</v>
      </c>
      <c r="E167" s="195" t="s">
        <v>4446</v>
      </c>
      <c r="F167" s="2041" t="s">
        <v>17365</v>
      </c>
      <c r="G167" s="1629" t="s">
        <v>559</v>
      </c>
      <c r="H167" s="29" t="str">
        <f>IF(ISERROR(INDEX(data_koso,MATCH(B167,item_koso,0),2))," ",INDEX(data_koso,MATCH(B167,item_koso,0),2))</f>
        <v xml:space="preserve"> </v>
      </c>
      <c r="I167" s="1827"/>
      <c r="J167" s="203" t="s">
        <v>17247</v>
      </c>
      <c r="K167" s="196" t="s">
        <v>279</v>
      </c>
      <c r="L167" s="182">
        <v>155</v>
      </c>
      <c r="M167" s="174">
        <v>4.5</v>
      </c>
      <c r="N167" s="177">
        <v>300</v>
      </c>
      <c r="O167" s="177">
        <v>0</v>
      </c>
      <c r="P167" s="162" t="s">
        <v>818</v>
      </c>
      <c r="Q167" s="182">
        <v>2.87</v>
      </c>
      <c r="R167" s="182">
        <v>18.02</v>
      </c>
      <c r="S167" s="182">
        <v>4.5</v>
      </c>
      <c r="T167" s="182">
        <v>6</v>
      </c>
      <c r="U167" s="182" t="s">
        <v>2666</v>
      </c>
      <c r="V167" s="182">
        <v>1.5</v>
      </c>
      <c r="W167" s="162" t="s">
        <v>3867</v>
      </c>
      <c r="X167" s="188">
        <v>1</v>
      </c>
      <c r="Y167" s="203" t="s">
        <v>2658</v>
      </c>
      <c r="Z167" s="2479"/>
      <c r="AA167" s="155" t="s">
        <v>272</v>
      </c>
      <c r="AB167" s="169"/>
      <c r="AC167" s="348" t="str">
        <f t="shared" si="14"/>
        <v xml:space="preserve"> </v>
      </c>
      <c r="AD167" s="169"/>
      <c r="AE167" s="2002"/>
      <c r="AF167" s="2158"/>
      <c r="AG167" s="2158"/>
      <c r="AH167" s="2158"/>
      <c r="AI167" s="2158"/>
      <c r="AJ167" s="2552"/>
      <c r="AK167" s="2551">
        <v>95</v>
      </c>
      <c r="AL167" s="2551"/>
      <c r="AM167" s="975" t="s">
        <v>19938</v>
      </c>
    </row>
    <row r="168" spans="1:39" hidden="1">
      <c r="A168" s="24">
        <f t="shared" si="13"/>
        <v>163</v>
      </c>
      <c r="B168" s="808" t="s">
        <v>16229</v>
      </c>
      <c r="C168" s="142" t="s">
        <v>4471</v>
      </c>
      <c r="D168" s="142" t="s">
        <v>4472</v>
      </c>
      <c r="E168" s="1979" t="s">
        <v>13320</v>
      </c>
      <c r="F168" s="1979"/>
      <c r="G168" s="2880" t="s">
        <v>3198</v>
      </c>
      <c r="H168" s="143">
        <v>90013213</v>
      </c>
      <c r="I168" s="1828">
        <v>26030000</v>
      </c>
      <c r="J168" s="262" t="s">
        <v>17245</v>
      </c>
      <c r="K168" s="141" t="s">
        <v>3741</v>
      </c>
      <c r="L168" s="153">
        <v>45</v>
      </c>
      <c r="M168" s="1980">
        <v>10.8</v>
      </c>
      <c r="N168" s="1976" t="s">
        <v>2524</v>
      </c>
      <c r="O168" s="1976">
        <v>8895</v>
      </c>
      <c r="P168" s="2000" t="s">
        <v>3736</v>
      </c>
      <c r="Q168" s="150" t="s">
        <v>2524</v>
      </c>
      <c r="R168" s="150">
        <v>3.1</v>
      </c>
      <c r="S168" s="153">
        <v>7.0000000000000007E-2</v>
      </c>
      <c r="T168" s="150" t="s">
        <v>2524</v>
      </c>
      <c r="U168" s="161" t="s">
        <v>3738</v>
      </c>
      <c r="V168" s="153">
        <v>3</v>
      </c>
      <c r="W168" s="143" t="s">
        <v>4473</v>
      </c>
      <c r="X168" s="1981">
        <v>3</v>
      </c>
      <c r="Y168" s="142" t="s">
        <v>3737</v>
      </c>
      <c r="Z168" s="2484"/>
      <c r="AA168" s="142"/>
      <c r="AB168" s="142"/>
      <c r="AC168" s="348">
        <f t="shared" si="14"/>
        <v>125</v>
      </c>
      <c r="AD168" s="169" t="s">
        <v>4239</v>
      </c>
      <c r="AE168" s="335" t="s">
        <v>698</v>
      </c>
      <c r="AF168" s="2319" t="s">
        <v>6098</v>
      </c>
      <c r="AG168" s="329"/>
      <c r="AH168" s="329"/>
      <c r="AI168" s="329"/>
      <c r="AJ168" s="2552"/>
      <c r="AK168" s="2551">
        <v>4</v>
      </c>
      <c r="AL168" s="2551"/>
    </row>
    <row r="169" spans="1:39" s="2551" customFormat="1" hidden="1">
      <c r="A169" s="24">
        <f t="shared" si="13"/>
        <v>164</v>
      </c>
      <c r="B169" s="1622" t="s">
        <v>16230</v>
      </c>
      <c r="C169" s="30" t="s">
        <v>4471</v>
      </c>
      <c r="D169" s="30" t="s">
        <v>4472</v>
      </c>
      <c r="E169" s="111" t="s">
        <v>13320</v>
      </c>
      <c r="F169" s="111"/>
      <c r="G169" s="2167" t="s">
        <v>3198</v>
      </c>
      <c r="H169" s="33">
        <v>90013213</v>
      </c>
      <c r="I169" s="1826">
        <v>26030000</v>
      </c>
      <c r="J169" s="145" t="s">
        <v>3516</v>
      </c>
      <c r="K169" s="35" t="s">
        <v>3741</v>
      </c>
      <c r="L169" s="46">
        <v>45</v>
      </c>
      <c r="M169" s="172">
        <v>10.8</v>
      </c>
      <c r="N169" s="176" t="s">
        <v>2524</v>
      </c>
      <c r="O169" s="176">
        <v>8895</v>
      </c>
      <c r="P169" s="110" t="s">
        <v>3736</v>
      </c>
      <c r="Q169" s="34" t="s">
        <v>2524</v>
      </c>
      <c r="R169" s="34">
        <v>3.1</v>
      </c>
      <c r="S169" s="46">
        <v>7.0000000000000007E-2</v>
      </c>
      <c r="T169" s="34" t="s">
        <v>2524</v>
      </c>
      <c r="U169" s="43" t="s">
        <v>3738</v>
      </c>
      <c r="V169" s="46">
        <v>3</v>
      </c>
      <c r="W169" s="33" t="s">
        <v>4473</v>
      </c>
      <c r="X169" s="191">
        <v>3</v>
      </c>
      <c r="Y169" s="30" t="s">
        <v>3737</v>
      </c>
      <c r="Z169" s="2481"/>
      <c r="AA169" s="30"/>
      <c r="AB169" s="30"/>
      <c r="AC169" s="348">
        <f t="shared" si="14"/>
        <v>125</v>
      </c>
      <c r="AD169" s="28" t="s">
        <v>4239</v>
      </c>
      <c r="AE169" s="331" t="s">
        <v>698</v>
      </c>
      <c r="AF169" s="2319" t="s">
        <v>6098</v>
      </c>
      <c r="AG169" s="329"/>
      <c r="AH169" s="329"/>
      <c r="AI169" s="329"/>
      <c r="AJ169" s="2552"/>
      <c r="AK169" s="2551">
        <v>4</v>
      </c>
    </row>
    <row r="170" spans="1:39" s="2551" customFormat="1" hidden="1">
      <c r="A170" s="24">
        <f t="shared" si="13"/>
        <v>165</v>
      </c>
      <c r="B170" s="1622" t="s">
        <v>16231</v>
      </c>
      <c r="C170" s="30" t="s">
        <v>4471</v>
      </c>
      <c r="D170" s="30" t="s">
        <v>4472</v>
      </c>
      <c r="E170" s="111" t="s">
        <v>13320</v>
      </c>
      <c r="F170" s="111"/>
      <c r="G170" s="2167" t="s">
        <v>3198</v>
      </c>
      <c r="H170" s="33">
        <v>90013213</v>
      </c>
      <c r="I170" s="1826">
        <v>26030000</v>
      </c>
      <c r="J170" s="145" t="s">
        <v>17245</v>
      </c>
      <c r="K170" s="35" t="s">
        <v>3741</v>
      </c>
      <c r="L170" s="46">
        <v>45</v>
      </c>
      <c r="M170" s="172">
        <v>10.8</v>
      </c>
      <c r="N170" s="176" t="s">
        <v>2524</v>
      </c>
      <c r="O170" s="176">
        <v>8895</v>
      </c>
      <c r="P170" s="110" t="s">
        <v>3736</v>
      </c>
      <c r="Q170" s="34" t="s">
        <v>2524</v>
      </c>
      <c r="R170" s="34">
        <v>3.1</v>
      </c>
      <c r="S170" s="46">
        <v>7.0000000000000007E-2</v>
      </c>
      <c r="T170" s="34" t="s">
        <v>2524</v>
      </c>
      <c r="U170" s="43" t="s">
        <v>3738</v>
      </c>
      <c r="V170" s="46">
        <v>3</v>
      </c>
      <c r="W170" s="33" t="s">
        <v>4473</v>
      </c>
      <c r="X170" s="191">
        <v>3</v>
      </c>
      <c r="Y170" s="30" t="s">
        <v>3737</v>
      </c>
      <c r="Z170" s="2481"/>
      <c r="AA170" s="30"/>
      <c r="AB170" s="30"/>
      <c r="AC170" s="348">
        <f t="shared" si="14"/>
        <v>125</v>
      </c>
      <c r="AD170" s="28" t="s">
        <v>4239</v>
      </c>
      <c r="AE170" s="331" t="s">
        <v>698</v>
      </c>
      <c r="AF170" s="2319" t="s">
        <v>6098</v>
      </c>
      <c r="AG170" s="329"/>
      <c r="AH170" s="329"/>
      <c r="AI170" s="329"/>
      <c r="AJ170" s="2552"/>
      <c r="AK170" s="2551">
        <v>4</v>
      </c>
    </row>
    <row r="171" spans="1:39" s="2551" customFormat="1" hidden="1">
      <c r="A171" s="24">
        <f t="shared" si="13"/>
        <v>166</v>
      </c>
      <c r="B171" s="1622" t="s">
        <v>16232</v>
      </c>
      <c r="C171" s="30" t="s">
        <v>4471</v>
      </c>
      <c r="D171" s="30" t="s">
        <v>4472</v>
      </c>
      <c r="E171" s="111" t="s">
        <v>13320</v>
      </c>
      <c r="F171" s="111"/>
      <c r="G171" s="2167" t="s">
        <v>3198</v>
      </c>
      <c r="H171" s="33">
        <v>90013213</v>
      </c>
      <c r="I171" s="1826">
        <v>26030000</v>
      </c>
      <c r="J171" s="145" t="s">
        <v>17245</v>
      </c>
      <c r="K171" s="35" t="s">
        <v>3741</v>
      </c>
      <c r="L171" s="46">
        <v>45</v>
      </c>
      <c r="M171" s="172">
        <v>10.8</v>
      </c>
      <c r="N171" s="176" t="s">
        <v>2524</v>
      </c>
      <c r="O171" s="176">
        <v>8895</v>
      </c>
      <c r="P171" s="110" t="s">
        <v>3736</v>
      </c>
      <c r="Q171" s="34" t="s">
        <v>2524</v>
      </c>
      <c r="R171" s="197">
        <v>3.1</v>
      </c>
      <c r="S171" s="46">
        <v>7.0000000000000007E-2</v>
      </c>
      <c r="T171" s="34" t="s">
        <v>2524</v>
      </c>
      <c r="U171" s="43" t="s">
        <v>3738</v>
      </c>
      <c r="V171" s="46">
        <v>3</v>
      </c>
      <c r="W171" s="33" t="s">
        <v>4473</v>
      </c>
      <c r="X171" s="191">
        <v>3</v>
      </c>
      <c r="Y171" s="30" t="s">
        <v>3737</v>
      </c>
      <c r="Z171" s="2481"/>
      <c r="AA171" s="30"/>
      <c r="AB171" s="30"/>
      <c r="AC171" s="348">
        <f t="shared" si="14"/>
        <v>125</v>
      </c>
      <c r="AD171" s="28" t="s">
        <v>4239</v>
      </c>
      <c r="AE171" s="331" t="s">
        <v>698</v>
      </c>
      <c r="AF171" s="2319" t="s">
        <v>6098</v>
      </c>
      <c r="AG171" s="329"/>
      <c r="AH171" s="329"/>
      <c r="AI171" s="329"/>
      <c r="AJ171" s="2552"/>
      <c r="AK171" s="2551">
        <v>4</v>
      </c>
    </row>
    <row r="172" spans="1:39" s="2551" customFormat="1" hidden="1">
      <c r="A172" s="24">
        <f t="shared" si="13"/>
        <v>167</v>
      </c>
      <c r="B172" s="1622" t="s">
        <v>16248</v>
      </c>
      <c r="C172" s="30" t="s">
        <v>3865</v>
      </c>
      <c r="D172" s="30" t="s">
        <v>4472</v>
      </c>
      <c r="E172" s="111" t="s">
        <v>17120</v>
      </c>
      <c r="F172" s="33" t="s">
        <v>17122</v>
      </c>
      <c r="G172" s="2167" t="s">
        <v>3866</v>
      </c>
      <c r="H172" s="33">
        <v>90013211</v>
      </c>
      <c r="I172" s="1826">
        <v>182390500</v>
      </c>
      <c r="J172" s="145" t="s">
        <v>17241</v>
      </c>
      <c r="K172" s="35" t="s">
        <v>3739</v>
      </c>
      <c r="L172" s="46">
        <v>50</v>
      </c>
      <c r="M172" s="172">
        <v>10</v>
      </c>
      <c r="N172" s="176" t="s">
        <v>2524</v>
      </c>
      <c r="O172" s="176">
        <v>6545</v>
      </c>
      <c r="P172" s="110" t="s">
        <v>3736</v>
      </c>
      <c r="Q172" s="34" t="s">
        <v>2524</v>
      </c>
      <c r="R172" s="46">
        <v>2.02</v>
      </c>
      <c r="S172" s="46">
        <v>0.1</v>
      </c>
      <c r="T172" s="34" t="s">
        <v>2524</v>
      </c>
      <c r="U172" s="43" t="s">
        <v>3738</v>
      </c>
      <c r="V172" s="46">
        <v>3</v>
      </c>
      <c r="W172" s="33" t="s">
        <v>3867</v>
      </c>
      <c r="X172" s="1988">
        <v>3</v>
      </c>
      <c r="Y172" s="30" t="s">
        <v>3367</v>
      </c>
      <c r="Z172" s="2481"/>
      <c r="AA172" s="30"/>
      <c r="AB172" s="30"/>
      <c r="AC172" s="348">
        <f t="shared" si="14"/>
        <v>125</v>
      </c>
      <c r="AD172" s="28" t="s">
        <v>4239</v>
      </c>
      <c r="AE172" s="331" t="s">
        <v>698</v>
      </c>
      <c r="AF172" s="2319" t="s">
        <v>6098</v>
      </c>
      <c r="AG172" s="329"/>
      <c r="AH172" s="329"/>
      <c r="AI172" s="329"/>
      <c r="AJ172" s="2552"/>
      <c r="AK172" s="2551">
        <v>4</v>
      </c>
    </row>
    <row r="173" spans="1:39" s="2551" customFormat="1" hidden="1">
      <c r="A173" s="24">
        <f t="shared" si="13"/>
        <v>168</v>
      </c>
      <c r="B173" s="1622" t="s">
        <v>16249</v>
      </c>
      <c r="C173" s="30" t="s">
        <v>3865</v>
      </c>
      <c r="D173" s="30" t="s">
        <v>4472</v>
      </c>
      <c r="E173" s="111" t="s">
        <v>17120</v>
      </c>
      <c r="F173" s="33" t="s">
        <v>17123</v>
      </c>
      <c r="G173" s="2167" t="s">
        <v>3866</v>
      </c>
      <c r="H173" s="33">
        <v>90013211</v>
      </c>
      <c r="I173" s="1826">
        <v>182390500</v>
      </c>
      <c r="J173" s="145" t="s">
        <v>17248</v>
      </c>
      <c r="K173" s="35" t="s">
        <v>3739</v>
      </c>
      <c r="L173" s="46">
        <v>50</v>
      </c>
      <c r="M173" s="172">
        <v>10</v>
      </c>
      <c r="N173" s="176" t="s">
        <v>2524</v>
      </c>
      <c r="O173" s="176">
        <v>6545</v>
      </c>
      <c r="P173" s="110" t="s">
        <v>3736</v>
      </c>
      <c r="Q173" s="34" t="s">
        <v>2524</v>
      </c>
      <c r="R173" s="46">
        <v>2.02</v>
      </c>
      <c r="S173" s="46">
        <v>0.1</v>
      </c>
      <c r="T173" s="34" t="s">
        <v>2524</v>
      </c>
      <c r="U173" s="43" t="s">
        <v>3738</v>
      </c>
      <c r="V173" s="46">
        <v>3</v>
      </c>
      <c r="W173" s="33" t="s">
        <v>3867</v>
      </c>
      <c r="X173" s="1988">
        <v>3</v>
      </c>
      <c r="Y173" s="30" t="s">
        <v>3367</v>
      </c>
      <c r="Z173" s="2481"/>
      <c r="AA173" s="30"/>
      <c r="AB173" s="30"/>
      <c r="AC173" s="348">
        <f t="shared" si="14"/>
        <v>125</v>
      </c>
      <c r="AD173" s="28" t="s">
        <v>4239</v>
      </c>
      <c r="AE173" s="331" t="s">
        <v>698</v>
      </c>
      <c r="AF173" s="2319" t="s">
        <v>6098</v>
      </c>
      <c r="AG173" s="329"/>
      <c r="AH173" s="329"/>
      <c r="AI173" s="329"/>
      <c r="AJ173" s="2552"/>
      <c r="AK173" s="2551">
        <v>4</v>
      </c>
    </row>
    <row r="174" spans="1:39" s="2551" customFormat="1" hidden="1">
      <c r="A174" s="24">
        <f t="shared" si="13"/>
        <v>169</v>
      </c>
      <c r="B174" s="1622" t="s">
        <v>16250</v>
      </c>
      <c r="C174" s="30" t="s">
        <v>3865</v>
      </c>
      <c r="D174" s="30" t="s">
        <v>4472</v>
      </c>
      <c r="E174" s="111" t="s">
        <v>17120</v>
      </c>
      <c r="F174" s="33" t="s">
        <v>17124</v>
      </c>
      <c r="G174" s="2167" t="s">
        <v>3866</v>
      </c>
      <c r="H174" s="33">
        <v>90013211</v>
      </c>
      <c r="I174" s="1826">
        <v>182390500</v>
      </c>
      <c r="J174" s="145" t="s">
        <v>17249</v>
      </c>
      <c r="K174" s="35" t="s">
        <v>3739</v>
      </c>
      <c r="L174" s="46">
        <v>50</v>
      </c>
      <c r="M174" s="172">
        <v>10</v>
      </c>
      <c r="N174" s="176" t="s">
        <v>2524</v>
      </c>
      <c r="O174" s="176">
        <v>6545</v>
      </c>
      <c r="P174" s="110" t="s">
        <v>3736</v>
      </c>
      <c r="Q174" s="34" t="s">
        <v>2524</v>
      </c>
      <c r="R174" s="46">
        <v>2.02</v>
      </c>
      <c r="S174" s="46">
        <v>0.1</v>
      </c>
      <c r="T174" s="34" t="s">
        <v>2524</v>
      </c>
      <c r="U174" s="43" t="s">
        <v>3738</v>
      </c>
      <c r="V174" s="46">
        <v>3</v>
      </c>
      <c r="W174" s="33" t="s">
        <v>3867</v>
      </c>
      <c r="X174" s="1988">
        <v>3</v>
      </c>
      <c r="Y174" s="30" t="s">
        <v>3367</v>
      </c>
      <c r="Z174" s="2481"/>
      <c r="AA174" s="30"/>
      <c r="AB174" s="30"/>
      <c r="AC174" s="348">
        <f t="shared" si="14"/>
        <v>125</v>
      </c>
      <c r="AD174" s="28" t="s">
        <v>4239</v>
      </c>
      <c r="AE174" s="331" t="s">
        <v>698</v>
      </c>
      <c r="AF174" s="2319" t="s">
        <v>6098</v>
      </c>
      <c r="AG174" s="329"/>
      <c r="AH174" s="329"/>
      <c r="AI174" s="329"/>
      <c r="AJ174" s="2552"/>
      <c r="AK174" s="2551">
        <v>4</v>
      </c>
    </row>
    <row r="175" spans="1:39" s="2551" customFormat="1" hidden="1">
      <c r="A175" s="24">
        <f t="shared" si="13"/>
        <v>170</v>
      </c>
      <c r="B175" s="1622" t="s">
        <v>16251</v>
      </c>
      <c r="C175" s="30" t="s">
        <v>3865</v>
      </c>
      <c r="D175" s="30" t="s">
        <v>4472</v>
      </c>
      <c r="E175" s="111" t="s">
        <v>17120</v>
      </c>
      <c r="F175" s="33" t="s">
        <v>17125</v>
      </c>
      <c r="G175" s="2167" t="s">
        <v>3866</v>
      </c>
      <c r="H175" s="33">
        <v>90013211</v>
      </c>
      <c r="I175" s="1826">
        <v>182390500</v>
      </c>
      <c r="J175" s="145" t="s">
        <v>3516</v>
      </c>
      <c r="K175" s="35" t="s">
        <v>3739</v>
      </c>
      <c r="L175" s="46">
        <v>50</v>
      </c>
      <c r="M175" s="172">
        <v>10</v>
      </c>
      <c r="N175" s="176" t="s">
        <v>2524</v>
      </c>
      <c r="O175" s="176">
        <v>6545</v>
      </c>
      <c r="P175" s="110" t="s">
        <v>3736</v>
      </c>
      <c r="Q175" s="34" t="s">
        <v>2524</v>
      </c>
      <c r="R175" s="46">
        <v>2.02</v>
      </c>
      <c r="S175" s="46">
        <v>0.1</v>
      </c>
      <c r="T175" s="34" t="s">
        <v>2524</v>
      </c>
      <c r="U175" s="43" t="s">
        <v>3738</v>
      </c>
      <c r="V175" s="46">
        <v>3</v>
      </c>
      <c r="W175" s="33" t="s">
        <v>3867</v>
      </c>
      <c r="X175" s="1988">
        <v>3</v>
      </c>
      <c r="Y175" s="30" t="s">
        <v>3367</v>
      </c>
      <c r="Z175" s="2481"/>
      <c r="AA175" s="30"/>
      <c r="AB175" s="30"/>
      <c r="AC175" s="348">
        <f t="shared" si="14"/>
        <v>125</v>
      </c>
      <c r="AD175" s="28" t="s">
        <v>4239</v>
      </c>
      <c r="AE175" s="331" t="s">
        <v>698</v>
      </c>
      <c r="AF175" s="2319" t="s">
        <v>6098</v>
      </c>
      <c r="AG175" s="329"/>
      <c r="AH175" s="329"/>
      <c r="AI175" s="329"/>
      <c r="AJ175" s="2552"/>
      <c r="AK175" s="2551">
        <v>4</v>
      </c>
    </row>
    <row r="176" spans="1:39" s="2551" customFormat="1" hidden="1">
      <c r="A176" s="24">
        <f t="shared" si="13"/>
        <v>171</v>
      </c>
      <c r="B176" s="1622" t="s">
        <v>16252</v>
      </c>
      <c r="C176" s="30" t="s">
        <v>3868</v>
      </c>
      <c r="D176" s="30" t="s">
        <v>4472</v>
      </c>
      <c r="E176" s="111" t="s">
        <v>17120</v>
      </c>
      <c r="F176" s="33" t="s">
        <v>17126</v>
      </c>
      <c r="G176" s="2167" t="s">
        <v>3866</v>
      </c>
      <c r="H176" s="33">
        <v>90013212</v>
      </c>
      <c r="I176" s="1826">
        <v>153438700</v>
      </c>
      <c r="J176" s="145" t="s">
        <v>17250</v>
      </c>
      <c r="K176" s="35" t="s">
        <v>3739</v>
      </c>
      <c r="L176" s="46">
        <v>50</v>
      </c>
      <c r="M176" s="172">
        <v>9.9</v>
      </c>
      <c r="N176" s="176">
        <v>2665</v>
      </c>
      <c r="O176" s="34" t="s">
        <v>2524</v>
      </c>
      <c r="P176" s="110" t="s">
        <v>3736</v>
      </c>
      <c r="Q176" s="34" t="s">
        <v>2524</v>
      </c>
      <c r="R176" s="191">
        <v>2.02</v>
      </c>
      <c r="S176" s="46">
        <v>0.3</v>
      </c>
      <c r="T176" s="34" t="s">
        <v>2524</v>
      </c>
      <c r="U176" s="43" t="s">
        <v>3738</v>
      </c>
      <c r="V176" s="46">
        <v>2</v>
      </c>
      <c r="W176" s="33" t="s">
        <v>3867</v>
      </c>
      <c r="X176" s="1988">
        <v>2</v>
      </c>
      <c r="Y176" s="30" t="s">
        <v>3367</v>
      </c>
      <c r="Z176" s="2481"/>
      <c r="AA176" s="30"/>
      <c r="AB176" s="30"/>
      <c r="AC176" s="348">
        <f t="shared" si="14"/>
        <v>125</v>
      </c>
      <c r="AD176" s="28" t="s">
        <v>4239</v>
      </c>
      <c r="AE176" s="331" t="s">
        <v>698</v>
      </c>
      <c r="AF176" s="2319" t="s">
        <v>6098</v>
      </c>
      <c r="AG176" s="329"/>
      <c r="AH176" s="329"/>
      <c r="AI176" s="329"/>
      <c r="AJ176" s="2552"/>
      <c r="AK176" s="2551">
        <v>4</v>
      </c>
    </row>
    <row r="177" spans="1:39" s="2551" customFormat="1" hidden="1">
      <c r="A177" s="24">
        <f t="shared" si="13"/>
        <v>172</v>
      </c>
      <c r="B177" s="1622" t="s">
        <v>16253</v>
      </c>
      <c r="C177" s="30" t="s">
        <v>3868</v>
      </c>
      <c r="D177" s="30" t="s">
        <v>4472</v>
      </c>
      <c r="E177" s="111" t="s">
        <v>17120</v>
      </c>
      <c r="F177" s="33" t="s">
        <v>17127</v>
      </c>
      <c r="G177" s="2167" t="s">
        <v>3866</v>
      </c>
      <c r="H177" s="33">
        <v>90013212</v>
      </c>
      <c r="I177" s="1826">
        <v>153438700</v>
      </c>
      <c r="J177" s="145" t="s">
        <v>3516</v>
      </c>
      <c r="K177" s="35" t="s">
        <v>3739</v>
      </c>
      <c r="L177" s="46">
        <v>50</v>
      </c>
      <c r="M177" s="172">
        <v>9.9</v>
      </c>
      <c r="N177" s="176">
        <v>2665</v>
      </c>
      <c r="O177" s="34" t="s">
        <v>2524</v>
      </c>
      <c r="P177" s="110" t="s">
        <v>3736</v>
      </c>
      <c r="Q177" s="34" t="s">
        <v>2524</v>
      </c>
      <c r="R177" s="46">
        <v>2.02</v>
      </c>
      <c r="S177" s="46">
        <v>0.3</v>
      </c>
      <c r="T177" s="34" t="s">
        <v>2524</v>
      </c>
      <c r="U177" s="43" t="s">
        <v>3738</v>
      </c>
      <c r="V177" s="46">
        <v>2</v>
      </c>
      <c r="W177" s="33" t="s">
        <v>3867</v>
      </c>
      <c r="X177" s="43">
        <v>2</v>
      </c>
      <c r="Y177" s="30" t="s">
        <v>3367</v>
      </c>
      <c r="Z177" s="2481"/>
      <c r="AA177" s="30"/>
      <c r="AB177" s="30"/>
      <c r="AC177" s="348">
        <f t="shared" si="14"/>
        <v>125</v>
      </c>
      <c r="AD177" s="28" t="s">
        <v>4239</v>
      </c>
      <c r="AE177" s="331" t="s">
        <v>698</v>
      </c>
      <c r="AF177" s="2319" t="s">
        <v>6098</v>
      </c>
      <c r="AG177" s="329"/>
      <c r="AH177" s="329"/>
      <c r="AI177" s="329"/>
      <c r="AJ177" s="2552"/>
      <c r="AK177" s="2551">
        <v>4</v>
      </c>
    </row>
    <row r="178" spans="1:39" s="2551" customFormat="1" hidden="1">
      <c r="A178" s="24">
        <f t="shared" si="13"/>
        <v>173</v>
      </c>
      <c r="B178" s="1622" t="s">
        <v>16254</v>
      </c>
      <c r="C178" s="30" t="s">
        <v>3868</v>
      </c>
      <c r="D178" s="30" t="s">
        <v>4472</v>
      </c>
      <c r="E178" s="111" t="s">
        <v>17120</v>
      </c>
      <c r="F178" s="33" t="s">
        <v>17128</v>
      </c>
      <c r="G178" s="2167" t="s">
        <v>3866</v>
      </c>
      <c r="H178" s="33">
        <v>90013212</v>
      </c>
      <c r="I178" s="1826">
        <v>153438700</v>
      </c>
      <c r="J178" s="145" t="s">
        <v>3516</v>
      </c>
      <c r="K178" s="35" t="s">
        <v>3739</v>
      </c>
      <c r="L178" s="46">
        <v>50</v>
      </c>
      <c r="M178" s="172">
        <v>9.9</v>
      </c>
      <c r="N178" s="176">
        <v>2665</v>
      </c>
      <c r="O178" s="34" t="s">
        <v>2524</v>
      </c>
      <c r="P178" s="110" t="s">
        <v>3736</v>
      </c>
      <c r="Q178" s="34" t="s">
        <v>2524</v>
      </c>
      <c r="R178" s="46">
        <v>2.02</v>
      </c>
      <c r="S178" s="46">
        <v>0.3</v>
      </c>
      <c r="T178" s="34" t="s">
        <v>2524</v>
      </c>
      <c r="U178" s="43" t="s">
        <v>3738</v>
      </c>
      <c r="V178" s="46">
        <v>2</v>
      </c>
      <c r="W178" s="33" t="s">
        <v>3867</v>
      </c>
      <c r="X178" s="43">
        <v>2</v>
      </c>
      <c r="Y178" s="30" t="s">
        <v>3367</v>
      </c>
      <c r="Z178" s="2481"/>
      <c r="AA178" s="30"/>
      <c r="AB178" s="30"/>
      <c r="AC178" s="348">
        <f t="shared" si="14"/>
        <v>125</v>
      </c>
      <c r="AD178" s="28" t="s">
        <v>4239</v>
      </c>
      <c r="AE178" s="331" t="s">
        <v>698</v>
      </c>
      <c r="AF178" s="2319" t="s">
        <v>6098</v>
      </c>
      <c r="AG178" s="329"/>
      <c r="AH178" s="329"/>
      <c r="AI178" s="329"/>
      <c r="AJ178" s="2552"/>
      <c r="AK178" s="2551">
        <v>4</v>
      </c>
    </row>
    <row r="179" spans="1:39" s="2551" customFormat="1" hidden="1">
      <c r="A179" s="24">
        <f t="shared" si="13"/>
        <v>174</v>
      </c>
      <c r="B179" s="1622" t="s">
        <v>16255</v>
      </c>
      <c r="C179" s="30" t="s">
        <v>3868</v>
      </c>
      <c r="D179" s="30" t="s">
        <v>4472</v>
      </c>
      <c r="E179" s="111" t="s">
        <v>17120</v>
      </c>
      <c r="F179" s="33" t="s">
        <v>17129</v>
      </c>
      <c r="G179" s="2167" t="s">
        <v>3866</v>
      </c>
      <c r="H179" s="33">
        <v>90013212</v>
      </c>
      <c r="I179" s="1826">
        <v>153438700</v>
      </c>
      <c r="J179" s="145" t="s">
        <v>3516</v>
      </c>
      <c r="K179" s="35" t="s">
        <v>3739</v>
      </c>
      <c r="L179" s="46">
        <v>50</v>
      </c>
      <c r="M179" s="172">
        <v>9.9</v>
      </c>
      <c r="N179" s="176">
        <v>2665</v>
      </c>
      <c r="O179" s="34" t="s">
        <v>2524</v>
      </c>
      <c r="P179" s="110" t="s">
        <v>3736</v>
      </c>
      <c r="Q179" s="34" t="s">
        <v>2524</v>
      </c>
      <c r="R179" s="46">
        <v>2.02</v>
      </c>
      <c r="S179" s="46">
        <v>0.3</v>
      </c>
      <c r="T179" s="34" t="s">
        <v>2524</v>
      </c>
      <c r="U179" s="43" t="s">
        <v>3738</v>
      </c>
      <c r="V179" s="46">
        <v>2</v>
      </c>
      <c r="W179" s="33" t="s">
        <v>3867</v>
      </c>
      <c r="X179" s="43">
        <v>2</v>
      </c>
      <c r="Y179" s="30" t="s">
        <v>3367</v>
      </c>
      <c r="Z179" s="2481"/>
      <c r="AA179" s="30"/>
      <c r="AB179" s="30"/>
      <c r="AC179" s="348">
        <f t="shared" si="14"/>
        <v>125</v>
      </c>
      <c r="AD179" s="28" t="s">
        <v>4239</v>
      </c>
      <c r="AE179" s="331" t="s">
        <v>698</v>
      </c>
      <c r="AF179" s="2319" t="s">
        <v>6098</v>
      </c>
      <c r="AG179" s="329"/>
      <c r="AH179" s="329"/>
      <c r="AI179" s="329"/>
      <c r="AJ179" s="2552"/>
      <c r="AK179" s="2551">
        <v>4</v>
      </c>
    </row>
    <row r="180" spans="1:39" s="2551" customFormat="1" hidden="1">
      <c r="A180" s="24">
        <f t="shared" si="13"/>
        <v>175</v>
      </c>
      <c r="B180" s="1622" t="s">
        <v>16233</v>
      </c>
      <c r="C180" s="30" t="s">
        <v>4474</v>
      </c>
      <c r="D180" s="30" t="s">
        <v>4472</v>
      </c>
      <c r="E180" s="111" t="s">
        <v>13320</v>
      </c>
      <c r="F180" s="111"/>
      <c r="G180" s="2167" t="s">
        <v>3198</v>
      </c>
      <c r="H180" s="33">
        <v>90013214</v>
      </c>
      <c r="I180" s="1826">
        <v>75008000</v>
      </c>
      <c r="J180" s="145" t="s">
        <v>17245</v>
      </c>
      <c r="K180" s="35" t="s">
        <v>3742</v>
      </c>
      <c r="L180" s="46">
        <v>50</v>
      </c>
      <c r="M180" s="172">
        <v>1.4</v>
      </c>
      <c r="N180" s="176">
        <v>2800</v>
      </c>
      <c r="O180" s="176">
        <v>2403</v>
      </c>
      <c r="P180" s="110" t="s">
        <v>3736</v>
      </c>
      <c r="Q180" s="46"/>
      <c r="R180" s="191">
        <v>6.11</v>
      </c>
      <c r="S180" s="46">
        <v>0.02</v>
      </c>
      <c r="T180" s="34" t="s">
        <v>2524</v>
      </c>
      <c r="U180" s="43" t="s">
        <v>3738</v>
      </c>
      <c r="V180" s="46">
        <v>4</v>
      </c>
      <c r="W180" s="33" t="s">
        <v>4473</v>
      </c>
      <c r="X180" s="191">
        <v>4</v>
      </c>
      <c r="Y180" s="30" t="s">
        <v>3737</v>
      </c>
      <c r="Z180" s="2481"/>
      <c r="AA180" s="30"/>
      <c r="AB180" s="30"/>
      <c r="AC180" s="348">
        <f t="shared" ref="AC180:AC214" si="16">IF(ISERROR(INDEX(data,MATCH(LEN(AE180),item,0),2))," ",INDEX(data,MATCH(LEN(AE180),item,0),2))</f>
        <v>125</v>
      </c>
      <c r="AD180" s="28" t="s">
        <v>4239</v>
      </c>
      <c r="AE180" s="331" t="s">
        <v>698</v>
      </c>
      <c r="AF180" s="2319" t="s">
        <v>6098</v>
      </c>
      <c r="AG180" s="329"/>
      <c r="AH180" s="329"/>
      <c r="AI180" s="329"/>
      <c r="AJ180" s="2552"/>
      <c r="AK180" s="2551">
        <v>4</v>
      </c>
    </row>
    <row r="181" spans="1:39" s="2551" customFormat="1" hidden="1">
      <c r="A181" s="24">
        <f t="shared" si="13"/>
        <v>176</v>
      </c>
      <c r="B181" s="1622" t="s">
        <v>16234</v>
      </c>
      <c r="C181" s="30" t="s">
        <v>4474</v>
      </c>
      <c r="D181" s="30" t="s">
        <v>4472</v>
      </c>
      <c r="E181" s="111" t="s">
        <v>13320</v>
      </c>
      <c r="F181" s="111"/>
      <c r="G181" s="2167" t="s">
        <v>3198</v>
      </c>
      <c r="H181" s="33">
        <v>90013214</v>
      </c>
      <c r="I181" s="1826">
        <v>75008000</v>
      </c>
      <c r="J181" s="145" t="s">
        <v>17245</v>
      </c>
      <c r="K181" s="35" t="s">
        <v>3742</v>
      </c>
      <c r="L181" s="46">
        <v>50</v>
      </c>
      <c r="M181" s="172">
        <v>1.4</v>
      </c>
      <c r="N181" s="176">
        <v>2800</v>
      </c>
      <c r="O181" s="176">
        <v>2403</v>
      </c>
      <c r="P181" s="110" t="s">
        <v>3736</v>
      </c>
      <c r="Q181" s="46"/>
      <c r="R181" s="46">
        <v>6.11</v>
      </c>
      <c r="S181" s="46">
        <v>0.02</v>
      </c>
      <c r="T181" s="34" t="s">
        <v>2524</v>
      </c>
      <c r="U181" s="43" t="s">
        <v>3738</v>
      </c>
      <c r="V181" s="46">
        <v>4</v>
      </c>
      <c r="W181" s="33" t="s">
        <v>4473</v>
      </c>
      <c r="X181" s="46">
        <v>4</v>
      </c>
      <c r="Y181" s="30" t="s">
        <v>3737</v>
      </c>
      <c r="Z181" s="2481"/>
      <c r="AA181" s="30"/>
      <c r="AB181" s="30"/>
      <c r="AC181" s="348">
        <f t="shared" si="16"/>
        <v>125</v>
      </c>
      <c r="AD181" s="28" t="s">
        <v>4239</v>
      </c>
      <c r="AE181" s="331" t="s">
        <v>698</v>
      </c>
      <c r="AF181" s="2319" t="s">
        <v>6098</v>
      </c>
      <c r="AG181" s="329"/>
      <c r="AH181" s="329"/>
      <c r="AI181" s="329"/>
      <c r="AJ181" s="2552"/>
      <c r="AK181" s="2551">
        <v>4</v>
      </c>
    </row>
    <row r="182" spans="1:39" s="2551" customFormat="1" hidden="1">
      <c r="A182" s="24">
        <f t="shared" si="13"/>
        <v>177</v>
      </c>
      <c r="B182" s="1622" t="s">
        <v>16235</v>
      </c>
      <c r="C182" s="30" t="s">
        <v>4474</v>
      </c>
      <c r="D182" s="30" t="s">
        <v>4472</v>
      </c>
      <c r="E182" s="111" t="s">
        <v>13320</v>
      </c>
      <c r="F182" s="111"/>
      <c r="G182" s="2881" t="s">
        <v>3198</v>
      </c>
      <c r="H182" s="33">
        <v>90013214</v>
      </c>
      <c r="I182" s="1826">
        <v>75008000</v>
      </c>
      <c r="J182" s="145" t="s">
        <v>17245</v>
      </c>
      <c r="K182" s="35" t="s">
        <v>3742</v>
      </c>
      <c r="L182" s="46">
        <v>50</v>
      </c>
      <c r="M182" s="172">
        <v>1.4</v>
      </c>
      <c r="N182" s="176">
        <v>2800</v>
      </c>
      <c r="O182" s="176">
        <v>2403</v>
      </c>
      <c r="P182" s="110" t="s">
        <v>3736</v>
      </c>
      <c r="Q182" s="46"/>
      <c r="R182" s="46">
        <v>6.11</v>
      </c>
      <c r="S182" s="46">
        <v>0.02</v>
      </c>
      <c r="T182" s="34" t="s">
        <v>2524</v>
      </c>
      <c r="U182" s="43" t="s">
        <v>3738</v>
      </c>
      <c r="V182" s="46">
        <v>4</v>
      </c>
      <c r="W182" s="33" t="s">
        <v>4473</v>
      </c>
      <c r="X182" s="191">
        <v>4</v>
      </c>
      <c r="Y182" s="30" t="s">
        <v>3737</v>
      </c>
      <c r="Z182" s="2481"/>
      <c r="AA182" s="30"/>
      <c r="AB182" s="30"/>
      <c r="AC182" s="348">
        <f t="shared" si="16"/>
        <v>125</v>
      </c>
      <c r="AD182" s="28" t="s">
        <v>4239</v>
      </c>
      <c r="AE182" s="331" t="s">
        <v>698</v>
      </c>
      <c r="AF182" s="2319" t="s">
        <v>6098</v>
      </c>
      <c r="AG182" s="329"/>
      <c r="AH182" s="329"/>
      <c r="AI182" s="329"/>
      <c r="AJ182" s="2552"/>
      <c r="AK182" s="2551">
        <v>4</v>
      </c>
    </row>
    <row r="183" spans="1:39" s="2551" customFormat="1" hidden="1">
      <c r="A183" s="24">
        <f t="shared" si="13"/>
        <v>178</v>
      </c>
      <c r="B183" s="1622" t="s">
        <v>16236</v>
      </c>
      <c r="C183" s="30" t="s">
        <v>4474</v>
      </c>
      <c r="D183" s="30" t="s">
        <v>4472</v>
      </c>
      <c r="E183" s="111" t="s">
        <v>13320</v>
      </c>
      <c r="F183" s="111"/>
      <c r="G183" s="2167" t="s">
        <v>3198</v>
      </c>
      <c r="H183" s="33">
        <v>90013214</v>
      </c>
      <c r="I183" s="1826">
        <v>75008000</v>
      </c>
      <c r="J183" s="145" t="s">
        <v>17245</v>
      </c>
      <c r="K183" s="35" t="s">
        <v>3742</v>
      </c>
      <c r="L183" s="46">
        <v>50</v>
      </c>
      <c r="M183" s="172">
        <v>1.4</v>
      </c>
      <c r="N183" s="176">
        <v>2800</v>
      </c>
      <c r="O183" s="176">
        <v>2403</v>
      </c>
      <c r="P183" s="110" t="s">
        <v>3736</v>
      </c>
      <c r="Q183" s="46"/>
      <c r="R183" s="46">
        <v>6.11</v>
      </c>
      <c r="S183" s="46">
        <v>0.02</v>
      </c>
      <c r="T183" s="34" t="s">
        <v>2524</v>
      </c>
      <c r="U183" s="43" t="s">
        <v>3738</v>
      </c>
      <c r="V183" s="46">
        <v>4</v>
      </c>
      <c r="W183" s="33" t="s">
        <v>4473</v>
      </c>
      <c r="X183" s="191">
        <v>4</v>
      </c>
      <c r="Y183" s="30" t="s">
        <v>3737</v>
      </c>
      <c r="Z183" s="2481"/>
      <c r="AA183" s="30"/>
      <c r="AB183" s="30"/>
      <c r="AC183" s="348">
        <f t="shared" si="16"/>
        <v>125</v>
      </c>
      <c r="AD183" s="28" t="s">
        <v>4239</v>
      </c>
      <c r="AE183" s="331" t="s">
        <v>698</v>
      </c>
      <c r="AF183" s="2319" t="s">
        <v>6098</v>
      </c>
      <c r="AG183" s="329"/>
      <c r="AH183" s="329"/>
      <c r="AI183" s="329"/>
      <c r="AJ183" s="2552"/>
      <c r="AK183" s="2551">
        <v>4</v>
      </c>
    </row>
    <row r="184" spans="1:39" s="2551" customFormat="1">
      <c r="A184" s="24">
        <f t="shared" si="13"/>
        <v>179</v>
      </c>
      <c r="B184" s="1794" t="s">
        <v>16186</v>
      </c>
      <c r="C184" s="28" t="s">
        <v>1671</v>
      </c>
      <c r="D184" s="44" t="s">
        <v>92</v>
      </c>
      <c r="E184" s="129" t="s">
        <v>19593</v>
      </c>
      <c r="F184" s="129"/>
      <c r="G184" s="2168" t="s">
        <v>3197</v>
      </c>
      <c r="H184" s="43"/>
      <c r="I184" s="1826"/>
      <c r="J184" s="47" t="s">
        <v>17221</v>
      </c>
      <c r="K184" s="168" t="s">
        <v>520</v>
      </c>
      <c r="L184" s="181">
        <v>40</v>
      </c>
      <c r="M184" s="173">
        <v>17.3</v>
      </c>
      <c r="N184" s="34" t="s">
        <v>2524</v>
      </c>
      <c r="O184" s="175">
        <v>1268</v>
      </c>
      <c r="P184" s="29" t="s">
        <v>818</v>
      </c>
      <c r="Q184" s="181">
        <v>25</v>
      </c>
      <c r="R184" s="181">
        <v>32</v>
      </c>
      <c r="S184" s="181">
        <v>0</v>
      </c>
      <c r="T184" s="181">
        <v>17.5</v>
      </c>
      <c r="U184" s="181" t="s">
        <v>2665</v>
      </c>
      <c r="V184" s="181">
        <v>2.5</v>
      </c>
      <c r="W184" s="29" t="s">
        <v>1672</v>
      </c>
      <c r="X184" s="186">
        <v>2</v>
      </c>
      <c r="Y184" s="28" t="s">
        <v>2662</v>
      </c>
      <c r="Z184" s="2478"/>
      <c r="AA184" s="44" t="s">
        <v>388</v>
      </c>
      <c r="AB184" s="44"/>
      <c r="AC184" s="348" t="str">
        <f t="shared" si="16"/>
        <v xml:space="preserve"> </v>
      </c>
      <c r="AD184" s="44"/>
      <c r="AE184" s="332"/>
      <c r="AF184" s="2158"/>
      <c r="AG184" s="2158"/>
      <c r="AH184" s="2158"/>
      <c r="AI184" s="2158"/>
      <c r="AJ184" s="2552"/>
      <c r="AK184" s="2551">
        <v>13</v>
      </c>
    </row>
    <row r="185" spans="1:39" s="2551" customFormat="1">
      <c r="A185" s="24">
        <f t="shared" si="13"/>
        <v>180</v>
      </c>
      <c r="B185" s="1794" t="s">
        <v>16187</v>
      </c>
      <c r="C185" s="28" t="s">
        <v>1674</v>
      </c>
      <c r="D185" s="44" t="s">
        <v>4338</v>
      </c>
      <c r="E185" s="129" t="s">
        <v>19594</v>
      </c>
      <c r="F185" s="129"/>
      <c r="G185" s="2168" t="s">
        <v>3197</v>
      </c>
      <c r="H185" s="43"/>
      <c r="I185" s="1826"/>
      <c r="J185" s="47" t="s">
        <v>17251</v>
      </c>
      <c r="K185" s="168" t="s">
        <v>533</v>
      </c>
      <c r="L185" s="181">
        <v>48</v>
      </c>
      <c r="M185" s="173">
        <v>20</v>
      </c>
      <c r="N185" s="175">
        <v>1050</v>
      </c>
      <c r="O185" s="175">
        <v>525</v>
      </c>
      <c r="P185" s="29" t="s">
        <v>818</v>
      </c>
      <c r="Q185" s="181">
        <v>906</v>
      </c>
      <c r="R185" s="34" t="s">
        <v>2524</v>
      </c>
      <c r="S185" s="181">
        <v>0</v>
      </c>
      <c r="T185" s="181">
        <v>20</v>
      </c>
      <c r="U185" s="181" t="s">
        <v>2665</v>
      </c>
      <c r="V185" s="181">
        <v>1</v>
      </c>
      <c r="W185" s="29" t="s">
        <v>1676</v>
      </c>
      <c r="X185" s="186">
        <v>1</v>
      </c>
      <c r="Y185" s="28" t="s">
        <v>2662</v>
      </c>
      <c r="Z185" s="2478"/>
      <c r="AA185" s="44" t="s">
        <v>389</v>
      </c>
      <c r="AB185" s="44"/>
      <c r="AC185" s="348">
        <f t="shared" si="16"/>
        <v>5</v>
      </c>
      <c r="AD185" s="28" t="s">
        <v>690</v>
      </c>
      <c r="AE185" s="331" t="s">
        <v>1527</v>
      </c>
      <c r="AF185" s="2158"/>
      <c r="AG185" s="2158"/>
      <c r="AH185" s="2158"/>
      <c r="AI185" s="2158"/>
      <c r="AJ185" s="2552"/>
      <c r="AK185" s="2551">
        <v>24</v>
      </c>
    </row>
    <row r="186" spans="1:39" s="2551" customFormat="1" hidden="1">
      <c r="A186" s="24">
        <f t="shared" si="13"/>
        <v>181</v>
      </c>
      <c r="B186" s="1794" t="s">
        <v>16188</v>
      </c>
      <c r="C186" s="28" t="s">
        <v>1677</v>
      </c>
      <c r="D186" s="44" t="s">
        <v>931</v>
      </c>
      <c r="E186" s="129" t="s">
        <v>19595</v>
      </c>
      <c r="F186" s="129"/>
      <c r="G186" s="2168" t="s">
        <v>3197</v>
      </c>
      <c r="H186" s="43"/>
      <c r="I186" s="1826"/>
      <c r="J186" s="47" t="s">
        <v>17251</v>
      </c>
      <c r="K186" s="168" t="s">
        <v>533</v>
      </c>
      <c r="L186" s="181">
        <v>12</v>
      </c>
      <c r="M186" s="184">
        <v>0.01</v>
      </c>
      <c r="N186" s="175">
        <v>268</v>
      </c>
      <c r="O186" s="175">
        <v>134</v>
      </c>
      <c r="P186" s="29" t="s">
        <v>818</v>
      </c>
      <c r="Q186" s="181">
        <v>916</v>
      </c>
      <c r="R186" s="34" t="s">
        <v>2524</v>
      </c>
      <c r="S186" s="181">
        <v>0</v>
      </c>
      <c r="T186" s="181">
        <v>0.5</v>
      </c>
      <c r="U186" s="181" t="s">
        <v>2667</v>
      </c>
      <c r="V186" s="181">
        <v>3</v>
      </c>
      <c r="W186" s="29" t="s">
        <v>1672</v>
      </c>
      <c r="X186" s="186">
        <v>3</v>
      </c>
      <c r="Y186" s="28" t="s">
        <v>2658</v>
      </c>
      <c r="Z186" s="2478"/>
      <c r="AA186" s="44" t="s">
        <v>388</v>
      </c>
      <c r="AB186" s="44"/>
      <c r="AC186" s="348" t="str">
        <f t="shared" si="16"/>
        <v xml:space="preserve"> </v>
      </c>
      <c r="AD186" s="44"/>
      <c r="AE186" s="332"/>
      <c r="AF186" s="2158"/>
      <c r="AG186" s="2158"/>
      <c r="AH186" s="2158"/>
      <c r="AI186" s="2158"/>
      <c r="AJ186" s="2552"/>
      <c r="AK186" s="2551">
        <v>24</v>
      </c>
    </row>
    <row r="187" spans="1:39" s="2551" customFormat="1" hidden="1">
      <c r="A187" s="24">
        <f t="shared" si="13"/>
        <v>182</v>
      </c>
      <c r="B187" s="1794" t="s">
        <v>16189</v>
      </c>
      <c r="C187" s="28" t="s">
        <v>1678</v>
      </c>
      <c r="D187" s="44" t="s">
        <v>4338</v>
      </c>
      <c r="E187" s="129" t="s">
        <v>19590</v>
      </c>
      <c r="F187" s="129"/>
      <c r="G187" s="2168" t="s">
        <v>3197</v>
      </c>
      <c r="H187" s="43"/>
      <c r="I187" s="1826"/>
      <c r="J187" s="47" t="s">
        <v>17251</v>
      </c>
      <c r="K187" s="168" t="s">
        <v>532</v>
      </c>
      <c r="L187" s="181">
        <v>40</v>
      </c>
      <c r="M187" s="184">
        <v>0.01</v>
      </c>
      <c r="N187" s="175">
        <v>2000</v>
      </c>
      <c r="O187" s="175">
        <v>1300</v>
      </c>
      <c r="P187" s="29" t="s">
        <v>818</v>
      </c>
      <c r="Q187" s="181">
        <v>848</v>
      </c>
      <c r="R187" s="34" t="s">
        <v>2524</v>
      </c>
      <c r="S187" s="181">
        <v>0</v>
      </c>
      <c r="T187" s="181">
        <v>1.7</v>
      </c>
      <c r="U187" s="181" t="s">
        <v>2667</v>
      </c>
      <c r="V187" s="181">
        <v>1.5</v>
      </c>
      <c r="W187" s="29" t="s">
        <v>1676</v>
      </c>
      <c r="X187" s="186">
        <v>1.5</v>
      </c>
      <c r="Y187" s="28" t="s">
        <v>2658</v>
      </c>
      <c r="Z187" s="2478"/>
      <c r="AA187" s="44" t="s">
        <v>389</v>
      </c>
      <c r="AB187" s="44"/>
      <c r="AC187" s="348">
        <f t="shared" si="16"/>
        <v>5</v>
      </c>
      <c r="AD187" s="28" t="s">
        <v>690</v>
      </c>
      <c r="AE187" s="331" t="s">
        <v>1527</v>
      </c>
      <c r="AF187" s="2158"/>
      <c r="AG187" s="2158"/>
      <c r="AH187" s="2158"/>
      <c r="AI187" s="2158"/>
      <c r="AJ187" s="2552"/>
      <c r="AK187" s="2551">
        <v>24</v>
      </c>
    </row>
    <row r="188" spans="1:39" s="2551" customFormat="1" hidden="1">
      <c r="A188" s="24">
        <f t="shared" si="13"/>
        <v>183</v>
      </c>
      <c r="B188" s="1794" t="s">
        <v>16190</v>
      </c>
      <c r="C188" s="44" t="s">
        <v>1260</v>
      </c>
      <c r="D188" s="44" t="s">
        <v>4338</v>
      </c>
      <c r="E188" s="129"/>
      <c r="F188" s="129"/>
      <c r="G188" s="2168" t="s">
        <v>3197</v>
      </c>
      <c r="H188" s="43"/>
      <c r="I188" s="1826"/>
      <c r="J188" s="47" t="s">
        <v>17251</v>
      </c>
      <c r="K188" s="168" t="s">
        <v>390</v>
      </c>
      <c r="L188" s="24" t="s">
        <v>2524</v>
      </c>
      <c r="M188" s="24" t="s">
        <v>2524</v>
      </c>
      <c r="N188" s="24" t="s">
        <v>2524</v>
      </c>
      <c r="O188" s="24" t="s">
        <v>2524</v>
      </c>
      <c r="P188" s="24" t="s">
        <v>2524</v>
      </c>
      <c r="Q188" s="24" t="s">
        <v>2524</v>
      </c>
      <c r="R188" s="187" t="s">
        <v>2524</v>
      </c>
      <c r="S188" s="24" t="s">
        <v>2524</v>
      </c>
      <c r="T188" s="24" t="s">
        <v>2524</v>
      </c>
      <c r="U188" s="24"/>
      <c r="V188" s="24"/>
      <c r="W188" s="29"/>
      <c r="X188" s="187" t="s">
        <v>2524</v>
      </c>
      <c r="Y188" s="24" t="s">
        <v>2524</v>
      </c>
      <c r="Z188" s="2485"/>
      <c r="AA188" s="24" t="s">
        <v>2524</v>
      </c>
      <c r="AB188" s="44"/>
      <c r="AC188" s="348" t="str">
        <f t="shared" si="16"/>
        <v xml:space="preserve"> </v>
      </c>
      <c r="AD188" s="44"/>
      <c r="AE188" s="332"/>
      <c r="AF188" s="2158"/>
      <c r="AG188" s="2158"/>
      <c r="AH188" s="2158"/>
      <c r="AI188" s="2158"/>
      <c r="AJ188" s="2552"/>
      <c r="AK188" s="2551">
        <v>24</v>
      </c>
    </row>
    <row r="189" spans="1:39" s="2551" customFormat="1" hidden="1">
      <c r="A189" s="24">
        <f t="shared" si="13"/>
        <v>184</v>
      </c>
      <c r="B189" s="1794" t="s">
        <v>16191</v>
      </c>
      <c r="C189" s="28"/>
      <c r="D189" s="44" t="s">
        <v>4338</v>
      </c>
      <c r="E189" s="29"/>
      <c r="F189" s="29"/>
      <c r="G189" s="2168" t="s">
        <v>3197</v>
      </c>
      <c r="H189" s="43"/>
      <c r="I189" s="1826"/>
      <c r="J189" s="47" t="s">
        <v>17251</v>
      </c>
      <c r="K189" s="168"/>
      <c r="L189" s="181"/>
      <c r="M189" s="173"/>
      <c r="N189" s="175"/>
      <c r="O189" s="175"/>
      <c r="P189" s="29"/>
      <c r="Q189" s="181"/>
      <c r="R189" s="181"/>
      <c r="S189" s="181"/>
      <c r="T189" s="181"/>
      <c r="U189" s="181"/>
      <c r="V189" s="181"/>
      <c r="W189" s="29"/>
      <c r="X189" s="186"/>
      <c r="Y189" s="28"/>
      <c r="Z189" s="2478"/>
      <c r="AA189" s="44"/>
      <c r="AB189" s="44"/>
      <c r="AC189" s="348" t="str">
        <f t="shared" si="16"/>
        <v xml:space="preserve"> </v>
      </c>
      <c r="AD189" s="44"/>
      <c r="AE189" s="334"/>
      <c r="AF189" s="2158"/>
      <c r="AG189" s="2158"/>
      <c r="AH189" s="2158"/>
      <c r="AI189" s="2158"/>
      <c r="AJ189" s="2552"/>
      <c r="AK189" s="2551">
        <v>31</v>
      </c>
    </row>
    <row r="190" spans="1:39" s="2551" customFormat="1" hidden="1">
      <c r="A190" s="24">
        <f t="shared" si="13"/>
        <v>185</v>
      </c>
      <c r="B190" s="1794" t="s">
        <v>15924</v>
      </c>
      <c r="C190" s="28" t="s">
        <v>2584</v>
      </c>
      <c r="D190" s="44" t="s">
        <v>2288</v>
      </c>
      <c r="E190" s="29" t="s">
        <v>4446</v>
      </c>
      <c r="F190" s="29" t="s">
        <v>16681</v>
      </c>
      <c r="G190" s="165" t="s">
        <v>559</v>
      </c>
      <c r="H190" s="29" t="str">
        <f t="shared" ref="H190:H196" si="17">IF(ISERROR(INDEX(data_koso,MATCH(B190,item_koso,0),2))," ",INDEX(data_koso,MATCH(B190,item_koso,0),2))</f>
        <v xml:space="preserve"> </v>
      </c>
      <c r="I190" s="1825"/>
      <c r="J190" s="192" t="s">
        <v>3516</v>
      </c>
      <c r="K190" s="164" t="s">
        <v>3029</v>
      </c>
      <c r="L190" s="181">
        <v>50</v>
      </c>
      <c r="M190" s="173">
        <v>8.4</v>
      </c>
      <c r="N190" s="175">
        <v>7000</v>
      </c>
      <c r="O190" s="175">
        <v>5352</v>
      </c>
      <c r="P190" s="29" t="s">
        <v>818</v>
      </c>
      <c r="Q190" s="181">
        <v>988</v>
      </c>
      <c r="R190" s="34" t="s">
        <v>2524</v>
      </c>
      <c r="S190" s="181">
        <v>3.9</v>
      </c>
      <c r="T190" s="181">
        <v>11</v>
      </c>
      <c r="U190" s="181" t="s">
        <v>2667</v>
      </c>
      <c r="V190" s="181">
        <v>2</v>
      </c>
      <c r="W190" s="29" t="s">
        <v>3867</v>
      </c>
      <c r="X190" s="186">
        <v>1</v>
      </c>
      <c r="Y190" s="192" t="s">
        <v>2658</v>
      </c>
      <c r="Z190" s="2477"/>
      <c r="AA190" s="44" t="s">
        <v>272</v>
      </c>
      <c r="AB190" s="28"/>
      <c r="AC190" s="348" t="str">
        <f t="shared" si="16"/>
        <v xml:space="preserve"> </v>
      </c>
      <c r="AD190" s="28"/>
      <c r="AE190" s="331"/>
      <c r="AF190" s="329"/>
      <c r="AG190" s="329"/>
      <c r="AH190" s="329"/>
      <c r="AI190" s="329"/>
      <c r="AJ190" s="2552"/>
      <c r="AK190" s="2551">
        <v>1</v>
      </c>
      <c r="AM190" s="2551" t="s">
        <v>19938</v>
      </c>
    </row>
    <row r="191" spans="1:39" s="2551" customFormat="1" hidden="1">
      <c r="A191" s="24">
        <f t="shared" si="13"/>
        <v>186</v>
      </c>
      <c r="B191" s="1794" t="s">
        <v>15942</v>
      </c>
      <c r="C191" s="28" t="s">
        <v>1967</v>
      </c>
      <c r="D191" s="44" t="s">
        <v>1296</v>
      </c>
      <c r="E191" s="29" t="s">
        <v>4446</v>
      </c>
      <c r="F191" s="29" t="s">
        <v>16682</v>
      </c>
      <c r="G191" s="165" t="s">
        <v>559</v>
      </c>
      <c r="H191" s="29" t="str">
        <f t="shared" si="17"/>
        <v xml:space="preserve"> </v>
      </c>
      <c r="I191" s="1825"/>
      <c r="J191" s="192" t="s">
        <v>17220</v>
      </c>
      <c r="K191" s="164" t="s">
        <v>3025</v>
      </c>
      <c r="L191" s="181">
        <v>133</v>
      </c>
      <c r="M191" s="173">
        <v>1.8</v>
      </c>
      <c r="N191" s="175">
        <v>450</v>
      </c>
      <c r="O191" s="175">
        <v>348</v>
      </c>
      <c r="P191" s="29" t="s">
        <v>818</v>
      </c>
      <c r="Q191" s="181">
        <v>953</v>
      </c>
      <c r="R191" s="34" t="s">
        <v>2524</v>
      </c>
      <c r="S191" s="181">
        <v>0.1</v>
      </c>
      <c r="T191" s="181">
        <v>0.5</v>
      </c>
      <c r="U191" s="181" t="s">
        <v>4792</v>
      </c>
      <c r="V191" s="181">
        <v>2</v>
      </c>
      <c r="W191" s="29" t="s">
        <v>3867</v>
      </c>
      <c r="X191" s="186">
        <v>1</v>
      </c>
      <c r="Y191" s="192" t="s">
        <v>2658</v>
      </c>
      <c r="Z191" s="2477"/>
      <c r="AA191" s="44" t="s">
        <v>272</v>
      </c>
      <c r="AB191" s="28"/>
      <c r="AC191" s="348" t="str">
        <f t="shared" si="16"/>
        <v xml:space="preserve"> </v>
      </c>
      <c r="AD191" s="28"/>
      <c r="AE191" s="331"/>
      <c r="AF191" s="2158"/>
      <c r="AG191" s="2158"/>
      <c r="AH191" s="2158"/>
      <c r="AI191" s="2158"/>
      <c r="AJ191" s="2552"/>
      <c r="AK191" s="2551">
        <v>2</v>
      </c>
      <c r="AM191" s="2551" t="s">
        <v>19938</v>
      </c>
    </row>
    <row r="192" spans="1:39" s="2551" customFormat="1" hidden="1">
      <c r="A192" s="24">
        <f t="shared" si="13"/>
        <v>187</v>
      </c>
      <c r="B192" s="1794" t="s">
        <v>15943</v>
      </c>
      <c r="C192" s="28" t="s">
        <v>780</v>
      </c>
      <c r="D192" s="44" t="s">
        <v>1326</v>
      </c>
      <c r="E192" s="29" t="s">
        <v>4446</v>
      </c>
      <c r="F192" s="29" t="s">
        <v>16683</v>
      </c>
      <c r="G192" s="165" t="s">
        <v>559</v>
      </c>
      <c r="H192" s="29" t="str">
        <f t="shared" si="17"/>
        <v xml:space="preserve"> </v>
      </c>
      <c r="I192" s="1825"/>
      <c r="J192" s="192" t="s">
        <v>17220</v>
      </c>
      <c r="K192" s="164" t="s">
        <v>3029</v>
      </c>
      <c r="L192" s="181">
        <v>40</v>
      </c>
      <c r="M192" s="173">
        <v>5.7</v>
      </c>
      <c r="N192" s="175">
        <v>2500</v>
      </c>
      <c r="O192" s="175">
        <v>1548</v>
      </c>
      <c r="P192" s="29" t="s">
        <v>818</v>
      </c>
      <c r="Q192" s="181">
        <v>992</v>
      </c>
      <c r="R192" s="197" t="s">
        <v>2524</v>
      </c>
      <c r="S192" s="181">
        <v>0.5</v>
      </c>
      <c r="T192" s="181">
        <v>5</v>
      </c>
      <c r="U192" s="181" t="s">
        <v>2667</v>
      </c>
      <c r="V192" s="181">
        <v>1.5</v>
      </c>
      <c r="W192" s="29" t="s">
        <v>3867</v>
      </c>
      <c r="X192" s="186">
        <v>1</v>
      </c>
      <c r="Y192" s="192" t="s">
        <v>2658</v>
      </c>
      <c r="Z192" s="2477"/>
      <c r="AA192" s="44" t="s">
        <v>272</v>
      </c>
      <c r="AB192" s="28"/>
      <c r="AC192" s="348">
        <f t="shared" si="16"/>
        <v>5</v>
      </c>
      <c r="AD192" s="28" t="s">
        <v>4239</v>
      </c>
      <c r="AE192" s="331" t="s">
        <v>1527</v>
      </c>
      <c r="AF192" s="2158"/>
      <c r="AG192" s="2158"/>
      <c r="AH192" s="2158"/>
      <c r="AI192" s="2158"/>
      <c r="AJ192" s="2552"/>
      <c r="AK192" s="2551">
        <v>2</v>
      </c>
      <c r="AM192" s="2551" t="s">
        <v>19938</v>
      </c>
    </row>
    <row r="193" spans="1:39" hidden="1">
      <c r="A193" s="24">
        <f t="shared" si="13"/>
        <v>188</v>
      </c>
      <c r="B193" s="1799" t="s">
        <v>15947</v>
      </c>
      <c r="C193" s="169" t="s">
        <v>781</v>
      </c>
      <c r="D193" s="155" t="s">
        <v>1296</v>
      </c>
      <c r="E193" s="195" t="s">
        <v>4442</v>
      </c>
      <c r="F193" s="195" t="s">
        <v>16684</v>
      </c>
      <c r="G193" s="1629" t="s">
        <v>559</v>
      </c>
      <c r="H193" s="29" t="str">
        <f t="shared" si="17"/>
        <v xml:space="preserve"> </v>
      </c>
      <c r="I193" s="1827"/>
      <c r="J193" s="203" t="s">
        <v>17252</v>
      </c>
      <c r="K193" s="196" t="s">
        <v>3025</v>
      </c>
      <c r="L193" s="182">
        <v>124</v>
      </c>
      <c r="M193" s="174">
        <v>7.2</v>
      </c>
      <c r="N193" s="177">
        <v>74000</v>
      </c>
      <c r="O193" s="177">
        <v>56577</v>
      </c>
      <c r="P193" s="162" t="s">
        <v>818</v>
      </c>
      <c r="Q193" s="182">
        <v>957</v>
      </c>
      <c r="R193" s="200" t="s">
        <v>2524</v>
      </c>
      <c r="S193" s="182">
        <v>2.2000000000000002</v>
      </c>
      <c r="T193" s="182">
        <v>11</v>
      </c>
      <c r="U193" s="182" t="s">
        <v>2667</v>
      </c>
      <c r="V193" s="182">
        <v>4</v>
      </c>
      <c r="W193" s="162" t="s">
        <v>3867</v>
      </c>
      <c r="X193" s="188">
        <v>4</v>
      </c>
      <c r="Y193" s="203" t="s">
        <v>2658</v>
      </c>
      <c r="Z193" s="2479"/>
      <c r="AA193" s="155" t="s">
        <v>272</v>
      </c>
      <c r="AB193" s="169"/>
      <c r="AC193" s="348">
        <f t="shared" si="16"/>
        <v>5</v>
      </c>
      <c r="AD193" s="169" t="s">
        <v>4239</v>
      </c>
      <c r="AE193" s="335" t="s">
        <v>1527</v>
      </c>
      <c r="AF193" s="2158"/>
      <c r="AG193" s="2158"/>
      <c r="AH193" s="2158"/>
      <c r="AI193" s="2158"/>
      <c r="AJ193" s="2552"/>
      <c r="AK193" s="2551">
        <v>2</v>
      </c>
      <c r="AL193" s="2551"/>
      <c r="AM193" s="975" t="s">
        <v>19938</v>
      </c>
    </row>
    <row r="194" spans="1:39" hidden="1">
      <c r="A194" s="24">
        <f t="shared" si="13"/>
        <v>189</v>
      </c>
      <c r="B194" s="1799" t="s">
        <v>15948</v>
      </c>
      <c r="C194" s="169" t="s">
        <v>1680</v>
      </c>
      <c r="D194" s="155" t="s">
        <v>796</v>
      </c>
      <c r="E194" s="195" t="s">
        <v>4446</v>
      </c>
      <c r="F194" s="195" t="s">
        <v>16685</v>
      </c>
      <c r="G194" s="1629" t="s">
        <v>559</v>
      </c>
      <c r="H194" s="29" t="str">
        <f t="shared" si="17"/>
        <v xml:space="preserve"> </v>
      </c>
      <c r="I194" s="1827"/>
      <c r="J194" s="203" t="s">
        <v>17252</v>
      </c>
      <c r="K194" s="196" t="s">
        <v>3029</v>
      </c>
      <c r="L194" s="182">
        <v>43</v>
      </c>
      <c r="M194" s="174">
        <v>8.1</v>
      </c>
      <c r="N194" s="177">
        <v>1000</v>
      </c>
      <c r="O194" s="177">
        <v>499</v>
      </c>
      <c r="P194" s="162" t="s">
        <v>818</v>
      </c>
      <c r="Q194" s="182">
        <v>991</v>
      </c>
      <c r="R194" s="200" t="s">
        <v>2524</v>
      </c>
      <c r="S194" s="182">
        <v>3.6</v>
      </c>
      <c r="T194" s="182">
        <v>11</v>
      </c>
      <c r="U194" s="182" t="s">
        <v>2666</v>
      </c>
      <c r="V194" s="182">
        <v>1.5</v>
      </c>
      <c r="W194" s="162" t="s">
        <v>3867</v>
      </c>
      <c r="X194" s="188">
        <v>1</v>
      </c>
      <c r="Y194" s="203" t="s">
        <v>2658</v>
      </c>
      <c r="Z194" s="2479"/>
      <c r="AA194" s="155" t="s">
        <v>272</v>
      </c>
      <c r="AB194" s="169"/>
      <c r="AC194" s="348">
        <f t="shared" si="16"/>
        <v>5</v>
      </c>
      <c r="AD194" s="169" t="s">
        <v>4239</v>
      </c>
      <c r="AE194" s="335" t="s">
        <v>1527</v>
      </c>
      <c r="AF194" s="2158"/>
      <c r="AG194" s="2158"/>
      <c r="AH194" s="2158"/>
      <c r="AI194" s="2158"/>
      <c r="AJ194" s="2552"/>
      <c r="AK194" s="2551">
        <v>2</v>
      </c>
      <c r="AL194" s="2551"/>
      <c r="AM194" s="975" t="s">
        <v>19938</v>
      </c>
    </row>
    <row r="195" spans="1:39" s="2551" customFormat="1" hidden="1">
      <c r="A195" s="24">
        <f t="shared" si="13"/>
        <v>190</v>
      </c>
      <c r="B195" s="1794" t="s">
        <v>15951</v>
      </c>
      <c r="C195" s="28" t="s">
        <v>782</v>
      </c>
      <c r="D195" s="44" t="s">
        <v>1300</v>
      </c>
      <c r="E195" s="29" t="s">
        <v>4446</v>
      </c>
      <c r="F195" s="2041" t="s">
        <v>16686</v>
      </c>
      <c r="G195" s="165" t="s">
        <v>559</v>
      </c>
      <c r="H195" s="29" t="str">
        <f t="shared" si="17"/>
        <v xml:space="preserve"> </v>
      </c>
      <c r="I195" s="1825"/>
      <c r="J195" s="192" t="s">
        <v>17252</v>
      </c>
      <c r="K195" s="164" t="s">
        <v>3025</v>
      </c>
      <c r="L195" s="181">
        <v>43</v>
      </c>
      <c r="M195" s="173">
        <v>4</v>
      </c>
      <c r="N195" s="175">
        <v>3000</v>
      </c>
      <c r="O195" s="175">
        <v>2660</v>
      </c>
      <c r="P195" s="29" t="s">
        <v>818</v>
      </c>
      <c r="Q195" s="181">
        <v>1000</v>
      </c>
      <c r="R195" s="34" t="s">
        <v>2524</v>
      </c>
      <c r="S195" s="181">
        <v>0.5</v>
      </c>
      <c r="T195" s="181">
        <v>6</v>
      </c>
      <c r="U195" s="181" t="s">
        <v>4792</v>
      </c>
      <c r="V195" s="181">
        <v>1.5</v>
      </c>
      <c r="W195" s="29" t="s">
        <v>3867</v>
      </c>
      <c r="X195" s="186">
        <v>1</v>
      </c>
      <c r="Y195" s="192" t="s">
        <v>2658</v>
      </c>
      <c r="Z195" s="2477"/>
      <c r="AA195" s="44" t="s">
        <v>272</v>
      </c>
      <c r="AB195" s="28"/>
      <c r="AC195" s="348" t="str">
        <f t="shared" si="16"/>
        <v xml:space="preserve"> </v>
      </c>
      <c r="AD195" s="28"/>
      <c r="AE195" s="331"/>
      <c r="AF195" s="2158"/>
      <c r="AG195" s="2158"/>
      <c r="AH195" s="2158"/>
      <c r="AI195" s="2158"/>
      <c r="AJ195" s="2552"/>
      <c r="AK195" s="2551">
        <v>2</v>
      </c>
      <c r="AM195" s="2551" t="s">
        <v>19938</v>
      </c>
    </row>
    <row r="196" spans="1:39" s="2551" customFormat="1" hidden="1">
      <c r="A196" s="24">
        <f t="shared" si="13"/>
        <v>191</v>
      </c>
      <c r="B196" s="1794" t="s">
        <v>15952</v>
      </c>
      <c r="C196" s="28" t="s">
        <v>1681</v>
      </c>
      <c r="D196" s="44" t="s">
        <v>4387</v>
      </c>
      <c r="E196" s="29" t="s">
        <v>2413</v>
      </c>
      <c r="F196" s="2041" t="s">
        <v>17366</v>
      </c>
      <c r="G196" s="2876" t="s">
        <v>559</v>
      </c>
      <c r="H196" s="29" t="str">
        <f t="shared" si="17"/>
        <v xml:space="preserve"> </v>
      </c>
      <c r="I196" s="1825"/>
      <c r="J196" s="192" t="s">
        <v>17253</v>
      </c>
      <c r="K196" s="164" t="s">
        <v>3029</v>
      </c>
      <c r="L196" s="181">
        <v>42</v>
      </c>
      <c r="M196" s="173">
        <v>24.1</v>
      </c>
      <c r="N196" s="34" t="s">
        <v>2524</v>
      </c>
      <c r="O196" s="175">
        <v>124</v>
      </c>
      <c r="P196" s="29" t="s">
        <v>818</v>
      </c>
      <c r="Q196" s="181">
        <v>991</v>
      </c>
      <c r="R196" s="34" t="s">
        <v>2524</v>
      </c>
      <c r="S196" s="181">
        <v>23.9</v>
      </c>
      <c r="T196" s="181">
        <v>26.5</v>
      </c>
      <c r="U196" s="181" t="s">
        <v>2664</v>
      </c>
      <c r="V196" s="24" t="s">
        <v>2663</v>
      </c>
      <c r="W196" s="29" t="s">
        <v>3867</v>
      </c>
      <c r="X196" s="187" t="s">
        <v>2663</v>
      </c>
      <c r="Y196" s="192" t="s">
        <v>2662</v>
      </c>
      <c r="Z196" s="2477"/>
      <c r="AA196" s="44" t="s">
        <v>272</v>
      </c>
      <c r="AB196" s="28"/>
      <c r="AC196" s="348">
        <f t="shared" si="16"/>
        <v>5</v>
      </c>
      <c r="AD196" s="28" t="s">
        <v>4239</v>
      </c>
      <c r="AE196" s="331" t="s">
        <v>1527</v>
      </c>
      <c r="AF196" s="2158"/>
      <c r="AG196" s="2158"/>
      <c r="AH196" s="2158"/>
      <c r="AI196" s="2158"/>
      <c r="AJ196" s="2552"/>
      <c r="AK196" s="2551">
        <v>2</v>
      </c>
      <c r="AM196" s="2551" t="s">
        <v>19938</v>
      </c>
    </row>
    <row r="197" spans="1:39" s="2551" customFormat="1" hidden="1">
      <c r="A197" s="24">
        <f t="shared" si="13"/>
        <v>192</v>
      </c>
      <c r="B197" s="1794" t="s">
        <v>16227</v>
      </c>
      <c r="C197" s="28"/>
      <c r="D197" s="28" t="s">
        <v>361</v>
      </c>
      <c r="E197" s="129" t="s">
        <v>17119</v>
      </c>
      <c r="F197" s="129" t="s">
        <v>19142</v>
      </c>
      <c r="G197" s="2876" t="s">
        <v>4732</v>
      </c>
      <c r="H197" s="29"/>
      <c r="I197" s="1825"/>
      <c r="J197" s="192" t="s">
        <v>3516</v>
      </c>
      <c r="K197" s="168" t="s">
        <v>4733</v>
      </c>
      <c r="L197" s="43">
        <v>100</v>
      </c>
      <c r="M197" s="172">
        <v>13.9</v>
      </c>
      <c r="N197" s="176">
        <v>560</v>
      </c>
      <c r="O197" s="176">
        <v>112</v>
      </c>
      <c r="P197" s="110" t="s">
        <v>818</v>
      </c>
      <c r="Q197" s="34" t="s">
        <v>2524</v>
      </c>
      <c r="R197" s="34" t="s">
        <v>2524</v>
      </c>
      <c r="S197" s="34">
        <v>17</v>
      </c>
      <c r="T197" s="34">
        <v>17</v>
      </c>
      <c r="U197" s="34" t="s">
        <v>2524</v>
      </c>
      <c r="V197" s="34" t="s">
        <v>2524</v>
      </c>
      <c r="W197" s="110" t="s">
        <v>3867</v>
      </c>
      <c r="X197" s="2003">
        <v>1.5</v>
      </c>
      <c r="Y197" s="192" t="s">
        <v>2662</v>
      </c>
      <c r="Z197" s="2477"/>
      <c r="AA197" s="110" t="s">
        <v>272</v>
      </c>
      <c r="AB197" s="28"/>
      <c r="AC197" s="348" t="str">
        <f t="shared" si="16"/>
        <v xml:space="preserve"> </v>
      </c>
      <c r="AD197" s="28"/>
      <c r="AE197" s="332"/>
      <c r="AF197" s="2158"/>
      <c r="AG197" s="2158"/>
      <c r="AH197" s="2158"/>
      <c r="AI197" s="2158"/>
      <c r="AJ197" s="2552"/>
      <c r="AK197" s="2551">
        <v>2</v>
      </c>
    </row>
    <row r="198" spans="1:39" s="2551" customFormat="1" hidden="1">
      <c r="A198" s="24">
        <f t="shared" si="13"/>
        <v>193</v>
      </c>
      <c r="B198" s="1794" t="s">
        <v>16266</v>
      </c>
      <c r="C198" s="28" t="s">
        <v>1301</v>
      </c>
      <c r="D198" s="28" t="s">
        <v>3602</v>
      </c>
      <c r="E198" s="129" t="s">
        <v>17119</v>
      </c>
      <c r="F198" s="129" t="s">
        <v>17118</v>
      </c>
      <c r="G198" s="2876" t="s">
        <v>4732</v>
      </c>
      <c r="H198" s="29"/>
      <c r="I198" s="1825"/>
      <c r="J198" s="192" t="s">
        <v>17254</v>
      </c>
      <c r="K198" s="2004"/>
      <c r="L198" s="46"/>
      <c r="M198" s="172"/>
      <c r="N198" s="176" t="s">
        <v>2524</v>
      </c>
      <c r="O198" s="176"/>
      <c r="P198" s="34" t="s">
        <v>2524</v>
      </c>
      <c r="Q198" s="46"/>
      <c r="R198" s="46"/>
      <c r="S198" s="46"/>
      <c r="T198" s="46"/>
      <c r="U198" s="46"/>
      <c r="V198" s="46"/>
      <c r="W198" s="34" t="s">
        <v>6338</v>
      </c>
      <c r="X198" s="187">
        <v>1</v>
      </c>
      <c r="Y198" s="1974" t="s">
        <v>2658</v>
      </c>
      <c r="Z198" s="2486"/>
      <c r="AA198" s="28"/>
      <c r="AB198" s="28"/>
      <c r="AC198" s="348" t="str">
        <f t="shared" si="16"/>
        <v xml:space="preserve"> </v>
      </c>
      <c r="AD198" s="28"/>
      <c r="AE198" s="332"/>
      <c r="AF198" s="2158"/>
      <c r="AG198" s="2158"/>
      <c r="AH198" s="2158"/>
      <c r="AI198" s="2158"/>
      <c r="AJ198" s="2552"/>
      <c r="AK198" s="2551">
        <v>2</v>
      </c>
    </row>
    <row r="199" spans="1:39" s="2551" customFormat="1" hidden="1">
      <c r="A199" s="24">
        <f t="shared" si="13"/>
        <v>194</v>
      </c>
      <c r="B199" s="1622" t="s">
        <v>16256</v>
      </c>
      <c r="C199" s="30" t="s">
        <v>1798</v>
      </c>
      <c r="D199" s="30" t="s">
        <v>4472</v>
      </c>
      <c r="E199" s="111"/>
      <c r="F199" s="111"/>
      <c r="G199" s="2881" t="s">
        <v>3866</v>
      </c>
      <c r="H199" s="33"/>
      <c r="I199" s="1826"/>
      <c r="J199" s="145" t="s">
        <v>17255</v>
      </c>
      <c r="K199" s="126" t="s">
        <v>3369</v>
      </c>
      <c r="L199" s="46">
        <v>42</v>
      </c>
      <c r="M199" s="172">
        <v>24.8</v>
      </c>
      <c r="N199" s="176" t="s">
        <v>2524</v>
      </c>
      <c r="O199" s="2005">
        <v>0.4</v>
      </c>
      <c r="P199" s="110" t="s">
        <v>739</v>
      </c>
      <c r="Q199" s="46">
        <v>1</v>
      </c>
      <c r="R199" s="34" t="s">
        <v>2524</v>
      </c>
      <c r="S199" s="46">
        <v>18</v>
      </c>
      <c r="T199" s="34" t="s">
        <v>2524</v>
      </c>
      <c r="U199" s="43" t="s">
        <v>3738</v>
      </c>
      <c r="V199" s="46">
        <v>1</v>
      </c>
      <c r="W199" s="33" t="s">
        <v>3867</v>
      </c>
      <c r="X199" s="1988">
        <v>1</v>
      </c>
      <c r="Y199" s="30" t="s">
        <v>3367</v>
      </c>
      <c r="Z199" s="2481"/>
      <c r="AA199" s="30"/>
      <c r="AB199" s="30"/>
      <c r="AC199" s="348">
        <f t="shared" si="16"/>
        <v>125</v>
      </c>
      <c r="AD199" s="28" t="s">
        <v>4239</v>
      </c>
      <c r="AE199" s="331" t="s">
        <v>698</v>
      </c>
      <c r="AF199" s="2319" t="s">
        <v>6098</v>
      </c>
      <c r="AG199" s="2158"/>
      <c r="AH199" s="2158"/>
      <c r="AI199" s="2158"/>
      <c r="AJ199" s="2552"/>
      <c r="AK199" s="2551">
        <v>3</v>
      </c>
    </row>
    <row r="200" spans="1:39" s="2551" customFormat="1" hidden="1">
      <c r="A200" s="24">
        <f t="shared" si="13"/>
        <v>195</v>
      </c>
      <c r="B200" s="1622" t="s">
        <v>16257</v>
      </c>
      <c r="C200" s="30" t="s">
        <v>1799</v>
      </c>
      <c r="D200" s="30" t="s">
        <v>4472</v>
      </c>
      <c r="E200" s="111"/>
      <c r="F200" s="111"/>
      <c r="G200" s="2881" t="s">
        <v>3866</v>
      </c>
      <c r="H200" s="33"/>
      <c r="I200" s="1826"/>
      <c r="J200" s="145" t="s">
        <v>17255</v>
      </c>
      <c r="K200" s="35" t="s">
        <v>3369</v>
      </c>
      <c r="L200" s="46">
        <v>45</v>
      </c>
      <c r="M200" s="172">
        <v>10.8</v>
      </c>
      <c r="N200" s="176" t="s">
        <v>2524</v>
      </c>
      <c r="O200" s="176">
        <v>1</v>
      </c>
      <c r="P200" s="110" t="s">
        <v>739</v>
      </c>
      <c r="Q200" s="46">
        <v>1</v>
      </c>
      <c r="R200" s="34" t="s">
        <v>2524</v>
      </c>
      <c r="S200" s="46">
        <v>5</v>
      </c>
      <c r="T200" s="34" t="s">
        <v>2524</v>
      </c>
      <c r="U200" s="43" t="s">
        <v>3738</v>
      </c>
      <c r="V200" s="46">
        <v>1</v>
      </c>
      <c r="W200" s="33" t="s">
        <v>3867</v>
      </c>
      <c r="X200" s="1988">
        <v>1</v>
      </c>
      <c r="Y200" s="30" t="s">
        <v>3367</v>
      </c>
      <c r="Z200" s="2481"/>
      <c r="AA200" s="30"/>
      <c r="AB200" s="30"/>
      <c r="AC200" s="348">
        <f t="shared" si="16"/>
        <v>125</v>
      </c>
      <c r="AD200" s="28" t="s">
        <v>4239</v>
      </c>
      <c r="AE200" s="331" t="s">
        <v>698</v>
      </c>
      <c r="AF200" s="2319" t="s">
        <v>6098</v>
      </c>
      <c r="AG200" s="2158"/>
      <c r="AH200" s="2158"/>
      <c r="AI200" s="2158"/>
      <c r="AJ200" s="2552"/>
      <c r="AK200" s="2551">
        <v>3</v>
      </c>
    </row>
    <row r="201" spans="1:39" s="2551" customFormat="1" hidden="1">
      <c r="A201" s="24">
        <f t="shared" si="13"/>
        <v>196</v>
      </c>
      <c r="B201" s="1794" t="s">
        <v>15956</v>
      </c>
      <c r="C201" s="28" t="s">
        <v>1302</v>
      </c>
      <c r="D201" s="44" t="s">
        <v>3685</v>
      </c>
      <c r="E201" s="29" t="s">
        <v>4443</v>
      </c>
      <c r="F201" s="2041" t="s">
        <v>17367</v>
      </c>
      <c r="G201" s="2876" t="s">
        <v>559</v>
      </c>
      <c r="H201" s="29" t="str">
        <f t="shared" ref="H201:H214" si="18">IF(ISERROR(INDEX(data_koso,MATCH(B201,item_koso,0),2))," ",INDEX(data_koso,MATCH(B201,item_koso,0),2))</f>
        <v xml:space="preserve"> </v>
      </c>
      <c r="I201" s="1825"/>
      <c r="J201" s="192" t="s">
        <v>3516</v>
      </c>
      <c r="K201" s="164" t="s">
        <v>3796</v>
      </c>
      <c r="L201" s="181">
        <v>40</v>
      </c>
      <c r="M201" s="173">
        <v>22</v>
      </c>
      <c r="N201" s="34" t="s">
        <v>2524</v>
      </c>
      <c r="O201" s="175">
        <v>11860</v>
      </c>
      <c r="P201" s="29" t="s">
        <v>818</v>
      </c>
      <c r="Q201" s="181">
        <v>464</v>
      </c>
      <c r="R201" s="197" t="s">
        <v>2524</v>
      </c>
      <c r="S201" s="173">
        <v>1</v>
      </c>
      <c r="T201" s="173">
        <v>22</v>
      </c>
      <c r="U201" s="173" t="s">
        <v>2664</v>
      </c>
      <c r="V201" s="181">
        <v>4</v>
      </c>
      <c r="W201" s="29" t="s">
        <v>3867</v>
      </c>
      <c r="X201" s="186">
        <v>2</v>
      </c>
      <c r="Y201" s="192" t="s">
        <v>2662</v>
      </c>
      <c r="Z201" s="2477"/>
      <c r="AA201" s="44" t="s">
        <v>272</v>
      </c>
      <c r="AB201" s="28"/>
      <c r="AC201" s="348" t="str">
        <f t="shared" si="16"/>
        <v xml:space="preserve"> </v>
      </c>
      <c r="AD201" s="28"/>
      <c r="AE201" s="331"/>
      <c r="AF201" s="2158"/>
      <c r="AG201" s="2158"/>
      <c r="AH201" s="2158"/>
      <c r="AI201" s="2158"/>
      <c r="AJ201" s="2552"/>
      <c r="AK201" s="2551">
        <v>10</v>
      </c>
      <c r="AM201" s="2551" t="s">
        <v>19938</v>
      </c>
    </row>
    <row r="202" spans="1:39" s="2551" customFormat="1" hidden="1">
      <c r="A202" s="24">
        <f t="shared" si="13"/>
        <v>197</v>
      </c>
      <c r="B202" s="1794" t="s">
        <v>15968</v>
      </c>
      <c r="C202" s="28" t="s">
        <v>1303</v>
      </c>
      <c r="D202" s="44" t="s">
        <v>94</v>
      </c>
      <c r="E202" s="29" t="s">
        <v>4446</v>
      </c>
      <c r="F202" s="2041" t="s">
        <v>17368</v>
      </c>
      <c r="G202" s="2876" t="s">
        <v>559</v>
      </c>
      <c r="H202" s="29" t="str">
        <f t="shared" si="18"/>
        <v xml:space="preserve"> </v>
      </c>
      <c r="I202" s="1825"/>
      <c r="J202" s="192" t="s">
        <v>17223</v>
      </c>
      <c r="K202" s="164" t="s">
        <v>3885</v>
      </c>
      <c r="L202" s="181">
        <v>68</v>
      </c>
      <c r="M202" s="173">
        <v>2</v>
      </c>
      <c r="N202" s="175">
        <v>4000</v>
      </c>
      <c r="O202" s="175">
        <v>0</v>
      </c>
      <c r="P202" s="29" t="s">
        <v>818</v>
      </c>
      <c r="Q202" s="181">
        <v>979</v>
      </c>
      <c r="R202" s="197" t="s">
        <v>2524</v>
      </c>
      <c r="S202" s="173">
        <v>2</v>
      </c>
      <c r="T202" s="173">
        <v>2</v>
      </c>
      <c r="U202" s="173" t="s">
        <v>2666</v>
      </c>
      <c r="V202" s="181">
        <v>2</v>
      </c>
      <c r="W202" s="29" t="s">
        <v>3867</v>
      </c>
      <c r="X202" s="186">
        <v>1</v>
      </c>
      <c r="Y202" s="192" t="s">
        <v>2658</v>
      </c>
      <c r="Z202" s="2477"/>
      <c r="AA202" s="44" t="s">
        <v>272</v>
      </c>
      <c r="AB202" s="28"/>
      <c r="AC202" s="348" t="str">
        <f t="shared" si="16"/>
        <v xml:space="preserve"> </v>
      </c>
      <c r="AD202" s="28"/>
      <c r="AE202" s="331"/>
      <c r="AF202" s="2158"/>
      <c r="AG202" s="2158"/>
      <c r="AH202" s="2158"/>
      <c r="AI202" s="2158"/>
      <c r="AJ202" s="2552"/>
      <c r="AK202" s="2551">
        <v>11</v>
      </c>
      <c r="AM202" s="2551" t="s">
        <v>19938</v>
      </c>
    </row>
    <row r="203" spans="1:39" s="929" customFormat="1">
      <c r="A203" s="24">
        <f t="shared" si="13"/>
        <v>198</v>
      </c>
      <c r="B203" s="1973" t="s">
        <v>15975</v>
      </c>
      <c r="C203" s="169" t="s">
        <v>1304</v>
      </c>
      <c r="D203" s="155" t="s">
        <v>108</v>
      </c>
      <c r="E203" s="162" t="s">
        <v>4442</v>
      </c>
      <c r="F203" s="2041" t="s">
        <v>17369</v>
      </c>
      <c r="G203" s="2877" t="s">
        <v>559</v>
      </c>
      <c r="H203" s="29" t="str">
        <f t="shared" si="18"/>
        <v xml:space="preserve"> </v>
      </c>
      <c r="I203" s="1827"/>
      <c r="J203" s="203" t="s">
        <v>3516</v>
      </c>
      <c r="K203" s="196" t="s">
        <v>524</v>
      </c>
      <c r="L203" s="182">
        <v>74</v>
      </c>
      <c r="M203" s="174">
        <v>19</v>
      </c>
      <c r="N203" s="150" t="s">
        <v>2524</v>
      </c>
      <c r="O203" s="177">
        <v>79465</v>
      </c>
      <c r="P203" s="162" t="s">
        <v>818</v>
      </c>
      <c r="Q203" s="182">
        <v>880</v>
      </c>
      <c r="R203" s="150" t="s">
        <v>2524</v>
      </c>
      <c r="S203" s="182">
        <v>14.5</v>
      </c>
      <c r="T203" s="182">
        <v>19</v>
      </c>
      <c r="U203" s="182" t="s">
        <v>2665</v>
      </c>
      <c r="V203" s="182">
        <v>4</v>
      </c>
      <c r="W203" s="162" t="s">
        <v>3867</v>
      </c>
      <c r="X203" s="182">
        <v>4</v>
      </c>
      <c r="Y203" s="203" t="s">
        <v>2662</v>
      </c>
      <c r="Z203" s="2479"/>
      <c r="AA203" s="155" t="s">
        <v>272</v>
      </c>
      <c r="AB203" s="169"/>
      <c r="AC203" s="350" t="str">
        <f t="shared" si="16"/>
        <v xml:space="preserve"> </v>
      </c>
      <c r="AD203" s="169"/>
      <c r="AE203" s="1452"/>
      <c r="AF203" s="2171"/>
      <c r="AG203" s="2171"/>
      <c r="AH203" s="2171"/>
      <c r="AI203" s="2171"/>
      <c r="AJ203" s="2555"/>
      <c r="AK203" s="2551">
        <v>12</v>
      </c>
      <c r="AL203" s="2551"/>
      <c r="AM203" s="975" t="s">
        <v>19938</v>
      </c>
    </row>
    <row r="204" spans="1:39" s="2551" customFormat="1">
      <c r="A204" s="24">
        <f t="shared" si="13"/>
        <v>199</v>
      </c>
      <c r="B204" s="1794" t="s">
        <v>15991</v>
      </c>
      <c r="C204" s="28" t="s">
        <v>1305</v>
      </c>
      <c r="D204" s="44" t="s">
        <v>2678</v>
      </c>
      <c r="E204" s="29" t="s">
        <v>4443</v>
      </c>
      <c r="F204" s="2041" t="s">
        <v>17370</v>
      </c>
      <c r="G204" s="2876" t="s">
        <v>559</v>
      </c>
      <c r="H204" s="29" t="str">
        <f t="shared" si="18"/>
        <v xml:space="preserve"> </v>
      </c>
      <c r="I204" s="1825"/>
      <c r="J204" s="192" t="s">
        <v>3516</v>
      </c>
      <c r="K204" s="164" t="s">
        <v>3886</v>
      </c>
      <c r="L204" s="181">
        <v>50</v>
      </c>
      <c r="M204" s="173">
        <v>18.5</v>
      </c>
      <c r="N204" s="175">
        <v>16114</v>
      </c>
      <c r="O204" s="175">
        <v>0</v>
      </c>
      <c r="P204" s="29" t="s">
        <v>818</v>
      </c>
      <c r="Q204" s="181">
        <v>947</v>
      </c>
      <c r="R204" s="197" t="s">
        <v>2524</v>
      </c>
      <c r="S204" s="181">
        <v>14.3</v>
      </c>
      <c r="T204" s="181">
        <v>20.3</v>
      </c>
      <c r="U204" s="181" t="s">
        <v>2665</v>
      </c>
      <c r="V204" s="181">
        <v>1.5</v>
      </c>
      <c r="W204" s="29" t="s">
        <v>3867</v>
      </c>
      <c r="X204" s="186">
        <v>1</v>
      </c>
      <c r="Y204" s="192" t="s">
        <v>2662</v>
      </c>
      <c r="Z204" s="2477"/>
      <c r="AA204" s="44" t="s">
        <v>272</v>
      </c>
      <c r="AB204" s="28"/>
      <c r="AC204" s="348" t="str">
        <f t="shared" si="16"/>
        <v xml:space="preserve"> </v>
      </c>
      <c r="AD204" s="28"/>
      <c r="AE204" s="331"/>
      <c r="AF204" s="2158"/>
      <c r="AG204" s="2158"/>
      <c r="AH204" s="2158"/>
      <c r="AI204" s="2158"/>
      <c r="AJ204" s="2552"/>
      <c r="AK204" s="2551">
        <v>14</v>
      </c>
      <c r="AM204" s="2551" t="s">
        <v>19938</v>
      </c>
    </row>
    <row r="205" spans="1:39" s="2551" customFormat="1" hidden="1">
      <c r="A205" s="24">
        <f t="shared" ref="A205:A268" si="19">A204+1</f>
        <v>200</v>
      </c>
      <c r="B205" s="1794" t="s">
        <v>15993</v>
      </c>
      <c r="C205" s="28" t="s">
        <v>1306</v>
      </c>
      <c r="D205" s="44" t="s">
        <v>2678</v>
      </c>
      <c r="E205" s="29" t="s">
        <v>4446</v>
      </c>
      <c r="F205" s="2041" t="s">
        <v>17371</v>
      </c>
      <c r="G205" s="2876" t="s">
        <v>559</v>
      </c>
      <c r="H205" s="29" t="str">
        <f t="shared" si="18"/>
        <v xml:space="preserve"> </v>
      </c>
      <c r="I205" s="1825"/>
      <c r="J205" s="192" t="s">
        <v>3516</v>
      </c>
      <c r="K205" s="164" t="s">
        <v>3883</v>
      </c>
      <c r="L205" s="181">
        <v>40</v>
      </c>
      <c r="M205" s="173">
        <v>2.4300000000000002</v>
      </c>
      <c r="N205" s="34" t="s">
        <v>2524</v>
      </c>
      <c r="O205" s="175">
        <v>19229</v>
      </c>
      <c r="P205" s="29" t="s">
        <v>818</v>
      </c>
      <c r="Q205" s="181">
        <v>755</v>
      </c>
      <c r="R205" s="34" t="s">
        <v>2524</v>
      </c>
      <c r="S205" s="181">
        <v>1.9</v>
      </c>
      <c r="T205" s="181">
        <v>3.13</v>
      </c>
      <c r="U205" s="181" t="s">
        <v>2667</v>
      </c>
      <c r="V205" s="181">
        <v>2.5</v>
      </c>
      <c r="W205" s="29" t="s">
        <v>3867</v>
      </c>
      <c r="X205" s="186">
        <v>2</v>
      </c>
      <c r="Y205" s="192" t="s">
        <v>2658</v>
      </c>
      <c r="Z205" s="2477"/>
      <c r="AA205" s="44" t="s">
        <v>272</v>
      </c>
      <c r="AB205" s="28"/>
      <c r="AC205" s="348" t="str">
        <f t="shared" si="16"/>
        <v xml:space="preserve"> </v>
      </c>
      <c r="AD205" s="28"/>
      <c r="AE205" s="331"/>
      <c r="AF205" s="2158"/>
      <c r="AG205" s="2158"/>
      <c r="AH205" s="2158"/>
      <c r="AI205" s="2158"/>
      <c r="AJ205" s="2552"/>
      <c r="AK205" s="2551">
        <v>14</v>
      </c>
      <c r="AM205" s="2551" t="s">
        <v>19938</v>
      </c>
    </row>
    <row r="206" spans="1:39" s="2551" customFormat="1" hidden="1">
      <c r="A206" s="24">
        <f t="shared" si="19"/>
        <v>201</v>
      </c>
      <c r="B206" s="1794" t="s">
        <v>16001</v>
      </c>
      <c r="C206" s="28" t="s">
        <v>1307</v>
      </c>
      <c r="D206" s="44" t="s">
        <v>4869</v>
      </c>
      <c r="E206" s="29" t="s">
        <v>4446</v>
      </c>
      <c r="F206" s="2041" t="s">
        <v>17372</v>
      </c>
      <c r="G206" s="2876" t="s">
        <v>559</v>
      </c>
      <c r="H206" s="29" t="str">
        <f t="shared" si="18"/>
        <v xml:space="preserve"> </v>
      </c>
      <c r="I206" s="1825"/>
      <c r="J206" s="192" t="s">
        <v>17230</v>
      </c>
      <c r="K206" s="164" t="s">
        <v>524</v>
      </c>
      <c r="L206" s="181">
        <v>40</v>
      </c>
      <c r="M206" s="173">
        <v>5.8</v>
      </c>
      <c r="N206" s="34" t="s">
        <v>2524</v>
      </c>
      <c r="O206" s="175">
        <v>714</v>
      </c>
      <c r="P206" s="29" t="s">
        <v>818</v>
      </c>
      <c r="Q206" s="181">
        <v>714</v>
      </c>
      <c r="R206" s="197" t="s">
        <v>2524</v>
      </c>
      <c r="S206" s="181">
        <v>5.7</v>
      </c>
      <c r="T206" s="181">
        <v>5.8</v>
      </c>
      <c r="U206" s="181" t="s">
        <v>2667</v>
      </c>
      <c r="V206" s="181">
        <v>1</v>
      </c>
      <c r="W206" s="29" t="s">
        <v>3867</v>
      </c>
      <c r="X206" s="186">
        <v>1</v>
      </c>
      <c r="Y206" s="192" t="s">
        <v>2658</v>
      </c>
      <c r="Z206" s="2477"/>
      <c r="AA206" s="44" t="s">
        <v>272</v>
      </c>
      <c r="AB206" s="28"/>
      <c r="AC206" s="348" t="str">
        <f t="shared" si="16"/>
        <v xml:space="preserve"> </v>
      </c>
      <c r="AD206" s="28"/>
      <c r="AE206" s="331"/>
      <c r="AF206" s="2158"/>
      <c r="AG206" s="2158"/>
      <c r="AH206" s="2158"/>
      <c r="AI206" s="2158"/>
      <c r="AJ206" s="2552"/>
      <c r="AK206" s="2551">
        <v>15</v>
      </c>
      <c r="AM206" s="2551" t="s">
        <v>19938</v>
      </c>
    </row>
    <row r="207" spans="1:39" s="2551" customFormat="1" hidden="1">
      <c r="A207" s="24">
        <f t="shared" si="19"/>
        <v>202</v>
      </c>
      <c r="B207" s="1794" t="s">
        <v>16007</v>
      </c>
      <c r="C207" s="28" t="s">
        <v>1308</v>
      </c>
      <c r="D207" s="44" t="s">
        <v>1309</v>
      </c>
      <c r="E207" s="29" t="s">
        <v>2413</v>
      </c>
      <c r="F207" s="2041" t="s">
        <v>17363</v>
      </c>
      <c r="G207" s="2876" t="s">
        <v>559</v>
      </c>
      <c r="H207" s="29" t="str">
        <f t="shared" si="18"/>
        <v xml:space="preserve"> </v>
      </c>
      <c r="I207" s="1825"/>
      <c r="J207" s="192" t="s">
        <v>3516</v>
      </c>
      <c r="K207" s="164" t="s">
        <v>280</v>
      </c>
      <c r="L207" s="181">
        <v>50</v>
      </c>
      <c r="M207" s="184">
        <v>0.59</v>
      </c>
      <c r="N207" s="34" t="s">
        <v>2524</v>
      </c>
      <c r="O207" s="178">
        <v>7.7</v>
      </c>
      <c r="P207" s="29" t="s">
        <v>818</v>
      </c>
      <c r="Q207" s="181">
        <v>931</v>
      </c>
      <c r="R207" s="197" t="s">
        <v>2524</v>
      </c>
      <c r="S207" s="181">
        <v>0.59</v>
      </c>
      <c r="T207" s="181">
        <v>0.59</v>
      </c>
      <c r="U207" s="181" t="s">
        <v>2667</v>
      </c>
      <c r="V207" s="24" t="s">
        <v>2663</v>
      </c>
      <c r="W207" s="29" t="s">
        <v>3867</v>
      </c>
      <c r="X207" s="187" t="s">
        <v>2663</v>
      </c>
      <c r="Y207" s="192" t="s">
        <v>2658</v>
      </c>
      <c r="Z207" s="2477"/>
      <c r="AA207" s="44" t="s">
        <v>272</v>
      </c>
      <c r="AB207" s="28"/>
      <c r="AC207" s="348" t="str">
        <f t="shared" si="16"/>
        <v xml:space="preserve"> </v>
      </c>
      <c r="AD207" s="28"/>
      <c r="AE207" s="331"/>
      <c r="AF207" s="2158"/>
      <c r="AG207" s="2158"/>
      <c r="AH207" s="2158"/>
      <c r="AI207" s="2158"/>
      <c r="AJ207" s="2552"/>
      <c r="AK207" s="2551">
        <v>16</v>
      </c>
      <c r="AM207" s="2551" t="s">
        <v>19938</v>
      </c>
    </row>
    <row r="208" spans="1:39" s="2551" customFormat="1" hidden="1">
      <c r="A208" s="24">
        <f t="shared" si="19"/>
        <v>203</v>
      </c>
      <c r="B208" s="1794" t="s">
        <v>16010</v>
      </c>
      <c r="C208" s="28" t="s">
        <v>441</v>
      </c>
      <c r="D208" s="44" t="s">
        <v>1590</v>
      </c>
      <c r="E208" s="29" t="s">
        <v>4443</v>
      </c>
      <c r="F208" s="2041" t="s">
        <v>17373</v>
      </c>
      <c r="G208" s="2876" t="s">
        <v>559</v>
      </c>
      <c r="H208" s="29" t="str">
        <f t="shared" si="18"/>
        <v xml:space="preserve"> </v>
      </c>
      <c r="I208" s="1825"/>
      <c r="J208" s="192" t="s">
        <v>3516</v>
      </c>
      <c r="K208" s="164" t="s">
        <v>280</v>
      </c>
      <c r="L208" s="181">
        <v>40</v>
      </c>
      <c r="M208" s="173">
        <v>0.2</v>
      </c>
      <c r="N208" s="175">
        <v>20</v>
      </c>
      <c r="O208" s="34" t="s">
        <v>2524</v>
      </c>
      <c r="P208" s="29" t="s">
        <v>818</v>
      </c>
      <c r="Q208" s="181">
        <v>967</v>
      </c>
      <c r="R208" s="197" t="s">
        <v>2524</v>
      </c>
      <c r="S208" s="181">
        <v>0.2</v>
      </c>
      <c r="T208" s="181">
        <v>0.5</v>
      </c>
      <c r="U208" s="181" t="s">
        <v>2667</v>
      </c>
      <c r="V208" s="181">
        <v>2</v>
      </c>
      <c r="W208" s="29" t="s">
        <v>3867</v>
      </c>
      <c r="X208" s="186">
        <v>1</v>
      </c>
      <c r="Y208" s="192" t="s">
        <v>2658</v>
      </c>
      <c r="Z208" s="2477"/>
      <c r="AA208" s="44" t="s">
        <v>272</v>
      </c>
      <c r="AB208" s="28"/>
      <c r="AC208" s="348" t="str">
        <f t="shared" si="16"/>
        <v xml:space="preserve"> </v>
      </c>
      <c r="AD208" s="28"/>
      <c r="AE208" s="331"/>
      <c r="AF208" s="2158"/>
      <c r="AG208" s="2158"/>
      <c r="AH208" s="2158"/>
      <c r="AI208" s="2158"/>
      <c r="AJ208" s="2552"/>
      <c r="AK208" s="2551">
        <v>16</v>
      </c>
      <c r="AM208" s="2551" t="s">
        <v>19938</v>
      </c>
    </row>
    <row r="209" spans="1:39" s="2551" customFormat="1" hidden="1">
      <c r="A209" s="24">
        <f t="shared" si="19"/>
        <v>204</v>
      </c>
      <c r="B209" s="1794" t="s">
        <v>16012</v>
      </c>
      <c r="C209" s="28" t="s">
        <v>1310</v>
      </c>
      <c r="D209" s="44" t="s">
        <v>2691</v>
      </c>
      <c r="E209" s="29" t="s">
        <v>4446</v>
      </c>
      <c r="F209" s="2041" t="s">
        <v>17374</v>
      </c>
      <c r="G209" s="2876" t="s">
        <v>559</v>
      </c>
      <c r="H209" s="29" t="str">
        <f t="shared" si="18"/>
        <v xml:space="preserve"> </v>
      </c>
      <c r="I209" s="1825"/>
      <c r="J209" s="192" t="s">
        <v>3516</v>
      </c>
      <c r="K209" s="165" t="s">
        <v>3887</v>
      </c>
      <c r="L209" s="181">
        <v>129</v>
      </c>
      <c r="M209" s="184">
        <v>0.52</v>
      </c>
      <c r="N209" s="175">
        <v>1562</v>
      </c>
      <c r="O209" s="175">
        <v>781</v>
      </c>
      <c r="P209" s="29" t="s">
        <v>818</v>
      </c>
      <c r="Q209" s="181">
        <v>961</v>
      </c>
      <c r="R209" s="197" t="s">
        <v>2524</v>
      </c>
      <c r="S209" s="181">
        <v>1.0900000000000001</v>
      </c>
      <c r="T209" s="181">
        <v>0.89</v>
      </c>
      <c r="U209" s="181" t="s">
        <v>2669</v>
      </c>
      <c r="V209" s="24" t="s">
        <v>2663</v>
      </c>
      <c r="W209" s="29" t="s">
        <v>3867</v>
      </c>
      <c r="X209" s="187" t="s">
        <v>2663</v>
      </c>
      <c r="Y209" s="192" t="s">
        <v>2658</v>
      </c>
      <c r="Z209" s="2477"/>
      <c r="AA209" s="44" t="s">
        <v>272</v>
      </c>
      <c r="AB209" s="28"/>
      <c r="AC209" s="348" t="str">
        <f t="shared" si="16"/>
        <v xml:space="preserve"> </v>
      </c>
      <c r="AD209" s="28"/>
      <c r="AE209" s="331"/>
      <c r="AF209" s="2158"/>
      <c r="AG209" s="2158"/>
      <c r="AH209" s="2158"/>
      <c r="AI209" s="2158"/>
      <c r="AJ209" s="2552"/>
      <c r="AK209" s="2551">
        <v>21</v>
      </c>
      <c r="AM209" s="2551" t="s">
        <v>19938</v>
      </c>
    </row>
    <row r="210" spans="1:39" s="2551" customFormat="1" hidden="1">
      <c r="A210" s="24">
        <f t="shared" si="19"/>
        <v>205</v>
      </c>
      <c r="B210" s="1794" t="s">
        <v>16015</v>
      </c>
      <c r="C210" s="28" t="s">
        <v>1311</v>
      </c>
      <c r="D210" s="44" t="s">
        <v>1659</v>
      </c>
      <c r="E210" s="29" t="s">
        <v>4446</v>
      </c>
      <c r="F210" s="2041" t="s">
        <v>17375</v>
      </c>
      <c r="G210" s="2876" t="s">
        <v>559</v>
      </c>
      <c r="H210" s="29" t="str">
        <f t="shared" si="18"/>
        <v xml:space="preserve"> </v>
      </c>
      <c r="I210" s="1825"/>
      <c r="J210" s="192" t="s">
        <v>3516</v>
      </c>
      <c r="K210" s="165" t="s">
        <v>532</v>
      </c>
      <c r="L210" s="181">
        <v>40</v>
      </c>
      <c r="M210" s="184">
        <v>0.54</v>
      </c>
      <c r="N210" s="175">
        <v>2000</v>
      </c>
      <c r="O210" s="175">
        <v>550</v>
      </c>
      <c r="P210" s="29" t="s">
        <v>818</v>
      </c>
      <c r="Q210" s="181">
        <v>842</v>
      </c>
      <c r="R210" s="34" t="s">
        <v>2524</v>
      </c>
      <c r="S210" s="181">
        <v>0.54</v>
      </c>
      <c r="T210" s="181">
        <v>1.66</v>
      </c>
      <c r="U210" s="181" t="s">
        <v>2667</v>
      </c>
      <c r="V210" s="24" t="s">
        <v>2663</v>
      </c>
      <c r="W210" s="29" t="s">
        <v>3867</v>
      </c>
      <c r="X210" s="187" t="s">
        <v>2663</v>
      </c>
      <c r="Y210" s="192" t="s">
        <v>2658</v>
      </c>
      <c r="Z210" s="2477"/>
      <c r="AA210" s="44" t="s">
        <v>272</v>
      </c>
      <c r="AB210" s="28"/>
      <c r="AC210" s="348" t="str">
        <f t="shared" si="16"/>
        <v xml:space="preserve"> </v>
      </c>
      <c r="AD210" s="28"/>
      <c r="AE210" s="331"/>
      <c r="AF210" s="2158"/>
      <c r="AG210" s="2158"/>
      <c r="AH210" s="2158"/>
      <c r="AI210" s="2158"/>
      <c r="AJ210" s="2552"/>
      <c r="AK210" s="2551">
        <v>21</v>
      </c>
      <c r="AM210" s="2551" t="s">
        <v>19938</v>
      </c>
    </row>
    <row r="211" spans="1:39" s="2551" customFormat="1" hidden="1">
      <c r="A211" s="24">
        <f t="shared" si="19"/>
        <v>206</v>
      </c>
      <c r="B211" s="1794" t="s">
        <v>16018</v>
      </c>
      <c r="C211" s="28" t="s">
        <v>1312</v>
      </c>
      <c r="D211" s="44" t="s">
        <v>2696</v>
      </c>
      <c r="E211" s="29" t="s">
        <v>4446</v>
      </c>
      <c r="F211" s="2041" t="s">
        <v>17376</v>
      </c>
      <c r="G211" s="2876" t="s">
        <v>559</v>
      </c>
      <c r="H211" s="29" t="str">
        <f t="shared" si="18"/>
        <v xml:space="preserve"> </v>
      </c>
      <c r="I211" s="1825"/>
      <c r="J211" s="192" t="s">
        <v>3516</v>
      </c>
      <c r="K211" s="164" t="s">
        <v>3887</v>
      </c>
      <c r="L211" s="181">
        <v>150</v>
      </c>
      <c r="M211" s="184">
        <v>1.1200000000000001</v>
      </c>
      <c r="N211" s="175">
        <v>1298</v>
      </c>
      <c r="O211" s="175">
        <v>649</v>
      </c>
      <c r="P211" s="29" t="s">
        <v>818</v>
      </c>
      <c r="Q211" s="181">
        <v>980</v>
      </c>
      <c r="R211" s="197" t="s">
        <v>2524</v>
      </c>
      <c r="S211" s="181">
        <v>0.59</v>
      </c>
      <c r="T211" s="181">
        <v>1.22</v>
      </c>
      <c r="U211" s="181" t="s">
        <v>2667</v>
      </c>
      <c r="V211" s="24" t="s">
        <v>2663</v>
      </c>
      <c r="W211" s="29" t="s">
        <v>3867</v>
      </c>
      <c r="X211" s="187" t="s">
        <v>2663</v>
      </c>
      <c r="Y211" s="192" t="s">
        <v>2658</v>
      </c>
      <c r="Z211" s="2477"/>
      <c r="AA211" s="44" t="s">
        <v>272</v>
      </c>
      <c r="AB211" s="28"/>
      <c r="AC211" s="348" t="str">
        <f t="shared" si="16"/>
        <v xml:space="preserve"> </v>
      </c>
      <c r="AD211" s="28"/>
      <c r="AE211" s="331"/>
      <c r="AF211" s="2158"/>
      <c r="AG211" s="2158"/>
      <c r="AH211" s="2158"/>
      <c r="AI211" s="2158"/>
      <c r="AJ211" s="2552"/>
      <c r="AK211" s="2551">
        <v>22</v>
      </c>
      <c r="AM211" s="2551" t="s">
        <v>19938</v>
      </c>
    </row>
    <row r="212" spans="1:39" s="2551" customFormat="1" hidden="1">
      <c r="A212" s="24">
        <f t="shared" si="19"/>
        <v>207</v>
      </c>
      <c r="B212" s="1794" t="s">
        <v>16020</v>
      </c>
      <c r="C212" s="28" t="s">
        <v>114</v>
      </c>
      <c r="D212" s="44" t="s">
        <v>1355</v>
      </c>
      <c r="E212" s="29" t="s">
        <v>4446</v>
      </c>
      <c r="F212" s="2041" t="s">
        <v>17377</v>
      </c>
      <c r="G212" s="2876" t="s">
        <v>559</v>
      </c>
      <c r="H212" s="29" t="str">
        <f t="shared" si="18"/>
        <v xml:space="preserve"> </v>
      </c>
      <c r="I212" s="1825"/>
      <c r="J212" s="192" t="s">
        <v>3516</v>
      </c>
      <c r="K212" s="164" t="s">
        <v>4207</v>
      </c>
      <c r="L212" s="181">
        <v>40</v>
      </c>
      <c r="M212" s="184">
        <v>1.55</v>
      </c>
      <c r="N212" s="175">
        <v>276</v>
      </c>
      <c r="O212" s="175">
        <v>138</v>
      </c>
      <c r="P212" s="29" t="s">
        <v>818</v>
      </c>
      <c r="Q212" s="181">
        <v>861</v>
      </c>
      <c r="R212" s="34" t="s">
        <v>2524</v>
      </c>
      <c r="S212" s="181">
        <v>0.54</v>
      </c>
      <c r="T212" s="181">
        <v>1.81</v>
      </c>
      <c r="U212" s="181" t="s">
        <v>2667</v>
      </c>
      <c r="V212" s="24" t="s">
        <v>2663</v>
      </c>
      <c r="W212" s="29" t="s">
        <v>3867</v>
      </c>
      <c r="X212" s="24" t="s">
        <v>2663</v>
      </c>
      <c r="Y212" s="192" t="s">
        <v>2658</v>
      </c>
      <c r="Z212" s="2477"/>
      <c r="AA212" s="44" t="s">
        <v>272</v>
      </c>
      <c r="AB212" s="28"/>
      <c r="AC212" s="348" t="str">
        <f t="shared" si="16"/>
        <v xml:space="preserve"> </v>
      </c>
      <c r="AD212" s="28"/>
      <c r="AE212" s="331"/>
      <c r="AF212" s="2158"/>
      <c r="AG212" s="2158"/>
      <c r="AH212" s="2158"/>
      <c r="AI212" s="2158"/>
      <c r="AJ212" s="2552"/>
      <c r="AK212" s="2551">
        <v>22</v>
      </c>
      <c r="AM212" s="2551" t="s">
        <v>19938</v>
      </c>
    </row>
    <row r="213" spans="1:39" s="2551" customFormat="1" hidden="1">
      <c r="A213" s="24">
        <f t="shared" si="19"/>
        <v>208</v>
      </c>
      <c r="B213" s="1794" t="s">
        <v>16022</v>
      </c>
      <c r="C213" s="28" t="s">
        <v>3648</v>
      </c>
      <c r="D213" s="44" t="s">
        <v>1355</v>
      </c>
      <c r="E213" s="29" t="s">
        <v>4446</v>
      </c>
      <c r="F213" s="2041" t="s">
        <v>17378</v>
      </c>
      <c r="G213" s="165" t="s">
        <v>559</v>
      </c>
      <c r="H213" s="29" t="str">
        <f t="shared" si="18"/>
        <v xml:space="preserve"> </v>
      </c>
      <c r="I213" s="1825"/>
      <c r="J213" s="192" t="s">
        <v>3516</v>
      </c>
      <c r="K213" s="164" t="s">
        <v>280</v>
      </c>
      <c r="L213" s="181">
        <v>40</v>
      </c>
      <c r="M213" s="184">
        <v>0.71</v>
      </c>
      <c r="N213" s="175">
        <v>928</v>
      </c>
      <c r="O213" s="175">
        <v>464</v>
      </c>
      <c r="P213" s="29" t="s">
        <v>818</v>
      </c>
      <c r="Q213" s="181">
        <v>998</v>
      </c>
      <c r="R213" s="197" t="s">
        <v>2524</v>
      </c>
      <c r="S213" s="181">
        <v>0.59</v>
      </c>
      <c r="T213" s="181">
        <v>1.03</v>
      </c>
      <c r="U213" s="181" t="s">
        <v>2667</v>
      </c>
      <c r="V213" s="24" t="s">
        <v>2663</v>
      </c>
      <c r="W213" s="29" t="s">
        <v>3867</v>
      </c>
      <c r="X213" s="187" t="s">
        <v>2663</v>
      </c>
      <c r="Y213" s="192" t="s">
        <v>2658</v>
      </c>
      <c r="Z213" s="2477"/>
      <c r="AA213" s="44" t="s">
        <v>272</v>
      </c>
      <c r="AB213" s="28"/>
      <c r="AC213" s="348" t="str">
        <f t="shared" si="16"/>
        <v xml:space="preserve"> </v>
      </c>
      <c r="AD213" s="28"/>
      <c r="AE213" s="331"/>
      <c r="AF213" s="2158"/>
      <c r="AG213" s="2158"/>
      <c r="AH213" s="2158"/>
      <c r="AI213" s="2158"/>
      <c r="AJ213" s="2552"/>
      <c r="AK213" s="2551">
        <v>22</v>
      </c>
      <c r="AM213" s="2551" t="s">
        <v>19938</v>
      </c>
    </row>
    <row r="214" spans="1:39" s="2551" customFormat="1" hidden="1">
      <c r="A214" s="24">
        <f t="shared" si="19"/>
        <v>209</v>
      </c>
      <c r="B214" s="1794" t="s">
        <v>16026</v>
      </c>
      <c r="C214" s="28" t="s">
        <v>116</v>
      </c>
      <c r="D214" s="44" t="s">
        <v>115</v>
      </c>
      <c r="E214" s="29" t="s">
        <v>2413</v>
      </c>
      <c r="F214" s="2041" t="s">
        <v>17379</v>
      </c>
      <c r="G214" s="165" t="s">
        <v>559</v>
      </c>
      <c r="H214" s="29" t="str">
        <f t="shared" si="18"/>
        <v xml:space="preserve"> </v>
      </c>
      <c r="I214" s="1825"/>
      <c r="J214" s="192" t="s">
        <v>3516</v>
      </c>
      <c r="K214" s="164" t="s">
        <v>3888</v>
      </c>
      <c r="L214" s="181">
        <v>40</v>
      </c>
      <c r="M214" s="173">
        <v>0.8</v>
      </c>
      <c r="N214" s="175">
        <v>10</v>
      </c>
      <c r="O214" s="175">
        <v>2</v>
      </c>
      <c r="P214" s="29" t="s">
        <v>818</v>
      </c>
      <c r="Q214" s="181">
        <v>776</v>
      </c>
      <c r="R214" s="197" t="s">
        <v>2524</v>
      </c>
      <c r="S214" s="181">
        <v>0.55000000000000004</v>
      </c>
      <c r="T214" s="181">
        <v>1</v>
      </c>
      <c r="U214" s="181" t="s">
        <v>2667</v>
      </c>
      <c r="V214" s="24" t="s">
        <v>2663</v>
      </c>
      <c r="W214" s="29" t="s">
        <v>3867</v>
      </c>
      <c r="X214" s="187" t="s">
        <v>2663</v>
      </c>
      <c r="Y214" s="192" t="s">
        <v>2658</v>
      </c>
      <c r="Z214" s="2477"/>
      <c r="AA214" s="44" t="s">
        <v>272</v>
      </c>
      <c r="AB214" s="28"/>
      <c r="AC214" s="348" t="str">
        <f t="shared" si="16"/>
        <v xml:space="preserve"> </v>
      </c>
      <c r="AD214" s="28"/>
      <c r="AE214" s="331"/>
      <c r="AF214" s="2158"/>
      <c r="AG214" s="2158"/>
      <c r="AH214" s="2158"/>
      <c r="AI214" s="2158"/>
      <c r="AJ214" s="2552"/>
      <c r="AK214" s="2551">
        <v>23</v>
      </c>
      <c r="AM214" s="2551" t="s">
        <v>19938</v>
      </c>
    </row>
    <row r="215" spans="1:39" s="2551" customFormat="1" hidden="1">
      <c r="A215" s="24">
        <f t="shared" si="19"/>
        <v>210</v>
      </c>
      <c r="B215" s="2320" t="s">
        <v>16274</v>
      </c>
      <c r="C215" s="1839"/>
      <c r="D215" s="1839"/>
      <c r="E215" s="2157"/>
      <c r="F215" s="2157"/>
      <c r="G215" s="2882"/>
      <c r="H215" s="2157"/>
      <c r="I215" s="2557"/>
      <c r="J215" s="2244" t="s">
        <v>17256</v>
      </c>
      <c r="K215" s="2523"/>
      <c r="L215" s="2157"/>
      <c r="M215" s="2558"/>
      <c r="N215" s="2242"/>
      <c r="O215" s="2242"/>
      <c r="P215" s="2157"/>
      <c r="Q215" s="2157"/>
      <c r="R215" s="2559"/>
      <c r="S215" s="2157"/>
      <c r="T215" s="2157"/>
      <c r="U215" s="2157"/>
      <c r="V215" s="2157"/>
      <c r="W215" s="2157"/>
      <c r="X215" s="2559"/>
      <c r="Y215" s="1839"/>
      <c r="Z215" s="2560"/>
      <c r="AA215" s="1839"/>
      <c r="AB215" s="1839"/>
      <c r="AC215" s="2252"/>
      <c r="AD215" s="1839"/>
      <c r="AE215" s="2561"/>
      <c r="AF215" s="2164"/>
      <c r="AG215" s="2164"/>
      <c r="AH215" s="2164"/>
      <c r="AI215" s="2164"/>
      <c r="AJ215" s="2244"/>
      <c r="AK215" s="2551">
        <v>25</v>
      </c>
    </row>
    <row r="216" spans="1:39" s="2551" customFormat="1" hidden="1">
      <c r="A216" s="24">
        <f t="shared" si="19"/>
        <v>211</v>
      </c>
      <c r="B216" s="1794" t="s">
        <v>16038</v>
      </c>
      <c r="C216" s="28" t="s">
        <v>3649</v>
      </c>
      <c r="D216" s="44" t="s">
        <v>1103</v>
      </c>
      <c r="E216" s="29" t="s">
        <v>4446</v>
      </c>
      <c r="F216" s="2041" t="s">
        <v>17380</v>
      </c>
      <c r="G216" s="165" t="s">
        <v>559</v>
      </c>
      <c r="H216" s="29" t="str">
        <f t="shared" ref="H216:H235" si="20">IF(ISERROR(INDEX(data_koso,MATCH(B216,item_koso,0),2))," ",INDEX(data_koso,MATCH(B216,item_koso,0),2))</f>
        <v xml:space="preserve"> </v>
      </c>
      <c r="I216" s="1825"/>
      <c r="J216" s="192" t="s">
        <v>3516</v>
      </c>
      <c r="K216" s="164" t="s">
        <v>3889</v>
      </c>
      <c r="L216" s="181">
        <v>95</v>
      </c>
      <c r="M216" s="173">
        <v>3</v>
      </c>
      <c r="N216" s="34" t="s">
        <v>2524</v>
      </c>
      <c r="O216" s="175">
        <v>1604</v>
      </c>
      <c r="P216" s="29" t="s">
        <v>818</v>
      </c>
      <c r="Q216" s="181">
        <v>938</v>
      </c>
      <c r="R216" s="197" t="s">
        <v>2524</v>
      </c>
      <c r="S216" s="181">
        <v>0.52</v>
      </c>
      <c r="T216" s="181">
        <v>3.11</v>
      </c>
      <c r="U216" s="181" t="s">
        <v>2667</v>
      </c>
      <c r="V216" s="24">
        <v>1</v>
      </c>
      <c r="W216" s="29" t="s">
        <v>3867</v>
      </c>
      <c r="X216" s="187">
        <v>1</v>
      </c>
      <c r="Y216" s="192" t="s">
        <v>2658</v>
      </c>
      <c r="Z216" s="2477"/>
      <c r="AA216" s="44" t="s">
        <v>272</v>
      </c>
      <c r="AB216" s="28"/>
      <c r="AC216" s="348" t="str">
        <f t="shared" ref="AC216:AC252" si="21">IF(ISERROR(INDEX(data,MATCH(LEN(AE216),item,0),2))," ",INDEX(data,MATCH(LEN(AE216),item,0),2))</f>
        <v xml:space="preserve"> </v>
      </c>
      <c r="AD216" s="28"/>
      <c r="AE216" s="331"/>
      <c r="AF216" s="2158"/>
      <c r="AG216" s="2158"/>
      <c r="AH216" s="2158"/>
      <c r="AI216" s="2158"/>
      <c r="AJ216" s="2552"/>
      <c r="AK216" s="2551">
        <v>31</v>
      </c>
      <c r="AM216" s="2551" t="s">
        <v>19938</v>
      </c>
    </row>
    <row r="217" spans="1:39" s="2551" customFormat="1" hidden="1">
      <c r="A217" s="24">
        <f t="shared" si="19"/>
        <v>212</v>
      </c>
      <c r="B217" s="1794" t="s">
        <v>16045</v>
      </c>
      <c r="C217" s="28" t="s">
        <v>3650</v>
      </c>
      <c r="D217" s="44" t="s">
        <v>1103</v>
      </c>
      <c r="E217" s="29" t="s">
        <v>4446</v>
      </c>
      <c r="F217" s="2041" t="s">
        <v>17381</v>
      </c>
      <c r="G217" s="2876" t="s">
        <v>559</v>
      </c>
      <c r="H217" s="29" t="str">
        <f t="shared" si="20"/>
        <v xml:space="preserve"> </v>
      </c>
      <c r="I217" s="1825"/>
      <c r="J217" s="192" t="s">
        <v>17230</v>
      </c>
      <c r="K217" s="164" t="s">
        <v>280</v>
      </c>
      <c r="L217" s="181">
        <v>40</v>
      </c>
      <c r="M217" s="184">
        <v>0.67</v>
      </c>
      <c r="N217" s="34" t="s">
        <v>2524</v>
      </c>
      <c r="O217" s="175">
        <v>129</v>
      </c>
      <c r="P217" s="29" t="s">
        <v>818</v>
      </c>
      <c r="Q217" s="181">
        <v>979</v>
      </c>
      <c r="R217" s="34" t="s">
        <v>2524</v>
      </c>
      <c r="S217" s="181">
        <v>0.55000000000000004</v>
      </c>
      <c r="T217" s="181">
        <v>0.68</v>
      </c>
      <c r="U217" s="181" t="s">
        <v>2667</v>
      </c>
      <c r="V217" s="24" t="s">
        <v>2663</v>
      </c>
      <c r="W217" s="29" t="s">
        <v>3867</v>
      </c>
      <c r="X217" s="187" t="s">
        <v>2663</v>
      </c>
      <c r="Y217" s="192" t="s">
        <v>2658</v>
      </c>
      <c r="Z217" s="2477"/>
      <c r="AA217" s="44" t="s">
        <v>272</v>
      </c>
      <c r="AB217" s="28"/>
      <c r="AC217" s="348" t="str">
        <f t="shared" si="21"/>
        <v xml:space="preserve"> </v>
      </c>
      <c r="AD217" s="28"/>
      <c r="AE217" s="331"/>
      <c r="AF217" s="2158"/>
      <c r="AG217" s="2158"/>
      <c r="AH217" s="2158"/>
      <c r="AI217" s="2158"/>
      <c r="AJ217" s="2552"/>
      <c r="AK217" s="2551">
        <v>32</v>
      </c>
      <c r="AM217" s="2551" t="s">
        <v>19938</v>
      </c>
    </row>
    <row r="218" spans="1:39" s="2551" customFormat="1" hidden="1">
      <c r="A218" s="24">
        <f t="shared" si="19"/>
        <v>213</v>
      </c>
      <c r="B218" s="1794" t="s">
        <v>16049</v>
      </c>
      <c r="C218" s="28" t="s">
        <v>3176</v>
      </c>
      <c r="D218" s="44" t="s">
        <v>1104</v>
      </c>
      <c r="E218" s="29" t="s">
        <v>4446</v>
      </c>
      <c r="F218" s="2041" t="s">
        <v>17382</v>
      </c>
      <c r="G218" s="165" t="s">
        <v>559</v>
      </c>
      <c r="H218" s="29" t="str">
        <f t="shared" si="20"/>
        <v xml:space="preserve"> </v>
      </c>
      <c r="I218" s="1825"/>
      <c r="J218" s="192" t="s">
        <v>3516</v>
      </c>
      <c r="K218" s="164" t="s">
        <v>4208</v>
      </c>
      <c r="L218" s="181">
        <v>40</v>
      </c>
      <c r="M218" s="184">
        <v>3.28</v>
      </c>
      <c r="N218" s="175">
        <v>30460</v>
      </c>
      <c r="O218" s="175">
        <v>18030</v>
      </c>
      <c r="P218" s="29" t="s">
        <v>818</v>
      </c>
      <c r="Q218" s="181">
        <v>807</v>
      </c>
      <c r="R218" s="34" t="s">
        <v>2524</v>
      </c>
      <c r="S218" s="181">
        <v>0.53</v>
      </c>
      <c r="T218" s="181">
        <v>3.85</v>
      </c>
      <c r="U218" s="181" t="s">
        <v>4792</v>
      </c>
      <c r="V218" s="181">
        <v>3</v>
      </c>
      <c r="W218" s="29" t="s">
        <v>3867</v>
      </c>
      <c r="X218" s="186">
        <v>3</v>
      </c>
      <c r="Y218" s="192" t="s">
        <v>2658</v>
      </c>
      <c r="Z218" s="2477"/>
      <c r="AA218" s="44" t="s">
        <v>272</v>
      </c>
      <c r="AB218" s="28"/>
      <c r="AC218" s="348" t="str">
        <f t="shared" si="21"/>
        <v xml:space="preserve"> </v>
      </c>
      <c r="AD218" s="28"/>
      <c r="AE218" s="331"/>
      <c r="AF218" s="2158"/>
      <c r="AG218" s="2158"/>
      <c r="AH218" s="2158"/>
      <c r="AI218" s="2158"/>
      <c r="AJ218" s="2552"/>
      <c r="AK218" s="2551">
        <v>41</v>
      </c>
      <c r="AM218" s="2551" t="s">
        <v>19938</v>
      </c>
    </row>
    <row r="219" spans="1:39" hidden="1">
      <c r="A219" s="24">
        <f t="shared" si="19"/>
        <v>214</v>
      </c>
      <c r="B219" s="1799" t="s">
        <v>16051</v>
      </c>
      <c r="C219" s="169" t="s">
        <v>3651</v>
      </c>
      <c r="D219" s="155" t="s">
        <v>813</v>
      </c>
      <c r="E219" s="195" t="s">
        <v>4442</v>
      </c>
      <c r="F219" s="2041" t="s">
        <v>17383</v>
      </c>
      <c r="G219" s="1629" t="s">
        <v>559</v>
      </c>
      <c r="H219" s="29" t="str">
        <f t="shared" si="20"/>
        <v xml:space="preserve"> </v>
      </c>
      <c r="I219" s="1827"/>
      <c r="J219" s="203" t="s">
        <v>3516</v>
      </c>
      <c r="K219" s="196" t="s">
        <v>3890</v>
      </c>
      <c r="L219" s="182">
        <v>125</v>
      </c>
      <c r="M219" s="174">
        <v>40</v>
      </c>
      <c r="N219" s="150" t="s">
        <v>2524</v>
      </c>
      <c r="O219" s="177">
        <v>60918</v>
      </c>
      <c r="P219" s="162" t="s">
        <v>818</v>
      </c>
      <c r="Q219" s="182">
        <v>718</v>
      </c>
      <c r="R219" s="200" t="s">
        <v>2524</v>
      </c>
      <c r="S219" s="182">
        <v>35.5</v>
      </c>
      <c r="T219" s="182">
        <v>40</v>
      </c>
      <c r="U219" s="182" t="s">
        <v>2670</v>
      </c>
      <c r="V219" s="182">
        <v>5</v>
      </c>
      <c r="W219" s="162" t="s">
        <v>3867</v>
      </c>
      <c r="X219" s="188">
        <v>3</v>
      </c>
      <c r="Y219" s="203" t="s">
        <v>2661</v>
      </c>
      <c r="Z219" s="2479"/>
      <c r="AA219" s="155" t="s">
        <v>272</v>
      </c>
      <c r="AB219" s="169"/>
      <c r="AC219" s="348">
        <f t="shared" si="21"/>
        <v>5</v>
      </c>
      <c r="AD219" s="169" t="s">
        <v>690</v>
      </c>
      <c r="AE219" s="335" t="s">
        <v>1527</v>
      </c>
      <c r="AF219" s="2158"/>
      <c r="AG219" s="2158"/>
      <c r="AH219" s="2158"/>
      <c r="AI219" s="2158"/>
      <c r="AJ219" s="2552"/>
      <c r="AK219" s="2551">
        <v>41</v>
      </c>
      <c r="AL219" s="2551"/>
      <c r="AM219" s="975" t="s">
        <v>19938</v>
      </c>
    </row>
    <row r="220" spans="1:39" hidden="1">
      <c r="A220" s="24">
        <f t="shared" si="19"/>
        <v>215</v>
      </c>
      <c r="B220" s="1799" t="s">
        <v>16056</v>
      </c>
      <c r="C220" s="169" t="s">
        <v>3652</v>
      </c>
      <c r="D220" s="155" t="s">
        <v>1430</v>
      </c>
      <c r="E220" s="195" t="s">
        <v>4443</v>
      </c>
      <c r="F220" s="2041" t="s">
        <v>17384</v>
      </c>
      <c r="G220" s="1629" t="s">
        <v>559</v>
      </c>
      <c r="H220" s="29" t="str">
        <f t="shared" si="20"/>
        <v xml:space="preserve"> </v>
      </c>
      <c r="I220" s="1827"/>
      <c r="J220" s="203" t="s">
        <v>3516</v>
      </c>
      <c r="K220" s="196" t="s">
        <v>3891</v>
      </c>
      <c r="L220" s="182">
        <v>40</v>
      </c>
      <c r="M220" s="174">
        <v>39</v>
      </c>
      <c r="N220" s="177">
        <v>3280</v>
      </c>
      <c r="O220" s="177">
        <v>1640</v>
      </c>
      <c r="P220" s="162" t="s">
        <v>818</v>
      </c>
      <c r="Q220" s="182">
        <v>833</v>
      </c>
      <c r="R220" s="200" t="s">
        <v>2524</v>
      </c>
      <c r="S220" s="182">
        <v>34.5</v>
      </c>
      <c r="T220" s="182">
        <v>39</v>
      </c>
      <c r="U220" s="182" t="s">
        <v>2670</v>
      </c>
      <c r="V220" s="182">
        <v>1</v>
      </c>
      <c r="W220" s="162" t="s">
        <v>3867</v>
      </c>
      <c r="X220" s="188">
        <v>1</v>
      </c>
      <c r="Y220" s="203" t="s">
        <v>2661</v>
      </c>
      <c r="Z220" s="2479"/>
      <c r="AA220" s="155" t="s">
        <v>272</v>
      </c>
      <c r="AB220" s="169"/>
      <c r="AC220" s="348" t="str">
        <f t="shared" si="21"/>
        <v xml:space="preserve"> </v>
      </c>
      <c r="AD220" s="169"/>
      <c r="AE220" s="335"/>
      <c r="AF220" s="2158"/>
      <c r="AG220" s="2158"/>
      <c r="AH220" s="2158"/>
      <c r="AI220" s="2158"/>
      <c r="AJ220" s="2552"/>
      <c r="AK220" s="2551">
        <v>41</v>
      </c>
      <c r="AL220" s="2551"/>
      <c r="AM220" s="975" t="s">
        <v>19938</v>
      </c>
    </row>
    <row r="221" spans="1:39" s="2551" customFormat="1" hidden="1">
      <c r="A221" s="24">
        <f t="shared" si="19"/>
        <v>216</v>
      </c>
      <c r="B221" s="1794" t="s">
        <v>16068</v>
      </c>
      <c r="C221" s="28" t="s">
        <v>3653</v>
      </c>
      <c r="D221" s="44" t="s">
        <v>1518</v>
      </c>
      <c r="E221" s="29" t="s">
        <v>4446</v>
      </c>
      <c r="F221" s="2041" t="s">
        <v>17385</v>
      </c>
      <c r="G221" s="165" t="s">
        <v>559</v>
      </c>
      <c r="H221" s="29" t="str">
        <f t="shared" si="20"/>
        <v xml:space="preserve"> </v>
      </c>
      <c r="I221" s="1825"/>
      <c r="J221" s="192" t="s">
        <v>3516</v>
      </c>
      <c r="K221" s="164" t="s">
        <v>280</v>
      </c>
      <c r="L221" s="181">
        <v>40</v>
      </c>
      <c r="M221" s="184">
        <v>0.63</v>
      </c>
      <c r="N221" s="34" t="s">
        <v>2524</v>
      </c>
      <c r="O221" s="178">
        <v>83.8</v>
      </c>
      <c r="P221" s="29" t="s">
        <v>818</v>
      </c>
      <c r="Q221" s="181">
        <v>967</v>
      </c>
      <c r="R221" s="34" t="s">
        <v>2524</v>
      </c>
      <c r="S221" s="181">
        <v>0.56999999999999995</v>
      </c>
      <c r="T221" s="181">
        <v>0.63</v>
      </c>
      <c r="U221" s="181" t="s">
        <v>2667</v>
      </c>
      <c r="V221" s="24" t="s">
        <v>2663</v>
      </c>
      <c r="W221" s="29" t="s">
        <v>3867</v>
      </c>
      <c r="X221" s="187" t="s">
        <v>2663</v>
      </c>
      <c r="Y221" s="192" t="s">
        <v>2658</v>
      </c>
      <c r="Z221" s="2477"/>
      <c r="AA221" s="44" t="s">
        <v>272</v>
      </c>
      <c r="AB221" s="28"/>
      <c r="AC221" s="348" t="str">
        <f t="shared" si="21"/>
        <v xml:space="preserve"> </v>
      </c>
      <c r="AD221" s="28"/>
      <c r="AE221" s="331"/>
      <c r="AF221" s="2158"/>
      <c r="AG221" s="2158"/>
      <c r="AH221" s="2158"/>
      <c r="AI221" s="2158"/>
      <c r="AJ221" s="2552"/>
      <c r="AK221" s="2551">
        <v>42</v>
      </c>
      <c r="AM221" s="2551" t="s">
        <v>19938</v>
      </c>
    </row>
    <row r="222" spans="1:39" s="2551" customFormat="1" hidden="1">
      <c r="A222" s="24">
        <f t="shared" si="19"/>
        <v>217</v>
      </c>
      <c r="B222" s="1794" t="s">
        <v>16077</v>
      </c>
      <c r="C222" s="28" t="s">
        <v>3654</v>
      </c>
      <c r="D222" s="44" t="s">
        <v>1105</v>
      </c>
      <c r="E222" s="29" t="s">
        <v>4446</v>
      </c>
      <c r="F222" s="2041" t="s">
        <v>17386</v>
      </c>
      <c r="G222" s="165" t="s">
        <v>559</v>
      </c>
      <c r="H222" s="29" t="str">
        <f t="shared" si="20"/>
        <v xml:space="preserve"> </v>
      </c>
      <c r="I222" s="1825"/>
      <c r="J222" s="192" t="s">
        <v>3516</v>
      </c>
      <c r="K222" s="164" t="s">
        <v>4208</v>
      </c>
      <c r="L222" s="181">
        <v>40</v>
      </c>
      <c r="M222" s="184">
        <v>1.21</v>
      </c>
      <c r="N222" s="175">
        <v>1172</v>
      </c>
      <c r="O222" s="175">
        <v>781</v>
      </c>
      <c r="P222" s="29" t="s">
        <v>818</v>
      </c>
      <c r="Q222" s="181">
        <v>810</v>
      </c>
      <c r="R222" s="34" t="s">
        <v>2524</v>
      </c>
      <c r="S222" s="181">
        <v>0.57999999999999996</v>
      </c>
      <c r="T222" s="181">
        <v>1.51</v>
      </c>
      <c r="U222" s="181" t="s">
        <v>2667</v>
      </c>
      <c r="V222" s="181">
        <v>1</v>
      </c>
      <c r="W222" s="29" t="s">
        <v>3867</v>
      </c>
      <c r="X222" s="186">
        <v>1</v>
      </c>
      <c r="Y222" s="192" t="s">
        <v>2658</v>
      </c>
      <c r="Z222" s="2477"/>
      <c r="AA222" s="44" t="s">
        <v>272</v>
      </c>
      <c r="AB222" s="28"/>
      <c r="AC222" s="348" t="str">
        <f t="shared" si="21"/>
        <v xml:space="preserve"> </v>
      </c>
      <c r="AD222" s="28"/>
      <c r="AE222" s="331"/>
      <c r="AF222" s="2158"/>
      <c r="AG222" s="2158"/>
      <c r="AH222" s="2158"/>
      <c r="AI222" s="2158"/>
      <c r="AJ222" s="2552"/>
      <c r="AK222" s="2551">
        <v>44</v>
      </c>
      <c r="AM222" s="2551" t="s">
        <v>19938</v>
      </c>
    </row>
    <row r="223" spans="1:39" s="2551" customFormat="1" hidden="1">
      <c r="A223" s="24">
        <f t="shared" si="19"/>
        <v>218</v>
      </c>
      <c r="B223" s="1794" t="s">
        <v>16080</v>
      </c>
      <c r="C223" s="28" t="s">
        <v>1768</v>
      </c>
      <c r="D223" s="44" t="s">
        <v>4548</v>
      </c>
      <c r="E223" s="29" t="s">
        <v>4446</v>
      </c>
      <c r="F223" s="2041" t="s">
        <v>17387</v>
      </c>
      <c r="G223" s="165" t="s">
        <v>559</v>
      </c>
      <c r="H223" s="29" t="str">
        <f t="shared" si="20"/>
        <v xml:space="preserve"> </v>
      </c>
      <c r="I223" s="1825"/>
      <c r="J223" s="192" t="s">
        <v>3516</v>
      </c>
      <c r="K223" s="164" t="s">
        <v>4208</v>
      </c>
      <c r="L223" s="181">
        <v>138</v>
      </c>
      <c r="M223" s="184">
        <v>1.24</v>
      </c>
      <c r="N223" s="34" t="s">
        <v>2524</v>
      </c>
      <c r="O223" s="175">
        <v>745</v>
      </c>
      <c r="P223" s="29" t="s">
        <v>818</v>
      </c>
      <c r="Q223" s="181">
        <v>721</v>
      </c>
      <c r="R223" s="34" t="s">
        <v>2524</v>
      </c>
      <c r="S223" s="181">
        <v>0.53</v>
      </c>
      <c r="T223" s="181">
        <v>1.43</v>
      </c>
      <c r="U223" s="181" t="s">
        <v>2667</v>
      </c>
      <c r="V223" s="181">
        <v>1</v>
      </c>
      <c r="W223" s="29" t="s">
        <v>3867</v>
      </c>
      <c r="X223" s="186">
        <v>1</v>
      </c>
      <c r="Y223" s="192" t="s">
        <v>2658</v>
      </c>
      <c r="Z223" s="2477"/>
      <c r="AA223" s="44" t="s">
        <v>272</v>
      </c>
      <c r="AB223" s="28"/>
      <c r="AC223" s="348" t="str">
        <f t="shared" si="21"/>
        <v xml:space="preserve"> </v>
      </c>
      <c r="AD223" s="28"/>
      <c r="AE223" s="331"/>
      <c r="AF223" s="2158"/>
      <c r="AG223" s="2158"/>
      <c r="AH223" s="2158"/>
      <c r="AI223" s="2158"/>
      <c r="AJ223" s="2552"/>
      <c r="AK223" s="2551">
        <v>45</v>
      </c>
      <c r="AM223" s="2551" t="s">
        <v>19938</v>
      </c>
    </row>
    <row r="224" spans="1:39" s="2551" customFormat="1" hidden="1">
      <c r="A224" s="24">
        <f t="shared" si="19"/>
        <v>219</v>
      </c>
      <c r="B224" s="1794" t="s">
        <v>16083</v>
      </c>
      <c r="C224" s="28" t="s">
        <v>1769</v>
      </c>
      <c r="D224" s="44" t="s">
        <v>1105</v>
      </c>
      <c r="E224" s="29" t="s">
        <v>2413</v>
      </c>
      <c r="F224" s="2041" t="s">
        <v>17388</v>
      </c>
      <c r="G224" s="165" t="s">
        <v>559</v>
      </c>
      <c r="H224" s="29" t="str">
        <f t="shared" si="20"/>
        <v xml:space="preserve"> </v>
      </c>
      <c r="I224" s="1825"/>
      <c r="J224" s="192" t="s">
        <v>3516</v>
      </c>
      <c r="K224" s="164" t="s">
        <v>280</v>
      </c>
      <c r="L224" s="181">
        <v>40</v>
      </c>
      <c r="M224" s="184">
        <v>0.63</v>
      </c>
      <c r="N224" s="34" t="s">
        <v>2524</v>
      </c>
      <c r="O224" s="178">
        <v>10.3</v>
      </c>
      <c r="P224" s="29" t="s">
        <v>818</v>
      </c>
      <c r="Q224" s="181">
        <v>977</v>
      </c>
      <c r="R224" s="34" t="s">
        <v>2524</v>
      </c>
      <c r="S224" s="181">
        <v>0.6</v>
      </c>
      <c r="T224" s="181">
        <v>0.63</v>
      </c>
      <c r="U224" s="181" t="s">
        <v>2667</v>
      </c>
      <c r="V224" s="24" t="s">
        <v>2663</v>
      </c>
      <c r="W224" s="29" t="s">
        <v>3867</v>
      </c>
      <c r="X224" s="187" t="s">
        <v>2663</v>
      </c>
      <c r="Y224" s="192" t="s">
        <v>2658</v>
      </c>
      <c r="Z224" s="2477"/>
      <c r="AA224" s="44" t="s">
        <v>272</v>
      </c>
      <c r="AB224" s="28"/>
      <c r="AC224" s="348" t="str">
        <f t="shared" si="21"/>
        <v xml:space="preserve"> </v>
      </c>
      <c r="AD224" s="28"/>
      <c r="AE224" s="331"/>
      <c r="AF224" s="2158"/>
      <c r="AG224" s="2158"/>
      <c r="AH224" s="2158"/>
      <c r="AI224" s="2158"/>
      <c r="AJ224" s="2552"/>
      <c r="AK224" s="2551">
        <v>45</v>
      </c>
      <c r="AM224" s="2551" t="s">
        <v>19938</v>
      </c>
    </row>
    <row r="225" spans="1:39" s="2551" customFormat="1" hidden="1">
      <c r="A225" s="24">
        <f t="shared" si="19"/>
        <v>220</v>
      </c>
      <c r="B225" s="1794" t="s">
        <v>16087</v>
      </c>
      <c r="C225" s="28" t="s">
        <v>262</v>
      </c>
      <c r="D225" s="44" t="s">
        <v>4555</v>
      </c>
      <c r="E225" s="166" t="s">
        <v>4446</v>
      </c>
      <c r="F225" s="2041" t="s">
        <v>13430</v>
      </c>
      <c r="G225" s="165" t="s">
        <v>559</v>
      </c>
      <c r="H225" s="29" t="str">
        <f t="shared" si="20"/>
        <v xml:space="preserve"> </v>
      </c>
      <c r="I225" s="1825"/>
      <c r="J225" s="192" t="s">
        <v>3516</v>
      </c>
      <c r="K225" s="164" t="s">
        <v>3781</v>
      </c>
      <c r="L225" s="181">
        <v>40</v>
      </c>
      <c r="M225" s="184">
        <v>3.48</v>
      </c>
      <c r="N225" s="175">
        <v>2960</v>
      </c>
      <c r="O225" s="175">
        <v>465</v>
      </c>
      <c r="P225" s="29" t="s">
        <v>818</v>
      </c>
      <c r="Q225" s="181">
        <v>798</v>
      </c>
      <c r="R225" s="34" t="s">
        <v>2524</v>
      </c>
      <c r="S225" s="181">
        <v>0.52</v>
      </c>
      <c r="T225" s="181">
        <v>3.92</v>
      </c>
      <c r="U225" s="181" t="s">
        <v>4792</v>
      </c>
      <c r="V225" s="181">
        <v>1</v>
      </c>
      <c r="W225" s="29" t="s">
        <v>3867</v>
      </c>
      <c r="X225" s="181">
        <v>1</v>
      </c>
      <c r="Y225" s="192" t="s">
        <v>2658</v>
      </c>
      <c r="Z225" s="2477"/>
      <c r="AA225" s="44" t="s">
        <v>272</v>
      </c>
      <c r="AB225" s="28"/>
      <c r="AC225" s="348" t="str">
        <f t="shared" si="21"/>
        <v xml:space="preserve"> </v>
      </c>
      <c r="AD225" s="28"/>
      <c r="AE225" s="331"/>
      <c r="AF225" s="2158"/>
      <c r="AG225" s="2158"/>
      <c r="AH225" s="2158"/>
      <c r="AI225" s="2158"/>
      <c r="AJ225" s="2552"/>
      <c r="AK225" s="2551">
        <v>51</v>
      </c>
      <c r="AM225" s="2551" t="s">
        <v>19938</v>
      </c>
    </row>
    <row r="226" spans="1:39" s="2551" customFormat="1" hidden="1">
      <c r="A226" s="24">
        <f t="shared" si="19"/>
        <v>221</v>
      </c>
      <c r="B226" s="1794" t="s">
        <v>16089</v>
      </c>
      <c r="C226" s="28" t="s">
        <v>263</v>
      </c>
      <c r="D226" s="44" t="s">
        <v>3377</v>
      </c>
      <c r="E226" s="29" t="s">
        <v>4443</v>
      </c>
      <c r="F226" s="2041" t="s">
        <v>13439</v>
      </c>
      <c r="G226" s="165" t="s">
        <v>559</v>
      </c>
      <c r="H226" s="29" t="str">
        <f t="shared" si="20"/>
        <v xml:space="preserve"> </v>
      </c>
      <c r="I226" s="1825"/>
      <c r="J226" s="192" t="s">
        <v>3516</v>
      </c>
      <c r="K226" s="164" t="s">
        <v>3781</v>
      </c>
      <c r="L226" s="181">
        <v>105</v>
      </c>
      <c r="M226" s="173">
        <v>39.4</v>
      </c>
      <c r="N226" s="34" t="s">
        <v>2524</v>
      </c>
      <c r="O226" s="175">
        <v>15002</v>
      </c>
      <c r="P226" s="29" t="s">
        <v>818</v>
      </c>
      <c r="Q226" s="181">
        <v>724</v>
      </c>
      <c r="R226" s="34" t="s">
        <v>2524</v>
      </c>
      <c r="S226" s="181">
        <v>34.299999999999997</v>
      </c>
      <c r="T226" s="181">
        <v>40</v>
      </c>
      <c r="U226" s="181" t="s">
        <v>2670</v>
      </c>
      <c r="V226" s="181">
        <v>2.5</v>
      </c>
      <c r="W226" s="29" t="s">
        <v>3867</v>
      </c>
      <c r="X226" s="186">
        <v>2</v>
      </c>
      <c r="Y226" s="192" t="s">
        <v>2661</v>
      </c>
      <c r="Z226" s="2477"/>
      <c r="AA226" s="44" t="s">
        <v>272</v>
      </c>
      <c r="AB226" s="28"/>
      <c r="AC226" s="348" t="str">
        <f t="shared" si="21"/>
        <v xml:space="preserve"> </v>
      </c>
      <c r="AD226" s="28"/>
      <c r="AE226" s="331"/>
      <c r="AF226" s="2158"/>
      <c r="AG226" s="2158"/>
      <c r="AH226" s="2158"/>
      <c r="AI226" s="2158"/>
      <c r="AJ226" s="2552"/>
      <c r="AK226" s="2551">
        <v>51</v>
      </c>
      <c r="AM226" s="2551" t="s">
        <v>19938</v>
      </c>
    </row>
    <row r="227" spans="1:39" s="2551" customFormat="1" hidden="1">
      <c r="A227" s="24">
        <f t="shared" si="19"/>
        <v>222</v>
      </c>
      <c r="B227" s="1794" t="s">
        <v>16108</v>
      </c>
      <c r="C227" s="28" t="s">
        <v>264</v>
      </c>
      <c r="D227" s="44" t="s">
        <v>1453</v>
      </c>
      <c r="E227" s="29" t="s">
        <v>4446</v>
      </c>
      <c r="F227" s="2041" t="s">
        <v>17389</v>
      </c>
      <c r="G227" s="165" t="s">
        <v>559</v>
      </c>
      <c r="H227" s="29" t="str">
        <f t="shared" si="20"/>
        <v xml:space="preserve"> </v>
      </c>
      <c r="I227" s="1825"/>
      <c r="J227" s="192" t="s">
        <v>3516</v>
      </c>
      <c r="K227" s="164" t="s">
        <v>3781</v>
      </c>
      <c r="L227" s="181">
        <v>40</v>
      </c>
      <c r="M227" s="184">
        <v>2.4700000000000002</v>
      </c>
      <c r="N227" s="175">
        <v>323</v>
      </c>
      <c r="O227" s="175">
        <v>215</v>
      </c>
      <c r="P227" s="29" t="s">
        <v>818</v>
      </c>
      <c r="Q227" s="181">
        <v>799</v>
      </c>
      <c r="R227" s="34" t="s">
        <v>2524</v>
      </c>
      <c r="S227" s="181">
        <v>0.53</v>
      </c>
      <c r="T227" s="181">
        <v>2.5299999999999998</v>
      </c>
      <c r="U227" s="181" t="s">
        <v>2667</v>
      </c>
      <c r="V227" s="24" t="s">
        <v>2663</v>
      </c>
      <c r="W227" s="29" t="s">
        <v>3867</v>
      </c>
      <c r="X227" s="187" t="s">
        <v>2663</v>
      </c>
      <c r="Y227" s="192" t="s">
        <v>2658</v>
      </c>
      <c r="Z227" s="2477"/>
      <c r="AA227" s="44" t="s">
        <v>272</v>
      </c>
      <c r="AB227" s="28"/>
      <c r="AC227" s="348" t="str">
        <f t="shared" si="21"/>
        <v xml:space="preserve"> </v>
      </c>
      <c r="AD227" s="28"/>
      <c r="AE227" s="331"/>
      <c r="AF227" s="2158"/>
      <c r="AG227" s="2158"/>
      <c r="AH227" s="2158"/>
      <c r="AI227" s="2158"/>
      <c r="AJ227" s="2552"/>
      <c r="AK227" s="2551">
        <v>54</v>
      </c>
      <c r="AM227" s="2551" t="s">
        <v>19938</v>
      </c>
    </row>
    <row r="228" spans="1:39" s="2551" customFormat="1" hidden="1">
      <c r="A228" s="24">
        <f t="shared" si="19"/>
        <v>223</v>
      </c>
      <c r="B228" s="1794" t="s">
        <v>16112</v>
      </c>
      <c r="C228" s="28" t="s">
        <v>265</v>
      </c>
      <c r="D228" s="44" t="s">
        <v>4197</v>
      </c>
      <c r="E228" s="29" t="s">
        <v>4446</v>
      </c>
      <c r="F228" s="2041" t="s">
        <v>17390</v>
      </c>
      <c r="G228" s="2876" t="s">
        <v>559</v>
      </c>
      <c r="H228" s="29" t="str">
        <f t="shared" si="20"/>
        <v xml:space="preserve"> </v>
      </c>
      <c r="I228" s="1825"/>
      <c r="J228" s="192" t="s">
        <v>3516</v>
      </c>
      <c r="K228" s="164" t="s">
        <v>3781</v>
      </c>
      <c r="L228" s="181">
        <v>119</v>
      </c>
      <c r="M228" s="173">
        <v>2.6</v>
      </c>
      <c r="N228" s="34" t="s">
        <v>2524</v>
      </c>
      <c r="O228" s="175">
        <v>250</v>
      </c>
      <c r="P228" s="29" t="s">
        <v>818</v>
      </c>
      <c r="Q228" s="181">
        <v>715</v>
      </c>
      <c r="R228" s="34" t="s">
        <v>2524</v>
      </c>
      <c r="S228" s="181">
        <v>0.53</v>
      </c>
      <c r="T228" s="181">
        <v>2.65</v>
      </c>
      <c r="U228" s="181" t="s">
        <v>2667</v>
      </c>
      <c r="V228" s="24" t="s">
        <v>2663</v>
      </c>
      <c r="W228" s="29" t="s">
        <v>3867</v>
      </c>
      <c r="X228" s="187" t="s">
        <v>2663</v>
      </c>
      <c r="Y228" s="192" t="s">
        <v>2658</v>
      </c>
      <c r="Z228" s="2477"/>
      <c r="AA228" s="44" t="s">
        <v>272</v>
      </c>
      <c r="AB228" s="28"/>
      <c r="AC228" s="348" t="str">
        <f t="shared" si="21"/>
        <v xml:space="preserve"> </v>
      </c>
      <c r="AD228" s="28"/>
      <c r="AE228" s="331"/>
      <c r="AF228" s="2158"/>
      <c r="AG228" s="2158"/>
      <c r="AH228" s="2158"/>
      <c r="AI228" s="2158"/>
      <c r="AJ228" s="2552"/>
      <c r="AK228" s="2551">
        <v>55</v>
      </c>
      <c r="AM228" s="2551" t="s">
        <v>19938</v>
      </c>
    </row>
    <row r="229" spans="1:39" s="2551" customFormat="1" hidden="1">
      <c r="A229" s="24">
        <f t="shared" si="19"/>
        <v>224</v>
      </c>
      <c r="B229" s="1794" t="s">
        <v>16118</v>
      </c>
      <c r="C229" s="28" t="s">
        <v>1828</v>
      </c>
      <c r="D229" s="44" t="s">
        <v>4199</v>
      </c>
      <c r="E229" s="29" t="s">
        <v>4446</v>
      </c>
      <c r="F229" s="2041" t="s">
        <v>17391</v>
      </c>
      <c r="G229" s="2876" t="s">
        <v>559</v>
      </c>
      <c r="H229" s="29" t="str">
        <f t="shared" si="20"/>
        <v xml:space="preserve"> </v>
      </c>
      <c r="I229" s="1825"/>
      <c r="J229" s="192" t="s">
        <v>3516</v>
      </c>
      <c r="K229" s="164" t="s">
        <v>4210</v>
      </c>
      <c r="L229" s="181">
        <v>40</v>
      </c>
      <c r="M229" s="184">
        <v>3.74</v>
      </c>
      <c r="N229" s="175">
        <v>2700</v>
      </c>
      <c r="O229" s="175">
        <v>965</v>
      </c>
      <c r="P229" s="29" t="s">
        <v>818</v>
      </c>
      <c r="Q229" s="181">
        <v>791</v>
      </c>
      <c r="R229" s="34" t="s">
        <v>2524</v>
      </c>
      <c r="S229" s="181">
        <v>0.53</v>
      </c>
      <c r="T229" s="181">
        <v>4.0199999999999996</v>
      </c>
      <c r="U229" s="181" t="s">
        <v>4792</v>
      </c>
      <c r="V229" s="181">
        <v>1</v>
      </c>
      <c r="W229" s="29" t="s">
        <v>3867</v>
      </c>
      <c r="X229" s="186">
        <v>1</v>
      </c>
      <c r="Y229" s="192" t="s">
        <v>2658</v>
      </c>
      <c r="Z229" s="2477"/>
      <c r="AA229" s="44" t="s">
        <v>272</v>
      </c>
      <c r="AB229" s="28"/>
      <c r="AC229" s="348" t="str">
        <f t="shared" si="21"/>
        <v xml:space="preserve"> </v>
      </c>
      <c r="AD229" s="28"/>
      <c r="AE229" s="331"/>
      <c r="AF229" s="2158"/>
      <c r="AG229" s="2158"/>
      <c r="AH229" s="2158"/>
      <c r="AI229" s="2158"/>
      <c r="AJ229" s="2552"/>
      <c r="AK229" s="2551">
        <v>61</v>
      </c>
      <c r="AM229" s="2551" t="s">
        <v>19938</v>
      </c>
    </row>
    <row r="230" spans="1:39" s="2551" customFormat="1" hidden="1">
      <c r="A230" s="24">
        <f t="shared" si="19"/>
        <v>225</v>
      </c>
      <c r="B230" s="1794" t="s">
        <v>16120</v>
      </c>
      <c r="C230" s="28" t="s">
        <v>266</v>
      </c>
      <c r="D230" s="44" t="s">
        <v>3378</v>
      </c>
      <c r="E230" s="29" t="s">
        <v>4443</v>
      </c>
      <c r="F230" s="2041" t="s">
        <v>17392</v>
      </c>
      <c r="G230" s="165" t="s">
        <v>559</v>
      </c>
      <c r="H230" s="29" t="str">
        <f t="shared" si="20"/>
        <v xml:space="preserve"> </v>
      </c>
      <c r="I230" s="1825"/>
      <c r="J230" s="192" t="s">
        <v>3516</v>
      </c>
      <c r="K230" s="164" t="s">
        <v>4210</v>
      </c>
      <c r="L230" s="181">
        <v>120</v>
      </c>
      <c r="M230" s="173">
        <v>40</v>
      </c>
      <c r="N230" s="34" t="s">
        <v>2524</v>
      </c>
      <c r="O230" s="175">
        <v>10894</v>
      </c>
      <c r="P230" s="29" t="s">
        <v>818</v>
      </c>
      <c r="Q230" s="181">
        <v>693</v>
      </c>
      <c r="R230" s="34" t="s">
        <v>2524</v>
      </c>
      <c r="S230" s="181">
        <v>36.4</v>
      </c>
      <c r="T230" s="181">
        <v>40</v>
      </c>
      <c r="U230" s="181" t="s">
        <v>2670</v>
      </c>
      <c r="V230" s="181">
        <v>2.5</v>
      </c>
      <c r="W230" s="29" t="s">
        <v>3867</v>
      </c>
      <c r="X230" s="186">
        <v>2</v>
      </c>
      <c r="Y230" s="192" t="s">
        <v>2661</v>
      </c>
      <c r="Z230" s="2477"/>
      <c r="AA230" s="44" t="s">
        <v>272</v>
      </c>
      <c r="AB230" s="28"/>
      <c r="AC230" s="348" t="str">
        <f t="shared" si="21"/>
        <v xml:space="preserve"> </v>
      </c>
      <c r="AD230" s="28"/>
      <c r="AE230" s="331"/>
      <c r="AF230" s="2158"/>
      <c r="AG230" s="2158"/>
      <c r="AH230" s="2158"/>
      <c r="AI230" s="2158"/>
      <c r="AJ230" s="2552"/>
      <c r="AK230" s="2551">
        <v>61</v>
      </c>
      <c r="AM230" s="2551" t="s">
        <v>19938</v>
      </c>
    </row>
    <row r="231" spans="1:39" s="2551" customFormat="1" hidden="1">
      <c r="A231" s="24">
        <f t="shared" si="19"/>
        <v>226</v>
      </c>
      <c r="B231" s="1794" t="s">
        <v>16128</v>
      </c>
      <c r="C231" s="28" t="s">
        <v>2712</v>
      </c>
      <c r="D231" s="44" t="s">
        <v>3320</v>
      </c>
      <c r="E231" s="29" t="s">
        <v>4446</v>
      </c>
      <c r="F231" s="2041" t="s">
        <v>17393</v>
      </c>
      <c r="G231" s="165" t="s">
        <v>559</v>
      </c>
      <c r="H231" s="29" t="str">
        <f t="shared" si="20"/>
        <v xml:space="preserve"> </v>
      </c>
      <c r="I231" s="1825"/>
      <c r="J231" s="192" t="s">
        <v>17240</v>
      </c>
      <c r="K231" s="164" t="s">
        <v>3880</v>
      </c>
      <c r="L231" s="181">
        <v>110</v>
      </c>
      <c r="M231" s="173">
        <v>4.5</v>
      </c>
      <c r="N231" s="175">
        <v>9500</v>
      </c>
      <c r="O231" s="175">
        <v>7982</v>
      </c>
      <c r="P231" s="29" t="s">
        <v>818</v>
      </c>
      <c r="Q231" s="181">
        <v>715</v>
      </c>
      <c r="R231" s="34" t="s">
        <v>2524</v>
      </c>
      <c r="S231" s="181">
        <v>0.51</v>
      </c>
      <c r="T231" s="181">
        <v>4.9000000000000004</v>
      </c>
      <c r="U231" s="181" t="s">
        <v>2667</v>
      </c>
      <c r="V231" s="181">
        <v>2.5</v>
      </c>
      <c r="W231" s="29" t="s">
        <v>3867</v>
      </c>
      <c r="X231" s="186">
        <v>2</v>
      </c>
      <c r="Y231" s="192" t="s">
        <v>2658</v>
      </c>
      <c r="Z231" s="2477"/>
      <c r="AA231" s="44" t="s">
        <v>272</v>
      </c>
      <c r="AB231" s="28"/>
      <c r="AC231" s="348" t="str">
        <f t="shared" si="21"/>
        <v xml:space="preserve"> </v>
      </c>
      <c r="AD231" s="28"/>
      <c r="AE231" s="331"/>
      <c r="AF231" s="2158"/>
      <c r="AG231" s="2158"/>
      <c r="AH231" s="2158"/>
      <c r="AI231" s="2158"/>
      <c r="AJ231" s="2552"/>
      <c r="AK231" s="2551">
        <v>62</v>
      </c>
      <c r="AM231" s="2551" t="s">
        <v>19938</v>
      </c>
    </row>
    <row r="232" spans="1:39" s="2551" customFormat="1" hidden="1">
      <c r="A232" s="24">
        <f t="shared" si="19"/>
        <v>227</v>
      </c>
      <c r="B232" s="1794" t="s">
        <v>16130</v>
      </c>
      <c r="C232" s="28" t="s">
        <v>267</v>
      </c>
      <c r="D232" s="44" t="s">
        <v>1309</v>
      </c>
      <c r="E232" s="29" t="s">
        <v>2413</v>
      </c>
      <c r="F232" s="2041" t="s">
        <v>17394</v>
      </c>
      <c r="G232" s="165" t="s">
        <v>559</v>
      </c>
      <c r="H232" s="29" t="str">
        <f t="shared" si="20"/>
        <v xml:space="preserve"> </v>
      </c>
      <c r="I232" s="1825"/>
      <c r="J232" s="192" t="s">
        <v>3516</v>
      </c>
      <c r="K232" s="164" t="s">
        <v>289</v>
      </c>
      <c r="L232" s="181">
        <v>40</v>
      </c>
      <c r="M232" s="184">
        <v>0.59</v>
      </c>
      <c r="N232" s="34" t="s">
        <v>2524</v>
      </c>
      <c r="O232" s="178">
        <v>24.9</v>
      </c>
      <c r="P232" s="29" t="s">
        <v>818</v>
      </c>
      <c r="Q232" s="181">
        <v>958</v>
      </c>
      <c r="R232" s="34" t="s">
        <v>2524</v>
      </c>
      <c r="S232" s="181">
        <v>0.59</v>
      </c>
      <c r="T232" s="181">
        <v>0.59</v>
      </c>
      <c r="U232" s="181" t="s">
        <v>2667</v>
      </c>
      <c r="V232" s="24" t="s">
        <v>2663</v>
      </c>
      <c r="W232" s="29" t="s">
        <v>3867</v>
      </c>
      <c r="X232" s="187" t="s">
        <v>2663</v>
      </c>
      <c r="Y232" s="192" t="s">
        <v>2658</v>
      </c>
      <c r="Z232" s="2477"/>
      <c r="AA232" s="44" t="s">
        <v>272</v>
      </c>
      <c r="AB232" s="28"/>
      <c r="AC232" s="348" t="str">
        <f t="shared" si="21"/>
        <v xml:space="preserve"> </v>
      </c>
      <c r="AD232" s="28"/>
      <c r="AE232" s="331"/>
      <c r="AF232" s="2158"/>
      <c r="AG232" s="2158"/>
      <c r="AH232" s="2158"/>
      <c r="AI232" s="2158"/>
      <c r="AJ232" s="2552"/>
      <c r="AK232" s="2551">
        <v>62</v>
      </c>
      <c r="AM232" s="2551" t="s">
        <v>19938</v>
      </c>
    </row>
    <row r="233" spans="1:39" s="2551" customFormat="1" hidden="1">
      <c r="A233" s="24">
        <f t="shared" si="19"/>
        <v>228</v>
      </c>
      <c r="B233" s="1794" t="s">
        <v>16134</v>
      </c>
      <c r="C233" s="28" t="s">
        <v>268</v>
      </c>
      <c r="D233" s="44" t="s">
        <v>4199</v>
      </c>
      <c r="E233" s="29" t="s">
        <v>4446</v>
      </c>
      <c r="F233" s="2041" t="s">
        <v>17395</v>
      </c>
      <c r="G233" s="165" t="s">
        <v>559</v>
      </c>
      <c r="H233" s="29" t="str">
        <f t="shared" si="20"/>
        <v xml:space="preserve"> </v>
      </c>
      <c r="I233" s="1825"/>
      <c r="J233" s="192" t="s">
        <v>3516</v>
      </c>
      <c r="K233" s="164" t="s">
        <v>3880</v>
      </c>
      <c r="L233" s="181">
        <v>109</v>
      </c>
      <c r="M233" s="184">
        <v>1.41</v>
      </c>
      <c r="N233" s="175">
        <v>1300</v>
      </c>
      <c r="O233" s="175">
        <v>637</v>
      </c>
      <c r="P233" s="29" t="s">
        <v>818</v>
      </c>
      <c r="Q233" s="181">
        <v>716</v>
      </c>
      <c r="R233" s="34" t="s">
        <v>2524</v>
      </c>
      <c r="S233" s="181">
        <v>0.5</v>
      </c>
      <c r="T233" s="181">
        <v>1.48</v>
      </c>
      <c r="U233" s="181" t="s">
        <v>2667</v>
      </c>
      <c r="V233" s="181">
        <v>1</v>
      </c>
      <c r="W233" s="29" t="s">
        <v>3867</v>
      </c>
      <c r="X233" s="186">
        <v>1</v>
      </c>
      <c r="Y233" s="192" t="s">
        <v>2658</v>
      </c>
      <c r="Z233" s="2477"/>
      <c r="AA233" s="44" t="s">
        <v>272</v>
      </c>
      <c r="AB233" s="28"/>
      <c r="AC233" s="348" t="str">
        <f t="shared" si="21"/>
        <v xml:space="preserve"> </v>
      </c>
      <c r="AD233" s="28"/>
      <c r="AE233" s="331"/>
      <c r="AF233" s="2158"/>
      <c r="AG233" s="2158"/>
      <c r="AH233" s="2158"/>
      <c r="AI233" s="2158"/>
      <c r="AJ233" s="2552"/>
      <c r="AK233" s="2551">
        <v>63</v>
      </c>
      <c r="AM233" s="2551" t="s">
        <v>19938</v>
      </c>
    </row>
    <row r="234" spans="1:39" s="2551" customFormat="1" hidden="1">
      <c r="A234" s="24">
        <f t="shared" si="19"/>
        <v>229</v>
      </c>
      <c r="B234" s="1794" t="s">
        <v>16140</v>
      </c>
      <c r="C234" s="28" t="s">
        <v>269</v>
      </c>
      <c r="D234" s="44" t="s">
        <v>4143</v>
      </c>
      <c r="E234" s="29" t="s">
        <v>4446</v>
      </c>
      <c r="F234" s="2041" t="s">
        <v>17396</v>
      </c>
      <c r="G234" s="165" t="s">
        <v>559</v>
      </c>
      <c r="H234" s="29" t="str">
        <f t="shared" si="20"/>
        <v xml:space="preserve"> </v>
      </c>
      <c r="I234" s="1825"/>
      <c r="J234" s="192" t="s">
        <v>17215</v>
      </c>
      <c r="K234" s="164" t="s">
        <v>4210</v>
      </c>
      <c r="L234" s="181">
        <v>40</v>
      </c>
      <c r="M234" s="184">
        <v>1.86</v>
      </c>
      <c r="N234" s="175">
        <v>658</v>
      </c>
      <c r="O234" s="175">
        <v>329</v>
      </c>
      <c r="P234" s="29" t="s">
        <v>818</v>
      </c>
      <c r="Q234" s="181">
        <v>792</v>
      </c>
      <c r="R234" s="34" t="s">
        <v>2524</v>
      </c>
      <c r="S234" s="181">
        <v>0.56999999999999995</v>
      </c>
      <c r="T234" s="181">
        <v>1.89</v>
      </c>
      <c r="U234" s="181" t="s">
        <v>2667</v>
      </c>
      <c r="V234" s="24" t="s">
        <v>2663</v>
      </c>
      <c r="W234" s="29" t="s">
        <v>3867</v>
      </c>
      <c r="X234" s="187" t="s">
        <v>2663</v>
      </c>
      <c r="Y234" s="192" t="s">
        <v>2658</v>
      </c>
      <c r="Z234" s="2477"/>
      <c r="AA234" s="44" t="s">
        <v>272</v>
      </c>
      <c r="AB234" s="28"/>
      <c r="AC234" s="348" t="str">
        <f t="shared" si="21"/>
        <v xml:space="preserve"> </v>
      </c>
      <c r="AD234" s="28"/>
      <c r="AE234" s="331"/>
      <c r="AF234" s="2158"/>
      <c r="AG234" s="2158"/>
      <c r="AH234" s="2158"/>
      <c r="AI234" s="2158"/>
      <c r="AJ234" s="2552"/>
      <c r="AK234" s="2551">
        <v>64</v>
      </c>
      <c r="AM234" s="2551" t="s">
        <v>19938</v>
      </c>
    </row>
    <row r="235" spans="1:39" s="2551" customFormat="1" hidden="1">
      <c r="A235" s="24">
        <f t="shared" si="19"/>
        <v>230</v>
      </c>
      <c r="B235" s="1794" t="s">
        <v>16142</v>
      </c>
      <c r="C235" s="28" t="s">
        <v>4293</v>
      </c>
      <c r="D235" s="44" t="s">
        <v>1145</v>
      </c>
      <c r="E235" s="29" t="s">
        <v>4443</v>
      </c>
      <c r="F235" s="2041" t="s">
        <v>17401</v>
      </c>
      <c r="G235" s="165" t="s">
        <v>559</v>
      </c>
      <c r="H235" s="29" t="str">
        <f t="shared" si="20"/>
        <v xml:space="preserve"> </v>
      </c>
      <c r="I235" s="1825"/>
      <c r="J235" s="192" t="s">
        <v>17215</v>
      </c>
      <c r="K235" s="165" t="s">
        <v>3796</v>
      </c>
      <c r="L235" s="181">
        <v>15</v>
      </c>
      <c r="M235" s="173">
        <v>11.1</v>
      </c>
      <c r="N235" s="1986">
        <v>2.74</v>
      </c>
      <c r="O235" s="1986">
        <v>0.95</v>
      </c>
      <c r="P235" s="29" t="s">
        <v>1222</v>
      </c>
      <c r="Q235" s="181">
        <v>524</v>
      </c>
      <c r="R235" s="34" t="s">
        <v>2524</v>
      </c>
      <c r="S235" s="181">
        <v>0.5</v>
      </c>
      <c r="T235" s="181">
        <v>4.5</v>
      </c>
      <c r="U235" s="181" t="s">
        <v>2664</v>
      </c>
      <c r="V235" s="181">
        <v>2</v>
      </c>
      <c r="W235" s="29" t="s">
        <v>3867</v>
      </c>
      <c r="X235" s="186">
        <v>1.5</v>
      </c>
      <c r="Y235" s="192" t="s">
        <v>2662</v>
      </c>
      <c r="Z235" s="2477"/>
      <c r="AA235" s="44" t="s">
        <v>272</v>
      </c>
      <c r="AB235" s="28"/>
      <c r="AC235" s="348" t="str">
        <f t="shared" si="21"/>
        <v xml:space="preserve"> </v>
      </c>
      <c r="AD235" s="28"/>
      <c r="AE235" s="331"/>
      <c r="AF235" s="2158"/>
      <c r="AG235" s="2158"/>
      <c r="AH235" s="2158"/>
      <c r="AI235" s="2158"/>
      <c r="AJ235" s="2552"/>
      <c r="AK235" s="2551">
        <v>71</v>
      </c>
      <c r="AM235" s="2551" t="s">
        <v>19938</v>
      </c>
    </row>
    <row r="236" spans="1:39" ht="12.75" hidden="1" customHeight="1">
      <c r="A236" s="24">
        <f t="shared" si="19"/>
        <v>231</v>
      </c>
      <c r="B236" s="808" t="s">
        <v>16210</v>
      </c>
      <c r="C236" s="142" t="s">
        <v>1484</v>
      </c>
      <c r="D236" s="155" t="s">
        <v>4294</v>
      </c>
      <c r="E236" s="1979" t="s">
        <v>19603</v>
      </c>
      <c r="F236" s="1979"/>
      <c r="G236" s="1629" t="s">
        <v>3197</v>
      </c>
      <c r="H236" s="162"/>
      <c r="I236" s="1827"/>
      <c r="J236" s="203" t="s">
        <v>17257</v>
      </c>
      <c r="K236" s="141" t="s">
        <v>1467</v>
      </c>
      <c r="L236" s="153">
        <v>89</v>
      </c>
      <c r="M236" s="1980">
        <v>1.5</v>
      </c>
      <c r="N236" s="176" t="s">
        <v>2524</v>
      </c>
      <c r="O236" s="176" t="s">
        <v>2524</v>
      </c>
      <c r="P236" s="34" t="s">
        <v>2524</v>
      </c>
      <c r="Q236" s="1976">
        <v>1000</v>
      </c>
      <c r="R236" s="2006" t="s">
        <v>2524</v>
      </c>
      <c r="S236" s="1976" t="s">
        <v>2524</v>
      </c>
      <c r="T236" s="1976" t="s">
        <v>2524</v>
      </c>
      <c r="U236" s="161" t="s">
        <v>2667</v>
      </c>
      <c r="V236" s="153" t="s">
        <v>2663</v>
      </c>
      <c r="W236" s="33" t="s">
        <v>1676</v>
      </c>
      <c r="X236" s="1981">
        <v>1</v>
      </c>
      <c r="Y236" s="203" t="s">
        <v>2658</v>
      </c>
      <c r="Z236" s="2479"/>
      <c r="AA236" s="155" t="s">
        <v>272</v>
      </c>
      <c r="AB236" s="169"/>
      <c r="AC236" s="348" t="str">
        <f t="shared" si="21"/>
        <v xml:space="preserve"> </v>
      </c>
      <c r="AD236" s="169"/>
      <c r="AE236" s="335"/>
      <c r="AF236" s="2158"/>
      <c r="AG236" s="2158"/>
      <c r="AH236" s="2158"/>
      <c r="AI236" s="2158"/>
      <c r="AJ236" s="1993"/>
      <c r="AK236" s="2551">
        <v>85</v>
      </c>
      <c r="AL236" s="2551"/>
    </row>
    <row r="237" spans="1:39" hidden="1">
      <c r="A237" s="24">
        <f t="shared" si="19"/>
        <v>232</v>
      </c>
      <c r="B237" s="1799" t="s">
        <v>16150</v>
      </c>
      <c r="C237" s="169" t="s">
        <v>4295</v>
      </c>
      <c r="D237" s="155" t="s">
        <v>1492</v>
      </c>
      <c r="E237" s="195" t="s">
        <v>4446</v>
      </c>
      <c r="F237" s="2041" t="s">
        <v>17402</v>
      </c>
      <c r="G237" s="1629" t="s">
        <v>559</v>
      </c>
      <c r="H237" s="29" t="str">
        <f>IF(ISERROR(INDEX(data_koso,MATCH(B237,item_koso,0),2))," ",INDEX(data_koso,MATCH(B237,item_koso,0),2))</f>
        <v xml:space="preserve"> </v>
      </c>
      <c r="I237" s="1827"/>
      <c r="J237" s="203" t="s">
        <v>17258</v>
      </c>
      <c r="K237" s="196" t="s">
        <v>3335</v>
      </c>
      <c r="L237" s="182" t="s">
        <v>285</v>
      </c>
      <c r="M237" s="174">
        <v>5.0999999999999996</v>
      </c>
      <c r="N237" s="177">
        <v>29</v>
      </c>
      <c r="O237" s="179">
        <v>15.9</v>
      </c>
      <c r="P237" s="162" t="s">
        <v>1222</v>
      </c>
      <c r="Q237" s="182">
        <v>995</v>
      </c>
      <c r="R237" s="200" t="s">
        <v>2524</v>
      </c>
      <c r="S237" s="182">
        <v>1</v>
      </c>
      <c r="T237" s="182">
        <v>6.5</v>
      </c>
      <c r="U237" s="182" t="s">
        <v>2667</v>
      </c>
      <c r="V237" s="182">
        <v>3</v>
      </c>
      <c r="W237" s="162" t="s">
        <v>3867</v>
      </c>
      <c r="X237" s="188">
        <v>2.5</v>
      </c>
      <c r="Y237" s="203" t="s">
        <v>2658</v>
      </c>
      <c r="Z237" s="2479"/>
      <c r="AA237" s="155" t="s">
        <v>272</v>
      </c>
      <c r="AB237" s="169"/>
      <c r="AC237" s="348" t="str">
        <f t="shared" si="21"/>
        <v xml:space="preserve"> </v>
      </c>
      <c r="AD237" s="169"/>
      <c r="AE237" s="335"/>
      <c r="AF237" s="2158"/>
      <c r="AG237" s="2158"/>
      <c r="AH237" s="2158"/>
      <c r="AI237" s="2158"/>
      <c r="AJ237" s="2552"/>
      <c r="AK237" s="2551">
        <v>92</v>
      </c>
      <c r="AL237" s="2551"/>
      <c r="AM237" s="975" t="s">
        <v>19938</v>
      </c>
    </row>
    <row r="238" spans="1:39" s="2551" customFormat="1" hidden="1">
      <c r="A238" s="24">
        <f t="shared" si="19"/>
        <v>233</v>
      </c>
      <c r="B238" s="1794" t="s">
        <v>16151</v>
      </c>
      <c r="C238" s="28" t="s">
        <v>4296</v>
      </c>
      <c r="D238" s="44" t="s">
        <v>1494</v>
      </c>
      <c r="E238" s="29" t="s">
        <v>4442</v>
      </c>
      <c r="F238" s="2041" t="s">
        <v>17403</v>
      </c>
      <c r="G238" s="165" t="s">
        <v>559</v>
      </c>
      <c r="H238" s="29" t="str">
        <f>IF(ISERROR(INDEX(data_koso,MATCH(B238,item_koso,0),2))," ",INDEX(data_koso,MATCH(B238,item_koso,0),2))</f>
        <v xml:space="preserve"> </v>
      </c>
      <c r="I238" s="1825"/>
      <c r="J238" s="192" t="s">
        <v>17258</v>
      </c>
      <c r="K238" s="164" t="s">
        <v>286</v>
      </c>
      <c r="L238" s="181" t="s">
        <v>285</v>
      </c>
      <c r="M238" s="173">
        <v>4.5</v>
      </c>
      <c r="N238" s="175">
        <v>30</v>
      </c>
      <c r="O238" s="175">
        <v>11</v>
      </c>
      <c r="P238" s="29" t="s">
        <v>1222</v>
      </c>
      <c r="Q238" s="181">
        <v>995</v>
      </c>
      <c r="R238" s="34" t="s">
        <v>2524</v>
      </c>
      <c r="S238" s="181">
        <v>0.5</v>
      </c>
      <c r="T238" s="181">
        <v>6</v>
      </c>
      <c r="U238" s="181" t="s">
        <v>4793</v>
      </c>
      <c r="V238" s="181">
        <v>4</v>
      </c>
      <c r="W238" s="29" t="s">
        <v>3867</v>
      </c>
      <c r="X238" s="186">
        <v>3</v>
      </c>
      <c r="Y238" s="192" t="s">
        <v>2658</v>
      </c>
      <c r="Z238" s="2477"/>
      <c r="AA238" s="44" t="s">
        <v>272</v>
      </c>
      <c r="AB238" s="28"/>
      <c r="AC238" s="348" t="str">
        <f t="shared" si="21"/>
        <v xml:space="preserve"> </v>
      </c>
      <c r="AD238" s="28"/>
      <c r="AE238" s="331"/>
      <c r="AF238" s="2158"/>
      <c r="AG238" s="2158"/>
      <c r="AH238" s="2158"/>
      <c r="AI238" s="2158"/>
      <c r="AJ238" s="2552"/>
      <c r="AK238" s="2551">
        <v>92</v>
      </c>
      <c r="AM238" s="2551" t="s">
        <v>19938</v>
      </c>
    </row>
    <row r="239" spans="1:39" s="2551" customFormat="1" hidden="1">
      <c r="A239" s="24">
        <f t="shared" si="19"/>
        <v>234</v>
      </c>
      <c r="B239" s="1794" t="s">
        <v>16152</v>
      </c>
      <c r="C239" s="28" t="s">
        <v>4297</v>
      </c>
      <c r="D239" s="28" t="s">
        <v>4460</v>
      </c>
      <c r="E239" s="29" t="s">
        <v>4443</v>
      </c>
      <c r="F239" s="2041" t="s">
        <v>17404</v>
      </c>
      <c r="G239" s="165" t="s">
        <v>559</v>
      </c>
      <c r="H239" s="29" t="str">
        <f>IF(ISERROR(INDEX(data_koso,MATCH(B239,item_koso,0),2))," ",INDEX(data_koso,MATCH(B239,item_koso,0),2))</f>
        <v xml:space="preserve"> </v>
      </c>
      <c r="I239" s="1825"/>
      <c r="J239" s="192" t="s">
        <v>3516</v>
      </c>
      <c r="K239" s="164" t="s">
        <v>287</v>
      </c>
      <c r="L239" s="181">
        <v>112</v>
      </c>
      <c r="M239" s="173">
        <v>4.8</v>
      </c>
      <c r="N239" s="178">
        <v>62.4</v>
      </c>
      <c r="O239" s="178">
        <v>56.4</v>
      </c>
      <c r="P239" s="29" t="s">
        <v>1222</v>
      </c>
      <c r="Q239" s="181">
        <v>960</v>
      </c>
      <c r="R239" s="34" t="s">
        <v>2524</v>
      </c>
      <c r="S239" s="181">
        <v>0.5</v>
      </c>
      <c r="T239" s="181">
        <v>6.5</v>
      </c>
      <c r="U239" s="181" t="s">
        <v>2667</v>
      </c>
      <c r="V239" s="181">
        <v>6</v>
      </c>
      <c r="W239" s="29" t="s">
        <v>3867</v>
      </c>
      <c r="X239" s="181">
        <v>4</v>
      </c>
      <c r="Y239" s="192" t="s">
        <v>2658</v>
      </c>
      <c r="Z239" s="2477"/>
      <c r="AA239" s="44" t="s">
        <v>272</v>
      </c>
      <c r="AB239" s="28"/>
      <c r="AC239" s="348">
        <f t="shared" si="21"/>
        <v>5</v>
      </c>
      <c r="AD239" s="28" t="s">
        <v>4239</v>
      </c>
      <c r="AE239" s="331" t="s">
        <v>1527</v>
      </c>
      <c r="AF239" s="2158"/>
      <c r="AG239" s="2158"/>
      <c r="AH239" s="2158"/>
      <c r="AI239" s="2158"/>
      <c r="AJ239" s="2552"/>
      <c r="AK239" s="2551">
        <v>92</v>
      </c>
      <c r="AM239" s="2551" t="s">
        <v>19938</v>
      </c>
    </row>
    <row r="240" spans="1:39" s="2551" customFormat="1" hidden="1">
      <c r="A240" s="24">
        <f t="shared" si="19"/>
        <v>235</v>
      </c>
      <c r="B240" s="1622" t="s">
        <v>15891</v>
      </c>
      <c r="C240" s="30" t="s">
        <v>4120</v>
      </c>
      <c r="D240" s="30" t="s">
        <v>2844</v>
      </c>
      <c r="E240" s="111"/>
      <c r="F240" s="111"/>
      <c r="G240" s="2167" t="s">
        <v>910</v>
      </c>
      <c r="H240" s="33"/>
      <c r="I240" s="1826"/>
      <c r="J240" s="145" t="s">
        <v>17223</v>
      </c>
      <c r="K240" s="35" t="s">
        <v>3335</v>
      </c>
      <c r="L240" s="46">
        <v>33</v>
      </c>
      <c r="M240" s="172">
        <v>0.15</v>
      </c>
      <c r="N240" s="176" t="s">
        <v>5127</v>
      </c>
      <c r="O240" s="176" t="s">
        <v>2524</v>
      </c>
      <c r="P240" s="34" t="s">
        <v>739</v>
      </c>
      <c r="Q240" s="46" t="s">
        <v>2524</v>
      </c>
      <c r="R240" s="46" t="s">
        <v>2524</v>
      </c>
      <c r="S240" s="46" t="s">
        <v>2524</v>
      </c>
      <c r="T240" s="46" t="s">
        <v>2524</v>
      </c>
      <c r="U240" s="46"/>
      <c r="V240" s="46"/>
      <c r="W240" s="33" t="s">
        <v>19955</v>
      </c>
      <c r="X240" s="46" t="s">
        <v>5104</v>
      </c>
      <c r="Y240" s="2073">
        <v>150</v>
      </c>
      <c r="Z240" s="2481"/>
      <c r="AA240" s="127" t="s">
        <v>2524</v>
      </c>
      <c r="AB240" s="30"/>
      <c r="AC240" s="348" t="str">
        <f t="shared" si="21"/>
        <v xml:space="preserve"> </v>
      </c>
      <c r="AD240" s="30"/>
      <c r="AE240" s="331"/>
      <c r="AF240" s="2158"/>
      <c r="AG240" s="2158"/>
      <c r="AH240" s="2158"/>
      <c r="AI240" s="2158"/>
      <c r="AJ240" s="2552"/>
      <c r="AK240" s="2551">
        <v>93</v>
      </c>
    </row>
    <row r="241" spans="1:39" s="2551" customFormat="1" hidden="1">
      <c r="A241" s="24">
        <f t="shared" si="19"/>
        <v>236</v>
      </c>
      <c r="B241" s="1794" t="s">
        <v>16158</v>
      </c>
      <c r="C241" s="28" t="s">
        <v>411</v>
      </c>
      <c r="D241" s="28" t="s">
        <v>4050</v>
      </c>
      <c r="E241" s="29" t="s">
        <v>4446</v>
      </c>
      <c r="F241" s="2041" t="s">
        <v>17405</v>
      </c>
      <c r="G241" s="165" t="s">
        <v>559</v>
      </c>
      <c r="H241" s="29" t="str">
        <f t="shared" ref="H241:H246" si="22">IF(ISERROR(INDEX(data_koso,MATCH(B241,item_koso,0),2))," ",INDEX(data_koso,MATCH(B241,item_koso,0),2))</f>
        <v xml:space="preserve"> </v>
      </c>
      <c r="I241" s="1825"/>
      <c r="J241" s="192" t="s">
        <v>17247</v>
      </c>
      <c r="K241" s="164" t="s">
        <v>286</v>
      </c>
      <c r="L241" s="181" t="s">
        <v>285</v>
      </c>
      <c r="M241" s="173">
        <v>4.5</v>
      </c>
      <c r="N241" s="178">
        <v>40</v>
      </c>
      <c r="O241" s="178">
        <v>31</v>
      </c>
      <c r="P241" s="29" t="s">
        <v>1222</v>
      </c>
      <c r="Q241" s="181">
        <v>995</v>
      </c>
      <c r="R241" s="34" t="s">
        <v>2524</v>
      </c>
      <c r="S241" s="181">
        <v>3.5</v>
      </c>
      <c r="T241" s="181">
        <v>6</v>
      </c>
      <c r="U241" s="181" t="s">
        <v>4793</v>
      </c>
      <c r="V241" s="181">
        <v>4</v>
      </c>
      <c r="W241" s="29" t="s">
        <v>3867</v>
      </c>
      <c r="X241" s="181">
        <v>3</v>
      </c>
      <c r="Y241" s="192" t="s">
        <v>2658</v>
      </c>
      <c r="Z241" s="2477"/>
      <c r="AA241" s="44" t="s">
        <v>272</v>
      </c>
      <c r="AB241" s="28"/>
      <c r="AC241" s="348" t="str">
        <f t="shared" si="21"/>
        <v xml:space="preserve"> </v>
      </c>
      <c r="AD241" s="28"/>
      <c r="AE241" s="331"/>
      <c r="AF241" s="2158"/>
      <c r="AG241" s="2158"/>
      <c r="AH241" s="2158"/>
      <c r="AI241" s="2158"/>
      <c r="AJ241" s="2552"/>
      <c r="AK241" s="2551">
        <v>94</v>
      </c>
      <c r="AM241" s="2551" t="s">
        <v>19938</v>
      </c>
    </row>
    <row r="242" spans="1:39" s="2551" customFormat="1" hidden="1">
      <c r="A242" s="24">
        <f t="shared" si="19"/>
        <v>237</v>
      </c>
      <c r="B242" s="1794" t="s">
        <v>16160</v>
      </c>
      <c r="C242" s="28" t="s">
        <v>412</v>
      </c>
      <c r="D242" s="44" t="s">
        <v>2621</v>
      </c>
      <c r="E242" s="29" t="s">
        <v>4446</v>
      </c>
      <c r="F242" s="2041" t="s">
        <v>17410</v>
      </c>
      <c r="G242" s="165" t="s">
        <v>559</v>
      </c>
      <c r="H242" s="29" t="str">
        <f t="shared" si="22"/>
        <v xml:space="preserve"> </v>
      </c>
      <c r="I242" s="1825"/>
      <c r="J242" s="192" t="s">
        <v>17247</v>
      </c>
      <c r="K242" s="164" t="s">
        <v>286</v>
      </c>
      <c r="L242" s="181" t="s">
        <v>285</v>
      </c>
      <c r="M242" s="173">
        <v>4.5</v>
      </c>
      <c r="N242" s="178">
        <v>2</v>
      </c>
      <c r="O242" s="175">
        <v>0</v>
      </c>
      <c r="P242" s="29" t="s">
        <v>1222</v>
      </c>
      <c r="Q242" s="181">
        <v>995</v>
      </c>
      <c r="R242" s="34" t="s">
        <v>2524</v>
      </c>
      <c r="S242" s="181">
        <v>0.5</v>
      </c>
      <c r="T242" s="181">
        <v>6</v>
      </c>
      <c r="U242" s="181" t="s">
        <v>4792</v>
      </c>
      <c r="V242" s="181">
        <v>1</v>
      </c>
      <c r="W242" s="29" t="s">
        <v>3867</v>
      </c>
      <c r="X242" s="181">
        <v>1</v>
      </c>
      <c r="Y242" s="192" t="s">
        <v>2658</v>
      </c>
      <c r="Z242" s="2477"/>
      <c r="AA242" s="44" t="s">
        <v>272</v>
      </c>
      <c r="AB242" s="28"/>
      <c r="AC242" s="348" t="str">
        <f t="shared" si="21"/>
        <v xml:space="preserve"> </v>
      </c>
      <c r="AD242" s="28"/>
      <c r="AE242" s="331"/>
      <c r="AF242" s="2158"/>
      <c r="AG242" s="2158"/>
      <c r="AH242" s="2158"/>
      <c r="AI242" s="2158"/>
      <c r="AJ242" s="2552"/>
      <c r="AK242" s="2551">
        <v>95</v>
      </c>
      <c r="AM242" s="2551" t="s">
        <v>19938</v>
      </c>
    </row>
    <row r="243" spans="1:39" s="2551" customFormat="1" hidden="1">
      <c r="A243" s="24">
        <f t="shared" si="19"/>
        <v>238</v>
      </c>
      <c r="B243" s="1794" t="s">
        <v>16163</v>
      </c>
      <c r="C243" s="28" t="s">
        <v>413</v>
      </c>
      <c r="D243" s="44" t="s">
        <v>1358</v>
      </c>
      <c r="E243" s="29" t="s">
        <v>4443</v>
      </c>
      <c r="F243" s="2041" t="s">
        <v>17406</v>
      </c>
      <c r="G243" s="165" t="s">
        <v>559</v>
      </c>
      <c r="H243" s="29" t="str">
        <f t="shared" si="22"/>
        <v xml:space="preserve"> </v>
      </c>
      <c r="I243" s="1825"/>
      <c r="J243" s="192" t="s">
        <v>17243</v>
      </c>
      <c r="K243" s="164" t="s">
        <v>280</v>
      </c>
      <c r="L243" s="181">
        <v>40</v>
      </c>
      <c r="M243" s="173">
        <v>0.2</v>
      </c>
      <c r="N243" s="178">
        <v>20</v>
      </c>
      <c r="O243" s="34" t="s">
        <v>2524</v>
      </c>
      <c r="P243" s="29" t="s">
        <v>818</v>
      </c>
      <c r="Q243" s="181">
        <v>992</v>
      </c>
      <c r="R243" s="34" t="s">
        <v>2524</v>
      </c>
      <c r="S243" s="181">
        <v>0.2</v>
      </c>
      <c r="T243" s="181">
        <v>0.5</v>
      </c>
      <c r="U243" s="181" t="s">
        <v>4792</v>
      </c>
      <c r="V243" s="181">
        <v>2</v>
      </c>
      <c r="W243" s="29" t="s">
        <v>3867</v>
      </c>
      <c r="X243" s="181">
        <v>1</v>
      </c>
      <c r="Y243" s="192" t="s">
        <v>2658</v>
      </c>
      <c r="Z243" s="2477"/>
      <c r="AA243" s="44" t="s">
        <v>272</v>
      </c>
      <c r="AB243" s="28"/>
      <c r="AC243" s="348" t="str">
        <f t="shared" si="21"/>
        <v xml:space="preserve"> </v>
      </c>
      <c r="AD243" s="28"/>
      <c r="AE243" s="331"/>
      <c r="AF243" s="2158"/>
      <c r="AG243" s="2158"/>
      <c r="AH243" s="2158"/>
      <c r="AI243" s="2158"/>
      <c r="AJ243" s="2552"/>
      <c r="AK243" s="2551">
        <v>96</v>
      </c>
      <c r="AM243" s="2551" t="s">
        <v>19938</v>
      </c>
    </row>
    <row r="244" spans="1:39" hidden="1">
      <c r="A244" s="24">
        <f t="shared" si="19"/>
        <v>239</v>
      </c>
      <c r="B244" s="1799" t="s">
        <v>16164</v>
      </c>
      <c r="C244" s="169" t="s">
        <v>414</v>
      </c>
      <c r="D244" s="155" t="s">
        <v>1361</v>
      </c>
      <c r="E244" s="195" t="s">
        <v>4443</v>
      </c>
      <c r="F244" s="2041" t="s">
        <v>17407</v>
      </c>
      <c r="G244" s="2877" t="s">
        <v>559</v>
      </c>
      <c r="H244" s="29" t="str">
        <f t="shared" si="22"/>
        <v xml:space="preserve"> </v>
      </c>
      <c r="I244" s="1827"/>
      <c r="J244" s="203" t="s">
        <v>17243</v>
      </c>
      <c r="K244" s="196" t="s">
        <v>280</v>
      </c>
      <c r="L244" s="182">
        <v>40</v>
      </c>
      <c r="M244" s="174">
        <v>0.2</v>
      </c>
      <c r="N244" s="179">
        <v>20</v>
      </c>
      <c r="O244" s="150" t="s">
        <v>2524</v>
      </c>
      <c r="P244" s="162" t="s">
        <v>818</v>
      </c>
      <c r="Q244" s="182">
        <v>992</v>
      </c>
      <c r="R244" s="150" t="s">
        <v>2524</v>
      </c>
      <c r="S244" s="182">
        <v>0.2</v>
      </c>
      <c r="T244" s="182">
        <v>0.5</v>
      </c>
      <c r="U244" s="182" t="s">
        <v>4792</v>
      </c>
      <c r="V244" s="182">
        <v>2</v>
      </c>
      <c r="W244" s="162" t="s">
        <v>3867</v>
      </c>
      <c r="X244" s="182">
        <v>1</v>
      </c>
      <c r="Y244" s="203" t="s">
        <v>2658</v>
      </c>
      <c r="Z244" s="2479"/>
      <c r="AA244" s="155" t="s">
        <v>272</v>
      </c>
      <c r="AB244" s="169"/>
      <c r="AC244" s="348" t="str">
        <f t="shared" si="21"/>
        <v xml:space="preserve"> </v>
      </c>
      <c r="AD244" s="169"/>
      <c r="AE244" s="335"/>
      <c r="AF244" s="2158"/>
      <c r="AG244" s="2158"/>
      <c r="AH244" s="2158"/>
      <c r="AI244" s="2158"/>
      <c r="AJ244" s="2552"/>
      <c r="AK244" s="2551">
        <v>96</v>
      </c>
      <c r="AL244" s="2551"/>
      <c r="AM244" s="975" t="s">
        <v>19938</v>
      </c>
    </row>
    <row r="245" spans="1:39" s="2551" customFormat="1" hidden="1">
      <c r="A245" s="24">
        <f t="shared" si="19"/>
        <v>240</v>
      </c>
      <c r="B245" s="1794" t="s">
        <v>16167</v>
      </c>
      <c r="C245" s="28" t="s">
        <v>194</v>
      </c>
      <c r="D245" s="44" t="s">
        <v>4143</v>
      </c>
      <c r="E245" s="29" t="s">
        <v>4446</v>
      </c>
      <c r="F245" s="2041" t="s">
        <v>17408</v>
      </c>
      <c r="G245" s="165" t="s">
        <v>559</v>
      </c>
      <c r="H245" s="29" t="str">
        <f t="shared" si="22"/>
        <v xml:space="preserve"> </v>
      </c>
      <c r="I245" s="1825"/>
      <c r="J245" s="192" t="s">
        <v>17243</v>
      </c>
      <c r="K245" s="164" t="s">
        <v>280</v>
      </c>
      <c r="L245" s="181">
        <v>40</v>
      </c>
      <c r="M245" s="173">
        <v>3.6</v>
      </c>
      <c r="N245" s="175">
        <v>12000</v>
      </c>
      <c r="O245" s="175">
        <v>2170</v>
      </c>
      <c r="P245" s="29" t="s">
        <v>818</v>
      </c>
      <c r="Q245" s="181">
        <v>992</v>
      </c>
      <c r="R245" s="34" t="s">
        <v>2524</v>
      </c>
      <c r="S245" s="181">
        <v>0.57999999999999996</v>
      </c>
      <c r="T245" s="181">
        <v>4.29</v>
      </c>
      <c r="U245" s="181" t="s">
        <v>4792</v>
      </c>
      <c r="V245" s="181">
        <v>2</v>
      </c>
      <c r="W245" s="29" t="s">
        <v>3867</v>
      </c>
      <c r="X245" s="186">
        <v>2</v>
      </c>
      <c r="Y245" s="192" t="s">
        <v>2658</v>
      </c>
      <c r="Z245" s="2477"/>
      <c r="AA245" s="44" t="s">
        <v>272</v>
      </c>
      <c r="AB245" s="28"/>
      <c r="AC245" s="348" t="str">
        <f t="shared" si="21"/>
        <v xml:space="preserve"> </v>
      </c>
      <c r="AD245" s="28"/>
      <c r="AE245" s="331"/>
      <c r="AF245" s="2158"/>
      <c r="AG245" s="2158"/>
      <c r="AH245" s="2158"/>
      <c r="AI245" s="2158"/>
      <c r="AJ245" s="2552"/>
      <c r="AK245" s="2551">
        <v>98</v>
      </c>
      <c r="AM245" s="2551" t="s">
        <v>19938</v>
      </c>
    </row>
    <row r="246" spans="1:39" s="2551" customFormat="1" hidden="1">
      <c r="A246" s="24">
        <f t="shared" si="19"/>
        <v>241</v>
      </c>
      <c r="B246" s="1794" t="s">
        <v>16168</v>
      </c>
      <c r="C246" s="28" t="s">
        <v>195</v>
      </c>
      <c r="D246" s="44" t="s">
        <v>4143</v>
      </c>
      <c r="E246" s="29" t="s">
        <v>4446</v>
      </c>
      <c r="F246" s="2041" t="s">
        <v>17409</v>
      </c>
      <c r="G246" s="165" t="s">
        <v>559</v>
      </c>
      <c r="H246" s="29" t="str">
        <f t="shared" si="22"/>
        <v xml:space="preserve"> </v>
      </c>
      <c r="I246" s="1825"/>
      <c r="J246" s="192" t="s">
        <v>17244</v>
      </c>
      <c r="K246" s="164" t="s">
        <v>288</v>
      </c>
      <c r="L246" s="181">
        <v>40</v>
      </c>
      <c r="M246" s="184">
        <v>1.41</v>
      </c>
      <c r="N246" s="175">
        <v>200</v>
      </c>
      <c r="O246" s="178">
        <v>56</v>
      </c>
      <c r="P246" s="29" t="s">
        <v>818</v>
      </c>
      <c r="Q246" s="181">
        <v>796</v>
      </c>
      <c r="R246" s="34" t="s">
        <v>2524</v>
      </c>
      <c r="S246" s="181">
        <v>0.52</v>
      </c>
      <c r="T246" s="181">
        <v>2.04</v>
      </c>
      <c r="U246" s="181" t="s">
        <v>4792</v>
      </c>
      <c r="V246" s="181">
        <v>1</v>
      </c>
      <c r="W246" s="29" t="s">
        <v>3867</v>
      </c>
      <c r="X246" s="186">
        <v>1</v>
      </c>
      <c r="Y246" s="192" t="s">
        <v>2658</v>
      </c>
      <c r="Z246" s="2477"/>
      <c r="AA246" s="44" t="s">
        <v>272</v>
      </c>
      <c r="AB246" s="28"/>
      <c r="AC246" s="348" t="str">
        <f t="shared" si="21"/>
        <v xml:space="preserve"> </v>
      </c>
      <c r="AD246" s="28"/>
      <c r="AE246" s="331"/>
      <c r="AF246" s="2158"/>
      <c r="AG246" s="2158"/>
      <c r="AH246" s="2158"/>
      <c r="AI246" s="2158"/>
      <c r="AJ246" s="2552"/>
      <c r="AK246" s="2551">
        <v>98</v>
      </c>
      <c r="AM246" s="2551" t="s">
        <v>19938</v>
      </c>
    </row>
    <row r="247" spans="1:39" s="2551" customFormat="1" hidden="1">
      <c r="A247" s="24">
        <f t="shared" si="19"/>
        <v>242</v>
      </c>
      <c r="B247" s="1794" t="s">
        <v>15889</v>
      </c>
      <c r="C247" s="28" t="s">
        <v>1953</v>
      </c>
      <c r="D247" s="44" t="s">
        <v>1309</v>
      </c>
      <c r="E247" s="129" t="s">
        <v>13330</v>
      </c>
      <c r="F247" s="129"/>
      <c r="G247" s="165" t="s">
        <v>3581</v>
      </c>
      <c r="H247" s="29" t="s">
        <v>19126</v>
      </c>
      <c r="I247" s="1825"/>
      <c r="J247" s="192" t="s">
        <v>17223</v>
      </c>
      <c r="K247" s="168" t="s">
        <v>289</v>
      </c>
      <c r="L247" s="181">
        <v>40</v>
      </c>
      <c r="M247" s="173">
        <v>0.7</v>
      </c>
      <c r="N247" s="175">
        <v>1000</v>
      </c>
      <c r="O247" s="175">
        <v>247</v>
      </c>
      <c r="P247" s="29" t="s">
        <v>818</v>
      </c>
      <c r="Q247" s="181">
        <v>992</v>
      </c>
      <c r="R247" s="34" t="s">
        <v>2524</v>
      </c>
      <c r="S247" s="181">
        <v>0.7</v>
      </c>
      <c r="T247" s="181">
        <v>0.7</v>
      </c>
      <c r="U247" s="181" t="s">
        <v>4792</v>
      </c>
      <c r="V247" s="181">
        <v>2.5</v>
      </c>
      <c r="W247" s="29" t="s">
        <v>3867</v>
      </c>
      <c r="X247" s="186">
        <v>1.5</v>
      </c>
      <c r="Y247" s="28" t="s">
        <v>2658</v>
      </c>
      <c r="Z247" s="2554">
        <v>39434</v>
      </c>
      <c r="AA247" s="44" t="s">
        <v>272</v>
      </c>
      <c r="AB247" s="28"/>
      <c r="AC247" s="348" t="str">
        <f t="shared" si="21"/>
        <v xml:space="preserve"> </v>
      </c>
      <c r="AD247" s="28"/>
      <c r="AE247" s="332"/>
      <c r="AF247" s="2158"/>
      <c r="AG247" s="2158"/>
      <c r="AH247" s="2158"/>
      <c r="AI247" s="2158"/>
      <c r="AJ247" s="2552"/>
      <c r="AK247" s="2551">
        <v>98</v>
      </c>
      <c r="AM247" s="2551" t="s">
        <v>19938</v>
      </c>
    </row>
    <row r="248" spans="1:39" s="2551" customFormat="1" hidden="1">
      <c r="A248" s="24">
        <f t="shared" si="19"/>
        <v>243</v>
      </c>
      <c r="B248" s="1794" t="s">
        <v>15893</v>
      </c>
      <c r="C248" s="28" t="s">
        <v>196</v>
      </c>
      <c r="D248" s="28" t="s">
        <v>4178</v>
      </c>
      <c r="E248" s="129" t="s">
        <v>17096</v>
      </c>
      <c r="F248" s="129" t="s">
        <v>17095</v>
      </c>
      <c r="G248" s="165" t="s">
        <v>17097</v>
      </c>
      <c r="H248" s="29"/>
      <c r="I248" s="1825"/>
      <c r="J248" s="192" t="s">
        <v>17223</v>
      </c>
      <c r="K248" s="168" t="s">
        <v>552</v>
      </c>
      <c r="L248" s="181">
        <v>40</v>
      </c>
      <c r="M248" s="173">
        <v>0.5</v>
      </c>
      <c r="N248" s="175">
        <v>10</v>
      </c>
      <c r="O248" s="175">
        <v>1</v>
      </c>
      <c r="P248" s="29" t="s">
        <v>2528</v>
      </c>
      <c r="Q248" s="34" t="s">
        <v>2524</v>
      </c>
      <c r="R248" s="181">
        <v>28</v>
      </c>
      <c r="S248" s="181">
        <v>0.495</v>
      </c>
      <c r="T248" s="181">
        <v>1</v>
      </c>
      <c r="U248" s="181" t="s">
        <v>4793</v>
      </c>
      <c r="V248" s="181">
        <v>1.5</v>
      </c>
      <c r="W248" s="129" t="s">
        <v>2524</v>
      </c>
      <c r="X248" s="181">
        <v>1</v>
      </c>
      <c r="Y248" s="28" t="s">
        <v>2658</v>
      </c>
      <c r="Z248" s="2478"/>
      <c r="AA248" s="1974" t="s">
        <v>2524</v>
      </c>
      <c r="AB248" s="28"/>
      <c r="AC248" s="348" t="str">
        <f t="shared" si="21"/>
        <v xml:space="preserve"> </v>
      </c>
      <c r="AD248" s="28"/>
      <c r="AE248" s="333"/>
      <c r="AF248" s="2158"/>
      <c r="AG248" s="2158"/>
      <c r="AH248" s="2158"/>
      <c r="AI248" s="2158"/>
      <c r="AJ248" s="125" t="s">
        <v>276</v>
      </c>
      <c r="AK248" s="2551">
        <v>2</v>
      </c>
    </row>
    <row r="249" spans="1:39" s="2551" customFormat="1" hidden="1">
      <c r="A249" s="24">
        <f t="shared" si="19"/>
        <v>244</v>
      </c>
      <c r="B249" s="1794" t="s">
        <v>16264</v>
      </c>
      <c r="C249" s="28" t="s">
        <v>1301</v>
      </c>
      <c r="D249" s="28" t="s">
        <v>361</v>
      </c>
      <c r="E249" s="129"/>
      <c r="F249" s="129"/>
      <c r="G249" s="165"/>
      <c r="H249" s="29"/>
      <c r="I249" s="1825"/>
      <c r="J249" s="192" t="s">
        <v>17234</v>
      </c>
      <c r="K249" s="168" t="s">
        <v>4735</v>
      </c>
      <c r="L249" s="43">
        <v>52</v>
      </c>
      <c r="M249" s="172">
        <v>2.5</v>
      </c>
      <c r="N249" s="176" t="s">
        <v>2524</v>
      </c>
      <c r="O249" s="176" t="s">
        <v>2524</v>
      </c>
      <c r="P249" s="34" t="s">
        <v>2524</v>
      </c>
      <c r="Q249" s="34" t="s">
        <v>2524</v>
      </c>
      <c r="R249" s="34" t="s">
        <v>2524</v>
      </c>
      <c r="S249" s="34" t="s">
        <v>2524</v>
      </c>
      <c r="T249" s="34" t="s">
        <v>2524</v>
      </c>
      <c r="U249" s="34" t="s">
        <v>2524</v>
      </c>
      <c r="V249" s="34" t="s">
        <v>2524</v>
      </c>
      <c r="W249" s="34" t="s">
        <v>2524</v>
      </c>
      <c r="X249" s="197" t="s">
        <v>2524</v>
      </c>
      <c r="Y249" s="34" t="s">
        <v>2524</v>
      </c>
      <c r="Z249" s="2483"/>
      <c r="AA249" s="34" t="s">
        <v>2524</v>
      </c>
      <c r="AB249" s="28"/>
      <c r="AC249" s="348" t="str">
        <f t="shared" si="21"/>
        <v xml:space="preserve"> </v>
      </c>
      <c r="AD249" s="28"/>
      <c r="AE249" s="332"/>
      <c r="AF249" s="2158"/>
      <c r="AG249" s="2158"/>
      <c r="AH249" s="2158"/>
      <c r="AI249" s="2158"/>
      <c r="AJ249" s="2552"/>
      <c r="AK249" s="2551">
        <v>2</v>
      </c>
    </row>
    <row r="250" spans="1:39" s="2551" customFormat="1" hidden="1">
      <c r="A250" s="24">
        <f t="shared" si="19"/>
        <v>245</v>
      </c>
      <c r="B250" s="1794" t="s">
        <v>16265</v>
      </c>
      <c r="C250" s="28" t="s">
        <v>4736</v>
      </c>
      <c r="D250" s="28" t="s">
        <v>361</v>
      </c>
      <c r="E250" s="129"/>
      <c r="F250" s="129"/>
      <c r="G250" s="165"/>
      <c r="H250" s="29"/>
      <c r="I250" s="1825"/>
      <c r="J250" s="192" t="s">
        <v>17234</v>
      </c>
      <c r="K250" s="168" t="s">
        <v>552</v>
      </c>
      <c r="L250" s="43" t="s">
        <v>285</v>
      </c>
      <c r="M250" s="172">
        <v>6</v>
      </c>
      <c r="N250" s="176" t="s">
        <v>2524</v>
      </c>
      <c r="O250" s="176" t="s">
        <v>2524</v>
      </c>
      <c r="P250" s="34" t="s">
        <v>2524</v>
      </c>
      <c r="Q250" s="34" t="s">
        <v>2524</v>
      </c>
      <c r="R250" s="34" t="s">
        <v>2524</v>
      </c>
      <c r="S250" s="34" t="s">
        <v>2524</v>
      </c>
      <c r="T250" s="34" t="s">
        <v>2524</v>
      </c>
      <c r="U250" s="34" t="s">
        <v>2524</v>
      </c>
      <c r="V250" s="34" t="s">
        <v>2524</v>
      </c>
      <c r="W250" s="34" t="s">
        <v>2524</v>
      </c>
      <c r="X250" s="197" t="s">
        <v>2524</v>
      </c>
      <c r="Y250" s="34" t="s">
        <v>2524</v>
      </c>
      <c r="Z250" s="2483"/>
      <c r="AA250" s="34" t="s">
        <v>2524</v>
      </c>
      <c r="AB250" s="28"/>
      <c r="AC250" s="348" t="str">
        <f t="shared" si="21"/>
        <v xml:space="preserve"> </v>
      </c>
      <c r="AD250" s="28"/>
      <c r="AE250" s="332"/>
      <c r="AF250" s="2158"/>
      <c r="AG250" s="2158"/>
      <c r="AH250" s="2158"/>
      <c r="AI250" s="2158"/>
      <c r="AJ250" s="2552"/>
      <c r="AK250" s="2551">
        <v>2</v>
      </c>
    </row>
    <row r="251" spans="1:39" hidden="1">
      <c r="A251" s="24">
        <f t="shared" si="19"/>
        <v>246</v>
      </c>
      <c r="B251" s="1799" t="s">
        <v>15875</v>
      </c>
      <c r="C251" s="169" t="s">
        <v>2479</v>
      </c>
      <c r="D251" s="169" t="s">
        <v>3602</v>
      </c>
      <c r="E251" s="1634"/>
      <c r="F251" s="1634"/>
      <c r="G251" s="2883" t="s">
        <v>2524</v>
      </c>
      <c r="H251" s="2008"/>
      <c r="I251" s="2008"/>
      <c r="J251" s="2009" t="s">
        <v>3516</v>
      </c>
      <c r="K251" s="171" t="s">
        <v>4735</v>
      </c>
      <c r="L251" s="182">
        <v>52</v>
      </c>
      <c r="M251" s="174">
        <v>2.5</v>
      </c>
      <c r="N251" s="2008" t="s">
        <v>2524</v>
      </c>
      <c r="O251" s="2008" t="s">
        <v>2524</v>
      </c>
      <c r="P251" s="2008" t="s">
        <v>2524</v>
      </c>
      <c r="Q251" s="2008" t="s">
        <v>2524</v>
      </c>
      <c r="R251" s="1983" t="s">
        <v>2524</v>
      </c>
      <c r="S251" s="2008" t="s">
        <v>2524</v>
      </c>
      <c r="T251" s="2008" t="s">
        <v>2524</v>
      </c>
      <c r="U251" s="2008" t="s">
        <v>2524</v>
      </c>
      <c r="V251" s="2008" t="s">
        <v>2524</v>
      </c>
      <c r="W251" s="2008" t="s">
        <v>2524</v>
      </c>
      <c r="X251" s="2007" t="s">
        <v>2524</v>
      </c>
      <c r="Y251" s="2008" t="s">
        <v>2524</v>
      </c>
      <c r="Z251" s="2487"/>
      <c r="AA251" s="2008" t="s">
        <v>2524</v>
      </c>
      <c r="AB251" s="2008"/>
      <c r="AC251" s="348" t="str">
        <f t="shared" si="21"/>
        <v xml:space="preserve"> </v>
      </c>
      <c r="AD251" s="2008"/>
      <c r="AE251" s="2002"/>
      <c r="AF251" s="2158"/>
      <c r="AG251" s="2158"/>
      <c r="AH251" s="2158"/>
      <c r="AI251" s="2158"/>
      <c r="AJ251" s="2552"/>
      <c r="AK251" s="2551">
        <v>2</v>
      </c>
      <c r="AL251" s="2551"/>
    </row>
    <row r="252" spans="1:39" hidden="1">
      <c r="A252" s="24">
        <f t="shared" si="19"/>
        <v>247</v>
      </c>
      <c r="B252" s="1799" t="s">
        <v>15876</v>
      </c>
      <c r="C252" s="169" t="s">
        <v>2476</v>
      </c>
      <c r="D252" s="169" t="s">
        <v>3602</v>
      </c>
      <c r="E252" s="1634"/>
      <c r="F252" s="1634"/>
      <c r="G252" s="2883" t="s">
        <v>2524</v>
      </c>
      <c r="H252" s="2008"/>
      <c r="I252" s="2008"/>
      <c r="J252" s="2009" t="s">
        <v>3516</v>
      </c>
      <c r="K252" s="171" t="s">
        <v>552</v>
      </c>
      <c r="L252" s="182" t="s">
        <v>285</v>
      </c>
      <c r="M252" s="174">
        <v>6</v>
      </c>
      <c r="N252" s="2008" t="s">
        <v>2524</v>
      </c>
      <c r="O252" s="2008" t="s">
        <v>2524</v>
      </c>
      <c r="P252" s="2008" t="s">
        <v>2524</v>
      </c>
      <c r="Q252" s="2008" t="s">
        <v>2524</v>
      </c>
      <c r="R252" s="2007" t="s">
        <v>2524</v>
      </c>
      <c r="S252" s="2008" t="s">
        <v>2524</v>
      </c>
      <c r="T252" s="2008" t="s">
        <v>2524</v>
      </c>
      <c r="U252" s="2008" t="s">
        <v>2524</v>
      </c>
      <c r="V252" s="2008" t="s">
        <v>2524</v>
      </c>
      <c r="W252" s="2008" t="s">
        <v>2524</v>
      </c>
      <c r="X252" s="2007" t="s">
        <v>2524</v>
      </c>
      <c r="Y252" s="2008" t="s">
        <v>2524</v>
      </c>
      <c r="Z252" s="2487"/>
      <c r="AA252" s="2008" t="s">
        <v>2524</v>
      </c>
      <c r="AB252" s="2008"/>
      <c r="AC252" s="348" t="str">
        <f t="shared" si="21"/>
        <v xml:space="preserve"> </v>
      </c>
      <c r="AD252" s="2008"/>
      <c r="AE252" s="2002"/>
      <c r="AF252" s="2158"/>
      <c r="AG252" s="2158"/>
      <c r="AH252" s="2158"/>
      <c r="AI252" s="2158"/>
      <c r="AJ252" s="2552"/>
      <c r="AK252" s="2551">
        <v>2</v>
      </c>
      <c r="AL252" s="2551"/>
    </row>
    <row r="253" spans="1:39" s="2551" customFormat="1" hidden="1">
      <c r="A253" s="24">
        <f t="shared" si="19"/>
        <v>248</v>
      </c>
      <c r="B253" s="1995" t="s">
        <v>16267</v>
      </c>
      <c r="C253" s="219"/>
      <c r="D253" s="219"/>
      <c r="E253" s="258"/>
      <c r="F253" s="258"/>
      <c r="G253" s="2879"/>
      <c r="H253" s="258"/>
      <c r="I253" s="1997"/>
      <c r="J253" s="378" t="s">
        <v>17254</v>
      </c>
      <c r="K253" s="2010"/>
      <c r="L253" s="258"/>
      <c r="M253" s="1998"/>
      <c r="N253" s="1011"/>
      <c r="O253" s="1011"/>
      <c r="P253" s="258"/>
      <c r="Q253" s="258"/>
      <c r="R253" s="258"/>
      <c r="S253" s="258"/>
      <c r="T253" s="258"/>
      <c r="U253" s="258"/>
      <c r="V253" s="258"/>
      <c r="W253" s="258"/>
      <c r="X253" s="258"/>
      <c r="Y253" s="219"/>
      <c r="Z253" s="2482"/>
      <c r="AA253" s="219"/>
      <c r="AB253" s="219"/>
      <c r="AC253" s="920"/>
      <c r="AD253" s="219"/>
      <c r="AE253" s="1999"/>
      <c r="AF253" s="2164"/>
      <c r="AG253" s="2164"/>
      <c r="AH253" s="2164"/>
      <c r="AI253" s="2164"/>
      <c r="AJ253" s="378"/>
      <c r="AK253" s="2551">
        <v>5</v>
      </c>
    </row>
    <row r="254" spans="1:39" s="2551" customFormat="1" hidden="1">
      <c r="A254" s="24">
        <f t="shared" si="19"/>
        <v>249</v>
      </c>
      <c r="B254" s="1995" t="s">
        <v>16271</v>
      </c>
      <c r="C254" s="219"/>
      <c r="D254" s="219" t="s">
        <v>12228</v>
      </c>
      <c r="E254" s="258"/>
      <c r="F254" s="258"/>
      <c r="G254" s="2879"/>
      <c r="H254" s="258"/>
      <c r="I254" s="1997"/>
      <c r="J254" s="378" t="s">
        <v>17256</v>
      </c>
      <c r="K254" s="2010"/>
      <c r="L254" s="258"/>
      <c r="M254" s="1998"/>
      <c r="N254" s="1011"/>
      <c r="O254" s="1011"/>
      <c r="P254" s="258"/>
      <c r="Q254" s="258"/>
      <c r="R254" s="258"/>
      <c r="S254" s="258"/>
      <c r="T254" s="258"/>
      <c r="U254" s="258"/>
      <c r="V254" s="258"/>
      <c r="W254" s="258"/>
      <c r="X254" s="1460"/>
      <c r="Y254" s="219"/>
      <c r="Z254" s="2482"/>
      <c r="AA254" s="219"/>
      <c r="AB254" s="219"/>
      <c r="AC254" s="920"/>
      <c r="AD254" s="219"/>
      <c r="AE254" s="1999"/>
      <c r="AF254" s="2164"/>
      <c r="AG254" s="2164"/>
      <c r="AH254" s="2164"/>
      <c r="AI254" s="2164"/>
      <c r="AJ254" s="378"/>
      <c r="AK254" s="2551">
        <v>8</v>
      </c>
    </row>
    <row r="255" spans="1:39" s="2551" customFormat="1" hidden="1">
      <c r="A255" s="24">
        <f t="shared" si="19"/>
        <v>250</v>
      </c>
      <c r="B255" s="1794" t="s">
        <v>15894</v>
      </c>
      <c r="C255" s="28" t="s">
        <v>198</v>
      </c>
      <c r="D255" s="28"/>
      <c r="E255" s="129" t="s">
        <v>17096</v>
      </c>
      <c r="F255" s="129" t="s">
        <v>17098</v>
      </c>
      <c r="G255" s="165" t="s">
        <v>17097</v>
      </c>
      <c r="H255" s="29"/>
      <c r="I255" s="1825"/>
      <c r="J255" s="192" t="s">
        <v>17223</v>
      </c>
      <c r="K255" s="168" t="s">
        <v>552</v>
      </c>
      <c r="L255" s="181">
        <v>40</v>
      </c>
      <c r="M255" s="173">
        <v>0.5</v>
      </c>
      <c r="N255" s="175">
        <v>1</v>
      </c>
      <c r="O255" s="175">
        <v>1</v>
      </c>
      <c r="P255" s="29" t="s">
        <v>2528</v>
      </c>
      <c r="Q255" s="34" t="s">
        <v>2524</v>
      </c>
      <c r="R255" s="181">
        <v>28</v>
      </c>
      <c r="S255" s="181">
        <v>0.495</v>
      </c>
      <c r="T255" s="181">
        <v>1</v>
      </c>
      <c r="U255" s="181" t="s">
        <v>4793</v>
      </c>
      <c r="V255" s="24" t="s">
        <v>2663</v>
      </c>
      <c r="W255" s="129" t="s">
        <v>2524</v>
      </c>
      <c r="X255" s="187" t="s">
        <v>2663</v>
      </c>
      <c r="Y255" s="28" t="s">
        <v>2658</v>
      </c>
      <c r="Z255" s="2478"/>
      <c r="AA255" s="28"/>
      <c r="AB255" s="28"/>
      <c r="AC255" s="348" t="str">
        <f t="shared" ref="AC255:AC267" si="23">IF(ISERROR(INDEX(data,MATCH(LEN(AE255),item,0),2))," ",INDEX(data,MATCH(LEN(AE255),item,0),2))</f>
        <v xml:space="preserve"> </v>
      </c>
      <c r="AD255" s="28"/>
      <c r="AE255" s="333"/>
      <c r="AF255" s="2158"/>
      <c r="AG255" s="2158"/>
      <c r="AH255" s="2158"/>
      <c r="AI255" s="2158"/>
      <c r="AJ255" s="125" t="s">
        <v>276</v>
      </c>
      <c r="AK255" s="2551">
        <v>10</v>
      </c>
    </row>
    <row r="256" spans="1:39" s="2551" customFormat="1" hidden="1">
      <c r="A256" s="24">
        <f t="shared" si="19"/>
        <v>251</v>
      </c>
      <c r="B256" s="1794" t="s">
        <v>15895</v>
      </c>
      <c r="C256" s="28" t="s">
        <v>2730</v>
      </c>
      <c r="D256" s="28" t="s">
        <v>100</v>
      </c>
      <c r="E256" s="129" t="s">
        <v>16486</v>
      </c>
      <c r="F256" s="129" t="s">
        <v>17099</v>
      </c>
      <c r="G256" s="165" t="s">
        <v>17097</v>
      </c>
      <c r="H256" s="29"/>
      <c r="I256" s="1825"/>
      <c r="J256" s="192" t="s">
        <v>17223</v>
      </c>
      <c r="K256" s="168" t="s">
        <v>552</v>
      </c>
      <c r="L256" s="181">
        <v>40</v>
      </c>
      <c r="M256" s="173">
        <v>0.5</v>
      </c>
      <c r="N256" s="175">
        <v>23</v>
      </c>
      <c r="O256" s="175">
        <v>1</v>
      </c>
      <c r="P256" s="29" t="s">
        <v>2528</v>
      </c>
      <c r="Q256" s="34" t="s">
        <v>2524</v>
      </c>
      <c r="R256" s="181">
        <v>28</v>
      </c>
      <c r="S256" s="181">
        <v>0.495</v>
      </c>
      <c r="T256" s="181">
        <v>1</v>
      </c>
      <c r="U256" s="181" t="s">
        <v>2667</v>
      </c>
      <c r="V256" s="181">
        <v>1.5</v>
      </c>
      <c r="W256" s="129" t="s">
        <v>2524</v>
      </c>
      <c r="X256" s="181">
        <v>1.5</v>
      </c>
      <c r="Y256" s="28" t="s">
        <v>2658</v>
      </c>
      <c r="Z256" s="2478"/>
      <c r="AA256" s="28"/>
      <c r="AB256" s="28"/>
      <c r="AC256" s="348" t="str">
        <f t="shared" si="23"/>
        <v xml:space="preserve"> </v>
      </c>
      <c r="AD256" s="28"/>
      <c r="AE256" s="333"/>
      <c r="AF256" s="2158"/>
      <c r="AG256" s="2158"/>
      <c r="AH256" s="2158"/>
      <c r="AI256" s="2158"/>
      <c r="AJ256" s="125" t="s">
        <v>276</v>
      </c>
      <c r="AK256" s="2551">
        <v>11</v>
      </c>
    </row>
    <row r="257" spans="1:37" s="2551" customFormat="1" hidden="1">
      <c r="A257" s="24">
        <f t="shared" si="19"/>
        <v>252</v>
      </c>
      <c r="B257" s="1794" t="s">
        <v>15896</v>
      </c>
      <c r="C257" s="28" t="s">
        <v>4519</v>
      </c>
      <c r="D257" s="28" t="s">
        <v>4389</v>
      </c>
      <c r="E257" s="129" t="s">
        <v>16486</v>
      </c>
      <c r="F257" s="129" t="s">
        <v>17100</v>
      </c>
      <c r="G257" s="165" t="s">
        <v>17097</v>
      </c>
      <c r="H257" s="29"/>
      <c r="I257" s="1825"/>
      <c r="J257" s="192" t="s">
        <v>3516</v>
      </c>
      <c r="K257" s="168" t="s">
        <v>552</v>
      </c>
      <c r="L257" s="181">
        <v>40</v>
      </c>
      <c r="M257" s="173">
        <v>0.5</v>
      </c>
      <c r="N257" s="175">
        <v>28</v>
      </c>
      <c r="O257" s="175">
        <v>1</v>
      </c>
      <c r="P257" s="29" t="s">
        <v>2528</v>
      </c>
      <c r="Q257" s="34" t="s">
        <v>2524</v>
      </c>
      <c r="R257" s="181">
        <v>28</v>
      </c>
      <c r="S257" s="181">
        <v>0.495</v>
      </c>
      <c r="T257" s="181">
        <v>1</v>
      </c>
      <c r="U257" s="181" t="s">
        <v>2667</v>
      </c>
      <c r="V257" s="181">
        <v>1.5</v>
      </c>
      <c r="W257" s="129" t="s">
        <v>2524</v>
      </c>
      <c r="X257" s="181">
        <v>1.5</v>
      </c>
      <c r="Y257" s="28" t="s">
        <v>2658</v>
      </c>
      <c r="Z257" s="2478"/>
      <c r="AA257" s="28"/>
      <c r="AB257" s="28"/>
      <c r="AC257" s="348" t="str">
        <f t="shared" si="23"/>
        <v xml:space="preserve"> </v>
      </c>
      <c r="AD257" s="28"/>
      <c r="AE257" s="333"/>
      <c r="AF257" s="2158"/>
      <c r="AG257" s="2158"/>
      <c r="AH257" s="2158"/>
      <c r="AI257" s="2158"/>
      <c r="AJ257" s="125" t="s">
        <v>276</v>
      </c>
      <c r="AK257" s="2551">
        <v>14</v>
      </c>
    </row>
    <row r="258" spans="1:37" s="2551" customFormat="1" hidden="1">
      <c r="A258" s="24">
        <f t="shared" si="19"/>
        <v>253</v>
      </c>
      <c r="B258" s="1794" t="s">
        <v>16272</v>
      </c>
      <c r="C258" s="28" t="s">
        <v>1301</v>
      </c>
      <c r="D258" s="28" t="s">
        <v>3565</v>
      </c>
      <c r="E258" s="129"/>
      <c r="F258" s="129"/>
      <c r="G258" s="165"/>
      <c r="H258" s="29"/>
      <c r="I258" s="1825"/>
      <c r="J258" s="192" t="s">
        <v>17256</v>
      </c>
      <c r="K258" s="168" t="s">
        <v>4735</v>
      </c>
      <c r="L258" s="43">
        <v>52</v>
      </c>
      <c r="M258" s="172">
        <v>2.5</v>
      </c>
      <c r="N258" s="176" t="s">
        <v>2524</v>
      </c>
      <c r="O258" s="176" t="s">
        <v>2524</v>
      </c>
      <c r="P258" s="34" t="s">
        <v>2524</v>
      </c>
      <c r="Q258" s="176" t="s">
        <v>2524</v>
      </c>
      <c r="R258" s="176" t="s">
        <v>2524</v>
      </c>
      <c r="S258" s="176" t="s">
        <v>2524</v>
      </c>
      <c r="T258" s="176" t="s">
        <v>2524</v>
      </c>
      <c r="U258" s="176" t="s">
        <v>2524</v>
      </c>
      <c r="V258" s="176" t="s">
        <v>2524</v>
      </c>
      <c r="W258" s="176" t="s">
        <v>2524</v>
      </c>
      <c r="X258" s="187"/>
      <c r="Y258" s="1974"/>
      <c r="Z258" s="2486"/>
      <c r="AA258" s="28"/>
      <c r="AB258" s="28"/>
      <c r="AC258" s="348" t="str">
        <f t="shared" si="23"/>
        <v xml:space="preserve"> </v>
      </c>
      <c r="AD258" s="28"/>
      <c r="AE258" s="332"/>
      <c r="AF258" s="2158"/>
      <c r="AG258" s="2158"/>
      <c r="AH258" s="2158"/>
      <c r="AI258" s="2158"/>
      <c r="AJ258" s="2552"/>
      <c r="AK258" s="2551">
        <v>15</v>
      </c>
    </row>
    <row r="259" spans="1:37" s="2551" customFormat="1" hidden="1">
      <c r="A259" s="24">
        <f t="shared" si="19"/>
        <v>254</v>
      </c>
      <c r="B259" s="1794" t="s">
        <v>16273</v>
      </c>
      <c r="C259" s="28" t="s">
        <v>4736</v>
      </c>
      <c r="D259" s="28" t="s">
        <v>3565</v>
      </c>
      <c r="E259" s="129"/>
      <c r="F259" s="129"/>
      <c r="G259" s="165"/>
      <c r="H259" s="29"/>
      <c r="I259" s="1825"/>
      <c r="J259" s="192" t="s">
        <v>3516</v>
      </c>
      <c r="K259" s="168" t="s">
        <v>552</v>
      </c>
      <c r="L259" s="43" t="s">
        <v>285</v>
      </c>
      <c r="M259" s="172">
        <v>6</v>
      </c>
      <c r="N259" s="176" t="s">
        <v>2524</v>
      </c>
      <c r="O259" s="176" t="s">
        <v>2524</v>
      </c>
      <c r="P259" s="34" t="s">
        <v>2524</v>
      </c>
      <c r="Q259" s="176" t="s">
        <v>2524</v>
      </c>
      <c r="R259" s="176" t="s">
        <v>2524</v>
      </c>
      <c r="S259" s="176" t="s">
        <v>2524</v>
      </c>
      <c r="T259" s="176" t="s">
        <v>2524</v>
      </c>
      <c r="U259" s="176" t="s">
        <v>2524</v>
      </c>
      <c r="V259" s="176" t="s">
        <v>2524</v>
      </c>
      <c r="W259" s="176" t="s">
        <v>2524</v>
      </c>
      <c r="X259" s="187"/>
      <c r="Y259" s="1974"/>
      <c r="Z259" s="2486"/>
      <c r="AA259" s="28"/>
      <c r="AB259" s="28"/>
      <c r="AC259" s="348" t="str">
        <f t="shared" si="23"/>
        <v xml:space="preserve"> </v>
      </c>
      <c r="AD259" s="28"/>
      <c r="AE259" s="332"/>
      <c r="AF259" s="2158"/>
      <c r="AG259" s="2158"/>
      <c r="AH259" s="2158"/>
      <c r="AI259" s="2158"/>
      <c r="AJ259" s="2011" t="s">
        <v>4734</v>
      </c>
      <c r="AK259" s="2551">
        <v>15</v>
      </c>
    </row>
    <row r="260" spans="1:37" s="2551" customFormat="1" hidden="1">
      <c r="A260" s="24">
        <f t="shared" si="19"/>
        <v>255</v>
      </c>
      <c r="B260" s="1794" t="s">
        <v>15897</v>
      </c>
      <c r="C260" s="28" t="s">
        <v>2977</v>
      </c>
      <c r="D260" s="28" t="s">
        <v>1586</v>
      </c>
      <c r="E260" s="129" t="s">
        <v>16486</v>
      </c>
      <c r="F260" s="129" t="s">
        <v>17101</v>
      </c>
      <c r="G260" s="165" t="s">
        <v>17097</v>
      </c>
      <c r="H260" s="29"/>
      <c r="I260" s="1825"/>
      <c r="J260" s="192" t="s">
        <v>17259</v>
      </c>
      <c r="K260" s="168" t="s">
        <v>552</v>
      </c>
      <c r="L260" s="181">
        <v>40</v>
      </c>
      <c r="M260" s="173">
        <v>0.5</v>
      </c>
      <c r="N260" s="175">
        <v>24</v>
      </c>
      <c r="O260" s="175">
        <v>1</v>
      </c>
      <c r="P260" s="29" t="s">
        <v>2528</v>
      </c>
      <c r="Q260" s="34" t="s">
        <v>2524</v>
      </c>
      <c r="R260" s="181">
        <v>28</v>
      </c>
      <c r="S260" s="181">
        <v>0.495</v>
      </c>
      <c r="T260" s="181">
        <v>1</v>
      </c>
      <c r="U260" s="181" t="s">
        <v>2667</v>
      </c>
      <c r="V260" s="181">
        <v>1.5</v>
      </c>
      <c r="W260" s="129" t="s">
        <v>2524</v>
      </c>
      <c r="X260" s="186">
        <v>1.5</v>
      </c>
      <c r="Y260" s="28" t="s">
        <v>2658</v>
      </c>
      <c r="Z260" s="2478"/>
      <c r="AA260" s="28"/>
      <c r="AB260" s="28"/>
      <c r="AC260" s="348" t="str">
        <f t="shared" si="23"/>
        <v xml:space="preserve"> </v>
      </c>
      <c r="AD260" s="28"/>
      <c r="AE260" s="333"/>
      <c r="AF260" s="2158"/>
      <c r="AG260" s="2158"/>
      <c r="AH260" s="2158"/>
      <c r="AI260" s="2158"/>
      <c r="AJ260" s="125" t="s">
        <v>276</v>
      </c>
      <c r="AK260" s="2551">
        <v>16</v>
      </c>
    </row>
    <row r="261" spans="1:37" s="2551" customFormat="1" hidden="1">
      <c r="A261" s="24">
        <f t="shared" si="19"/>
        <v>256</v>
      </c>
      <c r="B261" s="1794" t="s">
        <v>15898</v>
      </c>
      <c r="C261" s="28" t="s">
        <v>2978</v>
      </c>
      <c r="D261" s="28" t="s">
        <v>1591</v>
      </c>
      <c r="E261" s="129" t="s">
        <v>16486</v>
      </c>
      <c r="F261" s="129" t="s">
        <v>17102</v>
      </c>
      <c r="G261" s="165" t="s">
        <v>17097</v>
      </c>
      <c r="H261" s="29"/>
      <c r="I261" s="1825"/>
      <c r="J261" s="192" t="s">
        <v>3516</v>
      </c>
      <c r="K261" s="168" t="s">
        <v>552</v>
      </c>
      <c r="L261" s="181">
        <v>40</v>
      </c>
      <c r="M261" s="173">
        <v>0.5</v>
      </c>
      <c r="N261" s="175">
        <v>23</v>
      </c>
      <c r="O261" s="175">
        <v>1</v>
      </c>
      <c r="P261" s="29" t="s">
        <v>2528</v>
      </c>
      <c r="Q261" s="34" t="s">
        <v>2524</v>
      </c>
      <c r="R261" s="181">
        <v>28</v>
      </c>
      <c r="S261" s="181">
        <v>0.495</v>
      </c>
      <c r="T261" s="181">
        <v>1</v>
      </c>
      <c r="U261" s="181" t="s">
        <v>2667</v>
      </c>
      <c r="V261" s="181">
        <v>1.5</v>
      </c>
      <c r="W261" s="129" t="s">
        <v>2524</v>
      </c>
      <c r="X261" s="181">
        <v>1.5</v>
      </c>
      <c r="Y261" s="28" t="s">
        <v>2658</v>
      </c>
      <c r="Z261" s="2478"/>
      <c r="AA261" s="28"/>
      <c r="AB261" s="28"/>
      <c r="AC261" s="348" t="str">
        <f t="shared" si="23"/>
        <v xml:space="preserve"> </v>
      </c>
      <c r="AD261" s="28"/>
      <c r="AE261" s="333"/>
      <c r="AF261" s="2158"/>
      <c r="AG261" s="2158"/>
      <c r="AH261" s="2158"/>
      <c r="AI261" s="2158"/>
      <c r="AJ261" s="125" t="s">
        <v>276</v>
      </c>
      <c r="AK261" s="2551">
        <v>16</v>
      </c>
    </row>
    <row r="262" spans="1:37" s="2551" customFormat="1" hidden="1">
      <c r="A262" s="24">
        <f t="shared" si="19"/>
        <v>257</v>
      </c>
      <c r="B262" s="1794" t="s">
        <v>15899</v>
      </c>
      <c r="C262" s="28" t="s">
        <v>2983</v>
      </c>
      <c r="D262" s="28" t="s">
        <v>1601</v>
      </c>
      <c r="E262" s="129" t="s">
        <v>17096</v>
      </c>
      <c r="F262" s="129" t="s">
        <v>17103</v>
      </c>
      <c r="G262" s="165" t="s">
        <v>17097</v>
      </c>
      <c r="H262" s="29"/>
      <c r="I262" s="1825"/>
      <c r="J262" s="192" t="s">
        <v>3516</v>
      </c>
      <c r="K262" s="168" t="s">
        <v>552</v>
      </c>
      <c r="L262" s="181">
        <v>40</v>
      </c>
      <c r="M262" s="173">
        <v>0.5</v>
      </c>
      <c r="N262" s="175">
        <v>19</v>
      </c>
      <c r="O262" s="175">
        <v>1</v>
      </c>
      <c r="P262" s="29" t="s">
        <v>2528</v>
      </c>
      <c r="Q262" s="34" t="s">
        <v>2524</v>
      </c>
      <c r="R262" s="181">
        <v>28</v>
      </c>
      <c r="S262" s="181">
        <v>0.495</v>
      </c>
      <c r="T262" s="181">
        <v>1</v>
      </c>
      <c r="U262" s="181" t="s">
        <v>2667</v>
      </c>
      <c r="V262" s="181">
        <v>1.5</v>
      </c>
      <c r="W262" s="129" t="s">
        <v>2524</v>
      </c>
      <c r="X262" s="186">
        <v>1</v>
      </c>
      <c r="Y262" s="28" t="s">
        <v>2658</v>
      </c>
      <c r="Z262" s="2478"/>
      <c r="AA262" s="28"/>
      <c r="AB262" s="28"/>
      <c r="AC262" s="348" t="str">
        <f t="shared" si="23"/>
        <v xml:space="preserve"> </v>
      </c>
      <c r="AD262" s="28"/>
      <c r="AE262" s="333"/>
      <c r="AF262" s="2158"/>
      <c r="AG262" s="2158"/>
      <c r="AH262" s="2158"/>
      <c r="AI262" s="2158"/>
      <c r="AJ262" s="125" t="s">
        <v>276</v>
      </c>
      <c r="AK262" s="2551">
        <v>21</v>
      </c>
    </row>
    <row r="263" spans="1:37" s="2551" customFormat="1" hidden="1">
      <c r="A263" s="24">
        <f t="shared" si="19"/>
        <v>258</v>
      </c>
      <c r="B263" s="1794" t="s">
        <v>15900</v>
      </c>
      <c r="C263" s="28" t="s">
        <v>398</v>
      </c>
      <c r="D263" s="28" t="s">
        <v>3529</v>
      </c>
      <c r="E263" s="129" t="s">
        <v>17096</v>
      </c>
      <c r="F263" s="129" t="s">
        <v>17104</v>
      </c>
      <c r="G263" s="165" t="s">
        <v>17097</v>
      </c>
      <c r="H263" s="29"/>
      <c r="I263" s="1825"/>
      <c r="J263" s="192" t="s">
        <v>3516</v>
      </c>
      <c r="K263" s="168" t="s">
        <v>552</v>
      </c>
      <c r="L263" s="181">
        <v>40</v>
      </c>
      <c r="M263" s="173">
        <v>0.5</v>
      </c>
      <c r="N263" s="175">
        <v>4</v>
      </c>
      <c r="O263" s="175">
        <v>1</v>
      </c>
      <c r="P263" s="29" t="s">
        <v>2528</v>
      </c>
      <c r="Q263" s="34" t="s">
        <v>2524</v>
      </c>
      <c r="R263" s="181">
        <v>28</v>
      </c>
      <c r="S263" s="181">
        <v>0.495</v>
      </c>
      <c r="T263" s="181">
        <v>1</v>
      </c>
      <c r="U263" s="181" t="s">
        <v>2667</v>
      </c>
      <c r="V263" s="24" t="s">
        <v>2663</v>
      </c>
      <c r="W263" s="129" t="s">
        <v>2524</v>
      </c>
      <c r="X263" s="24" t="s">
        <v>2663</v>
      </c>
      <c r="Y263" s="28" t="s">
        <v>2658</v>
      </c>
      <c r="Z263" s="2478"/>
      <c r="AA263" s="28"/>
      <c r="AB263" s="28"/>
      <c r="AC263" s="348" t="str">
        <f t="shared" si="23"/>
        <v xml:space="preserve"> </v>
      </c>
      <c r="AD263" s="28"/>
      <c r="AE263" s="333"/>
      <c r="AF263" s="2158"/>
      <c r="AG263" s="2158"/>
      <c r="AH263" s="2158"/>
      <c r="AI263" s="2158"/>
      <c r="AJ263" s="125" t="s">
        <v>276</v>
      </c>
      <c r="AK263" s="2551">
        <v>25</v>
      </c>
    </row>
    <row r="264" spans="1:37" s="2551" customFormat="1" hidden="1">
      <c r="A264" s="24">
        <f t="shared" si="19"/>
        <v>259</v>
      </c>
      <c r="B264" s="1794" t="s">
        <v>15901</v>
      </c>
      <c r="C264" s="28" t="s">
        <v>4289</v>
      </c>
      <c r="D264" s="28" t="s">
        <v>1433</v>
      </c>
      <c r="E264" s="129" t="s">
        <v>16486</v>
      </c>
      <c r="F264" s="129" t="s">
        <v>17105</v>
      </c>
      <c r="G264" s="165" t="s">
        <v>17097</v>
      </c>
      <c r="H264" s="29"/>
      <c r="I264" s="1825"/>
      <c r="J264" s="192" t="s">
        <v>17259</v>
      </c>
      <c r="K264" s="168" t="s">
        <v>552</v>
      </c>
      <c r="L264" s="181">
        <v>40</v>
      </c>
      <c r="M264" s="173">
        <v>0.5</v>
      </c>
      <c r="N264" s="175">
        <v>30</v>
      </c>
      <c r="O264" s="175">
        <v>1</v>
      </c>
      <c r="P264" s="29" t="s">
        <v>2528</v>
      </c>
      <c r="Q264" s="34" t="s">
        <v>2524</v>
      </c>
      <c r="R264" s="181">
        <v>28</v>
      </c>
      <c r="S264" s="181">
        <v>0.495</v>
      </c>
      <c r="T264" s="181">
        <v>1</v>
      </c>
      <c r="U264" s="181" t="s">
        <v>4792</v>
      </c>
      <c r="V264" s="181">
        <v>1.5</v>
      </c>
      <c r="W264" s="129" t="s">
        <v>2524</v>
      </c>
      <c r="X264" s="186">
        <v>1.5</v>
      </c>
      <c r="Y264" s="28" t="s">
        <v>2658</v>
      </c>
      <c r="Z264" s="2478"/>
      <c r="AA264" s="28"/>
      <c r="AB264" s="28"/>
      <c r="AC264" s="348" t="str">
        <f t="shared" si="23"/>
        <v xml:space="preserve"> </v>
      </c>
      <c r="AD264" s="28"/>
      <c r="AE264" s="333"/>
      <c r="AF264" s="2158"/>
      <c r="AG264" s="2158"/>
      <c r="AH264" s="2158"/>
      <c r="AI264" s="2158"/>
      <c r="AJ264" s="125" t="s">
        <v>276</v>
      </c>
      <c r="AK264" s="2551">
        <v>41</v>
      </c>
    </row>
    <row r="265" spans="1:37" s="2551" customFormat="1" hidden="1">
      <c r="A265" s="24">
        <f t="shared" si="19"/>
        <v>260</v>
      </c>
      <c r="B265" s="1794" t="s">
        <v>15877</v>
      </c>
      <c r="C265" s="28" t="s">
        <v>1301</v>
      </c>
      <c r="D265" s="28" t="s">
        <v>1100</v>
      </c>
      <c r="E265" s="129"/>
      <c r="F265" s="129"/>
      <c r="G265" s="2884" t="s">
        <v>2524</v>
      </c>
      <c r="H265" s="176"/>
      <c r="I265" s="176"/>
      <c r="J265" s="1975" t="s">
        <v>3516</v>
      </c>
      <c r="K265" s="168" t="s">
        <v>4663</v>
      </c>
      <c r="L265" s="46">
        <v>52</v>
      </c>
      <c r="M265" s="172">
        <v>2.5</v>
      </c>
      <c r="N265" s="176" t="s">
        <v>2524</v>
      </c>
      <c r="O265" s="176" t="s">
        <v>2524</v>
      </c>
      <c r="P265" s="34" t="s">
        <v>2524</v>
      </c>
      <c r="Q265" s="176" t="s">
        <v>2524</v>
      </c>
      <c r="R265" s="176" t="s">
        <v>2524</v>
      </c>
      <c r="S265" s="176" t="s">
        <v>2524</v>
      </c>
      <c r="T265" s="176" t="s">
        <v>2524</v>
      </c>
      <c r="U265" s="46"/>
      <c r="V265" s="46"/>
      <c r="W265" s="34" t="s">
        <v>2524</v>
      </c>
      <c r="X265" s="2001" t="s">
        <v>2524</v>
      </c>
      <c r="Y265" s="176" t="s">
        <v>2524</v>
      </c>
      <c r="Z265" s="2483"/>
      <c r="AA265" s="176" t="s">
        <v>2524</v>
      </c>
      <c r="AB265" s="176"/>
      <c r="AC265" s="348" t="str">
        <f t="shared" si="23"/>
        <v xml:space="preserve"> </v>
      </c>
      <c r="AD265" s="176"/>
      <c r="AE265" s="332"/>
      <c r="AF265" s="2158"/>
      <c r="AG265" s="2158"/>
      <c r="AH265" s="2158"/>
      <c r="AI265" s="2158"/>
      <c r="AJ265" s="2552"/>
      <c r="AK265" s="2551">
        <v>41</v>
      </c>
    </row>
    <row r="266" spans="1:37" s="2551" customFormat="1" hidden="1">
      <c r="A266" s="24">
        <f t="shared" si="19"/>
        <v>261</v>
      </c>
      <c r="B266" s="1794" t="s">
        <v>15902</v>
      </c>
      <c r="C266" s="28" t="s">
        <v>2552</v>
      </c>
      <c r="D266" s="28" t="s">
        <v>3384</v>
      </c>
      <c r="E266" s="129" t="s">
        <v>17096</v>
      </c>
      <c r="F266" s="129" t="s">
        <v>17106</v>
      </c>
      <c r="G266" s="165" t="s">
        <v>17097</v>
      </c>
      <c r="H266" s="29"/>
      <c r="I266" s="1825"/>
      <c r="J266" s="192" t="s">
        <v>17259</v>
      </c>
      <c r="K266" s="168" t="s">
        <v>552</v>
      </c>
      <c r="L266" s="181">
        <v>40</v>
      </c>
      <c r="M266" s="173">
        <v>0.5</v>
      </c>
      <c r="N266" s="175">
        <v>6</v>
      </c>
      <c r="O266" s="175">
        <v>1</v>
      </c>
      <c r="P266" s="29" t="s">
        <v>2528</v>
      </c>
      <c r="Q266" s="34" t="s">
        <v>2524</v>
      </c>
      <c r="R266" s="181">
        <v>28</v>
      </c>
      <c r="S266" s="181">
        <v>0.495</v>
      </c>
      <c r="T266" s="181">
        <v>1</v>
      </c>
      <c r="U266" s="181" t="s">
        <v>4792</v>
      </c>
      <c r="V266" s="24" t="s">
        <v>2663</v>
      </c>
      <c r="W266" s="129" t="s">
        <v>2524</v>
      </c>
      <c r="X266" s="187" t="s">
        <v>2663</v>
      </c>
      <c r="Y266" s="28" t="s">
        <v>2658</v>
      </c>
      <c r="Z266" s="2478"/>
      <c r="AA266" s="28"/>
      <c r="AB266" s="28"/>
      <c r="AC266" s="348" t="str">
        <f t="shared" si="23"/>
        <v xml:space="preserve"> </v>
      </c>
      <c r="AD266" s="28"/>
      <c r="AE266" s="333"/>
      <c r="AF266" s="2158"/>
      <c r="AG266" s="2158"/>
      <c r="AH266" s="2158"/>
      <c r="AI266" s="2158"/>
      <c r="AJ266" s="125" t="s">
        <v>276</v>
      </c>
      <c r="AK266" s="2551">
        <v>51</v>
      </c>
    </row>
    <row r="267" spans="1:37" s="2551" customFormat="1" hidden="1">
      <c r="A267" s="24">
        <f t="shared" si="19"/>
        <v>262</v>
      </c>
      <c r="B267" s="1794" t="s">
        <v>15903</v>
      </c>
      <c r="C267" s="28" t="s">
        <v>4469</v>
      </c>
      <c r="D267" s="28" t="s">
        <v>2926</v>
      </c>
      <c r="E267" s="129" t="s">
        <v>17096</v>
      </c>
      <c r="F267" s="129" t="s">
        <v>17107</v>
      </c>
      <c r="G267" s="165" t="s">
        <v>17097</v>
      </c>
      <c r="H267" s="29"/>
      <c r="I267" s="1825"/>
      <c r="J267" s="192" t="s">
        <v>17259</v>
      </c>
      <c r="K267" s="168" t="s">
        <v>552</v>
      </c>
      <c r="L267" s="181">
        <v>40</v>
      </c>
      <c r="M267" s="173">
        <v>0.5</v>
      </c>
      <c r="N267" s="175">
        <v>5</v>
      </c>
      <c r="O267" s="175">
        <v>1</v>
      </c>
      <c r="P267" s="29" t="s">
        <v>2528</v>
      </c>
      <c r="Q267" s="34" t="s">
        <v>2524</v>
      </c>
      <c r="R267" s="181">
        <v>28</v>
      </c>
      <c r="S267" s="181">
        <v>0.495</v>
      </c>
      <c r="T267" s="181">
        <v>1</v>
      </c>
      <c r="U267" s="181" t="s">
        <v>4792</v>
      </c>
      <c r="V267" s="181">
        <v>1</v>
      </c>
      <c r="W267" s="129" t="s">
        <v>2524</v>
      </c>
      <c r="X267" s="186">
        <v>1</v>
      </c>
      <c r="Y267" s="28" t="s">
        <v>2658</v>
      </c>
      <c r="Z267" s="2478"/>
      <c r="AA267" s="28"/>
      <c r="AB267" s="28"/>
      <c r="AC267" s="348" t="str">
        <f t="shared" si="23"/>
        <v xml:space="preserve"> </v>
      </c>
      <c r="AD267" s="28"/>
      <c r="AE267" s="333"/>
      <c r="AF267" s="2158"/>
      <c r="AG267" s="2158"/>
      <c r="AH267" s="2158"/>
      <c r="AI267" s="2158"/>
      <c r="AJ267" s="125" t="s">
        <v>276</v>
      </c>
      <c r="AK267" s="2551">
        <v>61</v>
      </c>
    </row>
    <row r="268" spans="1:37" s="2551" customFormat="1" hidden="1">
      <c r="A268" s="24">
        <f t="shared" si="19"/>
        <v>263</v>
      </c>
      <c r="B268" s="2320" t="s">
        <v>16275</v>
      </c>
      <c r="C268" s="1839"/>
      <c r="D268" s="1839"/>
      <c r="E268" s="2157"/>
      <c r="F268" s="2157"/>
      <c r="G268" s="2882"/>
      <c r="H268" s="2157"/>
      <c r="I268" s="2557"/>
      <c r="J268" s="2244" t="s">
        <v>17260</v>
      </c>
      <c r="K268" s="2523"/>
      <c r="L268" s="2157"/>
      <c r="M268" s="2558"/>
      <c r="N268" s="2242"/>
      <c r="O268" s="2242"/>
      <c r="P268" s="2157"/>
      <c r="Q268" s="2157"/>
      <c r="R268" s="2157"/>
      <c r="S268" s="2157"/>
      <c r="T268" s="2157"/>
      <c r="U268" s="2157"/>
      <c r="V268" s="2157"/>
      <c r="W268" s="2157"/>
      <c r="X268" s="2559"/>
      <c r="Y268" s="1839"/>
      <c r="Z268" s="2560"/>
      <c r="AA268" s="1839"/>
      <c r="AB268" s="1839"/>
      <c r="AC268" s="2252"/>
      <c r="AD268" s="1839"/>
      <c r="AE268" s="2561"/>
      <c r="AF268" s="2164"/>
      <c r="AG268" s="2164"/>
      <c r="AH268" s="2164"/>
      <c r="AI268" s="2164"/>
      <c r="AJ268" s="2244"/>
      <c r="AK268" s="2551">
        <v>66</v>
      </c>
    </row>
    <row r="269" spans="1:37" s="2551" customFormat="1" hidden="1">
      <c r="A269" s="24">
        <f t="shared" ref="A269:A332" si="24">A268+1</f>
        <v>264</v>
      </c>
      <c r="B269" s="2320" t="s">
        <v>16276</v>
      </c>
      <c r="C269" s="1839"/>
      <c r="D269" s="1839"/>
      <c r="E269" s="2157"/>
      <c r="F269" s="2157"/>
      <c r="G269" s="2882"/>
      <c r="H269" s="2157"/>
      <c r="I269" s="2557"/>
      <c r="J269" s="2244" t="s">
        <v>17260</v>
      </c>
      <c r="K269" s="2523"/>
      <c r="L269" s="2157"/>
      <c r="M269" s="2558"/>
      <c r="N269" s="2242"/>
      <c r="O269" s="2242"/>
      <c r="P269" s="2157"/>
      <c r="Q269" s="2157"/>
      <c r="R269" s="2157"/>
      <c r="S269" s="2157"/>
      <c r="T269" s="2157"/>
      <c r="U269" s="2157"/>
      <c r="V269" s="2157"/>
      <c r="W269" s="2157"/>
      <c r="X269" s="2559"/>
      <c r="Y269" s="1839"/>
      <c r="Z269" s="2560"/>
      <c r="AA269" s="1839"/>
      <c r="AB269" s="1839"/>
      <c r="AC269" s="2252"/>
      <c r="AD269" s="1839"/>
      <c r="AE269" s="2561"/>
      <c r="AF269" s="2164"/>
      <c r="AG269" s="2164"/>
      <c r="AH269" s="2164"/>
      <c r="AI269" s="2164"/>
      <c r="AJ269" s="2244"/>
      <c r="AK269" s="2551">
        <v>66</v>
      </c>
    </row>
    <row r="270" spans="1:37" s="2551" customFormat="1" hidden="1">
      <c r="A270" s="24">
        <f t="shared" si="24"/>
        <v>265</v>
      </c>
      <c r="B270" s="1794" t="s">
        <v>15904</v>
      </c>
      <c r="C270" s="28" t="s">
        <v>2927</v>
      </c>
      <c r="D270" s="28" t="s">
        <v>4393</v>
      </c>
      <c r="E270" s="129">
        <v>1190</v>
      </c>
      <c r="F270" s="129" t="s">
        <v>17108</v>
      </c>
      <c r="G270" s="165" t="s">
        <v>17097</v>
      </c>
      <c r="H270" s="29"/>
      <c r="I270" s="1825"/>
      <c r="J270" s="192" t="s">
        <v>17216</v>
      </c>
      <c r="K270" s="168" t="s">
        <v>552</v>
      </c>
      <c r="L270" s="181" t="s">
        <v>285</v>
      </c>
      <c r="M270" s="173">
        <v>0.5</v>
      </c>
      <c r="N270" s="175">
        <v>150</v>
      </c>
      <c r="O270" s="175">
        <v>3</v>
      </c>
      <c r="P270" s="29" t="s">
        <v>2528</v>
      </c>
      <c r="Q270" s="34" t="s">
        <v>2524</v>
      </c>
      <c r="R270" s="181">
        <v>28</v>
      </c>
      <c r="S270" s="181">
        <v>0.495</v>
      </c>
      <c r="T270" s="181">
        <v>1</v>
      </c>
      <c r="U270" s="181" t="s">
        <v>4793</v>
      </c>
      <c r="V270" s="181">
        <v>2</v>
      </c>
      <c r="W270" s="129" t="s">
        <v>2524</v>
      </c>
      <c r="X270" s="187">
        <v>1</v>
      </c>
      <c r="Y270" s="28" t="s">
        <v>2658</v>
      </c>
      <c r="Z270" s="2478"/>
      <c r="AA270" s="28"/>
      <c r="AB270" s="28"/>
      <c r="AC270" s="348" t="str">
        <f t="shared" ref="AC270:AC282" si="25">IF(ISERROR(INDEX(data,MATCH(LEN(AE270),item,0),2))," ",INDEX(data,MATCH(LEN(AE270),item,0),2))</f>
        <v xml:space="preserve"> </v>
      </c>
      <c r="AD270" s="28"/>
      <c r="AE270" s="333"/>
      <c r="AF270" s="2158"/>
      <c r="AG270" s="2158"/>
      <c r="AH270" s="2158"/>
      <c r="AI270" s="2158"/>
      <c r="AJ270" s="125" t="s">
        <v>276</v>
      </c>
      <c r="AK270" s="2551">
        <v>72</v>
      </c>
    </row>
    <row r="271" spans="1:37" s="2551" customFormat="1" hidden="1">
      <c r="A271" s="24">
        <f t="shared" si="24"/>
        <v>266</v>
      </c>
      <c r="B271" s="1794" t="s">
        <v>15905</v>
      </c>
      <c r="C271" s="28" t="s">
        <v>2928</v>
      </c>
      <c r="D271" s="28" t="s">
        <v>4394</v>
      </c>
      <c r="E271" s="129">
        <v>1190</v>
      </c>
      <c r="F271" s="129" t="s">
        <v>17109</v>
      </c>
      <c r="G271" s="165" t="s">
        <v>17097</v>
      </c>
      <c r="H271" s="29"/>
      <c r="I271" s="1825"/>
      <c r="J271" s="192" t="s">
        <v>3516</v>
      </c>
      <c r="K271" s="168" t="s">
        <v>552</v>
      </c>
      <c r="L271" s="181" t="s">
        <v>285</v>
      </c>
      <c r="M271" s="173">
        <v>0.5</v>
      </c>
      <c r="N271" s="175">
        <v>150</v>
      </c>
      <c r="O271" s="175">
        <v>3</v>
      </c>
      <c r="P271" s="29" t="s">
        <v>2528</v>
      </c>
      <c r="Q271" s="34" t="s">
        <v>2524</v>
      </c>
      <c r="R271" s="181">
        <v>28</v>
      </c>
      <c r="S271" s="181">
        <v>0.495</v>
      </c>
      <c r="T271" s="181">
        <v>1</v>
      </c>
      <c r="U271" s="181" t="s">
        <v>4793</v>
      </c>
      <c r="V271" s="181">
        <v>2</v>
      </c>
      <c r="W271" s="129" t="s">
        <v>2524</v>
      </c>
      <c r="X271" s="187">
        <v>1</v>
      </c>
      <c r="Y271" s="28" t="s">
        <v>2658</v>
      </c>
      <c r="Z271" s="2478"/>
      <c r="AA271" s="28"/>
      <c r="AB271" s="28"/>
      <c r="AC271" s="348" t="str">
        <f t="shared" si="25"/>
        <v xml:space="preserve"> </v>
      </c>
      <c r="AD271" s="28"/>
      <c r="AE271" s="333"/>
      <c r="AF271" s="2158"/>
      <c r="AG271" s="2158"/>
      <c r="AH271" s="2158"/>
      <c r="AI271" s="2158"/>
      <c r="AJ271" s="125" t="s">
        <v>276</v>
      </c>
      <c r="AK271" s="2551">
        <v>72</v>
      </c>
    </row>
    <row r="272" spans="1:37" s="2551" customFormat="1" hidden="1">
      <c r="A272" s="24">
        <f t="shared" si="24"/>
        <v>267</v>
      </c>
      <c r="B272" s="1794" t="s">
        <v>15906</v>
      </c>
      <c r="C272" s="28" t="s">
        <v>2929</v>
      </c>
      <c r="D272" s="28" t="s">
        <v>4391</v>
      </c>
      <c r="E272" s="129">
        <v>1190</v>
      </c>
      <c r="F272" s="129" t="s">
        <v>17110</v>
      </c>
      <c r="G272" s="165" t="s">
        <v>17097</v>
      </c>
      <c r="H272" s="29"/>
      <c r="I272" s="1825"/>
      <c r="J272" s="192" t="s">
        <v>3516</v>
      </c>
      <c r="K272" s="168" t="s">
        <v>552</v>
      </c>
      <c r="L272" s="181" t="s">
        <v>285</v>
      </c>
      <c r="M272" s="173">
        <v>0.5</v>
      </c>
      <c r="N272" s="175">
        <v>150</v>
      </c>
      <c r="O272" s="175">
        <v>3</v>
      </c>
      <c r="P272" s="29" t="s">
        <v>2528</v>
      </c>
      <c r="Q272" s="34" t="s">
        <v>2524</v>
      </c>
      <c r="R272" s="181">
        <v>28</v>
      </c>
      <c r="S272" s="181">
        <v>0.495</v>
      </c>
      <c r="T272" s="181">
        <v>1</v>
      </c>
      <c r="U272" s="181" t="s">
        <v>4793</v>
      </c>
      <c r="V272" s="181">
        <v>2</v>
      </c>
      <c r="W272" s="129" t="s">
        <v>2524</v>
      </c>
      <c r="X272" s="187">
        <v>1</v>
      </c>
      <c r="Y272" s="28" t="s">
        <v>2658</v>
      </c>
      <c r="Z272" s="2478"/>
      <c r="AA272" s="28"/>
      <c r="AB272" s="28"/>
      <c r="AC272" s="348" t="str">
        <f t="shared" si="25"/>
        <v xml:space="preserve"> </v>
      </c>
      <c r="AD272" s="28"/>
      <c r="AE272" s="333"/>
      <c r="AF272" s="2158"/>
      <c r="AG272" s="2158"/>
      <c r="AH272" s="2158"/>
      <c r="AI272" s="2158"/>
      <c r="AJ272" s="125" t="s">
        <v>276</v>
      </c>
      <c r="AK272" s="2551">
        <v>72</v>
      </c>
    </row>
    <row r="273" spans="1:39" s="2551" customFormat="1" hidden="1">
      <c r="A273" s="24">
        <f t="shared" si="24"/>
        <v>268</v>
      </c>
      <c r="B273" s="1794" t="s">
        <v>15907</v>
      </c>
      <c r="C273" s="28" t="s">
        <v>2930</v>
      </c>
      <c r="D273" s="28" t="s">
        <v>4392</v>
      </c>
      <c r="E273" s="129">
        <v>1190</v>
      </c>
      <c r="F273" s="129" t="s">
        <v>17111</v>
      </c>
      <c r="G273" s="165" t="s">
        <v>17097</v>
      </c>
      <c r="H273" s="29"/>
      <c r="I273" s="1825"/>
      <c r="J273" s="192" t="s">
        <v>17261</v>
      </c>
      <c r="K273" s="168" t="s">
        <v>552</v>
      </c>
      <c r="L273" s="181" t="s">
        <v>285</v>
      </c>
      <c r="M273" s="173">
        <v>0.5</v>
      </c>
      <c r="N273" s="175">
        <v>150</v>
      </c>
      <c r="O273" s="175">
        <v>3</v>
      </c>
      <c r="P273" s="29" t="s">
        <v>2528</v>
      </c>
      <c r="Q273" s="34" t="s">
        <v>2524</v>
      </c>
      <c r="R273" s="181">
        <v>28</v>
      </c>
      <c r="S273" s="181">
        <v>0.495</v>
      </c>
      <c r="T273" s="181">
        <v>1</v>
      </c>
      <c r="U273" s="181" t="s">
        <v>4793</v>
      </c>
      <c r="V273" s="181">
        <v>2</v>
      </c>
      <c r="W273" s="129" t="s">
        <v>2524</v>
      </c>
      <c r="X273" s="187">
        <v>1</v>
      </c>
      <c r="Y273" s="28" t="s">
        <v>2658</v>
      </c>
      <c r="Z273" s="2478"/>
      <c r="AA273" s="28"/>
      <c r="AB273" s="28"/>
      <c r="AC273" s="348" t="str">
        <f t="shared" si="25"/>
        <v xml:space="preserve"> </v>
      </c>
      <c r="AD273" s="28"/>
      <c r="AE273" s="333"/>
      <c r="AF273" s="2158"/>
      <c r="AG273" s="2158"/>
      <c r="AH273" s="2158"/>
      <c r="AI273" s="2158"/>
      <c r="AJ273" s="125" t="s">
        <v>276</v>
      </c>
      <c r="AK273" s="2551">
        <v>72</v>
      </c>
    </row>
    <row r="274" spans="1:39" s="2551" customFormat="1" hidden="1">
      <c r="A274" s="24">
        <f t="shared" si="24"/>
        <v>269</v>
      </c>
      <c r="B274" s="1794" t="s">
        <v>15908</v>
      </c>
      <c r="C274" s="28" t="s">
        <v>2931</v>
      </c>
      <c r="D274" s="28" t="s">
        <v>1011</v>
      </c>
      <c r="E274" s="129">
        <v>1190</v>
      </c>
      <c r="F274" s="129" t="s">
        <v>17112</v>
      </c>
      <c r="G274" s="2876" t="s">
        <v>17097</v>
      </c>
      <c r="H274" s="29"/>
      <c r="I274" s="1825"/>
      <c r="J274" s="192" t="s">
        <v>3516</v>
      </c>
      <c r="K274" s="168" t="s">
        <v>552</v>
      </c>
      <c r="L274" s="181" t="s">
        <v>285</v>
      </c>
      <c r="M274" s="173">
        <v>0.5</v>
      </c>
      <c r="N274" s="175">
        <v>150</v>
      </c>
      <c r="O274" s="175">
        <v>3</v>
      </c>
      <c r="P274" s="29" t="s">
        <v>2528</v>
      </c>
      <c r="Q274" s="34" t="s">
        <v>2524</v>
      </c>
      <c r="R274" s="181">
        <v>28</v>
      </c>
      <c r="S274" s="181">
        <v>0.495</v>
      </c>
      <c r="T274" s="181">
        <v>1</v>
      </c>
      <c r="U274" s="181" t="s">
        <v>4793</v>
      </c>
      <c r="V274" s="181">
        <v>2</v>
      </c>
      <c r="W274" s="129" t="s">
        <v>2524</v>
      </c>
      <c r="X274" s="187">
        <v>1</v>
      </c>
      <c r="Y274" s="28" t="s">
        <v>2658</v>
      </c>
      <c r="Z274" s="2478"/>
      <c r="AA274" s="28"/>
      <c r="AB274" s="28"/>
      <c r="AC274" s="348" t="str">
        <f t="shared" si="25"/>
        <v xml:space="preserve"> </v>
      </c>
      <c r="AD274" s="28"/>
      <c r="AE274" s="333"/>
      <c r="AF274" s="2158"/>
      <c r="AG274" s="2158"/>
      <c r="AH274" s="2158"/>
      <c r="AI274" s="2158"/>
      <c r="AJ274" s="125" t="s">
        <v>276</v>
      </c>
      <c r="AK274" s="2551">
        <v>72</v>
      </c>
    </row>
    <row r="275" spans="1:39" s="2551" customFormat="1" hidden="1">
      <c r="A275" s="24">
        <f t="shared" si="24"/>
        <v>270</v>
      </c>
      <c r="B275" s="1794" t="s">
        <v>15909</v>
      </c>
      <c r="C275" s="28" t="s">
        <v>2932</v>
      </c>
      <c r="D275" s="28" t="s">
        <v>1013</v>
      </c>
      <c r="E275" s="129">
        <v>1190</v>
      </c>
      <c r="F275" s="129" t="s">
        <v>17113</v>
      </c>
      <c r="G275" s="165" t="s">
        <v>17097</v>
      </c>
      <c r="H275" s="29"/>
      <c r="I275" s="1825"/>
      <c r="J275" s="192" t="s">
        <v>3516</v>
      </c>
      <c r="K275" s="168" t="s">
        <v>552</v>
      </c>
      <c r="L275" s="181" t="s">
        <v>285</v>
      </c>
      <c r="M275" s="173">
        <v>0.5</v>
      </c>
      <c r="N275" s="175">
        <v>150</v>
      </c>
      <c r="O275" s="175">
        <v>3</v>
      </c>
      <c r="P275" s="29" t="s">
        <v>2528</v>
      </c>
      <c r="Q275" s="34" t="s">
        <v>2524</v>
      </c>
      <c r="R275" s="186">
        <v>28</v>
      </c>
      <c r="S275" s="181">
        <v>0.495</v>
      </c>
      <c r="T275" s="181">
        <v>1</v>
      </c>
      <c r="U275" s="181" t="s">
        <v>4793</v>
      </c>
      <c r="V275" s="181">
        <v>2</v>
      </c>
      <c r="W275" s="129" t="s">
        <v>2524</v>
      </c>
      <c r="X275" s="187">
        <v>1</v>
      </c>
      <c r="Y275" s="28" t="s">
        <v>2658</v>
      </c>
      <c r="Z275" s="2478"/>
      <c r="AA275" s="28"/>
      <c r="AB275" s="28"/>
      <c r="AC275" s="348" t="str">
        <f t="shared" si="25"/>
        <v xml:space="preserve"> </v>
      </c>
      <c r="AD275" s="28"/>
      <c r="AE275" s="333"/>
      <c r="AF275" s="2158"/>
      <c r="AG275" s="2158"/>
      <c r="AH275" s="2158"/>
      <c r="AI275" s="2158"/>
      <c r="AJ275" s="125" t="s">
        <v>276</v>
      </c>
      <c r="AK275" s="2551">
        <v>72</v>
      </c>
    </row>
    <row r="276" spans="1:39" s="2551" customFormat="1" ht="12.75" hidden="1" customHeight="1">
      <c r="A276" s="24">
        <f t="shared" si="24"/>
        <v>271</v>
      </c>
      <c r="B276" s="1622" t="s">
        <v>15913</v>
      </c>
      <c r="C276" s="30" t="s">
        <v>2542</v>
      </c>
      <c r="D276" s="30" t="s">
        <v>1017</v>
      </c>
      <c r="E276" s="111"/>
      <c r="F276" s="111"/>
      <c r="G276" s="2167" t="s">
        <v>2543</v>
      </c>
      <c r="H276" s="33"/>
      <c r="I276" s="1826"/>
      <c r="J276" s="145" t="s">
        <v>17262</v>
      </c>
      <c r="K276" s="35" t="s">
        <v>3535</v>
      </c>
      <c r="L276" s="46">
        <v>15.6</v>
      </c>
      <c r="M276" s="172">
        <v>3.5</v>
      </c>
      <c r="N276" s="176">
        <v>150</v>
      </c>
      <c r="O276" s="176">
        <v>120</v>
      </c>
      <c r="P276" s="29" t="s">
        <v>2528</v>
      </c>
      <c r="Q276" s="34" t="s">
        <v>2524</v>
      </c>
      <c r="R276" s="197" t="s">
        <v>2524</v>
      </c>
      <c r="S276" s="34" t="s">
        <v>2524</v>
      </c>
      <c r="T276" s="34" t="s">
        <v>2524</v>
      </c>
      <c r="U276" s="181" t="s">
        <v>4792</v>
      </c>
      <c r="V276" s="46">
        <v>2</v>
      </c>
      <c r="W276" s="33" t="s">
        <v>2544</v>
      </c>
      <c r="X276" s="191">
        <v>2</v>
      </c>
      <c r="Y276" s="28" t="s">
        <v>2658</v>
      </c>
      <c r="Z276" s="2478"/>
      <c r="AA276" s="30"/>
      <c r="AB276" s="30"/>
      <c r="AC276" s="348" t="str">
        <f t="shared" si="25"/>
        <v xml:space="preserve"> </v>
      </c>
      <c r="AD276" s="30"/>
      <c r="AE276" s="333"/>
      <c r="AF276" s="2158"/>
      <c r="AG276" s="2158"/>
      <c r="AH276" s="2158"/>
      <c r="AI276" s="2158"/>
      <c r="AJ276" s="2552"/>
      <c r="AK276" s="2551">
        <v>85</v>
      </c>
    </row>
    <row r="277" spans="1:39" s="2551" customFormat="1" ht="12.75" hidden="1" customHeight="1">
      <c r="A277" s="24">
        <f t="shared" si="24"/>
        <v>272</v>
      </c>
      <c r="B277" s="1622" t="s">
        <v>15914</v>
      </c>
      <c r="C277" s="30" t="s">
        <v>2545</v>
      </c>
      <c r="D277" s="30" t="s">
        <v>1017</v>
      </c>
      <c r="E277" s="111"/>
      <c r="F277" s="111"/>
      <c r="G277" s="2167" t="s">
        <v>2543</v>
      </c>
      <c r="H277" s="33"/>
      <c r="I277" s="1826"/>
      <c r="J277" s="145" t="s">
        <v>17261</v>
      </c>
      <c r="K277" s="35" t="s">
        <v>3373</v>
      </c>
      <c r="L277" s="43" t="s">
        <v>3374</v>
      </c>
      <c r="M277" s="172">
        <v>4</v>
      </c>
      <c r="N277" s="176">
        <v>125</v>
      </c>
      <c r="O277" s="34" t="s">
        <v>2524</v>
      </c>
      <c r="P277" s="29" t="s">
        <v>2528</v>
      </c>
      <c r="Q277" s="34" t="s">
        <v>2524</v>
      </c>
      <c r="R277" s="197" t="s">
        <v>2524</v>
      </c>
      <c r="S277" s="34" t="s">
        <v>2524</v>
      </c>
      <c r="T277" s="34" t="s">
        <v>2524</v>
      </c>
      <c r="U277" s="43" t="s">
        <v>2666</v>
      </c>
      <c r="V277" s="46">
        <v>1.5</v>
      </c>
      <c r="W277" s="33" t="s">
        <v>2544</v>
      </c>
      <c r="X277" s="191">
        <v>1.5</v>
      </c>
      <c r="Y277" s="28" t="s">
        <v>2658</v>
      </c>
      <c r="Z277" s="2478"/>
      <c r="AA277" s="30"/>
      <c r="AB277" s="30"/>
      <c r="AC277" s="348" t="str">
        <f t="shared" si="25"/>
        <v xml:space="preserve"> </v>
      </c>
      <c r="AD277" s="30"/>
      <c r="AE277" s="333"/>
      <c r="AF277" s="2158"/>
      <c r="AG277" s="2158"/>
      <c r="AH277" s="2158"/>
      <c r="AI277" s="2158"/>
      <c r="AJ277" s="2552"/>
      <c r="AK277" s="2551">
        <v>85</v>
      </c>
    </row>
    <row r="278" spans="1:39" ht="12.75" hidden="1" customHeight="1">
      <c r="A278" s="24">
        <f t="shared" si="24"/>
        <v>273</v>
      </c>
      <c r="B278" s="808" t="s">
        <v>15915</v>
      </c>
      <c r="C278" s="142" t="s">
        <v>2546</v>
      </c>
      <c r="D278" s="142" t="s">
        <v>1017</v>
      </c>
      <c r="E278" s="1979"/>
      <c r="F278" s="1979"/>
      <c r="G278" s="2880" t="s">
        <v>2543</v>
      </c>
      <c r="H278" s="143"/>
      <c r="I278" s="1828"/>
      <c r="J278" s="262" t="s">
        <v>17262</v>
      </c>
      <c r="K278" s="141" t="s">
        <v>3375</v>
      </c>
      <c r="L278" s="153">
        <v>20</v>
      </c>
      <c r="M278" s="1980">
        <v>7</v>
      </c>
      <c r="N278" s="1976">
        <v>8.9</v>
      </c>
      <c r="O278" s="150" t="s">
        <v>2524</v>
      </c>
      <c r="P278" s="162" t="s">
        <v>2528</v>
      </c>
      <c r="Q278" s="150" t="s">
        <v>2524</v>
      </c>
      <c r="R278" s="200" t="s">
        <v>2524</v>
      </c>
      <c r="S278" s="150" t="s">
        <v>2524</v>
      </c>
      <c r="T278" s="150" t="s">
        <v>2524</v>
      </c>
      <c r="U278" s="161" t="s">
        <v>3735</v>
      </c>
      <c r="V278" s="153">
        <v>1</v>
      </c>
      <c r="W278" s="143" t="s">
        <v>2544</v>
      </c>
      <c r="X278" s="1981">
        <v>1</v>
      </c>
      <c r="Y278" s="169" t="s">
        <v>2658</v>
      </c>
      <c r="Z278" s="2488"/>
      <c r="AA278" s="142"/>
      <c r="AB278" s="142"/>
      <c r="AC278" s="348" t="str">
        <f t="shared" si="25"/>
        <v xml:space="preserve"> </v>
      </c>
      <c r="AD278" s="142"/>
      <c r="AE278" s="2002"/>
      <c r="AF278" s="2158"/>
      <c r="AG278" s="2158"/>
      <c r="AH278" s="2158"/>
      <c r="AI278" s="2158"/>
      <c r="AJ278" s="2552"/>
      <c r="AK278" s="2551">
        <v>85</v>
      </c>
      <c r="AL278" s="2551"/>
    </row>
    <row r="279" spans="1:39" ht="12.75" hidden="1" customHeight="1">
      <c r="A279" s="24">
        <f t="shared" si="24"/>
        <v>274</v>
      </c>
      <c r="B279" s="808" t="s">
        <v>15916</v>
      </c>
      <c r="C279" s="142" t="s">
        <v>4803</v>
      </c>
      <c r="D279" s="142" t="s">
        <v>1017</v>
      </c>
      <c r="E279" s="1979"/>
      <c r="F279" s="1979"/>
      <c r="G279" s="2880" t="s">
        <v>2543</v>
      </c>
      <c r="H279" s="143"/>
      <c r="I279" s="1828"/>
      <c r="J279" s="262" t="s">
        <v>3516</v>
      </c>
      <c r="K279" s="141" t="s">
        <v>3022</v>
      </c>
      <c r="L279" s="153">
        <v>100</v>
      </c>
      <c r="M279" s="1980">
        <v>24</v>
      </c>
      <c r="N279" s="1976">
        <v>4</v>
      </c>
      <c r="O279" s="150" t="s">
        <v>2524</v>
      </c>
      <c r="P279" s="2000" t="s">
        <v>2944</v>
      </c>
      <c r="Q279" s="150" t="s">
        <v>2524</v>
      </c>
      <c r="R279" s="200" t="s">
        <v>2524</v>
      </c>
      <c r="S279" s="150" t="s">
        <v>2524</v>
      </c>
      <c r="T279" s="150" t="s">
        <v>2524</v>
      </c>
      <c r="U279" s="161" t="s">
        <v>2668</v>
      </c>
      <c r="V279" s="153" t="s">
        <v>2663</v>
      </c>
      <c r="W279" s="143" t="s">
        <v>2544</v>
      </c>
      <c r="X279" s="1981" t="s">
        <v>2663</v>
      </c>
      <c r="Y279" s="142" t="s">
        <v>2662</v>
      </c>
      <c r="Z279" s="2484"/>
      <c r="AA279" s="142"/>
      <c r="AB279" s="142"/>
      <c r="AC279" s="348" t="str">
        <f t="shared" si="25"/>
        <v xml:space="preserve"> </v>
      </c>
      <c r="AD279" s="142"/>
      <c r="AE279" s="2002"/>
      <c r="AF279" s="2158"/>
      <c r="AG279" s="2158"/>
      <c r="AH279" s="2158"/>
      <c r="AI279" s="2158"/>
      <c r="AJ279" s="2552"/>
      <c r="AK279" s="2551">
        <v>85</v>
      </c>
      <c r="AL279" s="2551"/>
    </row>
    <row r="280" spans="1:39" s="2551" customFormat="1" ht="12.75" hidden="1" customHeight="1">
      <c r="A280" s="24">
        <f t="shared" si="24"/>
        <v>275</v>
      </c>
      <c r="B280" s="1622" t="s">
        <v>15917</v>
      </c>
      <c r="C280" s="30" t="s">
        <v>4803</v>
      </c>
      <c r="D280" s="30" t="s">
        <v>1017</v>
      </c>
      <c r="E280" s="111"/>
      <c r="F280" s="111"/>
      <c r="G280" s="2167" t="s">
        <v>2543</v>
      </c>
      <c r="H280" s="33"/>
      <c r="I280" s="1826"/>
      <c r="J280" s="145" t="s">
        <v>17262</v>
      </c>
      <c r="K280" s="35" t="s">
        <v>3022</v>
      </c>
      <c r="L280" s="46">
        <v>100</v>
      </c>
      <c r="M280" s="172">
        <v>6</v>
      </c>
      <c r="N280" s="176">
        <v>4</v>
      </c>
      <c r="O280" s="34" t="s">
        <v>2524</v>
      </c>
      <c r="P280" s="110" t="s">
        <v>2944</v>
      </c>
      <c r="Q280" s="34" t="s">
        <v>2524</v>
      </c>
      <c r="R280" s="199" t="s">
        <v>2524</v>
      </c>
      <c r="S280" s="34" t="s">
        <v>2524</v>
      </c>
      <c r="T280" s="34" t="s">
        <v>2524</v>
      </c>
      <c r="U280" s="43" t="s">
        <v>2668</v>
      </c>
      <c r="V280" s="46" t="s">
        <v>2663</v>
      </c>
      <c r="W280" s="33" t="s">
        <v>2544</v>
      </c>
      <c r="X280" s="108" t="s">
        <v>2663</v>
      </c>
      <c r="Y280" s="28" t="s">
        <v>2658</v>
      </c>
      <c r="Z280" s="2478"/>
      <c r="AA280" s="30"/>
      <c r="AB280" s="30"/>
      <c r="AC280" s="348" t="str">
        <f t="shared" si="25"/>
        <v xml:space="preserve"> </v>
      </c>
      <c r="AD280" s="30"/>
      <c r="AE280" s="333"/>
      <c r="AF280" s="2158"/>
      <c r="AG280" s="2158"/>
      <c r="AH280" s="2158"/>
      <c r="AI280" s="2158"/>
      <c r="AJ280" s="2552"/>
      <c r="AK280" s="2551">
        <v>85</v>
      </c>
    </row>
    <row r="281" spans="1:39" s="2551" customFormat="1" hidden="1">
      <c r="A281" s="24">
        <f t="shared" si="24"/>
        <v>276</v>
      </c>
      <c r="B281" s="1794" t="s">
        <v>15910</v>
      </c>
      <c r="C281" s="28" t="s">
        <v>2570</v>
      </c>
      <c r="D281" s="28" t="s">
        <v>4390</v>
      </c>
      <c r="E281" s="129" t="s">
        <v>16486</v>
      </c>
      <c r="F281" s="129" t="s">
        <v>17114</v>
      </c>
      <c r="G281" s="165" t="s">
        <v>17097</v>
      </c>
      <c r="H281" s="29"/>
      <c r="I281" s="1825"/>
      <c r="J281" s="192" t="s">
        <v>3516</v>
      </c>
      <c r="K281" s="167" t="s">
        <v>552</v>
      </c>
      <c r="L281" s="181" t="s">
        <v>285</v>
      </c>
      <c r="M281" s="173">
        <v>0.5</v>
      </c>
      <c r="N281" s="175">
        <v>60</v>
      </c>
      <c r="O281" s="175">
        <v>3</v>
      </c>
      <c r="P281" s="29" t="s">
        <v>2528</v>
      </c>
      <c r="Q281" s="34" t="s">
        <v>2524</v>
      </c>
      <c r="R281" s="186">
        <v>28</v>
      </c>
      <c r="S281" s="181">
        <v>0.495</v>
      </c>
      <c r="T281" s="181">
        <v>1</v>
      </c>
      <c r="U281" s="181" t="s">
        <v>4792</v>
      </c>
      <c r="V281" s="181">
        <v>1.5</v>
      </c>
      <c r="W281" s="129" t="s">
        <v>2524</v>
      </c>
      <c r="X281" s="187">
        <v>1.5</v>
      </c>
      <c r="Y281" s="28" t="s">
        <v>2658</v>
      </c>
      <c r="Z281" s="2478"/>
      <c r="AA281" s="28"/>
      <c r="AB281" s="28"/>
      <c r="AC281" s="348" t="str">
        <f t="shared" si="25"/>
        <v xml:space="preserve"> </v>
      </c>
      <c r="AD281" s="28"/>
      <c r="AE281" s="333"/>
      <c r="AF281" s="2158"/>
      <c r="AG281" s="2158"/>
      <c r="AH281" s="2158"/>
      <c r="AI281" s="2158"/>
      <c r="AJ281" s="125" t="s">
        <v>276</v>
      </c>
      <c r="AK281" s="2551">
        <v>96</v>
      </c>
    </row>
    <row r="282" spans="1:39" s="2551" customFormat="1" hidden="1">
      <c r="A282" s="24">
        <f t="shared" si="24"/>
        <v>277</v>
      </c>
      <c r="B282" s="1794" t="s">
        <v>15911</v>
      </c>
      <c r="C282" s="28" t="s">
        <v>4166</v>
      </c>
      <c r="D282" s="28" t="s">
        <v>4540</v>
      </c>
      <c r="E282" s="129" t="s">
        <v>16486</v>
      </c>
      <c r="F282" s="129" t="s">
        <v>17115</v>
      </c>
      <c r="G282" s="165" t="s">
        <v>17097</v>
      </c>
      <c r="H282" s="29"/>
      <c r="I282" s="1825"/>
      <c r="J282" s="192" t="s">
        <v>17216</v>
      </c>
      <c r="K282" s="168" t="s">
        <v>552</v>
      </c>
      <c r="L282" s="181" t="s">
        <v>285</v>
      </c>
      <c r="M282" s="173">
        <v>0.5</v>
      </c>
      <c r="N282" s="175">
        <v>60</v>
      </c>
      <c r="O282" s="175">
        <v>3</v>
      </c>
      <c r="P282" s="29" t="s">
        <v>2528</v>
      </c>
      <c r="Q282" s="34" t="s">
        <v>2524</v>
      </c>
      <c r="R282" s="186">
        <v>28</v>
      </c>
      <c r="S282" s="181">
        <v>0.495</v>
      </c>
      <c r="T282" s="181">
        <v>1</v>
      </c>
      <c r="U282" s="181" t="s">
        <v>4792</v>
      </c>
      <c r="V282" s="181">
        <v>1.5</v>
      </c>
      <c r="W282" s="129" t="s">
        <v>2524</v>
      </c>
      <c r="X282" s="187">
        <v>1.5</v>
      </c>
      <c r="Y282" s="28" t="s">
        <v>2658</v>
      </c>
      <c r="Z282" s="2478"/>
      <c r="AA282" s="28"/>
      <c r="AB282" s="28"/>
      <c r="AC282" s="348" t="str">
        <f t="shared" si="25"/>
        <v xml:space="preserve"> </v>
      </c>
      <c r="AD282" s="28"/>
      <c r="AE282" s="333"/>
      <c r="AF282" s="2158"/>
      <c r="AG282" s="2158"/>
      <c r="AH282" s="2158"/>
      <c r="AI282" s="2158"/>
      <c r="AJ282" s="125" t="s">
        <v>276</v>
      </c>
      <c r="AK282" s="2551">
        <v>96</v>
      </c>
    </row>
    <row r="283" spans="1:39" s="2551" customFormat="1" hidden="1">
      <c r="A283" s="24">
        <f t="shared" si="24"/>
        <v>278</v>
      </c>
      <c r="B283" s="1995" t="s">
        <v>16281</v>
      </c>
      <c r="C283" s="219"/>
      <c r="D283" s="219"/>
      <c r="E283" s="258"/>
      <c r="F283" s="258"/>
      <c r="G283" s="2879"/>
      <c r="H283" s="258"/>
      <c r="I283" s="1997"/>
      <c r="J283" s="378" t="s">
        <v>3516</v>
      </c>
      <c r="K283" s="1996"/>
      <c r="L283" s="258"/>
      <c r="M283" s="1998"/>
      <c r="N283" s="1011"/>
      <c r="O283" s="1011"/>
      <c r="P283" s="258"/>
      <c r="Q283" s="258"/>
      <c r="R283" s="1460"/>
      <c r="S283" s="258"/>
      <c r="T283" s="258"/>
      <c r="U283" s="258"/>
      <c r="V283" s="258"/>
      <c r="W283" s="258"/>
      <c r="X283" s="1460"/>
      <c r="Y283" s="219"/>
      <c r="Z283" s="2482"/>
      <c r="AA283" s="219"/>
      <c r="AB283" s="219"/>
      <c r="AC283" s="920"/>
      <c r="AD283" s="219"/>
      <c r="AE283" s="1999"/>
      <c r="AF283" s="2164"/>
      <c r="AG283" s="2164"/>
      <c r="AH283" s="2164"/>
      <c r="AI283" s="2164"/>
      <c r="AJ283" s="378"/>
      <c r="AK283" s="2551">
        <v>99</v>
      </c>
    </row>
    <row r="284" spans="1:39" s="2551" customFormat="1" hidden="1">
      <c r="A284" s="24">
        <f t="shared" si="24"/>
        <v>279</v>
      </c>
      <c r="B284" s="1995" t="s">
        <v>16280</v>
      </c>
      <c r="C284" s="219"/>
      <c r="D284" s="219"/>
      <c r="E284" s="258"/>
      <c r="F284" s="258"/>
      <c r="G284" s="1995"/>
      <c r="H284" s="258"/>
      <c r="I284" s="1997"/>
      <c r="J284" s="378" t="s">
        <v>3516</v>
      </c>
      <c r="K284" s="2010"/>
      <c r="L284" s="258"/>
      <c r="M284" s="1998"/>
      <c r="N284" s="1011"/>
      <c r="O284" s="1011"/>
      <c r="P284" s="258"/>
      <c r="Q284" s="258"/>
      <c r="R284" s="1460"/>
      <c r="S284" s="258"/>
      <c r="T284" s="258"/>
      <c r="U284" s="258"/>
      <c r="V284" s="258"/>
      <c r="W284" s="258"/>
      <c r="X284" s="1460"/>
      <c r="Y284" s="219"/>
      <c r="Z284" s="2482"/>
      <c r="AA284" s="219"/>
      <c r="AB284" s="219"/>
      <c r="AC284" s="920"/>
      <c r="AD284" s="219"/>
      <c r="AE284" s="1999"/>
      <c r="AF284" s="2164"/>
      <c r="AG284" s="2164"/>
      <c r="AH284" s="2164"/>
      <c r="AI284" s="2164"/>
      <c r="AJ284" s="378"/>
      <c r="AK284" s="2551">
        <v>99</v>
      </c>
    </row>
    <row r="285" spans="1:39" s="2551" customFormat="1" hidden="1">
      <c r="A285" s="24">
        <f t="shared" si="24"/>
        <v>280</v>
      </c>
      <c r="B285" s="1794" t="s">
        <v>15912</v>
      </c>
      <c r="C285" s="28" t="s">
        <v>4804</v>
      </c>
      <c r="D285" s="28"/>
      <c r="E285" s="129" t="s">
        <v>17117</v>
      </c>
      <c r="F285" s="129" t="s">
        <v>17116</v>
      </c>
      <c r="G285" s="2876" t="s">
        <v>17097</v>
      </c>
      <c r="H285" s="29"/>
      <c r="I285" s="1825"/>
      <c r="J285" s="192" t="s">
        <v>3516</v>
      </c>
      <c r="K285" s="167" t="s">
        <v>3337</v>
      </c>
      <c r="L285" s="181" t="s">
        <v>285</v>
      </c>
      <c r="M285" s="173" t="s">
        <v>4212</v>
      </c>
      <c r="N285" s="175">
        <v>100</v>
      </c>
      <c r="O285" s="175">
        <v>0</v>
      </c>
      <c r="P285" s="29" t="s">
        <v>2528</v>
      </c>
      <c r="Q285" s="34" t="s">
        <v>2524</v>
      </c>
      <c r="R285" s="186">
        <v>29</v>
      </c>
      <c r="S285" s="181">
        <v>0.5</v>
      </c>
      <c r="T285" s="181">
        <v>5</v>
      </c>
      <c r="U285" s="181" t="s">
        <v>4793</v>
      </c>
      <c r="V285" s="181">
        <v>3</v>
      </c>
      <c r="W285" s="129" t="s">
        <v>2524</v>
      </c>
      <c r="X285" s="187">
        <v>2</v>
      </c>
      <c r="Y285" s="28" t="s">
        <v>2658</v>
      </c>
      <c r="Z285" s="2478"/>
      <c r="AA285" s="28"/>
      <c r="AB285" s="28"/>
      <c r="AC285" s="348" t="str">
        <f t="shared" ref="AC285:AC316" si="26">IF(ISERROR(INDEX(data,MATCH(LEN(AE285),item,0),2))," ",INDEX(data,MATCH(LEN(AE285),item,0),2))</f>
        <v xml:space="preserve"> </v>
      </c>
      <c r="AD285" s="28"/>
      <c r="AE285" s="333"/>
      <c r="AF285" s="2158"/>
      <c r="AG285" s="2158"/>
      <c r="AH285" s="2158"/>
      <c r="AI285" s="2158"/>
      <c r="AJ285" s="125" t="s">
        <v>4221</v>
      </c>
      <c r="AK285" s="2551">
        <v>99</v>
      </c>
    </row>
    <row r="286" spans="1:39" s="2551" customFormat="1" hidden="1">
      <c r="A286" s="24">
        <f t="shared" si="24"/>
        <v>281</v>
      </c>
      <c r="B286" s="1794" t="s">
        <v>15921</v>
      </c>
      <c r="C286" s="28" t="s">
        <v>4805</v>
      </c>
      <c r="D286" s="44" t="s">
        <v>4388</v>
      </c>
      <c r="E286" s="29" t="s">
        <v>4442</v>
      </c>
      <c r="F286" s="29" t="s">
        <v>16687</v>
      </c>
      <c r="G286" s="2876" t="s">
        <v>559</v>
      </c>
      <c r="H286" s="29" t="str">
        <f>IF(ISERROR(INDEX(data_koso,MATCH(B286,item_koso,0),2))," ",INDEX(data_koso,MATCH(B286,item_koso,0),2))</f>
        <v xml:space="preserve"> </v>
      </c>
      <c r="I286" s="1825"/>
      <c r="J286" s="192" t="s">
        <v>3516</v>
      </c>
      <c r="K286" s="164" t="s">
        <v>3027</v>
      </c>
      <c r="L286" s="181">
        <v>360</v>
      </c>
      <c r="M286" s="173">
        <v>15.8</v>
      </c>
      <c r="N286" s="175">
        <v>4300</v>
      </c>
      <c r="O286" s="175">
        <v>0</v>
      </c>
      <c r="P286" s="29" t="s">
        <v>2528</v>
      </c>
      <c r="Q286" s="181">
        <v>6</v>
      </c>
      <c r="R286" s="186">
        <v>19.2</v>
      </c>
      <c r="S286" s="181">
        <v>15.75</v>
      </c>
      <c r="T286" s="181">
        <v>21</v>
      </c>
      <c r="U286" s="181" t="s">
        <v>2664</v>
      </c>
      <c r="V286" s="181">
        <v>4</v>
      </c>
      <c r="W286" s="29" t="s">
        <v>3867</v>
      </c>
      <c r="X286" s="186">
        <v>4</v>
      </c>
      <c r="Y286" s="192" t="s">
        <v>2662</v>
      </c>
      <c r="Z286" s="2477"/>
      <c r="AA286" s="44" t="s">
        <v>272</v>
      </c>
      <c r="AB286" s="28"/>
      <c r="AC286" s="348">
        <f t="shared" si="26"/>
        <v>125</v>
      </c>
      <c r="AD286" s="28" t="s">
        <v>4239</v>
      </c>
      <c r="AE286" s="331" t="s">
        <v>698</v>
      </c>
      <c r="AF286" s="2319" t="s">
        <v>6098</v>
      </c>
      <c r="AG286" s="329"/>
      <c r="AH286" s="329"/>
      <c r="AI286" s="329"/>
      <c r="AJ286" s="2552"/>
      <c r="AK286" s="2551">
        <v>1</v>
      </c>
      <c r="AM286" s="2551" t="s">
        <v>19938</v>
      </c>
    </row>
    <row r="287" spans="1:39" s="2551" customFormat="1" hidden="1">
      <c r="A287" s="24">
        <f t="shared" si="24"/>
        <v>282</v>
      </c>
      <c r="B287" s="2562" t="s">
        <v>16221</v>
      </c>
      <c r="C287" s="28" t="s">
        <v>1947</v>
      </c>
      <c r="D287" s="28" t="s">
        <v>297</v>
      </c>
      <c r="E287" s="29" t="s">
        <v>19599</v>
      </c>
      <c r="F287" s="29">
        <v>17725</v>
      </c>
      <c r="G287" s="2876" t="s">
        <v>296</v>
      </c>
      <c r="H287" s="29"/>
      <c r="I287" s="1825"/>
      <c r="J287" s="192" t="s">
        <v>17263</v>
      </c>
      <c r="K287" s="168" t="s">
        <v>2408</v>
      </c>
      <c r="L287" s="46"/>
      <c r="M287" s="172"/>
      <c r="N287" s="176"/>
      <c r="O287" s="176"/>
      <c r="P287" s="110"/>
      <c r="Q287" s="34"/>
      <c r="R287" s="191"/>
      <c r="S287" s="46"/>
      <c r="T287" s="46"/>
      <c r="U287" s="43" t="s">
        <v>2407</v>
      </c>
      <c r="V287" s="181">
        <v>6</v>
      </c>
      <c r="W287" s="110" t="s">
        <v>301</v>
      </c>
      <c r="X287" s="186">
        <v>6</v>
      </c>
      <c r="Y287" s="28" t="s">
        <v>2661</v>
      </c>
      <c r="Z287" s="2478"/>
      <c r="AA287" s="44" t="s">
        <v>272</v>
      </c>
      <c r="AB287" s="28"/>
      <c r="AC287" s="348">
        <f t="shared" si="26"/>
        <v>125</v>
      </c>
      <c r="AD287" s="28" t="s">
        <v>4239</v>
      </c>
      <c r="AE287" s="331" t="s">
        <v>698</v>
      </c>
      <c r="AF287" s="2319" t="s">
        <v>6098</v>
      </c>
      <c r="AG287" s="329"/>
      <c r="AH287" s="329"/>
      <c r="AI287" s="329"/>
      <c r="AJ287" s="2552" t="s">
        <v>18824</v>
      </c>
      <c r="AK287" s="2551">
        <v>1</v>
      </c>
    </row>
    <row r="288" spans="1:39" s="2551" customFormat="1" hidden="1">
      <c r="A288" s="24">
        <f t="shared" si="24"/>
        <v>283</v>
      </c>
      <c r="B288" s="1794" t="s">
        <v>16262</v>
      </c>
      <c r="C288" s="28" t="s">
        <v>4806</v>
      </c>
      <c r="D288" s="44" t="s">
        <v>2623</v>
      </c>
      <c r="E288" s="129"/>
      <c r="F288" s="129"/>
      <c r="G288" s="2876"/>
      <c r="H288" s="29"/>
      <c r="I288" s="1825"/>
      <c r="J288" s="192" t="s">
        <v>17234</v>
      </c>
      <c r="K288" s="168" t="s">
        <v>3337</v>
      </c>
      <c r="L288" s="1983" t="s">
        <v>2524</v>
      </c>
      <c r="M288" s="1983" t="s">
        <v>2524</v>
      </c>
      <c r="N288" s="1983" t="s">
        <v>2524</v>
      </c>
      <c r="O288" s="1983" t="s">
        <v>2524</v>
      </c>
      <c r="P288" s="1983" t="s">
        <v>2524</v>
      </c>
      <c r="Q288" s="1983" t="s">
        <v>2524</v>
      </c>
      <c r="R288" s="2012" t="s">
        <v>2524</v>
      </c>
      <c r="S288" s="1983" t="s">
        <v>2524</v>
      </c>
      <c r="T288" s="1983" t="s">
        <v>2524</v>
      </c>
      <c r="U288" s="1983" t="s">
        <v>2524</v>
      </c>
      <c r="V288" s="1983" t="s">
        <v>2524</v>
      </c>
      <c r="W288" s="1983" t="s">
        <v>2524</v>
      </c>
      <c r="X288" s="2012" t="s">
        <v>2524</v>
      </c>
      <c r="Y288" s="1983" t="s">
        <v>2524</v>
      </c>
      <c r="Z288" s="2485"/>
      <c r="AA288" s="44" t="s">
        <v>275</v>
      </c>
      <c r="AB288" s="28"/>
      <c r="AC288" s="348" t="str">
        <f t="shared" si="26"/>
        <v xml:space="preserve"> </v>
      </c>
      <c r="AD288" s="28"/>
      <c r="AE288" s="331"/>
      <c r="AF288" s="329"/>
      <c r="AG288" s="329"/>
      <c r="AH288" s="329"/>
      <c r="AI288" s="329"/>
      <c r="AJ288" s="1993" t="s">
        <v>3030</v>
      </c>
      <c r="AK288" s="2551">
        <v>1</v>
      </c>
    </row>
    <row r="289" spans="1:39" s="2551" customFormat="1" hidden="1">
      <c r="A289" s="24">
        <f t="shared" si="24"/>
        <v>284</v>
      </c>
      <c r="B289" s="1794" t="s">
        <v>16263</v>
      </c>
      <c r="C289" s="28" t="s">
        <v>4767</v>
      </c>
      <c r="D289" s="44" t="s">
        <v>4847</v>
      </c>
      <c r="E289" s="129"/>
      <c r="F289" s="129"/>
      <c r="G289" s="2876"/>
      <c r="H289" s="29"/>
      <c r="I289" s="1825"/>
      <c r="J289" s="192" t="s">
        <v>17264</v>
      </c>
      <c r="K289" s="168" t="s">
        <v>233</v>
      </c>
      <c r="L289" s="1983" t="s">
        <v>2524</v>
      </c>
      <c r="M289" s="1983" t="s">
        <v>2524</v>
      </c>
      <c r="N289" s="1983" t="s">
        <v>2524</v>
      </c>
      <c r="O289" s="1983" t="s">
        <v>2524</v>
      </c>
      <c r="P289" s="1983" t="s">
        <v>2524</v>
      </c>
      <c r="Q289" s="1983" t="s">
        <v>2524</v>
      </c>
      <c r="R289" s="2012" t="s">
        <v>2524</v>
      </c>
      <c r="S289" s="1983" t="s">
        <v>2524</v>
      </c>
      <c r="T289" s="1983" t="s">
        <v>2524</v>
      </c>
      <c r="U289" s="1983" t="s">
        <v>2524</v>
      </c>
      <c r="V289" s="1983" t="s">
        <v>2524</v>
      </c>
      <c r="W289" s="1983" t="s">
        <v>2524</v>
      </c>
      <c r="X289" s="2012" t="s">
        <v>2524</v>
      </c>
      <c r="Y289" s="1983" t="s">
        <v>2524</v>
      </c>
      <c r="Z289" s="2485"/>
      <c r="AA289" s="44" t="s">
        <v>275</v>
      </c>
      <c r="AB289" s="28"/>
      <c r="AC289" s="348">
        <f t="shared" si="26"/>
        <v>125</v>
      </c>
      <c r="AD289" s="28" t="s">
        <v>4239</v>
      </c>
      <c r="AE289" s="331" t="s">
        <v>698</v>
      </c>
      <c r="AF289" s="2319" t="s">
        <v>6098</v>
      </c>
      <c r="AG289" s="329"/>
      <c r="AH289" s="329"/>
      <c r="AI289" s="329"/>
      <c r="AJ289" s="1993" t="s">
        <v>3030</v>
      </c>
      <c r="AK289" s="2551">
        <v>1</v>
      </c>
    </row>
    <row r="290" spans="1:39" s="2551" customFormat="1" hidden="1">
      <c r="A290" s="24">
        <f t="shared" si="24"/>
        <v>285</v>
      </c>
      <c r="B290" s="1794" t="s">
        <v>15932</v>
      </c>
      <c r="C290" s="28" t="s">
        <v>4807</v>
      </c>
      <c r="D290" s="44" t="s">
        <v>4706</v>
      </c>
      <c r="E290" s="29" t="s">
        <v>4442</v>
      </c>
      <c r="F290" s="2041" t="s">
        <v>17411</v>
      </c>
      <c r="G290" s="2876" t="s">
        <v>559</v>
      </c>
      <c r="H290" s="29" t="str">
        <f>IF(ISERROR(INDEX(data_koso,MATCH(B290,item_koso,0),2))," ",INDEX(data_koso,MATCH(B290,item_koso,0),2))</f>
        <v xml:space="preserve"> </v>
      </c>
      <c r="I290" s="1825"/>
      <c r="J290" s="192" t="s">
        <v>3516</v>
      </c>
      <c r="K290" s="164" t="s">
        <v>2987</v>
      </c>
      <c r="L290" s="181">
        <v>20</v>
      </c>
      <c r="M290" s="173">
        <v>2</v>
      </c>
      <c r="N290" s="175">
        <v>2000</v>
      </c>
      <c r="O290" s="175">
        <v>0</v>
      </c>
      <c r="P290" s="29" t="s">
        <v>2528</v>
      </c>
      <c r="Q290" s="181">
        <v>2.4700000000000002</v>
      </c>
      <c r="R290" s="186">
        <v>20.13</v>
      </c>
      <c r="S290" s="181">
        <v>1.95</v>
      </c>
      <c r="T290" s="181">
        <v>3.8</v>
      </c>
      <c r="U290" s="181" t="s">
        <v>4792</v>
      </c>
      <c r="V290" s="181">
        <v>4</v>
      </c>
      <c r="W290" s="29" t="s">
        <v>3867</v>
      </c>
      <c r="X290" s="186">
        <v>4</v>
      </c>
      <c r="Y290" s="192" t="s">
        <v>2658</v>
      </c>
      <c r="Z290" s="2477"/>
      <c r="AA290" s="44" t="s">
        <v>272</v>
      </c>
      <c r="AB290" s="28"/>
      <c r="AC290" s="348" t="str">
        <f t="shared" si="26"/>
        <v xml:space="preserve"> </v>
      </c>
      <c r="AD290" s="28"/>
      <c r="AE290" s="331"/>
      <c r="AF290" s="329"/>
      <c r="AG290" s="329"/>
      <c r="AH290" s="329"/>
      <c r="AI290" s="329"/>
      <c r="AJ290" s="2552"/>
      <c r="AK290" s="2551">
        <v>1</v>
      </c>
      <c r="AM290" s="2551" t="s">
        <v>19938</v>
      </c>
    </row>
    <row r="291" spans="1:39" s="2551" customFormat="1" hidden="1">
      <c r="A291" s="24">
        <f t="shared" si="24"/>
        <v>286</v>
      </c>
      <c r="B291" s="1794" t="s">
        <v>15936</v>
      </c>
      <c r="C291" s="28" t="s">
        <v>4808</v>
      </c>
      <c r="D291" s="44" t="s">
        <v>4706</v>
      </c>
      <c r="E291" s="29" t="s">
        <v>4442</v>
      </c>
      <c r="F291" s="29" t="s">
        <v>16687</v>
      </c>
      <c r="G291" s="2876" t="s">
        <v>559</v>
      </c>
      <c r="H291" s="29" t="str">
        <f>IF(ISERROR(INDEX(data_koso,MATCH(B291,item_koso,0),2))," ",INDEX(data_koso,MATCH(B291,item_koso,0),2))</f>
        <v xml:space="preserve"> </v>
      </c>
      <c r="I291" s="1825"/>
      <c r="J291" s="192" t="s">
        <v>3516</v>
      </c>
      <c r="K291" s="164" t="s">
        <v>3024</v>
      </c>
      <c r="L291" s="181">
        <v>205</v>
      </c>
      <c r="M291" s="173">
        <v>16.5</v>
      </c>
      <c r="N291" s="175">
        <v>28000</v>
      </c>
      <c r="O291" s="175">
        <v>0</v>
      </c>
      <c r="P291" s="29" t="s">
        <v>818</v>
      </c>
      <c r="Q291" s="181">
        <v>8.5</v>
      </c>
      <c r="R291" s="181">
        <v>18.02</v>
      </c>
      <c r="S291" s="181">
        <v>16.3</v>
      </c>
      <c r="T291" s="181">
        <v>18.5</v>
      </c>
      <c r="U291" s="181" t="s">
        <v>2668</v>
      </c>
      <c r="V291" s="181">
        <v>8</v>
      </c>
      <c r="W291" s="29" t="s">
        <v>3867</v>
      </c>
      <c r="X291" s="186">
        <v>8</v>
      </c>
      <c r="Y291" s="192" t="s">
        <v>2662</v>
      </c>
      <c r="Z291" s="2477"/>
      <c r="AA291" s="44" t="s">
        <v>272</v>
      </c>
      <c r="AB291" s="28"/>
      <c r="AC291" s="348" t="str">
        <f t="shared" si="26"/>
        <v xml:space="preserve"> </v>
      </c>
      <c r="AD291" s="28"/>
      <c r="AE291" s="331"/>
      <c r="AF291" s="329"/>
      <c r="AG291" s="329"/>
      <c r="AH291" s="329"/>
      <c r="AI291" s="329"/>
      <c r="AJ291" s="2552"/>
      <c r="AK291" s="2551">
        <v>1</v>
      </c>
      <c r="AM291" s="2551" t="s">
        <v>19938</v>
      </c>
    </row>
    <row r="292" spans="1:39" s="2551" customFormat="1" hidden="1">
      <c r="A292" s="24">
        <f t="shared" si="24"/>
        <v>287</v>
      </c>
      <c r="B292" s="1794" t="s">
        <v>15937</v>
      </c>
      <c r="C292" s="28" t="s">
        <v>4809</v>
      </c>
      <c r="D292" s="44" t="s">
        <v>4706</v>
      </c>
      <c r="E292" s="29" t="s">
        <v>4442</v>
      </c>
      <c r="F292" s="29" t="s">
        <v>16688</v>
      </c>
      <c r="G292" s="2876" t="s">
        <v>559</v>
      </c>
      <c r="H292" s="29" t="str">
        <f>IF(ISERROR(INDEX(data_koso,MATCH(B292,item_koso,0),2))," ",INDEX(data_koso,MATCH(B292,item_koso,0),2))</f>
        <v xml:space="preserve"> </v>
      </c>
      <c r="I292" s="1825"/>
      <c r="J292" s="192" t="s">
        <v>17218</v>
      </c>
      <c r="K292" s="164" t="s">
        <v>3027</v>
      </c>
      <c r="L292" s="181">
        <v>50</v>
      </c>
      <c r="M292" s="173">
        <v>8.4</v>
      </c>
      <c r="N292" s="175">
        <v>37000</v>
      </c>
      <c r="O292" s="175">
        <v>0</v>
      </c>
      <c r="P292" s="29" t="s">
        <v>2528</v>
      </c>
      <c r="Q292" s="181">
        <v>3.88</v>
      </c>
      <c r="R292" s="181">
        <v>11.3</v>
      </c>
      <c r="S292" s="181">
        <v>7.9</v>
      </c>
      <c r="T292" s="181">
        <v>11</v>
      </c>
      <c r="U292" s="181" t="s">
        <v>2667</v>
      </c>
      <c r="V292" s="181">
        <v>6</v>
      </c>
      <c r="W292" s="29" t="s">
        <v>3867</v>
      </c>
      <c r="X292" s="186">
        <v>6</v>
      </c>
      <c r="Y292" s="192" t="s">
        <v>2658</v>
      </c>
      <c r="Z292" s="2477"/>
      <c r="AA292" s="44" t="s">
        <v>272</v>
      </c>
      <c r="AB292" s="28"/>
      <c r="AC292" s="348">
        <f t="shared" si="26"/>
        <v>125</v>
      </c>
      <c r="AD292" s="28" t="s">
        <v>4239</v>
      </c>
      <c r="AE292" s="331" t="s">
        <v>698</v>
      </c>
      <c r="AF292" s="2319" t="s">
        <v>6098</v>
      </c>
      <c r="AG292" s="329"/>
      <c r="AH292" s="329"/>
      <c r="AI292" s="329"/>
      <c r="AJ292" s="2552"/>
      <c r="AK292" s="2551">
        <v>1</v>
      </c>
      <c r="AM292" s="2551" t="s">
        <v>19938</v>
      </c>
    </row>
    <row r="293" spans="1:39" s="2551" customFormat="1" hidden="1">
      <c r="A293" s="24">
        <f t="shared" si="24"/>
        <v>288</v>
      </c>
      <c r="B293" s="1794" t="s">
        <v>15938</v>
      </c>
      <c r="C293" s="28" t="s">
        <v>4810</v>
      </c>
      <c r="D293" s="44" t="s">
        <v>4706</v>
      </c>
      <c r="E293" s="166" t="s">
        <v>4445</v>
      </c>
      <c r="F293" s="166" t="s">
        <v>16689</v>
      </c>
      <c r="G293" s="2876" t="s">
        <v>559</v>
      </c>
      <c r="H293" s="29" t="str">
        <f>IF(ISERROR(INDEX(data_koso,MATCH(B293,item_koso,0),2))," ",INDEX(data_koso,MATCH(B293,item_koso,0),2))</f>
        <v xml:space="preserve"> </v>
      </c>
      <c r="I293" s="1825"/>
      <c r="J293" s="192" t="s">
        <v>3516</v>
      </c>
      <c r="K293" s="164" t="s">
        <v>3024</v>
      </c>
      <c r="L293" s="181">
        <v>205</v>
      </c>
      <c r="M293" s="173">
        <v>16.2</v>
      </c>
      <c r="N293" s="175">
        <v>36000</v>
      </c>
      <c r="O293" s="175">
        <v>27942</v>
      </c>
      <c r="P293" s="29" t="s">
        <v>818</v>
      </c>
      <c r="Q293" s="181">
        <v>8.5</v>
      </c>
      <c r="R293" s="181">
        <v>18.02</v>
      </c>
      <c r="S293" s="181">
        <v>0.3</v>
      </c>
      <c r="T293" s="181">
        <v>2.5</v>
      </c>
      <c r="U293" s="181" t="s">
        <v>2668</v>
      </c>
      <c r="V293" s="181">
        <v>12</v>
      </c>
      <c r="W293" s="29" t="s">
        <v>4681</v>
      </c>
      <c r="X293" s="186">
        <v>12</v>
      </c>
      <c r="Y293" s="192" t="s">
        <v>2662</v>
      </c>
      <c r="Z293" s="2477"/>
      <c r="AA293" s="44" t="s">
        <v>272</v>
      </c>
      <c r="AB293" s="28"/>
      <c r="AC293" s="348" t="str">
        <f t="shared" si="26"/>
        <v xml:space="preserve"> </v>
      </c>
      <c r="AD293" s="28"/>
      <c r="AE293" s="331"/>
      <c r="AF293" s="329"/>
      <c r="AG293" s="329"/>
      <c r="AH293" s="329"/>
      <c r="AI293" s="329"/>
      <c r="AJ293" s="2552"/>
      <c r="AK293" s="2551">
        <v>1</v>
      </c>
      <c r="AM293" s="2551" t="s">
        <v>19938</v>
      </c>
    </row>
    <row r="294" spans="1:39" s="2551" customFormat="1" hidden="1">
      <c r="A294" s="24">
        <f t="shared" si="24"/>
        <v>289</v>
      </c>
      <c r="B294" s="1794" t="s">
        <v>16535</v>
      </c>
      <c r="C294" s="28"/>
      <c r="D294" s="28"/>
      <c r="E294" s="129"/>
      <c r="F294" s="129"/>
      <c r="G294" s="2876"/>
      <c r="H294" s="29"/>
      <c r="I294" s="1825"/>
      <c r="J294" s="192" t="s">
        <v>17254</v>
      </c>
      <c r="K294" s="168"/>
      <c r="L294" s="181"/>
      <c r="M294" s="173"/>
      <c r="N294" s="175"/>
      <c r="O294" s="175"/>
      <c r="P294" s="29"/>
      <c r="Q294" s="181"/>
      <c r="R294" s="186"/>
      <c r="S294" s="181"/>
      <c r="T294" s="181"/>
      <c r="U294" s="43"/>
      <c r="V294" s="181"/>
      <c r="W294" s="129"/>
      <c r="X294" s="24"/>
      <c r="Y294" s="1974"/>
      <c r="Z294" s="2486"/>
      <c r="AA294" s="28"/>
      <c r="AB294" s="28"/>
      <c r="AC294" s="348" t="str">
        <f t="shared" si="26"/>
        <v xml:space="preserve"> </v>
      </c>
      <c r="AD294" s="28"/>
      <c r="AE294" s="334"/>
      <c r="AF294" s="2158"/>
      <c r="AG294" s="2158"/>
      <c r="AH294" s="2158"/>
      <c r="AI294" s="2158"/>
      <c r="AJ294" s="2552" t="s">
        <v>12217</v>
      </c>
      <c r="AK294" s="2551">
        <v>1</v>
      </c>
    </row>
    <row r="295" spans="1:39" s="2551" customFormat="1">
      <c r="A295" s="24">
        <f t="shared" si="24"/>
        <v>290</v>
      </c>
      <c r="B295" s="1794" t="s">
        <v>15944</v>
      </c>
      <c r="C295" s="28" t="s">
        <v>4811</v>
      </c>
      <c r="D295" s="44" t="s">
        <v>4706</v>
      </c>
      <c r="E295" s="29" t="s">
        <v>4442</v>
      </c>
      <c r="F295" s="29" t="s">
        <v>16690</v>
      </c>
      <c r="G295" s="2876" t="s">
        <v>559</v>
      </c>
      <c r="H295" s="29" t="str">
        <f>IF(ISERROR(INDEX(data_koso,MATCH(B295,item_koso,0),2))," ",INDEX(data_koso,MATCH(B295,item_koso,0),2))</f>
        <v xml:space="preserve"> </v>
      </c>
      <c r="I295" s="1825"/>
      <c r="J295" s="192" t="s">
        <v>17220</v>
      </c>
      <c r="K295" s="164" t="s">
        <v>2835</v>
      </c>
      <c r="L295" s="181">
        <v>136</v>
      </c>
      <c r="M295" s="173">
        <v>15</v>
      </c>
      <c r="N295" s="175">
        <v>2000</v>
      </c>
      <c r="O295" s="175">
        <v>0</v>
      </c>
      <c r="P295" s="29" t="s">
        <v>2528</v>
      </c>
      <c r="Q295" s="181">
        <v>20.12</v>
      </c>
      <c r="R295" s="186">
        <v>43.61</v>
      </c>
      <c r="S295" s="181">
        <v>14.95</v>
      </c>
      <c r="T295" s="181">
        <v>17</v>
      </c>
      <c r="U295" s="181" t="s">
        <v>2665</v>
      </c>
      <c r="V295" s="181">
        <v>2</v>
      </c>
      <c r="W295" s="29" t="s">
        <v>3867</v>
      </c>
      <c r="X295" s="186">
        <v>3</v>
      </c>
      <c r="Y295" s="192" t="s">
        <v>2662</v>
      </c>
      <c r="Z295" s="2477"/>
      <c r="AA295" s="44" t="s">
        <v>272</v>
      </c>
      <c r="AB295" s="28"/>
      <c r="AC295" s="348" t="str">
        <f t="shared" si="26"/>
        <v xml:space="preserve"> </v>
      </c>
      <c r="AD295" s="28"/>
      <c r="AE295" s="331"/>
      <c r="AF295" s="2158"/>
      <c r="AG295" s="2158"/>
      <c r="AH295" s="2158"/>
      <c r="AI295" s="2158"/>
      <c r="AJ295" s="2552"/>
      <c r="AK295" s="2551">
        <v>2</v>
      </c>
      <c r="AM295" s="2551" t="s">
        <v>19938</v>
      </c>
    </row>
    <row r="296" spans="1:39" s="2551" customFormat="1" hidden="1">
      <c r="A296" s="24">
        <f t="shared" si="24"/>
        <v>291</v>
      </c>
      <c r="B296" s="1794" t="s">
        <v>15945</v>
      </c>
      <c r="C296" s="28" t="s">
        <v>4812</v>
      </c>
      <c r="D296" s="44" t="s">
        <v>4706</v>
      </c>
      <c r="E296" s="29" t="s">
        <v>4442</v>
      </c>
      <c r="F296" s="29" t="s">
        <v>16691</v>
      </c>
      <c r="G296" s="2876" t="s">
        <v>559</v>
      </c>
      <c r="H296" s="29" t="str">
        <f>IF(ISERROR(INDEX(data_koso,MATCH(B296,item_koso,0),2))," ",INDEX(data_koso,MATCH(B296,item_koso,0),2))</f>
        <v xml:space="preserve"> </v>
      </c>
      <c r="I296" s="1825"/>
      <c r="J296" s="192" t="s">
        <v>3516</v>
      </c>
      <c r="K296" s="164" t="s">
        <v>2835</v>
      </c>
      <c r="L296" s="181">
        <v>40</v>
      </c>
      <c r="M296" s="173">
        <v>1.5</v>
      </c>
      <c r="N296" s="175">
        <v>2000</v>
      </c>
      <c r="O296" s="175">
        <v>0</v>
      </c>
      <c r="P296" s="29" t="s">
        <v>2528</v>
      </c>
      <c r="Q296" s="181">
        <v>4.17</v>
      </c>
      <c r="R296" s="186">
        <v>43.18</v>
      </c>
      <c r="S296" s="181">
        <v>1.5</v>
      </c>
      <c r="T296" s="181">
        <v>4</v>
      </c>
      <c r="U296" s="181" t="s">
        <v>2667</v>
      </c>
      <c r="V296" s="181">
        <v>4</v>
      </c>
      <c r="W296" s="29" t="s">
        <v>3867</v>
      </c>
      <c r="X296" s="186">
        <v>4</v>
      </c>
      <c r="Y296" s="192" t="s">
        <v>2658</v>
      </c>
      <c r="Z296" s="2477"/>
      <c r="AA296" s="44" t="s">
        <v>272</v>
      </c>
      <c r="AB296" s="28"/>
      <c r="AC296" s="348" t="str">
        <f t="shared" si="26"/>
        <v xml:space="preserve"> </v>
      </c>
      <c r="AD296" s="28"/>
      <c r="AE296" s="331"/>
      <c r="AF296" s="2158"/>
      <c r="AG296" s="2158"/>
      <c r="AH296" s="2158"/>
      <c r="AI296" s="2158"/>
      <c r="AJ296" s="2552"/>
      <c r="AK296" s="2551">
        <v>2</v>
      </c>
      <c r="AM296" s="2551" t="s">
        <v>19938</v>
      </c>
    </row>
    <row r="297" spans="1:39" s="2551" customFormat="1">
      <c r="A297" s="24">
        <f t="shared" si="24"/>
        <v>292</v>
      </c>
      <c r="B297" s="1794" t="s">
        <v>15946</v>
      </c>
      <c r="C297" s="28" t="s">
        <v>4813</v>
      </c>
      <c r="D297" s="44" t="s">
        <v>4706</v>
      </c>
      <c r="E297" s="29" t="s">
        <v>4442</v>
      </c>
      <c r="F297" s="2041" t="s">
        <v>16692</v>
      </c>
      <c r="G297" s="2876" t="s">
        <v>559</v>
      </c>
      <c r="H297" s="29" t="str">
        <f>IF(ISERROR(INDEX(data_koso,MATCH(B297,item_koso,0),2))," ",INDEX(data_koso,MATCH(B297,item_koso,0),2))</f>
        <v xml:space="preserve"> </v>
      </c>
      <c r="I297" s="1825"/>
      <c r="J297" s="192" t="s">
        <v>17218</v>
      </c>
      <c r="K297" s="164" t="s">
        <v>2835</v>
      </c>
      <c r="L297" s="181">
        <v>136</v>
      </c>
      <c r="M297" s="173">
        <v>15</v>
      </c>
      <c r="N297" s="175">
        <v>1200</v>
      </c>
      <c r="O297" s="175">
        <v>0</v>
      </c>
      <c r="P297" s="29" t="s">
        <v>2528</v>
      </c>
      <c r="Q297" s="181">
        <v>20.12</v>
      </c>
      <c r="R297" s="186">
        <v>43.61</v>
      </c>
      <c r="S297" s="181">
        <v>13.4</v>
      </c>
      <c r="T297" s="181">
        <v>15</v>
      </c>
      <c r="U297" s="181" t="s">
        <v>2665</v>
      </c>
      <c r="V297" s="181">
        <v>3</v>
      </c>
      <c r="W297" s="29" t="s">
        <v>3867</v>
      </c>
      <c r="X297" s="186">
        <v>2</v>
      </c>
      <c r="Y297" s="192" t="s">
        <v>2662</v>
      </c>
      <c r="Z297" s="2477"/>
      <c r="AA297" s="44" t="s">
        <v>272</v>
      </c>
      <c r="AB297" s="28"/>
      <c r="AC297" s="348" t="str">
        <f t="shared" si="26"/>
        <v xml:space="preserve"> </v>
      </c>
      <c r="AD297" s="28"/>
      <c r="AE297" s="331"/>
      <c r="AF297" s="2158"/>
      <c r="AG297" s="2158"/>
      <c r="AH297" s="2158"/>
      <c r="AI297" s="2158"/>
      <c r="AJ297" s="2552"/>
      <c r="AK297" s="2551">
        <v>2</v>
      </c>
      <c r="AM297" s="2551" t="s">
        <v>19938</v>
      </c>
    </row>
    <row r="298" spans="1:39" s="2551" customFormat="1" hidden="1">
      <c r="A298" s="24">
        <f t="shared" si="24"/>
        <v>293</v>
      </c>
      <c r="B298" s="1794" t="s">
        <v>15881</v>
      </c>
      <c r="C298" s="28" t="s">
        <v>304</v>
      </c>
      <c r="D298" s="28" t="s">
        <v>227</v>
      </c>
      <c r="E298" s="29" t="s">
        <v>19121</v>
      </c>
      <c r="F298" s="29"/>
      <c r="G298" s="2876" t="s">
        <v>3581</v>
      </c>
      <c r="H298" s="29" t="s">
        <v>19125</v>
      </c>
      <c r="I298" s="1825"/>
      <c r="J298" s="192" t="s">
        <v>17219</v>
      </c>
      <c r="K298" s="168" t="s">
        <v>2835</v>
      </c>
      <c r="L298" s="1983">
        <v>136</v>
      </c>
      <c r="M298" s="1983">
        <v>12</v>
      </c>
      <c r="N298" s="176">
        <v>700</v>
      </c>
      <c r="O298" s="176">
        <v>400</v>
      </c>
      <c r="P298" s="110" t="s">
        <v>3736</v>
      </c>
      <c r="Q298" s="1983" t="s">
        <v>2524</v>
      </c>
      <c r="R298" s="187">
        <v>43.61</v>
      </c>
      <c r="S298" s="46">
        <v>13.4</v>
      </c>
      <c r="T298" s="46">
        <v>15</v>
      </c>
      <c r="U298" s="46"/>
      <c r="V298" s="46">
        <v>3</v>
      </c>
      <c r="W298" s="110" t="s">
        <v>301</v>
      </c>
      <c r="X298" s="186">
        <v>3</v>
      </c>
      <c r="Y298" s="28" t="s">
        <v>2662</v>
      </c>
      <c r="Z298" s="2478"/>
      <c r="AA298" s="44" t="s">
        <v>272</v>
      </c>
      <c r="AB298" s="28"/>
      <c r="AC298" s="348" t="str">
        <f t="shared" si="26"/>
        <v xml:space="preserve"> </v>
      </c>
      <c r="AD298" s="28"/>
      <c r="AE298" s="334"/>
      <c r="AF298" s="2158"/>
      <c r="AG298" s="2158"/>
      <c r="AH298" s="2158"/>
      <c r="AI298" s="2158"/>
      <c r="AJ298" s="2552"/>
      <c r="AK298" s="2551">
        <v>2</v>
      </c>
    </row>
    <row r="299" spans="1:39" s="2551" customFormat="1" hidden="1">
      <c r="A299" s="24">
        <f t="shared" si="24"/>
        <v>294</v>
      </c>
      <c r="B299" s="1794" t="s">
        <v>15949</v>
      </c>
      <c r="C299" s="28" t="s">
        <v>3237</v>
      </c>
      <c r="D299" s="44" t="s">
        <v>4706</v>
      </c>
      <c r="E299" s="29" t="s">
        <v>4442</v>
      </c>
      <c r="F299" s="2041" t="s">
        <v>17412</v>
      </c>
      <c r="G299" s="2876" t="s">
        <v>559</v>
      </c>
      <c r="H299" s="29" t="str">
        <f t="shared" ref="H299:H304" si="27">IF(ISERROR(INDEX(data_koso,MATCH(B299,item_koso,0),2))," ",INDEX(data_koso,MATCH(B299,item_koso,0),2))</f>
        <v xml:space="preserve"> </v>
      </c>
      <c r="I299" s="1825"/>
      <c r="J299" s="192" t="s">
        <v>17252</v>
      </c>
      <c r="K299" s="165" t="s">
        <v>3027</v>
      </c>
      <c r="L299" s="181">
        <v>43</v>
      </c>
      <c r="M299" s="173">
        <v>8.1</v>
      </c>
      <c r="N299" s="175">
        <v>27000</v>
      </c>
      <c r="O299" s="175">
        <v>0</v>
      </c>
      <c r="P299" s="29" t="s">
        <v>2528</v>
      </c>
      <c r="Q299" s="181">
        <v>3.13</v>
      </c>
      <c r="R299" s="186">
        <v>9.1999999999999993</v>
      </c>
      <c r="S299" s="181">
        <v>7.8</v>
      </c>
      <c r="T299" s="181">
        <v>11</v>
      </c>
      <c r="U299" s="181" t="s">
        <v>4792</v>
      </c>
      <c r="V299" s="181">
        <v>8</v>
      </c>
      <c r="W299" s="29" t="s">
        <v>3867</v>
      </c>
      <c r="X299" s="186">
        <v>6</v>
      </c>
      <c r="Y299" s="192" t="s">
        <v>2658</v>
      </c>
      <c r="Z299" s="2477"/>
      <c r="AA299" s="44" t="s">
        <v>272</v>
      </c>
      <c r="AB299" s="28"/>
      <c r="AC299" s="348">
        <f t="shared" si="26"/>
        <v>5</v>
      </c>
      <c r="AD299" s="28" t="s">
        <v>4239</v>
      </c>
      <c r="AE299" s="331" t="s">
        <v>1527</v>
      </c>
      <c r="AF299" s="2158"/>
      <c r="AG299" s="2158"/>
      <c r="AH299" s="2158"/>
      <c r="AI299" s="2158"/>
      <c r="AJ299" s="2552"/>
      <c r="AK299" s="2551">
        <v>2</v>
      </c>
      <c r="AM299" s="2551" t="s">
        <v>19938</v>
      </c>
    </row>
    <row r="300" spans="1:39" s="2551" customFormat="1" hidden="1">
      <c r="A300" s="24">
        <f t="shared" si="24"/>
        <v>295</v>
      </c>
      <c r="B300" s="1794" t="s">
        <v>15950</v>
      </c>
      <c r="C300" s="28" t="s">
        <v>4814</v>
      </c>
      <c r="D300" s="44" t="s">
        <v>3602</v>
      </c>
      <c r="E300" s="29" t="s">
        <v>4444</v>
      </c>
      <c r="F300" s="2041" t="s">
        <v>17413</v>
      </c>
      <c r="G300" s="2876" t="s">
        <v>559</v>
      </c>
      <c r="H300" s="29" t="str">
        <f t="shared" si="27"/>
        <v xml:space="preserve"> </v>
      </c>
      <c r="I300" s="1825"/>
      <c r="J300" s="192" t="s">
        <v>3516</v>
      </c>
      <c r="K300" s="164" t="s">
        <v>3027</v>
      </c>
      <c r="L300" s="181">
        <v>42</v>
      </c>
      <c r="M300" s="173">
        <v>23.8</v>
      </c>
      <c r="N300" s="175">
        <v>17500</v>
      </c>
      <c r="O300" s="175">
        <v>0</v>
      </c>
      <c r="P300" s="29" t="s">
        <v>2528</v>
      </c>
      <c r="Q300" s="181">
        <v>8.43</v>
      </c>
      <c r="R300" s="186">
        <v>9.14</v>
      </c>
      <c r="S300" s="181">
        <v>15.7</v>
      </c>
      <c r="T300" s="181">
        <v>18.5</v>
      </c>
      <c r="U300" s="181" t="s">
        <v>2664</v>
      </c>
      <c r="V300" s="181">
        <v>6</v>
      </c>
      <c r="W300" s="29" t="s">
        <v>3867</v>
      </c>
      <c r="X300" s="186">
        <v>4</v>
      </c>
      <c r="Y300" s="192" t="s">
        <v>2662</v>
      </c>
      <c r="Z300" s="2477"/>
      <c r="AA300" s="44" t="s">
        <v>272</v>
      </c>
      <c r="AB300" s="28"/>
      <c r="AC300" s="348" t="str">
        <f t="shared" si="26"/>
        <v xml:space="preserve"> </v>
      </c>
      <c r="AD300" s="28"/>
      <c r="AE300" s="331"/>
      <c r="AF300" s="2158"/>
      <c r="AG300" s="2158"/>
      <c r="AH300" s="2158"/>
      <c r="AI300" s="2158"/>
      <c r="AJ300" s="2552"/>
      <c r="AK300" s="2551">
        <v>2</v>
      </c>
      <c r="AM300" s="2551" t="s">
        <v>19938</v>
      </c>
    </row>
    <row r="301" spans="1:39" s="2551" customFormat="1" hidden="1">
      <c r="A301" s="24">
        <f t="shared" si="24"/>
        <v>296</v>
      </c>
      <c r="B301" s="1794" t="s">
        <v>15953</v>
      </c>
      <c r="C301" s="28" t="s">
        <v>4815</v>
      </c>
      <c r="D301" s="44" t="s">
        <v>4706</v>
      </c>
      <c r="E301" s="29" t="s">
        <v>4442</v>
      </c>
      <c r="F301" s="2041" t="s">
        <v>17414</v>
      </c>
      <c r="G301" s="2876" t="s">
        <v>559</v>
      </c>
      <c r="H301" s="29" t="str">
        <f t="shared" si="27"/>
        <v xml:space="preserve"> </v>
      </c>
      <c r="I301" s="1825"/>
      <c r="J301" s="192" t="s">
        <v>3516</v>
      </c>
      <c r="K301" s="164" t="s">
        <v>3027</v>
      </c>
      <c r="L301" s="181">
        <v>42</v>
      </c>
      <c r="M301" s="173">
        <v>23.8</v>
      </c>
      <c r="N301" s="175">
        <v>26348</v>
      </c>
      <c r="O301" s="175">
        <v>0</v>
      </c>
      <c r="P301" s="29" t="s">
        <v>2528</v>
      </c>
      <c r="Q301" s="181">
        <v>8.43</v>
      </c>
      <c r="R301" s="181">
        <v>9.14</v>
      </c>
      <c r="S301" s="181">
        <v>23.6</v>
      </c>
      <c r="T301" s="181">
        <v>26.5</v>
      </c>
      <c r="U301" s="181" t="s">
        <v>2664</v>
      </c>
      <c r="V301" s="181">
        <v>6</v>
      </c>
      <c r="W301" s="29" t="s">
        <v>3867</v>
      </c>
      <c r="X301" s="186">
        <v>8</v>
      </c>
      <c r="Y301" s="192" t="s">
        <v>2662</v>
      </c>
      <c r="Z301" s="2477"/>
      <c r="AA301" s="44" t="s">
        <v>272</v>
      </c>
      <c r="AB301" s="28"/>
      <c r="AC301" s="348" t="str">
        <f t="shared" si="26"/>
        <v xml:space="preserve"> </v>
      </c>
      <c r="AD301" s="28"/>
      <c r="AE301" s="331"/>
      <c r="AF301" s="2158"/>
      <c r="AG301" s="2158"/>
      <c r="AH301" s="2158"/>
      <c r="AI301" s="2158"/>
      <c r="AJ301" s="2552"/>
      <c r="AK301" s="2551">
        <v>3</v>
      </c>
      <c r="AM301" s="2551" t="s">
        <v>19938</v>
      </c>
    </row>
    <row r="302" spans="1:39" s="2551" customFormat="1" hidden="1">
      <c r="A302" s="24">
        <f t="shared" si="24"/>
        <v>297</v>
      </c>
      <c r="B302" s="1794" t="s">
        <v>15918</v>
      </c>
      <c r="C302" s="28" t="s">
        <v>4512</v>
      </c>
      <c r="D302" s="44" t="s">
        <v>4706</v>
      </c>
      <c r="E302" s="29" t="s">
        <v>4442</v>
      </c>
      <c r="F302" s="2041" t="s">
        <v>17415</v>
      </c>
      <c r="G302" s="2876" t="s">
        <v>559</v>
      </c>
      <c r="H302" s="29" t="str">
        <f t="shared" si="27"/>
        <v xml:space="preserve"> </v>
      </c>
      <c r="I302" s="1825"/>
      <c r="J302" s="192" t="s">
        <v>3516</v>
      </c>
      <c r="K302" s="164" t="s">
        <v>4271</v>
      </c>
      <c r="L302" s="181">
        <v>47</v>
      </c>
      <c r="M302" s="173">
        <v>9</v>
      </c>
      <c r="N302" s="175">
        <v>6545</v>
      </c>
      <c r="O302" s="175">
        <v>0</v>
      </c>
      <c r="P302" s="29" t="s">
        <v>2528</v>
      </c>
      <c r="Q302" s="181">
        <v>0.71</v>
      </c>
      <c r="R302" s="186">
        <v>2.0299999999999998</v>
      </c>
      <c r="S302" s="181">
        <v>8.9499999999999993</v>
      </c>
      <c r="T302" s="181">
        <v>12</v>
      </c>
      <c r="U302" s="181" t="s">
        <v>4792</v>
      </c>
      <c r="V302" s="181">
        <v>3</v>
      </c>
      <c r="W302" s="29" t="s">
        <v>3867</v>
      </c>
      <c r="X302" s="186">
        <v>2</v>
      </c>
      <c r="Y302" s="192" t="s">
        <v>2658</v>
      </c>
      <c r="Z302" s="2477"/>
      <c r="AA302" s="44" t="s">
        <v>272</v>
      </c>
      <c r="AB302" s="28"/>
      <c r="AC302" s="348">
        <f t="shared" si="26"/>
        <v>5</v>
      </c>
      <c r="AD302" s="28" t="s">
        <v>4239</v>
      </c>
      <c r="AE302" s="331" t="s">
        <v>1527</v>
      </c>
      <c r="AF302" s="329"/>
      <c r="AG302" s="329"/>
      <c r="AH302" s="329"/>
      <c r="AI302" s="329"/>
      <c r="AJ302" s="2552"/>
      <c r="AK302" s="2551">
        <v>3</v>
      </c>
      <c r="AM302" s="2551" t="s">
        <v>19938</v>
      </c>
    </row>
    <row r="303" spans="1:39" s="2551" customFormat="1" hidden="1">
      <c r="A303" s="24">
        <f t="shared" si="24"/>
        <v>298</v>
      </c>
      <c r="B303" s="1794" t="s">
        <v>15919</v>
      </c>
      <c r="C303" s="28" t="s">
        <v>4816</v>
      </c>
      <c r="D303" s="44" t="s">
        <v>3602</v>
      </c>
      <c r="E303" s="166" t="s">
        <v>4443</v>
      </c>
      <c r="F303" s="2041" t="s">
        <v>17416</v>
      </c>
      <c r="G303" s="2876" t="s">
        <v>559</v>
      </c>
      <c r="H303" s="29" t="str">
        <f t="shared" si="27"/>
        <v xml:space="preserve"> </v>
      </c>
      <c r="I303" s="1825"/>
      <c r="J303" s="192" t="s">
        <v>3516</v>
      </c>
      <c r="K303" s="164" t="s">
        <v>4271</v>
      </c>
      <c r="L303" s="181">
        <v>42</v>
      </c>
      <c r="M303" s="173">
        <v>42</v>
      </c>
      <c r="N303" s="175">
        <v>4000</v>
      </c>
      <c r="O303" s="175">
        <v>0</v>
      </c>
      <c r="P303" s="29" t="s">
        <v>2528</v>
      </c>
      <c r="Q303" s="181">
        <v>3.09</v>
      </c>
      <c r="R303" s="185">
        <v>2.0299999999999998</v>
      </c>
      <c r="S303" s="181">
        <v>32.9</v>
      </c>
      <c r="T303" s="181">
        <v>34.5</v>
      </c>
      <c r="U303" s="181" t="s">
        <v>2657</v>
      </c>
      <c r="V303" s="181">
        <v>2</v>
      </c>
      <c r="W303" s="29" t="s">
        <v>3867</v>
      </c>
      <c r="X303" s="181">
        <v>1.5</v>
      </c>
      <c r="Y303" s="192" t="s">
        <v>2661</v>
      </c>
      <c r="Z303" s="2477"/>
      <c r="AA303" s="44" t="s">
        <v>272</v>
      </c>
      <c r="AB303" s="28"/>
      <c r="AC303" s="348" t="str">
        <f t="shared" si="26"/>
        <v xml:space="preserve"> </v>
      </c>
      <c r="AD303" s="28"/>
      <c r="AE303" s="331"/>
      <c r="AF303" s="329"/>
      <c r="AG303" s="329"/>
      <c r="AH303" s="329"/>
      <c r="AI303" s="329"/>
      <c r="AJ303" s="2552"/>
      <c r="AK303" s="2551">
        <v>3</v>
      </c>
      <c r="AM303" s="2551" t="s">
        <v>19938</v>
      </c>
    </row>
    <row r="304" spans="1:39" s="2551" customFormat="1" hidden="1">
      <c r="A304" s="24">
        <f t="shared" si="24"/>
        <v>299</v>
      </c>
      <c r="B304" s="1794" t="s">
        <v>15954</v>
      </c>
      <c r="C304" s="28" t="s">
        <v>4817</v>
      </c>
      <c r="D304" s="44" t="s">
        <v>4706</v>
      </c>
      <c r="E304" s="166" t="s">
        <v>4443</v>
      </c>
      <c r="F304" s="2041" t="s">
        <v>17417</v>
      </c>
      <c r="G304" s="2876" t="s">
        <v>559</v>
      </c>
      <c r="H304" s="29" t="str">
        <f t="shared" si="27"/>
        <v xml:space="preserve"> </v>
      </c>
      <c r="I304" s="1825"/>
      <c r="J304" s="192" t="s">
        <v>3516</v>
      </c>
      <c r="K304" s="164" t="s">
        <v>4271</v>
      </c>
      <c r="L304" s="181">
        <v>42</v>
      </c>
      <c r="M304" s="173">
        <v>42</v>
      </c>
      <c r="N304" s="175">
        <v>6365</v>
      </c>
      <c r="O304" s="175">
        <v>0</v>
      </c>
      <c r="P304" s="29" t="s">
        <v>2528</v>
      </c>
      <c r="Q304" s="181">
        <v>3.09</v>
      </c>
      <c r="R304" s="185">
        <v>2.0299999999999998</v>
      </c>
      <c r="S304" s="181">
        <v>41.95</v>
      </c>
      <c r="T304" s="181">
        <v>46.5</v>
      </c>
      <c r="U304" s="181" t="s">
        <v>2657</v>
      </c>
      <c r="V304" s="181">
        <v>2</v>
      </c>
      <c r="W304" s="29" t="s">
        <v>3867</v>
      </c>
      <c r="X304" s="181">
        <v>1.5</v>
      </c>
      <c r="Y304" s="192" t="s">
        <v>2661</v>
      </c>
      <c r="Z304" s="2477"/>
      <c r="AA304" s="44" t="s">
        <v>272</v>
      </c>
      <c r="AB304" s="28"/>
      <c r="AC304" s="348" t="str">
        <f t="shared" si="26"/>
        <v xml:space="preserve"> </v>
      </c>
      <c r="AD304" s="28"/>
      <c r="AE304" s="331"/>
      <c r="AF304" s="2158"/>
      <c r="AG304" s="2158"/>
      <c r="AH304" s="2158"/>
      <c r="AI304" s="2158"/>
      <c r="AJ304" s="2552"/>
      <c r="AK304" s="2551">
        <v>3</v>
      </c>
      <c r="AM304" s="2551" t="s">
        <v>19938</v>
      </c>
    </row>
    <row r="305" spans="1:39" s="2551" customFormat="1" hidden="1">
      <c r="A305" s="24">
        <f t="shared" si="24"/>
        <v>300</v>
      </c>
      <c r="B305" s="1622" t="s">
        <v>16241</v>
      </c>
      <c r="C305" s="30" t="s">
        <v>3858</v>
      </c>
      <c r="D305" s="30" t="s">
        <v>4472</v>
      </c>
      <c r="E305" s="111" t="s">
        <v>13319</v>
      </c>
      <c r="F305" s="111"/>
      <c r="G305" s="2881" t="s">
        <v>3198</v>
      </c>
      <c r="H305" s="33">
        <v>90013213</v>
      </c>
      <c r="I305" s="1826">
        <v>67473000</v>
      </c>
      <c r="J305" s="145" t="s">
        <v>17245</v>
      </c>
      <c r="K305" s="35" t="s">
        <v>3744</v>
      </c>
      <c r="L305" s="46">
        <v>75</v>
      </c>
      <c r="M305" s="172">
        <v>11</v>
      </c>
      <c r="N305" s="176" t="s">
        <v>2524</v>
      </c>
      <c r="O305" s="176">
        <v>8902</v>
      </c>
      <c r="P305" s="110" t="s">
        <v>3736</v>
      </c>
      <c r="Q305" s="34" t="s">
        <v>2524</v>
      </c>
      <c r="R305" s="191">
        <v>3.11</v>
      </c>
      <c r="S305" s="46">
        <v>7.4999999999999997E-2</v>
      </c>
      <c r="T305" s="34" t="s">
        <v>2524</v>
      </c>
      <c r="U305" s="43" t="s">
        <v>3738</v>
      </c>
      <c r="V305" s="46">
        <v>3</v>
      </c>
      <c r="W305" s="33" t="s">
        <v>4473</v>
      </c>
      <c r="X305" s="191">
        <v>3</v>
      </c>
      <c r="Y305" s="30" t="s">
        <v>3737</v>
      </c>
      <c r="Z305" s="2481"/>
      <c r="AA305" s="30"/>
      <c r="AB305" s="30"/>
      <c r="AC305" s="348">
        <f t="shared" si="26"/>
        <v>125</v>
      </c>
      <c r="AD305" s="28" t="s">
        <v>4239</v>
      </c>
      <c r="AE305" s="331" t="s">
        <v>698</v>
      </c>
      <c r="AF305" s="2319" t="s">
        <v>6098</v>
      </c>
      <c r="AG305" s="2158"/>
      <c r="AH305" s="2158"/>
      <c r="AI305" s="2158"/>
      <c r="AJ305" s="2552"/>
      <c r="AK305" s="2551">
        <v>3</v>
      </c>
    </row>
    <row r="306" spans="1:39" s="2551" customFormat="1" hidden="1">
      <c r="A306" s="24">
        <f t="shared" si="24"/>
        <v>301</v>
      </c>
      <c r="B306" s="1622" t="s">
        <v>16258</v>
      </c>
      <c r="C306" s="30" t="s">
        <v>2704</v>
      </c>
      <c r="D306" s="30" t="s">
        <v>4472</v>
      </c>
      <c r="E306" s="111" t="s">
        <v>17120</v>
      </c>
      <c r="F306" s="111" t="s">
        <v>17121</v>
      </c>
      <c r="G306" s="2881" t="s">
        <v>3866</v>
      </c>
      <c r="H306" s="33" t="s">
        <v>16663</v>
      </c>
      <c r="I306" s="1826">
        <v>145715300</v>
      </c>
      <c r="J306" s="145" t="s">
        <v>3516</v>
      </c>
      <c r="K306" s="35" t="s">
        <v>3744</v>
      </c>
      <c r="L306" s="46">
        <v>45</v>
      </c>
      <c r="M306" s="172">
        <v>10.8</v>
      </c>
      <c r="N306" s="176" t="s">
        <v>2524</v>
      </c>
      <c r="O306" s="176">
        <v>8895</v>
      </c>
      <c r="P306" s="110" t="s">
        <v>3736</v>
      </c>
      <c r="Q306" s="34" t="s">
        <v>2524</v>
      </c>
      <c r="R306" s="108">
        <v>3.11</v>
      </c>
      <c r="S306" s="46">
        <v>3.76</v>
      </c>
      <c r="T306" s="34" t="s">
        <v>2524</v>
      </c>
      <c r="U306" s="43" t="s">
        <v>3738</v>
      </c>
      <c r="V306" s="46">
        <v>2</v>
      </c>
      <c r="W306" s="33" t="s">
        <v>3867</v>
      </c>
      <c r="X306" s="1978">
        <v>2</v>
      </c>
      <c r="Y306" s="30" t="s">
        <v>3367</v>
      </c>
      <c r="Z306" s="2481"/>
      <c r="AA306" s="30"/>
      <c r="AB306" s="30"/>
      <c r="AC306" s="348">
        <f t="shared" si="26"/>
        <v>125</v>
      </c>
      <c r="AD306" s="28" t="s">
        <v>4239</v>
      </c>
      <c r="AE306" s="331" t="s">
        <v>698</v>
      </c>
      <c r="AF306" s="2319" t="s">
        <v>6098</v>
      </c>
      <c r="AG306" s="2158"/>
      <c r="AH306" s="2158"/>
      <c r="AI306" s="2158"/>
      <c r="AJ306" s="2552"/>
      <c r="AK306" s="2551">
        <v>3</v>
      </c>
    </row>
    <row r="307" spans="1:39" s="2551" customFormat="1" hidden="1">
      <c r="A307" s="24">
        <f t="shared" si="24"/>
        <v>302</v>
      </c>
      <c r="B307" s="1622" t="s">
        <v>16242</v>
      </c>
      <c r="C307" s="30" t="s">
        <v>3859</v>
      </c>
      <c r="D307" s="30" t="s">
        <v>4472</v>
      </c>
      <c r="E307" s="111" t="s">
        <v>13320</v>
      </c>
      <c r="F307" s="111"/>
      <c r="G307" s="2881" t="s">
        <v>3198</v>
      </c>
      <c r="H307" s="33">
        <v>90013214</v>
      </c>
      <c r="I307" s="1826">
        <v>53773000</v>
      </c>
      <c r="J307" s="145" t="s">
        <v>17245</v>
      </c>
      <c r="K307" s="35" t="s">
        <v>3743</v>
      </c>
      <c r="L307" s="46">
        <v>40</v>
      </c>
      <c r="M307" s="172">
        <v>1.3</v>
      </c>
      <c r="N307" s="176" t="s">
        <v>2524</v>
      </c>
      <c r="O307" s="176">
        <v>2350</v>
      </c>
      <c r="P307" s="110" t="s">
        <v>3736</v>
      </c>
      <c r="Q307" s="34" t="s">
        <v>2524</v>
      </c>
      <c r="R307" s="191">
        <v>6.11</v>
      </c>
      <c r="S307" s="46">
        <v>0.03</v>
      </c>
      <c r="T307" s="34" t="s">
        <v>2524</v>
      </c>
      <c r="U307" s="43" t="s">
        <v>3738</v>
      </c>
      <c r="V307" s="46">
        <v>4</v>
      </c>
      <c r="W307" s="33" t="s">
        <v>4473</v>
      </c>
      <c r="X307" s="191">
        <v>4</v>
      </c>
      <c r="Y307" s="30" t="s">
        <v>3740</v>
      </c>
      <c r="Z307" s="2481"/>
      <c r="AA307" s="30"/>
      <c r="AB307" s="30"/>
      <c r="AC307" s="348">
        <f t="shared" si="26"/>
        <v>125</v>
      </c>
      <c r="AD307" s="28" t="s">
        <v>4239</v>
      </c>
      <c r="AE307" s="331" t="s">
        <v>698</v>
      </c>
      <c r="AF307" s="2319" t="s">
        <v>6098</v>
      </c>
      <c r="AG307" s="2158"/>
      <c r="AH307" s="2158"/>
      <c r="AI307" s="2158"/>
      <c r="AJ307" s="2552"/>
      <c r="AK307" s="2551">
        <v>3</v>
      </c>
    </row>
    <row r="308" spans="1:39" s="2551" customFormat="1" hidden="1">
      <c r="A308" s="24">
        <f t="shared" si="24"/>
        <v>303</v>
      </c>
      <c r="B308" s="1622" t="s">
        <v>16243</v>
      </c>
      <c r="C308" s="30" t="s">
        <v>3860</v>
      </c>
      <c r="D308" s="30" t="s">
        <v>4472</v>
      </c>
      <c r="E308" s="111" t="s">
        <v>13319</v>
      </c>
      <c r="F308" s="111"/>
      <c r="G308" s="2881" t="s">
        <v>3198</v>
      </c>
      <c r="H308" s="33">
        <v>90013213</v>
      </c>
      <c r="I308" s="1826">
        <v>67473000</v>
      </c>
      <c r="J308" s="145" t="s">
        <v>17245</v>
      </c>
      <c r="K308" s="126" t="s">
        <v>3739</v>
      </c>
      <c r="L308" s="46">
        <v>50</v>
      </c>
      <c r="M308" s="172">
        <v>10</v>
      </c>
      <c r="N308" s="176" t="s">
        <v>2524</v>
      </c>
      <c r="O308" s="176">
        <v>6545</v>
      </c>
      <c r="P308" s="110" t="s">
        <v>3736</v>
      </c>
      <c r="Q308" s="34" t="s">
        <v>2524</v>
      </c>
      <c r="R308" s="191">
        <v>2.02</v>
      </c>
      <c r="S308" s="46">
        <v>0.1</v>
      </c>
      <c r="T308" s="34" t="s">
        <v>2524</v>
      </c>
      <c r="U308" s="43" t="s">
        <v>3738</v>
      </c>
      <c r="V308" s="46">
        <v>3</v>
      </c>
      <c r="W308" s="33" t="s">
        <v>4473</v>
      </c>
      <c r="X308" s="191">
        <v>3</v>
      </c>
      <c r="Y308" s="30" t="s">
        <v>3737</v>
      </c>
      <c r="Z308" s="2481"/>
      <c r="AA308" s="30"/>
      <c r="AB308" s="30"/>
      <c r="AC308" s="348">
        <f t="shared" si="26"/>
        <v>125</v>
      </c>
      <c r="AD308" s="28" t="s">
        <v>4239</v>
      </c>
      <c r="AE308" s="331" t="s">
        <v>698</v>
      </c>
      <c r="AF308" s="2319" t="s">
        <v>6098</v>
      </c>
      <c r="AG308" s="2158"/>
      <c r="AH308" s="2158"/>
      <c r="AI308" s="2158"/>
      <c r="AJ308" s="2552"/>
      <c r="AK308" s="2551">
        <v>3</v>
      </c>
    </row>
    <row r="309" spans="1:39" hidden="1">
      <c r="A309" s="24">
        <f t="shared" si="24"/>
        <v>304</v>
      </c>
      <c r="B309" s="808" t="s">
        <v>16244</v>
      </c>
      <c r="C309" s="142" t="s">
        <v>3861</v>
      </c>
      <c r="D309" s="142" t="s">
        <v>4472</v>
      </c>
      <c r="E309" s="1979" t="s">
        <v>13319</v>
      </c>
      <c r="F309" s="1979"/>
      <c r="G309" s="2880" t="s">
        <v>3198</v>
      </c>
      <c r="H309" s="143">
        <v>90013213</v>
      </c>
      <c r="I309" s="1828">
        <v>67473000</v>
      </c>
      <c r="J309" s="262" t="s">
        <v>17245</v>
      </c>
      <c r="K309" s="141" t="s">
        <v>3743</v>
      </c>
      <c r="L309" s="153">
        <v>75</v>
      </c>
      <c r="M309" s="1980">
        <v>1.7</v>
      </c>
      <c r="N309" s="176" t="s">
        <v>2524</v>
      </c>
      <c r="O309" s="176">
        <v>4818</v>
      </c>
      <c r="P309" s="110" t="s">
        <v>3736</v>
      </c>
      <c r="Q309" s="150" t="s">
        <v>2524</v>
      </c>
      <c r="R309" s="1981">
        <v>4.8499999999999996</v>
      </c>
      <c r="S309" s="153">
        <v>0.4</v>
      </c>
      <c r="T309" s="150" t="s">
        <v>2524</v>
      </c>
      <c r="U309" s="161" t="s">
        <v>3738</v>
      </c>
      <c r="V309" s="153">
        <v>3</v>
      </c>
      <c r="W309" s="33" t="s">
        <v>4473</v>
      </c>
      <c r="X309" s="1981">
        <v>3</v>
      </c>
      <c r="Y309" s="142" t="s">
        <v>3737</v>
      </c>
      <c r="Z309" s="2484"/>
      <c r="AA309" s="142"/>
      <c r="AB309" s="142"/>
      <c r="AC309" s="348">
        <f t="shared" si="26"/>
        <v>125</v>
      </c>
      <c r="AD309" s="169" t="s">
        <v>4239</v>
      </c>
      <c r="AE309" s="335" t="s">
        <v>698</v>
      </c>
      <c r="AF309" s="2319" t="s">
        <v>6098</v>
      </c>
      <c r="AG309" s="2158"/>
      <c r="AH309" s="2158"/>
      <c r="AI309" s="2158"/>
      <c r="AJ309" s="2552"/>
      <c r="AK309" s="2551">
        <v>3</v>
      </c>
      <c r="AL309" s="2551"/>
    </row>
    <row r="310" spans="1:39" hidden="1">
      <c r="A310" s="24">
        <f t="shared" si="24"/>
        <v>305</v>
      </c>
      <c r="B310" s="808" t="s">
        <v>16228</v>
      </c>
      <c r="C310" s="142" t="s">
        <v>3862</v>
      </c>
      <c r="D310" s="142" t="s">
        <v>4472</v>
      </c>
      <c r="E310" s="1979" t="s">
        <v>13321</v>
      </c>
      <c r="F310" s="1979"/>
      <c r="G310" s="2880" t="s">
        <v>3198</v>
      </c>
      <c r="H310" s="143">
        <v>90013214</v>
      </c>
      <c r="I310" s="1828">
        <v>70213000</v>
      </c>
      <c r="J310" s="262" t="s">
        <v>17245</v>
      </c>
      <c r="K310" s="141" t="s">
        <v>3744</v>
      </c>
      <c r="L310" s="153">
        <v>40</v>
      </c>
      <c r="M310" s="1980">
        <v>23</v>
      </c>
      <c r="N310" s="1976" t="s">
        <v>2524</v>
      </c>
      <c r="O310" s="1976">
        <v>12807</v>
      </c>
      <c r="P310" s="2000" t="s">
        <v>3736</v>
      </c>
      <c r="Q310" s="150" t="s">
        <v>2524</v>
      </c>
      <c r="R310" s="1981">
        <v>15.06</v>
      </c>
      <c r="S310" s="153">
        <v>0.1</v>
      </c>
      <c r="T310" s="150" t="s">
        <v>2524</v>
      </c>
      <c r="U310" s="161" t="s">
        <v>3738</v>
      </c>
      <c r="V310" s="153">
        <v>4</v>
      </c>
      <c r="W310" s="143" t="s">
        <v>4473</v>
      </c>
      <c r="X310" s="1981">
        <v>4</v>
      </c>
      <c r="Y310" s="142" t="s">
        <v>3737</v>
      </c>
      <c r="Z310" s="2484"/>
      <c r="AA310" s="142"/>
      <c r="AB310" s="142"/>
      <c r="AC310" s="348">
        <f t="shared" si="26"/>
        <v>5</v>
      </c>
      <c r="AD310" s="169" t="s">
        <v>4239</v>
      </c>
      <c r="AE310" s="335" t="s">
        <v>1527</v>
      </c>
      <c r="AF310" s="329"/>
      <c r="AG310" s="329"/>
      <c r="AH310" s="329"/>
      <c r="AI310" s="329"/>
      <c r="AJ310" s="2552"/>
      <c r="AK310" s="2551">
        <v>3</v>
      </c>
      <c r="AL310" s="2551"/>
    </row>
    <row r="311" spans="1:39" s="2551" customFormat="1" hidden="1">
      <c r="A311" s="24">
        <f t="shared" si="24"/>
        <v>306</v>
      </c>
      <c r="B311" s="1622" t="s">
        <v>16247</v>
      </c>
      <c r="C311" s="30" t="s">
        <v>4346</v>
      </c>
      <c r="D311" s="30" t="s">
        <v>4472</v>
      </c>
      <c r="E311" s="111" t="s">
        <v>17120</v>
      </c>
      <c r="F311" s="111" t="s">
        <v>17130</v>
      </c>
      <c r="G311" s="2881" t="s">
        <v>3866</v>
      </c>
      <c r="H311" s="33" t="s">
        <v>16662</v>
      </c>
      <c r="I311" s="1826">
        <v>149314200</v>
      </c>
      <c r="J311" s="145" t="s">
        <v>17241</v>
      </c>
      <c r="K311" s="35" t="s">
        <v>3744</v>
      </c>
      <c r="L311" s="46">
        <v>40</v>
      </c>
      <c r="M311" s="172">
        <v>22.6</v>
      </c>
      <c r="N311" s="176" t="s">
        <v>2524</v>
      </c>
      <c r="O311" s="176">
        <v>12807</v>
      </c>
      <c r="P311" s="110" t="s">
        <v>3736</v>
      </c>
      <c r="Q311" s="46"/>
      <c r="R311" s="191">
        <v>15.06</v>
      </c>
      <c r="S311" s="43" t="s">
        <v>3368</v>
      </c>
      <c r="T311" s="34" t="s">
        <v>2524</v>
      </c>
      <c r="U311" s="43" t="s">
        <v>3738</v>
      </c>
      <c r="V311" s="46">
        <v>2</v>
      </c>
      <c r="W311" s="33" t="s">
        <v>3867</v>
      </c>
      <c r="X311" s="1988">
        <v>2</v>
      </c>
      <c r="Y311" s="30" t="s">
        <v>3367</v>
      </c>
      <c r="Z311" s="2481"/>
      <c r="AA311" s="30"/>
      <c r="AB311" s="30"/>
      <c r="AC311" s="348">
        <f t="shared" si="26"/>
        <v>5</v>
      </c>
      <c r="AD311" s="28" t="s">
        <v>4239</v>
      </c>
      <c r="AE311" s="331" t="s">
        <v>1527</v>
      </c>
      <c r="AF311" s="329"/>
      <c r="AG311" s="329"/>
      <c r="AH311" s="329"/>
      <c r="AI311" s="329"/>
      <c r="AJ311" s="2552"/>
      <c r="AK311" s="2551">
        <v>3</v>
      </c>
    </row>
    <row r="312" spans="1:39" s="2551" customFormat="1" hidden="1">
      <c r="A312" s="24">
        <f t="shared" si="24"/>
        <v>307</v>
      </c>
      <c r="B312" s="1794" t="s">
        <v>15882</v>
      </c>
      <c r="C312" s="28" t="s">
        <v>4818</v>
      </c>
      <c r="D312" s="44" t="s">
        <v>4872</v>
      </c>
      <c r="E312" s="29" t="s">
        <v>13330</v>
      </c>
      <c r="F312" s="29"/>
      <c r="G312" s="2876" t="s">
        <v>3581</v>
      </c>
      <c r="H312" s="29" t="s">
        <v>16913</v>
      </c>
      <c r="I312" s="1825"/>
      <c r="J312" s="192" t="s">
        <v>17223</v>
      </c>
      <c r="K312" s="164" t="s">
        <v>3885</v>
      </c>
      <c r="L312" s="181">
        <v>58</v>
      </c>
      <c r="M312" s="173">
        <v>7.1</v>
      </c>
      <c r="N312" s="175">
        <v>95200</v>
      </c>
      <c r="O312" s="175">
        <v>89000</v>
      </c>
      <c r="P312" s="29" t="s">
        <v>818</v>
      </c>
      <c r="Q312" s="181">
        <v>985</v>
      </c>
      <c r="R312" s="197" t="s">
        <v>2524</v>
      </c>
      <c r="S312" s="181">
        <v>4</v>
      </c>
      <c r="T312" s="181">
        <v>8.17</v>
      </c>
      <c r="U312" s="181" t="s">
        <v>2666</v>
      </c>
      <c r="V312" s="181">
        <v>5</v>
      </c>
      <c r="W312" s="29" t="s">
        <v>3867</v>
      </c>
      <c r="X312" s="186">
        <v>3</v>
      </c>
      <c r="Y312" s="192" t="s">
        <v>2658</v>
      </c>
      <c r="Z312" s="2477">
        <v>40731</v>
      </c>
      <c r="AA312" s="44" t="s">
        <v>272</v>
      </c>
      <c r="AB312" s="28"/>
      <c r="AC312" s="348" t="str">
        <f t="shared" si="26"/>
        <v xml:space="preserve"> </v>
      </c>
      <c r="AD312" s="28"/>
      <c r="AE312" s="331"/>
      <c r="AF312" s="2158"/>
      <c r="AG312" s="2158"/>
      <c r="AH312" s="2158"/>
      <c r="AI312" s="2158"/>
      <c r="AJ312" s="2552"/>
      <c r="AK312" s="2551">
        <v>10</v>
      </c>
      <c r="AM312" s="2551" t="s">
        <v>19938</v>
      </c>
    </row>
    <row r="313" spans="1:39" s="2551" customFormat="1" hidden="1">
      <c r="A313" s="24">
        <f t="shared" si="24"/>
        <v>308</v>
      </c>
      <c r="B313" s="1794" t="s">
        <v>15957</v>
      </c>
      <c r="C313" s="28" t="s">
        <v>4819</v>
      </c>
      <c r="D313" s="44" t="s">
        <v>84</v>
      </c>
      <c r="E313" s="29" t="s">
        <v>4442</v>
      </c>
      <c r="F313" s="2041" t="s">
        <v>17418</v>
      </c>
      <c r="G313" s="2876" t="s">
        <v>559</v>
      </c>
      <c r="H313" s="29" t="str">
        <f t="shared" ref="H313:H340" si="28">IF(ISERROR(INDEX(data_koso,MATCH(B313,item_koso,0),2))," ",INDEX(data_koso,MATCH(B313,item_koso,0),2))</f>
        <v xml:space="preserve"> </v>
      </c>
      <c r="I313" s="1825"/>
      <c r="J313" s="192" t="s">
        <v>3516</v>
      </c>
      <c r="K313" s="165" t="s">
        <v>3796</v>
      </c>
      <c r="L313" s="181">
        <v>10</v>
      </c>
      <c r="M313" s="173">
        <v>7</v>
      </c>
      <c r="N313" s="175">
        <v>2</v>
      </c>
      <c r="O313" s="34" t="s">
        <v>2524</v>
      </c>
      <c r="P313" s="29" t="s">
        <v>1222</v>
      </c>
      <c r="Q313" s="181">
        <v>16.28</v>
      </c>
      <c r="R313" s="197" t="s">
        <v>2524</v>
      </c>
      <c r="S313" s="181">
        <v>5.33</v>
      </c>
      <c r="T313" s="181">
        <v>25</v>
      </c>
      <c r="U313" s="181" t="s">
        <v>2664</v>
      </c>
      <c r="V313" s="181">
        <v>1</v>
      </c>
      <c r="W313" s="29" t="s">
        <v>3867</v>
      </c>
      <c r="X313" s="186">
        <v>1.5</v>
      </c>
      <c r="Y313" s="192" t="s">
        <v>2662</v>
      </c>
      <c r="Z313" s="2477"/>
      <c r="AA313" s="44" t="s">
        <v>272</v>
      </c>
      <c r="AB313" s="28"/>
      <c r="AC313" s="348" t="str">
        <f t="shared" si="26"/>
        <v xml:space="preserve"> </v>
      </c>
      <c r="AD313" s="28"/>
      <c r="AE313" s="331"/>
      <c r="AF313" s="2158"/>
      <c r="AG313" s="2158"/>
      <c r="AH313" s="2158"/>
      <c r="AI313" s="2158"/>
      <c r="AJ313" s="2552"/>
      <c r="AK313" s="2551">
        <v>10</v>
      </c>
      <c r="AM313" s="2551" t="s">
        <v>19938</v>
      </c>
    </row>
    <row r="314" spans="1:39" s="2551" customFormat="1" hidden="1">
      <c r="A314" s="24">
        <f t="shared" si="24"/>
        <v>309</v>
      </c>
      <c r="B314" s="1794" t="s">
        <v>15958</v>
      </c>
      <c r="C314" s="28" t="s">
        <v>4820</v>
      </c>
      <c r="D314" s="44" t="s">
        <v>1352</v>
      </c>
      <c r="E314" s="29" t="s">
        <v>4443</v>
      </c>
      <c r="F314" s="2041" t="s">
        <v>17397</v>
      </c>
      <c r="G314" s="2876" t="s">
        <v>559</v>
      </c>
      <c r="H314" s="29" t="str">
        <f t="shared" si="28"/>
        <v xml:space="preserve"> </v>
      </c>
      <c r="I314" s="1825"/>
      <c r="J314" s="192" t="s">
        <v>17265</v>
      </c>
      <c r="K314" s="164" t="s">
        <v>3796</v>
      </c>
      <c r="L314" s="181">
        <v>40</v>
      </c>
      <c r="M314" s="173">
        <v>22</v>
      </c>
      <c r="N314" s="34" t="s">
        <v>2524</v>
      </c>
      <c r="O314" s="175">
        <v>11860</v>
      </c>
      <c r="P314" s="29" t="s">
        <v>818</v>
      </c>
      <c r="Q314" s="181">
        <v>464</v>
      </c>
      <c r="R314" s="197" t="s">
        <v>2524</v>
      </c>
      <c r="S314" s="181">
        <v>0.5</v>
      </c>
      <c r="T314" s="181">
        <v>29</v>
      </c>
      <c r="U314" s="181" t="s">
        <v>2664</v>
      </c>
      <c r="V314" s="181">
        <v>4</v>
      </c>
      <c r="W314" s="29" t="s">
        <v>3867</v>
      </c>
      <c r="X314" s="186">
        <v>3</v>
      </c>
      <c r="Y314" s="192" t="s">
        <v>2662</v>
      </c>
      <c r="Z314" s="2477"/>
      <c r="AA314" s="44" t="s">
        <v>272</v>
      </c>
      <c r="AB314" s="28"/>
      <c r="AC314" s="348" t="str">
        <f t="shared" si="26"/>
        <v xml:space="preserve"> </v>
      </c>
      <c r="AD314" s="28"/>
      <c r="AE314" s="331"/>
      <c r="AF314" s="2158"/>
      <c r="AG314" s="2158"/>
      <c r="AH314" s="2158"/>
      <c r="AI314" s="2158"/>
      <c r="AJ314" s="2552"/>
      <c r="AK314" s="2551">
        <v>10</v>
      </c>
      <c r="AM314" s="2551" t="s">
        <v>19938</v>
      </c>
    </row>
    <row r="315" spans="1:39" s="2551" customFormat="1" hidden="1">
      <c r="A315" s="24">
        <f t="shared" si="24"/>
        <v>310</v>
      </c>
      <c r="B315" s="1794" t="s">
        <v>15965</v>
      </c>
      <c r="C315" s="28" t="s">
        <v>4821</v>
      </c>
      <c r="D315" s="44" t="s">
        <v>94</v>
      </c>
      <c r="E315" s="29" t="s">
        <v>4446</v>
      </c>
      <c r="F315" s="2041" t="s">
        <v>17398</v>
      </c>
      <c r="G315" s="2876" t="s">
        <v>559</v>
      </c>
      <c r="H315" s="29" t="str">
        <f t="shared" si="28"/>
        <v xml:space="preserve"> </v>
      </c>
      <c r="I315" s="1825"/>
      <c r="J315" s="192" t="s">
        <v>17219</v>
      </c>
      <c r="K315" s="164" t="s">
        <v>552</v>
      </c>
      <c r="L315" s="181">
        <v>40</v>
      </c>
      <c r="M315" s="173">
        <v>6</v>
      </c>
      <c r="N315" s="175">
        <v>20</v>
      </c>
      <c r="O315" s="175">
        <v>2</v>
      </c>
      <c r="P315" s="29" t="s">
        <v>2528</v>
      </c>
      <c r="Q315" s="181">
        <v>8.2899999999999991</v>
      </c>
      <c r="R315" s="186">
        <v>28</v>
      </c>
      <c r="S315" s="181">
        <v>4</v>
      </c>
      <c r="T315" s="181">
        <v>6</v>
      </c>
      <c r="U315" s="181" t="s">
        <v>4793</v>
      </c>
      <c r="V315" s="24" t="s">
        <v>2663</v>
      </c>
      <c r="W315" s="29" t="s">
        <v>3867</v>
      </c>
      <c r="X315" s="187" t="s">
        <v>2663</v>
      </c>
      <c r="Y315" s="192" t="s">
        <v>2658</v>
      </c>
      <c r="Z315" s="2477"/>
      <c r="AA315" s="44" t="s">
        <v>272</v>
      </c>
      <c r="AB315" s="28"/>
      <c r="AC315" s="348" t="str">
        <f t="shared" si="26"/>
        <v xml:space="preserve"> </v>
      </c>
      <c r="AD315" s="28"/>
      <c r="AE315" s="331"/>
      <c r="AF315" s="2158"/>
      <c r="AG315" s="2158"/>
      <c r="AH315" s="2158"/>
      <c r="AI315" s="2158"/>
      <c r="AJ315" s="2552"/>
      <c r="AK315" s="2551">
        <v>11</v>
      </c>
      <c r="AM315" s="2551" t="s">
        <v>19938</v>
      </c>
    </row>
    <row r="316" spans="1:39" s="2551" customFormat="1" hidden="1">
      <c r="A316" s="24">
        <f t="shared" si="24"/>
        <v>311</v>
      </c>
      <c r="B316" s="1794" t="s">
        <v>15966</v>
      </c>
      <c r="C316" s="28" t="s">
        <v>4822</v>
      </c>
      <c r="D316" s="44" t="s">
        <v>94</v>
      </c>
      <c r="E316" s="29" t="s">
        <v>4446</v>
      </c>
      <c r="F316" s="2041" t="s">
        <v>17399</v>
      </c>
      <c r="G316" s="165" t="s">
        <v>559</v>
      </c>
      <c r="H316" s="29" t="str">
        <f t="shared" si="28"/>
        <v xml:space="preserve"> </v>
      </c>
      <c r="I316" s="1825"/>
      <c r="J316" s="192" t="s">
        <v>17223</v>
      </c>
      <c r="K316" s="164" t="s">
        <v>552</v>
      </c>
      <c r="L316" s="181">
        <v>68</v>
      </c>
      <c r="M316" s="173">
        <v>2</v>
      </c>
      <c r="N316" s="175">
        <v>20</v>
      </c>
      <c r="O316" s="175">
        <v>2</v>
      </c>
      <c r="P316" s="29" t="s">
        <v>2528</v>
      </c>
      <c r="Q316" s="181">
        <v>8.2899999999999991</v>
      </c>
      <c r="R316" s="186">
        <v>28</v>
      </c>
      <c r="S316" s="181">
        <v>1.95</v>
      </c>
      <c r="T316" s="181">
        <v>2</v>
      </c>
      <c r="U316" s="181" t="s">
        <v>2666</v>
      </c>
      <c r="V316" s="181">
        <v>1</v>
      </c>
      <c r="W316" s="29" t="s">
        <v>3867</v>
      </c>
      <c r="X316" s="186">
        <v>1</v>
      </c>
      <c r="Y316" s="192" t="s">
        <v>2658</v>
      </c>
      <c r="Z316" s="2477"/>
      <c r="AA316" s="44" t="s">
        <v>272</v>
      </c>
      <c r="AB316" s="28"/>
      <c r="AC316" s="348" t="str">
        <f t="shared" si="26"/>
        <v xml:space="preserve"> </v>
      </c>
      <c r="AD316" s="28"/>
      <c r="AE316" s="331"/>
      <c r="AF316" s="2158"/>
      <c r="AG316" s="2158"/>
      <c r="AH316" s="2158"/>
      <c r="AI316" s="2158"/>
      <c r="AJ316" s="2552"/>
      <c r="AK316" s="2551">
        <v>11</v>
      </c>
      <c r="AM316" s="2551" t="s">
        <v>19938</v>
      </c>
    </row>
    <row r="317" spans="1:39" s="2551" customFormat="1" hidden="1">
      <c r="A317" s="24">
        <f t="shared" si="24"/>
        <v>312</v>
      </c>
      <c r="B317" s="1794" t="s">
        <v>15976</v>
      </c>
      <c r="C317" s="28" t="s">
        <v>1502</v>
      </c>
      <c r="D317" s="44" t="s">
        <v>866</v>
      </c>
      <c r="E317" s="29" t="s">
        <v>4442</v>
      </c>
      <c r="F317" s="2041" t="s">
        <v>17400</v>
      </c>
      <c r="G317" s="165" t="s">
        <v>559</v>
      </c>
      <c r="H317" s="29" t="str">
        <f t="shared" si="28"/>
        <v xml:space="preserve"> </v>
      </c>
      <c r="I317" s="1825"/>
      <c r="J317" s="192" t="s">
        <v>3516</v>
      </c>
      <c r="K317" s="164" t="s">
        <v>3892</v>
      </c>
      <c r="L317" s="181">
        <v>40</v>
      </c>
      <c r="M317" s="173">
        <v>21.6</v>
      </c>
      <c r="N317" s="34" t="s">
        <v>2524</v>
      </c>
      <c r="O317" s="175">
        <v>11866</v>
      </c>
      <c r="P317" s="29" t="s">
        <v>2528</v>
      </c>
      <c r="Q317" s="181">
        <v>12.8</v>
      </c>
      <c r="R317" s="186">
        <v>14.9</v>
      </c>
      <c r="S317" s="181">
        <v>2.6</v>
      </c>
      <c r="T317" s="181">
        <v>22</v>
      </c>
      <c r="U317" s="181" t="s">
        <v>2664</v>
      </c>
      <c r="V317" s="181">
        <v>5</v>
      </c>
      <c r="W317" s="29" t="s">
        <v>3867</v>
      </c>
      <c r="X317" s="186">
        <v>3</v>
      </c>
      <c r="Y317" s="192" t="s">
        <v>2662</v>
      </c>
      <c r="Z317" s="2477"/>
      <c r="AA317" s="44" t="s">
        <v>272</v>
      </c>
      <c r="AB317" s="28"/>
      <c r="AC317" s="348" t="str">
        <f t="shared" ref="AC317:AC341" si="29">IF(ISERROR(INDEX(data,MATCH(LEN(AE317),item,0),2))," ",INDEX(data,MATCH(LEN(AE317),item,0),2))</f>
        <v xml:space="preserve"> </v>
      </c>
      <c r="AD317" s="28"/>
      <c r="AE317" s="331"/>
      <c r="AF317" s="2158"/>
      <c r="AG317" s="2158"/>
      <c r="AH317" s="2158"/>
      <c r="AI317" s="2158"/>
      <c r="AJ317" s="2552"/>
      <c r="AK317" s="2551">
        <v>12</v>
      </c>
      <c r="AM317" s="2551" t="s">
        <v>19938</v>
      </c>
    </row>
    <row r="318" spans="1:39" s="2551" customFormat="1" hidden="1">
      <c r="A318" s="24">
        <f t="shared" si="24"/>
        <v>313</v>
      </c>
      <c r="B318" s="1794" t="s">
        <v>15979</v>
      </c>
      <c r="C318" s="28" t="s">
        <v>3647</v>
      </c>
      <c r="D318" s="44" t="s">
        <v>1787</v>
      </c>
      <c r="E318" s="29" t="s">
        <v>4446</v>
      </c>
      <c r="F318" s="2041" t="s">
        <v>17419</v>
      </c>
      <c r="G318" s="165" t="s">
        <v>559</v>
      </c>
      <c r="H318" s="29" t="str">
        <f t="shared" si="28"/>
        <v xml:space="preserve"> </v>
      </c>
      <c r="I318" s="1825"/>
      <c r="J318" s="192" t="s">
        <v>17225</v>
      </c>
      <c r="K318" s="164" t="s">
        <v>3893</v>
      </c>
      <c r="L318" s="181">
        <v>20</v>
      </c>
      <c r="M318" s="173">
        <v>4.5</v>
      </c>
      <c r="N318" s="34" t="s">
        <v>2524</v>
      </c>
      <c r="O318" s="175">
        <v>180</v>
      </c>
      <c r="P318" s="29" t="s">
        <v>2528</v>
      </c>
      <c r="Q318" s="181">
        <v>4.75</v>
      </c>
      <c r="R318" s="186">
        <v>21.3</v>
      </c>
      <c r="S318" s="181">
        <v>2.5</v>
      </c>
      <c r="T318" s="181">
        <v>4.5</v>
      </c>
      <c r="U318" s="181" t="s">
        <v>4792</v>
      </c>
      <c r="V318" s="181">
        <v>1.5</v>
      </c>
      <c r="W318" s="29" t="s">
        <v>3867</v>
      </c>
      <c r="X318" s="186">
        <v>1.5</v>
      </c>
      <c r="Y318" s="192" t="s">
        <v>2658</v>
      </c>
      <c r="Z318" s="2477"/>
      <c r="AA318" s="44" t="s">
        <v>272</v>
      </c>
      <c r="AB318" s="28"/>
      <c r="AC318" s="348" t="str">
        <f t="shared" si="29"/>
        <v xml:space="preserve"> </v>
      </c>
      <c r="AD318" s="28"/>
      <c r="AE318" s="331"/>
      <c r="AF318" s="2158"/>
      <c r="AG318" s="2158"/>
      <c r="AH318" s="2158"/>
      <c r="AI318" s="2158"/>
      <c r="AJ318" s="2552"/>
      <c r="AK318" s="2551">
        <v>12</v>
      </c>
      <c r="AM318" s="2551" t="s">
        <v>19938</v>
      </c>
    </row>
    <row r="319" spans="1:39" s="2551" customFormat="1" hidden="1">
      <c r="A319" s="24">
        <f t="shared" si="24"/>
        <v>314</v>
      </c>
      <c r="B319" s="1794" t="s">
        <v>15981</v>
      </c>
      <c r="C319" s="28" t="s">
        <v>4823</v>
      </c>
      <c r="D319" s="44" t="s">
        <v>1787</v>
      </c>
      <c r="E319" s="29" t="s">
        <v>4444</v>
      </c>
      <c r="F319" s="2041" t="s">
        <v>17420</v>
      </c>
      <c r="G319" s="165" t="s">
        <v>559</v>
      </c>
      <c r="H319" s="29" t="str">
        <f t="shared" si="28"/>
        <v xml:space="preserve"> </v>
      </c>
      <c r="I319" s="1825"/>
      <c r="J319" s="192" t="s">
        <v>17225</v>
      </c>
      <c r="K319" s="164" t="s">
        <v>3893</v>
      </c>
      <c r="L319" s="181">
        <v>20</v>
      </c>
      <c r="M319" s="173">
        <v>14.8</v>
      </c>
      <c r="N319" s="175">
        <v>1174</v>
      </c>
      <c r="O319" s="175">
        <v>587</v>
      </c>
      <c r="P319" s="29" t="s">
        <v>2528</v>
      </c>
      <c r="Q319" s="181">
        <v>13.7</v>
      </c>
      <c r="R319" s="186">
        <v>20.6</v>
      </c>
      <c r="S319" s="181">
        <v>12.8</v>
      </c>
      <c r="T319" s="181">
        <v>15</v>
      </c>
      <c r="U319" s="181" t="s">
        <v>2664</v>
      </c>
      <c r="V319" s="181">
        <v>1.5</v>
      </c>
      <c r="W319" s="29" t="s">
        <v>3867</v>
      </c>
      <c r="X319" s="186">
        <v>1.5</v>
      </c>
      <c r="Y319" s="192" t="s">
        <v>2662</v>
      </c>
      <c r="Z319" s="2477"/>
      <c r="AA319" s="44" t="s">
        <v>272</v>
      </c>
      <c r="AB319" s="28"/>
      <c r="AC319" s="348" t="str">
        <f t="shared" si="29"/>
        <v xml:space="preserve"> </v>
      </c>
      <c r="AD319" s="28"/>
      <c r="AE319" s="331"/>
      <c r="AF319" s="2158"/>
      <c r="AG319" s="2158"/>
      <c r="AH319" s="2158"/>
      <c r="AI319" s="2158"/>
      <c r="AJ319" s="2552"/>
      <c r="AK319" s="2551">
        <v>13</v>
      </c>
      <c r="AM319" s="2551" t="s">
        <v>19938</v>
      </c>
    </row>
    <row r="320" spans="1:39" s="2551" customFormat="1" hidden="1">
      <c r="A320" s="24">
        <f t="shared" si="24"/>
        <v>315</v>
      </c>
      <c r="B320" s="1794" t="s">
        <v>16000</v>
      </c>
      <c r="C320" s="28" t="s">
        <v>4824</v>
      </c>
      <c r="D320" s="44" t="s">
        <v>4825</v>
      </c>
      <c r="E320" s="29" t="s">
        <v>4442</v>
      </c>
      <c r="F320" s="2041" t="s">
        <v>17421</v>
      </c>
      <c r="G320" s="165" t="s">
        <v>559</v>
      </c>
      <c r="H320" s="29" t="str">
        <f t="shared" si="28"/>
        <v xml:space="preserve"> </v>
      </c>
      <c r="I320" s="1825"/>
      <c r="J320" s="192" t="s">
        <v>17227</v>
      </c>
      <c r="K320" s="164" t="s">
        <v>520</v>
      </c>
      <c r="L320" s="181">
        <v>20</v>
      </c>
      <c r="M320" s="173">
        <v>5.8</v>
      </c>
      <c r="N320" s="175">
        <v>800</v>
      </c>
      <c r="O320" s="175">
        <v>0</v>
      </c>
      <c r="P320" s="29" t="s">
        <v>2528</v>
      </c>
      <c r="Q320" s="181">
        <v>11.9</v>
      </c>
      <c r="R320" s="186">
        <v>39.700000000000003</v>
      </c>
      <c r="S320" s="181">
        <v>5.77</v>
      </c>
      <c r="T320" s="181">
        <v>5.8</v>
      </c>
      <c r="U320" s="181" t="s">
        <v>2667</v>
      </c>
      <c r="V320" s="181">
        <v>2.5</v>
      </c>
      <c r="W320" s="29" t="s">
        <v>3867</v>
      </c>
      <c r="X320" s="186">
        <v>2</v>
      </c>
      <c r="Y320" s="192" t="s">
        <v>2658</v>
      </c>
      <c r="Z320" s="2477"/>
      <c r="AA320" s="44" t="s">
        <v>272</v>
      </c>
      <c r="AB320" s="28"/>
      <c r="AC320" s="348" t="str">
        <f t="shared" si="29"/>
        <v xml:space="preserve"> </v>
      </c>
      <c r="AD320" s="28"/>
      <c r="AE320" s="331"/>
      <c r="AF320" s="2158"/>
      <c r="AG320" s="2158"/>
      <c r="AH320" s="2158"/>
      <c r="AI320" s="2158"/>
      <c r="AJ320" s="2552"/>
      <c r="AK320" s="2551">
        <v>15</v>
      </c>
      <c r="AM320" s="2551" t="s">
        <v>19938</v>
      </c>
    </row>
    <row r="321" spans="1:39" s="2551" customFormat="1" hidden="1">
      <c r="A321" s="24">
        <f t="shared" si="24"/>
        <v>316</v>
      </c>
      <c r="B321" s="1794" t="s">
        <v>16002</v>
      </c>
      <c r="C321" s="28" t="s">
        <v>4826</v>
      </c>
      <c r="D321" s="44" t="s">
        <v>4827</v>
      </c>
      <c r="E321" s="29" t="s">
        <v>4446</v>
      </c>
      <c r="F321" s="2041" t="s">
        <v>17422</v>
      </c>
      <c r="G321" s="165" t="s">
        <v>559</v>
      </c>
      <c r="H321" s="29" t="str">
        <f t="shared" si="28"/>
        <v xml:space="preserve"> </v>
      </c>
      <c r="I321" s="1825"/>
      <c r="J321" s="192" t="s">
        <v>17226</v>
      </c>
      <c r="K321" s="164" t="s">
        <v>520</v>
      </c>
      <c r="L321" s="181">
        <v>20</v>
      </c>
      <c r="M321" s="173">
        <v>5.8</v>
      </c>
      <c r="N321" s="175">
        <v>800</v>
      </c>
      <c r="O321" s="175">
        <v>358</v>
      </c>
      <c r="P321" s="29" t="s">
        <v>2528</v>
      </c>
      <c r="Q321" s="181">
        <v>11.9</v>
      </c>
      <c r="R321" s="186">
        <v>39.700000000000003</v>
      </c>
      <c r="S321" s="181">
        <v>3.8</v>
      </c>
      <c r="T321" s="181">
        <v>5.8</v>
      </c>
      <c r="U321" s="181" t="s">
        <v>2667</v>
      </c>
      <c r="V321" s="181">
        <v>2</v>
      </c>
      <c r="W321" s="29" t="s">
        <v>3867</v>
      </c>
      <c r="X321" s="186">
        <v>1.5</v>
      </c>
      <c r="Y321" s="192" t="s">
        <v>2658</v>
      </c>
      <c r="Z321" s="2477"/>
      <c r="AA321" s="44" t="s">
        <v>272</v>
      </c>
      <c r="AB321" s="28"/>
      <c r="AC321" s="348" t="str">
        <f t="shared" si="29"/>
        <v xml:space="preserve"> </v>
      </c>
      <c r="AD321" s="28"/>
      <c r="AE321" s="331"/>
      <c r="AF321" s="2158"/>
      <c r="AG321" s="2158"/>
      <c r="AH321" s="2158"/>
      <c r="AI321" s="2158"/>
      <c r="AJ321" s="2552"/>
      <c r="AK321" s="2551">
        <v>15</v>
      </c>
      <c r="AM321" s="2551" t="s">
        <v>19938</v>
      </c>
    </row>
    <row r="322" spans="1:39" s="2551" customFormat="1" hidden="1">
      <c r="A322" s="24">
        <f t="shared" si="24"/>
        <v>317</v>
      </c>
      <c r="B322" s="1794" t="s">
        <v>16004</v>
      </c>
      <c r="C322" s="28" t="s">
        <v>202</v>
      </c>
      <c r="D322" s="44" t="s">
        <v>3379</v>
      </c>
      <c r="E322" s="29" t="s">
        <v>4446</v>
      </c>
      <c r="F322" s="2041" t="s">
        <v>17423</v>
      </c>
      <c r="G322" s="165" t="s">
        <v>559</v>
      </c>
      <c r="H322" s="29" t="str">
        <f t="shared" si="28"/>
        <v xml:space="preserve"> </v>
      </c>
      <c r="I322" s="1825"/>
      <c r="J322" s="192" t="s">
        <v>17226</v>
      </c>
      <c r="K322" s="164" t="s">
        <v>280</v>
      </c>
      <c r="L322" s="181">
        <v>133</v>
      </c>
      <c r="M322" s="173">
        <v>2</v>
      </c>
      <c r="N322" s="175">
        <v>11500</v>
      </c>
      <c r="O322" s="175">
        <v>1000</v>
      </c>
      <c r="P322" s="29" t="s">
        <v>818</v>
      </c>
      <c r="Q322" s="181">
        <v>931</v>
      </c>
      <c r="R322" s="197" t="s">
        <v>2524</v>
      </c>
      <c r="S322" s="181">
        <v>1.8</v>
      </c>
      <c r="T322" s="181">
        <v>6</v>
      </c>
      <c r="U322" s="181" t="s">
        <v>2666</v>
      </c>
      <c r="V322" s="181">
        <v>4</v>
      </c>
      <c r="W322" s="29" t="s">
        <v>3867</v>
      </c>
      <c r="X322" s="186">
        <v>2</v>
      </c>
      <c r="Y322" s="192" t="s">
        <v>2658</v>
      </c>
      <c r="Z322" s="2477"/>
      <c r="AA322" s="44" t="s">
        <v>272</v>
      </c>
      <c r="AB322" s="28"/>
      <c r="AC322" s="348" t="str">
        <f t="shared" si="29"/>
        <v xml:space="preserve"> </v>
      </c>
      <c r="AD322" s="28"/>
      <c r="AE322" s="331"/>
      <c r="AF322" s="2158"/>
      <c r="AG322" s="2158"/>
      <c r="AH322" s="2158"/>
      <c r="AI322" s="2158"/>
      <c r="AJ322" s="2552"/>
      <c r="AK322" s="2551">
        <v>16</v>
      </c>
      <c r="AM322" s="2551" t="s">
        <v>19938</v>
      </c>
    </row>
    <row r="323" spans="1:39" s="2551" customFormat="1" hidden="1">
      <c r="A323" s="24">
        <f t="shared" si="24"/>
        <v>318</v>
      </c>
      <c r="B323" s="1794" t="s">
        <v>16013</v>
      </c>
      <c r="C323" s="28" t="s">
        <v>203</v>
      </c>
      <c r="D323" s="44" t="s">
        <v>2566</v>
      </c>
      <c r="E323" s="29" t="s">
        <v>4446</v>
      </c>
      <c r="F323" s="2041" t="s">
        <v>17424</v>
      </c>
      <c r="G323" s="165" t="s">
        <v>559</v>
      </c>
      <c r="H323" s="29" t="str">
        <f t="shared" si="28"/>
        <v xml:space="preserve"> </v>
      </c>
      <c r="I323" s="1825"/>
      <c r="J323" s="192" t="s">
        <v>17228</v>
      </c>
      <c r="K323" s="164" t="s">
        <v>552</v>
      </c>
      <c r="L323" s="181">
        <v>40</v>
      </c>
      <c r="M323" s="173">
        <v>0.5</v>
      </c>
      <c r="N323" s="175">
        <v>20</v>
      </c>
      <c r="O323" s="175">
        <v>3</v>
      </c>
      <c r="P323" s="29" t="s">
        <v>2528</v>
      </c>
      <c r="Q323" s="34" t="s">
        <v>2524</v>
      </c>
      <c r="R323" s="186">
        <v>28</v>
      </c>
      <c r="S323" s="181">
        <v>1.4</v>
      </c>
      <c r="T323" s="181">
        <v>2</v>
      </c>
      <c r="U323" s="181" t="s">
        <v>4794</v>
      </c>
      <c r="V323" s="24" t="s">
        <v>2663</v>
      </c>
      <c r="W323" s="29" t="s">
        <v>3867</v>
      </c>
      <c r="X323" s="187" t="s">
        <v>2663</v>
      </c>
      <c r="Y323" s="192" t="s">
        <v>2658</v>
      </c>
      <c r="Z323" s="2477"/>
      <c r="AA323" s="44" t="s">
        <v>272</v>
      </c>
      <c r="AB323" s="28"/>
      <c r="AC323" s="348" t="str">
        <f t="shared" si="29"/>
        <v xml:space="preserve"> </v>
      </c>
      <c r="AD323" s="28"/>
      <c r="AE323" s="331"/>
      <c r="AF323" s="2158"/>
      <c r="AG323" s="2158"/>
      <c r="AH323" s="2158"/>
      <c r="AI323" s="2158"/>
      <c r="AJ323" s="2552"/>
      <c r="AK323" s="2551">
        <v>21</v>
      </c>
      <c r="AM323" s="2551" t="s">
        <v>19938</v>
      </c>
    </row>
    <row r="324" spans="1:39" hidden="1">
      <c r="A324" s="24">
        <f t="shared" si="24"/>
        <v>319</v>
      </c>
      <c r="B324" s="1794" t="s">
        <v>16023</v>
      </c>
      <c r="C324" s="28" t="s">
        <v>204</v>
      </c>
      <c r="D324" s="44" t="s">
        <v>1612</v>
      </c>
      <c r="E324" s="29" t="s">
        <v>2413</v>
      </c>
      <c r="F324" s="2041" t="s">
        <v>17425</v>
      </c>
      <c r="G324" s="165" t="s">
        <v>559</v>
      </c>
      <c r="H324" s="29" t="str">
        <f t="shared" si="28"/>
        <v xml:space="preserve"> </v>
      </c>
      <c r="I324" s="1825"/>
      <c r="J324" s="192" t="s">
        <v>17229</v>
      </c>
      <c r="K324" s="164" t="s">
        <v>519</v>
      </c>
      <c r="L324" s="181">
        <v>45</v>
      </c>
      <c r="M324" s="173">
        <v>41.8</v>
      </c>
      <c r="N324" s="175">
        <v>100</v>
      </c>
      <c r="O324" s="175">
        <v>0</v>
      </c>
      <c r="P324" s="29" t="s">
        <v>2528</v>
      </c>
      <c r="Q324" s="181">
        <v>3.09</v>
      </c>
      <c r="R324" s="186">
        <v>2.08</v>
      </c>
      <c r="S324" s="181">
        <v>21.8</v>
      </c>
      <c r="T324" s="181">
        <v>42</v>
      </c>
      <c r="U324" s="181" t="s">
        <v>2657</v>
      </c>
      <c r="V324" s="24" t="s">
        <v>2663</v>
      </c>
      <c r="W324" s="29" t="s">
        <v>3867</v>
      </c>
      <c r="X324" s="187" t="s">
        <v>2663</v>
      </c>
      <c r="Y324" s="192" t="s">
        <v>2661</v>
      </c>
      <c r="Z324" s="2477"/>
      <c r="AA324" s="44" t="s">
        <v>272</v>
      </c>
      <c r="AB324" s="28"/>
      <c r="AC324" s="348" t="str">
        <f t="shared" si="29"/>
        <v xml:space="preserve"> </v>
      </c>
      <c r="AD324" s="28"/>
      <c r="AE324" s="331"/>
      <c r="AF324" s="2158"/>
      <c r="AG324" s="2158"/>
      <c r="AH324" s="2158"/>
      <c r="AI324" s="2158"/>
      <c r="AJ324" s="2552"/>
      <c r="AK324" s="2551">
        <v>23</v>
      </c>
      <c r="AL324" s="2551"/>
      <c r="AM324" s="975" t="s">
        <v>19938</v>
      </c>
    </row>
    <row r="325" spans="1:39">
      <c r="A325" s="24">
        <f t="shared" si="24"/>
        <v>320</v>
      </c>
      <c r="B325" s="1794" t="s">
        <v>16024</v>
      </c>
      <c r="C325" s="28" t="s">
        <v>205</v>
      </c>
      <c r="D325" s="44" t="s">
        <v>1612</v>
      </c>
      <c r="E325" s="29" t="s">
        <v>2413</v>
      </c>
      <c r="F325" s="2041" t="s">
        <v>17426</v>
      </c>
      <c r="G325" s="165" t="s">
        <v>559</v>
      </c>
      <c r="H325" s="29" t="str">
        <f t="shared" si="28"/>
        <v xml:space="preserve"> </v>
      </c>
      <c r="I325" s="1825"/>
      <c r="J325" s="192" t="s">
        <v>17229</v>
      </c>
      <c r="K325" s="164" t="s">
        <v>519</v>
      </c>
      <c r="L325" s="181">
        <v>48</v>
      </c>
      <c r="M325" s="173">
        <v>20</v>
      </c>
      <c r="N325" s="175">
        <v>100</v>
      </c>
      <c r="O325" s="175">
        <v>0</v>
      </c>
      <c r="P325" s="29" t="s">
        <v>2528</v>
      </c>
      <c r="Q325" s="181">
        <v>1.59</v>
      </c>
      <c r="R325" s="186">
        <v>2.08</v>
      </c>
      <c r="S325" s="181">
        <v>19.899999999999999</v>
      </c>
      <c r="T325" s="181">
        <v>20</v>
      </c>
      <c r="U325" s="181" t="s">
        <v>2665</v>
      </c>
      <c r="V325" s="24" t="s">
        <v>2663</v>
      </c>
      <c r="W325" s="29" t="s">
        <v>3867</v>
      </c>
      <c r="X325" s="24" t="s">
        <v>2663</v>
      </c>
      <c r="Y325" s="192" t="s">
        <v>2662</v>
      </c>
      <c r="Z325" s="2477"/>
      <c r="AA325" s="44" t="s">
        <v>273</v>
      </c>
      <c r="AB325" s="28"/>
      <c r="AC325" s="348" t="str">
        <f t="shared" si="29"/>
        <v xml:space="preserve"> </v>
      </c>
      <c r="AD325" s="28"/>
      <c r="AE325" s="331"/>
      <c r="AF325" s="2158"/>
      <c r="AG325" s="2158"/>
      <c r="AH325" s="2158"/>
      <c r="AI325" s="2158"/>
      <c r="AJ325" s="2552"/>
      <c r="AK325" s="2551">
        <v>23</v>
      </c>
      <c r="AL325" s="2551"/>
      <c r="AM325" s="975" t="s">
        <v>19938</v>
      </c>
    </row>
    <row r="326" spans="1:39" hidden="1">
      <c r="A326" s="24">
        <f t="shared" si="24"/>
        <v>321</v>
      </c>
      <c r="B326" s="1794" t="s">
        <v>16041</v>
      </c>
      <c r="C326" s="28" t="s">
        <v>206</v>
      </c>
      <c r="D326" s="44" t="s">
        <v>2566</v>
      </c>
      <c r="E326" s="29" t="s">
        <v>4446</v>
      </c>
      <c r="F326" s="2041" t="s">
        <v>17427</v>
      </c>
      <c r="G326" s="165" t="s">
        <v>559</v>
      </c>
      <c r="H326" s="29" t="str">
        <f t="shared" si="28"/>
        <v xml:space="preserve"> </v>
      </c>
      <c r="I326" s="1825"/>
      <c r="J326" s="192" t="s">
        <v>17232</v>
      </c>
      <c r="K326" s="164" t="s">
        <v>3894</v>
      </c>
      <c r="L326" s="181">
        <v>101</v>
      </c>
      <c r="M326" s="184">
        <v>0.02</v>
      </c>
      <c r="N326" s="34" t="s">
        <v>2524</v>
      </c>
      <c r="O326" s="1986">
        <v>6.82</v>
      </c>
      <c r="P326" s="29" t="s">
        <v>818</v>
      </c>
      <c r="Q326" s="181">
        <v>0.60799999999999998</v>
      </c>
      <c r="R326" s="186">
        <v>18.02</v>
      </c>
      <c r="S326" s="181">
        <v>0.96</v>
      </c>
      <c r="T326" s="181">
        <v>1.5</v>
      </c>
      <c r="U326" s="181" t="s">
        <v>4794</v>
      </c>
      <c r="V326" s="181">
        <v>1</v>
      </c>
      <c r="W326" s="29" t="s">
        <v>3867</v>
      </c>
      <c r="X326" s="186">
        <v>1</v>
      </c>
      <c r="Y326" s="192" t="s">
        <v>2658</v>
      </c>
      <c r="Z326" s="2477"/>
      <c r="AA326" s="44" t="s">
        <v>272</v>
      </c>
      <c r="AB326" s="28"/>
      <c r="AC326" s="348" t="str">
        <f t="shared" si="29"/>
        <v xml:space="preserve"> </v>
      </c>
      <c r="AD326" s="28"/>
      <c r="AE326" s="331"/>
      <c r="AF326" s="2158"/>
      <c r="AG326" s="2158"/>
      <c r="AH326" s="2158"/>
      <c r="AI326" s="2158"/>
      <c r="AJ326" s="2552"/>
      <c r="AK326" s="2551">
        <v>32</v>
      </c>
      <c r="AL326" s="2551"/>
      <c r="AM326" s="975" t="s">
        <v>19938</v>
      </c>
    </row>
    <row r="327" spans="1:39" hidden="1">
      <c r="A327" s="24">
        <f t="shared" si="24"/>
        <v>322</v>
      </c>
      <c r="B327" s="1794" t="s">
        <v>16042</v>
      </c>
      <c r="C327" s="28" t="s">
        <v>205</v>
      </c>
      <c r="D327" s="44" t="s">
        <v>2566</v>
      </c>
      <c r="E327" s="29" t="s">
        <v>4446</v>
      </c>
      <c r="F327" s="2041" t="s">
        <v>17428</v>
      </c>
      <c r="G327" s="165" t="s">
        <v>559</v>
      </c>
      <c r="H327" s="29" t="str">
        <f t="shared" si="28"/>
        <v xml:space="preserve"> </v>
      </c>
      <c r="I327" s="1825"/>
      <c r="J327" s="192" t="s">
        <v>17232</v>
      </c>
      <c r="K327" s="164" t="s">
        <v>552</v>
      </c>
      <c r="L327" s="181">
        <v>40</v>
      </c>
      <c r="M327" s="173">
        <v>0.5</v>
      </c>
      <c r="N327" s="175">
        <v>10</v>
      </c>
      <c r="O327" s="175">
        <v>0</v>
      </c>
      <c r="P327" s="29" t="s">
        <v>2528</v>
      </c>
      <c r="Q327" s="34" t="s">
        <v>2524</v>
      </c>
      <c r="R327" s="186">
        <v>28</v>
      </c>
      <c r="S327" s="181">
        <v>1.4</v>
      </c>
      <c r="T327" s="181">
        <v>2</v>
      </c>
      <c r="U327" s="181" t="s">
        <v>4794</v>
      </c>
      <c r="V327" s="24" t="s">
        <v>2663</v>
      </c>
      <c r="W327" s="29" t="s">
        <v>3867</v>
      </c>
      <c r="X327" s="187" t="s">
        <v>2663</v>
      </c>
      <c r="Y327" s="192" t="s">
        <v>2658</v>
      </c>
      <c r="Z327" s="2477"/>
      <c r="AA327" s="44" t="s">
        <v>272</v>
      </c>
      <c r="AB327" s="28"/>
      <c r="AC327" s="348" t="str">
        <f t="shared" si="29"/>
        <v xml:space="preserve"> </v>
      </c>
      <c r="AD327" s="28"/>
      <c r="AE327" s="331"/>
      <c r="AF327" s="2158"/>
      <c r="AG327" s="2158"/>
      <c r="AH327" s="2158"/>
      <c r="AI327" s="2158"/>
      <c r="AJ327" s="2552"/>
      <c r="AK327" s="2551">
        <v>32</v>
      </c>
      <c r="AL327" s="2551"/>
      <c r="AM327" s="975" t="s">
        <v>19938</v>
      </c>
    </row>
    <row r="328" spans="1:39" hidden="1">
      <c r="A328" s="24">
        <f t="shared" si="24"/>
        <v>323</v>
      </c>
      <c r="B328" s="1794" t="s">
        <v>16050</v>
      </c>
      <c r="C328" s="28" t="s">
        <v>207</v>
      </c>
      <c r="D328" s="44" t="s">
        <v>3842</v>
      </c>
      <c r="E328" s="29" t="s">
        <v>4446</v>
      </c>
      <c r="F328" s="2041" t="s">
        <v>17429</v>
      </c>
      <c r="G328" s="165" t="s">
        <v>559</v>
      </c>
      <c r="H328" s="29" t="str">
        <f t="shared" si="28"/>
        <v xml:space="preserve"> </v>
      </c>
      <c r="I328" s="1825"/>
      <c r="J328" s="192" t="s">
        <v>17233</v>
      </c>
      <c r="K328" s="164" t="s">
        <v>3884</v>
      </c>
      <c r="L328" s="181">
        <v>20</v>
      </c>
      <c r="M328" s="173">
        <v>2.2999999999999998</v>
      </c>
      <c r="N328" s="34" t="s">
        <v>2524</v>
      </c>
      <c r="O328" s="175">
        <v>327</v>
      </c>
      <c r="P328" s="29" t="s">
        <v>2528</v>
      </c>
      <c r="Q328" s="181">
        <v>0.44</v>
      </c>
      <c r="R328" s="186">
        <v>2.87</v>
      </c>
      <c r="S328" s="181">
        <v>0.3</v>
      </c>
      <c r="T328" s="181">
        <v>2.8</v>
      </c>
      <c r="U328" s="181" t="s">
        <v>4792</v>
      </c>
      <c r="V328" s="181">
        <v>2</v>
      </c>
      <c r="W328" s="29" t="s">
        <v>3867</v>
      </c>
      <c r="X328" s="186">
        <v>1.5</v>
      </c>
      <c r="Y328" s="192" t="s">
        <v>2658</v>
      </c>
      <c r="Z328" s="2477"/>
      <c r="AA328" s="44" t="s">
        <v>272</v>
      </c>
      <c r="AB328" s="28"/>
      <c r="AC328" s="348" t="str">
        <f t="shared" si="29"/>
        <v xml:space="preserve"> </v>
      </c>
      <c r="AD328" s="28"/>
      <c r="AE328" s="331"/>
      <c r="AF328" s="2158"/>
      <c r="AG328" s="2158"/>
      <c r="AH328" s="2158"/>
      <c r="AI328" s="2158"/>
      <c r="AJ328" s="2552"/>
      <c r="AK328" s="2551">
        <v>41</v>
      </c>
      <c r="AL328" s="2551"/>
      <c r="AM328" s="975" t="s">
        <v>19938</v>
      </c>
    </row>
    <row r="329" spans="1:39" hidden="1">
      <c r="A329" s="24">
        <f t="shared" si="24"/>
        <v>324</v>
      </c>
      <c r="B329" s="1794" t="s">
        <v>16054</v>
      </c>
      <c r="C329" s="28" t="s">
        <v>4288</v>
      </c>
      <c r="D329" s="44" t="s">
        <v>2722</v>
      </c>
      <c r="E329" s="29" t="s">
        <v>4443</v>
      </c>
      <c r="F329" s="2041" t="s">
        <v>17430</v>
      </c>
      <c r="G329" s="165" t="s">
        <v>559</v>
      </c>
      <c r="H329" s="29" t="str">
        <f t="shared" si="28"/>
        <v xml:space="preserve"> </v>
      </c>
      <c r="I329" s="1825"/>
      <c r="J329" s="192" t="s">
        <v>17235</v>
      </c>
      <c r="K329" s="164" t="s">
        <v>4271</v>
      </c>
      <c r="L329" s="181">
        <v>45</v>
      </c>
      <c r="M329" s="173">
        <v>41.6</v>
      </c>
      <c r="N329" s="34" t="s">
        <v>2524</v>
      </c>
      <c r="O329" s="175">
        <v>4709</v>
      </c>
      <c r="P329" s="29" t="s">
        <v>2528</v>
      </c>
      <c r="Q329" s="181">
        <v>3.09</v>
      </c>
      <c r="R329" s="186">
        <v>2.08</v>
      </c>
      <c r="S329" s="181">
        <v>1.6</v>
      </c>
      <c r="T329" s="181">
        <v>42</v>
      </c>
      <c r="U329" s="181" t="s">
        <v>2657</v>
      </c>
      <c r="V329" s="181">
        <v>3</v>
      </c>
      <c r="W329" s="29" t="s">
        <v>3867</v>
      </c>
      <c r="X329" s="186">
        <v>1.5</v>
      </c>
      <c r="Y329" s="192" t="s">
        <v>2661</v>
      </c>
      <c r="Z329" s="2477"/>
      <c r="AA329" s="44" t="s">
        <v>272</v>
      </c>
      <c r="AB329" s="28"/>
      <c r="AC329" s="348" t="str">
        <f t="shared" si="29"/>
        <v xml:space="preserve"> </v>
      </c>
      <c r="AD329" s="28"/>
      <c r="AE329" s="331"/>
      <c r="AF329" s="2158"/>
      <c r="AG329" s="2158"/>
      <c r="AH329" s="2158"/>
      <c r="AI329" s="2158"/>
      <c r="AJ329" s="2552"/>
      <c r="AK329" s="2551">
        <v>41</v>
      </c>
      <c r="AL329" s="2551"/>
      <c r="AM329" s="975" t="s">
        <v>19938</v>
      </c>
    </row>
    <row r="330" spans="1:39" s="929" customFormat="1" hidden="1">
      <c r="A330" s="24">
        <f t="shared" si="24"/>
        <v>325</v>
      </c>
      <c r="B330" s="1973" t="s">
        <v>16055</v>
      </c>
      <c r="C330" s="169" t="s">
        <v>208</v>
      </c>
      <c r="D330" s="155" t="s">
        <v>4754</v>
      </c>
      <c r="E330" s="162" t="s">
        <v>4446</v>
      </c>
      <c r="F330" s="2041" t="s">
        <v>17431</v>
      </c>
      <c r="G330" s="2877" t="s">
        <v>559</v>
      </c>
      <c r="H330" s="29" t="str">
        <f t="shared" si="28"/>
        <v xml:space="preserve"> </v>
      </c>
      <c r="I330" s="1827"/>
      <c r="J330" s="203" t="s">
        <v>17235</v>
      </c>
      <c r="K330" s="196" t="s">
        <v>3884</v>
      </c>
      <c r="L330" s="182">
        <v>129</v>
      </c>
      <c r="M330" s="174">
        <v>4.5</v>
      </c>
      <c r="N330" s="150" t="s">
        <v>2524</v>
      </c>
      <c r="O330" s="177">
        <v>323</v>
      </c>
      <c r="P330" s="162" t="s">
        <v>2528</v>
      </c>
      <c r="Q330" s="182">
        <v>1.1000000000000001</v>
      </c>
      <c r="R330" s="182">
        <v>2.99</v>
      </c>
      <c r="S330" s="182">
        <v>1.2</v>
      </c>
      <c r="T330" s="182">
        <v>4.5</v>
      </c>
      <c r="U330" s="182" t="s">
        <v>2667</v>
      </c>
      <c r="V330" s="182">
        <v>2</v>
      </c>
      <c r="W330" s="162" t="s">
        <v>3867</v>
      </c>
      <c r="X330" s="182">
        <v>1</v>
      </c>
      <c r="Y330" s="203" t="s">
        <v>2658</v>
      </c>
      <c r="Z330" s="2479"/>
      <c r="AA330" s="155" t="s">
        <v>272</v>
      </c>
      <c r="AB330" s="169"/>
      <c r="AC330" s="350" t="str">
        <f t="shared" si="29"/>
        <v xml:space="preserve"> </v>
      </c>
      <c r="AD330" s="169"/>
      <c r="AE330" s="1452"/>
      <c r="AF330" s="2171"/>
      <c r="AG330" s="2171"/>
      <c r="AH330" s="2171"/>
      <c r="AI330" s="2171"/>
      <c r="AJ330" s="2555"/>
      <c r="AK330" s="2551">
        <v>41</v>
      </c>
      <c r="AL330" s="2551"/>
      <c r="AM330" s="975" t="s">
        <v>19938</v>
      </c>
    </row>
    <row r="331" spans="1:39" s="929" customFormat="1" hidden="1">
      <c r="A331" s="24">
        <f t="shared" si="24"/>
        <v>326</v>
      </c>
      <c r="B331" s="1973" t="s">
        <v>16065</v>
      </c>
      <c r="C331" s="1454" t="s">
        <v>209</v>
      </c>
      <c r="D331" s="137" t="s">
        <v>2566</v>
      </c>
      <c r="E331" s="1455" t="s">
        <v>4446</v>
      </c>
      <c r="F331" s="2041" t="s">
        <v>17432</v>
      </c>
      <c r="G331" s="2878" t="s">
        <v>559</v>
      </c>
      <c r="H331" s="29" t="str">
        <f t="shared" si="28"/>
        <v xml:space="preserve"> </v>
      </c>
      <c r="I331" s="1990"/>
      <c r="J331" s="1991" t="s">
        <v>17236</v>
      </c>
      <c r="K331" s="1992" t="s">
        <v>3895</v>
      </c>
      <c r="L331" s="1456">
        <v>20</v>
      </c>
      <c r="M331" s="1457" t="s">
        <v>3896</v>
      </c>
      <c r="N331" s="1458" t="s">
        <v>2524</v>
      </c>
      <c r="O331" s="2013">
        <v>27.2</v>
      </c>
      <c r="P331" s="1455" t="s">
        <v>2528</v>
      </c>
      <c r="Q331" s="1456">
        <v>0.05</v>
      </c>
      <c r="R331" s="1456">
        <v>5.84</v>
      </c>
      <c r="S331" s="1456">
        <v>0.11</v>
      </c>
      <c r="T331" s="1456">
        <v>0.94</v>
      </c>
      <c r="U331" s="1456" t="s">
        <v>4794</v>
      </c>
      <c r="V331" s="1456">
        <v>2.5</v>
      </c>
      <c r="W331" s="1455" t="s">
        <v>3867</v>
      </c>
      <c r="X331" s="1456">
        <v>1.5</v>
      </c>
      <c r="Y331" s="1991" t="s">
        <v>2658</v>
      </c>
      <c r="Z331" s="2480"/>
      <c r="AA331" s="137" t="s">
        <v>272</v>
      </c>
      <c r="AB331" s="1454"/>
      <c r="AC331" s="777" t="str">
        <f t="shared" si="29"/>
        <v xml:space="preserve"> </v>
      </c>
      <c r="AD331" s="1454"/>
      <c r="AE331" s="1451"/>
      <c r="AF331" s="2177"/>
      <c r="AG331" s="2177"/>
      <c r="AH331" s="2177"/>
      <c r="AI331" s="2177"/>
      <c r="AJ331" s="2556"/>
      <c r="AK331" s="2551">
        <v>42</v>
      </c>
      <c r="AL331" s="2551"/>
      <c r="AM331" s="975" t="s">
        <v>19938</v>
      </c>
    </row>
    <row r="332" spans="1:39" hidden="1">
      <c r="A332" s="24">
        <f t="shared" si="24"/>
        <v>327</v>
      </c>
      <c r="B332" s="1794" t="s">
        <v>16069</v>
      </c>
      <c r="C332" s="28" t="s">
        <v>210</v>
      </c>
      <c r="D332" s="44" t="s">
        <v>2566</v>
      </c>
      <c r="E332" s="29" t="s">
        <v>4446</v>
      </c>
      <c r="F332" s="2041" t="s">
        <v>17433</v>
      </c>
      <c r="G332" s="165" t="s">
        <v>559</v>
      </c>
      <c r="H332" s="29" t="str">
        <f t="shared" si="28"/>
        <v xml:space="preserve"> </v>
      </c>
      <c r="I332" s="1825"/>
      <c r="J332" s="192" t="s">
        <v>17236</v>
      </c>
      <c r="K332" s="164" t="s">
        <v>3897</v>
      </c>
      <c r="L332" s="181">
        <v>100</v>
      </c>
      <c r="M332" s="173" t="s">
        <v>3898</v>
      </c>
      <c r="N332" s="175">
        <v>12</v>
      </c>
      <c r="O332" s="175">
        <v>6</v>
      </c>
      <c r="P332" s="29" t="s">
        <v>2528</v>
      </c>
      <c r="Q332" s="181">
        <v>0.77400000000000002</v>
      </c>
      <c r="R332" s="186">
        <v>130</v>
      </c>
      <c r="S332" s="181">
        <v>0.11</v>
      </c>
      <c r="T332" s="181">
        <v>0.94</v>
      </c>
      <c r="U332" s="181" t="s">
        <v>4794</v>
      </c>
      <c r="V332" s="181">
        <v>2</v>
      </c>
      <c r="W332" s="29" t="s">
        <v>3867</v>
      </c>
      <c r="X332" s="186">
        <v>1.5</v>
      </c>
      <c r="Y332" s="192" t="s">
        <v>2658</v>
      </c>
      <c r="Z332" s="2477"/>
      <c r="AA332" s="44" t="s">
        <v>272</v>
      </c>
      <c r="AB332" s="28"/>
      <c r="AC332" s="348" t="str">
        <f t="shared" si="29"/>
        <v xml:space="preserve"> </v>
      </c>
      <c r="AD332" s="28"/>
      <c r="AE332" s="331"/>
      <c r="AF332" s="2158"/>
      <c r="AG332" s="2158"/>
      <c r="AH332" s="2158"/>
      <c r="AI332" s="2158"/>
      <c r="AJ332" s="2552"/>
      <c r="AK332" s="2551">
        <v>43</v>
      </c>
      <c r="AL332" s="2551"/>
      <c r="AM332" s="975" t="s">
        <v>19938</v>
      </c>
    </row>
    <row r="333" spans="1:39" hidden="1">
      <c r="A333" s="24">
        <f t="shared" ref="A333:A399" si="30">A332+1</f>
        <v>328</v>
      </c>
      <c r="B333" s="1794" t="s">
        <v>16070</v>
      </c>
      <c r="C333" s="28" t="s">
        <v>211</v>
      </c>
      <c r="D333" s="44" t="s">
        <v>2566</v>
      </c>
      <c r="E333" s="29" t="s">
        <v>4446</v>
      </c>
      <c r="F333" s="2041" t="s">
        <v>17434</v>
      </c>
      <c r="G333" s="165" t="s">
        <v>559</v>
      </c>
      <c r="H333" s="29" t="str">
        <f t="shared" si="28"/>
        <v xml:space="preserve"> </v>
      </c>
      <c r="I333" s="1825"/>
      <c r="J333" s="192" t="s">
        <v>17236</v>
      </c>
      <c r="K333" s="164" t="s">
        <v>552</v>
      </c>
      <c r="L333" s="181">
        <v>40</v>
      </c>
      <c r="M333" s="173">
        <v>0.5</v>
      </c>
      <c r="N333" s="175">
        <v>12</v>
      </c>
      <c r="O333" s="175">
        <v>6</v>
      </c>
      <c r="P333" s="29" t="s">
        <v>2528</v>
      </c>
      <c r="Q333" s="34" t="s">
        <v>2524</v>
      </c>
      <c r="R333" s="181">
        <v>28</v>
      </c>
      <c r="S333" s="181">
        <v>1.3</v>
      </c>
      <c r="T333" s="181">
        <v>2</v>
      </c>
      <c r="U333" s="181" t="s">
        <v>4794</v>
      </c>
      <c r="V333" s="24" t="s">
        <v>2663</v>
      </c>
      <c r="W333" s="29" t="s">
        <v>3867</v>
      </c>
      <c r="X333" s="187" t="s">
        <v>2663</v>
      </c>
      <c r="Y333" s="192" t="s">
        <v>2658</v>
      </c>
      <c r="Z333" s="2477"/>
      <c r="AA333" s="44" t="s">
        <v>272</v>
      </c>
      <c r="AB333" s="28"/>
      <c r="AC333" s="348" t="str">
        <f t="shared" si="29"/>
        <v xml:space="preserve"> </v>
      </c>
      <c r="AD333" s="28"/>
      <c r="AE333" s="331"/>
      <c r="AF333" s="2158"/>
      <c r="AG333" s="2158"/>
      <c r="AH333" s="2158"/>
      <c r="AI333" s="2158"/>
      <c r="AJ333" s="2552"/>
      <c r="AK333" s="2551">
        <v>43</v>
      </c>
      <c r="AL333" s="2551"/>
      <c r="AM333" s="975" t="s">
        <v>19938</v>
      </c>
    </row>
    <row r="334" spans="1:39" hidden="1">
      <c r="A334" s="24">
        <f t="shared" si="30"/>
        <v>329</v>
      </c>
      <c r="B334" s="1794" t="s">
        <v>16088</v>
      </c>
      <c r="C334" s="28" t="s">
        <v>212</v>
      </c>
      <c r="D334" s="44" t="s">
        <v>1449</v>
      </c>
      <c r="E334" s="29" t="s">
        <v>4446</v>
      </c>
      <c r="F334" s="2041" t="s">
        <v>17435</v>
      </c>
      <c r="G334" s="2876" t="s">
        <v>559</v>
      </c>
      <c r="H334" s="29" t="str">
        <f t="shared" si="28"/>
        <v xml:space="preserve"> </v>
      </c>
      <c r="I334" s="1825"/>
      <c r="J334" s="192" t="s">
        <v>17266</v>
      </c>
      <c r="K334" s="165" t="s">
        <v>3884</v>
      </c>
      <c r="L334" s="181">
        <v>20</v>
      </c>
      <c r="M334" s="173">
        <v>2.2999999999999998</v>
      </c>
      <c r="N334" s="34" t="s">
        <v>2524</v>
      </c>
      <c r="O334" s="178">
        <v>51.3</v>
      </c>
      <c r="P334" s="29" t="s">
        <v>2528</v>
      </c>
      <c r="Q334" s="181">
        <v>0.36</v>
      </c>
      <c r="R334" s="181">
        <v>2.3199999999999998</v>
      </c>
      <c r="S334" s="181">
        <v>0.3</v>
      </c>
      <c r="T334" s="181">
        <v>2.8</v>
      </c>
      <c r="U334" s="181" t="s">
        <v>4792</v>
      </c>
      <c r="V334" s="181">
        <v>1.5</v>
      </c>
      <c r="W334" s="29" t="s">
        <v>3867</v>
      </c>
      <c r="X334" s="186">
        <v>1</v>
      </c>
      <c r="Y334" s="192" t="s">
        <v>2658</v>
      </c>
      <c r="Z334" s="2477"/>
      <c r="AA334" s="44" t="s">
        <v>272</v>
      </c>
      <c r="AB334" s="28"/>
      <c r="AC334" s="348" t="str">
        <f t="shared" si="29"/>
        <v xml:space="preserve"> </v>
      </c>
      <c r="AD334" s="28"/>
      <c r="AE334" s="331"/>
      <c r="AF334" s="2158"/>
      <c r="AG334" s="2158"/>
      <c r="AH334" s="2158"/>
      <c r="AI334" s="2158"/>
      <c r="AJ334" s="2552"/>
      <c r="AK334" s="2551">
        <v>51</v>
      </c>
      <c r="AL334" s="2551"/>
      <c r="AM334" s="975" t="s">
        <v>19938</v>
      </c>
    </row>
    <row r="335" spans="1:39" hidden="1">
      <c r="A335" s="24">
        <f t="shared" si="30"/>
        <v>330</v>
      </c>
      <c r="B335" s="1794" t="s">
        <v>16090</v>
      </c>
      <c r="C335" s="28" t="s">
        <v>213</v>
      </c>
      <c r="D335" s="44" t="s">
        <v>4097</v>
      </c>
      <c r="E335" s="29" t="s">
        <v>4443</v>
      </c>
      <c r="F335" s="2041" t="s">
        <v>13433</v>
      </c>
      <c r="G335" s="2876" t="s">
        <v>559</v>
      </c>
      <c r="H335" s="29" t="str">
        <f t="shared" si="28"/>
        <v xml:space="preserve"> </v>
      </c>
      <c r="I335" s="1825"/>
      <c r="J335" s="192" t="s">
        <v>17266</v>
      </c>
      <c r="K335" s="164" t="s">
        <v>519</v>
      </c>
      <c r="L335" s="181">
        <v>45</v>
      </c>
      <c r="M335" s="173">
        <v>41.8</v>
      </c>
      <c r="N335" s="34" t="s">
        <v>2524</v>
      </c>
      <c r="O335" s="175">
        <v>829</v>
      </c>
      <c r="P335" s="29" t="s">
        <v>2528</v>
      </c>
      <c r="Q335" s="181">
        <v>3.09</v>
      </c>
      <c r="R335" s="186">
        <v>2.08</v>
      </c>
      <c r="S335" s="181">
        <v>0.5</v>
      </c>
      <c r="T335" s="181">
        <v>42</v>
      </c>
      <c r="U335" s="181" t="s">
        <v>2657</v>
      </c>
      <c r="V335" s="181">
        <v>1.5</v>
      </c>
      <c r="W335" s="29" t="s">
        <v>3867</v>
      </c>
      <c r="X335" s="186">
        <v>1</v>
      </c>
      <c r="Y335" s="192" t="s">
        <v>2661</v>
      </c>
      <c r="Z335" s="2477"/>
      <c r="AA335" s="44" t="s">
        <v>272</v>
      </c>
      <c r="AB335" s="28"/>
      <c r="AC335" s="348" t="str">
        <f t="shared" si="29"/>
        <v xml:space="preserve"> </v>
      </c>
      <c r="AD335" s="28"/>
      <c r="AE335" s="331"/>
      <c r="AF335" s="2158"/>
      <c r="AG335" s="2158"/>
      <c r="AH335" s="2158"/>
      <c r="AI335" s="2158"/>
      <c r="AJ335" s="2552"/>
      <c r="AK335" s="2551">
        <v>51</v>
      </c>
      <c r="AL335" s="2551"/>
      <c r="AM335" s="975" t="s">
        <v>19938</v>
      </c>
    </row>
    <row r="336" spans="1:39" hidden="1">
      <c r="A336" s="24">
        <f t="shared" si="30"/>
        <v>331</v>
      </c>
      <c r="B336" s="1794" t="s">
        <v>16093</v>
      </c>
      <c r="C336" s="28" t="s">
        <v>214</v>
      </c>
      <c r="D336" s="44" t="s">
        <v>1449</v>
      </c>
      <c r="E336" s="29" t="s">
        <v>4446</v>
      </c>
      <c r="F336" s="2041" t="s">
        <v>13435</v>
      </c>
      <c r="G336" s="2876" t="s">
        <v>559</v>
      </c>
      <c r="H336" s="29" t="str">
        <f t="shared" si="28"/>
        <v xml:space="preserve"> </v>
      </c>
      <c r="I336" s="1825"/>
      <c r="J336" s="192" t="s">
        <v>3516</v>
      </c>
      <c r="K336" s="165" t="s">
        <v>3899</v>
      </c>
      <c r="L336" s="181">
        <v>106</v>
      </c>
      <c r="M336" s="173">
        <v>4.5</v>
      </c>
      <c r="N336" s="34" t="s">
        <v>2524</v>
      </c>
      <c r="O336" s="175">
        <v>49.6</v>
      </c>
      <c r="P336" s="29" t="s">
        <v>2528</v>
      </c>
      <c r="Q336" s="181">
        <v>0.53</v>
      </c>
      <c r="R336" s="181">
        <v>2.59</v>
      </c>
      <c r="S336" s="181">
        <v>0.5</v>
      </c>
      <c r="T336" s="181">
        <v>4.5</v>
      </c>
      <c r="U336" s="181" t="s">
        <v>2667</v>
      </c>
      <c r="V336" s="181">
        <v>1.5</v>
      </c>
      <c r="W336" s="29" t="s">
        <v>3867</v>
      </c>
      <c r="X336" s="186">
        <v>1</v>
      </c>
      <c r="Y336" s="192" t="s">
        <v>2658</v>
      </c>
      <c r="Z336" s="2477"/>
      <c r="AA336" s="44" t="s">
        <v>272</v>
      </c>
      <c r="AB336" s="28"/>
      <c r="AC336" s="348" t="str">
        <f t="shared" si="29"/>
        <v xml:space="preserve"> </v>
      </c>
      <c r="AD336" s="28"/>
      <c r="AE336" s="331"/>
      <c r="AF336" s="2158"/>
      <c r="AG336" s="2158"/>
      <c r="AH336" s="2158"/>
      <c r="AI336" s="2158"/>
      <c r="AJ336" s="2552"/>
      <c r="AK336" s="2551">
        <v>51</v>
      </c>
      <c r="AL336" s="2551"/>
      <c r="AM336" s="975" t="s">
        <v>19938</v>
      </c>
    </row>
    <row r="337" spans="1:39" hidden="1">
      <c r="A337" s="24">
        <f t="shared" si="30"/>
        <v>332</v>
      </c>
      <c r="B337" s="1794" t="s">
        <v>16119</v>
      </c>
      <c r="C337" s="28" t="s">
        <v>215</v>
      </c>
      <c r="D337" s="44" t="s">
        <v>4699</v>
      </c>
      <c r="E337" s="29" t="s">
        <v>4446</v>
      </c>
      <c r="F337" s="2041" t="s">
        <v>17436</v>
      </c>
      <c r="G337" s="2876" t="s">
        <v>559</v>
      </c>
      <c r="H337" s="29" t="str">
        <f t="shared" si="28"/>
        <v xml:space="preserve"> </v>
      </c>
      <c r="I337" s="1825"/>
      <c r="J337" s="192" t="s">
        <v>3516</v>
      </c>
      <c r="K337" s="164" t="s">
        <v>3900</v>
      </c>
      <c r="L337" s="181">
        <v>20</v>
      </c>
      <c r="M337" s="173">
        <v>2.2999999999999998</v>
      </c>
      <c r="N337" s="34" t="s">
        <v>2524</v>
      </c>
      <c r="O337" s="175">
        <v>52</v>
      </c>
      <c r="P337" s="29" t="s">
        <v>2528</v>
      </c>
      <c r="Q337" s="181">
        <v>0.66</v>
      </c>
      <c r="R337" s="181">
        <v>2.98</v>
      </c>
      <c r="S337" s="181">
        <v>0.3</v>
      </c>
      <c r="T337" s="181">
        <v>2.8</v>
      </c>
      <c r="U337" s="181" t="s">
        <v>4792</v>
      </c>
      <c r="V337" s="181">
        <v>1</v>
      </c>
      <c r="W337" s="29" t="s">
        <v>3867</v>
      </c>
      <c r="X337" s="186">
        <v>1</v>
      </c>
      <c r="Y337" s="192" t="s">
        <v>2658</v>
      </c>
      <c r="Z337" s="2477"/>
      <c r="AA337" s="44" t="s">
        <v>272</v>
      </c>
      <c r="AB337" s="28"/>
      <c r="AC337" s="348" t="str">
        <f t="shared" si="29"/>
        <v xml:space="preserve"> </v>
      </c>
      <c r="AD337" s="28"/>
      <c r="AE337" s="331"/>
      <c r="AF337" s="2158"/>
      <c r="AG337" s="2158"/>
      <c r="AH337" s="2158"/>
      <c r="AI337" s="2158"/>
      <c r="AJ337" s="2552"/>
      <c r="AK337" s="2551">
        <v>61</v>
      </c>
      <c r="AL337" s="2551"/>
      <c r="AM337" s="975" t="s">
        <v>19938</v>
      </c>
    </row>
    <row r="338" spans="1:39" hidden="1">
      <c r="A338" s="24">
        <f t="shared" si="30"/>
        <v>333</v>
      </c>
      <c r="B338" s="1799" t="s">
        <v>16121</v>
      </c>
      <c r="C338" s="169" t="s">
        <v>216</v>
      </c>
      <c r="D338" s="155" t="s">
        <v>1821</v>
      </c>
      <c r="E338" s="195" t="s">
        <v>4443</v>
      </c>
      <c r="F338" s="2041" t="s">
        <v>17437</v>
      </c>
      <c r="G338" s="1629" t="s">
        <v>559</v>
      </c>
      <c r="H338" s="29" t="str">
        <f t="shared" si="28"/>
        <v xml:space="preserve"> </v>
      </c>
      <c r="I338" s="1827"/>
      <c r="J338" s="203" t="s">
        <v>3516</v>
      </c>
      <c r="K338" s="196" t="s">
        <v>519</v>
      </c>
      <c r="L338" s="182">
        <v>45</v>
      </c>
      <c r="M338" s="174">
        <v>41.8</v>
      </c>
      <c r="N338" s="150" t="s">
        <v>2524</v>
      </c>
      <c r="O338" s="177">
        <v>672</v>
      </c>
      <c r="P338" s="162" t="s">
        <v>2528</v>
      </c>
      <c r="Q338" s="182">
        <v>3.12</v>
      </c>
      <c r="R338" s="188">
        <v>2.0699999999999998</v>
      </c>
      <c r="S338" s="182">
        <v>0.5</v>
      </c>
      <c r="T338" s="182">
        <v>42</v>
      </c>
      <c r="U338" s="182" t="s">
        <v>2657</v>
      </c>
      <c r="V338" s="182">
        <v>1.5</v>
      </c>
      <c r="W338" s="162" t="s">
        <v>3867</v>
      </c>
      <c r="X338" s="188">
        <v>1</v>
      </c>
      <c r="Y338" s="203" t="s">
        <v>2661</v>
      </c>
      <c r="Z338" s="2479"/>
      <c r="AA338" s="155" t="s">
        <v>272</v>
      </c>
      <c r="AB338" s="169"/>
      <c r="AC338" s="348" t="str">
        <f t="shared" si="29"/>
        <v xml:space="preserve"> </v>
      </c>
      <c r="AD338" s="169"/>
      <c r="AE338" s="335"/>
      <c r="AF338" s="2158"/>
      <c r="AG338" s="2158"/>
      <c r="AH338" s="2158"/>
      <c r="AI338" s="2158"/>
      <c r="AJ338" s="2552"/>
      <c r="AK338" s="2551">
        <v>61</v>
      </c>
      <c r="AL338" s="2551"/>
      <c r="AM338" s="975" t="s">
        <v>19938</v>
      </c>
    </row>
    <row r="339" spans="1:39" hidden="1">
      <c r="A339" s="24">
        <f t="shared" si="30"/>
        <v>334</v>
      </c>
      <c r="B339" s="1799" t="s">
        <v>16143</v>
      </c>
      <c r="C339" s="169" t="s">
        <v>217</v>
      </c>
      <c r="D339" s="155" t="s">
        <v>1145</v>
      </c>
      <c r="E339" s="195" t="s">
        <v>4442</v>
      </c>
      <c r="F339" s="2041" t="s">
        <v>17438</v>
      </c>
      <c r="G339" s="1629" t="s">
        <v>559</v>
      </c>
      <c r="H339" s="29" t="str">
        <f t="shared" si="28"/>
        <v xml:space="preserve"> </v>
      </c>
      <c r="I339" s="1827"/>
      <c r="J339" s="203" t="s">
        <v>17215</v>
      </c>
      <c r="K339" s="196" t="s">
        <v>4204</v>
      </c>
      <c r="L339" s="182">
        <v>15</v>
      </c>
      <c r="M339" s="174">
        <v>8.1999999999999993</v>
      </c>
      <c r="N339" s="2014">
        <v>1.79</v>
      </c>
      <c r="O339" s="177">
        <v>0</v>
      </c>
      <c r="P339" s="162" t="s">
        <v>1222</v>
      </c>
      <c r="Q339" s="182">
        <v>18.71</v>
      </c>
      <c r="R339" s="188">
        <v>42.2</v>
      </c>
      <c r="S339" s="182">
        <v>0.1</v>
      </c>
      <c r="T339" s="182">
        <v>4</v>
      </c>
      <c r="U339" s="182" t="s">
        <v>2664</v>
      </c>
      <c r="V339" s="182">
        <v>3</v>
      </c>
      <c r="W339" s="162" t="s">
        <v>3867</v>
      </c>
      <c r="X339" s="188">
        <v>3</v>
      </c>
      <c r="Y339" s="203" t="s">
        <v>2662</v>
      </c>
      <c r="Z339" s="2479"/>
      <c r="AA339" s="155" t="s">
        <v>272</v>
      </c>
      <c r="AB339" s="169"/>
      <c r="AC339" s="348" t="str">
        <f t="shared" si="29"/>
        <v xml:space="preserve"> </v>
      </c>
      <c r="AD339" s="169"/>
      <c r="AE339" s="335"/>
      <c r="AF339" s="2158"/>
      <c r="AG339" s="2158"/>
      <c r="AH339" s="2158"/>
      <c r="AI339" s="2158"/>
      <c r="AJ339" s="2552"/>
      <c r="AK339" s="2551">
        <v>71</v>
      </c>
      <c r="AL339" s="2551"/>
      <c r="AM339" s="975" t="s">
        <v>19938</v>
      </c>
    </row>
    <row r="340" spans="1:39" hidden="1">
      <c r="A340" s="24">
        <f t="shared" si="30"/>
        <v>335</v>
      </c>
      <c r="B340" s="1794" t="s">
        <v>16144</v>
      </c>
      <c r="C340" s="28" t="s">
        <v>218</v>
      </c>
      <c r="D340" s="44" t="s">
        <v>1145</v>
      </c>
      <c r="E340" s="29" t="s">
        <v>4442</v>
      </c>
      <c r="F340" s="2041" t="s">
        <v>17439</v>
      </c>
      <c r="G340" s="2876" t="s">
        <v>559</v>
      </c>
      <c r="H340" s="29" t="str">
        <f t="shared" si="28"/>
        <v xml:space="preserve"> </v>
      </c>
      <c r="I340" s="1825"/>
      <c r="J340" s="192" t="s">
        <v>17215</v>
      </c>
      <c r="K340" s="164" t="s">
        <v>4204</v>
      </c>
      <c r="L340" s="181">
        <v>15</v>
      </c>
      <c r="M340" s="173">
        <v>8.1999999999999993</v>
      </c>
      <c r="N340" s="1986">
        <v>1.79</v>
      </c>
      <c r="O340" s="175">
        <v>0</v>
      </c>
      <c r="P340" s="29" t="s">
        <v>1222</v>
      </c>
      <c r="Q340" s="181">
        <v>18.71</v>
      </c>
      <c r="R340" s="186">
        <v>42.2</v>
      </c>
      <c r="S340" s="181">
        <v>8.15</v>
      </c>
      <c r="T340" s="181">
        <v>18.7</v>
      </c>
      <c r="U340" s="181" t="s">
        <v>2664</v>
      </c>
      <c r="V340" s="181">
        <v>3</v>
      </c>
      <c r="W340" s="29" t="s">
        <v>3867</v>
      </c>
      <c r="X340" s="186">
        <v>2</v>
      </c>
      <c r="Y340" s="192" t="s">
        <v>2662</v>
      </c>
      <c r="Z340" s="2477"/>
      <c r="AA340" s="44" t="s">
        <v>272</v>
      </c>
      <c r="AB340" s="28"/>
      <c r="AC340" s="348" t="str">
        <f t="shared" si="29"/>
        <v xml:space="preserve"> </v>
      </c>
      <c r="AD340" s="28"/>
      <c r="AE340" s="331"/>
      <c r="AF340" s="2158"/>
      <c r="AG340" s="2158"/>
      <c r="AH340" s="2158"/>
      <c r="AI340" s="2158"/>
      <c r="AJ340" s="2552"/>
      <c r="AK340" s="2551">
        <v>71</v>
      </c>
      <c r="AL340" s="2551"/>
      <c r="AM340" s="975" t="s">
        <v>19938</v>
      </c>
    </row>
    <row r="341" spans="1:39" hidden="1">
      <c r="A341" s="24">
        <f t="shared" si="30"/>
        <v>336</v>
      </c>
      <c r="B341" s="1794" t="s">
        <v>16245</v>
      </c>
      <c r="C341" s="28" t="s">
        <v>4703</v>
      </c>
      <c r="D341" s="28" t="s">
        <v>4704</v>
      </c>
      <c r="E341" s="29"/>
      <c r="F341" s="29"/>
      <c r="G341" s="2876" t="s">
        <v>3371</v>
      </c>
      <c r="H341" s="29"/>
      <c r="I341" s="1825"/>
      <c r="J341" s="192" t="s">
        <v>17245</v>
      </c>
      <c r="K341" s="168" t="s">
        <v>3370</v>
      </c>
      <c r="L341" s="1983" t="s">
        <v>2524</v>
      </c>
      <c r="M341" s="1983" t="s">
        <v>2524</v>
      </c>
      <c r="N341" s="1983" t="s">
        <v>2524</v>
      </c>
      <c r="O341" s="1983" t="s">
        <v>2524</v>
      </c>
      <c r="P341" s="1983" t="s">
        <v>2524</v>
      </c>
      <c r="Q341" s="1983" t="s">
        <v>2524</v>
      </c>
      <c r="R341" s="2012" t="s">
        <v>2524</v>
      </c>
      <c r="S341" s="1983" t="s">
        <v>2524</v>
      </c>
      <c r="T341" s="1983" t="s">
        <v>2524</v>
      </c>
      <c r="U341" s="46"/>
      <c r="V341" s="46">
        <v>2</v>
      </c>
      <c r="W341" s="110" t="s">
        <v>3867</v>
      </c>
      <c r="X341" s="186">
        <v>2</v>
      </c>
      <c r="Y341" s="28" t="s">
        <v>2662</v>
      </c>
      <c r="Z341" s="2478"/>
      <c r="AA341" s="28"/>
      <c r="AB341" s="28"/>
      <c r="AC341" s="348" t="str">
        <f t="shared" si="29"/>
        <v xml:space="preserve"> </v>
      </c>
      <c r="AD341" s="28"/>
      <c r="AE341" s="334"/>
      <c r="AF341" s="2158"/>
      <c r="AG341" s="2158"/>
      <c r="AH341" s="2158"/>
      <c r="AI341" s="2158"/>
      <c r="AJ341" s="215" t="s">
        <v>3372</v>
      </c>
      <c r="AK341" s="2551">
        <v>71</v>
      </c>
      <c r="AL341" s="2551"/>
    </row>
    <row r="342" spans="1:39" hidden="1">
      <c r="A342" s="24">
        <f t="shared" si="30"/>
        <v>337</v>
      </c>
      <c r="B342" s="1995" t="s">
        <v>16277</v>
      </c>
      <c r="C342" s="219"/>
      <c r="D342" s="219"/>
      <c r="E342" s="258"/>
      <c r="F342" s="258"/>
      <c r="G342" s="2879"/>
      <c r="H342" s="258"/>
      <c r="I342" s="1997"/>
      <c r="J342" s="378" t="s">
        <v>17267</v>
      </c>
      <c r="K342" s="1996"/>
      <c r="L342" s="258"/>
      <c r="M342" s="1998"/>
      <c r="N342" s="1011"/>
      <c r="O342" s="1011"/>
      <c r="P342" s="258"/>
      <c r="Q342" s="258"/>
      <c r="R342" s="258"/>
      <c r="S342" s="258"/>
      <c r="T342" s="258"/>
      <c r="U342" s="258"/>
      <c r="V342" s="258"/>
      <c r="W342" s="258"/>
      <c r="X342" s="1460"/>
      <c r="Y342" s="219"/>
      <c r="Z342" s="2482"/>
      <c r="AA342" s="219"/>
      <c r="AB342" s="219"/>
      <c r="AC342" s="920"/>
      <c r="AD342" s="219"/>
      <c r="AE342" s="1999"/>
      <c r="AF342" s="2164"/>
      <c r="AG342" s="2164"/>
      <c r="AH342" s="2164"/>
      <c r="AI342" s="2164"/>
      <c r="AJ342" s="378"/>
      <c r="AK342" s="2551">
        <v>71</v>
      </c>
      <c r="AL342" s="2551"/>
    </row>
    <row r="343" spans="1:39" s="2551" customFormat="1" hidden="1">
      <c r="A343" s="24">
        <f t="shared" si="30"/>
        <v>338</v>
      </c>
      <c r="B343" s="1794" t="s">
        <v>16153</v>
      </c>
      <c r="C343" s="28" t="s">
        <v>219</v>
      </c>
      <c r="D343" s="44" t="s">
        <v>4706</v>
      </c>
      <c r="E343" s="29" t="s">
        <v>4444</v>
      </c>
      <c r="F343" s="2041" t="s">
        <v>17440</v>
      </c>
      <c r="G343" s="165" t="s">
        <v>559</v>
      </c>
      <c r="H343" s="29" t="str">
        <f>IF(ISERROR(INDEX(data_koso,MATCH(B343,item_koso,0),2))," ",INDEX(data_koso,MATCH(B343,item_koso,0),2))</f>
        <v xml:space="preserve"> </v>
      </c>
      <c r="I343" s="1825"/>
      <c r="J343" s="192" t="s">
        <v>17242</v>
      </c>
      <c r="K343" s="164" t="s">
        <v>4205</v>
      </c>
      <c r="L343" s="181">
        <v>204</v>
      </c>
      <c r="M343" s="173">
        <v>16</v>
      </c>
      <c r="N343" s="178">
        <v>26.6</v>
      </c>
      <c r="O343" s="178">
        <v>21.2</v>
      </c>
      <c r="P343" s="29" t="s">
        <v>1222</v>
      </c>
      <c r="Q343" s="181">
        <v>8.41</v>
      </c>
      <c r="R343" s="186">
        <v>18.02</v>
      </c>
      <c r="S343" s="181">
        <v>11.5</v>
      </c>
      <c r="T343" s="181">
        <v>18</v>
      </c>
      <c r="U343" s="181" t="s">
        <v>2668</v>
      </c>
      <c r="V343" s="181">
        <v>10</v>
      </c>
      <c r="W343" s="29" t="s">
        <v>3867</v>
      </c>
      <c r="X343" s="186">
        <v>8</v>
      </c>
      <c r="Y343" s="192" t="s">
        <v>2662</v>
      </c>
      <c r="Z343" s="2477"/>
      <c r="AA343" s="44" t="s">
        <v>272</v>
      </c>
      <c r="AB343" s="28"/>
      <c r="AC343" s="348" t="str">
        <f>IF(ISERROR(INDEX(data,MATCH(LEN(AE343),item,0),2))," ",INDEX(data,MATCH(LEN(AE343),item,0),2))</f>
        <v xml:space="preserve"> </v>
      </c>
      <c r="AD343" s="28"/>
      <c r="AE343" s="331"/>
      <c r="AF343" s="2158"/>
      <c r="AG343" s="2158"/>
      <c r="AH343" s="2158"/>
      <c r="AI343" s="2158"/>
      <c r="AJ343" s="2552"/>
      <c r="AK343" s="2551">
        <v>92</v>
      </c>
      <c r="AM343" s="2551" t="s">
        <v>19938</v>
      </c>
    </row>
    <row r="344" spans="1:39" s="222" customFormat="1" hidden="1">
      <c r="A344" s="24">
        <f t="shared" si="30"/>
        <v>339</v>
      </c>
      <c r="B344" s="1973" t="s">
        <v>16155</v>
      </c>
      <c r="C344" s="169" t="s">
        <v>220</v>
      </c>
      <c r="D344" s="155" t="s">
        <v>1352</v>
      </c>
      <c r="E344" s="162" t="s">
        <v>4442</v>
      </c>
      <c r="F344" s="2041" t="s">
        <v>17447</v>
      </c>
      <c r="G344" s="2877" t="s">
        <v>559</v>
      </c>
      <c r="H344" s="29" t="str">
        <f>IF(ISERROR(INDEX(data_koso,MATCH(B344,item_koso,0),2))," ",INDEX(data_koso,MATCH(B344,item_koso,0),2))</f>
        <v xml:space="preserve"> </v>
      </c>
      <c r="I344" s="1827"/>
      <c r="J344" s="203" t="s">
        <v>17242</v>
      </c>
      <c r="K344" s="196" t="s">
        <v>4205</v>
      </c>
      <c r="L344" s="182">
        <v>205</v>
      </c>
      <c r="M344" s="174">
        <v>16</v>
      </c>
      <c r="N344" s="177">
        <v>28</v>
      </c>
      <c r="O344" s="177">
        <v>0</v>
      </c>
      <c r="P344" s="162" t="s">
        <v>1222</v>
      </c>
      <c r="Q344" s="182">
        <v>8.41</v>
      </c>
      <c r="R344" s="182">
        <v>18.02</v>
      </c>
      <c r="S344" s="182">
        <v>15.8</v>
      </c>
      <c r="T344" s="182">
        <v>18</v>
      </c>
      <c r="U344" s="182" t="s">
        <v>2668</v>
      </c>
      <c r="V344" s="182">
        <v>8</v>
      </c>
      <c r="W344" s="162" t="s">
        <v>3867</v>
      </c>
      <c r="X344" s="182">
        <v>8</v>
      </c>
      <c r="Y344" s="203" t="s">
        <v>2662</v>
      </c>
      <c r="Z344" s="2479"/>
      <c r="AA344" s="155" t="s">
        <v>272</v>
      </c>
      <c r="AB344" s="169"/>
      <c r="AC344" s="350" t="str">
        <f>IF(ISERROR(INDEX(data,MATCH(LEN(AE344),item,0),2))," ",INDEX(data,MATCH(LEN(AE344),item,0),2))</f>
        <v xml:space="preserve"> </v>
      </c>
      <c r="AD344" s="169"/>
      <c r="AE344" s="1452"/>
      <c r="AF344" s="2171"/>
      <c r="AG344" s="2171"/>
      <c r="AH344" s="2171"/>
      <c r="AI344" s="2171"/>
      <c r="AJ344" s="2555"/>
      <c r="AK344" s="2551">
        <v>92</v>
      </c>
      <c r="AL344" s="2551"/>
      <c r="AM344" s="52" t="s">
        <v>19938</v>
      </c>
    </row>
    <row r="345" spans="1:39" s="2551" customFormat="1" hidden="1">
      <c r="A345" s="24">
        <f t="shared" si="30"/>
        <v>340</v>
      </c>
      <c r="B345" s="1794" t="s">
        <v>16157</v>
      </c>
      <c r="C345" s="28" t="s">
        <v>221</v>
      </c>
      <c r="D345" s="28" t="s">
        <v>4460</v>
      </c>
      <c r="E345" s="29" t="s">
        <v>4444</v>
      </c>
      <c r="F345" s="2041" t="s">
        <v>17441</v>
      </c>
      <c r="G345" s="165" t="s">
        <v>559</v>
      </c>
      <c r="H345" s="29" t="str">
        <f>IF(ISERROR(INDEX(data_koso,MATCH(B345,item_koso,0),2))," ",INDEX(data_koso,MATCH(B345,item_koso,0),2))</f>
        <v xml:space="preserve"> </v>
      </c>
      <c r="I345" s="1825"/>
      <c r="J345" s="192" t="s">
        <v>17242</v>
      </c>
      <c r="K345" s="165" t="s">
        <v>279</v>
      </c>
      <c r="L345" s="181">
        <v>155</v>
      </c>
      <c r="M345" s="173">
        <v>4.3</v>
      </c>
      <c r="N345" s="1986">
        <v>5.45</v>
      </c>
      <c r="O345" s="1986">
        <v>2.48</v>
      </c>
      <c r="P345" s="29" t="s">
        <v>1222</v>
      </c>
      <c r="Q345" s="181">
        <v>2.87</v>
      </c>
      <c r="R345" s="181">
        <v>18.02</v>
      </c>
      <c r="S345" s="181">
        <v>2.2999999999999998</v>
      </c>
      <c r="T345" s="181">
        <v>6</v>
      </c>
      <c r="U345" s="181" t="s">
        <v>2666</v>
      </c>
      <c r="V345" s="181">
        <v>6</v>
      </c>
      <c r="W345" s="29" t="s">
        <v>3867</v>
      </c>
      <c r="X345" s="186">
        <v>4</v>
      </c>
      <c r="Y345" s="192" t="s">
        <v>2658</v>
      </c>
      <c r="Z345" s="2477"/>
      <c r="AA345" s="44" t="s">
        <v>272</v>
      </c>
      <c r="AB345" s="28"/>
      <c r="AC345" s="348" t="str">
        <f>IF(ISERROR(INDEX(data,MATCH(LEN(AE345),item,0),2))," ",INDEX(data,MATCH(LEN(AE345),item,0),2))</f>
        <v xml:space="preserve"> </v>
      </c>
      <c r="AD345" s="28"/>
      <c r="AE345" s="331"/>
      <c r="AF345" s="2158"/>
      <c r="AG345" s="2158"/>
      <c r="AH345" s="2158"/>
      <c r="AI345" s="2158"/>
      <c r="AJ345" s="2552"/>
      <c r="AK345" s="2551">
        <v>92</v>
      </c>
      <c r="AM345" s="2551" t="s">
        <v>19938</v>
      </c>
    </row>
    <row r="346" spans="1:39" s="2551" customFormat="1" hidden="1">
      <c r="A346" s="24">
        <f t="shared" si="30"/>
        <v>341</v>
      </c>
      <c r="B346" s="1794" t="s">
        <v>16161</v>
      </c>
      <c r="C346" s="28" t="s">
        <v>222</v>
      </c>
      <c r="D346" s="44" t="s">
        <v>1352</v>
      </c>
      <c r="E346" s="29" t="s">
        <v>4446</v>
      </c>
      <c r="F346" s="2041" t="s">
        <v>17442</v>
      </c>
      <c r="G346" s="165" t="s">
        <v>559</v>
      </c>
      <c r="H346" s="29" t="str">
        <f>IF(ISERROR(INDEX(data_koso,MATCH(B346,item_koso,0),2))," ",INDEX(data_koso,MATCH(B346,item_koso,0),2))</f>
        <v xml:space="preserve"> </v>
      </c>
      <c r="I346" s="1825"/>
      <c r="J346" s="192" t="s">
        <v>17247</v>
      </c>
      <c r="K346" s="165" t="s">
        <v>552</v>
      </c>
      <c r="L346" s="181">
        <v>40</v>
      </c>
      <c r="M346" s="173">
        <v>6</v>
      </c>
      <c r="N346" s="175">
        <v>100</v>
      </c>
      <c r="O346" s="175">
        <v>0</v>
      </c>
      <c r="P346" s="29" t="s">
        <v>2528</v>
      </c>
      <c r="Q346" s="34" t="s">
        <v>2524</v>
      </c>
      <c r="R346" s="186">
        <v>28</v>
      </c>
      <c r="S346" s="181">
        <v>5.98</v>
      </c>
      <c r="T346" s="181">
        <v>6</v>
      </c>
      <c r="U346" s="181" t="s">
        <v>4793</v>
      </c>
      <c r="V346" s="24" t="s">
        <v>2663</v>
      </c>
      <c r="W346" s="29" t="s">
        <v>3867</v>
      </c>
      <c r="X346" s="187" t="s">
        <v>2663</v>
      </c>
      <c r="Y346" s="192" t="s">
        <v>2658</v>
      </c>
      <c r="Z346" s="2477"/>
      <c r="AA346" s="44" t="s">
        <v>272</v>
      </c>
      <c r="AB346" s="28"/>
      <c r="AC346" s="348" t="str">
        <f>IF(ISERROR(INDEX(data,MATCH(LEN(AE346),item,0),2))," ",INDEX(data,MATCH(LEN(AE346),item,0),2))</f>
        <v xml:space="preserve"> </v>
      </c>
      <c r="AD346" s="28"/>
      <c r="AE346" s="331"/>
      <c r="AF346" s="2158"/>
      <c r="AG346" s="2158"/>
      <c r="AH346" s="2158"/>
      <c r="AI346" s="2158"/>
      <c r="AJ346" s="2552"/>
      <c r="AK346" s="2551">
        <v>95</v>
      </c>
      <c r="AM346" s="2551" t="s">
        <v>19938</v>
      </c>
    </row>
    <row r="347" spans="1:39" s="2551" customFormat="1" hidden="1">
      <c r="A347" s="24">
        <f t="shared" si="30"/>
        <v>342</v>
      </c>
      <c r="B347" s="1794" t="s">
        <v>16162</v>
      </c>
      <c r="C347" s="28" t="s">
        <v>4839</v>
      </c>
      <c r="D347" s="44" t="s">
        <v>453</v>
      </c>
      <c r="E347" s="29" t="s">
        <v>4444</v>
      </c>
      <c r="F347" s="2041" t="s">
        <v>17443</v>
      </c>
      <c r="G347" s="165" t="s">
        <v>559</v>
      </c>
      <c r="H347" s="29" t="str">
        <f>IF(ISERROR(INDEX(data_koso,MATCH(B347,item_koso,0),2))," ",INDEX(data_koso,MATCH(B347,item_koso,0),2))</f>
        <v xml:space="preserve"> </v>
      </c>
      <c r="I347" s="1825"/>
      <c r="J347" s="192" t="s">
        <v>17247</v>
      </c>
      <c r="K347" s="165" t="s">
        <v>4206</v>
      </c>
      <c r="L347" s="181" t="s">
        <v>285</v>
      </c>
      <c r="M347" s="173">
        <v>12.6</v>
      </c>
      <c r="N347" s="34" t="s">
        <v>2524</v>
      </c>
      <c r="O347" s="1987">
        <v>1.7909999999999999</v>
      </c>
      <c r="P347" s="29" t="s">
        <v>2528</v>
      </c>
      <c r="Q347" s="34" t="s">
        <v>2524</v>
      </c>
      <c r="R347" s="181">
        <v>19.649999999999999</v>
      </c>
      <c r="S347" s="181">
        <v>9.1</v>
      </c>
      <c r="T347" s="181">
        <v>18.3</v>
      </c>
      <c r="U347" s="181" t="s">
        <v>2664</v>
      </c>
      <c r="V347" s="181">
        <v>3</v>
      </c>
      <c r="W347" s="29" t="s">
        <v>3867</v>
      </c>
      <c r="X347" s="186">
        <v>2</v>
      </c>
      <c r="Y347" s="192" t="s">
        <v>2662</v>
      </c>
      <c r="Z347" s="2477"/>
      <c r="AA347" s="44" t="s">
        <v>272</v>
      </c>
      <c r="AB347" s="28"/>
      <c r="AC347" s="348" t="str">
        <f>IF(ISERROR(INDEX(data,MATCH(LEN(AE347),item,0),2))," ",INDEX(data,MATCH(LEN(AE347),item,0),2))</f>
        <v xml:space="preserve"> </v>
      </c>
      <c r="AD347" s="28"/>
      <c r="AE347" s="331"/>
      <c r="AF347" s="2158"/>
      <c r="AG347" s="2158"/>
      <c r="AH347" s="2158"/>
      <c r="AI347" s="2158"/>
      <c r="AJ347" s="2552"/>
      <c r="AK347" s="2551">
        <v>96</v>
      </c>
      <c r="AM347" s="2551" t="s">
        <v>19938</v>
      </c>
    </row>
    <row r="348" spans="1:39" s="2551" customFormat="1" hidden="1">
      <c r="A348" s="24">
        <f t="shared" si="30"/>
        <v>343</v>
      </c>
      <c r="B348" s="1995" t="s">
        <v>16278</v>
      </c>
      <c r="C348" s="219"/>
      <c r="D348" s="219" t="s">
        <v>2290</v>
      </c>
      <c r="E348" s="258"/>
      <c r="F348" s="258"/>
      <c r="G348" s="2879"/>
      <c r="H348" s="258"/>
      <c r="I348" s="1997"/>
      <c r="J348" s="378" t="s">
        <v>3516</v>
      </c>
      <c r="K348" s="2010"/>
      <c r="L348" s="258"/>
      <c r="M348" s="1998"/>
      <c r="N348" s="1011"/>
      <c r="O348" s="1011"/>
      <c r="P348" s="258"/>
      <c r="Q348" s="258"/>
      <c r="R348" s="258"/>
      <c r="S348" s="258"/>
      <c r="T348" s="258"/>
      <c r="U348" s="258"/>
      <c r="V348" s="258"/>
      <c r="W348" s="258"/>
      <c r="X348" s="258"/>
      <c r="Y348" s="219"/>
      <c r="Z348" s="2482"/>
      <c r="AA348" s="219"/>
      <c r="AB348" s="219"/>
      <c r="AC348" s="920"/>
      <c r="AD348" s="219"/>
      <c r="AE348" s="1999"/>
      <c r="AF348" s="2164"/>
      <c r="AG348" s="2164"/>
      <c r="AH348" s="2164"/>
      <c r="AI348" s="2164"/>
      <c r="AJ348" s="378"/>
      <c r="AK348" s="2551">
        <v>96</v>
      </c>
    </row>
    <row r="349" spans="1:39" s="2551" customFormat="1" hidden="1">
      <c r="A349" s="24">
        <f t="shared" si="30"/>
        <v>344</v>
      </c>
      <c r="B349" s="1794" t="s">
        <v>16165</v>
      </c>
      <c r="C349" s="28" t="s">
        <v>4098</v>
      </c>
      <c r="D349" s="44" t="s">
        <v>2595</v>
      </c>
      <c r="E349" s="166" t="s">
        <v>4442</v>
      </c>
      <c r="F349" s="2041" t="s">
        <v>17444</v>
      </c>
      <c r="G349" s="165" t="s">
        <v>559</v>
      </c>
      <c r="H349" s="29" t="str">
        <f>IF(ISERROR(INDEX(data_koso,MATCH(B349,item_koso,0),2))," ",INDEX(data_koso,MATCH(B349,item_koso,0),2))</f>
        <v xml:space="preserve"> </v>
      </c>
      <c r="I349" s="1825"/>
      <c r="J349" s="192" t="s">
        <v>17243</v>
      </c>
      <c r="K349" s="164" t="s">
        <v>4206</v>
      </c>
      <c r="L349" s="181" t="s">
        <v>285</v>
      </c>
      <c r="M349" s="173">
        <v>17.2</v>
      </c>
      <c r="N349" s="175">
        <v>3200</v>
      </c>
      <c r="O349" s="175">
        <v>0</v>
      </c>
      <c r="P349" s="29" t="s">
        <v>2528</v>
      </c>
      <c r="Q349" s="34" t="s">
        <v>2524</v>
      </c>
      <c r="R349" s="185">
        <v>19.649999999999999</v>
      </c>
      <c r="S349" s="181">
        <v>4.4000000000000004</v>
      </c>
      <c r="T349" s="181">
        <v>8</v>
      </c>
      <c r="U349" s="181" t="s">
        <v>2664</v>
      </c>
      <c r="V349" s="181">
        <v>2.5</v>
      </c>
      <c r="W349" s="29" t="s">
        <v>3867</v>
      </c>
      <c r="X349" s="185">
        <v>2</v>
      </c>
      <c r="Y349" s="192" t="s">
        <v>2662</v>
      </c>
      <c r="Z349" s="2477"/>
      <c r="AA349" s="44" t="s">
        <v>273</v>
      </c>
      <c r="AB349" s="28"/>
      <c r="AC349" s="348" t="str">
        <f>IF(ISERROR(INDEX(data,MATCH(LEN(AE349),item,0),2))," ",INDEX(data,MATCH(LEN(AE349),item,0),2))</f>
        <v xml:space="preserve"> </v>
      </c>
      <c r="AD349" s="28"/>
      <c r="AE349" s="331"/>
      <c r="AF349" s="2158"/>
      <c r="AG349" s="2158"/>
      <c r="AH349" s="2158"/>
      <c r="AI349" s="2158"/>
      <c r="AJ349" s="2552"/>
      <c r="AK349" s="2551">
        <v>96</v>
      </c>
      <c r="AM349" s="2551" t="s">
        <v>19938</v>
      </c>
    </row>
    <row r="350" spans="1:39" s="2551" customFormat="1" hidden="1">
      <c r="A350" s="24">
        <f t="shared" si="30"/>
        <v>345</v>
      </c>
      <c r="B350" s="2946" t="s">
        <v>16279</v>
      </c>
      <c r="C350" s="28" t="s">
        <v>18989</v>
      </c>
      <c r="D350" s="44"/>
      <c r="E350" s="166"/>
      <c r="F350" s="2042"/>
      <c r="G350" s="165" t="s">
        <v>559</v>
      </c>
      <c r="H350" s="29"/>
      <c r="I350" s="1825"/>
      <c r="J350" s="192"/>
      <c r="K350" s="164" t="s">
        <v>4207</v>
      </c>
      <c r="L350" s="181">
        <v>40</v>
      </c>
      <c r="M350" s="173">
        <v>15</v>
      </c>
      <c r="N350" s="175" t="s">
        <v>19952</v>
      </c>
      <c r="O350" s="175" t="s">
        <v>5524</v>
      </c>
      <c r="P350" s="29" t="s">
        <v>2528</v>
      </c>
      <c r="Q350" s="34" t="s">
        <v>19953</v>
      </c>
      <c r="R350" s="185"/>
      <c r="S350" s="181">
        <v>14.994999999999999</v>
      </c>
      <c r="T350" s="181">
        <v>30</v>
      </c>
      <c r="U350" s="181"/>
      <c r="V350" s="181"/>
      <c r="W350" s="29" t="s">
        <v>3867</v>
      </c>
      <c r="X350" s="185" t="s">
        <v>19954</v>
      </c>
      <c r="Y350" s="192" t="s">
        <v>2662</v>
      </c>
      <c r="Z350" s="2507" t="s">
        <v>18985</v>
      </c>
      <c r="AA350" s="44"/>
      <c r="AB350" s="28"/>
      <c r="AC350" s="348"/>
      <c r="AD350" s="28"/>
      <c r="AE350" s="331"/>
      <c r="AF350" s="2158"/>
      <c r="AG350" s="2158"/>
      <c r="AH350" s="2158"/>
      <c r="AI350" s="2158"/>
      <c r="AJ350" s="2552" t="s">
        <v>18991</v>
      </c>
      <c r="AM350" s="2551" t="s">
        <v>19938</v>
      </c>
    </row>
    <row r="351" spans="1:39" s="2551" customFormat="1" hidden="1">
      <c r="A351" s="24">
        <f t="shared" si="30"/>
        <v>346</v>
      </c>
      <c r="B351" s="2945" t="s">
        <v>18979</v>
      </c>
      <c r="C351" s="28" t="s">
        <v>18982</v>
      </c>
      <c r="D351" s="44" t="s">
        <v>6328</v>
      </c>
      <c r="E351" s="111" t="s">
        <v>17120</v>
      </c>
      <c r="F351" s="2042"/>
      <c r="G351" s="165" t="s">
        <v>3866</v>
      </c>
      <c r="H351" s="29"/>
      <c r="I351" s="1825"/>
      <c r="J351" s="192"/>
      <c r="K351" s="164" t="s">
        <v>4207</v>
      </c>
      <c r="L351" s="181"/>
      <c r="M351" s="173"/>
      <c r="N351" s="175"/>
      <c r="O351" s="175"/>
      <c r="P351" s="29"/>
      <c r="Q351" s="34"/>
      <c r="R351" s="185"/>
      <c r="S351" s="181"/>
      <c r="T351" s="181"/>
      <c r="U351" s="181"/>
      <c r="V351" s="46">
        <v>2</v>
      </c>
      <c r="W351" s="33" t="s">
        <v>3867</v>
      </c>
      <c r="X351" s="1988">
        <v>2</v>
      </c>
      <c r="Y351" s="30" t="s">
        <v>3367</v>
      </c>
      <c r="Z351" s="2507" t="s">
        <v>18985</v>
      </c>
      <c r="AA351" s="44"/>
      <c r="AB351" s="28"/>
      <c r="AC351" s="348"/>
      <c r="AD351" s="28"/>
      <c r="AE351" s="331"/>
      <c r="AF351" s="2158"/>
      <c r="AG351" s="2158"/>
      <c r="AH351" s="2158"/>
      <c r="AI351" s="2158"/>
      <c r="AJ351" s="2552" t="s">
        <v>18990</v>
      </c>
      <c r="AM351" s="2551" t="s">
        <v>19938</v>
      </c>
    </row>
    <row r="352" spans="1:39" hidden="1">
      <c r="A352" s="24">
        <f t="shared" si="30"/>
        <v>347</v>
      </c>
      <c r="B352" s="1794" t="s">
        <v>16279</v>
      </c>
      <c r="C352" s="28" t="s">
        <v>4099</v>
      </c>
      <c r="D352" s="44" t="s">
        <v>2595</v>
      </c>
      <c r="E352" s="1632"/>
      <c r="F352" s="1632"/>
      <c r="G352" s="165"/>
      <c r="H352" s="29"/>
      <c r="I352" s="1825"/>
      <c r="J352" s="192" t="s">
        <v>3516</v>
      </c>
      <c r="K352" s="168" t="s">
        <v>4207</v>
      </c>
      <c r="L352" s="181" t="s">
        <v>285</v>
      </c>
      <c r="M352" s="173">
        <v>15</v>
      </c>
      <c r="N352" s="175">
        <v>2</v>
      </c>
      <c r="O352" s="178">
        <v>1.1000000000000001</v>
      </c>
      <c r="P352" s="29" t="s">
        <v>739</v>
      </c>
      <c r="Q352" s="181">
        <v>0.80600000000000005</v>
      </c>
      <c r="R352" s="199" t="s">
        <v>2524</v>
      </c>
      <c r="S352" s="181">
        <v>14.994999999999999</v>
      </c>
      <c r="T352" s="181">
        <v>30</v>
      </c>
      <c r="U352" s="181"/>
      <c r="V352" s="181"/>
      <c r="W352" s="29" t="s">
        <v>3867</v>
      </c>
      <c r="X352" s="26"/>
      <c r="Y352" s="28" t="s">
        <v>2662</v>
      </c>
      <c r="Z352" s="2478"/>
      <c r="AA352" s="44" t="s">
        <v>273</v>
      </c>
      <c r="AB352" s="28"/>
      <c r="AC352" s="348" t="str">
        <f>IF(ISERROR(INDEX(data,MATCH(LEN(AE352),item,0),2))," ",INDEX(data,MATCH(LEN(AE352),item,0),2))</f>
        <v xml:space="preserve"> </v>
      </c>
      <c r="AD352" s="28"/>
      <c r="AE352" s="331"/>
      <c r="AF352" s="2158"/>
      <c r="AG352" s="2158"/>
      <c r="AH352" s="2158"/>
      <c r="AI352" s="2158"/>
      <c r="AJ352" s="2552"/>
      <c r="AK352" s="2551">
        <v>96</v>
      </c>
      <c r="AL352" s="2551"/>
      <c r="AM352" s="975" t="s">
        <v>19938</v>
      </c>
    </row>
    <row r="353" spans="1:39" hidden="1">
      <c r="A353" s="24">
        <f t="shared" si="30"/>
        <v>348</v>
      </c>
      <c r="B353" s="1799" t="s">
        <v>16170</v>
      </c>
      <c r="C353" s="169" t="s">
        <v>4100</v>
      </c>
      <c r="D353" s="155" t="s">
        <v>4090</v>
      </c>
      <c r="E353" s="195" t="s">
        <v>4446</v>
      </c>
      <c r="F353" s="2041" t="s">
        <v>17445</v>
      </c>
      <c r="G353" s="2877" t="s">
        <v>559</v>
      </c>
      <c r="H353" s="29" t="str">
        <f>IF(ISERROR(INDEX(data_koso,MATCH(B353,item_koso,0),2))," ",INDEX(data_koso,MATCH(B353,item_koso,0),2))</f>
        <v xml:space="preserve"> </v>
      </c>
      <c r="I353" s="1827"/>
      <c r="J353" s="203" t="s">
        <v>17244</v>
      </c>
      <c r="K353" s="196" t="s">
        <v>552</v>
      </c>
      <c r="L353" s="182">
        <v>40</v>
      </c>
      <c r="M353" s="174">
        <v>6</v>
      </c>
      <c r="N353" s="177">
        <v>210</v>
      </c>
      <c r="O353" s="177">
        <v>44</v>
      </c>
      <c r="P353" s="162" t="s">
        <v>2528</v>
      </c>
      <c r="Q353" s="150" t="s">
        <v>2524</v>
      </c>
      <c r="R353" s="182">
        <v>28</v>
      </c>
      <c r="S353" s="182">
        <v>5.5</v>
      </c>
      <c r="T353" s="182">
        <v>6</v>
      </c>
      <c r="U353" s="182" t="s">
        <v>4793</v>
      </c>
      <c r="V353" s="182">
        <v>3</v>
      </c>
      <c r="W353" s="162" t="s">
        <v>3867</v>
      </c>
      <c r="X353" s="2015">
        <v>2</v>
      </c>
      <c r="Y353" s="203" t="s">
        <v>2658</v>
      </c>
      <c r="Z353" s="2479"/>
      <c r="AA353" s="155" t="s">
        <v>273</v>
      </c>
      <c r="AB353" s="169"/>
      <c r="AC353" s="348" t="str">
        <f>IF(ISERROR(INDEX(data,MATCH(LEN(AE353),item,0),2))," ",INDEX(data,MATCH(LEN(AE353),item,0),2))</f>
        <v xml:space="preserve"> </v>
      </c>
      <c r="AD353" s="169"/>
      <c r="AE353" s="335"/>
      <c r="AF353" s="2158"/>
      <c r="AG353" s="2158"/>
      <c r="AH353" s="2158"/>
      <c r="AI353" s="2158"/>
      <c r="AJ353" s="2552"/>
      <c r="AK353" s="2551">
        <v>99</v>
      </c>
      <c r="AL353" s="2551"/>
      <c r="AM353" s="975" t="s">
        <v>19938</v>
      </c>
    </row>
    <row r="354" spans="1:39" hidden="1">
      <c r="A354" s="24">
        <f t="shared" si="30"/>
        <v>349</v>
      </c>
      <c r="B354" s="2506" t="s">
        <v>18978</v>
      </c>
      <c r="C354" s="169" t="s">
        <v>18981</v>
      </c>
      <c r="D354" s="155"/>
      <c r="E354" s="111" t="s">
        <v>17120</v>
      </c>
      <c r="F354" s="2041"/>
      <c r="G354" s="165" t="s">
        <v>3866</v>
      </c>
      <c r="H354" s="29"/>
      <c r="I354" s="1827"/>
      <c r="J354" s="203"/>
      <c r="K354" s="196"/>
      <c r="L354" s="182"/>
      <c r="M354" s="174"/>
      <c r="N354" s="177"/>
      <c r="O354" s="177"/>
      <c r="P354" s="162"/>
      <c r="Q354" s="150"/>
      <c r="R354" s="182"/>
      <c r="S354" s="182"/>
      <c r="T354" s="182"/>
      <c r="U354" s="182"/>
      <c r="V354" s="182"/>
      <c r="W354" s="162"/>
      <c r="X354" s="2015"/>
      <c r="Y354" s="203"/>
      <c r="Z354" s="2507" t="s">
        <v>18985</v>
      </c>
      <c r="AA354" s="155"/>
      <c r="AB354" s="169"/>
      <c r="AC354" s="348"/>
      <c r="AD354" s="169"/>
      <c r="AE354" s="335"/>
      <c r="AF354" s="2158"/>
      <c r="AG354" s="2158"/>
      <c r="AH354" s="2158"/>
      <c r="AI354" s="2158"/>
      <c r="AJ354" s="2552"/>
      <c r="AK354" s="2551"/>
      <c r="AL354" s="2551"/>
      <c r="AM354" s="975" t="s">
        <v>19938</v>
      </c>
    </row>
    <row r="355" spans="1:39" hidden="1">
      <c r="A355" s="24">
        <f t="shared" si="30"/>
        <v>350</v>
      </c>
      <c r="B355" s="1799" t="s">
        <v>16171</v>
      </c>
      <c r="C355" s="169" t="s">
        <v>4101</v>
      </c>
      <c r="D355" s="169" t="s">
        <v>4334</v>
      </c>
      <c r="E355" s="195" t="s">
        <v>4446</v>
      </c>
      <c r="F355" s="2041" t="s">
        <v>17446</v>
      </c>
      <c r="G355" s="2877" t="s">
        <v>559</v>
      </c>
      <c r="H355" s="29" t="str">
        <f>IF(ISERROR(INDEX(data_koso,MATCH(B355,item_koso,0),2))," ",INDEX(data_koso,MATCH(B355,item_koso,0),2))</f>
        <v xml:space="preserve"> </v>
      </c>
      <c r="I355" s="1827"/>
      <c r="J355" s="203" t="s">
        <v>17244</v>
      </c>
      <c r="K355" s="196" t="s">
        <v>552</v>
      </c>
      <c r="L355" s="182" t="s">
        <v>285</v>
      </c>
      <c r="M355" s="174">
        <v>6</v>
      </c>
      <c r="N355" s="177">
        <v>150</v>
      </c>
      <c r="O355" s="177">
        <v>18</v>
      </c>
      <c r="P355" s="162" t="s">
        <v>2528</v>
      </c>
      <c r="Q355" s="150" t="s">
        <v>2524</v>
      </c>
      <c r="R355" s="182">
        <v>28</v>
      </c>
      <c r="S355" s="182">
        <v>5.5</v>
      </c>
      <c r="T355" s="182">
        <v>6</v>
      </c>
      <c r="U355" s="182" t="s">
        <v>4793</v>
      </c>
      <c r="V355" s="182">
        <v>1.5</v>
      </c>
      <c r="W355" s="162" t="s">
        <v>3867</v>
      </c>
      <c r="X355" s="2015">
        <v>1</v>
      </c>
      <c r="Y355" s="203" t="s">
        <v>2658</v>
      </c>
      <c r="Z355" s="2479"/>
      <c r="AA355" s="155" t="s">
        <v>273</v>
      </c>
      <c r="AB355" s="169"/>
      <c r="AC355" s="348" t="str">
        <f>IF(ISERROR(INDEX(data,MATCH(LEN(AE355),item,0),2))," ",INDEX(data,MATCH(LEN(AE355),item,0),2))</f>
        <v xml:space="preserve"> </v>
      </c>
      <c r="AD355" s="169"/>
      <c r="AE355" s="335"/>
      <c r="AF355" s="2158"/>
      <c r="AG355" s="2158"/>
      <c r="AH355" s="2158"/>
      <c r="AI355" s="2158"/>
      <c r="AJ355" s="2552"/>
      <c r="AK355" s="2551">
        <v>99</v>
      </c>
      <c r="AL355" s="2551"/>
      <c r="AM355" s="975" t="s">
        <v>19938</v>
      </c>
    </row>
    <row r="356" spans="1:39" hidden="1">
      <c r="A356" s="24">
        <f t="shared" si="30"/>
        <v>351</v>
      </c>
      <c r="B356" s="1799" t="s">
        <v>16259</v>
      </c>
      <c r="C356" s="169" t="s">
        <v>12545</v>
      </c>
      <c r="D356" s="2016" t="s">
        <v>3421</v>
      </c>
      <c r="E356" s="195"/>
      <c r="F356" s="195"/>
      <c r="G356" s="2885"/>
      <c r="H356" s="1976"/>
      <c r="I356" s="1976"/>
      <c r="J356" s="2016" t="s">
        <v>3516</v>
      </c>
      <c r="K356" s="171" t="s">
        <v>3373</v>
      </c>
      <c r="L356" s="1976"/>
      <c r="M356" s="1976"/>
      <c r="N356" s="1976"/>
      <c r="O356" s="1976"/>
      <c r="P356" s="1976"/>
      <c r="Q356" s="1976"/>
      <c r="R356" s="1976"/>
      <c r="S356" s="1976"/>
      <c r="T356" s="1976"/>
      <c r="U356" s="1976"/>
      <c r="V356" s="153"/>
      <c r="W356" s="1976"/>
      <c r="X356" s="2017"/>
      <c r="Y356" s="1976"/>
      <c r="Z356" s="2489"/>
      <c r="AA356" s="1976"/>
      <c r="AB356" s="1976"/>
      <c r="AC356" s="1977"/>
      <c r="AD356" s="1976"/>
      <c r="AE356" s="335"/>
      <c r="AF356" s="329"/>
      <c r="AG356" s="329"/>
      <c r="AH356" s="329"/>
      <c r="AI356" s="329"/>
      <c r="AJ356" s="2552"/>
      <c r="AK356" s="2551">
        <v>1</v>
      </c>
      <c r="AL356" s="2551"/>
    </row>
    <row r="357" spans="1:39" hidden="1">
      <c r="A357" s="24">
        <f t="shared" si="30"/>
        <v>352</v>
      </c>
      <c r="B357" s="1799" t="s">
        <v>15927</v>
      </c>
      <c r="C357" s="169" t="s">
        <v>2604</v>
      </c>
      <c r="D357" s="155" t="s">
        <v>817</v>
      </c>
      <c r="E357" s="195" t="s">
        <v>4445</v>
      </c>
      <c r="F357" s="2041" t="s">
        <v>17448</v>
      </c>
      <c r="G357" s="2877" t="s">
        <v>559</v>
      </c>
      <c r="H357" s="29" t="str">
        <f>IF(ISERROR(INDEX(data_koso,MATCH(B357,item_koso,0),2))," ",INDEX(data_koso,MATCH(B357,item_koso,0),2))</f>
        <v xml:space="preserve"> </v>
      </c>
      <c r="I357" s="1827"/>
      <c r="J357" s="203" t="s">
        <v>3516</v>
      </c>
      <c r="K357" s="196" t="s">
        <v>2416</v>
      </c>
      <c r="L357" s="182">
        <v>15.6</v>
      </c>
      <c r="M357" s="174">
        <v>17.7</v>
      </c>
      <c r="N357" s="177">
        <v>6600</v>
      </c>
      <c r="O357" s="177">
        <v>0</v>
      </c>
      <c r="P357" s="162" t="s">
        <v>2528</v>
      </c>
      <c r="Q357" s="182">
        <v>15.2</v>
      </c>
      <c r="R357" s="182">
        <v>19.2</v>
      </c>
      <c r="S357" s="182">
        <v>0.2</v>
      </c>
      <c r="T357" s="182">
        <v>1.5</v>
      </c>
      <c r="U357" s="182" t="s">
        <v>2664</v>
      </c>
      <c r="V357" s="182">
        <v>6</v>
      </c>
      <c r="W357" s="162" t="s">
        <v>4681</v>
      </c>
      <c r="X357" s="2015">
        <v>6</v>
      </c>
      <c r="Y357" s="203" t="s">
        <v>2662</v>
      </c>
      <c r="Z357" s="2479"/>
      <c r="AA357" s="155" t="s">
        <v>274</v>
      </c>
      <c r="AB357" s="169"/>
      <c r="AC357" s="348" t="str">
        <f t="shared" ref="AC357:AC374" si="31">IF(ISERROR(INDEX(data,MATCH(LEN(AE357),item,0),2))," ",INDEX(data,MATCH(LEN(AE357),item,0),2))</f>
        <v xml:space="preserve"> </v>
      </c>
      <c r="AD357" s="169"/>
      <c r="AE357" s="335"/>
      <c r="AF357" s="329"/>
      <c r="AG357" s="329"/>
      <c r="AH357" s="329"/>
      <c r="AI357" s="329"/>
      <c r="AJ357" s="2552"/>
      <c r="AK357" s="2551">
        <v>1</v>
      </c>
      <c r="AL357" s="2551"/>
      <c r="AM357" s="975" t="s">
        <v>19938</v>
      </c>
    </row>
    <row r="358" spans="1:39" hidden="1">
      <c r="A358" s="24">
        <f t="shared" si="30"/>
        <v>353</v>
      </c>
      <c r="B358" s="1799" t="s">
        <v>16225</v>
      </c>
      <c r="C358" s="169" t="s">
        <v>302</v>
      </c>
      <c r="D358" s="169" t="s">
        <v>1943</v>
      </c>
      <c r="E358" s="195" t="s">
        <v>19602</v>
      </c>
      <c r="F358" s="195">
        <v>17723</v>
      </c>
      <c r="G358" s="2877" t="s">
        <v>296</v>
      </c>
      <c r="H358" s="162"/>
      <c r="I358" s="1827"/>
      <c r="J358" s="203" t="s">
        <v>3516</v>
      </c>
      <c r="K358" s="171" t="s">
        <v>2408</v>
      </c>
      <c r="L358" s="153">
        <v>500</v>
      </c>
      <c r="M358" s="1980">
        <v>14</v>
      </c>
      <c r="N358" s="1976">
        <v>37000</v>
      </c>
      <c r="O358" s="1976">
        <v>28000</v>
      </c>
      <c r="P358" s="2000" t="s">
        <v>3736</v>
      </c>
      <c r="Q358" s="150" t="s">
        <v>2524</v>
      </c>
      <c r="R358" s="153">
        <v>1.5</v>
      </c>
      <c r="S358" s="153">
        <v>0.2</v>
      </c>
      <c r="T358" s="153">
        <v>26.92</v>
      </c>
      <c r="U358" s="161" t="s">
        <v>2407</v>
      </c>
      <c r="V358" s="182">
        <v>10</v>
      </c>
      <c r="W358" s="2000" t="s">
        <v>298</v>
      </c>
      <c r="X358" s="2015">
        <v>10</v>
      </c>
      <c r="Y358" s="169" t="s">
        <v>2661</v>
      </c>
      <c r="Z358" s="2488"/>
      <c r="AA358" s="155" t="s">
        <v>272</v>
      </c>
      <c r="AB358" s="169"/>
      <c r="AC358" s="348" t="str">
        <f t="shared" si="31"/>
        <v xml:space="preserve"> </v>
      </c>
      <c r="AD358" s="169"/>
      <c r="AE358" s="337"/>
      <c r="AF358" s="2158"/>
      <c r="AG358" s="2158"/>
      <c r="AH358" s="2158"/>
      <c r="AI358" s="2158"/>
      <c r="AJ358" s="2552"/>
      <c r="AK358" s="2551">
        <v>1</v>
      </c>
      <c r="AL358" s="2551"/>
    </row>
    <row r="359" spans="1:39" hidden="1">
      <c r="A359" s="24">
        <f t="shared" si="30"/>
        <v>354</v>
      </c>
      <c r="B359" s="1799" t="s">
        <v>16226</v>
      </c>
      <c r="C359" s="169" t="s">
        <v>303</v>
      </c>
      <c r="D359" s="169" t="s">
        <v>1941</v>
      </c>
      <c r="E359" s="195" t="s">
        <v>19602</v>
      </c>
      <c r="F359" s="195">
        <v>17724</v>
      </c>
      <c r="G359" s="2877" t="s">
        <v>296</v>
      </c>
      <c r="H359" s="162"/>
      <c r="I359" s="1827"/>
      <c r="J359" s="203" t="s">
        <v>3516</v>
      </c>
      <c r="K359" s="171" t="s">
        <v>2408</v>
      </c>
      <c r="L359" s="153">
        <v>500</v>
      </c>
      <c r="M359" s="1980">
        <v>14</v>
      </c>
      <c r="N359" s="1976">
        <v>37000</v>
      </c>
      <c r="O359" s="1976">
        <v>28000</v>
      </c>
      <c r="P359" s="2000" t="s">
        <v>3736</v>
      </c>
      <c r="Q359" s="150" t="s">
        <v>2524</v>
      </c>
      <c r="R359" s="153">
        <v>1.5</v>
      </c>
      <c r="S359" s="153">
        <v>0.2</v>
      </c>
      <c r="T359" s="153">
        <v>21.55</v>
      </c>
      <c r="U359" s="161" t="s">
        <v>2407</v>
      </c>
      <c r="V359" s="182">
        <v>10</v>
      </c>
      <c r="W359" s="2000" t="s">
        <v>298</v>
      </c>
      <c r="X359" s="2015">
        <v>10</v>
      </c>
      <c r="Y359" s="169" t="s">
        <v>2661</v>
      </c>
      <c r="Z359" s="2488"/>
      <c r="AA359" s="155" t="s">
        <v>272</v>
      </c>
      <c r="AB359" s="169"/>
      <c r="AC359" s="348" t="str">
        <f t="shared" si="31"/>
        <v xml:space="preserve"> </v>
      </c>
      <c r="AD359" s="169"/>
      <c r="AE359" s="337"/>
      <c r="AF359" s="2158"/>
      <c r="AG359" s="2158"/>
      <c r="AH359" s="2158"/>
      <c r="AI359" s="2158"/>
      <c r="AJ359" s="2552"/>
      <c r="AK359" s="2551">
        <v>1</v>
      </c>
      <c r="AL359" s="2551"/>
    </row>
    <row r="360" spans="1:39" hidden="1">
      <c r="A360" s="24">
        <f t="shared" si="30"/>
        <v>355</v>
      </c>
      <c r="B360" s="1622" t="s">
        <v>16239</v>
      </c>
      <c r="C360" s="30" t="s">
        <v>3863</v>
      </c>
      <c r="D360" s="30" t="s">
        <v>4472</v>
      </c>
      <c r="E360" s="321" t="s">
        <v>13318</v>
      </c>
      <c r="F360" s="321"/>
      <c r="G360" s="165" t="s">
        <v>3198</v>
      </c>
      <c r="H360" s="29">
        <v>90013248</v>
      </c>
      <c r="I360" s="1825">
        <v>95900000</v>
      </c>
      <c r="J360" s="192" t="s">
        <v>17245</v>
      </c>
      <c r="K360" s="35" t="s">
        <v>3744</v>
      </c>
      <c r="L360" s="46">
        <v>42</v>
      </c>
      <c r="M360" s="172">
        <v>25</v>
      </c>
      <c r="N360" s="176" t="s">
        <v>2524</v>
      </c>
      <c r="O360" s="176">
        <v>26519</v>
      </c>
      <c r="P360" s="110" t="s">
        <v>3736</v>
      </c>
      <c r="Q360" s="34" t="s">
        <v>2524</v>
      </c>
      <c r="R360" s="108">
        <v>6.16</v>
      </c>
      <c r="S360" s="46">
        <v>0.1</v>
      </c>
      <c r="T360" s="34" t="s">
        <v>2524</v>
      </c>
      <c r="U360" s="46"/>
      <c r="V360" s="46">
        <v>6</v>
      </c>
      <c r="W360" s="33" t="s">
        <v>4473</v>
      </c>
      <c r="X360" s="108">
        <v>6</v>
      </c>
      <c r="Y360" s="30" t="s">
        <v>3737</v>
      </c>
      <c r="Z360" s="2481"/>
      <c r="AA360" s="30"/>
      <c r="AB360" s="28"/>
      <c r="AC360" s="348">
        <f t="shared" si="31"/>
        <v>125</v>
      </c>
      <c r="AD360" s="28" t="s">
        <v>4239</v>
      </c>
      <c r="AE360" s="331" t="s">
        <v>698</v>
      </c>
      <c r="AF360" s="2319" t="s">
        <v>6098</v>
      </c>
      <c r="AG360" s="2158"/>
      <c r="AH360" s="2158"/>
      <c r="AI360" s="2158"/>
      <c r="AJ360" s="2552"/>
      <c r="AK360" s="2551">
        <v>3</v>
      </c>
      <c r="AL360" s="2551"/>
    </row>
    <row r="361" spans="1:39" hidden="1">
      <c r="A361" s="24">
        <f t="shared" si="30"/>
        <v>356</v>
      </c>
      <c r="B361" s="1794" t="s">
        <v>15960</v>
      </c>
      <c r="C361" s="28" t="s">
        <v>2605</v>
      </c>
      <c r="D361" s="44" t="s">
        <v>3681</v>
      </c>
      <c r="E361" s="166" t="s">
        <v>4443</v>
      </c>
      <c r="F361" s="2041" t="s">
        <v>17449</v>
      </c>
      <c r="G361" s="165" t="s">
        <v>559</v>
      </c>
      <c r="H361" s="29" t="str">
        <f t="shared" ref="H361:H373" si="32">IF(ISERROR(INDEX(data_koso,MATCH(B361,item_koso,0),2))," ",INDEX(data_koso,MATCH(B361,item_koso,0),2))</f>
        <v xml:space="preserve"> </v>
      </c>
      <c r="I361" s="1825"/>
      <c r="J361" s="192" t="s">
        <v>17246</v>
      </c>
      <c r="K361" s="164" t="s">
        <v>522</v>
      </c>
      <c r="L361" s="181">
        <v>68</v>
      </c>
      <c r="M361" s="173">
        <v>7.6</v>
      </c>
      <c r="N361" s="34" t="s">
        <v>2524</v>
      </c>
      <c r="O361" s="175">
        <v>12300</v>
      </c>
      <c r="P361" s="29" t="s">
        <v>818</v>
      </c>
      <c r="Q361" s="181">
        <v>979</v>
      </c>
      <c r="R361" s="199" t="s">
        <v>2524</v>
      </c>
      <c r="S361" s="181">
        <v>4</v>
      </c>
      <c r="T361" s="181">
        <v>8.17</v>
      </c>
      <c r="U361" s="181" t="s">
        <v>2668</v>
      </c>
      <c r="V361" s="181">
        <v>2</v>
      </c>
      <c r="W361" s="29" t="s">
        <v>3867</v>
      </c>
      <c r="X361" s="181">
        <v>1.5</v>
      </c>
      <c r="Y361" s="192" t="s">
        <v>2662</v>
      </c>
      <c r="Z361" s="2477"/>
      <c r="AA361" s="44" t="s">
        <v>272</v>
      </c>
      <c r="AB361" s="28"/>
      <c r="AC361" s="348" t="str">
        <f t="shared" si="31"/>
        <v xml:space="preserve"> </v>
      </c>
      <c r="AD361" s="28"/>
      <c r="AE361" s="331"/>
      <c r="AF361" s="2158"/>
      <c r="AG361" s="2158"/>
      <c r="AH361" s="2158"/>
      <c r="AI361" s="2158"/>
      <c r="AJ361" s="2552"/>
      <c r="AK361" s="2551">
        <v>10</v>
      </c>
      <c r="AL361" s="2551"/>
      <c r="AM361" s="975" t="s">
        <v>19938</v>
      </c>
    </row>
    <row r="362" spans="1:39" hidden="1">
      <c r="A362" s="24">
        <f t="shared" si="30"/>
        <v>357</v>
      </c>
      <c r="B362" s="1799" t="s">
        <v>15969</v>
      </c>
      <c r="C362" s="169" t="s">
        <v>778</v>
      </c>
      <c r="D362" s="155" t="s">
        <v>869</v>
      </c>
      <c r="E362" s="195" t="s">
        <v>4448</v>
      </c>
      <c r="F362" s="2041" t="s">
        <v>17450</v>
      </c>
      <c r="G362" s="2877" t="s">
        <v>559</v>
      </c>
      <c r="H362" s="29" t="str">
        <f t="shared" si="32"/>
        <v xml:space="preserve"> </v>
      </c>
      <c r="I362" s="1827"/>
      <c r="J362" s="203" t="s">
        <v>17223</v>
      </c>
      <c r="K362" s="196" t="s">
        <v>522</v>
      </c>
      <c r="L362" s="182">
        <v>45</v>
      </c>
      <c r="M362" s="174">
        <v>7.2</v>
      </c>
      <c r="N362" s="150" t="s">
        <v>2524</v>
      </c>
      <c r="O362" s="177">
        <v>264000</v>
      </c>
      <c r="P362" s="162" t="s">
        <v>818</v>
      </c>
      <c r="Q362" s="182">
        <v>991</v>
      </c>
      <c r="R362" s="150" t="s">
        <v>2524</v>
      </c>
      <c r="S362" s="182" t="s">
        <v>3028</v>
      </c>
      <c r="T362" s="182">
        <v>1.5</v>
      </c>
      <c r="U362" s="182" t="s">
        <v>2666</v>
      </c>
      <c r="V362" s="182">
        <v>8</v>
      </c>
      <c r="W362" s="162" t="s">
        <v>3136</v>
      </c>
      <c r="X362" s="2015">
        <v>8</v>
      </c>
      <c r="Y362" s="203" t="s">
        <v>2658</v>
      </c>
      <c r="Z362" s="2479"/>
      <c r="AA362" s="155" t="s">
        <v>387</v>
      </c>
      <c r="AB362" s="169"/>
      <c r="AC362" s="348" t="str">
        <f t="shared" si="31"/>
        <v xml:space="preserve"> </v>
      </c>
      <c r="AD362" s="169"/>
      <c r="AE362" s="335"/>
      <c r="AF362" s="2158"/>
      <c r="AG362" s="2158"/>
      <c r="AH362" s="2158"/>
      <c r="AI362" s="2158"/>
      <c r="AJ362" s="2552"/>
      <c r="AK362" s="2551">
        <v>11</v>
      </c>
      <c r="AL362" s="2551"/>
      <c r="AM362" s="975" t="s">
        <v>19938</v>
      </c>
    </row>
    <row r="363" spans="1:39" hidden="1">
      <c r="A363" s="24">
        <f t="shared" si="30"/>
        <v>358</v>
      </c>
      <c r="B363" s="1799" t="s">
        <v>15977</v>
      </c>
      <c r="C363" s="169" t="s">
        <v>3137</v>
      </c>
      <c r="D363" s="155" t="s">
        <v>1339</v>
      </c>
      <c r="E363" s="195" t="s">
        <v>4446</v>
      </c>
      <c r="F363" s="2041" t="s">
        <v>17451</v>
      </c>
      <c r="G363" s="2877" t="s">
        <v>559</v>
      </c>
      <c r="H363" s="29" t="str">
        <f t="shared" si="32"/>
        <v xml:space="preserve"> </v>
      </c>
      <c r="I363" s="1827"/>
      <c r="J363" s="203" t="s">
        <v>17227</v>
      </c>
      <c r="K363" s="196" t="s">
        <v>279</v>
      </c>
      <c r="L363" s="182">
        <v>155</v>
      </c>
      <c r="M363" s="174">
        <v>4.3</v>
      </c>
      <c r="N363" s="150" t="s">
        <v>2524</v>
      </c>
      <c r="O363" s="177">
        <v>505</v>
      </c>
      <c r="P363" s="162" t="s">
        <v>818</v>
      </c>
      <c r="Q363" s="182">
        <v>2.42</v>
      </c>
      <c r="R363" s="182">
        <v>18.02</v>
      </c>
      <c r="S363" s="182">
        <v>0.3</v>
      </c>
      <c r="T363" s="182">
        <v>6</v>
      </c>
      <c r="U363" s="182" t="s">
        <v>2666</v>
      </c>
      <c r="V363" s="182">
        <v>4</v>
      </c>
      <c r="W363" s="162" t="s">
        <v>3867</v>
      </c>
      <c r="X363" s="2015">
        <v>3</v>
      </c>
      <c r="Y363" s="203" t="s">
        <v>2658</v>
      </c>
      <c r="Z363" s="2479"/>
      <c r="AA363" s="155" t="s">
        <v>272</v>
      </c>
      <c r="AB363" s="169"/>
      <c r="AC363" s="348" t="str">
        <f t="shared" si="31"/>
        <v xml:space="preserve"> </v>
      </c>
      <c r="AD363" s="169"/>
      <c r="AE363" s="335"/>
      <c r="AF363" s="2158"/>
      <c r="AG363" s="2158"/>
      <c r="AH363" s="2158"/>
      <c r="AI363" s="2158"/>
      <c r="AJ363" s="2552"/>
      <c r="AK363" s="2551">
        <v>12</v>
      </c>
      <c r="AL363" s="2551"/>
      <c r="AM363" s="975" t="s">
        <v>19938</v>
      </c>
    </row>
    <row r="364" spans="1:39" s="2551" customFormat="1">
      <c r="A364" s="24">
        <f t="shared" si="30"/>
        <v>359</v>
      </c>
      <c r="B364" s="1794" t="s">
        <v>15999</v>
      </c>
      <c r="C364" s="28" t="s">
        <v>1794</v>
      </c>
      <c r="D364" s="28" t="s">
        <v>3195</v>
      </c>
      <c r="E364" s="166" t="s">
        <v>4448</v>
      </c>
      <c r="F364" s="2041" t="s">
        <v>17452</v>
      </c>
      <c r="G364" s="165" t="s">
        <v>559</v>
      </c>
      <c r="H364" s="29" t="str">
        <f t="shared" si="32"/>
        <v xml:space="preserve"> </v>
      </c>
      <c r="I364" s="1825"/>
      <c r="J364" s="192" t="s">
        <v>17227</v>
      </c>
      <c r="K364" s="164" t="s">
        <v>3886</v>
      </c>
      <c r="L364" s="181">
        <v>50</v>
      </c>
      <c r="M364" s="173">
        <v>19</v>
      </c>
      <c r="N364" s="34" t="s">
        <v>2524</v>
      </c>
      <c r="O364" s="175">
        <v>61500</v>
      </c>
      <c r="P364" s="29" t="s">
        <v>818</v>
      </c>
      <c r="Q364" s="181">
        <v>946.5</v>
      </c>
      <c r="R364" s="34" t="s">
        <v>2524</v>
      </c>
      <c r="S364" s="181" t="s">
        <v>3028</v>
      </c>
      <c r="T364" s="181">
        <v>1.5</v>
      </c>
      <c r="U364" s="181" t="s">
        <v>2665</v>
      </c>
      <c r="V364" s="181">
        <v>4</v>
      </c>
      <c r="W364" s="29" t="s">
        <v>3138</v>
      </c>
      <c r="X364" s="185">
        <v>4</v>
      </c>
      <c r="Y364" s="192" t="s">
        <v>2662</v>
      </c>
      <c r="Z364" s="2477"/>
      <c r="AA364" s="28" t="s">
        <v>387</v>
      </c>
      <c r="AB364" s="28"/>
      <c r="AC364" s="348" t="str">
        <f t="shared" si="31"/>
        <v xml:space="preserve"> </v>
      </c>
      <c r="AD364" s="28"/>
      <c r="AE364" s="331"/>
      <c r="AF364" s="2158"/>
      <c r="AG364" s="2158"/>
      <c r="AH364" s="2158"/>
      <c r="AI364" s="2158"/>
      <c r="AJ364" s="2552"/>
      <c r="AK364" s="2551">
        <v>14</v>
      </c>
      <c r="AM364" s="2551" t="s">
        <v>19938</v>
      </c>
    </row>
    <row r="365" spans="1:39" s="2551" customFormat="1" hidden="1">
      <c r="A365" s="24">
        <f t="shared" si="30"/>
        <v>360</v>
      </c>
      <c r="B365" s="1794" t="s">
        <v>16036</v>
      </c>
      <c r="C365" s="28" t="s">
        <v>3167</v>
      </c>
      <c r="D365" s="44" t="s">
        <v>3166</v>
      </c>
      <c r="E365" s="166" t="s">
        <v>4448</v>
      </c>
      <c r="F365" s="2041" t="s">
        <v>17453</v>
      </c>
      <c r="G365" s="165" t="s">
        <v>559</v>
      </c>
      <c r="H365" s="29" t="str">
        <f t="shared" si="32"/>
        <v xml:space="preserve"> </v>
      </c>
      <c r="I365" s="1825"/>
      <c r="J365" s="192" t="s">
        <v>17232</v>
      </c>
      <c r="K365" s="164" t="s">
        <v>3889</v>
      </c>
      <c r="L365" s="181">
        <v>49</v>
      </c>
      <c r="M365" s="173">
        <v>2.6</v>
      </c>
      <c r="N365" s="34" t="s">
        <v>2524</v>
      </c>
      <c r="O365" s="175">
        <v>17321</v>
      </c>
      <c r="P365" s="29" t="s">
        <v>818</v>
      </c>
      <c r="Q365" s="181">
        <v>981</v>
      </c>
      <c r="R365" s="34" t="s">
        <v>2524</v>
      </c>
      <c r="S365" s="181" t="s">
        <v>3028</v>
      </c>
      <c r="T365" s="181">
        <v>2.37</v>
      </c>
      <c r="U365" s="181" t="s">
        <v>2667</v>
      </c>
      <c r="V365" s="181">
        <v>3</v>
      </c>
      <c r="W365" s="29" t="s">
        <v>3139</v>
      </c>
      <c r="X365" s="185">
        <v>3</v>
      </c>
      <c r="Y365" s="192" t="s">
        <v>2658</v>
      </c>
      <c r="Z365" s="2477"/>
      <c r="AA365" s="44" t="s">
        <v>387</v>
      </c>
      <c r="AB365" s="28"/>
      <c r="AC365" s="348" t="str">
        <f t="shared" si="31"/>
        <v xml:space="preserve"> </v>
      </c>
      <c r="AD365" s="28"/>
      <c r="AE365" s="331"/>
      <c r="AF365" s="2158"/>
      <c r="AG365" s="2158"/>
      <c r="AH365" s="2158"/>
      <c r="AI365" s="2158"/>
      <c r="AJ365" s="2552"/>
      <c r="AK365" s="2551">
        <v>31</v>
      </c>
      <c r="AM365" s="2551" t="s">
        <v>19938</v>
      </c>
    </row>
    <row r="366" spans="1:39" s="2551" customFormat="1" hidden="1">
      <c r="A366" s="24">
        <f t="shared" si="30"/>
        <v>361</v>
      </c>
      <c r="B366" s="1794" t="s">
        <v>16039</v>
      </c>
      <c r="C366" s="28" t="s">
        <v>3140</v>
      </c>
      <c r="D366" s="44" t="s">
        <v>2804</v>
      </c>
      <c r="E366" s="166" t="s">
        <v>4446</v>
      </c>
      <c r="F366" s="2041" t="s">
        <v>17454</v>
      </c>
      <c r="G366" s="165" t="s">
        <v>559</v>
      </c>
      <c r="H366" s="29" t="str">
        <f t="shared" si="32"/>
        <v xml:space="preserve"> </v>
      </c>
      <c r="I366" s="1825"/>
      <c r="J366" s="192" t="s">
        <v>17232</v>
      </c>
      <c r="K366" s="164" t="s">
        <v>279</v>
      </c>
      <c r="L366" s="181">
        <v>155</v>
      </c>
      <c r="M366" s="173">
        <v>4.3</v>
      </c>
      <c r="N366" s="175">
        <v>500</v>
      </c>
      <c r="O366" s="175">
        <v>250</v>
      </c>
      <c r="P366" s="29" t="s">
        <v>818</v>
      </c>
      <c r="Q366" s="181">
        <v>2.42</v>
      </c>
      <c r="R366" s="181">
        <v>18.02</v>
      </c>
      <c r="S366" s="181">
        <v>0.3</v>
      </c>
      <c r="T366" s="181">
        <v>6</v>
      </c>
      <c r="U366" s="181" t="s">
        <v>2666</v>
      </c>
      <c r="V366" s="181">
        <v>2</v>
      </c>
      <c r="W366" s="29" t="s">
        <v>3867</v>
      </c>
      <c r="X366" s="185">
        <v>2</v>
      </c>
      <c r="Y366" s="192" t="s">
        <v>2658</v>
      </c>
      <c r="Z366" s="2477"/>
      <c r="AA366" s="44" t="s">
        <v>272</v>
      </c>
      <c r="AB366" s="28"/>
      <c r="AC366" s="348" t="str">
        <f t="shared" si="31"/>
        <v xml:space="preserve"> </v>
      </c>
      <c r="AD366" s="28"/>
      <c r="AE366" s="331"/>
      <c r="AF366" s="2158"/>
      <c r="AG366" s="2158"/>
      <c r="AH366" s="2158"/>
      <c r="AI366" s="2158"/>
      <c r="AJ366" s="2552"/>
      <c r="AK366" s="2551">
        <v>31</v>
      </c>
      <c r="AM366" s="2551" t="s">
        <v>19938</v>
      </c>
    </row>
    <row r="367" spans="1:39" s="2551" customFormat="1" hidden="1">
      <c r="A367" s="24">
        <f t="shared" si="30"/>
        <v>362</v>
      </c>
      <c r="B367" s="1794" t="s">
        <v>16052</v>
      </c>
      <c r="C367" s="28" t="s">
        <v>3141</v>
      </c>
      <c r="D367" s="44" t="s">
        <v>2784</v>
      </c>
      <c r="E367" s="166" t="s">
        <v>4442</v>
      </c>
      <c r="F367" s="2041" t="s">
        <v>17455</v>
      </c>
      <c r="G367" s="165" t="s">
        <v>559</v>
      </c>
      <c r="H367" s="29" t="str">
        <f t="shared" si="32"/>
        <v xml:space="preserve"> </v>
      </c>
      <c r="I367" s="1825"/>
      <c r="J367" s="192" t="s">
        <v>17233</v>
      </c>
      <c r="K367" s="164" t="s">
        <v>4205</v>
      </c>
      <c r="L367" s="181">
        <v>204</v>
      </c>
      <c r="M367" s="173">
        <v>15.5</v>
      </c>
      <c r="N367" s="34" t="s">
        <v>2524</v>
      </c>
      <c r="O367" s="175">
        <v>2450</v>
      </c>
      <c r="P367" s="29" t="s">
        <v>818</v>
      </c>
      <c r="Q367" s="181">
        <v>7.67</v>
      </c>
      <c r="R367" s="181">
        <v>18.02</v>
      </c>
      <c r="S367" s="181">
        <v>0.5</v>
      </c>
      <c r="T367" s="181">
        <v>18</v>
      </c>
      <c r="U367" s="181" t="s">
        <v>2668</v>
      </c>
      <c r="V367" s="181">
        <v>3</v>
      </c>
      <c r="W367" s="29" t="s">
        <v>3867</v>
      </c>
      <c r="X367" s="185">
        <v>3</v>
      </c>
      <c r="Y367" s="192" t="s">
        <v>2662</v>
      </c>
      <c r="Z367" s="2477"/>
      <c r="AA367" s="44" t="s">
        <v>272</v>
      </c>
      <c r="AB367" s="28"/>
      <c r="AC367" s="348" t="str">
        <f t="shared" si="31"/>
        <v xml:space="preserve"> </v>
      </c>
      <c r="AD367" s="28"/>
      <c r="AE367" s="331"/>
      <c r="AF367" s="2158"/>
      <c r="AG367" s="2158"/>
      <c r="AH367" s="2158"/>
      <c r="AI367" s="2158"/>
      <c r="AJ367" s="2552"/>
      <c r="AK367" s="2551">
        <v>41</v>
      </c>
      <c r="AM367" s="2551" t="s">
        <v>19938</v>
      </c>
    </row>
    <row r="368" spans="1:39" s="2551" customFormat="1" hidden="1">
      <c r="A368" s="24">
        <f t="shared" si="30"/>
        <v>363</v>
      </c>
      <c r="B368" s="1794" t="s">
        <v>16063</v>
      </c>
      <c r="C368" s="28" t="s">
        <v>3142</v>
      </c>
      <c r="D368" s="44" t="s">
        <v>2722</v>
      </c>
      <c r="E368" s="166" t="s">
        <v>4449</v>
      </c>
      <c r="F368" s="2041" t="s">
        <v>17456</v>
      </c>
      <c r="G368" s="165" t="s">
        <v>559</v>
      </c>
      <c r="H368" s="29" t="str">
        <f t="shared" si="32"/>
        <v xml:space="preserve"> </v>
      </c>
      <c r="I368" s="1825"/>
      <c r="J368" s="192" t="s">
        <v>17225</v>
      </c>
      <c r="K368" s="164" t="s">
        <v>3890</v>
      </c>
      <c r="L368" s="181">
        <v>124</v>
      </c>
      <c r="M368" s="173">
        <v>4.5</v>
      </c>
      <c r="N368" s="34" t="s">
        <v>2524</v>
      </c>
      <c r="O368" s="175">
        <v>31664</v>
      </c>
      <c r="P368" s="29" t="s">
        <v>818</v>
      </c>
      <c r="Q368" s="181">
        <v>733</v>
      </c>
      <c r="R368" s="199" t="s">
        <v>2524</v>
      </c>
      <c r="S368" s="181">
        <v>0.2</v>
      </c>
      <c r="T368" s="181">
        <v>1</v>
      </c>
      <c r="U368" s="181" t="s">
        <v>2667</v>
      </c>
      <c r="V368" s="181">
        <v>5</v>
      </c>
      <c r="W368" s="29" t="s">
        <v>3143</v>
      </c>
      <c r="X368" s="181">
        <v>5</v>
      </c>
      <c r="Y368" s="192" t="s">
        <v>2658</v>
      </c>
      <c r="Z368" s="2477"/>
      <c r="AA368" s="44" t="s">
        <v>387</v>
      </c>
      <c r="AB368" s="28"/>
      <c r="AC368" s="348" t="str">
        <f t="shared" si="31"/>
        <v xml:space="preserve"> </v>
      </c>
      <c r="AD368" s="28"/>
      <c r="AE368" s="331"/>
      <c r="AF368" s="2158"/>
      <c r="AG368" s="2158"/>
      <c r="AH368" s="2158"/>
      <c r="AI368" s="2158"/>
      <c r="AJ368" s="2552"/>
      <c r="AK368" s="2551">
        <v>41</v>
      </c>
      <c r="AM368" s="2551" t="s">
        <v>19938</v>
      </c>
    </row>
    <row r="369" spans="1:39" s="2551" customFormat="1" hidden="1">
      <c r="A369" s="24">
        <f t="shared" si="30"/>
        <v>364</v>
      </c>
      <c r="B369" s="1794" t="s">
        <v>16091</v>
      </c>
      <c r="C369" s="28" t="s">
        <v>3144</v>
      </c>
      <c r="D369" s="44" t="s">
        <v>2788</v>
      </c>
      <c r="E369" s="166" t="s">
        <v>4443</v>
      </c>
      <c r="F369" s="2041" t="s">
        <v>13434</v>
      </c>
      <c r="G369" s="165" t="s">
        <v>559</v>
      </c>
      <c r="H369" s="29" t="str">
        <f t="shared" si="32"/>
        <v xml:space="preserve"> </v>
      </c>
      <c r="I369" s="1825"/>
      <c r="J369" s="192" t="s">
        <v>17266</v>
      </c>
      <c r="K369" s="164" t="s">
        <v>4205</v>
      </c>
      <c r="L369" s="181">
        <v>204</v>
      </c>
      <c r="M369" s="173">
        <v>15.5</v>
      </c>
      <c r="N369" s="34" t="s">
        <v>2524</v>
      </c>
      <c r="O369" s="175">
        <v>730</v>
      </c>
      <c r="P369" s="29" t="s">
        <v>818</v>
      </c>
      <c r="Q369" s="181">
        <v>7.67</v>
      </c>
      <c r="R369" s="181">
        <v>18.02</v>
      </c>
      <c r="S369" s="181">
        <v>0.5</v>
      </c>
      <c r="T369" s="181">
        <v>18</v>
      </c>
      <c r="U369" s="181" t="s">
        <v>2668</v>
      </c>
      <c r="V369" s="181">
        <v>2</v>
      </c>
      <c r="W369" s="29" t="s">
        <v>3867</v>
      </c>
      <c r="X369" s="185">
        <v>2</v>
      </c>
      <c r="Y369" s="192" t="s">
        <v>2662</v>
      </c>
      <c r="Z369" s="2477"/>
      <c r="AA369" s="44" t="s">
        <v>272</v>
      </c>
      <c r="AB369" s="28"/>
      <c r="AC369" s="348" t="str">
        <f t="shared" si="31"/>
        <v xml:space="preserve"> </v>
      </c>
      <c r="AD369" s="28"/>
      <c r="AE369" s="331"/>
      <c r="AF369" s="2158"/>
      <c r="AG369" s="2158"/>
      <c r="AH369" s="2158"/>
      <c r="AI369" s="2158"/>
      <c r="AJ369" s="2552"/>
      <c r="AK369" s="2551">
        <v>51</v>
      </c>
      <c r="AM369" s="2551" t="s">
        <v>19938</v>
      </c>
    </row>
    <row r="370" spans="1:39" s="2551" customFormat="1" hidden="1">
      <c r="A370" s="24">
        <f t="shared" si="30"/>
        <v>365</v>
      </c>
      <c r="B370" s="1794" t="s">
        <v>16097</v>
      </c>
      <c r="C370" s="28" t="s">
        <v>3145</v>
      </c>
      <c r="D370" s="44" t="s">
        <v>385</v>
      </c>
      <c r="E370" s="166" t="s">
        <v>4449</v>
      </c>
      <c r="F370" s="2041" t="s">
        <v>13436</v>
      </c>
      <c r="G370" s="165" t="s">
        <v>559</v>
      </c>
      <c r="H370" s="29" t="str">
        <f t="shared" si="32"/>
        <v xml:space="preserve"> </v>
      </c>
      <c r="I370" s="1825"/>
      <c r="J370" s="192" t="s">
        <v>3516</v>
      </c>
      <c r="K370" s="164" t="s">
        <v>3781</v>
      </c>
      <c r="L370" s="181">
        <v>106</v>
      </c>
      <c r="M370" s="173">
        <v>4.5</v>
      </c>
      <c r="N370" s="34" t="s">
        <v>2524</v>
      </c>
      <c r="O370" s="175">
        <v>11970</v>
      </c>
      <c r="P370" s="29" t="s">
        <v>818</v>
      </c>
      <c r="Q370" s="181">
        <v>729</v>
      </c>
      <c r="R370" s="199" t="s">
        <v>2524</v>
      </c>
      <c r="S370" s="181">
        <v>0.2</v>
      </c>
      <c r="T370" s="181">
        <v>1</v>
      </c>
      <c r="U370" s="181" t="s">
        <v>2667</v>
      </c>
      <c r="V370" s="181">
        <v>3</v>
      </c>
      <c r="W370" s="29" t="s">
        <v>3146</v>
      </c>
      <c r="X370" s="185">
        <v>3</v>
      </c>
      <c r="Y370" s="192" t="s">
        <v>2658</v>
      </c>
      <c r="Z370" s="2477"/>
      <c r="AA370" s="44" t="s">
        <v>387</v>
      </c>
      <c r="AB370" s="28"/>
      <c r="AC370" s="348" t="str">
        <f t="shared" si="31"/>
        <v xml:space="preserve"> </v>
      </c>
      <c r="AD370" s="28"/>
      <c r="AE370" s="331"/>
      <c r="AF370" s="2158"/>
      <c r="AG370" s="2158"/>
      <c r="AH370" s="2158"/>
      <c r="AI370" s="2158"/>
      <c r="AJ370" s="2552"/>
      <c r="AK370" s="2551">
        <v>51</v>
      </c>
      <c r="AM370" s="2551" t="s">
        <v>19938</v>
      </c>
    </row>
    <row r="371" spans="1:39" s="2551" customFormat="1" hidden="1">
      <c r="A371" s="24">
        <f t="shared" si="30"/>
        <v>366</v>
      </c>
      <c r="B371" s="1794" t="s">
        <v>16122</v>
      </c>
      <c r="C371" s="28" t="s">
        <v>3147</v>
      </c>
      <c r="D371" s="44" t="s">
        <v>4700</v>
      </c>
      <c r="E371" s="166" t="s">
        <v>4443</v>
      </c>
      <c r="F371" s="2041" t="s">
        <v>17457</v>
      </c>
      <c r="G371" s="165" t="s">
        <v>559</v>
      </c>
      <c r="H371" s="29" t="str">
        <f t="shared" si="32"/>
        <v xml:space="preserve"> </v>
      </c>
      <c r="I371" s="1825"/>
      <c r="J371" s="192" t="s">
        <v>3516</v>
      </c>
      <c r="K371" s="164" t="s">
        <v>4205</v>
      </c>
      <c r="L371" s="181">
        <v>204</v>
      </c>
      <c r="M371" s="173">
        <v>15.5</v>
      </c>
      <c r="N371" s="34" t="s">
        <v>2524</v>
      </c>
      <c r="O371" s="175">
        <v>670</v>
      </c>
      <c r="P371" s="29" t="s">
        <v>818</v>
      </c>
      <c r="Q371" s="181">
        <v>7.67</v>
      </c>
      <c r="R371" s="185">
        <v>18.02</v>
      </c>
      <c r="S371" s="181">
        <v>0.5</v>
      </c>
      <c r="T371" s="181">
        <v>18</v>
      </c>
      <c r="U371" s="181" t="s">
        <v>2668</v>
      </c>
      <c r="V371" s="181">
        <v>2</v>
      </c>
      <c r="W371" s="29" t="s">
        <v>3867</v>
      </c>
      <c r="X371" s="185">
        <v>1.5</v>
      </c>
      <c r="Y371" s="192" t="s">
        <v>2662</v>
      </c>
      <c r="Z371" s="2477"/>
      <c r="AA371" s="44" t="s">
        <v>272</v>
      </c>
      <c r="AB371" s="28"/>
      <c r="AC371" s="348" t="str">
        <f t="shared" si="31"/>
        <v xml:space="preserve"> </v>
      </c>
      <c r="AD371" s="28"/>
      <c r="AE371" s="331"/>
      <c r="AF371" s="2158"/>
      <c r="AG371" s="2158"/>
      <c r="AH371" s="2158"/>
      <c r="AI371" s="2158"/>
      <c r="AJ371" s="2552"/>
      <c r="AK371" s="2551">
        <v>61</v>
      </c>
      <c r="AM371" s="2551" t="s">
        <v>19938</v>
      </c>
    </row>
    <row r="372" spans="1:39" s="2551" customFormat="1" hidden="1">
      <c r="A372" s="24">
        <f t="shared" si="30"/>
        <v>367</v>
      </c>
      <c r="B372" s="1794" t="s">
        <v>16126</v>
      </c>
      <c r="C372" s="28" t="s">
        <v>3148</v>
      </c>
      <c r="D372" s="44" t="s">
        <v>3320</v>
      </c>
      <c r="E372" s="166" t="s">
        <v>4449</v>
      </c>
      <c r="F372" s="2041" t="s">
        <v>17458</v>
      </c>
      <c r="G372" s="165" t="s">
        <v>559</v>
      </c>
      <c r="H372" s="29" t="str">
        <f t="shared" si="32"/>
        <v xml:space="preserve"> </v>
      </c>
      <c r="I372" s="1825"/>
      <c r="J372" s="192" t="s">
        <v>3516</v>
      </c>
      <c r="K372" s="164" t="s">
        <v>3880</v>
      </c>
      <c r="L372" s="181">
        <v>110</v>
      </c>
      <c r="M372" s="173">
        <v>4</v>
      </c>
      <c r="N372" s="175">
        <v>9500</v>
      </c>
      <c r="O372" s="175">
        <v>7892</v>
      </c>
      <c r="P372" s="29" t="s">
        <v>818</v>
      </c>
      <c r="Q372" s="181">
        <v>715</v>
      </c>
      <c r="R372" s="199" t="s">
        <v>2524</v>
      </c>
      <c r="S372" s="181">
        <v>0.51</v>
      </c>
      <c r="T372" s="181">
        <v>1.5</v>
      </c>
      <c r="U372" s="181" t="s">
        <v>2667</v>
      </c>
      <c r="V372" s="181">
        <v>2.5</v>
      </c>
      <c r="W372" s="29" t="s">
        <v>3149</v>
      </c>
      <c r="X372" s="185">
        <v>2</v>
      </c>
      <c r="Y372" s="192" t="s">
        <v>2658</v>
      </c>
      <c r="Z372" s="2477"/>
      <c r="AA372" s="44" t="s">
        <v>387</v>
      </c>
      <c r="AB372" s="28"/>
      <c r="AC372" s="348" t="str">
        <f t="shared" si="31"/>
        <v xml:space="preserve"> </v>
      </c>
      <c r="AD372" s="28"/>
      <c r="AE372" s="331"/>
      <c r="AF372" s="2158"/>
      <c r="AG372" s="2158"/>
      <c r="AH372" s="2158"/>
      <c r="AI372" s="2158"/>
      <c r="AJ372" s="2552"/>
      <c r="AK372" s="2551">
        <v>61</v>
      </c>
      <c r="AM372" s="2551" t="s">
        <v>19938</v>
      </c>
    </row>
    <row r="373" spans="1:39" s="2551" customFormat="1" hidden="1">
      <c r="A373" s="24">
        <f t="shared" si="30"/>
        <v>368</v>
      </c>
      <c r="B373" s="1794" t="s">
        <v>16154</v>
      </c>
      <c r="C373" s="28" t="s">
        <v>3150</v>
      </c>
      <c r="D373" s="44" t="s">
        <v>4706</v>
      </c>
      <c r="E373" s="166" t="s">
        <v>2413</v>
      </c>
      <c r="F373" s="2041" t="s">
        <v>17459</v>
      </c>
      <c r="G373" s="165" t="s">
        <v>559</v>
      </c>
      <c r="H373" s="29" t="str">
        <f t="shared" si="32"/>
        <v xml:space="preserve"> </v>
      </c>
      <c r="I373" s="1825"/>
      <c r="J373" s="192" t="s">
        <v>17242</v>
      </c>
      <c r="K373" s="164" t="s">
        <v>3022</v>
      </c>
      <c r="L373" s="181">
        <v>133</v>
      </c>
      <c r="M373" s="173">
        <v>24</v>
      </c>
      <c r="N373" s="175">
        <v>440</v>
      </c>
      <c r="O373" s="175">
        <v>101</v>
      </c>
      <c r="P373" s="29" t="s">
        <v>818</v>
      </c>
      <c r="Q373" s="181">
        <v>932</v>
      </c>
      <c r="R373" s="34" t="s">
        <v>2524</v>
      </c>
      <c r="S373" s="181">
        <v>11</v>
      </c>
      <c r="T373" s="181">
        <v>25</v>
      </c>
      <c r="U373" s="181" t="s">
        <v>2668</v>
      </c>
      <c r="V373" s="24" t="s">
        <v>2663</v>
      </c>
      <c r="W373" s="29" t="s">
        <v>3867</v>
      </c>
      <c r="X373" s="26" t="s">
        <v>2663</v>
      </c>
      <c r="Y373" s="192" t="s">
        <v>2662</v>
      </c>
      <c r="Z373" s="2477"/>
      <c r="AA373" s="44" t="s">
        <v>272</v>
      </c>
      <c r="AB373" s="28"/>
      <c r="AC373" s="348" t="str">
        <f t="shared" si="31"/>
        <v xml:space="preserve"> </v>
      </c>
      <c r="AD373" s="28"/>
      <c r="AE373" s="331"/>
      <c r="AF373" s="2158"/>
      <c r="AG373" s="2158"/>
      <c r="AH373" s="2158"/>
      <c r="AI373" s="2158"/>
      <c r="AJ373" s="2552"/>
      <c r="AK373" s="2551">
        <v>92</v>
      </c>
      <c r="AM373" s="2551" t="s">
        <v>19938</v>
      </c>
    </row>
    <row r="374" spans="1:39" s="2551" customFormat="1" hidden="1">
      <c r="A374" s="24">
        <f t="shared" si="30"/>
        <v>369</v>
      </c>
      <c r="B374" s="1622" t="s">
        <v>15892</v>
      </c>
      <c r="C374" s="30" t="s">
        <v>2864</v>
      </c>
      <c r="D374" s="30" t="s">
        <v>2844</v>
      </c>
      <c r="E374" s="321"/>
      <c r="F374" s="321"/>
      <c r="G374" s="2167" t="s">
        <v>910</v>
      </c>
      <c r="H374" s="33"/>
      <c r="I374" s="1826"/>
      <c r="J374" s="145" t="s">
        <v>17223</v>
      </c>
      <c r="K374" s="35" t="s">
        <v>3336</v>
      </c>
      <c r="L374" s="46">
        <v>152</v>
      </c>
      <c r="M374" s="172">
        <v>4</v>
      </c>
      <c r="N374" s="176" t="s">
        <v>2524</v>
      </c>
      <c r="O374" s="176" t="s">
        <v>2524</v>
      </c>
      <c r="P374" s="34" t="s">
        <v>2524</v>
      </c>
      <c r="Q374" s="46" t="s">
        <v>2524</v>
      </c>
      <c r="R374" s="46" t="s">
        <v>2524</v>
      </c>
      <c r="S374" s="46" t="s">
        <v>2524</v>
      </c>
      <c r="T374" s="46" t="s">
        <v>2524</v>
      </c>
      <c r="U374" s="46"/>
      <c r="V374" s="46"/>
      <c r="W374" s="33" t="s">
        <v>3074</v>
      </c>
      <c r="X374" s="108">
        <v>1.5</v>
      </c>
      <c r="Y374" s="30" t="s">
        <v>4651</v>
      </c>
      <c r="Z374" s="2481"/>
      <c r="AA374" s="127" t="s">
        <v>2524</v>
      </c>
      <c r="AB374" s="30"/>
      <c r="AC374" s="348" t="str">
        <f t="shared" si="31"/>
        <v xml:space="preserve"> </v>
      </c>
      <c r="AD374" s="30"/>
      <c r="AE374" s="331"/>
      <c r="AF374" s="2158"/>
      <c r="AG374" s="2158"/>
      <c r="AH374" s="2158"/>
      <c r="AI374" s="2158"/>
      <c r="AJ374" s="2552"/>
      <c r="AK374" s="2551">
        <v>93</v>
      </c>
    </row>
    <row r="375" spans="1:39" hidden="1">
      <c r="A375" s="24">
        <f t="shared" si="30"/>
        <v>370</v>
      </c>
      <c r="B375" s="1794" t="s">
        <v>16260</v>
      </c>
      <c r="C375" s="28" t="s">
        <v>12544</v>
      </c>
      <c r="D375" s="1975" t="s">
        <v>3421</v>
      </c>
      <c r="E375" s="166"/>
      <c r="F375" s="166"/>
      <c r="G375" s="2884" t="s">
        <v>19003</v>
      </c>
      <c r="H375" s="176"/>
      <c r="I375" s="176"/>
      <c r="J375" s="1975" t="s">
        <v>17264</v>
      </c>
      <c r="K375" s="168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46"/>
      <c r="W375" s="176"/>
      <c r="X375" s="191"/>
      <c r="Y375" s="176"/>
      <c r="Z375" s="2483"/>
      <c r="AA375" s="176"/>
      <c r="AB375" s="176"/>
      <c r="AC375" s="1977"/>
      <c r="AD375" s="176"/>
      <c r="AE375" s="331"/>
      <c r="AF375" s="329"/>
      <c r="AG375" s="329"/>
      <c r="AH375" s="329"/>
      <c r="AI375" s="329"/>
      <c r="AJ375" s="2552"/>
      <c r="AK375" s="2551">
        <v>1</v>
      </c>
      <c r="AL375" s="2551"/>
    </row>
    <row r="376" spans="1:39" s="2551" customFormat="1" hidden="1">
      <c r="A376" s="24">
        <f t="shared" si="30"/>
        <v>371</v>
      </c>
      <c r="B376" s="1794" t="s">
        <v>16174</v>
      </c>
      <c r="C376" s="28" t="s">
        <v>4347</v>
      </c>
      <c r="D376" s="44" t="s">
        <v>823</v>
      </c>
      <c r="E376" s="1632" t="s">
        <v>19596</v>
      </c>
      <c r="F376" s="1632"/>
      <c r="G376" s="2168" t="s">
        <v>3197</v>
      </c>
      <c r="H376" s="43"/>
      <c r="I376" s="1826"/>
      <c r="J376" s="47" t="s">
        <v>17244</v>
      </c>
      <c r="K376" s="168" t="s">
        <v>2416</v>
      </c>
      <c r="L376" s="181">
        <v>360</v>
      </c>
      <c r="M376" s="173">
        <v>13.9</v>
      </c>
      <c r="N376" s="175">
        <v>7200</v>
      </c>
      <c r="O376" s="175">
        <v>6560</v>
      </c>
      <c r="P376" s="29" t="s">
        <v>2528</v>
      </c>
      <c r="Q376" s="181">
        <v>5.3</v>
      </c>
      <c r="R376" s="185">
        <v>19.2</v>
      </c>
      <c r="S376" s="181">
        <v>0</v>
      </c>
      <c r="T376" s="181">
        <v>21</v>
      </c>
      <c r="U376" s="181" t="s">
        <v>2664</v>
      </c>
      <c r="V376" s="181">
        <v>6</v>
      </c>
      <c r="W376" s="29" t="s">
        <v>1676</v>
      </c>
      <c r="X376" s="185">
        <v>6</v>
      </c>
      <c r="Y376" s="28" t="s">
        <v>2662</v>
      </c>
      <c r="Z376" s="2486" t="s">
        <v>18988</v>
      </c>
      <c r="AA376" s="44" t="s">
        <v>272</v>
      </c>
      <c r="AB376" s="44"/>
      <c r="AC376" s="348">
        <f t="shared" ref="AC376:AC384" si="33">IF(ISERROR(INDEX(data,MATCH(LEN(AE376),item,0),2))," ",INDEX(data,MATCH(LEN(AE376),item,0),2))</f>
        <v>125</v>
      </c>
      <c r="AD376" s="28" t="s">
        <v>4239</v>
      </c>
      <c r="AE376" s="331" t="s">
        <v>698</v>
      </c>
      <c r="AF376" s="2319" t="s">
        <v>6098</v>
      </c>
      <c r="AG376" s="329"/>
      <c r="AH376" s="329"/>
      <c r="AI376" s="329"/>
      <c r="AJ376" s="2552"/>
      <c r="AK376" s="2551">
        <v>1</v>
      </c>
    </row>
    <row r="377" spans="1:39" hidden="1">
      <c r="A377" s="24">
        <f t="shared" si="30"/>
        <v>372</v>
      </c>
      <c r="B377" s="1794" t="s">
        <v>16175</v>
      </c>
      <c r="C377" s="28" t="s">
        <v>4348</v>
      </c>
      <c r="D377" s="44" t="s">
        <v>823</v>
      </c>
      <c r="E377" s="1632" t="s">
        <v>19597</v>
      </c>
      <c r="F377" s="1632"/>
      <c r="G377" s="2168" t="s">
        <v>3197</v>
      </c>
      <c r="H377" s="43"/>
      <c r="I377" s="1826"/>
      <c r="J377" s="47" t="s">
        <v>17244</v>
      </c>
      <c r="K377" s="168" t="s">
        <v>3027</v>
      </c>
      <c r="L377" s="181">
        <v>360</v>
      </c>
      <c r="M377" s="173">
        <v>13.9</v>
      </c>
      <c r="N377" s="34" t="s">
        <v>2524</v>
      </c>
      <c r="O377" s="175">
        <v>0</v>
      </c>
      <c r="P377" s="29" t="s">
        <v>2528</v>
      </c>
      <c r="Q377" s="34" t="s">
        <v>2524</v>
      </c>
      <c r="R377" s="181">
        <v>19.2</v>
      </c>
      <c r="S377" s="181">
        <v>0</v>
      </c>
      <c r="T377" s="181">
        <v>21</v>
      </c>
      <c r="U377" s="181" t="s">
        <v>2664</v>
      </c>
      <c r="V377" s="181">
        <v>1.5</v>
      </c>
      <c r="W377" s="29" t="s">
        <v>1676</v>
      </c>
      <c r="X377" s="185">
        <v>1.5</v>
      </c>
      <c r="Y377" s="28" t="s">
        <v>2662</v>
      </c>
      <c r="Z377" s="2486" t="s">
        <v>18988</v>
      </c>
      <c r="AA377" s="44" t="s">
        <v>273</v>
      </c>
      <c r="AB377" s="44"/>
      <c r="AC377" s="348">
        <f t="shared" si="33"/>
        <v>125</v>
      </c>
      <c r="AD377" s="28" t="s">
        <v>4239</v>
      </c>
      <c r="AE377" s="331" t="s">
        <v>698</v>
      </c>
      <c r="AF377" s="2319" t="s">
        <v>6098</v>
      </c>
      <c r="AG377" s="329"/>
      <c r="AH377" s="329"/>
      <c r="AI377" s="329"/>
      <c r="AJ377" s="2552"/>
      <c r="AK377" s="2551">
        <v>1</v>
      </c>
      <c r="AL377" s="2551"/>
    </row>
    <row r="378" spans="1:39" hidden="1">
      <c r="A378" s="24">
        <f t="shared" si="30"/>
        <v>373</v>
      </c>
      <c r="B378" s="1794" t="s">
        <v>16176</v>
      </c>
      <c r="C378" s="28" t="s">
        <v>4349</v>
      </c>
      <c r="D378" s="44" t="s">
        <v>817</v>
      </c>
      <c r="E378" s="1632" t="s">
        <v>19598</v>
      </c>
      <c r="F378" s="1632"/>
      <c r="G378" s="2168" t="s">
        <v>3197</v>
      </c>
      <c r="H378" s="43"/>
      <c r="I378" s="1826"/>
      <c r="J378" s="47" t="s">
        <v>17244</v>
      </c>
      <c r="K378" s="168" t="s">
        <v>3031</v>
      </c>
      <c r="L378" s="181">
        <v>33</v>
      </c>
      <c r="M378" s="173">
        <v>0.2</v>
      </c>
      <c r="N378" s="34" t="s">
        <v>2524</v>
      </c>
      <c r="O378" s="175">
        <v>9318</v>
      </c>
      <c r="P378" s="29" t="s">
        <v>2528</v>
      </c>
      <c r="Q378" s="181">
        <v>0.41</v>
      </c>
      <c r="R378" s="181">
        <v>8.64</v>
      </c>
      <c r="S378" s="181">
        <v>0</v>
      </c>
      <c r="T378" s="181">
        <v>3.5</v>
      </c>
      <c r="U378" s="181" t="s">
        <v>4792</v>
      </c>
      <c r="V378" s="181">
        <v>12</v>
      </c>
      <c r="W378" s="29" t="s">
        <v>1676</v>
      </c>
      <c r="X378" s="185">
        <v>12</v>
      </c>
      <c r="Y378" s="28" t="s">
        <v>2658</v>
      </c>
      <c r="Z378" s="2486" t="s">
        <v>18988</v>
      </c>
      <c r="AA378" s="44" t="s">
        <v>272</v>
      </c>
      <c r="AB378" s="44"/>
      <c r="AC378" s="348">
        <f t="shared" si="33"/>
        <v>125</v>
      </c>
      <c r="AD378" s="28" t="s">
        <v>4239</v>
      </c>
      <c r="AE378" s="331" t="s">
        <v>698</v>
      </c>
      <c r="AF378" s="2319" t="s">
        <v>6098</v>
      </c>
      <c r="AG378" s="329"/>
      <c r="AH378" s="329"/>
      <c r="AI378" s="329"/>
      <c r="AJ378" s="2552"/>
      <c r="AK378" s="2551">
        <v>1</v>
      </c>
      <c r="AL378" s="2551"/>
    </row>
    <row r="379" spans="1:39" hidden="1">
      <c r="A379" s="24">
        <f t="shared" si="30"/>
        <v>374</v>
      </c>
      <c r="B379" s="1794" t="s">
        <v>16177</v>
      </c>
      <c r="C379" s="28" t="s">
        <v>4351</v>
      </c>
      <c r="D379" s="44" t="s">
        <v>817</v>
      </c>
      <c r="E379" s="1632" t="s">
        <v>19590</v>
      </c>
      <c r="F379" s="1632"/>
      <c r="G379" s="2168" t="s">
        <v>3197</v>
      </c>
      <c r="H379" s="43"/>
      <c r="I379" s="1826"/>
      <c r="J379" s="47" t="s">
        <v>17244</v>
      </c>
      <c r="K379" s="168" t="s">
        <v>3031</v>
      </c>
      <c r="L379" s="181">
        <v>33</v>
      </c>
      <c r="M379" s="173">
        <v>0.2</v>
      </c>
      <c r="N379" s="34" t="s">
        <v>2524</v>
      </c>
      <c r="O379" s="175">
        <v>0</v>
      </c>
      <c r="P379" s="29" t="s">
        <v>2528</v>
      </c>
      <c r="Q379" s="34" t="s">
        <v>2524</v>
      </c>
      <c r="R379" s="181">
        <v>8.64</v>
      </c>
      <c r="S379" s="181">
        <v>0</v>
      </c>
      <c r="T379" s="181">
        <v>3.5</v>
      </c>
      <c r="U379" s="181" t="s">
        <v>4792</v>
      </c>
      <c r="V379" s="24" t="s">
        <v>2663</v>
      </c>
      <c r="W379" s="29" t="s">
        <v>1676</v>
      </c>
      <c r="X379" s="26" t="s">
        <v>2663</v>
      </c>
      <c r="Y379" s="28" t="s">
        <v>2658</v>
      </c>
      <c r="Z379" s="2486" t="s">
        <v>18988</v>
      </c>
      <c r="AA379" s="44" t="s">
        <v>273</v>
      </c>
      <c r="AB379" s="44"/>
      <c r="AC379" s="348">
        <f t="shared" si="33"/>
        <v>125</v>
      </c>
      <c r="AD379" s="28" t="s">
        <v>4239</v>
      </c>
      <c r="AE379" s="331" t="s">
        <v>698</v>
      </c>
      <c r="AF379" s="2319" t="s">
        <v>6098</v>
      </c>
      <c r="AG379" s="329"/>
      <c r="AH379" s="329"/>
      <c r="AI379" s="329"/>
      <c r="AJ379" s="2552"/>
      <c r="AK379" s="2551">
        <v>1</v>
      </c>
      <c r="AL379" s="2551"/>
    </row>
    <row r="380" spans="1:39" hidden="1">
      <c r="A380" s="24">
        <f t="shared" si="30"/>
        <v>375</v>
      </c>
      <c r="B380" s="1794" t="s">
        <v>16178</v>
      </c>
      <c r="C380" s="28" t="s">
        <v>4349</v>
      </c>
      <c r="D380" s="44" t="s">
        <v>817</v>
      </c>
      <c r="E380" s="1632" t="s">
        <v>19598</v>
      </c>
      <c r="F380" s="1632"/>
      <c r="G380" s="2168" t="s">
        <v>3197</v>
      </c>
      <c r="H380" s="43"/>
      <c r="I380" s="1826"/>
      <c r="J380" s="47" t="s">
        <v>17244</v>
      </c>
      <c r="K380" s="168" t="s">
        <v>3031</v>
      </c>
      <c r="L380" s="181">
        <v>33</v>
      </c>
      <c r="M380" s="173">
        <v>0.2</v>
      </c>
      <c r="N380" s="34" t="s">
        <v>2524</v>
      </c>
      <c r="O380" s="175">
        <v>9318</v>
      </c>
      <c r="P380" s="29" t="s">
        <v>2528</v>
      </c>
      <c r="Q380" s="34" t="s">
        <v>2524</v>
      </c>
      <c r="R380" s="181">
        <v>8.64</v>
      </c>
      <c r="S380" s="181">
        <v>0</v>
      </c>
      <c r="T380" s="181">
        <v>3.5</v>
      </c>
      <c r="U380" s="181" t="s">
        <v>4792</v>
      </c>
      <c r="V380" s="181">
        <v>12</v>
      </c>
      <c r="W380" s="29" t="s">
        <v>1676</v>
      </c>
      <c r="X380" s="185">
        <v>12</v>
      </c>
      <c r="Y380" s="28" t="s">
        <v>2658</v>
      </c>
      <c r="Z380" s="2486" t="s">
        <v>18988</v>
      </c>
      <c r="AA380" s="44" t="s">
        <v>272</v>
      </c>
      <c r="AB380" s="44"/>
      <c r="AC380" s="348">
        <f t="shared" si="33"/>
        <v>125</v>
      </c>
      <c r="AD380" s="28" t="s">
        <v>4239</v>
      </c>
      <c r="AE380" s="331" t="s">
        <v>698</v>
      </c>
      <c r="AF380" s="2319" t="s">
        <v>6098</v>
      </c>
      <c r="AG380" s="329"/>
      <c r="AH380" s="329"/>
      <c r="AI380" s="329"/>
      <c r="AJ380" s="2552"/>
      <c r="AK380" s="2551">
        <v>1</v>
      </c>
      <c r="AL380" s="2551"/>
    </row>
    <row r="381" spans="1:39" hidden="1">
      <c r="A381" s="24">
        <f t="shared" si="30"/>
        <v>376</v>
      </c>
      <c r="B381" s="1794" t="s">
        <v>16179</v>
      </c>
      <c r="C381" s="28" t="s">
        <v>4352</v>
      </c>
      <c r="D381" s="44" t="s">
        <v>4353</v>
      </c>
      <c r="E381" s="1632" t="s">
        <v>19590</v>
      </c>
      <c r="F381" s="1632"/>
      <c r="G381" s="2168" t="s">
        <v>3197</v>
      </c>
      <c r="H381" s="43"/>
      <c r="I381" s="1826"/>
      <c r="J381" s="47" t="s">
        <v>17244</v>
      </c>
      <c r="K381" s="168" t="s">
        <v>3027</v>
      </c>
      <c r="L381" s="181">
        <v>50</v>
      </c>
      <c r="M381" s="173">
        <v>8.4</v>
      </c>
      <c r="N381" s="175">
        <v>403</v>
      </c>
      <c r="O381" s="175">
        <v>0</v>
      </c>
      <c r="P381" s="29" t="s">
        <v>818</v>
      </c>
      <c r="Q381" s="181">
        <v>3.88</v>
      </c>
      <c r="R381" s="181">
        <v>11.3</v>
      </c>
      <c r="S381" s="181">
        <v>0</v>
      </c>
      <c r="T381" s="181">
        <v>11</v>
      </c>
      <c r="U381" s="181" t="s">
        <v>2667</v>
      </c>
      <c r="V381" s="181">
        <v>1.5</v>
      </c>
      <c r="W381" s="29" t="s">
        <v>1676</v>
      </c>
      <c r="X381" s="185">
        <v>1.5</v>
      </c>
      <c r="Y381" s="28" t="s">
        <v>2658</v>
      </c>
      <c r="Z381" s="2486" t="s">
        <v>18988</v>
      </c>
      <c r="AA381" s="44" t="s">
        <v>273</v>
      </c>
      <c r="AB381" s="44"/>
      <c r="AC381" s="348">
        <f t="shared" si="33"/>
        <v>125</v>
      </c>
      <c r="AD381" s="28" t="s">
        <v>4239</v>
      </c>
      <c r="AE381" s="331" t="s">
        <v>698</v>
      </c>
      <c r="AF381" s="2319" t="s">
        <v>6098</v>
      </c>
      <c r="AG381" s="329"/>
      <c r="AH381" s="329"/>
      <c r="AI381" s="329"/>
      <c r="AJ381" s="2552"/>
      <c r="AK381" s="2551">
        <v>1</v>
      </c>
      <c r="AL381" s="2551"/>
    </row>
    <row r="382" spans="1:39" hidden="1">
      <c r="A382" s="24">
        <f t="shared" si="30"/>
        <v>377</v>
      </c>
      <c r="B382" s="49" t="s">
        <v>16222</v>
      </c>
      <c r="C382" s="28" t="s">
        <v>299</v>
      </c>
      <c r="D382" s="28" t="s">
        <v>297</v>
      </c>
      <c r="E382" s="320" t="s">
        <v>19601</v>
      </c>
      <c r="F382" s="320">
        <v>17728</v>
      </c>
      <c r="G382" s="165" t="s">
        <v>296</v>
      </c>
      <c r="H382" s="29"/>
      <c r="I382" s="1825"/>
      <c r="J382" s="192" t="s">
        <v>17268</v>
      </c>
      <c r="K382" s="168" t="s">
        <v>2408</v>
      </c>
      <c r="L382" s="46">
        <v>500</v>
      </c>
      <c r="M382" s="172">
        <v>14</v>
      </c>
      <c r="N382" s="176">
        <v>37000</v>
      </c>
      <c r="O382" s="176">
        <v>28000</v>
      </c>
      <c r="P382" s="110" t="s">
        <v>3736</v>
      </c>
      <c r="Q382" s="34" t="s">
        <v>2524</v>
      </c>
      <c r="R382" s="46">
        <v>1.5</v>
      </c>
      <c r="S382" s="46">
        <v>0.2</v>
      </c>
      <c r="T382" s="46">
        <v>26.92</v>
      </c>
      <c r="U382" s="43" t="s">
        <v>2407</v>
      </c>
      <c r="V382" s="181">
        <v>8</v>
      </c>
      <c r="W382" s="110" t="s">
        <v>298</v>
      </c>
      <c r="X382" s="185">
        <v>8</v>
      </c>
      <c r="Y382" s="28" t="s">
        <v>2661</v>
      </c>
      <c r="Z382" s="2478"/>
      <c r="AA382" s="44" t="s">
        <v>273</v>
      </c>
      <c r="AB382" s="28"/>
      <c r="AC382" s="348">
        <f t="shared" si="33"/>
        <v>125</v>
      </c>
      <c r="AD382" s="28" t="s">
        <v>4239</v>
      </c>
      <c r="AE382" s="334" t="s">
        <v>698</v>
      </c>
      <c r="AF382" s="2319" t="s">
        <v>6098</v>
      </c>
      <c r="AG382" s="329"/>
      <c r="AH382" s="329"/>
      <c r="AI382" s="329"/>
      <c r="AJ382" s="2552"/>
      <c r="AK382" s="2551">
        <v>1</v>
      </c>
      <c r="AL382" s="2551"/>
    </row>
    <row r="383" spans="1:39" hidden="1">
      <c r="A383" s="24">
        <f t="shared" si="30"/>
        <v>378</v>
      </c>
      <c r="B383" s="49" t="s">
        <v>16223</v>
      </c>
      <c r="C383" s="28" t="s">
        <v>6498</v>
      </c>
      <c r="D383" s="28" t="s">
        <v>3620</v>
      </c>
      <c r="E383" s="320" t="s">
        <v>19600</v>
      </c>
      <c r="F383" s="320">
        <v>17726</v>
      </c>
      <c r="G383" s="165" t="s">
        <v>296</v>
      </c>
      <c r="H383" s="29"/>
      <c r="I383" s="1825"/>
      <c r="J383" s="192" t="s">
        <v>17268</v>
      </c>
      <c r="K383" s="168" t="s">
        <v>2408</v>
      </c>
      <c r="L383" s="46">
        <v>500</v>
      </c>
      <c r="M383" s="172">
        <v>14</v>
      </c>
      <c r="N383" s="176">
        <v>37000</v>
      </c>
      <c r="O383" s="176">
        <v>28000</v>
      </c>
      <c r="P383" s="110" t="s">
        <v>3736</v>
      </c>
      <c r="Q383" s="34" t="s">
        <v>2524</v>
      </c>
      <c r="R383" s="46">
        <v>1.5</v>
      </c>
      <c r="S383" s="46">
        <v>0.2</v>
      </c>
      <c r="T383" s="46">
        <v>26.92</v>
      </c>
      <c r="U383" s="43" t="s">
        <v>2407</v>
      </c>
      <c r="V383" s="181">
        <v>10</v>
      </c>
      <c r="W383" s="110" t="s">
        <v>298</v>
      </c>
      <c r="X383" s="185">
        <v>10</v>
      </c>
      <c r="Y383" s="28" t="s">
        <v>2661</v>
      </c>
      <c r="Z383" s="2478"/>
      <c r="AA383" s="44" t="s">
        <v>272</v>
      </c>
      <c r="AB383" s="28"/>
      <c r="AC383" s="348">
        <f t="shared" si="33"/>
        <v>125</v>
      </c>
      <c r="AD383" s="28" t="s">
        <v>4239</v>
      </c>
      <c r="AE383" s="334" t="s">
        <v>698</v>
      </c>
      <c r="AF383" s="2319" t="s">
        <v>6098</v>
      </c>
      <c r="AG383" s="329"/>
      <c r="AH383" s="329"/>
      <c r="AI383" s="329"/>
      <c r="AJ383" s="2552"/>
      <c r="AK383" s="2551">
        <v>1</v>
      </c>
      <c r="AL383" s="2551"/>
    </row>
    <row r="384" spans="1:39" hidden="1">
      <c r="A384" s="24">
        <f t="shared" si="30"/>
        <v>379</v>
      </c>
      <c r="B384" s="1794" t="s">
        <v>16224</v>
      </c>
      <c r="C384" s="28" t="s">
        <v>299</v>
      </c>
      <c r="D384" s="28" t="s">
        <v>297</v>
      </c>
      <c r="E384" s="320" t="s">
        <v>19600</v>
      </c>
      <c r="F384" s="320">
        <v>17727</v>
      </c>
      <c r="G384" s="165" t="s">
        <v>296</v>
      </c>
      <c r="H384" s="29"/>
      <c r="I384" s="1825"/>
      <c r="J384" s="192" t="s">
        <v>17269</v>
      </c>
      <c r="K384" s="168" t="s">
        <v>2408</v>
      </c>
      <c r="L384" s="46">
        <v>500</v>
      </c>
      <c r="M384" s="172">
        <v>14</v>
      </c>
      <c r="N384" s="176">
        <v>37000</v>
      </c>
      <c r="O384" s="176">
        <v>28000</v>
      </c>
      <c r="P384" s="110" t="s">
        <v>3736</v>
      </c>
      <c r="Q384" s="34" t="s">
        <v>2524</v>
      </c>
      <c r="R384" s="46">
        <v>1.5</v>
      </c>
      <c r="S384" s="46">
        <v>0.2</v>
      </c>
      <c r="T384" s="46">
        <v>26.92</v>
      </c>
      <c r="U384" s="43" t="s">
        <v>2407</v>
      </c>
      <c r="V384" s="181">
        <v>10</v>
      </c>
      <c r="W384" s="110" t="s">
        <v>298</v>
      </c>
      <c r="X384" s="185">
        <v>10</v>
      </c>
      <c r="Y384" s="28" t="s">
        <v>2661</v>
      </c>
      <c r="Z384" s="2478"/>
      <c r="AA384" s="44" t="s">
        <v>272</v>
      </c>
      <c r="AB384" s="28"/>
      <c r="AC384" s="348">
        <f t="shared" si="33"/>
        <v>125</v>
      </c>
      <c r="AD384" s="28" t="s">
        <v>4239</v>
      </c>
      <c r="AE384" s="331" t="s">
        <v>698</v>
      </c>
      <c r="AF384" s="2319" t="s">
        <v>6098</v>
      </c>
      <c r="AG384" s="329"/>
      <c r="AH384" s="329"/>
      <c r="AI384" s="329"/>
      <c r="AJ384" s="2552"/>
      <c r="AK384" s="2551">
        <v>1</v>
      </c>
      <c r="AL384" s="2551"/>
    </row>
    <row r="385" spans="1:39" hidden="1">
      <c r="A385" s="24">
        <f t="shared" si="30"/>
        <v>380</v>
      </c>
      <c r="B385" s="1794" t="s">
        <v>16268</v>
      </c>
      <c r="C385" s="28"/>
      <c r="D385" s="28"/>
      <c r="E385" s="1632"/>
      <c r="F385" s="1632"/>
      <c r="G385" s="165"/>
      <c r="H385" s="29"/>
      <c r="I385" s="1825"/>
      <c r="J385" s="192" t="s">
        <v>17254</v>
      </c>
      <c r="K385" s="168"/>
      <c r="L385" s="181"/>
      <c r="M385" s="173"/>
      <c r="N385" s="175"/>
      <c r="O385" s="175"/>
      <c r="P385" s="29"/>
      <c r="Q385" s="181"/>
      <c r="R385" s="181"/>
      <c r="S385" s="181"/>
      <c r="T385" s="181"/>
      <c r="U385" s="43"/>
      <c r="V385" s="181"/>
      <c r="W385" s="129"/>
      <c r="X385" s="26"/>
      <c r="Y385" s="1974"/>
      <c r="Z385" s="2486"/>
      <c r="AA385" s="28"/>
      <c r="AB385" s="28"/>
      <c r="AC385" s="348"/>
      <c r="AD385" s="28"/>
      <c r="AE385" s="334"/>
      <c r="AF385" s="2158"/>
      <c r="AG385" s="2158"/>
      <c r="AH385" s="2158"/>
      <c r="AI385" s="2158"/>
      <c r="AJ385" s="2552" t="s">
        <v>12237</v>
      </c>
      <c r="AK385" s="2551">
        <v>1</v>
      </c>
      <c r="AL385" s="2551"/>
    </row>
    <row r="386" spans="1:39" hidden="1">
      <c r="A386" s="24">
        <f t="shared" si="30"/>
        <v>381</v>
      </c>
      <c r="B386" s="1794" t="s">
        <v>16269</v>
      </c>
      <c r="C386" s="28"/>
      <c r="D386" s="28"/>
      <c r="E386" s="1632"/>
      <c r="F386" s="1632"/>
      <c r="G386" s="165"/>
      <c r="H386" s="29"/>
      <c r="I386" s="1825"/>
      <c r="J386" s="192" t="s">
        <v>17254</v>
      </c>
      <c r="K386" s="168"/>
      <c r="L386" s="181"/>
      <c r="M386" s="173"/>
      <c r="N386" s="175"/>
      <c r="O386" s="175"/>
      <c r="P386" s="29"/>
      <c r="Q386" s="181"/>
      <c r="R386" s="181"/>
      <c r="S386" s="181"/>
      <c r="T386" s="181"/>
      <c r="U386" s="43"/>
      <c r="V386" s="181"/>
      <c r="W386" s="129"/>
      <c r="X386" s="26"/>
      <c r="Y386" s="1974"/>
      <c r="Z386" s="2486"/>
      <c r="AA386" s="28"/>
      <c r="AB386" s="28"/>
      <c r="AC386" s="348"/>
      <c r="AD386" s="28"/>
      <c r="AE386" s="334"/>
      <c r="AF386" s="2158"/>
      <c r="AG386" s="2158"/>
      <c r="AH386" s="2158"/>
      <c r="AI386" s="2158"/>
      <c r="AJ386" s="2552" t="s">
        <v>12237</v>
      </c>
      <c r="AK386" s="2551">
        <v>1</v>
      </c>
      <c r="AL386" s="2551"/>
    </row>
    <row r="387" spans="1:39" hidden="1">
      <c r="A387" s="24">
        <f t="shared" si="30"/>
        <v>382</v>
      </c>
      <c r="B387" s="1799" t="s">
        <v>16270</v>
      </c>
      <c r="C387" s="169"/>
      <c r="D387" s="169"/>
      <c r="E387" s="1632"/>
      <c r="F387" s="1632"/>
      <c r="G387" s="2877"/>
      <c r="H387" s="162"/>
      <c r="I387" s="1827"/>
      <c r="J387" s="203" t="s">
        <v>3516</v>
      </c>
      <c r="K387" s="171"/>
      <c r="L387" s="182"/>
      <c r="M387" s="174"/>
      <c r="N387" s="177"/>
      <c r="O387" s="177"/>
      <c r="P387" s="162"/>
      <c r="Q387" s="182"/>
      <c r="R387" s="182"/>
      <c r="S387" s="182"/>
      <c r="T387" s="182"/>
      <c r="U387" s="161"/>
      <c r="V387" s="182"/>
      <c r="W387" s="163"/>
      <c r="X387" s="202"/>
      <c r="Y387" s="193"/>
      <c r="Z387" s="2490"/>
      <c r="AA387" s="169"/>
      <c r="AB387" s="169"/>
      <c r="AC387" s="348"/>
      <c r="AD387" s="169"/>
      <c r="AE387" s="337"/>
      <c r="AF387" s="2158"/>
      <c r="AG387" s="2158"/>
      <c r="AH387" s="2158"/>
      <c r="AI387" s="2158"/>
      <c r="AJ387" s="2552" t="s">
        <v>12237</v>
      </c>
      <c r="AK387" s="2551">
        <v>1</v>
      </c>
      <c r="AL387" s="2551"/>
    </row>
    <row r="388" spans="1:39" hidden="1">
      <c r="A388" s="24">
        <f t="shared" si="30"/>
        <v>383</v>
      </c>
      <c r="B388" s="1794" t="s">
        <v>16261</v>
      </c>
      <c r="C388" s="28" t="s">
        <v>12543</v>
      </c>
      <c r="D388" s="1975" t="s">
        <v>3421</v>
      </c>
      <c r="E388" s="166"/>
      <c r="F388" s="166"/>
      <c r="G388" s="2884" t="s">
        <v>19003</v>
      </c>
      <c r="H388" s="176"/>
      <c r="I388" s="1976"/>
      <c r="J388" s="1975" t="s">
        <v>17234</v>
      </c>
      <c r="K388" s="168" t="s">
        <v>519</v>
      </c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46"/>
      <c r="W388" s="176"/>
      <c r="X388" s="108"/>
      <c r="Y388" s="176"/>
      <c r="Z388" s="2483"/>
      <c r="AA388" s="176"/>
      <c r="AB388" s="176"/>
      <c r="AC388" s="1977"/>
      <c r="AD388" s="176"/>
      <c r="AE388" s="331"/>
      <c r="AF388" s="329"/>
      <c r="AG388" s="329"/>
      <c r="AH388" s="329"/>
      <c r="AI388" s="329"/>
      <c r="AJ388" s="2552"/>
      <c r="AK388" s="2551">
        <v>2</v>
      </c>
      <c r="AL388" s="2551"/>
    </row>
    <row r="389" spans="1:39" hidden="1">
      <c r="A389" s="24">
        <f t="shared" si="30"/>
        <v>384</v>
      </c>
      <c r="B389" s="1794" t="s">
        <v>16180</v>
      </c>
      <c r="C389" s="28" t="s">
        <v>3070</v>
      </c>
      <c r="D389" s="44" t="s">
        <v>793</v>
      </c>
      <c r="E389" s="1632" t="s">
        <v>19592</v>
      </c>
      <c r="F389" s="1632"/>
      <c r="G389" s="2168" t="s">
        <v>3197</v>
      </c>
      <c r="H389" s="43"/>
      <c r="I389" s="1828"/>
      <c r="J389" s="47" t="s">
        <v>17239</v>
      </c>
      <c r="K389" s="168" t="s">
        <v>3025</v>
      </c>
      <c r="L389" s="181">
        <v>75</v>
      </c>
      <c r="M389" s="173">
        <v>8.4</v>
      </c>
      <c r="N389" s="175">
        <v>74000</v>
      </c>
      <c r="O389" s="175">
        <v>56577</v>
      </c>
      <c r="P389" s="29" t="s">
        <v>818</v>
      </c>
      <c r="Q389" s="181">
        <v>984</v>
      </c>
      <c r="R389" s="34" t="s">
        <v>2524</v>
      </c>
      <c r="S389" s="181">
        <v>0</v>
      </c>
      <c r="T389" s="181">
        <v>15</v>
      </c>
      <c r="U389" s="181" t="s">
        <v>4792</v>
      </c>
      <c r="V389" s="181">
        <v>4</v>
      </c>
      <c r="W389" s="29" t="s">
        <v>1676</v>
      </c>
      <c r="X389" s="185">
        <v>4</v>
      </c>
      <c r="Y389" s="28" t="s">
        <v>2658</v>
      </c>
      <c r="Z389" s="2478"/>
      <c r="AA389" s="44" t="s">
        <v>272</v>
      </c>
      <c r="AB389" s="44"/>
      <c r="AC389" s="348">
        <f t="shared" ref="AC389:AC422" si="34">IF(ISERROR(INDEX(data,MATCH(LEN(AE389),item,0),2))," ",INDEX(data,MATCH(LEN(AE389),item,0),2))</f>
        <v>125</v>
      </c>
      <c r="AD389" s="28" t="s">
        <v>4239</v>
      </c>
      <c r="AE389" s="331" t="s">
        <v>698</v>
      </c>
      <c r="AF389" s="2319" t="s">
        <v>6098</v>
      </c>
      <c r="AG389" s="2158"/>
      <c r="AH389" s="2158"/>
      <c r="AI389" s="2158"/>
      <c r="AJ389" s="2552"/>
      <c r="AK389" s="2551">
        <v>2</v>
      </c>
      <c r="AL389" s="2551"/>
    </row>
    <row r="390" spans="1:39" hidden="1">
      <c r="A390" s="24">
        <f t="shared" si="30"/>
        <v>385</v>
      </c>
      <c r="B390" s="1622" t="s">
        <v>16240</v>
      </c>
      <c r="C390" s="30" t="s">
        <v>3864</v>
      </c>
      <c r="D390" s="30" t="s">
        <v>4472</v>
      </c>
      <c r="E390" s="321" t="s">
        <v>13317</v>
      </c>
      <c r="F390" s="321"/>
      <c r="G390" s="2881" t="s">
        <v>3198</v>
      </c>
      <c r="H390" s="33">
        <v>90013247</v>
      </c>
      <c r="I390" s="1828">
        <v>42470000</v>
      </c>
      <c r="J390" s="145" t="s">
        <v>17254</v>
      </c>
      <c r="K390" s="35" t="s">
        <v>3744</v>
      </c>
      <c r="L390" s="46">
        <v>75</v>
      </c>
      <c r="M390" s="172">
        <v>24.8</v>
      </c>
      <c r="N390" s="176" t="s">
        <v>2524</v>
      </c>
      <c r="O390" s="176">
        <v>26519</v>
      </c>
      <c r="P390" s="110" t="s">
        <v>3736</v>
      </c>
      <c r="Q390" s="34" t="s">
        <v>2524</v>
      </c>
      <c r="R390" s="46">
        <v>9.16</v>
      </c>
      <c r="S390" s="46">
        <v>0.05</v>
      </c>
      <c r="T390" s="34" t="s">
        <v>2524</v>
      </c>
      <c r="U390" s="46"/>
      <c r="V390" s="46">
        <v>6</v>
      </c>
      <c r="W390" s="33" t="s">
        <v>4473</v>
      </c>
      <c r="X390" s="108">
        <v>6</v>
      </c>
      <c r="Y390" s="30" t="s">
        <v>3737</v>
      </c>
      <c r="Z390" s="2481"/>
      <c r="AA390" s="30"/>
      <c r="AB390" s="30"/>
      <c r="AC390" s="348">
        <f t="shared" si="34"/>
        <v>125</v>
      </c>
      <c r="AD390" s="28" t="s">
        <v>4239</v>
      </c>
      <c r="AE390" s="331" t="s">
        <v>698</v>
      </c>
      <c r="AF390" s="2319" t="s">
        <v>6098</v>
      </c>
      <c r="AG390" s="2158"/>
      <c r="AH390" s="2158"/>
      <c r="AI390" s="2158"/>
      <c r="AJ390" s="2552"/>
      <c r="AK390" s="2551">
        <v>3</v>
      </c>
      <c r="AL390" s="2551"/>
    </row>
    <row r="391" spans="1:39" hidden="1">
      <c r="A391" s="24">
        <f t="shared" si="30"/>
        <v>386</v>
      </c>
      <c r="B391" s="1794" t="s">
        <v>16182</v>
      </c>
      <c r="C391" s="28" t="s">
        <v>3072</v>
      </c>
      <c r="D391" s="44" t="s">
        <v>3681</v>
      </c>
      <c r="E391" s="1632" t="s">
        <v>19587</v>
      </c>
      <c r="F391" s="1632"/>
      <c r="G391" s="49" t="s">
        <v>3197</v>
      </c>
      <c r="H391" s="43"/>
      <c r="I391" s="1826"/>
      <c r="J391" s="47" t="s">
        <v>17221</v>
      </c>
      <c r="K391" s="168" t="s">
        <v>519</v>
      </c>
      <c r="L391" s="181">
        <v>45</v>
      </c>
      <c r="M391" s="173">
        <v>41.6</v>
      </c>
      <c r="N391" s="175">
        <v>100</v>
      </c>
      <c r="O391" s="178">
        <v>13.4</v>
      </c>
      <c r="P391" s="29" t="s">
        <v>2528</v>
      </c>
      <c r="Q391" s="181">
        <v>3.09</v>
      </c>
      <c r="R391" s="181">
        <v>2.08</v>
      </c>
      <c r="S391" s="181">
        <v>0</v>
      </c>
      <c r="T391" s="181">
        <v>42</v>
      </c>
      <c r="U391" s="181" t="s">
        <v>2657</v>
      </c>
      <c r="V391" s="24" t="s">
        <v>2663</v>
      </c>
      <c r="W391" s="29" t="s">
        <v>1676</v>
      </c>
      <c r="X391" s="26" t="s">
        <v>2663</v>
      </c>
      <c r="Y391" s="28" t="s">
        <v>2661</v>
      </c>
      <c r="Z391" s="2486" t="s">
        <v>18988</v>
      </c>
      <c r="AA391" s="44" t="s">
        <v>272</v>
      </c>
      <c r="AB391" s="44"/>
      <c r="AC391" s="348">
        <f t="shared" si="34"/>
        <v>5</v>
      </c>
      <c r="AD391" s="28" t="s">
        <v>690</v>
      </c>
      <c r="AE391" s="331" t="s">
        <v>1527</v>
      </c>
      <c r="AF391" s="2158"/>
      <c r="AG391" s="2158"/>
      <c r="AH391" s="2158"/>
      <c r="AI391" s="2158"/>
      <c r="AJ391" s="2552"/>
      <c r="AK391" s="2551">
        <v>10</v>
      </c>
      <c r="AL391" s="2551"/>
    </row>
    <row r="392" spans="1:39" hidden="1">
      <c r="A392" s="24">
        <f t="shared" si="30"/>
        <v>387</v>
      </c>
      <c r="B392" s="1794" t="s">
        <v>16183</v>
      </c>
      <c r="C392" s="28" t="s">
        <v>3046</v>
      </c>
      <c r="D392" s="44" t="s">
        <v>84</v>
      </c>
      <c r="E392" s="1632" t="s">
        <v>19588</v>
      </c>
      <c r="F392" s="1632"/>
      <c r="G392" s="49" t="s">
        <v>3197</v>
      </c>
      <c r="H392" s="43"/>
      <c r="I392" s="1826"/>
      <c r="J392" s="47" t="s">
        <v>17221</v>
      </c>
      <c r="K392" s="168" t="s">
        <v>3796</v>
      </c>
      <c r="L392" s="181">
        <v>52</v>
      </c>
      <c r="M392" s="173">
        <v>17.5</v>
      </c>
      <c r="N392" s="34" t="s">
        <v>2524</v>
      </c>
      <c r="O392" s="175">
        <v>11860</v>
      </c>
      <c r="P392" s="29" t="s">
        <v>818</v>
      </c>
      <c r="Q392" s="181">
        <v>47.6</v>
      </c>
      <c r="R392" s="181">
        <v>42.2</v>
      </c>
      <c r="S392" s="181">
        <v>0</v>
      </c>
      <c r="T392" s="181">
        <v>21</v>
      </c>
      <c r="U392" s="181" t="s">
        <v>2657</v>
      </c>
      <c r="V392" s="181">
        <v>5</v>
      </c>
      <c r="W392" s="29" t="s">
        <v>1676</v>
      </c>
      <c r="X392" s="185">
        <v>5</v>
      </c>
      <c r="Y392" s="28" t="s">
        <v>2661</v>
      </c>
      <c r="Z392" s="2486" t="s">
        <v>18988</v>
      </c>
      <c r="AA392" s="44" t="s">
        <v>272</v>
      </c>
      <c r="AB392" s="44"/>
      <c r="AC392" s="348">
        <f t="shared" si="34"/>
        <v>125</v>
      </c>
      <c r="AD392" s="28" t="s">
        <v>690</v>
      </c>
      <c r="AE392" s="331" t="s">
        <v>698</v>
      </c>
      <c r="AF392" s="2319" t="s">
        <v>6098</v>
      </c>
      <c r="AG392" s="2158"/>
      <c r="AH392" s="2158"/>
      <c r="AI392" s="2158"/>
      <c r="AJ392" s="2552"/>
      <c r="AK392" s="2551">
        <v>11</v>
      </c>
      <c r="AL392" s="2551"/>
    </row>
    <row r="393" spans="1:39">
      <c r="A393" s="24">
        <f t="shared" si="30"/>
        <v>388</v>
      </c>
      <c r="B393" s="1794" t="s">
        <v>16184</v>
      </c>
      <c r="C393" s="28" t="s">
        <v>3047</v>
      </c>
      <c r="D393" s="44" t="s">
        <v>87</v>
      </c>
      <c r="E393" s="1632" t="s">
        <v>19589</v>
      </c>
      <c r="F393" s="1632"/>
      <c r="G393" s="49" t="s">
        <v>3197</v>
      </c>
      <c r="H393" s="43"/>
      <c r="I393" s="1826"/>
      <c r="J393" s="47" t="s">
        <v>17221</v>
      </c>
      <c r="K393" s="168" t="s">
        <v>3882</v>
      </c>
      <c r="L393" s="181">
        <v>95</v>
      </c>
      <c r="M393" s="173">
        <v>19</v>
      </c>
      <c r="N393" s="34" t="s">
        <v>2524</v>
      </c>
      <c r="O393" s="175">
        <v>18272</v>
      </c>
      <c r="P393" s="29" t="s">
        <v>2528</v>
      </c>
      <c r="Q393" s="181">
        <v>17.7</v>
      </c>
      <c r="R393" s="181">
        <v>26.9</v>
      </c>
      <c r="S393" s="181">
        <v>0</v>
      </c>
      <c r="T393" s="181">
        <v>19</v>
      </c>
      <c r="U393" s="181" t="s">
        <v>2665</v>
      </c>
      <c r="V393" s="181">
        <v>6</v>
      </c>
      <c r="W393" s="29" t="s">
        <v>1676</v>
      </c>
      <c r="X393" s="185">
        <v>6</v>
      </c>
      <c r="Y393" s="28" t="s">
        <v>2662</v>
      </c>
      <c r="Z393" s="2486" t="s">
        <v>18988</v>
      </c>
      <c r="AA393" s="44" t="s">
        <v>272</v>
      </c>
      <c r="AB393" s="44"/>
      <c r="AC393" s="348">
        <f t="shared" si="34"/>
        <v>125</v>
      </c>
      <c r="AD393" s="28" t="s">
        <v>690</v>
      </c>
      <c r="AE393" s="331" t="s">
        <v>698</v>
      </c>
      <c r="AF393" s="2319" t="s">
        <v>6098</v>
      </c>
      <c r="AG393" s="2158"/>
      <c r="AH393" s="2158"/>
      <c r="AI393" s="2158"/>
      <c r="AJ393" s="2552"/>
      <c r="AK393" s="2551">
        <v>11</v>
      </c>
      <c r="AL393" s="2551"/>
    </row>
    <row r="394" spans="1:39" hidden="1">
      <c r="A394" s="24">
        <f t="shared" si="30"/>
        <v>389</v>
      </c>
      <c r="B394" s="1794" t="s">
        <v>16185</v>
      </c>
      <c r="C394" s="28" t="s">
        <v>3049</v>
      </c>
      <c r="D394" s="44" t="s">
        <v>866</v>
      </c>
      <c r="E394" s="1632" t="s">
        <v>19587</v>
      </c>
      <c r="F394" s="1632"/>
      <c r="G394" s="49" t="s">
        <v>3197</v>
      </c>
      <c r="H394" s="43"/>
      <c r="I394" s="1826"/>
      <c r="J394" s="47" t="s">
        <v>17221</v>
      </c>
      <c r="K394" s="168" t="s">
        <v>519</v>
      </c>
      <c r="L394" s="181">
        <v>45</v>
      </c>
      <c r="M394" s="173">
        <v>41.6</v>
      </c>
      <c r="N394" s="34" t="s">
        <v>2524</v>
      </c>
      <c r="O394" s="175">
        <v>110</v>
      </c>
      <c r="P394" s="29" t="s">
        <v>2528</v>
      </c>
      <c r="Q394" s="181">
        <v>3.09</v>
      </c>
      <c r="R394" s="185">
        <v>2.08</v>
      </c>
      <c r="S394" s="181">
        <v>0</v>
      </c>
      <c r="T394" s="181">
        <v>42</v>
      </c>
      <c r="U394" s="181" t="s">
        <v>2657</v>
      </c>
      <c r="V394" s="181">
        <v>1</v>
      </c>
      <c r="W394" s="29" t="s">
        <v>1676</v>
      </c>
      <c r="X394" s="185">
        <v>1</v>
      </c>
      <c r="Y394" s="28" t="s">
        <v>2661</v>
      </c>
      <c r="Z394" s="2486" t="s">
        <v>18988</v>
      </c>
      <c r="AA394" s="44" t="s">
        <v>272</v>
      </c>
      <c r="AB394" s="44"/>
      <c r="AC394" s="348">
        <f t="shared" si="34"/>
        <v>125</v>
      </c>
      <c r="AD394" s="28" t="s">
        <v>690</v>
      </c>
      <c r="AE394" s="331" t="s">
        <v>698</v>
      </c>
      <c r="AF394" s="2319" t="s">
        <v>6098</v>
      </c>
      <c r="AG394" s="2158"/>
      <c r="AH394" s="2158"/>
      <c r="AI394" s="2158"/>
      <c r="AJ394" s="2552"/>
      <c r="AK394" s="2551">
        <v>11</v>
      </c>
      <c r="AL394" s="2551"/>
    </row>
    <row r="395" spans="1:39" hidden="1">
      <c r="A395" s="24">
        <f>A394+1</f>
        <v>390</v>
      </c>
      <c r="B395" s="1794" t="s">
        <v>16192</v>
      </c>
      <c r="C395" s="28" t="s">
        <v>2745</v>
      </c>
      <c r="D395" s="44" t="s">
        <v>4129</v>
      </c>
      <c r="E395" s="1632" t="s">
        <v>19590</v>
      </c>
      <c r="F395" s="1632"/>
      <c r="G395" s="49" t="s">
        <v>3197</v>
      </c>
      <c r="H395" s="43"/>
      <c r="I395" s="1826"/>
      <c r="J395" s="47" t="s">
        <v>17270</v>
      </c>
      <c r="K395" s="168" t="s">
        <v>531</v>
      </c>
      <c r="L395" s="181">
        <v>40</v>
      </c>
      <c r="M395" s="173">
        <v>2.56</v>
      </c>
      <c r="N395" s="34" t="s">
        <v>2524</v>
      </c>
      <c r="O395" s="175">
        <v>14454</v>
      </c>
      <c r="P395" s="29" t="s">
        <v>818</v>
      </c>
      <c r="Q395" s="181">
        <v>759</v>
      </c>
      <c r="R395" s="34" t="s">
        <v>2524</v>
      </c>
      <c r="S395" s="181">
        <v>0</v>
      </c>
      <c r="T395" s="181">
        <v>3.62</v>
      </c>
      <c r="U395" s="181" t="s">
        <v>2667</v>
      </c>
      <c r="V395" s="181">
        <v>2.5</v>
      </c>
      <c r="W395" s="29" t="s">
        <v>1676</v>
      </c>
      <c r="X395" s="185">
        <v>2.5</v>
      </c>
      <c r="Y395" s="28" t="s">
        <v>2658</v>
      </c>
      <c r="Z395" s="2486" t="s">
        <v>18988</v>
      </c>
      <c r="AA395" s="44" t="s">
        <v>272</v>
      </c>
      <c r="AB395" s="44"/>
      <c r="AC395" s="348">
        <f t="shared" si="34"/>
        <v>125</v>
      </c>
      <c r="AD395" s="28" t="s">
        <v>690</v>
      </c>
      <c r="AE395" s="331" t="s">
        <v>698</v>
      </c>
      <c r="AF395" s="2319" t="s">
        <v>6098</v>
      </c>
      <c r="AG395" s="2158"/>
      <c r="AH395" s="2158"/>
      <c r="AI395" s="2158"/>
      <c r="AJ395" s="2552"/>
      <c r="AK395" s="2551">
        <v>31</v>
      </c>
      <c r="AL395" s="2551"/>
    </row>
    <row r="396" spans="1:39" hidden="1">
      <c r="A396" s="24">
        <f t="shared" si="30"/>
        <v>391</v>
      </c>
      <c r="B396" s="1794" t="s">
        <v>16193</v>
      </c>
      <c r="C396" s="28" t="s">
        <v>2748</v>
      </c>
      <c r="D396" s="44" t="s">
        <v>1104</v>
      </c>
      <c r="E396" s="1632" t="s">
        <v>19591</v>
      </c>
      <c r="F396" s="1632"/>
      <c r="G396" s="49" t="s">
        <v>3197</v>
      </c>
      <c r="H396" s="43"/>
      <c r="I396" s="1826"/>
      <c r="J396" s="47" t="s">
        <v>17270</v>
      </c>
      <c r="K396" s="168" t="s">
        <v>391</v>
      </c>
      <c r="L396" s="181">
        <v>56</v>
      </c>
      <c r="M396" s="173">
        <v>42.4</v>
      </c>
      <c r="N396" s="34" t="s">
        <v>2524</v>
      </c>
      <c r="O396" s="175">
        <v>62122</v>
      </c>
      <c r="P396" s="29" t="s">
        <v>818</v>
      </c>
      <c r="Q396" s="181">
        <v>802</v>
      </c>
      <c r="R396" s="34" t="s">
        <v>2524</v>
      </c>
      <c r="S396" s="181">
        <v>0</v>
      </c>
      <c r="T396" s="181">
        <v>43.5</v>
      </c>
      <c r="U396" s="181" t="s">
        <v>2670</v>
      </c>
      <c r="V396" s="181">
        <v>4</v>
      </c>
      <c r="W396" s="29" t="s">
        <v>1676</v>
      </c>
      <c r="X396" s="185">
        <v>4</v>
      </c>
      <c r="Y396" s="28" t="s">
        <v>2661</v>
      </c>
      <c r="Z396" s="2486" t="s">
        <v>18988</v>
      </c>
      <c r="AA396" s="44" t="s">
        <v>272</v>
      </c>
      <c r="AB396" s="44"/>
      <c r="AC396" s="348">
        <f t="shared" si="34"/>
        <v>125</v>
      </c>
      <c r="AD396" s="28" t="s">
        <v>690</v>
      </c>
      <c r="AE396" s="331" t="s">
        <v>698</v>
      </c>
      <c r="AF396" s="2319" t="s">
        <v>6098</v>
      </c>
      <c r="AG396" s="2158"/>
      <c r="AH396" s="2158"/>
      <c r="AI396" s="2158"/>
      <c r="AJ396" s="2552"/>
      <c r="AK396" s="2551">
        <v>41</v>
      </c>
      <c r="AL396" s="2551"/>
    </row>
    <row r="397" spans="1:39" s="2551" customFormat="1" hidden="1">
      <c r="A397" s="24">
        <f t="shared" si="30"/>
        <v>392</v>
      </c>
      <c r="B397" s="1794" t="s">
        <v>16194</v>
      </c>
      <c r="C397" s="28" t="s">
        <v>1224</v>
      </c>
      <c r="D397" s="44" t="s">
        <v>385</v>
      </c>
      <c r="E397" s="1632" t="s">
        <v>19591</v>
      </c>
      <c r="F397" s="1632"/>
      <c r="G397" s="2168" t="s">
        <v>3197</v>
      </c>
      <c r="H397" s="43"/>
      <c r="I397" s="1826"/>
      <c r="J397" s="47" t="s">
        <v>17270</v>
      </c>
      <c r="K397" s="168" t="s">
        <v>3876</v>
      </c>
      <c r="L397" s="181">
        <v>39</v>
      </c>
      <c r="M397" s="173">
        <v>42.7</v>
      </c>
      <c r="N397" s="34" t="s">
        <v>2524</v>
      </c>
      <c r="O397" s="175">
        <v>14928</v>
      </c>
      <c r="P397" s="29" t="s">
        <v>818</v>
      </c>
      <c r="Q397" s="181">
        <v>793</v>
      </c>
      <c r="R397" s="34" t="s">
        <v>2524</v>
      </c>
      <c r="S397" s="181">
        <v>0</v>
      </c>
      <c r="T397" s="181">
        <v>43.8</v>
      </c>
      <c r="U397" s="181" t="s">
        <v>2670</v>
      </c>
      <c r="V397" s="181">
        <v>3</v>
      </c>
      <c r="W397" s="29" t="s">
        <v>1676</v>
      </c>
      <c r="X397" s="185">
        <v>3</v>
      </c>
      <c r="Y397" s="28" t="s">
        <v>2661</v>
      </c>
      <c r="Z397" s="2486" t="s">
        <v>18988</v>
      </c>
      <c r="AA397" s="44" t="s">
        <v>272</v>
      </c>
      <c r="AB397" s="44"/>
      <c r="AC397" s="348">
        <f t="shared" si="34"/>
        <v>125</v>
      </c>
      <c r="AD397" s="28" t="s">
        <v>690</v>
      </c>
      <c r="AE397" s="331" t="s">
        <v>698</v>
      </c>
      <c r="AF397" s="2319" t="s">
        <v>6098</v>
      </c>
      <c r="AG397" s="2158"/>
      <c r="AH397" s="2158"/>
      <c r="AI397" s="2158"/>
      <c r="AJ397" s="2552"/>
      <c r="AK397" s="2551">
        <v>51</v>
      </c>
    </row>
    <row r="398" spans="1:39" s="2551" customFormat="1" hidden="1">
      <c r="A398" s="24">
        <f t="shared" si="30"/>
        <v>393</v>
      </c>
      <c r="B398" s="1794" t="s">
        <v>16195</v>
      </c>
      <c r="C398" s="28" t="s">
        <v>1226</v>
      </c>
      <c r="D398" s="44" t="s">
        <v>2618</v>
      </c>
      <c r="E398" s="1632" t="s">
        <v>19587</v>
      </c>
      <c r="F398" s="1632"/>
      <c r="G398" s="2168" t="s">
        <v>3197</v>
      </c>
      <c r="H398" s="43"/>
      <c r="I398" s="1826"/>
      <c r="J398" s="47" t="s">
        <v>17270</v>
      </c>
      <c r="K398" s="168" t="s">
        <v>3877</v>
      </c>
      <c r="L398" s="181">
        <v>74</v>
      </c>
      <c r="M398" s="173">
        <v>42.8</v>
      </c>
      <c r="N398" s="34" t="s">
        <v>2524</v>
      </c>
      <c r="O398" s="175">
        <v>10851</v>
      </c>
      <c r="P398" s="29" t="s">
        <v>818</v>
      </c>
      <c r="Q398" s="181">
        <v>752</v>
      </c>
      <c r="R398" s="34" t="s">
        <v>2524</v>
      </c>
      <c r="S398" s="181">
        <v>0</v>
      </c>
      <c r="T398" s="181">
        <v>43.8</v>
      </c>
      <c r="U398" s="181" t="s">
        <v>2670</v>
      </c>
      <c r="V398" s="181">
        <v>2.5</v>
      </c>
      <c r="W398" s="29" t="s">
        <v>1676</v>
      </c>
      <c r="X398" s="181">
        <v>2</v>
      </c>
      <c r="Y398" s="28" t="s">
        <v>2661</v>
      </c>
      <c r="Z398" s="2486" t="s">
        <v>18988</v>
      </c>
      <c r="AA398" s="44" t="s">
        <v>272</v>
      </c>
      <c r="AB398" s="44"/>
      <c r="AC398" s="348">
        <f t="shared" si="34"/>
        <v>125</v>
      </c>
      <c r="AD398" s="28" t="s">
        <v>690</v>
      </c>
      <c r="AE398" s="331" t="s">
        <v>698</v>
      </c>
      <c r="AF398" s="2319" t="s">
        <v>6098</v>
      </c>
      <c r="AG398" s="2158"/>
      <c r="AH398" s="2158"/>
      <c r="AI398" s="2158"/>
      <c r="AJ398" s="2552"/>
      <c r="AK398" s="2551">
        <v>61</v>
      </c>
    </row>
    <row r="399" spans="1:39" s="222" customFormat="1" hidden="1">
      <c r="A399" s="24">
        <f t="shared" si="30"/>
        <v>394</v>
      </c>
      <c r="B399" s="1973" t="s">
        <v>16196</v>
      </c>
      <c r="C399" s="169" t="s">
        <v>1227</v>
      </c>
      <c r="D399" s="155" t="s">
        <v>1231</v>
      </c>
      <c r="E399" s="163" t="s">
        <v>19589</v>
      </c>
      <c r="F399" s="163"/>
      <c r="G399" s="280" t="s">
        <v>3197</v>
      </c>
      <c r="H399" s="161"/>
      <c r="I399" s="1828"/>
      <c r="J399" s="151" t="s">
        <v>17270</v>
      </c>
      <c r="K399" s="171" t="s">
        <v>3796</v>
      </c>
      <c r="L399" s="182" t="s">
        <v>285</v>
      </c>
      <c r="M399" s="174">
        <v>18.399999999999999</v>
      </c>
      <c r="N399" s="177">
        <v>200</v>
      </c>
      <c r="O399" s="150" t="s">
        <v>2524</v>
      </c>
      <c r="P399" s="162" t="s">
        <v>1222</v>
      </c>
      <c r="Q399" s="182">
        <v>487</v>
      </c>
      <c r="R399" s="150" t="s">
        <v>2524</v>
      </c>
      <c r="S399" s="182">
        <v>0</v>
      </c>
      <c r="T399" s="182">
        <v>21</v>
      </c>
      <c r="U399" s="182" t="s">
        <v>2664</v>
      </c>
      <c r="V399" s="182">
        <v>8</v>
      </c>
      <c r="W399" s="162" t="s">
        <v>1676</v>
      </c>
      <c r="X399" s="201">
        <v>8</v>
      </c>
      <c r="Y399" s="169" t="s">
        <v>2662</v>
      </c>
      <c r="Z399" s="2486" t="s">
        <v>18988</v>
      </c>
      <c r="AA399" s="155" t="s">
        <v>272</v>
      </c>
      <c r="AB399" s="155"/>
      <c r="AC399" s="350">
        <f t="shared" si="34"/>
        <v>5</v>
      </c>
      <c r="AD399" s="169" t="s">
        <v>4239</v>
      </c>
      <c r="AE399" s="1452" t="s">
        <v>1527</v>
      </c>
      <c r="AF399" s="2171"/>
      <c r="AG399" s="2171"/>
      <c r="AH399" s="2171"/>
      <c r="AI399" s="2171"/>
      <c r="AJ399" s="2555"/>
      <c r="AK399" s="2551">
        <v>71</v>
      </c>
      <c r="AL399" s="2551"/>
      <c r="AM399" s="52"/>
    </row>
    <row r="400" spans="1:39" hidden="1">
      <c r="A400" s="24">
        <f t="shared" ref="A400:A422" si="35">A399+1</f>
        <v>395</v>
      </c>
      <c r="B400" s="1799" t="s">
        <v>16197</v>
      </c>
      <c r="C400" s="169" t="s">
        <v>1228</v>
      </c>
      <c r="D400" s="155" t="s">
        <v>1231</v>
      </c>
      <c r="E400" s="1634" t="s">
        <v>19589</v>
      </c>
      <c r="F400" s="1634"/>
      <c r="G400" s="280" t="s">
        <v>3197</v>
      </c>
      <c r="H400" s="161"/>
      <c r="I400" s="1828"/>
      <c r="J400" s="151" t="s">
        <v>17260</v>
      </c>
      <c r="K400" s="171" t="s">
        <v>3796</v>
      </c>
      <c r="L400" s="182" t="s">
        <v>285</v>
      </c>
      <c r="M400" s="174">
        <v>13.5</v>
      </c>
      <c r="N400" s="179">
        <v>12.2</v>
      </c>
      <c r="O400" s="179">
        <v>11.9</v>
      </c>
      <c r="P400" s="162" t="s">
        <v>1222</v>
      </c>
      <c r="Q400" s="182">
        <v>487</v>
      </c>
      <c r="R400" s="150" t="s">
        <v>2524</v>
      </c>
      <c r="S400" s="182">
        <v>0</v>
      </c>
      <c r="T400" s="182">
        <v>18.7</v>
      </c>
      <c r="U400" s="182" t="s">
        <v>2664</v>
      </c>
      <c r="V400" s="182">
        <v>6</v>
      </c>
      <c r="W400" s="162" t="s">
        <v>1676</v>
      </c>
      <c r="X400" s="202">
        <v>6</v>
      </c>
      <c r="Y400" s="169" t="s">
        <v>2662</v>
      </c>
      <c r="Z400" s="2486" t="s">
        <v>18988</v>
      </c>
      <c r="AA400" s="155" t="s">
        <v>272</v>
      </c>
      <c r="AB400" s="155"/>
      <c r="AC400" s="348">
        <f t="shared" si="34"/>
        <v>5</v>
      </c>
      <c r="AD400" s="169" t="s">
        <v>4239</v>
      </c>
      <c r="AE400" s="335" t="s">
        <v>1527</v>
      </c>
      <c r="AF400" s="2158"/>
      <c r="AG400" s="2158"/>
      <c r="AH400" s="2158"/>
      <c r="AI400" s="2158"/>
      <c r="AJ400" s="2552"/>
      <c r="AK400" s="2551">
        <v>71</v>
      </c>
      <c r="AL400" s="2551"/>
    </row>
    <row r="401" spans="1:39" hidden="1">
      <c r="A401" s="24">
        <f t="shared" si="35"/>
        <v>396</v>
      </c>
      <c r="B401" s="1799" t="s">
        <v>16198</v>
      </c>
      <c r="C401" s="169" t="s">
        <v>1229</v>
      </c>
      <c r="D401" s="155" t="s">
        <v>1237</v>
      </c>
      <c r="E401" s="1634" t="s">
        <v>19589</v>
      </c>
      <c r="F401" s="1634"/>
      <c r="G401" s="280" t="s">
        <v>3197</v>
      </c>
      <c r="H401" s="161"/>
      <c r="I401" s="1828"/>
      <c r="J401" s="151" t="s">
        <v>17260</v>
      </c>
      <c r="K401" s="171" t="s">
        <v>3796</v>
      </c>
      <c r="L401" s="182" t="s">
        <v>285</v>
      </c>
      <c r="M401" s="174">
        <v>18.399999999999999</v>
      </c>
      <c r="N401" s="177">
        <v>200</v>
      </c>
      <c r="O401" s="150" t="s">
        <v>2524</v>
      </c>
      <c r="P401" s="162" t="s">
        <v>1222</v>
      </c>
      <c r="Q401" s="182">
        <v>487</v>
      </c>
      <c r="R401" s="150" t="s">
        <v>2524</v>
      </c>
      <c r="S401" s="182">
        <v>0</v>
      </c>
      <c r="T401" s="182">
        <v>21</v>
      </c>
      <c r="U401" s="182" t="s">
        <v>2664</v>
      </c>
      <c r="V401" s="182">
        <v>8</v>
      </c>
      <c r="W401" s="162" t="s">
        <v>1676</v>
      </c>
      <c r="X401" s="202">
        <v>8</v>
      </c>
      <c r="Y401" s="169" t="s">
        <v>2662</v>
      </c>
      <c r="Z401" s="2486" t="s">
        <v>18988</v>
      </c>
      <c r="AA401" s="155" t="s">
        <v>272</v>
      </c>
      <c r="AB401" s="155"/>
      <c r="AC401" s="348">
        <f t="shared" si="34"/>
        <v>5</v>
      </c>
      <c r="AD401" s="169" t="s">
        <v>4239</v>
      </c>
      <c r="AE401" s="335" t="s">
        <v>1527</v>
      </c>
      <c r="AF401" s="2158"/>
      <c r="AG401" s="2158"/>
      <c r="AH401" s="2158"/>
      <c r="AI401" s="2158"/>
      <c r="AJ401" s="2552"/>
      <c r="AK401" s="2551">
        <v>71</v>
      </c>
      <c r="AL401" s="2551"/>
    </row>
    <row r="402" spans="1:39" s="2551" customFormat="1" hidden="1">
      <c r="A402" s="24">
        <f t="shared" si="35"/>
        <v>397</v>
      </c>
      <c r="B402" s="1794" t="s">
        <v>16199</v>
      </c>
      <c r="C402" s="28" t="s">
        <v>1230</v>
      </c>
      <c r="D402" s="44" t="s">
        <v>3642</v>
      </c>
      <c r="E402" s="1634" t="s">
        <v>19589</v>
      </c>
      <c r="F402" s="1632"/>
      <c r="G402" s="2168" t="s">
        <v>3197</v>
      </c>
      <c r="H402" s="43"/>
      <c r="I402" s="1826"/>
      <c r="J402" s="47" t="s">
        <v>17257</v>
      </c>
      <c r="K402" s="168" t="s">
        <v>3796</v>
      </c>
      <c r="L402" s="181" t="s">
        <v>285</v>
      </c>
      <c r="M402" s="173">
        <v>13.5</v>
      </c>
      <c r="N402" s="178">
        <v>12.2</v>
      </c>
      <c r="O402" s="178">
        <v>11.9</v>
      </c>
      <c r="P402" s="29" t="s">
        <v>1222</v>
      </c>
      <c r="Q402" s="181">
        <v>487</v>
      </c>
      <c r="R402" s="34" t="s">
        <v>2524</v>
      </c>
      <c r="S402" s="181">
        <v>0</v>
      </c>
      <c r="T402" s="181">
        <v>18.7</v>
      </c>
      <c r="U402" s="181" t="s">
        <v>2664</v>
      </c>
      <c r="V402" s="181">
        <v>6</v>
      </c>
      <c r="W402" s="29" t="s">
        <v>1676</v>
      </c>
      <c r="X402" s="26">
        <v>6</v>
      </c>
      <c r="Y402" s="28" t="s">
        <v>2662</v>
      </c>
      <c r="Z402" s="2486" t="s">
        <v>18988</v>
      </c>
      <c r="AA402" s="44" t="s">
        <v>272</v>
      </c>
      <c r="AB402" s="44"/>
      <c r="AC402" s="348">
        <f t="shared" si="34"/>
        <v>5</v>
      </c>
      <c r="AD402" s="28" t="s">
        <v>4239</v>
      </c>
      <c r="AE402" s="331" t="s">
        <v>1527</v>
      </c>
      <c r="AF402" s="2158"/>
      <c r="AG402" s="2158"/>
      <c r="AH402" s="2158"/>
      <c r="AI402" s="2158"/>
      <c r="AJ402" s="2552"/>
      <c r="AK402" s="2551">
        <v>71</v>
      </c>
    </row>
    <row r="403" spans="1:39" hidden="1">
      <c r="A403" s="24">
        <f t="shared" si="35"/>
        <v>398</v>
      </c>
      <c r="B403" s="1799" t="s">
        <v>16200</v>
      </c>
      <c r="C403" s="169" t="s">
        <v>1232</v>
      </c>
      <c r="D403" s="155" t="s">
        <v>1234</v>
      </c>
      <c r="E403" s="1634" t="s">
        <v>19589</v>
      </c>
      <c r="F403" s="1634"/>
      <c r="G403" s="280" t="s">
        <v>3197</v>
      </c>
      <c r="H403" s="161"/>
      <c r="I403" s="1828"/>
      <c r="J403" s="151" t="s">
        <v>17257</v>
      </c>
      <c r="K403" s="171" t="s">
        <v>3796</v>
      </c>
      <c r="L403" s="182" t="s">
        <v>285</v>
      </c>
      <c r="M403" s="174">
        <v>18.399999999999999</v>
      </c>
      <c r="N403" s="177">
        <v>200</v>
      </c>
      <c r="O403" s="150" t="s">
        <v>2524</v>
      </c>
      <c r="P403" s="162" t="s">
        <v>1222</v>
      </c>
      <c r="Q403" s="182">
        <v>487</v>
      </c>
      <c r="R403" s="150" t="s">
        <v>2524</v>
      </c>
      <c r="S403" s="182">
        <v>0</v>
      </c>
      <c r="T403" s="182">
        <v>21</v>
      </c>
      <c r="U403" s="182" t="s">
        <v>2664</v>
      </c>
      <c r="V403" s="182">
        <v>8</v>
      </c>
      <c r="W403" s="162" t="s">
        <v>1676</v>
      </c>
      <c r="X403" s="202">
        <v>8</v>
      </c>
      <c r="Y403" s="169" t="s">
        <v>2662</v>
      </c>
      <c r="Z403" s="2486" t="s">
        <v>18988</v>
      </c>
      <c r="AA403" s="155" t="s">
        <v>272</v>
      </c>
      <c r="AB403" s="155"/>
      <c r="AC403" s="348">
        <f t="shared" si="34"/>
        <v>5</v>
      </c>
      <c r="AD403" s="169" t="s">
        <v>4239</v>
      </c>
      <c r="AE403" s="335" t="s">
        <v>1527</v>
      </c>
      <c r="AF403" s="2158"/>
      <c r="AG403" s="2158"/>
      <c r="AH403" s="2158"/>
      <c r="AI403" s="2158"/>
      <c r="AJ403" s="2552"/>
      <c r="AK403" s="2551">
        <v>71</v>
      </c>
      <c r="AL403" s="2551"/>
    </row>
    <row r="404" spans="1:39" hidden="1">
      <c r="A404" s="24">
        <f t="shared" si="35"/>
        <v>399</v>
      </c>
      <c r="B404" s="1799" t="s">
        <v>16201</v>
      </c>
      <c r="C404" s="169" t="s">
        <v>1233</v>
      </c>
      <c r="D404" s="155" t="s">
        <v>1234</v>
      </c>
      <c r="E404" s="1634" t="s">
        <v>19589</v>
      </c>
      <c r="F404" s="1634"/>
      <c r="G404" s="280" t="s">
        <v>3197</v>
      </c>
      <c r="H404" s="161"/>
      <c r="I404" s="1828"/>
      <c r="J404" s="151" t="s">
        <v>17257</v>
      </c>
      <c r="K404" s="171" t="s">
        <v>3796</v>
      </c>
      <c r="L404" s="182" t="s">
        <v>285</v>
      </c>
      <c r="M404" s="174">
        <v>13.5</v>
      </c>
      <c r="N404" s="179">
        <v>12.2</v>
      </c>
      <c r="O404" s="179">
        <v>11.9</v>
      </c>
      <c r="P404" s="162" t="s">
        <v>1222</v>
      </c>
      <c r="Q404" s="182">
        <v>487</v>
      </c>
      <c r="R404" s="150" t="s">
        <v>2524</v>
      </c>
      <c r="S404" s="182">
        <v>0</v>
      </c>
      <c r="T404" s="182">
        <v>18.7</v>
      </c>
      <c r="U404" s="182" t="s">
        <v>2664</v>
      </c>
      <c r="V404" s="182">
        <v>6</v>
      </c>
      <c r="W404" s="162" t="s">
        <v>1676</v>
      </c>
      <c r="X404" s="202">
        <v>6</v>
      </c>
      <c r="Y404" s="169" t="s">
        <v>2662</v>
      </c>
      <c r="Z404" s="2486" t="s">
        <v>18988</v>
      </c>
      <c r="AA404" s="155" t="s">
        <v>272</v>
      </c>
      <c r="AB404" s="155"/>
      <c r="AC404" s="348" t="str">
        <f t="shared" si="34"/>
        <v xml:space="preserve"> </v>
      </c>
      <c r="AD404" s="155"/>
      <c r="AE404" s="336"/>
      <c r="AF404" s="2158"/>
      <c r="AG404" s="2158"/>
      <c r="AH404" s="2158"/>
      <c r="AI404" s="2158"/>
      <c r="AJ404" s="2552"/>
      <c r="AK404" s="2551">
        <v>71</v>
      </c>
      <c r="AL404" s="2551"/>
    </row>
    <row r="405" spans="1:39" s="2551" customFormat="1" hidden="1">
      <c r="A405" s="24">
        <f t="shared" si="35"/>
        <v>400</v>
      </c>
      <c r="B405" s="1794" t="s">
        <v>16202</v>
      </c>
      <c r="C405" s="28" t="s">
        <v>1235</v>
      </c>
      <c r="D405" s="44" t="s">
        <v>1237</v>
      </c>
      <c r="E405" s="1634" t="s">
        <v>19589</v>
      </c>
      <c r="F405" s="1632"/>
      <c r="G405" s="2168" t="s">
        <v>3197</v>
      </c>
      <c r="H405" s="43"/>
      <c r="I405" s="1826"/>
      <c r="J405" s="47" t="s">
        <v>17257</v>
      </c>
      <c r="K405" s="168" t="s">
        <v>3796</v>
      </c>
      <c r="L405" s="181" t="s">
        <v>285</v>
      </c>
      <c r="M405" s="173">
        <v>18.399999999999999</v>
      </c>
      <c r="N405" s="175">
        <v>200</v>
      </c>
      <c r="O405" s="34" t="s">
        <v>2524</v>
      </c>
      <c r="P405" s="29" t="s">
        <v>1222</v>
      </c>
      <c r="Q405" s="181">
        <v>487</v>
      </c>
      <c r="R405" s="34" t="s">
        <v>2524</v>
      </c>
      <c r="S405" s="181">
        <v>0</v>
      </c>
      <c r="T405" s="181">
        <v>21</v>
      </c>
      <c r="U405" s="181" t="s">
        <v>2664</v>
      </c>
      <c r="V405" s="181">
        <v>8</v>
      </c>
      <c r="W405" s="29" t="s">
        <v>1676</v>
      </c>
      <c r="X405" s="26">
        <v>8</v>
      </c>
      <c r="Y405" s="28" t="s">
        <v>2662</v>
      </c>
      <c r="Z405" s="2486" t="s">
        <v>18988</v>
      </c>
      <c r="AA405" s="44" t="s">
        <v>272</v>
      </c>
      <c r="AB405" s="44"/>
      <c r="AC405" s="348" t="str">
        <f t="shared" si="34"/>
        <v xml:space="preserve"> </v>
      </c>
      <c r="AD405" s="44"/>
      <c r="AE405" s="332"/>
      <c r="AF405" s="2158"/>
      <c r="AG405" s="2158"/>
      <c r="AH405" s="2158"/>
      <c r="AI405" s="2158"/>
      <c r="AJ405" s="2552"/>
      <c r="AK405" s="2551">
        <v>71</v>
      </c>
    </row>
    <row r="406" spans="1:39" s="2551" customFormat="1" hidden="1">
      <c r="A406" s="24">
        <f t="shared" si="35"/>
        <v>401</v>
      </c>
      <c r="B406" s="1794" t="s">
        <v>16203</v>
      </c>
      <c r="C406" s="28" t="s">
        <v>1236</v>
      </c>
      <c r="D406" s="44" t="s">
        <v>1237</v>
      </c>
      <c r="E406" s="1634" t="s">
        <v>19589</v>
      </c>
      <c r="F406" s="1632"/>
      <c r="G406" s="2168" t="s">
        <v>3197</v>
      </c>
      <c r="H406" s="43"/>
      <c r="I406" s="1826"/>
      <c r="J406" s="47" t="s">
        <v>17271</v>
      </c>
      <c r="K406" s="168" t="s">
        <v>3796</v>
      </c>
      <c r="L406" s="181" t="s">
        <v>285</v>
      </c>
      <c r="M406" s="173">
        <v>13.5</v>
      </c>
      <c r="N406" s="178">
        <v>12.2</v>
      </c>
      <c r="O406" s="178">
        <v>11.9</v>
      </c>
      <c r="P406" s="29" t="s">
        <v>1222</v>
      </c>
      <c r="Q406" s="181">
        <v>487</v>
      </c>
      <c r="R406" s="34" t="s">
        <v>2524</v>
      </c>
      <c r="S406" s="181">
        <v>0</v>
      </c>
      <c r="T406" s="181">
        <v>18.7</v>
      </c>
      <c r="U406" s="181" t="s">
        <v>2664</v>
      </c>
      <c r="V406" s="181">
        <v>6</v>
      </c>
      <c r="W406" s="29" t="s">
        <v>1676</v>
      </c>
      <c r="X406" s="26">
        <v>6</v>
      </c>
      <c r="Y406" s="28" t="s">
        <v>2662</v>
      </c>
      <c r="Z406" s="2486" t="s">
        <v>18988</v>
      </c>
      <c r="AA406" s="44" t="s">
        <v>272</v>
      </c>
      <c r="AB406" s="44"/>
      <c r="AC406" s="348" t="str">
        <f t="shared" si="34"/>
        <v xml:space="preserve"> </v>
      </c>
      <c r="AD406" s="44"/>
      <c r="AE406" s="332"/>
      <c r="AF406" s="2158"/>
      <c r="AG406" s="2158"/>
      <c r="AH406" s="2158"/>
      <c r="AI406" s="2158"/>
      <c r="AJ406" s="2552"/>
      <c r="AK406" s="2551">
        <v>71</v>
      </c>
    </row>
    <row r="407" spans="1:39" s="2551" customFormat="1" hidden="1">
      <c r="A407" s="24">
        <f t="shared" si="35"/>
        <v>402</v>
      </c>
      <c r="B407" s="1794" t="s">
        <v>16204</v>
      </c>
      <c r="C407" s="28" t="s">
        <v>1238</v>
      </c>
      <c r="D407" s="44" t="s">
        <v>4394</v>
      </c>
      <c r="E407" s="1632" t="s">
        <v>19592</v>
      </c>
      <c r="F407" s="1632"/>
      <c r="G407" s="2168" t="s">
        <v>3197</v>
      </c>
      <c r="H407" s="43"/>
      <c r="I407" s="1826"/>
      <c r="J407" s="47" t="s">
        <v>17257</v>
      </c>
      <c r="K407" s="168" t="s">
        <v>4208</v>
      </c>
      <c r="L407" s="181" t="s">
        <v>285</v>
      </c>
      <c r="M407" s="173" t="s">
        <v>4209</v>
      </c>
      <c r="N407" s="175">
        <v>100</v>
      </c>
      <c r="O407" s="34" t="s">
        <v>2524</v>
      </c>
      <c r="P407" s="29" t="s">
        <v>1222</v>
      </c>
      <c r="Q407" s="181">
        <v>833</v>
      </c>
      <c r="R407" s="199" t="s">
        <v>2524</v>
      </c>
      <c r="S407" s="181">
        <v>0</v>
      </c>
      <c r="T407" s="181">
        <v>2.7</v>
      </c>
      <c r="U407" s="181" t="s">
        <v>3734</v>
      </c>
      <c r="V407" s="186">
        <v>8</v>
      </c>
      <c r="W407" s="29" t="s">
        <v>1676</v>
      </c>
      <c r="X407" s="187">
        <v>8</v>
      </c>
      <c r="Y407" s="28" t="s">
        <v>2658</v>
      </c>
      <c r="Z407" s="2486" t="s">
        <v>18988</v>
      </c>
      <c r="AA407" s="44" t="s">
        <v>272</v>
      </c>
      <c r="AB407" s="44"/>
      <c r="AC407" s="348">
        <f t="shared" si="34"/>
        <v>5</v>
      </c>
      <c r="AD407" s="28" t="s">
        <v>4239</v>
      </c>
      <c r="AE407" s="331" t="s">
        <v>1527</v>
      </c>
      <c r="AF407" s="2158"/>
      <c r="AG407" s="2158"/>
      <c r="AH407" s="2158"/>
      <c r="AI407" s="2158"/>
      <c r="AJ407" s="2552"/>
      <c r="AK407" s="2551">
        <v>72</v>
      </c>
    </row>
    <row r="408" spans="1:39" s="2551" customFormat="1" hidden="1">
      <c r="A408" s="24">
        <f t="shared" si="35"/>
        <v>403</v>
      </c>
      <c r="B408" s="1794" t="s">
        <v>16205</v>
      </c>
      <c r="C408" s="28" t="s">
        <v>1238</v>
      </c>
      <c r="D408" s="44" t="s">
        <v>4394</v>
      </c>
      <c r="E408" s="1632" t="s">
        <v>19592</v>
      </c>
      <c r="F408" s="1632"/>
      <c r="G408" s="2168" t="s">
        <v>3197</v>
      </c>
      <c r="H408" s="43"/>
      <c r="I408" s="1826"/>
      <c r="J408" s="47" t="s">
        <v>17271</v>
      </c>
      <c r="K408" s="168" t="s">
        <v>4208</v>
      </c>
      <c r="L408" s="181" t="s">
        <v>285</v>
      </c>
      <c r="M408" s="173" t="s">
        <v>4209</v>
      </c>
      <c r="N408" s="175">
        <v>100</v>
      </c>
      <c r="O408" s="34" t="s">
        <v>2524</v>
      </c>
      <c r="P408" s="29" t="s">
        <v>1222</v>
      </c>
      <c r="Q408" s="181">
        <v>833</v>
      </c>
      <c r="R408" s="199" t="s">
        <v>2524</v>
      </c>
      <c r="S408" s="181">
        <v>0</v>
      </c>
      <c r="T408" s="181">
        <v>2.7</v>
      </c>
      <c r="U408" s="181" t="s">
        <v>3734</v>
      </c>
      <c r="V408" s="186">
        <v>8</v>
      </c>
      <c r="W408" s="29" t="s">
        <v>1676</v>
      </c>
      <c r="X408" s="187">
        <v>8</v>
      </c>
      <c r="Y408" s="28" t="s">
        <v>2658</v>
      </c>
      <c r="Z408" s="2486" t="s">
        <v>18988</v>
      </c>
      <c r="AA408" s="44" t="s">
        <v>272</v>
      </c>
      <c r="AB408" s="44"/>
      <c r="AC408" s="348">
        <f t="shared" si="34"/>
        <v>5</v>
      </c>
      <c r="AD408" s="28" t="s">
        <v>4239</v>
      </c>
      <c r="AE408" s="331" t="s">
        <v>1527</v>
      </c>
      <c r="AF408" s="2158"/>
      <c r="AG408" s="2158"/>
      <c r="AH408" s="2158"/>
      <c r="AI408" s="2158"/>
      <c r="AJ408" s="2552"/>
      <c r="AK408" s="2551">
        <v>72</v>
      </c>
    </row>
    <row r="409" spans="1:39" s="2551" customFormat="1" hidden="1">
      <c r="A409" s="24">
        <f t="shared" si="35"/>
        <v>404</v>
      </c>
      <c r="B409" s="1794" t="s">
        <v>16206</v>
      </c>
      <c r="C409" s="28" t="s">
        <v>1010</v>
      </c>
      <c r="D409" s="44" t="s">
        <v>1011</v>
      </c>
      <c r="E409" s="1632" t="s">
        <v>19592</v>
      </c>
      <c r="F409" s="1632"/>
      <c r="G409" s="2168" t="s">
        <v>3197</v>
      </c>
      <c r="H409" s="43"/>
      <c r="I409" s="1826"/>
      <c r="J409" s="47" t="s">
        <v>3516</v>
      </c>
      <c r="K409" s="168" t="s">
        <v>3781</v>
      </c>
      <c r="L409" s="181" t="s">
        <v>285</v>
      </c>
      <c r="M409" s="173" t="s">
        <v>4209</v>
      </c>
      <c r="N409" s="175">
        <v>100</v>
      </c>
      <c r="O409" s="34" t="s">
        <v>2524</v>
      </c>
      <c r="P409" s="29" t="s">
        <v>1222</v>
      </c>
      <c r="Q409" s="181">
        <v>810</v>
      </c>
      <c r="R409" s="199" t="s">
        <v>2524</v>
      </c>
      <c r="S409" s="181">
        <v>0</v>
      </c>
      <c r="T409" s="181">
        <v>1.6</v>
      </c>
      <c r="U409" s="181" t="s">
        <v>3734</v>
      </c>
      <c r="V409" s="186">
        <v>8</v>
      </c>
      <c r="W409" s="29" t="s">
        <v>1676</v>
      </c>
      <c r="X409" s="187">
        <v>8</v>
      </c>
      <c r="Y409" s="28" t="s">
        <v>2658</v>
      </c>
      <c r="Z409" s="2486" t="s">
        <v>18988</v>
      </c>
      <c r="AA409" s="44" t="s">
        <v>272</v>
      </c>
      <c r="AB409" s="44"/>
      <c r="AC409" s="348">
        <f t="shared" si="34"/>
        <v>5</v>
      </c>
      <c r="AD409" s="28" t="s">
        <v>4239</v>
      </c>
      <c r="AE409" s="331" t="s">
        <v>1527</v>
      </c>
      <c r="AF409" s="2158"/>
      <c r="AG409" s="2158"/>
      <c r="AH409" s="2158"/>
      <c r="AI409" s="2158"/>
      <c r="AJ409" s="2552"/>
      <c r="AK409" s="2551">
        <v>72</v>
      </c>
    </row>
    <row r="410" spans="1:39" s="2551" customFormat="1" hidden="1">
      <c r="A410" s="24">
        <f t="shared" si="35"/>
        <v>405</v>
      </c>
      <c r="B410" s="1794" t="s">
        <v>16207</v>
      </c>
      <c r="C410" s="28" t="s">
        <v>1012</v>
      </c>
      <c r="D410" s="44" t="s">
        <v>1013</v>
      </c>
      <c r="E410" s="1632" t="s">
        <v>19592</v>
      </c>
      <c r="F410" s="1632"/>
      <c r="G410" s="2168" t="s">
        <v>3197</v>
      </c>
      <c r="H410" s="43"/>
      <c r="I410" s="1826"/>
      <c r="J410" s="47" t="s">
        <v>17257</v>
      </c>
      <c r="K410" s="168" t="s">
        <v>3781</v>
      </c>
      <c r="L410" s="181" t="s">
        <v>285</v>
      </c>
      <c r="M410" s="173" t="s">
        <v>4209</v>
      </c>
      <c r="N410" s="175">
        <v>100</v>
      </c>
      <c r="O410" s="34" t="s">
        <v>2524</v>
      </c>
      <c r="P410" s="29" t="s">
        <v>1222</v>
      </c>
      <c r="Q410" s="181">
        <v>810</v>
      </c>
      <c r="R410" s="199" t="s">
        <v>2524</v>
      </c>
      <c r="S410" s="181">
        <v>0</v>
      </c>
      <c r="T410" s="181">
        <v>1.6</v>
      </c>
      <c r="U410" s="181" t="s">
        <v>3734</v>
      </c>
      <c r="V410" s="186">
        <v>8</v>
      </c>
      <c r="W410" s="29" t="s">
        <v>1676</v>
      </c>
      <c r="X410" s="187">
        <v>8</v>
      </c>
      <c r="Y410" s="28" t="s">
        <v>2658</v>
      </c>
      <c r="Z410" s="2486" t="s">
        <v>18988</v>
      </c>
      <c r="AA410" s="44" t="s">
        <v>272</v>
      </c>
      <c r="AB410" s="44"/>
      <c r="AC410" s="348">
        <f t="shared" si="34"/>
        <v>5</v>
      </c>
      <c r="AD410" s="28" t="s">
        <v>4239</v>
      </c>
      <c r="AE410" s="331" t="s">
        <v>1527</v>
      </c>
      <c r="AF410" s="2158"/>
      <c r="AG410" s="2158"/>
      <c r="AH410" s="2158"/>
      <c r="AI410" s="2158"/>
      <c r="AJ410" s="2552"/>
      <c r="AK410" s="2551">
        <v>72</v>
      </c>
    </row>
    <row r="411" spans="1:39" s="222" customFormat="1" hidden="1">
      <c r="A411" s="24">
        <f t="shared" si="35"/>
        <v>406</v>
      </c>
      <c r="B411" s="1973" t="s">
        <v>16208</v>
      </c>
      <c r="C411" s="169" t="s">
        <v>1014</v>
      </c>
      <c r="D411" s="155" t="s">
        <v>1011</v>
      </c>
      <c r="E411" s="1632" t="s">
        <v>19592</v>
      </c>
      <c r="F411" s="163"/>
      <c r="G411" s="280" t="s">
        <v>3197</v>
      </c>
      <c r="H411" s="161"/>
      <c r="I411" s="1828"/>
      <c r="J411" s="151" t="s">
        <v>17257</v>
      </c>
      <c r="K411" s="171" t="s">
        <v>4210</v>
      </c>
      <c r="L411" s="182" t="s">
        <v>285</v>
      </c>
      <c r="M411" s="174" t="s">
        <v>4209</v>
      </c>
      <c r="N411" s="177">
        <v>100</v>
      </c>
      <c r="O411" s="150" t="s">
        <v>2524</v>
      </c>
      <c r="P411" s="162" t="s">
        <v>1222</v>
      </c>
      <c r="Q411" s="182">
        <v>802</v>
      </c>
      <c r="R411" s="150" t="s">
        <v>2524</v>
      </c>
      <c r="S411" s="182">
        <v>0</v>
      </c>
      <c r="T411" s="182">
        <v>1.4</v>
      </c>
      <c r="U411" s="182" t="s">
        <v>3734</v>
      </c>
      <c r="V411" s="182">
        <v>8</v>
      </c>
      <c r="W411" s="162" t="s">
        <v>1676</v>
      </c>
      <c r="X411" s="201">
        <v>8</v>
      </c>
      <c r="Y411" s="169" t="s">
        <v>2658</v>
      </c>
      <c r="Z411" s="2486" t="s">
        <v>18988</v>
      </c>
      <c r="AA411" s="155" t="s">
        <v>272</v>
      </c>
      <c r="AB411" s="155"/>
      <c r="AC411" s="350">
        <f t="shared" si="34"/>
        <v>5</v>
      </c>
      <c r="AD411" s="169" t="s">
        <v>4239</v>
      </c>
      <c r="AE411" s="1452" t="s">
        <v>1527</v>
      </c>
      <c r="AF411" s="2171"/>
      <c r="AG411" s="2171"/>
      <c r="AH411" s="2171"/>
      <c r="AI411" s="2171"/>
      <c r="AJ411" s="2555"/>
      <c r="AK411" s="2551">
        <v>72</v>
      </c>
      <c r="AL411" s="2551"/>
      <c r="AM411" s="52"/>
    </row>
    <row r="412" spans="1:39" s="222" customFormat="1" hidden="1">
      <c r="A412" s="24">
        <f t="shared" si="35"/>
        <v>407</v>
      </c>
      <c r="B412" s="1973" t="s">
        <v>16209</v>
      </c>
      <c r="C412" s="1454" t="s">
        <v>1015</v>
      </c>
      <c r="D412" s="137" t="s">
        <v>1013</v>
      </c>
      <c r="E412" s="1632" t="s">
        <v>19592</v>
      </c>
      <c r="F412" s="1633"/>
      <c r="G412" s="2886" t="s">
        <v>3197</v>
      </c>
      <c r="H412" s="1012"/>
      <c r="I412" s="1829"/>
      <c r="J412" s="1013" t="s">
        <v>17271</v>
      </c>
      <c r="K412" s="1815" t="s">
        <v>4210</v>
      </c>
      <c r="L412" s="1456" t="s">
        <v>285</v>
      </c>
      <c r="M412" s="1457" t="s">
        <v>4209</v>
      </c>
      <c r="N412" s="1459">
        <v>100</v>
      </c>
      <c r="O412" s="1458" t="s">
        <v>2524</v>
      </c>
      <c r="P412" s="1455" t="s">
        <v>1222</v>
      </c>
      <c r="Q412" s="1456">
        <v>802</v>
      </c>
      <c r="R412" s="1458" t="s">
        <v>2524</v>
      </c>
      <c r="S412" s="1456">
        <v>0</v>
      </c>
      <c r="T412" s="1456">
        <v>1.4</v>
      </c>
      <c r="U412" s="1456" t="s">
        <v>3734</v>
      </c>
      <c r="V412" s="1456">
        <v>8</v>
      </c>
      <c r="W412" s="1455" t="s">
        <v>1676</v>
      </c>
      <c r="X412" s="1461">
        <v>8</v>
      </c>
      <c r="Y412" s="1454" t="s">
        <v>2658</v>
      </c>
      <c r="Z412" s="2486" t="s">
        <v>18988</v>
      </c>
      <c r="AA412" s="137" t="s">
        <v>272</v>
      </c>
      <c r="AB412" s="137"/>
      <c r="AC412" s="777">
        <f t="shared" si="34"/>
        <v>5</v>
      </c>
      <c r="AD412" s="1454" t="s">
        <v>4239</v>
      </c>
      <c r="AE412" s="1451" t="s">
        <v>1527</v>
      </c>
      <c r="AF412" s="2177"/>
      <c r="AG412" s="2177"/>
      <c r="AH412" s="2177"/>
      <c r="AI412" s="2177"/>
      <c r="AJ412" s="2556"/>
      <c r="AK412" s="2551">
        <v>72</v>
      </c>
      <c r="AL412" s="2551"/>
      <c r="AM412" s="52"/>
    </row>
    <row r="413" spans="1:39" s="2551" customFormat="1" ht="12.75" hidden="1" customHeight="1">
      <c r="A413" s="24">
        <f t="shared" si="35"/>
        <v>408</v>
      </c>
      <c r="B413" s="1794" t="s">
        <v>16211</v>
      </c>
      <c r="C413" s="28" t="s">
        <v>4737</v>
      </c>
      <c r="D413" s="44" t="s">
        <v>1478</v>
      </c>
      <c r="E413" s="166" t="s">
        <v>19604</v>
      </c>
      <c r="F413" s="166"/>
      <c r="G413" s="2167" t="s">
        <v>3197</v>
      </c>
      <c r="H413" s="33"/>
      <c r="I413" s="1826"/>
      <c r="J413" s="145" t="s">
        <v>17271</v>
      </c>
      <c r="K413" s="168"/>
      <c r="L413" s="46">
        <v>16</v>
      </c>
      <c r="M413" s="172">
        <v>1.1000000000000001</v>
      </c>
      <c r="N413" s="176" t="s">
        <v>2524</v>
      </c>
      <c r="O413" s="176" t="s">
        <v>2524</v>
      </c>
      <c r="P413" s="34" t="s">
        <v>2524</v>
      </c>
      <c r="Q413" s="176" t="s">
        <v>2524</v>
      </c>
      <c r="R413" s="198" t="s">
        <v>2524</v>
      </c>
      <c r="S413" s="176" t="s">
        <v>2524</v>
      </c>
      <c r="T413" s="176" t="s">
        <v>2524</v>
      </c>
      <c r="U413" s="43" t="s">
        <v>4792</v>
      </c>
      <c r="V413" s="191">
        <v>4</v>
      </c>
      <c r="W413" s="33" t="s">
        <v>1676</v>
      </c>
      <c r="X413" s="191">
        <v>4</v>
      </c>
      <c r="Y413" s="30" t="s">
        <v>2658</v>
      </c>
      <c r="Z413" s="2486" t="s">
        <v>18988</v>
      </c>
      <c r="AA413" s="44" t="s">
        <v>272</v>
      </c>
      <c r="AB413" s="30"/>
      <c r="AC413" s="348" t="str">
        <f t="shared" si="34"/>
        <v xml:space="preserve"> </v>
      </c>
      <c r="AD413" s="30"/>
      <c r="AE413" s="334"/>
      <c r="AF413" s="2158"/>
      <c r="AG413" s="2158"/>
      <c r="AH413" s="2158"/>
      <c r="AI413" s="2158"/>
      <c r="AJ413" s="215" t="s">
        <v>4738</v>
      </c>
      <c r="AK413" s="2551">
        <v>85</v>
      </c>
    </row>
    <row r="414" spans="1:39" s="2551" customFormat="1" ht="12.75" hidden="1" customHeight="1">
      <c r="A414" s="24">
        <f t="shared" si="35"/>
        <v>409</v>
      </c>
      <c r="B414" s="1622" t="s">
        <v>16212</v>
      </c>
      <c r="C414" s="30" t="s">
        <v>1016</v>
      </c>
      <c r="D414" s="44" t="s">
        <v>4502</v>
      </c>
      <c r="E414" s="321" t="s">
        <v>19607</v>
      </c>
      <c r="F414" s="321"/>
      <c r="G414" s="2167" t="s">
        <v>3197</v>
      </c>
      <c r="H414" s="33"/>
      <c r="I414" s="1826"/>
      <c r="J414" s="145" t="s">
        <v>17272</v>
      </c>
      <c r="K414" s="35" t="s">
        <v>3535</v>
      </c>
      <c r="L414" s="46">
        <v>16</v>
      </c>
      <c r="M414" s="172">
        <v>1.1000000000000001</v>
      </c>
      <c r="N414" s="176" t="s">
        <v>2524</v>
      </c>
      <c r="O414" s="176" t="s">
        <v>2524</v>
      </c>
      <c r="P414" s="176" t="s">
        <v>2524</v>
      </c>
      <c r="Q414" s="176" t="s">
        <v>2524</v>
      </c>
      <c r="R414" s="198" t="s">
        <v>2524</v>
      </c>
      <c r="S414" s="176" t="s">
        <v>2524</v>
      </c>
      <c r="T414" s="176" t="s">
        <v>2524</v>
      </c>
      <c r="U414" s="43" t="s">
        <v>4792</v>
      </c>
      <c r="V414" s="191">
        <v>2</v>
      </c>
      <c r="W414" s="33" t="s">
        <v>1676</v>
      </c>
      <c r="X414" s="191">
        <v>2</v>
      </c>
      <c r="Y414" s="30" t="s">
        <v>2658</v>
      </c>
      <c r="Z414" s="2486" t="s">
        <v>18988</v>
      </c>
      <c r="AA414" s="44" t="s">
        <v>272</v>
      </c>
      <c r="AB414" s="30"/>
      <c r="AC414" s="348" t="str">
        <f t="shared" si="34"/>
        <v xml:space="preserve"> </v>
      </c>
      <c r="AD414" s="30"/>
      <c r="AE414" s="332"/>
      <c r="AF414" s="2158"/>
      <c r="AG414" s="2158"/>
      <c r="AH414" s="2158"/>
      <c r="AI414" s="2158"/>
      <c r="AJ414" s="2552"/>
      <c r="AK414" s="2551">
        <v>85</v>
      </c>
    </row>
    <row r="415" spans="1:39" s="2551" customFormat="1" ht="12.75" hidden="1" customHeight="1">
      <c r="A415" s="24">
        <f t="shared" si="35"/>
        <v>410</v>
      </c>
      <c r="B415" s="1622" t="s">
        <v>16213</v>
      </c>
      <c r="C415" s="30" t="s">
        <v>1016</v>
      </c>
      <c r="D415" s="44" t="s">
        <v>4502</v>
      </c>
      <c r="E415" s="321" t="s">
        <v>19607</v>
      </c>
      <c r="F415" s="321"/>
      <c r="G415" s="2167" t="s">
        <v>3197</v>
      </c>
      <c r="H415" s="33"/>
      <c r="I415" s="1826"/>
      <c r="J415" s="145" t="s">
        <v>17272</v>
      </c>
      <c r="K415" s="35" t="s">
        <v>3535</v>
      </c>
      <c r="L415" s="46" t="s">
        <v>2524</v>
      </c>
      <c r="M415" s="46" t="s">
        <v>2524</v>
      </c>
      <c r="N415" s="176" t="s">
        <v>2524</v>
      </c>
      <c r="O415" s="46" t="s">
        <v>2524</v>
      </c>
      <c r="P415" s="34" t="s">
        <v>2524</v>
      </c>
      <c r="Q415" s="46" t="s">
        <v>2524</v>
      </c>
      <c r="R415" s="108" t="s">
        <v>2524</v>
      </c>
      <c r="S415" s="46" t="s">
        <v>2524</v>
      </c>
      <c r="T415" s="46" t="s">
        <v>2524</v>
      </c>
      <c r="U415" s="46"/>
      <c r="V415" s="191"/>
      <c r="W415" s="33" t="s">
        <v>1676</v>
      </c>
      <c r="X415" s="191">
        <v>2</v>
      </c>
      <c r="Y415" s="30" t="s">
        <v>3210</v>
      </c>
      <c r="Z415" s="2486" t="s">
        <v>18988</v>
      </c>
      <c r="AA415" s="44" t="s">
        <v>272</v>
      </c>
      <c r="AB415" s="30"/>
      <c r="AC415" s="348" t="str">
        <f t="shared" si="34"/>
        <v xml:space="preserve"> </v>
      </c>
      <c r="AD415" s="30"/>
      <c r="AE415" s="332"/>
      <c r="AF415" s="2158"/>
      <c r="AG415" s="2158"/>
      <c r="AH415" s="2158"/>
      <c r="AI415" s="2158"/>
      <c r="AJ415" s="2552"/>
      <c r="AK415" s="2551">
        <v>85</v>
      </c>
    </row>
    <row r="416" spans="1:39" ht="12.75" hidden="1" customHeight="1">
      <c r="A416" s="24">
        <f t="shared" si="35"/>
        <v>411</v>
      </c>
      <c r="B416" s="1622" t="s">
        <v>16214</v>
      </c>
      <c r="C416" s="30" t="s">
        <v>1016</v>
      </c>
      <c r="D416" s="44" t="s">
        <v>4502</v>
      </c>
      <c r="E416" s="321" t="s">
        <v>19605</v>
      </c>
      <c r="F416" s="321"/>
      <c r="G416" s="2167" t="s">
        <v>3197</v>
      </c>
      <c r="H416" s="33"/>
      <c r="I416" s="1826"/>
      <c r="J416" s="145" t="s">
        <v>17263</v>
      </c>
      <c r="K416" s="35" t="s">
        <v>3535</v>
      </c>
      <c r="L416" s="46">
        <v>16</v>
      </c>
      <c r="M416" s="172">
        <v>1</v>
      </c>
      <c r="N416" s="176" t="s">
        <v>2524</v>
      </c>
      <c r="O416" s="176" t="s">
        <v>2524</v>
      </c>
      <c r="P416" s="176" t="s">
        <v>2524</v>
      </c>
      <c r="Q416" s="176" t="s">
        <v>2524</v>
      </c>
      <c r="R416" s="198" t="s">
        <v>2524</v>
      </c>
      <c r="S416" s="176" t="s">
        <v>2524</v>
      </c>
      <c r="T416" s="176" t="s">
        <v>2524</v>
      </c>
      <c r="U416" s="43" t="s">
        <v>4792</v>
      </c>
      <c r="V416" s="46">
        <v>0.5</v>
      </c>
      <c r="W416" s="33" t="s">
        <v>1676</v>
      </c>
      <c r="X416" s="191">
        <v>0.5</v>
      </c>
      <c r="Y416" s="30" t="s">
        <v>2658</v>
      </c>
      <c r="Z416" s="2486" t="s">
        <v>18988</v>
      </c>
      <c r="AA416" s="44" t="s">
        <v>272</v>
      </c>
      <c r="AB416" s="30"/>
      <c r="AC416" s="348" t="str">
        <f t="shared" si="34"/>
        <v xml:space="preserve"> </v>
      </c>
      <c r="AD416" s="30"/>
      <c r="AE416" s="332"/>
      <c r="AF416" s="2158"/>
      <c r="AG416" s="2158"/>
      <c r="AH416" s="2158"/>
      <c r="AI416" s="2158"/>
      <c r="AJ416" s="2553"/>
      <c r="AK416" s="2551">
        <v>85</v>
      </c>
      <c r="AL416" s="2551"/>
    </row>
    <row r="417" spans="1:39" s="2551" customFormat="1" ht="12.75" hidden="1" customHeight="1">
      <c r="A417" s="24">
        <f t="shared" si="35"/>
        <v>412</v>
      </c>
      <c r="B417" s="1622" t="s">
        <v>16215</v>
      </c>
      <c r="C417" s="30" t="s">
        <v>1016</v>
      </c>
      <c r="D417" s="44" t="s">
        <v>4502</v>
      </c>
      <c r="E417" s="321" t="s">
        <v>19605</v>
      </c>
      <c r="F417" s="321"/>
      <c r="G417" s="2167" t="s">
        <v>3197</v>
      </c>
      <c r="H417" s="33"/>
      <c r="I417" s="1826"/>
      <c r="J417" s="145" t="s">
        <v>17263</v>
      </c>
      <c r="K417" s="35" t="s">
        <v>3535</v>
      </c>
      <c r="L417" s="46">
        <v>16</v>
      </c>
      <c r="M417" s="172">
        <v>1</v>
      </c>
      <c r="N417" s="176" t="s">
        <v>2524</v>
      </c>
      <c r="O417" s="176" t="s">
        <v>2524</v>
      </c>
      <c r="P417" s="176" t="s">
        <v>2524</v>
      </c>
      <c r="Q417" s="176" t="s">
        <v>2524</v>
      </c>
      <c r="R417" s="198" t="s">
        <v>2524</v>
      </c>
      <c r="S417" s="176" t="s">
        <v>2524</v>
      </c>
      <c r="T417" s="176" t="s">
        <v>2524</v>
      </c>
      <c r="U417" s="43" t="s">
        <v>4792</v>
      </c>
      <c r="V417" s="108">
        <v>0.5</v>
      </c>
      <c r="W417" s="33" t="s">
        <v>1676</v>
      </c>
      <c r="X417" s="108">
        <v>0.5</v>
      </c>
      <c r="Y417" s="30" t="s">
        <v>2658</v>
      </c>
      <c r="Z417" s="2486" t="s">
        <v>18988</v>
      </c>
      <c r="AA417" s="44" t="s">
        <v>272</v>
      </c>
      <c r="AB417" s="30"/>
      <c r="AC417" s="348" t="str">
        <f t="shared" si="34"/>
        <v xml:space="preserve"> </v>
      </c>
      <c r="AD417" s="30"/>
      <c r="AE417" s="332"/>
      <c r="AF417" s="2158"/>
      <c r="AG417" s="2158"/>
      <c r="AH417" s="2158"/>
      <c r="AI417" s="2158"/>
      <c r="AJ417" s="2552"/>
      <c r="AK417" s="2551">
        <v>85</v>
      </c>
    </row>
    <row r="418" spans="1:39" s="2551" customFormat="1" ht="12.75" hidden="1" customHeight="1">
      <c r="A418" s="24">
        <f t="shared" si="35"/>
        <v>413</v>
      </c>
      <c r="B418" s="1622" t="s">
        <v>16216</v>
      </c>
      <c r="C418" s="30" t="s">
        <v>1018</v>
      </c>
      <c r="D418" s="44" t="s">
        <v>1478</v>
      </c>
      <c r="E418" s="111" t="s">
        <v>19604</v>
      </c>
      <c r="F418" s="111"/>
      <c r="G418" s="2167" t="s">
        <v>3197</v>
      </c>
      <c r="H418" s="33"/>
      <c r="I418" s="1826"/>
      <c r="J418" s="145" t="s">
        <v>17268</v>
      </c>
      <c r="K418" s="126" t="s">
        <v>3535</v>
      </c>
      <c r="L418" s="46">
        <v>16</v>
      </c>
      <c r="M418" s="172">
        <v>1.1000000000000001</v>
      </c>
      <c r="N418" s="176" t="s">
        <v>2524</v>
      </c>
      <c r="O418" s="176" t="s">
        <v>2524</v>
      </c>
      <c r="P418" s="176" t="s">
        <v>2524</v>
      </c>
      <c r="Q418" s="176" t="s">
        <v>2524</v>
      </c>
      <c r="R418" s="176" t="s">
        <v>2524</v>
      </c>
      <c r="S418" s="176" t="s">
        <v>2524</v>
      </c>
      <c r="T418" s="176" t="s">
        <v>2524</v>
      </c>
      <c r="U418" s="43" t="s">
        <v>2667</v>
      </c>
      <c r="V418" s="46">
        <v>4</v>
      </c>
      <c r="W418" s="33" t="s">
        <v>1676</v>
      </c>
      <c r="X418" s="191">
        <v>4</v>
      </c>
      <c r="Y418" s="30" t="s">
        <v>2658</v>
      </c>
      <c r="Z418" s="2486" t="s">
        <v>18988</v>
      </c>
      <c r="AA418" s="44" t="s">
        <v>273</v>
      </c>
      <c r="AB418" s="30"/>
      <c r="AC418" s="348" t="str">
        <f t="shared" si="34"/>
        <v xml:space="preserve"> </v>
      </c>
      <c r="AD418" s="30"/>
      <c r="AE418" s="332"/>
      <c r="AF418" s="2158"/>
      <c r="AG418" s="2158"/>
      <c r="AH418" s="2158"/>
      <c r="AI418" s="2158"/>
      <c r="AJ418" s="2552"/>
      <c r="AK418" s="2551">
        <v>85</v>
      </c>
    </row>
    <row r="419" spans="1:39" s="2551" customFormat="1" ht="12.75" hidden="1" customHeight="1">
      <c r="A419" s="24">
        <f t="shared" si="35"/>
        <v>414</v>
      </c>
      <c r="B419" s="1622" t="s">
        <v>16217</v>
      </c>
      <c r="C419" s="30" t="s">
        <v>1019</v>
      </c>
      <c r="D419" s="44" t="s">
        <v>4502</v>
      </c>
      <c r="E419" s="321" t="s">
        <v>19606</v>
      </c>
      <c r="F419" s="111"/>
      <c r="G419" s="2167" t="s">
        <v>3197</v>
      </c>
      <c r="H419" s="33"/>
      <c r="I419" s="1826"/>
      <c r="J419" s="145" t="s">
        <v>17268</v>
      </c>
      <c r="K419" s="126" t="s">
        <v>3535</v>
      </c>
      <c r="L419" s="46">
        <v>16</v>
      </c>
      <c r="M419" s="172">
        <v>1.1000000000000001</v>
      </c>
      <c r="N419" s="176" t="s">
        <v>2524</v>
      </c>
      <c r="O419" s="176" t="s">
        <v>2524</v>
      </c>
      <c r="P419" s="176" t="s">
        <v>2524</v>
      </c>
      <c r="Q419" s="176" t="s">
        <v>2524</v>
      </c>
      <c r="R419" s="176" t="s">
        <v>2524</v>
      </c>
      <c r="S419" s="176" t="s">
        <v>2524</v>
      </c>
      <c r="T419" s="176" t="s">
        <v>2524</v>
      </c>
      <c r="U419" s="43" t="s">
        <v>4792</v>
      </c>
      <c r="V419" s="46">
        <v>2</v>
      </c>
      <c r="W419" s="33" t="s">
        <v>1676</v>
      </c>
      <c r="X419" s="191">
        <v>1.5</v>
      </c>
      <c r="Y419" s="30" t="s">
        <v>2658</v>
      </c>
      <c r="Z419" s="2486" t="s">
        <v>18988</v>
      </c>
      <c r="AA419" s="44" t="s">
        <v>273</v>
      </c>
      <c r="AB419" s="30"/>
      <c r="AC419" s="348" t="str">
        <f t="shared" si="34"/>
        <v xml:space="preserve"> </v>
      </c>
      <c r="AD419" s="30"/>
      <c r="AE419" s="332"/>
      <c r="AF419" s="2158"/>
      <c r="AG419" s="2158"/>
      <c r="AH419" s="2158"/>
      <c r="AI419" s="2158"/>
      <c r="AJ419" s="2552"/>
      <c r="AK419" s="2551">
        <v>85</v>
      </c>
    </row>
    <row r="420" spans="1:39" s="2551" customFormat="1" ht="12.75" hidden="1" customHeight="1">
      <c r="A420" s="24">
        <f t="shared" si="35"/>
        <v>415</v>
      </c>
      <c r="B420" s="1622" t="s">
        <v>16218</v>
      </c>
      <c r="C420" s="30" t="s">
        <v>1020</v>
      </c>
      <c r="D420" s="44" t="s">
        <v>4502</v>
      </c>
      <c r="E420" s="321" t="s">
        <v>19606</v>
      </c>
      <c r="F420" s="111"/>
      <c r="G420" s="2167" t="s">
        <v>3197</v>
      </c>
      <c r="H420" s="33"/>
      <c r="I420" s="1826"/>
      <c r="J420" s="145" t="s">
        <v>17272</v>
      </c>
      <c r="K420" s="126" t="s">
        <v>3535</v>
      </c>
      <c r="L420" s="46">
        <v>16</v>
      </c>
      <c r="M420" s="172">
        <v>1.1000000000000001</v>
      </c>
      <c r="N420" s="176" t="s">
        <v>2524</v>
      </c>
      <c r="O420" s="176" t="s">
        <v>2524</v>
      </c>
      <c r="P420" s="176" t="s">
        <v>2524</v>
      </c>
      <c r="Q420" s="176" t="s">
        <v>2524</v>
      </c>
      <c r="R420" s="176" t="s">
        <v>2524</v>
      </c>
      <c r="S420" s="176" t="s">
        <v>2524</v>
      </c>
      <c r="T420" s="176" t="s">
        <v>2524</v>
      </c>
      <c r="U420" s="43" t="s">
        <v>4792</v>
      </c>
      <c r="V420" s="46">
        <v>2</v>
      </c>
      <c r="W420" s="33" t="s">
        <v>1676</v>
      </c>
      <c r="X420" s="191">
        <v>1.5</v>
      </c>
      <c r="Y420" s="30" t="s">
        <v>2658</v>
      </c>
      <c r="Z420" s="2486" t="s">
        <v>18988</v>
      </c>
      <c r="AA420" s="44" t="s">
        <v>273</v>
      </c>
      <c r="AB420" s="30"/>
      <c r="AC420" s="348" t="str">
        <f t="shared" si="34"/>
        <v xml:space="preserve"> </v>
      </c>
      <c r="AD420" s="30"/>
      <c r="AE420" s="332"/>
      <c r="AF420" s="2158"/>
      <c r="AG420" s="2158"/>
      <c r="AH420" s="2158"/>
      <c r="AI420" s="2158"/>
      <c r="AJ420" s="2552"/>
      <c r="AK420" s="2551">
        <v>85</v>
      </c>
    </row>
    <row r="421" spans="1:39" s="2551" customFormat="1" hidden="1">
      <c r="A421" s="24">
        <f t="shared" si="35"/>
        <v>416</v>
      </c>
      <c r="B421" s="1794" t="s">
        <v>16219</v>
      </c>
      <c r="C421" s="28" t="s">
        <v>1126</v>
      </c>
      <c r="D421" s="28" t="s">
        <v>4758</v>
      </c>
      <c r="E421" s="129" t="s">
        <v>19590</v>
      </c>
      <c r="F421" s="129"/>
      <c r="G421" s="2168" t="s">
        <v>3197</v>
      </c>
      <c r="H421" s="43"/>
      <c r="I421" s="1826"/>
      <c r="J421" s="47" t="s">
        <v>17272</v>
      </c>
      <c r="K421" s="167" t="s">
        <v>4211</v>
      </c>
      <c r="L421" s="181" t="s">
        <v>285</v>
      </c>
      <c r="M421" s="173">
        <v>4.5</v>
      </c>
      <c r="N421" s="175">
        <v>5</v>
      </c>
      <c r="O421" s="175">
        <v>0</v>
      </c>
      <c r="P421" s="29" t="s">
        <v>1222</v>
      </c>
      <c r="Q421" s="181">
        <v>995</v>
      </c>
      <c r="R421" s="34" t="s">
        <v>2524</v>
      </c>
      <c r="S421" s="111">
        <v>0</v>
      </c>
      <c r="T421" s="181">
        <v>4.5</v>
      </c>
      <c r="U421" s="181" t="s">
        <v>3735</v>
      </c>
      <c r="V421" s="181">
        <v>2</v>
      </c>
      <c r="W421" s="29" t="s">
        <v>1676</v>
      </c>
      <c r="X421" s="187">
        <v>2</v>
      </c>
      <c r="Y421" s="28" t="s">
        <v>2658</v>
      </c>
      <c r="Z421" s="2486" t="s">
        <v>18988</v>
      </c>
      <c r="AA421" s="44" t="s">
        <v>272</v>
      </c>
      <c r="AB421" s="44"/>
      <c r="AC421" s="348">
        <f t="shared" si="34"/>
        <v>5</v>
      </c>
      <c r="AD421" s="28" t="s">
        <v>4239</v>
      </c>
      <c r="AE421" s="331" t="s">
        <v>1527</v>
      </c>
      <c r="AF421" s="2158"/>
      <c r="AG421" s="2158"/>
      <c r="AH421" s="2158"/>
      <c r="AI421" s="2158"/>
      <c r="AJ421" s="2552"/>
      <c r="AK421" s="2551">
        <v>93</v>
      </c>
    </row>
    <row r="422" spans="1:39" s="2551" customFormat="1" hidden="1">
      <c r="A422" s="24">
        <f t="shared" si="35"/>
        <v>417</v>
      </c>
      <c r="B422" s="1794" t="s">
        <v>16220</v>
      </c>
      <c r="C422" s="28" t="s">
        <v>1127</v>
      </c>
      <c r="D422" s="28" t="s">
        <v>4758</v>
      </c>
      <c r="E422" s="129" t="s">
        <v>19590</v>
      </c>
      <c r="F422" s="129"/>
      <c r="G422" s="2168" t="s">
        <v>3197</v>
      </c>
      <c r="H422" s="43"/>
      <c r="I422" s="1826"/>
      <c r="J422" s="47" t="s">
        <v>17263</v>
      </c>
      <c r="K422" s="168" t="s">
        <v>286</v>
      </c>
      <c r="L422" s="181" t="s">
        <v>285</v>
      </c>
      <c r="M422" s="173">
        <v>4.5</v>
      </c>
      <c r="N422" s="175">
        <v>14000</v>
      </c>
      <c r="O422" s="175">
        <v>0</v>
      </c>
      <c r="P422" s="29" t="s">
        <v>818</v>
      </c>
      <c r="Q422" s="181">
        <v>995</v>
      </c>
      <c r="R422" s="197" t="s">
        <v>2524</v>
      </c>
      <c r="S422" s="181">
        <v>0</v>
      </c>
      <c r="T422" s="181">
        <v>4.5</v>
      </c>
      <c r="U422" s="181" t="s">
        <v>4793</v>
      </c>
      <c r="V422" s="181">
        <v>2</v>
      </c>
      <c r="W422" s="29" t="s">
        <v>1676</v>
      </c>
      <c r="X422" s="187">
        <v>2</v>
      </c>
      <c r="Y422" s="28" t="s">
        <v>2658</v>
      </c>
      <c r="Z422" s="2486" t="s">
        <v>18988</v>
      </c>
      <c r="AA422" s="44" t="s">
        <v>272</v>
      </c>
      <c r="AB422" s="44"/>
      <c r="AC422" s="348">
        <f t="shared" si="34"/>
        <v>5</v>
      </c>
      <c r="AD422" s="28" t="s">
        <v>4239</v>
      </c>
      <c r="AE422" s="331" t="s">
        <v>1527</v>
      </c>
      <c r="AF422" s="2158"/>
      <c r="AG422" s="2158"/>
      <c r="AH422" s="2158"/>
      <c r="AI422" s="2158"/>
      <c r="AJ422" s="2552"/>
      <c r="AK422" s="2551">
        <v>99</v>
      </c>
    </row>
    <row r="423" spans="1:39" s="2551" customFormat="1" ht="12.75" hidden="1" customHeight="1">
      <c r="A423" s="201">
        <v>0</v>
      </c>
      <c r="B423" s="25"/>
      <c r="C423" s="169"/>
      <c r="D423" s="169"/>
      <c r="E423" s="1634"/>
      <c r="F423" s="1634"/>
      <c r="G423" s="1629"/>
      <c r="H423" s="162"/>
      <c r="I423" s="1827"/>
      <c r="J423" s="203"/>
      <c r="K423" s="171"/>
      <c r="L423" s="182"/>
      <c r="M423" s="174"/>
      <c r="N423" s="177"/>
      <c r="O423" s="177"/>
      <c r="P423" s="162"/>
      <c r="Q423" s="182"/>
      <c r="R423" s="188"/>
      <c r="S423" s="182"/>
      <c r="T423" s="182"/>
      <c r="U423" s="161"/>
      <c r="V423" s="182"/>
      <c r="W423" s="163"/>
      <c r="X423" s="190"/>
      <c r="Y423" s="193"/>
      <c r="Z423" s="2490"/>
      <c r="AA423" s="169"/>
      <c r="AB423" s="169"/>
      <c r="AC423" s="348"/>
      <c r="AD423" s="169"/>
      <c r="AE423" s="337"/>
      <c r="AF423" s="2158"/>
      <c r="AG423" s="2158"/>
      <c r="AH423" s="2158"/>
      <c r="AI423" s="2158"/>
      <c r="AJ423" s="2552"/>
    </row>
    <row r="424" spans="1:39" s="249" customFormat="1" hidden="1">
      <c r="A424" s="2455" t="s">
        <v>4900</v>
      </c>
      <c r="B424" s="2563"/>
      <c r="C424" s="356"/>
      <c r="D424" s="356"/>
      <c r="E424" s="1635"/>
      <c r="F424" s="1635"/>
      <c r="G424" s="2887"/>
      <c r="H424" s="366"/>
      <c r="I424" s="1830"/>
      <c r="J424" s="1820"/>
      <c r="K424" s="362"/>
      <c r="L424" s="363"/>
      <c r="M424" s="364"/>
      <c r="N424" s="365"/>
      <c r="O424" s="365"/>
      <c r="P424" s="366"/>
      <c r="Q424" s="363"/>
      <c r="R424" s="367"/>
      <c r="S424" s="363"/>
      <c r="T424" s="363"/>
      <c r="U424" s="368"/>
      <c r="V424" s="363"/>
      <c r="W424" s="369"/>
      <c r="X424" s="370"/>
      <c r="Y424" s="371"/>
      <c r="Z424" s="2491"/>
      <c r="AA424" s="356"/>
      <c r="AB424" s="356"/>
      <c r="AC424" s="357" t="str">
        <f t="shared" ref="AC424:AC466" si="36">IF(ISERROR(INDEX(data,MATCH(LEN(AE424),item,0),2))," ",INDEX(data,MATCH(LEN(AE424),item,0),2))</f>
        <v xml:space="preserve"> </v>
      </c>
      <c r="AD424" s="356"/>
      <c r="AE424" s="372"/>
      <c r="AF424" s="2158"/>
      <c r="AG424" s="2158"/>
      <c r="AH424" s="2158"/>
      <c r="AI424" s="2158"/>
      <c r="AJ424" s="361"/>
      <c r="AK424" s="2551"/>
      <c r="AL424" s="2551"/>
      <c r="AM424" s="2551"/>
    </row>
    <row r="425" spans="1:39" s="249" customFormat="1" hidden="1">
      <c r="A425" s="236">
        <v>1</v>
      </c>
      <c r="B425" s="1800" t="s">
        <v>16282</v>
      </c>
      <c r="C425" s="1950" t="s">
        <v>17461</v>
      </c>
      <c r="D425" s="252" t="s">
        <v>4244</v>
      </c>
      <c r="E425" s="246"/>
      <c r="F425" s="246"/>
      <c r="G425" s="2879" t="s">
        <v>4562</v>
      </c>
      <c r="H425" s="258"/>
      <c r="I425" s="1011"/>
      <c r="J425" s="378" t="s">
        <v>12433</v>
      </c>
      <c r="K425" s="263" t="s">
        <v>3373</v>
      </c>
      <c r="L425" s="253"/>
      <c r="M425" s="254"/>
      <c r="N425" s="255"/>
      <c r="O425" s="255"/>
      <c r="P425" s="256"/>
      <c r="Q425" s="253"/>
      <c r="R425" s="257"/>
      <c r="S425" s="253"/>
      <c r="T425" s="253"/>
      <c r="U425" s="258"/>
      <c r="V425" s="253"/>
      <c r="W425" s="259"/>
      <c r="X425" s="260"/>
      <c r="Y425" s="261"/>
      <c r="Z425" s="2508" t="s">
        <v>18987</v>
      </c>
      <c r="AA425" s="252" t="s">
        <v>3631</v>
      </c>
      <c r="AB425" s="245"/>
      <c r="AC425" s="348">
        <f t="shared" si="36"/>
        <v>125</v>
      </c>
      <c r="AD425" s="245" t="s">
        <v>4849</v>
      </c>
      <c r="AE425" s="339" t="s">
        <v>698</v>
      </c>
      <c r="AF425" s="2158"/>
      <c r="AG425" s="2158"/>
      <c r="AH425" s="2158"/>
      <c r="AI425" s="2158"/>
      <c r="AJ425" s="358"/>
      <c r="AK425" s="2551">
        <v>6</v>
      </c>
      <c r="AL425" s="2551"/>
      <c r="AM425" s="2551"/>
    </row>
    <row r="426" spans="1:39" s="249" customFormat="1" hidden="1">
      <c r="A426" s="236">
        <f>1+A425</f>
        <v>2</v>
      </c>
      <c r="B426" s="1800" t="s">
        <v>16283</v>
      </c>
      <c r="C426" s="1950" t="s">
        <v>17462</v>
      </c>
      <c r="D426" s="252" t="s">
        <v>4245</v>
      </c>
      <c r="E426" s="246"/>
      <c r="F426" s="246"/>
      <c r="G426" s="2879" t="s">
        <v>4562</v>
      </c>
      <c r="H426" s="258"/>
      <c r="I426" s="1011"/>
      <c r="J426" s="378" t="s">
        <v>12433</v>
      </c>
      <c r="K426" s="1816" t="s">
        <v>4631</v>
      </c>
      <c r="L426" s="253"/>
      <c r="M426" s="254"/>
      <c r="N426" s="255"/>
      <c r="O426" s="255"/>
      <c r="P426" s="256"/>
      <c r="Q426" s="253"/>
      <c r="R426" s="257"/>
      <c r="S426" s="253"/>
      <c r="T426" s="253"/>
      <c r="U426" s="258"/>
      <c r="V426" s="253"/>
      <c r="W426" s="259"/>
      <c r="X426" s="260"/>
      <c r="Y426" s="261"/>
      <c r="Z426" s="2508" t="s">
        <v>18987</v>
      </c>
      <c r="AA426" s="252" t="s">
        <v>3631</v>
      </c>
      <c r="AB426" s="245"/>
      <c r="AC426" s="348">
        <f t="shared" si="36"/>
        <v>125</v>
      </c>
      <c r="AD426" s="245" t="s">
        <v>4849</v>
      </c>
      <c r="AE426" s="339" t="s">
        <v>698</v>
      </c>
      <c r="AF426" s="2158"/>
      <c r="AG426" s="2158"/>
      <c r="AH426" s="2158"/>
      <c r="AI426" s="2158"/>
      <c r="AJ426" s="341" t="s">
        <v>4527</v>
      </c>
      <c r="AK426" s="2551">
        <v>6</v>
      </c>
      <c r="AL426" s="2551"/>
      <c r="AM426" s="2551"/>
    </row>
    <row r="427" spans="1:39" s="249" customFormat="1" hidden="1">
      <c r="A427" s="236">
        <f t="shared" ref="A427:A447" si="37">1+A426</f>
        <v>3</v>
      </c>
      <c r="B427" s="1800" t="s">
        <v>16284</v>
      </c>
      <c r="C427" s="1950" t="s">
        <v>17463</v>
      </c>
      <c r="D427" s="252" t="s">
        <v>4245</v>
      </c>
      <c r="E427" s="246"/>
      <c r="F427" s="246"/>
      <c r="G427" s="2879" t="s">
        <v>4562</v>
      </c>
      <c r="H427" s="258"/>
      <c r="I427" s="1011"/>
      <c r="J427" s="378" t="s">
        <v>12433</v>
      </c>
      <c r="K427" s="1816" t="s">
        <v>4632</v>
      </c>
      <c r="L427" s="253"/>
      <c r="M427" s="254"/>
      <c r="N427" s="255"/>
      <c r="O427" s="255"/>
      <c r="P427" s="256"/>
      <c r="Q427" s="253"/>
      <c r="R427" s="257"/>
      <c r="S427" s="253"/>
      <c r="T427" s="253"/>
      <c r="U427" s="258"/>
      <c r="V427" s="253"/>
      <c r="W427" s="259"/>
      <c r="X427" s="260"/>
      <c r="Y427" s="261"/>
      <c r="Z427" s="2508" t="s">
        <v>18987</v>
      </c>
      <c r="AA427" s="252" t="s">
        <v>3631</v>
      </c>
      <c r="AB427" s="245"/>
      <c r="AC427" s="348">
        <f t="shared" si="36"/>
        <v>125</v>
      </c>
      <c r="AD427" s="245" t="s">
        <v>4849</v>
      </c>
      <c r="AE427" s="339" t="s">
        <v>698</v>
      </c>
      <c r="AF427" s="2158"/>
      <c r="AG427" s="2158"/>
      <c r="AH427" s="2158"/>
      <c r="AI427" s="2158"/>
      <c r="AJ427" s="341" t="s">
        <v>4528</v>
      </c>
      <c r="AK427" s="2551">
        <v>6</v>
      </c>
      <c r="AL427" s="2551"/>
      <c r="AM427" s="2551"/>
    </row>
    <row r="428" spans="1:39" s="249" customFormat="1" hidden="1">
      <c r="A428" s="236">
        <f t="shared" si="37"/>
        <v>4</v>
      </c>
      <c r="B428" s="1800" t="s">
        <v>19162</v>
      </c>
      <c r="C428" s="1950" t="s">
        <v>17464</v>
      </c>
      <c r="D428" s="252" t="s">
        <v>4248</v>
      </c>
      <c r="E428" s="246"/>
      <c r="F428" s="246"/>
      <c r="G428" s="2879" t="s">
        <v>936</v>
      </c>
      <c r="H428" s="258"/>
      <c r="I428" s="1011"/>
      <c r="J428" s="378" t="s">
        <v>12433</v>
      </c>
      <c r="K428" s="1816" t="s">
        <v>4631</v>
      </c>
      <c r="L428" s="253"/>
      <c r="M428" s="254"/>
      <c r="N428" s="255"/>
      <c r="O428" s="255"/>
      <c r="P428" s="256"/>
      <c r="Q428" s="253"/>
      <c r="R428" s="257"/>
      <c r="S428" s="253"/>
      <c r="T428" s="253"/>
      <c r="U428" s="258"/>
      <c r="V428" s="253"/>
      <c r="W428" s="259"/>
      <c r="X428" s="260"/>
      <c r="Y428" s="261"/>
      <c r="Z428" s="2508" t="s">
        <v>18987</v>
      </c>
      <c r="AA428" s="252" t="s">
        <v>3631</v>
      </c>
      <c r="AB428" s="245"/>
      <c r="AC428" s="348">
        <f t="shared" si="36"/>
        <v>125</v>
      </c>
      <c r="AD428" s="245" t="s">
        <v>4849</v>
      </c>
      <c r="AE428" s="339" t="s">
        <v>698</v>
      </c>
      <c r="AF428" s="2158"/>
      <c r="AG428" s="2158"/>
      <c r="AH428" s="2158"/>
      <c r="AI428" s="2158"/>
      <c r="AJ428" s="341" t="s">
        <v>945</v>
      </c>
      <c r="AK428" s="2551">
        <v>6</v>
      </c>
      <c r="AL428" s="2551"/>
      <c r="AM428" s="2551"/>
    </row>
    <row r="429" spans="1:39" s="249" customFormat="1" hidden="1">
      <c r="A429" s="236">
        <f t="shared" si="37"/>
        <v>5</v>
      </c>
      <c r="B429" s="1800" t="s">
        <v>16285</v>
      </c>
      <c r="C429" s="1950" t="s">
        <v>17465</v>
      </c>
      <c r="D429" s="252" t="s">
        <v>4248</v>
      </c>
      <c r="E429" s="246"/>
      <c r="F429" s="246"/>
      <c r="G429" s="2879" t="s">
        <v>936</v>
      </c>
      <c r="H429" s="258"/>
      <c r="I429" s="1011"/>
      <c r="J429" s="378" t="s">
        <v>12433</v>
      </c>
      <c r="K429" s="1816" t="s">
        <v>4631</v>
      </c>
      <c r="L429" s="253"/>
      <c r="M429" s="254"/>
      <c r="N429" s="255"/>
      <c r="O429" s="255"/>
      <c r="P429" s="256"/>
      <c r="Q429" s="253"/>
      <c r="R429" s="257"/>
      <c r="S429" s="253"/>
      <c r="T429" s="253"/>
      <c r="U429" s="258"/>
      <c r="V429" s="253"/>
      <c r="W429" s="259"/>
      <c r="X429" s="260"/>
      <c r="Y429" s="261"/>
      <c r="Z429" s="2508" t="s">
        <v>18987</v>
      </c>
      <c r="AA429" s="252" t="s">
        <v>3631</v>
      </c>
      <c r="AB429" s="245"/>
      <c r="AC429" s="348">
        <f t="shared" si="36"/>
        <v>125</v>
      </c>
      <c r="AD429" s="245" t="s">
        <v>4849</v>
      </c>
      <c r="AE429" s="339" t="s">
        <v>698</v>
      </c>
      <c r="AF429" s="2158"/>
      <c r="AG429" s="2158"/>
      <c r="AH429" s="2158"/>
      <c r="AI429" s="2158"/>
      <c r="AJ429" s="341" t="s">
        <v>946</v>
      </c>
      <c r="AK429" s="2551">
        <v>6</v>
      </c>
      <c r="AL429" s="2551"/>
      <c r="AM429" s="2551"/>
    </row>
    <row r="430" spans="1:39" s="249" customFormat="1" hidden="1">
      <c r="A430" s="236">
        <f t="shared" si="37"/>
        <v>6</v>
      </c>
      <c r="B430" s="1800" t="s">
        <v>16286</v>
      </c>
      <c r="C430" s="1950" t="s">
        <v>17466</v>
      </c>
      <c r="D430" s="252" t="s">
        <v>4250</v>
      </c>
      <c r="E430" s="246"/>
      <c r="F430" s="246"/>
      <c r="G430" s="2879" t="s">
        <v>936</v>
      </c>
      <c r="H430" s="258"/>
      <c r="I430" s="1011"/>
      <c r="J430" s="378" t="s">
        <v>12433</v>
      </c>
      <c r="K430" s="1817" t="s">
        <v>4485</v>
      </c>
      <c r="L430" s="253"/>
      <c r="M430" s="254"/>
      <c r="N430" s="255"/>
      <c r="O430" s="255"/>
      <c r="P430" s="256"/>
      <c r="Q430" s="253"/>
      <c r="R430" s="257"/>
      <c r="S430" s="253"/>
      <c r="T430" s="253"/>
      <c r="U430" s="258"/>
      <c r="V430" s="253"/>
      <c r="W430" s="259"/>
      <c r="X430" s="260"/>
      <c r="Y430" s="261"/>
      <c r="Z430" s="2508" t="s">
        <v>18987</v>
      </c>
      <c r="AA430" s="252" t="s">
        <v>3631</v>
      </c>
      <c r="AB430" s="245"/>
      <c r="AC430" s="348">
        <f t="shared" si="36"/>
        <v>125</v>
      </c>
      <c r="AD430" s="245" t="s">
        <v>4849</v>
      </c>
      <c r="AE430" s="339" t="s">
        <v>698</v>
      </c>
      <c r="AF430" s="2158"/>
      <c r="AG430" s="2158"/>
      <c r="AH430" s="2158"/>
      <c r="AI430" s="2158"/>
      <c r="AJ430" s="341" t="s">
        <v>4529</v>
      </c>
      <c r="AK430" s="2551">
        <v>6</v>
      </c>
      <c r="AL430" s="2551"/>
      <c r="AM430" s="2551"/>
    </row>
    <row r="431" spans="1:39" s="249" customFormat="1" hidden="1">
      <c r="A431" s="236">
        <f t="shared" si="37"/>
        <v>7</v>
      </c>
      <c r="B431" s="1800" t="s">
        <v>16287</v>
      </c>
      <c r="C431" s="1950" t="s">
        <v>17467</v>
      </c>
      <c r="D431" s="252" t="s">
        <v>4250</v>
      </c>
      <c r="E431" s="246"/>
      <c r="F431" s="246"/>
      <c r="G431" s="2879" t="s">
        <v>936</v>
      </c>
      <c r="H431" s="258"/>
      <c r="I431" s="1011"/>
      <c r="J431" s="378" t="s">
        <v>12433</v>
      </c>
      <c r="K431" s="263" t="s">
        <v>4486</v>
      </c>
      <c r="L431" s="253"/>
      <c r="M431" s="254"/>
      <c r="N431" s="255"/>
      <c r="O431" s="255"/>
      <c r="P431" s="256"/>
      <c r="Q431" s="253"/>
      <c r="R431" s="257"/>
      <c r="S431" s="253"/>
      <c r="T431" s="253"/>
      <c r="U431" s="258"/>
      <c r="V431" s="253"/>
      <c r="W431" s="259"/>
      <c r="X431" s="260"/>
      <c r="Y431" s="261"/>
      <c r="Z431" s="2508" t="s">
        <v>18987</v>
      </c>
      <c r="AA431" s="252" t="s">
        <v>3631</v>
      </c>
      <c r="AB431" s="245"/>
      <c r="AC431" s="348">
        <f t="shared" si="36"/>
        <v>125</v>
      </c>
      <c r="AD431" s="245" t="s">
        <v>4849</v>
      </c>
      <c r="AE431" s="339" t="s">
        <v>698</v>
      </c>
      <c r="AF431" s="2158"/>
      <c r="AG431" s="2158"/>
      <c r="AH431" s="2158"/>
      <c r="AI431" s="2158"/>
      <c r="AJ431" s="341" t="s">
        <v>947</v>
      </c>
      <c r="AK431" s="2551">
        <v>6</v>
      </c>
      <c r="AL431" s="2551"/>
      <c r="AM431" s="2551"/>
    </row>
    <row r="432" spans="1:39" s="249" customFormat="1" hidden="1">
      <c r="A432" s="236">
        <f t="shared" si="37"/>
        <v>8</v>
      </c>
      <c r="B432" s="1800" t="s">
        <v>17811</v>
      </c>
      <c r="C432" s="1950" t="s">
        <v>17468</v>
      </c>
      <c r="D432" s="252" t="s">
        <v>4558</v>
      </c>
      <c r="E432" s="246"/>
      <c r="F432" s="246"/>
      <c r="G432" s="2879" t="s">
        <v>936</v>
      </c>
      <c r="H432" s="258"/>
      <c r="I432" s="1011"/>
      <c r="J432" s="378" t="s">
        <v>12496</v>
      </c>
      <c r="K432" s="263" t="s">
        <v>4486</v>
      </c>
      <c r="L432" s="253"/>
      <c r="M432" s="254"/>
      <c r="N432" s="255"/>
      <c r="O432" s="255"/>
      <c r="P432" s="256"/>
      <c r="Q432" s="253"/>
      <c r="R432" s="257"/>
      <c r="S432" s="253"/>
      <c r="T432" s="253"/>
      <c r="U432" s="258"/>
      <c r="V432" s="253"/>
      <c r="W432" s="259"/>
      <c r="X432" s="260"/>
      <c r="Y432" s="261"/>
      <c r="Z432" s="2508" t="s">
        <v>18987</v>
      </c>
      <c r="AA432" s="252" t="s">
        <v>3631</v>
      </c>
      <c r="AB432" s="245"/>
      <c r="AC432" s="348">
        <f t="shared" si="36"/>
        <v>125</v>
      </c>
      <c r="AD432" s="245" t="s">
        <v>4849</v>
      </c>
      <c r="AE432" s="339" t="s">
        <v>698</v>
      </c>
      <c r="AF432" s="2158"/>
      <c r="AG432" s="2158"/>
      <c r="AH432" s="2158"/>
      <c r="AI432" s="2158"/>
      <c r="AJ432" s="341" t="s">
        <v>948</v>
      </c>
      <c r="AK432" s="2551">
        <v>6</v>
      </c>
      <c r="AL432" s="2551"/>
      <c r="AM432" s="2551"/>
    </row>
    <row r="433" spans="1:39" s="249" customFormat="1" hidden="1">
      <c r="A433" s="236">
        <f t="shared" si="37"/>
        <v>9</v>
      </c>
      <c r="B433" s="1800" t="s">
        <v>16288</v>
      </c>
      <c r="C433" s="1950" t="s">
        <v>17538</v>
      </c>
      <c r="D433" s="252" t="s">
        <v>4560</v>
      </c>
      <c r="E433" s="246" t="s">
        <v>19121</v>
      </c>
      <c r="F433" s="246"/>
      <c r="G433" s="2879" t="s">
        <v>3581</v>
      </c>
      <c r="H433" s="258"/>
      <c r="I433" s="1011"/>
      <c r="J433" s="378"/>
      <c r="K433" s="263" t="s">
        <v>4486</v>
      </c>
      <c r="L433" s="253"/>
      <c r="M433" s="254"/>
      <c r="N433" s="255"/>
      <c r="O433" s="255"/>
      <c r="P433" s="256"/>
      <c r="Q433" s="253"/>
      <c r="R433" s="257"/>
      <c r="S433" s="253"/>
      <c r="T433" s="253"/>
      <c r="U433" s="258"/>
      <c r="V433" s="253"/>
      <c r="W433" s="259"/>
      <c r="X433" s="260">
        <v>2</v>
      </c>
      <c r="Y433" s="261">
        <v>300</v>
      </c>
      <c r="Z433" s="2508" t="s">
        <v>18987</v>
      </c>
      <c r="AA433" s="252" t="s">
        <v>3631</v>
      </c>
      <c r="AB433" s="245"/>
      <c r="AC433" s="348">
        <f t="shared" si="36"/>
        <v>125</v>
      </c>
      <c r="AD433" s="245" t="s">
        <v>4849</v>
      </c>
      <c r="AE433" s="339" t="s">
        <v>698</v>
      </c>
      <c r="AF433" s="2158"/>
      <c r="AG433" s="2158"/>
      <c r="AH433" s="2158"/>
      <c r="AI433" s="2158"/>
      <c r="AJ433" s="341" t="s">
        <v>944</v>
      </c>
      <c r="AK433" s="2551">
        <v>6</v>
      </c>
      <c r="AL433" s="2551"/>
      <c r="AM433" s="2551"/>
    </row>
    <row r="434" spans="1:39" s="249" customFormat="1" hidden="1">
      <c r="A434" s="236">
        <f t="shared" si="37"/>
        <v>10</v>
      </c>
      <c r="B434" s="1800" t="s">
        <v>16289</v>
      </c>
      <c r="C434" s="1950" t="s">
        <v>17469</v>
      </c>
      <c r="D434" s="252" t="s">
        <v>4245</v>
      </c>
      <c r="E434" s="246"/>
      <c r="F434" s="246"/>
      <c r="G434" s="2879" t="s">
        <v>940</v>
      </c>
      <c r="H434" s="258"/>
      <c r="I434" s="1011"/>
      <c r="J434" s="378" t="s">
        <v>12433</v>
      </c>
      <c r="K434" s="263" t="s">
        <v>4489</v>
      </c>
      <c r="L434" s="253"/>
      <c r="M434" s="254"/>
      <c r="N434" s="255"/>
      <c r="O434" s="255"/>
      <c r="P434" s="256"/>
      <c r="Q434" s="253"/>
      <c r="R434" s="257"/>
      <c r="S434" s="253"/>
      <c r="T434" s="253"/>
      <c r="U434" s="258"/>
      <c r="V434" s="253"/>
      <c r="W434" s="259"/>
      <c r="X434" s="260"/>
      <c r="Y434" s="261"/>
      <c r="Z434" s="2508" t="s">
        <v>18987</v>
      </c>
      <c r="AA434" s="252" t="s">
        <v>3631</v>
      </c>
      <c r="AB434" s="245"/>
      <c r="AC434" s="348">
        <f t="shared" si="36"/>
        <v>25</v>
      </c>
      <c r="AD434" s="245" t="s">
        <v>4849</v>
      </c>
      <c r="AE434" s="339" t="s">
        <v>694</v>
      </c>
      <c r="AF434" s="2158"/>
      <c r="AG434" s="2158"/>
      <c r="AH434" s="2158"/>
      <c r="AI434" s="2158"/>
      <c r="AJ434" s="341" t="s">
        <v>941</v>
      </c>
      <c r="AK434" s="2551">
        <v>6</v>
      </c>
      <c r="AL434" s="2551"/>
      <c r="AM434" s="2551"/>
    </row>
    <row r="435" spans="1:39" s="249" customFormat="1" hidden="1">
      <c r="A435" s="236">
        <f t="shared" si="37"/>
        <v>11</v>
      </c>
      <c r="B435" s="1800" t="s">
        <v>16290</v>
      </c>
      <c r="C435" s="1950" t="s">
        <v>17470</v>
      </c>
      <c r="D435" s="252" t="s">
        <v>4245</v>
      </c>
      <c r="E435" s="246"/>
      <c r="F435" s="246"/>
      <c r="G435" s="2879" t="s">
        <v>940</v>
      </c>
      <c r="H435" s="258"/>
      <c r="I435" s="1011"/>
      <c r="J435" s="378" t="s">
        <v>12464</v>
      </c>
      <c r="K435" s="263" t="s">
        <v>4489</v>
      </c>
      <c r="L435" s="253"/>
      <c r="M435" s="254"/>
      <c r="N435" s="255"/>
      <c r="O435" s="255"/>
      <c r="P435" s="256"/>
      <c r="Q435" s="253"/>
      <c r="R435" s="257"/>
      <c r="S435" s="253"/>
      <c r="T435" s="253"/>
      <c r="U435" s="258"/>
      <c r="V435" s="253"/>
      <c r="W435" s="259"/>
      <c r="X435" s="260"/>
      <c r="Y435" s="261"/>
      <c r="Z435" s="2508" t="s">
        <v>18987</v>
      </c>
      <c r="AA435" s="252" t="s">
        <v>3631</v>
      </c>
      <c r="AB435" s="245"/>
      <c r="AC435" s="348">
        <f t="shared" si="36"/>
        <v>25</v>
      </c>
      <c r="AD435" s="245" t="s">
        <v>4849</v>
      </c>
      <c r="AE435" s="339" t="s">
        <v>694</v>
      </c>
      <c r="AF435" s="2158"/>
      <c r="AG435" s="2158"/>
      <c r="AH435" s="2158"/>
      <c r="AI435" s="2158"/>
      <c r="AJ435" s="341" t="s">
        <v>941</v>
      </c>
      <c r="AK435" s="2551">
        <v>6</v>
      </c>
      <c r="AL435" s="2551"/>
      <c r="AM435" s="2551"/>
    </row>
    <row r="436" spans="1:39" s="249" customFormat="1" hidden="1">
      <c r="A436" s="236">
        <f t="shared" si="37"/>
        <v>12</v>
      </c>
      <c r="B436" s="1800" t="s">
        <v>16291</v>
      </c>
      <c r="C436" s="1950" t="s">
        <v>17471</v>
      </c>
      <c r="D436" s="252" t="s">
        <v>4245</v>
      </c>
      <c r="E436" s="246"/>
      <c r="F436" s="246"/>
      <c r="G436" s="2879" t="s">
        <v>940</v>
      </c>
      <c r="H436" s="258"/>
      <c r="I436" s="1011"/>
      <c r="J436" s="378" t="s">
        <v>12464</v>
      </c>
      <c r="K436" s="263" t="s">
        <v>4631</v>
      </c>
      <c r="L436" s="253"/>
      <c r="M436" s="254"/>
      <c r="N436" s="255"/>
      <c r="O436" s="255"/>
      <c r="P436" s="256"/>
      <c r="Q436" s="253"/>
      <c r="R436" s="257"/>
      <c r="S436" s="253"/>
      <c r="T436" s="253"/>
      <c r="U436" s="258"/>
      <c r="V436" s="253"/>
      <c r="W436" s="259"/>
      <c r="X436" s="260"/>
      <c r="Y436" s="261"/>
      <c r="Z436" s="2508" t="s">
        <v>18987</v>
      </c>
      <c r="AA436" s="252" t="s">
        <v>3631</v>
      </c>
      <c r="AB436" s="245"/>
      <c r="AC436" s="348">
        <f t="shared" si="36"/>
        <v>25</v>
      </c>
      <c r="AD436" s="245" t="s">
        <v>4849</v>
      </c>
      <c r="AE436" s="339" t="s">
        <v>694</v>
      </c>
      <c r="AF436" s="2158"/>
      <c r="AG436" s="2158"/>
      <c r="AH436" s="2158"/>
      <c r="AI436" s="2158"/>
      <c r="AJ436" s="341" t="s">
        <v>942</v>
      </c>
      <c r="AK436" s="2551">
        <v>6</v>
      </c>
      <c r="AL436" s="2551"/>
      <c r="AM436" s="2551"/>
    </row>
    <row r="437" spans="1:39" s="929" customFormat="1" hidden="1">
      <c r="A437" s="236">
        <f t="shared" si="37"/>
        <v>13</v>
      </c>
      <c r="B437" s="2211" t="s">
        <v>16292</v>
      </c>
      <c r="C437" s="1950" t="s">
        <v>5626</v>
      </c>
      <c r="D437" s="252" t="s">
        <v>4245</v>
      </c>
      <c r="E437" s="2271"/>
      <c r="F437" s="2271"/>
      <c r="G437" s="2888"/>
      <c r="H437" s="2271"/>
      <c r="I437" s="2564"/>
      <c r="J437" s="2565" t="s">
        <v>12433</v>
      </c>
      <c r="K437" s="2566"/>
      <c r="L437" s="2271"/>
      <c r="M437" s="2567"/>
      <c r="N437" s="2272"/>
      <c r="O437" s="2272"/>
      <c r="P437" s="2271"/>
      <c r="Q437" s="2271"/>
      <c r="R437" s="2271"/>
      <c r="S437" s="2271"/>
      <c r="T437" s="2271"/>
      <c r="U437" s="2271"/>
      <c r="V437" s="2271"/>
      <c r="W437" s="2271"/>
      <c r="X437" s="2271"/>
      <c r="Y437" s="1950"/>
      <c r="Z437" s="2508" t="s">
        <v>18987</v>
      </c>
      <c r="AA437" s="252" t="s">
        <v>3631</v>
      </c>
      <c r="AB437" s="1950"/>
      <c r="AC437" s="2271"/>
      <c r="AD437" s="1950"/>
      <c r="AE437" s="339" t="s">
        <v>694</v>
      </c>
      <c r="AF437" s="2181"/>
      <c r="AG437" s="2181"/>
      <c r="AH437" s="2181"/>
      <c r="AI437" s="2181"/>
      <c r="AJ437" s="2565"/>
      <c r="AK437" s="2551">
        <v>6</v>
      </c>
      <c r="AL437" s="2551"/>
      <c r="AM437" s="975"/>
    </row>
    <row r="438" spans="1:39" s="929" customFormat="1" hidden="1">
      <c r="A438" s="236">
        <f t="shared" si="37"/>
        <v>14</v>
      </c>
      <c r="B438" s="144" t="s">
        <v>16293</v>
      </c>
      <c r="C438" s="1950" t="s">
        <v>5626</v>
      </c>
      <c r="D438" s="252" t="s">
        <v>4245</v>
      </c>
      <c r="E438" s="2271"/>
      <c r="F438" s="2271"/>
      <c r="G438" s="2888"/>
      <c r="H438" s="2271"/>
      <c r="I438" s="2564"/>
      <c r="J438" s="2565" t="s">
        <v>12433</v>
      </c>
      <c r="K438" s="2566"/>
      <c r="L438" s="2271"/>
      <c r="M438" s="2567"/>
      <c r="N438" s="2272"/>
      <c r="O438" s="2272"/>
      <c r="P438" s="2271"/>
      <c r="Q438" s="2271"/>
      <c r="R438" s="2271"/>
      <c r="S438" s="2271"/>
      <c r="T438" s="2271"/>
      <c r="U438" s="2271"/>
      <c r="V438" s="2271"/>
      <c r="W438" s="2271"/>
      <c r="X438" s="2271"/>
      <c r="Y438" s="1950"/>
      <c r="Z438" s="2508" t="s">
        <v>18987</v>
      </c>
      <c r="AA438" s="252" t="s">
        <v>3631</v>
      </c>
      <c r="AB438" s="1950"/>
      <c r="AC438" s="2271"/>
      <c r="AD438" s="1950"/>
      <c r="AE438" s="339" t="s">
        <v>694</v>
      </c>
      <c r="AF438" s="2181"/>
      <c r="AG438" s="2181"/>
      <c r="AH438" s="2181"/>
      <c r="AI438" s="2181"/>
      <c r="AJ438" s="2565"/>
      <c r="AK438" s="2551">
        <v>6</v>
      </c>
      <c r="AL438" s="2551"/>
      <c r="AM438" s="975"/>
    </row>
    <row r="439" spans="1:39" s="929" customFormat="1" hidden="1">
      <c r="A439" s="236">
        <f t="shared" si="37"/>
        <v>15</v>
      </c>
      <c r="B439" s="2211" t="s">
        <v>16294</v>
      </c>
      <c r="C439" s="1950" t="s">
        <v>17472</v>
      </c>
      <c r="D439" s="1950" t="s">
        <v>4250</v>
      </c>
      <c r="E439" s="2271"/>
      <c r="F439" s="2271"/>
      <c r="G439" s="2888"/>
      <c r="H439" s="2271"/>
      <c r="I439" s="2564"/>
      <c r="J439" s="2565" t="s">
        <v>12433</v>
      </c>
      <c r="K439" s="2566"/>
      <c r="L439" s="2271"/>
      <c r="M439" s="2567"/>
      <c r="N439" s="2272"/>
      <c r="O439" s="2272"/>
      <c r="P439" s="2271"/>
      <c r="Q439" s="2271"/>
      <c r="R439" s="2271"/>
      <c r="S439" s="2271"/>
      <c r="T439" s="2271"/>
      <c r="U439" s="2271"/>
      <c r="V439" s="2271"/>
      <c r="W439" s="2271"/>
      <c r="X439" s="2271"/>
      <c r="Y439" s="1950"/>
      <c r="Z439" s="2508" t="s">
        <v>18987</v>
      </c>
      <c r="AA439" s="1950" t="s">
        <v>3631</v>
      </c>
      <c r="AB439" s="1950"/>
      <c r="AC439" s="2271"/>
      <c r="AD439" s="1950"/>
      <c r="AE439" s="339" t="s">
        <v>698</v>
      </c>
      <c r="AF439" s="2181"/>
      <c r="AG439" s="2181"/>
      <c r="AH439" s="2181"/>
      <c r="AI439" s="2181"/>
      <c r="AJ439" s="2565"/>
      <c r="AK439" s="2551">
        <v>6</v>
      </c>
      <c r="AL439" s="2551"/>
      <c r="AM439" s="975"/>
    </row>
    <row r="440" spans="1:39" s="249" customFormat="1" hidden="1">
      <c r="A440" s="236">
        <f t="shared" si="37"/>
        <v>16</v>
      </c>
      <c r="B440" s="1800" t="s">
        <v>16295</v>
      </c>
      <c r="C440" s="1950" t="s">
        <v>17473</v>
      </c>
      <c r="D440" s="252" t="s">
        <v>4558</v>
      </c>
      <c r="E440" s="246"/>
      <c r="F440" s="246"/>
      <c r="G440" s="2879" t="s">
        <v>940</v>
      </c>
      <c r="H440" s="258">
        <v>90021466</v>
      </c>
      <c r="I440" s="1011"/>
      <c r="J440" s="378" t="s">
        <v>12433</v>
      </c>
      <c r="K440" s="263" t="s">
        <v>4489</v>
      </c>
      <c r="L440" s="253"/>
      <c r="M440" s="254"/>
      <c r="N440" s="255"/>
      <c r="O440" s="255"/>
      <c r="P440" s="256"/>
      <c r="Q440" s="253"/>
      <c r="R440" s="257"/>
      <c r="S440" s="253"/>
      <c r="T440" s="253"/>
      <c r="U440" s="258"/>
      <c r="V440" s="253"/>
      <c r="W440" s="259"/>
      <c r="X440" s="260"/>
      <c r="Y440" s="261"/>
      <c r="Z440" s="2508" t="s">
        <v>18987</v>
      </c>
      <c r="AA440" s="252" t="s">
        <v>3631</v>
      </c>
      <c r="AB440" s="245"/>
      <c r="AC440" s="348">
        <f t="shared" si="36"/>
        <v>125</v>
      </c>
      <c r="AD440" s="245" t="s">
        <v>4849</v>
      </c>
      <c r="AE440" s="339" t="s">
        <v>698</v>
      </c>
      <c r="AF440" s="2158"/>
      <c r="AG440" s="2158"/>
      <c r="AH440" s="2158"/>
      <c r="AI440" s="2158"/>
      <c r="AJ440" s="341" t="s">
        <v>943</v>
      </c>
      <c r="AK440" s="2551">
        <v>6</v>
      </c>
      <c r="AL440" s="2551"/>
      <c r="AM440" s="2551"/>
    </row>
    <row r="441" spans="1:39" s="249" customFormat="1" hidden="1">
      <c r="A441" s="236">
        <f t="shared" si="37"/>
        <v>17</v>
      </c>
      <c r="B441" s="1800" t="s">
        <v>16296</v>
      </c>
      <c r="C441" s="1950" t="s">
        <v>17539</v>
      </c>
      <c r="D441" s="252" t="s">
        <v>4560</v>
      </c>
      <c r="E441" s="246"/>
      <c r="F441" s="246"/>
      <c r="G441" s="2879" t="s">
        <v>4649</v>
      </c>
      <c r="H441" s="258"/>
      <c r="I441" s="1011"/>
      <c r="J441" s="378"/>
      <c r="K441" s="263" t="s">
        <v>1027</v>
      </c>
      <c r="L441" s="253"/>
      <c r="M441" s="254"/>
      <c r="N441" s="255"/>
      <c r="O441" s="255"/>
      <c r="P441" s="256"/>
      <c r="Q441" s="253"/>
      <c r="R441" s="257"/>
      <c r="S441" s="253"/>
      <c r="T441" s="253"/>
      <c r="U441" s="258"/>
      <c r="V441" s="253"/>
      <c r="W441" s="259"/>
      <c r="X441" s="260"/>
      <c r="Y441" s="261"/>
      <c r="Z441" s="2508" t="s">
        <v>18987</v>
      </c>
      <c r="AA441" s="252" t="s">
        <v>3631</v>
      </c>
      <c r="AB441" s="245"/>
      <c r="AC441" s="348">
        <f t="shared" si="36"/>
        <v>125</v>
      </c>
      <c r="AD441" s="245" t="s">
        <v>4849</v>
      </c>
      <c r="AE441" s="339" t="s">
        <v>698</v>
      </c>
      <c r="AF441" s="2158"/>
      <c r="AG441" s="2158"/>
      <c r="AH441" s="2158"/>
      <c r="AI441" s="2158"/>
      <c r="AJ441" s="341"/>
      <c r="AK441" s="2551">
        <v>6</v>
      </c>
      <c r="AL441" s="2551"/>
      <c r="AM441" s="2551"/>
    </row>
    <row r="442" spans="1:39" s="249" customFormat="1" hidden="1">
      <c r="A442" s="236">
        <f t="shared" si="37"/>
        <v>18</v>
      </c>
      <c r="B442" s="1800" t="s">
        <v>16297</v>
      </c>
      <c r="C442" s="1950" t="s">
        <v>17474</v>
      </c>
      <c r="D442" s="252" t="s">
        <v>4561</v>
      </c>
      <c r="E442" s="246"/>
      <c r="F442" s="246"/>
      <c r="G442" s="2879" t="s">
        <v>3276</v>
      </c>
      <c r="H442" s="258"/>
      <c r="I442" s="1011"/>
      <c r="J442" s="378" t="s">
        <v>12480</v>
      </c>
      <c r="K442" s="263" t="s">
        <v>4487</v>
      </c>
      <c r="L442" s="253"/>
      <c r="M442" s="254"/>
      <c r="N442" s="255"/>
      <c r="O442" s="255"/>
      <c r="P442" s="256"/>
      <c r="Q442" s="253"/>
      <c r="R442" s="257"/>
      <c r="S442" s="253"/>
      <c r="T442" s="253"/>
      <c r="U442" s="258"/>
      <c r="V442" s="253"/>
      <c r="W442" s="259"/>
      <c r="X442" s="260"/>
      <c r="Y442" s="261"/>
      <c r="Z442" s="2508" t="s">
        <v>18987</v>
      </c>
      <c r="AA442" s="252" t="s">
        <v>3631</v>
      </c>
      <c r="AB442" s="245"/>
      <c r="AC442" s="348">
        <f t="shared" si="36"/>
        <v>125</v>
      </c>
      <c r="AD442" s="245" t="s">
        <v>4849</v>
      </c>
      <c r="AE442" s="339" t="s">
        <v>698</v>
      </c>
      <c r="AF442" s="2158"/>
      <c r="AG442" s="2158"/>
      <c r="AH442" s="2158"/>
      <c r="AI442" s="2158"/>
      <c r="AJ442" s="341" t="s">
        <v>1371</v>
      </c>
      <c r="AK442" s="2551">
        <v>6</v>
      </c>
      <c r="AL442" s="2551"/>
      <c r="AM442" s="2551"/>
    </row>
    <row r="443" spans="1:39" s="249" customFormat="1" hidden="1">
      <c r="A443" s="236">
        <f t="shared" si="37"/>
        <v>19</v>
      </c>
      <c r="B443" s="1800" t="s">
        <v>16298</v>
      </c>
      <c r="C443" s="1950" t="s">
        <v>17540</v>
      </c>
      <c r="D443" s="252" t="s">
        <v>4560</v>
      </c>
      <c r="E443" s="246"/>
      <c r="F443" s="246"/>
      <c r="G443" s="2879" t="s">
        <v>4649</v>
      </c>
      <c r="H443" s="258"/>
      <c r="I443" s="1011"/>
      <c r="J443" s="378"/>
      <c r="K443" s="263" t="s">
        <v>4487</v>
      </c>
      <c r="L443" s="253"/>
      <c r="M443" s="254"/>
      <c r="N443" s="255"/>
      <c r="O443" s="255"/>
      <c r="P443" s="256"/>
      <c r="Q443" s="253"/>
      <c r="R443" s="257"/>
      <c r="S443" s="253"/>
      <c r="T443" s="253"/>
      <c r="U443" s="258"/>
      <c r="V443" s="253"/>
      <c r="W443" s="259"/>
      <c r="X443" s="260"/>
      <c r="Y443" s="261"/>
      <c r="Z443" s="2508" t="s">
        <v>18987</v>
      </c>
      <c r="AA443" s="238" t="s">
        <v>3631</v>
      </c>
      <c r="AB443" s="245"/>
      <c r="AC443" s="348">
        <f t="shared" si="36"/>
        <v>125</v>
      </c>
      <c r="AD443" s="245" t="s">
        <v>4849</v>
      </c>
      <c r="AE443" s="339" t="s">
        <v>698</v>
      </c>
      <c r="AF443" s="2158"/>
      <c r="AG443" s="2158"/>
      <c r="AH443" s="2158"/>
      <c r="AI443" s="2158"/>
      <c r="AJ443" s="341"/>
      <c r="AK443" s="2551">
        <v>6</v>
      </c>
      <c r="AL443" s="2551"/>
      <c r="AM443" s="2551"/>
    </row>
    <row r="444" spans="1:39" s="249" customFormat="1" hidden="1">
      <c r="A444" s="236">
        <f t="shared" si="37"/>
        <v>20</v>
      </c>
      <c r="B444" s="1800" t="s">
        <v>16299</v>
      </c>
      <c r="C444" s="1950" t="s">
        <v>17475</v>
      </c>
      <c r="D444" s="252" t="s">
        <v>4247</v>
      </c>
      <c r="E444" s="246"/>
      <c r="F444" s="246"/>
      <c r="G444" s="2879" t="s">
        <v>936</v>
      </c>
      <c r="H444" s="258"/>
      <c r="I444" s="1011"/>
      <c r="J444" s="378" t="s">
        <v>12433</v>
      </c>
      <c r="K444" s="263" t="s">
        <v>4107</v>
      </c>
      <c r="L444" s="253"/>
      <c r="M444" s="254"/>
      <c r="N444" s="255"/>
      <c r="O444" s="255"/>
      <c r="P444" s="256"/>
      <c r="Q444" s="253"/>
      <c r="R444" s="257"/>
      <c r="S444" s="253"/>
      <c r="T444" s="253"/>
      <c r="U444" s="258"/>
      <c r="V444" s="253"/>
      <c r="W444" s="259"/>
      <c r="X444" s="260"/>
      <c r="Y444" s="261"/>
      <c r="Z444" s="2508" t="s">
        <v>18987</v>
      </c>
      <c r="AA444" s="238" t="s">
        <v>3631</v>
      </c>
      <c r="AB444" s="245"/>
      <c r="AC444" s="348">
        <f t="shared" si="36"/>
        <v>125</v>
      </c>
      <c r="AD444" s="245" t="s">
        <v>4849</v>
      </c>
      <c r="AE444" s="339" t="s">
        <v>698</v>
      </c>
      <c r="AF444" s="2158"/>
      <c r="AG444" s="2158"/>
      <c r="AH444" s="2158"/>
      <c r="AI444" s="2158"/>
      <c r="AJ444" s="341" t="s">
        <v>939</v>
      </c>
      <c r="AK444" s="2551">
        <v>6</v>
      </c>
      <c r="AL444" s="2551"/>
      <c r="AM444" s="2551"/>
    </row>
    <row r="445" spans="1:39" s="249" customFormat="1" hidden="1">
      <c r="A445" s="236">
        <f t="shared" si="37"/>
        <v>21</v>
      </c>
      <c r="B445" s="1800" t="s">
        <v>16300</v>
      </c>
      <c r="C445" s="1950" t="s">
        <v>17476</v>
      </c>
      <c r="D445" s="252" t="s">
        <v>4247</v>
      </c>
      <c r="E445" s="246"/>
      <c r="F445" s="246"/>
      <c r="G445" s="2879" t="s">
        <v>936</v>
      </c>
      <c r="H445" s="258"/>
      <c r="I445" s="1011"/>
      <c r="J445" s="378" t="s">
        <v>12433</v>
      </c>
      <c r="K445" s="263" t="s">
        <v>4107</v>
      </c>
      <c r="L445" s="253"/>
      <c r="M445" s="254"/>
      <c r="N445" s="255"/>
      <c r="O445" s="255"/>
      <c r="P445" s="256"/>
      <c r="Q445" s="253"/>
      <c r="R445" s="257"/>
      <c r="S445" s="253"/>
      <c r="T445" s="253"/>
      <c r="U445" s="258"/>
      <c r="V445" s="253"/>
      <c r="W445" s="259"/>
      <c r="X445" s="260"/>
      <c r="Y445" s="261"/>
      <c r="Z445" s="2508" t="s">
        <v>18987</v>
      </c>
      <c r="AA445" s="238" t="s">
        <v>3631</v>
      </c>
      <c r="AB445" s="245"/>
      <c r="AC445" s="348">
        <f t="shared" si="36"/>
        <v>125</v>
      </c>
      <c r="AD445" s="245" t="s">
        <v>4849</v>
      </c>
      <c r="AE445" s="339" t="s">
        <v>698</v>
      </c>
      <c r="AF445" s="2158"/>
      <c r="AG445" s="2158"/>
      <c r="AH445" s="2158"/>
      <c r="AI445" s="2158"/>
      <c r="AJ445" s="341" t="s">
        <v>938</v>
      </c>
      <c r="AK445" s="2551">
        <v>6</v>
      </c>
      <c r="AL445" s="2551"/>
      <c r="AM445" s="2551"/>
    </row>
    <row r="446" spans="1:39" s="249" customFormat="1" hidden="1">
      <c r="A446" s="236">
        <f t="shared" si="37"/>
        <v>22</v>
      </c>
      <c r="B446" s="1800" t="s">
        <v>16301</v>
      </c>
      <c r="C446" s="1950" t="s">
        <v>17477</v>
      </c>
      <c r="D446" s="252" t="s">
        <v>4248</v>
      </c>
      <c r="E446" s="246"/>
      <c r="F446" s="246"/>
      <c r="G446" s="2879" t="s">
        <v>936</v>
      </c>
      <c r="H446" s="258"/>
      <c r="I446" s="1011"/>
      <c r="J446" s="378" t="s">
        <v>12433</v>
      </c>
      <c r="K446" s="263" t="s">
        <v>4107</v>
      </c>
      <c r="L446" s="253"/>
      <c r="M446" s="254"/>
      <c r="N446" s="255"/>
      <c r="O446" s="255"/>
      <c r="P446" s="256"/>
      <c r="Q446" s="253"/>
      <c r="R446" s="257"/>
      <c r="S446" s="253"/>
      <c r="T446" s="253"/>
      <c r="U446" s="258"/>
      <c r="V446" s="253"/>
      <c r="W446" s="259"/>
      <c r="X446" s="260"/>
      <c r="Y446" s="261"/>
      <c r="Z446" s="2508" t="s">
        <v>18987</v>
      </c>
      <c r="AA446" s="238" t="s">
        <v>3631</v>
      </c>
      <c r="AB446" s="245"/>
      <c r="AC446" s="348">
        <f t="shared" si="36"/>
        <v>125</v>
      </c>
      <c r="AD446" s="245" t="s">
        <v>4849</v>
      </c>
      <c r="AE446" s="339" t="s">
        <v>698</v>
      </c>
      <c r="AF446" s="2158"/>
      <c r="AG446" s="2158"/>
      <c r="AH446" s="2158"/>
      <c r="AI446" s="2158"/>
      <c r="AJ446" s="341" t="s">
        <v>937</v>
      </c>
      <c r="AK446" s="2551">
        <v>6</v>
      </c>
      <c r="AL446" s="2551"/>
      <c r="AM446" s="2551"/>
    </row>
    <row r="447" spans="1:39" s="249" customFormat="1" hidden="1">
      <c r="A447" s="236">
        <f t="shared" si="37"/>
        <v>23</v>
      </c>
      <c r="B447" s="1800" t="s">
        <v>16302</v>
      </c>
      <c r="C447" s="2207" t="s">
        <v>17541</v>
      </c>
      <c r="D447" s="238" t="s">
        <v>4560</v>
      </c>
      <c r="E447" s="259"/>
      <c r="F447" s="246"/>
      <c r="G447" s="2889" t="s">
        <v>4562</v>
      </c>
      <c r="H447" s="243"/>
      <c r="I447" s="1831"/>
      <c r="J447" s="1821"/>
      <c r="K447" s="239" t="s">
        <v>4107</v>
      </c>
      <c r="L447" s="240"/>
      <c r="M447" s="241"/>
      <c r="N447" s="242"/>
      <c r="O447" s="242"/>
      <c r="P447" s="243"/>
      <c r="Q447" s="240"/>
      <c r="R447" s="244"/>
      <c r="S447" s="240"/>
      <c r="T447" s="240"/>
      <c r="U447" s="245"/>
      <c r="V447" s="240"/>
      <c r="W447" s="246"/>
      <c r="X447" s="237"/>
      <c r="Y447" s="247"/>
      <c r="Z447" s="2508" t="s">
        <v>18987</v>
      </c>
      <c r="AA447" s="238" t="s">
        <v>1369</v>
      </c>
      <c r="AB447" s="238"/>
      <c r="AC447" s="348">
        <f t="shared" si="36"/>
        <v>125</v>
      </c>
      <c r="AD447" s="240" t="s">
        <v>4849</v>
      </c>
      <c r="AE447" s="339" t="s">
        <v>698</v>
      </c>
      <c r="AF447" s="2158"/>
      <c r="AG447" s="2158"/>
      <c r="AH447" s="2158"/>
      <c r="AI447" s="2158"/>
      <c r="AJ447" s="341" t="s">
        <v>1370</v>
      </c>
      <c r="AK447" s="2551">
        <v>6</v>
      </c>
      <c r="AL447" s="2551"/>
      <c r="AM447" s="2551"/>
    </row>
    <row r="448" spans="1:39" s="2551" customFormat="1" ht="5.0999999999999996" hidden="1" customHeight="1">
      <c r="A448" s="201"/>
      <c r="B448" s="149"/>
      <c r="C448" s="169"/>
      <c r="D448" s="169"/>
      <c r="E448" s="1634"/>
      <c r="F448" s="1634"/>
      <c r="G448" s="1629"/>
      <c r="H448" s="162"/>
      <c r="I448" s="1827"/>
      <c r="J448" s="203"/>
      <c r="K448" s="171"/>
      <c r="L448" s="182"/>
      <c r="M448" s="174"/>
      <c r="N448" s="177"/>
      <c r="O448" s="177"/>
      <c r="P448" s="162"/>
      <c r="Q448" s="182"/>
      <c r="R448" s="188"/>
      <c r="S448" s="182"/>
      <c r="T448" s="182"/>
      <c r="U448" s="161"/>
      <c r="V448" s="182"/>
      <c r="W448" s="163"/>
      <c r="X448" s="190"/>
      <c r="Y448" s="193"/>
      <c r="Z448" s="2490"/>
      <c r="AA448" s="169"/>
      <c r="AB448" s="169"/>
      <c r="AC448" s="348" t="str">
        <f t="shared" si="36"/>
        <v xml:space="preserve"> </v>
      </c>
      <c r="AD448" s="169"/>
      <c r="AE448" s="337"/>
      <c r="AF448" s="2158"/>
      <c r="AG448" s="2158"/>
      <c r="AH448" s="2158"/>
      <c r="AI448" s="2158"/>
      <c r="AJ448" s="2552"/>
    </row>
    <row r="449" spans="1:39" s="249" customFormat="1" hidden="1">
      <c r="A449" s="2455" t="s">
        <v>3032</v>
      </c>
      <c r="B449" s="2568"/>
      <c r="C449" s="356"/>
      <c r="D449" s="356"/>
      <c r="E449" s="1635"/>
      <c r="F449" s="1635"/>
      <c r="G449" s="2887"/>
      <c r="H449" s="366"/>
      <c r="I449" s="1830"/>
      <c r="J449" s="1820"/>
      <c r="K449" s="362"/>
      <c r="L449" s="363"/>
      <c r="M449" s="364"/>
      <c r="N449" s="365"/>
      <c r="O449" s="365"/>
      <c r="P449" s="366"/>
      <c r="Q449" s="363"/>
      <c r="R449" s="367"/>
      <c r="S449" s="363"/>
      <c r="T449" s="363"/>
      <c r="U449" s="368"/>
      <c r="V449" s="363"/>
      <c r="W449" s="369"/>
      <c r="X449" s="370"/>
      <c r="Y449" s="371"/>
      <c r="Z449" s="2491"/>
      <c r="AA449" s="356"/>
      <c r="AB449" s="356"/>
      <c r="AC449" s="357" t="str">
        <f t="shared" si="36"/>
        <v xml:space="preserve"> </v>
      </c>
      <c r="AD449" s="356"/>
      <c r="AE449" s="372"/>
      <c r="AF449" s="2158"/>
      <c r="AG449" s="2158"/>
      <c r="AH449" s="2158"/>
      <c r="AI449" s="2158"/>
      <c r="AJ449" s="361"/>
      <c r="AK449" s="2551"/>
      <c r="AL449" s="2551"/>
      <c r="AM449" s="2551"/>
    </row>
    <row r="450" spans="1:39" s="249" customFormat="1" hidden="1">
      <c r="A450" s="236">
        <v>1</v>
      </c>
      <c r="B450" s="1800" t="s">
        <v>3040</v>
      </c>
      <c r="C450" s="268" t="s">
        <v>3283</v>
      </c>
      <c r="D450" s="252" t="s">
        <v>3518</v>
      </c>
      <c r="E450" s="246"/>
      <c r="F450" s="246"/>
      <c r="G450" s="2879" t="s">
        <v>3275</v>
      </c>
      <c r="H450" s="258"/>
      <c r="I450" s="1011"/>
      <c r="J450" s="378"/>
      <c r="K450" s="263" t="s">
        <v>3373</v>
      </c>
      <c r="L450" s="253"/>
      <c r="M450" s="254"/>
      <c r="N450" s="255"/>
      <c r="O450" s="255"/>
      <c r="P450" s="256"/>
      <c r="Q450" s="253"/>
      <c r="R450" s="257"/>
      <c r="S450" s="253"/>
      <c r="T450" s="253"/>
      <c r="U450" s="258"/>
      <c r="V450" s="253"/>
      <c r="W450" s="259"/>
      <c r="X450" s="260"/>
      <c r="Y450" s="261"/>
      <c r="Z450" s="2508" t="s">
        <v>18986</v>
      </c>
      <c r="AA450" s="252"/>
      <c r="AB450" s="245"/>
      <c r="AC450" s="348">
        <f t="shared" si="36"/>
        <v>25</v>
      </c>
      <c r="AD450" s="28" t="s">
        <v>4239</v>
      </c>
      <c r="AE450" s="331" t="s">
        <v>694</v>
      </c>
      <c r="AF450" s="2158"/>
      <c r="AG450" s="2158"/>
      <c r="AH450" s="2158"/>
      <c r="AI450" s="2158"/>
      <c r="AJ450" s="341" t="s">
        <v>3274</v>
      </c>
      <c r="AK450" s="2551">
        <v>92</v>
      </c>
      <c r="AL450" s="2551"/>
      <c r="AM450" s="2551"/>
    </row>
    <row r="451" spans="1:39" s="249" customFormat="1" hidden="1">
      <c r="A451" s="236">
        <f>1+A450</f>
        <v>2</v>
      </c>
      <c r="B451" s="1800" t="s">
        <v>3041</v>
      </c>
      <c r="C451" s="268" t="s">
        <v>3284</v>
      </c>
      <c r="D451" s="252" t="s">
        <v>3518</v>
      </c>
      <c r="E451" s="246"/>
      <c r="F451" s="246"/>
      <c r="G451" s="2879" t="s">
        <v>3276</v>
      </c>
      <c r="H451" s="258"/>
      <c r="I451" s="1011"/>
      <c r="J451" s="378"/>
      <c r="K451" s="1816" t="s">
        <v>3373</v>
      </c>
      <c r="L451" s="253"/>
      <c r="M451" s="254"/>
      <c r="N451" s="255"/>
      <c r="O451" s="255"/>
      <c r="P451" s="256"/>
      <c r="Q451" s="253"/>
      <c r="R451" s="257"/>
      <c r="S451" s="253"/>
      <c r="T451" s="253"/>
      <c r="U451" s="258"/>
      <c r="V451" s="253"/>
      <c r="W451" s="259"/>
      <c r="X451" s="260"/>
      <c r="Y451" s="261"/>
      <c r="Z451" s="2508" t="s">
        <v>18986</v>
      </c>
      <c r="AA451" s="252" t="s">
        <v>3631</v>
      </c>
      <c r="AB451" s="245"/>
      <c r="AC451" s="348">
        <f t="shared" si="36"/>
        <v>25</v>
      </c>
      <c r="AD451" s="28" t="s">
        <v>4239</v>
      </c>
      <c r="AE451" s="331" t="s">
        <v>694</v>
      </c>
      <c r="AF451" s="2158"/>
      <c r="AG451" s="2158"/>
      <c r="AH451" s="2158"/>
      <c r="AI451" s="2158"/>
      <c r="AJ451" s="341" t="s">
        <v>3277</v>
      </c>
      <c r="AK451" s="2551">
        <v>92</v>
      </c>
      <c r="AL451" s="2551"/>
      <c r="AM451" s="2551"/>
    </row>
    <row r="452" spans="1:39" s="249" customFormat="1" hidden="1">
      <c r="A452" s="236">
        <f>1+A451</f>
        <v>3</v>
      </c>
      <c r="B452" s="1800" t="s">
        <v>3267</v>
      </c>
      <c r="C452" s="268" t="s">
        <v>3285</v>
      </c>
      <c r="D452" s="252" t="s">
        <v>3518</v>
      </c>
      <c r="E452" s="246"/>
      <c r="F452" s="246"/>
      <c r="G452" s="2879" t="s">
        <v>3276</v>
      </c>
      <c r="H452" s="258"/>
      <c r="I452" s="1011"/>
      <c r="J452" s="378"/>
      <c r="K452" s="1816" t="s">
        <v>2416</v>
      </c>
      <c r="L452" s="253"/>
      <c r="M452" s="254"/>
      <c r="N452" s="255"/>
      <c r="O452" s="255"/>
      <c r="P452" s="256"/>
      <c r="Q452" s="253"/>
      <c r="R452" s="257"/>
      <c r="S452" s="253"/>
      <c r="T452" s="253"/>
      <c r="U452" s="258"/>
      <c r="V452" s="253"/>
      <c r="W452" s="259"/>
      <c r="X452" s="260"/>
      <c r="Y452" s="261"/>
      <c r="Z452" s="2508" t="s">
        <v>18986</v>
      </c>
      <c r="AA452" s="252" t="s">
        <v>3631</v>
      </c>
      <c r="AB452" s="245"/>
      <c r="AC452" s="348">
        <f t="shared" si="36"/>
        <v>25</v>
      </c>
      <c r="AD452" s="28" t="s">
        <v>4239</v>
      </c>
      <c r="AE452" s="331" t="s">
        <v>694</v>
      </c>
      <c r="AF452" s="2158"/>
      <c r="AG452" s="2158"/>
      <c r="AH452" s="2158"/>
      <c r="AI452" s="2158"/>
      <c r="AJ452" s="341" t="s">
        <v>3277</v>
      </c>
      <c r="AK452" s="2551">
        <v>92</v>
      </c>
      <c r="AL452" s="2551"/>
      <c r="AM452" s="2551"/>
    </row>
    <row r="453" spans="1:39" s="249" customFormat="1" hidden="1">
      <c r="A453" s="236">
        <f t="shared" ref="A453:A518" si="38">1+A452</f>
        <v>4</v>
      </c>
      <c r="B453" s="1800" t="s">
        <v>3268</v>
      </c>
      <c r="C453" s="268" t="s">
        <v>3286</v>
      </c>
      <c r="D453" s="252" t="s">
        <v>3518</v>
      </c>
      <c r="E453" s="246"/>
      <c r="F453" s="246"/>
      <c r="G453" s="2879" t="s">
        <v>3276</v>
      </c>
      <c r="H453" s="258"/>
      <c r="I453" s="1011"/>
      <c r="J453" s="378"/>
      <c r="K453" s="1816" t="s">
        <v>2416</v>
      </c>
      <c r="L453" s="253"/>
      <c r="M453" s="254"/>
      <c r="N453" s="255"/>
      <c r="O453" s="255"/>
      <c r="P453" s="256"/>
      <c r="Q453" s="253"/>
      <c r="R453" s="257"/>
      <c r="S453" s="253"/>
      <c r="T453" s="253"/>
      <c r="U453" s="258"/>
      <c r="V453" s="253"/>
      <c r="W453" s="259"/>
      <c r="X453" s="260"/>
      <c r="Y453" s="261"/>
      <c r="Z453" s="2508" t="s">
        <v>18986</v>
      </c>
      <c r="AA453" s="252" t="s">
        <v>3631</v>
      </c>
      <c r="AB453" s="245"/>
      <c r="AC453" s="348">
        <f t="shared" si="36"/>
        <v>25</v>
      </c>
      <c r="AD453" s="28" t="s">
        <v>4239</v>
      </c>
      <c r="AE453" s="331" t="s">
        <v>694</v>
      </c>
      <c r="AF453" s="2158"/>
      <c r="AG453" s="2158"/>
      <c r="AH453" s="2158"/>
      <c r="AI453" s="2158"/>
      <c r="AJ453" s="341" t="s">
        <v>3277</v>
      </c>
      <c r="AK453" s="2551">
        <v>92</v>
      </c>
      <c r="AL453" s="2551"/>
      <c r="AM453" s="2551"/>
    </row>
    <row r="454" spans="1:39" s="249" customFormat="1" hidden="1">
      <c r="A454" s="236">
        <f t="shared" si="38"/>
        <v>5</v>
      </c>
      <c r="B454" s="1800" t="s">
        <v>3269</v>
      </c>
      <c r="C454" s="268" t="s">
        <v>3287</v>
      </c>
      <c r="D454" s="252" t="s">
        <v>3518</v>
      </c>
      <c r="E454" s="246" t="s">
        <v>19026</v>
      </c>
      <c r="F454" s="246" t="s">
        <v>19025</v>
      </c>
      <c r="G454" s="2879" t="s">
        <v>3276</v>
      </c>
      <c r="H454" s="258"/>
      <c r="I454" s="1011"/>
      <c r="J454" s="378"/>
      <c r="K454" s="1816" t="s">
        <v>4207</v>
      </c>
      <c r="L454" s="253"/>
      <c r="M454" s="254"/>
      <c r="N454" s="255"/>
      <c r="O454" s="255"/>
      <c r="P454" s="256"/>
      <c r="Q454" s="253"/>
      <c r="R454" s="257"/>
      <c r="S454" s="253"/>
      <c r="T454" s="253"/>
      <c r="U454" s="258"/>
      <c r="V454" s="253"/>
      <c r="W454" s="259"/>
      <c r="X454" s="260"/>
      <c r="Y454" s="261"/>
      <c r="Z454" s="2508" t="s">
        <v>18986</v>
      </c>
      <c r="AA454" s="252" t="s">
        <v>3631</v>
      </c>
      <c r="AB454" s="245"/>
      <c r="AC454" s="348">
        <f t="shared" si="36"/>
        <v>25</v>
      </c>
      <c r="AD454" s="28" t="s">
        <v>4239</v>
      </c>
      <c r="AE454" s="331" t="s">
        <v>694</v>
      </c>
      <c r="AF454" s="2158"/>
      <c r="AG454" s="2158"/>
      <c r="AH454" s="2158"/>
      <c r="AI454" s="2158"/>
      <c r="AJ454" s="341" t="s">
        <v>3277</v>
      </c>
      <c r="AK454" s="2551">
        <v>92</v>
      </c>
      <c r="AL454" s="2551"/>
      <c r="AM454" s="2551"/>
    </row>
    <row r="455" spans="1:39" s="249" customFormat="1" hidden="1">
      <c r="A455" s="236">
        <f t="shared" si="38"/>
        <v>6</v>
      </c>
      <c r="B455" s="1800" t="s">
        <v>3270</v>
      </c>
      <c r="C455" s="268" t="s">
        <v>3288</v>
      </c>
      <c r="D455" s="252" t="s">
        <v>3518</v>
      </c>
      <c r="E455" s="246" t="s">
        <v>19026</v>
      </c>
      <c r="F455" s="246" t="s">
        <v>19025</v>
      </c>
      <c r="G455" s="2879" t="s">
        <v>3276</v>
      </c>
      <c r="H455" s="258"/>
      <c r="I455" s="1011"/>
      <c r="J455" s="378"/>
      <c r="K455" s="1816" t="s">
        <v>4207</v>
      </c>
      <c r="L455" s="253"/>
      <c r="M455" s="254"/>
      <c r="N455" s="255"/>
      <c r="O455" s="255"/>
      <c r="P455" s="256"/>
      <c r="Q455" s="253"/>
      <c r="R455" s="257"/>
      <c r="S455" s="253"/>
      <c r="T455" s="253"/>
      <c r="U455" s="258"/>
      <c r="V455" s="253"/>
      <c r="W455" s="259"/>
      <c r="X455" s="260"/>
      <c r="Y455" s="261"/>
      <c r="Z455" s="2508" t="s">
        <v>18986</v>
      </c>
      <c r="AA455" s="252" t="s">
        <v>3631</v>
      </c>
      <c r="AB455" s="245"/>
      <c r="AC455" s="348">
        <f t="shared" si="36"/>
        <v>125</v>
      </c>
      <c r="AD455" s="28" t="s">
        <v>4239</v>
      </c>
      <c r="AE455" s="331" t="s">
        <v>698</v>
      </c>
      <c r="AF455" s="2158"/>
      <c r="AG455" s="2158"/>
      <c r="AH455" s="2158"/>
      <c r="AI455" s="2158"/>
      <c r="AJ455" s="341" t="s">
        <v>3277</v>
      </c>
      <c r="AK455" s="2551">
        <v>92</v>
      </c>
      <c r="AL455" s="2551"/>
      <c r="AM455" s="2551"/>
    </row>
    <row r="456" spans="1:39" s="249" customFormat="1" hidden="1">
      <c r="A456" s="236">
        <f t="shared" si="38"/>
        <v>7</v>
      </c>
      <c r="B456" s="1800" t="s">
        <v>3271</v>
      </c>
      <c r="C456" s="268" t="s">
        <v>3289</v>
      </c>
      <c r="D456" s="252" t="s">
        <v>3518</v>
      </c>
      <c r="E456" s="246"/>
      <c r="F456" s="246" t="s">
        <v>19025</v>
      </c>
      <c r="G456" s="2879" t="s">
        <v>3276</v>
      </c>
      <c r="H456" s="258"/>
      <c r="I456" s="1011"/>
      <c r="J456" s="378"/>
      <c r="K456" s="1816" t="s">
        <v>2416</v>
      </c>
      <c r="L456" s="253"/>
      <c r="M456" s="254"/>
      <c r="N456" s="255"/>
      <c r="O456" s="255"/>
      <c r="P456" s="256"/>
      <c r="Q456" s="253"/>
      <c r="R456" s="257"/>
      <c r="S456" s="253"/>
      <c r="T456" s="253"/>
      <c r="U456" s="258"/>
      <c r="V456" s="253"/>
      <c r="W456" s="259"/>
      <c r="X456" s="260"/>
      <c r="Y456" s="261"/>
      <c r="Z456" s="2508" t="s">
        <v>18986</v>
      </c>
      <c r="AA456" s="252" t="s">
        <v>3631</v>
      </c>
      <c r="AB456" s="245"/>
      <c r="AC456" s="348">
        <f t="shared" si="36"/>
        <v>125</v>
      </c>
      <c r="AD456" s="28" t="s">
        <v>4239</v>
      </c>
      <c r="AE456" s="331" t="s">
        <v>698</v>
      </c>
      <c r="AF456" s="2158"/>
      <c r="AG456" s="2158"/>
      <c r="AH456" s="2158"/>
      <c r="AI456" s="2158"/>
      <c r="AJ456" s="341" t="s">
        <v>3277</v>
      </c>
      <c r="AK456" s="2551">
        <v>92</v>
      </c>
      <c r="AL456" s="2551"/>
      <c r="AM456" s="2551"/>
    </row>
    <row r="457" spans="1:39" s="249" customFormat="1" hidden="1">
      <c r="A457" s="236">
        <f t="shared" si="38"/>
        <v>8</v>
      </c>
      <c r="B457" s="1800" t="s">
        <v>3272</v>
      </c>
      <c r="C457" s="268" t="s">
        <v>3290</v>
      </c>
      <c r="D457" s="252" t="s">
        <v>3518</v>
      </c>
      <c r="E457" s="246"/>
      <c r="F457" s="246" t="s">
        <v>19025</v>
      </c>
      <c r="G457" s="2879" t="s">
        <v>3276</v>
      </c>
      <c r="H457" s="258"/>
      <c r="I457" s="1011"/>
      <c r="J457" s="378"/>
      <c r="K457" s="1816" t="s">
        <v>2416</v>
      </c>
      <c r="L457" s="253"/>
      <c r="M457" s="254"/>
      <c r="N457" s="255"/>
      <c r="O457" s="255"/>
      <c r="P457" s="256"/>
      <c r="Q457" s="253"/>
      <c r="R457" s="257"/>
      <c r="S457" s="253"/>
      <c r="T457" s="253"/>
      <c r="U457" s="258"/>
      <c r="V457" s="253"/>
      <c r="W457" s="259"/>
      <c r="X457" s="260"/>
      <c r="Y457" s="261"/>
      <c r="Z457" s="2508" t="s">
        <v>18986</v>
      </c>
      <c r="AA457" s="252" t="s">
        <v>3631</v>
      </c>
      <c r="AB457" s="245"/>
      <c r="AC457" s="348">
        <f t="shared" si="36"/>
        <v>125</v>
      </c>
      <c r="AD457" s="28" t="s">
        <v>4239</v>
      </c>
      <c r="AE457" s="331" t="s">
        <v>698</v>
      </c>
      <c r="AF457" s="2158"/>
      <c r="AG457" s="2158"/>
      <c r="AH457" s="2158"/>
      <c r="AI457" s="2158"/>
      <c r="AJ457" s="341" t="s">
        <v>3277</v>
      </c>
      <c r="AK457" s="2551">
        <v>92</v>
      </c>
      <c r="AL457" s="2551"/>
      <c r="AM457" s="2551"/>
    </row>
    <row r="458" spans="1:39" s="249" customFormat="1" hidden="1">
      <c r="A458" s="236">
        <f t="shared" si="38"/>
        <v>9</v>
      </c>
      <c r="B458" s="1800" t="s">
        <v>3273</v>
      </c>
      <c r="C458" s="268" t="s">
        <v>3291</v>
      </c>
      <c r="D458" s="252" t="s">
        <v>3518</v>
      </c>
      <c r="E458" s="246"/>
      <c r="F458" s="246"/>
      <c r="G458" s="2879" t="s">
        <v>3276</v>
      </c>
      <c r="H458" s="258"/>
      <c r="I458" s="1011"/>
      <c r="J458" s="378"/>
      <c r="K458" s="1816"/>
      <c r="L458" s="253"/>
      <c r="M458" s="254"/>
      <c r="N458" s="255"/>
      <c r="O458" s="255"/>
      <c r="P458" s="256"/>
      <c r="Q458" s="253"/>
      <c r="R458" s="257"/>
      <c r="S458" s="253"/>
      <c r="T458" s="253"/>
      <c r="U458" s="258"/>
      <c r="V458" s="253"/>
      <c r="W458" s="259"/>
      <c r="X458" s="260"/>
      <c r="Y458" s="261"/>
      <c r="Z458" s="2508" t="s">
        <v>18986</v>
      </c>
      <c r="AA458" s="252" t="s">
        <v>3631</v>
      </c>
      <c r="AB458" s="245"/>
      <c r="AC458" s="348">
        <f t="shared" si="36"/>
        <v>125</v>
      </c>
      <c r="AD458" s="28" t="s">
        <v>4239</v>
      </c>
      <c r="AE458" s="331" t="s">
        <v>698</v>
      </c>
      <c r="AF458" s="2158"/>
      <c r="AG458" s="2158"/>
      <c r="AH458" s="2158"/>
      <c r="AI458" s="2158"/>
      <c r="AJ458" s="341" t="s">
        <v>3277</v>
      </c>
      <c r="AK458" s="2551">
        <v>92</v>
      </c>
      <c r="AL458" s="2551"/>
      <c r="AM458" s="2551"/>
    </row>
    <row r="459" spans="1:39" s="249" customFormat="1" hidden="1">
      <c r="A459" s="236">
        <f t="shared" si="38"/>
        <v>10</v>
      </c>
      <c r="B459" s="1800" t="s">
        <v>3278</v>
      </c>
      <c r="C459" s="268" t="s">
        <v>3293</v>
      </c>
      <c r="D459" s="252" t="s">
        <v>3518</v>
      </c>
      <c r="E459" s="246" t="s">
        <v>19021</v>
      </c>
      <c r="F459" s="246">
        <v>1427702</v>
      </c>
      <c r="G459" s="2879" t="s">
        <v>3296</v>
      </c>
      <c r="H459" s="258"/>
      <c r="I459" s="1011"/>
      <c r="J459" s="378"/>
      <c r="K459" s="1816" t="s">
        <v>4207</v>
      </c>
      <c r="L459" s="253"/>
      <c r="M459" s="254"/>
      <c r="N459" s="255"/>
      <c r="O459" s="255"/>
      <c r="P459" s="256"/>
      <c r="Q459" s="253"/>
      <c r="R459" s="257"/>
      <c r="S459" s="253"/>
      <c r="T459" s="253"/>
      <c r="U459" s="258"/>
      <c r="V459" s="253"/>
      <c r="W459" s="259"/>
      <c r="X459" s="260"/>
      <c r="Y459" s="261"/>
      <c r="Z459" s="2508" t="s">
        <v>18986</v>
      </c>
      <c r="AA459" s="252"/>
      <c r="AB459" s="245"/>
      <c r="AC459" s="348">
        <f t="shared" si="36"/>
        <v>125</v>
      </c>
      <c r="AD459" s="28" t="s">
        <v>4239</v>
      </c>
      <c r="AE459" s="331" t="s">
        <v>698</v>
      </c>
      <c r="AF459" s="2158"/>
      <c r="AG459" s="2158"/>
      <c r="AH459" s="2158"/>
      <c r="AI459" s="2158"/>
      <c r="AJ459" s="341" t="s">
        <v>3297</v>
      </c>
      <c r="AK459" s="2551">
        <v>92</v>
      </c>
      <c r="AL459" s="2551"/>
      <c r="AM459" s="2551"/>
    </row>
    <row r="460" spans="1:39" s="249" customFormat="1" hidden="1">
      <c r="A460" s="236">
        <f t="shared" si="38"/>
        <v>11</v>
      </c>
      <c r="B460" s="1800" t="s">
        <v>3279</v>
      </c>
      <c r="C460" s="251" t="s">
        <v>3292</v>
      </c>
      <c r="D460" s="252" t="s">
        <v>3518</v>
      </c>
      <c r="E460" s="246" t="s">
        <v>19022</v>
      </c>
      <c r="F460" s="246">
        <v>1427704</v>
      </c>
      <c r="G460" s="2879" t="s">
        <v>3296</v>
      </c>
      <c r="H460" s="258"/>
      <c r="I460" s="1011"/>
      <c r="J460" s="378"/>
      <c r="K460" s="1816" t="s">
        <v>2416</v>
      </c>
      <c r="L460" s="253"/>
      <c r="M460" s="254"/>
      <c r="N460" s="255"/>
      <c r="O460" s="255"/>
      <c r="P460" s="256"/>
      <c r="Q460" s="253"/>
      <c r="R460" s="257"/>
      <c r="S460" s="253"/>
      <c r="T460" s="253"/>
      <c r="U460" s="258"/>
      <c r="V460" s="253"/>
      <c r="W460" s="259"/>
      <c r="X460" s="260"/>
      <c r="Y460" s="261"/>
      <c r="Z460" s="2508" t="s">
        <v>18986</v>
      </c>
      <c r="AA460" s="252"/>
      <c r="AB460" s="245"/>
      <c r="AC460" s="348">
        <f t="shared" si="36"/>
        <v>125</v>
      </c>
      <c r="AD460" s="28" t="s">
        <v>4239</v>
      </c>
      <c r="AE460" s="331" t="s">
        <v>698</v>
      </c>
      <c r="AF460" s="2158"/>
      <c r="AG460" s="2158"/>
      <c r="AH460" s="2158"/>
      <c r="AI460" s="2158"/>
      <c r="AJ460" s="341" t="s">
        <v>3298</v>
      </c>
      <c r="AK460" s="2551">
        <v>92</v>
      </c>
      <c r="AL460" s="2551"/>
      <c r="AM460" s="2551"/>
    </row>
    <row r="461" spans="1:39" s="249" customFormat="1" hidden="1">
      <c r="A461" s="236">
        <f t="shared" si="38"/>
        <v>12</v>
      </c>
      <c r="B461" s="1800" t="s">
        <v>3280</v>
      </c>
      <c r="C461" s="251" t="s">
        <v>3299</v>
      </c>
      <c r="D461" s="252" t="s">
        <v>3518</v>
      </c>
      <c r="E461" s="246" t="s">
        <v>19023</v>
      </c>
      <c r="F461" s="246">
        <v>1425948</v>
      </c>
      <c r="G461" s="2879" t="s">
        <v>3296</v>
      </c>
      <c r="H461" s="258"/>
      <c r="I461" s="1011"/>
      <c r="J461" s="378"/>
      <c r="K461" s="1816" t="s">
        <v>2405</v>
      </c>
      <c r="L461" s="253"/>
      <c r="M461" s="254"/>
      <c r="N461" s="255"/>
      <c r="O461" s="255"/>
      <c r="P461" s="256"/>
      <c r="Q461" s="253"/>
      <c r="R461" s="257"/>
      <c r="S461" s="253"/>
      <c r="T461" s="253"/>
      <c r="U461" s="258"/>
      <c r="V461" s="253"/>
      <c r="W461" s="259"/>
      <c r="X461" s="260"/>
      <c r="Y461" s="261"/>
      <c r="Z461" s="2508" t="s">
        <v>18986</v>
      </c>
      <c r="AA461" s="252"/>
      <c r="AB461" s="245"/>
      <c r="AC461" s="348">
        <f t="shared" si="36"/>
        <v>125</v>
      </c>
      <c r="AD461" s="28" t="s">
        <v>4239</v>
      </c>
      <c r="AE461" s="331" t="s">
        <v>698</v>
      </c>
      <c r="AF461" s="2158"/>
      <c r="AG461" s="2158"/>
      <c r="AH461" s="2158"/>
      <c r="AI461" s="2158"/>
      <c r="AJ461" s="341" t="s">
        <v>3300</v>
      </c>
      <c r="AK461" s="2551">
        <v>92</v>
      </c>
      <c r="AL461" s="2551"/>
      <c r="AM461" s="2551"/>
    </row>
    <row r="462" spans="1:39" s="249" customFormat="1" hidden="1">
      <c r="A462" s="236">
        <f t="shared" si="38"/>
        <v>13</v>
      </c>
      <c r="B462" s="1800" t="s">
        <v>3281</v>
      </c>
      <c r="C462" s="251" t="s">
        <v>3294</v>
      </c>
      <c r="D462" s="252" t="s">
        <v>3518</v>
      </c>
      <c r="E462" s="246" t="s">
        <v>19021</v>
      </c>
      <c r="F462" s="246">
        <v>1427703</v>
      </c>
      <c r="G462" s="2879" t="s">
        <v>3296</v>
      </c>
      <c r="H462" s="258"/>
      <c r="I462" s="1011"/>
      <c r="J462" s="378"/>
      <c r="K462" s="1816" t="s">
        <v>3373</v>
      </c>
      <c r="L462" s="253"/>
      <c r="M462" s="254"/>
      <c r="N462" s="255"/>
      <c r="O462" s="255"/>
      <c r="P462" s="256"/>
      <c r="Q462" s="253"/>
      <c r="R462" s="257"/>
      <c r="S462" s="253"/>
      <c r="T462" s="253"/>
      <c r="U462" s="258"/>
      <c r="V462" s="253"/>
      <c r="W462" s="259"/>
      <c r="X462" s="260"/>
      <c r="Y462" s="261"/>
      <c r="Z462" s="2508" t="s">
        <v>18986</v>
      </c>
      <c r="AA462" s="252"/>
      <c r="AB462" s="245"/>
      <c r="AC462" s="348">
        <f t="shared" si="36"/>
        <v>125</v>
      </c>
      <c r="AD462" s="28" t="s">
        <v>4239</v>
      </c>
      <c r="AE462" s="331" t="s">
        <v>698</v>
      </c>
      <c r="AF462" s="2158"/>
      <c r="AG462" s="2158"/>
      <c r="AH462" s="2158"/>
      <c r="AI462" s="2158"/>
      <c r="AJ462" s="341" t="s">
        <v>3301</v>
      </c>
      <c r="AK462" s="2551">
        <v>92</v>
      </c>
      <c r="AL462" s="2551"/>
      <c r="AM462" s="2551"/>
    </row>
    <row r="463" spans="1:39" s="249" customFormat="1" hidden="1">
      <c r="A463" s="236">
        <f t="shared" si="38"/>
        <v>14</v>
      </c>
      <c r="B463" s="1800" t="s">
        <v>3282</v>
      </c>
      <c r="C463" s="251" t="s">
        <v>3295</v>
      </c>
      <c r="D463" s="252" t="s">
        <v>3518</v>
      </c>
      <c r="E463" s="246" t="s">
        <v>19024</v>
      </c>
      <c r="F463" s="246">
        <v>1427073</v>
      </c>
      <c r="G463" s="2879" t="s">
        <v>3296</v>
      </c>
      <c r="H463" s="258"/>
      <c r="I463" s="1011"/>
      <c r="J463" s="378"/>
      <c r="K463" s="1816" t="s">
        <v>2405</v>
      </c>
      <c r="L463" s="253"/>
      <c r="M463" s="254"/>
      <c r="N463" s="255"/>
      <c r="O463" s="255"/>
      <c r="P463" s="256"/>
      <c r="Q463" s="253"/>
      <c r="R463" s="257"/>
      <c r="S463" s="253"/>
      <c r="T463" s="253"/>
      <c r="U463" s="258"/>
      <c r="V463" s="253"/>
      <c r="W463" s="259"/>
      <c r="X463" s="260"/>
      <c r="Y463" s="261"/>
      <c r="Z463" s="2508" t="s">
        <v>18986</v>
      </c>
      <c r="AA463" s="252"/>
      <c r="AB463" s="245"/>
      <c r="AC463" s="348">
        <f t="shared" si="36"/>
        <v>125</v>
      </c>
      <c r="AD463" s="28" t="s">
        <v>4239</v>
      </c>
      <c r="AE463" s="331" t="s">
        <v>698</v>
      </c>
      <c r="AF463" s="2158"/>
      <c r="AG463" s="2158"/>
      <c r="AH463" s="2158"/>
      <c r="AI463" s="2158"/>
      <c r="AJ463" s="341" t="s">
        <v>3302</v>
      </c>
      <c r="AK463" s="2551">
        <v>92</v>
      </c>
      <c r="AL463" s="2551"/>
      <c r="AM463" s="2551"/>
    </row>
    <row r="464" spans="1:39" s="249" customFormat="1" hidden="1">
      <c r="A464" s="236">
        <f t="shared" si="38"/>
        <v>15</v>
      </c>
      <c r="B464" s="1800" t="s">
        <v>3303</v>
      </c>
      <c r="C464" s="251" t="s">
        <v>3304</v>
      </c>
      <c r="D464" s="252" t="s">
        <v>3518</v>
      </c>
      <c r="E464" s="246" t="s">
        <v>19011</v>
      </c>
      <c r="F464" s="246"/>
      <c r="G464" s="2879" t="s">
        <v>3315</v>
      </c>
      <c r="H464" s="258" t="s">
        <v>18971</v>
      </c>
      <c r="I464" s="1011"/>
      <c r="J464" s="378"/>
      <c r="K464" s="1816" t="s">
        <v>2524</v>
      </c>
      <c r="L464" s="253" t="s">
        <v>285</v>
      </c>
      <c r="M464" s="254"/>
      <c r="N464" s="255"/>
      <c r="O464" s="255"/>
      <c r="P464" s="256"/>
      <c r="Q464" s="253"/>
      <c r="R464" s="257"/>
      <c r="S464" s="253"/>
      <c r="T464" s="253"/>
      <c r="U464" s="258"/>
      <c r="V464" s="253"/>
      <c r="W464" s="259"/>
      <c r="X464" s="260" t="s">
        <v>1381</v>
      </c>
      <c r="Y464" s="261" t="s">
        <v>3404</v>
      </c>
      <c r="Z464" s="2508" t="s">
        <v>18986</v>
      </c>
      <c r="AA464" s="252"/>
      <c r="AB464" s="245"/>
      <c r="AC464" s="348">
        <f t="shared" si="36"/>
        <v>125</v>
      </c>
      <c r="AD464" s="28" t="s">
        <v>4239</v>
      </c>
      <c r="AE464" s="331" t="s">
        <v>698</v>
      </c>
      <c r="AF464" s="2158"/>
      <c r="AG464" s="2158"/>
      <c r="AH464" s="2158"/>
      <c r="AI464" s="2158"/>
      <c r="AJ464" s="341" t="s">
        <v>2342</v>
      </c>
      <c r="AK464" s="2551">
        <v>92</v>
      </c>
      <c r="AL464" s="2551"/>
      <c r="AM464" s="2551"/>
    </row>
    <row r="465" spans="1:39" s="249" customFormat="1" hidden="1">
      <c r="A465" s="236">
        <f t="shared" si="38"/>
        <v>16</v>
      </c>
      <c r="B465" s="1800" t="s">
        <v>3305</v>
      </c>
      <c r="C465" s="251" t="s">
        <v>3306</v>
      </c>
      <c r="D465" s="252" t="s">
        <v>3518</v>
      </c>
      <c r="E465" s="246"/>
      <c r="F465" s="246"/>
      <c r="G465" s="2879" t="s">
        <v>3315</v>
      </c>
      <c r="H465" s="258" t="s">
        <v>18971</v>
      </c>
      <c r="I465" s="1011"/>
      <c r="J465" s="378"/>
      <c r="K465" s="1816" t="s">
        <v>2524</v>
      </c>
      <c r="L465" s="253" t="s">
        <v>285</v>
      </c>
      <c r="M465" s="254"/>
      <c r="N465" s="255"/>
      <c r="O465" s="255"/>
      <c r="P465" s="256"/>
      <c r="Q465" s="253"/>
      <c r="R465" s="257"/>
      <c r="S465" s="253"/>
      <c r="T465" s="253"/>
      <c r="U465" s="258"/>
      <c r="V465" s="253"/>
      <c r="W465" s="259"/>
      <c r="X465" s="260"/>
      <c r="Y465" s="261"/>
      <c r="Z465" s="2508" t="s">
        <v>18986</v>
      </c>
      <c r="AA465" s="252"/>
      <c r="AB465" s="245"/>
      <c r="AC465" s="348">
        <f t="shared" si="36"/>
        <v>125</v>
      </c>
      <c r="AD465" s="28" t="s">
        <v>4239</v>
      </c>
      <c r="AE465" s="331" t="s">
        <v>698</v>
      </c>
      <c r="AF465" s="2158"/>
      <c r="AG465" s="2158"/>
      <c r="AH465" s="2158"/>
      <c r="AI465" s="2158"/>
      <c r="AJ465" s="341" t="s">
        <v>2342</v>
      </c>
      <c r="AK465" s="2551">
        <v>92</v>
      </c>
      <c r="AL465" s="2551"/>
      <c r="AM465" s="2551"/>
    </row>
    <row r="466" spans="1:39" s="249" customFormat="1" hidden="1">
      <c r="A466" s="236">
        <f t="shared" si="38"/>
        <v>17</v>
      </c>
      <c r="B466" s="1800" t="s">
        <v>3307</v>
      </c>
      <c r="C466" s="251" t="s">
        <v>3308</v>
      </c>
      <c r="D466" s="252" t="s">
        <v>3518</v>
      </c>
      <c r="E466" s="246"/>
      <c r="F466" s="246"/>
      <c r="G466" s="2879" t="s">
        <v>3315</v>
      </c>
      <c r="H466" s="258"/>
      <c r="I466" s="1011"/>
      <c r="J466" s="378"/>
      <c r="K466" s="1816" t="s">
        <v>2524</v>
      </c>
      <c r="L466" s="253" t="s">
        <v>285</v>
      </c>
      <c r="M466" s="254"/>
      <c r="N466" s="255"/>
      <c r="O466" s="255"/>
      <c r="P466" s="256"/>
      <c r="Q466" s="253"/>
      <c r="R466" s="257"/>
      <c r="S466" s="253"/>
      <c r="T466" s="253"/>
      <c r="U466" s="258"/>
      <c r="V466" s="253"/>
      <c r="W466" s="259"/>
      <c r="X466" s="260"/>
      <c r="Y466" s="261"/>
      <c r="Z466" s="2508" t="s">
        <v>18986</v>
      </c>
      <c r="AA466" s="252"/>
      <c r="AB466" s="245"/>
      <c r="AC466" s="348">
        <f t="shared" si="36"/>
        <v>125</v>
      </c>
      <c r="AD466" s="28" t="s">
        <v>4239</v>
      </c>
      <c r="AE466" s="331" t="s">
        <v>698</v>
      </c>
      <c r="AF466" s="2158"/>
      <c r="AG466" s="2158"/>
      <c r="AH466" s="2158"/>
      <c r="AI466" s="2158"/>
      <c r="AJ466" s="341" t="s">
        <v>2343</v>
      </c>
      <c r="AK466" s="2551">
        <v>92</v>
      </c>
      <c r="AL466" s="2551"/>
      <c r="AM466" s="2551"/>
    </row>
    <row r="467" spans="1:39" s="249" customFormat="1" hidden="1">
      <c r="A467" s="236">
        <f t="shared" si="38"/>
        <v>18</v>
      </c>
      <c r="B467" s="1800" t="s">
        <v>3309</v>
      </c>
      <c r="C467" s="251" t="s">
        <v>3310</v>
      </c>
      <c r="D467" s="252" t="s">
        <v>3518</v>
      </c>
      <c r="E467" s="246"/>
      <c r="F467" s="246"/>
      <c r="G467" s="2879" t="s">
        <v>3315</v>
      </c>
      <c r="H467" s="258"/>
      <c r="I467" s="1011"/>
      <c r="J467" s="378"/>
      <c r="K467" s="1816" t="s">
        <v>2524</v>
      </c>
      <c r="L467" s="253" t="s">
        <v>285</v>
      </c>
      <c r="M467" s="254"/>
      <c r="N467" s="255"/>
      <c r="O467" s="255"/>
      <c r="P467" s="256"/>
      <c r="Q467" s="253"/>
      <c r="R467" s="257"/>
      <c r="S467" s="253"/>
      <c r="T467" s="253"/>
      <c r="U467" s="258"/>
      <c r="V467" s="253"/>
      <c r="W467" s="259"/>
      <c r="X467" s="260"/>
      <c r="Y467" s="261"/>
      <c r="Z467" s="2508" t="s">
        <v>18986</v>
      </c>
      <c r="AA467" s="252"/>
      <c r="AB467" s="245"/>
      <c r="AC467" s="348">
        <f t="shared" ref="AC467:AC533" si="39">IF(ISERROR(INDEX(data,MATCH(LEN(AE467),item,0),2))," ",INDEX(data,MATCH(LEN(AE467),item,0),2))</f>
        <v>125</v>
      </c>
      <c r="AD467" s="28" t="s">
        <v>4239</v>
      </c>
      <c r="AE467" s="331" t="s">
        <v>698</v>
      </c>
      <c r="AF467" s="2158"/>
      <c r="AG467" s="2158"/>
      <c r="AH467" s="2158"/>
      <c r="AI467" s="2158"/>
      <c r="AJ467" s="341" t="s">
        <v>2343</v>
      </c>
      <c r="AK467" s="2551">
        <v>92</v>
      </c>
      <c r="AL467" s="2551"/>
      <c r="AM467" s="2551"/>
    </row>
    <row r="468" spans="1:39" s="249" customFormat="1" hidden="1">
      <c r="A468" s="236">
        <f t="shared" si="38"/>
        <v>19</v>
      </c>
      <c r="B468" s="1800" t="s">
        <v>3311</v>
      </c>
      <c r="C468" s="251" t="s">
        <v>3312</v>
      </c>
      <c r="D468" s="252" t="s">
        <v>3518</v>
      </c>
      <c r="E468" s="246"/>
      <c r="F468" s="246"/>
      <c r="G468" s="2879" t="s">
        <v>3315</v>
      </c>
      <c r="H468" s="258"/>
      <c r="I468" s="1011"/>
      <c r="J468" s="378"/>
      <c r="K468" s="1816" t="s">
        <v>2524</v>
      </c>
      <c r="L468" s="253" t="s">
        <v>285</v>
      </c>
      <c r="M468" s="254"/>
      <c r="N468" s="255"/>
      <c r="O468" s="255"/>
      <c r="P468" s="256"/>
      <c r="Q468" s="253"/>
      <c r="R468" s="257"/>
      <c r="S468" s="253"/>
      <c r="T468" s="253"/>
      <c r="U468" s="258"/>
      <c r="V468" s="253"/>
      <c r="W468" s="259"/>
      <c r="X468" s="260"/>
      <c r="Y468" s="261"/>
      <c r="Z468" s="2508" t="s">
        <v>18986</v>
      </c>
      <c r="AA468" s="252"/>
      <c r="AB468" s="245"/>
      <c r="AC468" s="348">
        <f t="shared" si="39"/>
        <v>125</v>
      </c>
      <c r="AD468" s="28" t="s">
        <v>4239</v>
      </c>
      <c r="AE468" s="331" t="s">
        <v>698</v>
      </c>
      <c r="AF468" s="2158"/>
      <c r="AG468" s="2158"/>
      <c r="AH468" s="2158"/>
      <c r="AI468" s="2158"/>
      <c r="AJ468" s="341" t="s">
        <v>2344</v>
      </c>
      <c r="AK468" s="2551">
        <v>92</v>
      </c>
      <c r="AL468" s="2551"/>
      <c r="AM468" s="2551"/>
    </row>
    <row r="469" spans="1:39" s="249" customFormat="1" hidden="1">
      <c r="A469" s="236">
        <f t="shared" si="38"/>
        <v>20</v>
      </c>
      <c r="B469" s="1800" t="s">
        <v>3313</v>
      </c>
      <c r="C469" s="251" t="s">
        <v>3314</v>
      </c>
      <c r="D469" s="252" t="s">
        <v>3518</v>
      </c>
      <c r="E469" s="246"/>
      <c r="F469" s="246"/>
      <c r="G469" s="2879" t="s">
        <v>3315</v>
      </c>
      <c r="H469" s="258"/>
      <c r="I469" s="1011"/>
      <c r="J469" s="378"/>
      <c r="K469" s="1816" t="s">
        <v>2524</v>
      </c>
      <c r="L469" s="253" t="s">
        <v>285</v>
      </c>
      <c r="M469" s="254"/>
      <c r="N469" s="255"/>
      <c r="O469" s="255"/>
      <c r="P469" s="256"/>
      <c r="Q469" s="253"/>
      <c r="R469" s="257"/>
      <c r="S469" s="253"/>
      <c r="T469" s="253"/>
      <c r="U469" s="258"/>
      <c r="V469" s="253"/>
      <c r="W469" s="259"/>
      <c r="X469" s="260"/>
      <c r="Y469" s="261"/>
      <c r="Z469" s="2508" t="s">
        <v>18986</v>
      </c>
      <c r="AA469" s="252"/>
      <c r="AB469" s="245"/>
      <c r="AC469" s="348">
        <f t="shared" si="39"/>
        <v>125</v>
      </c>
      <c r="AD469" s="28" t="s">
        <v>4239</v>
      </c>
      <c r="AE469" s="331" t="s">
        <v>698</v>
      </c>
      <c r="AF469" s="2158"/>
      <c r="AG469" s="2158"/>
      <c r="AH469" s="2158"/>
      <c r="AI469" s="2158"/>
      <c r="AJ469" s="341" t="s">
        <v>2345</v>
      </c>
      <c r="AK469" s="2551">
        <v>92</v>
      </c>
      <c r="AL469" s="2551"/>
      <c r="AM469" s="2551"/>
    </row>
    <row r="470" spans="1:39" s="249" customFormat="1" hidden="1">
      <c r="A470" s="236">
        <f t="shared" si="38"/>
        <v>21</v>
      </c>
      <c r="B470" s="1800" t="s">
        <v>2346</v>
      </c>
      <c r="C470" s="251" t="s">
        <v>2442</v>
      </c>
      <c r="D470" s="252" t="s">
        <v>3518</v>
      </c>
      <c r="E470" s="246"/>
      <c r="F470" s="246"/>
      <c r="G470" s="2879" t="s">
        <v>641</v>
      </c>
      <c r="H470" s="258"/>
      <c r="I470" s="1011"/>
      <c r="J470" s="378"/>
      <c r="K470" s="1816" t="s">
        <v>3401</v>
      </c>
      <c r="L470" s="253">
        <v>230</v>
      </c>
      <c r="M470" s="254"/>
      <c r="N470" s="255"/>
      <c r="O470" s="255"/>
      <c r="P470" s="256"/>
      <c r="Q470" s="253"/>
      <c r="R470" s="257"/>
      <c r="S470" s="253"/>
      <c r="T470" s="253"/>
      <c r="U470" s="258"/>
      <c r="V470" s="253"/>
      <c r="W470" s="259"/>
      <c r="X470" s="260"/>
      <c r="Y470" s="261"/>
      <c r="Z470" s="2508" t="s">
        <v>18986</v>
      </c>
      <c r="AA470" s="252"/>
      <c r="AB470" s="245"/>
      <c r="AC470" s="348">
        <f t="shared" si="39"/>
        <v>25</v>
      </c>
      <c r="AD470" s="28" t="s">
        <v>4239</v>
      </c>
      <c r="AE470" s="331" t="s">
        <v>694</v>
      </c>
      <c r="AF470" s="2158"/>
      <c r="AG470" s="2158"/>
      <c r="AH470" s="2158"/>
      <c r="AI470" s="2158"/>
      <c r="AJ470" s="341"/>
      <c r="AK470" s="2551">
        <v>92</v>
      </c>
      <c r="AL470" s="2551"/>
      <c r="AM470" s="2551"/>
    </row>
    <row r="471" spans="1:39" s="249" customFormat="1" hidden="1">
      <c r="A471" s="236">
        <f t="shared" si="38"/>
        <v>22</v>
      </c>
      <c r="B471" s="1800" t="s">
        <v>2443</v>
      </c>
      <c r="C471" s="251" t="s">
        <v>2444</v>
      </c>
      <c r="D471" s="252" t="s">
        <v>3518</v>
      </c>
      <c r="E471" s="246"/>
      <c r="F471" s="246"/>
      <c r="G471" s="2879" t="s">
        <v>641</v>
      </c>
      <c r="H471" s="258"/>
      <c r="I471" s="1011"/>
      <c r="J471" s="378"/>
      <c r="K471" s="1816" t="s">
        <v>3401</v>
      </c>
      <c r="L471" s="253">
        <v>200</v>
      </c>
      <c r="M471" s="254"/>
      <c r="N471" s="255"/>
      <c r="O471" s="255"/>
      <c r="P471" s="256"/>
      <c r="Q471" s="253"/>
      <c r="R471" s="257"/>
      <c r="S471" s="253"/>
      <c r="T471" s="253"/>
      <c r="U471" s="258"/>
      <c r="V471" s="253"/>
      <c r="W471" s="259"/>
      <c r="X471" s="260"/>
      <c r="Y471" s="261"/>
      <c r="Z471" s="2508" t="s">
        <v>18986</v>
      </c>
      <c r="AA471" s="252" t="s">
        <v>3631</v>
      </c>
      <c r="AB471" s="245"/>
      <c r="AC471" s="348">
        <f t="shared" si="39"/>
        <v>25</v>
      </c>
      <c r="AD471" s="28" t="s">
        <v>4239</v>
      </c>
      <c r="AE471" s="331" t="s">
        <v>694</v>
      </c>
      <c r="AF471" s="2158"/>
      <c r="AG471" s="2158"/>
      <c r="AH471" s="2158"/>
      <c r="AI471" s="2158"/>
      <c r="AJ471" s="341"/>
      <c r="AK471" s="2551">
        <v>92</v>
      </c>
      <c r="AL471" s="2551"/>
      <c r="AM471" s="2551"/>
    </row>
    <row r="472" spans="1:39" s="249" customFormat="1" hidden="1">
      <c r="A472" s="236">
        <f t="shared" si="38"/>
        <v>23</v>
      </c>
      <c r="B472" s="1800" t="s">
        <v>2445</v>
      </c>
      <c r="C472" s="251" t="s">
        <v>2446</v>
      </c>
      <c r="D472" s="252" t="s">
        <v>3518</v>
      </c>
      <c r="E472" s="246" t="s">
        <v>19121</v>
      </c>
      <c r="F472" s="246"/>
      <c r="G472" s="2879" t="s">
        <v>3581</v>
      </c>
      <c r="H472" s="258"/>
      <c r="I472" s="1011"/>
      <c r="J472" s="378"/>
      <c r="K472" s="1816" t="s">
        <v>3401</v>
      </c>
      <c r="L472" s="253">
        <v>130</v>
      </c>
      <c r="M472" s="254">
        <v>21</v>
      </c>
      <c r="N472" s="255"/>
      <c r="O472" s="255"/>
      <c r="P472" s="256"/>
      <c r="Q472" s="253"/>
      <c r="R472" s="257"/>
      <c r="S472" s="253"/>
      <c r="T472" s="253"/>
      <c r="U472" s="258"/>
      <c r="V472" s="253"/>
      <c r="W472" s="259"/>
      <c r="X472" s="260"/>
      <c r="Y472" s="261"/>
      <c r="Z472" s="2508" t="s">
        <v>18986</v>
      </c>
      <c r="AA472" s="252" t="s">
        <v>11847</v>
      </c>
      <c r="AB472" s="245"/>
      <c r="AC472" s="348">
        <f t="shared" si="39"/>
        <v>125</v>
      </c>
      <c r="AD472" s="28" t="s">
        <v>4239</v>
      </c>
      <c r="AE472" s="331" t="s">
        <v>698</v>
      </c>
      <c r="AF472" s="2158"/>
      <c r="AG472" s="2158"/>
      <c r="AH472" s="2158"/>
      <c r="AI472" s="2158"/>
      <c r="AJ472" s="341"/>
      <c r="AK472" s="2551">
        <v>92</v>
      </c>
      <c r="AL472" s="2551"/>
      <c r="AM472" s="2551"/>
    </row>
    <row r="473" spans="1:39" s="249" customFormat="1" hidden="1">
      <c r="A473" s="236">
        <f t="shared" si="38"/>
        <v>24</v>
      </c>
      <c r="B473" s="1800" t="s">
        <v>16303</v>
      </c>
      <c r="C473" s="251" t="s">
        <v>654</v>
      </c>
      <c r="D473" s="252" t="s">
        <v>3518</v>
      </c>
      <c r="E473" s="246" t="s">
        <v>6337</v>
      </c>
      <c r="F473" s="246" t="s">
        <v>19008</v>
      </c>
      <c r="G473" s="2879" t="s">
        <v>3581</v>
      </c>
      <c r="H473" s="258" t="s">
        <v>19009</v>
      </c>
      <c r="I473" s="1011" t="s">
        <v>19010</v>
      </c>
      <c r="J473" s="378"/>
      <c r="K473" s="1816" t="s">
        <v>3373</v>
      </c>
      <c r="L473" s="253">
        <v>230</v>
      </c>
      <c r="M473" s="254">
        <v>16</v>
      </c>
      <c r="N473" s="255"/>
      <c r="O473" s="255"/>
      <c r="P473" s="256"/>
      <c r="Q473" s="253"/>
      <c r="R473" s="257"/>
      <c r="S473" s="253"/>
      <c r="T473" s="253"/>
      <c r="U473" s="258"/>
      <c r="V473" s="253"/>
      <c r="W473" s="259" t="s">
        <v>19007</v>
      </c>
      <c r="X473" s="260">
        <v>8</v>
      </c>
      <c r="Y473" s="261" t="s">
        <v>2662</v>
      </c>
      <c r="Z473" s="2508" t="s">
        <v>18986</v>
      </c>
      <c r="AA473" s="252" t="s">
        <v>3631</v>
      </c>
      <c r="AB473" s="245"/>
      <c r="AC473" s="348">
        <f t="shared" si="39"/>
        <v>125</v>
      </c>
      <c r="AD473" s="28" t="s">
        <v>4239</v>
      </c>
      <c r="AE473" s="331" t="s">
        <v>698</v>
      </c>
      <c r="AF473" s="2158"/>
      <c r="AG473" s="2158"/>
      <c r="AH473" s="2158"/>
      <c r="AI473" s="2158"/>
      <c r="AJ473" s="341"/>
      <c r="AK473" s="2551">
        <v>92</v>
      </c>
      <c r="AL473" s="2551"/>
      <c r="AM473" s="2551"/>
    </row>
    <row r="474" spans="1:39" s="2551" customFormat="1" hidden="1">
      <c r="A474" s="236">
        <f t="shared" si="38"/>
        <v>25</v>
      </c>
      <c r="B474" s="1794" t="s">
        <v>19130</v>
      </c>
      <c r="C474" s="28" t="s">
        <v>19131</v>
      </c>
      <c r="D474" s="28" t="s">
        <v>3356</v>
      </c>
      <c r="E474" s="129" t="s">
        <v>19132</v>
      </c>
      <c r="F474" s="129"/>
      <c r="G474" s="165"/>
      <c r="H474" s="29"/>
      <c r="I474" s="1825"/>
      <c r="J474" s="192"/>
      <c r="K474" s="167"/>
      <c r="L474" s="181"/>
      <c r="M474" s="173">
        <v>2.2000000000000002</v>
      </c>
      <c r="N474" s="175">
        <v>3.15</v>
      </c>
      <c r="O474" s="175">
        <v>2.2000000000000002</v>
      </c>
      <c r="P474" s="29" t="s">
        <v>4494</v>
      </c>
      <c r="Q474" s="34"/>
      <c r="R474" s="186"/>
      <c r="S474" s="181"/>
      <c r="T474" s="181"/>
      <c r="U474" s="181"/>
      <c r="V474" s="181"/>
      <c r="W474" s="33" t="s">
        <v>2544</v>
      </c>
      <c r="X474" s="187"/>
      <c r="Y474" s="28"/>
      <c r="Z474" s="2478"/>
      <c r="AA474" s="44" t="s">
        <v>272</v>
      </c>
      <c r="AB474" s="28"/>
      <c r="AC474" s="348" t="str">
        <f>IF(ISERROR(INDEX(data,MATCH(LEN(AE474),item,0),2))," ",INDEX(data,MATCH(LEN(AE474),item,0),2))</f>
        <v xml:space="preserve"> </v>
      </c>
      <c r="AD474" s="28" t="s">
        <v>4239</v>
      </c>
      <c r="AE474" s="333"/>
      <c r="AF474" s="2158"/>
      <c r="AG474" s="2158"/>
      <c r="AH474" s="2158"/>
      <c r="AI474" s="2158"/>
      <c r="AJ474" s="125" t="s">
        <v>19133</v>
      </c>
    </row>
    <row r="475" spans="1:39" s="249" customFormat="1" hidden="1">
      <c r="A475" s="236"/>
      <c r="B475" s="250"/>
      <c r="C475" s="251"/>
      <c r="D475" s="252"/>
      <c r="E475" s="246"/>
      <c r="F475" s="246"/>
      <c r="G475" s="2879"/>
      <c r="H475" s="258"/>
      <c r="I475" s="1011"/>
      <c r="J475" s="378"/>
      <c r="K475" s="1816"/>
      <c r="L475" s="253"/>
      <c r="M475" s="254"/>
      <c r="N475" s="255"/>
      <c r="O475" s="255"/>
      <c r="P475" s="256"/>
      <c r="Q475" s="253"/>
      <c r="R475" s="257"/>
      <c r="S475" s="253"/>
      <c r="T475" s="253"/>
      <c r="U475" s="258"/>
      <c r="V475" s="253"/>
      <c r="W475" s="259"/>
      <c r="X475" s="260"/>
      <c r="Y475" s="261"/>
      <c r="Z475" s="2492"/>
      <c r="AA475" s="252"/>
      <c r="AB475" s="245"/>
      <c r="AC475" s="348" t="str">
        <f t="shared" si="39"/>
        <v xml:space="preserve"> </v>
      </c>
      <c r="AD475" s="245"/>
      <c r="AE475" s="339"/>
      <c r="AF475" s="2158"/>
      <c r="AG475" s="2158"/>
      <c r="AH475" s="2158"/>
      <c r="AI475" s="2158"/>
      <c r="AJ475" s="341"/>
      <c r="AK475" s="2551"/>
      <c r="AL475" s="2551"/>
      <c r="AM475" s="2551"/>
    </row>
    <row r="476" spans="1:39" s="249" customFormat="1" hidden="1">
      <c r="A476" s="2454" t="s">
        <v>4898</v>
      </c>
      <c r="B476" s="2569"/>
      <c r="C476" s="224"/>
      <c r="D476" s="224"/>
      <c r="E476" s="1636"/>
      <c r="F476" s="1636"/>
      <c r="G476" s="2890"/>
      <c r="H476" s="229"/>
      <c r="I476" s="1832"/>
      <c r="J476" s="1822"/>
      <c r="K476" s="225"/>
      <c r="L476" s="226"/>
      <c r="M476" s="227"/>
      <c r="N476" s="228"/>
      <c r="O476" s="228"/>
      <c r="P476" s="229"/>
      <c r="Q476" s="226"/>
      <c r="R476" s="230"/>
      <c r="S476" s="226"/>
      <c r="T476" s="226"/>
      <c r="U476" s="231"/>
      <c r="V476" s="226"/>
      <c r="W476" s="232"/>
      <c r="X476" s="233"/>
      <c r="Y476" s="234"/>
      <c r="Z476" s="2493"/>
      <c r="AA476" s="224"/>
      <c r="AB476" s="356"/>
      <c r="AC476" s="357" t="str">
        <f t="shared" si="39"/>
        <v xml:space="preserve"> </v>
      </c>
      <c r="AD476" s="356"/>
      <c r="AE476" s="338"/>
      <c r="AF476" s="2158"/>
      <c r="AG476" s="2158"/>
      <c r="AH476" s="2158"/>
      <c r="AI476" s="2158"/>
      <c r="AJ476" s="358"/>
      <c r="AK476" s="2551"/>
      <c r="AL476" s="2551"/>
      <c r="AM476" s="2551"/>
    </row>
    <row r="477" spans="1:39" s="249" customFormat="1" hidden="1">
      <c r="A477" s="236">
        <v>1</v>
      </c>
      <c r="B477" s="1800" t="s">
        <v>16304</v>
      </c>
      <c r="C477" s="929" t="s">
        <v>17478</v>
      </c>
      <c r="D477" s="252" t="s">
        <v>2449</v>
      </c>
      <c r="E477" s="246" t="s">
        <v>334</v>
      </c>
      <c r="F477" s="246" t="s">
        <v>19311</v>
      </c>
      <c r="G477" s="2879" t="s">
        <v>19027</v>
      </c>
      <c r="H477" s="258"/>
      <c r="I477" s="1011"/>
      <c r="J477" s="378"/>
      <c r="K477" s="263" t="s">
        <v>3401</v>
      </c>
      <c r="L477" s="253">
        <v>133.54</v>
      </c>
      <c r="M477" s="254">
        <v>3.5</v>
      </c>
      <c r="N477" s="255" t="s">
        <v>2524</v>
      </c>
      <c r="O477" s="255" t="s">
        <v>2524</v>
      </c>
      <c r="P477" s="256" t="s">
        <v>2524</v>
      </c>
      <c r="Q477" s="253" t="s">
        <v>2524</v>
      </c>
      <c r="R477" s="257" t="s">
        <v>2524</v>
      </c>
      <c r="S477" s="253" t="s">
        <v>2524</v>
      </c>
      <c r="T477" s="253" t="s">
        <v>2524</v>
      </c>
      <c r="U477" s="258" t="s">
        <v>2524</v>
      </c>
      <c r="V477" s="253" t="s">
        <v>3402</v>
      </c>
      <c r="W477" s="259" t="s">
        <v>3403</v>
      </c>
      <c r="X477" s="260" t="s">
        <v>3402</v>
      </c>
      <c r="Y477" s="261" t="s">
        <v>3404</v>
      </c>
      <c r="Z477" s="2508" t="s">
        <v>18986</v>
      </c>
      <c r="AA477" s="252" t="s">
        <v>3631</v>
      </c>
      <c r="AB477" s="245"/>
      <c r="AC477" s="348" t="str">
        <f t="shared" si="39"/>
        <v xml:space="preserve"> </v>
      </c>
      <c r="AD477" s="245" t="s">
        <v>4849</v>
      </c>
      <c r="AE477" s="339"/>
      <c r="AF477" s="2158"/>
      <c r="AG477" s="2158"/>
      <c r="AH477" s="2158"/>
      <c r="AI477" s="2158"/>
      <c r="AJ477" s="358" t="s">
        <v>19028</v>
      </c>
      <c r="AK477" s="2551">
        <v>7</v>
      </c>
      <c r="AL477" s="2551"/>
      <c r="AM477" s="2551"/>
    </row>
    <row r="478" spans="1:39" s="249" customFormat="1" hidden="1">
      <c r="A478" s="236">
        <f>1+A477</f>
        <v>2</v>
      </c>
      <c r="B478" s="1800" t="s">
        <v>16305</v>
      </c>
      <c r="C478" s="929" t="s">
        <v>17479</v>
      </c>
      <c r="D478" s="252" t="s">
        <v>2450</v>
      </c>
      <c r="E478" s="246" t="s">
        <v>19019</v>
      </c>
      <c r="F478" s="246"/>
      <c r="G478" s="2879" t="s">
        <v>4601</v>
      </c>
      <c r="H478" s="258"/>
      <c r="I478" s="1011"/>
      <c r="J478" s="378"/>
      <c r="K478" s="1816" t="s">
        <v>3406</v>
      </c>
      <c r="L478" s="253">
        <v>0.89</v>
      </c>
      <c r="M478" s="254">
        <v>4.43</v>
      </c>
      <c r="N478" s="255" t="s">
        <v>2524</v>
      </c>
      <c r="O478" s="255">
        <v>78.78</v>
      </c>
      <c r="P478" s="256" t="s">
        <v>1374</v>
      </c>
      <c r="Q478" s="253" t="s">
        <v>2524</v>
      </c>
      <c r="R478" s="257" t="s">
        <v>2524</v>
      </c>
      <c r="S478" s="253" t="s">
        <v>2524</v>
      </c>
      <c r="T478" s="253" t="s">
        <v>2524</v>
      </c>
      <c r="U478" s="258" t="s">
        <v>2524</v>
      </c>
      <c r="V478" s="253" t="s">
        <v>3407</v>
      </c>
      <c r="W478" s="259" t="s">
        <v>3408</v>
      </c>
      <c r="X478" s="260" t="s">
        <v>3407</v>
      </c>
      <c r="Y478" s="261" t="s">
        <v>3409</v>
      </c>
      <c r="Z478" s="2508" t="s">
        <v>18986</v>
      </c>
      <c r="AA478" s="252" t="s">
        <v>3631</v>
      </c>
      <c r="AB478" s="245"/>
      <c r="AC478" s="348">
        <f t="shared" si="39"/>
        <v>5</v>
      </c>
      <c r="AD478" s="245" t="s">
        <v>4849</v>
      </c>
      <c r="AE478" s="339" t="s">
        <v>1527</v>
      </c>
      <c r="AF478" s="2158"/>
      <c r="AG478" s="2158"/>
      <c r="AH478" s="2158"/>
      <c r="AI478" s="2158"/>
      <c r="AJ478" s="358" t="s">
        <v>335</v>
      </c>
      <c r="AK478" s="2551">
        <v>7</v>
      </c>
      <c r="AL478" s="2551"/>
      <c r="AM478" s="2551"/>
    </row>
    <row r="479" spans="1:39" s="249" customFormat="1" hidden="1">
      <c r="A479" s="236">
        <f>1+A478</f>
        <v>3</v>
      </c>
      <c r="B479" s="1800" t="s">
        <v>16306</v>
      </c>
      <c r="C479" s="929" t="s">
        <v>17480</v>
      </c>
      <c r="D479" s="252" t="s">
        <v>2451</v>
      </c>
      <c r="E479" s="246" t="s">
        <v>13330</v>
      </c>
      <c r="F479" s="246"/>
      <c r="G479" s="2879" t="s">
        <v>3581</v>
      </c>
      <c r="H479" s="258"/>
      <c r="I479" s="1011"/>
      <c r="J479" s="378"/>
      <c r="K479" s="1816" t="s">
        <v>2835</v>
      </c>
      <c r="L479" s="253">
        <v>17.2</v>
      </c>
      <c r="M479" s="254">
        <v>24.27</v>
      </c>
      <c r="N479" s="255">
        <v>6000</v>
      </c>
      <c r="O479" s="255">
        <v>4170</v>
      </c>
      <c r="P479" s="256" t="s">
        <v>1374</v>
      </c>
      <c r="Q479" s="253" t="s">
        <v>2524</v>
      </c>
      <c r="R479" s="257" t="s">
        <v>2524</v>
      </c>
      <c r="S479" s="253" t="s">
        <v>2524</v>
      </c>
      <c r="T479" s="253" t="s">
        <v>2524</v>
      </c>
      <c r="U479" s="258" t="s">
        <v>2524</v>
      </c>
      <c r="V479" s="253" t="s">
        <v>3407</v>
      </c>
      <c r="W479" s="259" t="s">
        <v>18918</v>
      </c>
      <c r="X479" s="260" t="s">
        <v>3407</v>
      </c>
      <c r="Y479" s="261" t="s">
        <v>3409</v>
      </c>
      <c r="Z479" s="2508" t="s">
        <v>18986</v>
      </c>
      <c r="AA479" s="252" t="s">
        <v>3631</v>
      </c>
      <c r="AB479" s="245"/>
      <c r="AC479" s="348">
        <f t="shared" si="39"/>
        <v>5</v>
      </c>
      <c r="AD479" s="245" t="s">
        <v>4849</v>
      </c>
      <c r="AE479" s="339" t="s">
        <v>1527</v>
      </c>
      <c r="AF479" s="2158"/>
      <c r="AG479" s="2158"/>
      <c r="AH479" s="2158"/>
      <c r="AI479" s="2158"/>
      <c r="AJ479" s="358" t="s">
        <v>18917</v>
      </c>
      <c r="AK479" s="2551">
        <v>7</v>
      </c>
      <c r="AL479" s="2551"/>
      <c r="AM479" s="2551"/>
    </row>
    <row r="480" spans="1:39" s="249" customFormat="1" hidden="1">
      <c r="A480" s="236">
        <f t="shared" si="38"/>
        <v>4</v>
      </c>
      <c r="B480" s="1800" t="s">
        <v>16307</v>
      </c>
      <c r="C480" s="929" t="s">
        <v>17481</v>
      </c>
      <c r="D480" s="252" t="s">
        <v>2451</v>
      </c>
      <c r="E480" s="246" t="s">
        <v>19019</v>
      </c>
      <c r="F480" s="246"/>
      <c r="G480" s="2879" t="s">
        <v>4601</v>
      </c>
      <c r="H480" s="258"/>
      <c r="I480" s="1011"/>
      <c r="J480" s="378"/>
      <c r="K480" s="1816" t="s">
        <v>3406</v>
      </c>
      <c r="L480" s="253" t="s">
        <v>3410</v>
      </c>
      <c r="M480" s="254">
        <v>1.29</v>
      </c>
      <c r="N480" s="255" t="s">
        <v>2524</v>
      </c>
      <c r="O480" s="255">
        <v>1158.28</v>
      </c>
      <c r="P480" s="256" t="s">
        <v>1374</v>
      </c>
      <c r="Q480" s="253" t="s">
        <v>2524</v>
      </c>
      <c r="R480" s="257" t="s">
        <v>2524</v>
      </c>
      <c r="S480" s="253" t="s">
        <v>2524</v>
      </c>
      <c r="T480" s="253" t="s">
        <v>2524</v>
      </c>
      <c r="U480" s="258" t="s">
        <v>2524</v>
      </c>
      <c r="V480" s="253" t="s">
        <v>3407</v>
      </c>
      <c r="W480" s="259" t="s">
        <v>19289</v>
      </c>
      <c r="X480" s="260" t="s">
        <v>1381</v>
      </c>
      <c r="Y480" s="261" t="s">
        <v>3409</v>
      </c>
      <c r="Z480" s="2508" t="s">
        <v>18986</v>
      </c>
      <c r="AA480" s="252" t="s">
        <v>3631</v>
      </c>
      <c r="AB480" s="245"/>
      <c r="AC480" s="348">
        <f t="shared" si="39"/>
        <v>5</v>
      </c>
      <c r="AD480" s="245" t="s">
        <v>4849</v>
      </c>
      <c r="AE480" s="339" t="s">
        <v>1527</v>
      </c>
      <c r="AF480" s="2158"/>
      <c r="AG480" s="2158"/>
      <c r="AH480" s="2158"/>
      <c r="AI480" s="2158"/>
      <c r="AJ480" s="358" t="s">
        <v>335</v>
      </c>
      <c r="AK480" s="2551">
        <v>7</v>
      </c>
      <c r="AL480" s="2551"/>
      <c r="AM480" s="2551"/>
    </row>
    <row r="481" spans="1:39" s="249" customFormat="1" hidden="1">
      <c r="A481" s="236">
        <f t="shared" si="38"/>
        <v>5</v>
      </c>
      <c r="B481" s="1800" t="s">
        <v>16308</v>
      </c>
      <c r="C481" s="929" t="s">
        <v>17482</v>
      </c>
      <c r="D481" s="252" t="s">
        <v>2451</v>
      </c>
      <c r="E481" s="246" t="s">
        <v>19019</v>
      </c>
      <c r="F481" s="246"/>
      <c r="G481" s="2879" t="s">
        <v>4601</v>
      </c>
      <c r="H481" s="258"/>
      <c r="I481" s="1011"/>
      <c r="J481" s="378"/>
      <c r="K481" s="1816" t="s">
        <v>3406</v>
      </c>
      <c r="L481" s="253">
        <v>2</v>
      </c>
      <c r="M481" s="254">
        <v>4.62</v>
      </c>
      <c r="N481" s="255" t="s">
        <v>2524</v>
      </c>
      <c r="O481" s="255">
        <v>1479.05</v>
      </c>
      <c r="P481" s="256" t="s">
        <v>1374</v>
      </c>
      <c r="Q481" s="253" t="s">
        <v>2524</v>
      </c>
      <c r="R481" s="257" t="s">
        <v>2524</v>
      </c>
      <c r="S481" s="253" t="s">
        <v>2524</v>
      </c>
      <c r="T481" s="253" t="s">
        <v>2524</v>
      </c>
      <c r="U481" s="258" t="s">
        <v>2524</v>
      </c>
      <c r="V481" s="253" t="s">
        <v>1381</v>
      </c>
      <c r="W481" s="259" t="s">
        <v>19289</v>
      </c>
      <c r="X481" s="260" t="s">
        <v>1381</v>
      </c>
      <c r="Y481" s="261" t="s">
        <v>3409</v>
      </c>
      <c r="Z481" s="2508" t="s">
        <v>18986</v>
      </c>
      <c r="AA481" s="252" t="s">
        <v>3631</v>
      </c>
      <c r="AB481" s="245"/>
      <c r="AC481" s="348">
        <f t="shared" si="39"/>
        <v>5</v>
      </c>
      <c r="AD481" s="245" t="s">
        <v>4849</v>
      </c>
      <c r="AE481" s="339" t="s">
        <v>1527</v>
      </c>
      <c r="AF481" s="2158"/>
      <c r="AG481" s="2158"/>
      <c r="AH481" s="2158"/>
      <c r="AI481" s="2158"/>
      <c r="AJ481" s="358" t="s">
        <v>335</v>
      </c>
      <c r="AK481" s="2551">
        <v>7</v>
      </c>
      <c r="AL481" s="2551"/>
      <c r="AM481" s="2551"/>
    </row>
    <row r="482" spans="1:39" s="249" customFormat="1" hidden="1">
      <c r="A482" s="236">
        <f t="shared" si="38"/>
        <v>6</v>
      </c>
      <c r="B482" s="1800" t="s">
        <v>16309</v>
      </c>
      <c r="C482" s="929" t="s">
        <v>17483</v>
      </c>
      <c r="D482" s="252" t="s">
        <v>2452</v>
      </c>
      <c r="E482" s="246"/>
      <c r="F482" s="246"/>
      <c r="G482" s="2879" t="s">
        <v>4537</v>
      </c>
      <c r="H482" s="258"/>
      <c r="I482" s="1011"/>
      <c r="J482" s="378"/>
      <c r="K482" s="1816" t="s">
        <v>3401</v>
      </c>
      <c r="L482" s="253">
        <v>133.54</v>
      </c>
      <c r="M482" s="254">
        <v>3.5</v>
      </c>
      <c r="N482" s="255" t="s">
        <v>2524</v>
      </c>
      <c r="O482" s="255">
        <v>2306.69</v>
      </c>
      <c r="P482" s="256" t="s">
        <v>1374</v>
      </c>
      <c r="Q482" s="253" t="s">
        <v>2524</v>
      </c>
      <c r="R482" s="257" t="s">
        <v>2524</v>
      </c>
      <c r="S482" s="253" t="s">
        <v>2524</v>
      </c>
      <c r="T482" s="253" t="s">
        <v>2524</v>
      </c>
      <c r="U482" s="258" t="s">
        <v>2524</v>
      </c>
      <c r="V482" s="253" t="s">
        <v>954</v>
      </c>
      <c r="W482" s="259" t="s">
        <v>955</v>
      </c>
      <c r="X482" s="260" t="s">
        <v>3407</v>
      </c>
      <c r="Y482" s="261" t="s">
        <v>956</v>
      </c>
      <c r="Z482" s="2508" t="s">
        <v>18986</v>
      </c>
      <c r="AA482" s="252" t="s">
        <v>3631</v>
      </c>
      <c r="AB482" s="245"/>
      <c r="AC482" s="348">
        <f t="shared" si="39"/>
        <v>5</v>
      </c>
      <c r="AD482" s="245" t="s">
        <v>4849</v>
      </c>
      <c r="AE482" s="339" t="s">
        <v>1527</v>
      </c>
      <c r="AF482" s="2158"/>
      <c r="AG482" s="2158"/>
      <c r="AH482" s="2158"/>
      <c r="AI482" s="2158"/>
      <c r="AJ482" s="358" t="s">
        <v>336</v>
      </c>
      <c r="AK482" s="2551">
        <v>7</v>
      </c>
      <c r="AL482" s="2551"/>
      <c r="AM482" s="2551"/>
    </row>
    <row r="483" spans="1:39" s="249" customFormat="1" hidden="1">
      <c r="A483" s="236">
        <f t="shared" si="38"/>
        <v>7</v>
      </c>
      <c r="B483" s="1800" t="s">
        <v>16310</v>
      </c>
      <c r="C483" s="929" t="s">
        <v>17484</v>
      </c>
      <c r="D483" s="252" t="s">
        <v>2452</v>
      </c>
      <c r="E483" s="246"/>
      <c r="F483" s="246"/>
      <c r="G483" s="2879" t="s">
        <v>4537</v>
      </c>
      <c r="H483" s="258"/>
      <c r="I483" s="1011"/>
      <c r="J483" s="378"/>
      <c r="K483" s="1816" t="s">
        <v>3401</v>
      </c>
      <c r="L483" s="253">
        <v>133.54</v>
      </c>
      <c r="M483" s="254">
        <v>3.5</v>
      </c>
      <c r="N483" s="255" t="s">
        <v>2524</v>
      </c>
      <c r="O483" s="255">
        <v>2306.69</v>
      </c>
      <c r="P483" s="256" t="s">
        <v>1374</v>
      </c>
      <c r="Q483" s="253" t="s">
        <v>2524</v>
      </c>
      <c r="R483" s="257" t="s">
        <v>2524</v>
      </c>
      <c r="S483" s="253" t="s">
        <v>2524</v>
      </c>
      <c r="T483" s="253" t="s">
        <v>2524</v>
      </c>
      <c r="U483" s="258" t="s">
        <v>2524</v>
      </c>
      <c r="V483" s="253" t="s">
        <v>954</v>
      </c>
      <c r="W483" s="259" t="s">
        <v>955</v>
      </c>
      <c r="X483" s="260" t="s">
        <v>1381</v>
      </c>
      <c r="Y483" s="261" t="s">
        <v>956</v>
      </c>
      <c r="Z483" s="2508" t="s">
        <v>18986</v>
      </c>
      <c r="AA483" s="252" t="s">
        <v>3631</v>
      </c>
      <c r="AB483" s="245"/>
      <c r="AC483" s="348">
        <f t="shared" si="39"/>
        <v>5</v>
      </c>
      <c r="AD483" s="245" t="s">
        <v>4849</v>
      </c>
      <c r="AE483" s="339" t="s">
        <v>1527</v>
      </c>
      <c r="AF483" s="2158"/>
      <c r="AG483" s="2158"/>
      <c r="AH483" s="2158"/>
      <c r="AI483" s="2158"/>
      <c r="AJ483" s="358" t="s">
        <v>336</v>
      </c>
      <c r="AK483" s="2551">
        <v>7</v>
      </c>
      <c r="AL483" s="2551"/>
      <c r="AM483" s="2551"/>
    </row>
    <row r="484" spans="1:39" s="249" customFormat="1" hidden="1">
      <c r="A484" s="236">
        <f t="shared" si="38"/>
        <v>8</v>
      </c>
      <c r="B484" s="1800" t="s">
        <v>16311</v>
      </c>
      <c r="C484" s="929" t="s">
        <v>17485</v>
      </c>
      <c r="D484" s="252" t="s">
        <v>2452</v>
      </c>
      <c r="E484" s="246" t="s">
        <v>18933</v>
      </c>
      <c r="F484" s="246"/>
      <c r="G484" s="2879" t="s">
        <v>4537</v>
      </c>
      <c r="H484" s="258"/>
      <c r="I484" s="1011"/>
      <c r="J484" s="378"/>
      <c r="K484" s="1816" t="s">
        <v>4492</v>
      </c>
      <c r="L484" s="253">
        <v>138.86000000000001</v>
      </c>
      <c r="M484" s="254">
        <v>2.5</v>
      </c>
      <c r="N484" s="255" t="s">
        <v>2524</v>
      </c>
      <c r="O484" s="255">
        <v>2306.69</v>
      </c>
      <c r="P484" s="256" t="s">
        <v>1374</v>
      </c>
      <c r="Q484" s="253" t="s">
        <v>2524</v>
      </c>
      <c r="R484" s="257" t="s">
        <v>2524</v>
      </c>
      <c r="S484" s="253" t="s">
        <v>2524</v>
      </c>
      <c r="T484" s="253" t="s">
        <v>2524</v>
      </c>
      <c r="U484" s="258" t="s">
        <v>2524</v>
      </c>
      <c r="V484" s="253" t="s">
        <v>957</v>
      </c>
      <c r="W484" s="259" t="s">
        <v>955</v>
      </c>
      <c r="X484" s="260" t="s">
        <v>958</v>
      </c>
      <c r="Y484" s="261" t="s">
        <v>956</v>
      </c>
      <c r="Z484" s="2508" t="s">
        <v>18986</v>
      </c>
      <c r="AA484" s="252" t="s">
        <v>3631</v>
      </c>
      <c r="AB484" s="245"/>
      <c r="AC484" s="348">
        <f t="shared" si="39"/>
        <v>5</v>
      </c>
      <c r="AD484" s="245" t="s">
        <v>4849</v>
      </c>
      <c r="AE484" s="339" t="s">
        <v>1527</v>
      </c>
      <c r="AF484" s="2158"/>
      <c r="AG484" s="2158"/>
      <c r="AH484" s="2158"/>
      <c r="AI484" s="2158"/>
      <c r="AJ484" s="358" t="s">
        <v>336</v>
      </c>
      <c r="AK484" s="2551">
        <v>7</v>
      </c>
      <c r="AL484" s="2551"/>
      <c r="AM484" s="2551"/>
    </row>
    <row r="485" spans="1:39" s="249" customFormat="1" hidden="1">
      <c r="A485" s="236">
        <f t="shared" si="38"/>
        <v>9</v>
      </c>
      <c r="B485" s="1800" t="s">
        <v>16312</v>
      </c>
      <c r="C485" s="929" t="s">
        <v>17486</v>
      </c>
      <c r="D485" s="252" t="s">
        <v>2452</v>
      </c>
      <c r="E485" s="246" t="s">
        <v>18932</v>
      </c>
      <c r="F485" s="246"/>
      <c r="G485" s="2879" t="s">
        <v>4537</v>
      </c>
      <c r="H485" s="258">
        <v>9</v>
      </c>
      <c r="I485" s="1011"/>
      <c r="J485" s="378"/>
      <c r="K485" s="1816" t="s">
        <v>4492</v>
      </c>
      <c r="L485" s="253">
        <v>143.19999999999999</v>
      </c>
      <c r="M485" s="254">
        <v>4.2</v>
      </c>
      <c r="N485" s="255" t="s">
        <v>2524</v>
      </c>
      <c r="O485" s="255">
        <v>5254.09</v>
      </c>
      <c r="P485" s="256" t="s">
        <v>1374</v>
      </c>
      <c r="Q485" s="253" t="s">
        <v>2524</v>
      </c>
      <c r="R485" s="257" t="s">
        <v>2524</v>
      </c>
      <c r="S485" s="253" t="s">
        <v>2524</v>
      </c>
      <c r="T485" s="253" t="s">
        <v>2524</v>
      </c>
      <c r="U485" s="258" t="s">
        <v>2524</v>
      </c>
      <c r="V485" s="253" t="s">
        <v>959</v>
      </c>
      <c r="W485" s="259" t="s">
        <v>955</v>
      </c>
      <c r="X485" s="260" t="s">
        <v>957</v>
      </c>
      <c r="Y485" s="261" t="s">
        <v>956</v>
      </c>
      <c r="Z485" s="2508" t="s">
        <v>18986</v>
      </c>
      <c r="AA485" s="252" t="s">
        <v>3631</v>
      </c>
      <c r="AB485" s="245"/>
      <c r="AC485" s="348">
        <f t="shared" si="39"/>
        <v>5</v>
      </c>
      <c r="AD485" s="245" t="s">
        <v>4849</v>
      </c>
      <c r="AE485" s="339" t="s">
        <v>1527</v>
      </c>
      <c r="AF485" s="2158"/>
      <c r="AG485" s="2158"/>
      <c r="AH485" s="2158"/>
      <c r="AI485" s="2158"/>
      <c r="AJ485" s="358" t="s">
        <v>19294</v>
      </c>
      <c r="AK485" s="2551">
        <v>7</v>
      </c>
      <c r="AL485" s="2551"/>
      <c r="AM485" s="2551"/>
    </row>
    <row r="486" spans="1:39" s="249" customFormat="1" hidden="1">
      <c r="A486" s="236">
        <f t="shared" si="38"/>
        <v>10</v>
      </c>
      <c r="B486" s="1800" t="s">
        <v>16313</v>
      </c>
      <c r="C486" s="929" t="s">
        <v>17487</v>
      </c>
      <c r="D486" s="252" t="s">
        <v>2453</v>
      </c>
      <c r="E486" s="246" t="s">
        <v>19380</v>
      </c>
      <c r="F486" s="246"/>
      <c r="G486" s="2879" t="s">
        <v>4562</v>
      </c>
      <c r="H486" s="258"/>
      <c r="I486" s="1011"/>
      <c r="J486" s="378"/>
      <c r="K486" s="1816" t="s">
        <v>4631</v>
      </c>
      <c r="L486" s="253">
        <v>120</v>
      </c>
      <c r="M486" s="254">
        <v>1.8</v>
      </c>
      <c r="N486" s="255">
        <v>160</v>
      </c>
      <c r="O486" s="255">
        <v>100</v>
      </c>
      <c r="P486" s="256" t="s">
        <v>1713</v>
      </c>
      <c r="Q486" s="253" t="s">
        <v>2524</v>
      </c>
      <c r="R486" s="257" t="s">
        <v>2524</v>
      </c>
      <c r="S486" s="253" t="s">
        <v>2524</v>
      </c>
      <c r="T486" s="253" t="s">
        <v>2524</v>
      </c>
      <c r="U486" s="258" t="s">
        <v>2524</v>
      </c>
      <c r="V486" s="253" t="s">
        <v>1381</v>
      </c>
      <c r="W486" s="259" t="s">
        <v>6338</v>
      </c>
      <c r="X486" s="260" t="s">
        <v>1381</v>
      </c>
      <c r="Y486" s="261" t="s">
        <v>3404</v>
      </c>
      <c r="Z486" s="2508" t="s">
        <v>18986</v>
      </c>
      <c r="AA486" s="252" t="s">
        <v>3631</v>
      </c>
      <c r="AB486" s="245"/>
      <c r="AC486" s="348">
        <f t="shared" si="39"/>
        <v>5</v>
      </c>
      <c r="AD486" s="245" t="s">
        <v>4849</v>
      </c>
      <c r="AE486" s="339" t="s">
        <v>1527</v>
      </c>
      <c r="AF486" s="2158"/>
      <c r="AG486" s="2158"/>
      <c r="AH486" s="2158"/>
      <c r="AI486" s="2158"/>
      <c r="AJ486" s="358" t="s">
        <v>6506</v>
      </c>
      <c r="AK486" s="2551">
        <v>7</v>
      </c>
      <c r="AL486" s="2551"/>
      <c r="AM486" s="2551"/>
    </row>
    <row r="487" spans="1:39" s="249" customFormat="1" hidden="1">
      <c r="A487" s="236">
        <f t="shared" si="38"/>
        <v>11</v>
      </c>
      <c r="B487" s="1800" t="s">
        <v>16314</v>
      </c>
      <c r="C487" s="929" t="s">
        <v>17487</v>
      </c>
      <c r="D487" s="252" t="s">
        <v>2453</v>
      </c>
      <c r="E487" s="246" t="s">
        <v>19380</v>
      </c>
      <c r="F487" s="246"/>
      <c r="G487" s="2879" t="s">
        <v>4562</v>
      </c>
      <c r="H487" s="258"/>
      <c r="I487" s="1011"/>
      <c r="J487" s="378"/>
      <c r="K487" s="1816" t="s">
        <v>2286</v>
      </c>
      <c r="L487" s="253">
        <v>32</v>
      </c>
      <c r="M487" s="254">
        <v>6</v>
      </c>
      <c r="N487" s="255">
        <v>16</v>
      </c>
      <c r="O487" s="255">
        <v>10</v>
      </c>
      <c r="P487" s="256" t="s">
        <v>1713</v>
      </c>
      <c r="Q487" s="253" t="s">
        <v>2524</v>
      </c>
      <c r="R487" s="257" t="s">
        <v>2524</v>
      </c>
      <c r="S487" s="253" t="s">
        <v>2524</v>
      </c>
      <c r="T487" s="253" t="s">
        <v>2524</v>
      </c>
      <c r="U487" s="258" t="s">
        <v>2524</v>
      </c>
      <c r="V487" s="253" t="s">
        <v>1381</v>
      </c>
      <c r="W487" s="259" t="s">
        <v>6338</v>
      </c>
      <c r="X487" s="260" t="s">
        <v>1381</v>
      </c>
      <c r="Y487" s="261" t="s">
        <v>3404</v>
      </c>
      <c r="Z487" s="2508" t="s">
        <v>18986</v>
      </c>
      <c r="AA487" s="252" t="s">
        <v>3631</v>
      </c>
      <c r="AB487" s="245"/>
      <c r="AC487" s="348">
        <f t="shared" si="39"/>
        <v>5</v>
      </c>
      <c r="AD487" s="245" t="s">
        <v>4849</v>
      </c>
      <c r="AE487" s="339" t="s">
        <v>1527</v>
      </c>
      <c r="AF487" s="2158"/>
      <c r="AG487" s="2158"/>
      <c r="AH487" s="2158"/>
      <c r="AI487" s="2158"/>
      <c r="AJ487" s="358" t="s">
        <v>6506</v>
      </c>
      <c r="AK487" s="2551">
        <v>7</v>
      </c>
      <c r="AL487" s="2551"/>
      <c r="AM487" s="2551"/>
    </row>
    <row r="488" spans="1:39" s="249" customFormat="1" hidden="1">
      <c r="A488" s="236">
        <f t="shared" si="38"/>
        <v>12</v>
      </c>
      <c r="B488" s="1800" t="s">
        <v>16315</v>
      </c>
      <c r="C488" s="929" t="s">
        <v>17488</v>
      </c>
      <c r="D488" s="252" t="s">
        <v>2454</v>
      </c>
      <c r="E488" s="246" t="s">
        <v>19389</v>
      </c>
      <c r="F488" s="246"/>
      <c r="G488" s="2879" t="s">
        <v>19388</v>
      </c>
      <c r="H488" s="258"/>
      <c r="I488" s="1011"/>
      <c r="J488" s="378"/>
      <c r="K488" s="1816" t="s">
        <v>4631</v>
      </c>
      <c r="L488" s="253">
        <v>45</v>
      </c>
      <c r="M488" s="254">
        <v>2</v>
      </c>
      <c r="N488" s="255" t="s">
        <v>2524</v>
      </c>
      <c r="O488" s="255">
        <v>189</v>
      </c>
      <c r="P488" s="256" t="s">
        <v>1827</v>
      </c>
      <c r="Q488" s="253" t="s">
        <v>2524</v>
      </c>
      <c r="R488" s="257" t="s">
        <v>2524</v>
      </c>
      <c r="S488" s="253" t="s">
        <v>2524</v>
      </c>
      <c r="T488" s="253" t="s">
        <v>2524</v>
      </c>
      <c r="U488" s="258" t="s">
        <v>2524</v>
      </c>
      <c r="V488" s="253" t="s">
        <v>1378</v>
      </c>
      <c r="W488" s="259" t="s">
        <v>298</v>
      </c>
      <c r="X488" s="260" t="s">
        <v>1378</v>
      </c>
      <c r="Y488" s="261" t="s">
        <v>962</v>
      </c>
      <c r="Z488" s="2508" t="s">
        <v>18986</v>
      </c>
      <c r="AA488" s="252" t="s">
        <v>3631</v>
      </c>
      <c r="AB488" s="245"/>
      <c r="AC488" s="348">
        <f t="shared" si="39"/>
        <v>5</v>
      </c>
      <c r="AD488" s="245" t="s">
        <v>4849</v>
      </c>
      <c r="AE488" s="339" t="s">
        <v>1527</v>
      </c>
      <c r="AF488" s="2158"/>
      <c r="AG488" s="2158"/>
      <c r="AH488" s="2158"/>
      <c r="AI488" s="2158"/>
      <c r="AJ488" s="358" t="s">
        <v>337</v>
      </c>
      <c r="AK488" s="2551">
        <v>7</v>
      </c>
      <c r="AL488" s="2551"/>
      <c r="AM488" s="2551"/>
    </row>
    <row r="489" spans="1:39" s="249" customFormat="1" hidden="1">
      <c r="A489" s="236">
        <f t="shared" si="38"/>
        <v>13</v>
      </c>
      <c r="B489" s="1800" t="s">
        <v>16316</v>
      </c>
      <c r="C489" s="929" t="s">
        <v>17489</v>
      </c>
      <c r="D489" s="252" t="s">
        <v>2455</v>
      </c>
      <c r="E489" s="246" t="s">
        <v>19389</v>
      </c>
      <c r="F489" s="246"/>
      <c r="G489" s="2879" t="s">
        <v>19388</v>
      </c>
      <c r="H489" s="258"/>
      <c r="I489" s="1011"/>
      <c r="J489" s="378"/>
      <c r="K489" s="1816" t="s">
        <v>2286</v>
      </c>
      <c r="L489" s="253">
        <v>46</v>
      </c>
      <c r="M489" s="254">
        <v>2</v>
      </c>
      <c r="N489" s="255" t="s">
        <v>2524</v>
      </c>
      <c r="O489" s="255">
        <v>69.474000000000004</v>
      </c>
      <c r="P489" s="256" t="s">
        <v>1827</v>
      </c>
      <c r="Q489" s="253" t="s">
        <v>2524</v>
      </c>
      <c r="R489" s="257" t="s">
        <v>2524</v>
      </c>
      <c r="S489" s="253" t="s">
        <v>2524</v>
      </c>
      <c r="T489" s="253" t="s">
        <v>2524</v>
      </c>
      <c r="U489" s="258" t="s">
        <v>2524</v>
      </c>
      <c r="V489" s="253" t="s">
        <v>1378</v>
      </c>
      <c r="W489" s="259" t="s">
        <v>298</v>
      </c>
      <c r="X489" s="260" t="s">
        <v>1380</v>
      </c>
      <c r="Y489" s="261" t="s">
        <v>962</v>
      </c>
      <c r="Z489" s="2508" t="s">
        <v>18986</v>
      </c>
      <c r="AA489" s="252" t="s">
        <v>3631</v>
      </c>
      <c r="AB489" s="245"/>
      <c r="AC489" s="348">
        <f t="shared" si="39"/>
        <v>5</v>
      </c>
      <c r="AD489" s="245" t="s">
        <v>4849</v>
      </c>
      <c r="AE489" s="339" t="s">
        <v>1527</v>
      </c>
      <c r="AF489" s="2158"/>
      <c r="AG489" s="2158"/>
      <c r="AH489" s="2158"/>
      <c r="AI489" s="2158"/>
      <c r="AJ489" s="358" t="s">
        <v>337</v>
      </c>
      <c r="AK489" s="2551">
        <v>7</v>
      </c>
      <c r="AL489" s="2551"/>
      <c r="AM489" s="2551"/>
    </row>
    <row r="490" spans="1:39" s="249" customFormat="1" hidden="1">
      <c r="A490" s="236">
        <f t="shared" si="38"/>
        <v>14</v>
      </c>
      <c r="B490" s="1800" t="s">
        <v>16317</v>
      </c>
      <c r="C490" s="929" t="s">
        <v>17490</v>
      </c>
      <c r="D490" s="252" t="s">
        <v>2454</v>
      </c>
      <c r="E490" s="246" t="s">
        <v>19380</v>
      </c>
      <c r="F490" s="246"/>
      <c r="G490" s="2879" t="s">
        <v>4562</v>
      </c>
      <c r="H490" s="258"/>
      <c r="I490" s="1011"/>
      <c r="J490" s="378"/>
      <c r="K490" s="1816" t="s">
        <v>4631</v>
      </c>
      <c r="L490" s="253">
        <v>40</v>
      </c>
      <c r="M490" s="254">
        <v>3</v>
      </c>
      <c r="N490" s="255" t="s">
        <v>2524</v>
      </c>
      <c r="O490" s="255">
        <v>57.587000000000003</v>
      </c>
      <c r="P490" s="256" t="s">
        <v>1827</v>
      </c>
      <c r="Q490" s="253" t="s">
        <v>2524</v>
      </c>
      <c r="R490" s="257" t="s">
        <v>2524</v>
      </c>
      <c r="S490" s="253" t="s">
        <v>2524</v>
      </c>
      <c r="T490" s="253" t="s">
        <v>2524</v>
      </c>
      <c r="U490" s="258" t="s">
        <v>2524</v>
      </c>
      <c r="V490" s="253" t="s">
        <v>1378</v>
      </c>
      <c r="W490" s="259" t="s">
        <v>6338</v>
      </c>
      <c r="X490" s="260" t="s">
        <v>1378</v>
      </c>
      <c r="Y490" s="261" t="s">
        <v>3404</v>
      </c>
      <c r="Z490" s="2508" t="s">
        <v>18986</v>
      </c>
      <c r="AA490" s="252" t="s">
        <v>3631</v>
      </c>
      <c r="AB490" s="245"/>
      <c r="AC490" s="348">
        <f t="shared" si="39"/>
        <v>5</v>
      </c>
      <c r="AD490" s="245" t="s">
        <v>4849</v>
      </c>
      <c r="AE490" s="339" t="s">
        <v>1527</v>
      </c>
      <c r="AF490" s="2158"/>
      <c r="AG490" s="2158"/>
      <c r="AH490" s="2158"/>
      <c r="AI490" s="2158"/>
      <c r="AJ490" s="358" t="s">
        <v>6506</v>
      </c>
      <c r="AK490" s="2551">
        <v>7</v>
      </c>
      <c r="AL490" s="2551"/>
      <c r="AM490" s="2551"/>
    </row>
    <row r="491" spans="1:39" s="249" customFormat="1" hidden="1">
      <c r="A491" s="236">
        <f t="shared" si="38"/>
        <v>15</v>
      </c>
      <c r="B491" s="1800" t="s">
        <v>16318</v>
      </c>
      <c r="C491" s="929" t="s">
        <v>17491</v>
      </c>
      <c r="D491" s="252" t="s">
        <v>2452</v>
      </c>
      <c r="E491" s="246" t="s">
        <v>19380</v>
      </c>
      <c r="F491" s="246"/>
      <c r="G491" s="2879" t="s">
        <v>4562</v>
      </c>
      <c r="H491" s="258"/>
      <c r="I491" s="1011"/>
      <c r="J491" s="378"/>
      <c r="K491" s="1816" t="s">
        <v>2286</v>
      </c>
      <c r="L491" s="253">
        <v>40</v>
      </c>
      <c r="M491" s="254">
        <v>3</v>
      </c>
      <c r="N491" s="255" t="s">
        <v>2524</v>
      </c>
      <c r="O491" s="255">
        <v>2860.07</v>
      </c>
      <c r="P491" s="256" t="s">
        <v>1374</v>
      </c>
      <c r="Q491" s="253" t="s">
        <v>2524</v>
      </c>
      <c r="R491" s="257" t="s">
        <v>2524</v>
      </c>
      <c r="S491" s="253" t="s">
        <v>2524</v>
      </c>
      <c r="T491" s="253" t="s">
        <v>2524</v>
      </c>
      <c r="U491" s="258" t="s">
        <v>2524</v>
      </c>
      <c r="V491" s="253" t="s">
        <v>1381</v>
      </c>
      <c r="W491" s="259" t="s">
        <v>6338</v>
      </c>
      <c r="X491" s="260" t="s">
        <v>1381</v>
      </c>
      <c r="Y491" s="261" t="s">
        <v>3404</v>
      </c>
      <c r="Z491" s="2508" t="s">
        <v>18986</v>
      </c>
      <c r="AA491" s="252" t="s">
        <v>3631</v>
      </c>
      <c r="AB491" s="245"/>
      <c r="AC491" s="348">
        <f t="shared" si="39"/>
        <v>5</v>
      </c>
      <c r="AD491" s="245" t="s">
        <v>4849</v>
      </c>
      <c r="AE491" s="339" t="s">
        <v>1527</v>
      </c>
      <c r="AF491" s="2158"/>
      <c r="AG491" s="2158"/>
      <c r="AH491" s="2158"/>
      <c r="AI491" s="2158"/>
      <c r="AJ491" s="358" t="s">
        <v>6506</v>
      </c>
      <c r="AK491" s="2551">
        <v>7</v>
      </c>
      <c r="AL491" s="2551"/>
      <c r="AM491" s="2551"/>
    </row>
    <row r="492" spans="1:39" s="249" customFormat="1" hidden="1">
      <c r="A492" s="236">
        <f t="shared" si="38"/>
        <v>16</v>
      </c>
      <c r="B492" s="1800" t="s">
        <v>16319</v>
      </c>
      <c r="C492" s="929" t="s">
        <v>17492</v>
      </c>
      <c r="D492" s="252" t="s">
        <v>2454</v>
      </c>
      <c r="E492" s="246" t="s">
        <v>19389</v>
      </c>
      <c r="F492" s="246"/>
      <c r="G492" s="2879" t="s">
        <v>19388</v>
      </c>
      <c r="H492" s="258"/>
      <c r="I492" s="1011"/>
      <c r="J492" s="378"/>
      <c r="K492" s="1816" t="s">
        <v>4631</v>
      </c>
      <c r="L492" s="253">
        <v>103.56</v>
      </c>
      <c r="M492" s="254">
        <v>2.2999999999999998</v>
      </c>
      <c r="N492" s="255" t="s">
        <v>2524</v>
      </c>
      <c r="O492" s="255">
        <v>63.768000000000001</v>
      </c>
      <c r="P492" s="256" t="s">
        <v>1827</v>
      </c>
      <c r="Q492" s="253" t="s">
        <v>2524</v>
      </c>
      <c r="R492" s="257" t="s">
        <v>2524</v>
      </c>
      <c r="S492" s="253" t="s">
        <v>2524</v>
      </c>
      <c r="T492" s="253" t="s">
        <v>2524</v>
      </c>
      <c r="U492" s="258" t="s">
        <v>2524</v>
      </c>
      <c r="V492" s="253" t="s">
        <v>1378</v>
      </c>
      <c r="W492" s="259" t="s">
        <v>298</v>
      </c>
      <c r="X492" s="260" t="s">
        <v>1380</v>
      </c>
      <c r="Y492" s="261" t="s">
        <v>962</v>
      </c>
      <c r="Z492" s="2508" t="s">
        <v>18986</v>
      </c>
      <c r="AA492" s="252" t="s">
        <v>3631</v>
      </c>
      <c r="AB492" s="245"/>
      <c r="AC492" s="348">
        <f t="shared" si="39"/>
        <v>5</v>
      </c>
      <c r="AD492" s="245" t="s">
        <v>4849</v>
      </c>
      <c r="AE492" s="339" t="s">
        <v>1527</v>
      </c>
      <c r="AF492" s="2158"/>
      <c r="AG492" s="2158"/>
      <c r="AH492" s="2158"/>
      <c r="AI492" s="2158"/>
      <c r="AJ492" s="358" t="s">
        <v>337</v>
      </c>
      <c r="AK492" s="2551">
        <v>7</v>
      </c>
      <c r="AL492" s="2551"/>
      <c r="AM492" s="2551"/>
    </row>
    <row r="493" spans="1:39" s="249" customFormat="1" hidden="1">
      <c r="A493" s="236">
        <f>1+A490</f>
        <v>15</v>
      </c>
      <c r="B493" s="2787" t="s">
        <v>16320</v>
      </c>
      <c r="C493" s="929" t="s">
        <v>17493</v>
      </c>
      <c r="D493" s="252" t="s">
        <v>2452</v>
      </c>
      <c r="E493" s="246" t="s">
        <v>19389</v>
      </c>
      <c r="F493" s="246"/>
      <c r="G493" s="2879" t="s">
        <v>19388</v>
      </c>
      <c r="H493" s="258"/>
      <c r="I493" s="1011"/>
      <c r="J493" s="378"/>
      <c r="K493" s="1816" t="s">
        <v>2835</v>
      </c>
      <c r="L493" s="253">
        <v>99.19</v>
      </c>
      <c r="M493" s="254">
        <v>0.8</v>
      </c>
      <c r="N493" s="255" t="s">
        <v>2524</v>
      </c>
      <c r="O493" s="255">
        <v>6324.28</v>
      </c>
      <c r="P493" s="256" t="s">
        <v>1374</v>
      </c>
      <c r="Q493" s="253" t="s">
        <v>2524</v>
      </c>
      <c r="R493" s="257" t="s">
        <v>2524</v>
      </c>
      <c r="S493" s="253" t="s">
        <v>2524</v>
      </c>
      <c r="T493" s="253" t="s">
        <v>2524</v>
      </c>
      <c r="U493" s="258" t="s">
        <v>2524</v>
      </c>
      <c r="V493" s="253" t="s">
        <v>965</v>
      </c>
      <c r="W493" s="259" t="s">
        <v>298</v>
      </c>
      <c r="X493" s="260" t="s">
        <v>1378</v>
      </c>
      <c r="Y493" s="261" t="s">
        <v>962</v>
      </c>
      <c r="Z493" s="2508" t="s">
        <v>18986</v>
      </c>
      <c r="AA493" s="252" t="s">
        <v>3631</v>
      </c>
      <c r="AB493" s="245"/>
      <c r="AC493" s="348">
        <f t="shared" ref="AC493" si="40">IF(ISERROR(INDEX(data,MATCH(LEN(AE493),item,0),2))," ",INDEX(data,MATCH(LEN(AE493),item,0),2))</f>
        <v>5</v>
      </c>
      <c r="AD493" s="245" t="s">
        <v>4849</v>
      </c>
      <c r="AE493" s="339" t="s">
        <v>1527</v>
      </c>
      <c r="AF493" s="2158"/>
      <c r="AG493" s="2158"/>
      <c r="AH493" s="2158"/>
      <c r="AI493" s="2158"/>
      <c r="AJ493" s="358" t="s">
        <v>337</v>
      </c>
      <c r="AK493" s="2551">
        <v>7</v>
      </c>
      <c r="AL493" s="2551"/>
      <c r="AM493" s="2551"/>
    </row>
    <row r="494" spans="1:39" s="249" customFormat="1" hidden="1">
      <c r="A494" s="236">
        <f t="shared" si="38"/>
        <v>16</v>
      </c>
      <c r="B494" s="2786" t="s">
        <v>19272</v>
      </c>
      <c r="C494" s="929" t="s">
        <v>17493</v>
      </c>
      <c r="D494" s="252" t="s">
        <v>2452</v>
      </c>
      <c r="E494" s="246" t="s">
        <v>19389</v>
      </c>
      <c r="F494" s="246"/>
      <c r="G494" s="2879" t="s">
        <v>19388</v>
      </c>
      <c r="H494" s="258"/>
      <c r="I494" s="1011"/>
      <c r="J494" s="378"/>
      <c r="K494" s="1816" t="s">
        <v>2835</v>
      </c>
      <c r="L494" s="253">
        <v>99.19</v>
      </c>
      <c r="M494" s="254">
        <v>0.8</v>
      </c>
      <c r="N494" s="255" t="s">
        <v>2524</v>
      </c>
      <c r="O494" s="255">
        <v>6324.28</v>
      </c>
      <c r="P494" s="256" t="s">
        <v>1374</v>
      </c>
      <c r="Q494" s="253" t="s">
        <v>2524</v>
      </c>
      <c r="R494" s="257" t="s">
        <v>2524</v>
      </c>
      <c r="S494" s="253" t="s">
        <v>2524</v>
      </c>
      <c r="T494" s="253" t="s">
        <v>2524</v>
      </c>
      <c r="U494" s="258" t="s">
        <v>2524</v>
      </c>
      <c r="V494" s="253" t="s">
        <v>965</v>
      </c>
      <c r="W494" s="259" t="s">
        <v>298</v>
      </c>
      <c r="X494" s="260" t="s">
        <v>1378</v>
      </c>
      <c r="Y494" s="261" t="s">
        <v>962</v>
      </c>
      <c r="Z494" s="2508" t="s">
        <v>18986</v>
      </c>
      <c r="AA494" s="252" t="s">
        <v>3631</v>
      </c>
      <c r="AB494" s="245"/>
      <c r="AC494" s="348">
        <f t="shared" si="39"/>
        <v>5</v>
      </c>
      <c r="AD494" s="245" t="s">
        <v>4849</v>
      </c>
      <c r="AE494" s="339" t="s">
        <v>1527</v>
      </c>
      <c r="AF494" s="2158"/>
      <c r="AG494" s="2158"/>
      <c r="AH494" s="2158"/>
      <c r="AI494" s="2158"/>
      <c r="AJ494" s="358" t="s">
        <v>337</v>
      </c>
      <c r="AK494" s="2551">
        <v>7</v>
      </c>
      <c r="AL494" s="2551"/>
      <c r="AM494" s="2551"/>
    </row>
    <row r="495" spans="1:39" s="249" customFormat="1" hidden="1">
      <c r="A495" s="236">
        <f>1+A492</f>
        <v>17</v>
      </c>
      <c r="B495" s="1800" t="s">
        <v>16321</v>
      </c>
      <c r="C495" s="929" t="s">
        <v>17494</v>
      </c>
      <c r="D495" s="252" t="s">
        <v>2454</v>
      </c>
      <c r="E495" s="246" t="s">
        <v>19389</v>
      </c>
      <c r="F495" s="246"/>
      <c r="G495" s="2879" t="s">
        <v>19388</v>
      </c>
      <c r="H495" s="258"/>
      <c r="I495" s="1011"/>
      <c r="J495" s="378"/>
      <c r="K495" s="1816" t="s">
        <v>4631</v>
      </c>
      <c r="L495" s="253">
        <v>103.66</v>
      </c>
      <c r="M495" s="254">
        <v>5</v>
      </c>
      <c r="N495" s="255" t="s">
        <v>2524</v>
      </c>
      <c r="O495" s="255">
        <v>63.712000000000003</v>
      </c>
      <c r="P495" s="256" t="s">
        <v>1827</v>
      </c>
      <c r="Q495" s="253" t="s">
        <v>2524</v>
      </c>
      <c r="R495" s="257" t="s">
        <v>2524</v>
      </c>
      <c r="S495" s="253" t="s">
        <v>2524</v>
      </c>
      <c r="T495" s="253" t="s">
        <v>2524</v>
      </c>
      <c r="U495" s="258" t="s">
        <v>2524</v>
      </c>
      <c r="V495" s="253" t="s">
        <v>1378</v>
      </c>
      <c r="W495" s="259" t="s">
        <v>298</v>
      </c>
      <c r="X495" s="260" t="s">
        <v>1380</v>
      </c>
      <c r="Y495" s="261" t="s">
        <v>3404</v>
      </c>
      <c r="Z495" s="2508" t="s">
        <v>18986</v>
      </c>
      <c r="AA495" s="252" t="s">
        <v>3631</v>
      </c>
      <c r="AB495" s="245"/>
      <c r="AC495" s="348">
        <f t="shared" si="39"/>
        <v>5</v>
      </c>
      <c r="AD495" s="245" t="s">
        <v>4849</v>
      </c>
      <c r="AE495" s="339" t="s">
        <v>1527</v>
      </c>
      <c r="AF495" s="2158"/>
      <c r="AG495" s="2158"/>
      <c r="AH495" s="2158"/>
      <c r="AI495" s="2158"/>
      <c r="AJ495" s="358" t="s">
        <v>337</v>
      </c>
      <c r="AK495" s="2551">
        <v>7</v>
      </c>
      <c r="AL495" s="2551"/>
      <c r="AM495" s="2551"/>
    </row>
    <row r="496" spans="1:39" s="249" customFormat="1" hidden="1">
      <c r="A496" s="236">
        <f t="shared" si="38"/>
        <v>18</v>
      </c>
      <c r="B496" s="1800" t="s">
        <v>16322</v>
      </c>
      <c r="C496" s="929" t="s">
        <v>17495</v>
      </c>
      <c r="D496" s="252" t="s">
        <v>2454</v>
      </c>
      <c r="E496" s="246" t="s">
        <v>19380</v>
      </c>
      <c r="F496" s="246"/>
      <c r="G496" s="2879" t="s">
        <v>4562</v>
      </c>
      <c r="H496" s="258"/>
      <c r="I496" s="1011"/>
      <c r="J496" s="378"/>
      <c r="K496" s="1816" t="s">
        <v>2835</v>
      </c>
      <c r="L496" s="253">
        <v>103.56</v>
      </c>
      <c r="M496" s="254">
        <v>0.6</v>
      </c>
      <c r="N496" s="255" t="s">
        <v>2524</v>
      </c>
      <c r="O496" s="255">
        <v>56.06</v>
      </c>
      <c r="P496" s="256" t="s">
        <v>1374</v>
      </c>
      <c r="Q496" s="253" t="s">
        <v>2524</v>
      </c>
      <c r="R496" s="257" t="s">
        <v>2524</v>
      </c>
      <c r="S496" s="253" t="s">
        <v>2524</v>
      </c>
      <c r="T496" s="253" t="s">
        <v>2524</v>
      </c>
      <c r="U496" s="258" t="s">
        <v>2524</v>
      </c>
      <c r="V496" s="253" t="s">
        <v>1381</v>
      </c>
      <c r="W496" s="259" t="s">
        <v>6338</v>
      </c>
      <c r="X496" s="260" t="s">
        <v>1373</v>
      </c>
      <c r="Y496" s="261" t="s">
        <v>3404</v>
      </c>
      <c r="Z496" s="2508" t="s">
        <v>18986</v>
      </c>
      <c r="AA496" s="252" t="s">
        <v>3631</v>
      </c>
      <c r="AB496" s="245"/>
      <c r="AC496" s="348">
        <f t="shared" si="39"/>
        <v>5</v>
      </c>
      <c r="AD496" s="245" t="s">
        <v>4849</v>
      </c>
      <c r="AE496" s="339" t="s">
        <v>1527</v>
      </c>
      <c r="AF496" s="2158"/>
      <c r="AG496" s="2158"/>
      <c r="AH496" s="2158"/>
      <c r="AI496" s="2158"/>
      <c r="AJ496" s="358" t="s">
        <v>6506</v>
      </c>
      <c r="AK496" s="2551">
        <v>7</v>
      </c>
      <c r="AL496" s="2551"/>
      <c r="AM496" s="2551"/>
    </row>
    <row r="497" spans="1:39" s="249" customFormat="1" hidden="1">
      <c r="A497" s="236">
        <f t="shared" si="38"/>
        <v>19</v>
      </c>
      <c r="B497" s="1800" t="s">
        <v>17812</v>
      </c>
      <c r="C497" s="929" t="s">
        <v>17496</v>
      </c>
      <c r="D497" s="252" t="s">
        <v>2452</v>
      </c>
      <c r="E497" s="246" t="s">
        <v>19389</v>
      </c>
      <c r="F497" s="246"/>
      <c r="G497" s="2879" t="s">
        <v>19388</v>
      </c>
      <c r="H497" s="258"/>
      <c r="I497" s="1011"/>
      <c r="J497" s="378" t="s">
        <v>12433</v>
      </c>
      <c r="K497" s="1816" t="s">
        <v>2835</v>
      </c>
      <c r="L497" s="253">
        <v>38</v>
      </c>
      <c r="M497" s="254">
        <v>0.4</v>
      </c>
      <c r="N497" s="255" t="s">
        <v>2524</v>
      </c>
      <c r="O497" s="255" t="s">
        <v>2524</v>
      </c>
      <c r="P497" s="256" t="s">
        <v>2524</v>
      </c>
      <c r="Q497" s="253" t="s">
        <v>2524</v>
      </c>
      <c r="R497" s="257" t="s">
        <v>2524</v>
      </c>
      <c r="S497" s="253" t="s">
        <v>2524</v>
      </c>
      <c r="T497" s="253" t="s">
        <v>2524</v>
      </c>
      <c r="U497" s="258" t="s">
        <v>2524</v>
      </c>
      <c r="V497" s="253" t="s">
        <v>1380</v>
      </c>
      <c r="W497" s="259" t="s">
        <v>298</v>
      </c>
      <c r="X497" s="260" t="s">
        <v>1380</v>
      </c>
      <c r="Y497" s="261" t="s">
        <v>3404</v>
      </c>
      <c r="Z497" s="2508" t="s">
        <v>18986</v>
      </c>
      <c r="AA497" s="252" t="s">
        <v>1369</v>
      </c>
      <c r="AB497" s="245"/>
      <c r="AC497" s="348">
        <f t="shared" si="39"/>
        <v>5</v>
      </c>
      <c r="AD497" s="245" t="s">
        <v>4849</v>
      </c>
      <c r="AE497" s="339" t="s">
        <v>1527</v>
      </c>
      <c r="AF497" s="2158"/>
      <c r="AG497" s="2158"/>
      <c r="AH497" s="2158"/>
      <c r="AI497" s="2158"/>
      <c r="AJ497" s="358"/>
      <c r="AK497" s="2551">
        <v>7</v>
      </c>
      <c r="AL497" s="2551"/>
      <c r="AM497" s="2551"/>
    </row>
    <row r="498" spans="1:39" s="249" customFormat="1" hidden="1">
      <c r="A498" s="236">
        <f t="shared" si="38"/>
        <v>20</v>
      </c>
      <c r="B498" s="1800" t="s">
        <v>16323</v>
      </c>
      <c r="C498" s="929" t="s">
        <v>17497</v>
      </c>
      <c r="D498" s="252" t="s">
        <v>2452</v>
      </c>
      <c r="E498" s="246" t="s">
        <v>19363</v>
      </c>
      <c r="F498" s="246"/>
      <c r="G498" s="2879" t="s">
        <v>18969</v>
      </c>
      <c r="H498" s="258"/>
      <c r="I498" s="1011"/>
      <c r="J498" s="378"/>
      <c r="K498" s="1816" t="s">
        <v>2286</v>
      </c>
      <c r="L498" s="253">
        <v>32</v>
      </c>
      <c r="M498" s="254">
        <v>6</v>
      </c>
      <c r="N498" s="255" t="s">
        <v>2524</v>
      </c>
      <c r="O498" s="255">
        <v>924</v>
      </c>
      <c r="P498" s="256" t="s">
        <v>1713</v>
      </c>
      <c r="Q498" s="253" t="s">
        <v>2524</v>
      </c>
      <c r="R498" s="257" t="s">
        <v>2524</v>
      </c>
      <c r="S498" s="253" t="s">
        <v>2524</v>
      </c>
      <c r="T498" s="253" t="s">
        <v>2524</v>
      </c>
      <c r="U498" s="258" t="s">
        <v>2524</v>
      </c>
      <c r="V498" s="253" t="s">
        <v>1381</v>
      </c>
      <c r="W498" s="259" t="s">
        <v>961</v>
      </c>
      <c r="X498" s="260" t="s">
        <v>1381</v>
      </c>
      <c r="Y498" s="261" t="s">
        <v>3404</v>
      </c>
      <c r="Z498" s="2508" t="s">
        <v>18986</v>
      </c>
      <c r="AA498" s="252" t="s">
        <v>3631</v>
      </c>
      <c r="AB498" s="245"/>
      <c r="AC498" s="348">
        <f t="shared" si="39"/>
        <v>5</v>
      </c>
      <c r="AD498" s="245" t="s">
        <v>4849</v>
      </c>
      <c r="AE498" s="339" t="s">
        <v>1527</v>
      </c>
      <c r="AF498" s="2158" t="s">
        <v>19273</v>
      </c>
      <c r="AG498" s="2158"/>
      <c r="AH498" s="2158"/>
      <c r="AI498" s="2158"/>
      <c r="AJ498" s="358" t="s">
        <v>6506</v>
      </c>
      <c r="AK498" s="2551">
        <v>7</v>
      </c>
      <c r="AL498" s="2551"/>
      <c r="AM498" s="2551"/>
    </row>
    <row r="499" spans="1:39" s="249" customFormat="1" hidden="1">
      <c r="A499" s="236">
        <f t="shared" si="38"/>
        <v>21</v>
      </c>
      <c r="B499" s="1800" t="s">
        <v>16324</v>
      </c>
      <c r="C499" s="929" t="s">
        <v>17498</v>
      </c>
      <c r="D499" s="252" t="s">
        <v>2449</v>
      </c>
      <c r="E499" s="246"/>
      <c r="F499" s="246"/>
      <c r="G499" s="2879" t="s">
        <v>4537</v>
      </c>
      <c r="H499" s="258"/>
      <c r="I499" s="1011"/>
      <c r="J499" s="378"/>
      <c r="K499" s="1816" t="s">
        <v>966</v>
      </c>
      <c r="L499" s="253">
        <v>133</v>
      </c>
      <c r="M499" s="254">
        <v>2.5</v>
      </c>
      <c r="N499" s="255" t="s">
        <v>2524</v>
      </c>
      <c r="O499" s="255" t="s">
        <v>2524</v>
      </c>
      <c r="P499" s="256" t="s">
        <v>2524</v>
      </c>
      <c r="Q499" s="253" t="s">
        <v>2524</v>
      </c>
      <c r="R499" s="257" t="s">
        <v>2524</v>
      </c>
      <c r="S499" s="253" t="s">
        <v>2524</v>
      </c>
      <c r="T499" s="253" t="s">
        <v>2524</v>
      </c>
      <c r="U499" s="258" t="s">
        <v>2524</v>
      </c>
      <c r="V499" s="253" t="s">
        <v>3407</v>
      </c>
      <c r="W499" s="259" t="s">
        <v>967</v>
      </c>
      <c r="X499" s="260" t="s">
        <v>3407</v>
      </c>
      <c r="Y499" s="261" t="s">
        <v>3404</v>
      </c>
      <c r="Z499" s="2508" t="s">
        <v>18986</v>
      </c>
      <c r="AA499" s="252" t="s">
        <v>3631</v>
      </c>
      <c r="AB499" s="245"/>
      <c r="AC499" s="348">
        <f t="shared" si="39"/>
        <v>5</v>
      </c>
      <c r="AD499" s="245" t="s">
        <v>4849</v>
      </c>
      <c r="AE499" s="339" t="s">
        <v>1527</v>
      </c>
      <c r="AF499" s="2158"/>
      <c r="AG499" s="2158"/>
      <c r="AH499" s="2158"/>
      <c r="AI499" s="2158"/>
      <c r="AJ499" s="358" t="s">
        <v>18931</v>
      </c>
      <c r="AK499" s="2551">
        <v>7</v>
      </c>
      <c r="AL499" s="2551"/>
      <c r="AM499" s="2551"/>
    </row>
    <row r="500" spans="1:39" s="249" customFormat="1" hidden="1">
      <c r="A500" s="236">
        <f t="shared" si="38"/>
        <v>22</v>
      </c>
      <c r="B500" s="1800" t="s">
        <v>16325</v>
      </c>
      <c r="C500" s="929" t="s">
        <v>17499</v>
      </c>
      <c r="D500" s="252" t="s">
        <v>2453</v>
      </c>
      <c r="E500" s="246" t="s">
        <v>19363</v>
      </c>
      <c r="F500" s="246"/>
      <c r="G500" s="2879" t="s">
        <v>18969</v>
      </c>
      <c r="H500" s="258"/>
      <c r="I500" s="1011"/>
      <c r="J500" s="378"/>
      <c r="K500" s="1816" t="s">
        <v>2276</v>
      </c>
      <c r="L500" s="253">
        <v>32</v>
      </c>
      <c r="M500" s="254">
        <v>6</v>
      </c>
      <c r="N500" s="255" t="s">
        <v>2524</v>
      </c>
      <c r="O500" s="255" t="s">
        <v>2524</v>
      </c>
      <c r="P500" s="256" t="s">
        <v>2524</v>
      </c>
      <c r="Q500" s="253" t="s">
        <v>2524</v>
      </c>
      <c r="R500" s="257" t="s">
        <v>2524</v>
      </c>
      <c r="S500" s="253" t="s">
        <v>2524</v>
      </c>
      <c r="T500" s="253" t="s">
        <v>2524</v>
      </c>
      <c r="U500" s="258" t="s">
        <v>2524</v>
      </c>
      <c r="V500" s="253" t="s">
        <v>1373</v>
      </c>
      <c r="W500" s="259" t="s">
        <v>961</v>
      </c>
      <c r="X500" s="260" t="s">
        <v>968</v>
      </c>
      <c r="Y500" s="261" t="s">
        <v>969</v>
      </c>
      <c r="Z500" s="2508" t="s">
        <v>18986</v>
      </c>
      <c r="AA500" s="252" t="s">
        <v>3631</v>
      </c>
      <c r="AB500" s="245"/>
      <c r="AC500" s="348">
        <f t="shared" si="39"/>
        <v>5</v>
      </c>
      <c r="AD500" s="245" t="s">
        <v>4849</v>
      </c>
      <c r="AE500" s="339" t="s">
        <v>1527</v>
      </c>
      <c r="AF500" s="2158"/>
      <c r="AG500" s="2158"/>
      <c r="AH500" s="2158"/>
      <c r="AI500" s="2158"/>
      <c r="AJ500" s="358"/>
      <c r="AK500" s="2551">
        <v>7</v>
      </c>
      <c r="AL500" s="2551"/>
      <c r="AM500" s="2551"/>
    </row>
    <row r="501" spans="1:39" s="249" customFormat="1" hidden="1">
      <c r="A501" s="236">
        <f t="shared" si="38"/>
        <v>23</v>
      </c>
      <c r="B501" s="1800" t="s">
        <v>16326</v>
      </c>
      <c r="C501" s="929" t="s">
        <v>17500</v>
      </c>
      <c r="D501" s="252" t="s">
        <v>2453</v>
      </c>
      <c r="E501" s="246" t="s">
        <v>19363</v>
      </c>
      <c r="F501" s="246"/>
      <c r="G501" s="2879" t="s">
        <v>18969</v>
      </c>
      <c r="H501" s="258"/>
      <c r="I501" s="1011"/>
      <c r="J501" s="378"/>
      <c r="K501" s="1816" t="s">
        <v>2276</v>
      </c>
      <c r="L501" s="253">
        <v>32</v>
      </c>
      <c r="M501" s="254">
        <v>6</v>
      </c>
      <c r="N501" s="255" t="s">
        <v>2524</v>
      </c>
      <c r="O501" s="255" t="s">
        <v>2524</v>
      </c>
      <c r="P501" s="256" t="s">
        <v>2524</v>
      </c>
      <c r="Q501" s="253" t="s">
        <v>2524</v>
      </c>
      <c r="R501" s="257" t="s">
        <v>2524</v>
      </c>
      <c r="S501" s="253" t="s">
        <v>2524</v>
      </c>
      <c r="T501" s="253" t="s">
        <v>2524</v>
      </c>
      <c r="U501" s="258" t="s">
        <v>2524</v>
      </c>
      <c r="V501" s="253" t="s">
        <v>1373</v>
      </c>
      <c r="W501" s="259" t="s">
        <v>961</v>
      </c>
      <c r="X501" s="260" t="s">
        <v>968</v>
      </c>
      <c r="Y501" s="261" t="s">
        <v>969</v>
      </c>
      <c r="Z501" s="2508" t="s">
        <v>18986</v>
      </c>
      <c r="AA501" s="252" t="s">
        <v>3631</v>
      </c>
      <c r="AB501" s="245"/>
      <c r="AC501" s="348">
        <f t="shared" si="39"/>
        <v>5</v>
      </c>
      <c r="AD501" s="245" t="s">
        <v>4849</v>
      </c>
      <c r="AE501" s="339" t="s">
        <v>1527</v>
      </c>
      <c r="AF501" s="2158"/>
      <c r="AG501" s="2158"/>
      <c r="AH501" s="2158"/>
      <c r="AI501" s="2158"/>
      <c r="AJ501" s="358"/>
      <c r="AK501" s="2551">
        <v>7</v>
      </c>
      <c r="AL501" s="2551"/>
      <c r="AM501" s="2551"/>
    </row>
    <row r="502" spans="1:39" s="249" customFormat="1" hidden="1">
      <c r="A502" s="236">
        <f t="shared" si="38"/>
        <v>24</v>
      </c>
      <c r="B502" s="1800" t="s">
        <v>16327</v>
      </c>
      <c r="C502" s="929" t="s">
        <v>17501</v>
      </c>
      <c r="D502" s="252" t="s">
        <v>2453</v>
      </c>
      <c r="E502" s="246" t="s">
        <v>19363</v>
      </c>
      <c r="F502" s="246"/>
      <c r="G502" s="2879" t="s">
        <v>18969</v>
      </c>
      <c r="H502" s="258"/>
      <c r="I502" s="1011"/>
      <c r="J502" s="378"/>
      <c r="K502" s="1816" t="s">
        <v>4631</v>
      </c>
      <c r="L502" s="253">
        <v>125</v>
      </c>
      <c r="M502" s="254">
        <v>21</v>
      </c>
      <c r="N502" s="255" t="s">
        <v>2524</v>
      </c>
      <c r="O502" s="255" t="s">
        <v>2524</v>
      </c>
      <c r="P502" s="256" t="s">
        <v>2524</v>
      </c>
      <c r="Q502" s="253" t="s">
        <v>2524</v>
      </c>
      <c r="R502" s="257" t="s">
        <v>2524</v>
      </c>
      <c r="S502" s="253" t="s">
        <v>2524</v>
      </c>
      <c r="T502" s="253" t="s">
        <v>2524</v>
      </c>
      <c r="U502" s="258" t="s">
        <v>2524</v>
      </c>
      <c r="V502" s="253" t="s">
        <v>1373</v>
      </c>
      <c r="W502" s="259" t="s">
        <v>961</v>
      </c>
      <c r="X502" s="260" t="s">
        <v>968</v>
      </c>
      <c r="Y502" s="261" t="s">
        <v>969</v>
      </c>
      <c r="Z502" s="2508" t="s">
        <v>18986</v>
      </c>
      <c r="AA502" s="252" t="s">
        <v>3631</v>
      </c>
      <c r="AB502" s="245"/>
      <c r="AC502" s="348">
        <f t="shared" si="39"/>
        <v>5</v>
      </c>
      <c r="AD502" s="245" t="s">
        <v>4849</v>
      </c>
      <c r="AE502" s="339" t="s">
        <v>1527</v>
      </c>
      <c r="AF502" s="2158"/>
      <c r="AG502" s="2158"/>
      <c r="AH502" s="2158"/>
      <c r="AI502" s="2158"/>
      <c r="AJ502" s="358" t="s">
        <v>338</v>
      </c>
      <c r="AK502" s="2551">
        <v>7</v>
      </c>
      <c r="AL502" s="2551"/>
      <c r="AM502" s="2551"/>
    </row>
    <row r="503" spans="1:39" s="249" customFormat="1" hidden="1">
      <c r="A503" s="236">
        <f t="shared" si="38"/>
        <v>25</v>
      </c>
      <c r="B503" s="1800" t="s">
        <v>16328</v>
      </c>
      <c r="C503" s="929" t="s">
        <v>17502</v>
      </c>
      <c r="D503" s="252" t="s">
        <v>2454</v>
      </c>
      <c r="E503" s="246"/>
      <c r="F503" s="246"/>
      <c r="G503" s="2879" t="s">
        <v>963</v>
      </c>
      <c r="H503" s="258"/>
      <c r="I503" s="1011"/>
      <c r="J503" s="378"/>
      <c r="K503" s="1816" t="s">
        <v>2835</v>
      </c>
      <c r="L503" s="253">
        <v>29</v>
      </c>
      <c r="M503" s="254">
        <v>17.100000000000001</v>
      </c>
      <c r="N503" s="255" t="s">
        <v>2524</v>
      </c>
      <c r="O503" s="255" t="s">
        <v>2524</v>
      </c>
      <c r="P503" s="256" t="s">
        <v>2524</v>
      </c>
      <c r="Q503" s="253" t="s">
        <v>2524</v>
      </c>
      <c r="R503" s="257" t="s">
        <v>2524</v>
      </c>
      <c r="S503" s="253" t="s">
        <v>2524</v>
      </c>
      <c r="T503" s="253" t="s">
        <v>2524</v>
      </c>
      <c r="U503" s="258" t="s">
        <v>2524</v>
      </c>
      <c r="V503" s="253" t="s">
        <v>1381</v>
      </c>
      <c r="W503" s="259" t="s">
        <v>961</v>
      </c>
      <c r="X503" s="260" t="s">
        <v>971</v>
      </c>
      <c r="Y503" s="261" t="s">
        <v>969</v>
      </c>
      <c r="Z503" s="2508" t="s">
        <v>18986</v>
      </c>
      <c r="AA503" s="252" t="s">
        <v>3631</v>
      </c>
      <c r="AB503" s="245"/>
      <c r="AC503" s="348">
        <f t="shared" si="39"/>
        <v>5</v>
      </c>
      <c r="AD503" s="245" t="s">
        <v>4849</v>
      </c>
      <c r="AE503" s="339" t="s">
        <v>1527</v>
      </c>
      <c r="AF503" s="2158"/>
      <c r="AG503" s="2158"/>
      <c r="AH503" s="2158"/>
      <c r="AI503" s="2158"/>
      <c r="AJ503" s="358" t="s">
        <v>339</v>
      </c>
      <c r="AK503" s="2551">
        <v>7</v>
      </c>
      <c r="AL503" s="2551"/>
      <c r="AM503" s="2551"/>
    </row>
    <row r="504" spans="1:39" s="249" customFormat="1" hidden="1">
      <c r="A504" s="236">
        <f t="shared" si="38"/>
        <v>26</v>
      </c>
      <c r="B504" s="1800" t="s">
        <v>16329</v>
      </c>
      <c r="C504" s="929" t="s">
        <v>17503</v>
      </c>
      <c r="D504" s="252" t="s">
        <v>2450</v>
      </c>
      <c r="E504" s="246"/>
      <c r="F504" s="246"/>
      <c r="G504" s="2879" t="s">
        <v>963</v>
      </c>
      <c r="H504" s="258"/>
      <c r="I504" s="1011"/>
      <c r="J504" s="378" t="s">
        <v>12479</v>
      </c>
      <c r="K504" s="1816" t="s">
        <v>2835</v>
      </c>
      <c r="L504" s="253">
        <v>18</v>
      </c>
      <c r="M504" s="254">
        <v>17.600000000000001</v>
      </c>
      <c r="N504" s="255" t="s">
        <v>2524</v>
      </c>
      <c r="O504" s="255">
        <v>4304</v>
      </c>
      <c r="P504" s="256" t="s">
        <v>1374</v>
      </c>
      <c r="Q504" s="253" t="s">
        <v>2524</v>
      </c>
      <c r="R504" s="257" t="s">
        <v>2524</v>
      </c>
      <c r="S504" s="253" t="s">
        <v>2524</v>
      </c>
      <c r="T504" s="253" t="s">
        <v>2524</v>
      </c>
      <c r="U504" s="258" t="s">
        <v>2524</v>
      </c>
      <c r="V504" s="253" t="s">
        <v>972</v>
      </c>
      <c r="W504" s="259" t="s">
        <v>961</v>
      </c>
      <c r="X504" s="260" t="s">
        <v>972</v>
      </c>
      <c r="Y504" s="261" t="s">
        <v>3404</v>
      </c>
      <c r="Z504" s="2508" t="s">
        <v>18986</v>
      </c>
      <c r="AA504" s="252" t="s">
        <v>3631</v>
      </c>
      <c r="AB504" s="245"/>
      <c r="AC504" s="348">
        <f t="shared" si="39"/>
        <v>5</v>
      </c>
      <c r="AD504" s="245" t="s">
        <v>4849</v>
      </c>
      <c r="AE504" s="339" t="s">
        <v>1527</v>
      </c>
      <c r="AF504" s="2158"/>
      <c r="AG504" s="2158"/>
      <c r="AH504" s="2158"/>
      <c r="AI504" s="2158"/>
      <c r="AJ504" s="358" t="s">
        <v>340</v>
      </c>
      <c r="AK504" s="2551">
        <v>7</v>
      </c>
      <c r="AL504" s="2551"/>
      <c r="AM504" s="2551"/>
    </row>
    <row r="505" spans="1:39" s="249" customFormat="1" hidden="1">
      <c r="A505" s="236">
        <f t="shared" si="38"/>
        <v>27</v>
      </c>
      <c r="B505" s="1800" t="s">
        <v>16330</v>
      </c>
      <c r="C505" s="929" t="s">
        <v>17504</v>
      </c>
      <c r="D505" s="252" t="s">
        <v>2450</v>
      </c>
      <c r="E505" s="246"/>
      <c r="F505" s="246"/>
      <c r="G505" s="2879" t="s">
        <v>963</v>
      </c>
      <c r="H505" s="258"/>
      <c r="I505" s="1011"/>
      <c r="J505" s="378" t="s">
        <v>12479</v>
      </c>
      <c r="K505" s="1816" t="s">
        <v>2835</v>
      </c>
      <c r="L505" s="253">
        <v>18</v>
      </c>
      <c r="M505" s="254">
        <v>17.600000000000001</v>
      </c>
      <c r="N505" s="255" t="s">
        <v>2524</v>
      </c>
      <c r="O505" s="255">
        <v>4304</v>
      </c>
      <c r="P505" s="256" t="s">
        <v>1374</v>
      </c>
      <c r="Q505" s="253" t="s">
        <v>2524</v>
      </c>
      <c r="R505" s="257" t="s">
        <v>2524</v>
      </c>
      <c r="S505" s="253" t="s">
        <v>2524</v>
      </c>
      <c r="T505" s="253" t="s">
        <v>2524</v>
      </c>
      <c r="U505" s="258" t="s">
        <v>2524</v>
      </c>
      <c r="V505" s="253" t="s">
        <v>972</v>
      </c>
      <c r="W505" s="259" t="s">
        <v>961</v>
      </c>
      <c r="X505" s="260" t="s">
        <v>972</v>
      </c>
      <c r="Y505" s="261" t="s">
        <v>3404</v>
      </c>
      <c r="Z505" s="2508" t="s">
        <v>18986</v>
      </c>
      <c r="AA505" s="252" t="s">
        <v>3631</v>
      </c>
      <c r="AB505" s="245"/>
      <c r="AC505" s="348">
        <f t="shared" si="39"/>
        <v>5</v>
      </c>
      <c r="AD505" s="245" t="s">
        <v>4849</v>
      </c>
      <c r="AE505" s="339" t="s">
        <v>1527</v>
      </c>
      <c r="AF505" s="2158"/>
      <c r="AG505" s="2158"/>
      <c r="AH505" s="2158"/>
      <c r="AI505" s="2158"/>
      <c r="AJ505" s="358" t="s">
        <v>340</v>
      </c>
      <c r="AK505" s="2551">
        <v>7</v>
      </c>
      <c r="AL505" s="2551"/>
      <c r="AM505" s="2551"/>
    </row>
    <row r="506" spans="1:39" s="249" customFormat="1" hidden="1">
      <c r="A506" s="236">
        <f t="shared" si="38"/>
        <v>28</v>
      </c>
      <c r="B506" s="1800" t="s">
        <v>16331</v>
      </c>
      <c r="C506" s="929" t="s">
        <v>17505</v>
      </c>
      <c r="D506" s="252" t="s">
        <v>2450</v>
      </c>
      <c r="E506" s="246"/>
      <c r="F506" s="246"/>
      <c r="G506" s="2879" t="s">
        <v>963</v>
      </c>
      <c r="H506" s="258"/>
      <c r="I506" s="1011"/>
      <c r="J506" s="378"/>
      <c r="K506" s="1816" t="s">
        <v>2835</v>
      </c>
      <c r="L506" s="253">
        <v>18</v>
      </c>
      <c r="M506" s="254">
        <v>17.600000000000001</v>
      </c>
      <c r="N506" s="255" t="s">
        <v>2524</v>
      </c>
      <c r="O506" s="255">
        <v>4304</v>
      </c>
      <c r="P506" s="256" t="s">
        <v>1374</v>
      </c>
      <c r="Q506" s="253" t="s">
        <v>2524</v>
      </c>
      <c r="R506" s="257" t="s">
        <v>2524</v>
      </c>
      <c r="S506" s="253" t="s">
        <v>2524</v>
      </c>
      <c r="T506" s="253" t="s">
        <v>2524</v>
      </c>
      <c r="U506" s="258" t="s">
        <v>2524</v>
      </c>
      <c r="V506" s="253" t="s">
        <v>972</v>
      </c>
      <c r="W506" s="259" t="s">
        <v>961</v>
      </c>
      <c r="X506" s="260" t="s">
        <v>972</v>
      </c>
      <c r="Y506" s="261" t="s">
        <v>3404</v>
      </c>
      <c r="Z506" s="2508" t="s">
        <v>18986</v>
      </c>
      <c r="AA506" s="252" t="s">
        <v>3631</v>
      </c>
      <c r="AB506" s="245"/>
      <c r="AC506" s="348">
        <f t="shared" si="39"/>
        <v>5</v>
      </c>
      <c r="AD506" s="245" t="s">
        <v>4849</v>
      </c>
      <c r="AE506" s="339" t="s">
        <v>1527</v>
      </c>
      <c r="AF506" s="2158"/>
      <c r="AG506" s="2158"/>
      <c r="AH506" s="2158"/>
      <c r="AI506" s="2158"/>
      <c r="AJ506" s="358" t="s">
        <v>340</v>
      </c>
      <c r="AK506" s="2551">
        <v>7</v>
      </c>
      <c r="AL506" s="2551"/>
      <c r="AM506" s="2551"/>
    </row>
    <row r="507" spans="1:39" s="249" customFormat="1" hidden="1">
      <c r="A507" s="236">
        <f t="shared" si="38"/>
        <v>29</v>
      </c>
      <c r="B507" s="1800" t="s">
        <v>16332</v>
      </c>
      <c r="C507" s="929" t="s">
        <v>17506</v>
      </c>
      <c r="D507" s="252" t="s">
        <v>2450</v>
      </c>
      <c r="E507" s="246"/>
      <c r="F507" s="246"/>
      <c r="G507" s="2879" t="s">
        <v>963</v>
      </c>
      <c r="H507" s="258"/>
      <c r="I507" s="1011"/>
      <c r="J507" s="378"/>
      <c r="K507" s="1816" t="s">
        <v>2835</v>
      </c>
      <c r="L507" s="253">
        <v>18</v>
      </c>
      <c r="M507" s="254">
        <v>17.600000000000001</v>
      </c>
      <c r="N507" s="255" t="s">
        <v>2524</v>
      </c>
      <c r="O507" s="255">
        <v>4304</v>
      </c>
      <c r="P507" s="256" t="s">
        <v>1374</v>
      </c>
      <c r="Q507" s="253" t="s">
        <v>2524</v>
      </c>
      <c r="R507" s="257" t="s">
        <v>2524</v>
      </c>
      <c r="S507" s="253" t="s">
        <v>2524</v>
      </c>
      <c r="T507" s="253" t="s">
        <v>2524</v>
      </c>
      <c r="U507" s="258" t="s">
        <v>2524</v>
      </c>
      <c r="V507" s="253" t="s">
        <v>972</v>
      </c>
      <c r="W507" s="259" t="s">
        <v>961</v>
      </c>
      <c r="X507" s="260" t="s">
        <v>972</v>
      </c>
      <c r="Y507" s="261" t="s">
        <v>3404</v>
      </c>
      <c r="Z507" s="2508" t="s">
        <v>18986</v>
      </c>
      <c r="AA507" s="252" t="s">
        <v>3631</v>
      </c>
      <c r="AB507" s="245"/>
      <c r="AC507" s="348">
        <f t="shared" si="39"/>
        <v>5</v>
      </c>
      <c r="AD507" s="245" t="s">
        <v>4849</v>
      </c>
      <c r="AE507" s="339" t="s">
        <v>1527</v>
      </c>
      <c r="AF507" s="2158"/>
      <c r="AG507" s="2158"/>
      <c r="AH507" s="2158"/>
      <c r="AI507" s="2158"/>
      <c r="AJ507" s="358" t="s">
        <v>340</v>
      </c>
      <c r="AK507" s="2551">
        <v>7</v>
      </c>
      <c r="AL507" s="2551"/>
      <c r="AM507" s="2551"/>
    </row>
    <row r="508" spans="1:39" s="249" customFormat="1" hidden="1">
      <c r="A508" s="236">
        <f t="shared" si="38"/>
        <v>30</v>
      </c>
      <c r="B508" s="1800" t="s">
        <v>16333</v>
      </c>
      <c r="C508" s="929" t="s">
        <v>17507</v>
      </c>
      <c r="D508" s="252" t="s">
        <v>2450</v>
      </c>
      <c r="E508" s="246"/>
      <c r="F508" s="246"/>
      <c r="G508" s="2879" t="s">
        <v>963</v>
      </c>
      <c r="H508" s="258"/>
      <c r="I508" s="1011"/>
      <c r="J508" s="378" t="s">
        <v>12479</v>
      </c>
      <c r="K508" s="1816" t="s">
        <v>2835</v>
      </c>
      <c r="L508" s="253">
        <v>150</v>
      </c>
      <c r="M508" s="254">
        <v>1.5</v>
      </c>
      <c r="N508" s="255" t="s">
        <v>2524</v>
      </c>
      <c r="O508" s="255">
        <v>102</v>
      </c>
      <c r="P508" s="256" t="s">
        <v>1374</v>
      </c>
      <c r="Q508" s="253" t="s">
        <v>2524</v>
      </c>
      <c r="R508" s="257" t="s">
        <v>2524</v>
      </c>
      <c r="S508" s="253" t="s">
        <v>2524</v>
      </c>
      <c r="T508" s="253" t="s">
        <v>2524</v>
      </c>
      <c r="U508" s="258" t="s">
        <v>2524</v>
      </c>
      <c r="V508" s="253" t="s">
        <v>972</v>
      </c>
      <c r="W508" s="259" t="s">
        <v>961</v>
      </c>
      <c r="X508" s="260" t="s">
        <v>972</v>
      </c>
      <c r="Y508" s="261" t="s">
        <v>3404</v>
      </c>
      <c r="Z508" s="2508" t="s">
        <v>18986</v>
      </c>
      <c r="AA508" s="252" t="s">
        <v>3631</v>
      </c>
      <c r="AB508" s="245"/>
      <c r="AC508" s="348">
        <f t="shared" si="39"/>
        <v>5</v>
      </c>
      <c r="AD508" s="245" t="s">
        <v>4849</v>
      </c>
      <c r="AE508" s="339" t="s">
        <v>1527</v>
      </c>
      <c r="AF508" s="2158"/>
      <c r="AG508" s="2158"/>
      <c r="AH508" s="2158"/>
      <c r="AI508" s="2158"/>
      <c r="AJ508" s="358" t="s">
        <v>340</v>
      </c>
      <c r="AK508" s="2551">
        <v>7</v>
      </c>
      <c r="AL508" s="2551"/>
      <c r="AM508" s="2551"/>
    </row>
    <row r="509" spans="1:39" s="249" customFormat="1" hidden="1">
      <c r="A509" s="236">
        <f t="shared" si="38"/>
        <v>31</v>
      </c>
      <c r="B509" s="1800" t="s">
        <v>16334</v>
      </c>
      <c r="C509" s="929" t="s">
        <v>17508</v>
      </c>
      <c r="D509" s="252" t="s">
        <v>2450</v>
      </c>
      <c r="E509" s="246"/>
      <c r="F509" s="246"/>
      <c r="G509" s="2879" t="s">
        <v>963</v>
      </c>
      <c r="H509" s="258"/>
      <c r="I509" s="1011"/>
      <c r="J509" s="378" t="s">
        <v>12479</v>
      </c>
      <c r="K509" s="1816" t="s">
        <v>2835</v>
      </c>
      <c r="L509" s="253">
        <v>150</v>
      </c>
      <c r="M509" s="254">
        <v>1.5</v>
      </c>
      <c r="N509" s="255" t="s">
        <v>2524</v>
      </c>
      <c r="O509" s="255">
        <v>102</v>
      </c>
      <c r="P509" s="256" t="s">
        <v>1374</v>
      </c>
      <c r="Q509" s="253" t="s">
        <v>2524</v>
      </c>
      <c r="R509" s="257" t="s">
        <v>2524</v>
      </c>
      <c r="S509" s="253" t="s">
        <v>2524</v>
      </c>
      <c r="T509" s="253" t="s">
        <v>2524</v>
      </c>
      <c r="U509" s="258" t="s">
        <v>2524</v>
      </c>
      <c r="V509" s="253" t="s">
        <v>972</v>
      </c>
      <c r="W509" s="259" t="s">
        <v>961</v>
      </c>
      <c r="X509" s="260" t="s">
        <v>972</v>
      </c>
      <c r="Y509" s="261" t="s">
        <v>3404</v>
      </c>
      <c r="Z509" s="2508" t="s">
        <v>18986</v>
      </c>
      <c r="AA509" s="252" t="s">
        <v>3631</v>
      </c>
      <c r="AB509" s="245"/>
      <c r="AC509" s="348">
        <f t="shared" si="39"/>
        <v>5</v>
      </c>
      <c r="AD509" s="245" t="s">
        <v>4849</v>
      </c>
      <c r="AE509" s="339" t="s">
        <v>1527</v>
      </c>
      <c r="AF509" s="2158"/>
      <c r="AG509" s="2158"/>
      <c r="AH509" s="2158"/>
      <c r="AI509" s="2158"/>
      <c r="AJ509" s="358" t="s">
        <v>340</v>
      </c>
      <c r="AK509" s="2551">
        <v>7</v>
      </c>
      <c r="AL509" s="2551"/>
      <c r="AM509" s="2551"/>
    </row>
    <row r="510" spans="1:39" s="249" customFormat="1" hidden="1">
      <c r="A510" s="236">
        <f t="shared" si="38"/>
        <v>32</v>
      </c>
      <c r="B510" s="1800" t="s">
        <v>16335</v>
      </c>
      <c r="C510" s="929" t="s">
        <v>17509</v>
      </c>
      <c r="D510" s="252" t="s">
        <v>2451</v>
      </c>
      <c r="E510" s="246" t="s">
        <v>19363</v>
      </c>
      <c r="F510" s="246"/>
      <c r="G510" s="2879" t="s">
        <v>18969</v>
      </c>
      <c r="H510" s="258"/>
      <c r="I510" s="1011"/>
      <c r="J510" s="378" t="s">
        <v>19236</v>
      </c>
      <c r="K510" s="1816" t="s">
        <v>3406</v>
      </c>
      <c r="L510" s="253" t="s">
        <v>3410</v>
      </c>
      <c r="M510" s="254">
        <v>1.29</v>
      </c>
      <c r="N510" s="255" t="s">
        <v>2524</v>
      </c>
      <c r="O510" s="255">
        <v>1158.28</v>
      </c>
      <c r="P510" s="256" t="s">
        <v>1374</v>
      </c>
      <c r="Q510" s="253" t="s">
        <v>2524</v>
      </c>
      <c r="R510" s="257" t="s">
        <v>2524</v>
      </c>
      <c r="S510" s="253" t="s">
        <v>2524</v>
      </c>
      <c r="T510" s="253" t="s">
        <v>2524</v>
      </c>
      <c r="U510" s="258" t="s">
        <v>2524</v>
      </c>
      <c r="V510" s="253" t="s">
        <v>3407</v>
      </c>
      <c r="W510" s="259" t="s">
        <v>19045</v>
      </c>
      <c r="X510" s="260" t="s">
        <v>3407</v>
      </c>
      <c r="Y510" s="261" t="s">
        <v>3404</v>
      </c>
      <c r="Z510" s="2508" t="s">
        <v>18986</v>
      </c>
      <c r="AA510" s="252" t="s">
        <v>3631</v>
      </c>
      <c r="AB510" s="245"/>
      <c r="AC510" s="348">
        <f t="shared" si="39"/>
        <v>5</v>
      </c>
      <c r="AD510" s="245" t="s">
        <v>4849</v>
      </c>
      <c r="AE510" s="339" t="s">
        <v>1527</v>
      </c>
      <c r="AF510" s="2158"/>
      <c r="AG510" s="2158"/>
      <c r="AH510" s="2158"/>
      <c r="AI510" s="2158"/>
      <c r="AJ510" s="358" t="s">
        <v>19362</v>
      </c>
      <c r="AK510" s="2551">
        <v>7</v>
      </c>
      <c r="AL510" s="2551"/>
      <c r="AM510" s="2551"/>
    </row>
    <row r="511" spans="1:39" s="249" customFormat="1" hidden="1">
      <c r="A511" s="236">
        <f t="shared" si="38"/>
        <v>33</v>
      </c>
      <c r="B511" s="1800" t="s">
        <v>16336</v>
      </c>
      <c r="C511" s="929" t="s">
        <v>17510</v>
      </c>
      <c r="D511" s="252" t="s">
        <v>2456</v>
      </c>
      <c r="E511" s="246"/>
      <c r="F511" s="246"/>
      <c r="G511" s="2879" t="s">
        <v>963</v>
      </c>
      <c r="H511" s="258"/>
      <c r="I511" s="1011"/>
      <c r="J511" s="378"/>
      <c r="K511" s="1816" t="s">
        <v>2286</v>
      </c>
      <c r="L511" s="253">
        <v>32</v>
      </c>
      <c r="M511" s="254">
        <v>2.5</v>
      </c>
      <c r="N511" s="255" t="s">
        <v>2524</v>
      </c>
      <c r="O511" s="255" t="s">
        <v>2524</v>
      </c>
      <c r="P511" s="256" t="s">
        <v>2524</v>
      </c>
      <c r="Q511" s="253" t="s">
        <v>2524</v>
      </c>
      <c r="R511" s="257" t="s">
        <v>2524</v>
      </c>
      <c r="S511" s="253" t="s">
        <v>2524</v>
      </c>
      <c r="T511" s="253" t="s">
        <v>2524</v>
      </c>
      <c r="U511" s="258" t="s">
        <v>2524</v>
      </c>
      <c r="V511" s="253" t="s">
        <v>954</v>
      </c>
      <c r="W511" s="259" t="s">
        <v>961</v>
      </c>
      <c r="X511" s="260" t="s">
        <v>954</v>
      </c>
      <c r="Y511" s="261" t="s">
        <v>962</v>
      </c>
      <c r="Z511" s="2508" t="s">
        <v>18986</v>
      </c>
      <c r="AA511" s="252" t="s">
        <v>3631</v>
      </c>
      <c r="AB511" s="245"/>
      <c r="AC511" s="348">
        <f t="shared" si="39"/>
        <v>5</v>
      </c>
      <c r="AD511" s="245" t="s">
        <v>4849</v>
      </c>
      <c r="AE511" s="339" t="s">
        <v>1527</v>
      </c>
      <c r="AF511" s="2158"/>
      <c r="AG511" s="2158"/>
      <c r="AH511" s="2158"/>
      <c r="AI511" s="2158"/>
      <c r="AJ511" s="358"/>
      <c r="AK511" s="2551">
        <v>7</v>
      </c>
      <c r="AL511" s="2551"/>
      <c r="AM511" s="2551"/>
    </row>
    <row r="512" spans="1:39" s="249" customFormat="1" hidden="1">
      <c r="A512" s="236">
        <f t="shared" si="38"/>
        <v>34</v>
      </c>
      <c r="B512" s="1800" t="s">
        <v>16337</v>
      </c>
      <c r="C512" s="929" t="s">
        <v>17511</v>
      </c>
      <c r="D512" s="252" t="s">
        <v>2457</v>
      </c>
      <c r="E512" s="246"/>
      <c r="F512" s="246"/>
      <c r="G512" s="2879" t="s">
        <v>963</v>
      </c>
      <c r="H512" s="258"/>
      <c r="I512" s="1011"/>
      <c r="J512" s="378"/>
      <c r="K512" s="1816" t="s">
        <v>2286</v>
      </c>
      <c r="L512" s="253">
        <v>32</v>
      </c>
      <c r="M512" s="254">
        <v>2.5</v>
      </c>
      <c r="N512" s="255" t="s">
        <v>2524</v>
      </c>
      <c r="O512" s="255" t="s">
        <v>2524</v>
      </c>
      <c r="P512" s="256" t="s">
        <v>2524</v>
      </c>
      <c r="Q512" s="253" t="s">
        <v>2524</v>
      </c>
      <c r="R512" s="257" t="s">
        <v>2524</v>
      </c>
      <c r="S512" s="253" t="s">
        <v>2524</v>
      </c>
      <c r="T512" s="253" t="s">
        <v>2524</v>
      </c>
      <c r="U512" s="258" t="s">
        <v>2524</v>
      </c>
      <c r="V512" s="253" t="s">
        <v>954</v>
      </c>
      <c r="W512" s="259" t="s">
        <v>961</v>
      </c>
      <c r="X512" s="260" t="s">
        <v>954</v>
      </c>
      <c r="Y512" s="261" t="s">
        <v>962</v>
      </c>
      <c r="Z512" s="2508" t="s">
        <v>18986</v>
      </c>
      <c r="AA512" s="252" t="s">
        <v>3631</v>
      </c>
      <c r="AB512" s="245"/>
      <c r="AC512" s="348">
        <f t="shared" si="39"/>
        <v>5</v>
      </c>
      <c r="AD512" s="245" t="s">
        <v>4849</v>
      </c>
      <c r="AE512" s="339" t="s">
        <v>1527</v>
      </c>
      <c r="AF512" s="2158"/>
      <c r="AG512" s="2158"/>
      <c r="AH512" s="2158"/>
      <c r="AI512" s="2158"/>
      <c r="AJ512" s="358" t="s">
        <v>19361</v>
      </c>
      <c r="AK512" s="2551">
        <v>7</v>
      </c>
      <c r="AL512" s="2551"/>
      <c r="AM512" s="2551"/>
    </row>
    <row r="513" spans="1:39" s="249" customFormat="1" hidden="1">
      <c r="A513" s="236">
        <f t="shared" si="38"/>
        <v>35</v>
      </c>
      <c r="B513" s="1800" t="s">
        <v>16338</v>
      </c>
      <c r="C513" s="929" t="s">
        <v>17512</v>
      </c>
      <c r="D513" s="252" t="s">
        <v>2452</v>
      </c>
      <c r="E513" s="246" t="s">
        <v>19363</v>
      </c>
      <c r="F513" s="246"/>
      <c r="G513" s="2879" t="s">
        <v>18969</v>
      </c>
      <c r="H513" s="258"/>
      <c r="I513" s="1011"/>
      <c r="J513" s="378"/>
      <c r="K513" s="1816" t="s">
        <v>2405</v>
      </c>
      <c r="L513" s="253">
        <v>34</v>
      </c>
      <c r="M513" s="254">
        <v>6</v>
      </c>
      <c r="N513" s="255" t="s">
        <v>2524</v>
      </c>
      <c r="O513" s="255" t="s">
        <v>2524</v>
      </c>
      <c r="P513" s="256" t="s">
        <v>2524</v>
      </c>
      <c r="Q513" s="253" t="s">
        <v>2524</v>
      </c>
      <c r="R513" s="257" t="s">
        <v>2524</v>
      </c>
      <c r="S513" s="253" t="s">
        <v>2524</v>
      </c>
      <c r="T513" s="253" t="s">
        <v>2524</v>
      </c>
      <c r="U513" s="258" t="s">
        <v>2524</v>
      </c>
      <c r="V513" s="253" t="s">
        <v>2524</v>
      </c>
      <c r="W513" s="259" t="s">
        <v>2524</v>
      </c>
      <c r="X513" s="260" t="s">
        <v>2524</v>
      </c>
      <c r="Y513" s="261" t="s">
        <v>2524</v>
      </c>
      <c r="Z513" s="2508" t="s">
        <v>18986</v>
      </c>
      <c r="AA513" s="252" t="s">
        <v>3631</v>
      </c>
      <c r="AB513" s="245"/>
      <c r="AC513" s="348">
        <f t="shared" si="39"/>
        <v>5</v>
      </c>
      <c r="AD513" s="245" t="s">
        <v>4849</v>
      </c>
      <c r="AE513" s="339" t="s">
        <v>1527</v>
      </c>
      <c r="AF513" s="2158"/>
      <c r="AG513" s="2158"/>
      <c r="AH513" s="2158"/>
      <c r="AI513" s="2158"/>
      <c r="AJ513" s="358"/>
      <c r="AK513" s="2551">
        <v>7</v>
      </c>
      <c r="AL513" s="2551"/>
      <c r="AM513" s="2551"/>
    </row>
    <row r="514" spans="1:39" s="249" customFormat="1" hidden="1">
      <c r="A514" s="236">
        <f t="shared" si="38"/>
        <v>36</v>
      </c>
      <c r="B514" s="1800" t="s">
        <v>16339</v>
      </c>
      <c r="C514" s="929" t="s">
        <v>17513</v>
      </c>
      <c r="D514" s="252" t="s">
        <v>2455</v>
      </c>
      <c r="E514" s="246"/>
      <c r="F514" s="246"/>
      <c r="G514" s="2879" t="s">
        <v>976</v>
      </c>
      <c r="H514" s="258"/>
      <c r="I514" s="1011"/>
      <c r="J514" s="378"/>
      <c r="K514" s="1816" t="s">
        <v>2405</v>
      </c>
      <c r="L514" s="253">
        <v>34</v>
      </c>
      <c r="M514" s="254">
        <v>6</v>
      </c>
      <c r="N514" s="255" t="s">
        <v>2524</v>
      </c>
      <c r="O514" s="255" t="s">
        <v>2524</v>
      </c>
      <c r="P514" s="256" t="s">
        <v>2524</v>
      </c>
      <c r="Q514" s="253" t="s">
        <v>2524</v>
      </c>
      <c r="R514" s="257" t="s">
        <v>2524</v>
      </c>
      <c r="S514" s="253" t="s">
        <v>2524</v>
      </c>
      <c r="T514" s="253" t="s">
        <v>2524</v>
      </c>
      <c r="U514" s="258" t="s">
        <v>2524</v>
      </c>
      <c r="V514" s="253" t="s">
        <v>973</v>
      </c>
      <c r="W514" s="259" t="s">
        <v>974</v>
      </c>
      <c r="X514" s="260" t="s">
        <v>975</v>
      </c>
      <c r="Y514" s="261" t="s">
        <v>962</v>
      </c>
      <c r="Z514" s="2508" t="s">
        <v>18986</v>
      </c>
      <c r="AA514" s="252" t="s">
        <v>3631</v>
      </c>
      <c r="AB514" s="245"/>
      <c r="AC514" s="348">
        <f t="shared" si="39"/>
        <v>5</v>
      </c>
      <c r="AD514" s="245" t="s">
        <v>4849</v>
      </c>
      <c r="AE514" s="339" t="s">
        <v>1527</v>
      </c>
      <c r="AF514" s="2158"/>
      <c r="AG514" s="2158"/>
      <c r="AH514" s="2158"/>
      <c r="AI514" s="2158"/>
      <c r="AJ514" s="358"/>
      <c r="AK514" s="2551">
        <v>7</v>
      </c>
      <c r="AL514" s="2551"/>
      <c r="AM514" s="2551"/>
    </row>
    <row r="515" spans="1:39" s="249" customFormat="1" hidden="1">
      <c r="A515" s="236">
        <f t="shared" si="38"/>
        <v>37</v>
      </c>
      <c r="B515" s="1800" t="s">
        <v>16340</v>
      </c>
      <c r="C515" s="929" t="s">
        <v>17514</v>
      </c>
      <c r="D515" s="252" t="s">
        <v>2450</v>
      </c>
      <c r="E515" s="246" t="s">
        <v>19020</v>
      </c>
      <c r="F515" s="246" t="s">
        <v>2524</v>
      </c>
      <c r="G515" s="2879" t="s">
        <v>4601</v>
      </c>
      <c r="H515" s="258"/>
      <c r="I515" s="1011"/>
      <c r="J515" s="378"/>
      <c r="K515" s="1816" t="s">
        <v>3406</v>
      </c>
      <c r="L515" s="253">
        <v>4.43</v>
      </c>
      <c r="M515" s="254">
        <v>0.89</v>
      </c>
      <c r="N515" s="255" t="s">
        <v>2524</v>
      </c>
      <c r="O515" s="255">
        <v>78.7</v>
      </c>
      <c r="P515" s="256" t="s">
        <v>1374</v>
      </c>
      <c r="Q515" s="253" t="s">
        <v>2524</v>
      </c>
      <c r="R515" s="257" t="s">
        <v>2524</v>
      </c>
      <c r="S515" s="253" t="s">
        <v>2524</v>
      </c>
      <c r="T515" s="253" t="s">
        <v>2524</v>
      </c>
      <c r="U515" s="258" t="s">
        <v>2524</v>
      </c>
      <c r="V515" s="253" t="s">
        <v>1381</v>
      </c>
      <c r="W515" s="259" t="s">
        <v>955</v>
      </c>
      <c r="X515" s="260" t="s">
        <v>1381</v>
      </c>
      <c r="Y515" s="261" t="s">
        <v>3404</v>
      </c>
      <c r="Z515" s="2508" t="s">
        <v>18986</v>
      </c>
      <c r="AA515" s="252" t="s">
        <v>3631</v>
      </c>
      <c r="AB515" s="245"/>
      <c r="AC515" s="348">
        <f t="shared" si="39"/>
        <v>5</v>
      </c>
      <c r="AD515" s="245" t="s">
        <v>4849</v>
      </c>
      <c r="AE515" s="339" t="s">
        <v>1527</v>
      </c>
      <c r="AF515" s="2158"/>
      <c r="AG515" s="2158"/>
      <c r="AH515" s="2158"/>
      <c r="AI515" s="2158"/>
      <c r="AJ515" s="359" t="s">
        <v>17201</v>
      </c>
      <c r="AK515" s="2551">
        <v>7</v>
      </c>
      <c r="AL515" s="2551"/>
      <c r="AM515" s="2551"/>
    </row>
    <row r="516" spans="1:39" s="249" customFormat="1" hidden="1">
      <c r="A516" s="236">
        <f t="shared" si="38"/>
        <v>38</v>
      </c>
      <c r="B516" s="1800" t="s">
        <v>16341</v>
      </c>
      <c r="C516" s="929" t="s">
        <v>17515</v>
      </c>
      <c r="D516" s="252" t="s">
        <v>2450</v>
      </c>
      <c r="E516" s="246" t="s">
        <v>19020</v>
      </c>
      <c r="F516" s="246" t="s">
        <v>2524</v>
      </c>
      <c r="G516" s="2879" t="s">
        <v>4601</v>
      </c>
      <c r="H516" s="258"/>
      <c r="I516" s="1011"/>
      <c r="J516" s="378" t="s">
        <v>12479</v>
      </c>
      <c r="K516" s="1816" t="s">
        <v>2835</v>
      </c>
      <c r="L516" s="253">
        <v>32</v>
      </c>
      <c r="M516" s="254">
        <v>16.5</v>
      </c>
      <c r="N516" s="255" t="s">
        <v>2524</v>
      </c>
      <c r="O516" s="255" t="s">
        <v>2524</v>
      </c>
      <c r="P516" s="256" t="s">
        <v>2524</v>
      </c>
      <c r="Q516" s="253" t="s">
        <v>2524</v>
      </c>
      <c r="R516" s="257" t="s">
        <v>2524</v>
      </c>
      <c r="S516" s="253" t="s">
        <v>2524</v>
      </c>
      <c r="T516" s="253" t="s">
        <v>2524</v>
      </c>
      <c r="U516" s="258" t="s">
        <v>2524</v>
      </c>
      <c r="V516" s="253" t="s">
        <v>977</v>
      </c>
      <c r="W516" s="259" t="s">
        <v>955</v>
      </c>
      <c r="X516" s="260" t="s">
        <v>977</v>
      </c>
      <c r="Y516" s="261" t="s">
        <v>3404</v>
      </c>
      <c r="Z516" s="2508" t="s">
        <v>18986</v>
      </c>
      <c r="AA516" s="252" t="s">
        <v>3631</v>
      </c>
      <c r="AB516" s="245"/>
      <c r="AC516" s="348">
        <f t="shared" si="39"/>
        <v>5</v>
      </c>
      <c r="AD516" s="245" t="s">
        <v>4849</v>
      </c>
      <c r="AE516" s="339" t="s">
        <v>1527</v>
      </c>
      <c r="AF516" s="2158"/>
      <c r="AG516" s="2158"/>
      <c r="AH516" s="2158"/>
      <c r="AI516" s="2158"/>
      <c r="AJ516" s="359" t="s">
        <v>17201</v>
      </c>
      <c r="AK516" s="2551">
        <v>7</v>
      </c>
      <c r="AL516" s="2551"/>
      <c r="AM516" s="2551"/>
    </row>
    <row r="517" spans="1:39" s="249" customFormat="1" hidden="1">
      <c r="A517" s="236">
        <f t="shared" si="38"/>
        <v>39</v>
      </c>
      <c r="B517" s="1800" t="s">
        <v>16342</v>
      </c>
      <c r="C517" s="929" t="s">
        <v>17516</v>
      </c>
      <c r="D517" s="252" t="s">
        <v>2450</v>
      </c>
      <c r="E517" s="246" t="s">
        <v>19020</v>
      </c>
      <c r="F517" s="246" t="s">
        <v>2524</v>
      </c>
      <c r="G517" s="2879" t="s">
        <v>4601</v>
      </c>
      <c r="H517" s="258"/>
      <c r="I517" s="1011"/>
      <c r="J517" s="378"/>
      <c r="K517" s="1816" t="s">
        <v>2835</v>
      </c>
      <c r="L517" s="253">
        <v>32</v>
      </c>
      <c r="M517" s="254">
        <v>16.5</v>
      </c>
      <c r="N517" s="255" t="s">
        <v>2524</v>
      </c>
      <c r="O517" s="255" t="s">
        <v>2524</v>
      </c>
      <c r="P517" s="256" t="s">
        <v>2524</v>
      </c>
      <c r="Q517" s="253" t="s">
        <v>2524</v>
      </c>
      <c r="R517" s="257" t="s">
        <v>2524</v>
      </c>
      <c r="S517" s="253" t="s">
        <v>2524</v>
      </c>
      <c r="T517" s="253" t="s">
        <v>2524</v>
      </c>
      <c r="U517" s="258" t="s">
        <v>2524</v>
      </c>
      <c r="V517" s="253" t="s">
        <v>1373</v>
      </c>
      <c r="W517" s="259" t="s">
        <v>955</v>
      </c>
      <c r="X517" s="260" t="s">
        <v>1373</v>
      </c>
      <c r="Y517" s="261" t="s">
        <v>3404</v>
      </c>
      <c r="Z517" s="2508" t="s">
        <v>18986</v>
      </c>
      <c r="AA517" s="252" t="s">
        <v>3631</v>
      </c>
      <c r="AB517" s="245"/>
      <c r="AC517" s="348">
        <f t="shared" si="39"/>
        <v>5</v>
      </c>
      <c r="AD517" s="245" t="s">
        <v>4849</v>
      </c>
      <c r="AE517" s="339" t="s">
        <v>1527</v>
      </c>
      <c r="AF517" s="2158"/>
      <c r="AG517" s="2158"/>
      <c r="AH517" s="2158"/>
      <c r="AI517" s="2158"/>
      <c r="AJ517" s="359" t="s">
        <v>17201</v>
      </c>
      <c r="AK517" s="2551">
        <v>7</v>
      </c>
      <c r="AL517" s="2551"/>
      <c r="AM517" s="2551"/>
    </row>
    <row r="518" spans="1:39" s="929" customFormat="1" hidden="1">
      <c r="A518" s="236">
        <f t="shared" si="38"/>
        <v>40</v>
      </c>
      <c r="B518" s="2211" t="s">
        <v>16343</v>
      </c>
      <c r="C518" s="929" t="s">
        <v>17517</v>
      </c>
      <c r="D518" s="1950"/>
      <c r="E518" s="2271"/>
      <c r="F518" s="2271"/>
      <c r="G518" s="2888"/>
      <c r="H518" s="2271"/>
      <c r="I518" s="2564"/>
      <c r="J518" s="2565" t="s">
        <v>12479</v>
      </c>
      <c r="K518" s="2566"/>
      <c r="L518" s="2271"/>
      <c r="M518" s="2567"/>
      <c r="N518" s="2272"/>
      <c r="O518" s="2272"/>
      <c r="P518" s="2271"/>
      <c r="Q518" s="2271"/>
      <c r="R518" s="2271"/>
      <c r="S518" s="2271"/>
      <c r="T518" s="2271"/>
      <c r="U518" s="2271"/>
      <c r="V518" s="2271"/>
      <c r="W518" s="2271"/>
      <c r="X518" s="2271"/>
      <c r="Y518" s="1950"/>
      <c r="Z518" s="2508" t="s">
        <v>18986</v>
      </c>
      <c r="AA518" s="1950"/>
      <c r="AB518" s="1950"/>
      <c r="AC518" s="2271"/>
      <c r="AD518" s="245" t="s">
        <v>4849</v>
      </c>
      <c r="AE518" s="2181"/>
      <c r="AF518" s="2181"/>
      <c r="AG518" s="2181"/>
      <c r="AH518" s="2181"/>
      <c r="AI518" s="2181"/>
      <c r="AJ518" s="2565"/>
      <c r="AK518" s="2551">
        <v>7</v>
      </c>
      <c r="AL518" s="2551"/>
      <c r="AM518" s="975"/>
    </row>
    <row r="519" spans="1:39" s="929" customFormat="1" hidden="1">
      <c r="A519" s="236">
        <f>1+A518</f>
        <v>41</v>
      </c>
      <c r="B519" s="2211" t="s">
        <v>16344</v>
      </c>
      <c r="C519" s="929" t="s">
        <v>17517</v>
      </c>
      <c r="D519" s="1950"/>
      <c r="E519" s="2271"/>
      <c r="F519" s="2271"/>
      <c r="G519" s="2888"/>
      <c r="H519" s="2271"/>
      <c r="I519" s="2564"/>
      <c r="J519" s="2565" t="s">
        <v>12479</v>
      </c>
      <c r="K519" s="2566"/>
      <c r="L519" s="2271"/>
      <c r="M519" s="2567"/>
      <c r="N519" s="2272"/>
      <c r="O519" s="2272"/>
      <c r="P519" s="2271"/>
      <c r="Q519" s="2271"/>
      <c r="R519" s="2271"/>
      <c r="S519" s="2271"/>
      <c r="T519" s="2271"/>
      <c r="U519" s="2271"/>
      <c r="V519" s="2271"/>
      <c r="W519" s="2271"/>
      <c r="X519" s="2271"/>
      <c r="Y519" s="1950"/>
      <c r="Z519" s="2508" t="s">
        <v>18986</v>
      </c>
      <c r="AA519" s="1950"/>
      <c r="AB519" s="1950"/>
      <c r="AC519" s="2271"/>
      <c r="AD519" s="245" t="s">
        <v>4849</v>
      </c>
      <c r="AE519" s="2181"/>
      <c r="AF519" s="2181"/>
      <c r="AG519" s="2181"/>
      <c r="AH519" s="2181"/>
      <c r="AI519" s="2181"/>
      <c r="AJ519" s="2565"/>
      <c r="AK519" s="2551">
        <v>7</v>
      </c>
      <c r="AL519" s="2551"/>
      <c r="AM519" s="975"/>
    </row>
    <row r="520" spans="1:39" s="249" customFormat="1" hidden="1">
      <c r="A520" s="236">
        <f>1+A519</f>
        <v>42</v>
      </c>
      <c r="B520" s="1800" t="s">
        <v>16345</v>
      </c>
      <c r="C520" s="929" t="s">
        <v>17518</v>
      </c>
      <c r="D520" s="252" t="s">
        <v>2458</v>
      </c>
      <c r="E520" s="246"/>
      <c r="F520" s="246"/>
      <c r="G520" s="2879" t="s">
        <v>4649</v>
      </c>
      <c r="H520" s="258"/>
      <c r="I520" s="1011"/>
      <c r="J520" s="378"/>
      <c r="K520" s="1816" t="s">
        <v>3406</v>
      </c>
      <c r="L520" s="253" t="s">
        <v>2524</v>
      </c>
      <c r="M520" s="254" t="s">
        <v>2524</v>
      </c>
      <c r="N520" s="255" t="s">
        <v>2524</v>
      </c>
      <c r="O520" s="255" t="s">
        <v>2524</v>
      </c>
      <c r="P520" s="256" t="s">
        <v>2524</v>
      </c>
      <c r="Q520" s="253" t="s">
        <v>2524</v>
      </c>
      <c r="R520" s="257" t="s">
        <v>2524</v>
      </c>
      <c r="S520" s="253" t="s">
        <v>2524</v>
      </c>
      <c r="T520" s="253" t="s">
        <v>2524</v>
      </c>
      <c r="U520" s="258" t="s">
        <v>2524</v>
      </c>
      <c r="V520" s="253" t="s">
        <v>2524</v>
      </c>
      <c r="W520" s="259" t="s">
        <v>2524</v>
      </c>
      <c r="X520" s="260" t="s">
        <v>2524</v>
      </c>
      <c r="Y520" s="261" t="s">
        <v>2524</v>
      </c>
      <c r="Z520" s="2508" t="s">
        <v>18986</v>
      </c>
      <c r="AA520" s="252" t="s">
        <v>3631</v>
      </c>
      <c r="AB520" s="245"/>
      <c r="AC520" s="348">
        <f t="shared" si="39"/>
        <v>5</v>
      </c>
      <c r="AD520" s="245" t="s">
        <v>4849</v>
      </c>
      <c r="AE520" s="339" t="s">
        <v>1527</v>
      </c>
      <c r="AF520" s="2158"/>
      <c r="AG520" s="2158"/>
      <c r="AH520" s="2158"/>
      <c r="AI520" s="2158"/>
      <c r="AJ520" s="358"/>
      <c r="AK520" s="2551">
        <v>7</v>
      </c>
      <c r="AL520" s="2551"/>
      <c r="AM520" s="2551"/>
    </row>
    <row r="521" spans="1:39" s="249" customFormat="1" hidden="1">
      <c r="A521" s="236">
        <f>1+A520</f>
        <v>43</v>
      </c>
      <c r="B521" s="1800" t="s">
        <v>16346</v>
      </c>
      <c r="C521" s="929" t="s">
        <v>17519</v>
      </c>
      <c r="D521" s="252" t="s">
        <v>2458</v>
      </c>
      <c r="E521" s="246"/>
      <c r="F521" s="246"/>
      <c r="G521" s="2879" t="s">
        <v>4649</v>
      </c>
      <c r="H521" s="258"/>
      <c r="I521" s="1011"/>
      <c r="J521" s="378"/>
      <c r="K521" s="1816" t="s">
        <v>3406</v>
      </c>
      <c r="L521" s="253" t="s">
        <v>2524</v>
      </c>
      <c r="M521" s="254" t="s">
        <v>2524</v>
      </c>
      <c r="N521" s="255" t="s">
        <v>2524</v>
      </c>
      <c r="O521" s="255" t="s">
        <v>2524</v>
      </c>
      <c r="P521" s="256" t="s">
        <v>2524</v>
      </c>
      <c r="Q521" s="253" t="s">
        <v>2524</v>
      </c>
      <c r="R521" s="257" t="s">
        <v>2524</v>
      </c>
      <c r="S521" s="253" t="s">
        <v>2524</v>
      </c>
      <c r="T521" s="253" t="s">
        <v>2524</v>
      </c>
      <c r="U521" s="258" t="s">
        <v>2524</v>
      </c>
      <c r="V521" s="253" t="s">
        <v>2524</v>
      </c>
      <c r="W521" s="259" t="s">
        <v>2524</v>
      </c>
      <c r="X521" s="260" t="s">
        <v>2524</v>
      </c>
      <c r="Y521" s="261" t="s">
        <v>2524</v>
      </c>
      <c r="Z521" s="2508" t="s">
        <v>18986</v>
      </c>
      <c r="AA521" s="252" t="s">
        <v>3631</v>
      </c>
      <c r="AB521" s="245"/>
      <c r="AC521" s="348">
        <f t="shared" si="39"/>
        <v>5</v>
      </c>
      <c r="AD521" s="245" t="s">
        <v>4849</v>
      </c>
      <c r="AE521" s="339" t="s">
        <v>1527</v>
      </c>
      <c r="AF521" s="2158"/>
      <c r="AG521" s="2158"/>
      <c r="AH521" s="2158"/>
      <c r="AI521" s="2158"/>
      <c r="AJ521" s="358"/>
      <c r="AK521" s="2551">
        <v>7</v>
      </c>
      <c r="AL521" s="2551"/>
      <c r="AM521" s="2551"/>
    </row>
    <row r="522" spans="1:39" s="249" customFormat="1" hidden="1">
      <c r="A522" s="236">
        <f t="shared" ref="A522:A544" si="41">1+A521</f>
        <v>44</v>
      </c>
      <c r="B522" s="1800" t="s">
        <v>16347</v>
      </c>
      <c r="C522" s="929" t="s">
        <v>17520</v>
      </c>
      <c r="D522" s="252" t="s">
        <v>2458</v>
      </c>
      <c r="E522" s="246"/>
      <c r="F522" s="246"/>
      <c r="G522" s="2879" t="s">
        <v>4649</v>
      </c>
      <c r="H522" s="258"/>
      <c r="I522" s="1011"/>
      <c r="J522" s="378"/>
      <c r="K522" s="1816" t="s">
        <v>3406</v>
      </c>
      <c r="L522" s="253" t="s">
        <v>2524</v>
      </c>
      <c r="M522" s="254" t="s">
        <v>2524</v>
      </c>
      <c r="N522" s="255" t="s">
        <v>2524</v>
      </c>
      <c r="O522" s="255" t="s">
        <v>2524</v>
      </c>
      <c r="P522" s="256" t="s">
        <v>2524</v>
      </c>
      <c r="Q522" s="253" t="s">
        <v>2524</v>
      </c>
      <c r="R522" s="257" t="s">
        <v>2524</v>
      </c>
      <c r="S522" s="253" t="s">
        <v>2524</v>
      </c>
      <c r="T522" s="253" t="s">
        <v>2524</v>
      </c>
      <c r="U522" s="258" t="s">
        <v>2524</v>
      </c>
      <c r="V522" s="253" t="s">
        <v>2524</v>
      </c>
      <c r="W522" s="259" t="s">
        <v>2524</v>
      </c>
      <c r="X522" s="260" t="s">
        <v>2524</v>
      </c>
      <c r="Y522" s="261" t="s">
        <v>2524</v>
      </c>
      <c r="Z522" s="2508" t="s">
        <v>18986</v>
      </c>
      <c r="AA522" s="252" t="s">
        <v>3631</v>
      </c>
      <c r="AB522" s="245"/>
      <c r="AC522" s="348">
        <f t="shared" si="39"/>
        <v>5</v>
      </c>
      <c r="AD522" s="245" t="s">
        <v>4849</v>
      </c>
      <c r="AE522" s="339" t="s">
        <v>1527</v>
      </c>
      <c r="AF522" s="2158"/>
      <c r="AG522" s="2158"/>
      <c r="AH522" s="2158"/>
      <c r="AI522" s="2158"/>
      <c r="AJ522" s="358"/>
      <c r="AK522" s="2551">
        <v>7</v>
      </c>
      <c r="AL522" s="2551"/>
      <c r="AM522" s="2551"/>
    </row>
    <row r="523" spans="1:39" s="249" customFormat="1" hidden="1">
      <c r="A523" s="236">
        <f t="shared" si="41"/>
        <v>45</v>
      </c>
      <c r="B523" s="1800" t="s">
        <v>16348</v>
      </c>
      <c r="C523" s="929" t="s">
        <v>17521</v>
      </c>
      <c r="D523" s="252" t="s">
        <v>2458</v>
      </c>
      <c r="E523" s="246"/>
      <c r="F523" s="246"/>
      <c r="G523" s="2879" t="s">
        <v>4649</v>
      </c>
      <c r="H523" s="258"/>
      <c r="I523" s="1011"/>
      <c r="J523" s="378"/>
      <c r="K523" s="1816" t="s">
        <v>3406</v>
      </c>
      <c r="L523" s="253" t="s">
        <v>2524</v>
      </c>
      <c r="M523" s="254" t="s">
        <v>2524</v>
      </c>
      <c r="N523" s="255" t="s">
        <v>2524</v>
      </c>
      <c r="O523" s="255" t="s">
        <v>2524</v>
      </c>
      <c r="P523" s="256" t="s">
        <v>2524</v>
      </c>
      <c r="Q523" s="253" t="s">
        <v>2524</v>
      </c>
      <c r="R523" s="257" t="s">
        <v>2524</v>
      </c>
      <c r="S523" s="253" t="s">
        <v>2524</v>
      </c>
      <c r="T523" s="253" t="s">
        <v>2524</v>
      </c>
      <c r="U523" s="258" t="s">
        <v>2524</v>
      </c>
      <c r="V523" s="253" t="s">
        <v>2524</v>
      </c>
      <c r="W523" s="259" t="s">
        <v>2524</v>
      </c>
      <c r="X523" s="260" t="s">
        <v>2524</v>
      </c>
      <c r="Y523" s="261" t="s">
        <v>2524</v>
      </c>
      <c r="Z523" s="2508" t="s">
        <v>18986</v>
      </c>
      <c r="AA523" s="252" t="s">
        <v>3631</v>
      </c>
      <c r="AB523" s="245"/>
      <c r="AC523" s="348">
        <f t="shared" si="39"/>
        <v>5</v>
      </c>
      <c r="AD523" s="245" t="s">
        <v>4849</v>
      </c>
      <c r="AE523" s="339" t="s">
        <v>1527</v>
      </c>
      <c r="AF523" s="2158"/>
      <c r="AG523" s="2158"/>
      <c r="AH523" s="2158"/>
      <c r="AI523" s="2158"/>
      <c r="AJ523" s="358"/>
      <c r="AK523" s="2551">
        <v>7</v>
      </c>
      <c r="AL523" s="2551"/>
      <c r="AM523" s="2551"/>
    </row>
    <row r="524" spans="1:39" s="249" customFormat="1" hidden="1">
      <c r="A524" s="236">
        <f t="shared" si="41"/>
        <v>46</v>
      </c>
      <c r="B524" s="1800" t="s">
        <v>16349</v>
      </c>
      <c r="C524" s="929" t="s">
        <v>17522</v>
      </c>
      <c r="D524" s="252" t="s">
        <v>2458</v>
      </c>
      <c r="E524" s="246"/>
      <c r="F524" s="246"/>
      <c r="G524" s="2879" t="s">
        <v>4649</v>
      </c>
      <c r="H524" s="258"/>
      <c r="I524" s="1011"/>
      <c r="J524" s="378"/>
      <c r="K524" s="1816" t="s">
        <v>3406</v>
      </c>
      <c r="L524" s="253" t="s">
        <v>2524</v>
      </c>
      <c r="M524" s="254" t="s">
        <v>2524</v>
      </c>
      <c r="N524" s="255" t="s">
        <v>2524</v>
      </c>
      <c r="O524" s="255" t="s">
        <v>2524</v>
      </c>
      <c r="P524" s="256" t="s">
        <v>2524</v>
      </c>
      <c r="Q524" s="253" t="s">
        <v>2524</v>
      </c>
      <c r="R524" s="257" t="s">
        <v>2524</v>
      </c>
      <c r="S524" s="253" t="s">
        <v>2524</v>
      </c>
      <c r="T524" s="253" t="s">
        <v>2524</v>
      </c>
      <c r="U524" s="258" t="s">
        <v>2524</v>
      </c>
      <c r="V524" s="253" t="s">
        <v>2524</v>
      </c>
      <c r="W524" s="259" t="s">
        <v>2524</v>
      </c>
      <c r="X524" s="260" t="s">
        <v>2524</v>
      </c>
      <c r="Y524" s="261" t="s">
        <v>2524</v>
      </c>
      <c r="Z524" s="2508" t="s">
        <v>18986</v>
      </c>
      <c r="AA524" s="252" t="s">
        <v>3631</v>
      </c>
      <c r="AB524" s="245"/>
      <c r="AC524" s="348">
        <f t="shared" si="39"/>
        <v>5</v>
      </c>
      <c r="AD524" s="245" t="s">
        <v>4849</v>
      </c>
      <c r="AE524" s="339" t="s">
        <v>1527</v>
      </c>
      <c r="AF524" s="2158"/>
      <c r="AG524" s="2158"/>
      <c r="AH524" s="2158"/>
      <c r="AI524" s="2158"/>
      <c r="AJ524" s="358"/>
      <c r="AK524" s="2551">
        <v>7</v>
      </c>
      <c r="AL524" s="2551"/>
      <c r="AM524" s="2551"/>
    </row>
    <row r="525" spans="1:39" s="249" customFormat="1" hidden="1">
      <c r="A525" s="236">
        <f t="shared" si="41"/>
        <v>47</v>
      </c>
      <c r="B525" s="1800" t="s">
        <v>16350</v>
      </c>
      <c r="C525" s="929" t="s">
        <v>17523</v>
      </c>
      <c r="D525" s="252" t="s">
        <v>2458</v>
      </c>
      <c r="E525" s="246"/>
      <c r="F525" s="246"/>
      <c r="G525" s="2879" t="s">
        <v>4649</v>
      </c>
      <c r="H525" s="258"/>
      <c r="I525" s="1011"/>
      <c r="J525" s="378"/>
      <c r="K525" s="1816" t="s">
        <v>3406</v>
      </c>
      <c r="L525" s="253" t="s">
        <v>2524</v>
      </c>
      <c r="M525" s="254" t="s">
        <v>2524</v>
      </c>
      <c r="N525" s="255" t="s">
        <v>2524</v>
      </c>
      <c r="O525" s="255" t="s">
        <v>2524</v>
      </c>
      <c r="P525" s="256" t="s">
        <v>2524</v>
      </c>
      <c r="Q525" s="253" t="s">
        <v>2524</v>
      </c>
      <c r="R525" s="257" t="s">
        <v>2524</v>
      </c>
      <c r="S525" s="253" t="s">
        <v>2524</v>
      </c>
      <c r="T525" s="253" t="s">
        <v>2524</v>
      </c>
      <c r="U525" s="258" t="s">
        <v>2524</v>
      </c>
      <c r="V525" s="253" t="s">
        <v>2524</v>
      </c>
      <c r="W525" s="259" t="s">
        <v>2524</v>
      </c>
      <c r="X525" s="260" t="s">
        <v>2524</v>
      </c>
      <c r="Y525" s="261" t="s">
        <v>2524</v>
      </c>
      <c r="Z525" s="2508" t="s">
        <v>18986</v>
      </c>
      <c r="AA525" s="252" t="s">
        <v>3631</v>
      </c>
      <c r="AB525" s="245"/>
      <c r="AC525" s="348">
        <f t="shared" si="39"/>
        <v>5</v>
      </c>
      <c r="AD525" s="245" t="s">
        <v>4849</v>
      </c>
      <c r="AE525" s="339" t="s">
        <v>1527</v>
      </c>
      <c r="AF525" s="2158"/>
      <c r="AG525" s="2158"/>
      <c r="AH525" s="2158"/>
      <c r="AI525" s="2158"/>
      <c r="AJ525" s="358"/>
      <c r="AK525" s="2551">
        <v>7</v>
      </c>
      <c r="AL525" s="2551"/>
      <c r="AM525" s="2551"/>
    </row>
    <row r="526" spans="1:39" s="249" customFormat="1" hidden="1">
      <c r="A526" s="236">
        <f t="shared" si="41"/>
        <v>48</v>
      </c>
      <c r="B526" s="1800" t="s">
        <v>16351</v>
      </c>
      <c r="C526" s="929" t="s">
        <v>17524</v>
      </c>
      <c r="D526" s="252" t="s">
        <v>2458</v>
      </c>
      <c r="E526" s="246"/>
      <c r="F526" s="246"/>
      <c r="G526" s="2879" t="s">
        <v>4649</v>
      </c>
      <c r="H526" s="258"/>
      <c r="I526" s="1011"/>
      <c r="J526" s="378"/>
      <c r="K526" s="1816" t="s">
        <v>3406</v>
      </c>
      <c r="L526" s="253" t="s">
        <v>2524</v>
      </c>
      <c r="M526" s="254" t="s">
        <v>2524</v>
      </c>
      <c r="N526" s="255" t="s">
        <v>2524</v>
      </c>
      <c r="O526" s="255" t="s">
        <v>2524</v>
      </c>
      <c r="P526" s="256" t="s">
        <v>2524</v>
      </c>
      <c r="Q526" s="253" t="s">
        <v>2524</v>
      </c>
      <c r="R526" s="257" t="s">
        <v>2524</v>
      </c>
      <c r="S526" s="253" t="s">
        <v>2524</v>
      </c>
      <c r="T526" s="253" t="s">
        <v>2524</v>
      </c>
      <c r="U526" s="258" t="s">
        <v>2524</v>
      </c>
      <c r="V526" s="253" t="s">
        <v>2524</v>
      </c>
      <c r="W526" s="259" t="s">
        <v>2524</v>
      </c>
      <c r="X526" s="260" t="s">
        <v>2524</v>
      </c>
      <c r="Y526" s="261" t="s">
        <v>2524</v>
      </c>
      <c r="Z526" s="2508" t="s">
        <v>18986</v>
      </c>
      <c r="AA526" s="252" t="s">
        <v>3631</v>
      </c>
      <c r="AB526" s="245"/>
      <c r="AC526" s="348">
        <f t="shared" si="39"/>
        <v>5</v>
      </c>
      <c r="AD526" s="245" t="s">
        <v>4849</v>
      </c>
      <c r="AE526" s="339" t="s">
        <v>1527</v>
      </c>
      <c r="AF526" s="2158"/>
      <c r="AG526" s="2158"/>
      <c r="AH526" s="2158"/>
      <c r="AI526" s="2158"/>
      <c r="AJ526" s="358"/>
      <c r="AK526" s="2551">
        <v>7</v>
      </c>
      <c r="AL526" s="2551"/>
      <c r="AM526" s="2551"/>
    </row>
    <row r="527" spans="1:39" s="249" customFormat="1" hidden="1">
      <c r="A527" s="236">
        <f t="shared" si="41"/>
        <v>49</v>
      </c>
      <c r="B527" s="1800" t="s">
        <v>16352</v>
      </c>
      <c r="C527" s="929" t="s">
        <v>17525</v>
      </c>
      <c r="D527" s="252" t="s">
        <v>2458</v>
      </c>
      <c r="E527" s="246"/>
      <c r="F527" s="246"/>
      <c r="G527" s="2879" t="s">
        <v>4649</v>
      </c>
      <c r="H527" s="258"/>
      <c r="I527" s="1011"/>
      <c r="J527" s="378"/>
      <c r="K527" s="1816" t="s">
        <v>3406</v>
      </c>
      <c r="L527" s="253" t="s">
        <v>2524</v>
      </c>
      <c r="M527" s="254" t="s">
        <v>2524</v>
      </c>
      <c r="N527" s="255" t="s">
        <v>2524</v>
      </c>
      <c r="O527" s="255" t="s">
        <v>2524</v>
      </c>
      <c r="P527" s="256" t="s">
        <v>2524</v>
      </c>
      <c r="Q527" s="253" t="s">
        <v>2524</v>
      </c>
      <c r="R527" s="257" t="s">
        <v>2524</v>
      </c>
      <c r="S527" s="253" t="s">
        <v>2524</v>
      </c>
      <c r="T527" s="253" t="s">
        <v>2524</v>
      </c>
      <c r="U527" s="258" t="s">
        <v>2524</v>
      </c>
      <c r="V527" s="253" t="s">
        <v>2524</v>
      </c>
      <c r="W527" s="259" t="s">
        <v>2524</v>
      </c>
      <c r="X527" s="260" t="s">
        <v>2524</v>
      </c>
      <c r="Y527" s="261" t="s">
        <v>2524</v>
      </c>
      <c r="Z527" s="2508" t="s">
        <v>18986</v>
      </c>
      <c r="AA527" s="252" t="s">
        <v>3631</v>
      </c>
      <c r="AB527" s="245"/>
      <c r="AC527" s="348">
        <f t="shared" si="39"/>
        <v>5</v>
      </c>
      <c r="AD527" s="245" t="s">
        <v>4849</v>
      </c>
      <c r="AE527" s="339" t="s">
        <v>1527</v>
      </c>
      <c r="AF527" s="2158"/>
      <c r="AG527" s="2158"/>
      <c r="AH527" s="2158"/>
      <c r="AI527" s="2158"/>
      <c r="AJ527" s="358"/>
      <c r="AK527" s="2551">
        <v>7</v>
      </c>
      <c r="AL527" s="2551"/>
      <c r="AM527" s="2551"/>
    </row>
    <row r="528" spans="1:39" s="249" customFormat="1" hidden="1">
      <c r="A528" s="236">
        <f t="shared" si="41"/>
        <v>50</v>
      </c>
      <c r="B528" s="1800" t="s">
        <v>16353</v>
      </c>
      <c r="C528" s="929" t="s">
        <v>17526</v>
      </c>
      <c r="D528" s="252" t="s">
        <v>2458</v>
      </c>
      <c r="E528" s="246"/>
      <c r="F528" s="246"/>
      <c r="G528" s="2879" t="s">
        <v>4649</v>
      </c>
      <c r="H528" s="258"/>
      <c r="I528" s="1011"/>
      <c r="J528" s="378"/>
      <c r="K528" s="1816" t="s">
        <v>3406</v>
      </c>
      <c r="L528" s="253" t="s">
        <v>2524</v>
      </c>
      <c r="M528" s="254" t="s">
        <v>2524</v>
      </c>
      <c r="N528" s="255" t="s">
        <v>2524</v>
      </c>
      <c r="O528" s="255" t="s">
        <v>2524</v>
      </c>
      <c r="P528" s="256" t="s">
        <v>2524</v>
      </c>
      <c r="Q528" s="253" t="s">
        <v>2524</v>
      </c>
      <c r="R528" s="257" t="s">
        <v>2524</v>
      </c>
      <c r="S528" s="253" t="s">
        <v>2524</v>
      </c>
      <c r="T528" s="253" t="s">
        <v>2524</v>
      </c>
      <c r="U528" s="258" t="s">
        <v>2524</v>
      </c>
      <c r="V528" s="253" t="s">
        <v>2524</v>
      </c>
      <c r="W528" s="259" t="s">
        <v>2524</v>
      </c>
      <c r="X528" s="260" t="s">
        <v>2524</v>
      </c>
      <c r="Y528" s="261" t="s">
        <v>2524</v>
      </c>
      <c r="Z528" s="2508" t="s">
        <v>18986</v>
      </c>
      <c r="AA528" s="252" t="s">
        <v>3631</v>
      </c>
      <c r="AB528" s="245"/>
      <c r="AC528" s="348">
        <f t="shared" si="39"/>
        <v>5</v>
      </c>
      <c r="AD528" s="245" t="s">
        <v>4849</v>
      </c>
      <c r="AE528" s="339" t="s">
        <v>1527</v>
      </c>
      <c r="AF528" s="2158"/>
      <c r="AG528" s="2158"/>
      <c r="AH528" s="2158"/>
      <c r="AI528" s="2158"/>
      <c r="AJ528" s="358"/>
      <c r="AK528" s="2551">
        <v>7</v>
      </c>
      <c r="AL528" s="2551"/>
      <c r="AM528" s="2551"/>
    </row>
    <row r="529" spans="1:39" s="249" customFormat="1" hidden="1">
      <c r="A529" s="236">
        <f t="shared" si="41"/>
        <v>51</v>
      </c>
      <c r="B529" s="1800" t="s">
        <v>16354</v>
      </c>
      <c r="C529" s="929" t="s">
        <v>17527</v>
      </c>
      <c r="D529" s="252" t="s">
        <v>2458</v>
      </c>
      <c r="E529" s="246"/>
      <c r="F529" s="246"/>
      <c r="G529" s="2879" t="s">
        <v>4649</v>
      </c>
      <c r="H529" s="258"/>
      <c r="I529" s="1011"/>
      <c r="J529" s="378"/>
      <c r="K529" s="1816" t="s">
        <v>3406</v>
      </c>
      <c r="L529" s="253" t="s">
        <v>2524</v>
      </c>
      <c r="M529" s="254" t="s">
        <v>2524</v>
      </c>
      <c r="N529" s="255" t="s">
        <v>2524</v>
      </c>
      <c r="O529" s="255" t="s">
        <v>2524</v>
      </c>
      <c r="P529" s="256" t="s">
        <v>2524</v>
      </c>
      <c r="Q529" s="253" t="s">
        <v>2524</v>
      </c>
      <c r="R529" s="257" t="s">
        <v>2524</v>
      </c>
      <c r="S529" s="253" t="s">
        <v>2524</v>
      </c>
      <c r="T529" s="253" t="s">
        <v>2524</v>
      </c>
      <c r="U529" s="258" t="s">
        <v>2524</v>
      </c>
      <c r="V529" s="253" t="s">
        <v>2524</v>
      </c>
      <c r="W529" s="259" t="s">
        <v>2524</v>
      </c>
      <c r="X529" s="260" t="s">
        <v>2524</v>
      </c>
      <c r="Y529" s="261" t="s">
        <v>2524</v>
      </c>
      <c r="Z529" s="2508" t="s">
        <v>18986</v>
      </c>
      <c r="AA529" s="252" t="s">
        <v>3631</v>
      </c>
      <c r="AB529" s="245"/>
      <c r="AC529" s="348">
        <f t="shared" si="39"/>
        <v>5</v>
      </c>
      <c r="AD529" s="245" t="s">
        <v>4849</v>
      </c>
      <c r="AE529" s="339" t="s">
        <v>1527</v>
      </c>
      <c r="AF529" s="2158"/>
      <c r="AG529" s="2158"/>
      <c r="AH529" s="2158"/>
      <c r="AI529" s="2158"/>
      <c r="AJ529" s="358"/>
      <c r="AK529" s="2551">
        <v>7</v>
      </c>
      <c r="AL529" s="2551"/>
      <c r="AM529" s="2551"/>
    </row>
    <row r="530" spans="1:39" s="249" customFormat="1" hidden="1">
      <c r="A530" s="236">
        <f t="shared" si="41"/>
        <v>52</v>
      </c>
      <c r="B530" s="1800" t="s">
        <v>16355</v>
      </c>
      <c r="C530" s="929" t="s">
        <v>17528</v>
      </c>
      <c r="D530" s="252" t="s">
        <v>2458</v>
      </c>
      <c r="E530" s="246"/>
      <c r="F530" s="246"/>
      <c r="G530" s="2879" t="s">
        <v>4649</v>
      </c>
      <c r="H530" s="258"/>
      <c r="I530" s="1011"/>
      <c r="J530" s="378"/>
      <c r="K530" s="1816" t="s">
        <v>3406</v>
      </c>
      <c r="L530" s="253" t="s">
        <v>2524</v>
      </c>
      <c r="M530" s="254" t="s">
        <v>2524</v>
      </c>
      <c r="N530" s="255" t="s">
        <v>2524</v>
      </c>
      <c r="O530" s="255" t="s">
        <v>2524</v>
      </c>
      <c r="P530" s="256" t="s">
        <v>2524</v>
      </c>
      <c r="Q530" s="253" t="s">
        <v>2524</v>
      </c>
      <c r="R530" s="257" t="s">
        <v>2524</v>
      </c>
      <c r="S530" s="253" t="s">
        <v>2524</v>
      </c>
      <c r="T530" s="253" t="s">
        <v>2524</v>
      </c>
      <c r="U530" s="258" t="s">
        <v>2524</v>
      </c>
      <c r="V530" s="253" t="s">
        <v>2524</v>
      </c>
      <c r="W530" s="259" t="s">
        <v>2524</v>
      </c>
      <c r="X530" s="260" t="s">
        <v>2524</v>
      </c>
      <c r="Y530" s="261" t="s">
        <v>2524</v>
      </c>
      <c r="Z530" s="2508" t="s">
        <v>18986</v>
      </c>
      <c r="AA530" s="252" t="s">
        <v>3631</v>
      </c>
      <c r="AB530" s="245"/>
      <c r="AC530" s="348">
        <f t="shared" si="39"/>
        <v>5</v>
      </c>
      <c r="AD530" s="245" t="s">
        <v>4849</v>
      </c>
      <c r="AE530" s="339" t="s">
        <v>1527</v>
      </c>
      <c r="AF530" s="2158"/>
      <c r="AG530" s="2158"/>
      <c r="AH530" s="2158"/>
      <c r="AI530" s="2158"/>
      <c r="AJ530" s="358"/>
      <c r="AK530" s="2551">
        <v>7</v>
      </c>
      <c r="AL530" s="2551"/>
      <c r="AM530" s="2551"/>
    </row>
    <row r="531" spans="1:39" s="249" customFormat="1" hidden="1">
      <c r="A531" s="236">
        <f t="shared" si="41"/>
        <v>53</v>
      </c>
      <c r="B531" s="1800" t="s">
        <v>16356</v>
      </c>
      <c r="C531" s="929" t="s">
        <v>17529</v>
      </c>
      <c r="D531" s="252" t="s">
        <v>2458</v>
      </c>
      <c r="E531" s="246"/>
      <c r="F531" s="246"/>
      <c r="G531" s="2879" t="s">
        <v>4649</v>
      </c>
      <c r="H531" s="258"/>
      <c r="I531" s="1011"/>
      <c r="J531" s="378"/>
      <c r="K531" s="1816" t="s">
        <v>3406</v>
      </c>
      <c r="L531" s="253" t="s">
        <v>2524</v>
      </c>
      <c r="M531" s="254" t="s">
        <v>2524</v>
      </c>
      <c r="N531" s="255" t="s">
        <v>2524</v>
      </c>
      <c r="O531" s="255" t="s">
        <v>2524</v>
      </c>
      <c r="P531" s="256" t="s">
        <v>2524</v>
      </c>
      <c r="Q531" s="253" t="s">
        <v>2524</v>
      </c>
      <c r="R531" s="257" t="s">
        <v>2524</v>
      </c>
      <c r="S531" s="253" t="s">
        <v>2524</v>
      </c>
      <c r="T531" s="253" t="s">
        <v>2524</v>
      </c>
      <c r="U531" s="258" t="s">
        <v>2524</v>
      </c>
      <c r="V531" s="253" t="s">
        <v>2524</v>
      </c>
      <c r="W531" s="259" t="s">
        <v>2524</v>
      </c>
      <c r="X531" s="260" t="s">
        <v>2524</v>
      </c>
      <c r="Y531" s="261" t="s">
        <v>2524</v>
      </c>
      <c r="Z531" s="2508" t="s">
        <v>18986</v>
      </c>
      <c r="AA531" s="252" t="s">
        <v>3631</v>
      </c>
      <c r="AB531" s="245"/>
      <c r="AC531" s="348">
        <f t="shared" si="39"/>
        <v>5</v>
      </c>
      <c r="AD531" s="245" t="s">
        <v>4849</v>
      </c>
      <c r="AE531" s="339" t="s">
        <v>1527</v>
      </c>
      <c r="AF531" s="2158"/>
      <c r="AG531" s="2158"/>
      <c r="AH531" s="2158"/>
      <c r="AI531" s="2158"/>
      <c r="AJ531" s="358"/>
      <c r="AK531" s="2551">
        <v>7</v>
      </c>
      <c r="AL531" s="2551"/>
      <c r="AM531" s="2551"/>
    </row>
    <row r="532" spans="1:39" s="249" customFormat="1" hidden="1">
      <c r="A532" s="236">
        <f t="shared" si="41"/>
        <v>54</v>
      </c>
      <c r="B532" s="1800" t="s">
        <v>16357</v>
      </c>
      <c r="C532" s="929" t="s">
        <v>17530</v>
      </c>
      <c r="D532" s="252" t="s">
        <v>2458</v>
      </c>
      <c r="E532" s="246"/>
      <c r="F532" s="246"/>
      <c r="G532" s="2879" t="s">
        <v>4601</v>
      </c>
      <c r="H532" s="258"/>
      <c r="I532" s="1011"/>
      <c r="J532" s="378"/>
      <c r="K532" s="1816" t="s">
        <v>3406</v>
      </c>
      <c r="L532" s="253">
        <v>-25</v>
      </c>
      <c r="M532" s="254">
        <v>0.3</v>
      </c>
      <c r="N532" s="255" t="s">
        <v>2524</v>
      </c>
      <c r="O532" s="255" t="s">
        <v>2524</v>
      </c>
      <c r="P532" s="256" t="s">
        <v>2524</v>
      </c>
      <c r="Q532" s="253" t="s">
        <v>2524</v>
      </c>
      <c r="R532" s="257" t="s">
        <v>2524</v>
      </c>
      <c r="S532" s="253" t="s">
        <v>2524</v>
      </c>
      <c r="T532" s="253" t="s">
        <v>2524</v>
      </c>
      <c r="U532" s="258" t="s">
        <v>2524</v>
      </c>
      <c r="V532" s="253" t="s">
        <v>1381</v>
      </c>
      <c r="W532" s="259" t="s">
        <v>955</v>
      </c>
      <c r="X532" s="260" t="s">
        <v>1381</v>
      </c>
      <c r="Y532" s="261" t="s">
        <v>3404</v>
      </c>
      <c r="Z532" s="2508" t="s">
        <v>18986</v>
      </c>
      <c r="AA532" s="252" t="s">
        <v>3631</v>
      </c>
      <c r="AB532" s="245"/>
      <c r="AC532" s="348">
        <f t="shared" si="39"/>
        <v>5</v>
      </c>
      <c r="AD532" s="245" t="s">
        <v>4849</v>
      </c>
      <c r="AE532" s="339" t="s">
        <v>1527</v>
      </c>
      <c r="AF532" s="2158"/>
      <c r="AG532" s="2158"/>
      <c r="AH532" s="2158"/>
      <c r="AI532" s="2158"/>
      <c r="AJ532" s="358"/>
      <c r="AK532" s="2551">
        <v>7</v>
      </c>
      <c r="AL532" s="2551"/>
      <c r="AM532" s="2551"/>
    </row>
    <row r="533" spans="1:39" s="249" customFormat="1" hidden="1">
      <c r="A533" s="236">
        <f t="shared" si="41"/>
        <v>55</v>
      </c>
      <c r="B533" s="1800" t="s">
        <v>16358</v>
      </c>
      <c r="C533" s="929" t="s">
        <v>17531</v>
      </c>
      <c r="D533" s="252" t="s">
        <v>2458</v>
      </c>
      <c r="E533" s="246"/>
      <c r="F533" s="246"/>
      <c r="G533" s="2879" t="s">
        <v>4601</v>
      </c>
      <c r="H533" s="258"/>
      <c r="I533" s="1011"/>
      <c r="J533" s="378"/>
      <c r="K533" s="1816" t="s">
        <v>3406</v>
      </c>
      <c r="L533" s="253">
        <v>-25</v>
      </c>
      <c r="M533" s="254">
        <v>1.5</v>
      </c>
      <c r="N533" s="255" t="s">
        <v>2524</v>
      </c>
      <c r="O533" s="255" t="s">
        <v>2524</v>
      </c>
      <c r="P533" s="256" t="s">
        <v>2524</v>
      </c>
      <c r="Q533" s="253" t="s">
        <v>2524</v>
      </c>
      <c r="R533" s="257" t="s">
        <v>2524</v>
      </c>
      <c r="S533" s="253" t="s">
        <v>2524</v>
      </c>
      <c r="T533" s="253" t="s">
        <v>2524</v>
      </c>
      <c r="U533" s="258" t="s">
        <v>2524</v>
      </c>
      <c r="V533" s="253" t="s">
        <v>3407</v>
      </c>
      <c r="W533" s="259" t="s">
        <v>978</v>
      </c>
      <c r="X533" s="260" t="s">
        <v>3407</v>
      </c>
      <c r="Y533" s="261" t="s">
        <v>3404</v>
      </c>
      <c r="Z533" s="2508" t="s">
        <v>18986</v>
      </c>
      <c r="AA533" s="252" t="s">
        <v>3631</v>
      </c>
      <c r="AB533" s="245"/>
      <c r="AC533" s="348">
        <f t="shared" si="39"/>
        <v>5</v>
      </c>
      <c r="AD533" s="245" t="s">
        <v>4849</v>
      </c>
      <c r="AE533" s="339" t="s">
        <v>1527</v>
      </c>
      <c r="AF533" s="2158"/>
      <c r="AG533" s="2158"/>
      <c r="AH533" s="2158"/>
      <c r="AI533" s="2158"/>
      <c r="AJ533" s="358"/>
      <c r="AK533" s="2551">
        <v>7</v>
      </c>
      <c r="AL533" s="2551"/>
      <c r="AM533" s="2551"/>
    </row>
    <row r="534" spans="1:39" s="249" customFormat="1" hidden="1">
      <c r="A534" s="236">
        <f t="shared" si="41"/>
        <v>56</v>
      </c>
      <c r="B534" s="1800" t="s">
        <v>16359</v>
      </c>
      <c r="C534" s="929" t="s">
        <v>17531</v>
      </c>
      <c r="D534" s="252" t="s">
        <v>2458</v>
      </c>
      <c r="E534" s="246"/>
      <c r="F534" s="246"/>
      <c r="G534" s="2879" t="s">
        <v>4601</v>
      </c>
      <c r="H534" s="258"/>
      <c r="I534" s="1011"/>
      <c r="J534" s="378"/>
      <c r="K534" s="1816" t="s">
        <v>3406</v>
      </c>
      <c r="L534" s="253">
        <v>-25</v>
      </c>
      <c r="M534" s="254">
        <v>1.5</v>
      </c>
      <c r="N534" s="255" t="s">
        <v>2524</v>
      </c>
      <c r="O534" s="255" t="s">
        <v>2524</v>
      </c>
      <c r="P534" s="256" t="s">
        <v>2524</v>
      </c>
      <c r="Q534" s="253" t="s">
        <v>2524</v>
      </c>
      <c r="R534" s="257" t="s">
        <v>2524</v>
      </c>
      <c r="S534" s="253" t="s">
        <v>2524</v>
      </c>
      <c r="T534" s="253" t="s">
        <v>2524</v>
      </c>
      <c r="U534" s="258" t="s">
        <v>2524</v>
      </c>
      <c r="V534" s="253" t="s">
        <v>3407</v>
      </c>
      <c r="W534" s="259" t="s">
        <v>978</v>
      </c>
      <c r="X534" s="260" t="s">
        <v>3407</v>
      </c>
      <c r="Y534" s="261" t="s">
        <v>3404</v>
      </c>
      <c r="Z534" s="2508" t="s">
        <v>18986</v>
      </c>
      <c r="AA534" s="252" t="s">
        <v>3631</v>
      </c>
      <c r="AB534" s="245"/>
      <c r="AC534" s="348">
        <f t="shared" ref="AC534:AC574" si="42">IF(ISERROR(INDEX(data,MATCH(LEN(AE534),item,0),2))," ",INDEX(data,MATCH(LEN(AE534),item,0),2))</f>
        <v>5</v>
      </c>
      <c r="AD534" s="245" t="s">
        <v>4849</v>
      </c>
      <c r="AE534" s="339" t="s">
        <v>1527</v>
      </c>
      <c r="AF534" s="2158"/>
      <c r="AG534" s="2158"/>
      <c r="AH534" s="2158"/>
      <c r="AI534" s="2158"/>
      <c r="AJ534" s="358"/>
      <c r="AK534" s="2551">
        <v>7</v>
      </c>
      <c r="AL534" s="2551"/>
      <c r="AM534" s="2551"/>
    </row>
    <row r="535" spans="1:39" s="249" customFormat="1" hidden="1">
      <c r="A535" s="236">
        <f t="shared" si="41"/>
        <v>57</v>
      </c>
      <c r="B535" s="1800" t="s">
        <v>16360</v>
      </c>
      <c r="C535" s="929" t="s">
        <v>17531</v>
      </c>
      <c r="D535" s="252" t="s">
        <v>2458</v>
      </c>
      <c r="E535" s="246"/>
      <c r="F535" s="246"/>
      <c r="G535" s="2879" t="s">
        <v>4601</v>
      </c>
      <c r="H535" s="258"/>
      <c r="I535" s="1011"/>
      <c r="J535" s="378"/>
      <c r="K535" s="1816" t="s">
        <v>3406</v>
      </c>
      <c r="L535" s="253">
        <v>-25</v>
      </c>
      <c r="M535" s="254">
        <v>1.5</v>
      </c>
      <c r="N535" s="255" t="s">
        <v>2524</v>
      </c>
      <c r="O535" s="255" t="s">
        <v>2524</v>
      </c>
      <c r="P535" s="256" t="s">
        <v>2524</v>
      </c>
      <c r="Q535" s="253" t="s">
        <v>2524</v>
      </c>
      <c r="R535" s="257" t="s">
        <v>2524</v>
      </c>
      <c r="S535" s="253" t="s">
        <v>2524</v>
      </c>
      <c r="T535" s="253" t="s">
        <v>2524</v>
      </c>
      <c r="U535" s="258" t="s">
        <v>2524</v>
      </c>
      <c r="V535" s="253" t="s">
        <v>3407</v>
      </c>
      <c r="W535" s="259" t="s">
        <v>978</v>
      </c>
      <c r="X535" s="260" t="s">
        <v>3407</v>
      </c>
      <c r="Y535" s="261" t="s">
        <v>3404</v>
      </c>
      <c r="Z535" s="2508" t="s">
        <v>18986</v>
      </c>
      <c r="AA535" s="252" t="s">
        <v>3631</v>
      </c>
      <c r="AB535" s="245"/>
      <c r="AC535" s="348">
        <f t="shared" si="42"/>
        <v>5</v>
      </c>
      <c r="AD535" s="245" t="s">
        <v>4849</v>
      </c>
      <c r="AE535" s="339" t="s">
        <v>1527</v>
      </c>
      <c r="AF535" s="2158"/>
      <c r="AG535" s="2158"/>
      <c r="AH535" s="2158"/>
      <c r="AI535" s="2158"/>
      <c r="AJ535" s="358"/>
      <c r="AK535" s="2551">
        <v>7</v>
      </c>
      <c r="AL535" s="2551"/>
      <c r="AM535" s="2551"/>
    </row>
    <row r="536" spans="1:39" s="249" customFormat="1" hidden="1">
      <c r="A536" s="236">
        <f t="shared" si="41"/>
        <v>58</v>
      </c>
      <c r="B536" s="1800" t="s">
        <v>16361</v>
      </c>
      <c r="C536" s="929" t="s">
        <v>17532</v>
      </c>
      <c r="D536" s="252" t="s">
        <v>2458</v>
      </c>
      <c r="E536" s="246" t="s">
        <v>19020</v>
      </c>
      <c r="F536" s="246" t="s">
        <v>2524</v>
      </c>
      <c r="G536" s="2879" t="s">
        <v>4601</v>
      </c>
      <c r="H536" s="258"/>
      <c r="I536" s="1011"/>
      <c r="J536" s="378"/>
      <c r="K536" s="1816" t="s">
        <v>4490</v>
      </c>
      <c r="L536" s="253">
        <v>40</v>
      </c>
      <c r="M536" s="254">
        <v>16.5</v>
      </c>
      <c r="N536" s="255" t="s">
        <v>2524</v>
      </c>
      <c r="O536" s="255" t="s">
        <v>2524</v>
      </c>
      <c r="P536" s="256" t="s">
        <v>2524</v>
      </c>
      <c r="Q536" s="253" t="s">
        <v>2524</v>
      </c>
      <c r="R536" s="257" t="s">
        <v>2524</v>
      </c>
      <c r="S536" s="253" t="s">
        <v>2524</v>
      </c>
      <c r="T536" s="253" t="s">
        <v>2524</v>
      </c>
      <c r="U536" s="258" t="s">
        <v>2524</v>
      </c>
      <c r="V536" s="253" t="s">
        <v>3402</v>
      </c>
      <c r="W536" s="259" t="s">
        <v>955</v>
      </c>
      <c r="X536" s="260" t="s">
        <v>3402</v>
      </c>
      <c r="Y536" s="261" t="s">
        <v>3404</v>
      </c>
      <c r="Z536" s="2508" t="s">
        <v>18986</v>
      </c>
      <c r="AA536" s="252" t="s">
        <v>3631</v>
      </c>
      <c r="AB536" s="245"/>
      <c r="AC536" s="348">
        <f t="shared" si="42"/>
        <v>5</v>
      </c>
      <c r="AD536" s="245" t="s">
        <v>4849</v>
      </c>
      <c r="AE536" s="339" t="s">
        <v>1527</v>
      </c>
      <c r="AF536" s="2158"/>
      <c r="AG536" s="2158"/>
      <c r="AH536" s="2158"/>
      <c r="AI536" s="2158"/>
      <c r="AJ536" s="359" t="s">
        <v>341</v>
      </c>
      <c r="AK536" s="2551">
        <v>7</v>
      </c>
      <c r="AL536" s="2551"/>
      <c r="AM536" s="2551"/>
    </row>
    <row r="537" spans="1:39" s="249" customFormat="1" hidden="1">
      <c r="A537" s="236">
        <f t="shared" si="41"/>
        <v>59</v>
      </c>
      <c r="B537" s="1800" t="s">
        <v>16362</v>
      </c>
      <c r="C537" s="929" t="s">
        <v>17533</v>
      </c>
      <c r="D537" s="252" t="s">
        <v>2456</v>
      </c>
      <c r="E537" s="246"/>
      <c r="F537" s="246"/>
      <c r="G537" s="2879" t="s">
        <v>976</v>
      </c>
      <c r="H537" s="258"/>
      <c r="I537" s="1011"/>
      <c r="J537" s="378"/>
      <c r="K537" s="1816" t="s">
        <v>2405</v>
      </c>
      <c r="L537" s="253">
        <v>34</v>
      </c>
      <c r="M537" s="254">
        <v>6</v>
      </c>
      <c r="N537" s="255" t="s">
        <v>2524</v>
      </c>
      <c r="O537" s="255" t="s">
        <v>2524</v>
      </c>
      <c r="P537" s="256" t="s">
        <v>2524</v>
      </c>
      <c r="Q537" s="253" t="s">
        <v>2524</v>
      </c>
      <c r="R537" s="257" t="s">
        <v>2524</v>
      </c>
      <c r="S537" s="253" t="s">
        <v>2524</v>
      </c>
      <c r="T537" s="253" t="s">
        <v>2524</v>
      </c>
      <c r="U537" s="258" t="s">
        <v>2524</v>
      </c>
      <c r="V537" s="253" t="s">
        <v>979</v>
      </c>
      <c r="W537" s="259" t="s">
        <v>980</v>
      </c>
      <c r="X537" s="260" t="s">
        <v>975</v>
      </c>
      <c r="Y537" s="261" t="s">
        <v>962</v>
      </c>
      <c r="Z537" s="2508" t="s">
        <v>18986</v>
      </c>
      <c r="AA537" s="252" t="s">
        <v>3631</v>
      </c>
      <c r="AB537" s="245"/>
      <c r="AC537" s="348">
        <f t="shared" si="42"/>
        <v>5</v>
      </c>
      <c r="AD537" s="245" t="s">
        <v>4849</v>
      </c>
      <c r="AE537" s="339" t="s">
        <v>1527</v>
      </c>
      <c r="AF537" s="2158"/>
      <c r="AG537" s="2158"/>
      <c r="AH537" s="2158"/>
      <c r="AI537" s="2158"/>
      <c r="AJ537" s="358"/>
      <c r="AK537" s="2551">
        <v>7</v>
      </c>
      <c r="AL537" s="2551"/>
      <c r="AM537" s="2551"/>
    </row>
    <row r="538" spans="1:39" s="249" customFormat="1" hidden="1">
      <c r="A538" s="236">
        <f t="shared" si="41"/>
        <v>60</v>
      </c>
      <c r="B538" s="1800" t="s">
        <v>16363</v>
      </c>
      <c r="C538" s="929" t="s">
        <v>17534</v>
      </c>
      <c r="D538" s="252" t="s">
        <v>2456</v>
      </c>
      <c r="E538" s="246" t="s">
        <v>19377</v>
      </c>
      <c r="F538" s="246" t="s">
        <v>19376</v>
      </c>
      <c r="G538" s="2879" t="s">
        <v>976</v>
      </c>
      <c r="H538" s="258"/>
      <c r="I538" s="1011"/>
      <c r="J538" s="378"/>
      <c r="K538" s="1816" t="s">
        <v>2405</v>
      </c>
      <c r="L538" s="253">
        <v>34</v>
      </c>
      <c r="M538" s="254">
        <v>6</v>
      </c>
      <c r="N538" s="255" t="s">
        <v>2524</v>
      </c>
      <c r="O538" s="255" t="s">
        <v>2524</v>
      </c>
      <c r="P538" s="256" t="s">
        <v>2524</v>
      </c>
      <c r="Q538" s="253" t="s">
        <v>2524</v>
      </c>
      <c r="R538" s="257" t="s">
        <v>2524</v>
      </c>
      <c r="S538" s="253" t="s">
        <v>2524</v>
      </c>
      <c r="T538" s="253" t="s">
        <v>2524</v>
      </c>
      <c r="U538" s="258" t="s">
        <v>2524</v>
      </c>
      <c r="V538" s="253" t="s">
        <v>979</v>
      </c>
      <c r="W538" s="259" t="s">
        <v>980</v>
      </c>
      <c r="X538" s="260" t="s">
        <v>975</v>
      </c>
      <c r="Y538" s="261" t="s">
        <v>962</v>
      </c>
      <c r="Z538" s="2508" t="s">
        <v>18986</v>
      </c>
      <c r="AA538" s="252" t="s">
        <v>3631</v>
      </c>
      <c r="AB538" s="245"/>
      <c r="AC538" s="348">
        <f t="shared" si="42"/>
        <v>5</v>
      </c>
      <c r="AD538" s="245" t="s">
        <v>4849</v>
      </c>
      <c r="AE538" s="339" t="s">
        <v>1527</v>
      </c>
      <c r="AF538" s="2158"/>
      <c r="AG538" s="2158"/>
      <c r="AH538" s="2158"/>
      <c r="AI538" s="2158"/>
      <c r="AJ538" s="358"/>
      <c r="AK538" s="2551">
        <v>7</v>
      </c>
      <c r="AL538" s="2551"/>
      <c r="AM538" s="2551"/>
    </row>
    <row r="539" spans="1:39" s="249" customFormat="1" hidden="1">
      <c r="A539" s="236">
        <f t="shared" si="41"/>
        <v>61</v>
      </c>
      <c r="B539" s="1800" t="s">
        <v>16364</v>
      </c>
      <c r="C539" s="929" t="s">
        <v>17535</v>
      </c>
      <c r="D539" s="252" t="s">
        <v>2457</v>
      </c>
      <c r="E539" s="246"/>
      <c r="F539" s="246"/>
      <c r="G539" s="2879" t="s">
        <v>976</v>
      </c>
      <c r="H539" s="258"/>
      <c r="I539" s="1011"/>
      <c r="J539" s="378"/>
      <c r="K539" s="1816" t="s">
        <v>2405</v>
      </c>
      <c r="L539" s="253">
        <v>34</v>
      </c>
      <c r="M539" s="254">
        <v>6</v>
      </c>
      <c r="N539" s="255" t="s">
        <v>2524</v>
      </c>
      <c r="O539" s="255" t="s">
        <v>2524</v>
      </c>
      <c r="P539" s="256" t="s">
        <v>2524</v>
      </c>
      <c r="Q539" s="253" t="s">
        <v>2524</v>
      </c>
      <c r="R539" s="257" t="s">
        <v>2524</v>
      </c>
      <c r="S539" s="253" t="s">
        <v>2524</v>
      </c>
      <c r="T539" s="253" t="s">
        <v>2524</v>
      </c>
      <c r="U539" s="258" t="s">
        <v>2524</v>
      </c>
      <c r="V539" s="253" t="s">
        <v>979</v>
      </c>
      <c r="W539" s="259" t="s">
        <v>980</v>
      </c>
      <c r="X539" s="260" t="s">
        <v>975</v>
      </c>
      <c r="Y539" s="261" t="s">
        <v>962</v>
      </c>
      <c r="Z539" s="2508" t="s">
        <v>18986</v>
      </c>
      <c r="AA539" s="252" t="s">
        <v>3631</v>
      </c>
      <c r="AB539" s="245"/>
      <c r="AC539" s="348">
        <f t="shared" si="42"/>
        <v>5</v>
      </c>
      <c r="AD539" s="245" t="s">
        <v>4849</v>
      </c>
      <c r="AE539" s="339" t="s">
        <v>1527</v>
      </c>
      <c r="AF539" s="2158"/>
      <c r="AG539" s="2158"/>
      <c r="AH539" s="2158"/>
      <c r="AI539" s="2158"/>
      <c r="AJ539" s="358"/>
      <c r="AK539" s="2551">
        <v>7</v>
      </c>
      <c r="AL539" s="2551"/>
      <c r="AM539" s="2551"/>
    </row>
    <row r="540" spans="1:39" s="249" customFormat="1" hidden="1">
      <c r="A540" s="236">
        <f t="shared" si="41"/>
        <v>62</v>
      </c>
      <c r="B540" s="1800" t="s">
        <v>16365</v>
      </c>
      <c r="C540" s="929" t="s">
        <v>17536</v>
      </c>
      <c r="D540" s="252" t="s">
        <v>2457</v>
      </c>
      <c r="E540" s="246"/>
      <c r="F540" s="246"/>
      <c r="G540" s="2879" t="s">
        <v>976</v>
      </c>
      <c r="H540" s="258"/>
      <c r="I540" s="1011"/>
      <c r="J540" s="378"/>
      <c r="K540" s="1816" t="s">
        <v>2405</v>
      </c>
      <c r="L540" s="253">
        <v>34</v>
      </c>
      <c r="M540" s="254">
        <v>6</v>
      </c>
      <c r="N540" s="255" t="s">
        <v>2524</v>
      </c>
      <c r="O540" s="255" t="s">
        <v>2524</v>
      </c>
      <c r="P540" s="256" t="s">
        <v>2524</v>
      </c>
      <c r="Q540" s="253" t="s">
        <v>2524</v>
      </c>
      <c r="R540" s="257" t="s">
        <v>2524</v>
      </c>
      <c r="S540" s="253" t="s">
        <v>2524</v>
      </c>
      <c r="T540" s="253" t="s">
        <v>2524</v>
      </c>
      <c r="U540" s="258" t="s">
        <v>2524</v>
      </c>
      <c r="V540" s="253" t="s">
        <v>979</v>
      </c>
      <c r="W540" s="259" t="s">
        <v>980</v>
      </c>
      <c r="X540" s="260" t="s">
        <v>975</v>
      </c>
      <c r="Y540" s="261" t="s">
        <v>962</v>
      </c>
      <c r="Z540" s="2508" t="s">
        <v>18986</v>
      </c>
      <c r="AA540" s="252" t="s">
        <v>3631</v>
      </c>
      <c r="AB540" s="245"/>
      <c r="AC540" s="348">
        <f t="shared" si="42"/>
        <v>5</v>
      </c>
      <c r="AD540" s="245" t="s">
        <v>4849</v>
      </c>
      <c r="AE540" s="339" t="s">
        <v>1527</v>
      </c>
      <c r="AF540" s="2158"/>
      <c r="AG540" s="2158"/>
      <c r="AH540" s="2158"/>
      <c r="AI540" s="2158"/>
      <c r="AJ540" s="358"/>
      <c r="AK540" s="2551">
        <v>7</v>
      </c>
      <c r="AL540" s="2551"/>
      <c r="AM540" s="2551"/>
    </row>
    <row r="541" spans="1:39" s="249" customFormat="1" hidden="1">
      <c r="A541" s="236">
        <f t="shared" si="41"/>
        <v>63</v>
      </c>
      <c r="B541" s="1800" t="s">
        <v>16366</v>
      </c>
      <c r="C541" s="929" t="s">
        <v>17537</v>
      </c>
      <c r="D541" s="279">
        <v>101</v>
      </c>
      <c r="E541" s="246"/>
      <c r="F541" s="246"/>
      <c r="G541" s="165" t="s">
        <v>19006</v>
      </c>
      <c r="H541" s="258"/>
      <c r="I541" s="1011"/>
      <c r="J541" s="378"/>
      <c r="K541" s="1816" t="s">
        <v>4246</v>
      </c>
      <c r="L541" s="253">
        <v>248</v>
      </c>
      <c r="M541" s="254">
        <v>-0.02</v>
      </c>
      <c r="N541" s="255" t="s">
        <v>2524</v>
      </c>
      <c r="O541" s="255">
        <v>45500</v>
      </c>
      <c r="P541" s="256" t="s">
        <v>1374</v>
      </c>
      <c r="Q541" s="253" t="s">
        <v>2524</v>
      </c>
      <c r="R541" s="257" t="s">
        <v>2524</v>
      </c>
      <c r="S541" s="253" t="s">
        <v>2524</v>
      </c>
      <c r="T541" s="253" t="s">
        <v>2524</v>
      </c>
      <c r="U541" s="258" t="s">
        <v>2524</v>
      </c>
      <c r="V541" s="253" t="s">
        <v>981</v>
      </c>
      <c r="W541" s="259" t="s">
        <v>982</v>
      </c>
      <c r="X541" s="260" t="s">
        <v>981</v>
      </c>
      <c r="Y541" s="261">
        <v>300</v>
      </c>
      <c r="Z541" s="2508" t="s">
        <v>18986</v>
      </c>
      <c r="AA541" s="252" t="s">
        <v>3631</v>
      </c>
      <c r="AB541" s="245"/>
      <c r="AC541" s="348">
        <f t="shared" si="42"/>
        <v>5</v>
      </c>
      <c r="AD541" s="245" t="s">
        <v>4849</v>
      </c>
      <c r="AE541" s="339" t="s">
        <v>1527</v>
      </c>
      <c r="AF541" s="2158"/>
      <c r="AG541" s="2158"/>
      <c r="AH541" s="2158"/>
      <c r="AI541" s="2158"/>
      <c r="AJ541" s="358" t="s">
        <v>11848</v>
      </c>
      <c r="AK541" s="2551">
        <v>7</v>
      </c>
      <c r="AL541" s="2551"/>
      <c r="AM541" s="2551"/>
    </row>
    <row r="542" spans="1:39" s="249" customFormat="1" hidden="1">
      <c r="A542" s="236">
        <f t="shared" si="41"/>
        <v>64</v>
      </c>
      <c r="B542" s="2786" t="s">
        <v>19284</v>
      </c>
      <c r="C542" s="929" t="s">
        <v>19286</v>
      </c>
      <c r="D542" s="279"/>
      <c r="E542" s="246" t="s">
        <v>19287</v>
      </c>
      <c r="F542" s="246" t="s">
        <v>19288</v>
      </c>
      <c r="G542" s="2879" t="s">
        <v>4601</v>
      </c>
      <c r="H542" s="258"/>
      <c r="I542" s="1011"/>
      <c r="J542" s="378"/>
      <c r="K542" s="1816"/>
      <c r="L542" s="253"/>
      <c r="M542" s="254"/>
      <c r="N542" s="255"/>
      <c r="O542" s="255"/>
      <c r="P542" s="256"/>
      <c r="Q542" s="253"/>
      <c r="R542" s="257"/>
      <c r="S542" s="253"/>
      <c r="T542" s="253"/>
      <c r="U542" s="258"/>
      <c r="V542" s="253"/>
      <c r="W542" s="259"/>
      <c r="X542" s="260" t="s">
        <v>972</v>
      </c>
      <c r="Y542" s="261" t="s">
        <v>962</v>
      </c>
      <c r="Z542" s="2508" t="s">
        <v>18986</v>
      </c>
      <c r="AA542" s="252"/>
      <c r="AB542" s="245"/>
      <c r="AC542" s="348"/>
      <c r="AD542" s="245"/>
      <c r="AE542" s="339"/>
      <c r="AF542" s="2158"/>
      <c r="AG542" s="2158"/>
      <c r="AH542" s="2158"/>
      <c r="AI542" s="2158"/>
      <c r="AJ542" s="358"/>
      <c r="AK542" s="2551"/>
      <c r="AL542" s="2551"/>
      <c r="AM542" s="2551"/>
    </row>
    <row r="543" spans="1:39" s="249" customFormat="1" hidden="1">
      <c r="A543" s="236">
        <f t="shared" si="41"/>
        <v>65</v>
      </c>
      <c r="B543" s="2786" t="s">
        <v>19285</v>
      </c>
      <c r="C543" s="929" t="s">
        <v>19286</v>
      </c>
      <c r="D543" s="279"/>
      <c r="E543" s="246" t="s">
        <v>19287</v>
      </c>
      <c r="F543" s="246"/>
      <c r="G543" s="2879" t="s">
        <v>4601</v>
      </c>
      <c r="H543" s="258"/>
      <c r="I543" s="1011"/>
      <c r="J543" s="378"/>
      <c r="K543" s="1816"/>
      <c r="L543" s="253"/>
      <c r="M543" s="254"/>
      <c r="N543" s="255"/>
      <c r="O543" s="255"/>
      <c r="P543" s="256"/>
      <c r="Q543" s="253"/>
      <c r="R543" s="257"/>
      <c r="S543" s="253"/>
      <c r="T543" s="253"/>
      <c r="U543" s="258"/>
      <c r="V543" s="253"/>
      <c r="W543" s="259"/>
      <c r="X543" s="260" t="s">
        <v>972</v>
      </c>
      <c r="Y543" s="261" t="s">
        <v>962</v>
      </c>
      <c r="Z543" s="2508" t="s">
        <v>18986</v>
      </c>
      <c r="AA543" s="252"/>
      <c r="AB543" s="245"/>
      <c r="AC543" s="348"/>
      <c r="AD543" s="245"/>
      <c r="AE543" s="339"/>
      <c r="AF543" s="2158"/>
      <c r="AG543" s="2158"/>
      <c r="AH543" s="2158"/>
      <c r="AI543" s="2158"/>
      <c r="AJ543" s="358"/>
      <c r="AK543" s="2551"/>
      <c r="AL543" s="2551"/>
      <c r="AM543" s="2551"/>
    </row>
    <row r="544" spans="1:39" s="249" customFormat="1" hidden="1">
      <c r="A544" s="236">
        <f t="shared" si="41"/>
        <v>66</v>
      </c>
      <c r="B544" s="2786" t="s">
        <v>19290</v>
      </c>
      <c r="C544" s="929" t="s">
        <v>19943</v>
      </c>
      <c r="D544" s="279"/>
      <c r="E544" s="246" t="s">
        <v>19291</v>
      </c>
      <c r="F544" s="246"/>
      <c r="G544" s="2879" t="s">
        <v>4601</v>
      </c>
      <c r="H544" s="258"/>
      <c r="I544" s="1011"/>
      <c r="J544" s="378"/>
      <c r="K544" s="1816" t="s">
        <v>2286</v>
      </c>
      <c r="L544" s="253"/>
      <c r="M544" s="254"/>
      <c r="N544" s="255"/>
      <c r="O544" s="255"/>
      <c r="P544" s="256"/>
      <c r="Q544" s="253"/>
      <c r="R544" s="257"/>
      <c r="S544" s="253"/>
      <c r="T544" s="253"/>
      <c r="U544" s="258"/>
      <c r="V544" s="253" t="s">
        <v>972</v>
      </c>
      <c r="W544" s="259" t="s">
        <v>19292</v>
      </c>
      <c r="X544" s="260" t="s">
        <v>972</v>
      </c>
      <c r="Y544" s="261" t="s">
        <v>962</v>
      </c>
      <c r="Z544" s="2508" t="s">
        <v>18986</v>
      </c>
      <c r="AA544" s="252"/>
      <c r="AB544" s="245"/>
      <c r="AC544" s="348"/>
      <c r="AD544" s="245"/>
      <c r="AE544" s="339"/>
      <c r="AF544" s="2158"/>
      <c r="AG544" s="2158"/>
      <c r="AH544" s="2158"/>
      <c r="AI544" s="2158"/>
      <c r="AJ544" s="358"/>
      <c r="AK544" s="2551"/>
      <c r="AL544" s="2551"/>
      <c r="AM544" s="2551"/>
    </row>
    <row r="545" spans="1:41" s="249" customFormat="1" hidden="1">
      <c r="A545" s="236">
        <v>0</v>
      </c>
      <c r="B545" s="250"/>
      <c r="C545" s="251"/>
      <c r="D545" s="252"/>
      <c r="E545" s="246"/>
      <c r="F545" s="246"/>
      <c r="G545" s="2879"/>
      <c r="H545" s="258"/>
      <c r="I545" s="1011"/>
      <c r="J545" s="378"/>
      <c r="K545" s="1816"/>
      <c r="L545" s="253"/>
      <c r="M545" s="254"/>
      <c r="N545" s="255"/>
      <c r="O545" s="255"/>
      <c r="P545" s="256"/>
      <c r="Q545" s="253"/>
      <c r="R545" s="257"/>
      <c r="S545" s="253"/>
      <c r="T545" s="253"/>
      <c r="U545" s="258"/>
      <c r="V545" s="253"/>
      <c r="W545" s="259"/>
      <c r="X545" s="260"/>
      <c r="Y545" s="261"/>
      <c r="Z545" s="2492"/>
      <c r="AA545" s="252"/>
      <c r="AB545" s="245"/>
      <c r="AC545" s="348" t="str">
        <f t="shared" si="42"/>
        <v xml:space="preserve"> </v>
      </c>
      <c r="AD545" s="245"/>
      <c r="AE545" s="339"/>
      <c r="AF545" s="2158"/>
      <c r="AG545" s="2158"/>
      <c r="AH545" s="2158"/>
      <c r="AI545" s="2158"/>
      <c r="AJ545" s="358"/>
      <c r="AK545" s="2551"/>
      <c r="AL545" s="2551"/>
      <c r="AM545" s="2551"/>
    </row>
    <row r="546" spans="1:41" s="249" customFormat="1" hidden="1">
      <c r="A546" s="2455" t="s">
        <v>2198</v>
      </c>
      <c r="B546" s="2563"/>
      <c r="C546" s="356"/>
      <c r="D546" s="356"/>
      <c r="E546" s="1635"/>
      <c r="F546" s="1635"/>
      <c r="G546" s="2887"/>
      <c r="H546" s="366"/>
      <c r="I546" s="1830"/>
      <c r="J546" s="1820"/>
      <c r="K546" s="362"/>
      <c r="L546" s="363"/>
      <c r="M546" s="364"/>
      <c r="N546" s="365"/>
      <c r="O546" s="365"/>
      <c r="P546" s="366"/>
      <c r="Q546" s="363"/>
      <c r="R546" s="367"/>
      <c r="S546" s="363"/>
      <c r="T546" s="363"/>
      <c r="U546" s="368"/>
      <c r="V546" s="363"/>
      <c r="W546" s="369"/>
      <c r="X546" s="370"/>
      <c r="Y546" s="371"/>
      <c r="Z546" s="2491"/>
      <c r="AA546" s="356"/>
      <c r="AB546" s="356"/>
      <c r="AC546" s="357" t="str">
        <f t="shared" si="42"/>
        <v xml:space="preserve"> </v>
      </c>
      <c r="AD546" s="356"/>
      <c r="AE546" s="372"/>
      <c r="AF546" s="2158"/>
      <c r="AG546" s="2158"/>
      <c r="AH546" s="2158"/>
      <c r="AI546" s="2158"/>
      <c r="AJ546" s="361"/>
      <c r="AK546" s="2551"/>
      <c r="AL546" s="2551"/>
      <c r="AM546" s="2551"/>
    </row>
    <row r="547" spans="1:41" s="249" customFormat="1" hidden="1">
      <c r="A547" s="236">
        <v>1</v>
      </c>
      <c r="B547" s="250" t="s">
        <v>642</v>
      </c>
      <c r="C547" s="268" t="s">
        <v>644</v>
      </c>
      <c r="D547" s="252" t="s">
        <v>2263</v>
      </c>
      <c r="E547" s="246"/>
      <c r="F547" s="246"/>
      <c r="G547" s="2879" t="s">
        <v>11849</v>
      </c>
      <c r="H547" s="258"/>
      <c r="I547" s="1011"/>
      <c r="J547" s="378"/>
      <c r="K547" s="263" t="s">
        <v>2286</v>
      </c>
      <c r="L547" s="253">
        <v>25</v>
      </c>
      <c r="M547" s="254"/>
      <c r="N547" s="255"/>
      <c r="O547" s="255"/>
      <c r="P547" s="256"/>
      <c r="Q547" s="253"/>
      <c r="R547" s="257"/>
      <c r="S547" s="253"/>
      <c r="T547" s="253"/>
      <c r="U547" s="258"/>
      <c r="V547" s="253"/>
      <c r="W547" s="259"/>
      <c r="X547" s="260"/>
      <c r="Y547" s="261"/>
      <c r="Z547" s="2492"/>
      <c r="AA547" s="252"/>
      <c r="AB547" s="245"/>
      <c r="AC547" s="348">
        <f t="shared" si="42"/>
        <v>5</v>
      </c>
      <c r="AD547" s="245"/>
      <c r="AE547" s="339" t="s">
        <v>1527</v>
      </c>
      <c r="AF547" s="2158"/>
      <c r="AG547" s="2158"/>
      <c r="AH547" s="2158"/>
      <c r="AI547" s="2158"/>
      <c r="AJ547" s="358" t="s">
        <v>11850</v>
      </c>
      <c r="AK547" s="2551">
        <v>93</v>
      </c>
      <c r="AL547" s="2551"/>
      <c r="AM547" s="2551"/>
    </row>
    <row r="548" spans="1:41" s="249" customFormat="1" hidden="1">
      <c r="A548" s="236">
        <f>1+A547</f>
        <v>2</v>
      </c>
      <c r="B548" s="250" t="s">
        <v>643</v>
      </c>
      <c r="C548" s="268" t="s">
        <v>645</v>
      </c>
      <c r="D548" s="252" t="s">
        <v>2263</v>
      </c>
      <c r="E548" s="246"/>
      <c r="F548" s="246"/>
      <c r="G548" s="2879" t="s">
        <v>11849</v>
      </c>
      <c r="H548" s="258"/>
      <c r="I548" s="1011"/>
      <c r="J548" s="378"/>
      <c r="K548" s="1816" t="s">
        <v>2286</v>
      </c>
      <c r="L548" s="253">
        <v>25</v>
      </c>
      <c r="M548" s="254"/>
      <c r="N548" s="255"/>
      <c r="O548" s="255"/>
      <c r="P548" s="256"/>
      <c r="Q548" s="253"/>
      <c r="R548" s="257"/>
      <c r="S548" s="253"/>
      <c r="T548" s="253"/>
      <c r="U548" s="258"/>
      <c r="V548" s="253"/>
      <c r="W548" s="259"/>
      <c r="X548" s="260"/>
      <c r="Y548" s="261"/>
      <c r="Z548" s="2492"/>
      <c r="AA548" s="252"/>
      <c r="AB548" s="245"/>
      <c r="AC548" s="348">
        <f t="shared" si="42"/>
        <v>5</v>
      </c>
      <c r="AD548" s="245"/>
      <c r="AE548" s="339" t="s">
        <v>1527</v>
      </c>
      <c r="AF548" s="2158"/>
      <c r="AG548" s="2158"/>
      <c r="AH548" s="2158"/>
      <c r="AI548" s="2158"/>
      <c r="AJ548" s="358" t="s">
        <v>11850</v>
      </c>
      <c r="AK548" s="2551">
        <v>93</v>
      </c>
      <c r="AL548" s="2551"/>
      <c r="AM548" s="2551"/>
    </row>
    <row r="549" spans="1:41" s="249" customFormat="1" hidden="1">
      <c r="A549" s="236">
        <v>0</v>
      </c>
      <c r="B549" s="250"/>
      <c r="C549" s="268"/>
      <c r="D549" s="252"/>
      <c r="E549" s="246"/>
      <c r="F549" s="246"/>
      <c r="G549" s="2879"/>
      <c r="H549" s="258"/>
      <c r="I549" s="1011"/>
      <c r="J549" s="378"/>
      <c r="K549" s="1816"/>
      <c r="L549" s="253"/>
      <c r="M549" s="254"/>
      <c r="N549" s="255"/>
      <c r="O549" s="255"/>
      <c r="P549" s="256"/>
      <c r="Q549" s="253"/>
      <c r="R549" s="257"/>
      <c r="S549" s="253"/>
      <c r="T549" s="253"/>
      <c r="U549" s="258"/>
      <c r="V549" s="253"/>
      <c r="W549" s="259"/>
      <c r="X549" s="260"/>
      <c r="Y549" s="261"/>
      <c r="Z549" s="2492"/>
      <c r="AA549" s="252"/>
      <c r="AB549" s="245"/>
      <c r="AC549" s="348" t="str">
        <f t="shared" si="42"/>
        <v xml:space="preserve"> </v>
      </c>
      <c r="AD549" s="245"/>
      <c r="AE549" s="339"/>
      <c r="AF549" s="2158"/>
      <c r="AG549" s="2158"/>
      <c r="AH549" s="2158"/>
      <c r="AI549" s="2158"/>
      <c r="AJ549" s="358"/>
      <c r="AK549" s="2551"/>
      <c r="AL549" s="2551"/>
      <c r="AM549" s="2551"/>
    </row>
    <row r="550" spans="1:41" s="249" customFormat="1" hidden="1">
      <c r="A550" s="2455" t="s">
        <v>663</v>
      </c>
      <c r="B550" s="2568"/>
      <c r="C550" s="356"/>
      <c r="D550" s="356"/>
      <c r="E550" s="1635"/>
      <c r="F550" s="1635"/>
      <c r="G550" s="2887"/>
      <c r="H550" s="366"/>
      <c r="I550" s="1830"/>
      <c r="J550" s="1820"/>
      <c r="K550" s="362"/>
      <c r="L550" s="363"/>
      <c r="M550" s="364"/>
      <c r="N550" s="365"/>
      <c r="O550" s="365"/>
      <c r="P550" s="366"/>
      <c r="Q550" s="363"/>
      <c r="R550" s="367"/>
      <c r="S550" s="363"/>
      <c r="T550" s="363"/>
      <c r="U550" s="368"/>
      <c r="V550" s="363"/>
      <c r="W550" s="369"/>
      <c r="X550" s="370"/>
      <c r="Y550" s="371"/>
      <c r="Z550" s="2491"/>
      <c r="AA550" s="356"/>
      <c r="AB550" s="356"/>
      <c r="AC550" s="357" t="str">
        <f t="shared" si="42"/>
        <v xml:space="preserve"> </v>
      </c>
      <c r="AD550" s="356"/>
      <c r="AE550" s="372"/>
      <c r="AF550" s="2158"/>
      <c r="AG550" s="2158"/>
      <c r="AH550" s="2158"/>
      <c r="AI550" s="2158"/>
      <c r="AJ550" s="361"/>
      <c r="AK550" s="2551"/>
      <c r="AL550" s="2551"/>
      <c r="AM550" s="2551"/>
    </row>
    <row r="551" spans="1:41" s="249" customFormat="1" hidden="1">
      <c r="A551" s="236">
        <v>1</v>
      </c>
      <c r="B551" s="1801" t="s">
        <v>19029</v>
      </c>
      <c r="C551" s="268" t="s">
        <v>664</v>
      </c>
      <c r="D551" s="252" t="s">
        <v>668</v>
      </c>
      <c r="E551" s="246" t="s">
        <v>19061</v>
      </c>
      <c r="F551" s="246"/>
      <c r="G551" s="2879" t="s">
        <v>19060</v>
      </c>
      <c r="H551" s="258"/>
      <c r="I551" s="1011"/>
      <c r="J551" s="378"/>
      <c r="K551" s="263" t="s">
        <v>2405</v>
      </c>
      <c r="L551" s="253">
        <v>25</v>
      </c>
      <c r="M551" s="254">
        <v>6.5</v>
      </c>
      <c r="N551" s="255"/>
      <c r="O551" s="255"/>
      <c r="P551" s="256"/>
      <c r="Q551" s="253"/>
      <c r="R551" s="257"/>
      <c r="S551" s="253"/>
      <c r="T551" s="253"/>
      <c r="U551" s="258"/>
      <c r="V551" s="253"/>
      <c r="W551" s="259"/>
      <c r="X551" s="260"/>
      <c r="Y551" s="261"/>
      <c r="Z551" s="2492"/>
      <c r="AA551" s="252" t="s">
        <v>3631</v>
      </c>
      <c r="AB551" s="245"/>
      <c r="AC551" s="348">
        <f t="shared" si="42"/>
        <v>5</v>
      </c>
      <c r="AD551" s="245"/>
      <c r="AE551" s="339" t="s">
        <v>1527</v>
      </c>
      <c r="AF551" s="2158"/>
      <c r="AG551" s="2158"/>
      <c r="AH551" s="2158"/>
      <c r="AI551" s="2158"/>
      <c r="AJ551" s="358"/>
      <c r="AK551" s="2551">
        <v>99</v>
      </c>
      <c r="AL551" s="2551"/>
      <c r="AM551" s="2551"/>
    </row>
    <row r="552" spans="1:41" s="249" customFormat="1" hidden="1">
      <c r="A552" s="236">
        <f>1+A551</f>
        <v>2</v>
      </c>
      <c r="B552" s="1801" t="s">
        <v>19030</v>
      </c>
      <c r="C552" s="268" t="s">
        <v>666</v>
      </c>
      <c r="D552" s="252" t="s">
        <v>668</v>
      </c>
      <c r="E552" s="246"/>
      <c r="F552" s="246"/>
      <c r="G552" s="2879" t="s">
        <v>4649</v>
      </c>
      <c r="H552" s="258"/>
      <c r="I552" s="1011"/>
      <c r="J552" s="378"/>
      <c r="K552" s="263" t="s">
        <v>2405</v>
      </c>
      <c r="L552" s="253">
        <v>25</v>
      </c>
      <c r="M552" s="254">
        <v>6.5</v>
      </c>
      <c r="N552" s="255"/>
      <c r="O552" s="255"/>
      <c r="P552" s="256"/>
      <c r="Q552" s="253"/>
      <c r="R552" s="257"/>
      <c r="S552" s="253"/>
      <c r="T552" s="253"/>
      <c r="U552" s="258"/>
      <c r="V552" s="253"/>
      <c r="W552" s="259"/>
      <c r="X552" s="260" t="s">
        <v>972</v>
      </c>
      <c r="Y552" s="261" t="s">
        <v>956</v>
      </c>
      <c r="Z552" s="2492"/>
      <c r="AA552" s="252" t="s">
        <v>3631</v>
      </c>
      <c r="AB552" s="245"/>
      <c r="AC552" s="348">
        <f t="shared" si="42"/>
        <v>5</v>
      </c>
      <c r="AD552" s="245"/>
      <c r="AE552" s="339" t="s">
        <v>1527</v>
      </c>
      <c r="AF552" s="2158"/>
      <c r="AG552" s="2158"/>
      <c r="AH552" s="2158"/>
      <c r="AI552" s="2158"/>
      <c r="AJ552" s="358"/>
      <c r="AK552" s="2551">
        <v>99</v>
      </c>
      <c r="AL552" s="2551"/>
      <c r="AM552" s="2551"/>
    </row>
    <row r="553" spans="1:41" s="249" customFormat="1" hidden="1">
      <c r="A553" s="236">
        <f>1+A552</f>
        <v>3</v>
      </c>
      <c r="B553" s="1801" t="s">
        <v>19032</v>
      </c>
      <c r="C553" s="268" t="s">
        <v>665</v>
      </c>
      <c r="D553" s="252" t="s">
        <v>668</v>
      </c>
      <c r="E553" s="246" t="s">
        <v>19033</v>
      </c>
      <c r="F553" s="246"/>
      <c r="G553" s="2879" t="s">
        <v>19034</v>
      </c>
      <c r="H553" s="258"/>
      <c r="I553" s="1011"/>
      <c r="J553" s="378"/>
      <c r="K553" s="263" t="s">
        <v>2405</v>
      </c>
      <c r="L553" s="253">
        <v>25</v>
      </c>
      <c r="M553" s="254">
        <v>6.5</v>
      </c>
      <c r="N553" s="255"/>
      <c r="O553" s="255"/>
      <c r="P553" s="256"/>
      <c r="Q553" s="253"/>
      <c r="R553" s="257"/>
      <c r="S553" s="253"/>
      <c r="T553" s="253"/>
      <c r="U553" s="258"/>
      <c r="V553" s="253"/>
      <c r="W553" s="259"/>
      <c r="X553" s="260"/>
      <c r="Y553" s="261"/>
      <c r="Z553" s="2492"/>
      <c r="AA553" s="252" t="s">
        <v>3631</v>
      </c>
      <c r="AB553" s="245"/>
      <c r="AC553" s="348">
        <f t="shared" si="42"/>
        <v>5</v>
      </c>
      <c r="AD553" s="245"/>
      <c r="AE553" s="339" t="s">
        <v>1527</v>
      </c>
      <c r="AF553" s="2158"/>
      <c r="AG553" s="2158"/>
      <c r="AH553" s="2158"/>
      <c r="AI553" s="2158"/>
      <c r="AJ553" s="358"/>
      <c r="AK553" s="2551">
        <v>99</v>
      </c>
      <c r="AL553" s="2551"/>
      <c r="AM553" s="2551"/>
    </row>
    <row r="554" spans="1:41" s="249" customFormat="1" hidden="1">
      <c r="A554" s="236">
        <f>1+A553</f>
        <v>4</v>
      </c>
      <c r="B554" s="1801" t="s">
        <v>19031</v>
      </c>
      <c r="C554" s="268" t="s">
        <v>667</v>
      </c>
      <c r="D554" s="252" t="s">
        <v>668</v>
      </c>
      <c r="E554" s="246"/>
      <c r="F554" s="246"/>
      <c r="G554" s="2879" t="s">
        <v>4649</v>
      </c>
      <c r="H554" s="258"/>
      <c r="I554" s="1011"/>
      <c r="J554" s="378"/>
      <c r="K554" s="263" t="s">
        <v>2405</v>
      </c>
      <c r="L554" s="253">
        <v>25</v>
      </c>
      <c r="M554" s="254">
        <v>6.5</v>
      </c>
      <c r="N554" s="255"/>
      <c r="O554" s="255"/>
      <c r="P554" s="256"/>
      <c r="Q554" s="253"/>
      <c r="R554" s="257"/>
      <c r="S554" s="253"/>
      <c r="T554" s="253"/>
      <c r="U554" s="258"/>
      <c r="V554" s="253"/>
      <c r="W554" s="259"/>
      <c r="X554" s="260" t="s">
        <v>972</v>
      </c>
      <c r="Y554" s="261" t="s">
        <v>956</v>
      </c>
      <c r="Z554" s="2492"/>
      <c r="AA554" s="252" t="s">
        <v>3631</v>
      </c>
      <c r="AB554" s="245"/>
      <c r="AC554" s="348">
        <f t="shared" si="42"/>
        <v>5</v>
      </c>
      <c r="AD554" s="245"/>
      <c r="AE554" s="339" t="s">
        <v>1527</v>
      </c>
      <c r="AF554" s="2158"/>
      <c r="AG554" s="2158"/>
      <c r="AH554" s="2158"/>
      <c r="AI554" s="2158"/>
      <c r="AJ554" s="358"/>
      <c r="AK554" s="2551">
        <v>99</v>
      </c>
      <c r="AL554" s="2551"/>
      <c r="AM554" s="2551"/>
    </row>
    <row r="555" spans="1:41" s="249" customFormat="1" hidden="1">
      <c r="A555" s="236">
        <v>0</v>
      </c>
      <c r="B555" s="250"/>
      <c r="C555" s="268"/>
      <c r="D555" s="252"/>
      <c r="E555" s="246"/>
      <c r="F555" s="246"/>
      <c r="G555" s="2879"/>
      <c r="H555" s="258"/>
      <c r="I555" s="1011"/>
      <c r="J555" s="378"/>
      <c r="K555" s="263"/>
      <c r="L555" s="253"/>
      <c r="M555" s="254"/>
      <c r="N555" s="255"/>
      <c r="O555" s="255"/>
      <c r="P555" s="256"/>
      <c r="Q555" s="253"/>
      <c r="R555" s="257"/>
      <c r="S555" s="253"/>
      <c r="T555" s="253"/>
      <c r="U555" s="258"/>
      <c r="V555" s="253"/>
      <c r="W555" s="259"/>
      <c r="X555" s="260"/>
      <c r="Y555" s="261"/>
      <c r="Z555" s="2492"/>
      <c r="AA555" s="252"/>
      <c r="AB555" s="245"/>
      <c r="AC555" s="777" t="str">
        <f t="shared" si="42"/>
        <v xml:space="preserve"> </v>
      </c>
      <c r="AD555" s="245"/>
      <c r="AE555" s="339"/>
      <c r="AF555" s="2158"/>
      <c r="AG555" s="2158"/>
      <c r="AH555" s="2158"/>
      <c r="AI555" s="2158"/>
      <c r="AJ555" s="358"/>
      <c r="AK555" s="2551">
        <v>99</v>
      </c>
      <c r="AL555" s="2551"/>
      <c r="AM555" s="2551"/>
    </row>
    <row r="556" spans="1:41" s="249" customFormat="1" hidden="1">
      <c r="A556" s="2454" t="s">
        <v>6326</v>
      </c>
      <c r="B556" s="2570"/>
      <c r="C556" s="223"/>
      <c r="D556" s="223"/>
      <c r="E556" s="229"/>
      <c r="F556" s="1640"/>
      <c r="G556" s="2891"/>
      <c r="H556" s="229"/>
      <c r="I556" s="1832"/>
      <c r="J556" s="1822"/>
      <c r="K556" s="225"/>
      <c r="L556" s="225"/>
      <c r="M556" s="226"/>
      <c r="N556" s="227"/>
      <c r="O556" s="228"/>
      <c r="P556" s="228"/>
      <c r="Q556" s="229"/>
      <c r="R556" s="226"/>
      <c r="S556" s="230"/>
      <c r="T556" s="226"/>
      <c r="U556" s="226"/>
      <c r="V556" s="231"/>
      <c r="W556" s="226"/>
      <c r="X556" s="232"/>
      <c r="Y556" s="233"/>
      <c r="Z556" s="2494"/>
      <c r="AA556" s="234"/>
      <c r="AB556" s="235"/>
      <c r="AC556" s="229"/>
      <c r="AD556" s="224"/>
      <c r="AE556" s="229"/>
      <c r="AF556" s="224"/>
      <c r="AG556" s="224"/>
      <c r="AH556" s="224"/>
      <c r="AI556" s="224"/>
      <c r="AJ556" s="224"/>
      <c r="AK556" s="2551"/>
      <c r="AL556" s="2551"/>
      <c r="AM556" s="2551"/>
    </row>
    <row r="557" spans="1:41" s="249" customFormat="1" hidden="1">
      <c r="A557" s="236">
        <v>1</v>
      </c>
      <c r="B557" s="1800" t="s">
        <v>16367</v>
      </c>
      <c r="C557" s="268" t="s">
        <v>6327</v>
      </c>
      <c r="D557" s="252" t="s">
        <v>6328</v>
      </c>
      <c r="E557" s="246"/>
      <c r="F557" s="246"/>
      <c r="G557" s="2879" t="s">
        <v>641</v>
      </c>
      <c r="H557" s="258"/>
      <c r="I557" s="1011"/>
      <c r="J557" s="378"/>
      <c r="K557" s="263"/>
      <c r="L557" s="253"/>
      <c r="M557" s="254"/>
      <c r="N557" s="255"/>
      <c r="O557" s="255"/>
      <c r="P557" s="256"/>
      <c r="Q557" s="253"/>
      <c r="R557" s="257"/>
      <c r="S557" s="253"/>
      <c r="T557" s="253"/>
      <c r="U557" s="258"/>
      <c r="V557" s="253"/>
      <c r="W557" s="259"/>
      <c r="X557" s="260"/>
      <c r="Y557" s="261"/>
      <c r="Z557" s="2492"/>
      <c r="AA557" s="252" t="s">
        <v>3631</v>
      </c>
      <c r="AB557" s="811" t="s">
        <v>6329</v>
      </c>
      <c r="AC557" s="918">
        <f t="shared" ref="AC557:AC573" si="43">IF(ISERROR(INDEX(data,MATCH(LEN(AE557),item,0),2))," ",INDEX(data,MATCH(LEN(AE557),item,0),2))</f>
        <v>125</v>
      </c>
      <c r="AD557" s="28" t="s">
        <v>4239</v>
      </c>
      <c r="AE557" s="919" t="s">
        <v>698</v>
      </c>
      <c r="AF557" s="815"/>
      <c r="AG557" s="815"/>
      <c r="AH557" s="815"/>
      <c r="AI557" s="815"/>
      <c r="AJ557" s="815" t="s">
        <v>6330</v>
      </c>
      <c r="AK557" s="2551">
        <v>92</v>
      </c>
      <c r="AL557" s="2551"/>
      <c r="AM557" s="2551"/>
      <c r="AO557" s="249" t="s">
        <v>6328</v>
      </c>
    </row>
    <row r="558" spans="1:41" s="249" customFormat="1" hidden="1">
      <c r="A558" s="236">
        <f t="shared" ref="A558:A573" si="44">1+A557</f>
        <v>2</v>
      </c>
      <c r="B558" s="1800" t="s">
        <v>16368</v>
      </c>
      <c r="C558" s="251" t="s">
        <v>6331</v>
      </c>
      <c r="D558" s="252" t="s">
        <v>6328</v>
      </c>
      <c r="E558" s="246"/>
      <c r="F558" s="246"/>
      <c r="G558" s="2879" t="s">
        <v>641</v>
      </c>
      <c r="H558" s="258"/>
      <c r="I558" s="1011"/>
      <c r="J558" s="378"/>
      <c r="K558" s="1816"/>
      <c r="L558" s="253"/>
      <c r="M558" s="254"/>
      <c r="N558" s="255"/>
      <c r="O558" s="255"/>
      <c r="P558" s="256"/>
      <c r="Q558" s="253"/>
      <c r="R558" s="257"/>
      <c r="S558" s="253"/>
      <c r="T558" s="253"/>
      <c r="U558" s="258"/>
      <c r="V558" s="253"/>
      <c r="W558" s="259"/>
      <c r="X558" s="260"/>
      <c r="Y558" s="261"/>
      <c r="Z558" s="2492"/>
      <c r="AA558" s="252" t="s">
        <v>272</v>
      </c>
      <c r="AB558" s="811" t="s">
        <v>6332</v>
      </c>
      <c r="AC558" s="918">
        <f t="shared" si="43"/>
        <v>125</v>
      </c>
      <c r="AD558" s="28" t="s">
        <v>4239</v>
      </c>
      <c r="AE558" s="253" t="s">
        <v>698</v>
      </c>
      <c r="AF558" s="815"/>
      <c r="AG558" s="815"/>
      <c r="AH558" s="815"/>
      <c r="AI558" s="815"/>
      <c r="AJ558" s="815" t="s">
        <v>6330</v>
      </c>
      <c r="AK558" s="2551">
        <v>92</v>
      </c>
      <c r="AL558" s="2551"/>
      <c r="AM558" s="2551"/>
      <c r="AO558" s="249" t="s">
        <v>6328</v>
      </c>
    </row>
    <row r="559" spans="1:41" s="249" customFormat="1" hidden="1">
      <c r="A559" s="236">
        <f t="shared" si="44"/>
        <v>3</v>
      </c>
      <c r="B559" s="1800" t="s">
        <v>16369</v>
      </c>
      <c r="C559" s="251" t="s">
        <v>6333</v>
      </c>
      <c r="D559" s="252" t="s">
        <v>6328</v>
      </c>
      <c r="E559" s="246"/>
      <c r="F559" s="246"/>
      <c r="G559" s="2879" t="s">
        <v>641</v>
      </c>
      <c r="H559" s="258"/>
      <c r="I559" s="1011"/>
      <c r="J559" s="378"/>
      <c r="K559" s="1816" t="s">
        <v>3401</v>
      </c>
      <c r="L559" s="253">
        <v>100</v>
      </c>
      <c r="M559" s="254">
        <v>16</v>
      </c>
      <c r="N559" s="255"/>
      <c r="O559" s="255"/>
      <c r="P559" s="256"/>
      <c r="Q559" s="253"/>
      <c r="R559" s="257"/>
      <c r="S559" s="253"/>
      <c r="T559" s="253"/>
      <c r="U559" s="258"/>
      <c r="V559" s="253"/>
      <c r="W559" s="259"/>
      <c r="X559" s="260"/>
      <c r="Y559" s="261"/>
      <c r="Z559" s="2492"/>
      <c r="AA559" s="252" t="s">
        <v>272</v>
      </c>
      <c r="AB559" s="811" t="s">
        <v>6334</v>
      </c>
      <c r="AC559" s="918">
        <f t="shared" si="43"/>
        <v>125</v>
      </c>
      <c r="AD559" s="28" t="s">
        <v>4239</v>
      </c>
      <c r="AE559" s="253" t="s">
        <v>698</v>
      </c>
      <c r="AF559" s="815"/>
      <c r="AG559" s="815"/>
      <c r="AH559" s="815"/>
      <c r="AI559" s="815"/>
      <c r="AJ559" s="815" t="s">
        <v>6335</v>
      </c>
      <c r="AK559" s="2551">
        <v>92</v>
      </c>
      <c r="AL559" s="2551"/>
      <c r="AM559" s="2551"/>
      <c r="AO559" s="249" t="s">
        <v>6328</v>
      </c>
    </row>
    <row r="560" spans="1:41" s="249" customFormat="1" hidden="1">
      <c r="A560" s="236">
        <f t="shared" si="44"/>
        <v>4</v>
      </c>
      <c r="B560" s="1800" t="s">
        <v>16370</v>
      </c>
      <c r="C560" s="251" t="s">
        <v>6336</v>
      </c>
      <c r="D560" s="252" t="s">
        <v>6328</v>
      </c>
      <c r="E560" s="246" t="s">
        <v>6337</v>
      </c>
      <c r="F560" s="246"/>
      <c r="G560" s="2879" t="s">
        <v>6339</v>
      </c>
      <c r="H560" s="258"/>
      <c r="I560" s="1011"/>
      <c r="J560" s="378"/>
      <c r="K560" s="1816" t="s">
        <v>3373</v>
      </c>
      <c r="L560" s="253"/>
      <c r="M560" s="254">
        <v>16</v>
      </c>
      <c r="N560" s="255">
        <v>35</v>
      </c>
      <c r="O560" s="255">
        <v>20</v>
      </c>
      <c r="P560" s="256" t="s">
        <v>1971</v>
      </c>
      <c r="Q560" s="253"/>
      <c r="R560" s="257"/>
      <c r="S560" s="253"/>
      <c r="T560" s="253"/>
      <c r="U560" s="258"/>
      <c r="V560" s="253"/>
      <c r="W560" s="259" t="s">
        <v>6338</v>
      </c>
      <c r="X560" s="260">
        <v>8</v>
      </c>
      <c r="Y560" s="261" t="s">
        <v>2662</v>
      </c>
      <c r="Z560" s="2492"/>
      <c r="AA560" s="252" t="s">
        <v>272</v>
      </c>
      <c r="AB560" s="811" t="s">
        <v>6340</v>
      </c>
      <c r="AC560" s="918">
        <f t="shared" si="43"/>
        <v>125</v>
      </c>
      <c r="AD560" s="28" t="s">
        <v>4239</v>
      </c>
      <c r="AE560" s="253" t="s">
        <v>698</v>
      </c>
      <c r="AF560" s="815"/>
      <c r="AG560" s="815"/>
      <c r="AH560" s="815"/>
      <c r="AI560" s="815"/>
      <c r="AJ560" s="815" t="s">
        <v>6341</v>
      </c>
      <c r="AK560" s="2551">
        <v>92</v>
      </c>
      <c r="AL560" s="2551"/>
      <c r="AM560" s="2551"/>
      <c r="AO560" s="249" t="s">
        <v>6328</v>
      </c>
    </row>
    <row r="561" spans="1:41" s="249" customFormat="1" hidden="1">
      <c r="A561" s="236">
        <f t="shared" si="44"/>
        <v>5</v>
      </c>
      <c r="B561" s="1800" t="s">
        <v>6342</v>
      </c>
      <c r="C561" s="251" t="s">
        <v>3285</v>
      </c>
      <c r="D561" s="252" t="s">
        <v>6343</v>
      </c>
      <c r="E561" s="246"/>
      <c r="F561" s="246"/>
      <c r="G561" s="2879" t="s">
        <v>4649</v>
      </c>
      <c r="H561" s="258"/>
      <c r="I561" s="1011"/>
      <c r="J561" s="378"/>
      <c r="K561" s="1816" t="s">
        <v>2416</v>
      </c>
      <c r="L561" s="253"/>
      <c r="M561" s="254"/>
      <c r="N561" s="255"/>
      <c r="O561" s="255"/>
      <c r="P561" s="256"/>
      <c r="Q561" s="253"/>
      <c r="R561" s="257"/>
      <c r="S561" s="253"/>
      <c r="T561" s="253"/>
      <c r="U561" s="258"/>
      <c r="V561" s="253"/>
      <c r="W561" s="259"/>
      <c r="X561" s="260"/>
      <c r="Y561" s="261"/>
      <c r="Z561" s="2492"/>
      <c r="AA561" s="252" t="s">
        <v>3631</v>
      </c>
      <c r="AB561" s="811" t="s">
        <v>6344</v>
      </c>
      <c r="AC561" s="918">
        <f t="shared" si="43"/>
        <v>125</v>
      </c>
      <c r="AD561" s="28" t="s">
        <v>4239</v>
      </c>
      <c r="AE561" s="253" t="s">
        <v>698</v>
      </c>
      <c r="AF561" s="815"/>
      <c r="AG561" s="815"/>
      <c r="AH561" s="815"/>
      <c r="AI561" s="815"/>
      <c r="AJ561" s="815" t="s">
        <v>6345</v>
      </c>
      <c r="AK561" s="2551">
        <v>92</v>
      </c>
      <c r="AL561" s="2551"/>
      <c r="AM561" s="2551"/>
      <c r="AO561" s="249" t="s">
        <v>6328</v>
      </c>
    </row>
    <row r="562" spans="1:41" s="249" customFormat="1" hidden="1">
      <c r="A562" s="236">
        <f t="shared" si="44"/>
        <v>6</v>
      </c>
      <c r="B562" s="1800" t="s">
        <v>6346</v>
      </c>
      <c r="C562" s="251" t="s">
        <v>3286</v>
      </c>
      <c r="D562" s="252" t="s">
        <v>6343</v>
      </c>
      <c r="E562" s="246"/>
      <c r="F562" s="246"/>
      <c r="G562" s="2879" t="s">
        <v>4649</v>
      </c>
      <c r="H562" s="258"/>
      <c r="I562" s="1011"/>
      <c r="J562" s="378"/>
      <c r="K562" s="1816" t="s">
        <v>2416</v>
      </c>
      <c r="L562" s="253"/>
      <c r="M562" s="254"/>
      <c r="N562" s="255"/>
      <c r="O562" s="255"/>
      <c r="P562" s="256"/>
      <c r="Q562" s="253"/>
      <c r="R562" s="257"/>
      <c r="S562" s="253"/>
      <c r="T562" s="253"/>
      <c r="U562" s="258"/>
      <c r="V562" s="253"/>
      <c r="W562" s="259"/>
      <c r="X562" s="260"/>
      <c r="Y562" s="261"/>
      <c r="Z562" s="2492"/>
      <c r="AA562" s="252" t="s">
        <v>3631</v>
      </c>
      <c r="AB562" s="811" t="s">
        <v>6344</v>
      </c>
      <c r="AC562" s="918">
        <f t="shared" si="43"/>
        <v>125</v>
      </c>
      <c r="AD562" s="28" t="s">
        <v>4239</v>
      </c>
      <c r="AE562" s="253" t="s">
        <v>698</v>
      </c>
      <c r="AF562" s="815"/>
      <c r="AG562" s="815"/>
      <c r="AH562" s="815"/>
      <c r="AI562" s="815"/>
      <c r="AJ562" s="815" t="s">
        <v>6345</v>
      </c>
      <c r="AK562" s="2551">
        <v>92</v>
      </c>
      <c r="AL562" s="2551"/>
      <c r="AM562" s="2551"/>
      <c r="AO562" s="249" t="s">
        <v>6328</v>
      </c>
    </row>
    <row r="563" spans="1:41" s="249" customFormat="1" hidden="1">
      <c r="A563" s="236">
        <f t="shared" si="44"/>
        <v>7</v>
      </c>
      <c r="B563" s="1800" t="s">
        <v>6347</v>
      </c>
      <c r="C563" s="251" t="s">
        <v>6348</v>
      </c>
      <c r="D563" s="252" t="s">
        <v>6349</v>
      </c>
      <c r="E563" s="246"/>
      <c r="F563" s="246"/>
      <c r="G563" s="2879" t="s">
        <v>4859</v>
      </c>
      <c r="H563" s="258"/>
      <c r="I563" s="1011"/>
      <c r="J563" s="378"/>
      <c r="K563" s="1816" t="s">
        <v>2416</v>
      </c>
      <c r="L563" s="253"/>
      <c r="M563" s="254"/>
      <c r="N563" s="255"/>
      <c r="O563" s="255"/>
      <c r="P563" s="256"/>
      <c r="Q563" s="253"/>
      <c r="R563" s="257"/>
      <c r="S563" s="253"/>
      <c r="T563" s="253"/>
      <c r="U563" s="258"/>
      <c r="V563" s="253"/>
      <c r="W563" s="259"/>
      <c r="X563" s="260"/>
      <c r="Y563" s="261"/>
      <c r="Z563" s="2492"/>
      <c r="AA563" s="252" t="s">
        <v>3631</v>
      </c>
      <c r="AB563" s="811" t="s">
        <v>6350</v>
      </c>
      <c r="AC563" s="918">
        <f t="shared" si="43"/>
        <v>125</v>
      </c>
      <c r="AD563" s="28" t="s">
        <v>4239</v>
      </c>
      <c r="AE563" s="253" t="s">
        <v>698</v>
      </c>
      <c r="AF563" s="815"/>
      <c r="AG563" s="815"/>
      <c r="AH563" s="815"/>
      <c r="AI563" s="815"/>
      <c r="AJ563" s="815" t="s">
        <v>6351</v>
      </c>
      <c r="AK563" s="2551">
        <v>92</v>
      </c>
      <c r="AL563" s="2551"/>
      <c r="AM563" s="2551"/>
      <c r="AO563" s="249" t="s">
        <v>6328</v>
      </c>
    </row>
    <row r="564" spans="1:41" s="249" customFormat="1" hidden="1">
      <c r="A564" s="236">
        <f t="shared" si="44"/>
        <v>8</v>
      </c>
      <c r="B564" s="1800" t="s">
        <v>6352</v>
      </c>
      <c r="C564" s="251" t="s">
        <v>6353</v>
      </c>
      <c r="D564" s="252" t="s">
        <v>6349</v>
      </c>
      <c r="E564" s="246"/>
      <c r="F564" s="246"/>
      <c r="G564" s="2879" t="s">
        <v>6354</v>
      </c>
      <c r="H564" s="258"/>
      <c r="I564" s="1011"/>
      <c r="J564" s="378"/>
      <c r="K564" s="1816" t="s">
        <v>2416</v>
      </c>
      <c r="L564" s="253"/>
      <c r="M564" s="254"/>
      <c r="N564" s="255"/>
      <c r="O564" s="255"/>
      <c r="P564" s="256"/>
      <c r="Q564" s="253"/>
      <c r="R564" s="257"/>
      <c r="S564" s="253"/>
      <c r="T564" s="253"/>
      <c r="U564" s="258"/>
      <c r="V564" s="253"/>
      <c r="W564" s="259"/>
      <c r="X564" s="260"/>
      <c r="Y564" s="261"/>
      <c r="Z564" s="2492"/>
      <c r="AA564" s="252" t="s">
        <v>3631</v>
      </c>
      <c r="AB564" s="811" t="s">
        <v>6355</v>
      </c>
      <c r="AC564" s="918">
        <f t="shared" si="43"/>
        <v>125</v>
      </c>
      <c r="AD564" s="28" t="s">
        <v>4239</v>
      </c>
      <c r="AE564" s="253" t="s">
        <v>698</v>
      </c>
      <c r="AF564" s="815"/>
      <c r="AG564" s="815"/>
      <c r="AH564" s="815"/>
      <c r="AI564" s="815"/>
      <c r="AJ564" s="815" t="s">
        <v>6356</v>
      </c>
      <c r="AK564" s="2551">
        <v>92</v>
      </c>
      <c r="AL564" s="2551"/>
      <c r="AM564" s="2551"/>
      <c r="AO564" s="249" t="s">
        <v>6328</v>
      </c>
    </row>
    <row r="565" spans="1:41" s="249" customFormat="1" hidden="1">
      <c r="A565" s="236">
        <f t="shared" si="44"/>
        <v>9</v>
      </c>
      <c r="B565" s="1800" t="s">
        <v>6357</v>
      </c>
      <c r="C565" s="251" t="s">
        <v>6358</v>
      </c>
      <c r="D565" s="252" t="s">
        <v>6359</v>
      </c>
      <c r="E565" s="246"/>
      <c r="F565" s="246"/>
      <c r="G565" s="2879" t="s">
        <v>6360</v>
      </c>
      <c r="H565" s="258"/>
      <c r="I565" s="1011"/>
      <c r="J565" s="378"/>
      <c r="K565" s="1816" t="s">
        <v>4207</v>
      </c>
      <c r="L565" s="253"/>
      <c r="M565" s="254"/>
      <c r="N565" s="255"/>
      <c r="O565" s="255"/>
      <c r="P565" s="256"/>
      <c r="Q565" s="253"/>
      <c r="R565" s="257"/>
      <c r="S565" s="253"/>
      <c r="T565" s="253"/>
      <c r="U565" s="258"/>
      <c r="V565" s="253"/>
      <c r="W565" s="259"/>
      <c r="X565" s="260"/>
      <c r="Y565" s="261"/>
      <c r="Z565" s="2492"/>
      <c r="AA565" s="252" t="s">
        <v>3631</v>
      </c>
      <c r="AB565" s="811" t="s">
        <v>6361</v>
      </c>
      <c r="AC565" s="918">
        <f t="shared" si="43"/>
        <v>125</v>
      </c>
      <c r="AD565" s="28" t="s">
        <v>4239</v>
      </c>
      <c r="AE565" s="253" t="s">
        <v>698</v>
      </c>
      <c r="AF565" s="815"/>
      <c r="AG565" s="815"/>
      <c r="AH565" s="815"/>
      <c r="AI565" s="815"/>
      <c r="AJ565" s="815" t="s">
        <v>6362</v>
      </c>
      <c r="AK565" s="2551">
        <v>92</v>
      </c>
      <c r="AL565" s="2551"/>
      <c r="AM565" s="2551"/>
      <c r="AO565" s="249" t="s">
        <v>6328</v>
      </c>
    </row>
    <row r="566" spans="1:41" s="249" customFormat="1" hidden="1">
      <c r="A566" s="236">
        <f t="shared" si="44"/>
        <v>10</v>
      </c>
      <c r="B566" s="1800" t="s">
        <v>6363</v>
      </c>
      <c r="C566" s="251" t="s">
        <v>6364</v>
      </c>
      <c r="D566" s="252" t="s">
        <v>6359</v>
      </c>
      <c r="E566" s="246"/>
      <c r="F566" s="246"/>
      <c r="G566" s="2879" t="s">
        <v>6360</v>
      </c>
      <c r="H566" s="258"/>
      <c r="I566" s="1011"/>
      <c r="J566" s="378"/>
      <c r="K566" s="1816" t="s">
        <v>4207</v>
      </c>
      <c r="L566" s="253"/>
      <c r="M566" s="254"/>
      <c r="N566" s="255"/>
      <c r="O566" s="255"/>
      <c r="P566" s="256"/>
      <c r="Q566" s="253"/>
      <c r="R566" s="257"/>
      <c r="S566" s="253"/>
      <c r="T566" s="253"/>
      <c r="U566" s="258"/>
      <c r="V566" s="253"/>
      <c r="W566" s="259"/>
      <c r="X566" s="260"/>
      <c r="Y566" s="261"/>
      <c r="Z566" s="2492"/>
      <c r="AA566" s="252" t="s">
        <v>3631</v>
      </c>
      <c r="AB566" s="811" t="s">
        <v>6361</v>
      </c>
      <c r="AC566" s="918">
        <f t="shared" si="43"/>
        <v>125</v>
      </c>
      <c r="AD566" s="28" t="s">
        <v>4239</v>
      </c>
      <c r="AE566" s="253" t="s">
        <v>698</v>
      </c>
      <c r="AF566" s="815"/>
      <c r="AG566" s="815"/>
      <c r="AH566" s="815"/>
      <c r="AI566" s="815"/>
      <c r="AJ566" s="815" t="s">
        <v>6362</v>
      </c>
      <c r="AK566" s="2551">
        <v>92</v>
      </c>
      <c r="AL566" s="2551"/>
      <c r="AM566" s="2551"/>
      <c r="AO566" s="249" t="s">
        <v>6328</v>
      </c>
    </row>
    <row r="567" spans="1:41" s="249" customFormat="1" hidden="1">
      <c r="A567" s="236">
        <f t="shared" si="44"/>
        <v>11</v>
      </c>
      <c r="B567" s="1800" t="s">
        <v>6365</v>
      </c>
      <c r="C567" s="251" t="s">
        <v>6366</v>
      </c>
      <c r="D567" s="252" t="s">
        <v>6367</v>
      </c>
      <c r="E567" s="246"/>
      <c r="F567" s="246"/>
      <c r="G567" s="2879" t="s">
        <v>6368</v>
      </c>
      <c r="H567" s="258"/>
      <c r="I567" s="1011"/>
      <c r="J567" s="378"/>
      <c r="K567" s="1816" t="s">
        <v>4207</v>
      </c>
      <c r="L567" s="253"/>
      <c r="M567" s="254"/>
      <c r="N567" s="255"/>
      <c r="O567" s="255"/>
      <c r="P567" s="256"/>
      <c r="Q567" s="253"/>
      <c r="R567" s="257"/>
      <c r="S567" s="253"/>
      <c r="T567" s="253"/>
      <c r="U567" s="258"/>
      <c r="V567" s="253"/>
      <c r="W567" s="259"/>
      <c r="X567" s="260"/>
      <c r="Y567" s="261"/>
      <c r="Z567" s="2492"/>
      <c r="AA567" s="252" t="s">
        <v>272</v>
      </c>
      <c r="AB567" s="975" t="s">
        <v>6369</v>
      </c>
      <c r="AC567" s="918">
        <f t="shared" si="43"/>
        <v>125</v>
      </c>
      <c r="AD567" s="28" t="s">
        <v>4239</v>
      </c>
      <c r="AE567" s="253" t="s">
        <v>698</v>
      </c>
      <c r="AF567" s="815"/>
      <c r="AG567" s="815"/>
      <c r="AH567" s="815"/>
      <c r="AI567" s="815"/>
      <c r="AJ567" s="815" t="s">
        <v>6370</v>
      </c>
      <c r="AK567" s="2551">
        <v>92</v>
      </c>
      <c r="AL567" s="2551"/>
      <c r="AM567" s="2551"/>
      <c r="AO567" s="249" t="s">
        <v>6328</v>
      </c>
    </row>
    <row r="568" spans="1:41" s="249" customFormat="1" hidden="1">
      <c r="A568" s="236">
        <f t="shared" si="44"/>
        <v>12</v>
      </c>
      <c r="B568" s="1800" t="s">
        <v>6371</v>
      </c>
      <c r="C568" s="251" t="s">
        <v>6372</v>
      </c>
      <c r="D568" s="252" t="s">
        <v>6373</v>
      </c>
      <c r="E568" s="246"/>
      <c r="F568" s="246"/>
      <c r="G568" s="2879" t="s">
        <v>6368</v>
      </c>
      <c r="H568" s="258"/>
      <c r="I568" s="1011"/>
      <c r="J568" s="378"/>
      <c r="K568" s="1816" t="s">
        <v>2405</v>
      </c>
      <c r="L568" s="253"/>
      <c r="M568" s="254"/>
      <c r="N568" s="255"/>
      <c r="O568" s="255"/>
      <c r="P568" s="256"/>
      <c r="Q568" s="253"/>
      <c r="R568" s="257"/>
      <c r="S568" s="253"/>
      <c r="T568" s="253"/>
      <c r="U568" s="258"/>
      <c r="V568" s="253"/>
      <c r="W568" s="259"/>
      <c r="X568" s="260"/>
      <c r="Y568" s="261"/>
      <c r="Z568" s="2492"/>
      <c r="AA568" s="252" t="s">
        <v>3631</v>
      </c>
      <c r="AB568" s="975" t="s">
        <v>6374</v>
      </c>
      <c r="AC568" s="918">
        <f t="shared" si="43"/>
        <v>125</v>
      </c>
      <c r="AD568" s="28" t="s">
        <v>4239</v>
      </c>
      <c r="AE568" s="253" t="s">
        <v>698</v>
      </c>
      <c r="AF568" s="815"/>
      <c r="AG568" s="815"/>
      <c r="AH568" s="815"/>
      <c r="AI568" s="815"/>
      <c r="AJ568" s="815" t="s">
        <v>6370</v>
      </c>
      <c r="AK568" s="2551">
        <v>92</v>
      </c>
      <c r="AL568" s="2551"/>
      <c r="AM568" s="2551"/>
      <c r="AO568" s="249" t="s">
        <v>6328</v>
      </c>
    </row>
    <row r="569" spans="1:41" s="249" customFormat="1" hidden="1">
      <c r="A569" s="236">
        <f t="shared" si="44"/>
        <v>13</v>
      </c>
      <c r="B569" s="1800" t="s">
        <v>6375</v>
      </c>
      <c r="C569" s="251" t="s">
        <v>6376</v>
      </c>
      <c r="D569" s="252" t="s">
        <v>6377</v>
      </c>
      <c r="E569" s="246"/>
      <c r="F569" s="246"/>
      <c r="G569" s="2879" t="s">
        <v>6368</v>
      </c>
      <c r="H569" s="258"/>
      <c r="I569" s="1011"/>
      <c r="J569" s="378"/>
      <c r="K569" s="1816" t="s">
        <v>2405</v>
      </c>
      <c r="L569" s="253"/>
      <c r="M569" s="254"/>
      <c r="N569" s="255"/>
      <c r="O569" s="255"/>
      <c r="P569" s="256"/>
      <c r="Q569" s="253"/>
      <c r="R569" s="257"/>
      <c r="S569" s="253"/>
      <c r="T569" s="253"/>
      <c r="U569" s="258"/>
      <c r="V569" s="253"/>
      <c r="W569" s="259"/>
      <c r="X569" s="260"/>
      <c r="Y569" s="261"/>
      <c r="Z569" s="2492"/>
      <c r="AA569" s="252" t="s">
        <v>3631</v>
      </c>
      <c r="AB569" s="975" t="s">
        <v>6378</v>
      </c>
      <c r="AC569" s="918">
        <f t="shared" si="43"/>
        <v>125</v>
      </c>
      <c r="AD569" s="28" t="s">
        <v>4239</v>
      </c>
      <c r="AE569" s="253" t="s">
        <v>698</v>
      </c>
      <c r="AF569" s="815"/>
      <c r="AG569" s="815"/>
      <c r="AH569" s="815"/>
      <c r="AI569" s="815"/>
      <c r="AJ569" s="815" t="s">
        <v>6370</v>
      </c>
      <c r="AK569" s="2551">
        <v>92</v>
      </c>
      <c r="AL569" s="2551"/>
      <c r="AM569" s="2551"/>
      <c r="AO569" s="249" t="s">
        <v>6328</v>
      </c>
    </row>
    <row r="570" spans="1:41" s="249" customFormat="1" hidden="1">
      <c r="A570" s="236">
        <f t="shared" si="44"/>
        <v>14</v>
      </c>
      <c r="B570" s="1800" t="s">
        <v>6379</v>
      </c>
      <c r="C570" s="251" t="s">
        <v>6380</v>
      </c>
      <c r="D570" s="252" t="s">
        <v>6381</v>
      </c>
      <c r="E570" s="246"/>
      <c r="F570" s="246"/>
      <c r="G570" s="2879" t="s">
        <v>6368</v>
      </c>
      <c r="H570" s="258"/>
      <c r="I570" s="1011"/>
      <c r="J570" s="378"/>
      <c r="K570" s="1816" t="s">
        <v>2416</v>
      </c>
      <c r="L570" s="253"/>
      <c r="M570" s="254"/>
      <c r="N570" s="255"/>
      <c r="O570" s="255"/>
      <c r="P570" s="256"/>
      <c r="Q570" s="253"/>
      <c r="R570" s="257"/>
      <c r="S570" s="253"/>
      <c r="T570" s="253"/>
      <c r="U570" s="258"/>
      <c r="V570" s="253"/>
      <c r="W570" s="259"/>
      <c r="X570" s="260"/>
      <c r="Y570" s="261"/>
      <c r="Z570" s="2492"/>
      <c r="AA570" s="252" t="s">
        <v>3631</v>
      </c>
      <c r="AB570" s="975" t="s">
        <v>6374</v>
      </c>
      <c r="AC570" s="918">
        <f t="shared" si="43"/>
        <v>125</v>
      </c>
      <c r="AD570" s="28" t="s">
        <v>4239</v>
      </c>
      <c r="AE570" s="253" t="s">
        <v>698</v>
      </c>
      <c r="AF570" s="815"/>
      <c r="AG570" s="815"/>
      <c r="AH570" s="815"/>
      <c r="AI570" s="815"/>
      <c r="AJ570" s="815" t="s">
        <v>6370</v>
      </c>
      <c r="AK570" s="2551">
        <v>92</v>
      </c>
      <c r="AL570" s="2551"/>
      <c r="AM570" s="2551"/>
      <c r="AO570" s="249" t="s">
        <v>6328</v>
      </c>
    </row>
    <row r="571" spans="1:41" s="249" customFormat="1" hidden="1">
      <c r="A571" s="236">
        <f t="shared" si="44"/>
        <v>15</v>
      </c>
      <c r="B571" s="1800" t="s">
        <v>6382</v>
      </c>
      <c r="C571" s="251" t="s">
        <v>6383</v>
      </c>
      <c r="D571" s="252" t="s">
        <v>6343</v>
      </c>
      <c r="E571" s="246"/>
      <c r="F571" s="246"/>
      <c r="G571" s="2879" t="s">
        <v>4649</v>
      </c>
      <c r="H571" s="258"/>
      <c r="I571" s="1011"/>
      <c r="J571" s="378"/>
      <c r="K571" s="1816" t="s">
        <v>6384</v>
      </c>
      <c r="L571" s="253"/>
      <c r="M571" s="254"/>
      <c r="N571" s="255"/>
      <c r="O571" s="255"/>
      <c r="P571" s="256"/>
      <c r="Q571" s="253"/>
      <c r="R571" s="257"/>
      <c r="S571" s="253"/>
      <c r="T571" s="253"/>
      <c r="U571" s="258"/>
      <c r="V571" s="253"/>
      <c r="W571" s="259"/>
      <c r="X571" s="260"/>
      <c r="Y571" s="261"/>
      <c r="Z571" s="2492"/>
      <c r="AA571" s="252" t="s">
        <v>3631</v>
      </c>
      <c r="AB571" s="811" t="s">
        <v>6385</v>
      </c>
      <c r="AC571" s="918">
        <f t="shared" si="43"/>
        <v>125</v>
      </c>
      <c r="AD571" s="28" t="s">
        <v>4239</v>
      </c>
      <c r="AE571" s="253" t="s">
        <v>698</v>
      </c>
      <c r="AF571" s="815"/>
      <c r="AG571" s="815"/>
      <c r="AH571" s="815"/>
      <c r="AI571" s="815"/>
      <c r="AJ571" s="815" t="s">
        <v>6345</v>
      </c>
      <c r="AK571" s="2551">
        <v>92</v>
      </c>
      <c r="AL571" s="2551"/>
      <c r="AM571" s="2551"/>
      <c r="AO571" s="249" t="s">
        <v>6328</v>
      </c>
    </row>
    <row r="572" spans="1:41" s="249" customFormat="1" hidden="1">
      <c r="A572" s="236">
        <f t="shared" si="44"/>
        <v>16</v>
      </c>
      <c r="B572" s="1800" t="s">
        <v>6386</v>
      </c>
      <c r="C572" s="251" t="s">
        <v>6387</v>
      </c>
      <c r="D572" s="252" t="s">
        <v>6343</v>
      </c>
      <c r="E572" s="246"/>
      <c r="F572" s="246"/>
      <c r="G572" s="2879" t="s">
        <v>4649</v>
      </c>
      <c r="H572" s="258"/>
      <c r="I572" s="1011"/>
      <c r="J572" s="378"/>
      <c r="K572" s="1816" t="s">
        <v>6384</v>
      </c>
      <c r="L572" s="253"/>
      <c r="M572" s="254"/>
      <c r="N572" s="255"/>
      <c r="O572" s="255"/>
      <c r="P572" s="256"/>
      <c r="Q572" s="253"/>
      <c r="R572" s="257"/>
      <c r="S572" s="253"/>
      <c r="T572" s="253"/>
      <c r="U572" s="258"/>
      <c r="V572" s="253"/>
      <c r="W572" s="259"/>
      <c r="X572" s="260"/>
      <c r="Y572" s="261"/>
      <c r="Z572" s="2492"/>
      <c r="AA572" s="252" t="s">
        <v>3631</v>
      </c>
      <c r="AB572" s="811" t="s">
        <v>6385</v>
      </c>
      <c r="AC572" s="918">
        <f t="shared" si="43"/>
        <v>125</v>
      </c>
      <c r="AD572" s="28" t="s">
        <v>4239</v>
      </c>
      <c r="AE572" s="253" t="s">
        <v>698</v>
      </c>
      <c r="AF572" s="815"/>
      <c r="AG572" s="815"/>
      <c r="AH572" s="815"/>
      <c r="AI572" s="815"/>
      <c r="AJ572" s="815" t="s">
        <v>6345</v>
      </c>
      <c r="AK572" s="2551">
        <v>92</v>
      </c>
      <c r="AL572" s="2551"/>
      <c r="AM572" s="2551"/>
      <c r="AO572" s="249" t="s">
        <v>6328</v>
      </c>
    </row>
    <row r="573" spans="1:41" s="249" customFormat="1" hidden="1">
      <c r="A573" s="236">
        <f t="shared" si="44"/>
        <v>17</v>
      </c>
      <c r="B573" s="1800" t="s">
        <v>6388</v>
      </c>
      <c r="C573" s="251" t="s">
        <v>6389</v>
      </c>
      <c r="D573" s="252" t="s">
        <v>6343</v>
      </c>
      <c r="E573" s="246"/>
      <c r="F573" s="246"/>
      <c r="G573" s="2879" t="s">
        <v>4649</v>
      </c>
      <c r="H573" s="258"/>
      <c r="I573" s="1011"/>
      <c r="J573" s="378"/>
      <c r="K573" s="1816" t="s">
        <v>6384</v>
      </c>
      <c r="L573" s="253"/>
      <c r="M573" s="254"/>
      <c r="N573" s="255"/>
      <c r="O573" s="255"/>
      <c r="P573" s="256"/>
      <c r="Q573" s="253"/>
      <c r="R573" s="257"/>
      <c r="S573" s="253"/>
      <c r="T573" s="253"/>
      <c r="U573" s="258"/>
      <c r="V573" s="253"/>
      <c r="W573" s="259"/>
      <c r="X573" s="260"/>
      <c r="Y573" s="261"/>
      <c r="Z573" s="2492"/>
      <c r="AA573" s="252" t="s">
        <v>3631</v>
      </c>
      <c r="AB573" s="811" t="s">
        <v>6385</v>
      </c>
      <c r="AC573" s="918">
        <f t="shared" si="43"/>
        <v>125</v>
      </c>
      <c r="AD573" s="28" t="s">
        <v>4239</v>
      </c>
      <c r="AE573" s="253" t="s">
        <v>698</v>
      </c>
      <c r="AF573" s="815"/>
      <c r="AG573" s="815"/>
      <c r="AH573" s="815"/>
      <c r="AI573" s="815"/>
      <c r="AJ573" s="815" t="s">
        <v>6345</v>
      </c>
      <c r="AK573" s="2551">
        <v>92</v>
      </c>
      <c r="AL573" s="2551"/>
      <c r="AM573" s="2551"/>
      <c r="AO573" s="249" t="s">
        <v>6328</v>
      </c>
    </row>
    <row r="574" spans="1:41" s="249" customFormat="1" hidden="1">
      <c r="A574" s="236">
        <v>0</v>
      </c>
      <c r="B574" s="250"/>
      <c r="C574" s="268"/>
      <c r="D574" s="252"/>
      <c r="E574" s="246"/>
      <c r="F574" s="246"/>
      <c r="G574" s="2879"/>
      <c r="H574" s="258"/>
      <c r="I574" s="1011"/>
      <c r="J574" s="378"/>
      <c r="K574" s="1816"/>
      <c r="L574" s="253"/>
      <c r="M574" s="254"/>
      <c r="N574" s="255"/>
      <c r="O574" s="255"/>
      <c r="P574" s="256"/>
      <c r="Q574" s="253"/>
      <c r="R574" s="257"/>
      <c r="S574" s="253"/>
      <c r="T574" s="253"/>
      <c r="U574" s="258"/>
      <c r="V574" s="253"/>
      <c r="W574" s="259"/>
      <c r="X574" s="260"/>
      <c r="Y574" s="261"/>
      <c r="Z574" s="2492"/>
      <c r="AA574" s="252"/>
      <c r="AB574" s="245"/>
      <c r="AC574" s="348" t="str">
        <f t="shared" si="42"/>
        <v xml:space="preserve"> </v>
      </c>
      <c r="AD574" s="812"/>
      <c r="AE574" s="813"/>
      <c r="AF574" s="2571"/>
      <c r="AG574" s="2571"/>
      <c r="AH574" s="2571"/>
      <c r="AI574" s="2571"/>
      <c r="AJ574" s="814"/>
      <c r="AK574" s="2551">
        <v>92</v>
      </c>
      <c r="AL574" s="2551"/>
      <c r="AM574" s="2551"/>
    </row>
    <row r="575" spans="1:41" s="249" customFormat="1" hidden="1">
      <c r="A575" s="2454" t="s">
        <v>2290</v>
      </c>
      <c r="B575" s="2570"/>
      <c r="C575" s="223"/>
      <c r="D575" s="223"/>
      <c r="E575" s="229"/>
      <c r="F575" s="1640"/>
      <c r="G575" s="2891"/>
      <c r="H575" s="229"/>
      <c r="I575" s="1832"/>
      <c r="J575" s="1822"/>
      <c r="K575" s="225"/>
      <c r="L575" s="225"/>
      <c r="M575" s="226"/>
      <c r="N575" s="227"/>
      <c r="O575" s="228"/>
      <c r="P575" s="228"/>
      <c r="Q575" s="229"/>
      <c r="R575" s="226"/>
      <c r="S575" s="230"/>
      <c r="T575" s="226"/>
      <c r="U575" s="226"/>
      <c r="V575" s="231"/>
      <c r="W575" s="226"/>
      <c r="X575" s="232"/>
      <c r="Y575" s="233"/>
      <c r="Z575" s="2494"/>
      <c r="AA575" s="234"/>
      <c r="AB575" s="235"/>
      <c r="AC575" s="231"/>
      <c r="AD575" s="816"/>
      <c r="AE575" s="231"/>
      <c r="AF575" s="816"/>
      <c r="AG575" s="816"/>
      <c r="AH575" s="816"/>
      <c r="AI575" s="816"/>
      <c r="AJ575" s="816"/>
      <c r="AK575" s="2551"/>
      <c r="AL575" s="2551"/>
      <c r="AM575" s="2551"/>
    </row>
    <row r="576" spans="1:41" s="249" customFormat="1" hidden="1">
      <c r="A576" s="236">
        <v>1</v>
      </c>
      <c r="B576" s="1800" t="s">
        <v>16371</v>
      </c>
      <c r="C576" s="268" t="s">
        <v>6394</v>
      </c>
      <c r="D576" s="252" t="s">
        <v>16914</v>
      </c>
      <c r="E576" s="1627"/>
      <c r="F576" s="1627"/>
      <c r="G576" s="2892"/>
      <c r="H576" s="256"/>
      <c r="I576" s="1833"/>
      <c r="J576" s="279" t="s">
        <v>12282</v>
      </c>
      <c r="K576" s="1818" t="s">
        <v>4660</v>
      </c>
      <c r="L576" s="263">
        <v>20</v>
      </c>
      <c r="M576" s="253">
        <v>17.2</v>
      </c>
      <c r="N576" s="254"/>
      <c r="O576" s="255" t="s">
        <v>16607</v>
      </c>
      <c r="P576" s="255"/>
      <c r="Q576" s="256"/>
      <c r="R576" s="253"/>
      <c r="S576" s="257"/>
      <c r="T576" s="253"/>
      <c r="U576" s="253"/>
      <c r="V576" s="258"/>
      <c r="W576" s="253"/>
      <c r="X576" s="259"/>
      <c r="Y576" s="260"/>
      <c r="Z576" s="2495"/>
      <c r="AA576" s="252" t="s">
        <v>3631</v>
      </c>
      <c r="AB576" s="810"/>
      <c r="AC576" s="920">
        <f>IF(ISERROR(INDEX(data,MATCH(LEN(AE576),item,0),2))," ",INDEX(data,MATCH(LEN(AE576),item,0),2))</f>
        <v>5</v>
      </c>
      <c r="AD576" s="252" t="s">
        <v>4849</v>
      </c>
      <c r="AE576" s="253" t="s">
        <v>1527</v>
      </c>
      <c r="AF576" s="815"/>
      <c r="AG576" s="815"/>
      <c r="AH576" s="815"/>
      <c r="AI576" s="815"/>
      <c r="AJ576" s="815"/>
      <c r="AK576" s="2551">
        <v>96</v>
      </c>
      <c r="AL576" s="2551"/>
      <c r="AM576" s="2551"/>
    </row>
    <row r="577" spans="1:39" s="249" customFormat="1" hidden="1">
      <c r="A577" s="236">
        <f>1+A576</f>
        <v>2</v>
      </c>
      <c r="B577" s="1800" t="s">
        <v>16372</v>
      </c>
      <c r="C577" s="251" t="s">
        <v>16993</v>
      </c>
      <c r="D577" s="252" t="s">
        <v>16914</v>
      </c>
      <c r="E577" s="1460" t="s">
        <v>13331</v>
      </c>
      <c r="F577" s="1460"/>
      <c r="G577" s="2892" t="s">
        <v>3581</v>
      </c>
      <c r="H577" s="256" t="s">
        <v>16913</v>
      </c>
      <c r="I577" s="1833">
        <v>164757000</v>
      </c>
      <c r="J577" s="279" t="s">
        <v>12282</v>
      </c>
      <c r="K577" s="1818" t="s">
        <v>4660</v>
      </c>
      <c r="L577" s="264">
        <v>12.6</v>
      </c>
      <c r="M577" s="253">
        <v>3.5</v>
      </c>
      <c r="N577" s="254"/>
      <c r="O577" s="255" t="s">
        <v>16608</v>
      </c>
      <c r="P577" s="255"/>
      <c r="Q577" s="256"/>
      <c r="R577" s="253"/>
      <c r="S577" s="257"/>
      <c r="T577" s="253"/>
      <c r="U577" s="253"/>
      <c r="V577" s="258"/>
      <c r="W577" s="253" t="s">
        <v>6338</v>
      </c>
      <c r="X577" s="259">
        <v>3</v>
      </c>
      <c r="Y577" s="260" t="s">
        <v>2658</v>
      </c>
      <c r="Z577" s="2495"/>
      <c r="AA577" s="252" t="s">
        <v>3631</v>
      </c>
      <c r="AB577" s="810"/>
      <c r="AC577" s="920">
        <f>IF(ISERROR(INDEX(data,MATCH(LEN(AE577),item,0),2))," ",INDEX(data,MATCH(LEN(AE577),item,0),2))</f>
        <v>5</v>
      </c>
      <c r="AD577" s="815" t="s">
        <v>4849</v>
      </c>
      <c r="AE577" s="253" t="s">
        <v>1527</v>
      </c>
      <c r="AF577" s="815"/>
      <c r="AG577" s="815"/>
      <c r="AH577" s="815"/>
      <c r="AI577" s="815"/>
      <c r="AJ577" s="815"/>
      <c r="AK577" s="2551">
        <v>96</v>
      </c>
      <c r="AL577" s="2551"/>
      <c r="AM577" s="2551"/>
    </row>
    <row r="578" spans="1:39" s="249" customFormat="1" hidden="1">
      <c r="A578" s="236">
        <v>0</v>
      </c>
      <c r="B578" s="250"/>
      <c r="C578" s="251"/>
      <c r="D578" s="252"/>
      <c r="E578" s="1460"/>
      <c r="F578" s="1460"/>
      <c r="G578" s="2892"/>
      <c r="H578" s="256"/>
      <c r="I578" s="1833"/>
      <c r="J578" s="279"/>
      <c r="K578" s="1818"/>
      <c r="L578" s="264"/>
      <c r="M578" s="253"/>
      <c r="N578" s="254"/>
      <c r="O578" s="255"/>
      <c r="P578" s="255"/>
      <c r="Q578" s="256"/>
      <c r="R578" s="253"/>
      <c r="S578" s="257"/>
      <c r="T578" s="253"/>
      <c r="U578" s="253"/>
      <c r="V578" s="258"/>
      <c r="W578" s="253"/>
      <c r="X578" s="259"/>
      <c r="Y578" s="260"/>
      <c r="Z578" s="2495"/>
      <c r="AA578" s="252"/>
      <c r="AB578" s="810"/>
      <c r="AC578" s="245"/>
      <c r="AD578" s="815"/>
      <c r="AE578" s="253"/>
      <c r="AF578" s="815"/>
      <c r="AG578" s="815"/>
      <c r="AH578" s="815"/>
      <c r="AI578" s="815"/>
      <c r="AJ578" s="815"/>
      <c r="AK578" s="2551"/>
      <c r="AL578" s="2551"/>
      <c r="AM578" s="2551"/>
    </row>
    <row r="579" spans="1:39" s="249" customFormat="1" hidden="1">
      <c r="A579" s="2454" t="s">
        <v>6396</v>
      </c>
      <c r="B579" s="2570"/>
      <c r="C579" s="224"/>
      <c r="D579" s="224"/>
      <c r="E579" s="229"/>
      <c r="F579" s="229"/>
      <c r="G579" s="2891"/>
      <c r="H579" s="229"/>
      <c r="I579" s="1832"/>
      <c r="J579" s="1822"/>
      <c r="K579" s="225"/>
      <c r="L579" s="225"/>
      <c r="M579" s="226"/>
      <c r="N579" s="227"/>
      <c r="O579" s="228"/>
      <c r="P579" s="228"/>
      <c r="Q579" s="229"/>
      <c r="R579" s="226"/>
      <c r="S579" s="230"/>
      <c r="T579" s="226"/>
      <c r="U579" s="226"/>
      <c r="V579" s="231"/>
      <c r="W579" s="226"/>
      <c r="X579" s="232"/>
      <c r="Y579" s="233"/>
      <c r="Z579" s="2494"/>
      <c r="AA579" s="224"/>
      <c r="AB579" s="235"/>
      <c r="AC579" s="231"/>
      <c r="AD579" s="816"/>
      <c r="AE579" s="231"/>
      <c r="AF579" s="816"/>
      <c r="AG579" s="816"/>
      <c r="AH579" s="816"/>
      <c r="AI579" s="816"/>
      <c r="AJ579" s="816"/>
      <c r="AK579" s="2551"/>
      <c r="AL579" s="2551"/>
      <c r="AM579" s="2551"/>
    </row>
    <row r="580" spans="1:39" s="249" customFormat="1" hidden="1">
      <c r="A580" s="236">
        <v>1</v>
      </c>
      <c r="B580" s="1800" t="s">
        <v>16373</v>
      </c>
      <c r="C580" s="268" t="s">
        <v>6397</v>
      </c>
      <c r="D580" s="252" t="s">
        <v>6398</v>
      </c>
      <c r="E580" s="1627"/>
      <c r="F580" s="1627"/>
      <c r="G580" s="2892"/>
      <c r="H580" s="256"/>
      <c r="I580" s="1833"/>
      <c r="J580" s="279" t="s">
        <v>12282</v>
      </c>
      <c r="K580" s="1818"/>
      <c r="L580" s="263"/>
      <c r="M580" s="253"/>
      <c r="N580" s="254"/>
      <c r="O580" s="255"/>
      <c r="P580" s="255"/>
      <c r="Q580" s="256"/>
      <c r="R580" s="253"/>
      <c r="S580" s="257"/>
      <c r="T580" s="253"/>
      <c r="U580" s="253"/>
      <c r="V580" s="258"/>
      <c r="W580" s="253"/>
      <c r="X580" s="259"/>
      <c r="Y580" s="260"/>
      <c r="Z580" s="2495"/>
      <c r="AA580" s="252" t="s">
        <v>3631</v>
      </c>
      <c r="AB580" s="810"/>
      <c r="AC580" s="920">
        <f>IF(ISERROR(INDEX(data,MATCH(LEN(AE580),item,0),2))," ",INDEX(data,MATCH(LEN(AE580),item,0),2))</f>
        <v>5</v>
      </c>
      <c r="AD580" s="815" t="s">
        <v>4849</v>
      </c>
      <c r="AE580" s="253" t="s">
        <v>1527</v>
      </c>
      <c r="AF580" s="815"/>
      <c r="AG580" s="815"/>
      <c r="AH580" s="815"/>
      <c r="AI580" s="815"/>
      <c r="AJ580" s="815" t="s">
        <v>3581</v>
      </c>
      <c r="AK580" s="2551">
        <v>90</v>
      </c>
      <c r="AL580" s="2551"/>
      <c r="AM580" s="2551"/>
    </row>
    <row r="581" spans="1:39" s="249" customFormat="1" hidden="1">
      <c r="A581" s="236">
        <v>0</v>
      </c>
      <c r="B581" s="250"/>
      <c r="C581" s="251"/>
      <c r="D581" s="252"/>
      <c r="E581" s="1460"/>
      <c r="F581" s="1460"/>
      <c r="G581" s="2892"/>
      <c r="H581" s="256"/>
      <c r="I581" s="1833"/>
      <c r="J581" s="279"/>
      <c r="K581" s="1818"/>
      <c r="L581" s="264"/>
      <c r="M581" s="253"/>
      <c r="N581" s="254"/>
      <c r="O581" s="255"/>
      <c r="P581" s="255"/>
      <c r="Q581" s="256"/>
      <c r="R581" s="253"/>
      <c r="S581" s="257"/>
      <c r="T581" s="253"/>
      <c r="U581" s="253"/>
      <c r="V581" s="258"/>
      <c r="W581" s="253"/>
      <c r="X581" s="259"/>
      <c r="Y581" s="260"/>
      <c r="Z581" s="2495"/>
      <c r="AA581" s="252"/>
      <c r="AB581" s="810"/>
      <c r="AC581" s="245"/>
      <c r="AD581" s="815"/>
      <c r="AE581" s="253"/>
      <c r="AF581" s="815"/>
      <c r="AG581" s="815"/>
      <c r="AH581" s="815"/>
      <c r="AI581" s="815"/>
      <c r="AJ581" s="815"/>
      <c r="AK581" s="2551"/>
      <c r="AL581" s="2551"/>
      <c r="AM581" s="2551"/>
    </row>
    <row r="582" spans="1:39" s="249" customFormat="1" hidden="1">
      <c r="A582" s="2454" t="s">
        <v>6399</v>
      </c>
      <c r="B582" s="2572"/>
      <c r="C582" s="224"/>
      <c r="D582" s="224"/>
      <c r="E582" s="229"/>
      <c r="F582" s="229"/>
      <c r="G582" s="2891"/>
      <c r="H582" s="229"/>
      <c r="I582" s="1832"/>
      <c r="J582" s="1822"/>
      <c r="K582" s="225"/>
      <c r="L582" s="225"/>
      <c r="M582" s="226"/>
      <c r="N582" s="227"/>
      <c r="O582" s="228"/>
      <c r="P582" s="228"/>
      <c r="Q582" s="229"/>
      <c r="R582" s="226"/>
      <c r="S582" s="230"/>
      <c r="T582" s="226"/>
      <c r="U582" s="226"/>
      <c r="V582" s="231"/>
      <c r="W582" s="226"/>
      <c r="X582" s="232"/>
      <c r="Y582" s="233"/>
      <c r="Z582" s="2494"/>
      <c r="AA582" s="224"/>
      <c r="AB582" s="235"/>
      <c r="AC582" s="231"/>
      <c r="AD582" s="816"/>
      <c r="AE582" s="231"/>
      <c r="AF582" s="816"/>
      <c r="AG582" s="816"/>
      <c r="AH582" s="816"/>
      <c r="AI582" s="816"/>
      <c r="AJ582" s="816"/>
      <c r="AK582" s="2551"/>
      <c r="AL582" s="2551"/>
      <c r="AM582" s="2551"/>
    </row>
    <row r="583" spans="1:39" s="249" customFormat="1" hidden="1">
      <c r="A583" s="236">
        <v>1</v>
      </c>
      <c r="B583" s="1800" t="s">
        <v>16374</v>
      </c>
      <c r="C583" s="268" t="s">
        <v>6400</v>
      </c>
      <c r="D583" s="252" t="s">
        <v>1067</v>
      </c>
      <c r="E583" s="1627"/>
      <c r="F583" s="1627"/>
      <c r="G583" s="2892"/>
      <c r="H583" s="256"/>
      <c r="I583" s="1833"/>
      <c r="J583" s="279"/>
      <c r="K583" s="1818"/>
      <c r="L583" s="263"/>
      <c r="M583" s="253"/>
      <c r="N583" s="254"/>
      <c r="O583" s="255"/>
      <c r="P583" s="255"/>
      <c r="Q583" s="256"/>
      <c r="R583" s="253"/>
      <c r="S583" s="257"/>
      <c r="T583" s="253"/>
      <c r="U583" s="253"/>
      <c r="V583" s="258"/>
      <c r="W583" s="253"/>
      <c r="X583" s="259"/>
      <c r="Y583" s="260"/>
      <c r="Z583" s="2495"/>
      <c r="AA583" s="252" t="s">
        <v>3631</v>
      </c>
      <c r="AB583" s="810" t="s">
        <v>6401</v>
      </c>
      <c r="AC583" s="920">
        <f>IF(ISERROR(INDEX(data,MATCH(LEN(AE583),item,0),2))," ",INDEX(data,MATCH(LEN(AE583),item,0),2))</f>
        <v>5</v>
      </c>
      <c r="AD583" s="815" t="s">
        <v>4849</v>
      </c>
      <c r="AE583" s="253" t="s">
        <v>1527</v>
      </c>
      <c r="AF583" s="815"/>
      <c r="AG583" s="815"/>
      <c r="AH583" s="815"/>
      <c r="AI583" s="815"/>
      <c r="AJ583" s="815" t="s">
        <v>11851</v>
      </c>
      <c r="AK583" s="2551">
        <v>2</v>
      </c>
      <c r="AL583" s="2551"/>
      <c r="AM583" s="2551"/>
    </row>
    <row r="584" spans="1:39" s="249" customFormat="1" hidden="1">
      <c r="A584" s="236">
        <v>0</v>
      </c>
      <c r="B584" s="250"/>
      <c r="C584" s="1807"/>
      <c r="D584" s="239"/>
      <c r="E584" s="1637"/>
      <c r="F584" s="1808"/>
      <c r="G584" s="2893"/>
      <c r="H584" s="243"/>
      <c r="I584" s="1831"/>
      <c r="J584" s="1821"/>
      <c r="K584" s="239"/>
      <c r="L584" s="1620"/>
      <c r="M584" s="240"/>
      <c r="N584" s="241"/>
      <c r="O584" s="242"/>
      <c r="P584" s="242"/>
      <c r="Q584" s="243"/>
      <c r="R584" s="240"/>
      <c r="S584" s="244"/>
      <c r="T584" s="240"/>
      <c r="U584" s="240"/>
      <c r="V584" s="245"/>
      <c r="W584" s="240"/>
      <c r="X584" s="246"/>
      <c r="Y584" s="237"/>
      <c r="Z584" s="2496"/>
      <c r="AA584" s="238"/>
      <c r="AB584" s="916"/>
      <c r="AC584" s="812"/>
      <c r="AD584" s="1621"/>
      <c r="AE584" s="240"/>
      <c r="AF584" s="1621"/>
      <c r="AG584" s="1621"/>
      <c r="AH584" s="1621"/>
      <c r="AI584" s="1621"/>
      <c r="AJ584" s="1621"/>
      <c r="AK584" s="2551"/>
      <c r="AL584" s="2551"/>
      <c r="AM584" s="2551"/>
    </row>
    <row r="585" spans="1:39" s="249" customFormat="1" hidden="1">
      <c r="A585" s="2454" t="s">
        <v>6475</v>
      </c>
      <c r="B585" s="2572"/>
      <c r="C585" s="223"/>
      <c r="D585" s="223"/>
      <c r="E585" s="229"/>
      <c r="F585" s="1948"/>
      <c r="G585" s="1822"/>
      <c r="H585" s="229"/>
      <c r="I585" s="1832"/>
      <c r="J585" s="1822"/>
      <c r="K585" s="225"/>
      <c r="L585" s="225"/>
      <c r="M585" s="226"/>
      <c r="N585" s="227"/>
      <c r="O585" s="228"/>
      <c r="P585" s="228"/>
      <c r="Q585" s="229"/>
      <c r="R585" s="226"/>
      <c r="S585" s="230"/>
      <c r="T585" s="226"/>
      <c r="U585" s="226"/>
      <c r="V585" s="231"/>
      <c r="W585" s="226"/>
      <c r="X585" s="232"/>
      <c r="Y585" s="233"/>
      <c r="Z585" s="2494"/>
      <c r="AA585" s="234"/>
      <c r="AB585" s="235"/>
      <c r="AC585" s="231"/>
      <c r="AD585" s="816"/>
      <c r="AE585" s="231"/>
      <c r="AF585" s="816"/>
      <c r="AG585" s="816"/>
      <c r="AH585" s="816"/>
      <c r="AI585" s="816"/>
      <c r="AJ585" s="816"/>
      <c r="AK585" s="2551"/>
      <c r="AL585" s="2551"/>
      <c r="AM585" s="2551"/>
    </row>
    <row r="586" spans="1:39" s="249" customFormat="1" hidden="1">
      <c r="A586" s="236">
        <v>1</v>
      </c>
      <c r="B586" s="1800" t="s">
        <v>16375</v>
      </c>
      <c r="C586" s="261" t="s">
        <v>16612</v>
      </c>
      <c r="D586" s="247" t="s">
        <v>3902</v>
      </c>
      <c r="E586" s="1627" t="s">
        <v>19128</v>
      </c>
      <c r="F586" s="1637"/>
      <c r="G586" s="378" t="s">
        <v>3581</v>
      </c>
      <c r="H586" s="258" t="s">
        <v>16646</v>
      </c>
      <c r="I586" s="1011">
        <v>165300000</v>
      </c>
      <c r="J586" s="378"/>
      <c r="K586" s="1818"/>
      <c r="L586" s="263"/>
      <c r="M586" s="253"/>
      <c r="N586" s="254"/>
      <c r="O586" s="255"/>
      <c r="P586" s="255"/>
      <c r="Q586" s="256"/>
      <c r="R586" s="253"/>
      <c r="S586" s="257"/>
      <c r="T586" s="253"/>
      <c r="U586" s="253"/>
      <c r="V586" s="258"/>
      <c r="W586" s="253"/>
      <c r="X586" s="259">
        <v>6</v>
      </c>
      <c r="Y586" s="257" t="s">
        <v>2662</v>
      </c>
      <c r="Z586" s="2497">
        <v>42805</v>
      </c>
      <c r="AA586" s="252" t="s">
        <v>3631</v>
      </c>
      <c r="AB586" s="810"/>
      <c r="AC586" s="245">
        <f t="shared" ref="AC586:AC613" si="45">IF(ISERROR(INDEX(data,MATCH(LEN(AE586),item,0),2))," ",INDEX(data,MATCH(LEN(AE586),item,0),2))</f>
        <v>5</v>
      </c>
      <c r="AD586" s="817" t="s">
        <v>4849</v>
      </c>
      <c r="AE586" s="245" t="s">
        <v>1527</v>
      </c>
      <c r="AF586" s="817"/>
      <c r="AG586" s="817"/>
      <c r="AH586" s="817"/>
      <c r="AI586" s="817"/>
      <c r="AJ586" s="817" t="s">
        <v>6476</v>
      </c>
      <c r="AK586" s="2551">
        <v>1</v>
      </c>
      <c r="AL586" s="2551"/>
      <c r="AM586" s="2551"/>
    </row>
    <row r="587" spans="1:39" s="249" customFormat="1" hidden="1">
      <c r="A587" s="236">
        <f>1+A586</f>
        <v>2</v>
      </c>
      <c r="B587" s="1800" t="s">
        <v>16376</v>
      </c>
      <c r="C587" s="261" t="s">
        <v>16612</v>
      </c>
      <c r="D587" s="247" t="s">
        <v>3902</v>
      </c>
      <c r="E587" s="1627" t="s">
        <v>19128</v>
      </c>
      <c r="F587" s="1637"/>
      <c r="G587" s="378" t="s">
        <v>3581</v>
      </c>
      <c r="H587" s="258" t="s">
        <v>16646</v>
      </c>
      <c r="I587" s="1011">
        <v>165300000</v>
      </c>
      <c r="J587" s="378" t="s">
        <v>12237</v>
      </c>
      <c r="K587" s="1818"/>
      <c r="L587" s="264"/>
      <c r="M587" s="253"/>
      <c r="N587" s="254"/>
      <c r="O587" s="255"/>
      <c r="P587" s="255"/>
      <c r="Q587" s="256"/>
      <c r="R587" s="253"/>
      <c r="S587" s="257"/>
      <c r="T587" s="253"/>
      <c r="U587" s="253"/>
      <c r="V587" s="258"/>
      <c r="W587" s="253"/>
      <c r="X587" s="259">
        <v>6</v>
      </c>
      <c r="Y587" s="257" t="s">
        <v>2662</v>
      </c>
      <c r="Z587" s="2497">
        <v>42805</v>
      </c>
      <c r="AA587" s="252" t="s">
        <v>3631</v>
      </c>
      <c r="AB587" s="810"/>
      <c r="AC587" s="245">
        <f t="shared" si="45"/>
        <v>5</v>
      </c>
      <c r="AD587" s="817" t="s">
        <v>4849</v>
      </c>
      <c r="AE587" s="245" t="s">
        <v>1527</v>
      </c>
      <c r="AF587" s="817"/>
      <c r="AG587" s="817"/>
      <c r="AH587" s="817"/>
      <c r="AI587" s="817"/>
      <c r="AJ587" s="817" t="s">
        <v>6476</v>
      </c>
      <c r="AK587" s="2551">
        <v>1</v>
      </c>
      <c r="AL587" s="2551"/>
      <c r="AM587" s="2551"/>
    </row>
    <row r="588" spans="1:39" s="249" customFormat="1" hidden="1">
      <c r="A588" s="236">
        <f>1+A587</f>
        <v>3</v>
      </c>
      <c r="B588" s="1800" t="s">
        <v>16377</v>
      </c>
      <c r="C588" s="261" t="s">
        <v>16612</v>
      </c>
      <c r="D588" s="247" t="s">
        <v>3902</v>
      </c>
      <c r="E588" s="1627" t="s">
        <v>19128</v>
      </c>
      <c r="F588" s="1637"/>
      <c r="G588" s="378" t="s">
        <v>3581</v>
      </c>
      <c r="H588" s="258" t="s">
        <v>16646</v>
      </c>
      <c r="I588" s="1011">
        <v>165300000</v>
      </c>
      <c r="J588" s="378"/>
      <c r="K588" s="1818"/>
      <c r="L588" s="263"/>
      <c r="M588" s="253"/>
      <c r="N588" s="254"/>
      <c r="O588" s="255"/>
      <c r="P588" s="255"/>
      <c r="Q588" s="256"/>
      <c r="R588" s="253"/>
      <c r="S588" s="257"/>
      <c r="T588" s="253"/>
      <c r="U588" s="253"/>
      <c r="V588" s="258"/>
      <c r="W588" s="253"/>
      <c r="X588" s="259">
        <v>6</v>
      </c>
      <c r="Y588" s="257" t="s">
        <v>2662</v>
      </c>
      <c r="Z588" s="2497">
        <v>42805</v>
      </c>
      <c r="AA588" s="252" t="s">
        <v>3631</v>
      </c>
      <c r="AB588" s="810"/>
      <c r="AC588" s="245">
        <f t="shared" si="45"/>
        <v>5</v>
      </c>
      <c r="AD588" s="817" t="s">
        <v>4849</v>
      </c>
      <c r="AE588" s="245" t="s">
        <v>1527</v>
      </c>
      <c r="AF588" s="817"/>
      <c r="AG588" s="817"/>
      <c r="AH588" s="817"/>
      <c r="AI588" s="817"/>
      <c r="AJ588" s="817" t="s">
        <v>6476</v>
      </c>
      <c r="AK588" s="2551">
        <v>1</v>
      </c>
      <c r="AL588" s="2551"/>
      <c r="AM588" s="2551"/>
    </row>
    <row r="589" spans="1:39" s="249" customFormat="1" hidden="1">
      <c r="A589" s="236">
        <f t="shared" ref="A589:A613" si="46">1+A588</f>
        <v>4</v>
      </c>
      <c r="B589" s="1800" t="s">
        <v>16378</v>
      </c>
      <c r="C589" s="261" t="s">
        <v>16612</v>
      </c>
      <c r="D589" s="247" t="s">
        <v>6477</v>
      </c>
      <c r="E589" s="1627" t="s">
        <v>6302</v>
      </c>
      <c r="F589" s="1637"/>
      <c r="G589" s="378" t="s">
        <v>3581</v>
      </c>
      <c r="H589" s="258" t="s">
        <v>16647</v>
      </c>
      <c r="I589" s="1011">
        <v>134425000</v>
      </c>
      <c r="J589" s="378"/>
      <c r="K589" s="1818"/>
      <c r="L589" s="264"/>
      <c r="M589" s="253"/>
      <c r="N589" s="254"/>
      <c r="O589" s="255"/>
      <c r="P589" s="255"/>
      <c r="Q589" s="256"/>
      <c r="R589" s="253"/>
      <c r="S589" s="257"/>
      <c r="T589" s="253"/>
      <c r="U589" s="253"/>
      <c r="V589" s="258"/>
      <c r="W589" s="253"/>
      <c r="X589" s="259">
        <v>6</v>
      </c>
      <c r="Y589" s="257" t="s">
        <v>2658</v>
      </c>
      <c r="Z589" s="2497">
        <v>42805</v>
      </c>
      <c r="AA589" s="252" t="s">
        <v>3631</v>
      </c>
      <c r="AB589" s="810"/>
      <c r="AC589" s="245">
        <f t="shared" si="45"/>
        <v>5</v>
      </c>
      <c r="AD589" s="817" t="s">
        <v>4849</v>
      </c>
      <c r="AE589" s="245" t="s">
        <v>1527</v>
      </c>
      <c r="AF589" s="817"/>
      <c r="AG589" s="817"/>
      <c r="AH589" s="817"/>
      <c r="AI589" s="817"/>
      <c r="AJ589" s="817" t="s">
        <v>6476</v>
      </c>
      <c r="AK589" s="2551">
        <v>14</v>
      </c>
      <c r="AL589" s="2551"/>
      <c r="AM589" s="2551"/>
    </row>
    <row r="590" spans="1:39" s="249" customFormat="1" hidden="1">
      <c r="A590" s="236">
        <f t="shared" si="46"/>
        <v>5</v>
      </c>
      <c r="B590" s="1800" t="s">
        <v>16379</v>
      </c>
      <c r="C590" s="261" t="s">
        <v>16612</v>
      </c>
      <c r="D590" s="247" t="s">
        <v>6478</v>
      </c>
      <c r="E590" s="1627" t="s">
        <v>6302</v>
      </c>
      <c r="F590" s="1637"/>
      <c r="G590" s="378" t="s">
        <v>3581</v>
      </c>
      <c r="H590" s="258" t="s">
        <v>16648</v>
      </c>
      <c r="I590" s="1011">
        <v>84550000</v>
      </c>
      <c r="J590" s="378"/>
      <c r="K590" s="1818"/>
      <c r="L590" s="264"/>
      <c r="M590" s="253"/>
      <c r="N590" s="254"/>
      <c r="O590" s="255"/>
      <c r="P590" s="255"/>
      <c r="Q590" s="256"/>
      <c r="R590" s="253"/>
      <c r="S590" s="257"/>
      <c r="T590" s="253"/>
      <c r="U590" s="253"/>
      <c r="V590" s="258"/>
      <c r="W590" s="253"/>
      <c r="X590" s="259">
        <v>6</v>
      </c>
      <c r="Y590" s="257" t="s">
        <v>2658</v>
      </c>
      <c r="Z590" s="2497">
        <v>42805</v>
      </c>
      <c r="AA590" s="252" t="s">
        <v>3631</v>
      </c>
      <c r="AB590" s="810"/>
      <c r="AC590" s="245">
        <f t="shared" si="45"/>
        <v>5</v>
      </c>
      <c r="AD590" s="817" t="s">
        <v>4849</v>
      </c>
      <c r="AE590" s="245" t="s">
        <v>1527</v>
      </c>
      <c r="AF590" s="817"/>
      <c r="AG590" s="817"/>
      <c r="AH590" s="817"/>
      <c r="AI590" s="817"/>
      <c r="AJ590" s="817" t="s">
        <v>6476</v>
      </c>
      <c r="AK590" s="2551">
        <v>16</v>
      </c>
      <c r="AL590" s="2551"/>
      <c r="AM590" s="2551"/>
    </row>
    <row r="591" spans="1:39" s="249" customFormat="1" hidden="1">
      <c r="A591" s="236">
        <f t="shared" si="46"/>
        <v>6</v>
      </c>
      <c r="B591" s="1800" t="s">
        <v>16380</v>
      </c>
      <c r="C591" s="261" t="s">
        <v>16612</v>
      </c>
      <c r="D591" s="247" t="s">
        <v>3902</v>
      </c>
      <c r="E591" s="1627"/>
      <c r="F591" s="1637"/>
      <c r="G591" s="378" t="s">
        <v>6479</v>
      </c>
      <c r="H591" s="258" t="s">
        <v>16649</v>
      </c>
      <c r="I591" s="1011">
        <v>23750000</v>
      </c>
      <c r="J591" s="378"/>
      <c r="K591" s="1818"/>
      <c r="L591" s="264"/>
      <c r="M591" s="253"/>
      <c r="N591" s="254"/>
      <c r="O591" s="255"/>
      <c r="P591" s="255"/>
      <c r="Q591" s="256"/>
      <c r="R591" s="253"/>
      <c r="S591" s="257"/>
      <c r="T591" s="253"/>
      <c r="U591" s="253"/>
      <c r="V591" s="258"/>
      <c r="W591" s="253"/>
      <c r="X591" s="256" t="s">
        <v>5521</v>
      </c>
      <c r="Y591" s="257" t="s">
        <v>2658</v>
      </c>
      <c r="Z591" s="2497"/>
      <c r="AA591" s="252" t="s">
        <v>3631</v>
      </c>
      <c r="AB591" s="810"/>
      <c r="AC591" s="245">
        <f t="shared" si="45"/>
        <v>5</v>
      </c>
      <c r="AD591" s="817" t="s">
        <v>4849</v>
      </c>
      <c r="AE591" s="245" t="s">
        <v>1527</v>
      </c>
      <c r="AF591" s="817"/>
      <c r="AG591" s="817"/>
      <c r="AH591" s="817"/>
      <c r="AI591" s="817"/>
      <c r="AJ591" s="817" t="s">
        <v>6480</v>
      </c>
      <c r="AK591" s="2551">
        <v>1</v>
      </c>
      <c r="AL591" s="2551"/>
      <c r="AM591" s="2551"/>
    </row>
    <row r="592" spans="1:39" s="249" customFormat="1" hidden="1">
      <c r="A592" s="236">
        <f t="shared" si="46"/>
        <v>7</v>
      </c>
      <c r="B592" s="1800" t="s">
        <v>16381</v>
      </c>
      <c r="C592" s="261" t="s">
        <v>16612</v>
      </c>
      <c r="D592" s="247" t="s">
        <v>6481</v>
      </c>
      <c r="E592" s="1627"/>
      <c r="F592" s="1637"/>
      <c r="G592" s="378" t="s">
        <v>6479</v>
      </c>
      <c r="H592" s="258" t="s">
        <v>16650</v>
      </c>
      <c r="I592" s="1011">
        <v>34200000</v>
      </c>
      <c r="J592" s="378"/>
      <c r="K592" s="1818"/>
      <c r="L592" s="264"/>
      <c r="M592" s="253"/>
      <c r="N592" s="254"/>
      <c r="O592" s="255"/>
      <c r="P592" s="255"/>
      <c r="Q592" s="256"/>
      <c r="R592" s="253"/>
      <c r="S592" s="257"/>
      <c r="T592" s="253"/>
      <c r="U592" s="253"/>
      <c r="V592" s="258"/>
      <c r="W592" s="253"/>
      <c r="X592" s="259">
        <v>4</v>
      </c>
      <c r="Y592" s="257" t="s">
        <v>2662</v>
      </c>
      <c r="Z592" s="2497"/>
      <c r="AA592" s="252" t="s">
        <v>3631</v>
      </c>
      <c r="AB592" s="810"/>
      <c r="AC592" s="245">
        <f t="shared" si="45"/>
        <v>5</v>
      </c>
      <c r="AD592" s="817" t="s">
        <v>4849</v>
      </c>
      <c r="AE592" s="245" t="s">
        <v>1527</v>
      </c>
      <c r="AF592" s="817"/>
      <c r="AG592" s="817"/>
      <c r="AH592" s="817"/>
      <c r="AI592" s="817"/>
      <c r="AJ592" s="817" t="s">
        <v>6482</v>
      </c>
      <c r="AK592" s="2551">
        <v>12</v>
      </c>
      <c r="AL592" s="2551"/>
      <c r="AM592" s="2551"/>
    </row>
    <row r="593" spans="1:39" s="249" customFormat="1" hidden="1">
      <c r="A593" s="236">
        <f t="shared" si="46"/>
        <v>8</v>
      </c>
      <c r="B593" s="1800" t="s">
        <v>16382</v>
      </c>
      <c r="C593" s="261" t="s">
        <v>16612</v>
      </c>
      <c r="D593" s="247" t="s">
        <v>6481</v>
      </c>
      <c r="E593" s="1627"/>
      <c r="F593" s="1637"/>
      <c r="G593" s="378" t="s">
        <v>6479</v>
      </c>
      <c r="H593" s="258" t="s">
        <v>16651</v>
      </c>
      <c r="I593" s="1011">
        <v>21470000</v>
      </c>
      <c r="J593" s="378"/>
      <c r="K593" s="1818"/>
      <c r="L593" s="264"/>
      <c r="M593" s="253"/>
      <c r="N593" s="254"/>
      <c r="O593" s="255"/>
      <c r="P593" s="255"/>
      <c r="Q593" s="256"/>
      <c r="R593" s="253"/>
      <c r="S593" s="257"/>
      <c r="T593" s="253"/>
      <c r="U593" s="253"/>
      <c r="V593" s="258"/>
      <c r="W593" s="253"/>
      <c r="X593" s="259">
        <v>2</v>
      </c>
      <c r="Y593" s="257" t="s">
        <v>2658</v>
      </c>
      <c r="Z593" s="2497"/>
      <c r="AA593" s="252" t="s">
        <v>3631</v>
      </c>
      <c r="AB593" s="810"/>
      <c r="AC593" s="245">
        <f t="shared" si="45"/>
        <v>5</v>
      </c>
      <c r="AD593" s="817" t="s">
        <v>4849</v>
      </c>
      <c r="AE593" s="245" t="s">
        <v>1527</v>
      </c>
      <c r="AF593" s="817"/>
      <c r="AG593" s="817"/>
      <c r="AH593" s="817"/>
      <c r="AI593" s="817"/>
      <c r="AJ593" s="817" t="s">
        <v>6483</v>
      </c>
      <c r="AK593" s="2551">
        <v>12</v>
      </c>
      <c r="AL593" s="2551"/>
      <c r="AM593" s="2551"/>
    </row>
    <row r="594" spans="1:39" s="249" customFormat="1" hidden="1">
      <c r="A594" s="236">
        <f t="shared" si="46"/>
        <v>9</v>
      </c>
      <c r="B594" s="1800" t="s">
        <v>16383</v>
      </c>
      <c r="C594" s="261" t="s">
        <v>16612</v>
      </c>
      <c r="D594" s="247" t="s">
        <v>6484</v>
      </c>
      <c r="E594" s="1627"/>
      <c r="F594" s="1637"/>
      <c r="G594" s="378" t="s">
        <v>6479</v>
      </c>
      <c r="H594" s="258" t="s">
        <v>16650</v>
      </c>
      <c r="I594" s="1011">
        <v>34200000</v>
      </c>
      <c r="J594" s="378"/>
      <c r="K594" s="1818"/>
      <c r="L594" s="264"/>
      <c r="M594" s="253"/>
      <c r="N594" s="254"/>
      <c r="O594" s="255"/>
      <c r="P594" s="255"/>
      <c r="Q594" s="256"/>
      <c r="R594" s="253"/>
      <c r="S594" s="257"/>
      <c r="T594" s="253"/>
      <c r="U594" s="253"/>
      <c r="V594" s="258"/>
      <c r="W594" s="253"/>
      <c r="X594" s="259">
        <v>4</v>
      </c>
      <c r="Y594" s="257" t="s">
        <v>2662</v>
      </c>
      <c r="Z594" s="2497"/>
      <c r="AA594" s="252" t="s">
        <v>3631</v>
      </c>
      <c r="AB594" s="810"/>
      <c r="AC594" s="245">
        <f t="shared" si="45"/>
        <v>5</v>
      </c>
      <c r="AD594" s="817" t="s">
        <v>4849</v>
      </c>
      <c r="AE594" s="245" t="s">
        <v>1527</v>
      </c>
      <c r="AF594" s="817"/>
      <c r="AG594" s="817"/>
      <c r="AH594" s="817"/>
      <c r="AI594" s="817"/>
      <c r="AJ594" s="817" t="s">
        <v>6482</v>
      </c>
      <c r="AK594" s="2551">
        <v>13</v>
      </c>
      <c r="AL594" s="2551"/>
      <c r="AM594" s="2551"/>
    </row>
    <row r="595" spans="1:39" s="249" customFormat="1" hidden="1">
      <c r="A595" s="236">
        <f t="shared" si="46"/>
        <v>10</v>
      </c>
      <c r="B595" s="1800" t="s">
        <v>16384</v>
      </c>
      <c r="C595" s="261" t="s">
        <v>16612</v>
      </c>
      <c r="D595" s="247" t="s">
        <v>6484</v>
      </c>
      <c r="E595" s="1627"/>
      <c r="F595" s="1637"/>
      <c r="G595" s="378" t="s">
        <v>6479</v>
      </c>
      <c r="H595" s="258" t="s">
        <v>16652</v>
      </c>
      <c r="I595" s="1011">
        <v>66500000</v>
      </c>
      <c r="J595" s="378"/>
      <c r="K595" s="1818"/>
      <c r="L595" s="264"/>
      <c r="M595" s="253"/>
      <c r="N595" s="254"/>
      <c r="O595" s="255"/>
      <c r="P595" s="255"/>
      <c r="Q595" s="256"/>
      <c r="R595" s="253"/>
      <c r="S595" s="257"/>
      <c r="T595" s="253"/>
      <c r="U595" s="253"/>
      <c r="V595" s="258"/>
      <c r="W595" s="253"/>
      <c r="X595" s="259">
        <v>6</v>
      </c>
      <c r="Y595" s="257" t="s">
        <v>2662</v>
      </c>
      <c r="Z595" s="2497"/>
      <c r="AA595" s="252" t="s">
        <v>3631</v>
      </c>
      <c r="AB595" s="810"/>
      <c r="AC595" s="245">
        <f t="shared" si="45"/>
        <v>5</v>
      </c>
      <c r="AD595" s="817" t="s">
        <v>4849</v>
      </c>
      <c r="AE595" s="245" t="s">
        <v>1527</v>
      </c>
      <c r="AF595" s="817"/>
      <c r="AG595" s="817"/>
      <c r="AH595" s="817"/>
      <c r="AI595" s="817"/>
      <c r="AJ595" s="817" t="s">
        <v>6485</v>
      </c>
      <c r="AK595" s="2551">
        <v>13</v>
      </c>
      <c r="AL595" s="2551"/>
      <c r="AM595" s="2551"/>
    </row>
    <row r="596" spans="1:39" s="249" customFormat="1" hidden="1">
      <c r="A596" s="236">
        <f t="shared" si="46"/>
        <v>11</v>
      </c>
      <c r="B596" s="1800" t="s">
        <v>16385</v>
      </c>
      <c r="C596" s="261" t="s">
        <v>16612</v>
      </c>
      <c r="D596" s="247" t="s">
        <v>6486</v>
      </c>
      <c r="E596" s="1627"/>
      <c r="F596" s="1637"/>
      <c r="G596" s="378" t="s">
        <v>6479</v>
      </c>
      <c r="H596" s="258" t="s">
        <v>16653</v>
      </c>
      <c r="I596" s="1011">
        <v>24700000</v>
      </c>
      <c r="J596" s="378"/>
      <c r="K596" s="1818"/>
      <c r="L596" s="264"/>
      <c r="M596" s="253"/>
      <c r="N596" s="254"/>
      <c r="O596" s="255"/>
      <c r="P596" s="255"/>
      <c r="Q596" s="256"/>
      <c r="R596" s="253"/>
      <c r="S596" s="257"/>
      <c r="T596" s="253"/>
      <c r="U596" s="253"/>
      <c r="V596" s="258"/>
      <c r="W596" s="253"/>
      <c r="X596" s="256" t="s">
        <v>5104</v>
      </c>
      <c r="Y596" s="257" t="s">
        <v>2658</v>
      </c>
      <c r="Z596" s="2497"/>
      <c r="AA596" s="252" t="s">
        <v>3631</v>
      </c>
      <c r="AB596" s="810"/>
      <c r="AC596" s="245">
        <f t="shared" si="45"/>
        <v>5</v>
      </c>
      <c r="AD596" s="817" t="s">
        <v>4849</v>
      </c>
      <c r="AE596" s="245" t="s">
        <v>1527</v>
      </c>
      <c r="AF596" s="817"/>
      <c r="AG596" s="817"/>
      <c r="AH596" s="817"/>
      <c r="AI596" s="817"/>
      <c r="AJ596" s="817" t="s">
        <v>6487</v>
      </c>
      <c r="AK596" s="2551">
        <v>14</v>
      </c>
      <c r="AL596" s="2551"/>
      <c r="AM596" s="2551"/>
    </row>
    <row r="597" spans="1:39" s="222" customFormat="1" hidden="1">
      <c r="A597" s="236">
        <f t="shared" si="46"/>
        <v>12</v>
      </c>
      <c r="B597" s="1800" t="s">
        <v>16386</v>
      </c>
      <c r="C597" s="261" t="s">
        <v>16612</v>
      </c>
      <c r="D597" s="247" t="s">
        <v>6486</v>
      </c>
      <c r="E597" s="1627"/>
      <c r="F597" s="1637"/>
      <c r="G597" s="378" t="s">
        <v>6479</v>
      </c>
      <c r="H597" s="258" t="s">
        <v>16653</v>
      </c>
      <c r="I597" s="1011">
        <v>24700000</v>
      </c>
      <c r="J597" s="378"/>
      <c r="K597" s="1818"/>
      <c r="L597" s="264"/>
      <c r="M597" s="253"/>
      <c r="N597" s="254"/>
      <c r="O597" s="255"/>
      <c r="P597" s="255"/>
      <c r="Q597" s="256"/>
      <c r="R597" s="253"/>
      <c r="S597" s="257"/>
      <c r="T597" s="253"/>
      <c r="U597" s="253"/>
      <c r="V597" s="258"/>
      <c r="W597" s="253"/>
      <c r="X597" s="256" t="s">
        <v>5104</v>
      </c>
      <c r="Y597" s="257" t="s">
        <v>2658</v>
      </c>
      <c r="Z597" s="2497"/>
      <c r="AA597" s="252" t="s">
        <v>3631</v>
      </c>
      <c r="AB597" s="810"/>
      <c r="AC597" s="245">
        <f t="shared" si="45"/>
        <v>5</v>
      </c>
      <c r="AD597" s="817" t="s">
        <v>4849</v>
      </c>
      <c r="AE597" s="245" t="s">
        <v>1527</v>
      </c>
      <c r="AF597" s="817"/>
      <c r="AG597" s="817"/>
      <c r="AH597" s="817"/>
      <c r="AI597" s="817"/>
      <c r="AJ597" s="817" t="s">
        <v>6487</v>
      </c>
      <c r="AK597" s="2551">
        <v>14</v>
      </c>
      <c r="AL597" s="2551"/>
      <c r="AM597" s="52"/>
    </row>
    <row r="598" spans="1:39" s="222" customFormat="1" hidden="1">
      <c r="A598" s="236">
        <f t="shared" si="46"/>
        <v>13</v>
      </c>
      <c r="B598" s="1800" t="s">
        <v>16387</v>
      </c>
      <c r="C598" s="261" t="s">
        <v>16612</v>
      </c>
      <c r="D598" s="247" t="s">
        <v>6477</v>
      </c>
      <c r="E598" s="1627"/>
      <c r="F598" s="1637"/>
      <c r="G598" s="378" t="s">
        <v>6479</v>
      </c>
      <c r="H598" s="258" t="s">
        <v>16654</v>
      </c>
      <c r="I598" s="1011">
        <v>70300000</v>
      </c>
      <c r="J598" s="378"/>
      <c r="K598" s="1818"/>
      <c r="L598" s="264"/>
      <c r="M598" s="253"/>
      <c r="N598" s="254"/>
      <c r="O598" s="255"/>
      <c r="P598" s="255"/>
      <c r="Q598" s="256"/>
      <c r="R598" s="253"/>
      <c r="S598" s="257"/>
      <c r="T598" s="253"/>
      <c r="U598" s="253"/>
      <c r="V598" s="258"/>
      <c r="W598" s="253"/>
      <c r="X598" s="259">
        <v>6</v>
      </c>
      <c r="Y598" s="257" t="s">
        <v>2658</v>
      </c>
      <c r="Z598" s="2497"/>
      <c r="AA598" s="252" t="s">
        <v>3631</v>
      </c>
      <c r="AB598" s="810"/>
      <c r="AC598" s="245">
        <f t="shared" si="45"/>
        <v>5</v>
      </c>
      <c r="AD598" s="817" t="s">
        <v>4849</v>
      </c>
      <c r="AE598" s="245" t="s">
        <v>1527</v>
      </c>
      <c r="AF598" s="817"/>
      <c r="AG598" s="817"/>
      <c r="AH598" s="817"/>
      <c r="AI598" s="817"/>
      <c r="AJ598" s="817" t="s">
        <v>6485</v>
      </c>
      <c r="AK598" s="2551">
        <v>14</v>
      </c>
      <c r="AL598" s="2551"/>
      <c r="AM598" s="52"/>
    </row>
    <row r="599" spans="1:39" s="222" customFormat="1" hidden="1">
      <c r="A599" s="236">
        <f t="shared" si="46"/>
        <v>14</v>
      </c>
      <c r="B599" s="1800" t="s">
        <v>16388</v>
      </c>
      <c r="C599" s="261" t="s">
        <v>16612</v>
      </c>
      <c r="D599" s="247" t="s">
        <v>6488</v>
      </c>
      <c r="E599" s="1627"/>
      <c r="F599" s="1637"/>
      <c r="G599" s="378" t="s">
        <v>6479</v>
      </c>
      <c r="H599" s="258" t="s">
        <v>16655</v>
      </c>
      <c r="I599" s="1011">
        <v>24225000</v>
      </c>
      <c r="J599" s="378"/>
      <c r="K599" s="1818"/>
      <c r="L599" s="264"/>
      <c r="M599" s="253"/>
      <c r="N599" s="254"/>
      <c r="O599" s="255"/>
      <c r="P599" s="255"/>
      <c r="Q599" s="256"/>
      <c r="R599" s="253"/>
      <c r="S599" s="257"/>
      <c r="T599" s="253"/>
      <c r="U599" s="253"/>
      <c r="V599" s="258"/>
      <c r="W599" s="253"/>
      <c r="X599" s="259">
        <v>2</v>
      </c>
      <c r="Y599" s="257" t="s">
        <v>2658</v>
      </c>
      <c r="Z599" s="2497"/>
      <c r="AA599" s="252" t="s">
        <v>3631</v>
      </c>
      <c r="AB599" s="810"/>
      <c r="AC599" s="245">
        <f t="shared" si="45"/>
        <v>5</v>
      </c>
      <c r="AD599" s="817" t="s">
        <v>4849</v>
      </c>
      <c r="AE599" s="245" t="s">
        <v>1527</v>
      </c>
      <c r="AF599" s="817"/>
      <c r="AG599" s="817"/>
      <c r="AH599" s="817"/>
      <c r="AI599" s="817"/>
      <c r="AJ599" s="817" t="s">
        <v>6489</v>
      </c>
      <c r="AK599" s="2551">
        <v>16</v>
      </c>
      <c r="AL599" s="2551"/>
      <c r="AM599" s="52"/>
    </row>
    <row r="600" spans="1:39" s="222" customFormat="1" hidden="1">
      <c r="A600" s="236">
        <f t="shared" si="46"/>
        <v>15</v>
      </c>
      <c r="B600" s="1800" t="s">
        <v>16389</v>
      </c>
      <c r="C600" s="261" t="s">
        <v>16612</v>
      </c>
      <c r="D600" s="247" t="s">
        <v>6488</v>
      </c>
      <c r="E600" s="1627"/>
      <c r="F600" s="1637"/>
      <c r="G600" s="378" t="s">
        <v>6479</v>
      </c>
      <c r="H600" s="258" t="s">
        <v>16656</v>
      </c>
      <c r="I600" s="1011">
        <v>22800000</v>
      </c>
      <c r="J600" s="378"/>
      <c r="K600" s="1818"/>
      <c r="L600" s="264"/>
      <c r="M600" s="253"/>
      <c r="N600" s="254"/>
      <c r="O600" s="255"/>
      <c r="P600" s="255"/>
      <c r="Q600" s="256"/>
      <c r="R600" s="253"/>
      <c r="S600" s="257"/>
      <c r="T600" s="253"/>
      <c r="U600" s="253"/>
      <c r="V600" s="258"/>
      <c r="W600" s="253"/>
      <c r="X600" s="259">
        <v>2</v>
      </c>
      <c r="Y600" s="257" t="s">
        <v>2658</v>
      </c>
      <c r="Z600" s="2497"/>
      <c r="AA600" s="252" t="s">
        <v>3631</v>
      </c>
      <c r="AB600" s="810"/>
      <c r="AC600" s="245">
        <f t="shared" si="45"/>
        <v>5</v>
      </c>
      <c r="AD600" s="817" t="s">
        <v>4849</v>
      </c>
      <c r="AE600" s="245" t="s">
        <v>1527</v>
      </c>
      <c r="AF600" s="817"/>
      <c r="AG600" s="817"/>
      <c r="AH600" s="817"/>
      <c r="AI600" s="817"/>
      <c r="AJ600" s="817" t="s">
        <v>6489</v>
      </c>
      <c r="AK600" s="2551">
        <v>16</v>
      </c>
      <c r="AL600" s="2551"/>
      <c r="AM600" s="52"/>
    </row>
    <row r="601" spans="1:39" s="222" customFormat="1" hidden="1">
      <c r="A601" s="236">
        <f t="shared" si="46"/>
        <v>16</v>
      </c>
      <c r="B601" s="1800" t="s">
        <v>16390</v>
      </c>
      <c r="C601" s="261" t="s">
        <v>16612</v>
      </c>
      <c r="D601" s="247" t="s">
        <v>6488</v>
      </c>
      <c r="E601" s="1627"/>
      <c r="F601" s="1637"/>
      <c r="G601" s="378" t="s">
        <v>6479</v>
      </c>
      <c r="H601" s="258" t="s">
        <v>16657</v>
      </c>
      <c r="I601" s="1011">
        <v>20425000</v>
      </c>
      <c r="J601" s="378"/>
      <c r="K601" s="1818"/>
      <c r="L601" s="264"/>
      <c r="M601" s="253"/>
      <c r="N601" s="254"/>
      <c r="O601" s="255"/>
      <c r="P601" s="255"/>
      <c r="Q601" s="256"/>
      <c r="R601" s="253"/>
      <c r="S601" s="257"/>
      <c r="T601" s="253"/>
      <c r="U601" s="253"/>
      <c r="V601" s="258"/>
      <c r="W601" s="253"/>
      <c r="X601" s="259">
        <v>1</v>
      </c>
      <c r="Y601" s="257" t="s">
        <v>2658</v>
      </c>
      <c r="Z601" s="2497"/>
      <c r="AA601" s="252" t="s">
        <v>3631</v>
      </c>
      <c r="AB601" s="810"/>
      <c r="AC601" s="245">
        <f t="shared" si="45"/>
        <v>5</v>
      </c>
      <c r="AD601" s="817" t="s">
        <v>4849</v>
      </c>
      <c r="AE601" s="245" t="s">
        <v>1527</v>
      </c>
      <c r="AF601" s="817"/>
      <c r="AG601" s="817"/>
      <c r="AH601" s="817"/>
      <c r="AI601" s="817"/>
      <c r="AJ601" s="817" t="s">
        <v>6490</v>
      </c>
      <c r="AK601" s="2551">
        <v>16</v>
      </c>
      <c r="AL601" s="2551"/>
      <c r="AM601" s="52"/>
    </row>
    <row r="602" spans="1:39" s="222" customFormat="1" hidden="1">
      <c r="A602" s="236">
        <f t="shared" si="46"/>
        <v>17</v>
      </c>
      <c r="B602" s="1800" t="s">
        <v>16391</v>
      </c>
      <c r="C602" s="261" t="s">
        <v>16612</v>
      </c>
      <c r="D602" s="247" t="s">
        <v>6488</v>
      </c>
      <c r="E602" s="1627"/>
      <c r="F602" s="1637"/>
      <c r="G602" s="378" t="s">
        <v>6479</v>
      </c>
      <c r="H602" s="258" t="s">
        <v>16657</v>
      </c>
      <c r="I602" s="1011">
        <v>20425000</v>
      </c>
      <c r="J602" s="378"/>
      <c r="K602" s="1818"/>
      <c r="L602" s="264"/>
      <c r="M602" s="253"/>
      <c r="N602" s="254"/>
      <c r="O602" s="255"/>
      <c r="P602" s="255"/>
      <c r="Q602" s="256"/>
      <c r="R602" s="253"/>
      <c r="S602" s="257"/>
      <c r="T602" s="253"/>
      <c r="U602" s="253"/>
      <c r="V602" s="258"/>
      <c r="W602" s="253"/>
      <c r="X602" s="259">
        <v>1</v>
      </c>
      <c r="Y602" s="257" t="s">
        <v>2658</v>
      </c>
      <c r="Z602" s="2497"/>
      <c r="AA602" s="252" t="s">
        <v>3631</v>
      </c>
      <c r="AB602" s="810"/>
      <c r="AC602" s="245">
        <f t="shared" si="45"/>
        <v>5</v>
      </c>
      <c r="AD602" s="817" t="s">
        <v>4849</v>
      </c>
      <c r="AE602" s="245" t="s">
        <v>1527</v>
      </c>
      <c r="AF602" s="817"/>
      <c r="AG602" s="817"/>
      <c r="AH602" s="817"/>
      <c r="AI602" s="817"/>
      <c r="AJ602" s="817" t="s">
        <v>6490</v>
      </c>
      <c r="AK602" s="2551">
        <v>16</v>
      </c>
      <c r="AL602" s="2551"/>
      <c r="AM602" s="52"/>
    </row>
    <row r="603" spans="1:39" s="222" customFormat="1" hidden="1">
      <c r="A603" s="236">
        <f t="shared" si="46"/>
        <v>18</v>
      </c>
      <c r="B603" s="1800" t="s">
        <v>16392</v>
      </c>
      <c r="C603" s="261" t="s">
        <v>16612</v>
      </c>
      <c r="D603" s="247" t="s">
        <v>6478</v>
      </c>
      <c r="E603" s="1627"/>
      <c r="F603" s="1637"/>
      <c r="G603" s="378" t="s">
        <v>6479</v>
      </c>
      <c r="H603" s="258" t="s">
        <v>16654</v>
      </c>
      <c r="I603" s="1011">
        <v>70300000</v>
      </c>
      <c r="J603" s="378"/>
      <c r="K603" s="1818"/>
      <c r="L603" s="264"/>
      <c r="M603" s="253"/>
      <c r="N603" s="254"/>
      <c r="O603" s="255"/>
      <c r="P603" s="255"/>
      <c r="Q603" s="256"/>
      <c r="R603" s="253"/>
      <c r="S603" s="257"/>
      <c r="T603" s="253"/>
      <c r="U603" s="253"/>
      <c r="V603" s="258"/>
      <c r="W603" s="253"/>
      <c r="X603" s="259">
        <v>6</v>
      </c>
      <c r="Y603" s="257" t="s">
        <v>2658</v>
      </c>
      <c r="Z603" s="2497"/>
      <c r="AA603" s="252" t="s">
        <v>3631</v>
      </c>
      <c r="AB603" s="810"/>
      <c r="AC603" s="245">
        <f t="shared" si="45"/>
        <v>5</v>
      </c>
      <c r="AD603" s="817" t="s">
        <v>4849</v>
      </c>
      <c r="AE603" s="245" t="s">
        <v>1527</v>
      </c>
      <c r="AF603" s="817"/>
      <c r="AG603" s="817"/>
      <c r="AH603" s="817"/>
      <c r="AI603" s="817"/>
      <c r="AJ603" s="817" t="s">
        <v>6485</v>
      </c>
      <c r="AK603" s="2551">
        <v>16</v>
      </c>
      <c r="AL603" s="2551"/>
      <c r="AM603" s="52"/>
    </row>
    <row r="604" spans="1:39" s="222" customFormat="1" hidden="1">
      <c r="A604" s="236">
        <f t="shared" si="46"/>
        <v>19</v>
      </c>
      <c r="B604" s="1800" t="s">
        <v>16393</v>
      </c>
      <c r="C604" s="261" t="s">
        <v>16612</v>
      </c>
      <c r="D604" s="247" t="s">
        <v>6491</v>
      </c>
      <c r="E604" s="1627"/>
      <c r="F604" s="1637"/>
      <c r="G604" s="378" t="s">
        <v>6479</v>
      </c>
      <c r="H604" s="258" t="s">
        <v>16651</v>
      </c>
      <c r="I604" s="1011">
        <v>21470000</v>
      </c>
      <c r="J604" s="378"/>
      <c r="K604" s="1818"/>
      <c r="L604" s="264"/>
      <c r="M604" s="253"/>
      <c r="N604" s="254"/>
      <c r="O604" s="255"/>
      <c r="P604" s="255"/>
      <c r="Q604" s="256"/>
      <c r="R604" s="253"/>
      <c r="S604" s="257"/>
      <c r="T604" s="253"/>
      <c r="U604" s="253"/>
      <c r="V604" s="258"/>
      <c r="W604" s="253"/>
      <c r="X604" s="259">
        <v>2</v>
      </c>
      <c r="Y604" s="257" t="s">
        <v>2658</v>
      </c>
      <c r="Z604" s="2497"/>
      <c r="AA604" s="252" t="s">
        <v>3631</v>
      </c>
      <c r="AB604" s="810"/>
      <c r="AC604" s="245">
        <f t="shared" si="45"/>
        <v>5</v>
      </c>
      <c r="AD604" s="817" t="s">
        <v>4849</v>
      </c>
      <c r="AE604" s="245" t="s">
        <v>1527</v>
      </c>
      <c r="AF604" s="817"/>
      <c r="AG604" s="817"/>
      <c r="AH604" s="817"/>
      <c r="AI604" s="817"/>
      <c r="AJ604" s="817" t="s">
        <v>6483</v>
      </c>
      <c r="AK604" s="2551">
        <v>41</v>
      </c>
      <c r="AL604" s="2551"/>
      <c r="AM604" s="52"/>
    </row>
    <row r="605" spans="1:39" s="222" customFormat="1" hidden="1">
      <c r="A605" s="236">
        <f t="shared" si="46"/>
        <v>20</v>
      </c>
      <c r="B605" s="1800" t="s">
        <v>16394</v>
      </c>
      <c r="C605" s="261" t="s">
        <v>16612</v>
      </c>
      <c r="D605" s="247" t="s">
        <v>6491</v>
      </c>
      <c r="E605" s="1627"/>
      <c r="F605" s="1637"/>
      <c r="G605" s="378" t="s">
        <v>6479</v>
      </c>
      <c r="H605" s="258" t="s">
        <v>16651</v>
      </c>
      <c r="I605" s="1011">
        <v>21470000</v>
      </c>
      <c r="J605" s="378"/>
      <c r="K605" s="1818"/>
      <c r="L605" s="264"/>
      <c r="M605" s="253"/>
      <c r="N605" s="254"/>
      <c r="O605" s="255"/>
      <c r="P605" s="255"/>
      <c r="Q605" s="256"/>
      <c r="R605" s="253"/>
      <c r="S605" s="257"/>
      <c r="T605" s="253"/>
      <c r="U605" s="253"/>
      <c r="V605" s="258"/>
      <c r="W605" s="253"/>
      <c r="X605" s="259">
        <v>2</v>
      </c>
      <c r="Y605" s="257" t="s">
        <v>2658</v>
      </c>
      <c r="Z605" s="2497"/>
      <c r="AA605" s="252" t="s">
        <v>3631</v>
      </c>
      <c r="AB605" s="810"/>
      <c r="AC605" s="245">
        <f t="shared" si="45"/>
        <v>5</v>
      </c>
      <c r="AD605" s="817" t="s">
        <v>4849</v>
      </c>
      <c r="AE605" s="245" t="s">
        <v>1527</v>
      </c>
      <c r="AF605" s="817"/>
      <c r="AG605" s="817"/>
      <c r="AH605" s="817"/>
      <c r="AI605" s="817"/>
      <c r="AJ605" s="817" t="s">
        <v>6483</v>
      </c>
      <c r="AK605" s="2551">
        <v>41</v>
      </c>
      <c r="AL605" s="2551"/>
      <c r="AM605" s="52"/>
    </row>
    <row r="606" spans="1:39" s="222" customFormat="1" hidden="1">
      <c r="A606" s="236">
        <f t="shared" si="46"/>
        <v>21</v>
      </c>
      <c r="B606" s="1800" t="s">
        <v>16395</v>
      </c>
      <c r="C606" s="261" t="s">
        <v>16612</v>
      </c>
      <c r="D606" s="247" t="s">
        <v>6492</v>
      </c>
      <c r="E606" s="1627"/>
      <c r="F606" s="1637"/>
      <c r="G606" s="378" t="s">
        <v>6479</v>
      </c>
      <c r="H606" s="258" t="s">
        <v>16658</v>
      </c>
      <c r="I606" s="1011">
        <v>25650000</v>
      </c>
      <c r="J606" s="378"/>
      <c r="K606" s="1818"/>
      <c r="L606" s="264"/>
      <c r="M606" s="253"/>
      <c r="N606" s="254"/>
      <c r="O606" s="255"/>
      <c r="P606" s="255"/>
      <c r="Q606" s="256"/>
      <c r="R606" s="253"/>
      <c r="S606" s="257"/>
      <c r="T606" s="253"/>
      <c r="U606" s="253"/>
      <c r="V606" s="258"/>
      <c r="W606" s="253"/>
      <c r="X606" s="259">
        <v>3</v>
      </c>
      <c r="Y606" s="257" t="s">
        <v>2658</v>
      </c>
      <c r="Z606" s="2497"/>
      <c r="AA606" s="252" t="s">
        <v>3631</v>
      </c>
      <c r="AB606" s="810"/>
      <c r="AC606" s="245">
        <f t="shared" si="45"/>
        <v>5</v>
      </c>
      <c r="AD606" s="817" t="s">
        <v>4849</v>
      </c>
      <c r="AE606" s="245" t="s">
        <v>1527</v>
      </c>
      <c r="AF606" s="817"/>
      <c r="AG606" s="817"/>
      <c r="AH606" s="817"/>
      <c r="AI606" s="817"/>
      <c r="AJ606" s="817" t="s">
        <v>6493</v>
      </c>
      <c r="AK606" s="2551">
        <v>43</v>
      </c>
      <c r="AL606" s="2551"/>
      <c r="AM606" s="52"/>
    </row>
    <row r="607" spans="1:39" s="222" customFormat="1" hidden="1">
      <c r="A607" s="236">
        <f t="shared" si="46"/>
        <v>22</v>
      </c>
      <c r="B607" s="1800" t="s">
        <v>16396</v>
      </c>
      <c r="C607" s="261" t="s">
        <v>16612</v>
      </c>
      <c r="D607" s="247" t="s">
        <v>6492</v>
      </c>
      <c r="E607" s="1627"/>
      <c r="F607" s="1637"/>
      <c r="G607" s="378" t="s">
        <v>6479</v>
      </c>
      <c r="H607" s="258" t="s">
        <v>16659</v>
      </c>
      <c r="I607" s="1011">
        <v>27550000</v>
      </c>
      <c r="J607" s="378"/>
      <c r="K607" s="1818"/>
      <c r="L607" s="264"/>
      <c r="M607" s="253"/>
      <c r="N607" s="254"/>
      <c r="O607" s="255"/>
      <c r="P607" s="255"/>
      <c r="Q607" s="256"/>
      <c r="R607" s="253"/>
      <c r="S607" s="257"/>
      <c r="T607" s="253"/>
      <c r="U607" s="253"/>
      <c r="V607" s="258"/>
      <c r="W607" s="253"/>
      <c r="X607" s="259">
        <v>3</v>
      </c>
      <c r="Y607" s="257" t="s">
        <v>2658</v>
      </c>
      <c r="Z607" s="2497"/>
      <c r="AA607" s="252" t="s">
        <v>3631</v>
      </c>
      <c r="AB607" s="810"/>
      <c r="AC607" s="245">
        <f t="shared" si="45"/>
        <v>5</v>
      </c>
      <c r="AD607" s="817" t="s">
        <v>4849</v>
      </c>
      <c r="AE607" s="245" t="s">
        <v>1527</v>
      </c>
      <c r="AF607" s="817"/>
      <c r="AG607" s="817"/>
      <c r="AH607" s="817"/>
      <c r="AI607" s="817"/>
      <c r="AJ607" s="817" t="s">
        <v>6493</v>
      </c>
      <c r="AK607" s="2551">
        <v>43</v>
      </c>
      <c r="AL607" s="2551"/>
      <c r="AM607" s="52"/>
    </row>
    <row r="608" spans="1:39" s="222" customFormat="1" hidden="1">
      <c r="A608" s="236">
        <f t="shared" si="46"/>
        <v>23</v>
      </c>
      <c r="B608" s="1800" t="s">
        <v>16397</v>
      </c>
      <c r="C608" s="261" t="s">
        <v>16612</v>
      </c>
      <c r="D608" s="247" t="s">
        <v>6494</v>
      </c>
      <c r="E608" s="1627"/>
      <c r="F608" s="1637"/>
      <c r="G608" s="378" t="s">
        <v>6479</v>
      </c>
      <c r="H608" s="258" t="s">
        <v>16660</v>
      </c>
      <c r="I608" s="1011">
        <v>21850000</v>
      </c>
      <c r="J608" s="378"/>
      <c r="K608" s="1818"/>
      <c r="L608" s="264"/>
      <c r="M608" s="253"/>
      <c r="N608" s="254"/>
      <c r="O608" s="255"/>
      <c r="P608" s="255"/>
      <c r="Q608" s="256"/>
      <c r="R608" s="253"/>
      <c r="S608" s="257"/>
      <c r="T608" s="253"/>
      <c r="U608" s="253"/>
      <c r="V608" s="258"/>
      <c r="W608" s="253"/>
      <c r="X608" s="256" t="s">
        <v>5521</v>
      </c>
      <c r="Y608" s="257" t="s">
        <v>2658</v>
      </c>
      <c r="Z608" s="2497"/>
      <c r="AA608" s="252" t="s">
        <v>3631</v>
      </c>
      <c r="AB608" s="810"/>
      <c r="AC608" s="245">
        <f t="shared" si="45"/>
        <v>5</v>
      </c>
      <c r="AD608" s="817" t="s">
        <v>4849</v>
      </c>
      <c r="AE608" s="245" t="s">
        <v>1527</v>
      </c>
      <c r="AF608" s="817"/>
      <c r="AG608" s="817"/>
      <c r="AH608" s="817"/>
      <c r="AI608" s="817"/>
      <c r="AJ608" s="817" t="s">
        <v>6480</v>
      </c>
      <c r="AK608" s="2551">
        <v>51</v>
      </c>
      <c r="AL608" s="2551"/>
      <c r="AM608" s="52"/>
    </row>
    <row r="609" spans="1:39" s="222" customFormat="1" hidden="1">
      <c r="A609" s="236">
        <f t="shared" si="46"/>
        <v>24</v>
      </c>
      <c r="B609" s="1800" t="s">
        <v>16398</v>
      </c>
      <c r="C609" s="261" t="s">
        <v>16612</v>
      </c>
      <c r="D609" s="247" t="s">
        <v>6494</v>
      </c>
      <c r="E609" s="1627"/>
      <c r="F609" s="1637"/>
      <c r="G609" s="378" t="s">
        <v>6479</v>
      </c>
      <c r="H609" s="258" t="s">
        <v>16660</v>
      </c>
      <c r="I609" s="1011">
        <v>21850000</v>
      </c>
      <c r="J609" s="378"/>
      <c r="K609" s="1818"/>
      <c r="L609" s="264"/>
      <c r="M609" s="253"/>
      <c r="N609" s="254"/>
      <c r="O609" s="255"/>
      <c r="P609" s="255"/>
      <c r="Q609" s="256"/>
      <c r="R609" s="253"/>
      <c r="S609" s="257"/>
      <c r="T609" s="253"/>
      <c r="U609" s="253"/>
      <c r="V609" s="258"/>
      <c r="W609" s="253"/>
      <c r="X609" s="256" t="s">
        <v>5521</v>
      </c>
      <c r="Y609" s="257" t="s">
        <v>2658</v>
      </c>
      <c r="Z609" s="2497"/>
      <c r="AA609" s="252" t="s">
        <v>3631</v>
      </c>
      <c r="AB609" s="810"/>
      <c r="AC609" s="245">
        <f t="shared" si="45"/>
        <v>5</v>
      </c>
      <c r="AD609" s="817" t="s">
        <v>4849</v>
      </c>
      <c r="AE609" s="245" t="s">
        <v>1527</v>
      </c>
      <c r="AF609" s="817"/>
      <c r="AG609" s="817"/>
      <c r="AH609" s="817"/>
      <c r="AI609" s="817"/>
      <c r="AJ609" s="817" t="s">
        <v>6480</v>
      </c>
      <c r="AK609" s="2551">
        <v>51</v>
      </c>
      <c r="AL609" s="2551"/>
      <c r="AM609" s="52"/>
    </row>
    <row r="610" spans="1:39" s="222" customFormat="1" hidden="1">
      <c r="A610" s="236">
        <f t="shared" si="46"/>
        <v>25</v>
      </c>
      <c r="B610" s="1800" t="s">
        <v>16399</v>
      </c>
      <c r="C610" s="261" t="s">
        <v>16612</v>
      </c>
      <c r="D610" s="247" t="s">
        <v>6495</v>
      </c>
      <c r="E610" s="1627"/>
      <c r="F610" s="1637"/>
      <c r="G610" s="378" t="s">
        <v>6479</v>
      </c>
      <c r="H610" s="258" t="s">
        <v>16661</v>
      </c>
      <c r="I610" s="1011">
        <v>21375000</v>
      </c>
      <c r="J610" s="378"/>
      <c r="K610" s="1818"/>
      <c r="L610" s="264"/>
      <c r="M610" s="253"/>
      <c r="N610" s="254"/>
      <c r="O610" s="255"/>
      <c r="P610" s="255"/>
      <c r="Q610" s="256"/>
      <c r="R610" s="253"/>
      <c r="S610" s="257"/>
      <c r="T610" s="253"/>
      <c r="U610" s="253"/>
      <c r="V610" s="258"/>
      <c r="W610" s="253"/>
      <c r="X610" s="256" t="s">
        <v>5521</v>
      </c>
      <c r="Y610" s="257" t="s">
        <v>2658</v>
      </c>
      <c r="Z610" s="2497"/>
      <c r="AA610" s="252" t="s">
        <v>3631</v>
      </c>
      <c r="AB610" s="810"/>
      <c r="AC610" s="245">
        <f t="shared" si="45"/>
        <v>5</v>
      </c>
      <c r="AD610" s="817" t="s">
        <v>4849</v>
      </c>
      <c r="AE610" s="245" t="s">
        <v>1527</v>
      </c>
      <c r="AF610" s="817"/>
      <c r="AG610" s="817"/>
      <c r="AH610" s="817"/>
      <c r="AI610" s="817"/>
      <c r="AJ610" s="817" t="s">
        <v>6480</v>
      </c>
      <c r="AK610" s="2551">
        <v>61</v>
      </c>
      <c r="AL610" s="2551"/>
      <c r="AM610" s="52"/>
    </row>
    <row r="611" spans="1:39" s="222" customFormat="1" hidden="1">
      <c r="A611" s="236">
        <f t="shared" si="46"/>
        <v>26</v>
      </c>
      <c r="B611" s="1800" t="s">
        <v>16400</v>
      </c>
      <c r="C611" s="261" t="s">
        <v>16612</v>
      </c>
      <c r="D611" s="247" t="s">
        <v>6495</v>
      </c>
      <c r="E611" s="1627"/>
      <c r="F611" s="1637"/>
      <c r="G611" s="378" t="s">
        <v>6479</v>
      </c>
      <c r="H611" s="258" t="s">
        <v>16657</v>
      </c>
      <c r="I611" s="1011">
        <v>20425000</v>
      </c>
      <c r="J611" s="378"/>
      <c r="K611" s="1818"/>
      <c r="L611" s="264"/>
      <c r="M611" s="253"/>
      <c r="N611" s="254"/>
      <c r="O611" s="255"/>
      <c r="P611" s="255"/>
      <c r="Q611" s="256"/>
      <c r="R611" s="253"/>
      <c r="S611" s="257"/>
      <c r="T611" s="253"/>
      <c r="U611" s="253"/>
      <c r="V611" s="258"/>
      <c r="W611" s="253"/>
      <c r="X611" s="259">
        <v>1</v>
      </c>
      <c r="Y611" s="257" t="s">
        <v>2658</v>
      </c>
      <c r="Z611" s="2497"/>
      <c r="AA611" s="252" t="s">
        <v>3631</v>
      </c>
      <c r="AB611" s="810"/>
      <c r="AC611" s="245">
        <f t="shared" si="45"/>
        <v>5</v>
      </c>
      <c r="AD611" s="817" t="s">
        <v>4849</v>
      </c>
      <c r="AE611" s="245" t="s">
        <v>1527</v>
      </c>
      <c r="AF611" s="817"/>
      <c r="AG611" s="817"/>
      <c r="AH611" s="817"/>
      <c r="AI611" s="817"/>
      <c r="AJ611" s="817" t="s">
        <v>6496</v>
      </c>
      <c r="AK611" s="2551">
        <v>61</v>
      </c>
      <c r="AL611" s="2551"/>
      <c r="AM611" s="52"/>
    </row>
    <row r="612" spans="1:39" s="222" customFormat="1" hidden="1">
      <c r="A612" s="236">
        <f t="shared" si="46"/>
        <v>27</v>
      </c>
      <c r="B612" s="1800" t="s">
        <v>16401</v>
      </c>
      <c r="C612" s="261" t="s">
        <v>16612</v>
      </c>
      <c r="D612" s="247" t="s">
        <v>6497</v>
      </c>
      <c r="E612" s="1627"/>
      <c r="F612" s="1637"/>
      <c r="G612" s="378" t="s">
        <v>6479</v>
      </c>
      <c r="H612" s="258" t="s">
        <v>16657</v>
      </c>
      <c r="I612" s="1011">
        <v>20425000</v>
      </c>
      <c r="J612" s="378"/>
      <c r="K612" s="1818"/>
      <c r="L612" s="264"/>
      <c r="M612" s="253"/>
      <c r="N612" s="254"/>
      <c r="O612" s="255"/>
      <c r="P612" s="255"/>
      <c r="Q612" s="256"/>
      <c r="R612" s="253"/>
      <c r="S612" s="257"/>
      <c r="T612" s="253"/>
      <c r="U612" s="253"/>
      <c r="V612" s="258"/>
      <c r="W612" s="253"/>
      <c r="X612" s="259">
        <v>1</v>
      </c>
      <c r="Y612" s="257" t="s">
        <v>2658</v>
      </c>
      <c r="Z612" s="2497"/>
      <c r="AA612" s="252" t="s">
        <v>3631</v>
      </c>
      <c r="AB612" s="810"/>
      <c r="AC612" s="245">
        <f t="shared" si="45"/>
        <v>5</v>
      </c>
      <c r="AD612" s="817" t="s">
        <v>4849</v>
      </c>
      <c r="AE612" s="245" t="s">
        <v>1527</v>
      </c>
      <c r="AF612" s="817"/>
      <c r="AG612" s="817"/>
      <c r="AH612" s="817"/>
      <c r="AI612" s="817"/>
      <c r="AJ612" s="817" t="s">
        <v>6496</v>
      </c>
      <c r="AK612" s="2551">
        <v>63</v>
      </c>
      <c r="AL612" s="2551"/>
      <c r="AM612" s="52"/>
    </row>
    <row r="613" spans="1:39" hidden="1">
      <c r="A613" s="236">
        <f t="shared" si="46"/>
        <v>28</v>
      </c>
      <c r="B613" s="1800" t="s">
        <v>16402</v>
      </c>
      <c r="C613" s="261" t="s">
        <v>16612</v>
      </c>
      <c r="D613" s="247" t="s">
        <v>6497</v>
      </c>
      <c r="E613" s="1627"/>
      <c r="F613" s="1637"/>
      <c r="G613" s="378" t="s">
        <v>6479</v>
      </c>
      <c r="H613" s="258" t="s">
        <v>16657</v>
      </c>
      <c r="I613" s="1011">
        <v>20425000</v>
      </c>
      <c r="J613" s="378"/>
      <c r="K613" s="1818"/>
      <c r="L613" s="264"/>
      <c r="M613" s="253"/>
      <c r="N613" s="254"/>
      <c r="O613" s="255"/>
      <c r="P613" s="255"/>
      <c r="Q613" s="256"/>
      <c r="R613" s="253"/>
      <c r="S613" s="257"/>
      <c r="T613" s="253"/>
      <c r="U613" s="253"/>
      <c r="V613" s="258"/>
      <c r="W613" s="253"/>
      <c r="X613" s="259">
        <v>1</v>
      </c>
      <c r="Y613" s="257" t="s">
        <v>2658</v>
      </c>
      <c r="Z613" s="2497"/>
      <c r="AA613" s="252" t="s">
        <v>3631</v>
      </c>
      <c r="AB613" s="810"/>
      <c r="AC613" s="245">
        <f t="shared" si="45"/>
        <v>5</v>
      </c>
      <c r="AD613" s="817" t="s">
        <v>4849</v>
      </c>
      <c r="AE613" s="245" t="s">
        <v>1527</v>
      </c>
      <c r="AF613" s="817"/>
      <c r="AG613" s="817"/>
      <c r="AH613" s="817"/>
      <c r="AI613" s="817"/>
      <c r="AJ613" s="817" t="s">
        <v>6496</v>
      </c>
      <c r="AK613" s="2551">
        <v>63</v>
      </c>
      <c r="AL613" s="2551"/>
    </row>
    <row r="614" spans="1:39" hidden="1">
      <c r="A614" s="236">
        <v>0</v>
      </c>
      <c r="B614" s="250"/>
      <c r="C614" s="247"/>
      <c r="D614" s="247"/>
      <c r="E614" s="1637"/>
      <c r="F614" s="1637"/>
      <c r="G614" s="817"/>
      <c r="H614" s="245"/>
      <c r="I614" s="1010"/>
      <c r="J614" s="817"/>
      <c r="K614" s="239"/>
      <c r="L614" s="915"/>
      <c r="M614" s="240"/>
      <c r="N614" s="241"/>
      <c r="O614" s="242"/>
      <c r="P614" s="242"/>
      <c r="Q614" s="243"/>
      <c r="R614" s="240"/>
      <c r="S614" s="244"/>
      <c r="T614" s="240"/>
      <c r="U614" s="240"/>
      <c r="V614" s="245"/>
      <c r="W614" s="240"/>
      <c r="X614" s="246"/>
      <c r="Y614" s="244"/>
      <c r="Z614" s="2498"/>
      <c r="AA614" s="238"/>
      <c r="AB614" s="916"/>
      <c r="AC614" s="245"/>
      <c r="AD614" s="817"/>
      <c r="AE614" s="245"/>
      <c r="AF614" s="817"/>
      <c r="AG614" s="817"/>
      <c r="AH614" s="817"/>
      <c r="AI614" s="817"/>
      <c r="AJ614" s="817"/>
      <c r="AK614" s="2551"/>
      <c r="AL614" s="2551"/>
    </row>
    <row r="615" spans="1:39" s="249" customFormat="1" hidden="1">
      <c r="A615" s="2453" t="s">
        <v>6504</v>
      </c>
      <c r="B615" s="2572"/>
      <c r="C615" s="224"/>
      <c r="D615" s="224"/>
      <c r="E615" s="229"/>
      <c r="F615" s="1949"/>
      <c r="G615" s="1822"/>
      <c r="H615" s="229"/>
      <c r="I615" s="1832"/>
      <c r="J615" s="1822"/>
      <c r="K615" s="225"/>
      <c r="L615" s="225"/>
      <c r="M615" s="226"/>
      <c r="N615" s="227"/>
      <c r="O615" s="228"/>
      <c r="P615" s="228"/>
      <c r="Q615" s="229"/>
      <c r="R615" s="226"/>
      <c r="S615" s="230"/>
      <c r="T615" s="226"/>
      <c r="U615" s="226"/>
      <c r="V615" s="231"/>
      <c r="W615" s="226"/>
      <c r="X615" s="232"/>
      <c r="Y615" s="233"/>
      <c r="Z615" s="2494"/>
      <c r="AA615" s="224"/>
      <c r="AB615" s="235"/>
      <c r="AC615" s="231"/>
      <c r="AD615" s="816"/>
      <c r="AE615" s="231"/>
      <c r="AF615" s="816"/>
      <c r="AG615" s="816"/>
      <c r="AH615" s="816"/>
      <c r="AI615" s="816"/>
      <c r="AJ615" s="816"/>
      <c r="AK615" s="2551"/>
      <c r="AL615" s="2551"/>
      <c r="AM615" s="2551"/>
    </row>
    <row r="616" spans="1:39" s="249" customFormat="1" hidden="1">
      <c r="A616" s="236">
        <v>1</v>
      </c>
      <c r="B616" s="1800" t="s">
        <v>16403</v>
      </c>
      <c r="C616" s="268" t="s">
        <v>6504</v>
      </c>
      <c r="D616" s="252" t="s">
        <v>6504</v>
      </c>
      <c r="E616" s="1627" t="s">
        <v>19135</v>
      </c>
      <c r="F616" s="1627"/>
      <c r="G616" s="279" t="s">
        <v>6529</v>
      </c>
      <c r="H616" s="256"/>
      <c r="I616" s="1833"/>
      <c r="J616" s="279"/>
      <c r="K616" s="1818"/>
      <c r="L616" s="263"/>
      <c r="M616" s="253"/>
      <c r="N616" s="254"/>
      <c r="O616" s="255"/>
      <c r="P616" s="255"/>
      <c r="Q616" s="256"/>
      <c r="R616" s="253"/>
      <c r="S616" s="257"/>
      <c r="T616" s="253"/>
      <c r="U616" s="253"/>
      <c r="V616" s="258"/>
      <c r="W616" s="253" t="s">
        <v>6338</v>
      </c>
      <c r="X616" s="259" t="s">
        <v>6539</v>
      </c>
      <c r="Y616" s="260" t="s">
        <v>6531</v>
      </c>
      <c r="Z616" s="2495"/>
      <c r="AA616" s="252"/>
      <c r="AB616" s="810"/>
      <c r="AC616" s="245">
        <f t="shared" ref="AC616:AC641" si="47">IF(ISERROR(INDEX(data,MATCH(LEN(AE616),item,0),2))," ",INDEX(data,MATCH(LEN(AE616),item,0),2))</f>
        <v>5</v>
      </c>
      <c r="AD616" s="921" t="s">
        <v>4849</v>
      </c>
      <c r="AE616" s="253" t="s">
        <v>1527</v>
      </c>
      <c r="AF616" s="815"/>
      <c r="AG616" s="815"/>
      <c r="AH616" s="815"/>
      <c r="AI616" s="815"/>
      <c r="AJ616" s="358" t="s">
        <v>6545</v>
      </c>
      <c r="AK616" s="2551">
        <v>99</v>
      </c>
      <c r="AL616" s="2551"/>
      <c r="AM616" s="2551"/>
    </row>
    <row r="617" spans="1:39" s="249" customFormat="1" hidden="1">
      <c r="A617" s="236">
        <f>A616+1</f>
        <v>2</v>
      </c>
      <c r="B617" s="1800" t="s">
        <v>16404</v>
      </c>
      <c r="C617" s="268" t="s">
        <v>6552</v>
      </c>
      <c r="D617" s="252" t="s">
        <v>6504</v>
      </c>
      <c r="E617" s="1627" t="s">
        <v>19134</v>
      </c>
      <c r="F617" s="1627"/>
      <c r="G617" s="279" t="s">
        <v>6529</v>
      </c>
      <c r="H617" s="256"/>
      <c r="I617" s="1833"/>
      <c r="J617" s="279"/>
      <c r="K617" s="1818"/>
      <c r="L617" s="263"/>
      <c r="M617" s="253"/>
      <c r="N617" s="254"/>
      <c r="O617" s="255"/>
      <c r="P617" s="255"/>
      <c r="Q617" s="256"/>
      <c r="R617" s="253"/>
      <c r="S617" s="257"/>
      <c r="T617" s="253"/>
      <c r="U617" s="253"/>
      <c r="V617" s="258"/>
      <c r="W617" s="253" t="s">
        <v>6338</v>
      </c>
      <c r="X617" s="259">
        <v>2</v>
      </c>
      <c r="Y617" s="260" t="s">
        <v>6531</v>
      </c>
      <c r="Z617" s="2495"/>
      <c r="AA617" s="252"/>
      <c r="AB617" s="810"/>
      <c r="AC617" s="245">
        <f t="shared" si="47"/>
        <v>5</v>
      </c>
      <c r="AD617" s="921" t="s">
        <v>4849</v>
      </c>
      <c r="AE617" s="253" t="s">
        <v>1527</v>
      </c>
      <c r="AF617" s="815"/>
      <c r="AG617" s="815"/>
      <c r="AH617" s="815"/>
      <c r="AI617" s="815"/>
      <c r="AJ617" s="358" t="s">
        <v>6535</v>
      </c>
      <c r="AK617" s="2551">
        <v>99</v>
      </c>
      <c r="AL617" s="2551"/>
      <c r="AM617" s="2551"/>
    </row>
    <row r="618" spans="1:39" s="249" customFormat="1" hidden="1">
      <c r="A618" s="236">
        <f t="shared" ref="A618:A641" si="48">A617+1</f>
        <v>3</v>
      </c>
      <c r="B618" s="1800" t="s">
        <v>16405</v>
      </c>
      <c r="C618" s="268" t="s">
        <v>6552</v>
      </c>
      <c r="D618" s="252" t="s">
        <v>6504</v>
      </c>
      <c r="E618" s="1627" t="s">
        <v>19134</v>
      </c>
      <c r="F618" s="1627"/>
      <c r="G618" s="279" t="s">
        <v>6529</v>
      </c>
      <c r="H618" s="256"/>
      <c r="I618" s="1833"/>
      <c r="J618" s="279"/>
      <c r="K618" s="1818"/>
      <c r="L618" s="263"/>
      <c r="M618" s="253"/>
      <c r="N618" s="254"/>
      <c r="O618" s="255"/>
      <c r="P618" s="255"/>
      <c r="Q618" s="256"/>
      <c r="R618" s="253"/>
      <c r="S618" s="257"/>
      <c r="T618" s="253"/>
      <c r="U618" s="253"/>
      <c r="V618" s="258"/>
      <c r="W618" s="253" t="s">
        <v>6338</v>
      </c>
      <c r="X618" s="259">
        <v>2</v>
      </c>
      <c r="Y618" s="260" t="s">
        <v>6531</v>
      </c>
      <c r="Z618" s="2495"/>
      <c r="AA618" s="252"/>
      <c r="AB618" s="810"/>
      <c r="AC618" s="245">
        <f t="shared" si="47"/>
        <v>5</v>
      </c>
      <c r="AD618" s="921" t="s">
        <v>4849</v>
      </c>
      <c r="AE618" s="253" t="s">
        <v>1527</v>
      </c>
      <c r="AF618" s="815"/>
      <c r="AG618" s="815"/>
      <c r="AH618" s="815"/>
      <c r="AI618" s="815"/>
      <c r="AJ618" s="358" t="s">
        <v>6535</v>
      </c>
      <c r="AK618" s="2551">
        <v>99</v>
      </c>
      <c r="AL618" s="2551"/>
      <c r="AM618" s="2551"/>
    </row>
    <row r="619" spans="1:39" s="249" customFormat="1" hidden="1">
      <c r="A619" s="236">
        <f t="shared" si="48"/>
        <v>4</v>
      </c>
      <c r="B619" s="1800" t="s">
        <v>16406</v>
      </c>
      <c r="C619" s="268" t="s">
        <v>6551</v>
      </c>
      <c r="D619" s="252" t="s">
        <v>6504</v>
      </c>
      <c r="E619" s="1627" t="s">
        <v>19134</v>
      </c>
      <c r="F619" s="1627"/>
      <c r="G619" s="279" t="s">
        <v>6529</v>
      </c>
      <c r="H619" s="256"/>
      <c r="I619" s="1833"/>
      <c r="J619" s="279"/>
      <c r="K619" s="1818"/>
      <c r="L619" s="263"/>
      <c r="M619" s="253"/>
      <c r="N619" s="254"/>
      <c r="O619" s="255"/>
      <c r="P619" s="255"/>
      <c r="Q619" s="256"/>
      <c r="R619" s="253"/>
      <c r="S619" s="257"/>
      <c r="T619" s="253"/>
      <c r="U619" s="253"/>
      <c r="V619" s="258"/>
      <c r="W619" s="253" t="s">
        <v>6338</v>
      </c>
      <c r="X619" s="259">
        <v>2</v>
      </c>
      <c r="Y619" s="260" t="s">
        <v>6531</v>
      </c>
      <c r="Z619" s="2495"/>
      <c r="AA619" s="252"/>
      <c r="AB619" s="810"/>
      <c r="AC619" s="245">
        <f t="shared" si="47"/>
        <v>5</v>
      </c>
      <c r="AD619" s="921" t="s">
        <v>4849</v>
      </c>
      <c r="AE619" s="253" t="s">
        <v>1527</v>
      </c>
      <c r="AF619" s="815"/>
      <c r="AG619" s="815"/>
      <c r="AH619" s="815"/>
      <c r="AI619" s="815"/>
      <c r="AJ619" s="358" t="s">
        <v>6535</v>
      </c>
      <c r="AK619" s="2551">
        <v>99</v>
      </c>
      <c r="AL619" s="2551"/>
      <c r="AM619" s="2551"/>
    </row>
    <row r="620" spans="1:39" s="249" customFormat="1" hidden="1">
      <c r="A620" s="236">
        <f t="shared" si="48"/>
        <v>5</v>
      </c>
      <c r="B620" s="1800" t="s">
        <v>16407</v>
      </c>
      <c r="C620" s="268" t="s">
        <v>6551</v>
      </c>
      <c r="D620" s="252" t="s">
        <v>6504</v>
      </c>
      <c r="E620" s="1627" t="s">
        <v>19134</v>
      </c>
      <c r="F620" s="1627"/>
      <c r="G620" s="279" t="s">
        <v>6529</v>
      </c>
      <c r="H620" s="256"/>
      <c r="I620" s="1833"/>
      <c r="J620" s="279"/>
      <c r="K620" s="1818"/>
      <c r="L620" s="263"/>
      <c r="M620" s="253"/>
      <c r="N620" s="254"/>
      <c r="O620" s="255"/>
      <c r="P620" s="255"/>
      <c r="Q620" s="256"/>
      <c r="R620" s="253"/>
      <c r="S620" s="257"/>
      <c r="T620" s="253"/>
      <c r="U620" s="253"/>
      <c r="V620" s="258"/>
      <c r="W620" s="253" t="s">
        <v>6338</v>
      </c>
      <c r="X620" s="259">
        <v>2</v>
      </c>
      <c r="Y620" s="260" t="s">
        <v>6531</v>
      </c>
      <c r="Z620" s="2495"/>
      <c r="AA620" s="252"/>
      <c r="AB620" s="810"/>
      <c r="AC620" s="245">
        <f t="shared" si="47"/>
        <v>5</v>
      </c>
      <c r="AD620" s="921" t="s">
        <v>4849</v>
      </c>
      <c r="AE620" s="253" t="s">
        <v>1527</v>
      </c>
      <c r="AF620" s="815"/>
      <c r="AG620" s="815"/>
      <c r="AH620" s="815"/>
      <c r="AI620" s="815"/>
      <c r="AJ620" s="358" t="s">
        <v>6535</v>
      </c>
      <c r="AK620" s="2551">
        <v>99</v>
      </c>
      <c r="AL620" s="2551"/>
      <c r="AM620" s="2551"/>
    </row>
    <row r="621" spans="1:39" s="249" customFormat="1" hidden="1">
      <c r="A621" s="236">
        <f t="shared" si="48"/>
        <v>6</v>
      </c>
      <c r="B621" s="1800" t="s">
        <v>16408</v>
      </c>
      <c r="C621" s="268" t="s">
        <v>6552</v>
      </c>
      <c r="D621" s="252" t="s">
        <v>6504</v>
      </c>
      <c r="E621" s="1627" t="s">
        <v>19139</v>
      </c>
      <c r="F621" s="1627"/>
      <c r="G621" s="279" t="s">
        <v>6529</v>
      </c>
      <c r="H621" s="256"/>
      <c r="I621" s="1833"/>
      <c r="J621" s="279"/>
      <c r="K621" s="1818"/>
      <c r="L621" s="263"/>
      <c r="M621" s="253"/>
      <c r="N621" s="254"/>
      <c r="O621" s="255"/>
      <c r="P621" s="255"/>
      <c r="Q621" s="256"/>
      <c r="R621" s="253"/>
      <c r="S621" s="257"/>
      <c r="T621" s="253"/>
      <c r="U621" s="253"/>
      <c r="V621" s="258"/>
      <c r="W621" s="253" t="s">
        <v>6338</v>
      </c>
      <c r="X621" s="259" t="s">
        <v>6537</v>
      </c>
      <c r="Y621" s="260" t="s">
        <v>6531</v>
      </c>
      <c r="Z621" s="2495"/>
      <c r="AA621" s="252"/>
      <c r="AB621" s="810"/>
      <c r="AC621" s="245">
        <f t="shared" si="47"/>
        <v>5</v>
      </c>
      <c r="AD621" s="921" t="s">
        <v>4849</v>
      </c>
      <c r="AE621" s="253" t="s">
        <v>1527</v>
      </c>
      <c r="AF621" s="815"/>
      <c r="AG621" s="815"/>
      <c r="AH621" s="815"/>
      <c r="AI621" s="815"/>
      <c r="AJ621" s="358" t="s">
        <v>6538</v>
      </c>
      <c r="AK621" s="2551">
        <v>99</v>
      </c>
      <c r="AL621" s="2551"/>
      <c r="AM621" s="2551"/>
    </row>
    <row r="622" spans="1:39" s="249" customFormat="1" hidden="1">
      <c r="A622" s="236">
        <f t="shared" si="48"/>
        <v>7</v>
      </c>
      <c r="B622" s="1800" t="s">
        <v>16409</v>
      </c>
      <c r="C622" s="268" t="s">
        <v>6552</v>
      </c>
      <c r="D622" s="252" t="s">
        <v>6504</v>
      </c>
      <c r="E622" s="1627" t="s">
        <v>19137</v>
      </c>
      <c r="F622" s="1627"/>
      <c r="G622" s="279" t="s">
        <v>6529</v>
      </c>
      <c r="H622" s="256"/>
      <c r="I622" s="1833"/>
      <c r="J622" s="279"/>
      <c r="K622" s="1818"/>
      <c r="L622" s="263"/>
      <c r="M622" s="253"/>
      <c r="N622" s="254"/>
      <c r="O622" s="255"/>
      <c r="P622" s="255"/>
      <c r="Q622" s="256"/>
      <c r="R622" s="253"/>
      <c r="S622" s="257"/>
      <c r="T622" s="253"/>
      <c r="U622" s="253"/>
      <c r="V622" s="258"/>
      <c r="W622" s="253" t="s">
        <v>6338</v>
      </c>
      <c r="X622" s="259">
        <v>1</v>
      </c>
      <c r="Y622" s="260" t="s">
        <v>6531</v>
      </c>
      <c r="Z622" s="2495"/>
      <c r="AA622" s="252"/>
      <c r="AB622" s="810"/>
      <c r="AC622" s="245">
        <f t="shared" si="47"/>
        <v>5</v>
      </c>
      <c r="AD622" s="921" t="s">
        <v>4849</v>
      </c>
      <c r="AE622" s="253" t="s">
        <v>1527</v>
      </c>
      <c r="AF622" s="815"/>
      <c r="AG622" s="815"/>
      <c r="AH622" s="815"/>
      <c r="AI622" s="815"/>
      <c r="AJ622" s="358" t="s">
        <v>6536</v>
      </c>
      <c r="AK622" s="2551">
        <v>99</v>
      </c>
      <c r="AL622" s="2551"/>
      <c r="AM622" s="2551"/>
    </row>
    <row r="623" spans="1:39" s="249" customFormat="1" hidden="1">
      <c r="A623" s="236">
        <f t="shared" si="48"/>
        <v>8</v>
      </c>
      <c r="B623" s="1800" t="s">
        <v>16410</v>
      </c>
      <c r="C623" s="268" t="s">
        <v>6551</v>
      </c>
      <c r="D623" s="252" t="s">
        <v>6504</v>
      </c>
      <c r="E623" s="1627" t="s">
        <v>19136</v>
      </c>
      <c r="F623" s="1627"/>
      <c r="G623" s="279" t="s">
        <v>6529</v>
      </c>
      <c r="H623" s="256"/>
      <c r="I623" s="1833"/>
      <c r="J623" s="279"/>
      <c r="K623" s="1818"/>
      <c r="L623" s="263"/>
      <c r="M623" s="253"/>
      <c r="N623" s="254"/>
      <c r="O623" s="255"/>
      <c r="P623" s="255"/>
      <c r="Q623" s="256"/>
      <c r="R623" s="253"/>
      <c r="S623" s="257"/>
      <c r="T623" s="253"/>
      <c r="U623" s="253"/>
      <c r="V623" s="258"/>
      <c r="W623" s="253" t="s">
        <v>6338</v>
      </c>
      <c r="X623" s="259" t="s">
        <v>6546</v>
      </c>
      <c r="Y623" s="260" t="s">
        <v>6531</v>
      </c>
      <c r="Z623" s="2495"/>
      <c r="AA623" s="252"/>
      <c r="AB623" s="810"/>
      <c r="AC623" s="245">
        <f t="shared" si="47"/>
        <v>5</v>
      </c>
      <c r="AD623" s="921" t="s">
        <v>4849</v>
      </c>
      <c r="AE623" s="253" t="s">
        <v>1527</v>
      </c>
      <c r="AF623" s="815"/>
      <c r="AG623" s="815"/>
      <c r="AH623" s="815"/>
      <c r="AI623" s="815"/>
      <c r="AJ623" s="358" t="s">
        <v>6547</v>
      </c>
      <c r="AK623" s="2551">
        <v>99</v>
      </c>
      <c r="AL623" s="2551"/>
      <c r="AM623" s="2551"/>
    </row>
    <row r="624" spans="1:39" s="249" customFormat="1" hidden="1">
      <c r="A624" s="236">
        <f t="shared" si="48"/>
        <v>9</v>
      </c>
      <c r="B624" s="1800" t="s">
        <v>16411</v>
      </c>
      <c r="C624" s="268" t="s">
        <v>6551</v>
      </c>
      <c r="D624" s="252" t="s">
        <v>6504</v>
      </c>
      <c r="E624" s="1627" t="s">
        <v>19136</v>
      </c>
      <c r="F624" s="1627"/>
      <c r="G624" s="279" t="s">
        <v>6529</v>
      </c>
      <c r="H624" s="256"/>
      <c r="I624" s="1833"/>
      <c r="J624" s="279"/>
      <c r="K624" s="1818"/>
      <c r="L624" s="263"/>
      <c r="M624" s="253"/>
      <c r="N624" s="254"/>
      <c r="O624" s="255"/>
      <c r="P624" s="255"/>
      <c r="Q624" s="256"/>
      <c r="R624" s="253"/>
      <c r="S624" s="257"/>
      <c r="T624" s="253"/>
      <c r="U624" s="253"/>
      <c r="V624" s="258"/>
      <c r="W624" s="253" t="s">
        <v>6338</v>
      </c>
      <c r="X624" s="259" t="s">
        <v>6546</v>
      </c>
      <c r="Y624" s="260" t="s">
        <v>6531</v>
      </c>
      <c r="Z624" s="2495"/>
      <c r="AA624" s="252"/>
      <c r="AB624" s="810"/>
      <c r="AC624" s="245">
        <f t="shared" si="47"/>
        <v>5</v>
      </c>
      <c r="AD624" s="921" t="s">
        <v>4849</v>
      </c>
      <c r="AE624" s="253" t="s">
        <v>1527</v>
      </c>
      <c r="AF624" s="815"/>
      <c r="AG624" s="815"/>
      <c r="AH624" s="815"/>
      <c r="AI624" s="815"/>
      <c r="AJ624" s="358" t="s">
        <v>6547</v>
      </c>
      <c r="AK624" s="2551">
        <v>99</v>
      </c>
      <c r="AL624" s="2551"/>
      <c r="AM624" s="2551"/>
    </row>
    <row r="625" spans="1:39" s="249" customFormat="1" hidden="1">
      <c r="A625" s="236">
        <f t="shared" si="48"/>
        <v>10</v>
      </c>
      <c r="B625" s="1800" t="s">
        <v>16412</v>
      </c>
      <c r="C625" s="268" t="s">
        <v>6504</v>
      </c>
      <c r="D625" s="252" t="s">
        <v>6504</v>
      </c>
      <c r="E625" s="1627" t="s">
        <v>19136</v>
      </c>
      <c r="F625" s="1627"/>
      <c r="G625" s="279" t="s">
        <v>6529</v>
      </c>
      <c r="H625" s="256"/>
      <c r="I625" s="1833"/>
      <c r="J625" s="279"/>
      <c r="K625" s="1818"/>
      <c r="L625" s="263"/>
      <c r="M625" s="253"/>
      <c r="N625" s="254"/>
      <c r="O625" s="255"/>
      <c r="P625" s="255"/>
      <c r="Q625" s="256"/>
      <c r="R625" s="253"/>
      <c r="S625" s="257"/>
      <c r="T625" s="253"/>
      <c r="U625" s="253"/>
      <c r="V625" s="258"/>
      <c r="W625" s="253" t="s">
        <v>6338</v>
      </c>
      <c r="X625" s="259" t="s">
        <v>6546</v>
      </c>
      <c r="Y625" s="260" t="s">
        <v>6531</v>
      </c>
      <c r="Z625" s="2495"/>
      <c r="AA625" s="252"/>
      <c r="AB625" s="810"/>
      <c r="AC625" s="245">
        <f t="shared" si="47"/>
        <v>5</v>
      </c>
      <c r="AD625" s="921" t="s">
        <v>4849</v>
      </c>
      <c r="AE625" s="253" t="s">
        <v>1527</v>
      </c>
      <c r="AF625" s="815"/>
      <c r="AG625" s="815"/>
      <c r="AH625" s="815"/>
      <c r="AI625" s="815"/>
      <c r="AJ625" s="358" t="s">
        <v>6547</v>
      </c>
      <c r="AK625" s="2551">
        <v>99</v>
      </c>
      <c r="AL625" s="2551"/>
      <c r="AM625" s="2551"/>
    </row>
    <row r="626" spans="1:39" s="249" customFormat="1" hidden="1">
      <c r="A626" s="236">
        <f t="shared" si="48"/>
        <v>11</v>
      </c>
      <c r="B626" s="1800" t="s">
        <v>16413</v>
      </c>
      <c r="C626" s="268" t="s">
        <v>6504</v>
      </c>
      <c r="D626" s="252" t="s">
        <v>6504</v>
      </c>
      <c r="E626" s="1627" t="s">
        <v>19139</v>
      </c>
      <c r="F626" s="1627"/>
      <c r="G626" s="2892" t="s">
        <v>6529</v>
      </c>
      <c r="H626" s="256"/>
      <c r="I626" s="1833"/>
      <c r="J626" s="279"/>
      <c r="K626" s="1818"/>
      <c r="L626" s="263"/>
      <c r="M626" s="253"/>
      <c r="N626" s="254"/>
      <c r="O626" s="255"/>
      <c r="P626" s="255"/>
      <c r="Q626" s="256"/>
      <c r="R626" s="253"/>
      <c r="S626" s="257"/>
      <c r="T626" s="253"/>
      <c r="U626" s="253"/>
      <c r="V626" s="258"/>
      <c r="W626" s="253" t="s">
        <v>6338</v>
      </c>
      <c r="X626" s="259" t="s">
        <v>6543</v>
      </c>
      <c r="Y626" s="260" t="s">
        <v>6531</v>
      </c>
      <c r="Z626" s="2495"/>
      <c r="AA626" s="252"/>
      <c r="AB626" s="810"/>
      <c r="AC626" s="245">
        <f t="shared" si="47"/>
        <v>5</v>
      </c>
      <c r="AD626" s="921" t="s">
        <v>4849</v>
      </c>
      <c r="AE626" s="253" t="s">
        <v>1527</v>
      </c>
      <c r="AF626" s="815"/>
      <c r="AG626" s="815"/>
      <c r="AH626" s="815"/>
      <c r="AI626" s="815"/>
      <c r="AJ626" s="358" t="s">
        <v>6544</v>
      </c>
      <c r="AK626" s="2551">
        <v>99</v>
      </c>
      <c r="AL626" s="2551"/>
      <c r="AM626" s="2551"/>
    </row>
    <row r="627" spans="1:39" s="249" customFormat="1" hidden="1">
      <c r="A627" s="236">
        <f t="shared" si="48"/>
        <v>12</v>
      </c>
      <c r="B627" s="1800" t="s">
        <v>16414</v>
      </c>
      <c r="C627" s="268" t="s">
        <v>6504</v>
      </c>
      <c r="D627" s="252" t="s">
        <v>6504</v>
      </c>
      <c r="E627" s="1627" t="s">
        <v>19139</v>
      </c>
      <c r="F627" s="1627"/>
      <c r="G627" s="2892" t="s">
        <v>6529</v>
      </c>
      <c r="H627" s="256"/>
      <c r="I627" s="1833"/>
      <c r="J627" s="279"/>
      <c r="K627" s="1818"/>
      <c r="L627" s="263"/>
      <c r="M627" s="253"/>
      <c r="N627" s="254"/>
      <c r="O627" s="255"/>
      <c r="P627" s="255"/>
      <c r="Q627" s="256"/>
      <c r="R627" s="253"/>
      <c r="S627" s="257"/>
      <c r="T627" s="253"/>
      <c r="U627" s="253"/>
      <c r="V627" s="258"/>
      <c r="W627" s="253" t="s">
        <v>6338</v>
      </c>
      <c r="X627" s="259" t="s">
        <v>6537</v>
      </c>
      <c r="Y627" s="260" t="s">
        <v>6531</v>
      </c>
      <c r="Z627" s="2495"/>
      <c r="AA627" s="252"/>
      <c r="AB627" s="810"/>
      <c r="AC627" s="245">
        <f t="shared" si="47"/>
        <v>5</v>
      </c>
      <c r="AD627" s="921" t="s">
        <v>4849</v>
      </c>
      <c r="AE627" s="253" t="s">
        <v>1527</v>
      </c>
      <c r="AF627" s="815"/>
      <c r="AG627" s="815"/>
      <c r="AH627" s="815"/>
      <c r="AI627" s="815"/>
      <c r="AJ627" s="358" t="s">
        <v>6538</v>
      </c>
      <c r="AK627" s="2551">
        <v>99</v>
      </c>
      <c r="AL627" s="2551"/>
      <c r="AM627" s="2551"/>
    </row>
    <row r="628" spans="1:39" s="249" customFormat="1" hidden="1">
      <c r="A628" s="236">
        <f t="shared" si="48"/>
        <v>13</v>
      </c>
      <c r="B628" s="1800" t="s">
        <v>16415</v>
      </c>
      <c r="C628" s="268" t="s">
        <v>6504</v>
      </c>
      <c r="D628" s="252" t="s">
        <v>6504</v>
      </c>
      <c r="E628" s="1627" t="s">
        <v>19139</v>
      </c>
      <c r="F628" s="1627"/>
      <c r="G628" s="2892" t="s">
        <v>6529</v>
      </c>
      <c r="H628" s="256"/>
      <c r="I628" s="1833"/>
      <c r="J628" s="279"/>
      <c r="K628" s="1818"/>
      <c r="L628" s="263"/>
      <c r="M628" s="253"/>
      <c r="N628" s="254"/>
      <c r="O628" s="255"/>
      <c r="P628" s="255"/>
      <c r="Q628" s="256"/>
      <c r="R628" s="253"/>
      <c r="S628" s="257"/>
      <c r="T628" s="253"/>
      <c r="U628" s="253"/>
      <c r="V628" s="258"/>
      <c r="W628" s="253" t="s">
        <v>6338</v>
      </c>
      <c r="X628" s="259" t="s">
        <v>6537</v>
      </c>
      <c r="Y628" s="260" t="s">
        <v>6531</v>
      </c>
      <c r="Z628" s="2495"/>
      <c r="AA628" s="252"/>
      <c r="AB628" s="810"/>
      <c r="AC628" s="245">
        <f t="shared" si="47"/>
        <v>5</v>
      </c>
      <c r="AD628" s="921" t="s">
        <v>4849</v>
      </c>
      <c r="AE628" s="253" t="s">
        <v>1527</v>
      </c>
      <c r="AF628" s="815"/>
      <c r="AG628" s="815"/>
      <c r="AH628" s="815"/>
      <c r="AI628" s="815"/>
      <c r="AJ628" s="358" t="s">
        <v>6538</v>
      </c>
      <c r="AK628" s="2551">
        <v>99</v>
      </c>
      <c r="AL628" s="2551"/>
      <c r="AM628" s="2551"/>
    </row>
    <row r="629" spans="1:39" s="249" customFormat="1" hidden="1">
      <c r="A629" s="236">
        <f t="shared" si="48"/>
        <v>14</v>
      </c>
      <c r="B629" s="1800" t="s">
        <v>16416</v>
      </c>
      <c r="C629" s="268" t="s">
        <v>6504</v>
      </c>
      <c r="D629" s="252" t="s">
        <v>6504</v>
      </c>
      <c r="E629" s="1627" t="s">
        <v>19136</v>
      </c>
      <c r="F629" s="1627"/>
      <c r="G629" s="2892" t="s">
        <v>6529</v>
      </c>
      <c r="H629" s="256"/>
      <c r="I629" s="1833"/>
      <c r="J629" s="279"/>
      <c r="K629" s="1818"/>
      <c r="L629" s="263"/>
      <c r="M629" s="253"/>
      <c r="N629" s="254"/>
      <c r="O629" s="255"/>
      <c r="P629" s="255"/>
      <c r="Q629" s="256"/>
      <c r="R629" s="253"/>
      <c r="S629" s="257"/>
      <c r="T629" s="253"/>
      <c r="U629" s="253"/>
      <c r="V629" s="258"/>
      <c r="W629" s="253" t="s">
        <v>6338</v>
      </c>
      <c r="X629" s="259" t="s">
        <v>6546</v>
      </c>
      <c r="Y629" s="260" t="s">
        <v>6531</v>
      </c>
      <c r="Z629" s="2495"/>
      <c r="AA629" s="252"/>
      <c r="AB629" s="810"/>
      <c r="AC629" s="245">
        <f t="shared" si="47"/>
        <v>5</v>
      </c>
      <c r="AD629" s="921" t="s">
        <v>4849</v>
      </c>
      <c r="AE629" s="253" t="s">
        <v>1527</v>
      </c>
      <c r="AF629" s="815"/>
      <c r="AG629" s="815"/>
      <c r="AH629" s="815"/>
      <c r="AI629" s="815"/>
      <c r="AJ629" s="358" t="s">
        <v>6547</v>
      </c>
      <c r="AK629" s="2551">
        <v>99</v>
      </c>
      <c r="AL629" s="2551"/>
      <c r="AM629" s="2551"/>
    </row>
    <row r="630" spans="1:39" s="249" customFormat="1" hidden="1">
      <c r="A630" s="236">
        <f t="shared" si="48"/>
        <v>15</v>
      </c>
      <c r="B630" s="1800" t="s">
        <v>16417</v>
      </c>
      <c r="C630" s="268" t="s">
        <v>6552</v>
      </c>
      <c r="D630" s="252" t="s">
        <v>6504</v>
      </c>
      <c r="E630" s="1627" t="s">
        <v>19135</v>
      </c>
      <c r="F630" s="1627"/>
      <c r="G630" s="2892" t="s">
        <v>6529</v>
      </c>
      <c r="H630" s="256"/>
      <c r="I630" s="1833"/>
      <c r="J630" s="279"/>
      <c r="K630" s="1818"/>
      <c r="L630" s="263"/>
      <c r="M630" s="253"/>
      <c r="N630" s="254"/>
      <c r="O630" s="255"/>
      <c r="P630" s="255"/>
      <c r="Q630" s="256"/>
      <c r="R630" s="253"/>
      <c r="S630" s="257"/>
      <c r="T630" s="253"/>
      <c r="U630" s="253"/>
      <c r="V630" s="258"/>
      <c r="W630" s="253" t="s">
        <v>6338</v>
      </c>
      <c r="X630" s="259" t="s">
        <v>6539</v>
      </c>
      <c r="Y630" s="260" t="s">
        <v>6531</v>
      </c>
      <c r="Z630" s="2495"/>
      <c r="AA630" s="252"/>
      <c r="AB630" s="810"/>
      <c r="AC630" s="245">
        <f t="shared" si="47"/>
        <v>5</v>
      </c>
      <c r="AD630" s="921" t="s">
        <v>4849</v>
      </c>
      <c r="AE630" s="253" t="s">
        <v>1527</v>
      </c>
      <c r="AF630" s="815"/>
      <c r="AG630" s="815"/>
      <c r="AH630" s="815"/>
      <c r="AI630" s="815"/>
      <c r="AJ630" s="358" t="s">
        <v>6534</v>
      </c>
      <c r="AK630" s="2551">
        <v>99</v>
      </c>
      <c r="AL630" s="2551"/>
      <c r="AM630" s="2551"/>
    </row>
    <row r="631" spans="1:39" s="249" customFormat="1" hidden="1">
      <c r="A631" s="236">
        <f t="shared" si="48"/>
        <v>16</v>
      </c>
      <c r="B631" s="1800" t="s">
        <v>16418</v>
      </c>
      <c r="C631" s="268" t="s">
        <v>6552</v>
      </c>
      <c r="D631" s="252" t="s">
        <v>6504</v>
      </c>
      <c r="E631" s="1627" t="s">
        <v>19135</v>
      </c>
      <c r="F631" s="1627"/>
      <c r="G631" s="2892" t="s">
        <v>6529</v>
      </c>
      <c r="H631" s="256"/>
      <c r="I631" s="1833"/>
      <c r="J631" s="279"/>
      <c r="K631" s="1818"/>
      <c r="L631" s="263"/>
      <c r="M631" s="253"/>
      <c r="N631" s="254"/>
      <c r="O631" s="255"/>
      <c r="P631" s="255"/>
      <c r="Q631" s="256"/>
      <c r="R631" s="253"/>
      <c r="S631" s="257"/>
      <c r="T631" s="253"/>
      <c r="U631" s="253"/>
      <c r="V631" s="258"/>
      <c r="W631" s="253" t="s">
        <v>6338</v>
      </c>
      <c r="X631" s="259" t="s">
        <v>6539</v>
      </c>
      <c r="Y631" s="260" t="s">
        <v>6531</v>
      </c>
      <c r="Z631" s="2495"/>
      <c r="AA631" s="252"/>
      <c r="AB631" s="810"/>
      <c r="AC631" s="245">
        <f t="shared" si="47"/>
        <v>5</v>
      </c>
      <c r="AD631" s="921" t="s">
        <v>4849</v>
      </c>
      <c r="AE631" s="253" t="s">
        <v>1527</v>
      </c>
      <c r="AF631" s="815"/>
      <c r="AG631" s="815"/>
      <c r="AH631" s="815"/>
      <c r="AI631" s="815"/>
      <c r="AJ631" s="358" t="s">
        <v>6534</v>
      </c>
      <c r="AK631" s="2551">
        <v>99</v>
      </c>
      <c r="AL631" s="2551"/>
      <c r="AM631" s="2551"/>
    </row>
    <row r="632" spans="1:39" s="249" customFormat="1" hidden="1">
      <c r="A632" s="236">
        <f t="shared" si="48"/>
        <v>17</v>
      </c>
      <c r="B632" s="1800" t="s">
        <v>16419</v>
      </c>
      <c r="C632" s="268" t="s">
        <v>6551</v>
      </c>
      <c r="D632" s="252" t="s">
        <v>6504</v>
      </c>
      <c r="E632" s="1627" t="s">
        <v>19135</v>
      </c>
      <c r="F632" s="1627"/>
      <c r="G632" s="2892" t="s">
        <v>6529</v>
      </c>
      <c r="H632" s="256"/>
      <c r="I632" s="1833"/>
      <c r="J632" s="279"/>
      <c r="K632" s="1818"/>
      <c r="L632" s="263"/>
      <c r="M632" s="253"/>
      <c r="N632" s="254"/>
      <c r="O632" s="255"/>
      <c r="P632" s="255"/>
      <c r="Q632" s="256"/>
      <c r="R632" s="253"/>
      <c r="S632" s="257"/>
      <c r="T632" s="253"/>
      <c r="U632" s="253"/>
      <c r="V632" s="258"/>
      <c r="W632" s="253" t="s">
        <v>6338</v>
      </c>
      <c r="X632" s="259" t="s">
        <v>6539</v>
      </c>
      <c r="Y632" s="260" t="s">
        <v>6531</v>
      </c>
      <c r="Z632" s="2495"/>
      <c r="AA632" s="252"/>
      <c r="AB632" s="810"/>
      <c r="AC632" s="245">
        <f t="shared" si="47"/>
        <v>5</v>
      </c>
      <c r="AD632" s="921" t="s">
        <v>4849</v>
      </c>
      <c r="AE632" s="253" t="s">
        <v>1527</v>
      </c>
      <c r="AF632" s="815"/>
      <c r="AG632" s="815"/>
      <c r="AH632" s="815"/>
      <c r="AI632" s="815"/>
      <c r="AJ632" s="358" t="s">
        <v>6534</v>
      </c>
      <c r="AK632" s="2551">
        <v>99</v>
      </c>
      <c r="AL632" s="2551"/>
      <c r="AM632" s="2551"/>
    </row>
    <row r="633" spans="1:39" s="249" customFormat="1" hidden="1">
      <c r="A633" s="236">
        <f t="shared" si="48"/>
        <v>18</v>
      </c>
      <c r="B633" s="1800" t="s">
        <v>16420</v>
      </c>
      <c r="C633" s="268" t="s">
        <v>6551</v>
      </c>
      <c r="D633" s="252" t="s">
        <v>6504</v>
      </c>
      <c r="E633" s="1627" t="s">
        <v>19135</v>
      </c>
      <c r="F633" s="1627"/>
      <c r="G633" s="2892" t="s">
        <v>6529</v>
      </c>
      <c r="H633" s="256"/>
      <c r="I633" s="1833"/>
      <c r="J633" s="279"/>
      <c r="K633" s="1818"/>
      <c r="L633" s="263"/>
      <c r="M633" s="253"/>
      <c r="N633" s="254"/>
      <c r="O633" s="255"/>
      <c r="P633" s="255"/>
      <c r="Q633" s="256"/>
      <c r="R633" s="253"/>
      <c r="S633" s="257"/>
      <c r="T633" s="253"/>
      <c r="U633" s="253"/>
      <c r="V633" s="258"/>
      <c r="W633" s="253" t="s">
        <v>6338</v>
      </c>
      <c r="X633" s="259" t="s">
        <v>6539</v>
      </c>
      <c r="Y633" s="260" t="s">
        <v>6531</v>
      </c>
      <c r="Z633" s="2495"/>
      <c r="AA633" s="252"/>
      <c r="AB633" s="810"/>
      <c r="AC633" s="245">
        <f t="shared" si="47"/>
        <v>5</v>
      </c>
      <c r="AD633" s="921" t="s">
        <v>4849</v>
      </c>
      <c r="AE633" s="253" t="s">
        <v>1527</v>
      </c>
      <c r="AF633" s="815"/>
      <c r="AG633" s="815"/>
      <c r="AH633" s="815"/>
      <c r="AI633" s="815"/>
      <c r="AJ633" s="358" t="s">
        <v>6534</v>
      </c>
      <c r="AK633" s="2551">
        <v>99</v>
      </c>
      <c r="AL633" s="2551"/>
      <c r="AM633" s="2551"/>
    </row>
    <row r="634" spans="1:39" s="249" customFormat="1" hidden="1">
      <c r="A634" s="236">
        <f t="shared" si="48"/>
        <v>19</v>
      </c>
      <c r="B634" s="1800" t="s">
        <v>16421</v>
      </c>
      <c r="C634" s="268" t="s">
        <v>6552</v>
      </c>
      <c r="D634" s="252" t="s">
        <v>6504</v>
      </c>
      <c r="E634" s="1627" t="s">
        <v>19137</v>
      </c>
      <c r="F634" s="1627"/>
      <c r="G634" s="2892" t="s">
        <v>6529</v>
      </c>
      <c r="H634" s="256"/>
      <c r="I634" s="1833"/>
      <c r="J634" s="279"/>
      <c r="K634" s="1818"/>
      <c r="L634" s="263"/>
      <c r="M634" s="253"/>
      <c r="N634" s="254"/>
      <c r="O634" s="255"/>
      <c r="P634" s="255"/>
      <c r="Q634" s="256"/>
      <c r="R634" s="253"/>
      <c r="S634" s="257"/>
      <c r="T634" s="253"/>
      <c r="U634" s="253"/>
      <c r="V634" s="258"/>
      <c r="W634" s="253" t="s">
        <v>6338</v>
      </c>
      <c r="X634" s="259">
        <v>1</v>
      </c>
      <c r="Y634" s="260" t="s">
        <v>6531</v>
      </c>
      <c r="Z634" s="2495"/>
      <c r="AA634" s="252"/>
      <c r="AB634" s="810"/>
      <c r="AC634" s="245">
        <f t="shared" si="47"/>
        <v>5</v>
      </c>
      <c r="AD634" s="921" t="s">
        <v>4849</v>
      </c>
      <c r="AE634" s="253" t="s">
        <v>1527</v>
      </c>
      <c r="AF634" s="815"/>
      <c r="AG634" s="815"/>
      <c r="AH634" s="815"/>
      <c r="AI634" s="815"/>
      <c r="AJ634" s="358" t="s">
        <v>6530</v>
      </c>
      <c r="AK634" s="2551">
        <v>99</v>
      </c>
      <c r="AL634" s="2551"/>
      <c r="AM634" s="2551"/>
    </row>
    <row r="635" spans="1:39" s="249" customFormat="1" hidden="1">
      <c r="A635" s="236">
        <f t="shared" si="48"/>
        <v>20</v>
      </c>
      <c r="B635" s="1800" t="s">
        <v>16422</v>
      </c>
      <c r="C635" s="268" t="s">
        <v>6552</v>
      </c>
      <c r="D635" s="252" t="s">
        <v>6504</v>
      </c>
      <c r="E635" s="1627" t="s">
        <v>19138</v>
      </c>
      <c r="F635" s="1627"/>
      <c r="G635" s="2892" t="s">
        <v>6529</v>
      </c>
      <c r="H635" s="256"/>
      <c r="I635" s="1833"/>
      <c r="J635" s="279"/>
      <c r="K635" s="1818"/>
      <c r="L635" s="263"/>
      <c r="M635" s="253"/>
      <c r="N635" s="254"/>
      <c r="O635" s="255"/>
      <c r="P635" s="255"/>
      <c r="Q635" s="256"/>
      <c r="R635" s="253"/>
      <c r="S635" s="257"/>
      <c r="T635" s="253"/>
      <c r="U635" s="253"/>
      <c r="V635" s="258"/>
      <c r="W635" s="253" t="s">
        <v>6338</v>
      </c>
      <c r="X635" s="259" t="s">
        <v>6541</v>
      </c>
      <c r="Y635" s="260" t="s">
        <v>6531</v>
      </c>
      <c r="Z635" s="2495"/>
      <c r="AA635" s="252"/>
      <c r="AB635" s="810"/>
      <c r="AC635" s="245">
        <f t="shared" si="47"/>
        <v>5</v>
      </c>
      <c r="AD635" s="921" t="s">
        <v>4849</v>
      </c>
      <c r="AE635" s="253" t="s">
        <v>1527</v>
      </c>
      <c r="AF635" s="815"/>
      <c r="AG635" s="815"/>
      <c r="AH635" s="815"/>
      <c r="AI635" s="815"/>
      <c r="AJ635" s="358" t="s">
        <v>6542</v>
      </c>
      <c r="AK635" s="2551">
        <v>99</v>
      </c>
      <c r="AL635" s="2551"/>
      <c r="AM635" s="2551"/>
    </row>
    <row r="636" spans="1:39" s="249" customFormat="1" hidden="1">
      <c r="A636" s="236">
        <f t="shared" si="48"/>
        <v>21</v>
      </c>
      <c r="B636" s="1800" t="s">
        <v>16423</v>
      </c>
      <c r="C636" s="268" t="s">
        <v>6551</v>
      </c>
      <c r="D636" s="252" t="s">
        <v>6504</v>
      </c>
      <c r="E636" s="1627" t="s">
        <v>19136</v>
      </c>
      <c r="F636" s="1627"/>
      <c r="G636" s="2892" t="s">
        <v>6529</v>
      </c>
      <c r="H636" s="256"/>
      <c r="I636" s="1833"/>
      <c r="J636" s="279"/>
      <c r="K636" s="1818"/>
      <c r="L636" s="263"/>
      <c r="M636" s="253"/>
      <c r="N636" s="254"/>
      <c r="O636" s="255"/>
      <c r="P636" s="255"/>
      <c r="Q636" s="256"/>
      <c r="R636" s="253"/>
      <c r="S636" s="257"/>
      <c r="T636" s="253"/>
      <c r="U636" s="253"/>
      <c r="V636" s="258"/>
      <c r="W636" s="253" t="s">
        <v>6338</v>
      </c>
      <c r="X636" s="259" t="s">
        <v>6546</v>
      </c>
      <c r="Y636" s="260" t="s">
        <v>6531</v>
      </c>
      <c r="Z636" s="2495"/>
      <c r="AA636" s="252"/>
      <c r="AB636" s="810"/>
      <c r="AC636" s="245">
        <f t="shared" si="47"/>
        <v>5</v>
      </c>
      <c r="AD636" s="921" t="s">
        <v>4849</v>
      </c>
      <c r="AE636" s="253" t="s">
        <v>1527</v>
      </c>
      <c r="AF636" s="815"/>
      <c r="AG636" s="815"/>
      <c r="AH636" s="815"/>
      <c r="AI636" s="815"/>
      <c r="AJ636" s="358" t="s">
        <v>6547</v>
      </c>
      <c r="AK636" s="2551">
        <v>99</v>
      </c>
      <c r="AL636" s="2551"/>
      <c r="AM636" s="2551"/>
    </row>
    <row r="637" spans="1:39" s="249" customFormat="1" hidden="1">
      <c r="A637" s="236">
        <f t="shared" si="48"/>
        <v>22</v>
      </c>
      <c r="B637" s="1800" t="s">
        <v>16424</v>
      </c>
      <c r="C637" s="268" t="s">
        <v>6551</v>
      </c>
      <c r="D637" s="252" t="s">
        <v>6504</v>
      </c>
      <c r="E637" s="1627" t="s">
        <v>19138</v>
      </c>
      <c r="F637" s="1627"/>
      <c r="G637" s="2892" t="s">
        <v>6529</v>
      </c>
      <c r="H637" s="256"/>
      <c r="I637" s="1833"/>
      <c r="J637" s="279"/>
      <c r="K637" s="1818"/>
      <c r="L637" s="263"/>
      <c r="M637" s="253"/>
      <c r="N637" s="254"/>
      <c r="O637" s="255"/>
      <c r="P637" s="255"/>
      <c r="Q637" s="256"/>
      <c r="R637" s="253"/>
      <c r="S637" s="257"/>
      <c r="T637" s="253"/>
      <c r="U637" s="253"/>
      <c r="V637" s="258"/>
      <c r="W637" s="253" t="s">
        <v>6338</v>
      </c>
      <c r="X637" s="259" t="s">
        <v>6541</v>
      </c>
      <c r="Y637" s="260" t="s">
        <v>6531</v>
      </c>
      <c r="Z637" s="2495"/>
      <c r="AA637" s="252"/>
      <c r="AB637" s="810"/>
      <c r="AC637" s="245">
        <f t="shared" si="47"/>
        <v>5</v>
      </c>
      <c r="AD637" s="921" t="s">
        <v>4849</v>
      </c>
      <c r="AE637" s="253" t="s">
        <v>1527</v>
      </c>
      <c r="AF637" s="815"/>
      <c r="AG637" s="815"/>
      <c r="AH637" s="815"/>
      <c r="AI637" s="815"/>
      <c r="AJ637" s="358" t="s">
        <v>6542</v>
      </c>
      <c r="AK637" s="2551">
        <v>99</v>
      </c>
      <c r="AL637" s="2551"/>
      <c r="AM637" s="2551"/>
    </row>
    <row r="638" spans="1:39" s="249" customFormat="1" hidden="1">
      <c r="A638" s="236">
        <f t="shared" si="48"/>
        <v>23</v>
      </c>
      <c r="B638" s="1800" t="s">
        <v>16425</v>
      </c>
      <c r="C638" s="268" t="s">
        <v>6565</v>
      </c>
      <c r="D638" s="252" t="s">
        <v>6504</v>
      </c>
      <c r="E638" s="1627"/>
      <c r="F638" s="1627"/>
      <c r="G638" s="2892"/>
      <c r="H638" s="256"/>
      <c r="I638" s="1833"/>
      <c r="J638" s="279"/>
      <c r="K638" s="1818"/>
      <c r="L638" s="263"/>
      <c r="M638" s="253"/>
      <c r="N638" s="254"/>
      <c r="O638" s="255"/>
      <c r="P638" s="255"/>
      <c r="Q638" s="256"/>
      <c r="R638" s="253"/>
      <c r="S638" s="257"/>
      <c r="T638" s="253"/>
      <c r="U638" s="253"/>
      <c r="V638" s="258"/>
      <c r="W638" s="253" t="s">
        <v>4559</v>
      </c>
      <c r="X638" s="259"/>
      <c r="Y638" s="260"/>
      <c r="Z638" s="2495"/>
      <c r="AA638" s="252"/>
      <c r="AB638" s="810"/>
      <c r="AC638" s="245">
        <f t="shared" si="47"/>
        <v>5</v>
      </c>
      <c r="AD638" s="921" t="s">
        <v>4849</v>
      </c>
      <c r="AE638" s="253" t="s">
        <v>1527</v>
      </c>
      <c r="AF638" s="815"/>
      <c r="AG638" s="815"/>
      <c r="AH638" s="815"/>
      <c r="AI638" s="815"/>
      <c r="AJ638" s="358"/>
      <c r="AK638" s="2551">
        <v>99</v>
      </c>
      <c r="AL638" s="2551"/>
      <c r="AM638" s="2551"/>
    </row>
    <row r="639" spans="1:39" s="249" customFormat="1" hidden="1">
      <c r="A639" s="236">
        <f t="shared" si="48"/>
        <v>24</v>
      </c>
      <c r="B639" s="1800" t="s">
        <v>16426</v>
      </c>
      <c r="C639" s="268" t="s">
        <v>6566</v>
      </c>
      <c r="D639" s="252" t="s">
        <v>6504</v>
      </c>
      <c r="E639" s="1627"/>
      <c r="F639" s="1627"/>
      <c r="G639" s="2892"/>
      <c r="H639" s="256"/>
      <c r="I639" s="1833"/>
      <c r="J639" s="279"/>
      <c r="K639" s="1818"/>
      <c r="L639" s="263"/>
      <c r="M639" s="253"/>
      <c r="N639" s="254"/>
      <c r="O639" s="255"/>
      <c r="P639" s="255"/>
      <c r="Q639" s="256"/>
      <c r="R639" s="253"/>
      <c r="S639" s="257"/>
      <c r="T639" s="253"/>
      <c r="U639" s="253"/>
      <c r="V639" s="258"/>
      <c r="W639" s="253" t="s">
        <v>4559</v>
      </c>
      <c r="X639" s="259"/>
      <c r="Y639" s="260"/>
      <c r="Z639" s="2495"/>
      <c r="AA639" s="252"/>
      <c r="AB639" s="810"/>
      <c r="AC639" s="245">
        <f t="shared" si="47"/>
        <v>5</v>
      </c>
      <c r="AD639" s="921" t="s">
        <v>4849</v>
      </c>
      <c r="AE639" s="253" t="s">
        <v>1527</v>
      </c>
      <c r="AF639" s="815"/>
      <c r="AG639" s="815"/>
      <c r="AH639" s="815"/>
      <c r="AI639" s="815"/>
      <c r="AJ639" s="358"/>
      <c r="AK639" s="2551">
        <v>99</v>
      </c>
      <c r="AL639" s="2551"/>
      <c r="AM639" s="2551"/>
    </row>
    <row r="640" spans="1:39" s="249" customFormat="1" hidden="1">
      <c r="A640" s="236">
        <f t="shared" si="48"/>
        <v>25</v>
      </c>
      <c r="B640" s="1800" t="s">
        <v>16427</v>
      </c>
      <c r="C640" s="268" t="s">
        <v>6567</v>
      </c>
      <c r="D640" s="252" t="s">
        <v>6504</v>
      </c>
      <c r="E640" s="1627"/>
      <c r="F640" s="1627"/>
      <c r="G640" s="2892"/>
      <c r="H640" s="256"/>
      <c r="I640" s="1833"/>
      <c r="J640" s="279"/>
      <c r="K640" s="1818"/>
      <c r="L640" s="263"/>
      <c r="M640" s="253"/>
      <c r="N640" s="254"/>
      <c r="O640" s="255"/>
      <c r="P640" s="255"/>
      <c r="Q640" s="256"/>
      <c r="R640" s="253"/>
      <c r="S640" s="257"/>
      <c r="T640" s="253"/>
      <c r="U640" s="253"/>
      <c r="V640" s="258"/>
      <c r="W640" s="253" t="s">
        <v>4559</v>
      </c>
      <c r="X640" s="259"/>
      <c r="Y640" s="260"/>
      <c r="Z640" s="2495"/>
      <c r="AA640" s="252"/>
      <c r="AB640" s="810"/>
      <c r="AC640" s="245">
        <f t="shared" si="47"/>
        <v>5</v>
      </c>
      <c r="AD640" s="921" t="s">
        <v>4849</v>
      </c>
      <c r="AE640" s="253" t="s">
        <v>1527</v>
      </c>
      <c r="AF640" s="815"/>
      <c r="AG640" s="815"/>
      <c r="AH640" s="815"/>
      <c r="AI640" s="815"/>
      <c r="AJ640" s="358"/>
      <c r="AK640" s="2551">
        <v>99</v>
      </c>
      <c r="AL640" s="2551"/>
      <c r="AM640" s="2551"/>
    </row>
    <row r="641" spans="1:39" s="249" customFormat="1" hidden="1">
      <c r="A641" s="236">
        <f t="shared" si="48"/>
        <v>26</v>
      </c>
      <c r="B641" s="1800" t="s">
        <v>16428</v>
      </c>
      <c r="C641" s="268" t="s">
        <v>6568</v>
      </c>
      <c r="D641" s="252" t="s">
        <v>6504</v>
      </c>
      <c r="E641" s="1627"/>
      <c r="F641" s="1627"/>
      <c r="G641" s="2892"/>
      <c r="H641" s="256"/>
      <c r="I641" s="1833"/>
      <c r="J641" s="279"/>
      <c r="K641" s="1818"/>
      <c r="L641" s="263"/>
      <c r="M641" s="253"/>
      <c r="N641" s="254"/>
      <c r="O641" s="255"/>
      <c r="P641" s="255"/>
      <c r="Q641" s="256"/>
      <c r="R641" s="253"/>
      <c r="S641" s="257"/>
      <c r="T641" s="253"/>
      <c r="U641" s="253"/>
      <c r="V641" s="258"/>
      <c r="W641" s="253" t="s">
        <v>4559</v>
      </c>
      <c r="X641" s="259"/>
      <c r="Y641" s="260"/>
      <c r="Z641" s="2495"/>
      <c r="AA641" s="252"/>
      <c r="AB641" s="810"/>
      <c r="AC641" s="245">
        <f t="shared" si="47"/>
        <v>5</v>
      </c>
      <c r="AD641" s="921" t="s">
        <v>4849</v>
      </c>
      <c r="AE641" s="253" t="s">
        <v>1527</v>
      </c>
      <c r="AF641" s="815"/>
      <c r="AG641" s="815"/>
      <c r="AH641" s="815"/>
      <c r="AI641" s="815"/>
      <c r="AJ641" s="358"/>
      <c r="AK641" s="2551">
        <v>99</v>
      </c>
      <c r="AL641" s="2551"/>
      <c r="AM641" s="2551"/>
    </row>
    <row r="642" spans="1:39" s="249" customFormat="1" hidden="1">
      <c r="A642" s="236">
        <v>0</v>
      </c>
      <c r="B642" s="250"/>
      <c r="C642" s="302"/>
      <c r="D642" s="238"/>
      <c r="E642" s="1637"/>
      <c r="F642" s="1637"/>
      <c r="G642" s="2893"/>
      <c r="H642" s="243"/>
      <c r="I642" s="1831"/>
      <c r="J642" s="1821"/>
      <c r="K642" s="239"/>
      <c r="L642" s="1620"/>
      <c r="M642" s="240"/>
      <c r="N642" s="241"/>
      <c r="O642" s="242"/>
      <c r="P642" s="242"/>
      <c r="Q642" s="243"/>
      <c r="R642" s="240"/>
      <c r="S642" s="244"/>
      <c r="T642" s="240"/>
      <c r="U642" s="240"/>
      <c r="V642" s="245"/>
      <c r="W642" s="240"/>
      <c r="X642" s="246"/>
      <c r="Y642" s="237"/>
      <c r="Z642" s="2496"/>
      <c r="AA642" s="238"/>
      <c r="AB642" s="916"/>
      <c r="AC642" s="245"/>
      <c r="AD642" s="921"/>
      <c r="AE642" s="240"/>
      <c r="AF642" s="1621"/>
      <c r="AG642" s="1621"/>
      <c r="AH642" s="1621"/>
      <c r="AI642" s="1621"/>
      <c r="AJ642" s="921"/>
      <c r="AK642" s="2551"/>
      <c r="AL642" s="2551"/>
      <c r="AM642" s="2551"/>
    </row>
    <row r="643" spans="1:39" s="249" customFormat="1" hidden="1">
      <c r="A643" s="2452" t="s">
        <v>13046</v>
      </c>
      <c r="B643" s="2572"/>
      <c r="C643" s="224"/>
      <c r="D643" s="224"/>
      <c r="E643" s="229"/>
      <c r="F643" s="229"/>
      <c r="G643" s="2891"/>
      <c r="H643" s="229"/>
      <c r="I643" s="1832"/>
      <c r="J643" s="1822"/>
      <c r="K643" s="225"/>
      <c r="L643" s="225"/>
      <c r="M643" s="226"/>
      <c r="N643" s="227"/>
      <c r="O643" s="228"/>
      <c r="P643" s="228"/>
      <c r="Q643" s="229"/>
      <c r="R643" s="226"/>
      <c r="S643" s="230"/>
      <c r="T643" s="226"/>
      <c r="U643" s="226"/>
      <c r="V643" s="231"/>
      <c r="W643" s="226"/>
      <c r="X643" s="232"/>
      <c r="Y643" s="233"/>
      <c r="Z643" s="2494"/>
      <c r="AA643" s="224"/>
      <c r="AB643" s="235"/>
      <c r="AC643" s="231"/>
      <c r="AD643" s="816"/>
      <c r="AE643" s="231"/>
      <c r="AF643" s="816"/>
      <c r="AG643" s="816"/>
      <c r="AH643" s="816"/>
      <c r="AI643" s="816"/>
      <c r="AJ643" s="816"/>
      <c r="AK643" s="2551"/>
      <c r="AL643" s="2551"/>
      <c r="AM643" s="2551"/>
    </row>
    <row r="644" spans="1:39" s="249" customFormat="1" hidden="1">
      <c r="A644" s="24">
        <v>1</v>
      </c>
      <c r="B644" s="1794" t="s">
        <v>16429</v>
      </c>
      <c r="C644" s="28" t="s">
        <v>3175</v>
      </c>
      <c r="D644" s="44" t="s">
        <v>1104</v>
      </c>
      <c r="E644" s="166" t="s">
        <v>13330</v>
      </c>
      <c r="F644" s="166"/>
      <c r="G644" s="165" t="s">
        <v>3581</v>
      </c>
      <c r="H644" s="29" t="s">
        <v>16613</v>
      </c>
      <c r="I644" s="1825">
        <v>44781250</v>
      </c>
      <c r="J644" s="192"/>
      <c r="K644" s="164" t="s">
        <v>537</v>
      </c>
      <c r="L644" s="181">
        <v>40</v>
      </c>
      <c r="M644" s="184">
        <v>4.6500000000000004</v>
      </c>
      <c r="N644" s="34" t="s">
        <v>2524</v>
      </c>
      <c r="O644" s="175">
        <v>12427</v>
      </c>
      <c r="P644" s="29" t="s">
        <v>818</v>
      </c>
      <c r="Q644" s="181">
        <v>840</v>
      </c>
      <c r="R644" s="34" t="s">
        <v>2524</v>
      </c>
      <c r="S644" s="181">
        <v>1.03</v>
      </c>
      <c r="T644" s="181">
        <v>4.5199999999999996</v>
      </c>
      <c r="U644" s="181" t="s">
        <v>2667</v>
      </c>
      <c r="V644" s="181">
        <v>3</v>
      </c>
      <c r="W644" s="29" t="s">
        <v>3867</v>
      </c>
      <c r="X644" s="181">
        <v>2</v>
      </c>
      <c r="Y644" s="192" t="s">
        <v>2658</v>
      </c>
      <c r="Z644" s="2477"/>
      <c r="AA644" s="44" t="s">
        <v>272</v>
      </c>
      <c r="AB644" s="28"/>
      <c r="AC644" s="348" t="str">
        <f t="shared" ref="AC644:AC659" si="49">IF(ISERROR(INDEX(data,MATCH(LEN(AE644),item,0),2))," ",INDEX(data,MATCH(LEN(AE644),item,0),2))</f>
        <v xml:space="preserve"> </v>
      </c>
      <c r="AD644" s="28"/>
      <c r="AE644" s="331"/>
      <c r="AF644" s="2158"/>
      <c r="AG644" s="2158"/>
      <c r="AH644" s="2158"/>
      <c r="AI644" s="2158"/>
      <c r="AJ644" s="2552"/>
      <c r="AK644" s="2551">
        <v>41</v>
      </c>
      <c r="AL644" s="2551"/>
      <c r="AM644" s="2551"/>
    </row>
    <row r="645" spans="1:39" s="249" customFormat="1" hidden="1">
      <c r="A645" s="24">
        <f t="shared" ref="A645:A663" si="50">A644+1</f>
        <v>2</v>
      </c>
      <c r="B645" s="1794" t="s">
        <v>16430</v>
      </c>
      <c r="C645" s="28" t="s">
        <v>3243</v>
      </c>
      <c r="D645" s="44" t="s">
        <v>381</v>
      </c>
      <c r="E645" s="29" t="s">
        <v>6337</v>
      </c>
      <c r="F645" s="29"/>
      <c r="G645" s="165" t="s">
        <v>3581</v>
      </c>
      <c r="H645" s="29" t="s">
        <v>16614</v>
      </c>
      <c r="I645" s="1825">
        <v>111781250</v>
      </c>
      <c r="J645" s="192"/>
      <c r="K645" s="164" t="s">
        <v>3884</v>
      </c>
      <c r="L645" s="181">
        <v>40</v>
      </c>
      <c r="M645" s="173">
        <v>39</v>
      </c>
      <c r="N645" s="175">
        <v>14260</v>
      </c>
      <c r="O645" s="175">
        <v>0</v>
      </c>
      <c r="P645" s="29" t="s">
        <v>2528</v>
      </c>
      <c r="Q645" s="181">
        <v>4.22</v>
      </c>
      <c r="R645" s="181">
        <v>2.08</v>
      </c>
      <c r="S645" s="181">
        <v>38.9</v>
      </c>
      <c r="T645" s="181">
        <v>42</v>
      </c>
      <c r="U645" s="181" t="s">
        <v>2657</v>
      </c>
      <c r="V645" s="181">
        <v>2</v>
      </c>
      <c r="W645" s="29" t="s">
        <v>3867</v>
      </c>
      <c r="X645" s="186">
        <v>4</v>
      </c>
      <c r="Y645" s="192" t="s">
        <v>2661</v>
      </c>
      <c r="Z645" s="2477"/>
      <c r="AA645" s="44" t="s">
        <v>272</v>
      </c>
      <c r="AB645" s="28"/>
      <c r="AC645" s="348" t="str">
        <f t="shared" si="49"/>
        <v xml:space="preserve"> </v>
      </c>
      <c r="AD645" s="28"/>
      <c r="AE645" s="333"/>
      <c r="AF645" s="2158"/>
      <c r="AG645" s="2158"/>
      <c r="AH645" s="2158"/>
      <c r="AI645" s="2158"/>
      <c r="AJ645" s="2552"/>
      <c r="AK645" s="2551">
        <v>41</v>
      </c>
      <c r="AL645" s="2551"/>
      <c r="AM645" s="2551"/>
    </row>
    <row r="646" spans="1:39" s="249" customFormat="1" hidden="1">
      <c r="A646" s="24">
        <f t="shared" si="50"/>
        <v>3</v>
      </c>
      <c r="B646" s="1794" t="s">
        <v>16431</v>
      </c>
      <c r="C646" s="28" t="s">
        <v>3176</v>
      </c>
      <c r="D646" s="44" t="s">
        <v>1104</v>
      </c>
      <c r="E646" s="166" t="s">
        <v>13330</v>
      </c>
      <c r="F646" s="166"/>
      <c r="G646" s="165" t="s">
        <v>3581</v>
      </c>
      <c r="H646" s="29" t="s">
        <v>16615</v>
      </c>
      <c r="I646" s="1825">
        <v>42281250</v>
      </c>
      <c r="J646" s="192"/>
      <c r="K646" s="164" t="s">
        <v>4208</v>
      </c>
      <c r="L646" s="181">
        <v>40</v>
      </c>
      <c r="M646" s="184">
        <v>3.28</v>
      </c>
      <c r="N646" s="175">
        <v>30460</v>
      </c>
      <c r="O646" s="175">
        <v>18030</v>
      </c>
      <c r="P646" s="29" t="s">
        <v>818</v>
      </c>
      <c r="Q646" s="181">
        <v>807</v>
      </c>
      <c r="R646" s="34" t="s">
        <v>2524</v>
      </c>
      <c r="S646" s="181">
        <v>0.53</v>
      </c>
      <c r="T646" s="181">
        <v>3.85</v>
      </c>
      <c r="U646" s="181" t="s">
        <v>4792</v>
      </c>
      <c r="V646" s="181">
        <v>3</v>
      </c>
      <c r="W646" s="29" t="s">
        <v>3867</v>
      </c>
      <c r="X646" s="186">
        <v>3</v>
      </c>
      <c r="Y646" s="192" t="s">
        <v>2658</v>
      </c>
      <c r="Z646" s="2477"/>
      <c r="AA646" s="44" t="s">
        <v>272</v>
      </c>
      <c r="AB646" s="28"/>
      <c r="AC646" s="348" t="str">
        <f t="shared" si="49"/>
        <v xml:space="preserve"> </v>
      </c>
      <c r="AD646" s="28"/>
      <c r="AE646" s="331"/>
      <c r="AF646" s="2158"/>
      <c r="AG646" s="2158"/>
      <c r="AH646" s="2158"/>
      <c r="AI646" s="2158"/>
      <c r="AJ646" s="2552"/>
      <c r="AK646" s="2551">
        <v>41</v>
      </c>
      <c r="AL646" s="2551"/>
      <c r="AM646" s="2551"/>
    </row>
    <row r="647" spans="1:39" s="249" customFormat="1" hidden="1">
      <c r="A647" s="24">
        <f t="shared" si="50"/>
        <v>4</v>
      </c>
      <c r="B647" s="1794" t="s">
        <v>16432</v>
      </c>
      <c r="C647" s="28" t="s">
        <v>207</v>
      </c>
      <c r="D647" s="44" t="s">
        <v>3842</v>
      </c>
      <c r="E647" s="166" t="s">
        <v>13330</v>
      </c>
      <c r="F647" s="166"/>
      <c r="G647" s="165" t="s">
        <v>3581</v>
      </c>
      <c r="H647" s="29" t="s">
        <v>16616</v>
      </c>
      <c r="I647" s="1825">
        <v>28781250</v>
      </c>
      <c r="J647" s="192"/>
      <c r="K647" s="164" t="s">
        <v>3884</v>
      </c>
      <c r="L647" s="181">
        <v>20</v>
      </c>
      <c r="M647" s="173">
        <v>2.2999999999999998</v>
      </c>
      <c r="N647" s="34" t="s">
        <v>2524</v>
      </c>
      <c r="O647" s="175">
        <v>327</v>
      </c>
      <c r="P647" s="29" t="s">
        <v>2528</v>
      </c>
      <c r="Q647" s="181">
        <v>0.44</v>
      </c>
      <c r="R647" s="181">
        <v>2.87</v>
      </c>
      <c r="S647" s="181">
        <v>0.3</v>
      </c>
      <c r="T647" s="181">
        <v>2.8</v>
      </c>
      <c r="U647" s="181" t="s">
        <v>4792</v>
      </c>
      <c r="V647" s="181">
        <v>2</v>
      </c>
      <c r="W647" s="29" t="s">
        <v>3867</v>
      </c>
      <c r="X647" s="186">
        <v>1.5</v>
      </c>
      <c r="Y647" s="192" t="s">
        <v>2658</v>
      </c>
      <c r="Z647" s="2477"/>
      <c r="AA647" s="44" t="s">
        <v>272</v>
      </c>
      <c r="AB647" s="28"/>
      <c r="AC647" s="348" t="str">
        <f t="shared" si="49"/>
        <v xml:space="preserve"> </v>
      </c>
      <c r="AD647" s="28"/>
      <c r="AE647" s="331"/>
      <c r="AF647" s="2158"/>
      <c r="AG647" s="2158"/>
      <c r="AH647" s="2158"/>
      <c r="AI647" s="2158"/>
      <c r="AJ647" s="2552"/>
      <c r="AK647" s="2551">
        <v>41</v>
      </c>
      <c r="AL647" s="2551"/>
      <c r="AM647" s="2551"/>
    </row>
    <row r="648" spans="1:39" s="249" customFormat="1" hidden="1">
      <c r="A648" s="24">
        <f t="shared" si="50"/>
        <v>5</v>
      </c>
      <c r="B648" s="1794" t="s">
        <v>16433</v>
      </c>
      <c r="C648" s="28" t="s">
        <v>13338</v>
      </c>
      <c r="D648" s="44" t="s">
        <v>13342</v>
      </c>
      <c r="E648" s="29" t="s">
        <v>6337</v>
      </c>
      <c r="F648" s="29"/>
      <c r="G648" s="165" t="s">
        <v>3581</v>
      </c>
      <c r="H648" s="29" t="s">
        <v>16617</v>
      </c>
      <c r="I648" s="1825">
        <v>126281250</v>
      </c>
      <c r="J648" s="192"/>
      <c r="K648" s="164" t="s">
        <v>3890</v>
      </c>
      <c r="L648" s="181">
        <v>125</v>
      </c>
      <c r="M648" s="173">
        <v>40</v>
      </c>
      <c r="N648" s="34" t="s">
        <v>2524</v>
      </c>
      <c r="O648" s="175">
        <v>60918</v>
      </c>
      <c r="P648" s="29" t="s">
        <v>818</v>
      </c>
      <c r="Q648" s="181">
        <v>718</v>
      </c>
      <c r="R648" s="34" t="s">
        <v>2524</v>
      </c>
      <c r="S648" s="181">
        <v>35.5</v>
      </c>
      <c r="T648" s="181">
        <v>40</v>
      </c>
      <c r="U648" s="181" t="s">
        <v>2670</v>
      </c>
      <c r="V648" s="181">
        <v>5</v>
      </c>
      <c r="W648" s="29" t="s">
        <v>3867</v>
      </c>
      <c r="X648" s="186">
        <v>3</v>
      </c>
      <c r="Y648" s="192" t="s">
        <v>2661</v>
      </c>
      <c r="Z648" s="2477"/>
      <c r="AA648" s="44" t="s">
        <v>272</v>
      </c>
      <c r="AB648" s="28"/>
      <c r="AC648" s="348">
        <f t="shared" si="49"/>
        <v>5</v>
      </c>
      <c r="AD648" s="28" t="s">
        <v>690</v>
      </c>
      <c r="AE648" s="331" t="s">
        <v>1527</v>
      </c>
      <c r="AF648" s="2158"/>
      <c r="AG648" s="2158"/>
      <c r="AH648" s="2158"/>
      <c r="AI648" s="2158"/>
      <c r="AJ648" s="2552"/>
      <c r="AK648" s="2551">
        <v>41</v>
      </c>
      <c r="AL648" s="2551"/>
      <c r="AM648" s="2551"/>
    </row>
    <row r="649" spans="1:39" s="249" customFormat="1" hidden="1">
      <c r="A649" s="24">
        <f t="shared" si="50"/>
        <v>6</v>
      </c>
      <c r="B649" s="1794" t="s">
        <v>16434</v>
      </c>
      <c r="C649" s="28" t="s">
        <v>3141</v>
      </c>
      <c r="D649" s="44" t="s">
        <v>2784</v>
      </c>
      <c r="E649" s="29" t="s">
        <v>2863</v>
      </c>
      <c r="F649" s="29"/>
      <c r="G649" s="165" t="s">
        <v>3581</v>
      </c>
      <c r="H649" s="29" t="s">
        <v>16618</v>
      </c>
      <c r="I649" s="1825">
        <v>118781250</v>
      </c>
      <c r="J649" s="192"/>
      <c r="K649" s="164" t="s">
        <v>4205</v>
      </c>
      <c r="L649" s="181">
        <v>204</v>
      </c>
      <c r="M649" s="173">
        <v>15.5</v>
      </c>
      <c r="N649" s="34" t="s">
        <v>2524</v>
      </c>
      <c r="O649" s="175">
        <v>2450</v>
      </c>
      <c r="P649" s="29" t="s">
        <v>818</v>
      </c>
      <c r="Q649" s="181">
        <v>7.67</v>
      </c>
      <c r="R649" s="181">
        <v>18.02</v>
      </c>
      <c r="S649" s="181">
        <v>0.5</v>
      </c>
      <c r="T649" s="181">
        <v>18</v>
      </c>
      <c r="U649" s="181" t="s">
        <v>2668</v>
      </c>
      <c r="V649" s="181">
        <v>3</v>
      </c>
      <c r="W649" s="29" t="s">
        <v>3867</v>
      </c>
      <c r="X649" s="186">
        <v>3</v>
      </c>
      <c r="Y649" s="192" t="s">
        <v>2662</v>
      </c>
      <c r="Z649" s="2477"/>
      <c r="AA649" s="44" t="s">
        <v>272</v>
      </c>
      <c r="AB649" s="28"/>
      <c r="AC649" s="348" t="str">
        <f t="shared" si="49"/>
        <v xml:space="preserve"> </v>
      </c>
      <c r="AD649" s="28"/>
      <c r="AE649" s="331"/>
      <c r="AF649" s="2158"/>
      <c r="AG649" s="2158"/>
      <c r="AH649" s="2158"/>
      <c r="AI649" s="2158"/>
      <c r="AJ649" s="2552"/>
      <c r="AK649" s="2551">
        <v>41</v>
      </c>
      <c r="AL649" s="2551"/>
      <c r="AM649" s="2551"/>
    </row>
    <row r="650" spans="1:39" s="249" customFormat="1" hidden="1">
      <c r="A650" s="24">
        <f t="shared" si="50"/>
        <v>7</v>
      </c>
      <c r="B650" s="1794" t="s">
        <v>16435</v>
      </c>
      <c r="C650" s="28" t="s">
        <v>3177</v>
      </c>
      <c r="D650" s="44" t="s">
        <v>1104</v>
      </c>
      <c r="E650" s="166" t="s">
        <v>13330</v>
      </c>
      <c r="F650" s="166"/>
      <c r="G650" s="165" t="s">
        <v>3581</v>
      </c>
      <c r="H650" s="29" t="s">
        <v>16619</v>
      </c>
      <c r="I650" s="1825">
        <v>78281250</v>
      </c>
      <c r="J650" s="192"/>
      <c r="K650" s="164" t="s">
        <v>539</v>
      </c>
      <c r="L650" s="181">
        <v>62</v>
      </c>
      <c r="M650" s="173">
        <v>3.3</v>
      </c>
      <c r="N650" s="34" t="s">
        <v>2524</v>
      </c>
      <c r="O650" s="175">
        <v>31664</v>
      </c>
      <c r="P650" s="29" t="s">
        <v>818</v>
      </c>
      <c r="Q650" s="181">
        <v>790</v>
      </c>
      <c r="R650" s="34" t="s">
        <v>2524</v>
      </c>
      <c r="S650" s="181">
        <v>0.3</v>
      </c>
      <c r="T650" s="181">
        <v>4.5</v>
      </c>
      <c r="U650" s="181" t="s">
        <v>2667</v>
      </c>
      <c r="V650" s="181">
        <v>5</v>
      </c>
      <c r="W650" s="29" t="s">
        <v>3867</v>
      </c>
      <c r="X650" s="186">
        <v>4</v>
      </c>
      <c r="Y650" s="192" t="s">
        <v>2658</v>
      </c>
      <c r="Z650" s="2477"/>
      <c r="AA650" s="44" t="s">
        <v>272</v>
      </c>
      <c r="AB650" s="28"/>
      <c r="AC650" s="348" t="str">
        <f t="shared" si="49"/>
        <v xml:space="preserve"> </v>
      </c>
      <c r="AD650" s="28"/>
      <c r="AE650" s="331"/>
      <c r="AF650" s="2158"/>
      <c r="AG650" s="2158"/>
      <c r="AH650" s="2158"/>
      <c r="AI650" s="2158"/>
      <c r="AJ650" s="2552"/>
      <c r="AK650" s="2551">
        <v>41</v>
      </c>
      <c r="AL650" s="2551"/>
      <c r="AM650" s="2551"/>
    </row>
    <row r="651" spans="1:39" hidden="1">
      <c r="A651" s="24">
        <f t="shared" si="50"/>
        <v>8</v>
      </c>
      <c r="B651" s="1794" t="s">
        <v>16436</v>
      </c>
      <c r="C651" s="28" t="s">
        <v>13341</v>
      </c>
      <c r="D651" s="44" t="s">
        <v>2722</v>
      </c>
      <c r="E651" s="29" t="s">
        <v>6302</v>
      </c>
      <c r="F651" s="29"/>
      <c r="G651" s="165" t="s">
        <v>3581</v>
      </c>
      <c r="H651" s="29" t="s">
        <v>16620</v>
      </c>
      <c r="I651" s="1825">
        <v>53281250</v>
      </c>
      <c r="J651" s="192"/>
      <c r="K651" s="164" t="s">
        <v>4271</v>
      </c>
      <c r="L651" s="181">
        <v>45</v>
      </c>
      <c r="M651" s="173">
        <v>41.6</v>
      </c>
      <c r="N651" s="34" t="s">
        <v>2524</v>
      </c>
      <c r="O651" s="175">
        <v>4709</v>
      </c>
      <c r="P651" s="29" t="s">
        <v>2528</v>
      </c>
      <c r="Q651" s="181">
        <v>3.09</v>
      </c>
      <c r="R651" s="181">
        <v>2.08</v>
      </c>
      <c r="S651" s="181">
        <v>1.6</v>
      </c>
      <c r="T651" s="181">
        <v>42</v>
      </c>
      <c r="U651" s="181" t="s">
        <v>2657</v>
      </c>
      <c r="V651" s="181">
        <v>3</v>
      </c>
      <c r="W651" s="29" t="s">
        <v>3867</v>
      </c>
      <c r="X651" s="186">
        <v>1.5</v>
      </c>
      <c r="Y651" s="192" t="s">
        <v>2661</v>
      </c>
      <c r="Z651" s="2477"/>
      <c r="AA651" s="44" t="s">
        <v>272</v>
      </c>
      <c r="AB651" s="28"/>
      <c r="AC651" s="348" t="str">
        <f t="shared" si="49"/>
        <v xml:space="preserve"> </v>
      </c>
      <c r="AD651" s="28"/>
      <c r="AE651" s="331"/>
      <c r="AF651" s="2158"/>
      <c r="AG651" s="2158"/>
      <c r="AH651" s="2158"/>
      <c r="AI651" s="2158"/>
      <c r="AJ651" s="2552"/>
      <c r="AK651" s="2551">
        <v>41</v>
      </c>
      <c r="AL651" s="2551"/>
    </row>
    <row r="652" spans="1:39" s="249" customFormat="1" hidden="1">
      <c r="A652" s="24">
        <f t="shared" si="50"/>
        <v>9</v>
      </c>
      <c r="B652" s="1794" t="s">
        <v>16437</v>
      </c>
      <c r="C652" s="28" t="s">
        <v>208</v>
      </c>
      <c r="D652" s="44" t="s">
        <v>4754</v>
      </c>
      <c r="E652" s="166" t="s">
        <v>13330</v>
      </c>
      <c r="F652" s="166"/>
      <c r="G652" s="165" t="s">
        <v>3581</v>
      </c>
      <c r="H652" s="29" t="s">
        <v>16621</v>
      </c>
      <c r="I652" s="1825">
        <v>26781250</v>
      </c>
      <c r="J652" s="192"/>
      <c r="K652" s="164" t="s">
        <v>3884</v>
      </c>
      <c r="L652" s="181">
        <v>129</v>
      </c>
      <c r="M652" s="173">
        <v>4.5</v>
      </c>
      <c r="N652" s="34" t="s">
        <v>2524</v>
      </c>
      <c r="O652" s="175">
        <v>323</v>
      </c>
      <c r="P652" s="29" t="s">
        <v>2528</v>
      </c>
      <c r="Q652" s="181">
        <v>1.1000000000000001</v>
      </c>
      <c r="R652" s="181">
        <v>2.99</v>
      </c>
      <c r="S652" s="181">
        <v>1.2</v>
      </c>
      <c r="T652" s="181">
        <v>4.5</v>
      </c>
      <c r="U652" s="181" t="s">
        <v>2667</v>
      </c>
      <c r="V652" s="181">
        <v>2</v>
      </c>
      <c r="W652" s="29" t="s">
        <v>3867</v>
      </c>
      <c r="X652" s="186">
        <v>1</v>
      </c>
      <c r="Y652" s="192" t="s">
        <v>2658</v>
      </c>
      <c r="Z652" s="2477"/>
      <c r="AA652" s="44" t="s">
        <v>272</v>
      </c>
      <c r="AB652" s="28"/>
      <c r="AC652" s="348" t="str">
        <f t="shared" si="49"/>
        <v xml:space="preserve"> </v>
      </c>
      <c r="AD652" s="28"/>
      <c r="AE652" s="331"/>
      <c r="AF652" s="2158"/>
      <c r="AG652" s="2158"/>
      <c r="AH652" s="2158"/>
      <c r="AI652" s="2158"/>
      <c r="AJ652" s="2552"/>
      <c r="AK652" s="2551">
        <v>41</v>
      </c>
      <c r="AL652" s="2551"/>
      <c r="AM652" s="2551"/>
    </row>
    <row r="653" spans="1:39" s="983" customFormat="1" hidden="1">
      <c r="A653" s="24">
        <f t="shared" si="50"/>
        <v>10</v>
      </c>
      <c r="B653" s="1794" t="s">
        <v>16438</v>
      </c>
      <c r="C653" s="28" t="s">
        <v>3652</v>
      </c>
      <c r="D653" s="44" t="s">
        <v>1430</v>
      </c>
      <c r="E653" s="29" t="s">
        <v>13332</v>
      </c>
      <c r="F653" s="29"/>
      <c r="G653" s="165" t="s">
        <v>3581</v>
      </c>
      <c r="H653" s="29" t="s">
        <v>16622</v>
      </c>
      <c r="I653" s="1825">
        <v>41781250</v>
      </c>
      <c r="J653" s="192">
        <v>339</v>
      </c>
      <c r="K653" s="165" t="s">
        <v>3891</v>
      </c>
      <c r="L653" s="181">
        <v>40</v>
      </c>
      <c r="M653" s="173">
        <v>39</v>
      </c>
      <c r="N653" s="175">
        <v>3280</v>
      </c>
      <c r="O653" s="175">
        <v>1640</v>
      </c>
      <c r="P653" s="29" t="s">
        <v>818</v>
      </c>
      <c r="Q653" s="181">
        <v>833</v>
      </c>
      <c r="R653" s="34" t="s">
        <v>2524</v>
      </c>
      <c r="S653" s="181">
        <v>34.5</v>
      </c>
      <c r="T653" s="181">
        <v>39</v>
      </c>
      <c r="U653" s="181" t="s">
        <v>2670</v>
      </c>
      <c r="V653" s="181">
        <v>1</v>
      </c>
      <c r="W653" s="29" t="s">
        <v>3867</v>
      </c>
      <c r="X653" s="186">
        <v>1</v>
      </c>
      <c r="Y653" s="192" t="s">
        <v>2661</v>
      </c>
      <c r="Z653" s="2477"/>
      <c r="AA653" s="44" t="s">
        <v>272</v>
      </c>
      <c r="AB653" s="28"/>
      <c r="AC653" s="348" t="str">
        <f t="shared" si="49"/>
        <v xml:space="preserve"> </v>
      </c>
      <c r="AD653" s="28"/>
      <c r="AE653" s="331"/>
      <c r="AF653" s="2158"/>
      <c r="AG653" s="2158"/>
      <c r="AH653" s="2158"/>
      <c r="AI653" s="2158"/>
      <c r="AJ653" s="2552"/>
      <c r="AK653" s="2551">
        <v>41</v>
      </c>
      <c r="AL653" s="2551"/>
      <c r="AM653" s="52"/>
    </row>
    <row r="654" spans="1:39" s="983" customFormat="1" hidden="1">
      <c r="A654" s="24">
        <f t="shared" si="50"/>
        <v>11</v>
      </c>
      <c r="B654" s="1799" t="s">
        <v>16439</v>
      </c>
      <c r="C654" s="169" t="s">
        <v>13335</v>
      </c>
      <c r="D654" s="155" t="s">
        <v>13342</v>
      </c>
      <c r="E654" s="195" t="s">
        <v>13331</v>
      </c>
      <c r="F654" s="195"/>
      <c r="G654" s="165" t="s">
        <v>3581</v>
      </c>
      <c r="H654" s="162" t="s">
        <v>16623</v>
      </c>
      <c r="I654" s="1827">
        <v>84281250</v>
      </c>
      <c r="J654" s="203"/>
      <c r="K654" s="196" t="s">
        <v>540</v>
      </c>
      <c r="L654" s="182">
        <v>56</v>
      </c>
      <c r="M654" s="174">
        <v>44.7</v>
      </c>
      <c r="N654" s="178">
        <v>34.200000000000003</v>
      </c>
      <c r="O654" s="175">
        <v>0</v>
      </c>
      <c r="P654" s="29" t="s">
        <v>739</v>
      </c>
      <c r="Q654" s="182">
        <v>802</v>
      </c>
      <c r="R654" s="200" t="s">
        <v>2524</v>
      </c>
      <c r="S654" s="182">
        <v>41.6</v>
      </c>
      <c r="T654" s="182">
        <v>45.1</v>
      </c>
      <c r="U654" s="182" t="s">
        <v>2670</v>
      </c>
      <c r="V654" s="182">
        <v>2</v>
      </c>
      <c r="W654" s="29" t="s">
        <v>3867</v>
      </c>
      <c r="X654" s="188">
        <v>2</v>
      </c>
      <c r="Y654" s="203" t="s">
        <v>2661</v>
      </c>
      <c r="Z654" s="2479"/>
      <c r="AA654" s="155" t="s">
        <v>273</v>
      </c>
      <c r="AB654" s="169"/>
      <c r="AC654" s="348" t="str">
        <f t="shared" si="49"/>
        <v xml:space="preserve"> </v>
      </c>
      <c r="AD654" s="169"/>
      <c r="AE654" s="335"/>
      <c r="AF654" s="2158"/>
      <c r="AG654" s="2158"/>
      <c r="AH654" s="2158"/>
      <c r="AI654" s="2158"/>
      <c r="AJ654" s="2552"/>
      <c r="AK654" s="2551">
        <v>41</v>
      </c>
      <c r="AL654" s="2551"/>
      <c r="AM654" s="52"/>
    </row>
    <row r="655" spans="1:39" hidden="1">
      <c r="A655" s="24">
        <f t="shared" si="50"/>
        <v>12</v>
      </c>
      <c r="B655" s="1794" t="s">
        <v>16440</v>
      </c>
      <c r="C655" s="28" t="s">
        <v>13336</v>
      </c>
      <c r="D655" s="44" t="s">
        <v>13343</v>
      </c>
      <c r="E655" s="29" t="s">
        <v>6337</v>
      </c>
      <c r="F655" s="29"/>
      <c r="G655" s="165" t="s">
        <v>3581</v>
      </c>
      <c r="H655" s="29" t="s">
        <v>16624</v>
      </c>
      <c r="I655" s="1825">
        <v>181781250</v>
      </c>
      <c r="J655" s="192"/>
      <c r="K655" s="164" t="s">
        <v>540</v>
      </c>
      <c r="L655" s="181">
        <v>56</v>
      </c>
      <c r="M655" s="173">
        <v>42.9</v>
      </c>
      <c r="N655" s="34" t="s">
        <v>2524</v>
      </c>
      <c r="O655" s="175">
        <v>62122</v>
      </c>
      <c r="P655" s="29" t="s">
        <v>2746</v>
      </c>
      <c r="Q655" s="181">
        <v>802</v>
      </c>
      <c r="R655" s="34" t="s">
        <v>2524</v>
      </c>
      <c r="S655" s="181">
        <v>0.51</v>
      </c>
      <c r="T655" s="181">
        <v>43.5</v>
      </c>
      <c r="U655" s="181" t="s">
        <v>2670</v>
      </c>
      <c r="V655" s="181">
        <v>4</v>
      </c>
      <c r="W655" s="29" t="s">
        <v>3867</v>
      </c>
      <c r="X655" s="186">
        <v>4</v>
      </c>
      <c r="Y655" s="192" t="s">
        <v>2661</v>
      </c>
      <c r="Z655" s="2477"/>
      <c r="AA655" s="44" t="s">
        <v>272</v>
      </c>
      <c r="AB655" s="28"/>
      <c r="AC655" s="348" t="str">
        <f t="shared" si="49"/>
        <v xml:space="preserve"> </v>
      </c>
      <c r="AD655" s="28"/>
      <c r="AE655" s="331"/>
      <c r="AF655" s="2158"/>
      <c r="AG655" s="2158"/>
      <c r="AH655" s="2158"/>
      <c r="AI655" s="2158"/>
      <c r="AJ655" s="2552"/>
      <c r="AK655" s="2551">
        <v>41</v>
      </c>
      <c r="AL655" s="2551"/>
    </row>
    <row r="656" spans="1:39" hidden="1">
      <c r="A656" s="24">
        <f t="shared" si="50"/>
        <v>13</v>
      </c>
      <c r="B656" s="1794" t="s">
        <v>16441</v>
      </c>
      <c r="C656" s="28" t="s">
        <v>13337</v>
      </c>
      <c r="D656" s="44" t="s">
        <v>2566</v>
      </c>
      <c r="E656" s="29" t="s">
        <v>6337</v>
      </c>
      <c r="F656" s="29"/>
      <c r="G656" s="165" t="s">
        <v>3581</v>
      </c>
      <c r="H656" s="29" t="s">
        <v>16625</v>
      </c>
      <c r="I656" s="1825">
        <v>273781250</v>
      </c>
      <c r="J656" s="192"/>
      <c r="K656" s="164" t="s">
        <v>4271</v>
      </c>
      <c r="L656" s="181">
        <v>41</v>
      </c>
      <c r="M656" s="173">
        <v>40.1</v>
      </c>
      <c r="N656" s="175">
        <v>46000</v>
      </c>
      <c r="O656" s="175">
        <v>9900</v>
      </c>
      <c r="P656" s="29" t="s">
        <v>2528</v>
      </c>
      <c r="Q656" s="181">
        <v>4.51</v>
      </c>
      <c r="R656" s="181">
        <v>2.96</v>
      </c>
      <c r="S656" s="181">
        <v>0.2</v>
      </c>
      <c r="T656" s="181">
        <v>42</v>
      </c>
      <c r="U656" s="181" t="s">
        <v>2657</v>
      </c>
      <c r="V656" s="181">
        <v>8</v>
      </c>
      <c r="W656" s="29" t="s">
        <v>3867</v>
      </c>
      <c r="X656" s="181">
        <v>8</v>
      </c>
      <c r="Y656" s="192" t="s">
        <v>2661</v>
      </c>
      <c r="Z656" s="2477"/>
      <c r="AA656" s="44" t="s">
        <v>272</v>
      </c>
      <c r="AB656" s="28"/>
      <c r="AC656" s="348" t="str">
        <f t="shared" si="49"/>
        <v xml:space="preserve"> </v>
      </c>
      <c r="AD656" s="28"/>
      <c r="AE656" s="331"/>
      <c r="AF656" s="2158"/>
      <c r="AG656" s="2158"/>
      <c r="AH656" s="2158"/>
      <c r="AI656" s="2158"/>
      <c r="AJ656" s="2552"/>
      <c r="AK656" s="2551">
        <v>41</v>
      </c>
      <c r="AL656" s="2551"/>
    </row>
    <row r="657" spans="1:39" hidden="1">
      <c r="A657" s="24">
        <f t="shared" si="50"/>
        <v>14</v>
      </c>
      <c r="B657" s="1794" t="s">
        <v>16442</v>
      </c>
      <c r="C657" s="28" t="s">
        <v>13339</v>
      </c>
      <c r="D657" s="44" t="s">
        <v>4754</v>
      </c>
      <c r="E657" s="29" t="s">
        <v>6337</v>
      </c>
      <c r="F657" s="29"/>
      <c r="G657" s="165" t="s">
        <v>3581</v>
      </c>
      <c r="H657" s="29" t="s">
        <v>16626</v>
      </c>
      <c r="I657" s="1825">
        <v>111781250</v>
      </c>
      <c r="J657" s="192"/>
      <c r="K657" s="164" t="s">
        <v>4271</v>
      </c>
      <c r="L657" s="181">
        <v>41</v>
      </c>
      <c r="M657" s="173">
        <v>40.1</v>
      </c>
      <c r="N657" s="175">
        <v>20000</v>
      </c>
      <c r="O657" s="175">
        <v>6600</v>
      </c>
      <c r="P657" s="29" t="s">
        <v>2528</v>
      </c>
      <c r="Q657" s="181">
        <v>4.51</v>
      </c>
      <c r="R657" s="181">
        <v>2.96</v>
      </c>
      <c r="S657" s="181">
        <v>0.3</v>
      </c>
      <c r="T657" s="181">
        <v>42</v>
      </c>
      <c r="U657" s="181" t="s">
        <v>2657</v>
      </c>
      <c r="V657" s="181">
        <v>6</v>
      </c>
      <c r="W657" s="29" t="s">
        <v>3867</v>
      </c>
      <c r="X657" s="181">
        <v>4</v>
      </c>
      <c r="Y657" s="192" t="s">
        <v>2661</v>
      </c>
      <c r="Z657" s="2477"/>
      <c r="AA657" s="44" t="s">
        <v>272</v>
      </c>
      <c r="AB657" s="28"/>
      <c r="AC657" s="348" t="str">
        <f t="shared" si="49"/>
        <v xml:space="preserve"> </v>
      </c>
      <c r="AD657" s="28"/>
      <c r="AE657" s="331"/>
      <c r="AF657" s="2158"/>
      <c r="AG657" s="2158"/>
      <c r="AH657" s="2158"/>
      <c r="AI657" s="2158"/>
      <c r="AJ657" s="2552"/>
      <c r="AK657" s="2551">
        <v>41</v>
      </c>
      <c r="AL657" s="2551"/>
    </row>
    <row r="658" spans="1:39" hidden="1">
      <c r="A658" s="24">
        <f t="shared" si="50"/>
        <v>15</v>
      </c>
      <c r="B658" s="1794" t="s">
        <v>16443</v>
      </c>
      <c r="C658" s="28" t="s">
        <v>13340</v>
      </c>
      <c r="D658" s="44" t="s">
        <v>2569</v>
      </c>
      <c r="E658" s="29" t="s">
        <v>6337</v>
      </c>
      <c r="F658" s="29"/>
      <c r="G658" s="165" t="s">
        <v>3581</v>
      </c>
      <c r="H658" s="29" t="s">
        <v>16627</v>
      </c>
      <c r="I658" s="1825">
        <v>74781250</v>
      </c>
      <c r="J658" s="192"/>
      <c r="K658" s="164" t="s">
        <v>4271</v>
      </c>
      <c r="L658" s="181">
        <v>41</v>
      </c>
      <c r="M658" s="173">
        <v>40.1</v>
      </c>
      <c r="N658" s="175">
        <v>10000</v>
      </c>
      <c r="O658" s="175">
        <v>3300</v>
      </c>
      <c r="P658" s="29" t="s">
        <v>2528</v>
      </c>
      <c r="Q658" s="181">
        <v>4.51</v>
      </c>
      <c r="R658" s="181">
        <v>2.96</v>
      </c>
      <c r="S658" s="181">
        <v>0.4</v>
      </c>
      <c r="T658" s="181">
        <v>42</v>
      </c>
      <c r="U658" s="181" t="s">
        <v>2657</v>
      </c>
      <c r="V658" s="181">
        <v>4</v>
      </c>
      <c r="W658" s="29" t="s">
        <v>3867</v>
      </c>
      <c r="X658" s="181">
        <v>3</v>
      </c>
      <c r="Y658" s="192" t="s">
        <v>2661</v>
      </c>
      <c r="Z658" s="2477"/>
      <c r="AA658" s="44" t="s">
        <v>272</v>
      </c>
      <c r="AB658" s="28"/>
      <c r="AC658" s="348" t="str">
        <f t="shared" si="49"/>
        <v xml:space="preserve"> </v>
      </c>
      <c r="AD658" s="28"/>
      <c r="AE658" s="331"/>
      <c r="AF658" s="2158"/>
      <c r="AG658" s="2158"/>
      <c r="AH658" s="2158"/>
      <c r="AI658" s="2158"/>
      <c r="AJ658" s="2552"/>
      <c r="AK658" s="2551">
        <v>41</v>
      </c>
      <c r="AL658" s="2551"/>
    </row>
    <row r="659" spans="1:39" hidden="1">
      <c r="A659" s="24">
        <f t="shared" si="50"/>
        <v>16</v>
      </c>
      <c r="B659" s="1794" t="s">
        <v>16444</v>
      </c>
      <c r="C659" s="28" t="s">
        <v>3142</v>
      </c>
      <c r="D659" s="44" t="s">
        <v>2722</v>
      </c>
      <c r="E659" s="29" t="s">
        <v>13333</v>
      </c>
      <c r="F659" s="29"/>
      <c r="G659" s="165" t="s">
        <v>3581</v>
      </c>
      <c r="H659" s="29" t="s">
        <v>16628</v>
      </c>
      <c r="I659" s="1825">
        <v>250781250</v>
      </c>
      <c r="J659" s="192"/>
      <c r="K659" s="164" t="s">
        <v>3890</v>
      </c>
      <c r="L659" s="181">
        <v>124</v>
      </c>
      <c r="M659" s="173">
        <v>4.5</v>
      </c>
      <c r="N659" s="34" t="s">
        <v>2524</v>
      </c>
      <c r="O659" s="175">
        <v>31664</v>
      </c>
      <c r="P659" s="29" t="s">
        <v>818</v>
      </c>
      <c r="Q659" s="181">
        <v>733</v>
      </c>
      <c r="R659" s="34" t="s">
        <v>2524</v>
      </c>
      <c r="S659" s="181">
        <v>0.2</v>
      </c>
      <c r="T659" s="181">
        <v>1</v>
      </c>
      <c r="U659" s="181" t="s">
        <v>2667</v>
      </c>
      <c r="V659" s="181">
        <v>5</v>
      </c>
      <c r="W659" s="29" t="s">
        <v>3143</v>
      </c>
      <c r="X659" s="181">
        <v>5</v>
      </c>
      <c r="Y659" s="192" t="s">
        <v>2658</v>
      </c>
      <c r="Z659" s="2477"/>
      <c r="AA659" s="44" t="s">
        <v>387</v>
      </c>
      <c r="AB659" s="28"/>
      <c r="AC659" s="348" t="str">
        <f t="shared" si="49"/>
        <v xml:space="preserve"> </v>
      </c>
      <c r="AD659" s="28"/>
      <c r="AE659" s="331"/>
      <c r="AF659" s="2158"/>
      <c r="AG659" s="2158"/>
      <c r="AH659" s="2158"/>
      <c r="AI659" s="2158"/>
      <c r="AJ659" s="2552"/>
      <c r="AK659" s="2551">
        <v>41</v>
      </c>
      <c r="AL659" s="2551"/>
    </row>
    <row r="660" spans="1:39" s="2551" customFormat="1" hidden="1">
      <c r="A660" s="24">
        <f t="shared" si="50"/>
        <v>17</v>
      </c>
      <c r="B660" s="1794" t="s">
        <v>16445</v>
      </c>
      <c r="C660" s="28" t="s">
        <v>3536</v>
      </c>
      <c r="D660" s="44" t="s">
        <v>4754</v>
      </c>
      <c r="E660" s="29" t="s">
        <v>13361</v>
      </c>
      <c r="F660" s="29"/>
      <c r="G660" s="165" t="s">
        <v>3581</v>
      </c>
      <c r="H660" s="29" t="s">
        <v>16613</v>
      </c>
      <c r="I660" s="1825">
        <v>44781250</v>
      </c>
      <c r="J660" s="192" t="s">
        <v>12447</v>
      </c>
      <c r="K660" s="164" t="s">
        <v>4208</v>
      </c>
      <c r="L660" s="181">
        <v>124</v>
      </c>
      <c r="M660" s="173">
        <v>4</v>
      </c>
      <c r="N660" s="34" t="s">
        <v>2524</v>
      </c>
      <c r="O660" s="175">
        <v>30851</v>
      </c>
      <c r="P660" s="29" t="s">
        <v>818</v>
      </c>
      <c r="Q660" s="181">
        <v>733</v>
      </c>
      <c r="R660" s="34" t="s">
        <v>2524</v>
      </c>
      <c r="S660" s="181">
        <v>3.2</v>
      </c>
      <c r="T660" s="181">
        <v>3.92</v>
      </c>
      <c r="U660" s="181" t="s">
        <v>2669</v>
      </c>
      <c r="V660" s="181">
        <v>4</v>
      </c>
      <c r="W660" s="29" t="s">
        <v>3867</v>
      </c>
      <c r="X660" s="186">
        <v>4</v>
      </c>
      <c r="Y660" s="192" t="s">
        <v>2658</v>
      </c>
      <c r="Z660" s="2477"/>
      <c r="AA660" s="44" t="s">
        <v>272</v>
      </c>
      <c r="AB660" s="28"/>
      <c r="AC660" s="348" t="str">
        <f>IF(ISERROR(INDEX(data,MATCH(LEN(AE660),item,0),2))," ",INDEX(data,MATCH(LEN(AE660),item,0),2))</f>
        <v xml:space="preserve"> </v>
      </c>
      <c r="AD660" s="28"/>
      <c r="AE660" s="331"/>
      <c r="AF660" s="2158"/>
      <c r="AG660" s="2158"/>
      <c r="AH660" s="2158"/>
      <c r="AI660" s="2158"/>
      <c r="AJ660" s="2552"/>
      <c r="AK660" s="2551">
        <v>42</v>
      </c>
    </row>
    <row r="661" spans="1:39" s="249" customFormat="1" hidden="1">
      <c r="A661" s="24">
        <f t="shared" si="50"/>
        <v>18</v>
      </c>
      <c r="B661" s="1794" t="s">
        <v>16446</v>
      </c>
      <c r="C661" s="28" t="s">
        <v>13336</v>
      </c>
      <c r="D661" s="44" t="s">
        <v>1104</v>
      </c>
      <c r="E661" s="129" t="s">
        <v>13334</v>
      </c>
      <c r="F661" s="129" t="s">
        <v>13459</v>
      </c>
      <c r="G661" s="49" t="s">
        <v>3197</v>
      </c>
      <c r="H661" s="43" t="s">
        <v>16629</v>
      </c>
      <c r="I661" s="1826">
        <v>220000000</v>
      </c>
      <c r="J661" s="47"/>
      <c r="K661" s="168" t="s">
        <v>391</v>
      </c>
      <c r="L661" s="181">
        <v>56</v>
      </c>
      <c r="M661" s="173">
        <v>42.4</v>
      </c>
      <c r="N661" s="34" t="s">
        <v>2524</v>
      </c>
      <c r="O661" s="175">
        <v>62122</v>
      </c>
      <c r="P661" s="29" t="s">
        <v>818</v>
      </c>
      <c r="Q661" s="181">
        <v>802</v>
      </c>
      <c r="R661" s="34" t="s">
        <v>2524</v>
      </c>
      <c r="S661" s="181">
        <v>0</v>
      </c>
      <c r="T661" s="181">
        <v>43.5</v>
      </c>
      <c r="U661" s="181" t="s">
        <v>2670</v>
      </c>
      <c r="V661" s="181">
        <v>4</v>
      </c>
      <c r="W661" s="29" t="s">
        <v>1676</v>
      </c>
      <c r="X661" s="186">
        <v>4</v>
      </c>
      <c r="Y661" s="28" t="s">
        <v>2661</v>
      </c>
      <c r="Z661" s="2478"/>
      <c r="AA661" s="44" t="s">
        <v>272</v>
      </c>
      <c r="AB661" s="44"/>
      <c r="AC661" s="348">
        <f>IF(ISERROR(INDEX(data,MATCH(LEN(AE661),item,0),2))," ",INDEX(data,MATCH(LEN(AE661),item,0),2))</f>
        <v>125</v>
      </c>
      <c r="AD661" s="28" t="s">
        <v>690</v>
      </c>
      <c r="AE661" s="331" t="s">
        <v>698</v>
      </c>
      <c r="AF661" s="2319"/>
      <c r="AG661" s="2158"/>
      <c r="AH661" s="2158"/>
      <c r="AI661" s="2158"/>
      <c r="AJ661" s="2552"/>
      <c r="AK661" s="2551">
        <v>41</v>
      </c>
      <c r="AL661" s="2551"/>
      <c r="AM661" s="2551"/>
    </row>
    <row r="662" spans="1:39" hidden="1">
      <c r="A662" s="24">
        <f t="shared" si="50"/>
        <v>19</v>
      </c>
      <c r="B662" s="1794" t="s">
        <v>16447</v>
      </c>
      <c r="C662" s="28"/>
      <c r="D662" s="44"/>
      <c r="E662" s="29" t="s">
        <v>13329</v>
      </c>
      <c r="F662" s="29"/>
      <c r="G662" s="49" t="s">
        <v>6479</v>
      </c>
      <c r="H662" s="43" t="s">
        <v>16630</v>
      </c>
      <c r="I662" s="1826">
        <v>25750000</v>
      </c>
      <c r="J662" s="47"/>
      <c r="K662" s="164"/>
      <c r="L662" s="181"/>
      <c r="M662" s="173"/>
      <c r="N662" s="34"/>
      <c r="O662" s="175"/>
      <c r="P662" s="29"/>
      <c r="Q662" s="181"/>
      <c r="R662" s="34"/>
      <c r="S662" s="181"/>
      <c r="T662" s="181"/>
      <c r="U662" s="181" t="s">
        <v>4792</v>
      </c>
      <c r="V662" s="181">
        <v>2</v>
      </c>
      <c r="W662" s="29" t="s">
        <v>1676</v>
      </c>
      <c r="X662" s="181">
        <v>2</v>
      </c>
      <c r="Y662" s="192" t="s">
        <v>2658</v>
      </c>
      <c r="Z662" s="2477"/>
      <c r="AA662" s="44" t="s">
        <v>272</v>
      </c>
      <c r="AB662" s="28"/>
      <c r="AC662" s="348"/>
      <c r="AD662" s="28"/>
      <c r="AE662" s="331"/>
      <c r="AF662" s="2158"/>
      <c r="AG662" s="2158"/>
      <c r="AH662" s="2158"/>
      <c r="AI662" s="2158"/>
      <c r="AJ662" s="2552"/>
      <c r="AK662" s="2551">
        <v>41</v>
      </c>
      <c r="AL662" s="2551"/>
    </row>
    <row r="663" spans="1:39" hidden="1">
      <c r="A663" s="24">
        <f t="shared" si="50"/>
        <v>20</v>
      </c>
      <c r="B663" s="1794" t="s">
        <v>16448</v>
      </c>
      <c r="C663" s="28"/>
      <c r="D663" s="44"/>
      <c r="E663" s="29" t="s">
        <v>13329</v>
      </c>
      <c r="F663" s="29"/>
      <c r="G663" s="49" t="s">
        <v>6479</v>
      </c>
      <c r="H663" s="43" t="s">
        <v>16630</v>
      </c>
      <c r="I663" s="1826">
        <v>25750000</v>
      </c>
      <c r="J663" s="47"/>
      <c r="K663" s="164"/>
      <c r="L663" s="181"/>
      <c r="M663" s="173"/>
      <c r="N663" s="34"/>
      <c r="O663" s="175"/>
      <c r="P663" s="29"/>
      <c r="Q663" s="181"/>
      <c r="R663" s="34"/>
      <c r="S663" s="181"/>
      <c r="T663" s="181"/>
      <c r="U663" s="181" t="s">
        <v>4792</v>
      </c>
      <c r="V663" s="181">
        <v>2</v>
      </c>
      <c r="W663" s="29" t="s">
        <v>1676</v>
      </c>
      <c r="X663" s="181">
        <v>2</v>
      </c>
      <c r="Y663" s="192" t="s">
        <v>2658</v>
      </c>
      <c r="Z663" s="2477"/>
      <c r="AA663" s="44" t="s">
        <v>272</v>
      </c>
      <c r="AB663" s="28"/>
      <c r="AC663" s="348"/>
      <c r="AD663" s="28"/>
      <c r="AE663" s="331"/>
      <c r="AF663" s="2158"/>
      <c r="AG663" s="2158"/>
      <c r="AH663" s="2158"/>
      <c r="AI663" s="2158"/>
      <c r="AJ663" s="2552"/>
      <c r="AK663" s="2551">
        <v>41</v>
      </c>
      <c r="AL663" s="2551"/>
    </row>
    <row r="664" spans="1:39" hidden="1">
      <c r="A664" s="201">
        <v>0</v>
      </c>
      <c r="B664" s="25"/>
      <c r="C664" s="169"/>
      <c r="D664" s="155"/>
      <c r="E664" s="162"/>
      <c r="F664" s="162"/>
      <c r="G664" s="280"/>
      <c r="H664" s="161"/>
      <c r="I664" s="1828"/>
      <c r="J664" s="151"/>
      <c r="K664" s="196"/>
      <c r="L664" s="1630"/>
      <c r="M664" s="174"/>
      <c r="N664" s="150"/>
      <c r="O664" s="177"/>
      <c r="P664" s="162"/>
      <c r="Q664" s="182"/>
      <c r="R664" s="150"/>
      <c r="S664" s="188"/>
      <c r="T664" s="182"/>
      <c r="U664" s="182"/>
      <c r="V664" s="182"/>
      <c r="W664" s="162"/>
      <c r="X664" s="182"/>
      <c r="Y664" s="1629"/>
      <c r="Z664" s="2499"/>
      <c r="AA664" s="155"/>
      <c r="AB664" s="170"/>
      <c r="AC664" s="777"/>
      <c r="AD664" s="169"/>
      <c r="AE664" s="335"/>
      <c r="AF664" s="2171"/>
      <c r="AG664" s="2171"/>
      <c r="AH664" s="2171"/>
      <c r="AI664" s="2171"/>
      <c r="AJ664" s="2555"/>
      <c r="AK664" s="2551"/>
      <c r="AL664" s="2551"/>
    </row>
    <row r="665" spans="1:39" s="249" customFormat="1" hidden="1">
      <c r="A665" s="2572" t="s">
        <v>13050</v>
      </c>
      <c r="B665" s="2572"/>
      <c r="C665" s="224"/>
      <c r="D665" s="224"/>
      <c r="E665" s="229"/>
      <c r="F665" s="229"/>
      <c r="G665" s="2891"/>
      <c r="H665" s="229"/>
      <c r="I665" s="1832"/>
      <c r="J665" s="1822"/>
      <c r="K665" s="225"/>
      <c r="L665" s="225"/>
      <c r="M665" s="226"/>
      <c r="N665" s="227"/>
      <c r="O665" s="228"/>
      <c r="P665" s="228"/>
      <c r="Q665" s="229"/>
      <c r="R665" s="226"/>
      <c r="S665" s="230"/>
      <c r="T665" s="226"/>
      <c r="U665" s="226"/>
      <c r="V665" s="231"/>
      <c r="W665" s="226"/>
      <c r="X665" s="232"/>
      <c r="Y665" s="233"/>
      <c r="Z665" s="2494"/>
      <c r="AA665" s="224"/>
      <c r="AB665" s="235"/>
      <c r="AC665" s="231"/>
      <c r="AD665" s="816"/>
      <c r="AE665" s="231"/>
      <c r="AF665" s="816"/>
      <c r="AG665" s="816"/>
      <c r="AH665" s="816"/>
      <c r="AI665" s="816"/>
      <c r="AJ665" s="816"/>
      <c r="AK665" s="2551"/>
      <c r="AL665" s="2551"/>
      <c r="AM665" s="2551"/>
    </row>
    <row r="666" spans="1:39" s="249" customFormat="1" hidden="1">
      <c r="A666" s="236">
        <v>1</v>
      </c>
      <c r="B666" s="2573" t="s">
        <v>16449</v>
      </c>
      <c r="C666" s="238" t="s">
        <v>13448</v>
      </c>
      <c r="D666" s="238" t="s">
        <v>19197</v>
      </c>
      <c r="E666" s="1638" t="s">
        <v>4443</v>
      </c>
      <c r="F666" s="1638" t="s">
        <v>13429</v>
      </c>
      <c r="G666" s="192" t="s">
        <v>559</v>
      </c>
      <c r="H666" s="162" t="s">
        <v>16631</v>
      </c>
      <c r="I666" s="1827">
        <v>54396054.000000007</v>
      </c>
      <c r="J666" s="203"/>
      <c r="K666" s="239" t="s">
        <v>531</v>
      </c>
      <c r="L666" s="239">
        <v>40</v>
      </c>
      <c r="M666" s="240">
        <v>3.54</v>
      </c>
      <c r="N666" s="241" t="s">
        <v>2524</v>
      </c>
      <c r="O666" s="242">
        <v>2492</v>
      </c>
      <c r="P666" s="242" t="s">
        <v>818</v>
      </c>
      <c r="Q666" s="243">
        <v>757</v>
      </c>
      <c r="R666" s="240" t="s">
        <v>2524</v>
      </c>
      <c r="S666" s="244">
        <v>0.5</v>
      </c>
      <c r="T666" s="240">
        <v>4</v>
      </c>
      <c r="U666" s="240" t="s">
        <v>2667</v>
      </c>
      <c r="V666" s="245">
        <v>1.5</v>
      </c>
      <c r="W666" s="240" t="s">
        <v>3867</v>
      </c>
      <c r="X666" s="1631">
        <v>1.5</v>
      </c>
      <c r="Y666" s="237" t="s">
        <v>2658</v>
      </c>
      <c r="Z666" s="2496"/>
      <c r="AA666" s="238" t="s">
        <v>272</v>
      </c>
      <c r="AB666" s="248"/>
      <c r="AC666" s="245" t="s">
        <v>3516</v>
      </c>
      <c r="AD666" s="817"/>
      <c r="AE666" s="245"/>
      <c r="AF666" s="817"/>
      <c r="AG666" s="817"/>
      <c r="AH666" s="817"/>
      <c r="AI666" s="817"/>
      <c r="AJ666" s="817"/>
      <c r="AK666" s="2551">
        <v>51</v>
      </c>
      <c r="AL666" s="2551"/>
      <c r="AM666" s="2551"/>
    </row>
    <row r="667" spans="1:39" s="249" customFormat="1" hidden="1">
      <c r="A667" s="236">
        <v>2</v>
      </c>
      <c r="B667" s="2573" t="s">
        <v>16450</v>
      </c>
      <c r="C667" s="238" t="s">
        <v>13441</v>
      </c>
      <c r="D667" s="238" t="s">
        <v>4097</v>
      </c>
      <c r="E667" s="1638" t="s">
        <v>4443</v>
      </c>
      <c r="F667" s="1638" t="s">
        <v>13440</v>
      </c>
      <c r="G667" s="192" t="s">
        <v>559</v>
      </c>
      <c r="H667" s="162" t="s">
        <v>16632</v>
      </c>
      <c r="I667" s="1827">
        <v>78363664</v>
      </c>
      <c r="J667" s="203"/>
      <c r="K667" s="239" t="s">
        <v>519</v>
      </c>
      <c r="L667" s="239">
        <v>105</v>
      </c>
      <c r="M667" s="240">
        <v>40</v>
      </c>
      <c r="N667" s="241">
        <v>3330</v>
      </c>
      <c r="O667" s="242">
        <v>0</v>
      </c>
      <c r="P667" s="242" t="s">
        <v>2528</v>
      </c>
      <c r="Q667" s="243">
        <v>4.22</v>
      </c>
      <c r="R667" s="240">
        <v>2.08</v>
      </c>
      <c r="S667" s="244">
        <v>39.9</v>
      </c>
      <c r="T667" s="240">
        <v>42</v>
      </c>
      <c r="U667" s="240" t="s">
        <v>2670</v>
      </c>
      <c r="V667" s="245">
        <v>3</v>
      </c>
      <c r="W667" s="240" t="s">
        <v>3867</v>
      </c>
      <c r="X667" s="1631">
        <v>1.5</v>
      </c>
      <c r="Y667" s="237" t="s">
        <v>2661</v>
      </c>
      <c r="Z667" s="2496"/>
      <c r="AA667" s="238" t="s">
        <v>272</v>
      </c>
      <c r="AB667" s="248"/>
      <c r="AC667" s="245" t="s">
        <v>3516</v>
      </c>
      <c r="AD667" s="817"/>
      <c r="AE667" s="245"/>
      <c r="AF667" s="817"/>
      <c r="AG667" s="817"/>
      <c r="AH667" s="817"/>
      <c r="AI667" s="817"/>
      <c r="AJ667" s="817"/>
      <c r="AK667" s="2551">
        <v>51</v>
      </c>
      <c r="AL667" s="2551"/>
      <c r="AM667" s="2551"/>
    </row>
    <row r="668" spans="1:39" s="249" customFormat="1" hidden="1">
      <c r="A668" s="236">
        <v>3</v>
      </c>
      <c r="B668" s="2573" t="s">
        <v>16451</v>
      </c>
      <c r="C668" s="238" t="s">
        <v>13451</v>
      </c>
      <c r="D668" s="238" t="s">
        <v>13449</v>
      </c>
      <c r="E668" s="1638" t="s">
        <v>4443</v>
      </c>
      <c r="F668" s="1638" t="s">
        <v>13430</v>
      </c>
      <c r="G668" s="192" t="s">
        <v>559</v>
      </c>
      <c r="H668" s="162" t="s">
        <v>16633</v>
      </c>
      <c r="I668" s="1827">
        <v>41057558</v>
      </c>
      <c r="J668" s="203"/>
      <c r="K668" s="239" t="s">
        <v>3781</v>
      </c>
      <c r="L668" s="239">
        <v>40</v>
      </c>
      <c r="M668" s="240">
        <v>3.48</v>
      </c>
      <c r="N668" s="241">
        <v>2960</v>
      </c>
      <c r="O668" s="242">
        <v>465</v>
      </c>
      <c r="P668" s="242" t="s">
        <v>818</v>
      </c>
      <c r="Q668" s="243">
        <v>798</v>
      </c>
      <c r="R668" s="240" t="s">
        <v>2524</v>
      </c>
      <c r="S668" s="244">
        <v>0.52</v>
      </c>
      <c r="T668" s="240">
        <v>3.92</v>
      </c>
      <c r="U668" s="240" t="s">
        <v>4792</v>
      </c>
      <c r="V668" s="245">
        <v>1</v>
      </c>
      <c r="W668" s="240" t="s">
        <v>3867</v>
      </c>
      <c r="X668" s="246">
        <v>1</v>
      </c>
      <c r="Y668" s="237" t="s">
        <v>2658</v>
      </c>
      <c r="Z668" s="2496"/>
      <c r="AA668" s="238" t="s">
        <v>272</v>
      </c>
      <c r="AB668" s="248"/>
      <c r="AC668" s="245" t="s">
        <v>3516</v>
      </c>
      <c r="AD668" s="817"/>
      <c r="AE668" s="245"/>
      <c r="AF668" s="817"/>
      <c r="AG668" s="817"/>
      <c r="AH668" s="817"/>
      <c r="AI668" s="817"/>
      <c r="AJ668" s="817"/>
      <c r="AK668" s="2551">
        <v>51</v>
      </c>
      <c r="AL668" s="2551"/>
      <c r="AM668" s="2551"/>
    </row>
    <row r="669" spans="1:39" s="249" customFormat="1" hidden="1">
      <c r="A669" s="236">
        <v>4</v>
      </c>
      <c r="B669" s="2573" t="s">
        <v>16452</v>
      </c>
      <c r="C669" s="238" t="s">
        <v>13450</v>
      </c>
      <c r="D669" s="238" t="s">
        <v>13454</v>
      </c>
      <c r="E669" s="1638" t="s">
        <v>13330</v>
      </c>
      <c r="F669" s="1638"/>
      <c r="G669" s="192" t="s">
        <v>3581</v>
      </c>
      <c r="H669" s="162" t="s">
        <v>16634</v>
      </c>
      <c r="I669" s="1827">
        <v>35805000</v>
      </c>
      <c r="J669" s="203"/>
      <c r="K669" s="239" t="s">
        <v>3884</v>
      </c>
      <c r="L669" s="239">
        <v>20</v>
      </c>
      <c r="M669" s="240">
        <v>2.2999999999999998</v>
      </c>
      <c r="N669" s="241" t="s">
        <v>2524</v>
      </c>
      <c r="O669" s="242">
        <v>51.3</v>
      </c>
      <c r="P669" s="242" t="s">
        <v>2528</v>
      </c>
      <c r="Q669" s="243">
        <v>0.36</v>
      </c>
      <c r="R669" s="240">
        <v>2.3199999999999998</v>
      </c>
      <c r="S669" s="244">
        <v>0.3</v>
      </c>
      <c r="T669" s="240">
        <v>2.8</v>
      </c>
      <c r="U669" s="240" t="s">
        <v>4792</v>
      </c>
      <c r="V669" s="245">
        <v>1.5</v>
      </c>
      <c r="W669" s="240" t="s">
        <v>3867</v>
      </c>
      <c r="X669" s="246">
        <v>1</v>
      </c>
      <c r="Y669" s="237" t="s">
        <v>2658</v>
      </c>
      <c r="Z669" s="2496"/>
      <c r="AA669" s="238" t="s">
        <v>272</v>
      </c>
      <c r="AB669" s="248"/>
      <c r="AC669" s="245" t="s">
        <v>3516</v>
      </c>
      <c r="AD669" s="817"/>
      <c r="AE669" s="245"/>
      <c r="AF669" s="817"/>
      <c r="AG669" s="817"/>
      <c r="AH669" s="817"/>
      <c r="AI669" s="817"/>
      <c r="AJ669" s="817"/>
      <c r="AK669" s="2551">
        <v>51</v>
      </c>
      <c r="AL669" s="2551"/>
      <c r="AM669" s="2551"/>
    </row>
    <row r="670" spans="1:39" s="249" customFormat="1" hidden="1">
      <c r="A670" s="236">
        <v>5</v>
      </c>
      <c r="B670" s="2573" t="s">
        <v>16453</v>
      </c>
      <c r="C670" s="238" t="s">
        <v>13442</v>
      </c>
      <c r="D670" s="238" t="s">
        <v>13457</v>
      </c>
      <c r="E670" s="1638" t="s">
        <v>13334</v>
      </c>
      <c r="F670" s="1638" t="s">
        <v>13460</v>
      </c>
      <c r="G670" s="192" t="s">
        <v>3197</v>
      </c>
      <c r="H670" s="162" t="s">
        <v>16635</v>
      </c>
      <c r="I670" s="1827">
        <v>182500000</v>
      </c>
      <c r="J670" s="203"/>
      <c r="K670" s="239" t="s">
        <v>3876</v>
      </c>
      <c r="L670" s="239">
        <v>39</v>
      </c>
      <c r="M670" s="240">
        <v>42.7</v>
      </c>
      <c r="N670" s="241" t="s">
        <v>2524</v>
      </c>
      <c r="O670" s="242">
        <v>14928</v>
      </c>
      <c r="P670" s="242" t="s">
        <v>818</v>
      </c>
      <c r="Q670" s="243">
        <v>793</v>
      </c>
      <c r="R670" s="240" t="s">
        <v>2524</v>
      </c>
      <c r="S670" s="244">
        <v>0</v>
      </c>
      <c r="T670" s="240">
        <v>43.8</v>
      </c>
      <c r="U670" s="240" t="s">
        <v>2670</v>
      </c>
      <c r="V670" s="245">
        <v>3</v>
      </c>
      <c r="W670" s="240" t="s">
        <v>1676</v>
      </c>
      <c r="X670" s="246">
        <v>3</v>
      </c>
      <c r="Y670" s="237" t="s">
        <v>2661</v>
      </c>
      <c r="Z670" s="2496"/>
      <c r="AA670" s="238" t="s">
        <v>272</v>
      </c>
      <c r="AB670" s="248"/>
      <c r="AC670" s="245" t="s">
        <v>3516</v>
      </c>
      <c r="AD670" s="817" t="s">
        <v>690</v>
      </c>
      <c r="AE670" s="245" t="s">
        <v>698</v>
      </c>
      <c r="AF670" s="817"/>
      <c r="AG670" s="817"/>
      <c r="AH670" s="817"/>
      <c r="AI670" s="817"/>
      <c r="AJ670" s="817"/>
      <c r="AK670" s="2551">
        <v>51</v>
      </c>
      <c r="AL670" s="2551"/>
      <c r="AM670" s="2551"/>
    </row>
    <row r="671" spans="1:39" s="249" customFormat="1" hidden="1">
      <c r="A671" s="236">
        <v>6</v>
      </c>
      <c r="B671" s="2573" t="s">
        <v>16454</v>
      </c>
      <c r="C671" s="238" t="s">
        <v>13443</v>
      </c>
      <c r="D671" s="238" t="s">
        <v>13446</v>
      </c>
      <c r="E671" s="1638" t="s">
        <v>4443</v>
      </c>
      <c r="F671" s="1638" t="s">
        <v>13439</v>
      </c>
      <c r="G671" s="192" t="s">
        <v>559</v>
      </c>
      <c r="H671" s="162" t="s">
        <v>16636</v>
      </c>
      <c r="I671" s="1827">
        <v>83157186</v>
      </c>
      <c r="J671" s="203"/>
      <c r="K671" s="239" t="s">
        <v>3781</v>
      </c>
      <c r="L671" s="239">
        <v>105</v>
      </c>
      <c r="M671" s="240">
        <v>39.4</v>
      </c>
      <c r="N671" s="241" t="s">
        <v>2524</v>
      </c>
      <c r="O671" s="242">
        <v>15002</v>
      </c>
      <c r="P671" s="242" t="s">
        <v>818</v>
      </c>
      <c r="Q671" s="243">
        <v>724</v>
      </c>
      <c r="R671" s="240" t="s">
        <v>2524</v>
      </c>
      <c r="S671" s="244">
        <v>34.299999999999997</v>
      </c>
      <c r="T671" s="240">
        <v>40</v>
      </c>
      <c r="U671" s="240" t="s">
        <v>2670</v>
      </c>
      <c r="V671" s="245">
        <v>2.5</v>
      </c>
      <c r="W671" s="240" t="s">
        <v>3867</v>
      </c>
      <c r="X671" s="246">
        <v>2</v>
      </c>
      <c r="Y671" s="237" t="s">
        <v>2661</v>
      </c>
      <c r="Z671" s="2496"/>
      <c r="AA671" s="238" t="s">
        <v>272</v>
      </c>
      <c r="AB671" s="248"/>
      <c r="AC671" s="245" t="s">
        <v>3516</v>
      </c>
      <c r="AD671" s="817"/>
      <c r="AE671" s="245"/>
      <c r="AF671" s="817"/>
      <c r="AG671" s="817"/>
      <c r="AH671" s="817"/>
      <c r="AI671" s="817"/>
      <c r="AJ671" s="817"/>
      <c r="AK671" s="2551">
        <v>51</v>
      </c>
      <c r="AL671" s="2551"/>
      <c r="AM671" s="2551"/>
    </row>
    <row r="672" spans="1:39" s="249" customFormat="1" hidden="1">
      <c r="A672" s="236">
        <v>7</v>
      </c>
      <c r="B672" s="2573" t="s">
        <v>16455</v>
      </c>
      <c r="C672" s="238" t="s">
        <v>13444</v>
      </c>
      <c r="D672" s="238" t="s">
        <v>4097</v>
      </c>
      <c r="E672" s="1638" t="s">
        <v>4443</v>
      </c>
      <c r="F672" s="1638" t="s">
        <v>13433</v>
      </c>
      <c r="G672" s="192" t="s">
        <v>559</v>
      </c>
      <c r="H672" s="162" t="s">
        <v>16637</v>
      </c>
      <c r="I672" s="1827">
        <v>51165637</v>
      </c>
      <c r="J672" s="203"/>
      <c r="K672" s="239" t="s">
        <v>519</v>
      </c>
      <c r="L672" s="239">
        <v>45</v>
      </c>
      <c r="M672" s="240">
        <v>41.8</v>
      </c>
      <c r="N672" s="241" t="s">
        <v>2524</v>
      </c>
      <c r="O672" s="242">
        <v>829</v>
      </c>
      <c r="P672" s="242" t="s">
        <v>2528</v>
      </c>
      <c r="Q672" s="243">
        <v>3.09</v>
      </c>
      <c r="R672" s="240">
        <v>2.08</v>
      </c>
      <c r="S672" s="244">
        <v>0.5</v>
      </c>
      <c r="T672" s="240">
        <v>42</v>
      </c>
      <c r="U672" s="240" t="s">
        <v>2657</v>
      </c>
      <c r="V672" s="245">
        <v>1.5</v>
      </c>
      <c r="W672" s="240" t="s">
        <v>3867</v>
      </c>
      <c r="X672" s="246">
        <v>1</v>
      </c>
      <c r="Y672" s="237" t="s">
        <v>2661</v>
      </c>
      <c r="Z672" s="2496"/>
      <c r="AA672" s="238" t="s">
        <v>272</v>
      </c>
      <c r="AB672" s="248"/>
      <c r="AC672" s="245" t="s">
        <v>3516</v>
      </c>
      <c r="AD672" s="817"/>
      <c r="AE672" s="245"/>
      <c r="AF672" s="817"/>
      <c r="AG672" s="817"/>
      <c r="AH672" s="817"/>
      <c r="AI672" s="817"/>
      <c r="AJ672" s="817"/>
      <c r="AK672" s="2551">
        <v>51</v>
      </c>
      <c r="AL672" s="2551"/>
      <c r="AM672" s="2551"/>
    </row>
    <row r="673" spans="1:39" s="249" customFormat="1" hidden="1">
      <c r="A673" s="236">
        <v>8</v>
      </c>
      <c r="B673" s="2573" t="s">
        <v>16456</v>
      </c>
      <c r="C673" s="238" t="s">
        <v>13452</v>
      </c>
      <c r="D673" s="238" t="s">
        <v>13453</v>
      </c>
      <c r="E673" s="1638" t="s">
        <v>4443</v>
      </c>
      <c r="F673" s="1638" t="s">
        <v>13434</v>
      </c>
      <c r="G673" s="192" t="s">
        <v>559</v>
      </c>
      <c r="H673" s="162" t="s">
        <v>16638</v>
      </c>
      <c r="I673" s="1827">
        <v>62107372.000000007</v>
      </c>
      <c r="J673" s="203"/>
      <c r="K673" s="239" t="s">
        <v>4205</v>
      </c>
      <c r="L673" s="239">
        <v>204</v>
      </c>
      <c r="M673" s="240">
        <v>15.5</v>
      </c>
      <c r="N673" s="241" t="s">
        <v>2524</v>
      </c>
      <c r="O673" s="242">
        <v>730</v>
      </c>
      <c r="P673" s="242" t="s">
        <v>818</v>
      </c>
      <c r="Q673" s="243">
        <v>7.67</v>
      </c>
      <c r="R673" s="240">
        <v>18.02</v>
      </c>
      <c r="S673" s="244">
        <v>0.5</v>
      </c>
      <c r="T673" s="240">
        <v>18</v>
      </c>
      <c r="U673" s="240" t="s">
        <v>2668</v>
      </c>
      <c r="V673" s="245">
        <v>2</v>
      </c>
      <c r="W673" s="240" t="s">
        <v>3867</v>
      </c>
      <c r="X673" s="246">
        <v>2</v>
      </c>
      <c r="Y673" s="237" t="s">
        <v>2662</v>
      </c>
      <c r="Z673" s="2496"/>
      <c r="AA673" s="238" t="s">
        <v>272</v>
      </c>
      <c r="AB673" s="248"/>
      <c r="AC673" s="245" t="s">
        <v>3516</v>
      </c>
      <c r="AD673" s="817"/>
      <c r="AE673" s="245"/>
      <c r="AF673" s="817"/>
      <c r="AG673" s="817"/>
      <c r="AH673" s="817"/>
      <c r="AI673" s="817"/>
      <c r="AJ673" s="817"/>
      <c r="AK673" s="2551">
        <v>51</v>
      </c>
      <c r="AL673" s="2551"/>
      <c r="AM673" s="2551"/>
    </row>
    <row r="674" spans="1:39" s="249" customFormat="1" hidden="1">
      <c r="A674" s="236">
        <v>9</v>
      </c>
      <c r="B674" s="2573" t="s">
        <v>16457</v>
      </c>
      <c r="C674" s="238" t="s">
        <v>13456</v>
      </c>
      <c r="D674" s="238" t="s">
        <v>13449</v>
      </c>
      <c r="E674" s="1638" t="s">
        <v>4443</v>
      </c>
      <c r="F674" s="1638" t="s">
        <v>13431</v>
      </c>
      <c r="G674" s="192" t="s">
        <v>559</v>
      </c>
      <c r="H674" s="162" t="s">
        <v>16639</v>
      </c>
      <c r="I674" s="1827">
        <v>87325466</v>
      </c>
      <c r="J674" s="203"/>
      <c r="K674" s="239" t="s">
        <v>544</v>
      </c>
      <c r="L674" s="239">
        <v>40</v>
      </c>
      <c r="M674" s="240">
        <v>3.1</v>
      </c>
      <c r="N674" s="241">
        <v>12432</v>
      </c>
      <c r="O674" s="242">
        <v>11967</v>
      </c>
      <c r="P674" s="242" t="s">
        <v>818</v>
      </c>
      <c r="Q674" s="243">
        <v>799</v>
      </c>
      <c r="R674" s="240" t="s">
        <v>2524</v>
      </c>
      <c r="S674" s="244">
        <v>0.3</v>
      </c>
      <c r="T674" s="240">
        <v>4.5</v>
      </c>
      <c r="U674" s="240" t="s">
        <v>2667</v>
      </c>
      <c r="V674" s="245">
        <v>3</v>
      </c>
      <c r="W674" s="240" t="s">
        <v>3867</v>
      </c>
      <c r="X674" s="246">
        <v>3</v>
      </c>
      <c r="Y674" s="237" t="s">
        <v>2658</v>
      </c>
      <c r="Z674" s="2496"/>
      <c r="AA674" s="238" t="s">
        <v>272</v>
      </c>
      <c r="AB674" s="248"/>
      <c r="AC674" s="245" t="s">
        <v>3516</v>
      </c>
      <c r="AD674" s="817"/>
      <c r="AE674" s="245"/>
      <c r="AF674" s="817"/>
      <c r="AG674" s="817"/>
      <c r="AH674" s="817"/>
      <c r="AI674" s="817"/>
      <c r="AJ674" s="817"/>
      <c r="AK674" s="2551">
        <v>51</v>
      </c>
      <c r="AL674" s="2551"/>
      <c r="AM674" s="2551"/>
    </row>
    <row r="675" spans="1:39" s="249" customFormat="1" hidden="1">
      <c r="A675" s="236">
        <v>10</v>
      </c>
      <c r="B675" s="2573" t="s">
        <v>16458</v>
      </c>
      <c r="C675" s="238" t="s">
        <v>13458</v>
      </c>
      <c r="D675" s="238" t="s">
        <v>13454</v>
      </c>
      <c r="E675" s="1638" t="s">
        <v>4443</v>
      </c>
      <c r="F675" s="1638" t="s">
        <v>13435</v>
      </c>
      <c r="G675" s="192" t="s">
        <v>559</v>
      </c>
      <c r="H675" s="162" t="s">
        <v>16640</v>
      </c>
      <c r="I675" s="1827">
        <v>48247841</v>
      </c>
      <c r="J675" s="203"/>
      <c r="K675" s="239" t="s">
        <v>3899</v>
      </c>
      <c r="L675" s="239">
        <v>106</v>
      </c>
      <c r="M675" s="240">
        <v>4.5</v>
      </c>
      <c r="N675" s="241" t="s">
        <v>2524</v>
      </c>
      <c r="O675" s="242">
        <v>49.6</v>
      </c>
      <c r="P675" s="242" t="s">
        <v>2528</v>
      </c>
      <c r="Q675" s="243">
        <v>0.53</v>
      </c>
      <c r="R675" s="240">
        <v>2.59</v>
      </c>
      <c r="S675" s="244">
        <v>0.5</v>
      </c>
      <c r="T675" s="240">
        <v>4.5</v>
      </c>
      <c r="U675" s="240" t="s">
        <v>2667</v>
      </c>
      <c r="V675" s="245">
        <v>1.5</v>
      </c>
      <c r="W675" s="240" t="s">
        <v>3867</v>
      </c>
      <c r="X675" s="246">
        <v>1</v>
      </c>
      <c r="Y675" s="237" t="s">
        <v>2658</v>
      </c>
      <c r="Z675" s="2496"/>
      <c r="AA675" s="238" t="s">
        <v>272</v>
      </c>
      <c r="AB675" s="248"/>
      <c r="AC675" s="245" t="s">
        <v>3516</v>
      </c>
      <c r="AD675" s="817"/>
      <c r="AE675" s="245"/>
      <c r="AF675" s="817"/>
      <c r="AG675" s="817"/>
      <c r="AH675" s="817"/>
      <c r="AI675" s="817"/>
      <c r="AJ675" s="817"/>
      <c r="AK675" s="2551">
        <v>51</v>
      </c>
      <c r="AL675" s="2551"/>
      <c r="AM675" s="2551"/>
    </row>
    <row r="676" spans="1:39" s="249" customFormat="1" hidden="1">
      <c r="A676" s="236">
        <v>11</v>
      </c>
      <c r="B676" s="2573" t="s">
        <v>16459</v>
      </c>
      <c r="C676" s="238" t="s">
        <v>13445</v>
      </c>
      <c r="D676" s="238" t="s">
        <v>13447</v>
      </c>
      <c r="E676" s="1638" t="s">
        <v>4443</v>
      </c>
      <c r="F676" s="1638" t="s">
        <v>13438</v>
      </c>
      <c r="G676" s="192" t="s">
        <v>559</v>
      </c>
      <c r="H676" s="162" t="s">
        <v>16641</v>
      </c>
      <c r="I676" s="1827">
        <v>71902830</v>
      </c>
      <c r="J676" s="203"/>
      <c r="K676" s="239" t="s">
        <v>545</v>
      </c>
      <c r="L676" s="239">
        <v>39</v>
      </c>
      <c r="M676" s="240">
        <v>43.6</v>
      </c>
      <c r="N676" s="241">
        <v>23</v>
      </c>
      <c r="O676" s="242">
        <v>0</v>
      </c>
      <c r="P676" s="242" t="s">
        <v>2572</v>
      </c>
      <c r="Q676" s="243">
        <v>793</v>
      </c>
      <c r="R676" s="240" t="s">
        <v>2524</v>
      </c>
      <c r="S676" s="244">
        <v>40.700000000000003</v>
      </c>
      <c r="T676" s="240">
        <v>43.8</v>
      </c>
      <c r="U676" s="240" t="s">
        <v>2670</v>
      </c>
      <c r="V676" s="245">
        <v>1.5</v>
      </c>
      <c r="W676" s="240" t="s">
        <v>3867</v>
      </c>
      <c r="X676" s="1631">
        <v>1.5</v>
      </c>
      <c r="Y676" s="237" t="s">
        <v>2661</v>
      </c>
      <c r="Z676" s="2496"/>
      <c r="AA676" s="238" t="s">
        <v>273</v>
      </c>
      <c r="AB676" s="248"/>
      <c r="AC676" s="245" t="s">
        <v>3516</v>
      </c>
      <c r="AD676" s="817"/>
      <c r="AE676" s="245"/>
      <c r="AF676" s="817"/>
      <c r="AG676" s="817"/>
      <c r="AH676" s="817"/>
      <c r="AI676" s="817"/>
      <c r="AJ676" s="817"/>
      <c r="AK676" s="2551">
        <v>51</v>
      </c>
      <c r="AL676" s="2551"/>
      <c r="AM676" s="2551"/>
    </row>
    <row r="677" spans="1:39" s="249" customFormat="1" hidden="1">
      <c r="A677" s="236">
        <v>12</v>
      </c>
      <c r="B677" s="2573" t="s">
        <v>16460</v>
      </c>
      <c r="C677" s="238" t="s">
        <v>13442</v>
      </c>
      <c r="D677" s="238" t="s">
        <v>13457</v>
      </c>
      <c r="E677" s="1638" t="s">
        <v>4442</v>
      </c>
      <c r="F677" s="1638" t="s">
        <v>13432</v>
      </c>
      <c r="G677" s="192" t="s">
        <v>559</v>
      </c>
      <c r="H677" s="162" t="s">
        <v>16642</v>
      </c>
      <c r="I677" s="1827">
        <v>95557819</v>
      </c>
      <c r="J677" s="203"/>
      <c r="K677" s="239" t="s">
        <v>545</v>
      </c>
      <c r="L677" s="239">
        <v>39</v>
      </c>
      <c r="M677" s="240">
        <v>43.3</v>
      </c>
      <c r="N677" s="241" t="s">
        <v>2524</v>
      </c>
      <c r="O677" s="242">
        <v>14923</v>
      </c>
      <c r="P677" s="242" t="s">
        <v>818</v>
      </c>
      <c r="Q677" s="243">
        <v>793</v>
      </c>
      <c r="R677" s="240" t="s">
        <v>2524</v>
      </c>
      <c r="S677" s="244">
        <v>0.56000000000000005</v>
      </c>
      <c r="T677" s="240">
        <v>43.8</v>
      </c>
      <c r="U677" s="240" t="s">
        <v>2670</v>
      </c>
      <c r="V677" s="245">
        <v>3</v>
      </c>
      <c r="W677" s="240" t="s">
        <v>3867</v>
      </c>
      <c r="X677" s="246">
        <v>2</v>
      </c>
      <c r="Y677" s="237" t="s">
        <v>2661</v>
      </c>
      <c r="Z677" s="2496"/>
      <c r="AA677" s="238" t="s">
        <v>272</v>
      </c>
      <c r="AB677" s="248"/>
      <c r="AC677" s="245" t="s">
        <v>3516</v>
      </c>
      <c r="AD677" s="817"/>
      <c r="AE677" s="245"/>
      <c r="AF677" s="817"/>
      <c r="AG677" s="817"/>
      <c r="AH677" s="817"/>
      <c r="AI677" s="817"/>
      <c r="AJ677" s="817"/>
      <c r="AK677" s="2551">
        <v>51</v>
      </c>
      <c r="AL677" s="2551"/>
      <c r="AM677" s="2551"/>
    </row>
    <row r="678" spans="1:39" s="249" customFormat="1" hidden="1">
      <c r="A678" s="236">
        <v>13</v>
      </c>
      <c r="B678" s="2573" t="s">
        <v>16461</v>
      </c>
      <c r="C678" s="238" t="s">
        <v>13455</v>
      </c>
      <c r="D678" s="238" t="s">
        <v>13457</v>
      </c>
      <c r="E678" s="1638" t="s">
        <v>13437</v>
      </c>
      <c r="F678" s="1638" t="s">
        <v>13436</v>
      </c>
      <c r="G678" s="192" t="s">
        <v>559</v>
      </c>
      <c r="H678" s="162" t="s">
        <v>16643</v>
      </c>
      <c r="I678" s="1827">
        <v>105353277</v>
      </c>
      <c r="J678" s="203"/>
      <c r="K678" s="239" t="s">
        <v>3781</v>
      </c>
      <c r="L678" s="239">
        <v>106</v>
      </c>
      <c r="M678" s="240">
        <v>4.5</v>
      </c>
      <c r="N678" s="241" t="s">
        <v>2524</v>
      </c>
      <c r="O678" s="242">
        <v>11970</v>
      </c>
      <c r="P678" s="242" t="s">
        <v>818</v>
      </c>
      <c r="Q678" s="243">
        <v>729</v>
      </c>
      <c r="R678" s="240" t="s">
        <v>2524</v>
      </c>
      <c r="S678" s="244">
        <v>0.2</v>
      </c>
      <c r="T678" s="240">
        <v>1</v>
      </c>
      <c r="U678" s="240" t="s">
        <v>2667</v>
      </c>
      <c r="V678" s="245">
        <v>3</v>
      </c>
      <c r="W678" s="240" t="s">
        <v>3146</v>
      </c>
      <c r="X678" s="246">
        <v>3</v>
      </c>
      <c r="Y678" s="237" t="s">
        <v>2658</v>
      </c>
      <c r="Z678" s="2496"/>
      <c r="AA678" s="238" t="s">
        <v>387</v>
      </c>
      <c r="AB678" s="248"/>
      <c r="AC678" s="245" t="s">
        <v>3516</v>
      </c>
      <c r="AD678" s="817"/>
      <c r="AE678" s="245"/>
      <c r="AF678" s="817"/>
      <c r="AG678" s="817"/>
      <c r="AH678" s="817"/>
      <c r="AI678" s="817"/>
      <c r="AJ678" s="817"/>
      <c r="AK678" s="2551">
        <v>51</v>
      </c>
      <c r="AL678" s="2551"/>
      <c r="AM678" s="2551"/>
    </row>
    <row r="679" spans="1:39" s="249" customFormat="1" hidden="1">
      <c r="A679" s="236">
        <v>14</v>
      </c>
      <c r="B679" s="2573" t="s">
        <v>16462</v>
      </c>
      <c r="C679" s="238" t="s">
        <v>3059</v>
      </c>
      <c r="D679" s="238" t="s">
        <v>13454</v>
      </c>
      <c r="E679" s="1638" t="s">
        <v>13330</v>
      </c>
      <c r="F679" s="1638"/>
      <c r="G679" s="192" t="s">
        <v>3581</v>
      </c>
      <c r="H679" s="162" t="s">
        <v>16644</v>
      </c>
      <c r="I679" s="1827">
        <v>42036000</v>
      </c>
      <c r="J679" s="203"/>
      <c r="K679" s="239" t="s">
        <v>3781</v>
      </c>
      <c r="L679" s="239">
        <v>106</v>
      </c>
      <c r="M679" s="240">
        <v>4.3</v>
      </c>
      <c r="N679" s="241" t="s">
        <v>2524</v>
      </c>
      <c r="O679" s="242">
        <v>3029</v>
      </c>
      <c r="P679" s="242" t="s">
        <v>818</v>
      </c>
      <c r="Q679" s="243">
        <v>729</v>
      </c>
      <c r="R679" s="240" t="s">
        <v>2524</v>
      </c>
      <c r="S679" s="244">
        <v>2.63</v>
      </c>
      <c r="T679" s="240">
        <v>3.22</v>
      </c>
      <c r="U679" s="240" t="s">
        <v>2667</v>
      </c>
      <c r="V679" s="245">
        <v>1.5</v>
      </c>
      <c r="W679" s="240" t="s">
        <v>3867</v>
      </c>
      <c r="X679" s="246">
        <v>1</v>
      </c>
      <c r="Y679" s="237" t="s">
        <v>2658</v>
      </c>
      <c r="Z679" s="2496"/>
      <c r="AA679" s="238" t="s">
        <v>272</v>
      </c>
      <c r="AB679" s="248"/>
      <c r="AC679" s="245" t="s">
        <v>3516</v>
      </c>
      <c r="AD679" s="817"/>
      <c r="AE679" s="245"/>
      <c r="AF679" s="817"/>
      <c r="AG679" s="817"/>
      <c r="AH679" s="817"/>
      <c r="AI679" s="817"/>
      <c r="AJ679" s="817"/>
      <c r="AK679" s="2551">
        <v>52</v>
      </c>
      <c r="AL679" s="2551"/>
      <c r="AM679" s="2551"/>
    </row>
    <row r="680" spans="1:39" s="249" customFormat="1" hidden="1">
      <c r="A680" s="236">
        <v>0</v>
      </c>
      <c r="B680" s="2574"/>
      <c r="C680" s="238"/>
      <c r="D680" s="238"/>
      <c r="E680" s="1638"/>
      <c r="F680" s="1638"/>
      <c r="G680" s="279"/>
      <c r="H680" s="243"/>
      <c r="I680" s="1831"/>
      <c r="J680" s="1821"/>
      <c r="K680" s="239"/>
      <c r="L680" s="239"/>
      <c r="M680" s="240"/>
      <c r="N680" s="241"/>
      <c r="O680" s="242"/>
      <c r="P680" s="242"/>
      <c r="Q680" s="243"/>
      <c r="R680" s="240"/>
      <c r="S680" s="244"/>
      <c r="T680" s="240"/>
      <c r="U680" s="240"/>
      <c r="V680" s="245"/>
      <c r="W680" s="240"/>
      <c r="X680" s="246"/>
      <c r="Y680" s="237"/>
      <c r="Z680" s="2496"/>
      <c r="AA680" s="238"/>
      <c r="AB680" s="248"/>
      <c r="AC680" s="245"/>
      <c r="AD680" s="817"/>
      <c r="AE680" s="245"/>
      <c r="AF680" s="817"/>
      <c r="AG680" s="817"/>
      <c r="AH680" s="817"/>
      <c r="AI680" s="817"/>
      <c r="AJ680" s="817"/>
      <c r="AK680" s="2551"/>
      <c r="AL680" s="2551"/>
      <c r="AM680" s="2551"/>
    </row>
    <row r="681" spans="1:39" s="249" customFormat="1" hidden="1">
      <c r="A681" s="2452" t="s">
        <v>6532</v>
      </c>
      <c r="B681" s="2572"/>
      <c r="C681" s="224"/>
      <c r="D681" s="224"/>
      <c r="E681" s="229"/>
      <c r="F681" s="229"/>
      <c r="G681" s="2891"/>
      <c r="H681" s="229"/>
      <c r="I681" s="1832"/>
      <c r="J681" s="1822"/>
      <c r="K681" s="225"/>
      <c r="L681" s="225"/>
      <c r="M681" s="226"/>
      <c r="N681" s="227"/>
      <c r="O681" s="228"/>
      <c r="P681" s="228"/>
      <c r="Q681" s="229"/>
      <c r="R681" s="226"/>
      <c r="S681" s="230"/>
      <c r="T681" s="226"/>
      <c r="U681" s="226"/>
      <c r="V681" s="231"/>
      <c r="W681" s="226"/>
      <c r="X681" s="232"/>
      <c r="Y681" s="233"/>
      <c r="Z681" s="2494"/>
      <c r="AA681" s="224"/>
      <c r="AB681" s="235"/>
      <c r="AC681" s="231"/>
      <c r="AD681" s="816"/>
      <c r="AE681" s="231"/>
      <c r="AF681" s="816"/>
      <c r="AG681" s="816"/>
      <c r="AH681" s="816"/>
      <c r="AI681" s="816"/>
      <c r="AJ681" s="816"/>
      <c r="AK681" s="2551"/>
      <c r="AL681" s="2551"/>
      <c r="AM681" s="2551"/>
    </row>
    <row r="682" spans="1:39" s="249" customFormat="1" hidden="1">
      <c r="A682" s="236">
        <v>1</v>
      </c>
      <c r="B682" s="2575" t="s">
        <v>16463</v>
      </c>
      <c r="C682" s="238" t="s">
        <v>16487</v>
      </c>
      <c r="D682" s="238" t="s">
        <v>15466</v>
      </c>
      <c r="E682" s="29" t="s">
        <v>13361</v>
      </c>
      <c r="F682" s="1638"/>
      <c r="G682" s="2893" t="s">
        <v>3581</v>
      </c>
      <c r="H682" s="243" t="s">
        <v>16479</v>
      </c>
      <c r="I682" s="1831">
        <v>34200000</v>
      </c>
      <c r="J682" s="1821"/>
      <c r="K682" s="239" t="s">
        <v>530</v>
      </c>
      <c r="L682" s="239">
        <v>50</v>
      </c>
      <c r="M682" s="240">
        <v>2.2999999999999998</v>
      </c>
      <c r="N682" s="241"/>
      <c r="O682" s="242" t="s">
        <v>16471</v>
      </c>
      <c r="P682" s="242"/>
      <c r="Q682" s="243" t="s">
        <v>16472</v>
      </c>
      <c r="R682" s="240"/>
      <c r="S682" s="244">
        <v>2328</v>
      </c>
      <c r="T682" s="240">
        <v>4514</v>
      </c>
      <c r="U682" s="240" t="s">
        <v>2667</v>
      </c>
      <c r="V682" s="245">
        <v>1.5</v>
      </c>
      <c r="W682" s="240" t="s">
        <v>3867</v>
      </c>
      <c r="X682" s="246">
        <v>1</v>
      </c>
      <c r="Y682" s="237" t="s">
        <v>2658</v>
      </c>
      <c r="Z682" s="2496"/>
      <c r="AA682" s="238" t="s">
        <v>272</v>
      </c>
      <c r="AB682" s="248"/>
      <c r="AC682" s="245"/>
      <c r="AD682" s="817"/>
      <c r="AE682" s="245"/>
      <c r="AF682" s="817"/>
      <c r="AG682" s="817"/>
      <c r="AH682" s="817"/>
      <c r="AI682" s="817"/>
      <c r="AJ682" s="817"/>
      <c r="AK682" s="2551">
        <v>17</v>
      </c>
      <c r="AL682" s="2551"/>
      <c r="AM682" s="2551"/>
    </row>
    <row r="683" spans="1:39" s="249" customFormat="1" hidden="1">
      <c r="A683" s="236">
        <f>A682+1</f>
        <v>2</v>
      </c>
      <c r="B683" s="2575" t="s">
        <v>16464</v>
      </c>
      <c r="C683" s="238" t="s">
        <v>16488</v>
      </c>
      <c r="D683" s="238" t="s">
        <v>13625</v>
      </c>
      <c r="E683" s="29" t="s">
        <v>13361</v>
      </c>
      <c r="F683" s="1638"/>
      <c r="G683" s="2893" t="s">
        <v>3581</v>
      </c>
      <c r="H683" s="243" t="s">
        <v>16481</v>
      </c>
      <c r="I683" s="1831">
        <v>45450000</v>
      </c>
      <c r="J683" s="1821"/>
      <c r="K683" s="239" t="s">
        <v>530</v>
      </c>
      <c r="L683" s="239">
        <v>45</v>
      </c>
      <c r="M683" s="240">
        <v>2.4580000000000002</v>
      </c>
      <c r="N683" s="241"/>
      <c r="O683" s="242" t="s">
        <v>16473</v>
      </c>
      <c r="P683" s="242"/>
      <c r="Q683" s="243">
        <v>764</v>
      </c>
      <c r="R683" s="240"/>
      <c r="S683" s="244">
        <v>1.74</v>
      </c>
      <c r="T683" s="240">
        <v>3</v>
      </c>
      <c r="U683" s="240" t="s">
        <v>2667</v>
      </c>
      <c r="V683" s="245">
        <v>1.5</v>
      </c>
      <c r="W683" s="240" t="s">
        <v>3867</v>
      </c>
      <c r="X683" s="246">
        <v>2</v>
      </c>
      <c r="Y683" s="237" t="s">
        <v>2658</v>
      </c>
      <c r="Z683" s="2496"/>
      <c r="AA683" s="238" t="s">
        <v>272</v>
      </c>
      <c r="AB683" s="248"/>
      <c r="AC683" s="245"/>
      <c r="AD683" s="817"/>
      <c r="AE683" s="245"/>
      <c r="AF683" s="817"/>
      <c r="AG683" s="817"/>
      <c r="AH683" s="817"/>
      <c r="AI683" s="817"/>
      <c r="AJ683" s="817"/>
      <c r="AK683" s="2551">
        <v>17</v>
      </c>
      <c r="AL683" s="2551"/>
      <c r="AM683" s="2551"/>
    </row>
    <row r="684" spans="1:39" s="249" customFormat="1" hidden="1">
      <c r="A684" s="236">
        <f t="shared" ref="A684:A689" si="51">A683+1</f>
        <v>3</v>
      </c>
      <c r="B684" s="2575" t="s">
        <v>16465</v>
      </c>
      <c r="C684" s="238" t="s">
        <v>16489</v>
      </c>
      <c r="D684" s="238" t="s">
        <v>14756</v>
      </c>
      <c r="E684" s="1638" t="s">
        <v>6302</v>
      </c>
      <c r="F684" s="1638"/>
      <c r="G684" s="2893" t="s">
        <v>3581</v>
      </c>
      <c r="H684" s="243" t="s">
        <v>16482</v>
      </c>
      <c r="I684" s="1831">
        <v>70200000</v>
      </c>
      <c r="J684" s="1821"/>
      <c r="K684" s="239" t="s">
        <v>3373</v>
      </c>
      <c r="L684" s="239">
        <v>155</v>
      </c>
      <c r="M684" s="240">
        <v>4.3</v>
      </c>
      <c r="N684" s="241"/>
      <c r="O684" s="242" t="s">
        <v>16474</v>
      </c>
      <c r="P684" s="242"/>
      <c r="Q684" s="243"/>
      <c r="R684" s="240">
        <v>18.2</v>
      </c>
      <c r="S684" s="244">
        <v>0.3</v>
      </c>
      <c r="T684" s="240">
        <v>6</v>
      </c>
      <c r="U684" s="240" t="s">
        <v>2666</v>
      </c>
      <c r="V684" s="245">
        <v>4</v>
      </c>
      <c r="W684" s="240" t="s">
        <v>3867</v>
      </c>
      <c r="X684" s="246">
        <v>3</v>
      </c>
      <c r="Y684" s="237" t="s">
        <v>2658</v>
      </c>
      <c r="Z684" s="2496"/>
      <c r="AA684" s="238" t="s">
        <v>272</v>
      </c>
      <c r="AB684" s="248"/>
      <c r="AC684" s="245"/>
      <c r="AD684" s="817"/>
      <c r="AE684" s="245"/>
      <c r="AF684" s="817"/>
      <c r="AG684" s="817"/>
      <c r="AH684" s="817"/>
      <c r="AI684" s="817"/>
      <c r="AJ684" s="817"/>
      <c r="AK684" s="2551">
        <v>17</v>
      </c>
      <c r="AL684" s="2551"/>
      <c r="AM684" s="2551"/>
    </row>
    <row r="685" spans="1:39" s="249" customFormat="1" hidden="1">
      <c r="A685" s="236">
        <f t="shared" si="51"/>
        <v>4</v>
      </c>
      <c r="B685" s="2575" t="s">
        <v>16466</v>
      </c>
      <c r="C685" s="238" t="s">
        <v>16490</v>
      </c>
      <c r="D685" s="238" t="s">
        <v>13638</v>
      </c>
      <c r="E685" s="29" t="s">
        <v>13361</v>
      </c>
      <c r="F685" s="1638"/>
      <c r="G685" s="2893" t="s">
        <v>3581</v>
      </c>
      <c r="H685" s="243" t="s">
        <v>16483</v>
      </c>
      <c r="I685" s="1831">
        <v>34560000</v>
      </c>
      <c r="J685" s="1821"/>
      <c r="K685" s="239" t="s">
        <v>530</v>
      </c>
      <c r="L685" s="239">
        <v>68</v>
      </c>
      <c r="M685" s="240">
        <v>1.494</v>
      </c>
      <c r="N685" s="241"/>
      <c r="O685" s="242" t="s">
        <v>16475</v>
      </c>
      <c r="P685" s="242"/>
      <c r="Q685" s="243">
        <v>737</v>
      </c>
      <c r="R685" s="240"/>
      <c r="S685" s="244">
        <v>0.79400000000000004</v>
      </c>
      <c r="T685" s="240">
        <v>2</v>
      </c>
      <c r="U685" s="240" t="s">
        <v>2667</v>
      </c>
      <c r="V685" s="246">
        <v>1</v>
      </c>
      <c r="W685" s="240" t="s">
        <v>3867</v>
      </c>
      <c r="X685" s="246">
        <v>1</v>
      </c>
      <c r="Y685" s="237" t="s">
        <v>2658</v>
      </c>
      <c r="Z685" s="2496"/>
      <c r="AA685" s="238" t="s">
        <v>272</v>
      </c>
      <c r="AB685" s="248"/>
      <c r="AC685" s="245"/>
      <c r="AD685" s="817"/>
      <c r="AE685" s="245"/>
      <c r="AF685" s="817"/>
      <c r="AG685" s="817"/>
      <c r="AH685" s="817"/>
      <c r="AI685" s="817"/>
      <c r="AJ685" s="817"/>
      <c r="AK685" s="2551">
        <v>17</v>
      </c>
      <c r="AL685" s="2551"/>
      <c r="AM685" s="2551"/>
    </row>
    <row r="686" spans="1:39" s="249" customFormat="1" hidden="1">
      <c r="A686" s="236">
        <f t="shared" si="51"/>
        <v>5</v>
      </c>
      <c r="B686" s="2575" t="s">
        <v>16467</v>
      </c>
      <c r="C686" s="238" t="s">
        <v>13625</v>
      </c>
      <c r="D686" s="238" t="s">
        <v>13625</v>
      </c>
      <c r="E686" s="29" t="s">
        <v>13361</v>
      </c>
      <c r="F686" s="1638"/>
      <c r="G686" s="2893" t="s">
        <v>3581</v>
      </c>
      <c r="H686" s="243" t="s">
        <v>16484</v>
      </c>
      <c r="I686" s="1831">
        <v>34020000</v>
      </c>
      <c r="J686" s="1821"/>
      <c r="K686" s="239" t="s">
        <v>530</v>
      </c>
      <c r="L686" s="239">
        <v>45</v>
      </c>
      <c r="M686" s="240">
        <v>2.4750000000000001</v>
      </c>
      <c r="N686" s="241"/>
      <c r="O686" s="242" t="s">
        <v>16476</v>
      </c>
      <c r="P686" s="242"/>
      <c r="Q686" s="243">
        <v>764</v>
      </c>
      <c r="R686" s="240"/>
      <c r="S686" s="244">
        <v>1625</v>
      </c>
      <c r="T686" s="240">
        <v>3</v>
      </c>
      <c r="U686" s="240" t="s">
        <v>2667</v>
      </c>
      <c r="V686" s="246" t="s">
        <v>2663</v>
      </c>
      <c r="W686" s="240" t="s">
        <v>3867</v>
      </c>
      <c r="X686" s="246" t="s">
        <v>2663</v>
      </c>
      <c r="Y686" s="237" t="s">
        <v>2658</v>
      </c>
      <c r="Z686" s="2496"/>
      <c r="AA686" s="238" t="s">
        <v>272</v>
      </c>
      <c r="AB686" s="248"/>
      <c r="AC686" s="245"/>
      <c r="AD686" s="817"/>
      <c r="AE686" s="245"/>
      <c r="AF686" s="817"/>
      <c r="AG686" s="817"/>
      <c r="AH686" s="817"/>
      <c r="AI686" s="817"/>
      <c r="AJ686" s="817"/>
      <c r="AK686" s="2551">
        <v>17</v>
      </c>
      <c r="AL686" s="2551"/>
      <c r="AM686" s="2551"/>
    </row>
    <row r="687" spans="1:39" s="249" customFormat="1" hidden="1">
      <c r="A687" s="236">
        <f t="shared" si="51"/>
        <v>6</v>
      </c>
      <c r="B687" s="2575" t="s">
        <v>16468</v>
      </c>
      <c r="C687" s="238" t="s">
        <v>16491</v>
      </c>
      <c r="D687" s="238" t="s">
        <v>13625</v>
      </c>
      <c r="E687" s="29" t="s">
        <v>13361</v>
      </c>
      <c r="F687" s="1638"/>
      <c r="G687" s="2893" t="s">
        <v>3581</v>
      </c>
      <c r="H687" s="243" t="s">
        <v>16485</v>
      </c>
      <c r="I687" s="1831">
        <v>40050000</v>
      </c>
      <c r="J687" s="1821"/>
      <c r="K687" s="239" t="s">
        <v>530</v>
      </c>
      <c r="L687" s="239">
        <v>66.3</v>
      </c>
      <c r="M687" s="240">
        <v>2.4790000000000001</v>
      </c>
      <c r="N687" s="241"/>
      <c r="O687" s="242" t="s">
        <v>16477</v>
      </c>
      <c r="P687" s="242"/>
      <c r="Q687" s="243">
        <v>737</v>
      </c>
      <c r="R687" s="240"/>
      <c r="S687" s="244">
        <v>1629</v>
      </c>
      <c r="T687" s="240">
        <v>3</v>
      </c>
      <c r="U687" s="240" t="s">
        <v>2667</v>
      </c>
      <c r="V687" s="1631">
        <v>1.5</v>
      </c>
      <c r="W687" s="240" t="s">
        <v>3867</v>
      </c>
      <c r="X687" s="1631">
        <v>1.5</v>
      </c>
      <c r="Y687" s="237" t="s">
        <v>2658</v>
      </c>
      <c r="Z687" s="2496"/>
      <c r="AA687" s="238" t="s">
        <v>272</v>
      </c>
      <c r="AB687" s="248"/>
      <c r="AC687" s="245"/>
      <c r="AD687" s="817"/>
      <c r="AE687" s="245"/>
      <c r="AF687" s="817"/>
      <c r="AG687" s="817"/>
      <c r="AH687" s="817"/>
      <c r="AI687" s="817"/>
      <c r="AJ687" s="817"/>
      <c r="AK687" s="2551">
        <v>17</v>
      </c>
      <c r="AL687" s="2551"/>
      <c r="AM687" s="2551"/>
    </row>
    <row r="688" spans="1:39" s="249" customFormat="1" hidden="1">
      <c r="A688" s="236">
        <f t="shared" si="51"/>
        <v>7</v>
      </c>
      <c r="B688" s="2575" t="s">
        <v>16469</v>
      </c>
      <c r="C688" s="238" t="s">
        <v>16492</v>
      </c>
      <c r="D688" s="238" t="s">
        <v>13625</v>
      </c>
      <c r="E688" s="29" t="s">
        <v>13361</v>
      </c>
      <c r="F688" s="1638"/>
      <c r="G688" s="2893" t="s">
        <v>3581</v>
      </c>
      <c r="H688" s="243" t="s">
        <v>16480</v>
      </c>
      <c r="I688" s="1831">
        <v>32400000</v>
      </c>
      <c r="J688" s="1821"/>
      <c r="K688" s="239" t="s">
        <v>2286</v>
      </c>
      <c r="L688" s="239">
        <v>45</v>
      </c>
      <c r="M688" s="240">
        <v>1.3</v>
      </c>
      <c r="N688" s="241"/>
      <c r="O688" s="242" t="s">
        <v>16478</v>
      </c>
      <c r="P688" s="242"/>
      <c r="Q688" s="243">
        <v>958</v>
      </c>
      <c r="R688" s="240"/>
      <c r="S688" s="244">
        <v>1.3</v>
      </c>
      <c r="T688" s="240">
        <v>1.3</v>
      </c>
      <c r="U688" s="240" t="s">
        <v>2667</v>
      </c>
      <c r="V688" s="246" t="s">
        <v>2663</v>
      </c>
      <c r="W688" s="240" t="s">
        <v>3867</v>
      </c>
      <c r="X688" s="246" t="s">
        <v>2663</v>
      </c>
      <c r="Y688" s="237" t="s">
        <v>2658</v>
      </c>
      <c r="Z688" s="2496"/>
      <c r="AA688" s="238" t="s">
        <v>272</v>
      </c>
      <c r="AB688" s="248"/>
      <c r="AC688" s="245"/>
      <c r="AD688" s="817"/>
      <c r="AE688" s="245"/>
      <c r="AF688" s="817"/>
      <c r="AG688" s="817"/>
      <c r="AH688" s="817"/>
      <c r="AI688" s="817"/>
      <c r="AJ688" s="817"/>
      <c r="AK688" s="2551">
        <v>17</v>
      </c>
      <c r="AL688" s="2551"/>
      <c r="AM688" s="2551"/>
    </row>
    <row r="689" spans="1:39" s="249" customFormat="1" hidden="1">
      <c r="A689" s="236">
        <f t="shared" si="51"/>
        <v>8</v>
      </c>
      <c r="B689" s="2575" t="s">
        <v>16470</v>
      </c>
      <c r="C689" s="28" t="s">
        <v>14762</v>
      </c>
      <c r="D689" s="28" t="s">
        <v>13044</v>
      </c>
      <c r="E689" s="1632" t="s">
        <v>16486</v>
      </c>
      <c r="F689" s="1632"/>
      <c r="G689" s="2893" t="s">
        <v>197</v>
      </c>
      <c r="H689" s="243" t="s">
        <v>16645</v>
      </c>
      <c r="I689" s="1831">
        <v>125726200</v>
      </c>
      <c r="J689" s="1821"/>
      <c r="K689" s="168" t="s">
        <v>552</v>
      </c>
      <c r="L689" s="181">
        <v>40</v>
      </c>
      <c r="M689" s="173">
        <v>0.5</v>
      </c>
      <c r="N689" s="175">
        <v>23</v>
      </c>
      <c r="O689" s="175">
        <v>1</v>
      </c>
      <c r="P689" s="29" t="s">
        <v>2528</v>
      </c>
      <c r="Q689" s="34" t="s">
        <v>2524</v>
      </c>
      <c r="R689" s="181">
        <v>28</v>
      </c>
      <c r="S689" s="181">
        <v>0.495</v>
      </c>
      <c r="T689" s="181">
        <v>1</v>
      </c>
      <c r="U689" s="181" t="s">
        <v>2667</v>
      </c>
      <c r="V689" s="181">
        <v>1.5</v>
      </c>
      <c r="W689" s="129" t="s">
        <v>2524</v>
      </c>
      <c r="X689" s="185">
        <v>1.5</v>
      </c>
      <c r="Y689" s="28" t="s">
        <v>2658</v>
      </c>
      <c r="Z689" s="2488"/>
      <c r="AA689" s="238"/>
      <c r="AB689" s="248"/>
      <c r="AC689" s="245"/>
      <c r="AD689" s="817"/>
      <c r="AE689" s="245"/>
      <c r="AF689" s="817"/>
      <c r="AG689" s="817"/>
      <c r="AH689" s="817"/>
      <c r="AI689" s="817"/>
      <c r="AJ689" s="817"/>
      <c r="AK689" s="2551">
        <v>17</v>
      </c>
      <c r="AL689" s="2551"/>
      <c r="AM689" s="2551"/>
    </row>
    <row r="690" spans="1:39" s="249" customFormat="1" hidden="1">
      <c r="A690" s="2454" t="s">
        <v>1546</v>
      </c>
      <c r="B690" s="2572"/>
      <c r="C690" s="224"/>
      <c r="D690" s="224"/>
      <c r="E690" s="229"/>
      <c r="F690" s="229"/>
      <c r="G690" s="2891"/>
      <c r="H690" s="229"/>
      <c r="I690" s="1832"/>
      <c r="J690" s="1822"/>
      <c r="K690" s="225"/>
      <c r="L690" s="225"/>
      <c r="M690" s="226"/>
      <c r="N690" s="227"/>
      <c r="O690" s="228"/>
      <c r="P690" s="228"/>
      <c r="Q690" s="229"/>
      <c r="R690" s="226"/>
      <c r="S690" s="230"/>
      <c r="T690" s="226"/>
      <c r="U690" s="226"/>
      <c r="V690" s="231"/>
      <c r="W690" s="226"/>
      <c r="X690" s="232"/>
      <c r="Y690" s="233"/>
      <c r="Z690" s="2494"/>
      <c r="AA690" s="224"/>
      <c r="AB690" s="235"/>
      <c r="AC690" s="231"/>
      <c r="AD690" s="816"/>
      <c r="AE690" s="231"/>
      <c r="AF690" s="816"/>
      <c r="AG690" s="816"/>
      <c r="AH690" s="816"/>
      <c r="AI690" s="816"/>
      <c r="AJ690" s="816"/>
      <c r="AK690" s="2551"/>
      <c r="AL690" s="2551"/>
      <c r="AM690" s="2551"/>
    </row>
    <row r="691" spans="1:39" s="249" customFormat="1" hidden="1">
      <c r="A691" s="236">
        <v>1</v>
      </c>
      <c r="B691" s="2575" t="s">
        <v>18766</v>
      </c>
      <c r="C691" s="238" t="s">
        <v>18798</v>
      </c>
      <c r="D691" s="238" t="s">
        <v>18509</v>
      </c>
      <c r="E691" s="29">
        <v>46423</v>
      </c>
      <c r="F691" s="1638"/>
      <c r="G691" s="2893" t="s">
        <v>18796</v>
      </c>
      <c r="H691" s="243">
        <v>90014065</v>
      </c>
      <c r="I691" s="1831"/>
      <c r="J691" s="1821" t="s">
        <v>18859</v>
      </c>
      <c r="K691" s="239" t="s">
        <v>18860</v>
      </c>
      <c r="L691" s="239"/>
      <c r="M691" s="240"/>
      <c r="N691" s="241"/>
      <c r="O691" s="242"/>
      <c r="P691" s="242"/>
      <c r="Q691" s="243"/>
      <c r="R691" s="240"/>
      <c r="S691" s="244"/>
      <c r="T691" s="240"/>
      <c r="U691" s="240" t="s">
        <v>18858</v>
      </c>
      <c r="V691" s="245">
        <v>3</v>
      </c>
      <c r="W691" s="240" t="s">
        <v>16999</v>
      </c>
      <c r="X691" s="246" t="s">
        <v>1380</v>
      </c>
      <c r="Y691" s="237" t="s">
        <v>18856</v>
      </c>
      <c r="Z691" s="2496"/>
      <c r="AA691" s="238" t="s">
        <v>2418</v>
      </c>
      <c r="AB691" s="248"/>
      <c r="AC691" s="245"/>
      <c r="AD691" s="817"/>
      <c r="AE691" s="245"/>
      <c r="AF691" s="817"/>
      <c r="AG691" s="817"/>
      <c r="AH691" s="817"/>
      <c r="AI691" s="817"/>
      <c r="AJ691" s="817"/>
      <c r="AK691" s="2551">
        <v>17</v>
      </c>
      <c r="AL691" s="2551"/>
      <c r="AM691" s="2551"/>
    </row>
    <row r="692" spans="1:39" s="249" customFormat="1" hidden="1">
      <c r="A692" s="236">
        <f>A691+1</f>
        <v>2</v>
      </c>
      <c r="B692" s="2575" t="s">
        <v>18765</v>
      </c>
      <c r="C692" s="238" t="s">
        <v>18798</v>
      </c>
      <c r="D692" s="238" t="s">
        <v>18509</v>
      </c>
      <c r="E692" s="29">
        <v>46423</v>
      </c>
      <c r="F692" s="1638"/>
      <c r="G692" s="2893" t="s">
        <v>18796</v>
      </c>
      <c r="H692" s="243">
        <v>90014065</v>
      </c>
      <c r="I692" s="1831"/>
      <c r="J692" s="1821" t="s">
        <v>18859</v>
      </c>
      <c r="K692" s="239" t="s">
        <v>18860</v>
      </c>
      <c r="L692" s="239"/>
      <c r="M692" s="240"/>
      <c r="N692" s="241"/>
      <c r="O692" s="242"/>
      <c r="P692" s="242"/>
      <c r="Q692" s="243"/>
      <c r="R692" s="240"/>
      <c r="S692" s="244"/>
      <c r="T692" s="240"/>
      <c r="U692" s="240" t="s">
        <v>18858</v>
      </c>
      <c r="V692" s="245">
        <v>3</v>
      </c>
      <c r="W692" s="240" t="s">
        <v>16999</v>
      </c>
      <c r="X692" s="246" t="s">
        <v>1380</v>
      </c>
      <c r="Y692" s="237" t="s">
        <v>18856</v>
      </c>
      <c r="Z692" s="2496"/>
      <c r="AA692" s="238" t="s">
        <v>2418</v>
      </c>
      <c r="AB692" s="248"/>
      <c r="AC692" s="245"/>
      <c r="AD692" s="817"/>
      <c r="AE692" s="245"/>
      <c r="AF692" s="817"/>
      <c r="AG692" s="817"/>
      <c r="AH692" s="817"/>
      <c r="AI692" s="817"/>
      <c r="AJ692" s="817"/>
      <c r="AK692" s="2551"/>
      <c r="AL692" s="2551"/>
      <c r="AM692" s="2551"/>
    </row>
    <row r="693" spans="1:39" s="249" customFormat="1" hidden="1">
      <c r="A693" s="236">
        <f>A692+1</f>
        <v>3</v>
      </c>
      <c r="B693" s="2575" t="s">
        <v>18792</v>
      </c>
      <c r="C693" s="238" t="s">
        <v>18798</v>
      </c>
      <c r="D693" s="238" t="s">
        <v>18509</v>
      </c>
      <c r="E693" s="29">
        <v>46422</v>
      </c>
      <c r="F693" s="1638"/>
      <c r="G693" s="2893" t="s">
        <v>18796</v>
      </c>
      <c r="H693" s="243"/>
      <c r="I693" s="1831"/>
      <c r="J693" s="1821" t="s">
        <v>18859</v>
      </c>
      <c r="K693" s="239" t="s">
        <v>18860</v>
      </c>
      <c r="L693" s="239"/>
      <c r="M693" s="240"/>
      <c r="N693" s="241"/>
      <c r="O693" s="242"/>
      <c r="P693" s="242"/>
      <c r="Q693" s="243"/>
      <c r="R693" s="240"/>
      <c r="S693" s="244"/>
      <c r="T693" s="240"/>
      <c r="U693" s="240" t="s">
        <v>18858</v>
      </c>
      <c r="V693" s="2458">
        <v>2.5</v>
      </c>
      <c r="W693" s="240" t="s">
        <v>16999</v>
      </c>
      <c r="X693" s="246" t="s">
        <v>1379</v>
      </c>
      <c r="Y693" s="237" t="s">
        <v>18856</v>
      </c>
      <c r="Z693" s="2496"/>
      <c r="AA693" s="238" t="s">
        <v>2418</v>
      </c>
      <c r="AB693" s="248"/>
      <c r="AC693" s="245"/>
      <c r="AD693" s="817"/>
      <c r="AE693" s="245"/>
      <c r="AF693" s="817"/>
      <c r="AG693" s="817"/>
      <c r="AH693" s="817"/>
      <c r="AI693" s="817"/>
      <c r="AJ693" s="817"/>
      <c r="AK693" s="2551"/>
      <c r="AL693" s="2551"/>
      <c r="AM693" s="2551"/>
    </row>
    <row r="694" spans="1:39" s="249" customFormat="1" hidden="1">
      <c r="A694" s="236">
        <f t="shared" ref="A694:A740" si="52">A693+1</f>
        <v>4</v>
      </c>
      <c r="B694" s="2575" t="s">
        <v>18793</v>
      </c>
      <c r="C694" s="238" t="s">
        <v>18798</v>
      </c>
      <c r="D694" s="238" t="s">
        <v>18509</v>
      </c>
      <c r="E694" s="29">
        <v>46422</v>
      </c>
      <c r="F694" s="1638"/>
      <c r="G694" s="2893" t="s">
        <v>18796</v>
      </c>
      <c r="H694" s="243"/>
      <c r="I694" s="1831"/>
      <c r="J694" s="1821" t="s">
        <v>18859</v>
      </c>
      <c r="K694" s="239" t="s">
        <v>1715</v>
      </c>
      <c r="L694" s="239"/>
      <c r="M694" s="240"/>
      <c r="N694" s="241"/>
      <c r="O694" s="242"/>
      <c r="P694" s="242"/>
      <c r="Q694" s="243"/>
      <c r="R694" s="240"/>
      <c r="S694" s="244"/>
      <c r="T694" s="240"/>
      <c r="U694" s="240" t="s">
        <v>18858</v>
      </c>
      <c r="V694" s="2458">
        <v>2.5</v>
      </c>
      <c r="W694" s="240" t="s">
        <v>16999</v>
      </c>
      <c r="X694" s="246" t="s">
        <v>1379</v>
      </c>
      <c r="Y694" s="237" t="s">
        <v>18856</v>
      </c>
      <c r="Z694" s="2496"/>
      <c r="AA694" s="238" t="s">
        <v>2418</v>
      </c>
      <c r="AB694" s="248"/>
      <c r="AC694" s="245"/>
      <c r="AD694" s="817"/>
      <c r="AE694" s="245"/>
      <c r="AF694" s="817"/>
      <c r="AG694" s="817"/>
      <c r="AH694" s="817"/>
      <c r="AI694" s="817"/>
      <c r="AJ694" s="817"/>
      <c r="AK694" s="2551"/>
      <c r="AL694" s="2551"/>
      <c r="AM694" s="2551"/>
    </row>
    <row r="695" spans="1:39" s="249" customFormat="1" hidden="1">
      <c r="A695" s="236">
        <f t="shared" si="52"/>
        <v>5</v>
      </c>
      <c r="B695" s="2575" t="s">
        <v>18784</v>
      </c>
      <c r="C695" s="238" t="s">
        <v>18798</v>
      </c>
      <c r="D695" s="238" t="s">
        <v>18509</v>
      </c>
      <c r="E695" s="29">
        <v>65090</v>
      </c>
      <c r="F695" s="1638"/>
      <c r="G695" s="2893" t="s">
        <v>18796</v>
      </c>
      <c r="H695" s="243">
        <v>90006195</v>
      </c>
      <c r="I695" s="1831"/>
      <c r="J695" s="1821" t="s">
        <v>18859</v>
      </c>
      <c r="K695" s="239" t="s">
        <v>1715</v>
      </c>
      <c r="L695" s="239"/>
      <c r="M695" s="240"/>
      <c r="N695" s="241"/>
      <c r="O695" s="242"/>
      <c r="P695" s="242"/>
      <c r="Q695" s="243"/>
      <c r="R695" s="240"/>
      <c r="S695" s="244"/>
      <c r="T695" s="240"/>
      <c r="U695" s="240" t="s">
        <v>18858</v>
      </c>
      <c r="V695" s="245">
        <v>2</v>
      </c>
      <c r="W695" s="240" t="s">
        <v>16999</v>
      </c>
      <c r="X695" s="246" t="s">
        <v>972</v>
      </c>
      <c r="Y695" s="237" t="s">
        <v>18856</v>
      </c>
      <c r="Z695" s="2496"/>
      <c r="AA695" s="238" t="s">
        <v>2418</v>
      </c>
      <c r="AB695" s="248"/>
      <c r="AC695" s="245"/>
      <c r="AD695" s="817"/>
      <c r="AE695" s="245"/>
      <c r="AF695" s="817"/>
      <c r="AG695" s="817"/>
      <c r="AH695" s="817"/>
      <c r="AI695" s="817"/>
      <c r="AJ695" s="817"/>
      <c r="AK695" s="2551"/>
      <c r="AL695" s="2551"/>
      <c r="AM695" s="2551"/>
    </row>
    <row r="696" spans="1:39" s="249" customFormat="1" hidden="1">
      <c r="A696" s="236">
        <f t="shared" si="52"/>
        <v>6</v>
      </c>
      <c r="B696" s="2575" t="s">
        <v>18764</v>
      </c>
      <c r="C696" s="238" t="s">
        <v>18850</v>
      </c>
      <c r="D696" s="238" t="s">
        <v>18510</v>
      </c>
      <c r="E696" s="29">
        <v>46423</v>
      </c>
      <c r="F696" s="1638"/>
      <c r="G696" s="2893" t="s">
        <v>18796</v>
      </c>
      <c r="H696" s="243">
        <v>90014065</v>
      </c>
      <c r="I696" s="1831"/>
      <c r="J696" s="1821" t="s">
        <v>18859</v>
      </c>
      <c r="K696" s="239" t="s">
        <v>18860</v>
      </c>
      <c r="L696" s="239"/>
      <c r="M696" s="240"/>
      <c r="N696" s="241"/>
      <c r="O696" s="242"/>
      <c r="P696" s="242"/>
      <c r="Q696" s="243"/>
      <c r="R696" s="240"/>
      <c r="S696" s="244"/>
      <c r="T696" s="240"/>
      <c r="U696" s="240" t="s">
        <v>18858</v>
      </c>
      <c r="V696" s="245">
        <v>3</v>
      </c>
      <c r="W696" s="240" t="s">
        <v>16999</v>
      </c>
      <c r="X696" s="246" t="s">
        <v>1380</v>
      </c>
      <c r="Y696" s="237" t="s">
        <v>18856</v>
      </c>
      <c r="Z696" s="2496"/>
      <c r="AA696" s="238" t="s">
        <v>2418</v>
      </c>
      <c r="AB696" s="248"/>
      <c r="AC696" s="245"/>
      <c r="AD696" s="817"/>
      <c r="AE696" s="245"/>
      <c r="AF696" s="817"/>
      <c r="AG696" s="817"/>
      <c r="AH696" s="817"/>
      <c r="AI696" s="817"/>
      <c r="AJ696" s="817"/>
      <c r="AK696" s="2551"/>
      <c r="AL696" s="2551"/>
      <c r="AM696" s="2551"/>
    </row>
    <row r="697" spans="1:39" s="249" customFormat="1" hidden="1">
      <c r="A697" s="236">
        <f t="shared" si="52"/>
        <v>7</v>
      </c>
      <c r="B697" s="2575" t="s">
        <v>18763</v>
      </c>
      <c r="C697" s="238" t="s">
        <v>18851</v>
      </c>
      <c r="D697" s="238" t="s">
        <v>18510</v>
      </c>
      <c r="E697" s="29">
        <v>46423</v>
      </c>
      <c r="F697" s="1638"/>
      <c r="G697" s="2893" t="s">
        <v>18796</v>
      </c>
      <c r="H697" s="243">
        <v>90014065</v>
      </c>
      <c r="I697" s="1831"/>
      <c r="J697" s="1821" t="s">
        <v>18859</v>
      </c>
      <c r="K697" s="239" t="s">
        <v>18860</v>
      </c>
      <c r="L697" s="239"/>
      <c r="M697" s="240"/>
      <c r="N697" s="241"/>
      <c r="O697" s="242"/>
      <c r="P697" s="242"/>
      <c r="Q697" s="243"/>
      <c r="R697" s="240"/>
      <c r="S697" s="244"/>
      <c r="T697" s="240"/>
      <c r="U697" s="240" t="s">
        <v>18858</v>
      </c>
      <c r="V697" s="245">
        <v>3</v>
      </c>
      <c r="W697" s="240" t="s">
        <v>16999</v>
      </c>
      <c r="X697" s="246" t="s">
        <v>1380</v>
      </c>
      <c r="Y697" s="237" t="s">
        <v>18856</v>
      </c>
      <c r="Z697" s="2496"/>
      <c r="AA697" s="238" t="s">
        <v>2418</v>
      </c>
      <c r="AB697" s="248"/>
      <c r="AC697" s="245"/>
      <c r="AD697" s="817"/>
      <c r="AE697" s="245"/>
      <c r="AF697" s="817"/>
      <c r="AG697" s="817"/>
      <c r="AH697" s="817"/>
      <c r="AI697" s="817"/>
      <c r="AJ697" s="817"/>
      <c r="AK697" s="2551"/>
      <c r="AL697" s="2551"/>
      <c r="AM697" s="2551"/>
    </row>
    <row r="698" spans="1:39" s="249" customFormat="1" hidden="1">
      <c r="A698" s="236">
        <f t="shared" si="52"/>
        <v>8</v>
      </c>
      <c r="B698" s="2575" t="s">
        <v>18762</v>
      </c>
      <c r="C698" s="238" t="s">
        <v>18852</v>
      </c>
      <c r="D698" s="238" t="s">
        <v>18510</v>
      </c>
      <c r="E698" s="29">
        <v>46423</v>
      </c>
      <c r="F698" s="1638"/>
      <c r="G698" s="2893" t="s">
        <v>18796</v>
      </c>
      <c r="H698" s="243">
        <v>90014065</v>
      </c>
      <c r="I698" s="1831"/>
      <c r="J698" s="1821" t="s">
        <v>18859</v>
      </c>
      <c r="K698" s="239" t="s">
        <v>1715</v>
      </c>
      <c r="L698" s="239"/>
      <c r="M698" s="240"/>
      <c r="N698" s="241"/>
      <c r="O698" s="242"/>
      <c r="P698" s="242"/>
      <c r="Q698" s="243"/>
      <c r="R698" s="240"/>
      <c r="S698" s="244"/>
      <c r="T698" s="240"/>
      <c r="U698" s="240" t="s">
        <v>18858</v>
      </c>
      <c r="V698" s="245">
        <v>3</v>
      </c>
      <c r="W698" s="240" t="s">
        <v>16999</v>
      </c>
      <c r="X698" s="246" t="s">
        <v>1380</v>
      </c>
      <c r="Y698" s="237" t="s">
        <v>18856</v>
      </c>
      <c r="Z698" s="2496"/>
      <c r="AA698" s="238" t="s">
        <v>2418</v>
      </c>
      <c r="AB698" s="248"/>
      <c r="AC698" s="245"/>
      <c r="AD698" s="817"/>
      <c r="AE698" s="245"/>
      <c r="AF698" s="817"/>
      <c r="AG698" s="817"/>
      <c r="AH698" s="817"/>
      <c r="AI698" s="817"/>
      <c r="AJ698" s="817"/>
      <c r="AK698" s="2551"/>
      <c r="AL698" s="2551"/>
      <c r="AM698" s="2551"/>
    </row>
    <row r="699" spans="1:39" s="249" customFormat="1" hidden="1">
      <c r="A699" s="236">
        <f t="shared" si="52"/>
        <v>9</v>
      </c>
      <c r="B699" s="2575" t="s">
        <v>18794</v>
      </c>
      <c r="C699" s="238" t="s">
        <v>18854</v>
      </c>
      <c r="D699" s="238" t="s">
        <v>18510</v>
      </c>
      <c r="E699" s="29">
        <v>46422</v>
      </c>
      <c r="F699" s="1638"/>
      <c r="G699" s="2893" t="s">
        <v>18796</v>
      </c>
      <c r="H699" s="243"/>
      <c r="I699" s="1831"/>
      <c r="J699" s="1821" t="s">
        <v>18859</v>
      </c>
      <c r="K699" s="239" t="s">
        <v>3335</v>
      </c>
      <c r="L699" s="239"/>
      <c r="M699" s="240"/>
      <c r="N699" s="241"/>
      <c r="O699" s="242"/>
      <c r="P699" s="242"/>
      <c r="Q699" s="243"/>
      <c r="R699" s="240"/>
      <c r="S699" s="244"/>
      <c r="T699" s="240"/>
      <c r="U699" s="240" t="s">
        <v>18858</v>
      </c>
      <c r="V699" s="2458">
        <v>2.5</v>
      </c>
      <c r="W699" s="240" t="s">
        <v>16999</v>
      </c>
      <c r="X699" s="246" t="s">
        <v>1379</v>
      </c>
      <c r="Y699" s="237" t="s">
        <v>18856</v>
      </c>
      <c r="Z699" s="2496"/>
      <c r="AA699" s="238" t="s">
        <v>2418</v>
      </c>
      <c r="AB699" s="248"/>
      <c r="AC699" s="245"/>
      <c r="AD699" s="817"/>
      <c r="AE699" s="245"/>
      <c r="AF699" s="817"/>
      <c r="AG699" s="817"/>
      <c r="AH699" s="817"/>
      <c r="AI699" s="817"/>
      <c r="AJ699" s="817"/>
      <c r="AK699" s="2551"/>
      <c r="AL699" s="2551"/>
      <c r="AM699" s="2551"/>
    </row>
    <row r="700" spans="1:39" s="249" customFormat="1" hidden="1">
      <c r="A700" s="236">
        <f t="shared" si="52"/>
        <v>10</v>
      </c>
      <c r="B700" s="2575" t="s">
        <v>18783</v>
      </c>
      <c r="C700" s="238" t="s">
        <v>18854</v>
      </c>
      <c r="D700" s="238" t="s">
        <v>18510</v>
      </c>
      <c r="E700" s="2457">
        <v>65089</v>
      </c>
      <c r="F700" s="1638"/>
      <c r="G700" s="2893" t="s">
        <v>18796</v>
      </c>
      <c r="H700" s="243">
        <v>90006197</v>
      </c>
      <c r="I700" s="1831"/>
      <c r="J700" s="1821" t="s">
        <v>18859</v>
      </c>
      <c r="K700" s="239" t="s">
        <v>3335</v>
      </c>
      <c r="L700" s="239"/>
      <c r="M700" s="240"/>
      <c r="N700" s="241"/>
      <c r="O700" s="242"/>
      <c r="P700" s="242"/>
      <c r="Q700" s="243"/>
      <c r="R700" s="240"/>
      <c r="S700" s="244"/>
      <c r="T700" s="240"/>
      <c r="U700" s="240" t="s">
        <v>18858</v>
      </c>
      <c r="V700" s="2458">
        <v>1.5</v>
      </c>
      <c r="W700" s="240" t="s">
        <v>16999</v>
      </c>
      <c r="X700" s="246" t="s">
        <v>954</v>
      </c>
      <c r="Y700" s="237" t="s">
        <v>18856</v>
      </c>
      <c r="Z700" s="2496"/>
      <c r="AA700" s="238" t="s">
        <v>2418</v>
      </c>
      <c r="AB700" s="248"/>
      <c r="AC700" s="245"/>
      <c r="AD700" s="817"/>
      <c r="AE700" s="245"/>
      <c r="AF700" s="817"/>
      <c r="AG700" s="817"/>
      <c r="AH700" s="817"/>
      <c r="AI700" s="817"/>
      <c r="AJ700" s="817"/>
      <c r="AK700" s="2551"/>
      <c r="AL700" s="2551"/>
      <c r="AM700" s="2551"/>
    </row>
    <row r="701" spans="1:39" s="249" customFormat="1" hidden="1">
      <c r="A701" s="236">
        <f t="shared" si="52"/>
        <v>11</v>
      </c>
      <c r="B701" s="2575" t="s">
        <v>18855</v>
      </c>
      <c r="C701" s="238" t="s">
        <v>18854</v>
      </c>
      <c r="D701" s="238" t="s">
        <v>18510</v>
      </c>
      <c r="E701" s="29">
        <v>65090</v>
      </c>
      <c r="F701" s="1638"/>
      <c r="G701" s="2893" t="s">
        <v>18796</v>
      </c>
      <c r="H701" s="243"/>
      <c r="I701" s="1831"/>
      <c r="J701" s="1821" t="s">
        <v>18859</v>
      </c>
      <c r="K701" s="239" t="s">
        <v>3335</v>
      </c>
      <c r="L701" s="239"/>
      <c r="M701" s="240"/>
      <c r="N701" s="241"/>
      <c r="O701" s="242"/>
      <c r="P701" s="242"/>
      <c r="Q701" s="243"/>
      <c r="R701" s="240"/>
      <c r="S701" s="244"/>
      <c r="T701" s="240"/>
      <c r="U701" s="240" t="s">
        <v>18858</v>
      </c>
      <c r="V701" s="2458">
        <v>2</v>
      </c>
      <c r="W701" s="240" t="s">
        <v>16999</v>
      </c>
      <c r="X701" s="246" t="s">
        <v>972</v>
      </c>
      <c r="Y701" s="237" t="s">
        <v>18856</v>
      </c>
      <c r="Z701" s="2496"/>
      <c r="AA701" s="238" t="s">
        <v>2418</v>
      </c>
      <c r="AB701" s="248"/>
      <c r="AC701" s="245"/>
      <c r="AD701" s="817"/>
      <c r="AE701" s="245"/>
      <c r="AF701" s="817"/>
      <c r="AG701" s="817"/>
      <c r="AH701" s="817"/>
      <c r="AI701" s="817"/>
      <c r="AJ701" s="817"/>
      <c r="AK701" s="2551"/>
      <c r="AL701" s="2551"/>
      <c r="AM701" s="2551"/>
    </row>
    <row r="702" spans="1:39" s="249" customFormat="1" hidden="1">
      <c r="A702" s="236">
        <f t="shared" si="52"/>
        <v>12</v>
      </c>
      <c r="B702" s="2575" t="s">
        <v>18761</v>
      </c>
      <c r="C702" s="238" t="s">
        <v>18851</v>
      </c>
      <c r="D702" s="238" t="s">
        <v>18511</v>
      </c>
      <c r="E702" s="29">
        <v>46423</v>
      </c>
      <c r="F702" s="1638"/>
      <c r="G702" s="2893" t="s">
        <v>18796</v>
      </c>
      <c r="H702" s="243">
        <v>90014065</v>
      </c>
      <c r="I702" s="1831"/>
      <c r="J702" s="1821" t="s">
        <v>18861</v>
      </c>
      <c r="K702" s="239" t="s">
        <v>18860</v>
      </c>
      <c r="L702" s="239"/>
      <c r="M702" s="240"/>
      <c r="N702" s="241"/>
      <c r="O702" s="242"/>
      <c r="P702" s="242"/>
      <c r="Q702" s="243"/>
      <c r="R702" s="240"/>
      <c r="S702" s="244"/>
      <c r="T702" s="240"/>
      <c r="U702" s="240" t="s">
        <v>18858</v>
      </c>
      <c r="V702" s="245">
        <v>3</v>
      </c>
      <c r="W702" s="240" t="s">
        <v>16999</v>
      </c>
      <c r="X702" s="246" t="s">
        <v>1380</v>
      </c>
      <c r="Y702" s="237" t="s">
        <v>18856</v>
      </c>
      <c r="Z702" s="2496"/>
      <c r="AA702" s="238" t="s">
        <v>2418</v>
      </c>
      <c r="AB702" s="248"/>
      <c r="AC702" s="245"/>
      <c r="AD702" s="817"/>
      <c r="AE702" s="245"/>
      <c r="AF702" s="817"/>
      <c r="AG702" s="817"/>
      <c r="AH702" s="817"/>
      <c r="AI702" s="817"/>
      <c r="AJ702" s="817"/>
      <c r="AK702" s="2551"/>
      <c r="AL702" s="2551"/>
      <c r="AM702" s="2551"/>
    </row>
    <row r="703" spans="1:39" s="249" customFormat="1" hidden="1">
      <c r="A703" s="236">
        <f t="shared" si="52"/>
        <v>13</v>
      </c>
      <c r="B703" s="2575" t="s">
        <v>18760</v>
      </c>
      <c r="C703" s="238" t="s">
        <v>18850</v>
      </c>
      <c r="D703" s="238" t="s">
        <v>18511</v>
      </c>
      <c r="E703" s="29">
        <v>46423</v>
      </c>
      <c r="F703" s="1638"/>
      <c r="G703" s="2893" t="s">
        <v>18796</v>
      </c>
      <c r="H703" s="243">
        <v>90014065</v>
      </c>
      <c r="I703" s="1831"/>
      <c r="J703" s="1821" t="s">
        <v>18861</v>
      </c>
      <c r="K703" s="239" t="s">
        <v>18860</v>
      </c>
      <c r="L703" s="239"/>
      <c r="M703" s="240"/>
      <c r="N703" s="241"/>
      <c r="O703" s="242"/>
      <c r="P703" s="242"/>
      <c r="Q703" s="243"/>
      <c r="R703" s="240"/>
      <c r="S703" s="244"/>
      <c r="T703" s="240"/>
      <c r="U703" s="240" t="s">
        <v>18858</v>
      </c>
      <c r="V703" s="245">
        <v>3</v>
      </c>
      <c r="W703" s="240" t="s">
        <v>16999</v>
      </c>
      <c r="X703" s="246" t="s">
        <v>1380</v>
      </c>
      <c r="Y703" s="237" t="s">
        <v>18856</v>
      </c>
      <c r="Z703" s="2496"/>
      <c r="AA703" s="238" t="s">
        <v>2418</v>
      </c>
      <c r="AB703" s="248"/>
      <c r="AC703" s="245"/>
      <c r="AD703" s="817"/>
      <c r="AE703" s="245"/>
      <c r="AF703" s="817"/>
      <c r="AG703" s="817"/>
      <c r="AH703" s="817"/>
      <c r="AI703" s="817"/>
      <c r="AJ703" s="817"/>
      <c r="AK703" s="2551"/>
      <c r="AL703" s="2551"/>
      <c r="AM703" s="2551"/>
    </row>
    <row r="704" spans="1:39" s="249" customFormat="1" hidden="1">
      <c r="A704" s="236">
        <f t="shared" si="52"/>
        <v>14</v>
      </c>
      <c r="B704" s="2575" t="s">
        <v>18759</v>
      </c>
      <c r="C704" s="238" t="s">
        <v>18851</v>
      </c>
      <c r="D704" s="238" t="s">
        <v>18511</v>
      </c>
      <c r="E704" s="29">
        <v>46423</v>
      </c>
      <c r="F704" s="1638"/>
      <c r="G704" s="2893" t="s">
        <v>18796</v>
      </c>
      <c r="H704" s="243">
        <v>90014065</v>
      </c>
      <c r="I704" s="1831"/>
      <c r="J704" s="1821" t="s">
        <v>18861</v>
      </c>
      <c r="K704" s="239" t="s">
        <v>18860</v>
      </c>
      <c r="L704" s="239"/>
      <c r="M704" s="240"/>
      <c r="N704" s="241"/>
      <c r="O704" s="242"/>
      <c r="P704" s="242"/>
      <c r="Q704" s="243"/>
      <c r="R704" s="240"/>
      <c r="S704" s="244"/>
      <c r="T704" s="240"/>
      <c r="U704" s="240" t="s">
        <v>18858</v>
      </c>
      <c r="V704" s="245">
        <v>3</v>
      </c>
      <c r="W704" s="240" t="s">
        <v>16999</v>
      </c>
      <c r="X704" s="246" t="s">
        <v>1380</v>
      </c>
      <c r="Y704" s="237" t="s">
        <v>18856</v>
      </c>
      <c r="Z704" s="2496"/>
      <c r="AA704" s="238" t="s">
        <v>2418</v>
      </c>
      <c r="AB704" s="248"/>
      <c r="AC704" s="245"/>
      <c r="AD704" s="817"/>
      <c r="AE704" s="245"/>
      <c r="AF704" s="817"/>
      <c r="AG704" s="817"/>
      <c r="AH704" s="817"/>
      <c r="AI704" s="817"/>
      <c r="AJ704" s="817"/>
      <c r="AK704" s="2551"/>
      <c r="AL704" s="2551"/>
      <c r="AM704" s="2551"/>
    </row>
    <row r="705" spans="1:39" s="249" customFormat="1" hidden="1">
      <c r="A705" s="236">
        <f t="shared" si="52"/>
        <v>15</v>
      </c>
      <c r="B705" s="2575" t="s">
        <v>18795</v>
      </c>
      <c r="C705" s="238" t="s">
        <v>18852</v>
      </c>
      <c r="D705" s="238" t="s">
        <v>18511</v>
      </c>
      <c r="E705" s="29">
        <v>46422</v>
      </c>
      <c r="F705" s="1638"/>
      <c r="G705" s="2893" t="s">
        <v>18796</v>
      </c>
      <c r="H705" s="243"/>
      <c r="I705" s="1831"/>
      <c r="J705" s="1821" t="s">
        <v>18861</v>
      </c>
      <c r="K705" s="239" t="s">
        <v>1715</v>
      </c>
      <c r="L705" s="239"/>
      <c r="M705" s="240"/>
      <c r="N705" s="241"/>
      <c r="O705" s="242"/>
      <c r="P705" s="242"/>
      <c r="Q705" s="243"/>
      <c r="R705" s="240"/>
      <c r="S705" s="244"/>
      <c r="T705" s="240"/>
      <c r="U705" s="240" t="s">
        <v>18858</v>
      </c>
      <c r="V705" s="2458">
        <v>2.5</v>
      </c>
      <c r="W705" s="240" t="s">
        <v>16999</v>
      </c>
      <c r="X705" s="246" t="s">
        <v>1379</v>
      </c>
      <c r="Y705" s="237" t="s">
        <v>18856</v>
      </c>
      <c r="Z705" s="2496"/>
      <c r="AA705" s="238" t="s">
        <v>2418</v>
      </c>
      <c r="AB705" s="248"/>
      <c r="AC705" s="245"/>
      <c r="AD705" s="817"/>
      <c r="AE705" s="245"/>
      <c r="AF705" s="817"/>
      <c r="AG705" s="817"/>
      <c r="AH705" s="817"/>
      <c r="AI705" s="817"/>
      <c r="AJ705" s="817"/>
      <c r="AK705" s="2551"/>
      <c r="AL705" s="2551"/>
      <c r="AM705" s="2551"/>
    </row>
    <row r="706" spans="1:39" s="249" customFormat="1" hidden="1">
      <c r="A706" s="236">
        <f t="shared" si="52"/>
        <v>16</v>
      </c>
      <c r="B706" s="2575" t="s">
        <v>18785</v>
      </c>
      <c r="C706" s="238" t="s">
        <v>18851</v>
      </c>
      <c r="D706" s="238" t="s">
        <v>18511</v>
      </c>
      <c r="E706" s="29">
        <v>65090</v>
      </c>
      <c r="F706" s="1638"/>
      <c r="G706" s="2893" t="s">
        <v>18796</v>
      </c>
      <c r="H706" s="243">
        <v>90006195</v>
      </c>
      <c r="I706" s="1831"/>
      <c r="J706" s="1821" t="s">
        <v>18861</v>
      </c>
      <c r="K706" s="239" t="s">
        <v>18860</v>
      </c>
      <c r="L706" s="239"/>
      <c r="M706" s="240"/>
      <c r="N706" s="241"/>
      <c r="O706" s="242"/>
      <c r="P706" s="242"/>
      <c r="Q706" s="243"/>
      <c r="R706" s="240"/>
      <c r="S706" s="244"/>
      <c r="T706" s="240"/>
      <c r="U706" s="240" t="s">
        <v>18858</v>
      </c>
      <c r="V706" s="245">
        <v>2</v>
      </c>
      <c r="W706" s="240" t="s">
        <v>16999</v>
      </c>
      <c r="X706" s="246" t="s">
        <v>972</v>
      </c>
      <c r="Y706" s="237" t="s">
        <v>18856</v>
      </c>
      <c r="Z706" s="2496"/>
      <c r="AA706" s="238" t="s">
        <v>2418</v>
      </c>
      <c r="AB706" s="248"/>
      <c r="AC706" s="245"/>
      <c r="AD706" s="817"/>
      <c r="AE706" s="245"/>
      <c r="AF706" s="817"/>
      <c r="AG706" s="817"/>
      <c r="AH706" s="817"/>
      <c r="AI706" s="817"/>
      <c r="AJ706" s="817"/>
      <c r="AK706" s="2551"/>
      <c r="AL706" s="2551"/>
      <c r="AM706" s="2551"/>
    </row>
    <row r="707" spans="1:39" s="249" customFormat="1" hidden="1">
      <c r="A707" s="236">
        <f t="shared" si="52"/>
        <v>17</v>
      </c>
      <c r="B707" s="2575" t="s">
        <v>18756</v>
      </c>
      <c r="C707" s="238" t="s">
        <v>18800</v>
      </c>
      <c r="D707" s="238" t="s">
        <v>18512</v>
      </c>
      <c r="E707" s="29">
        <v>46423</v>
      </c>
      <c r="F707" s="1638"/>
      <c r="G707" s="2893" t="s">
        <v>18796</v>
      </c>
      <c r="H707" s="243"/>
      <c r="I707" s="1831"/>
      <c r="J707" s="1821" t="s">
        <v>18861</v>
      </c>
      <c r="K707" s="239" t="s">
        <v>18860</v>
      </c>
      <c r="L707" s="239"/>
      <c r="M707" s="240"/>
      <c r="N707" s="241"/>
      <c r="O707" s="242"/>
      <c r="P707" s="242"/>
      <c r="Q707" s="243"/>
      <c r="R707" s="240"/>
      <c r="S707" s="244"/>
      <c r="T707" s="240"/>
      <c r="U707" s="240" t="s">
        <v>18858</v>
      </c>
      <c r="V707" s="245">
        <v>3</v>
      </c>
      <c r="W707" s="240" t="s">
        <v>16999</v>
      </c>
      <c r="X707" s="246" t="s">
        <v>1380</v>
      </c>
      <c r="Y707" s="237" t="s">
        <v>18856</v>
      </c>
      <c r="Z707" s="2496"/>
      <c r="AA707" s="238" t="s">
        <v>2418</v>
      </c>
      <c r="AB707" s="248"/>
      <c r="AC707" s="245"/>
      <c r="AD707" s="817"/>
      <c r="AE707" s="245"/>
      <c r="AF707" s="817"/>
      <c r="AG707" s="817"/>
      <c r="AH707" s="817"/>
      <c r="AI707" s="817"/>
      <c r="AJ707" s="817"/>
      <c r="AK707" s="2551"/>
      <c r="AL707" s="2551"/>
      <c r="AM707" s="2551"/>
    </row>
    <row r="708" spans="1:39" s="249" customFormat="1" hidden="1">
      <c r="A708" s="236">
        <f t="shared" si="52"/>
        <v>18</v>
      </c>
      <c r="B708" s="2575" t="s">
        <v>18758</v>
      </c>
      <c r="C708" s="238" t="s">
        <v>18800</v>
      </c>
      <c r="D708" s="238" t="s">
        <v>18512</v>
      </c>
      <c r="E708" s="29">
        <v>46423</v>
      </c>
      <c r="F708" s="1638"/>
      <c r="G708" s="2893" t="s">
        <v>18796</v>
      </c>
      <c r="H708" s="243"/>
      <c r="I708" s="1831"/>
      <c r="J708" s="1821" t="s">
        <v>18861</v>
      </c>
      <c r="K708" s="239" t="s">
        <v>1715</v>
      </c>
      <c r="L708" s="239"/>
      <c r="M708" s="240"/>
      <c r="N708" s="241"/>
      <c r="O708" s="242"/>
      <c r="P708" s="242"/>
      <c r="Q708" s="243"/>
      <c r="R708" s="240"/>
      <c r="S708" s="244"/>
      <c r="T708" s="240"/>
      <c r="U708" s="240" t="s">
        <v>18858</v>
      </c>
      <c r="V708" s="245">
        <v>3</v>
      </c>
      <c r="W708" s="240" t="s">
        <v>16999</v>
      </c>
      <c r="X708" s="246" t="s">
        <v>1380</v>
      </c>
      <c r="Y708" s="237" t="s">
        <v>18856</v>
      </c>
      <c r="Z708" s="2496"/>
      <c r="AA708" s="238" t="s">
        <v>2418</v>
      </c>
      <c r="AB708" s="248"/>
      <c r="AC708" s="245"/>
      <c r="AD708" s="817"/>
      <c r="AE708" s="245"/>
      <c r="AF708" s="817"/>
      <c r="AG708" s="817"/>
      <c r="AH708" s="817"/>
      <c r="AI708" s="817"/>
      <c r="AJ708" s="817"/>
      <c r="AK708" s="2551"/>
      <c r="AL708" s="2551"/>
      <c r="AM708" s="2551"/>
    </row>
    <row r="709" spans="1:39" s="249" customFormat="1" hidden="1">
      <c r="A709" s="236">
        <f t="shared" si="52"/>
        <v>19</v>
      </c>
      <c r="B709" s="2575" t="s">
        <v>18786</v>
      </c>
      <c r="C709" s="238" t="s">
        <v>18800</v>
      </c>
      <c r="D709" s="238" t="s">
        <v>18512</v>
      </c>
      <c r="E709" s="29">
        <v>65090</v>
      </c>
      <c r="F709" s="1638"/>
      <c r="G709" s="2893" t="s">
        <v>18796</v>
      </c>
      <c r="H709" s="243">
        <v>90006195</v>
      </c>
      <c r="I709" s="1831"/>
      <c r="J709" s="1821" t="s">
        <v>18861</v>
      </c>
      <c r="K709" s="239" t="s">
        <v>1715</v>
      </c>
      <c r="L709" s="239"/>
      <c r="M709" s="240"/>
      <c r="N709" s="241"/>
      <c r="O709" s="242"/>
      <c r="P709" s="242"/>
      <c r="Q709" s="243"/>
      <c r="R709" s="240"/>
      <c r="S709" s="244"/>
      <c r="T709" s="240"/>
      <c r="U709" s="240" t="s">
        <v>18858</v>
      </c>
      <c r="V709" s="245">
        <v>2</v>
      </c>
      <c r="W709" s="240" t="s">
        <v>16999</v>
      </c>
      <c r="X709" s="246" t="s">
        <v>972</v>
      </c>
      <c r="Y709" s="237" t="s">
        <v>18856</v>
      </c>
      <c r="Z709" s="2496"/>
      <c r="AA709" s="238" t="s">
        <v>2418</v>
      </c>
      <c r="AB709" s="248"/>
      <c r="AC709" s="245"/>
      <c r="AD709" s="817"/>
      <c r="AE709" s="245"/>
      <c r="AF709" s="817"/>
      <c r="AG709" s="817"/>
      <c r="AH709" s="817"/>
      <c r="AI709" s="817"/>
      <c r="AJ709" s="817"/>
      <c r="AK709" s="2551"/>
      <c r="AL709" s="2551"/>
      <c r="AM709" s="2551"/>
    </row>
    <row r="710" spans="1:39" s="249" customFormat="1" hidden="1">
      <c r="A710" s="236">
        <f t="shared" si="52"/>
        <v>20</v>
      </c>
      <c r="B710" s="2575" t="s">
        <v>18787</v>
      </c>
      <c r="C710" s="238" t="s">
        <v>18800</v>
      </c>
      <c r="D710" s="238" t="s">
        <v>18512</v>
      </c>
      <c r="E710" s="29">
        <v>65090</v>
      </c>
      <c r="F710" s="1638"/>
      <c r="G710" s="2893" t="s">
        <v>18796</v>
      </c>
      <c r="H710" s="243">
        <v>90006195</v>
      </c>
      <c r="I710" s="1831"/>
      <c r="J710" s="1821" t="s">
        <v>18861</v>
      </c>
      <c r="K710" s="239" t="s">
        <v>1715</v>
      </c>
      <c r="L710" s="239"/>
      <c r="M710" s="240"/>
      <c r="N710" s="241"/>
      <c r="O710" s="242"/>
      <c r="P710" s="242"/>
      <c r="Q710" s="243"/>
      <c r="R710" s="240"/>
      <c r="S710" s="244"/>
      <c r="T710" s="240"/>
      <c r="U710" s="240" t="s">
        <v>18858</v>
      </c>
      <c r="V710" s="245">
        <v>2</v>
      </c>
      <c r="W710" s="240" t="s">
        <v>16999</v>
      </c>
      <c r="X710" s="246" t="s">
        <v>972</v>
      </c>
      <c r="Y710" s="237" t="s">
        <v>18856</v>
      </c>
      <c r="Z710" s="2496"/>
      <c r="AA710" s="238" t="s">
        <v>2418</v>
      </c>
      <c r="AB710" s="248"/>
      <c r="AC710" s="245"/>
      <c r="AD710" s="817"/>
      <c r="AE710" s="245"/>
      <c r="AF710" s="817"/>
      <c r="AG710" s="817"/>
      <c r="AH710" s="817"/>
      <c r="AI710" s="817"/>
      <c r="AJ710" s="817"/>
      <c r="AK710" s="2551"/>
      <c r="AL710" s="2551"/>
      <c r="AM710" s="2551"/>
    </row>
    <row r="711" spans="1:39" s="249" customFormat="1" hidden="1">
      <c r="A711" s="236">
        <f t="shared" si="52"/>
        <v>21</v>
      </c>
      <c r="B711" s="2575" t="s">
        <v>18788</v>
      </c>
      <c r="C711" s="238" t="s">
        <v>18800</v>
      </c>
      <c r="D711" s="238" t="s">
        <v>18512</v>
      </c>
      <c r="E711" s="29">
        <v>65090</v>
      </c>
      <c r="F711" s="1638"/>
      <c r="G711" s="2893" t="s">
        <v>18796</v>
      </c>
      <c r="H711" s="243">
        <v>90006195</v>
      </c>
      <c r="I711" s="1831"/>
      <c r="J711" s="1821" t="s">
        <v>18861</v>
      </c>
      <c r="K711" s="239" t="s">
        <v>1715</v>
      </c>
      <c r="L711" s="239"/>
      <c r="M711" s="240"/>
      <c r="N711" s="241"/>
      <c r="O711" s="242"/>
      <c r="P711" s="242"/>
      <c r="Q711" s="243"/>
      <c r="R711" s="240"/>
      <c r="S711" s="244"/>
      <c r="T711" s="240"/>
      <c r="U711" s="240" t="s">
        <v>18858</v>
      </c>
      <c r="V711" s="2458">
        <v>2</v>
      </c>
      <c r="W711" s="240" t="s">
        <v>16999</v>
      </c>
      <c r="X711" s="246" t="s">
        <v>972</v>
      </c>
      <c r="Y711" s="237" t="s">
        <v>18856</v>
      </c>
      <c r="Z711" s="2496"/>
      <c r="AA711" s="238" t="s">
        <v>2418</v>
      </c>
      <c r="AB711" s="248"/>
      <c r="AC711" s="245"/>
      <c r="AD711" s="817"/>
      <c r="AE711" s="245"/>
      <c r="AF711" s="817"/>
      <c r="AG711" s="817"/>
      <c r="AH711" s="817"/>
      <c r="AI711" s="817"/>
      <c r="AJ711" s="817"/>
      <c r="AK711" s="2551"/>
      <c r="AL711" s="2551"/>
      <c r="AM711" s="2551"/>
    </row>
    <row r="712" spans="1:39" s="249" customFormat="1" hidden="1">
      <c r="A712" s="236">
        <f t="shared" si="52"/>
        <v>22</v>
      </c>
      <c r="B712" s="2575" t="s">
        <v>18781</v>
      </c>
      <c r="C712" s="238" t="s">
        <v>18800</v>
      </c>
      <c r="D712" s="238" t="s">
        <v>18512</v>
      </c>
      <c r="E712" s="2457">
        <v>65088</v>
      </c>
      <c r="F712" s="1638"/>
      <c r="G712" s="2893" t="s">
        <v>18796</v>
      </c>
      <c r="H712" s="243">
        <v>90006196</v>
      </c>
      <c r="I712" s="1831"/>
      <c r="J712" s="1821" t="s">
        <v>18861</v>
      </c>
      <c r="K712" s="239" t="s">
        <v>18860</v>
      </c>
      <c r="L712" s="239"/>
      <c r="M712" s="240"/>
      <c r="N712" s="241"/>
      <c r="O712" s="242"/>
      <c r="P712" s="242"/>
      <c r="Q712" s="243"/>
      <c r="R712" s="240"/>
      <c r="S712" s="244"/>
      <c r="T712" s="240"/>
      <c r="U712" s="240" t="s">
        <v>18858</v>
      </c>
      <c r="V712" s="2458">
        <v>1.25</v>
      </c>
      <c r="W712" s="240" t="s">
        <v>16999</v>
      </c>
      <c r="X712" s="246" t="s">
        <v>3407</v>
      </c>
      <c r="Y712" s="237" t="s">
        <v>18856</v>
      </c>
      <c r="Z712" s="2496"/>
      <c r="AA712" s="238" t="s">
        <v>2418</v>
      </c>
      <c r="AB712" s="248"/>
      <c r="AC712" s="245"/>
      <c r="AD712" s="817"/>
      <c r="AE712" s="245"/>
      <c r="AF712" s="817"/>
      <c r="AG712" s="817"/>
      <c r="AH712" s="817"/>
      <c r="AI712" s="817"/>
      <c r="AJ712" s="817"/>
      <c r="AK712" s="2551"/>
      <c r="AL712" s="2551"/>
      <c r="AM712" s="2551"/>
    </row>
    <row r="713" spans="1:39" s="249" customFormat="1" hidden="1">
      <c r="A713" s="236">
        <f t="shared" si="52"/>
        <v>23</v>
      </c>
      <c r="B713" s="2575" t="s">
        <v>18789</v>
      </c>
      <c r="C713" s="238" t="s">
        <v>18800</v>
      </c>
      <c r="D713" s="238" t="s">
        <v>18512</v>
      </c>
      <c r="E713" s="29">
        <v>65090</v>
      </c>
      <c r="F713" s="1638"/>
      <c r="G713" s="2893" t="s">
        <v>18796</v>
      </c>
      <c r="H713" s="243"/>
      <c r="I713" s="1831"/>
      <c r="J713" s="1821" t="s">
        <v>18861</v>
      </c>
      <c r="K713" s="239" t="s">
        <v>18860</v>
      </c>
      <c r="L713" s="239"/>
      <c r="M713" s="240"/>
      <c r="N713" s="241"/>
      <c r="O713" s="242"/>
      <c r="P713" s="242"/>
      <c r="Q713" s="243"/>
      <c r="R713" s="240"/>
      <c r="S713" s="244"/>
      <c r="T713" s="240"/>
      <c r="U713" s="240" t="s">
        <v>18858</v>
      </c>
      <c r="V713" s="245">
        <v>2</v>
      </c>
      <c r="W713" s="240" t="s">
        <v>16999</v>
      </c>
      <c r="X713" s="246" t="s">
        <v>972</v>
      </c>
      <c r="Y713" s="237" t="s">
        <v>18856</v>
      </c>
      <c r="Z713" s="2496"/>
      <c r="AA713" s="238" t="s">
        <v>2418</v>
      </c>
      <c r="AB713" s="248"/>
      <c r="AC713" s="245"/>
      <c r="AD713" s="817"/>
      <c r="AE713" s="245"/>
      <c r="AF713" s="817"/>
      <c r="AG713" s="817"/>
      <c r="AH713" s="817"/>
      <c r="AI713" s="817"/>
      <c r="AJ713" s="817"/>
      <c r="AK713" s="2551"/>
      <c r="AL713" s="2551"/>
      <c r="AM713" s="2551"/>
    </row>
    <row r="714" spans="1:39" s="249" customFormat="1" hidden="1">
      <c r="A714" s="236">
        <f t="shared" si="52"/>
        <v>24</v>
      </c>
      <c r="B714" s="2575" t="s">
        <v>18757</v>
      </c>
      <c r="C714" s="238" t="s">
        <v>18800</v>
      </c>
      <c r="D714" s="238" t="s">
        <v>18512</v>
      </c>
      <c r="E714" s="29">
        <v>46423</v>
      </c>
      <c r="F714" s="1638"/>
      <c r="G714" s="2893" t="s">
        <v>18796</v>
      </c>
      <c r="H714" s="243">
        <v>90014065</v>
      </c>
      <c r="I714" s="1831"/>
      <c r="J714" s="1821" t="s">
        <v>18861</v>
      </c>
      <c r="K714" s="239" t="s">
        <v>18860</v>
      </c>
      <c r="L714" s="239"/>
      <c r="M714" s="240"/>
      <c r="N714" s="241"/>
      <c r="O714" s="242"/>
      <c r="P714" s="242"/>
      <c r="Q714" s="243"/>
      <c r="R714" s="240"/>
      <c r="S714" s="244"/>
      <c r="T714" s="240"/>
      <c r="U714" s="240" t="s">
        <v>18858</v>
      </c>
      <c r="V714" s="245">
        <v>3</v>
      </c>
      <c r="W714" s="240" t="s">
        <v>16999</v>
      </c>
      <c r="X714" s="246" t="s">
        <v>1380</v>
      </c>
      <c r="Y714" s="237" t="s">
        <v>18856</v>
      </c>
      <c r="Z714" s="2496"/>
      <c r="AA714" s="238" t="s">
        <v>2418</v>
      </c>
      <c r="AB714" s="248"/>
      <c r="AC714" s="245"/>
      <c r="AD714" s="817"/>
      <c r="AE714" s="245"/>
      <c r="AF714" s="817"/>
      <c r="AG714" s="817"/>
      <c r="AH714" s="817"/>
      <c r="AI714" s="817"/>
      <c r="AJ714" s="817"/>
      <c r="AK714" s="2551"/>
      <c r="AL714" s="2551"/>
      <c r="AM714" s="2551"/>
    </row>
    <row r="715" spans="1:39" s="249" customFormat="1" hidden="1">
      <c r="A715" s="236">
        <f t="shared" si="52"/>
        <v>25</v>
      </c>
      <c r="B715" s="2575" t="s">
        <v>18790</v>
      </c>
      <c r="C715" s="238" t="s">
        <v>18800</v>
      </c>
      <c r="D715" s="238" t="s">
        <v>18512</v>
      </c>
      <c r="E715" s="29">
        <v>65090</v>
      </c>
      <c r="F715" s="1638"/>
      <c r="G715" s="2893" t="s">
        <v>18796</v>
      </c>
      <c r="H715" s="243">
        <v>90006195</v>
      </c>
      <c r="I715" s="1831"/>
      <c r="J715" s="1821" t="s">
        <v>18861</v>
      </c>
      <c r="K715" s="239" t="s">
        <v>3335</v>
      </c>
      <c r="L715" s="239"/>
      <c r="M715" s="240"/>
      <c r="N715" s="241"/>
      <c r="O715" s="242"/>
      <c r="P715" s="242"/>
      <c r="Q715" s="243"/>
      <c r="R715" s="240"/>
      <c r="S715" s="244"/>
      <c r="T715" s="240"/>
      <c r="U715" s="240" t="s">
        <v>18858</v>
      </c>
      <c r="V715" s="245">
        <v>2</v>
      </c>
      <c r="W715" s="240" t="s">
        <v>16999</v>
      </c>
      <c r="X715" s="246" t="s">
        <v>972</v>
      </c>
      <c r="Y715" s="237" t="s">
        <v>18856</v>
      </c>
      <c r="Z715" s="2496"/>
      <c r="AA715" s="238" t="s">
        <v>2418</v>
      </c>
      <c r="AB715" s="248"/>
      <c r="AC715" s="245"/>
      <c r="AD715" s="817"/>
      <c r="AE715" s="245"/>
      <c r="AF715" s="817"/>
      <c r="AG715" s="817"/>
      <c r="AH715" s="817"/>
      <c r="AI715" s="817"/>
      <c r="AJ715" s="817"/>
      <c r="AK715" s="2551"/>
      <c r="AL715" s="2551"/>
      <c r="AM715" s="2551"/>
    </row>
    <row r="716" spans="1:39" s="249" customFormat="1" hidden="1">
      <c r="A716" s="236">
        <f t="shared" si="52"/>
        <v>26</v>
      </c>
      <c r="B716" s="2575" t="s">
        <v>18782</v>
      </c>
      <c r="C716" s="238" t="s">
        <v>18800</v>
      </c>
      <c r="D716" s="238" t="s">
        <v>18512</v>
      </c>
      <c r="E716" s="2457">
        <v>65088</v>
      </c>
      <c r="F716" s="1638"/>
      <c r="G716" s="2893" t="s">
        <v>18796</v>
      </c>
      <c r="H716" s="243">
        <v>90006196</v>
      </c>
      <c r="I716" s="1831"/>
      <c r="J716" s="1821" t="s">
        <v>18861</v>
      </c>
      <c r="K716" s="239" t="s">
        <v>18860</v>
      </c>
      <c r="L716" s="239"/>
      <c r="M716" s="240"/>
      <c r="N716" s="241"/>
      <c r="O716" s="242"/>
      <c r="P716" s="242"/>
      <c r="Q716" s="243"/>
      <c r="R716" s="240"/>
      <c r="S716" s="244"/>
      <c r="T716" s="240"/>
      <c r="U716" s="240" t="s">
        <v>18858</v>
      </c>
      <c r="V716" s="2458">
        <v>1.25</v>
      </c>
      <c r="W716" s="240" t="s">
        <v>16999</v>
      </c>
      <c r="X716" s="246" t="s">
        <v>3407</v>
      </c>
      <c r="Y716" s="237" t="s">
        <v>18856</v>
      </c>
      <c r="Z716" s="2496"/>
      <c r="AA716" s="238" t="s">
        <v>2418</v>
      </c>
      <c r="AB716" s="248"/>
      <c r="AC716" s="245"/>
      <c r="AD716" s="817"/>
      <c r="AE716" s="245"/>
      <c r="AF716" s="817"/>
      <c r="AG716" s="817"/>
      <c r="AH716" s="817"/>
      <c r="AI716" s="817"/>
      <c r="AJ716" s="817"/>
      <c r="AK716" s="2551"/>
      <c r="AL716" s="2551"/>
      <c r="AM716" s="2551"/>
    </row>
    <row r="717" spans="1:39" s="249" customFormat="1" hidden="1">
      <c r="A717" s="236">
        <f t="shared" si="52"/>
        <v>27</v>
      </c>
      <c r="B717" s="2575" t="s">
        <v>18801</v>
      </c>
      <c r="C717" s="238" t="s">
        <v>18822</v>
      </c>
      <c r="D717" s="238"/>
      <c r="E717" s="2457">
        <v>1450</v>
      </c>
      <c r="F717" s="1638"/>
      <c r="G717" s="2893" t="s">
        <v>18796</v>
      </c>
      <c r="H717" s="243"/>
      <c r="I717" s="1831"/>
      <c r="J717" s="1821" t="s">
        <v>18861</v>
      </c>
      <c r="K717" s="239" t="s">
        <v>1715</v>
      </c>
      <c r="L717" s="239"/>
      <c r="M717" s="240"/>
      <c r="N717" s="241"/>
      <c r="O717" s="242"/>
      <c r="P717" s="242"/>
      <c r="Q717" s="243"/>
      <c r="R717" s="240"/>
      <c r="S717" s="244"/>
      <c r="T717" s="240"/>
      <c r="U717" s="240" t="s">
        <v>18858</v>
      </c>
      <c r="V717" s="2460" t="s">
        <v>6541</v>
      </c>
      <c r="W717" s="240" t="s">
        <v>16999</v>
      </c>
      <c r="X717" s="246" t="s">
        <v>1373</v>
      </c>
      <c r="Y717" s="237" t="s">
        <v>18856</v>
      </c>
      <c r="Z717" s="2496"/>
      <c r="AA717" s="238" t="s">
        <v>18802</v>
      </c>
      <c r="AB717" s="248"/>
      <c r="AC717" s="245"/>
      <c r="AD717" s="817"/>
      <c r="AE717" s="245"/>
      <c r="AF717" s="817"/>
      <c r="AG717" s="817"/>
      <c r="AH717" s="817"/>
      <c r="AI717" s="817"/>
      <c r="AJ717" s="817"/>
      <c r="AK717" s="2551"/>
      <c r="AL717" s="2551"/>
      <c r="AM717" s="2551"/>
    </row>
    <row r="718" spans="1:39" s="249" customFormat="1" hidden="1">
      <c r="A718" s="236">
        <f t="shared" si="52"/>
        <v>28</v>
      </c>
      <c r="B718" s="2575" t="s">
        <v>18768</v>
      </c>
      <c r="C718" s="238" t="s">
        <v>18804</v>
      </c>
      <c r="D718" s="238" t="s">
        <v>18803</v>
      </c>
      <c r="E718" s="2457" t="s">
        <v>18797</v>
      </c>
      <c r="F718" s="1638"/>
      <c r="G718" s="2893" t="s">
        <v>18796</v>
      </c>
      <c r="H718" s="243">
        <v>90006192</v>
      </c>
      <c r="I718" s="1831"/>
      <c r="J718" s="1821" t="s">
        <v>18863</v>
      </c>
      <c r="K718" s="239"/>
      <c r="L718" s="239"/>
      <c r="M718" s="240"/>
      <c r="N718" s="241"/>
      <c r="O718" s="242"/>
      <c r="P718" s="242"/>
      <c r="Q718" s="243"/>
      <c r="R718" s="240"/>
      <c r="S718" s="244"/>
      <c r="T718" s="240"/>
      <c r="U718" s="240"/>
      <c r="V718" s="245"/>
      <c r="W718" s="240" t="s">
        <v>16999</v>
      </c>
      <c r="X718" s="246" t="s">
        <v>1373</v>
      </c>
      <c r="Y718" s="237" t="s">
        <v>18856</v>
      </c>
      <c r="Z718" s="2496"/>
      <c r="AA718" s="238" t="s">
        <v>18802</v>
      </c>
      <c r="AB718" s="248"/>
      <c r="AC718" s="245"/>
      <c r="AD718" s="817"/>
      <c r="AE718" s="245"/>
      <c r="AF718" s="817"/>
      <c r="AG718" s="817"/>
      <c r="AH718" s="817"/>
      <c r="AI718" s="817"/>
      <c r="AJ718" s="817" t="s">
        <v>18862</v>
      </c>
      <c r="AK718" s="2551"/>
      <c r="AL718" s="2551"/>
      <c r="AM718" s="2551"/>
    </row>
    <row r="719" spans="1:39" s="249" customFormat="1" hidden="1">
      <c r="A719" s="236">
        <f t="shared" si="52"/>
        <v>29</v>
      </c>
      <c r="B719" s="2575" t="s">
        <v>18769</v>
      </c>
      <c r="C719" s="238" t="s">
        <v>18806</v>
      </c>
      <c r="D719" s="238" t="s">
        <v>18803</v>
      </c>
      <c r="E719" s="2457">
        <v>1475</v>
      </c>
      <c r="F719" s="1638"/>
      <c r="G719" s="2893" t="s">
        <v>18796</v>
      </c>
      <c r="H719" s="243">
        <v>90006192</v>
      </c>
      <c r="I719" s="1831"/>
      <c r="J719" s="1821" t="s">
        <v>18863</v>
      </c>
      <c r="K719" s="239" t="s">
        <v>3335</v>
      </c>
      <c r="L719" s="239"/>
      <c r="M719" s="240"/>
      <c r="N719" s="241"/>
      <c r="O719" s="242"/>
      <c r="P719" s="242"/>
      <c r="Q719" s="243"/>
      <c r="R719" s="240"/>
      <c r="S719" s="244"/>
      <c r="T719" s="240"/>
      <c r="U719" s="240" t="s">
        <v>18858</v>
      </c>
      <c r="V719" s="2461" t="s">
        <v>2663</v>
      </c>
      <c r="W719" s="240" t="s">
        <v>16999</v>
      </c>
      <c r="X719" s="246" t="s">
        <v>1373</v>
      </c>
      <c r="Y719" s="237" t="s">
        <v>18856</v>
      </c>
      <c r="Z719" s="2496"/>
      <c r="AA719" s="238" t="s">
        <v>18802</v>
      </c>
      <c r="AB719" s="248"/>
      <c r="AC719" s="245"/>
      <c r="AD719" s="817"/>
      <c r="AE719" s="245"/>
      <c r="AF719" s="817"/>
      <c r="AG719" s="817"/>
      <c r="AH719" s="817"/>
      <c r="AI719" s="817"/>
      <c r="AJ719" s="817"/>
      <c r="AK719" s="2551"/>
      <c r="AL719" s="2551"/>
      <c r="AM719" s="2551"/>
    </row>
    <row r="720" spans="1:39" s="249" customFormat="1" hidden="1">
      <c r="A720" s="236">
        <f t="shared" si="52"/>
        <v>30</v>
      </c>
      <c r="B720" s="2575" t="s">
        <v>18770</v>
      </c>
      <c r="C720" s="238" t="s">
        <v>18805</v>
      </c>
      <c r="D720" s="238" t="s">
        <v>18803</v>
      </c>
      <c r="E720" s="2457" t="s">
        <v>18797</v>
      </c>
      <c r="F720" s="1638"/>
      <c r="G720" s="2893" t="s">
        <v>18796</v>
      </c>
      <c r="H720" s="243">
        <v>90006192</v>
      </c>
      <c r="I720" s="1831"/>
      <c r="J720" s="1821" t="s">
        <v>18863</v>
      </c>
      <c r="K720" s="239"/>
      <c r="L720" s="239"/>
      <c r="M720" s="240"/>
      <c r="N720" s="241"/>
      <c r="O720" s="242"/>
      <c r="P720" s="242"/>
      <c r="Q720" s="243"/>
      <c r="R720" s="240"/>
      <c r="S720" s="244"/>
      <c r="T720" s="240"/>
      <c r="U720" s="240"/>
      <c r="V720" s="245"/>
      <c r="W720" s="240" t="s">
        <v>16999</v>
      </c>
      <c r="X720" s="246" t="s">
        <v>1373</v>
      </c>
      <c r="Y720" s="237" t="s">
        <v>18856</v>
      </c>
      <c r="Z720" s="2496"/>
      <c r="AA720" s="238" t="s">
        <v>18802</v>
      </c>
      <c r="AB720" s="248"/>
      <c r="AC720" s="245"/>
      <c r="AD720" s="817"/>
      <c r="AE720" s="245"/>
      <c r="AF720" s="817"/>
      <c r="AG720" s="817"/>
      <c r="AH720" s="817"/>
      <c r="AI720" s="817"/>
      <c r="AJ720" s="817" t="s">
        <v>18862</v>
      </c>
      <c r="AK720" s="2551"/>
      <c r="AL720" s="2551"/>
      <c r="AM720" s="2551"/>
    </row>
    <row r="721" spans="1:39" s="249" customFormat="1" hidden="1">
      <c r="A721" s="236">
        <f t="shared" si="52"/>
        <v>31</v>
      </c>
      <c r="B721" s="2575" t="s">
        <v>18807</v>
      </c>
      <c r="C721" s="238" t="s">
        <v>18808</v>
      </c>
      <c r="D721" s="238" t="s">
        <v>18803</v>
      </c>
      <c r="E721" s="2457" t="s">
        <v>18797</v>
      </c>
      <c r="F721" s="1638"/>
      <c r="G721" s="2893" t="s">
        <v>18796</v>
      </c>
      <c r="H721" s="243">
        <v>90006192</v>
      </c>
      <c r="I721" s="1831"/>
      <c r="J721" s="1821" t="s">
        <v>18863</v>
      </c>
      <c r="K721" s="239"/>
      <c r="L721" s="239"/>
      <c r="M721" s="240"/>
      <c r="N721" s="241"/>
      <c r="O721" s="242"/>
      <c r="P721" s="242"/>
      <c r="Q721" s="243"/>
      <c r="R721" s="240"/>
      <c r="S721" s="244"/>
      <c r="T721" s="240"/>
      <c r="U721" s="240"/>
      <c r="V721" s="2458"/>
      <c r="W721" s="240" t="s">
        <v>16999</v>
      </c>
      <c r="X721" s="246" t="s">
        <v>1373</v>
      </c>
      <c r="Y721" s="237" t="s">
        <v>18856</v>
      </c>
      <c r="Z721" s="2496"/>
      <c r="AA721" s="238" t="s">
        <v>18802</v>
      </c>
      <c r="AB721" s="248"/>
      <c r="AC721" s="245"/>
      <c r="AD721" s="817"/>
      <c r="AE721" s="245"/>
      <c r="AF721" s="817"/>
      <c r="AG721" s="817"/>
      <c r="AH721" s="817"/>
      <c r="AI721" s="817"/>
      <c r="AJ721" s="817" t="s">
        <v>18862</v>
      </c>
      <c r="AK721" s="2551"/>
      <c r="AL721" s="2551"/>
      <c r="AM721" s="2551"/>
    </row>
    <row r="722" spans="1:39" s="249" customFormat="1" hidden="1">
      <c r="A722" s="236">
        <f t="shared" si="52"/>
        <v>32</v>
      </c>
      <c r="B722" s="2575" t="s">
        <v>18771</v>
      </c>
      <c r="C722" s="238" t="s">
        <v>18854</v>
      </c>
      <c r="D722" s="238" t="s">
        <v>18809</v>
      </c>
      <c r="E722" s="2457">
        <v>1450</v>
      </c>
      <c r="F722" s="1638"/>
      <c r="G722" s="2893" t="s">
        <v>18796</v>
      </c>
      <c r="H722" s="243">
        <v>90006192</v>
      </c>
      <c r="I722" s="1831"/>
      <c r="J722" s="1821" t="s">
        <v>18863</v>
      </c>
      <c r="K722" s="239" t="s">
        <v>4642</v>
      </c>
      <c r="L722" s="239"/>
      <c r="M722" s="240"/>
      <c r="N722" s="241"/>
      <c r="O722" s="242"/>
      <c r="P722" s="242"/>
      <c r="Q722" s="243"/>
      <c r="R722" s="240"/>
      <c r="S722" s="244"/>
      <c r="T722" s="240"/>
      <c r="U722" s="240" t="s">
        <v>18858</v>
      </c>
      <c r="V722" s="2460" t="s">
        <v>6541</v>
      </c>
      <c r="W722" s="240" t="s">
        <v>16999</v>
      </c>
      <c r="X722" s="246" t="s">
        <v>1373</v>
      </c>
      <c r="Y722" s="237" t="s">
        <v>18856</v>
      </c>
      <c r="Z722" s="2496"/>
      <c r="AA722" s="238" t="s">
        <v>18802</v>
      </c>
      <c r="AB722" s="248"/>
      <c r="AC722" s="245"/>
      <c r="AD722" s="817"/>
      <c r="AE722" s="245"/>
      <c r="AF722" s="817"/>
      <c r="AG722" s="817"/>
      <c r="AH722" s="817"/>
      <c r="AI722" s="817"/>
      <c r="AJ722" s="817"/>
      <c r="AK722" s="2551"/>
      <c r="AL722" s="2551"/>
      <c r="AM722" s="2551"/>
    </row>
    <row r="723" spans="1:39" s="249" customFormat="1" hidden="1">
      <c r="A723" s="236">
        <f t="shared" si="52"/>
        <v>33</v>
      </c>
      <c r="B723" s="2575" t="s">
        <v>18772</v>
      </c>
      <c r="C723" s="238" t="s">
        <v>18854</v>
      </c>
      <c r="D723" s="238" t="s">
        <v>18809</v>
      </c>
      <c r="E723" s="2457">
        <v>1450</v>
      </c>
      <c r="F723" s="1638"/>
      <c r="G723" s="2893" t="s">
        <v>18796</v>
      </c>
      <c r="H723" s="243">
        <v>90006192</v>
      </c>
      <c r="I723" s="1831"/>
      <c r="J723" s="1821" t="s">
        <v>18863</v>
      </c>
      <c r="K723" s="239" t="s">
        <v>4642</v>
      </c>
      <c r="L723" s="239"/>
      <c r="M723" s="240"/>
      <c r="N723" s="241"/>
      <c r="O723" s="242"/>
      <c r="P723" s="242"/>
      <c r="Q723" s="243"/>
      <c r="R723" s="240"/>
      <c r="S723" s="244"/>
      <c r="T723" s="240"/>
      <c r="U723" s="240" t="s">
        <v>18858</v>
      </c>
      <c r="V723" s="2460" t="s">
        <v>6541</v>
      </c>
      <c r="W723" s="240" t="s">
        <v>16999</v>
      </c>
      <c r="X723" s="246" t="s">
        <v>1373</v>
      </c>
      <c r="Y723" s="237" t="s">
        <v>18856</v>
      </c>
      <c r="Z723" s="2496"/>
      <c r="AA723" s="238" t="s">
        <v>18802</v>
      </c>
      <c r="AB723" s="248"/>
      <c r="AC723" s="245"/>
      <c r="AD723" s="817"/>
      <c r="AE723" s="245"/>
      <c r="AF723" s="817"/>
      <c r="AG723" s="817"/>
      <c r="AH723" s="817"/>
      <c r="AI723" s="817"/>
      <c r="AJ723" s="817"/>
      <c r="AK723" s="2551"/>
      <c r="AL723" s="2551"/>
      <c r="AM723" s="2551"/>
    </row>
    <row r="724" spans="1:39" s="249" customFormat="1" hidden="1">
      <c r="A724" s="236">
        <f t="shared" si="52"/>
        <v>34</v>
      </c>
      <c r="B724" s="2575" t="s">
        <v>18791</v>
      </c>
      <c r="C724" s="238" t="s">
        <v>18853</v>
      </c>
      <c r="D724" s="238" t="s">
        <v>18809</v>
      </c>
      <c r="E724" s="29">
        <v>65090</v>
      </c>
      <c r="F724" s="1638"/>
      <c r="G724" s="2893" t="s">
        <v>18796</v>
      </c>
      <c r="H724" s="243">
        <v>90006195</v>
      </c>
      <c r="I724" s="1831"/>
      <c r="J724" s="1821" t="s">
        <v>18863</v>
      </c>
      <c r="K724" s="239" t="s">
        <v>3335</v>
      </c>
      <c r="L724" s="239"/>
      <c r="M724" s="240"/>
      <c r="N724" s="241"/>
      <c r="O724" s="242"/>
      <c r="P724" s="242"/>
      <c r="Q724" s="243"/>
      <c r="R724" s="240"/>
      <c r="S724" s="244"/>
      <c r="T724" s="240"/>
      <c r="U724" s="240" t="s">
        <v>18858</v>
      </c>
      <c r="V724" s="245">
        <v>2</v>
      </c>
      <c r="W724" s="240" t="s">
        <v>16999</v>
      </c>
      <c r="X724" s="246" t="s">
        <v>972</v>
      </c>
      <c r="Y724" s="237" t="s">
        <v>18856</v>
      </c>
      <c r="Z724" s="2496"/>
      <c r="AA724" s="238" t="s">
        <v>2418</v>
      </c>
      <c r="AB724" s="248"/>
      <c r="AC724" s="245"/>
      <c r="AD724" s="817"/>
      <c r="AE724" s="245"/>
      <c r="AF724" s="817"/>
      <c r="AG724" s="817"/>
      <c r="AH724" s="817"/>
      <c r="AI724" s="817"/>
      <c r="AJ724" s="817"/>
      <c r="AK724" s="2551"/>
      <c r="AL724" s="2551"/>
      <c r="AM724" s="2551"/>
    </row>
    <row r="725" spans="1:39" s="249" customFormat="1" hidden="1">
      <c r="A725" s="236">
        <f t="shared" si="52"/>
        <v>35</v>
      </c>
      <c r="B725" s="2575" t="s">
        <v>18773</v>
      </c>
      <c r="C725" s="238" t="s">
        <v>18810</v>
      </c>
      <c r="D725" s="238" t="s">
        <v>18809</v>
      </c>
      <c r="E725" s="2457">
        <v>1450</v>
      </c>
      <c r="F725" s="1638"/>
      <c r="G725" s="2893" t="s">
        <v>18796</v>
      </c>
      <c r="H725" s="243">
        <v>90006192</v>
      </c>
      <c r="I725" s="1831"/>
      <c r="J725" s="1821" t="s">
        <v>18863</v>
      </c>
      <c r="K725" s="239" t="s">
        <v>4642</v>
      </c>
      <c r="L725" s="239"/>
      <c r="M725" s="240"/>
      <c r="N725" s="241"/>
      <c r="O725" s="242"/>
      <c r="P725" s="242"/>
      <c r="Q725" s="243"/>
      <c r="R725" s="240"/>
      <c r="S725" s="244"/>
      <c r="T725" s="240"/>
      <c r="U725" s="240" t="s">
        <v>18858</v>
      </c>
      <c r="V725" s="2460" t="s">
        <v>6541</v>
      </c>
      <c r="W725" s="240" t="s">
        <v>16999</v>
      </c>
      <c r="X725" s="246" t="s">
        <v>1373</v>
      </c>
      <c r="Y725" s="237" t="s">
        <v>18856</v>
      </c>
      <c r="Z725" s="2496"/>
      <c r="AA725" s="238" t="s">
        <v>18802</v>
      </c>
      <c r="AB725" s="248"/>
      <c r="AC725" s="245"/>
      <c r="AD725" s="817"/>
      <c r="AE725" s="245"/>
      <c r="AF725" s="817"/>
      <c r="AG725" s="817"/>
      <c r="AH725" s="817"/>
      <c r="AI725" s="817"/>
      <c r="AJ725" s="817"/>
      <c r="AK725" s="2551"/>
      <c r="AL725" s="2551"/>
      <c r="AM725" s="2551"/>
    </row>
    <row r="726" spans="1:39" s="249" customFormat="1" hidden="1">
      <c r="A726" s="236">
        <f t="shared" si="52"/>
        <v>36</v>
      </c>
      <c r="B726" s="2575" t="s">
        <v>18779</v>
      </c>
      <c r="C726" s="238" t="s">
        <v>18811</v>
      </c>
      <c r="D726" s="238" t="s">
        <v>18809</v>
      </c>
      <c r="E726" s="2457">
        <v>65087</v>
      </c>
      <c r="F726" s="1638"/>
      <c r="G726" s="2893" t="s">
        <v>18796</v>
      </c>
      <c r="H726" s="243"/>
      <c r="I726" s="1831"/>
      <c r="J726" s="1821" t="s">
        <v>18863</v>
      </c>
      <c r="K726" s="239" t="s">
        <v>3335</v>
      </c>
      <c r="L726" s="239"/>
      <c r="M726" s="240"/>
      <c r="N726" s="241"/>
      <c r="O726" s="242"/>
      <c r="P726" s="242"/>
      <c r="Q726" s="243"/>
      <c r="R726" s="240"/>
      <c r="S726" s="244"/>
      <c r="T726" s="240"/>
      <c r="U726" s="240" t="s">
        <v>18858</v>
      </c>
      <c r="V726" s="245">
        <v>1</v>
      </c>
      <c r="W726" s="240" t="s">
        <v>16999</v>
      </c>
      <c r="X726" s="246" t="s">
        <v>1381</v>
      </c>
      <c r="Y726" s="237" t="s">
        <v>18856</v>
      </c>
      <c r="Z726" s="2496"/>
      <c r="AA726" s="238" t="s">
        <v>2418</v>
      </c>
      <c r="AB726" s="248"/>
      <c r="AC726" s="245"/>
      <c r="AD726" s="817"/>
      <c r="AE726" s="245"/>
      <c r="AF726" s="817"/>
      <c r="AG726" s="817"/>
      <c r="AH726" s="817"/>
      <c r="AI726" s="817"/>
      <c r="AJ726" s="817"/>
      <c r="AK726" s="2551"/>
      <c r="AL726" s="2551"/>
      <c r="AM726" s="2551"/>
    </row>
    <row r="727" spans="1:39" s="249" customFormat="1" hidden="1">
      <c r="A727" s="236">
        <f t="shared" si="52"/>
        <v>37</v>
      </c>
      <c r="B727" s="2575" t="s">
        <v>18774</v>
      </c>
      <c r="C727" s="238" t="s">
        <v>18819</v>
      </c>
      <c r="D727" s="238" t="s">
        <v>18381</v>
      </c>
      <c r="E727" s="2457" t="s">
        <v>18797</v>
      </c>
      <c r="F727" s="1638"/>
      <c r="G727" s="2893" t="s">
        <v>18796</v>
      </c>
      <c r="H727" s="243">
        <v>90006192</v>
      </c>
      <c r="I727" s="1831"/>
      <c r="J727" s="1821"/>
      <c r="K727" s="239"/>
      <c r="L727" s="239"/>
      <c r="M727" s="240"/>
      <c r="N727" s="241"/>
      <c r="O727" s="242"/>
      <c r="P727" s="242"/>
      <c r="Q727" s="243"/>
      <c r="R727" s="240"/>
      <c r="S727" s="244"/>
      <c r="T727" s="240"/>
      <c r="U727" s="240"/>
      <c r="V727" s="245"/>
      <c r="W727" s="240" t="s">
        <v>16999</v>
      </c>
      <c r="X727" s="246" t="s">
        <v>1373</v>
      </c>
      <c r="Y727" s="237" t="s">
        <v>18856</v>
      </c>
      <c r="Z727" s="2496"/>
      <c r="AA727" s="238" t="s">
        <v>18802</v>
      </c>
      <c r="AB727" s="248"/>
      <c r="AC727" s="245"/>
      <c r="AD727" s="817"/>
      <c r="AE727" s="245"/>
      <c r="AF727" s="817"/>
      <c r="AG727" s="817"/>
      <c r="AH727" s="817"/>
      <c r="AI727" s="817"/>
      <c r="AJ727" s="817" t="s">
        <v>18862</v>
      </c>
      <c r="AK727" s="2551"/>
      <c r="AL727" s="2551"/>
      <c r="AM727" s="2551"/>
    </row>
    <row r="728" spans="1:39" s="249" customFormat="1" hidden="1">
      <c r="A728" s="236">
        <f t="shared" si="52"/>
        <v>38</v>
      </c>
      <c r="B728" s="2575" t="s">
        <v>18775</v>
      </c>
      <c r="C728" s="238" t="s">
        <v>18854</v>
      </c>
      <c r="D728" s="238" t="s">
        <v>18381</v>
      </c>
      <c r="E728" s="2457">
        <v>1450</v>
      </c>
      <c r="F728" s="1638"/>
      <c r="G728" s="2893" t="s">
        <v>18796</v>
      </c>
      <c r="H728" s="243">
        <v>90006192</v>
      </c>
      <c r="I728" s="1831"/>
      <c r="J728" s="1821" t="s">
        <v>18863</v>
      </c>
      <c r="K728" s="239" t="s">
        <v>4645</v>
      </c>
      <c r="L728" s="239"/>
      <c r="M728" s="240"/>
      <c r="N728" s="241"/>
      <c r="O728" s="242"/>
      <c r="P728" s="242"/>
      <c r="Q728" s="243"/>
      <c r="R728" s="240"/>
      <c r="S728" s="244"/>
      <c r="T728" s="240"/>
      <c r="U728" s="240" t="s">
        <v>18858</v>
      </c>
      <c r="V728" s="2460" t="s">
        <v>6541</v>
      </c>
      <c r="W728" s="240" t="s">
        <v>16999</v>
      </c>
      <c r="X728" s="246" t="s">
        <v>1373</v>
      </c>
      <c r="Y728" s="237" t="s">
        <v>18856</v>
      </c>
      <c r="Z728" s="2496"/>
      <c r="AA728" s="238" t="s">
        <v>18802</v>
      </c>
      <c r="AB728" s="248"/>
      <c r="AC728" s="245"/>
      <c r="AD728" s="817"/>
      <c r="AE728" s="245"/>
      <c r="AF728" s="817"/>
      <c r="AG728" s="817"/>
      <c r="AH728" s="817"/>
      <c r="AI728" s="817"/>
      <c r="AJ728" s="817"/>
      <c r="AK728" s="2551"/>
      <c r="AL728" s="2551"/>
      <c r="AM728" s="2551"/>
    </row>
    <row r="729" spans="1:39" s="249" customFormat="1" hidden="1">
      <c r="A729" s="236">
        <f t="shared" si="52"/>
        <v>39</v>
      </c>
      <c r="B729" s="2575" t="s">
        <v>18820</v>
      </c>
      <c r="C729" s="238" t="s">
        <v>18857</v>
      </c>
      <c r="D729" s="238" t="s">
        <v>18381</v>
      </c>
      <c r="E729" s="2457">
        <v>65088</v>
      </c>
      <c r="F729" s="1638"/>
      <c r="G729" s="2893" t="s">
        <v>18796</v>
      </c>
      <c r="H729" s="243"/>
      <c r="I729" s="1831"/>
      <c r="J729" s="1821" t="s">
        <v>18863</v>
      </c>
      <c r="K729" s="239" t="s">
        <v>4645</v>
      </c>
      <c r="L729" s="239"/>
      <c r="M729" s="240"/>
      <c r="N729" s="241"/>
      <c r="O729" s="242"/>
      <c r="P729" s="242"/>
      <c r="Q729" s="243"/>
      <c r="R729" s="240"/>
      <c r="S729" s="244"/>
      <c r="T729" s="240"/>
      <c r="U729" s="240" t="s">
        <v>18858</v>
      </c>
      <c r="V729" s="2458">
        <v>1.25</v>
      </c>
      <c r="W729" s="240" t="s">
        <v>16999</v>
      </c>
      <c r="X729" s="246" t="s">
        <v>3407</v>
      </c>
      <c r="Y729" s="237" t="s">
        <v>18856</v>
      </c>
      <c r="Z729" s="2496"/>
      <c r="AA729" s="238" t="s">
        <v>2418</v>
      </c>
      <c r="AB729" s="248"/>
      <c r="AC729" s="245"/>
      <c r="AD729" s="817"/>
      <c r="AE729" s="245"/>
      <c r="AF729" s="817"/>
      <c r="AG729" s="817"/>
      <c r="AH729" s="817"/>
      <c r="AI729" s="817"/>
      <c r="AJ729" s="817"/>
      <c r="AK729" s="2551"/>
      <c r="AL729" s="2551"/>
      <c r="AM729" s="2551"/>
    </row>
    <row r="730" spans="1:39" s="249" customFormat="1" hidden="1">
      <c r="A730" s="236">
        <f t="shared" si="52"/>
        <v>40</v>
      </c>
      <c r="B730" s="2575" t="s">
        <v>18767</v>
      </c>
      <c r="C730" s="238" t="s">
        <v>18857</v>
      </c>
      <c r="D730" s="238" t="s">
        <v>18381</v>
      </c>
      <c r="E730" s="29">
        <v>46422</v>
      </c>
      <c r="F730" s="1638"/>
      <c r="G730" s="2893" t="s">
        <v>18796</v>
      </c>
      <c r="H730" s="243"/>
      <c r="I730" s="1831"/>
      <c r="J730" s="1821" t="s">
        <v>18863</v>
      </c>
      <c r="K730" s="239" t="s">
        <v>4645</v>
      </c>
      <c r="L730" s="239"/>
      <c r="M730" s="240"/>
      <c r="N730" s="241"/>
      <c r="O730" s="242"/>
      <c r="P730" s="242"/>
      <c r="Q730" s="243"/>
      <c r="R730" s="240"/>
      <c r="S730" s="244"/>
      <c r="T730" s="240"/>
      <c r="U730" s="240" t="s">
        <v>18858</v>
      </c>
      <c r="V730" s="2458">
        <v>2.5</v>
      </c>
      <c r="W730" s="240" t="s">
        <v>16999</v>
      </c>
      <c r="X730" s="246" t="s">
        <v>1379</v>
      </c>
      <c r="Y730" s="237" t="s">
        <v>18856</v>
      </c>
      <c r="Z730" s="2496"/>
      <c r="AA730" s="238" t="s">
        <v>2418</v>
      </c>
      <c r="AB730" s="248"/>
      <c r="AC730" s="245"/>
      <c r="AD730" s="817"/>
      <c r="AE730" s="245"/>
      <c r="AF730" s="817"/>
      <c r="AG730" s="817"/>
      <c r="AH730" s="817"/>
      <c r="AI730" s="817"/>
      <c r="AJ730" s="817"/>
      <c r="AK730" s="2551"/>
      <c r="AL730" s="2551"/>
      <c r="AM730" s="2551"/>
    </row>
    <row r="731" spans="1:39" s="249" customFormat="1" hidden="1">
      <c r="A731" s="236">
        <f t="shared" si="52"/>
        <v>41</v>
      </c>
      <c r="B731" s="2575" t="s">
        <v>18776</v>
      </c>
      <c r="C731" s="238" t="s">
        <v>18821</v>
      </c>
      <c r="D731" s="238" t="s">
        <v>18381</v>
      </c>
      <c r="E731" s="2457">
        <v>1450</v>
      </c>
      <c r="F731" s="1638"/>
      <c r="G731" s="2893" t="s">
        <v>18796</v>
      </c>
      <c r="H731" s="243">
        <v>90006192</v>
      </c>
      <c r="I731" s="1831"/>
      <c r="J731" s="1821" t="s">
        <v>18863</v>
      </c>
      <c r="K731" s="239" t="s">
        <v>4645</v>
      </c>
      <c r="L731" s="239"/>
      <c r="M731" s="240"/>
      <c r="N731" s="241"/>
      <c r="O731" s="242"/>
      <c r="P731" s="242"/>
      <c r="Q731" s="243"/>
      <c r="R731" s="240"/>
      <c r="S731" s="244"/>
      <c r="T731" s="240"/>
      <c r="U731" s="240" t="s">
        <v>18858</v>
      </c>
      <c r="V731" s="2460" t="s">
        <v>6541</v>
      </c>
      <c r="W731" s="240" t="s">
        <v>16999</v>
      </c>
      <c r="X731" s="246" t="s">
        <v>1373</v>
      </c>
      <c r="Y731" s="237" t="s">
        <v>18856</v>
      </c>
      <c r="Z731" s="2496"/>
      <c r="AA731" s="238" t="s">
        <v>18802</v>
      </c>
      <c r="AB731" s="248"/>
      <c r="AC731" s="245"/>
      <c r="AD731" s="817"/>
      <c r="AE731" s="245"/>
      <c r="AF731" s="817"/>
      <c r="AG731" s="817"/>
      <c r="AH731" s="817"/>
      <c r="AI731" s="817"/>
      <c r="AJ731" s="817"/>
      <c r="AK731" s="2551"/>
      <c r="AL731" s="2551"/>
      <c r="AM731" s="2551"/>
    </row>
    <row r="732" spans="1:39" s="249" customFormat="1" hidden="1">
      <c r="A732" s="236">
        <f t="shared" si="52"/>
        <v>42</v>
      </c>
      <c r="B732" s="2575" t="s">
        <v>18780</v>
      </c>
      <c r="C732" s="238" t="s">
        <v>18811</v>
      </c>
      <c r="D732" s="238" t="s">
        <v>18381</v>
      </c>
      <c r="E732" s="2457">
        <v>65087</v>
      </c>
      <c r="F732" s="1638"/>
      <c r="G732" s="2893" t="s">
        <v>18796</v>
      </c>
      <c r="H732" s="243"/>
      <c r="I732" s="1831"/>
      <c r="J732" s="1821" t="s">
        <v>18863</v>
      </c>
      <c r="K732" s="239" t="s">
        <v>3335</v>
      </c>
      <c r="L732" s="239"/>
      <c r="M732" s="240"/>
      <c r="N732" s="241"/>
      <c r="O732" s="242"/>
      <c r="P732" s="242"/>
      <c r="Q732" s="243"/>
      <c r="R732" s="240"/>
      <c r="S732" s="244"/>
      <c r="T732" s="240"/>
      <c r="U732" s="240" t="s">
        <v>18858</v>
      </c>
      <c r="V732" s="245">
        <v>1</v>
      </c>
      <c r="W732" s="240" t="s">
        <v>16999</v>
      </c>
      <c r="X732" s="246" t="s">
        <v>1381</v>
      </c>
      <c r="Y732" s="237" t="s">
        <v>18856</v>
      </c>
      <c r="Z732" s="2496"/>
      <c r="AA732" s="238" t="s">
        <v>2418</v>
      </c>
      <c r="AB732" s="248"/>
      <c r="AC732" s="245"/>
      <c r="AD732" s="817"/>
      <c r="AE732" s="245"/>
      <c r="AF732" s="817"/>
      <c r="AG732" s="817"/>
      <c r="AH732" s="817"/>
      <c r="AI732" s="817"/>
      <c r="AJ732" s="817"/>
      <c r="AK732" s="2551"/>
      <c r="AL732" s="2551"/>
      <c r="AM732" s="2551"/>
    </row>
    <row r="733" spans="1:39" s="249" customFormat="1" hidden="1">
      <c r="A733" s="236">
        <f t="shared" si="52"/>
        <v>43</v>
      </c>
      <c r="B733" s="2575" t="s">
        <v>18812</v>
      </c>
      <c r="C733" s="238" t="s">
        <v>18814</v>
      </c>
      <c r="D733" s="238" t="s">
        <v>3914</v>
      </c>
      <c r="E733" s="2457" t="s">
        <v>18870</v>
      </c>
      <c r="F733" s="1638"/>
      <c r="G733" s="2893" t="s">
        <v>18868</v>
      </c>
      <c r="H733" s="243"/>
      <c r="I733" s="1831"/>
      <c r="J733" s="1821" t="s">
        <v>18863</v>
      </c>
      <c r="K733" s="239" t="s">
        <v>18869</v>
      </c>
      <c r="L733" s="239"/>
      <c r="M733" s="240"/>
      <c r="N733" s="241"/>
      <c r="O733" s="242"/>
      <c r="P733" s="242"/>
      <c r="Q733" s="243"/>
      <c r="R733" s="240"/>
      <c r="S733" s="244"/>
      <c r="T733" s="240"/>
      <c r="U733" s="240" t="s">
        <v>18858</v>
      </c>
      <c r="V733" s="2458">
        <v>2.5</v>
      </c>
      <c r="W733" s="240" t="s">
        <v>16999</v>
      </c>
      <c r="X733" s="246" t="s">
        <v>1379</v>
      </c>
      <c r="Y733" s="237" t="s">
        <v>18856</v>
      </c>
      <c r="Z733" s="2496"/>
      <c r="AA733" s="238" t="s">
        <v>2418</v>
      </c>
      <c r="AB733" s="248"/>
      <c r="AC733" s="245"/>
      <c r="AD733" s="817"/>
      <c r="AE733" s="245"/>
      <c r="AF733" s="817"/>
      <c r="AG733" s="817"/>
      <c r="AH733" s="817"/>
      <c r="AI733" s="817"/>
      <c r="AJ733" s="817" t="s">
        <v>18862</v>
      </c>
      <c r="AK733" s="2551"/>
      <c r="AL733" s="2551"/>
      <c r="AM733" s="2551"/>
    </row>
    <row r="734" spans="1:39" s="249" customFormat="1" hidden="1">
      <c r="A734" s="236">
        <f t="shared" si="52"/>
        <v>44</v>
      </c>
      <c r="B734" s="2575" t="s">
        <v>18818</v>
      </c>
      <c r="C734" s="238" t="s">
        <v>18817</v>
      </c>
      <c r="D734" s="238" t="s">
        <v>1574</v>
      </c>
      <c r="E734" s="2457">
        <v>46424</v>
      </c>
      <c r="F734" s="1638"/>
      <c r="G734" s="2893" t="s">
        <v>18796</v>
      </c>
      <c r="H734" s="243"/>
      <c r="I734" s="1831"/>
      <c r="J734" s="1821" t="s">
        <v>18863</v>
      </c>
      <c r="K734" s="239" t="s">
        <v>1715</v>
      </c>
      <c r="L734" s="239"/>
      <c r="M734" s="240"/>
      <c r="N734" s="241"/>
      <c r="O734" s="242"/>
      <c r="P734" s="242"/>
      <c r="Q734" s="243"/>
      <c r="R734" s="240"/>
      <c r="S734" s="244"/>
      <c r="T734" s="240"/>
      <c r="U734" s="240" t="s">
        <v>18858</v>
      </c>
      <c r="V734" s="245">
        <v>4</v>
      </c>
      <c r="W734" s="240" t="s">
        <v>16999</v>
      </c>
      <c r="X734" s="246" t="s">
        <v>1378</v>
      </c>
      <c r="Y734" s="237" t="s">
        <v>18856</v>
      </c>
      <c r="Z734" s="2496"/>
      <c r="AA734" s="238" t="s">
        <v>2418</v>
      </c>
      <c r="AB734" s="248"/>
      <c r="AC734" s="245"/>
      <c r="AD734" s="817"/>
      <c r="AE734" s="245"/>
      <c r="AF734" s="817"/>
      <c r="AG734" s="817"/>
      <c r="AH734" s="817"/>
      <c r="AI734" s="817"/>
      <c r="AJ734" s="817"/>
      <c r="AK734" s="2551"/>
      <c r="AL734" s="2551"/>
      <c r="AM734" s="2551"/>
    </row>
    <row r="735" spans="1:39" s="249" customFormat="1" hidden="1">
      <c r="A735" s="236">
        <f t="shared" si="52"/>
        <v>45</v>
      </c>
      <c r="B735" s="2575" t="s">
        <v>18816</v>
      </c>
      <c r="C735" s="238" t="s">
        <v>18817</v>
      </c>
      <c r="D735" s="238" t="s">
        <v>18382</v>
      </c>
      <c r="E735" s="2457">
        <v>46424</v>
      </c>
      <c r="F735" s="1638"/>
      <c r="G735" s="2893" t="s">
        <v>18796</v>
      </c>
      <c r="H735" s="243"/>
      <c r="I735" s="1831"/>
      <c r="J735" s="1821" t="s">
        <v>18863</v>
      </c>
      <c r="K735" s="239" t="s">
        <v>1715</v>
      </c>
      <c r="L735" s="239"/>
      <c r="M735" s="240"/>
      <c r="N735" s="241"/>
      <c r="O735" s="242"/>
      <c r="P735" s="242"/>
      <c r="Q735" s="243"/>
      <c r="R735" s="240"/>
      <c r="S735" s="244"/>
      <c r="T735" s="240"/>
      <c r="U735" s="240" t="s">
        <v>18858</v>
      </c>
      <c r="V735" s="245">
        <v>4</v>
      </c>
      <c r="W735" s="240" t="s">
        <v>16999</v>
      </c>
      <c r="X735" s="246" t="s">
        <v>1378</v>
      </c>
      <c r="Y735" s="237" t="s">
        <v>18856</v>
      </c>
      <c r="Z735" s="2496"/>
      <c r="AA735" s="238" t="s">
        <v>2418</v>
      </c>
      <c r="AB735" s="248"/>
      <c r="AC735" s="245"/>
      <c r="AD735" s="817"/>
      <c r="AE735" s="245"/>
      <c r="AF735" s="817"/>
      <c r="AG735" s="817"/>
      <c r="AH735" s="817"/>
      <c r="AI735" s="817"/>
      <c r="AJ735" s="817"/>
      <c r="AK735" s="2551"/>
      <c r="AL735" s="2551"/>
      <c r="AM735" s="2551"/>
    </row>
    <row r="736" spans="1:39" s="249" customFormat="1" hidden="1">
      <c r="A736" s="236">
        <f t="shared" si="52"/>
        <v>46</v>
      </c>
      <c r="B736" s="2575" t="s">
        <v>18777</v>
      </c>
      <c r="C736" s="238" t="s">
        <v>18815</v>
      </c>
      <c r="D736" s="238" t="s">
        <v>18382</v>
      </c>
      <c r="E736" s="2457">
        <v>1475</v>
      </c>
      <c r="F736" s="1638"/>
      <c r="G736" s="2893" t="s">
        <v>18796</v>
      </c>
      <c r="H736" s="243">
        <v>90006193</v>
      </c>
      <c r="I736" s="1831"/>
      <c r="J736" s="1821" t="s">
        <v>18863</v>
      </c>
      <c r="K736" s="239" t="s">
        <v>4645</v>
      </c>
      <c r="L736" s="239"/>
      <c r="M736" s="240"/>
      <c r="N736" s="241"/>
      <c r="O736" s="242"/>
      <c r="P736" s="242"/>
      <c r="Q736" s="243"/>
      <c r="R736" s="240"/>
      <c r="S736" s="244"/>
      <c r="T736" s="240"/>
      <c r="U736" s="240" t="s">
        <v>18858</v>
      </c>
      <c r="V736" s="2461" t="s">
        <v>2663</v>
      </c>
      <c r="W736" s="240" t="s">
        <v>16999</v>
      </c>
      <c r="X736" s="246" t="s">
        <v>3402</v>
      </c>
      <c r="Y736" s="237" t="s">
        <v>18856</v>
      </c>
      <c r="Z736" s="2496"/>
      <c r="AA736" s="238" t="s">
        <v>18802</v>
      </c>
      <c r="AB736" s="248"/>
      <c r="AC736" s="245"/>
      <c r="AD736" s="817"/>
      <c r="AE736" s="245"/>
      <c r="AF736" s="817"/>
      <c r="AG736" s="817"/>
      <c r="AH736" s="817"/>
      <c r="AI736" s="817"/>
      <c r="AJ736" s="817"/>
      <c r="AK736" s="2551"/>
      <c r="AL736" s="2551"/>
      <c r="AM736" s="2551"/>
    </row>
    <row r="737" spans="1:39" s="249" customFormat="1" hidden="1">
      <c r="A737" s="236">
        <f t="shared" si="52"/>
        <v>47</v>
      </c>
      <c r="B737" s="2575" t="s">
        <v>18778</v>
      </c>
      <c r="C737" s="238" t="s">
        <v>18813</v>
      </c>
      <c r="D737" s="238" t="s">
        <v>18382</v>
      </c>
      <c r="E737" s="2457">
        <v>1475</v>
      </c>
      <c r="F737" s="1638"/>
      <c r="G737" s="2893" t="s">
        <v>18796</v>
      </c>
      <c r="H737" s="243">
        <v>90006193</v>
      </c>
      <c r="I737" s="1831"/>
      <c r="J737" s="1821" t="s">
        <v>18863</v>
      </c>
      <c r="K737" s="239" t="s">
        <v>4642</v>
      </c>
      <c r="L737" s="239"/>
      <c r="M737" s="240"/>
      <c r="N737" s="241"/>
      <c r="O737" s="242"/>
      <c r="P737" s="242"/>
      <c r="Q737" s="243"/>
      <c r="R737" s="240"/>
      <c r="S737" s="244"/>
      <c r="T737" s="240"/>
      <c r="U737" s="240" t="s">
        <v>18858</v>
      </c>
      <c r="V737" s="2461" t="s">
        <v>2663</v>
      </c>
      <c r="W737" s="240" t="s">
        <v>16999</v>
      </c>
      <c r="X737" s="246" t="s">
        <v>3402</v>
      </c>
      <c r="Y737" s="237" t="s">
        <v>18856</v>
      </c>
      <c r="Z737" s="2496"/>
      <c r="AA737" s="238" t="s">
        <v>18802</v>
      </c>
      <c r="AB737" s="248"/>
      <c r="AC737" s="245"/>
      <c r="AD737" s="817"/>
      <c r="AE737" s="245"/>
      <c r="AF737" s="817"/>
      <c r="AG737" s="817"/>
      <c r="AH737" s="817"/>
      <c r="AI737" s="817"/>
      <c r="AJ737" s="817"/>
      <c r="AK737" s="2551"/>
      <c r="AL737" s="2551"/>
      <c r="AM737" s="2551"/>
    </row>
    <row r="738" spans="1:39" s="249" customFormat="1" hidden="1">
      <c r="A738" s="236">
        <f t="shared" si="52"/>
        <v>48</v>
      </c>
      <c r="B738" s="2575" t="s">
        <v>18799</v>
      </c>
      <c r="C738" s="238" t="s">
        <v>18823</v>
      </c>
      <c r="D738" s="238" t="s">
        <v>18382</v>
      </c>
      <c r="E738" s="2457" t="s">
        <v>18866</v>
      </c>
      <c r="F738" s="1638"/>
      <c r="G738" s="2893" t="s">
        <v>18867</v>
      </c>
      <c r="H738" s="243"/>
      <c r="I738" s="1831"/>
      <c r="J738" s="1821" t="s">
        <v>18863</v>
      </c>
      <c r="K738" s="239" t="s">
        <v>3335</v>
      </c>
      <c r="L738" s="239">
        <v>33</v>
      </c>
      <c r="M738" s="240">
        <v>3.5</v>
      </c>
      <c r="N738" s="241"/>
      <c r="O738" s="242"/>
      <c r="P738" s="242"/>
      <c r="Q738" s="243"/>
      <c r="R738" s="240"/>
      <c r="S738" s="244"/>
      <c r="T738" s="240"/>
      <c r="U738" s="240" t="s">
        <v>18858</v>
      </c>
      <c r="V738" s="2458">
        <v>2.5</v>
      </c>
      <c r="W738" s="240" t="s">
        <v>298</v>
      </c>
      <c r="X738" s="246">
        <v>3</v>
      </c>
      <c r="Y738" s="237" t="s">
        <v>1634</v>
      </c>
      <c r="Z738" s="2496"/>
      <c r="AA738" s="238"/>
      <c r="AB738" s="248"/>
      <c r="AC738" s="245"/>
      <c r="AD738" s="817"/>
      <c r="AE738" s="245"/>
      <c r="AF738" s="817"/>
      <c r="AG738" s="817"/>
      <c r="AH738" s="817"/>
      <c r="AI738" s="817"/>
      <c r="AJ738" s="817" t="s">
        <v>18865</v>
      </c>
      <c r="AK738" s="2551"/>
      <c r="AL738" s="2551"/>
      <c r="AM738" s="2551"/>
    </row>
    <row r="739" spans="1:39" s="249" customFormat="1" hidden="1">
      <c r="A739" s="236">
        <f t="shared" si="52"/>
        <v>49</v>
      </c>
      <c r="B739" s="2575" t="s">
        <v>15892</v>
      </c>
      <c r="C739" s="238" t="s">
        <v>18879</v>
      </c>
      <c r="D739" s="238" t="s">
        <v>2844</v>
      </c>
      <c r="E739" s="2457">
        <v>2632</v>
      </c>
      <c r="F739" s="1638"/>
      <c r="G739" s="2893" t="s">
        <v>4649</v>
      </c>
      <c r="H739" s="243"/>
      <c r="I739" s="1831"/>
      <c r="J739" s="1821" t="s">
        <v>18863</v>
      </c>
      <c r="K739" s="239" t="s">
        <v>3373</v>
      </c>
      <c r="L739" s="239">
        <v>152</v>
      </c>
      <c r="M739" s="240">
        <v>4</v>
      </c>
      <c r="N739" s="241"/>
      <c r="O739" s="242"/>
      <c r="P739" s="242"/>
      <c r="Q739" s="243"/>
      <c r="R739" s="240"/>
      <c r="S739" s="244"/>
      <c r="T739" s="240"/>
      <c r="U739" s="240" t="s">
        <v>2666</v>
      </c>
      <c r="V739" s="2458">
        <v>1.5</v>
      </c>
      <c r="W739" s="240" t="s">
        <v>18882</v>
      </c>
      <c r="X739" s="246" t="s">
        <v>18881</v>
      </c>
      <c r="Y739" s="237" t="s">
        <v>18880</v>
      </c>
      <c r="Z739" s="2496"/>
      <c r="AA739" s="238"/>
      <c r="AB739" s="248"/>
      <c r="AC739" s="245"/>
      <c r="AD739" s="817"/>
      <c r="AE739" s="245"/>
      <c r="AF739" s="817"/>
      <c r="AG739" s="817"/>
      <c r="AH739" s="817"/>
      <c r="AI739" s="817"/>
      <c r="AJ739" s="817" t="s">
        <v>18864</v>
      </c>
      <c r="AK739" s="2551"/>
      <c r="AL739" s="2551"/>
      <c r="AM739" s="2551"/>
    </row>
    <row r="740" spans="1:39" s="249" customFormat="1" hidden="1">
      <c r="A740" s="236">
        <f t="shared" si="52"/>
        <v>50</v>
      </c>
      <c r="B740" s="2575" t="s">
        <v>15890</v>
      </c>
      <c r="C740" s="238" t="s">
        <v>18883</v>
      </c>
      <c r="D740" s="238" t="s">
        <v>2844</v>
      </c>
      <c r="E740" s="2457" t="s">
        <v>18866</v>
      </c>
      <c r="F740" s="1638"/>
      <c r="G740" s="2893" t="s">
        <v>18867</v>
      </c>
      <c r="H740" s="243"/>
      <c r="I740" s="1831"/>
      <c r="J740" s="1821" t="s">
        <v>18861</v>
      </c>
      <c r="K740" s="239" t="s">
        <v>3333</v>
      </c>
      <c r="L740" s="239">
        <v>33</v>
      </c>
      <c r="M740" s="240">
        <v>4</v>
      </c>
      <c r="N740" s="241" t="s">
        <v>5127</v>
      </c>
      <c r="O740" s="242"/>
      <c r="P740" s="242" t="s">
        <v>739</v>
      </c>
      <c r="Q740" s="243"/>
      <c r="R740" s="240"/>
      <c r="S740" s="244"/>
      <c r="T740" s="240"/>
      <c r="U740" s="240" t="s">
        <v>18858</v>
      </c>
      <c r="V740" s="2458">
        <v>3</v>
      </c>
      <c r="W740" s="240" t="s">
        <v>298</v>
      </c>
      <c r="X740" s="246">
        <v>3</v>
      </c>
      <c r="Y740" s="237" t="s">
        <v>18884</v>
      </c>
      <c r="Z740" s="2496"/>
      <c r="AA740" s="238"/>
      <c r="AB740" s="248"/>
      <c r="AC740" s="245"/>
      <c r="AD740" s="817"/>
      <c r="AE740" s="245"/>
      <c r="AF740" s="817"/>
      <c r="AG740" s="817"/>
      <c r="AH740" s="817"/>
      <c r="AI740" s="817"/>
      <c r="AJ740" s="817" t="s">
        <v>18864</v>
      </c>
      <c r="AK740" s="2551"/>
      <c r="AL740" s="2551"/>
      <c r="AM740" s="2551"/>
    </row>
    <row r="741" spans="1:39" s="249" customFormat="1">
      <c r="A741" s="236"/>
      <c r="B741" s="2575"/>
      <c r="C741" s="238"/>
      <c r="D741" s="238"/>
      <c r="E741" s="2457"/>
      <c r="F741" s="1638"/>
      <c r="G741" s="2893"/>
      <c r="H741" s="243"/>
      <c r="I741" s="1831"/>
      <c r="J741" s="1821"/>
      <c r="K741" s="239"/>
      <c r="L741" s="239"/>
      <c r="M741" s="240"/>
      <c r="N741" s="241"/>
      <c r="O741" s="242"/>
      <c r="P741" s="242"/>
      <c r="Q741" s="243"/>
      <c r="R741" s="240"/>
      <c r="S741" s="244"/>
      <c r="T741" s="240"/>
      <c r="U741" s="240"/>
      <c r="V741" s="2458"/>
      <c r="W741" s="240"/>
      <c r="X741" s="246"/>
      <c r="Y741" s="237"/>
      <c r="Z741" s="2496"/>
      <c r="AA741" s="238"/>
      <c r="AB741" s="248"/>
      <c r="AC741" s="245"/>
      <c r="AD741" s="817"/>
      <c r="AE741" s="245"/>
      <c r="AF741" s="817"/>
      <c r="AG741" s="817"/>
      <c r="AH741" s="817"/>
      <c r="AI741" s="817"/>
      <c r="AJ741" s="817"/>
      <c r="AK741" s="2551"/>
      <c r="AL741" s="2551"/>
      <c r="AM741" s="2551"/>
    </row>
    <row r="742" spans="1:39" s="249" customFormat="1">
      <c r="A742" s="2454" t="s">
        <v>12398</v>
      </c>
      <c r="B742" s="2572"/>
      <c r="C742" s="224"/>
      <c r="D742" s="224"/>
      <c r="E742" s="229"/>
      <c r="F742" s="229"/>
      <c r="G742" s="2891"/>
      <c r="H742" s="229"/>
      <c r="I742" s="1832"/>
      <c r="J742" s="1822"/>
      <c r="K742" s="225"/>
      <c r="L742" s="225"/>
      <c r="M742" s="226"/>
      <c r="N742" s="227"/>
      <c r="O742" s="228"/>
      <c r="P742" s="228"/>
      <c r="Q742" s="229"/>
      <c r="R742" s="226"/>
      <c r="S742" s="230"/>
      <c r="T742" s="226"/>
      <c r="U742" s="226"/>
      <c r="V742" s="231"/>
      <c r="W742" s="226"/>
      <c r="X742" s="232"/>
      <c r="Y742" s="233"/>
      <c r="Z742" s="2494"/>
      <c r="AA742" s="224"/>
      <c r="AB742" s="235"/>
      <c r="AC742" s="231"/>
      <c r="AD742" s="816"/>
      <c r="AE742" s="231"/>
      <c r="AF742" s="816"/>
      <c r="AG742" s="816"/>
      <c r="AH742" s="816"/>
      <c r="AI742" s="816"/>
      <c r="AJ742" s="816"/>
      <c r="AK742" s="2551"/>
      <c r="AL742" s="2551"/>
      <c r="AM742" s="2551"/>
    </row>
    <row r="743" spans="1:39" s="249" customFormat="1">
      <c r="A743" s="236">
        <v>1</v>
      </c>
      <c r="B743" s="2510" t="s">
        <v>19049</v>
      </c>
      <c r="C743" s="268" t="s">
        <v>19054</v>
      </c>
      <c r="D743" s="252" t="s">
        <v>12398</v>
      </c>
      <c r="E743" s="1637" t="s">
        <v>19055</v>
      </c>
      <c r="F743" s="1637" t="s">
        <v>19141</v>
      </c>
      <c r="G743" s="2893" t="s">
        <v>19044</v>
      </c>
      <c r="H743" s="243" t="s">
        <v>19056</v>
      </c>
      <c r="I743" s="1831" t="s">
        <v>19057</v>
      </c>
      <c r="J743" s="1821"/>
      <c r="K743" s="239"/>
      <c r="L743" s="1620"/>
      <c r="M743" s="240"/>
      <c r="N743" s="241"/>
      <c r="O743" s="242"/>
      <c r="P743" s="242"/>
      <c r="Q743" s="243"/>
      <c r="R743" s="240"/>
      <c r="S743" s="244"/>
      <c r="T743" s="240"/>
      <c r="U743" s="240"/>
      <c r="V743" s="245"/>
      <c r="W743" s="240" t="s">
        <v>19045</v>
      </c>
      <c r="X743" s="246">
        <v>6</v>
      </c>
      <c r="Y743" s="237" t="s">
        <v>2662</v>
      </c>
      <c r="Z743" s="2496"/>
      <c r="AA743" s="238"/>
      <c r="AB743" s="2511"/>
      <c r="AC743" s="812"/>
      <c r="AD743" s="1621"/>
      <c r="AE743" s="240"/>
      <c r="AF743" s="1621"/>
      <c r="AG743" s="1621"/>
      <c r="AH743" s="1621"/>
      <c r="AI743" s="1621"/>
      <c r="AJ743" s="1621"/>
      <c r="AK743" s="2551"/>
      <c r="AL743" s="2551"/>
      <c r="AM743" s="2551"/>
    </row>
    <row r="744" spans="1:39" s="249" customFormat="1">
      <c r="A744" s="236">
        <v>2</v>
      </c>
      <c r="B744" s="2510" t="s">
        <v>19050</v>
      </c>
      <c r="C744" s="268" t="s">
        <v>19053</v>
      </c>
      <c r="D744" s="252" t="s">
        <v>12398</v>
      </c>
      <c r="E744" s="1637" t="s">
        <v>19063</v>
      </c>
      <c r="F744" s="1637"/>
      <c r="G744" s="2893" t="s">
        <v>19046</v>
      </c>
      <c r="H744" s="243" t="s">
        <v>19062</v>
      </c>
      <c r="I744" s="1831"/>
      <c r="J744" s="1821"/>
      <c r="K744" s="239"/>
      <c r="L744" s="1620"/>
      <c r="M744" s="240"/>
      <c r="N744" s="241"/>
      <c r="O744" s="242"/>
      <c r="P744" s="242"/>
      <c r="Q744" s="243"/>
      <c r="R744" s="240"/>
      <c r="S744" s="244"/>
      <c r="T744" s="240"/>
      <c r="U744" s="240"/>
      <c r="V744" s="245"/>
      <c r="W744" s="240" t="s">
        <v>19045</v>
      </c>
      <c r="X744" s="246"/>
      <c r="Y744" s="237"/>
      <c r="Z744" s="2496"/>
      <c r="AA744" s="238"/>
      <c r="AB744" s="2511"/>
      <c r="AC744" s="812"/>
      <c r="AD744" s="1621"/>
      <c r="AE744" s="240"/>
      <c r="AF744" s="1621"/>
      <c r="AG744" s="1621"/>
      <c r="AH744" s="1621"/>
      <c r="AI744" s="1621"/>
      <c r="AJ744" s="1621"/>
      <c r="AK744" s="2551"/>
      <c r="AL744" s="2551"/>
      <c r="AM744" s="2551"/>
    </row>
    <row r="745" spans="1:39" s="249" customFormat="1">
      <c r="A745" s="236">
        <v>3</v>
      </c>
      <c r="B745" s="1800" t="s">
        <v>19051</v>
      </c>
      <c r="C745" s="268" t="s">
        <v>19052</v>
      </c>
      <c r="D745" s="252" t="s">
        <v>12398</v>
      </c>
      <c r="E745" s="1627" t="s">
        <v>19048</v>
      </c>
      <c r="F745" s="1627"/>
      <c r="G745" s="2892" t="s">
        <v>19047</v>
      </c>
      <c r="H745" s="256" t="s">
        <v>19058</v>
      </c>
      <c r="I745" s="1833" t="s">
        <v>19059</v>
      </c>
      <c r="J745" s="279"/>
      <c r="K745" s="1818"/>
      <c r="L745" s="263"/>
      <c r="M745" s="253"/>
      <c r="N745" s="254"/>
      <c r="O745" s="255"/>
      <c r="P745" s="255"/>
      <c r="Q745" s="256"/>
      <c r="R745" s="253"/>
      <c r="S745" s="257"/>
      <c r="T745" s="253"/>
      <c r="U745" s="253"/>
      <c r="V745" s="258"/>
      <c r="W745" s="253"/>
      <c r="X745" s="259"/>
      <c r="Y745" s="260"/>
      <c r="Z745" s="2495"/>
      <c r="AA745" s="252" t="s">
        <v>3631</v>
      </c>
      <c r="AB745" s="810" t="s">
        <v>6401</v>
      </c>
      <c r="AC745" s="920">
        <f>IF(ISERROR(INDEX(data,MATCH(LEN(AE745),item,0),2))," ",INDEX(data,MATCH(LEN(AE745),item,0),2))</f>
        <v>5</v>
      </c>
      <c r="AD745" s="815" t="s">
        <v>4849</v>
      </c>
      <c r="AE745" s="253" t="s">
        <v>1527</v>
      </c>
      <c r="AF745" s="815"/>
      <c r="AG745" s="815"/>
      <c r="AH745" s="815"/>
      <c r="AI745" s="815"/>
      <c r="AJ745" s="815" t="s">
        <v>11851</v>
      </c>
      <c r="AK745" s="2551">
        <v>2</v>
      </c>
      <c r="AL745" s="2551"/>
      <c r="AM745" s="2551"/>
    </row>
    <row r="746" spans="1:39" s="249" customFormat="1">
      <c r="A746" s="236"/>
      <c r="B746" s="1800"/>
      <c r="C746" s="302"/>
      <c r="D746" s="238"/>
      <c r="E746" s="1637"/>
      <c r="F746" s="1637"/>
      <c r="G746" s="2893"/>
      <c r="H746" s="243"/>
      <c r="I746" s="1831"/>
      <c r="J746" s="1821"/>
      <c r="K746" s="239"/>
      <c r="L746" s="1620"/>
      <c r="M746" s="240"/>
      <c r="N746" s="241"/>
      <c r="O746" s="242"/>
      <c r="P746" s="242"/>
      <c r="Q746" s="243"/>
      <c r="R746" s="240"/>
      <c r="S746" s="244"/>
      <c r="T746" s="240"/>
      <c r="U746" s="240"/>
      <c r="V746" s="245"/>
      <c r="W746" s="240"/>
      <c r="X746" s="246"/>
      <c r="Y746" s="237"/>
      <c r="Z746" s="2496"/>
      <c r="AA746" s="238"/>
      <c r="AB746" s="916"/>
      <c r="AC746" s="812"/>
      <c r="AD746" s="1621"/>
      <c r="AE746" s="240"/>
      <c r="AF746" s="1621"/>
      <c r="AG746" s="1621"/>
      <c r="AH746" s="1621"/>
      <c r="AI746" s="1621"/>
      <c r="AJ746" s="1621"/>
      <c r="AK746" s="2551"/>
      <c r="AL746" s="2551"/>
      <c r="AM746" s="2551"/>
    </row>
    <row r="747" spans="1:39" s="249" customFormat="1">
      <c r="A747" s="2454" t="s">
        <v>19085</v>
      </c>
      <c r="B747" s="2572"/>
      <c r="C747" s="224"/>
      <c r="D747" s="224"/>
      <c r="E747" s="229"/>
      <c r="F747" s="229"/>
      <c r="G747" s="2891"/>
      <c r="H747" s="229"/>
      <c r="I747" s="1832"/>
      <c r="J747" s="1822"/>
      <c r="K747" s="225"/>
      <c r="L747" s="225"/>
      <c r="M747" s="226"/>
      <c r="N747" s="227"/>
      <c r="O747" s="228"/>
      <c r="P747" s="228"/>
      <c r="Q747" s="229"/>
      <c r="R747" s="226"/>
      <c r="S747" s="230"/>
      <c r="T747" s="226"/>
      <c r="U747" s="226"/>
      <c r="V747" s="231"/>
      <c r="W747" s="226"/>
      <c r="X747" s="232"/>
      <c r="Y747" s="233"/>
      <c r="Z747" s="2494"/>
      <c r="AA747" s="224"/>
      <c r="AB747" s="235"/>
      <c r="AC747" s="231"/>
      <c r="AD747" s="816"/>
      <c r="AE747" s="231"/>
      <c r="AF747" s="816"/>
      <c r="AG747" s="816"/>
      <c r="AH747" s="816"/>
      <c r="AI747" s="816"/>
      <c r="AJ747" s="816"/>
      <c r="AK747" s="2551"/>
      <c r="AL747" s="2551"/>
      <c r="AM747" s="2551"/>
    </row>
    <row r="748" spans="1:39" s="249" customFormat="1">
      <c r="A748" s="236">
        <v>1</v>
      </c>
      <c r="B748" s="2510" t="s">
        <v>19099</v>
      </c>
      <c r="C748" s="268" t="s">
        <v>19100</v>
      </c>
      <c r="D748" s="252" t="s">
        <v>19085</v>
      </c>
      <c r="E748" s="1637" t="s">
        <v>19101</v>
      </c>
      <c r="F748" s="1637"/>
      <c r="G748" s="2893" t="s">
        <v>19102</v>
      </c>
      <c r="H748" s="243"/>
      <c r="I748" s="1831"/>
      <c r="J748" s="1821"/>
      <c r="K748" s="239" t="s">
        <v>4207</v>
      </c>
      <c r="L748" s="1620"/>
      <c r="M748" s="240"/>
      <c r="N748" s="241"/>
      <c r="O748" s="242"/>
      <c r="P748" s="242"/>
      <c r="Q748" s="243"/>
      <c r="R748" s="240"/>
      <c r="S748" s="244"/>
      <c r="T748" s="240"/>
      <c r="U748" s="240"/>
      <c r="V748" s="245"/>
      <c r="W748" s="240"/>
      <c r="X748" s="246"/>
      <c r="Y748" s="237"/>
      <c r="Z748" s="2496">
        <v>45437</v>
      </c>
      <c r="AA748" s="238"/>
      <c r="AB748" s="2511"/>
      <c r="AC748" s="812"/>
      <c r="AD748" s="1621"/>
      <c r="AE748" s="240"/>
      <c r="AF748" s="1621"/>
      <c r="AG748" s="1621"/>
      <c r="AH748" s="1621"/>
      <c r="AI748" s="1621"/>
      <c r="AJ748" s="1621"/>
      <c r="AK748" s="2551"/>
      <c r="AL748" s="2551"/>
      <c r="AM748" s="2551"/>
    </row>
    <row r="749" spans="1:39" s="249" customFormat="1">
      <c r="A749" s="236">
        <v>2</v>
      </c>
      <c r="B749" s="2510" t="s">
        <v>19103</v>
      </c>
      <c r="C749" s="302" t="s">
        <v>19104</v>
      </c>
      <c r="D749" s="252" t="s">
        <v>19085</v>
      </c>
      <c r="E749" s="1637" t="s">
        <v>19109</v>
      </c>
      <c r="F749" s="1637"/>
      <c r="G749" s="2893" t="s">
        <v>19102</v>
      </c>
      <c r="H749" s="243"/>
      <c r="I749" s="1831"/>
      <c r="J749" s="1821"/>
      <c r="K749" s="239" t="s">
        <v>4207</v>
      </c>
      <c r="L749" s="1620"/>
      <c r="M749" s="240"/>
      <c r="N749" s="241"/>
      <c r="O749" s="242"/>
      <c r="P749" s="242"/>
      <c r="Q749" s="243"/>
      <c r="R749" s="240"/>
      <c r="S749" s="244"/>
      <c r="T749" s="240"/>
      <c r="U749" s="240"/>
      <c r="V749" s="245"/>
      <c r="W749" s="240"/>
      <c r="X749" s="246"/>
      <c r="Y749" s="237"/>
      <c r="Z749" s="2496">
        <v>45437</v>
      </c>
      <c r="AA749" s="238"/>
      <c r="AB749" s="2511"/>
      <c r="AC749" s="812"/>
      <c r="AD749" s="1621"/>
      <c r="AE749" s="240"/>
      <c r="AF749" s="1621"/>
      <c r="AG749" s="1621"/>
      <c r="AH749" s="1621"/>
      <c r="AI749" s="1621"/>
      <c r="AJ749" s="1621"/>
      <c r="AK749" s="2551"/>
      <c r="AL749" s="2551"/>
      <c r="AM749" s="2551"/>
    </row>
    <row r="750" spans="1:39" s="249" customFormat="1">
      <c r="A750" s="236">
        <v>3</v>
      </c>
      <c r="B750" s="2510" t="s">
        <v>19105</v>
      </c>
      <c r="C750" s="302" t="s">
        <v>19106</v>
      </c>
      <c r="D750" s="252" t="s">
        <v>19085</v>
      </c>
      <c r="E750" s="1637" t="s">
        <v>19109</v>
      </c>
      <c r="F750" s="1637"/>
      <c r="G750" s="2893" t="s">
        <v>19102</v>
      </c>
      <c r="H750" s="243"/>
      <c r="I750" s="1831"/>
      <c r="J750" s="1821"/>
      <c r="K750" s="239" t="s">
        <v>4207</v>
      </c>
      <c r="L750" s="1620"/>
      <c r="M750" s="240"/>
      <c r="N750" s="241"/>
      <c r="O750" s="242"/>
      <c r="P750" s="242"/>
      <c r="Q750" s="243"/>
      <c r="R750" s="240"/>
      <c r="S750" s="244"/>
      <c r="T750" s="240"/>
      <c r="U750" s="240"/>
      <c r="V750" s="245"/>
      <c r="W750" s="240"/>
      <c r="X750" s="246"/>
      <c r="Y750" s="237"/>
      <c r="Z750" s="2496">
        <v>45437</v>
      </c>
      <c r="AA750" s="238"/>
      <c r="AB750" s="2511"/>
      <c r="AC750" s="812"/>
      <c r="AD750" s="1621"/>
      <c r="AE750" s="240"/>
      <c r="AF750" s="1621"/>
      <c r="AG750" s="1621"/>
      <c r="AH750" s="1621"/>
      <c r="AI750" s="1621"/>
      <c r="AJ750" s="1621"/>
      <c r="AK750" s="2551"/>
      <c r="AL750" s="2551"/>
      <c r="AM750" s="2551"/>
    </row>
    <row r="751" spans="1:39" s="249" customFormat="1">
      <c r="A751" s="236">
        <v>4</v>
      </c>
      <c r="B751" s="2510" t="s">
        <v>19107</v>
      </c>
      <c r="C751" s="302" t="s">
        <v>19108</v>
      </c>
      <c r="D751" s="252" t="s">
        <v>19085</v>
      </c>
      <c r="E751" s="1637" t="s">
        <v>19109</v>
      </c>
      <c r="F751" s="1637"/>
      <c r="G751" s="2893" t="s">
        <v>19102</v>
      </c>
      <c r="H751" s="243"/>
      <c r="I751" s="1831"/>
      <c r="J751" s="1821"/>
      <c r="K751" s="239" t="s">
        <v>4207</v>
      </c>
      <c r="L751" s="1620"/>
      <c r="M751" s="240"/>
      <c r="N751" s="241"/>
      <c r="O751" s="242"/>
      <c r="P751" s="242"/>
      <c r="Q751" s="243"/>
      <c r="R751" s="240"/>
      <c r="S751" s="244"/>
      <c r="T751" s="240"/>
      <c r="U751" s="240"/>
      <c r="V751" s="245"/>
      <c r="W751" s="240"/>
      <c r="X751" s="246"/>
      <c r="Y751" s="237"/>
      <c r="Z751" s="2496">
        <v>45437</v>
      </c>
      <c r="AA751" s="238"/>
      <c r="AB751" s="2511"/>
      <c r="AC751" s="812"/>
      <c r="AD751" s="1621"/>
      <c r="AE751" s="240"/>
      <c r="AF751" s="1621"/>
      <c r="AG751" s="1621"/>
      <c r="AH751" s="1621"/>
      <c r="AI751" s="1621"/>
      <c r="AJ751" s="1621"/>
      <c r="AK751" s="2551"/>
      <c r="AL751" s="2551"/>
      <c r="AM751" s="2551"/>
    </row>
    <row r="752" spans="1:39">
      <c r="A752" s="881"/>
      <c r="B752" s="882"/>
      <c r="C752" s="883"/>
      <c r="D752" s="883"/>
      <c r="E752" s="1639"/>
      <c r="F752" s="1639"/>
      <c r="G752" s="2894"/>
      <c r="H752" s="889"/>
      <c r="I752" s="1834"/>
      <c r="J752" s="884"/>
      <c r="K752" s="1819"/>
      <c r="L752" s="885"/>
      <c r="M752" s="886"/>
      <c r="N752" s="887"/>
      <c r="O752" s="888"/>
      <c r="P752" s="888"/>
      <c r="Q752" s="889"/>
      <c r="R752" s="886"/>
      <c r="S752" s="890"/>
      <c r="T752" s="886"/>
      <c r="U752" s="886"/>
      <c r="V752" s="891"/>
      <c r="W752" s="886"/>
      <c r="X752" s="892"/>
      <c r="Y752" s="893"/>
      <c r="Z752" s="2500"/>
      <c r="AA752" s="883"/>
      <c r="AB752" s="894"/>
      <c r="AC752" s="891"/>
      <c r="AD752" s="220"/>
      <c r="AE752" s="891"/>
      <c r="AF752" s="220"/>
      <c r="AG752" s="220"/>
      <c r="AH752" s="220"/>
      <c r="AI752" s="220"/>
      <c r="AJ752" s="220"/>
      <c r="AK752" s="2551"/>
    </row>
    <row r="753" spans="1:36" ht="13.5" thickBot="1">
      <c r="A753" s="269"/>
      <c r="B753" s="270"/>
      <c r="C753" s="222"/>
      <c r="D753" s="272"/>
      <c r="E753" s="278"/>
      <c r="F753" s="278"/>
      <c r="G753" s="2895"/>
      <c r="H753" s="221"/>
      <c r="I753" s="1835"/>
      <c r="J753" s="221"/>
      <c r="K753" s="273"/>
      <c r="L753" s="274"/>
      <c r="M753" s="275"/>
      <c r="N753" s="276"/>
      <c r="O753" s="276"/>
      <c r="P753" s="277"/>
      <c r="Q753" s="274"/>
      <c r="R753" s="274"/>
      <c r="S753" s="274"/>
      <c r="T753" s="274"/>
      <c r="U753" s="221"/>
      <c r="V753" s="274"/>
      <c r="W753" s="278"/>
      <c r="X753" s="269"/>
      <c r="Y753" s="271"/>
      <c r="Z753" s="2501"/>
      <c r="AA753" s="272"/>
      <c r="AB753" s="221"/>
      <c r="AC753" s="221"/>
      <c r="AD753" s="221"/>
      <c r="AE753" s="340"/>
      <c r="AJ753" s="360"/>
    </row>
    <row r="754" spans="1:36" ht="13.5" thickBot="1">
      <c r="A754" s="975" t="s">
        <v>6404</v>
      </c>
      <c r="B754" s="975"/>
      <c r="C754" s="2576">
        <f>COUNTA(B8:B752)</f>
        <v>711</v>
      </c>
      <c r="D754" s="983"/>
      <c r="E754" s="986"/>
      <c r="F754" s="986"/>
      <c r="G754" s="989"/>
      <c r="H754" s="986"/>
      <c r="I754" s="1836"/>
      <c r="J754" s="983"/>
      <c r="K754" s="983"/>
      <c r="L754" s="986"/>
      <c r="M754" s="987"/>
      <c r="N754" s="988"/>
      <c r="O754" s="988"/>
      <c r="P754" s="986"/>
      <c r="Q754" s="986"/>
      <c r="R754" s="986"/>
      <c r="S754" s="986"/>
      <c r="T754" s="986"/>
      <c r="U754" s="986"/>
      <c r="V754" s="986"/>
      <c r="W754" s="986"/>
      <c r="X754" s="986"/>
      <c r="Y754" s="983"/>
      <c r="Z754" s="2502"/>
      <c r="AA754" s="983"/>
      <c r="AB754" s="983"/>
      <c r="AC754" s="986"/>
      <c r="AD754" s="983"/>
      <c r="AE754" s="959"/>
      <c r="AJ754" s="989"/>
    </row>
    <row r="755" spans="1:36">
      <c r="A755" s="983"/>
      <c r="B755" s="990"/>
      <c r="C755" s="983"/>
      <c r="D755" s="983"/>
      <c r="E755" s="986"/>
      <c r="F755" s="986"/>
      <c r="G755" s="989"/>
      <c r="H755" s="986"/>
      <c r="I755" s="1836"/>
      <c r="J755" s="983"/>
      <c r="K755" s="983"/>
      <c r="L755" s="986"/>
      <c r="M755" s="987"/>
      <c r="N755" s="988"/>
      <c r="O755" s="988"/>
      <c r="P755" s="986"/>
      <c r="Q755" s="986"/>
      <c r="R755" s="986"/>
      <c r="S755" s="986"/>
      <c r="T755" s="986"/>
      <c r="U755" s="986"/>
      <c r="V755" s="986"/>
      <c r="W755" s="986"/>
      <c r="X755" s="986"/>
      <c r="Y755" s="983"/>
      <c r="Z755" s="2502"/>
      <c r="AA755" s="983"/>
      <c r="AB755" s="983"/>
      <c r="AC755" s="986"/>
      <c r="AD755" s="983"/>
      <c r="AE755" s="959"/>
      <c r="AJ755" s="989"/>
    </row>
    <row r="756" spans="1:36">
      <c r="W756" s="2226"/>
    </row>
    <row r="757" spans="1:36">
      <c r="W757" s="2226"/>
    </row>
    <row r="758" spans="1:36">
      <c r="W758" s="2226"/>
    </row>
    <row r="759" spans="1:36">
      <c r="W759" s="2226"/>
    </row>
    <row r="760" spans="1:36">
      <c r="W760" s="2226"/>
    </row>
    <row r="761" spans="1:36">
      <c r="W761" s="2226"/>
    </row>
    <row r="762" spans="1:36">
      <c r="W762" s="2226"/>
    </row>
    <row r="763" spans="1:36">
      <c r="W763" s="2226"/>
    </row>
    <row r="764" spans="1:36">
      <c r="W764" s="2226"/>
    </row>
    <row r="765" spans="1:36">
      <c r="W765" s="2226"/>
    </row>
    <row r="766" spans="1:36">
      <c r="W766" s="2226"/>
    </row>
    <row r="767" spans="1:36">
      <c r="W767" s="2226"/>
    </row>
    <row r="768" spans="1:36">
      <c r="W768" s="2226"/>
    </row>
    <row r="769" spans="23:23">
      <c r="W769" s="2226"/>
    </row>
    <row r="770" spans="23:23">
      <c r="W770" s="2226"/>
    </row>
    <row r="771" spans="23:23">
      <c r="W771" s="2226"/>
    </row>
    <row r="772" spans="23:23">
      <c r="W772" s="2226"/>
    </row>
    <row r="773" spans="23:23">
      <c r="W773" s="2226"/>
    </row>
    <row r="774" spans="23:23">
      <c r="W774" s="2226"/>
    </row>
    <row r="775" spans="23:23">
      <c r="W775" s="2226"/>
    </row>
    <row r="776" spans="23:23">
      <c r="W776" s="2226"/>
    </row>
    <row r="777" spans="23:23">
      <c r="W777" s="2226"/>
    </row>
    <row r="778" spans="23:23">
      <c r="W778" s="2226"/>
    </row>
    <row r="779" spans="23:23">
      <c r="W779" s="2226"/>
    </row>
    <row r="780" spans="23:23">
      <c r="W780" s="2226"/>
    </row>
    <row r="781" spans="23:23">
      <c r="W781" s="2226"/>
    </row>
    <row r="782" spans="23:23">
      <c r="W782" s="2226"/>
    </row>
    <row r="783" spans="23:23">
      <c r="W783" s="2226"/>
    </row>
    <row r="784" spans="23:23">
      <c r="W784" s="2226"/>
    </row>
    <row r="785" spans="23:23">
      <c r="W785" s="2226"/>
    </row>
    <row r="786" spans="23:23">
      <c r="W786" s="2226"/>
    </row>
    <row r="787" spans="23:23">
      <c r="W787" s="2226"/>
    </row>
    <row r="788" spans="23:23">
      <c r="W788" s="2226"/>
    </row>
    <row r="789" spans="23:23">
      <c r="W789" s="2226"/>
    </row>
    <row r="790" spans="23:23">
      <c r="W790" s="2226"/>
    </row>
    <row r="791" spans="23:23">
      <c r="W791" s="2226"/>
    </row>
    <row r="792" spans="23:23">
      <c r="W792" s="2226"/>
    </row>
    <row r="793" spans="23:23">
      <c r="W793" s="2226"/>
    </row>
    <row r="794" spans="23:23">
      <c r="W794" s="2226"/>
    </row>
    <row r="795" spans="23:23">
      <c r="W795" s="2226"/>
    </row>
    <row r="796" spans="23:23">
      <c r="W796" s="2226"/>
    </row>
    <row r="797" spans="23:23">
      <c r="W797" s="2226"/>
    </row>
    <row r="798" spans="23:23">
      <c r="W798" s="2226"/>
    </row>
    <row r="799" spans="23:23">
      <c r="W799" s="2226"/>
    </row>
    <row r="800" spans="23:23">
      <c r="W800" s="2226"/>
    </row>
    <row r="801" spans="23:23">
      <c r="W801" s="2226"/>
    </row>
    <row r="802" spans="23:23">
      <c r="W802" s="2226"/>
    </row>
    <row r="803" spans="23:23">
      <c r="W803" s="2226"/>
    </row>
    <row r="804" spans="23:23">
      <c r="W804" s="2226"/>
    </row>
    <row r="805" spans="23:23">
      <c r="W805" s="2226"/>
    </row>
    <row r="806" spans="23:23">
      <c r="W806" s="2226"/>
    </row>
    <row r="807" spans="23:23">
      <c r="W807" s="2226"/>
    </row>
    <row r="808" spans="23:23">
      <c r="W808" s="2226"/>
    </row>
    <row r="809" spans="23:23">
      <c r="W809" s="2226"/>
    </row>
    <row r="810" spans="23:23">
      <c r="W810" s="2226"/>
    </row>
    <row r="811" spans="23:23">
      <c r="W811" s="2226"/>
    </row>
    <row r="812" spans="23:23">
      <c r="W812" s="2226"/>
    </row>
    <row r="813" spans="23:23">
      <c r="W813" s="2226"/>
    </row>
    <row r="814" spans="23:23">
      <c r="W814" s="2226"/>
    </row>
    <row r="815" spans="23:23">
      <c r="W815" s="2226"/>
    </row>
    <row r="816" spans="23:23">
      <c r="W816" s="2226"/>
    </row>
    <row r="817" spans="23:23">
      <c r="W817" s="2226"/>
    </row>
    <row r="818" spans="23:23">
      <c r="W818" s="2226"/>
    </row>
    <row r="819" spans="23:23">
      <c r="W819" s="2226"/>
    </row>
    <row r="820" spans="23:23">
      <c r="W820" s="2226"/>
    </row>
    <row r="821" spans="23:23">
      <c r="W821" s="2226"/>
    </row>
    <row r="822" spans="23:23">
      <c r="W822" s="2226"/>
    </row>
    <row r="823" spans="23:23">
      <c r="W823" s="2226"/>
    </row>
    <row r="824" spans="23:23">
      <c r="W824" s="2226"/>
    </row>
    <row r="825" spans="23:23">
      <c r="W825" s="2226"/>
    </row>
    <row r="826" spans="23:23">
      <c r="W826" s="2226"/>
    </row>
    <row r="827" spans="23:23">
      <c r="W827" s="2226"/>
    </row>
    <row r="828" spans="23:23">
      <c r="W828" s="2226"/>
    </row>
    <row r="829" spans="23:23">
      <c r="W829" s="2226"/>
    </row>
    <row r="830" spans="23:23">
      <c r="W830" s="2226"/>
    </row>
    <row r="831" spans="23:23">
      <c r="W831" s="2226"/>
    </row>
    <row r="832" spans="23:23">
      <c r="W832" s="2226"/>
    </row>
    <row r="833" spans="23:23">
      <c r="W833" s="2226"/>
    </row>
    <row r="834" spans="23:23">
      <c r="W834" s="2226"/>
    </row>
    <row r="835" spans="23:23">
      <c r="W835" s="2226"/>
    </row>
    <row r="836" spans="23:23">
      <c r="W836" s="2226"/>
    </row>
    <row r="837" spans="23:23">
      <c r="W837" s="2226"/>
    </row>
    <row r="838" spans="23:23">
      <c r="W838" s="2226"/>
    </row>
    <row r="839" spans="23:23">
      <c r="W839" s="2226"/>
    </row>
    <row r="840" spans="23:23">
      <c r="W840" s="2226"/>
    </row>
    <row r="841" spans="23:23">
      <c r="W841" s="2226"/>
    </row>
    <row r="842" spans="23:23">
      <c r="W842" s="2226"/>
    </row>
    <row r="843" spans="23:23">
      <c r="W843" s="2226"/>
    </row>
    <row r="844" spans="23:23">
      <c r="W844" s="2226"/>
    </row>
    <row r="845" spans="23:23">
      <c r="W845" s="2226"/>
    </row>
  </sheetData>
  <autoFilter ref="A5:AO740" xr:uid="{00000000-0001-0000-3000-000000000000}">
    <filterColumn colId="20">
      <filters>
        <filter val="BS1A"/>
      </filters>
    </filterColumn>
  </autoFilter>
  <sortState xmlns:xlrd2="http://schemas.microsoft.com/office/spreadsheetml/2017/richdata2" ref="A691:AF739">
    <sortCondition ref="B691:B739"/>
  </sortState>
  <dataConsolidate/>
  <customSheetViews>
    <customSheetView guid="{EAD1C6BF-B58E-4716-994B-7E887560A863}" showPageBreaks="1" hiddenColumns="1">
      <pane xSplit="9" ySplit="5" topLeftCell="W6" activePane="bottomRight" state="frozen"/>
      <selection pane="bottomRight" sqref="A1:AG1"/>
      <pageMargins left="0.17" right="0" top="0.76" bottom="0.43" header="0.51" footer="0.24"/>
      <pageSetup paperSize="9" scale="60" orientation="landscape" horizontalDpi="4294967292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 hiddenRows="1">
      <pane xSplit="4" ySplit="5" topLeftCell="F619" activePane="bottomRight" state="frozen"/>
      <selection pane="bottomRight" activeCell="J639" sqref="J639"/>
      <pageMargins left="0.17" right="0.17" top="0.93" bottom="0.43" header="0.56000000000000005" footer="0.24"/>
      <pageSetup paperSize="9" scale="60" orientation="landscape" horizontalDpi="4294967292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Rows="1" hiddenColumns="1">
      <pane xSplit="8" ySplit="4" topLeftCell="R262" activePane="bottomRight" state="frozen"/>
      <selection pane="bottomRight" sqref="A1:AG1"/>
      <pageMargins left="0.17" right="0" top="0.76" bottom="0.43" header="0.51" footer="0.24"/>
      <pageSetup paperSize="9" scale="60" orientation="landscape" horizontalDpi="4294967292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hiddenRows="1" hiddenColumns="1">
      <pane xSplit="9" ySplit="5" topLeftCell="R262" activePane="bottomRight" state="frozen"/>
      <selection pane="bottomRight" sqref="A1:AG1"/>
      <pageMargins left="0.17" right="0" top="0.76" bottom="0.43" header="0.51" footer="0.24"/>
      <pageSetup paperSize="9" scale="60" orientation="landscape" horizontalDpi="4294967292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hiddenRows="1" hiddenColumns="1">
      <pane xSplit="8" ySplit="4" topLeftCell="S145" activePane="bottomRight" state="frozen"/>
      <selection pane="bottomRight" activeCell="AH153" sqref="AH153"/>
      <pageMargins left="0.17" right="0" top="0.76" bottom="0.43" header="0.51" footer="0.24"/>
      <pageSetup paperSize="9" scale="60" orientation="landscape" horizontalDpi="4294967292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hiddenRows="1">
      <pane xSplit="5" ySplit="5" topLeftCell="T81" activePane="bottomRight" state="frozen"/>
      <selection pane="bottomRight" activeCell="AC569" sqref="AC569"/>
      <pageMargins left="0.17" right="0.17" top="0.93" bottom="0.43" header="0.56000000000000005" footer="0.24"/>
      <pageSetup paperSize="9" scale="60" orientation="landscape" horizontalDpi="4294967292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 hiddenRows="1">
      <pane xSplit="5" ySplit="5" topLeftCell="F218" activePane="bottomRight" state="frozen"/>
      <selection pane="bottomRight" activeCell="N209" sqref="N209"/>
      <pageMargins left="0.17" right="0.17" top="0.93" bottom="0.43" header="0.56000000000000005" footer="0.24"/>
      <pageSetup paperSize="9" scale="60" orientation="landscape" horizontalDpi="4294967292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 hiddenRows="1">
      <pane xSplit="5" ySplit="5" topLeftCell="F619" activePane="bottomRight" state="frozen"/>
      <selection pane="bottomRight" activeCell="J639" sqref="J639"/>
      <pageMargins left="0.17" right="0.17" top="0.93" bottom="0.43" header="0.56000000000000005" footer="0.24"/>
      <pageSetup paperSize="9" scale="60" orientation="landscape" horizontalDpi="4294967292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cale="130" showPageBreaks="1">
      <pane xSplit="5" ySplit="4" topLeftCell="AF188" activePane="bottomRight" state="frozen"/>
      <selection pane="bottomRight" activeCell="D197" sqref="D197"/>
      <pageMargins left="0.17" right="0.17" top="0.93" bottom="0.43" header="0.56000000000000005" footer="0.24"/>
      <pageSetup paperSize="9" scale="60" orientation="landscape" horizontalDpi="4294967292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130" filter="1" showAutoFilter="1" hiddenColumns="1">
      <pane xSplit="4" ySplit="4" topLeftCell="I5" activePane="bottomRight" state="frozen"/>
      <selection pane="bottomRight" activeCell="L34" sqref="L34"/>
      <pageMargins left="0.17" right="0" top="0.76" bottom="0.43" header="0.39" footer="0.24"/>
      <pageSetup paperSize="9" scale="85" orientation="portrait" horizontalDpi="4294967292" r:id="rId10"/>
      <headerFooter alignWithMargins="0">
        <oddHeader>&amp;L&amp;"Arial Black,Bold"&amp;8PT. PETRO OXO NUSANTARA
&amp;9DEPARTEMEN MAINTENANCE 
SEKSI RELIABILITY &amp; INSPECTION&amp;R&amp;A</oddHeader>
        <oddFooter>&amp;R&amp;9&amp;F / hal &amp;P dari &amp;N</oddFooter>
      </headerFooter>
      <autoFilter ref="A5:AO740" xr:uid="{2186D97C-7776-4BC3-886C-93C7DE6009A0}">
        <filterColumn colId="20">
          <filters>
            <filter val="BS1A"/>
          </filters>
        </filterColumn>
      </autoFilter>
    </customSheetView>
    <customSheetView guid="{0A3BE354-EABF-4B36-A467-F2E7E7C9C594}" scale="115" showPageBreaks="1" printArea="1" showAutoFilter="1" hiddenColumns="1">
      <pane xSplit="5" ySplit="4" topLeftCell="F122" activePane="bottomRight" state="frozen"/>
      <selection pane="bottomRight" activeCell="C1" sqref="C1"/>
      <pageMargins left="0.17" right="0" top="0.76" bottom="0.43" header="0.39" footer="0.24"/>
      <pageSetup paperSize="9" scale="85" orientation="portrait" horizontalDpi="4294967292" r:id="rId11"/>
      <headerFooter alignWithMargins="0">
        <oddHeader>&amp;L&amp;"Arial Black,Bold"&amp;8PT. PETRO OXO NUSANTARA
&amp;9DEPARTEMEN MAINTENANCE 
SEKSI RELIABILITY &amp; INSPECTION&amp;R&amp;A</oddHeader>
        <oddFooter>&amp;R&amp;9&amp;F / hal &amp;P dari &amp;N</oddFooter>
      </headerFooter>
      <autoFilter ref="A5:AO740" xr:uid="{0BE26E89-1B6B-4560-A6A8-99B5E3D9618B}"/>
    </customSheetView>
  </customSheetViews>
  <mergeCells count="16">
    <mergeCell ref="R3:R4"/>
    <mergeCell ref="A3:A4"/>
    <mergeCell ref="B3:B4"/>
    <mergeCell ref="C3:C4"/>
    <mergeCell ref="N3:P3"/>
    <mergeCell ref="D3:D4"/>
    <mergeCell ref="E3:E4"/>
    <mergeCell ref="F3:F4"/>
    <mergeCell ref="G3:G4"/>
    <mergeCell ref="H3:H4"/>
    <mergeCell ref="I3:I4"/>
    <mergeCell ref="AE3:AE4"/>
    <mergeCell ref="AC3:AD3"/>
    <mergeCell ref="AJ3:AJ4"/>
    <mergeCell ref="W3:Y3"/>
    <mergeCell ref="U3:V3"/>
  </mergeCells>
  <phoneticPr fontId="30" type="noConversion"/>
  <hyperlinks>
    <hyperlink ref="AF168" r:id="rId12" xr:uid="{00000000-0004-0000-3000-000000000000}"/>
    <hyperlink ref="AF10:AF24" r:id="rId13" location="'34'!A1" display="Klik" xr:uid="{00000000-0004-0000-3000-000001000000}"/>
    <hyperlink ref="AF8" r:id="rId14" location="'10'!A1" xr:uid="{00000000-0004-0000-3000-000002000000}"/>
    <hyperlink ref="AF286" r:id="rId15" location="'10'!A1" xr:uid="{00000000-0004-0000-3000-000003000000}"/>
    <hyperlink ref="AF156" r:id="rId16" location="'1'!A1" xr:uid="{00000000-0004-0000-3000-000004000000}"/>
    <hyperlink ref="AF157" r:id="rId17" location="'1'!A1" xr:uid="{00000000-0004-0000-3000-000005000000}"/>
    <hyperlink ref="AF9" r:id="rId18" location="'10'!A1" xr:uid="{00000000-0004-0000-3000-000006000000}"/>
    <hyperlink ref="AF376" r:id="rId19" location="'26'!A1" xr:uid="{00000000-0004-0000-3000-000007000000}"/>
    <hyperlink ref="AF287" r:id="rId20" location="'26'!A1" xr:uid="{00000000-0004-0000-3000-000008000000}"/>
    <hyperlink ref="AF10" r:id="rId21" location="'10'!A1" xr:uid="{00000000-0004-0000-3000-000009000000}"/>
    <hyperlink ref="AF377" r:id="rId22" location="'26'!A1" xr:uid="{00000000-0004-0000-3000-00000A000000}"/>
    <hyperlink ref="AF12" r:id="rId23" location="'10'!A1" xr:uid="{00000000-0004-0000-3000-00000B000000}"/>
    <hyperlink ref="AF13" r:id="rId24" location="'10'!A1" xr:uid="{00000000-0004-0000-3000-00000C000000}"/>
    <hyperlink ref="AF158" r:id="rId25" location="'10'!A1" xr:uid="{00000000-0004-0000-3000-00000D000000}"/>
    <hyperlink ref="AF14" r:id="rId26" location="'10'!A1" xr:uid="{00000000-0004-0000-3000-00000E000000}"/>
    <hyperlink ref="AF15" r:id="rId27" location="'10'!A1" xr:uid="{00000000-0004-0000-3000-00000F000000}"/>
    <hyperlink ref="AF18" r:id="rId28" location="'10'!A1" xr:uid="{00000000-0004-0000-3000-000010000000}"/>
    <hyperlink ref="AF160" r:id="rId29" location="'10'!A1" xr:uid="{00000000-0004-0000-3000-000011000000}"/>
    <hyperlink ref="AF19" r:id="rId30" location="'10'!A1" xr:uid="{00000000-0004-0000-3000-000012000000}"/>
    <hyperlink ref="AF378" r:id="rId31" location="'26'!A1" xr:uid="{00000000-0004-0000-3000-000013000000}"/>
    <hyperlink ref="AF379" r:id="rId32" location="'26'!A1" xr:uid="{00000000-0004-0000-3000-000014000000}"/>
    <hyperlink ref="AF289" r:id="rId33" location="'10'!A1" xr:uid="{00000000-0004-0000-3000-000015000000}"/>
    <hyperlink ref="AF380" r:id="rId34" location="'26'!A1" xr:uid="{00000000-0004-0000-3000-000016000000}"/>
    <hyperlink ref="AF381" r:id="rId35" location="'26'!A1" xr:uid="{00000000-0004-0000-3000-000017000000}"/>
    <hyperlink ref="AF17" r:id="rId36" location="'10'!A1" xr:uid="{00000000-0004-0000-3000-000018000000}"/>
    <hyperlink ref="AF55:AF58" r:id="rId37" location="'26'!A1" display="Klik" xr:uid="{00000000-0004-0000-3000-000019000000}"/>
    <hyperlink ref="AF389" r:id="rId38" location="'26'!A1" xr:uid="{00000000-0004-0000-3000-00001A000000}"/>
    <hyperlink ref="AF92:AF97" r:id="rId39" location="'34'!A1" display="Klik" xr:uid="{00000000-0004-0000-3000-00001B000000}"/>
    <hyperlink ref="AF99:AF101" r:id="rId40" location="'34'!A1" display="Klik" xr:uid="{00000000-0004-0000-3000-00001C000000}"/>
    <hyperlink ref="AF21" r:id="rId41" location="'10'!A1" xr:uid="{00000000-0004-0000-3000-00001D000000}"/>
    <hyperlink ref="AF392" r:id="rId42" location="'26'!A1" xr:uid="{00000000-0004-0000-3000-00001E000000}"/>
    <hyperlink ref="AF393" r:id="rId43" location="'26'!A1" xr:uid="{00000000-0004-0000-3000-00001F000000}"/>
    <hyperlink ref="AF394" r:id="rId44" location="'26'!A1" xr:uid="{00000000-0004-0000-3000-000020000000}"/>
    <hyperlink ref="AF395" r:id="rId45" location="'26'!A1" xr:uid="{00000000-0004-0000-3000-000021000000}"/>
    <hyperlink ref="AF396" r:id="rId46" location="'26'!A1" xr:uid="{00000000-0004-0000-3000-000022000000}"/>
    <hyperlink ref="AF397" r:id="rId47" location="'26'!A1" xr:uid="{00000000-0004-0000-3000-000023000000}"/>
    <hyperlink ref="AF398" r:id="rId48" location="'26'!A1" xr:uid="{00000000-0004-0000-3000-000024000000}"/>
  </hyperlinks>
  <pageMargins left="0.17" right="0" top="0.76" bottom="0.43" header="0.39" footer="0.24"/>
  <pageSetup paperSize="9" scale="85" orientation="portrait" horizontalDpi="4294967292" r:id="rId49"/>
  <headerFooter alignWithMargins="0">
    <oddHeader>&amp;L&amp;"Arial Black,Bold"&amp;8PT. PETRO OXO NUSANTARA
&amp;9DEPARTEMEN MAINTENANCE 
SEKSI RELIABILITY &amp; INSPECTION&amp;R&amp;A</oddHeader>
    <oddFooter>&amp;R&amp;9&amp;F / hal &amp;P dari &amp;N</oddFooter>
  </headerFooter>
  <drawing r:id="rId5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"/>
  <dimension ref="A1:T79"/>
  <sheetViews>
    <sheetView zoomScale="93" zoomScaleNormal="93" workbookViewId="0">
      <selection activeCell="E3" sqref="E3"/>
    </sheetView>
  </sheetViews>
  <sheetFormatPr defaultRowHeight="12.75"/>
  <cols>
    <col min="1" max="1" width="5" customWidth="1"/>
    <col min="2" max="2" width="17.5703125" style="975" customWidth="1"/>
    <col min="3" max="3" width="21.42578125" customWidth="1"/>
    <col min="4" max="4" width="17.42578125" customWidth="1"/>
    <col min="5" max="5" width="11.5703125" customWidth="1"/>
    <col min="6" max="6" width="0.7109375" hidden="1" customWidth="1"/>
    <col min="7" max="7" width="19.42578125" customWidth="1"/>
    <col min="8" max="9" width="8.7109375" hidden="1" customWidth="1"/>
    <col min="10" max="10" width="11.7109375" customWidth="1"/>
    <col min="11" max="11" width="10.5703125" customWidth="1"/>
    <col min="12" max="12" width="9.140625" customWidth="1"/>
    <col min="13" max="13" width="10.140625" style="328" customWidth="1"/>
    <col min="14" max="16" width="10.140625" style="328" hidden="1" customWidth="1"/>
    <col min="17" max="17" width="11.7109375" style="328" hidden="1" customWidth="1"/>
    <col min="18" max="18" width="25.5703125" customWidth="1"/>
  </cols>
  <sheetData>
    <row r="1" spans="1:20" ht="24" customHeight="1">
      <c r="A1" s="1784" t="s">
        <v>6436</v>
      </c>
      <c r="B1" s="1785"/>
      <c r="C1" s="1785"/>
      <c r="D1" s="1785"/>
      <c r="E1" s="1785"/>
      <c r="F1" s="1785"/>
      <c r="G1" s="1785"/>
      <c r="H1" s="1785"/>
      <c r="I1" s="1785"/>
      <c r="J1" s="1785"/>
      <c r="K1" s="1785"/>
      <c r="L1" s="1785"/>
      <c r="M1" s="1785"/>
      <c r="N1" s="3"/>
      <c r="O1" s="3"/>
      <c r="P1" s="3"/>
      <c r="Q1" s="3"/>
    </row>
    <row r="2" spans="1:20" ht="12.75" customHeight="1">
      <c r="A2" s="2"/>
      <c r="B2" s="3"/>
      <c r="C2" s="3"/>
      <c r="D2" s="3"/>
      <c r="E2" s="3"/>
      <c r="F2" s="3"/>
      <c r="G2" s="3"/>
      <c r="H2" s="3"/>
      <c r="I2" s="326" t="s">
        <v>691</v>
      </c>
      <c r="J2" s="3"/>
      <c r="K2" s="326"/>
      <c r="L2" s="3"/>
      <c r="M2" s="879" t="s">
        <v>691</v>
      </c>
      <c r="N2" s="327"/>
      <c r="O2" s="327"/>
      <c r="P2" s="327"/>
      <c r="Q2" s="327"/>
    </row>
    <row r="3" spans="1:20" ht="13.5" thickBot="1">
      <c r="A3" s="6"/>
      <c r="B3" s="2018"/>
      <c r="C3" s="6"/>
      <c r="D3" s="6"/>
      <c r="E3" s="6"/>
      <c r="F3" s="6"/>
      <c r="G3" s="6"/>
      <c r="H3" s="6"/>
      <c r="I3" t="s">
        <v>692</v>
      </c>
      <c r="J3" s="6"/>
      <c r="L3" s="6"/>
      <c r="M3" s="880" t="s">
        <v>692</v>
      </c>
    </row>
    <row r="4" spans="1:20">
      <c r="A4" s="3823" t="s">
        <v>6515</v>
      </c>
      <c r="B4" s="3825" t="s">
        <v>6516</v>
      </c>
      <c r="C4" s="3825" t="s">
        <v>4911</v>
      </c>
      <c r="D4" s="3827" t="s">
        <v>6411</v>
      </c>
      <c r="E4" s="3827" t="s">
        <v>12318</v>
      </c>
      <c r="F4" s="3827" t="s">
        <v>13378</v>
      </c>
      <c r="G4" s="3827" t="s">
        <v>6517</v>
      </c>
      <c r="H4" s="439" t="s">
        <v>2199</v>
      </c>
      <c r="I4" s="439" t="s">
        <v>2200</v>
      </c>
      <c r="J4" s="3827" t="s">
        <v>6412</v>
      </c>
      <c r="K4" s="3831" t="s">
        <v>4238</v>
      </c>
      <c r="L4" s="3832"/>
      <c r="M4" s="3829" t="s">
        <v>4940</v>
      </c>
      <c r="N4" s="640" t="s">
        <v>6079</v>
      </c>
      <c r="O4" s="640" t="s">
        <v>6080</v>
      </c>
      <c r="P4" s="640" t="s">
        <v>6081</v>
      </c>
      <c r="Q4" s="640" t="s">
        <v>6210</v>
      </c>
      <c r="R4" s="3821" t="s">
        <v>699</v>
      </c>
    </row>
    <row r="5" spans="1:20" ht="12.75" customHeight="1" thickBot="1">
      <c r="A5" s="3824"/>
      <c r="B5" s="3826"/>
      <c r="C5" s="3826"/>
      <c r="D5" s="3828"/>
      <c r="E5" s="3828"/>
      <c r="F5" s="3828"/>
      <c r="G5" s="3828"/>
      <c r="H5" s="354"/>
      <c r="I5" s="354"/>
      <c r="J5" s="3828"/>
      <c r="K5" s="354" t="s">
        <v>4237</v>
      </c>
      <c r="L5" s="354" t="s">
        <v>2201</v>
      </c>
      <c r="M5" s="3830"/>
      <c r="N5" s="641"/>
      <c r="O5" s="641"/>
      <c r="P5" s="641"/>
      <c r="Q5" s="641"/>
      <c r="R5" s="3822"/>
      <c r="T5" s="975" t="s">
        <v>19944</v>
      </c>
    </row>
    <row r="6" spans="1:20" ht="16.5" customHeight="1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0"/>
      <c r="N6" s="642"/>
      <c r="O6" s="642"/>
      <c r="P6" s="642"/>
      <c r="Q6" s="642"/>
    </row>
    <row r="7" spans="1:20" s="12" customFormat="1">
      <c r="A7" s="1572">
        <v>1</v>
      </c>
      <c r="B7" s="2019" t="s">
        <v>13268</v>
      </c>
      <c r="C7" s="1574" t="s">
        <v>13269</v>
      </c>
      <c r="D7" s="1573" t="s">
        <v>4010</v>
      </c>
      <c r="E7" s="1573" t="s">
        <v>16885</v>
      </c>
      <c r="F7" s="1573"/>
      <c r="G7" s="1573" t="s">
        <v>13284</v>
      </c>
      <c r="H7" s="1573"/>
      <c r="I7" s="1573"/>
      <c r="J7" s="1573" t="s">
        <v>4759</v>
      </c>
      <c r="K7" s="895">
        <f t="shared" ref="K7:K37" si="0">IF(ISERROR(INDEX(data,MATCH(LEN(M7),item,0),2))," ",INDEX(data,MATCH(LEN(M7),item,0),2))</f>
        <v>125</v>
      </c>
      <c r="L7" s="23" t="s">
        <v>690</v>
      </c>
      <c r="M7" s="645" t="s">
        <v>698</v>
      </c>
      <c r="N7" s="1575" t="s">
        <v>6098</v>
      </c>
      <c r="O7" s="645"/>
      <c r="P7" s="645"/>
      <c r="Q7" s="645"/>
      <c r="R7" s="73"/>
    </row>
    <row r="8" spans="1:20" s="12" customFormat="1">
      <c r="A8" s="1571">
        <f>A7+1</f>
        <v>2</v>
      </c>
      <c r="B8" s="2020" t="s">
        <v>13266</v>
      </c>
      <c r="C8" s="133" t="s">
        <v>13270</v>
      </c>
      <c r="D8" s="132" t="s">
        <v>4010</v>
      </c>
      <c r="E8" s="132" t="s">
        <v>16885</v>
      </c>
      <c r="F8" s="132"/>
      <c r="G8" s="132" t="s">
        <v>13284</v>
      </c>
      <c r="H8" s="132"/>
      <c r="I8" s="132"/>
      <c r="J8" s="132" t="s">
        <v>4759</v>
      </c>
      <c r="K8" s="349">
        <f t="shared" si="0"/>
        <v>125</v>
      </c>
      <c r="L8" s="28" t="s">
        <v>690</v>
      </c>
      <c r="M8" s="329" t="s">
        <v>698</v>
      </c>
      <c r="N8" s="922" t="s">
        <v>6098</v>
      </c>
      <c r="O8" s="329"/>
      <c r="P8" s="329"/>
      <c r="Q8" s="329"/>
      <c r="R8" s="76"/>
    </row>
    <row r="9" spans="1:20" s="12" customFormat="1">
      <c r="A9" s="1571">
        <f t="shared" ref="A9:A72" si="1">A8+1</f>
        <v>3</v>
      </c>
      <c r="B9" s="2020" t="s">
        <v>13267</v>
      </c>
      <c r="C9" s="133" t="s">
        <v>13270</v>
      </c>
      <c r="D9" s="132" t="s">
        <v>4010</v>
      </c>
      <c r="E9" s="132" t="s">
        <v>16885</v>
      </c>
      <c r="F9" s="132"/>
      <c r="G9" s="132" t="s">
        <v>13284</v>
      </c>
      <c r="H9" s="132"/>
      <c r="I9" s="132"/>
      <c r="J9" s="132" t="s">
        <v>4759</v>
      </c>
      <c r="K9" s="349">
        <f t="shared" si="0"/>
        <v>125</v>
      </c>
      <c r="L9" s="28" t="s">
        <v>690</v>
      </c>
      <c r="M9" s="329" t="s">
        <v>698</v>
      </c>
      <c r="N9" s="922" t="s">
        <v>6098</v>
      </c>
      <c r="O9" s="329"/>
      <c r="P9" s="329"/>
      <c r="Q9" s="329"/>
      <c r="R9" s="76"/>
    </row>
    <row r="10" spans="1:20" s="12" customFormat="1">
      <c r="A10" s="1571">
        <f t="shared" si="1"/>
        <v>4</v>
      </c>
      <c r="B10" s="2020" t="s">
        <v>13271</v>
      </c>
      <c r="C10" s="133" t="s">
        <v>13270</v>
      </c>
      <c r="D10" s="132" t="s">
        <v>4010</v>
      </c>
      <c r="E10" s="132" t="s">
        <v>16885</v>
      </c>
      <c r="F10" s="132"/>
      <c r="G10" s="132" t="s">
        <v>13284</v>
      </c>
      <c r="H10" s="132"/>
      <c r="I10" s="132"/>
      <c r="J10" s="132" t="s">
        <v>4759</v>
      </c>
      <c r="K10" s="349">
        <f t="shared" si="0"/>
        <v>125</v>
      </c>
      <c r="L10" s="28" t="s">
        <v>690</v>
      </c>
      <c r="M10" s="329" t="s">
        <v>698</v>
      </c>
      <c r="N10" s="922" t="s">
        <v>6098</v>
      </c>
      <c r="O10" s="329"/>
      <c r="P10" s="329"/>
      <c r="Q10" s="329"/>
      <c r="R10" s="76"/>
    </row>
    <row r="11" spans="1:20" s="12" customFormat="1">
      <c r="A11" s="1571">
        <f t="shared" si="1"/>
        <v>5</v>
      </c>
      <c r="B11" s="2020" t="s">
        <v>13272</v>
      </c>
      <c r="C11" s="133" t="s">
        <v>13270</v>
      </c>
      <c r="D11" s="132" t="s">
        <v>4010</v>
      </c>
      <c r="E11" s="132" t="s">
        <v>16885</v>
      </c>
      <c r="F11" s="132"/>
      <c r="G11" s="132" t="s">
        <v>13284</v>
      </c>
      <c r="H11" s="132"/>
      <c r="I11" s="132"/>
      <c r="J11" s="132" t="s">
        <v>4759</v>
      </c>
      <c r="K11" s="349">
        <f t="shared" si="0"/>
        <v>125</v>
      </c>
      <c r="L11" s="28" t="s">
        <v>4239</v>
      </c>
      <c r="M11" s="329" t="s">
        <v>698</v>
      </c>
      <c r="N11" s="922" t="s">
        <v>6098</v>
      </c>
      <c r="O11" s="329"/>
      <c r="P11" s="329"/>
      <c r="Q11" s="329"/>
      <c r="R11" s="76"/>
    </row>
    <row r="12" spans="1:20" s="12" customFormat="1">
      <c r="A12" s="1571">
        <f t="shared" si="1"/>
        <v>6</v>
      </c>
      <c r="B12" s="2020" t="s">
        <v>13273</v>
      </c>
      <c r="C12" s="133" t="s">
        <v>13270</v>
      </c>
      <c r="D12" s="132" t="s">
        <v>4010</v>
      </c>
      <c r="E12" s="132" t="s">
        <v>16885</v>
      </c>
      <c r="F12" s="132"/>
      <c r="G12" s="132" t="s">
        <v>13284</v>
      </c>
      <c r="H12" s="132"/>
      <c r="I12" s="132"/>
      <c r="J12" s="132" t="s">
        <v>4759</v>
      </c>
      <c r="K12" s="349">
        <f t="shared" si="0"/>
        <v>125</v>
      </c>
      <c r="L12" s="28" t="s">
        <v>4239</v>
      </c>
      <c r="M12" s="329" t="s">
        <v>698</v>
      </c>
      <c r="N12" s="922" t="s">
        <v>6098</v>
      </c>
      <c r="O12" s="329"/>
      <c r="P12" s="329"/>
      <c r="Q12" s="329"/>
      <c r="R12" s="76"/>
    </row>
    <row r="13" spans="1:20" s="12" customFormat="1">
      <c r="A13" s="1571">
        <f t="shared" si="1"/>
        <v>7</v>
      </c>
      <c r="B13" s="2020" t="s">
        <v>13274</v>
      </c>
      <c r="C13" s="133" t="s">
        <v>13270</v>
      </c>
      <c r="D13" s="132" t="s">
        <v>4010</v>
      </c>
      <c r="E13" s="132" t="s">
        <v>16885</v>
      </c>
      <c r="F13" s="132"/>
      <c r="G13" s="132" t="s">
        <v>13284</v>
      </c>
      <c r="H13" s="132"/>
      <c r="I13" s="132"/>
      <c r="J13" s="132" t="s">
        <v>4759</v>
      </c>
      <c r="K13" s="349">
        <f t="shared" si="0"/>
        <v>125</v>
      </c>
      <c r="L13" s="28" t="s">
        <v>4239</v>
      </c>
      <c r="M13" s="329" t="s">
        <v>698</v>
      </c>
      <c r="N13" s="922" t="s">
        <v>6098</v>
      </c>
      <c r="O13" s="329"/>
      <c r="P13" s="329"/>
      <c r="Q13" s="329"/>
      <c r="R13" s="76"/>
    </row>
    <row r="14" spans="1:20" s="12" customFormat="1">
      <c r="A14" s="1571">
        <f t="shared" si="1"/>
        <v>8</v>
      </c>
      <c r="B14" s="2020" t="s">
        <v>4760</v>
      </c>
      <c r="C14" s="133" t="s">
        <v>4151</v>
      </c>
      <c r="D14" s="132" t="s">
        <v>4010</v>
      </c>
      <c r="E14" s="132"/>
      <c r="F14" s="132"/>
      <c r="G14" s="132" t="s">
        <v>763</v>
      </c>
      <c r="H14" s="132"/>
      <c r="I14" s="132"/>
      <c r="J14" s="132" t="s">
        <v>4759</v>
      </c>
      <c r="K14" s="349" t="str">
        <f>IF(ISERROR(INDEX(data,MATCH(LEN(M14),item,0),2))," ",INDEX(data,MATCH(LEN(M14),item,0),2))</f>
        <v xml:space="preserve"> </v>
      </c>
      <c r="L14" s="132"/>
      <c r="M14" s="329"/>
      <c r="N14" s="329"/>
      <c r="O14" s="329"/>
      <c r="P14" s="329"/>
      <c r="Q14" s="329"/>
      <c r="R14" s="76"/>
    </row>
    <row r="15" spans="1:20" s="12" customFormat="1">
      <c r="A15" s="1571">
        <f t="shared" si="1"/>
        <v>9</v>
      </c>
      <c r="B15" s="2020" t="s">
        <v>4761</v>
      </c>
      <c r="C15" s="133" t="s">
        <v>4151</v>
      </c>
      <c r="D15" s="132" t="s">
        <v>4010</v>
      </c>
      <c r="E15" s="132"/>
      <c r="F15" s="132"/>
      <c r="G15" s="132" t="s">
        <v>763</v>
      </c>
      <c r="H15" s="132"/>
      <c r="I15" s="132"/>
      <c r="J15" s="132" t="s">
        <v>4759</v>
      </c>
      <c r="K15" s="349" t="str">
        <f>IF(ISERROR(INDEX(data,MATCH(LEN(M15),item,0),2))," ",INDEX(data,MATCH(LEN(M15),item,0),2))</f>
        <v xml:space="preserve"> </v>
      </c>
      <c r="L15" s="132"/>
      <c r="M15" s="329"/>
      <c r="N15" s="329"/>
      <c r="O15" s="329"/>
      <c r="P15" s="329"/>
      <c r="Q15" s="329"/>
      <c r="R15" s="76"/>
    </row>
    <row r="16" spans="1:20" s="12" customFormat="1">
      <c r="A16" s="1571">
        <f t="shared" si="1"/>
        <v>10</v>
      </c>
      <c r="B16" s="2020" t="s">
        <v>3782</v>
      </c>
      <c r="C16" s="133" t="s">
        <v>3783</v>
      </c>
      <c r="D16" s="132" t="s">
        <v>4010</v>
      </c>
      <c r="E16" s="132"/>
      <c r="F16" s="132"/>
      <c r="G16" s="132" t="s">
        <v>763</v>
      </c>
      <c r="H16" s="132"/>
      <c r="I16" s="132"/>
      <c r="J16" s="132" t="s">
        <v>4759</v>
      </c>
      <c r="K16" s="349" t="str">
        <f t="shared" si="0"/>
        <v xml:space="preserve"> </v>
      </c>
      <c r="L16" s="132"/>
      <c r="M16" s="329"/>
      <c r="N16" s="329"/>
      <c r="O16" s="329"/>
      <c r="P16" s="329"/>
      <c r="Q16" s="329"/>
      <c r="R16" s="76"/>
    </row>
    <row r="17" spans="1:18" s="12" customFormat="1">
      <c r="A17" s="1571">
        <f t="shared" si="1"/>
        <v>11</v>
      </c>
      <c r="B17" s="2020" t="s">
        <v>3784</v>
      </c>
      <c r="C17" s="133" t="s">
        <v>13275</v>
      </c>
      <c r="D17" s="132" t="s">
        <v>4010</v>
      </c>
      <c r="E17" s="132" t="s">
        <v>16887</v>
      </c>
      <c r="F17" s="132"/>
      <c r="G17" s="132" t="s">
        <v>16886</v>
      </c>
      <c r="H17" s="132"/>
      <c r="I17" s="132"/>
      <c r="J17" s="132" t="s">
        <v>3785</v>
      </c>
      <c r="K17" s="349" t="str">
        <f t="shared" si="0"/>
        <v xml:space="preserve"> </v>
      </c>
      <c r="L17" s="132"/>
      <c r="M17" s="329"/>
      <c r="N17" s="329"/>
      <c r="O17" s="329"/>
      <c r="P17" s="329"/>
      <c r="Q17" s="329"/>
      <c r="R17" s="76"/>
    </row>
    <row r="18" spans="1:18" s="12" customFormat="1">
      <c r="A18" s="1571">
        <f t="shared" si="1"/>
        <v>12</v>
      </c>
      <c r="B18" s="2020" t="s">
        <v>3942</v>
      </c>
      <c r="C18" s="133" t="s">
        <v>4928</v>
      </c>
      <c r="D18" s="132" t="s">
        <v>4010</v>
      </c>
      <c r="E18" s="132" t="s">
        <v>16887</v>
      </c>
      <c r="F18" s="132"/>
      <c r="G18" s="132" t="s">
        <v>16886</v>
      </c>
      <c r="H18" s="132"/>
      <c r="I18" s="132"/>
      <c r="J18" s="132" t="s">
        <v>3785</v>
      </c>
      <c r="K18" s="349">
        <f t="shared" si="0"/>
        <v>25</v>
      </c>
      <c r="L18" s="28" t="s">
        <v>690</v>
      </c>
      <c r="M18" s="329" t="s">
        <v>694</v>
      </c>
      <c r="N18" s="329"/>
      <c r="O18" s="329"/>
      <c r="P18" s="329"/>
      <c r="Q18" s="329"/>
      <c r="R18" s="76"/>
    </row>
    <row r="19" spans="1:18" s="12" customFormat="1">
      <c r="A19" s="1571">
        <f t="shared" si="1"/>
        <v>13</v>
      </c>
      <c r="B19" s="2020" t="s">
        <v>3424</v>
      </c>
      <c r="C19" s="133" t="s">
        <v>3423</v>
      </c>
      <c r="D19" s="132" t="s">
        <v>4010</v>
      </c>
      <c r="E19" s="132" t="s">
        <v>16889</v>
      </c>
      <c r="F19" s="132"/>
      <c r="G19" s="132" t="s">
        <v>16888</v>
      </c>
      <c r="H19" s="132"/>
      <c r="I19" s="132"/>
      <c r="J19" s="132" t="s">
        <v>3785</v>
      </c>
      <c r="K19" s="349" t="str">
        <f t="shared" si="0"/>
        <v xml:space="preserve"> </v>
      </c>
      <c r="L19" s="132"/>
      <c r="M19" s="329"/>
      <c r="N19" s="329"/>
      <c r="O19" s="329"/>
      <c r="P19" s="329"/>
      <c r="Q19" s="329"/>
      <c r="R19" s="76"/>
    </row>
    <row r="20" spans="1:18" s="12" customFormat="1">
      <c r="A20" s="1571">
        <f t="shared" si="1"/>
        <v>14</v>
      </c>
      <c r="B20" s="2021" t="s">
        <v>3943</v>
      </c>
      <c r="C20" s="133" t="s">
        <v>3944</v>
      </c>
      <c r="D20" s="132" t="s">
        <v>4010</v>
      </c>
      <c r="E20" s="132"/>
      <c r="F20" s="132"/>
      <c r="G20" s="208"/>
      <c r="H20" s="208"/>
      <c r="I20" s="208"/>
      <c r="J20" s="132" t="s">
        <v>3785</v>
      </c>
      <c r="K20" s="349" t="str">
        <f t="shared" si="0"/>
        <v xml:space="preserve"> </v>
      </c>
      <c r="L20" s="208"/>
      <c r="M20" s="329"/>
      <c r="N20" s="329"/>
      <c r="O20" s="329"/>
      <c r="P20" s="329"/>
      <c r="Q20" s="329"/>
      <c r="R20" s="76"/>
    </row>
    <row r="21" spans="1:18" s="12" customFormat="1">
      <c r="A21" s="1571">
        <f t="shared" si="1"/>
        <v>15</v>
      </c>
      <c r="B21" s="2021" t="s">
        <v>3945</v>
      </c>
      <c r="C21" s="133" t="s">
        <v>3944</v>
      </c>
      <c r="D21" s="132" t="s">
        <v>4010</v>
      </c>
      <c r="E21" s="44"/>
      <c r="F21" s="44"/>
      <c r="G21" s="44" t="s">
        <v>13276</v>
      </c>
      <c r="H21" s="44"/>
      <c r="I21" s="44"/>
      <c r="J21" s="44" t="s">
        <v>3946</v>
      </c>
      <c r="K21" s="349">
        <f t="shared" si="0"/>
        <v>125</v>
      </c>
      <c r="L21" s="44" t="s">
        <v>690</v>
      </c>
      <c r="M21" s="329" t="s">
        <v>698</v>
      </c>
      <c r="N21" s="922" t="s">
        <v>6098</v>
      </c>
      <c r="O21" s="329"/>
      <c r="P21" s="329"/>
      <c r="Q21" s="329"/>
      <c r="R21" s="76"/>
    </row>
    <row r="22" spans="1:18" s="12" customFormat="1">
      <c r="A22" s="1571">
        <f t="shared" si="1"/>
        <v>16</v>
      </c>
      <c r="B22" s="2020" t="s">
        <v>6437</v>
      </c>
      <c r="C22" s="133" t="s">
        <v>3947</v>
      </c>
      <c r="D22" s="132" t="s">
        <v>4010</v>
      </c>
      <c r="E22" s="132"/>
      <c r="F22" s="132"/>
      <c r="G22" s="132" t="s">
        <v>4381</v>
      </c>
      <c r="H22" s="132"/>
      <c r="I22" s="132"/>
      <c r="J22" s="132" t="s">
        <v>3540</v>
      </c>
      <c r="K22" s="349">
        <f t="shared" si="0"/>
        <v>125</v>
      </c>
      <c r="L22" s="28" t="s">
        <v>690</v>
      </c>
      <c r="M22" s="329" t="s">
        <v>698</v>
      </c>
      <c r="N22" s="922" t="s">
        <v>6098</v>
      </c>
      <c r="O22" s="329"/>
      <c r="P22" s="329"/>
      <c r="Q22" s="329"/>
      <c r="R22" s="76"/>
    </row>
    <row r="23" spans="1:18" s="12" customFormat="1">
      <c r="A23" s="1571">
        <f t="shared" si="1"/>
        <v>17</v>
      </c>
      <c r="B23" s="2020" t="s">
        <v>6438</v>
      </c>
      <c r="C23" s="134" t="s">
        <v>3948</v>
      </c>
      <c r="D23" s="132" t="s">
        <v>4010</v>
      </c>
      <c r="E23" s="132"/>
      <c r="F23" s="132"/>
      <c r="G23" s="132" t="s">
        <v>4381</v>
      </c>
      <c r="H23" s="132"/>
      <c r="I23" s="132"/>
      <c r="J23" s="132" t="s">
        <v>3540</v>
      </c>
      <c r="K23" s="349">
        <f t="shared" si="0"/>
        <v>25</v>
      </c>
      <c r="L23" s="28" t="s">
        <v>690</v>
      </c>
      <c r="M23" s="329" t="s">
        <v>694</v>
      </c>
      <c r="N23" s="329"/>
      <c r="O23" s="329"/>
      <c r="P23" s="329"/>
      <c r="Q23" s="329"/>
      <c r="R23" s="76"/>
    </row>
    <row r="24" spans="1:18" s="12" customFormat="1">
      <c r="A24" s="1571">
        <f t="shared" si="1"/>
        <v>18</v>
      </c>
      <c r="B24" s="2020" t="s">
        <v>6439</v>
      </c>
      <c r="C24" s="133" t="s">
        <v>3949</v>
      </c>
      <c r="D24" s="132" t="s">
        <v>4010</v>
      </c>
      <c r="E24" s="132"/>
      <c r="F24" s="132"/>
      <c r="G24" s="208" t="s">
        <v>2524</v>
      </c>
      <c r="H24" s="208"/>
      <c r="I24" s="208"/>
      <c r="J24" s="132" t="s">
        <v>3540</v>
      </c>
      <c r="K24" s="349">
        <f t="shared" si="0"/>
        <v>25</v>
      </c>
      <c r="L24" s="28" t="s">
        <v>690</v>
      </c>
      <c r="M24" s="329" t="s">
        <v>694</v>
      </c>
      <c r="N24" s="329"/>
      <c r="O24" s="329"/>
      <c r="P24" s="329"/>
      <c r="Q24" s="329"/>
      <c r="R24" s="76"/>
    </row>
    <row r="25" spans="1:18" s="12" customFormat="1">
      <c r="A25" s="1571">
        <f t="shared" si="1"/>
        <v>19</v>
      </c>
      <c r="B25" s="2020" t="s">
        <v>4151</v>
      </c>
      <c r="C25" s="133" t="s">
        <v>3950</v>
      </c>
      <c r="D25" s="132" t="s">
        <v>4010</v>
      </c>
      <c r="E25" s="132"/>
      <c r="F25" s="132"/>
      <c r="G25" s="132" t="s">
        <v>763</v>
      </c>
      <c r="H25" s="132"/>
      <c r="I25" s="132"/>
      <c r="J25" s="132" t="s">
        <v>3540</v>
      </c>
      <c r="K25" s="349" t="str">
        <f t="shared" si="0"/>
        <v xml:space="preserve"> </v>
      </c>
      <c r="L25" s="132"/>
      <c r="M25" s="329"/>
      <c r="N25" s="329"/>
      <c r="O25" s="329"/>
      <c r="P25" s="329"/>
      <c r="Q25" s="329"/>
      <c r="R25" s="76"/>
    </row>
    <row r="26" spans="1:18" s="12" customFormat="1">
      <c r="A26" s="1571">
        <f t="shared" si="1"/>
        <v>20</v>
      </c>
      <c r="B26" s="2022" t="s">
        <v>6440</v>
      </c>
      <c r="C26" s="133" t="s">
        <v>3951</v>
      </c>
      <c r="D26" s="132" t="s">
        <v>4018</v>
      </c>
      <c r="E26" s="132"/>
      <c r="F26" s="132"/>
      <c r="G26" s="132" t="s">
        <v>4381</v>
      </c>
      <c r="H26" s="132"/>
      <c r="I26" s="132"/>
      <c r="J26" s="132" t="s">
        <v>3540</v>
      </c>
      <c r="K26" s="349" t="str">
        <f t="shared" si="0"/>
        <v xml:space="preserve"> </v>
      </c>
      <c r="L26" s="28"/>
      <c r="M26" s="329"/>
      <c r="N26" s="329"/>
      <c r="O26" s="329"/>
      <c r="P26" s="329"/>
      <c r="Q26" s="329"/>
      <c r="R26" s="76"/>
    </row>
    <row r="27" spans="1:18" s="12" customFormat="1">
      <c r="A27" s="1571">
        <f t="shared" si="1"/>
        <v>21</v>
      </c>
      <c r="B27" s="2022" t="s">
        <v>6441</v>
      </c>
      <c r="C27" s="133" t="s">
        <v>3951</v>
      </c>
      <c r="D27" s="132" t="s">
        <v>4018</v>
      </c>
      <c r="E27" s="132"/>
      <c r="F27" s="132"/>
      <c r="G27" s="132" t="s">
        <v>4381</v>
      </c>
      <c r="H27" s="132"/>
      <c r="I27" s="132"/>
      <c r="J27" s="132" t="s">
        <v>3540</v>
      </c>
      <c r="K27" s="349" t="str">
        <f t="shared" si="0"/>
        <v xml:space="preserve"> </v>
      </c>
      <c r="L27" s="28"/>
      <c r="M27" s="329"/>
      <c r="N27" s="329"/>
      <c r="O27" s="329"/>
      <c r="P27" s="329"/>
      <c r="Q27" s="329"/>
      <c r="R27" s="76"/>
    </row>
    <row r="28" spans="1:18" s="12" customFormat="1">
      <c r="A28" s="1571">
        <f t="shared" si="1"/>
        <v>22</v>
      </c>
      <c r="B28" s="2022" t="s">
        <v>6442</v>
      </c>
      <c r="C28" s="133" t="s">
        <v>3951</v>
      </c>
      <c r="D28" s="132" t="s">
        <v>4018</v>
      </c>
      <c r="E28" s="132"/>
      <c r="F28" s="132"/>
      <c r="G28" s="132" t="s">
        <v>4381</v>
      </c>
      <c r="H28" s="132"/>
      <c r="I28" s="132"/>
      <c r="J28" s="132" t="s">
        <v>3540</v>
      </c>
      <c r="K28" s="349" t="str">
        <f t="shared" si="0"/>
        <v xml:space="preserve"> </v>
      </c>
      <c r="L28" s="28"/>
      <c r="M28" s="329"/>
      <c r="N28" s="329"/>
      <c r="O28" s="329"/>
      <c r="P28" s="329"/>
      <c r="Q28" s="329"/>
      <c r="R28" s="76"/>
    </row>
    <row r="29" spans="1:18" s="12" customFormat="1">
      <c r="A29" s="1571">
        <f t="shared" si="1"/>
        <v>23</v>
      </c>
      <c r="B29" s="2022" t="s">
        <v>6443</v>
      </c>
      <c r="C29" s="133" t="s">
        <v>3951</v>
      </c>
      <c r="D29" s="132" t="s">
        <v>4018</v>
      </c>
      <c r="E29" s="132"/>
      <c r="F29" s="132"/>
      <c r="G29" s="132" t="s">
        <v>4381</v>
      </c>
      <c r="H29" s="132"/>
      <c r="I29" s="132"/>
      <c r="J29" s="132" t="s">
        <v>3540</v>
      </c>
      <c r="K29" s="349" t="str">
        <f t="shared" si="0"/>
        <v xml:space="preserve"> </v>
      </c>
      <c r="L29" s="28"/>
      <c r="M29" s="329"/>
      <c r="N29" s="329"/>
      <c r="O29" s="329"/>
      <c r="P29" s="329"/>
      <c r="Q29" s="329"/>
      <c r="R29" s="76"/>
    </row>
    <row r="30" spans="1:18" s="12" customFormat="1">
      <c r="A30" s="1571">
        <f t="shared" si="1"/>
        <v>24</v>
      </c>
      <c r="B30" s="2022" t="s">
        <v>6444</v>
      </c>
      <c r="C30" s="133" t="s">
        <v>3951</v>
      </c>
      <c r="D30" s="132" t="s">
        <v>4018</v>
      </c>
      <c r="E30" s="132"/>
      <c r="F30" s="132"/>
      <c r="G30" s="132" t="s">
        <v>4381</v>
      </c>
      <c r="H30" s="132"/>
      <c r="I30" s="132"/>
      <c r="J30" s="132" t="s">
        <v>3540</v>
      </c>
      <c r="K30" s="349" t="str">
        <f t="shared" si="0"/>
        <v xml:space="preserve"> </v>
      </c>
      <c r="L30" s="28"/>
      <c r="M30" s="329"/>
      <c r="N30" s="329"/>
      <c r="O30" s="329"/>
      <c r="P30" s="329"/>
      <c r="Q30" s="329"/>
      <c r="R30" s="76"/>
    </row>
    <row r="31" spans="1:18" s="12" customFormat="1">
      <c r="A31" s="1571">
        <f t="shared" si="1"/>
        <v>25</v>
      </c>
      <c r="B31" s="2022" t="s">
        <v>6445</v>
      </c>
      <c r="C31" s="133" t="s">
        <v>3951</v>
      </c>
      <c r="D31" s="132" t="s">
        <v>4018</v>
      </c>
      <c r="E31" s="132"/>
      <c r="F31" s="132"/>
      <c r="G31" s="132" t="s">
        <v>4381</v>
      </c>
      <c r="H31" s="132"/>
      <c r="I31" s="132"/>
      <c r="J31" s="132" t="s">
        <v>3540</v>
      </c>
      <c r="K31" s="349" t="str">
        <f t="shared" si="0"/>
        <v xml:space="preserve"> </v>
      </c>
      <c r="L31" s="28"/>
      <c r="M31" s="329"/>
      <c r="N31" s="329"/>
      <c r="O31" s="329"/>
      <c r="P31" s="329"/>
      <c r="Q31" s="329"/>
      <c r="R31" s="76"/>
    </row>
    <row r="32" spans="1:18" s="12" customFormat="1">
      <c r="A32" s="1571">
        <f t="shared" si="1"/>
        <v>26</v>
      </c>
      <c r="B32" s="2022" t="s">
        <v>6446</v>
      </c>
      <c r="C32" s="133" t="s">
        <v>3951</v>
      </c>
      <c r="D32" s="132" t="s">
        <v>4018</v>
      </c>
      <c r="E32" s="132"/>
      <c r="F32" s="132"/>
      <c r="G32" s="132" t="s">
        <v>4381</v>
      </c>
      <c r="H32" s="132"/>
      <c r="I32" s="132"/>
      <c r="J32" s="132" t="s">
        <v>3540</v>
      </c>
      <c r="K32" s="349" t="str">
        <f t="shared" si="0"/>
        <v xml:space="preserve"> </v>
      </c>
      <c r="L32" s="28"/>
      <c r="M32" s="329"/>
      <c r="N32" s="329"/>
      <c r="O32" s="329"/>
      <c r="P32" s="329"/>
      <c r="Q32" s="329"/>
      <c r="R32" s="76"/>
    </row>
    <row r="33" spans="1:18" s="12" customFormat="1">
      <c r="A33" s="1571">
        <f t="shared" si="1"/>
        <v>27</v>
      </c>
      <c r="B33" s="2020" t="s">
        <v>6447</v>
      </c>
      <c r="C33" s="133" t="s">
        <v>3952</v>
      </c>
      <c r="D33" s="132" t="s">
        <v>4018</v>
      </c>
      <c r="E33" s="132"/>
      <c r="F33" s="132"/>
      <c r="G33" s="132" t="s">
        <v>4381</v>
      </c>
      <c r="H33" s="132"/>
      <c r="I33" s="132"/>
      <c r="J33" s="132" t="s">
        <v>3540</v>
      </c>
      <c r="K33" s="349">
        <f t="shared" si="0"/>
        <v>25</v>
      </c>
      <c r="L33" s="28" t="s">
        <v>690</v>
      </c>
      <c r="M33" s="329" t="s">
        <v>694</v>
      </c>
      <c r="N33" s="329"/>
      <c r="O33" s="329"/>
      <c r="P33" s="329"/>
      <c r="Q33" s="329"/>
      <c r="R33" s="76"/>
    </row>
    <row r="34" spans="1:18" s="12" customFormat="1">
      <c r="A34" s="1571">
        <f t="shared" si="1"/>
        <v>28</v>
      </c>
      <c r="B34" s="2020" t="s">
        <v>6448</v>
      </c>
      <c r="C34" s="133" t="s">
        <v>3952</v>
      </c>
      <c r="D34" s="132" t="s">
        <v>4018</v>
      </c>
      <c r="E34" s="132"/>
      <c r="F34" s="132"/>
      <c r="G34" s="132" t="s">
        <v>4381</v>
      </c>
      <c r="H34" s="132"/>
      <c r="I34" s="132"/>
      <c r="J34" s="132" t="s">
        <v>3540</v>
      </c>
      <c r="K34" s="349">
        <f t="shared" si="0"/>
        <v>25</v>
      </c>
      <c r="L34" s="28" t="s">
        <v>690</v>
      </c>
      <c r="M34" s="329" t="s">
        <v>694</v>
      </c>
      <c r="N34" s="329"/>
      <c r="O34" s="329"/>
      <c r="P34" s="329"/>
      <c r="Q34" s="329"/>
      <c r="R34" s="76"/>
    </row>
    <row r="35" spans="1:18" s="12" customFormat="1">
      <c r="A35" s="1571">
        <f t="shared" si="1"/>
        <v>29</v>
      </c>
      <c r="B35" s="2020" t="s">
        <v>6449</v>
      </c>
      <c r="C35" s="133" t="s">
        <v>3952</v>
      </c>
      <c r="D35" s="132" t="s">
        <v>4018</v>
      </c>
      <c r="E35" s="132"/>
      <c r="F35" s="132"/>
      <c r="G35" s="132" t="s">
        <v>4381</v>
      </c>
      <c r="H35" s="132"/>
      <c r="I35" s="132"/>
      <c r="J35" s="132" t="s">
        <v>3540</v>
      </c>
      <c r="K35" s="349">
        <f t="shared" si="0"/>
        <v>25</v>
      </c>
      <c r="L35" s="28" t="s">
        <v>690</v>
      </c>
      <c r="M35" s="329" t="s">
        <v>694</v>
      </c>
      <c r="N35" s="329"/>
      <c r="O35" s="329"/>
      <c r="P35" s="329"/>
      <c r="Q35" s="329"/>
      <c r="R35" s="76"/>
    </row>
    <row r="36" spans="1:18" s="12" customFormat="1">
      <c r="A36" s="1571">
        <f t="shared" si="1"/>
        <v>30</v>
      </c>
      <c r="B36" s="2020" t="s">
        <v>6450</v>
      </c>
      <c r="C36" s="133" t="s">
        <v>3952</v>
      </c>
      <c r="D36" s="132" t="s">
        <v>4018</v>
      </c>
      <c r="E36" s="132"/>
      <c r="F36" s="132"/>
      <c r="G36" s="132" t="s">
        <v>4381</v>
      </c>
      <c r="H36" s="132"/>
      <c r="I36" s="132"/>
      <c r="J36" s="132" t="s">
        <v>3540</v>
      </c>
      <c r="K36" s="349">
        <f t="shared" si="0"/>
        <v>25</v>
      </c>
      <c r="L36" s="28" t="s">
        <v>690</v>
      </c>
      <c r="M36" s="329" t="s">
        <v>694</v>
      </c>
      <c r="N36" s="329"/>
      <c r="O36" s="329"/>
      <c r="P36" s="329"/>
      <c r="Q36" s="329"/>
      <c r="R36" s="76"/>
    </row>
    <row r="37" spans="1:18" s="12" customFormat="1">
      <c r="A37" s="1571">
        <f t="shared" si="1"/>
        <v>31</v>
      </c>
      <c r="B37" s="2020" t="s">
        <v>6451</v>
      </c>
      <c r="C37" s="133" t="s">
        <v>3952</v>
      </c>
      <c r="D37" s="132" t="s">
        <v>4018</v>
      </c>
      <c r="E37" s="132"/>
      <c r="F37" s="132"/>
      <c r="G37" s="132" t="s">
        <v>4381</v>
      </c>
      <c r="H37" s="132"/>
      <c r="I37" s="132"/>
      <c r="J37" s="132" t="s">
        <v>3540</v>
      </c>
      <c r="K37" s="349">
        <f t="shared" si="0"/>
        <v>25</v>
      </c>
      <c r="L37" s="28" t="s">
        <v>690</v>
      </c>
      <c r="M37" s="329" t="s">
        <v>694</v>
      </c>
      <c r="N37" s="329"/>
      <c r="O37" s="329"/>
      <c r="P37" s="329"/>
      <c r="Q37" s="329"/>
      <c r="R37" s="76"/>
    </row>
    <row r="38" spans="1:18" s="12" customFormat="1">
      <c r="A38" s="1571">
        <f t="shared" si="1"/>
        <v>32</v>
      </c>
      <c r="B38" s="2020" t="s">
        <v>6452</v>
      </c>
      <c r="C38" s="133" t="s">
        <v>3952</v>
      </c>
      <c r="D38" s="132" t="s">
        <v>4018</v>
      </c>
      <c r="E38" s="132"/>
      <c r="F38" s="132"/>
      <c r="G38" s="132" t="s">
        <v>4381</v>
      </c>
      <c r="H38" s="132"/>
      <c r="I38" s="132"/>
      <c r="J38" s="132" t="s">
        <v>3540</v>
      </c>
      <c r="K38" s="349">
        <f t="shared" ref="K38:K62" si="2">IF(ISERROR(INDEX(data,MATCH(LEN(M38),item,0),2))," ",INDEX(data,MATCH(LEN(M38),item,0),2))</f>
        <v>25</v>
      </c>
      <c r="L38" s="28" t="s">
        <v>690</v>
      </c>
      <c r="M38" s="329" t="s">
        <v>694</v>
      </c>
      <c r="N38" s="329"/>
      <c r="O38" s="329"/>
      <c r="P38" s="329"/>
      <c r="Q38" s="329"/>
      <c r="R38" s="76"/>
    </row>
    <row r="39" spans="1:18" s="12" customFormat="1">
      <c r="A39" s="1571">
        <f t="shared" si="1"/>
        <v>33</v>
      </c>
      <c r="B39" s="2020" t="s">
        <v>6453</v>
      </c>
      <c r="C39" s="133" t="s">
        <v>3952</v>
      </c>
      <c r="D39" s="132" t="s">
        <v>4018</v>
      </c>
      <c r="E39" s="132"/>
      <c r="F39" s="132"/>
      <c r="G39" s="132" t="s">
        <v>4381</v>
      </c>
      <c r="H39" s="132"/>
      <c r="I39" s="132"/>
      <c r="J39" s="132" t="s">
        <v>3540</v>
      </c>
      <c r="K39" s="349">
        <f t="shared" si="2"/>
        <v>25</v>
      </c>
      <c r="L39" s="28" t="s">
        <v>690</v>
      </c>
      <c r="M39" s="329" t="s">
        <v>694</v>
      </c>
      <c r="N39" s="329"/>
      <c r="O39" s="329"/>
      <c r="P39" s="329"/>
      <c r="Q39" s="329"/>
      <c r="R39" s="76"/>
    </row>
    <row r="40" spans="1:18" s="12" customFormat="1">
      <c r="A40" s="1571">
        <f t="shared" si="1"/>
        <v>34</v>
      </c>
      <c r="B40" s="2020" t="s">
        <v>6454</v>
      </c>
      <c r="C40" s="133" t="s">
        <v>3952</v>
      </c>
      <c r="D40" s="132" t="s">
        <v>4018</v>
      </c>
      <c r="E40" s="132"/>
      <c r="F40" s="132"/>
      <c r="G40" s="132" t="s">
        <v>4381</v>
      </c>
      <c r="H40" s="132"/>
      <c r="I40" s="132"/>
      <c r="J40" s="132" t="s">
        <v>3540</v>
      </c>
      <c r="K40" s="349">
        <f t="shared" si="2"/>
        <v>25</v>
      </c>
      <c r="L40" s="28" t="s">
        <v>690</v>
      </c>
      <c r="M40" s="329" t="s">
        <v>694</v>
      </c>
      <c r="N40" s="329"/>
      <c r="O40" s="329"/>
      <c r="P40" s="329"/>
      <c r="Q40" s="329"/>
      <c r="R40" s="76"/>
    </row>
    <row r="41" spans="1:18" s="12" customFormat="1">
      <c r="A41" s="1571">
        <f t="shared" si="1"/>
        <v>35</v>
      </c>
      <c r="B41" s="2020" t="s">
        <v>6455</v>
      </c>
      <c r="C41" s="133" t="s">
        <v>3952</v>
      </c>
      <c r="D41" s="132" t="s">
        <v>4018</v>
      </c>
      <c r="E41" s="132"/>
      <c r="F41" s="132"/>
      <c r="G41" s="132" t="s">
        <v>4381</v>
      </c>
      <c r="H41" s="132"/>
      <c r="I41" s="132"/>
      <c r="J41" s="132" t="s">
        <v>3540</v>
      </c>
      <c r="K41" s="349">
        <f t="shared" si="2"/>
        <v>25</v>
      </c>
      <c r="L41" s="28" t="s">
        <v>690</v>
      </c>
      <c r="M41" s="329" t="s">
        <v>694</v>
      </c>
      <c r="N41" s="329"/>
      <c r="O41" s="329"/>
      <c r="P41" s="329"/>
      <c r="Q41" s="329"/>
      <c r="R41" s="76"/>
    </row>
    <row r="42" spans="1:18" s="12" customFormat="1">
      <c r="A42" s="1571">
        <f t="shared" si="1"/>
        <v>36</v>
      </c>
      <c r="B42" s="2020" t="s">
        <v>6456</v>
      </c>
      <c r="C42" s="133" t="s">
        <v>3952</v>
      </c>
      <c r="D42" s="132" t="s">
        <v>4018</v>
      </c>
      <c r="E42" s="132"/>
      <c r="F42" s="132"/>
      <c r="G42" s="132" t="s">
        <v>4381</v>
      </c>
      <c r="H42" s="132"/>
      <c r="I42" s="132"/>
      <c r="J42" s="132" t="s">
        <v>3540</v>
      </c>
      <c r="K42" s="349">
        <f t="shared" si="2"/>
        <v>25</v>
      </c>
      <c r="L42" s="28" t="s">
        <v>690</v>
      </c>
      <c r="M42" s="329" t="s">
        <v>694</v>
      </c>
      <c r="N42" s="329"/>
      <c r="O42" s="329"/>
      <c r="P42" s="329"/>
      <c r="Q42" s="329"/>
      <c r="R42" s="76"/>
    </row>
    <row r="43" spans="1:18" s="12" customFormat="1">
      <c r="A43" s="1571">
        <f t="shared" si="1"/>
        <v>37</v>
      </c>
      <c r="B43" s="2020" t="s">
        <v>6457</v>
      </c>
      <c r="C43" s="133" t="s">
        <v>3952</v>
      </c>
      <c r="D43" s="132" t="s">
        <v>4018</v>
      </c>
      <c r="E43" s="132"/>
      <c r="F43" s="132"/>
      <c r="G43" s="132" t="s">
        <v>4381</v>
      </c>
      <c r="H43" s="132"/>
      <c r="I43" s="132"/>
      <c r="J43" s="132" t="s">
        <v>3540</v>
      </c>
      <c r="K43" s="349">
        <f t="shared" si="2"/>
        <v>25</v>
      </c>
      <c r="L43" s="28" t="s">
        <v>690</v>
      </c>
      <c r="M43" s="329" t="s">
        <v>694</v>
      </c>
      <c r="N43" s="329"/>
      <c r="O43" s="329"/>
      <c r="P43" s="329"/>
      <c r="Q43" s="329"/>
      <c r="R43" s="76"/>
    </row>
    <row r="44" spans="1:18" s="12" customFormat="1">
      <c r="A44" s="1571">
        <f t="shared" si="1"/>
        <v>38</v>
      </c>
      <c r="B44" s="2020" t="s">
        <v>6458</v>
      </c>
      <c r="C44" s="133" t="s">
        <v>3953</v>
      </c>
      <c r="D44" s="132" t="s">
        <v>4018</v>
      </c>
      <c r="E44" s="132"/>
      <c r="F44" s="132"/>
      <c r="G44" s="132" t="s">
        <v>4381</v>
      </c>
      <c r="H44" s="132"/>
      <c r="I44" s="132"/>
      <c r="J44" s="132" t="s">
        <v>3540</v>
      </c>
      <c r="K44" s="349">
        <f t="shared" si="2"/>
        <v>25</v>
      </c>
      <c r="L44" s="28" t="s">
        <v>690</v>
      </c>
      <c r="M44" s="329" t="s">
        <v>694</v>
      </c>
      <c r="N44" s="329"/>
      <c r="O44" s="329"/>
      <c r="P44" s="329"/>
      <c r="Q44" s="329"/>
      <c r="R44" s="76"/>
    </row>
    <row r="45" spans="1:18" s="12" customFormat="1">
      <c r="A45" s="1571">
        <f t="shared" si="1"/>
        <v>39</v>
      </c>
      <c r="B45" s="2020" t="s">
        <v>6459</v>
      </c>
      <c r="C45" s="133" t="s">
        <v>3953</v>
      </c>
      <c r="D45" s="132" t="s">
        <v>4018</v>
      </c>
      <c r="E45" s="132"/>
      <c r="F45" s="132"/>
      <c r="G45" s="132" t="s">
        <v>4381</v>
      </c>
      <c r="H45" s="132"/>
      <c r="I45" s="132"/>
      <c r="J45" s="132" t="s">
        <v>3540</v>
      </c>
      <c r="K45" s="349">
        <f t="shared" si="2"/>
        <v>25</v>
      </c>
      <c r="L45" s="28" t="s">
        <v>690</v>
      </c>
      <c r="M45" s="329" t="s">
        <v>694</v>
      </c>
      <c r="N45" s="329"/>
      <c r="O45" s="329"/>
      <c r="P45" s="329"/>
      <c r="Q45" s="329"/>
      <c r="R45" s="76"/>
    </row>
    <row r="46" spans="1:18" s="12" customFormat="1">
      <c r="A46" s="1571">
        <f t="shared" si="1"/>
        <v>40</v>
      </c>
      <c r="B46" s="2020" t="s">
        <v>6460</v>
      </c>
      <c r="C46" s="133" t="s">
        <v>3953</v>
      </c>
      <c r="D46" s="132" t="s">
        <v>4018</v>
      </c>
      <c r="E46" s="132"/>
      <c r="F46" s="132"/>
      <c r="G46" s="132" t="s">
        <v>4381</v>
      </c>
      <c r="H46" s="132"/>
      <c r="I46" s="132"/>
      <c r="J46" s="132" t="s">
        <v>3540</v>
      </c>
      <c r="K46" s="349">
        <f t="shared" si="2"/>
        <v>25</v>
      </c>
      <c r="L46" s="28" t="s">
        <v>690</v>
      </c>
      <c r="M46" s="329" t="s">
        <v>694</v>
      </c>
      <c r="N46" s="329"/>
      <c r="O46" s="329"/>
      <c r="P46" s="329"/>
      <c r="Q46" s="329"/>
      <c r="R46" s="76"/>
    </row>
    <row r="47" spans="1:18" s="12" customFormat="1">
      <c r="A47" s="1571">
        <f t="shared" si="1"/>
        <v>41</v>
      </c>
      <c r="B47" s="2020" t="s">
        <v>6461</v>
      </c>
      <c r="C47" s="133" t="s">
        <v>3953</v>
      </c>
      <c r="D47" s="132" t="s">
        <v>4018</v>
      </c>
      <c r="E47" s="132"/>
      <c r="F47" s="132"/>
      <c r="G47" s="132" t="s">
        <v>4381</v>
      </c>
      <c r="H47" s="132"/>
      <c r="I47" s="132"/>
      <c r="J47" s="132" t="s">
        <v>3540</v>
      </c>
      <c r="K47" s="349">
        <f t="shared" si="2"/>
        <v>25</v>
      </c>
      <c r="L47" s="28" t="s">
        <v>690</v>
      </c>
      <c r="M47" s="329" t="s">
        <v>694</v>
      </c>
      <c r="N47" s="329"/>
      <c r="O47" s="329"/>
      <c r="P47" s="329"/>
      <c r="Q47" s="329"/>
      <c r="R47" s="76"/>
    </row>
    <row r="48" spans="1:18" s="12" customFormat="1">
      <c r="A48" s="1571">
        <f t="shared" si="1"/>
        <v>42</v>
      </c>
      <c r="B48" s="2020" t="s">
        <v>6462</v>
      </c>
      <c r="C48" s="133" t="s">
        <v>3953</v>
      </c>
      <c r="D48" s="132" t="s">
        <v>4018</v>
      </c>
      <c r="E48" s="132"/>
      <c r="F48" s="132"/>
      <c r="G48" s="132" t="s">
        <v>4381</v>
      </c>
      <c r="H48" s="132"/>
      <c r="I48" s="132"/>
      <c r="J48" s="132" t="s">
        <v>3540</v>
      </c>
      <c r="K48" s="349">
        <f t="shared" si="2"/>
        <v>25</v>
      </c>
      <c r="L48" s="28" t="s">
        <v>690</v>
      </c>
      <c r="M48" s="329" t="s">
        <v>694</v>
      </c>
      <c r="N48" s="329"/>
      <c r="O48" s="329"/>
      <c r="P48" s="329"/>
      <c r="Q48" s="329"/>
      <c r="R48" s="76"/>
    </row>
    <row r="49" spans="1:18" s="12" customFormat="1">
      <c r="A49" s="1571">
        <f t="shared" si="1"/>
        <v>43</v>
      </c>
      <c r="B49" s="2020" t="s">
        <v>6463</v>
      </c>
      <c r="C49" s="133" t="s">
        <v>3954</v>
      </c>
      <c r="D49" s="132" t="s">
        <v>4018</v>
      </c>
      <c r="E49" s="132"/>
      <c r="F49" s="132"/>
      <c r="G49" s="132" t="s">
        <v>4381</v>
      </c>
      <c r="H49" s="132"/>
      <c r="I49" s="132"/>
      <c r="J49" s="132" t="s">
        <v>3540</v>
      </c>
      <c r="K49" s="349">
        <f t="shared" si="2"/>
        <v>25</v>
      </c>
      <c r="L49" s="28" t="s">
        <v>690</v>
      </c>
      <c r="M49" s="329" t="s">
        <v>694</v>
      </c>
      <c r="N49" s="329"/>
      <c r="O49" s="329"/>
      <c r="P49" s="329"/>
      <c r="Q49" s="329"/>
      <c r="R49" s="76"/>
    </row>
    <row r="50" spans="1:18" s="12" customFormat="1">
      <c r="A50" s="1571">
        <f t="shared" si="1"/>
        <v>44</v>
      </c>
      <c r="B50" s="2020" t="s">
        <v>6464</v>
      </c>
      <c r="C50" s="133" t="s">
        <v>3954</v>
      </c>
      <c r="D50" s="132" t="s">
        <v>4018</v>
      </c>
      <c r="E50" s="132"/>
      <c r="F50" s="132"/>
      <c r="G50" s="132" t="s">
        <v>4381</v>
      </c>
      <c r="H50" s="132"/>
      <c r="I50" s="132"/>
      <c r="J50" s="132" t="s">
        <v>3540</v>
      </c>
      <c r="K50" s="349">
        <f t="shared" si="2"/>
        <v>25</v>
      </c>
      <c r="L50" s="28" t="s">
        <v>690</v>
      </c>
      <c r="M50" s="329" t="s">
        <v>694</v>
      </c>
      <c r="N50" s="329"/>
      <c r="O50" s="329"/>
      <c r="P50" s="329"/>
      <c r="Q50" s="329"/>
      <c r="R50" s="76"/>
    </row>
    <row r="51" spans="1:18" s="12" customFormat="1">
      <c r="A51" s="1571">
        <f t="shared" si="1"/>
        <v>45</v>
      </c>
      <c r="B51" s="2020" t="s">
        <v>6465</v>
      </c>
      <c r="C51" s="47" t="s">
        <v>3955</v>
      </c>
      <c r="D51" s="132" t="s">
        <v>4018</v>
      </c>
      <c r="E51" s="132"/>
      <c r="F51" s="132"/>
      <c r="G51" s="132" t="s">
        <v>4381</v>
      </c>
      <c r="H51" s="132"/>
      <c r="I51" s="132"/>
      <c r="J51" s="132" t="s">
        <v>3540</v>
      </c>
      <c r="K51" s="349">
        <f t="shared" si="2"/>
        <v>125</v>
      </c>
      <c r="L51" s="28" t="s">
        <v>690</v>
      </c>
      <c r="M51" s="329" t="s">
        <v>698</v>
      </c>
      <c r="N51" s="922" t="s">
        <v>6098</v>
      </c>
      <c r="O51" s="329"/>
      <c r="P51" s="329"/>
      <c r="Q51" s="329"/>
      <c r="R51" s="76"/>
    </row>
    <row r="52" spans="1:18" s="12" customFormat="1">
      <c r="A52" s="1571">
        <f t="shared" si="1"/>
        <v>46</v>
      </c>
      <c r="B52" s="2020" t="s">
        <v>6466</v>
      </c>
      <c r="C52" s="47" t="s">
        <v>3955</v>
      </c>
      <c r="D52" s="132" t="s">
        <v>4018</v>
      </c>
      <c r="E52" s="132"/>
      <c r="F52" s="132"/>
      <c r="G52" s="132" t="s">
        <v>4381</v>
      </c>
      <c r="H52" s="132"/>
      <c r="I52" s="132"/>
      <c r="J52" s="132" t="s">
        <v>3540</v>
      </c>
      <c r="K52" s="349">
        <f t="shared" si="2"/>
        <v>125</v>
      </c>
      <c r="L52" s="28" t="s">
        <v>690</v>
      </c>
      <c r="M52" s="329" t="s">
        <v>698</v>
      </c>
      <c r="N52" s="922" t="s">
        <v>6098</v>
      </c>
      <c r="O52" s="329"/>
      <c r="P52" s="329"/>
      <c r="Q52" s="329"/>
      <c r="R52" s="76"/>
    </row>
    <row r="53" spans="1:18" s="12" customFormat="1">
      <c r="A53" s="1571">
        <f t="shared" si="1"/>
        <v>47</v>
      </c>
      <c r="B53" s="2020" t="s">
        <v>6467</v>
      </c>
      <c r="C53" s="47" t="s">
        <v>3955</v>
      </c>
      <c r="D53" s="132" t="s">
        <v>4018</v>
      </c>
      <c r="E53" s="132"/>
      <c r="F53" s="132"/>
      <c r="G53" s="132" t="s">
        <v>4381</v>
      </c>
      <c r="H53" s="132"/>
      <c r="I53" s="132"/>
      <c r="J53" s="132" t="s">
        <v>3540</v>
      </c>
      <c r="K53" s="349">
        <f t="shared" si="2"/>
        <v>125</v>
      </c>
      <c r="L53" s="28" t="s">
        <v>690</v>
      </c>
      <c r="M53" s="329" t="s">
        <v>698</v>
      </c>
      <c r="N53" s="922" t="s">
        <v>6098</v>
      </c>
      <c r="O53" s="329"/>
      <c r="P53" s="329"/>
      <c r="Q53" s="329"/>
      <c r="R53" s="76"/>
    </row>
    <row r="54" spans="1:18" s="12" customFormat="1">
      <c r="A54" s="1571">
        <f t="shared" si="1"/>
        <v>48</v>
      </c>
      <c r="B54" s="2020" t="s">
        <v>6468</v>
      </c>
      <c r="C54" s="47" t="s">
        <v>3955</v>
      </c>
      <c r="D54" s="132" t="s">
        <v>4018</v>
      </c>
      <c r="E54" s="132"/>
      <c r="F54" s="132"/>
      <c r="G54" s="132" t="s">
        <v>4381</v>
      </c>
      <c r="H54" s="132"/>
      <c r="I54" s="132"/>
      <c r="J54" s="132" t="s">
        <v>3540</v>
      </c>
      <c r="K54" s="349">
        <f t="shared" si="2"/>
        <v>125</v>
      </c>
      <c r="L54" s="28" t="s">
        <v>690</v>
      </c>
      <c r="M54" s="329" t="s">
        <v>698</v>
      </c>
      <c r="N54" s="922" t="s">
        <v>6098</v>
      </c>
      <c r="O54" s="329"/>
      <c r="P54" s="329"/>
      <c r="Q54" s="329"/>
      <c r="R54" s="76"/>
    </row>
    <row r="55" spans="1:18" s="12" customFormat="1">
      <c r="A55" s="1571">
        <f t="shared" si="1"/>
        <v>49</v>
      </c>
      <c r="B55" s="2020" t="s">
        <v>6469</v>
      </c>
      <c r="C55" s="47" t="s">
        <v>3955</v>
      </c>
      <c r="D55" s="132" t="s">
        <v>4018</v>
      </c>
      <c r="E55" s="132"/>
      <c r="F55" s="132"/>
      <c r="G55" s="132" t="s">
        <v>4381</v>
      </c>
      <c r="H55" s="132"/>
      <c r="I55" s="132"/>
      <c r="J55" s="132" t="s">
        <v>3540</v>
      </c>
      <c r="K55" s="349">
        <f t="shared" si="2"/>
        <v>125</v>
      </c>
      <c r="L55" s="28" t="s">
        <v>690</v>
      </c>
      <c r="M55" s="329" t="s">
        <v>698</v>
      </c>
      <c r="N55" s="922" t="s">
        <v>6098</v>
      </c>
      <c r="O55" s="329"/>
      <c r="P55" s="329"/>
      <c r="Q55" s="329"/>
      <c r="R55" s="76"/>
    </row>
    <row r="56" spans="1:18" s="12" customFormat="1">
      <c r="A56" s="1571">
        <f t="shared" si="1"/>
        <v>50</v>
      </c>
      <c r="B56" s="2021" t="s">
        <v>6470</v>
      </c>
      <c r="C56" s="133" t="s">
        <v>3956</v>
      </c>
      <c r="D56" s="132" t="s">
        <v>4018</v>
      </c>
      <c r="E56" s="132"/>
      <c r="F56" s="132"/>
      <c r="G56" s="132" t="s">
        <v>4381</v>
      </c>
      <c r="H56" s="132"/>
      <c r="I56" s="132"/>
      <c r="J56" s="132" t="s">
        <v>3540</v>
      </c>
      <c r="K56" s="349">
        <f t="shared" si="2"/>
        <v>125</v>
      </c>
      <c r="L56" s="28" t="s">
        <v>690</v>
      </c>
      <c r="M56" s="329" t="s">
        <v>698</v>
      </c>
      <c r="N56" s="922" t="s">
        <v>6098</v>
      </c>
      <c r="O56" s="329"/>
      <c r="P56" s="329"/>
      <c r="Q56" s="329"/>
      <c r="R56" s="76"/>
    </row>
    <row r="57" spans="1:18" s="12" customFormat="1">
      <c r="A57" s="1571">
        <f t="shared" si="1"/>
        <v>51</v>
      </c>
      <c r="B57" s="2020" t="s">
        <v>6471</v>
      </c>
      <c r="C57" s="133" t="s">
        <v>3957</v>
      </c>
      <c r="D57" s="132" t="s">
        <v>4018</v>
      </c>
      <c r="E57" s="132"/>
      <c r="F57" s="132"/>
      <c r="G57" s="132" t="s">
        <v>4381</v>
      </c>
      <c r="H57" s="132"/>
      <c r="I57" s="132"/>
      <c r="J57" s="132" t="s">
        <v>3540</v>
      </c>
      <c r="K57" s="349">
        <f t="shared" si="2"/>
        <v>125</v>
      </c>
      <c r="L57" s="132" t="s">
        <v>690</v>
      </c>
      <c r="M57" s="329" t="s">
        <v>698</v>
      </c>
      <c r="N57" s="922" t="s">
        <v>6098</v>
      </c>
      <c r="O57" s="329"/>
      <c r="P57" s="329"/>
      <c r="Q57" s="329"/>
      <c r="R57" s="76"/>
    </row>
    <row r="58" spans="1:18" s="12" customFormat="1">
      <c r="A58" s="1571">
        <f t="shared" si="1"/>
        <v>52</v>
      </c>
      <c r="B58" s="2020" t="s">
        <v>6472</v>
      </c>
      <c r="C58" s="133" t="s">
        <v>696</v>
      </c>
      <c r="D58" s="132" t="s">
        <v>2281</v>
      </c>
      <c r="E58" s="132"/>
      <c r="F58" s="132"/>
      <c r="G58" s="132" t="s">
        <v>2280</v>
      </c>
      <c r="H58" s="132"/>
      <c r="I58" s="132"/>
      <c r="J58" s="132" t="s">
        <v>3540</v>
      </c>
      <c r="K58" s="349">
        <f t="shared" si="2"/>
        <v>5</v>
      </c>
      <c r="L58" s="132" t="s">
        <v>690</v>
      </c>
      <c r="M58" s="329" t="s">
        <v>1527</v>
      </c>
      <c r="N58" s="329"/>
      <c r="O58" s="329"/>
      <c r="P58" s="329"/>
      <c r="Q58" s="329"/>
      <c r="R58" s="76"/>
    </row>
    <row r="59" spans="1:18" s="12" customFormat="1">
      <c r="A59" s="1571">
        <f t="shared" si="1"/>
        <v>53</v>
      </c>
      <c r="B59" s="2020" t="s">
        <v>6473</v>
      </c>
      <c r="C59" s="133" t="s">
        <v>697</v>
      </c>
      <c r="D59" s="132" t="s">
        <v>2281</v>
      </c>
      <c r="E59" s="132"/>
      <c r="F59" s="132"/>
      <c r="G59" s="132" t="s">
        <v>2280</v>
      </c>
      <c r="H59" s="132"/>
      <c r="I59" s="132"/>
      <c r="J59" s="132" t="s">
        <v>3540</v>
      </c>
      <c r="K59" s="349">
        <f t="shared" si="2"/>
        <v>5</v>
      </c>
      <c r="L59" s="132" t="s">
        <v>690</v>
      </c>
      <c r="M59" s="329" t="s">
        <v>1527</v>
      </c>
      <c r="N59" s="329"/>
      <c r="O59" s="329"/>
      <c r="P59" s="329"/>
      <c r="Q59" s="329"/>
      <c r="R59" s="76"/>
    </row>
    <row r="60" spans="1:18" s="12" customFormat="1">
      <c r="A60" s="1571">
        <f t="shared" si="1"/>
        <v>54</v>
      </c>
      <c r="B60" s="2020" t="s">
        <v>3356</v>
      </c>
      <c r="C60" s="133" t="s">
        <v>2204</v>
      </c>
      <c r="D60" s="132" t="s">
        <v>3356</v>
      </c>
      <c r="E60" s="132"/>
      <c r="F60" s="132"/>
      <c r="G60" s="132" t="s">
        <v>2206</v>
      </c>
      <c r="H60" s="132"/>
      <c r="I60" s="132"/>
      <c r="J60" s="132" t="s">
        <v>3540</v>
      </c>
      <c r="K60" s="349">
        <f t="shared" si="2"/>
        <v>125</v>
      </c>
      <c r="L60" s="132" t="s">
        <v>690</v>
      </c>
      <c r="M60" s="329" t="s">
        <v>698</v>
      </c>
      <c r="N60" s="922" t="s">
        <v>6098</v>
      </c>
      <c r="O60" s="329"/>
      <c r="P60" s="329"/>
      <c r="Q60" s="329"/>
      <c r="R60" s="76"/>
    </row>
    <row r="61" spans="1:18" s="12" customFormat="1">
      <c r="A61" s="1571">
        <f t="shared" si="1"/>
        <v>55</v>
      </c>
      <c r="B61" s="2020" t="s">
        <v>6328</v>
      </c>
      <c r="C61" s="133" t="s">
        <v>12536</v>
      </c>
      <c r="D61" s="132" t="s">
        <v>6328</v>
      </c>
      <c r="E61" s="132"/>
      <c r="F61" s="132"/>
      <c r="G61" s="132" t="s">
        <v>2206</v>
      </c>
      <c r="H61" s="132"/>
      <c r="I61" s="132"/>
      <c r="J61" s="132" t="s">
        <v>3540</v>
      </c>
      <c r="K61" s="349">
        <f>IF(ISERROR(INDEX(data,MATCH(LEN(M61),item,0),2))," ",INDEX(data,MATCH(LEN(M61),item,0),2))</f>
        <v>125</v>
      </c>
      <c r="L61" s="132" t="s">
        <v>690</v>
      </c>
      <c r="M61" s="329" t="s">
        <v>698</v>
      </c>
      <c r="N61" s="922" t="s">
        <v>6098</v>
      </c>
      <c r="O61" s="329"/>
      <c r="P61" s="329"/>
      <c r="Q61" s="329"/>
      <c r="R61" s="76"/>
    </row>
    <row r="62" spans="1:18" s="12" customFormat="1">
      <c r="A62" s="1571">
        <f t="shared" si="1"/>
        <v>56</v>
      </c>
      <c r="B62" s="2020" t="s">
        <v>6474</v>
      </c>
      <c r="C62" s="133" t="s">
        <v>2205</v>
      </c>
      <c r="D62" s="132" t="s">
        <v>2203</v>
      </c>
      <c r="E62" s="132"/>
      <c r="F62" s="132"/>
      <c r="G62" s="132" t="s">
        <v>2206</v>
      </c>
      <c r="H62" s="132"/>
      <c r="I62" s="132"/>
      <c r="J62" s="132" t="s">
        <v>3540</v>
      </c>
      <c r="K62" s="349">
        <f t="shared" si="2"/>
        <v>25</v>
      </c>
      <c r="L62" s="132" t="s">
        <v>690</v>
      </c>
      <c r="M62" s="329" t="s">
        <v>694</v>
      </c>
      <c r="N62" s="329"/>
      <c r="O62" s="329"/>
      <c r="P62" s="329"/>
      <c r="Q62" s="329"/>
      <c r="R62" s="76"/>
    </row>
    <row r="63" spans="1:18" s="12" customFormat="1">
      <c r="A63" s="1571">
        <f t="shared" si="1"/>
        <v>57</v>
      </c>
      <c r="B63" s="2020" t="s">
        <v>12603</v>
      </c>
      <c r="C63" s="133" t="s">
        <v>12604</v>
      </c>
      <c r="D63" s="132" t="s">
        <v>4489</v>
      </c>
      <c r="E63" s="132"/>
      <c r="F63" s="132"/>
      <c r="G63" s="132"/>
      <c r="H63" s="132"/>
      <c r="I63" s="132"/>
      <c r="J63" s="132" t="s">
        <v>3540</v>
      </c>
      <c r="K63" s="349">
        <f t="shared" ref="K63:K75" si="3">IF(ISERROR(INDEX(data,MATCH(LEN(M63),item,0),2))," ",INDEX(data,MATCH(LEN(M63),item,0),2))</f>
        <v>125</v>
      </c>
      <c r="L63" s="132" t="s">
        <v>260</v>
      </c>
      <c r="M63" s="329" t="s">
        <v>698</v>
      </c>
      <c r="N63" s="329"/>
      <c r="O63" s="329"/>
      <c r="P63" s="329"/>
      <c r="Q63" s="329"/>
      <c r="R63" s="76"/>
    </row>
    <row r="64" spans="1:18" s="12" customFormat="1">
      <c r="A64" s="1571">
        <f t="shared" si="1"/>
        <v>58</v>
      </c>
      <c r="B64" s="2020" t="s">
        <v>3363</v>
      </c>
      <c r="C64" s="133" t="s">
        <v>2208</v>
      </c>
      <c r="D64" s="132" t="s">
        <v>2207</v>
      </c>
      <c r="E64" s="132"/>
      <c r="F64" s="132"/>
      <c r="G64" s="132"/>
      <c r="H64" s="132"/>
      <c r="I64" s="132"/>
      <c r="J64" s="132" t="s">
        <v>3540</v>
      </c>
      <c r="K64" s="349">
        <f t="shared" si="3"/>
        <v>5</v>
      </c>
      <c r="L64" s="132" t="s">
        <v>260</v>
      </c>
      <c r="M64" s="329" t="s">
        <v>1527</v>
      </c>
      <c r="N64" s="329"/>
      <c r="O64" s="329"/>
      <c r="P64" s="329"/>
      <c r="Q64" s="329"/>
      <c r="R64" s="76"/>
    </row>
    <row r="65" spans="1:18" s="12" customFormat="1">
      <c r="A65" s="1571">
        <f t="shared" si="1"/>
        <v>59</v>
      </c>
      <c r="B65" s="2020" t="s">
        <v>12537</v>
      </c>
      <c r="C65" s="133" t="s">
        <v>12539</v>
      </c>
      <c r="D65" s="132" t="s">
        <v>12538</v>
      </c>
      <c r="E65" s="132"/>
      <c r="F65" s="132"/>
      <c r="G65" s="132"/>
      <c r="H65" s="132"/>
      <c r="I65" s="132"/>
      <c r="J65" s="132" t="s">
        <v>3540</v>
      </c>
      <c r="K65" s="349">
        <f t="shared" si="3"/>
        <v>5</v>
      </c>
      <c r="L65" s="132" t="s">
        <v>260</v>
      </c>
      <c r="M65" s="329" t="s">
        <v>1527</v>
      </c>
      <c r="N65" s="329"/>
      <c r="O65" s="329"/>
      <c r="P65" s="329"/>
      <c r="Q65" s="329"/>
      <c r="R65" s="76"/>
    </row>
    <row r="66" spans="1:18" s="12" customFormat="1">
      <c r="A66" s="1571">
        <f t="shared" si="1"/>
        <v>60</v>
      </c>
      <c r="B66" s="2023" t="s">
        <v>13218</v>
      </c>
      <c r="C66" s="1476" t="s">
        <v>13219</v>
      </c>
      <c r="D66" s="132" t="s">
        <v>4018</v>
      </c>
      <c r="E66" s="132"/>
      <c r="F66" s="132"/>
      <c r="G66" s="132" t="s">
        <v>2361</v>
      </c>
      <c r="H66" s="1008"/>
      <c r="I66" s="1008"/>
      <c r="J66" s="132" t="s">
        <v>3540</v>
      </c>
      <c r="K66" s="349">
        <f t="shared" si="3"/>
        <v>25</v>
      </c>
      <c r="L66" s="28" t="s">
        <v>690</v>
      </c>
      <c r="M66" s="329" t="s">
        <v>694</v>
      </c>
      <c r="N66" s="1453"/>
      <c r="O66" s="1453"/>
      <c r="P66" s="1453"/>
      <c r="Q66" s="1453"/>
      <c r="R66" s="82"/>
    </row>
    <row r="67" spans="1:18" s="12" customFormat="1">
      <c r="A67" s="1571">
        <f t="shared" si="1"/>
        <v>61</v>
      </c>
      <c r="B67" s="2023" t="s">
        <v>13278</v>
      </c>
      <c r="C67" s="1476" t="s">
        <v>11858</v>
      </c>
      <c r="D67" s="132" t="s">
        <v>4010</v>
      </c>
      <c r="E67" s="1008"/>
      <c r="F67" s="1008"/>
      <c r="G67" s="1008" t="s">
        <v>13279</v>
      </c>
      <c r="H67" s="1008"/>
      <c r="I67" s="1008"/>
      <c r="J67" s="1008" t="s">
        <v>3779</v>
      </c>
      <c r="K67" s="349">
        <f t="shared" si="3"/>
        <v>125</v>
      </c>
      <c r="L67" s="28" t="s">
        <v>690</v>
      </c>
      <c r="M67" s="329" t="s">
        <v>698</v>
      </c>
      <c r="N67" s="1453"/>
      <c r="O67" s="1453"/>
      <c r="P67" s="1453"/>
      <c r="Q67" s="1453"/>
      <c r="R67" s="82"/>
    </row>
    <row r="68" spans="1:18" s="12" customFormat="1">
      <c r="A68" s="1571">
        <f t="shared" si="1"/>
        <v>62</v>
      </c>
      <c r="B68" s="2023" t="s">
        <v>13277</v>
      </c>
      <c r="C68" s="1476" t="s">
        <v>11858</v>
      </c>
      <c r="D68" s="132" t="s">
        <v>4010</v>
      </c>
      <c r="E68" s="1008"/>
      <c r="F68" s="1008"/>
      <c r="G68" s="1008" t="s">
        <v>13279</v>
      </c>
      <c r="H68" s="1008"/>
      <c r="I68" s="1008"/>
      <c r="J68" s="1008" t="s">
        <v>3779</v>
      </c>
      <c r="K68" s="349">
        <f t="shared" si="3"/>
        <v>125</v>
      </c>
      <c r="L68" s="28" t="s">
        <v>690</v>
      </c>
      <c r="M68" s="329" t="s">
        <v>698</v>
      </c>
      <c r="N68" s="1453"/>
      <c r="O68" s="1453"/>
      <c r="P68" s="1453"/>
      <c r="Q68" s="1453"/>
      <c r="R68" s="82"/>
    </row>
    <row r="69" spans="1:18" s="12" customFormat="1">
      <c r="A69" s="1571">
        <f t="shared" si="1"/>
        <v>63</v>
      </c>
      <c r="B69" s="2023" t="s">
        <v>13280</v>
      </c>
      <c r="C69" s="1476" t="s">
        <v>13281</v>
      </c>
      <c r="D69" s="132" t="s">
        <v>4010</v>
      </c>
      <c r="E69" s="1008" t="s">
        <v>16891</v>
      </c>
      <c r="F69" s="1008"/>
      <c r="G69" s="1008" t="s">
        <v>16890</v>
      </c>
      <c r="H69" s="1008"/>
      <c r="I69" s="1008"/>
      <c r="J69" s="1008" t="s">
        <v>3779</v>
      </c>
      <c r="K69" s="349">
        <f t="shared" si="3"/>
        <v>125</v>
      </c>
      <c r="L69" s="28" t="s">
        <v>690</v>
      </c>
      <c r="M69" s="329" t="s">
        <v>698</v>
      </c>
      <c r="N69" s="1453"/>
      <c r="O69" s="1453"/>
      <c r="P69" s="1453"/>
      <c r="Q69" s="1453"/>
      <c r="R69" s="82"/>
    </row>
    <row r="70" spans="1:18" s="12" customFormat="1">
      <c r="A70" s="1571">
        <f t="shared" si="1"/>
        <v>64</v>
      </c>
      <c r="B70" s="2023" t="s">
        <v>13282</v>
      </c>
      <c r="C70" s="1476" t="s">
        <v>13283</v>
      </c>
      <c r="D70" s="132" t="s">
        <v>4018</v>
      </c>
      <c r="E70" s="1008"/>
      <c r="F70" s="1008"/>
      <c r="G70" s="1008" t="s">
        <v>13284</v>
      </c>
      <c r="H70" s="1008"/>
      <c r="I70" s="1008"/>
      <c r="J70" s="1008" t="s">
        <v>13219</v>
      </c>
      <c r="K70" s="349">
        <f t="shared" si="3"/>
        <v>125</v>
      </c>
      <c r="L70" s="28" t="s">
        <v>690</v>
      </c>
      <c r="M70" s="329" t="s">
        <v>698</v>
      </c>
      <c r="N70" s="1453"/>
      <c r="O70" s="1453"/>
      <c r="P70" s="1453"/>
      <c r="Q70" s="1453"/>
      <c r="R70" s="82"/>
    </row>
    <row r="71" spans="1:18" s="12" customFormat="1">
      <c r="A71" s="1571">
        <f t="shared" si="1"/>
        <v>65</v>
      </c>
      <c r="B71" s="2023" t="s">
        <v>13285</v>
      </c>
      <c r="C71" s="1476" t="s">
        <v>13286</v>
      </c>
      <c r="D71" s="132" t="s">
        <v>4018</v>
      </c>
      <c r="E71" s="1008"/>
      <c r="F71" s="1008"/>
      <c r="G71" s="1008" t="s">
        <v>13284</v>
      </c>
      <c r="H71" s="1008"/>
      <c r="I71" s="1008"/>
      <c r="J71" s="1008" t="s">
        <v>13219</v>
      </c>
      <c r="K71" s="349">
        <f t="shared" si="3"/>
        <v>125</v>
      </c>
      <c r="L71" s="28" t="s">
        <v>690</v>
      </c>
      <c r="M71" s="329" t="s">
        <v>698</v>
      </c>
      <c r="N71" s="1453"/>
      <c r="O71" s="1453"/>
      <c r="P71" s="1453"/>
      <c r="Q71" s="1453"/>
      <c r="R71" s="82"/>
    </row>
    <row r="72" spans="1:18" s="12" customFormat="1">
      <c r="A72" s="1571">
        <f t="shared" si="1"/>
        <v>66</v>
      </c>
      <c r="B72" s="2023" t="s">
        <v>13287</v>
      </c>
      <c r="C72" s="1008" t="s">
        <v>13289</v>
      </c>
      <c r="D72" s="132" t="s">
        <v>4018</v>
      </c>
      <c r="E72" s="1476" t="s">
        <v>13288</v>
      </c>
      <c r="F72" s="1008"/>
      <c r="G72" s="1008" t="s">
        <v>13284</v>
      </c>
      <c r="H72" s="1008"/>
      <c r="I72" s="1008"/>
      <c r="J72" s="1008" t="s">
        <v>13289</v>
      </c>
      <c r="K72" s="349">
        <f t="shared" si="3"/>
        <v>125</v>
      </c>
      <c r="L72" s="28" t="s">
        <v>690</v>
      </c>
      <c r="M72" s="329" t="s">
        <v>698</v>
      </c>
      <c r="N72" s="1453"/>
      <c r="O72" s="1453"/>
      <c r="P72" s="1453"/>
      <c r="Q72" s="1453"/>
      <c r="R72" s="82"/>
    </row>
    <row r="73" spans="1:18" s="12" customFormat="1">
      <c r="A73" s="1571">
        <f>A72+1</f>
        <v>67</v>
      </c>
      <c r="B73" s="2023" t="s">
        <v>13290</v>
      </c>
      <c r="C73" s="1008" t="s">
        <v>13291</v>
      </c>
      <c r="D73" s="132" t="s">
        <v>4018</v>
      </c>
      <c r="E73" s="1476" t="s">
        <v>13288</v>
      </c>
      <c r="F73" s="1008"/>
      <c r="G73" s="1008" t="s">
        <v>13284</v>
      </c>
      <c r="H73" s="1008"/>
      <c r="I73" s="1008"/>
      <c r="J73" s="1008" t="s">
        <v>13291</v>
      </c>
      <c r="K73" s="349">
        <f t="shared" si="3"/>
        <v>125</v>
      </c>
      <c r="L73" s="28" t="s">
        <v>690</v>
      </c>
      <c r="M73" s="329" t="s">
        <v>698</v>
      </c>
      <c r="N73" s="1453"/>
      <c r="O73" s="1453"/>
      <c r="P73" s="1453"/>
      <c r="Q73" s="1453"/>
      <c r="R73" s="82"/>
    </row>
    <row r="74" spans="1:18" s="12" customFormat="1">
      <c r="A74" s="1571">
        <f>A73+1</f>
        <v>68</v>
      </c>
      <c r="B74" s="2023" t="s">
        <v>13292</v>
      </c>
      <c r="C74" s="1008" t="s">
        <v>13294</v>
      </c>
      <c r="D74" s="132" t="s">
        <v>4018</v>
      </c>
      <c r="E74" s="1476" t="s">
        <v>13293</v>
      </c>
      <c r="F74" s="1008"/>
      <c r="G74" s="1008" t="s">
        <v>13284</v>
      </c>
      <c r="H74" s="1008"/>
      <c r="I74" s="1008"/>
      <c r="J74" s="1008" t="s">
        <v>13294</v>
      </c>
      <c r="K74" s="349">
        <f t="shared" si="3"/>
        <v>125</v>
      </c>
      <c r="L74" s="28" t="s">
        <v>690</v>
      </c>
      <c r="M74" s="329" t="s">
        <v>698</v>
      </c>
      <c r="N74" s="1453"/>
      <c r="O74" s="1453"/>
      <c r="P74" s="1453"/>
      <c r="Q74" s="1453"/>
      <c r="R74" s="82"/>
    </row>
    <row r="75" spans="1:18" s="12" customFormat="1">
      <c r="A75" s="1571">
        <f>A74+1</f>
        <v>69</v>
      </c>
      <c r="B75" s="2023" t="s">
        <v>13297</v>
      </c>
      <c r="C75" s="1476" t="s">
        <v>13296</v>
      </c>
      <c r="D75" s="132" t="s">
        <v>4018</v>
      </c>
      <c r="E75" s="1008"/>
      <c r="F75" s="1008"/>
      <c r="G75" s="1008" t="s">
        <v>13284</v>
      </c>
      <c r="H75" s="1008"/>
      <c r="I75" s="1008"/>
      <c r="J75" s="1008" t="s">
        <v>13295</v>
      </c>
      <c r="K75" s="349">
        <f t="shared" si="3"/>
        <v>25</v>
      </c>
      <c r="L75" s="132" t="s">
        <v>690</v>
      </c>
      <c r="M75" s="329" t="s">
        <v>694</v>
      </c>
      <c r="N75" s="1453"/>
      <c r="O75" s="1453"/>
      <c r="P75" s="1453"/>
      <c r="Q75" s="1453"/>
      <c r="R75" s="82"/>
    </row>
    <row r="76" spans="1:18" s="12" customFormat="1">
      <c r="A76" s="1007"/>
      <c r="B76" s="2023"/>
      <c r="C76" s="1476"/>
      <c r="D76" s="1008"/>
      <c r="E76" s="1008"/>
      <c r="F76" s="1008"/>
      <c r="G76" s="1008"/>
      <c r="H76" s="1008"/>
      <c r="I76" s="1008"/>
      <c r="J76" s="1008"/>
      <c r="K76" s="350"/>
      <c r="L76" s="169"/>
      <c r="M76" s="1453"/>
      <c r="N76" s="1453"/>
      <c r="O76" s="1453"/>
      <c r="P76" s="1453"/>
      <c r="Q76" s="1453"/>
      <c r="R76" s="82"/>
    </row>
    <row r="77" spans="1:18">
      <c r="A77" s="60"/>
      <c r="B77" s="2024"/>
      <c r="C77" s="64"/>
      <c r="D77" s="64"/>
      <c r="E77" s="65"/>
      <c r="F77" s="65"/>
      <c r="G77" s="65"/>
      <c r="H77" s="65"/>
      <c r="I77" s="65"/>
      <c r="J77" s="65"/>
      <c r="K77" s="65"/>
      <c r="L77" s="65"/>
      <c r="M77" s="330"/>
      <c r="N77" s="330"/>
      <c r="O77" s="330"/>
      <c r="P77" s="330"/>
      <c r="Q77" s="330"/>
      <c r="R77" s="66"/>
    </row>
    <row r="79" spans="1:18">
      <c r="A79" t="s">
        <v>6404</v>
      </c>
      <c r="D79">
        <f>COUNTA(A7:A77)</f>
        <v>69</v>
      </c>
    </row>
  </sheetData>
  <customSheetViews>
    <customSheetView guid="{EAD1C6BF-B58E-4716-994B-7E887560A863}" showPageBreaks="1" hiddenColumns="1">
      <selection sqref="A1:M1"/>
      <pageMargins left="0.98425196850393704" right="0.23622047244094499" top="0.98425196850393704" bottom="0.35433070866141703" header="0.511811023622047" footer="0.17"/>
      <pageSetup paperSize="9" scale="85" orientation="landscape" horizontalDpi="4294967292" verticalDpi="300" r:id="rId1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746A1D1-F079-45F9-ABC6-D5B94B695A0B}" showPageBreaks="1" hiddenColumns="1">
      <pane ySplit="6" topLeftCell="A7" activePane="bottomLeft" state="frozen"/>
      <selection pane="bottomLeft" activeCell="N7" sqref="N7"/>
      <pageMargins left="0.98425196850393704" right="0.23622047244094491" top="0.98425196850393704" bottom="0.35433070866141736" header="0.51181102362204722" footer="0.23622047244094491"/>
      <pageSetup paperSize="9" scale="80" orientation="landscape" horizontalDpi="4294967292" verticalDpi="300" r:id="rId2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0F6DE11C-9731-46C0-B362-D9F8FDA344B7}" hiddenColumns="1">
      <selection activeCell="K7" sqref="K7"/>
      <pageMargins left="0.98425196850393704" right="0.23622047244094499" top="0.98425196850393704" bottom="0.35433070866141703" header="0.511811023622047" footer="0.17"/>
      <pageSetup paperSize="9" scale="85" orientation="landscape" horizontalDpi="4294967292" verticalDpi="300" r:id="rId3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365A82E1-C32F-49FA-B525-E173050F7DE9}" showPageBreaks="1" hiddenColumns="1">
      <selection activeCell="K7" sqref="K7"/>
      <pageMargins left="0.98425196850393704" right="0.23622047244094499" top="0.98425196850393704" bottom="0.35433070866141703" header="0.511811023622047" footer="0.17"/>
      <pageSetup paperSize="9" scale="85" orientation="landscape" horizontalDpi="4294967292" verticalDpi="300" r:id="rId4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A91B9AC7-FD9D-4ABC-9E60-25BCC3ACDFCE}" showPageBreaks="1" hiddenColumns="1">
      <selection sqref="A1:R8"/>
      <pageMargins left="0.98425196850393704" right="0.23622047244094499" top="0.98425196850393704" bottom="0.35433070866141703" header="0.511811023622047" footer="0.17"/>
      <pageSetup paperSize="9" scale="85" orientation="landscape" horizontalDpi="4294967292" verticalDpi="300" r:id="rId5"/>
      <headerFooter alignWithMargins="0">
        <oddHeader>&amp;L&amp;"Arial Black,Bold"&amp;8PT. PETRO OXO NUSANTARA&amp;9DEPARTEMEN MAINTENANCE SEKSI ELECTRICAL - INSTRUMENT&amp;R&amp;A</oddHeader>
        <oddFooter>&amp;R&amp;9&amp;F / hal &amp;P dari &amp;N</oddFooter>
      </headerFooter>
    </customSheetView>
    <customSheetView guid="{15D70F00-01D7-413A-8D7C-E754B7B596E4}" hiddenColumns="1">
      <pane ySplit="6" topLeftCell="A7" activePane="bottomLeft" state="frozen"/>
      <selection pane="bottomLeft" activeCell="N7" sqref="N7"/>
      <pageMargins left="0.98425196850393704" right="0.23622047244094491" top="0.98425196850393704" bottom="0.35433070866141736" header="0.51181102362204722" footer="0.23622047244094491"/>
      <pageSetup paperSize="9" scale="80" orientation="landscape" horizontalDpi="4294967292" verticalDpi="300" r:id="rId6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34308931-6E20-41C0-A5BD-7D8C451C3840}" showPageBreaks="1" hiddenColumns="1">
      <pane ySplit="6" topLeftCell="A7" activePane="bottomLeft" state="frozen"/>
      <selection pane="bottomLeft" activeCell="N7" sqref="N7"/>
      <pageMargins left="0.98425196850393704" right="0.23622047244094491" top="0.98425196850393704" bottom="0.35433070866141736" header="0.51181102362204722" footer="0.23622047244094491"/>
      <pageSetup paperSize="9" scale="80" orientation="landscape" horizontalDpi="4294967292" verticalDpi="300" r:id="rId7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BCE8B9BA-B99B-4BE3-B7C6-DC4F3FC9FA95}" showPageBreaks="1" hiddenColumns="1">
      <pane ySplit="6" topLeftCell="A7" activePane="bottomLeft" state="frozen"/>
      <selection pane="bottomLeft" activeCell="N7" sqref="N7"/>
      <pageMargins left="0.98425196850393704" right="0.23622047244094491" top="0.98425196850393704" bottom="0.35433070866141736" header="0.51181102362204722" footer="0.23622047244094491"/>
      <pageSetup paperSize="9" scale="80" orientation="landscape" horizontalDpi="4294967292" verticalDpi="300" r:id="rId8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FA1B31CD-DD8D-47B3-9B34-AB72E4090B34}" showPageBreaks="1" hiddenColumns="1">
      <pane ySplit="5" topLeftCell="A42" activePane="bottomLeft" state="frozen"/>
      <selection pane="bottomLeft" sqref="A1:M1"/>
      <pageMargins left="0.98425196850393704" right="0.23622047244094491" top="0.98425196850393704" bottom="0.35433070866141736" header="0.51181102362204722" footer="0.23622047244094491"/>
      <pageSetup paperSize="9" scale="80" orientation="landscape" horizontalDpi="4294967292" verticalDpi="300" r:id="rId9"/>
      <headerFooter alignWithMargins="0">
        <oddHeader>&amp;L&amp;"Arial Black,Bold"&amp;8PT. PETRO OXO NUSANTARA&amp;"Antique Olive,Regular"&amp;10&amp;"Arial Black,Bold"&amp;9DEPARTEMEN MAINTENANCE SEKSI ELECTRICAL - INSTRUMENT&amp;R&amp;A</oddHeader>
        <oddFooter>&amp;R&amp;9&amp;F / hal &amp;P dari &amp;N</oddFooter>
      </headerFooter>
    </customSheetView>
    <customSheetView guid="{51C80409-42FF-431E-A1CF-253ADAD7E5C5}" scale="93" hiddenColumns="1">
      <selection activeCell="E3" sqref="E3"/>
      <pageMargins left="0.72" right="0.23622047244094499" top="0.98425196850393704" bottom="0.35433070866141703" header="0.48" footer="0.17"/>
      <pageSetup paperSize="9" scale="85" orientation="landscape" horizontalDpi="4294967292" verticalDpi="300" r:id="rId10"/>
      <headerFooter alignWithMargins="0">
        <oddHeader>&amp;L&amp;"Arial Black,Bold"&amp;8PT. PETRO OXO NUSANTARA
&amp;9DEPARTEMEN MAINTENANCE 
SEKSI RELIABILITY &amp; INSPECTION&amp;R&amp;A</oddHeader>
        <oddFooter>&amp;R&amp;9&amp;F / hal &amp;P dari &amp;N</oddFooter>
      </headerFooter>
    </customSheetView>
    <customSheetView guid="{0A3BE354-EABF-4B36-A467-F2E7E7C9C594}" scale="130" showPageBreaks="1" hiddenColumns="1">
      <selection activeCell="C1" sqref="C1"/>
      <pageMargins left="0.72" right="0.23622047244094499" top="0.98425196850393704" bottom="0.35433070866141703" header="0.48" footer="0.17"/>
      <pageSetup paperSize="9" scale="85" orientation="landscape" horizontalDpi="4294967292" verticalDpi="300" r:id="rId11"/>
      <headerFooter alignWithMargins="0">
        <oddHeader>&amp;L&amp;"Arial Black,Bold"&amp;8PT. PETRO OXO NUSANTARA
&amp;9DEPARTEMEN MAINTENANCE 
SEKSI RELIABILITY &amp; INSPECTION&amp;R&amp;A</oddHeader>
        <oddFooter>&amp;R&amp;9&amp;F / hal &amp;P dari &amp;N</oddFooter>
      </headerFooter>
    </customSheetView>
  </customSheetViews>
  <mergeCells count="11">
    <mergeCell ref="R4:R5"/>
    <mergeCell ref="A4:A5"/>
    <mergeCell ref="B4:B5"/>
    <mergeCell ref="D4:D5"/>
    <mergeCell ref="C4:C5"/>
    <mergeCell ref="J4:J5"/>
    <mergeCell ref="M4:M5"/>
    <mergeCell ref="G4:G5"/>
    <mergeCell ref="K4:L4"/>
    <mergeCell ref="E4:E5"/>
    <mergeCell ref="F4:F5"/>
  </mergeCells>
  <phoneticPr fontId="30" type="noConversion"/>
  <hyperlinks>
    <hyperlink ref="N7" r:id="rId12" location="'11'!A1" xr:uid="{00000000-0004-0000-3100-000000000000}"/>
    <hyperlink ref="N8" r:id="rId13" location="'11'!A1" xr:uid="{00000000-0004-0000-3100-000001000000}"/>
    <hyperlink ref="N9:N11" r:id="rId14" location="'11'!A1" display="Klik" xr:uid="{00000000-0004-0000-3100-000002000000}"/>
    <hyperlink ref="N12" r:id="rId15" location="'11'!A1" xr:uid="{00000000-0004-0000-3100-000003000000}"/>
    <hyperlink ref="N13" r:id="rId16" location="'11'!A1" xr:uid="{00000000-0004-0000-3100-000004000000}"/>
    <hyperlink ref="N21:N22" r:id="rId17" location="'11'!A1" display="Klik" xr:uid="{00000000-0004-0000-3100-000005000000}"/>
    <hyperlink ref="N51:N57" r:id="rId18" location="'11'!A1" display="Klik" xr:uid="{00000000-0004-0000-3100-000006000000}"/>
    <hyperlink ref="N60" r:id="rId19" location="'11'!A1" xr:uid="{00000000-0004-0000-3100-000007000000}"/>
  </hyperlinks>
  <pageMargins left="0.72" right="0.23622047244094499" top="0.98425196850393704" bottom="0.35433070866141703" header="0.48" footer="0.17"/>
  <pageSetup paperSize="9" scale="85" orientation="landscape" horizontalDpi="4294967292" verticalDpi="300" r:id="rId20"/>
  <headerFooter alignWithMargins="0">
    <oddHeader>&amp;L&amp;"Arial Black,Bold"&amp;8PT. PETRO OXO NUSANTARA
&amp;9DEPARTEMEN MAINTENANCE 
SEKSI RELIABILITY &amp; INSPECTION&amp;R&amp;A</oddHeader>
    <oddFooter>&amp;R&amp;9&amp;F / hal &amp;P dari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D3470"/>
  <sheetViews>
    <sheetView topLeftCell="A829" workbookViewId="0">
      <selection activeCell="C854" sqref="C854"/>
    </sheetView>
  </sheetViews>
  <sheetFormatPr defaultRowHeight="12.75"/>
  <cols>
    <col min="2" max="2" width="28.7109375" bestFit="1" customWidth="1"/>
    <col min="3" max="3" width="27.85546875" bestFit="1" customWidth="1"/>
  </cols>
  <sheetData>
    <row r="1" spans="1:4">
      <c r="A1">
        <v>10001002</v>
      </c>
      <c r="B1" t="s">
        <v>6586</v>
      </c>
      <c r="C1" t="s">
        <v>6587</v>
      </c>
      <c r="D1">
        <v>7</v>
      </c>
    </row>
    <row r="2" spans="1:4">
      <c r="A2">
        <v>10002002</v>
      </c>
      <c r="B2" t="s">
        <v>6588</v>
      </c>
      <c r="C2" t="s">
        <v>6587</v>
      </c>
      <c r="D2">
        <v>0</v>
      </c>
    </row>
    <row r="3" spans="1:4">
      <c r="A3">
        <v>10002002</v>
      </c>
      <c r="B3" t="s">
        <v>6588</v>
      </c>
      <c r="C3" t="s">
        <v>6587</v>
      </c>
      <c r="D3">
        <v>0</v>
      </c>
    </row>
    <row r="4" spans="1:4">
      <c r="A4">
        <v>10002003</v>
      </c>
      <c r="B4" t="s">
        <v>6589</v>
      </c>
      <c r="C4" t="s">
        <v>6587</v>
      </c>
      <c r="D4">
        <v>1</v>
      </c>
    </row>
    <row r="5" spans="1:4">
      <c r="A5">
        <v>10002005</v>
      </c>
      <c r="B5" t="s">
        <v>6590</v>
      </c>
      <c r="C5" t="s">
        <v>6587</v>
      </c>
      <c r="D5">
        <v>5</v>
      </c>
    </row>
    <row r="6" spans="1:4">
      <c r="A6">
        <v>10002006</v>
      </c>
      <c r="B6" t="s">
        <v>6591</v>
      </c>
      <c r="C6" t="s">
        <v>6592</v>
      </c>
      <c r="D6">
        <v>2</v>
      </c>
    </row>
    <row r="7" spans="1:4">
      <c r="A7">
        <v>10002008</v>
      </c>
      <c r="B7" t="s">
        <v>6593</v>
      </c>
      <c r="C7" t="s">
        <v>6587</v>
      </c>
      <c r="D7">
        <v>0</v>
      </c>
    </row>
    <row r="8" spans="1:4">
      <c r="A8">
        <v>10002009</v>
      </c>
      <c r="B8" t="s">
        <v>6594</v>
      </c>
      <c r="C8" t="s">
        <v>6587</v>
      </c>
      <c r="D8">
        <v>4</v>
      </c>
    </row>
    <row r="9" spans="1:4">
      <c r="A9">
        <v>10002010</v>
      </c>
      <c r="B9" t="s">
        <v>6595</v>
      </c>
      <c r="C9" t="s">
        <v>6587</v>
      </c>
      <c r="D9">
        <v>2</v>
      </c>
    </row>
    <row r="10" spans="1:4">
      <c r="A10">
        <v>10002011</v>
      </c>
      <c r="B10" t="s">
        <v>6596</v>
      </c>
      <c r="C10" t="s">
        <v>6587</v>
      </c>
      <c r="D10">
        <v>2</v>
      </c>
    </row>
    <row r="11" spans="1:4">
      <c r="A11">
        <v>10002012</v>
      </c>
      <c r="B11" t="s">
        <v>6597</v>
      </c>
      <c r="C11" t="s">
        <v>6587</v>
      </c>
      <c r="D11">
        <v>2</v>
      </c>
    </row>
    <row r="12" spans="1:4">
      <c r="A12">
        <v>10002013</v>
      </c>
      <c r="B12" t="s">
        <v>6595</v>
      </c>
      <c r="C12" t="s">
        <v>6587</v>
      </c>
      <c r="D12">
        <v>2</v>
      </c>
    </row>
    <row r="13" spans="1:4">
      <c r="A13">
        <v>10002014</v>
      </c>
      <c r="B13" t="s">
        <v>6595</v>
      </c>
      <c r="C13" t="s">
        <v>6587</v>
      </c>
      <c r="D13">
        <v>2</v>
      </c>
    </row>
    <row r="14" spans="1:4">
      <c r="A14">
        <v>10002015</v>
      </c>
      <c r="B14" t="s">
        <v>6598</v>
      </c>
      <c r="C14" t="s">
        <v>6587</v>
      </c>
      <c r="D14">
        <v>2</v>
      </c>
    </row>
    <row r="15" spans="1:4">
      <c r="A15">
        <v>10002016</v>
      </c>
      <c r="B15" t="s">
        <v>6599</v>
      </c>
      <c r="C15" t="s">
        <v>6587</v>
      </c>
      <c r="D15">
        <v>64</v>
      </c>
    </row>
    <row r="16" spans="1:4">
      <c r="A16">
        <v>10002017</v>
      </c>
      <c r="B16" t="s">
        <v>6600</v>
      </c>
      <c r="C16" t="s">
        <v>6587</v>
      </c>
      <c r="D16">
        <v>1</v>
      </c>
    </row>
    <row r="17" spans="1:4">
      <c r="A17">
        <v>10002018</v>
      </c>
      <c r="B17" t="s">
        <v>6601</v>
      </c>
      <c r="C17" t="s">
        <v>6587</v>
      </c>
      <c r="D17">
        <v>8</v>
      </c>
    </row>
    <row r="18" spans="1:4">
      <c r="A18">
        <v>10002019</v>
      </c>
      <c r="B18" t="s">
        <v>6601</v>
      </c>
      <c r="C18" t="s">
        <v>6587</v>
      </c>
      <c r="D18">
        <v>8</v>
      </c>
    </row>
    <row r="19" spans="1:4">
      <c r="A19">
        <v>10002020</v>
      </c>
      <c r="B19" t="s">
        <v>6602</v>
      </c>
      <c r="C19" t="s">
        <v>6587</v>
      </c>
      <c r="D19">
        <v>1</v>
      </c>
    </row>
    <row r="20" spans="1:4">
      <c r="A20">
        <v>10002021</v>
      </c>
      <c r="B20" t="s">
        <v>6595</v>
      </c>
      <c r="C20" t="s">
        <v>6587</v>
      </c>
      <c r="D20">
        <v>2</v>
      </c>
    </row>
    <row r="21" spans="1:4">
      <c r="A21">
        <v>10002022</v>
      </c>
      <c r="B21" t="s">
        <v>6603</v>
      </c>
      <c r="C21" t="s">
        <v>6587</v>
      </c>
      <c r="D21">
        <v>1</v>
      </c>
    </row>
    <row r="22" spans="1:4">
      <c r="A22">
        <v>10004002</v>
      </c>
      <c r="B22" t="s">
        <v>6604</v>
      </c>
      <c r="C22" t="s">
        <v>6605</v>
      </c>
      <c r="D22">
        <v>0</v>
      </c>
    </row>
    <row r="23" spans="1:4">
      <c r="A23">
        <v>10004002</v>
      </c>
      <c r="B23" t="s">
        <v>6604</v>
      </c>
      <c r="C23" t="s">
        <v>6605</v>
      </c>
      <c r="D23">
        <v>3</v>
      </c>
    </row>
    <row r="24" spans="1:4">
      <c r="A24">
        <v>10004003</v>
      </c>
      <c r="B24" t="s">
        <v>6606</v>
      </c>
      <c r="C24" t="s">
        <v>6607</v>
      </c>
      <c r="D24">
        <v>6</v>
      </c>
    </row>
    <row r="25" spans="1:4">
      <c r="A25">
        <v>10004006</v>
      </c>
      <c r="B25" t="s">
        <v>6608</v>
      </c>
      <c r="C25" t="s">
        <v>6609</v>
      </c>
      <c r="D25">
        <v>1</v>
      </c>
    </row>
    <row r="26" spans="1:4">
      <c r="A26">
        <v>10004007</v>
      </c>
      <c r="B26" t="s">
        <v>6610</v>
      </c>
      <c r="C26" t="s">
        <v>6611</v>
      </c>
      <c r="D26">
        <v>1</v>
      </c>
    </row>
    <row r="27" spans="1:4">
      <c r="A27">
        <v>10004008</v>
      </c>
      <c r="B27" t="s">
        <v>6612</v>
      </c>
      <c r="C27" t="s">
        <v>6613</v>
      </c>
      <c r="D27">
        <v>1</v>
      </c>
    </row>
    <row r="28" spans="1:4">
      <c r="A28">
        <v>10004009</v>
      </c>
      <c r="B28" t="s">
        <v>6614</v>
      </c>
      <c r="C28" t="s">
        <v>6615</v>
      </c>
      <c r="D28">
        <v>1</v>
      </c>
    </row>
    <row r="29" spans="1:4">
      <c r="A29">
        <v>10004010</v>
      </c>
      <c r="B29" t="s">
        <v>6616</v>
      </c>
      <c r="C29" t="s">
        <v>6617</v>
      </c>
      <c r="D29">
        <v>1</v>
      </c>
    </row>
    <row r="30" spans="1:4">
      <c r="A30">
        <v>10004011</v>
      </c>
      <c r="B30" t="s">
        <v>6618</v>
      </c>
      <c r="C30" t="s">
        <v>6619</v>
      </c>
      <c r="D30">
        <v>1</v>
      </c>
    </row>
    <row r="31" spans="1:4">
      <c r="A31">
        <v>10004012</v>
      </c>
      <c r="B31" t="s">
        <v>6620</v>
      </c>
      <c r="C31" t="s">
        <v>6621</v>
      </c>
      <c r="D31">
        <v>1</v>
      </c>
    </row>
    <row r="32" spans="1:4">
      <c r="A32">
        <v>10004013</v>
      </c>
      <c r="B32" t="s">
        <v>6622</v>
      </c>
      <c r="C32" t="s">
        <v>6623</v>
      </c>
      <c r="D32">
        <v>1</v>
      </c>
    </row>
    <row r="33" spans="1:4">
      <c r="A33">
        <v>11001001</v>
      </c>
      <c r="B33" t="s">
        <v>6624</v>
      </c>
      <c r="C33" t="s">
        <v>6625</v>
      </c>
      <c r="D33">
        <v>6</v>
      </c>
    </row>
    <row r="34" spans="1:4">
      <c r="A34">
        <v>11001002</v>
      </c>
      <c r="B34" t="s">
        <v>6626</v>
      </c>
      <c r="C34" t="s">
        <v>6625</v>
      </c>
      <c r="D34">
        <v>4</v>
      </c>
    </row>
    <row r="35" spans="1:4">
      <c r="A35">
        <v>11001003</v>
      </c>
      <c r="B35" t="s">
        <v>6627</v>
      </c>
      <c r="C35" t="s">
        <v>6628</v>
      </c>
      <c r="D35">
        <v>5</v>
      </c>
    </row>
    <row r="36" spans="1:4">
      <c r="A36">
        <v>11001006</v>
      </c>
      <c r="B36" t="s">
        <v>6629</v>
      </c>
      <c r="C36" t="s">
        <v>6630</v>
      </c>
      <c r="D36">
        <v>12</v>
      </c>
    </row>
    <row r="37" spans="1:4">
      <c r="A37">
        <v>11001007</v>
      </c>
      <c r="B37" t="s">
        <v>6631</v>
      </c>
      <c r="C37" t="s">
        <v>6632</v>
      </c>
      <c r="D37">
        <v>5</v>
      </c>
    </row>
    <row r="38" spans="1:4">
      <c r="A38">
        <v>11001008</v>
      </c>
      <c r="B38" t="s">
        <v>6633</v>
      </c>
      <c r="C38" t="s">
        <v>6634</v>
      </c>
      <c r="D38">
        <v>8</v>
      </c>
    </row>
    <row r="39" spans="1:4">
      <c r="A39">
        <v>11001009</v>
      </c>
      <c r="B39" t="s">
        <v>6635</v>
      </c>
      <c r="C39" t="s">
        <v>6587</v>
      </c>
      <c r="D39">
        <v>9</v>
      </c>
    </row>
    <row r="40" spans="1:4">
      <c r="A40">
        <v>11002001</v>
      </c>
      <c r="B40" t="s">
        <v>6636</v>
      </c>
      <c r="C40" t="s">
        <v>6637</v>
      </c>
      <c r="D40">
        <v>1</v>
      </c>
    </row>
    <row r="41" spans="1:4">
      <c r="A41">
        <v>11003001</v>
      </c>
      <c r="B41" t="s">
        <v>6638</v>
      </c>
      <c r="C41" t="s">
        <v>6587</v>
      </c>
      <c r="D41">
        <v>6</v>
      </c>
    </row>
    <row r="42" spans="1:4">
      <c r="A42">
        <v>11004001</v>
      </c>
      <c r="B42" t="s">
        <v>6639</v>
      </c>
      <c r="C42" t="s">
        <v>6640</v>
      </c>
      <c r="D42">
        <v>4</v>
      </c>
    </row>
    <row r="43" spans="1:4">
      <c r="A43">
        <v>11004002</v>
      </c>
      <c r="B43" t="s">
        <v>6641</v>
      </c>
      <c r="C43" t="s">
        <v>6587</v>
      </c>
      <c r="D43">
        <v>0</v>
      </c>
    </row>
    <row r="44" spans="1:4">
      <c r="A44">
        <v>11004002</v>
      </c>
      <c r="B44" t="s">
        <v>6641</v>
      </c>
      <c r="C44" t="s">
        <v>6587</v>
      </c>
      <c r="D44">
        <v>1</v>
      </c>
    </row>
    <row r="45" spans="1:4">
      <c r="A45">
        <v>11004003</v>
      </c>
      <c r="B45" t="s">
        <v>6642</v>
      </c>
      <c r="C45" t="s">
        <v>6643</v>
      </c>
      <c r="D45">
        <v>1</v>
      </c>
    </row>
    <row r="46" spans="1:4">
      <c r="A46">
        <v>11005001</v>
      </c>
      <c r="B46" t="s">
        <v>6644</v>
      </c>
      <c r="C46" t="s">
        <v>6587</v>
      </c>
      <c r="D46">
        <v>9</v>
      </c>
    </row>
    <row r="47" spans="1:4">
      <c r="A47">
        <v>11005002</v>
      </c>
      <c r="B47" t="s">
        <v>6645</v>
      </c>
      <c r="C47" t="s">
        <v>6587</v>
      </c>
      <c r="D47">
        <v>4</v>
      </c>
    </row>
    <row r="48" spans="1:4">
      <c r="A48">
        <v>11006001</v>
      </c>
      <c r="B48" t="s">
        <v>6646</v>
      </c>
      <c r="C48" t="s">
        <v>6587</v>
      </c>
      <c r="D48">
        <v>4</v>
      </c>
    </row>
    <row r="49" spans="1:4">
      <c r="A49">
        <v>11006002</v>
      </c>
      <c r="B49" t="s">
        <v>6647</v>
      </c>
      <c r="C49" t="s">
        <v>6587</v>
      </c>
      <c r="D49">
        <v>1</v>
      </c>
    </row>
    <row r="50" spans="1:4">
      <c r="A50">
        <v>11006003</v>
      </c>
      <c r="B50" t="s">
        <v>6648</v>
      </c>
      <c r="C50" t="s">
        <v>6587</v>
      </c>
      <c r="D50">
        <v>2</v>
      </c>
    </row>
    <row r="51" spans="1:4">
      <c r="A51">
        <v>11006004</v>
      </c>
      <c r="B51" t="s">
        <v>6649</v>
      </c>
      <c r="C51" t="s">
        <v>6587</v>
      </c>
      <c r="D51">
        <v>3</v>
      </c>
    </row>
    <row r="52" spans="1:4">
      <c r="A52">
        <v>11006006</v>
      </c>
      <c r="B52" t="s">
        <v>6650</v>
      </c>
      <c r="C52" t="s">
        <v>6651</v>
      </c>
      <c r="D52">
        <v>3</v>
      </c>
    </row>
    <row r="53" spans="1:4">
      <c r="A53">
        <v>11006008</v>
      </c>
      <c r="B53" t="s">
        <v>6652</v>
      </c>
      <c r="C53" t="s">
        <v>6587</v>
      </c>
      <c r="D53">
        <v>12</v>
      </c>
    </row>
    <row r="54" spans="1:4">
      <c r="A54">
        <v>11006009</v>
      </c>
      <c r="B54" t="s">
        <v>6653</v>
      </c>
      <c r="C54" t="s">
        <v>6654</v>
      </c>
      <c r="D54">
        <v>24</v>
      </c>
    </row>
    <row r="55" spans="1:4">
      <c r="A55">
        <v>11006011</v>
      </c>
      <c r="B55" t="s">
        <v>6655</v>
      </c>
      <c r="C55" t="s">
        <v>6587</v>
      </c>
      <c r="D55">
        <v>3</v>
      </c>
    </row>
    <row r="56" spans="1:4">
      <c r="A56">
        <v>11007001</v>
      </c>
      <c r="B56" t="s">
        <v>6656</v>
      </c>
      <c r="C56" t="s">
        <v>6587</v>
      </c>
      <c r="D56">
        <v>1</v>
      </c>
    </row>
    <row r="57" spans="1:4">
      <c r="A57">
        <v>11007002</v>
      </c>
      <c r="B57" t="s">
        <v>6657</v>
      </c>
      <c r="C57" t="s">
        <v>6587</v>
      </c>
      <c r="D57">
        <v>4</v>
      </c>
    </row>
    <row r="58" spans="1:4">
      <c r="A58">
        <v>11007003</v>
      </c>
      <c r="B58" t="s">
        <v>6658</v>
      </c>
      <c r="C58" t="s">
        <v>6659</v>
      </c>
      <c r="D58">
        <v>4</v>
      </c>
    </row>
    <row r="59" spans="1:4">
      <c r="A59">
        <v>11007005</v>
      </c>
      <c r="B59" t="s">
        <v>6660</v>
      </c>
      <c r="C59" t="s">
        <v>5629</v>
      </c>
      <c r="D59">
        <v>2</v>
      </c>
    </row>
    <row r="60" spans="1:4">
      <c r="A60">
        <v>11007007</v>
      </c>
      <c r="B60" t="s">
        <v>6661</v>
      </c>
      <c r="C60" t="s">
        <v>6662</v>
      </c>
      <c r="D60">
        <v>5</v>
      </c>
    </row>
    <row r="61" spans="1:4">
      <c r="A61">
        <v>12001007</v>
      </c>
      <c r="B61" t="s">
        <v>6663</v>
      </c>
      <c r="C61" t="s">
        <v>6664</v>
      </c>
      <c r="D61">
        <v>14</v>
      </c>
    </row>
    <row r="62" spans="1:4">
      <c r="A62">
        <v>12001008</v>
      </c>
      <c r="B62" t="s">
        <v>6665</v>
      </c>
      <c r="C62" t="s">
        <v>6666</v>
      </c>
      <c r="D62">
        <v>14</v>
      </c>
    </row>
    <row r="63" spans="1:4">
      <c r="A63">
        <v>12001009</v>
      </c>
      <c r="B63" t="s">
        <v>6667</v>
      </c>
      <c r="C63" t="s">
        <v>6668</v>
      </c>
      <c r="D63">
        <v>14</v>
      </c>
    </row>
    <row r="64" spans="1:4">
      <c r="A64">
        <v>12001010</v>
      </c>
      <c r="B64" t="s">
        <v>6669</v>
      </c>
      <c r="C64" t="s">
        <v>6670</v>
      </c>
      <c r="D64">
        <v>12</v>
      </c>
    </row>
    <row r="65" spans="1:4">
      <c r="A65">
        <v>12001011</v>
      </c>
      <c r="B65" t="s">
        <v>6671</v>
      </c>
      <c r="C65" t="s">
        <v>6672</v>
      </c>
      <c r="D65">
        <v>8</v>
      </c>
    </row>
    <row r="66" spans="1:4">
      <c r="A66">
        <v>12001012</v>
      </c>
      <c r="B66" t="s">
        <v>6673</v>
      </c>
      <c r="C66" t="s">
        <v>6674</v>
      </c>
      <c r="D66">
        <v>4</v>
      </c>
    </row>
    <row r="67" spans="1:4">
      <c r="A67">
        <v>12001013</v>
      </c>
      <c r="B67" t="s">
        <v>6675</v>
      </c>
      <c r="C67" t="s">
        <v>6676</v>
      </c>
      <c r="D67">
        <v>0</v>
      </c>
    </row>
    <row r="68" spans="1:4">
      <c r="A68">
        <v>12001014</v>
      </c>
      <c r="B68" t="s">
        <v>6677</v>
      </c>
      <c r="C68" t="s">
        <v>6678</v>
      </c>
      <c r="D68">
        <v>7</v>
      </c>
    </row>
    <row r="69" spans="1:4">
      <c r="A69">
        <v>12001015</v>
      </c>
      <c r="B69" t="s">
        <v>6675</v>
      </c>
      <c r="C69" t="s">
        <v>6679</v>
      </c>
      <c r="D69">
        <v>0</v>
      </c>
    </row>
    <row r="70" spans="1:4">
      <c r="A70">
        <v>12001016</v>
      </c>
      <c r="B70" t="s">
        <v>6677</v>
      </c>
      <c r="C70" t="s">
        <v>6680</v>
      </c>
      <c r="D70">
        <v>3</v>
      </c>
    </row>
    <row r="71" spans="1:4">
      <c r="A71">
        <v>12001017</v>
      </c>
      <c r="B71" t="s">
        <v>6681</v>
      </c>
      <c r="C71" t="s">
        <v>6682</v>
      </c>
      <c r="D71">
        <v>0</v>
      </c>
    </row>
    <row r="72" spans="1:4">
      <c r="A72">
        <v>12001018</v>
      </c>
      <c r="B72" t="s">
        <v>6683</v>
      </c>
      <c r="C72" t="s">
        <v>6684</v>
      </c>
      <c r="D72">
        <v>3</v>
      </c>
    </row>
    <row r="73" spans="1:4">
      <c r="A73">
        <v>12001019</v>
      </c>
      <c r="B73" t="s">
        <v>6685</v>
      </c>
      <c r="C73" t="s">
        <v>6686</v>
      </c>
      <c r="D73">
        <v>2</v>
      </c>
    </row>
    <row r="74" spans="1:4">
      <c r="A74">
        <v>12001029</v>
      </c>
      <c r="B74" t="s">
        <v>6687</v>
      </c>
      <c r="C74" t="s">
        <v>6688</v>
      </c>
      <c r="D74">
        <v>10</v>
      </c>
    </row>
    <row r="75" spans="1:4">
      <c r="A75">
        <v>12001032</v>
      </c>
      <c r="B75" t="s">
        <v>6689</v>
      </c>
      <c r="C75" t="s">
        <v>6690</v>
      </c>
      <c r="D75">
        <v>10</v>
      </c>
    </row>
    <row r="76" spans="1:4">
      <c r="A76">
        <v>12001034</v>
      </c>
      <c r="B76" t="s">
        <v>6691</v>
      </c>
      <c r="C76" t="s">
        <v>6692</v>
      </c>
      <c r="D76">
        <v>15</v>
      </c>
    </row>
    <row r="77" spans="1:4">
      <c r="A77">
        <v>12001035</v>
      </c>
      <c r="B77" t="s">
        <v>6693</v>
      </c>
      <c r="C77" t="s">
        <v>6694</v>
      </c>
      <c r="D77">
        <v>0</v>
      </c>
    </row>
    <row r="78" spans="1:4">
      <c r="A78">
        <v>12001036</v>
      </c>
      <c r="B78" t="s">
        <v>6695</v>
      </c>
      <c r="C78" t="s">
        <v>6696</v>
      </c>
      <c r="D78">
        <v>0</v>
      </c>
    </row>
    <row r="79" spans="1:4">
      <c r="A79">
        <v>12002001</v>
      </c>
      <c r="B79" t="s">
        <v>6697</v>
      </c>
      <c r="C79" t="s">
        <v>6698</v>
      </c>
      <c r="D79">
        <v>10</v>
      </c>
    </row>
    <row r="80" spans="1:4">
      <c r="A80">
        <v>12002002</v>
      </c>
      <c r="B80" t="s">
        <v>6699</v>
      </c>
      <c r="C80" t="s">
        <v>6700</v>
      </c>
      <c r="D80">
        <v>13</v>
      </c>
    </row>
    <row r="81" spans="1:4">
      <c r="A81">
        <v>12002012</v>
      </c>
      <c r="B81" t="s">
        <v>6701</v>
      </c>
      <c r="C81" t="s">
        <v>6702</v>
      </c>
      <c r="D81">
        <v>4</v>
      </c>
    </row>
    <row r="82" spans="1:4">
      <c r="A82">
        <v>12002031</v>
      </c>
      <c r="B82" t="s">
        <v>6703</v>
      </c>
      <c r="C82" t="s">
        <v>6704</v>
      </c>
      <c r="D82">
        <v>2</v>
      </c>
    </row>
    <row r="83" spans="1:4">
      <c r="A83">
        <v>12002032</v>
      </c>
      <c r="B83" t="s">
        <v>6703</v>
      </c>
      <c r="C83" t="s">
        <v>6705</v>
      </c>
      <c r="D83">
        <v>11</v>
      </c>
    </row>
    <row r="84" spans="1:4">
      <c r="A84">
        <v>12002033</v>
      </c>
      <c r="B84" t="s">
        <v>6706</v>
      </c>
      <c r="C84" t="s">
        <v>6707</v>
      </c>
      <c r="D84">
        <v>8</v>
      </c>
    </row>
    <row r="85" spans="1:4">
      <c r="A85">
        <v>12002034</v>
      </c>
      <c r="B85" t="s">
        <v>6708</v>
      </c>
      <c r="C85" t="s">
        <v>6709</v>
      </c>
      <c r="D85">
        <v>5</v>
      </c>
    </row>
    <row r="86" spans="1:4">
      <c r="A86">
        <v>12002035</v>
      </c>
      <c r="B86" t="s">
        <v>6710</v>
      </c>
      <c r="C86" t="s">
        <v>6711</v>
      </c>
      <c r="D86">
        <v>4</v>
      </c>
    </row>
    <row r="87" spans="1:4">
      <c r="A87">
        <v>12002038</v>
      </c>
      <c r="B87" t="s">
        <v>6712</v>
      </c>
      <c r="C87" t="s">
        <v>6713</v>
      </c>
      <c r="D87">
        <v>2</v>
      </c>
    </row>
    <row r="88" spans="1:4">
      <c r="A88">
        <v>12002039</v>
      </c>
      <c r="B88" t="s">
        <v>6714</v>
      </c>
      <c r="C88" t="s">
        <v>6715</v>
      </c>
      <c r="D88">
        <v>2</v>
      </c>
    </row>
    <row r="89" spans="1:4">
      <c r="A89">
        <v>12002043</v>
      </c>
      <c r="B89" t="s">
        <v>6716</v>
      </c>
      <c r="C89" t="s">
        <v>6717</v>
      </c>
      <c r="D89">
        <v>4</v>
      </c>
    </row>
    <row r="90" spans="1:4">
      <c r="A90">
        <v>12002044</v>
      </c>
      <c r="B90" t="s">
        <v>6718</v>
      </c>
      <c r="C90" t="s">
        <v>6719</v>
      </c>
      <c r="D90">
        <v>0</v>
      </c>
    </row>
    <row r="91" spans="1:4">
      <c r="A91">
        <v>12002044</v>
      </c>
      <c r="B91" t="s">
        <v>6718</v>
      </c>
      <c r="C91" t="s">
        <v>6719</v>
      </c>
      <c r="D91">
        <v>1</v>
      </c>
    </row>
    <row r="92" spans="1:4">
      <c r="A92">
        <v>12002045</v>
      </c>
      <c r="B92" t="s">
        <v>6720</v>
      </c>
      <c r="C92" t="s">
        <v>6721</v>
      </c>
      <c r="D92">
        <v>2</v>
      </c>
    </row>
    <row r="93" spans="1:4">
      <c r="A93">
        <v>12002046</v>
      </c>
      <c r="B93" t="s">
        <v>6722</v>
      </c>
      <c r="C93" t="s">
        <v>6723</v>
      </c>
      <c r="D93">
        <v>3</v>
      </c>
    </row>
    <row r="94" spans="1:4">
      <c r="A94">
        <v>12002047</v>
      </c>
      <c r="B94" t="s">
        <v>6724</v>
      </c>
      <c r="C94" t="s">
        <v>6725</v>
      </c>
      <c r="D94">
        <v>4</v>
      </c>
    </row>
    <row r="95" spans="1:4">
      <c r="A95">
        <v>12002049</v>
      </c>
      <c r="B95" t="s">
        <v>6726</v>
      </c>
      <c r="C95" t="s">
        <v>6727</v>
      </c>
      <c r="D95">
        <v>2</v>
      </c>
    </row>
    <row r="96" spans="1:4">
      <c r="A96">
        <v>12002050</v>
      </c>
      <c r="B96" t="s">
        <v>6728</v>
      </c>
      <c r="C96" t="s">
        <v>6729</v>
      </c>
      <c r="D96">
        <v>17</v>
      </c>
    </row>
    <row r="97" spans="1:4">
      <c r="A97">
        <v>12002051</v>
      </c>
      <c r="B97" t="s">
        <v>6730</v>
      </c>
      <c r="C97" t="s">
        <v>6731</v>
      </c>
      <c r="D97">
        <v>4</v>
      </c>
    </row>
    <row r="98" spans="1:4">
      <c r="A98">
        <v>12002052</v>
      </c>
      <c r="B98" t="s">
        <v>6732</v>
      </c>
      <c r="C98" t="s">
        <v>6733</v>
      </c>
      <c r="D98">
        <v>0</v>
      </c>
    </row>
    <row r="99" spans="1:4">
      <c r="A99">
        <v>12002053</v>
      </c>
      <c r="B99" t="s">
        <v>6732</v>
      </c>
      <c r="C99" t="s">
        <v>6734</v>
      </c>
      <c r="D99">
        <v>22</v>
      </c>
    </row>
    <row r="100" spans="1:4">
      <c r="A100">
        <v>12002054</v>
      </c>
      <c r="B100" t="s">
        <v>6732</v>
      </c>
      <c r="C100" t="s">
        <v>6735</v>
      </c>
      <c r="D100">
        <v>2</v>
      </c>
    </row>
    <row r="101" spans="1:4">
      <c r="A101">
        <v>12002059</v>
      </c>
      <c r="B101" t="s">
        <v>6736</v>
      </c>
      <c r="C101" t="s">
        <v>6737</v>
      </c>
      <c r="D101">
        <v>2</v>
      </c>
    </row>
    <row r="102" spans="1:4">
      <c r="A102">
        <v>12002061</v>
      </c>
      <c r="B102" t="s">
        <v>6736</v>
      </c>
      <c r="C102" t="s">
        <v>6738</v>
      </c>
      <c r="D102">
        <v>0</v>
      </c>
    </row>
    <row r="103" spans="1:4">
      <c r="A103">
        <v>12002063</v>
      </c>
      <c r="B103" t="s">
        <v>6739</v>
      </c>
      <c r="C103" t="s">
        <v>6740</v>
      </c>
      <c r="D103">
        <v>1</v>
      </c>
    </row>
    <row r="104" spans="1:4">
      <c r="A104">
        <v>12002064</v>
      </c>
      <c r="B104" t="s">
        <v>6741</v>
      </c>
      <c r="C104" t="s">
        <v>6742</v>
      </c>
      <c r="D104">
        <v>1</v>
      </c>
    </row>
    <row r="105" spans="1:4">
      <c r="A105">
        <v>12002065</v>
      </c>
      <c r="B105" t="s">
        <v>6743</v>
      </c>
      <c r="C105" t="s">
        <v>6744</v>
      </c>
      <c r="D105">
        <v>4</v>
      </c>
    </row>
    <row r="106" spans="1:4">
      <c r="A106">
        <v>12002066</v>
      </c>
      <c r="B106" t="s">
        <v>6743</v>
      </c>
      <c r="C106" t="s">
        <v>6745</v>
      </c>
      <c r="D106">
        <v>2</v>
      </c>
    </row>
    <row r="107" spans="1:4">
      <c r="A107">
        <v>12002067</v>
      </c>
      <c r="B107" t="s">
        <v>6746</v>
      </c>
      <c r="C107" t="s">
        <v>6747</v>
      </c>
      <c r="D107">
        <v>3</v>
      </c>
    </row>
    <row r="108" spans="1:4">
      <c r="A108">
        <v>12002068</v>
      </c>
      <c r="B108" t="s">
        <v>6748</v>
      </c>
      <c r="C108" t="s">
        <v>6749</v>
      </c>
      <c r="D108">
        <v>2</v>
      </c>
    </row>
    <row r="109" spans="1:4">
      <c r="A109">
        <v>12002070</v>
      </c>
      <c r="B109" t="s">
        <v>6750</v>
      </c>
      <c r="C109" t="s">
        <v>6751</v>
      </c>
      <c r="D109">
        <v>30</v>
      </c>
    </row>
    <row r="110" spans="1:4">
      <c r="A110">
        <v>12002071</v>
      </c>
      <c r="B110" t="s">
        <v>6743</v>
      </c>
      <c r="C110" t="s">
        <v>6752</v>
      </c>
      <c r="D110">
        <v>16</v>
      </c>
    </row>
    <row r="111" spans="1:4">
      <c r="A111">
        <v>12002073</v>
      </c>
      <c r="B111" t="s">
        <v>6746</v>
      </c>
      <c r="C111" t="s">
        <v>6753</v>
      </c>
      <c r="D111">
        <v>10</v>
      </c>
    </row>
    <row r="112" spans="1:4">
      <c r="A112">
        <v>12002074</v>
      </c>
      <c r="B112" t="s">
        <v>6748</v>
      </c>
      <c r="C112" t="s">
        <v>6754</v>
      </c>
      <c r="D112">
        <v>6</v>
      </c>
    </row>
    <row r="113" spans="1:4">
      <c r="A113">
        <v>12002082</v>
      </c>
      <c r="B113" t="s">
        <v>6755</v>
      </c>
      <c r="C113" t="s">
        <v>6756</v>
      </c>
      <c r="D113">
        <v>1</v>
      </c>
    </row>
    <row r="114" spans="1:4">
      <c r="A114">
        <v>12002093</v>
      </c>
      <c r="B114" t="s">
        <v>6757</v>
      </c>
      <c r="C114" t="s">
        <v>6758</v>
      </c>
      <c r="D114">
        <v>3</v>
      </c>
    </row>
    <row r="115" spans="1:4">
      <c r="A115">
        <v>12002094</v>
      </c>
      <c r="B115" t="s">
        <v>6757</v>
      </c>
      <c r="C115" t="s">
        <v>6759</v>
      </c>
      <c r="D115">
        <v>0</v>
      </c>
    </row>
    <row r="116" spans="1:4">
      <c r="A116">
        <v>12002099</v>
      </c>
      <c r="B116" t="s">
        <v>6760</v>
      </c>
      <c r="C116" t="s">
        <v>6761</v>
      </c>
      <c r="D116">
        <v>11</v>
      </c>
    </row>
    <row r="117" spans="1:4">
      <c r="A117">
        <v>12002100</v>
      </c>
      <c r="B117" t="s">
        <v>6762</v>
      </c>
      <c r="C117" t="s">
        <v>6763</v>
      </c>
      <c r="D117">
        <v>17</v>
      </c>
    </row>
    <row r="118" spans="1:4">
      <c r="A118">
        <v>12002101</v>
      </c>
      <c r="B118" t="s">
        <v>6762</v>
      </c>
      <c r="C118" t="s">
        <v>6764</v>
      </c>
      <c r="D118">
        <v>16</v>
      </c>
    </row>
    <row r="119" spans="1:4">
      <c r="A119">
        <v>12002106</v>
      </c>
      <c r="B119" t="s">
        <v>6765</v>
      </c>
      <c r="C119" t="s">
        <v>6766</v>
      </c>
      <c r="D119">
        <v>4</v>
      </c>
    </row>
    <row r="120" spans="1:4">
      <c r="A120">
        <v>12002113</v>
      </c>
      <c r="B120" t="s">
        <v>6767</v>
      </c>
      <c r="C120" t="s">
        <v>6768</v>
      </c>
      <c r="D120">
        <v>1</v>
      </c>
    </row>
    <row r="121" spans="1:4">
      <c r="A121">
        <v>12002118</v>
      </c>
      <c r="B121" t="s">
        <v>6769</v>
      </c>
      <c r="C121" t="s">
        <v>6770</v>
      </c>
      <c r="D121">
        <v>54</v>
      </c>
    </row>
    <row r="122" spans="1:4">
      <c r="A122">
        <v>12002119</v>
      </c>
      <c r="B122" t="s">
        <v>6771</v>
      </c>
      <c r="C122" t="s">
        <v>6772</v>
      </c>
      <c r="D122">
        <v>43</v>
      </c>
    </row>
    <row r="123" spans="1:4">
      <c r="A123">
        <v>12002121</v>
      </c>
      <c r="B123" t="s">
        <v>6769</v>
      </c>
      <c r="C123" t="s">
        <v>6773</v>
      </c>
      <c r="D123">
        <v>43</v>
      </c>
    </row>
    <row r="124" spans="1:4">
      <c r="A124">
        <v>12002122</v>
      </c>
      <c r="B124" t="s">
        <v>6771</v>
      </c>
      <c r="C124" t="s">
        <v>6774</v>
      </c>
      <c r="D124">
        <v>28</v>
      </c>
    </row>
    <row r="125" spans="1:4">
      <c r="A125">
        <v>12002124</v>
      </c>
      <c r="B125" t="s">
        <v>6769</v>
      </c>
      <c r="C125" t="s">
        <v>6775</v>
      </c>
      <c r="D125">
        <v>64</v>
      </c>
    </row>
    <row r="126" spans="1:4">
      <c r="A126">
        <v>12002126</v>
      </c>
      <c r="B126" t="s">
        <v>6771</v>
      </c>
      <c r="C126" t="s">
        <v>6776</v>
      </c>
      <c r="D126">
        <v>26</v>
      </c>
    </row>
    <row r="127" spans="1:4">
      <c r="A127">
        <v>12002129</v>
      </c>
      <c r="B127" t="s">
        <v>6769</v>
      </c>
      <c r="C127" t="s">
        <v>6777</v>
      </c>
      <c r="D127">
        <v>28</v>
      </c>
    </row>
    <row r="128" spans="1:4">
      <c r="A128">
        <v>12002132</v>
      </c>
      <c r="B128" t="s">
        <v>6778</v>
      </c>
      <c r="C128" t="s">
        <v>6779</v>
      </c>
      <c r="D128">
        <v>6</v>
      </c>
    </row>
    <row r="129" spans="1:4">
      <c r="A129">
        <v>12002134</v>
      </c>
      <c r="B129" t="s">
        <v>6780</v>
      </c>
      <c r="C129" t="s">
        <v>6781</v>
      </c>
      <c r="D129">
        <v>5</v>
      </c>
    </row>
    <row r="130" spans="1:4">
      <c r="A130">
        <v>12002135</v>
      </c>
      <c r="B130" t="s">
        <v>6782</v>
      </c>
      <c r="C130" t="s">
        <v>6783</v>
      </c>
      <c r="D130">
        <v>2</v>
      </c>
    </row>
    <row r="131" spans="1:4">
      <c r="A131">
        <v>12002137</v>
      </c>
      <c r="B131" t="s">
        <v>6784</v>
      </c>
      <c r="C131" t="s">
        <v>6785</v>
      </c>
      <c r="D131">
        <v>0</v>
      </c>
    </row>
    <row r="132" spans="1:4">
      <c r="A132">
        <v>12002138</v>
      </c>
      <c r="B132" t="s">
        <v>6786</v>
      </c>
      <c r="C132" t="s">
        <v>6787</v>
      </c>
      <c r="D132">
        <v>1</v>
      </c>
    </row>
    <row r="133" spans="1:4">
      <c r="A133">
        <v>12002140</v>
      </c>
      <c r="B133" t="s">
        <v>6788</v>
      </c>
      <c r="C133" t="s">
        <v>6789</v>
      </c>
      <c r="D133">
        <v>2</v>
      </c>
    </row>
    <row r="134" spans="1:4">
      <c r="A134">
        <v>12002142</v>
      </c>
      <c r="B134" t="s">
        <v>6790</v>
      </c>
      <c r="C134" t="s">
        <v>6791</v>
      </c>
      <c r="D134">
        <v>48</v>
      </c>
    </row>
    <row r="135" spans="1:4">
      <c r="A135">
        <v>12002153</v>
      </c>
      <c r="B135" t="s">
        <v>6792</v>
      </c>
      <c r="C135" t="s">
        <v>6793</v>
      </c>
      <c r="D135">
        <v>2</v>
      </c>
    </row>
    <row r="136" spans="1:4">
      <c r="A136">
        <v>12002154</v>
      </c>
      <c r="B136" t="s">
        <v>6792</v>
      </c>
      <c r="C136" t="s">
        <v>6794</v>
      </c>
      <c r="D136">
        <v>2</v>
      </c>
    </row>
    <row r="137" spans="1:4">
      <c r="A137">
        <v>12002156</v>
      </c>
      <c r="B137" t="s">
        <v>6792</v>
      </c>
      <c r="C137" t="s">
        <v>6795</v>
      </c>
      <c r="D137">
        <v>2</v>
      </c>
    </row>
    <row r="138" spans="1:4">
      <c r="A138">
        <v>12002157</v>
      </c>
      <c r="B138" t="s">
        <v>6792</v>
      </c>
      <c r="C138" t="s">
        <v>6796</v>
      </c>
      <c r="D138">
        <v>2</v>
      </c>
    </row>
    <row r="139" spans="1:4">
      <c r="A139">
        <v>12002162</v>
      </c>
      <c r="B139" t="s">
        <v>6797</v>
      </c>
      <c r="C139" t="s">
        <v>6798</v>
      </c>
      <c r="D139">
        <v>9</v>
      </c>
    </row>
    <row r="140" spans="1:4">
      <c r="A140">
        <v>12002163</v>
      </c>
      <c r="B140" t="s">
        <v>6799</v>
      </c>
      <c r="C140" t="s">
        <v>6798</v>
      </c>
      <c r="D140">
        <v>6</v>
      </c>
    </row>
    <row r="141" spans="1:4">
      <c r="A141">
        <v>12002164</v>
      </c>
      <c r="B141" t="s">
        <v>6800</v>
      </c>
      <c r="C141" t="s">
        <v>6801</v>
      </c>
      <c r="D141">
        <v>3</v>
      </c>
    </row>
    <row r="142" spans="1:4">
      <c r="A142">
        <v>12002167</v>
      </c>
      <c r="B142" t="s">
        <v>6802</v>
      </c>
      <c r="C142" t="s">
        <v>6803</v>
      </c>
      <c r="D142">
        <v>0</v>
      </c>
    </row>
    <row r="143" spans="1:4">
      <c r="A143">
        <v>12002170</v>
      </c>
      <c r="B143" t="s">
        <v>6804</v>
      </c>
      <c r="C143" t="s">
        <v>6805</v>
      </c>
      <c r="D143">
        <v>10</v>
      </c>
    </row>
    <row r="144" spans="1:4">
      <c r="A144">
        <v>12002171</v>
      </c>
      <c r="B144" t="s">
        <v>6806</v>
      </c>
      <c r="C144" t="s">
        <v>6807</v>
      </c>
      <c r="D144">
        <v>8</v>
      </c>
    </row>
    <row r="145" spans="1:4">
      <c r="A145">
        <v>12002172</v>
      </c>
      <c r="B145" t="s">
        <v>6808</v>
      </c>
      <c r="C145" t="s">
        <v>6809</v>
      </c>
      <c r="D145">
        <v>3</v>
      </c>
    </row>
    <row r="146" spans="1:4">
      <c r="A146">
        <v>12002173</v>
      </c>
      <c r="B146" t="s">
        <v>6810</v>
      </c>
      <c r="C146" t="s">
        <v>6811</v>
      </c>
      <c r="D146">
        <v>8</v>
      </c>
    </row>
    <row r="147" spans="1:4">
      <c r="A147">
        <v>12002174</v>
      </c>
      <c r="B147" t="s">
        <v>6812</v>
      </c>
      <c r="C147" t="s">
        <v>6807</v>
      </c>
      <c r="D147">
        <v>15</v>
      </c>
    </row>
    <row r="148" spans="1:4">
      <c r="A148">
        <v>12002176</v>
      </c>
      <c r="B148" t="s">
        <v>6813</v>
      </c>
      <c r="C148" t="s">
        <v>6814</v>
      </c>
      <c r="D148">
        <v>26</v>
      </c>
    </row>
    <row r="149" spans="1:4">
      <c r="A149">
        <v>12002177</v>
      </c>
      <c r="B149" t="s">
        <v>6815</v>
      </c>
      <c r="C149" t="s">
        <v>6816</v>
      </c>
      <c r="D149">
        <v>4</v>
      </c>
    </row>
    <row r="150" spans="1:4">
      <c r="A150">
        <v>12002180</v>
      </c>
      <c r="B150" t="s">
        <v>6817</v>
      </c>
      <c r="C150" t="s">
        <v>6817</v>
      </c>
      <c r="D150">
        <v>23</v>
      </c>
    </row>
    <row r="151" spans="1:4">
      <c r="A151">
        <v>12002182</v>
      </c>
      <c r="B151" t="s">
        <v>6818</v>
      </c>
      <c r="C151" t="s">
        <v>6819</v>
      </c>
      <c r="D151">
        <v>0</v>
      </c>
    </row>
    <row r="152" spans="1:4">
      <c r="A152">
        <v>12002185</v>
      </c>
      <c r="B152" t="s">
        <v>6820</v>
      </c>
      <c r="C152" t="s">
        <v>6821</v>
      </c>
      <c r="D152">
        <v>0</v>
      </c>
    </row>
    <row r="153" spans="1:4">
      <c r="A153">
        <v>12002187</v>
      </c>
      <c r="B153" t="s">
        <v>6822</v>
      </c>
      <c r="C153" t="s">
        <v>6587</v>
      </c>
      <c r="D153">
        <v>1</v>
      </c>
    </row>
    <row r="154" spans="1:4">
      <c r="A154">
        <v>12002188</v>
      </c>
      <c r="B154" t="s">
        <v>6823</v>
      </c>
      <c r="C154" t="s">
        <v>6587</v>
      </c>
      <c r="D154">
        <v>5</v>
      </c>
    </row>
    <row r="155" spans="1:4">
      <c r="A155">
        <v>12002189</v>
      </c>
      <c r="B155" t="s">
        <v>6824</v>
      </c>
      <c r="C155" t="s">
        <v>6587</v>
      </c>
      <c r="D155">
        <v>11</v>
      </c>
    </row>
    <row r="156" spans="1:4">
      <c r="A156">
        <v>12002190</v>
      </c>
      <c r="B156" t="s">
        <v>6825</v>
      </c>
      <c r="C156" t="s">
        <v>6587</v>
      </c>
      <c r="D156">
        <v>1</v>
      </c>
    </row>
    <row r="157" spans="1:4">
      <c r="A157">
        <v>12002191</v>
      </c>
      <c r="B157" t="s">
        <v>6826</v>
      </c>
      <c r="C157" t="s">
        <v>6587</v>
      </c>
      <c r="D157">
        <v>2</v>
      </c>
    </row>
    <row r="158" spans="1:4">
      <c r="A158">
        <v>12002192</v>
      </c>
      <c r="B158" t="s">
        <v>6827</v>
      </c>
      <c r="C158" t="s">
        <v>6587</v>
      </c>
      <c r="D158">
        <v>9</v>
      </c>
    </row>
    <row r="159" spans="1:4">
      <c r="A159">
        <v>12002194</v>
      </c>
      <c r="B159" t="s">
        <v>6828</v>
      </c>
      <c r="C159" t="s">
        <v>6829</v>
      </c>
      <c r="D159">
        <v>1</v>
      </c>
    </row>
    <row r="160" spans="1:4">
      <c r="A160">
        <v>12002195</v>
      </c>
      <c r="B160" t="s">
        <v>6830</v>
      </c>
      <c r="C160" t="s">
        <v>6831</v>
      </c>
      <c r="D160">
        <v>1</v>
      </c>
    </row>
    <row r="161" spans="1:4">
      <c r="A161">
        <v>12002196</v>
      </c>
      <c r="B161" t="s">
        <v>6832</v>
      </c>
      <c r="C161" t="s">
        <v>6833</v>
      </c>
      <c r="D161">
        <v>1</v>
      </c>
    </row>
    <row r="162" spans="1:4">
      <c r="A162">
        <v>12002197</v>
      </c>
      <c r="B162" t="s">
        <v>6834</v>
      </c>
      <c r="C162" t="s">
        <v>6835</v>
      </c>
      <c r="D162">
        <v>2</v>
      </c>
    </row>
    <row r="163" spans="1:4">
      <c r="A163">
        <v>12002198</v>
      </c>
      <c r="B163" t="s">
        <v>6836</v>
      </c>
      <c r="C163" t="s">
        <v>6837</v>
      </c>
      <c r="D163">
        <v>2</v>
      </c>
    </row>
    <row r="164" spans="1:4">
      <c r="A164">
        <v>12002199</v>
      </c>
      <c r="B164" t="s">
        <v>6838</v>
      </c>
      <c r="C164" t="s">
        <v>6839</v>
      </c>
      <c r="D164">
        <v>3</v>
      </c>
    </row>
    <row r="165" spans="1:4">
      <c r="A165">
        <v>12002200</v>
      </c>
      <c r="B165" t="s">
        <v>6840</v>
      </c>
      <c r="C165" t="s">
        <v>6839</v>
      </c>
      <c r="D165">
        <v>8</v>
      </c>
    </row>
    <row r="166" spans="1:4">
      <c r="A166">
        <v>12002201</v>
      </c>
      <c r="B166" t="s">
        <v>6841</v>
      </c>
      <c r="C166" t="s">
        <v>6839</v>
      </c>
      <c r="D166">
        <v>17</v>
      </c>
    </row>
    <row r="167" spans="1:4">
      <c r="A167">
        <v>12002202</v>
      </c>
      <c r="B167" t="s">
        <v>6842</v>
      </c>
      <c r="C167" t="s">
        <v>6587</v>
      </c>
      <c r="D167">
        <v>2</v>
      </c>
    </row>
    <row r="168" spans="1:4">
      <c r="A168">
        <v>12002203</v>
      </c>
      <c r="B168" t="s">
        <v>6843</v>
      </c>
      <c r="C168" t="s">
        <v>6587</v>
      </c>
      <c r="D168">
        <v>0</v>
      </c>
    </row>
    <row r="169" spans="1:4">
      <c r="A169">
        <v>12002204</v>
      </c>
      <c r="B169" t="s">
        <v>6844</v>
      </c>
      <c r="C169" t="s">
        <v>6587</v>
      </c>
      <c r="D169">
        <v>2</v>
      </c>
    </row>
    <row r="170" spans="1:4">
      <c r="A170">
        <v>12002205</v>
      </c>
      <c r="B170" t="s">
        <v>6845</v>
      </c>
      <c r="C170" t="s">
        <v>6587</v>
      </c>
      <c r="D170">
        <v>2</v>
      </c>
    </row>
    <row r="171" spans="1:4">
      <c r="A171">
        <v>12002206</v>
      </c>
      <c r="B171" t="s">
        <v>6846</v>
      </c>
      <c r="C171" t="s">
        <v>6847</v>
      </c>
      <c r="D171">
        <v>2</v>
      </c>
    </row>
    <row r="172" spans="1:4">
      <c r="A172">
        <v>12002207</v>
      </c>
      <c r="B172" t="s">
        <v>6848</v>
      </c>
      <c r="C172" t="s">
        <v>6849</v>
      </c>
      <c r="D172">
        <v>1</v>
      </c>
    </row>
    <row r="173" spans="1:4">
      <c r="A173">
        <v>12002208</v>
      </c>
      <c r="B173" t="s">
        <v>6850</v>
      </c>
      <c r="C173" t="s">
        <v>6849</v>
      </c>
      <c r="D173">
        <v>0</v>
      </c>
    </row>
    <row r="174" spans="1:4">
      <c r="A174">
        <v>12002209</v>
      </c>
      <c r="B174" t="s">
        <v>6850</v>
      </c>
      <c r="C174" t="s">
        <v>6851</v>
      </c>
      <c r="D174">
        <v>0</v>
      </c>
    </row>
    <row r="175" spans="1:4">
      <c r="A175">
        <v>12002210</v>
      </c>
      <c r="B175" t="s">
        <v>6850</v>
      </c>
      <c r="C175" t="s">
        <v>6852</v>
      </c>
      <c r="D175">
        <v>0</v>
      </c>
    </row>
    <row r="176" spans="1:4">
      <c r="A176">
        <v>12002211</v>
      </c>
      <c r="B176" t="s">
        <v>6850</v>
      </c>
      <c r="C176" t="s">
        <v>6853</v>
      </c>
      <c r="D176">
        <v>0</v>
      </c>
    </row>
    <row r="177" spans="1:4">
      <c r="A177">
        <v>12002212</v>
      </c>
      <c r="B177" t="s">
        <v>6854</v>
      </c>
      <c r="C177" t="s">
        <v>6855</v>
      </c>
      <c r="D177">
        <v>12</v>
      </c>
    </row>
    <row r="178" spans="1:4">
      <c r="A178">
        <v>12002213</v>
      </c>
      <c r="B178" t="s">
        <v>6856</v>
      </c>
      <c r="C178" t="s">
        <v>6857</v>
      </c>
      <c r="D178">
        <v>0</v>
      </c>
    </row>
    <row r="179" spans="1:4">
      <c r="A179">
        <v>12002214</v>
      </c>
      <c r="B179" t="s">
        <v>6856</v>
      </c>
      <c r="C179" t="s">
        <v>6858</v>
      </c>
      <c r="D179">
        <v>0</v>
      </c>
    </row>
    <row r="180" spans="1:4">
      <c r="A180">
        <v>12002215</v>
      </c>
      <c r="B180" t="s">
        <v>6859</v>
      </c>
      <c r="C180" t="s">
        <v>6860</v>
      </c>
      <c r="D180">
        <v>16</v>
      </c>
    </row>
    <row r="181" spans="1:4">
      <c r="A181">
        <v>12002216</v>
      </c>
      <c r="B181" t="s">
        <v>6859</v>
      </c>
      <c r="C181" t="s">
        <v>6861</v>
      </c>
      <c r="D181">
        <v>8</v>
      </c>
    </row>
    <row r="182" spans="1:4">
      <c r="A182">
        <v>12003001</v>
      </c>
      <c r="B182" t="s">
        <v>6697</v>
      </c>
      <c r="C182" t="s">
        <v>6862</v>
      </c>
      <c r="D182">
        <v>8</v>
      </c>
    </row>
    <row r="183" spans="1:4">
      <c r="A183">
        <v>12003002</v>
      </c>
      <c r="B183" t="s">
        <v>6706</v>
      </c>
      <c r="C183" t="s">
        <v>6863</v>
      </c>
      <c r="D183">
        <v>8</v>
      </c>
    </row>
    <row r="184" spans="1:4">
      <c r="A184">
        <v>12003007</v>
      </c>
      <c r="B184" t="s">
        <v>6864</v>
      </c>
      <c r="C184" t="s">
        <v>6865</v>
      </c>
      <c r="D184">
        <v>4</v>
      </c>
    </row>
    <row r="185" spans="1:4">
      <c r="A185">
        <v>12003008</v>
      </c>
      <c r="B185" t="s">
        <v>6866</v>
      </c>
      <c r="C185" t="s">
        <v>6867</v>
      </c>
      <c r="D185">
        <v>10</v>
      </c>
    </row>
    <row r="186" spans="1:4">
      <c r="A186">
        <v>12003010</v>
      </c>
      <c r="B186" t="s">
        <v>6868</v>
      </c>
      <c r="C186" t="s">
        <v>6869</v>
      </c>
      <c r="D186">
        <v>8</v>
      </c>
    </row>
    <row r="187" spans="1:4">
      <c r="A187">
        <v>12003012</v>
      </c>
      <c r="B187" t="s">
        <v>6870</v>
      </c>
      <c r="C187" t="s">
        <v>6871</v>
      </c>
      <c r="D187">
        <v>8</v>
      </c>
    </row>
    <row r="188" spans="1:4">
      <c r="A188">
        <v>12003016</v>
      </c>
      <c r="B188" t="s">
        <v>6703</v>
      </c>
      <c r="C188" t="s">
        <v>6872</v>
      </c>
      <c r="D188">
        <v>5</v>
      </c>
    </row>
    <row r="189" spans="1:4">
      <c r="A189">
        <v>12003024</v>
      </c>
      <c r="B189" t="s">
        <v>6873</v>
      </c>
      <c r="C189" t="s">
        <v>6874</v>
      </c>
      <c r="D189">
        <v>0</v>
      </c>
    </row>
    <row r="190" spans="1:4">
      <c r="A190">
        <v>12003029</v>
      </c>
      <c r="B190" t="s">
        <v>6875</v>
      </c>
      <c r="C190" t="s">
        <v>6876</v>
      </c>
      <c r="D190">
        <v>8</v>
      </c>
    </row>
    <row r="191" spans="1:4">
      <c r="A191">
        <v>12003031</v>
      </c>
      <c r="B191" t="s">
        <v>6732</v>
      </c>
      <c r="C191" t="s">
        <v>6877</v>
      </c>
      <c r="D191">
        <v>0</v>
      </c>
    </row>
    <row r="192" spans="1:4">
      <c r="A192">
        <v>12003037</v>
      </c>
      <c r="B192" t="s">
        <v>6878</v>
      </c>
      <c r="C192" t="s">
        <v>6879</v>
      </c>
      <c r="D192">
        <v>1</v>
      </c>
    </row>
    <row r="193" spans="1:4">
      <c r="A193">
        <v>12003043</v>
      </c>
      <c r="B193" t="s">
        <v>6880</v>
      </c>
      <c r="C193" t="s">
        <v>6881</v>
      </c>
      <c r="D193">
        <v>10</v>
      </c>
    </row>
    <row r="194" spans="1:4">
      <c r="A194">
        <v>12003075</v>
      </c>
      <c r="B194" t="s">
        <v>6882</v>
      </c>
      <c r="C194" t="s">
        <v>6883</v>
      </c>
      <c r="D194">
        <v>3</v>
      </c>
    </row>
    <row r="195" spans="1:4">
      <c r="A195">
        <v>12003079</v>
      </c>
      <c r="B195" t="s">
        <v>6884</v>
      </c>
      <c r="C195" t="s">
        <v>6885</v>
      </c>
      <c r="D195">
        <v>1</v>
      </c>
    </row>
    <row r="196" spans="1:4">
      <c r="A196">
        <v>12003080</v>
      </c>
      <c r="B196" t="s">
        <v>6886</v>
      </c>
      <c r="C196" t="s">
        <v>6887</v>
      </c>
      <c r="D196">
        <v>2</v>
      </c>
    </row>
    <row r="197" spans="1:4">
      <c r="A197">
        <v>12003081</v>
      </c>
      <c r="B197" t="s">
        <v>6888</v>
      </c>
      <c r="C197" t="s">
        <v>6889</v>
      </c>
      <c r="D197">
        <v>4</v>
      </c>
    </row>
    <row r="198" spans="1:4">
      <c r="A198">
        <v>12003082</v>
      </c>
      <c r="B198" t="s">
        <v>6890</v>
      </c>
      <c r="C198" t="s">
        <v>6891</v>
      </c>
      <c r="D198">
        <v>4</v>
      </c>
    </row>
    <row r="199" spans="1:4">
      <c r="A199">
        <v>12003088</v>
      </c>
      <c r="B199" t="s">
        <v>6892</v>
      </c>
      <c r="C199" t="s">
        <v>6893</v>
      </c>
      <c r="D199">
        <v>4</v>
      </c>
    </row>
    <row r="200" spans="1:4">
      <c r="A200">
        <v>12003089</v>
      </c>
      <c r="B200" t="s">
        <v>6894</v>
      </c>
      <c r="C200" t="s">
        <v>6895</v>
      </c>
      <c r="D200">
        <v>7</v>
      </c>
    </row>
    <row r="201" spans="1:4">
      <c r="A201">
        <v>12003090</v>
      </c>
      <c r="B201" t="s">
        <v>6896</v>
      </c>
      <c r="C201" t="s">
        <v>6897</v>
      </c>
      <c r="D201">
        <v>4</v>
      </c>
    </row>
    <row r="202" spans="1:4">
      <c r="A202">
        <v>12003091</v>
      </c>
      <c r="B202" t="s">
        <v>6898</v>
      </c>
      <c r="C202" t="s">
        <v>6899</v>
      </c>
      <c r="D202">
        <v>4</v>
      </c>
    </row>
    <row r="203" spans="1:4">
      <c r="A203">
        <v>12003092</v>
      </c>
      <c r="B203" t="s">
        <v>6900</v>
      </c>
      <c r="C203" t="s">
        <v>6901</v>
      </c>
      <c r="D203">
        <v>4</v>
      </c>
    </row>
    <row r="204" spans="1:4">
      <c r="A204">
        <v>12003094</v>
      </c>
      <c r="B204" t="s">
        <v>6892</v>
      </c>
      <c r="C204" t="s">
        <v>6902</v>
      </c>
      <c r="D204">
        <v>1</v>
      </c>
    </row>
    <row r="205" spans="1:4">
      <c r="A205">
        <v>12003095</v>
      </c>
      <c r="B205" t="s">
        <v>6903</v>
      </c>
      <c r="C205" t="s">
        <v>6904</v>
      </c>
      <c r="D205">
        <v>2</v>
      </c>
    </row>
    <row r="206" spans="1:4">
      <c r="A206">
        <v>12003098</v>
      </c>
      <c r="B206" t="s">
        <v>6905</v>
      </c>
      <c r="C206" t="s">
        <v>6906</v>
      </c>
      <c r="D206">
        <v>0</v>
      </c>
    </row>
    <row r="207" spans="1:4">
      <c r="A207">
        <v>12003100</v>
      </c>
      <c r="B207" t="s">
        <v>6907</v>
      </c>
      <c r="C207" t="s">
        <v>6908</v>
      </c>
      <c r="D207">
        <v>100</v>
      </c>
    </row>
    <row r="208" spans="1:4">
      <c r="A208">
        <v>12003105</v>
      </c>
      <c r="B208" t="s">
        <v>6909</v>
      </c>
      <c r="C208" t="s">
        <v>6910</v>
      </c>
      <c r="D208">
        <v>72</v>
      </c>
    </row>
    <row r="209" spans="1:4">
      <c r="A209">
        <v>12003107</v>
      </c>
      <c r="B209" t="s">
        <v>6911</v>
      </c>
      <c r="C209" t="s">
        <v>6912</v>
      </c>
      <c r="D209">
        <v>4</v>
      </c>
    </row>
    <row r="210" spans="1:4">
      <c r="A210">
        <v>12003109</v>
      </c>
      <c r="B210" t="s">
        <v>6913</v>
      </c>
      <c r="C210" t="s">
        <v>6914</v>
      </c>
      <c r="D210">
        <v>2</v>
      </c>
    </row>
    <row r="211" spans="1:4">
      <c r="A211">
        <v>12003110</v>
      </c>
      <c r="B211" t="s">
        <v>6915</v>
      </c>
      <c r="C211" t="s">
        <v>6916</v>
      </c>
      <c r="D211">
        <v>0</v>
      </c>
    </row>
    <row r="212" spans="1:4">
      <c r="A212">
        <v>12003113</v>
      </c>
      <c r="B212" t="s">
        <v>6917</v>
      </c>
      <c r="C212" t="s">
        <v>6918</v>
      </c>
      <c r="D212">
        <v>0</v>
      </c>
    </row>
    <row r="213" spans="1:4">
      <c r="A213">
        <v>12003116</v>
      </c>
      <c r="B213" t="s">
        <v>6919</v>
      </c>
      <c r="C213" t="s">
        <v>6920</v>
      </c>
      <c r="D213">
        <v>10</v>
      </c>
    </row>
    <row r="214" spans="1:4">
      <c r="A214">
        <v>12003117</v>
      </c>
      <c r="B214" t="s">
        <v>6921</v>
      </c>
      <c r="C214" t="s">
        <v>6922</v>
      </c>
      <c r="D214">
        <v>80</v>
      </c>
    </row>
    <row r="215" spans="1:4">
      <c r="A215">
        <v>12003118</v>
      </c>
      <c r="B215" t="s">
        <v>6923</v>
      </c>
      <c r="C215" t="s">
        <v>6924</v>
      </c>
      <c r="D215">
        <v>196</v>
      </c>
    </row>
    <row r="216" spans="1:4">
      <c r="A216">
        <v>12003119</v>
      </c>
      <c r="B216" t="s">
        <v>6925</v>
      </c>
      <c r="C216" t="s">
        <v>6926</v>
      </c>
      <c r="D216">
        <v>5</v>
      </c>
    </row>
    <row r="217" spans="1:4">
      <c r="A217">
        <v>12003120</v>
      </c>
      <c r="B217" t="s">
        <v>6927</v>
      </c>
      <c r="C217" t="s">
        <v>6928</v>
      </c>
      <c r="D217">
        <v>43</v>
      </c>
    </row>
    <row r="218" spans="1:4">
      <c r="A218">
        <v>12003121</v>
      </c>
      <c r="B218" t="s">
        <v>6929</v>
      </c>
      <c r="C218" t="s">
        <v>6930</v>
      </c>
      <c r="D218">
        <v>1</v>
      </c>
    </row>
    <row r="219" spans="1:4">
      <c r="A219">
        <v>12003122</v>
      </c>
      <c r="B219" t="s">
        <v>6931</v>
      </c>
      <c r="C219" t="s">
        <v>6932</v>
      </c>
      <c r="D219">
        <v>4</v>
      </c>
    </row>
    <row r="220" spans="1:4">
      <c r="A220">
        <v>12003123</v>
      </c>
      <c r="B220" t="s">
        <v>6933</v>
      </c>
      <c r="C220" t="s">
        <v>6934</v>
      </c>
      <c r="D220">
        <v>7</v>
      </c>
    </row>
    <row r="221" spans="1:4">
      <c r="A221">
        <v>12003124</v>
      </c>
      <c r="B221" t="s">
        <v>6935</v>
      </c>
      <c r="C221" t="s">
        <v>6936</v>
      </c>
      <c r="D221">
        <v>4</v>
      </c>
    </row>
    <row r="222" spans="1:4">
      <c r="A222">
        <v>12003125</v>
      </c>
      <c r="B222" t="s">
        <v>6937</v>
      </c>
      <c r="C222" t="s">
        <v>6938</v>
      </c>
      <c r="D222">
        <v>4</v>
      </c>
    </row>
    <row r="223" spans="1:4">
      <c r="A223">
        <v>12003126</v>
      </c>
      <c r="B223" t="s">
        <v>6939</v>
      </c>
      <c r="C223" t="s">
        <v>6940</v>
      </c>
      <c r="D223">
        <v>3</v>
      </c>
    </row>
    <row r="224" spans="1:4">
      <c r="A224">
        <v>12003127</v>
      </c>
      <c r="B224" t="s">
        <v>6941</v>
      </c>
      <c r="C224" t="s">
        <v>6942</v>
      </c>
      <c r="D224">
        <v>4</v>
      </c>
    </row>
    <row r="225" spans="1:4">
      <c r="A225">
        <v>12003129</v>
      </c>
      <c r="B225" t="s">
        <v>6848</v>
      </c>
      <c r="C225" t="s">
        <v>6943</v>
      </c>
      <c r="D225">
        <v>1</v>
      </c>
    </row>
    <row r="226" spans="1:4">
      <c r="A226">
        <v>12003130</v>
      </c>
      <c r="B226" t="s">
        <v>6850</v>
      </c>
      <c r="C226" t="s">
        <v>6944</v>
      </c>
      <c r="D226">
        <v>0</v>
      </c>
    </row>
    <row r="227" spans="1:4">
      <c r="A227">
        <v>12003131</v>
      </c>
      <c r="B227" t="s">
        <v>6850</v>
      </c>
      <c r="C227" t="s">
        <v>6945</v>
      </c>
      <c r="D227">
        <v>0</v>
      </c>
    </row>
    <row r="228" spans="1:4">
      <c r="A228">
        <v>12003132</v>
      </c>
      <c r="B228" t="s">
        <v>6946</v>
      </c>
      <c r="C228" t="s">
        <v>6947</v>
      </c>
      <c r="D228">
        <v>0</v>
      </c>
    </row>
    <row r="229" spans="1:4">
      <c r="A229">
        <v>12003133</v>
      </c>
      <c r="B229" t="s">
        <v>6946</v>
      </c>
      <c r="C229" t="s">
        <v>6948</v>
      </c>
      <c r="D229">
        <v>1</v>
      </c>
    </row>
    <row r="230" spans="1:4">
      <c r="A230">
        <v>12003134</v>
      </c>
      <c r="B230" t="s">
        <v>6949</v>
      </c>
      <c r="C230" t="s">
        <v>6587</v>
      </c>
      <c r="D230">
        <v>1</v>
      </c>
    </row>
    <row r="231" spans="1:4">
      <c r="A231">
        <v>12003135</v>
      </c>
      <c r="B231" t="s">
        <v>6950</v>
      </c>
      <c r="C231" t="s">
        <v>6951</v>
      </c>
      <c r="D231">
        <v>0</v>
      </c>
    </row>
    <row r="232" spans="1:4">
      <c r="A232">
        <v>12003137</v>
      </c>
      <c r="B232" t="s">
        <v>6952</v>
      </c>
      <c r="C232" t="s">
        <v>6953</v>
      </c>
      <c r="D232">
        <v>1</v>
      </c>
    </row>
    <row r="233" spans="1:4">
      <c r="A233">
        <v>12004001</v>
      </c>
      <c r="B233" t="s">
        <v>6954</v>
      </c>
      <c r="C233" t="s">
        <v>6955</v>
      </c>
      <c r="D233">
        <v>1</v>
      </c>
    </row>
    <row r="234" spans="1:4">
      <c r="A234">
        <v>12004002</v>
      </c>
      <c r="B234" t="s">
        <v>6954</v>
      </c>
      <c r="C234" t="s">
        <v>6956</v>
      </c>
      <c r="D234">
        <v>1</v>
      </c>
    </row>
    <row r="235" spans="1:4">
      <c r="A235">
        <v>12004003</v>
      </c>
      <c r="B235" t="s">
        <v>6954</v>
      </c>
      <c r="C235" t="s">
        <v>6957</v>
      </c>
      <c r="D235">
        <v>1</v>
      </c>
    </row>
    <row r="236" spans="1:4">
      <c r="A236">
        <v>12004004</v>
      </c>
      <c r="B236" t="s">
        <v>6958</v>
      </c>
      <c r="C236" t="s">
        <v>6959</v>
      </c>
      <c r="D236">
        <v>1</v>
      </c>
    </row>
    <row r="237" spans="1:4">
      <c r="A237">
        <v>12004005</v>
      </c>
      <c r="B237" t="s">
        <v>6960</v>
      </c>
      <c r="C237" t="s">
        <v>6961</v>
      </c>
      <c r="D237">
        <v>1</v>
      </c>
    </row>
    <row r="238" spans="1:4">
      <c r="A238">
        <v>12004006</v>
      </c>
      <c r="B238" t="s">
        <v>6962</v>
      </c>
      <c r="C238" t="s">
        <v>6963</v>
      </c>
      <c r="D238">
        <v>1</v>
      </c>
    </row>
    <row r="239" spans="1:4">
      <c r="A239">
        <v>12004007</v>
      </c>
      <c r="B239" t="s">
        <v>6964</v>
      </c>
      <c r="C239" t="s">
        <v>6965</v>
      </c>
      <c r="D239">
        <v>1</v>
      </c>
    </row>
    <row r="240" spans="1:4">
      <c r="A240">
        <v>12004008</v>
      </c>
      <c r="B240" t="s">
        <v>6966</v>
      </c>
      <c r="C240" t="s">
        <v>6967</v>
      </c>
      <c r="D240">
        <v>2</v>
      </c>
    </row>
    <row r="241" spans="1:4">
      <c r="A241">
        <v>12004009</v>
      </c>
      <c r="B241" t="s">
        <v>6968</v>
      </c>
      <c r="C241" t="s">
        <v>6969</v>
      </c>
      <c r="D241">
        <v>2</v>
      </c>
    </row>
    <row r="242" spans="1:4">
      <c r="A242">
        <v>12004010</v>
      </c>
      <c r="B242" t="s">
        <v>6970</v>
      </c>
      <c r="C242" t="s">
        <v>6971</v>
      </c>
      <c r="D242">
        <v>1</v>
      </c>
    </row>
    <row r="243" spans="1:4">
      <c r="A243">
        <v>12004011</v>
      </c>
      <c r="B243" t="s">
        <v>6972</v>
      </c>
      <c r="C243" t="s">
        <v>6973</v>
      </c>
      <c r="D243">
        <v>2</v>
      </c>
    </row>
    <row r="244" spans="1:4">
      <c r="A244">
        <v>12004013</v>
      </c>
      <c r="B244" t="s">
        <v>6974</v>
      </c>
      <c r="C244" t="s">
        <v>6975</v>
      </c>
      <c r="D244">
        <v>2</v>
      </c>
    </row>
    <row r="245" spans="1:4">
      <c r="A245">
        <v>12004014</v>
      </c>
      <c r="B245" t="s">
        <v>6976</v>
      </c>
      <c r="C245" t="s">
        <v>6975</v>
      </c>
      <c r="D245">
        <v>2</v>
      </c>
    </row>
    <row r="246" spans="1:4">
      <c r="A246">
        <v>12004015</v>
      </c>
      <c r="B246" t="s">
        <v>6977</v>
      </c>
      <c r="C246" t="s">
        <v>6975</v>
      </c>
      <c r="D246">
        <v>0</v>
      </c>
    </row>
    <row r="247" spans="1:4">
      <c r="A247">
        <v>12004016</v>
      </c>
      <c r="B247" t="s">
        <v>6978</v>
      </c>
      <c r="C247" t="s">
        <v>6975</v>
      </c>
      <c r="D247">
        <v>0</v>
      </c>
    </row>
    <row r="248" spans="1:4">
      <c r="A248">
        <v>12004017</v>
      </c>
      <c r="B248" t="s">
        <v>6979</v>
      </c>
      <c r="C248" t="s">
        <v>6980</v>
      </c>
      <c r="D248">
        <v>0</v>
      </c>
    </row>
    <row r="249" spans="1:4">
      <c r="A249">
        <v>12004018</v>
      </c>
      <c r="B249" t="s">
        <v>6981</v>
      </c>
      <c r="C249" t="s">
        <v>6975</v>
      </c>
      <c r="D249">
        <v>3</v>
      </c>
    </row>
    <row r="250" spans="1:4">
      <c r="A250">
        <v>12004019</v>
      </c>
      <c r="B250" t="s">
        <v>6982</v>
      </c>
      <c r="C250" t="s">
        <v>6975</v>
      </c>
      <c r="D250">
        <v>3</v>
      </c>
    </row>
    <row r="251" spans="1:4">
      <c r="A251">
        <v>12004020</v>
      </c>
      <c r="B251" t="s">
        <v>6983</v>
      </c>
      <c r="C251" t="s">
        <v>6984</v>
      </c>
      <c r="D251">
        <v>5</v>
      </c>
    </row>
    <row r="252" spans="1:4">
      <c r="A252">
        <v>12004021</v>
      </c>
      <c r="B252" t="s">
        <v>6985</v>
      </c>
      <c r="C252" t="s">
        <v>6986</v>
      </c>
      <c r="D252">
        <v>8</v>
      </c>
    </row>
    <row r="253" spans="1:4">
      <c r="A253">
        <v>12004023</v>
      </c>
      <c r="B253" t="s">
        <v>6987</v>
      </c>
      <c r="C253" t="s">
        <v>6988</v>
      </c>
      <c r="D253">
        <v>1</v>
      </c>
    </row>
    <row r="254" spans="1:4">
      <c r="A254">
        <v>12004024</v>
      </c>
      <c r="B254" t="s">
        <v>6989</v>
      </c>
      <c r="C254" t="s">
        <v>6990</v>
      </c>
      <c r="D254">
        <v>1</v>
      </c>
    </row>
    <row r="255" spans="1:4">
      <c r="A255">
        <v>12004025</v>
      </c>
      <c r="B255" t="s">
        <v>6991</v>
      </c>
      <c r="C255" t="s">
        <v>6992</v>
      </c>
      <c r="D255">
        <v>0</v>
      </c>
    </row>
    <row r="256" spans="1:4">
      <c r="A256">
        <v>12004026</v>
      </c>
      <c r="B256" t="s">
        <v>6993</v>
      </c>
      <c r="C256" t="s">
        <v>6994</v>
      </c>
      <c r="D256">
        <v>0</v>
      </c>
    </row>
    <row r="257" spans="1:4">
      <c r="A257">
        <v>12004028</v>
      </c>
      <c r="B257" t="s">
        <v>6995</v>
      </c>
      <c r="C257" t="s">
        <v>6996</v>
      </c>
      <c r="D257">
        <v>2</v>
      </c>
    </row>
    <row r="258" spans="1:4">
      <c r="A258">
        <v>12004030</v>
      </c>
      <c r="B258" t="s">
        <v>6997</v>
      </c>
      <c r="C258" t="s">
        <v>6998</v>
      </c>
      <c r="D258">
        <v>3</v>
      </c>
    </row>
    <row r="259" spans="1:4">
      <c r="A259">
        <v>12004031</v>
      </c>
      <c r="B259" t="s">
        <v>6999</v>
      </c>
      <c r="C259" t="s">
        <v>7000</v>
      </c>
      <c r="D259">
        <v>2</v>
      </c>
    </row>
    <row r="260" spans="1:4">
      <c r="A260">
        <v>12004032</v>
      </c>
      <c r="B260" t="s">
        <v>7001</v>
      </c>
      <c r="C260" t="s">
        <v>7002</v>
      </c>
      <c r="D260">
        <v>0</v>
      </c>
    </row>
    <row r="261" spans="1:4">
      <c r="A261">
        <v>12004033</v>
      </c>
      <c r="B261" t="s">
        <v>7003</v>
      </c>
      <c r="C261" t="s">
        <v>7004</v>
      </c>
      <c r="D261">
        <v>1</v>
      </c>
    </row>
    <row r="262" spans="1:4">
      <c r="A262">
        <v>12004034</v>
      </c>
      <c r="B262" t="s">
        <v>7005</v>
      </c>
      <c r="C262" t="s">
        <v>7006</v>
      </c>
      <c r="D262">
        <v>1</v>
      </c>
    </row>
    <row r="263" spans="1:4">
      <c r="A263">
        <v>12004035</v>
      </c>
      <c r="B263" t="s">
        <v>7007</v>
      </c>
      <c r="C263" t="s">
        <v>7008</v>
      </c>
      <c r="D263">
        <v>1</v>
      </c>
    </row>
    <row r="264" spans="1:4">
      <c r="A264">
        <v>12004036</v>
      </c>
      <c r="B264" t="s">
        <v>7009</v>
      </c>
      <c r="C264" t="s">
        <v>7010</v>
      </c>
      <c r="D264">
        <v>1</v>
      </c>
    </row>
    <row r="265" spans="1:4">
      <c r="A265">
        <v>12004037</v>
      </c>
      <c r="B265" t="s">
        <v>7011</v>
      </c>
      <c r="C265" t="s">
        <v>7012</v>
      </c>
      <c r="D265">
        <v>1</v>
      </c>
    </row>
    <row r="266" spans="1:4">
      <c r="A266">
        <v>12004039</v>
      </c>
      <c r="B266" t="s">
        <v>7013</v>
      </c>
      <c r="C266" t="s">
        <v>7014</v>
      </c>
      <c r="D266">
        <v>1</v>
      </c>
    </row>
    <row r="267" spans="1:4">
      <c r="A267">
        <v>12004040</v>
      </c>
      <c r="B267" t="s">
        <v>7015</v>
      </c>
      <c r="C267" t="s">
        <v>7016</v>
      </c>
      <c r="D267">
        <v>4</v>
      </c>
    </row>
    <row r="268" spans="1:4">
      <c r="A268">
        <v>12004044</v>
      </c>
      <c r="B268" t="s">
        <v>7017</v>
      </c>
      <c r="C268" t="s">
        <v>7018</v>
      </c>
      <c r="D268">
        <v>2</v>
      </c>
    </row>
    <row r="269" spans="1:4">
      <c r="A269">
        <v>12004052</v>
      </c>
      <c r="B269" t="s">
        <v>7019</v>
      </c>
      <c r="C269" t="s">
        <v>7020</v>
      </c>
      <c r="D269">
        <v>10</v>
      </c>
    </row>
    <row r="270" spans="1:4">
      <c r="A270">
        <v>12004053</v>
      </c>
      <c r="B270" t="s">
        <v>7021</v>
      </c>
      <c r="C270" t="s">
        <v>7022</v>
      </c>
      <c r="D270">
        <v>2</v>
      </c>
    </row>
    <row r="271" spans="1:4">
      <c r="A271">
        <v>12004054</v>
      </c>
      <c r="B271" t="s">
        <v>7023</v>
      </c>
      <c r="C271" t="s">
        <v>7024</v>
      </c>
      <c r="D271">
        <v>2</v>
      </c>
    </row>
    <row r="272" spans="1:4">
      <c r="A272">
        <v>12004056</v>
      </c>
      <c r="B272" t="s">
        <v>7025</v>
      </c>
      <c r="C272" t="s">
        <v>6587</v>
      </c>
      <c r="D272">
        <v>0</v>
      </c>
    </row>
    <row r="273" spans="1:4">
      <c r="A273">
        <v>12004057</v>
      </c>
      <c r="B273" t="s">
        <v>7026</v>
      </c>
      <c r="C273" t="s">
        <v>7027</v>
      </c>
      <c r="D273">
        <v>1</v>
      </c>
    </row>
    <row r="274" spans="1:4">
      <c r="A274">
        <v>12004058</v>
      </c>
      <c r="B274" t="s">
        <v>7028</v>
      </c>
      <c r="C274" t="s">
        <v>7029</v>
      </c>
      <c r="D274">
        <v>1</v>
      </c>
    </row>
    <row r="275" spans="1:4">
      <c r="A275">
        <v>12004059</v>
      </c>
      <c r="B275" t="s">
        <v>7030</v>
      </c>
      <c r="C275" t="s">
        <v>7031</v>
      </c>
      <c r="D275">
        <v>4</v>
      </c>
    </row>
    <row r="276" spans="1:4">
      <c r="A276">
        <v>12004060</v>
      </c>
      <c r="B276" t="s">
        <v>7032</v>
      </c>
      <c r="C276" t="s">
        <v>7033</v>
      </c>
      <c r="D276">
        <v>5</v>
      </c>
    </row>
    <row r="277" spans="1:4">
      <c r="A277">
        <v>12004061</v>
      </c>
      <c r="B277" t="s">
        <v>7034</v>
      </c>
      <c r="C277" t="s">
        <v>7035</v>
      </c>
      <c r="D277">
        <v>3</v>
      </c>
    </row>
    <row r="278" spans="1:4">
      <c r="A278">
        <v>12004062</v>
      </c>
      <c r="B278" t="s">
        <v>7036</v>
      </c>
      <c r="C278" t="s">
        <v>7037</v>
      </c>
      <c r="D278">
        <v>3</v>
      </c>
    </row>
    <row r="279" spans="1:4">
      <c r="A279">
        <v>12004063</v>
      </c>
      <c r="B279" t="s">
        <v>7038</v>
      </c>
      <c r="C279" t="s">
        <v>7037</v>
      </c>
      <c r="D279">
        <v>3</v>
      </c>
    </row>
    <row r="280" spans="1:4">
      <c r="A280">
        <v>12004064</v>
      </c>
      <c r="B280" t="s">
        <v>7039</v>
      </c>
      <c r="C280" t="s">
        <v>6587</v>
      </c>
      <c r="D280">
        <v>0</v>
      </c>
    </row>
    <row r="281" spans="1:4">
      <c r="A281">
        <v>12004065</v>
      </c>
      <c r="B281" t="s">
        <v>7040</v>
      </c>
      <c r="C281" t="s">
        <v>6587</v>
      </c>
      <c r="D281">
        <v>0</v>
      </c>
    </row>
    <row r="282" spans="1:4">
      <c r="A282">
        <v>12004066</v>
      </c>
      <c r="B282" t="s">
        <v>7041</v>
      </c>
      <c r="C282" t="s">
        <v>6587</v>
      </c>
      <c r="D282">
        <v>0</v>
      </c>
    </row>
    <row r="283" spans="1:4">
      <c r="A283">
        <v>12004067</v>
      </c>
      <c r="B283" t="s">
        <v>7042</v>
      </c>
      <c r="C283" t="s">
        <v>6587</v>
      </c>
      <c r="D283">
        <v>0</v>
      </c>
    </row>
    <row r="284" spans="1:4">
      <c r="A284">
        <v>12005001</v>
      </c>
      <c r="B284" t="s">
        <v>6697</v>
      </c>
      <c r="C284" t="s">
        <v>7043</v>
      </c>
      <c r="D284">
        <v>6</v>
      </c>
    </row>
    <row r="285" spans="1:4">
      <c r="A285">
        <v>12005002</v>
      </c>
      <c r="B285" t="s">
        <v>6706</v>
      </c>
      <c r="C285" t="s">
        <v>7044</v>
      </c>
      <c r="D285">
        <v>8</v>
      </c>
    </row>
    <row r="286" spans="1:4">
      <c r="A286">
        <v>12005007</v>
      </c>
      <c r="B286" t="s">
        <v>6864</v>
      </c>
      <c r="C286" t="s">
        <v>7045</v>
      </c>
      <c r="D286">
        <v>4</v>
      </c>
    </row>
    <row r="287" spans="1:4">
      <c r="A287">
        <v>12005008</v>
      </c>
      <c r="B287" t="s">
        <v>6866</v>
      </c>
      <c r="C287" t="s">
        <v>7046</v>
      </c>
      <c r="D287">
        <v>6</v>
      </c>
    </row>
    <row r="288" spans="1:4">
      <c r="A288">
        <v>12005011</v>
      </c>
      <c r="B288" t="s">
        <v>6870</v>
      </c>
      <c r="C288" t="s">
        <v>7047</v>
      </c>
      <c r="D288">
        <v>5</v>
      </c>
    </row>
    <row r="289" spans="1:4">
      <c r="A289">
        <v>12005012</v>
      </c>
      <c r="B289" t="s">
        <v>7048</v>
      </c>
      <c r="C289" t="s">
        <v>7046</v>
      </c>
      <c r="D289">
        <v>10</v>
      </c>
    </row>
    <row r="290" spans="1:4">
      <c r="A290">
        <v>12005016</v>
      </c>
      <c r="B290" t="s">
        <v>7049</v>
      </c>
      <c r="C290" t="s">
        <v>7050</v>
      </c>
      <c r="D290">
        <v>10</v>
      </c>
    </row>
    <row r="291" spans="1:4">
      <c r="A291">
        <v>12005017</v>
      </c>
      <c r="B291" t="s">
        <v>7049</v>
      </c>
      <c r="C291" t="s">
        <v>7051</v>
      </c>
      <c r="D291">
        <v>16</v>
      </c>
    </row>
    <row r="292" spans="1:4">
      <c r="A292">
        <v>12005018</v>
      </c>
      <c r="B292" t="s">
        <v>7052</v>
      </c>
      <c r="C292" t="s">
        <v>7053</v>
      </c>
      <c r="D292">
        <v>4</v>
      </c>
    </row>
    <row r="293" spans="1:4">
      <c r="A293">
        <v>12005019</v>
      </c>
      <c r="B293" t="s">
        <v>7054</v>
      </c>
      <c r="C293" t="s">
        <v>7055</v>
      </c>
      <c r="D293">
        <v>4</v>
      </c>
    </row>
    <row r="294" spans="1:4">
      <c r="A294">
        <v>12005020</v>
      </c>
      <c r="B294" t="s">
        <v>7056</v>
      </c>
      <c r="C294" t="s">
        <v>7057</v>
      </c>
      <c r="D294">
        <v>8</v>
      </c>
    </row>
    <row r="295" spans="1:4">
      <c r="A295">
        <v>12005021</v>
      </c>
      <c r="B295" t="s">
        <v>7058</v>
      </c>
      <c r="C295" t="s">
        <v>7059</v>
      </c>
      <c r="D295">
        <v>6</v>
      </c>
    </row>
    <row r="296" spans="1:4">
      <c r="A296">
        <v>12005031</v>
      </c>
      <c r="B296" t="s">
        <v>6732</v>
      </c>
      <c r="C296" t="s">
        <v>7060</v>
      </c>
      <c r="D296">
        <v>0</v>
      </c>
    </row>
    <row r="297" spans="1:4">
      <c r="A297">
        <v>12005037</v>
      </c>
      <c r="B297" t="s">
        <v>6739</v>
      </c>
      <c r="C297" t="s">
        <v>7061</v>
      </c>
      <c r="D297">
        <v>1</v>
      </c>
    </row>
    <row r="298" spans="1:4">
      <c r="A298">
        <v>12005041</v>
      </c>
      <c r="B298" t="s">
        <v>7062</v>
      </c>
      <c r="C298" t="s">
        <v>7063</v>
      </c>
      <c r="D298">
        <v>0</v>
      </c>
    </row>
    <row r="299" spans="1:4">
      <c r="A299">
        <v>12005041</v>
      </c>
      <c r="B299" t="s">
        <v>7062</v>
      </c>
      <c r="C299" t="s">
        <v>7063</v>
      </c>
      <c r="D299">
        <v>2</v>
      </c>
    </row>
    <row r="300" spans="1:4">
      <c r="A300">
        <v>12005043</v>
      </c>
      <c r="B300" t="s">
        <v>6880</v>
      </c>
      <c r="C300" t="s">
        <v>7064</v>
      </c>
      <c r="D300">
        <v>9</v>
      </c>
    </row>
    <row r="301" spans="1:4">
      <c r="A301">
        <v>12005059</v>
      </c>
      <c r="B301" t="s">
        <v>7065</v>
      </c>
      <c r="C301" t="s">
        <v>7066</v>
      </c>
      <c r="D301">
        <v>2</v>
      </c>
    </row>
    <row r="302" spans="1:4">
      <c r="A302">
        <v>12005060</v>
      </c>
      <c r="B302" t="s">
        <v>7067</v>
      </c>
      <c r="C302" t="s">
        <v>7068</v>
      </c>
      <c r="D302">
        <v>0</v>
      </c>
    </row>
    <row r="303" spans="1:4">
      <c r="A303">
        <v>12005071</v>
      </c>
      <c r="B303" t="s">
        <v>7049</v>
      </c>
      <c r="C303" t="s">
        <v>7069</v>
      </c>
      <c r="D303">
        <v>2</v>
      </c>
    </row>
    <row r="304" spans="1:4">
      <c r="A304">
        <v>12005074</v>
      </c>
      <c r="B304" t="s">
        <v>7070</v>
      </c>
      <c r="C304" t="s">
        <v>7071</v>
      </c>
      <c r="D304">
        <v>0</v>
      </c>
    </row>
    <row r="305" spans="1:4">
      <c r="A305">
        <v>12005075</v>
      </c>
      <c r="B305" t="s">
        <v>7070</v>
      </c>
      <c r="C305" t="s">
        <v>7072</v>
      </c>
      <c r="D305">
        <v>0</v>
      </c>
    </row>
    <row r="306" spans="1:4">
      <c r="A306">
        <v>12005078</v>
      </c>
      <c r="B306" t="s">
        <v>7073</v>
      </c>
      <c r="C306" t="s">
        <v>6587</v>
      </c>
      <c r="D306">
        <v>10</v>
      </c>
    </row>
    <row r="307" spans="1:4">
      <c r="A307">
        <v>12005079</v>
      </c>
      <c r="B307" t="s">
        <v>7074</v>
      </c>
      <c r="C307" t="s">
        <v>6587</v>
      </c>
      <c r="D307">
        <v>6</v>
      </c>
    </row>
    <row r="308" spans="1:4">
      <c r="A308">
        <v>12005080</v>
      </c>
      <c r="B308" t="s">
        <v>7075</v>
      </c>
      <c r="C308" t="s">
        <v>6587</v>
      </c>
      <c r="D308">
        <v>4</v>
      </c>
    </row>
    <row r="309" spans="1:4">
      <c r="A309">
        <v>12005083</v>
      </c>
      <c r="B309" t="s">
        <v>7076</v>
      </c>
      <c r="C309" t="s">
        <v>7077</v>
      </c>
      <c r="D309">
        <v>0</v>
      </c>
    </row>
    <row r="310" spans="1:4">
      <c r="A310">
        <v>12005084</v>
      </c>
      <c r="B310" t="s">
        <v>7078</v>
      </c>
      <c r="C310" t="s">
        <v>7079</v>
      </c>
      <c r="D310">
        <v>1</v>
      </c>
    </row>
    <row r="311" spans="1:4">
      <c r="A311">
        <v>12005086</v>
      </c>
      <c r="B311" t="s">
        <v>7080</v>
      </c>
      <c r="C311" t="s">
        <v>7081</v>
      </c>
      <c r="D311">
        <v>2</v>
      </c>
    </row>
    <row r="312" spans="1:4">
      <c r="A312">
        <v>12005087</v>
      </c>
      <c r="B312" t="s">
        <v>6848</v>
      </c>
      <c r="C312" t="s">
        <v>7082</v>
      </c>
      <c r="D312">
        <v>1</v>
      </c>
    </row>
    <row r="313" spans="1:4">
      <c r="A313">
        <v>12005088</v>
      </c>
      <c r="B313" t="s">
        <v>7083</v>
      </c>
      <c r="C313" t="s">
        <v>7084</v>
      </c>
      <c r="D313">
        <v>1</v>
      </c>
    </row>
    <row r="314" spans="1:4">
      <c r="A314">
        <v>12005089</v>
      </c>
      <c r="B314" t="s">
        <v>7083</v>
      </c>
      <c r="C314" t="s">
        <v>7085</v>
      </c>
      <c r="D314">
        <v>0</v>
      </c>
    </row>
    <row r="315" spans="1:4">
      <c r="A315">
        <v>12005090</v>
      </c>
      <c r="B315" t="s">
        <v>7086</v>
      </c>
      <c r="C315" t="s">
        <v>7087</v>
      </c>
      <c r="D315">
        <v>0</v>
      </c>
    </row>
    <row r="316" spans="1:4">
      <c r="A316">
        <v>12005091</v>
      </c>
      <c r="B316" t="s">
        <v>7088</v>
      </c>
      <c r="C316" t="s">
        <v>7089</v>
      </c>
      <c r="D316">
        <v>0</v>
      </c>
    </row>
    <row r="317" spans="1:4">
      <c r="A317">
        <v>12005092</v>
      </c>
      <c r="B317" t="s">
        <v>7090</v>
      </c>
      <c r="C317" t="s">
        <v>7091</v>
      </c>
      <c r="D317">
        <v>0</v>
      </c>
    </row>
    <row r="318" spans="1:4">
      <c r="A318">
        <v>12005093</v>
      </c>
      <c r="B318" t="s">
        <v>7092</v>
      </c>
      <c r="C318" t="s">
        <v>6587</v>
      </c>
      <c r="D318">
        <v>2</v>
      </c>
    </row>
    <row r="319" spans="1:4">
      <c r="A319">
        <v>12005094</v>
      </c>
      <c r="B319" t="s">
        <v>7093</v>
      </c>
      <c r="C319" t="s">
        <v>6587</v>
      </c>
      <c r="D319">
        <v>0</v>
      </c>
    </row>
    <row r="320" spans="1:4">
      <c r="A320">
        <v>12005095</v>
      </c>
      <c r="B320" t="s">
        <v>7094</v>
      </c>
      <c r="C320" t="s">
        <v>6587</v>
      </c>
      <c r="D320">
        <v>0</v>
      </c>
    </row>
    <row r="321" spans="1:4">
      <c r="A321">
        <v>12006001</v>
      </c>
      <c r="B321" t="s">
        <v>6697</v>
      </c>
      <c r="C321" t="s">
        <v>7095</v>
      </c>
      <c r="D321">
        <v>6</v>
      </c>
    </row>
    <row r="322" spans="1:4">
      <c r="A322">
        <v>12006002</v>
      </c>
      <c r="B322" t="s">
        <v>6706</v>
      </c>
      <c r="C322" t="s">
        <v>7096</v>
      </c>
      <c r="D322">
        <v>7</v>
      </c>
    </row>
    <row r="323" spans="1:4">
      <c r="A323">
        <v>12006005</v>
      </c>
      <c r="B323" t="s">
        <v>7097</v>
      </c>
      <c r="C323" t="s">
        <v>7098</v>
      </c>
      <c r="D323">
        <v>10</v>
      </c>
    </row>
    <row r="324" spans="1:4">
      <c r="A324">
        <v>12006006</v>
      </c>
      <c r="B324" t="s">
        <v>7099</v>
      </c>
      <c r="C324" t="s">
        <v>7100</v>
      </c>
      <c r="D324">
        <v>22</v>
      </c>
    </row>
    <row r="325" spans="1:4">
      <c r="A325">
        <v>12006009</v>
      </c>
      <c r="B325" t="s">
        <v>7049</v>
      </c>
      <c r="C325" t="s">
        <v>7101</v>
      </c>
      <c r="D325">
        <v>8</v>
      </c>
    </row>
    <row r="326" spans="1:4">
      <c r="A326">
        <v>12006010</v>
      </c>
      <c r="B326" t="s">
        <v>7049</v>
      </c>
      <c r="C326" t="s">
        <v>7102</v>
      </c>
      <c r="D326">
        <v>10</v>
      </c>
    </row>
    <row r="327" spans="1:4">
      <c r="A327">
        <v>12006011</v>
      </c>
      <c r="B327" t="s">
        <v>7049</v>
      </c>
      <c r="C327" t="s">
        <v>7103</v>
      </c>
      <c r="D327">
        <v>8</v>
      </c>
    </row>
    <row r="328" spans="1:4">
      <c r="A328">
        <v>12006012</v>
      </c>
      <c r="B328" t="s">
        <v>7104</v>
      </c>
      <c r="C328" t="s">
        <v>7105</v>
      </c>
      <c r="D328">
        <v>4</v>
      </c>
    </row>
    <row r="329" spans="1:4">
      <c r="A329">
        <v>12006014</v>
      </c>
      <c r="B329" t="s">
        <v>7106</v>
      </c>
      <c r="C329" t="s">
        <v>7107</v>
      </c>
      <c r="D329">
        <v>1</v>
      </c>
    </row>
    <row r="330" spans="1:4">
      <c r="A330">
        <v>12006015</v>
      </c>
      <c r="B330" t="s">
        <v>7108</v>
      </c>
      <c r="C330" t="s">
        <v>7109</v>
      </c>
      <c r="D330">
        <v>1</v>
      </c>
    </row>
    <row r="331" spans="1:4">
      <c r="A331">
        <v>12006016</v>
      </c>
      <c r="B331" t="s">
        <v>7110</v>
      </c>
      <c r="C331" t="s">
        <v>7111</v>
      </c>
      <c r="D331">
        <v>0</v>
      </c>
    </row>
    <row r="332" spans="1:4">
      <c r="A332">
        <v>12006017</v>
      </c>
      <c r="B332" t="s">
        <v>7112</v>
      </c>
      <c r="C332" t="s">
        <v>7113</v>
      </c>
      <c r="D332">
        <v>0</v>
      </c>
    </row>
    <row r="333" spans="1:4">
      <c r="A333">
        <v>12006017</v>
      </c>
      <c r="B333" t="s">
        <v>7112</v>
      </c>
      <c r="C333" t="s">
        <v>7113</v>
      </c>
      <c r="D333">
        <v>1</v>
      </c>
    </row>
    <row r="334" spans="1:4">
      <c r="A334">
        <v>12006018</v>
      </c>
      <c r="B334" t="s">
        <v>7114</v>
      </c>
      <c r="C334" t="s">
        <v>7115</v>
      </c>
      <c r="D334">
        <v>4</v>
      </c>
    </row>
    <row r="335" spans="1:4">
      <c r="A335">
        <v>12006021</v>
      </c>
      <c r="B335" t="s">
        <v>7116</v>
      </c>
      <c r="C335" t="s">
        <v>7117</v>
      </c>
      <c r="D335">
        <v>87</v>
      </c>
    </row>
    <row r="336" spans="1:4">
      <c r="A336">
        <v>12006022</v>
      </c>
      <c r="B336" t="s">
        <v>7116</v>
      </c>
      <c r="C336" t="s">
        <v>7118</v>
      </c>
      <c r="D336">
        <v>20</v>
      </c>
    </row>
    <row r="337" spans="1:4">
      <c r="A337">
        <v>12006023</v>
      </c>
      <c r="B337" t="s">
        <v>7116</v>
      </c>
      <c r="C337" t="s">
        <v>7119</v>
      </c>
      <c r="D337">
        <v>4</v>
      </c>
    </row>
    <row r="338" spans="1:4">
      <c r="A338">
        <v>12006025</v>
      </c>
      <c r="B338" t="s">
        <v>7120</v>
      </c>
      <c r="C338" t="s">
        <v>7121</v>
      </c>
      <c r="D338">
        <v>0</v>
      </c>
    </row>
    <row r="339" spans="1:4">
      <c r="A339">
        <v>12006026</v>
      </c>
      <c r="B339" t="s">
        <v>7122</v>
      </c>
      <c r="C339" t="s">
        <v>7123</v>
      </c>
      <c r="D339">
        <v>4</v>
      </c>
    </row>
    <row r="340" spans="1:4">
      <c r="A340">
        <v>12006028</v>
      </c>
      <c r="B340" t="s">
        <v>7124</v>
      </c>
      <c r="C340" t="s">
        <v>7125</v>
      </c>
      <c r="D340">
        <v>2</v>
      </c>
    </row>
    <row r="341" spans="1:4">
      <c r="A341">
        <v>12006029</v>
      </c>
      <c r="B341" t="s">
        <v>7126</v>
      </c>
      <c r="C341" t="s">
        <v>7127</v>
      </c>
      <c r="D341">
        <v>8</v>
      </c>
    </row>
    <row r="342" spans="1:4">
      <c r="A342">
        <v>12006030</v>
      </c>
      <c r="B342" t="s">
        <v>7128</v>
      </c>
      <c r="C342" t="s">
        <v>7129</v>
      </c>
      <c r="D342">
        <v>0</v>
      </c>
    </row>
    <row r="343" spans="1:4">
      <c r="A343">
        <v>12006031</v>
      </c>
      <c r="B343" t="s">
        <v>7130</v>
      </c>
      <c r="C343" t="s">
        <v>7131</v>
      </c>
      <c r="D343">
        <v>112</v>
      </c>
    </row>
    <row r="344" spans="1:4">
      <c r="A344">
        <v>12006055</v>
      </c>
      <c r="B344" t="s">
        <v>7132</v>
      </c>
      <c r="C344" t="s">
        <v>7133</v>
      </c>
      <c r="D344">
        <v>0</v>
      </c>
    </row>
    <row r="345" spans="1:4">
      <c r="A345">
        <v>12006055</v>
      </c>
      <c r="B345" t="s">
        <v>7132</v>
      </c>
      <c r="C345" t="s">
        <v>7133</v>
      </c>
      <c r="D345">
        <v>0</v>
      </c>
    </row>
    <row r="346" spans="1:4">
      <c r="A346">
        <v>12006062</v>
      </c>
      <c r="B346" t="s">
        <v>7134</v>
      </c>
      <c r="C346" t="s">
        <v>7135</v>
      </c>
      <c r="D346">
        <v>9</v>
      </c>
    </row>
    <row r="347" spans="1:4">
      <c r="A347">
        <v>12006063</v>
      </c>
      <c r="B347" t="s">
        <v>7136</v>
      </c>
      <c r="C347" t="s">
        <v>7137</v>
      </c>
      <c r="D347">
        <v>18</v>
      </c>
    </row>
    <row r="348" spans="1:4">
      <c r="A348">
        <v>12006064</v>
      </c>
      <c r="B348" t="s">
        <v>7136</v>
      </c>
      <c r="C348" t="s">
        <v>7138</v>
      </c>
      <c r="D348">
        <v>28</v>
      </c>
    </row>
    <row r="349" spans="1:4">
      <c r="A349">
        <v>12006066</v>
      </c>
      <c r="B349" t="s">
        <v>7139</v>
      </c>
      <c r="C349" t="s">
        <v>7140</v>
      </c>
      <c r="D349">
        <v>4</v>
      </c>
    </row>
    <row r="350" spans="1:4">
      <c r="A350">
        <v>12006067</v>
      </c>
      <c r="B350" t="s">
        <v>7141</v>
      </c>
      <c r="C350" t="s">
        <v>7142</v>
      </c>
      <c r="D350">
        <v>2</v>
      </c>
    </row>
    <row r="351" spans="1:4">
      <c r="A351">
        <v>12006068</v>
      </c>
      <c r="B351" t="s">
        <v>7143</v>
      </c>
      <c r="C351" t="s">
        <v>7144</v>
      </c>
      <c r="D351">
        <v>9</v>
      </c>
    </row>
    <row r="352" spans="1:4">
      <c r="A352">
        <v>12006069</v>
      </c>
      <c r="B352" t="s">
        <v>7145</v>
      </c>
      <c r="C352" t="s">
        <v>7146</v>
      </c>
      <c r="D352">
        <v>9</v>
      </c>
    </row>
    <row r="353" spans="1:4">
      <c r="A353">
        <v>12006071</v>
      </c>
      <c r="B353" t="s">
        <v>7147</v>
      </c>
      <c r="C353" t="s">
        <v>7148</v>
      </c>
      <c r="D353">
        <v>7</v>
      </c>
    </row>
    <row r="354" spans="1:4">
      <c r="A354">
        <v>12006075</v>
      </c>
      <c r="B354" t="s">
        <v>7149</v>
      </c>
      <c r="C354" t="s">
        <v>6587</v>
      </c>
      <c r="D354">
        <v>0</v>
      </c>
    </row>
    <row r="355" spans="1:4">
      <c r="A355">
        <v>12006075</v>
      </c>
      <c r="B355" t="s">
        <v>7149</v>
      </c>
      <c r="C355" t="s">
        <v>6587</v>
      </c>
      <c r="D355">
        <v>12</v>
      </c>
    </row>
    <row r="356" spans="1:4">
      <c r="A356">
        <v>12006079</v>
      </c>
      <c r="B356" t="s">
        <v>7150</v>
      </c>
      <c r="C356" t="s">
        <v>7151</v>
      </c>
      <c r="D356">
        <v>1</v>
      </c>
    </row>
    <row r="357" spans="1:4">
      <c r="A357">
        <v>12006080</v>
      </c>
      <c r="B357" t="s">
        <v>7152</v>
      </c>
      <c r="C357" t="s">
        <v>7153</v>
      </c>
      <c r="D357">
        <v>1</v>
      </c>
    </row>
    <row r="358" spans="1:4">
      <c r="A358">
        <v>12006081</v>
      </c>
      <c r="B358" t="s">
        <v>7154</v>
      </c>
      <c r="C358" t="s">
        <v>7155</v>
      </c>
      <c r="D358">
        <v>1</v>
      </c>
    </row>
    <row r="359" spans="1:4">
      <c r="A359">
        <v>12006082</v>
      </c>
      <c r="B359" t="s">
        <v>7156</v>
      </c>
      <c r="C359" t="s">
        <v>7157</v>
      </c>
      <c r="D359">
        <v>3</v>
      </c>
    </row>
    <row r="360" spans="1:4">
      <c r="A360">
        <v>12006083</v>
      </c>
      <c r="B360" t="s">
        <v>7158</v>
      </c>
      <c r="C360" t="s">
        <v>7159</v>
      </c>
      <c r="D360">
        <v>2</v>
      </c>
    </row>
    <row r="361" spans="1:4">
      <c r="A361">
        <v>12006084</v>
      </c>
      <c r="B361" t="s">
        <v>7160</v>
      </c>
      <c r="C361" t="s">
        <v>7161</v>
      </c>
      <c r="D361">
        <v>0</v>
      </c>
    </row>
    <row r="362" spans="1:4">
      <c r="A362">
        <v>12006085</v>
      </c>
      <c r="B362" t="s">
        <v>7162</v>
      </c>
      <c r="C362" t="s">
        <v>7163</v>
      </c>
      <c r="D362">
        <v>3</v>
      </c>
    </row>
    <row r="363" spans="1:4">
      <c r="A363">
        <v>12006086</v>
      </c>
      <c r="B363" t="s">
        <v>7164</v>
      </c>
      <c r="C363" t="s">
        <v>7165</v>
      </c>
      <c r="D363">
        <v>6</v>
      </c>
    </row>
    <row r="364" spans="1:4">
      <c r="A364">
        <v>12006093</v>
      </c>
      <c r="B364" t="s">
        <v>7166</v>
      </c>
      <c r="C364" t="s">
        <v>7167</v>
      </c>
      <c r="D364">
        <v>7</v>
      </c>
    </row>
    <row r="365" spans="1:4">
      <c r="A365">
        <v>12006094</v>
      </c>
      <c r="B365" t="s">
        <v>7168</v>
      </c>
      <c r="C365" t="s">
        <v>7169</v>
      </c>
      <c r="D365">
        <v>2</v>
      </c>
    </row>
    <row r="366" spans="1:4">
      <c r="A366">
        <v>12006095</v>
      </c>
      <c r="B366" t="s">
        <v>7170</v>
      </c>
      <c r="C366" t="s">
        <v>7171</v>
      </c>
      <c r="D366">
        <v>5</v>
      </c>
    </row>
    <row r="367" spans="1:4">
      <c r="A367">
        <v>12006098</v>
      </c>
      <c r="B367" t="s">
        <v>7172</v>
      </c>
      <c r="C367" t="s">
        <v>7173</v>
      </c>
      <c r="D367">
        <v>7</v>
      </c>
    </row>
    <row r="368" spans="1:4">
      <c r="A368">
        <v>12006101</v>
      </c>
      <c r="B368" t="s">
        <v>7174</v>
      </c>
      <c r="C368" t="s">
        <v>7175</v>
      </c>
      <c r="D368">
        <v>14</v>
      </c>
    </row>
    <row r="369" spans="1:4">
      <c r="A369">
        <v>12006109</v>
      </c>
      <c r="B369" t="s">
        <v>7176</v>
      </c>
      <c r="C369" t="s">
        <v>7177</v>
      </c>
      <c r="D369">
        <v>0</v>
      </c>
    </row>
    <row r="370" spans="1:4">
      <c r="A370">
        <v>12006111</v>
      </c>
      <c r="B370" t="s">
        <v>7178</v>
      </c>
      <c r="C370" t="s">
        <v>7179</v>
      </c>
      <c r="D370">
        <v>1</v>
      </c>
    </row>
    <row r="371" spans="1:4">
      <c r="A371">
        <v>12006112</v>
      </c>
      <c r="B371" t="s">
        <v>7180</v>
      </c>
      <c r="C371" t="s">
        <v>7181</v>
      </c>
      <c r="D371">
        <v>12</v>
      </c>
    </row>
    <row r="372" spans="1:4">
      <c r="A372">
        <v>12007004</v>
      </c>
      <c r="B372" t="s">
        <v>7182</v>
      </c>
      <c r="C372" t="s">
        <v>7183</v>
      </c>
      <c r="D372">
        <v>4</v>
      </c>
    </row>
    <row r="373" spans="1:4">
      <c r="A373">
        <v>12007022</v>
      </c>
      <c r="B373" t="s">
        <v>7184</v>
      </c>
      <c r="C373" t="s">
        <v>7185</v>
      </c>
      <c r="D373">
        <v>2</v>
      </c>
    </row>
    <row r="374" spans="1:4">
      <c r="A374">
        <v>12007023</v>
      </c>
      <c r="B374" t="s">
        <v>7186</v>
      </c>
      <c r="C374" t="s">
        <v>7187</v>
      </c>
      <c r="D374">
        <v>3</v>
      </c>
    </row>
    <row r="375" spans="1:4">
      <c r="A375">
        <v>12007025</v>
      </c>
      <c r="B375" t="s">
        <v>7188</v>
      </c>
      <c r="C375" t="s">
        <v>7189</v>
      </c>
      <c r="D375">
        <v>4</v>
      </c>
    </row>
    <row r="376" spans="1:4">
      <c r="A376">
        <v>12007031</v>
      </c>
      <c r="B376" t="s">
        <v>7190</v>
      </c>
      <c r="C376" t="s">
        <v>7191</v>
      </c>
      <c r="D376">
        <v>2</v>
      </c>
    </row>
    <row r="377" spans="1:4">
      <c r="A377">
        <v>12007034</v>
      </c>
      <c r="B377" t="s">
        <v>7192</v>
      </c>
      <c r="C377" t="s">
        <v>7193</v>
      </c>
      <c r="D377">
        <v>4</v>
      </c>
    </row>
    <row r="378" spans="1:4">
      <c r="A378">
        <v>12007046</v>
      </c>
      <c r="B378" t="s">
        <v>7194</v>
      </c>
      <c r="C378" t="s">
        <v>7195</v>
      </c>
      <c r="D378">
        <v>1</v>
      </c>
    </row>
    <row r="379" spans="1:4">
      <c r="A379">
        <v>12007052</v>
      </c>
      <c r="B379" t="s">
        <v>7196</v>
      </c>
      <c r="C379" t="s">
        <v>7197</v>
      </c>
      <c r="D379">
        <v>1</v>
      </c>
    </row>
    <row r="380" spans="1:4">
      <c r="A380">
        <v>12007053</v>
      </c>
      <c r="B380" t="s">
        <v>7198</v>
      </c>
      <c r="C380" t="s">
        <v>7199</v>
      </c>
      <c r="D380">
        <v>4</v>
      </c>
    </row>
    <row r="381" spans="1:4">
      <c r="A381">
        <v>12007056</v>
      </c>
      <c r="B381" t="s">
        <v>7200</v>
      </c>
      <c r="C381" t="s">
        <v>7201</v>
      </c>
      <c r="D381">
        <v>1</v>
      </c>
    </row>
    <row r="382" spans="1:4">
      <c r="A382">
        <v>12007057</v>
      </c>
      <c r="B382" t="s">
        <v>7202</v>
      </c>
      <c r="C382" t="s">
        <v>7203</v>
      </c>
      <c r="D382">
        <v>1</v>
      </c>
    </row>
    <row r="383" spans="1:4">
      <c r="A383">
        <v>12007059</v>
      </c>
      <c r="B383" t="s">
        <v>7204</v>
      </c>
      <c r="C383" t="s">
        <v>7205</v>
      </c>
      <c r="D383">
        <v>0</v>
      </c>
    </row>
    <row r="384" spans="1:4">
      <c r="A384">
        <v>12007060</v>
      </c>
      <c r="B384" t="s">
        <v>7206</v>
      </c>
      <c r="C384" t="s">
        <v>7207</v>
      </c>
      <c r="D384">
        <v>0</v>
      </c>
    </row>
    <row r="385" spans="1:4">
      <c r="A385">
        <v>12007062</v>
      </c>
      <c r="B385" t="s">
        <v>7208</v>
      </c>
      <c r="C385" t="s">
        <v>7209</v>
      </c>
      <c r="D385">
        <v>2</v>
      </c>
    </row>
    <row r="386" spans="1:4">
      <c r="A386">
        <v>12007063</v>
      </c>
      <c r="B386" t="s">
        <v>7210</v>
      </c>
      <c r="C386" t="s">
        <v>7211</v>
      </c>
      <c r="D386">
        <v>1</v>
      </c>
    </row>
    <row r="387" spans="1:4">
      <c r="A387">
        <v>12007064</v>
      </c>
      <c r="B387" t="s">
        <v>7212</v>
      </c>
      <c r="C387" t="s">
        <v>7213</v>
      </c>
      <c r="D387">
        <v>1</v>
      </c>
    </row>
    <row r="388" spans="1:4">
      <c r="A388">
        <v>12007065</v>
      </c>
      <c r="B388" t="s">
        <v>7214</v>
      </c>
      <c r="C388" t="s">
        <v>7215</v>
      </c>
      <c r="D388">
        <v>2</v>
      </c>
    </row>
    <row r="389" spans="1:4">
      <c r="A389">
        <v>12007066</v>
      </c>
      <c r="B389" t="s">
        <v>7216</v>
      </c>
      <c r="C389" t="s">
        <v>7217</v>
      </c>
      <c r="D389">
        <v>1</v>
      </c>
    </row>
    <row r="390" spans="1:4">
      <c r="A390">
        <v>12007067</v>
      </c>
      <c r="B390" t="s">
        <v>7218</v>
      </c>
      <c r="C390" t="s">
        <v>6587</v>
      </c>
      <c r="D390">
        <v>1</v>
      </c>
    </row>
    <row r="391" spans="1:4">
      <c r="A391">
        <v>12007068</v>
      </c>
      <c r="B391" t="s">
        <v>7219</v>
      </c>
      <c r="C391" t="s">
        <v>7220</v>
      </c>
      <c r="D391">
        <v>3</v>
      </c>
    </row>
    <row r="392" spans="1:4">
      <c r="A392">
        <v>12007069</v>
      </c>
      <c r="B392" t="s">
        <v>7221</v>
      </c>
      <c r="C392" t="s">
        <v>6587</v>
      </c>
      <c r="D392">
        <v>0</v>
      </c>
    </row>
    <row r="393" spans="1:4">
      <c r="A393">
        <v>12007070</v>
      </c>
      <c r="B393" t="s">
        <v>7222</v>
      </c>
      <c r="C393" t="s">
        <v>7223</v>
      </c>
      <c r="D393">
        <v>3</v>
      </c>
    </row>
    <row r="394" spans="1:4">
      <c r="A394">
        <v>12007071</v>
      </c>
      <c r="B394" t="s">
        <v>7224</v>
      </c>
      <c r="C394" t="s">
        <v>6587</v>
      </c>
      <c r="D394">
        <v>2</v>
      </c>
    </row>
    <row r="395" spans="1:4">
      <c r="A395">
        <v>12007072</v>
      </c>
      <c r="B395" t="s">
        <v>7204</v>
      </c>
      <c r="C395" t="s">
        <v>6587</v>
      </c>
      <c r="D395">
        <v>2</v>
      </c>
    </row>
    <row r="396" spans="1:4">
      <c r="A396">
        <v>12007074</v>
      </c>
      <c r="B396" t="s">
        <v>7225</v>
      </c>
      <c r="C396" t="s">
        <v>7226</v>
      </c>
      <c r="D396">
        <v>0</v>
      </c>
    </row>
    <row r="397" spans="1:4">
      <c r="A397">
        <v>12007076</v>
      </c>
      <c r="B397" t="s">
        <v>7227</v>
      </c>
      <c r="C397" t="s">
        <v>7228</v>
      </c>
      <c r="D397">
        <v>0</v>
      </c>
    </row>
    <row r="398" spans="1:4">
      <c r="A398">
        <v>12007078</v>
      </c>
      <c r="B398" t="s">
        <v>7229</v>
      </c>
      <c r="C398" t="s">
        <v>7230</v>
      </c>
      <c r="D398">
        <v>1</v>
      </c>
    </row>
    <row r="399" spans="1:4">
      <c r="A399">
        <v>12007080</v>
      </c>
      <c r="B399" t="s">
        <v>7231</v>
      </c>
      <c r="C399" t="s">
        <v>7232</v>
      </c>
      <c r="D399">
        <v>1</v>
      </c>
    </row>
    <row r="400" spans="1:4">
      <c r="A400">
        <v>12007084</v>
      </c>
      <c r="B400" t="s">
        <v>7233</v>
      </c>
      <c r="C400" t="s">
        <v>7234</v>
      </c>
      <c r="D400">
        <v>0</v>
      </c>
    </row>
    <row r="401" spans="1:4">
      <c r="A401">
        <v>12007086</v>
      </c>
      <c r="B401" t="s">
        <v>7235</v>
      </c>
      <c r="C401" t="s">
        <v>7236</v>
      </c>
      <c r="D401">
        <v>1</v>
      </c>
    </row>
    <row r="402" spans="1:4">
      <c r="A402">
        <v>12007087</v>
      </c>
      <c r="B402" t="s">
        <v>7237</v>
      </c>
      <c r="C402" t="s">
        <v>7238</v>
      </c>
      <c r="D402">
        <v>1</v>
      </c>
    </row>
    <row r="403" spans="1:4">
      <c r="A403" t="s">
        <v>7239</v>
      </c>
      <c r="B403" t="s">
        <v>7237</v>
      </c>
      <c r="C403" t="s">
        <v>7240</v>
      </c>
      <c r="D403">
        <v>0</v>
      </c>
    </row>
    <row r="404" spans="1:4">
      <c r="A404">
        <v>12007089</v>
      </c>
      <c r="B404" t="s">
        <v>7241</v>
      </c>
      <c r="C404" t="s">
        <v>6587</v>
      </c>
      <c r="D404">
        <v>0</v>
      </c>
    </row>
    <row r="405" spans="1:4">
      <c r="A405">
        <v>12007090</v>
      </c>
      <c r="B405" t="s">
        <v>7242</v>
      </c>
      <c r="C405" t="s">
        <v>7243</v>
      </c>
      <c r="D405">
        <v>0</v>
      </c>
    </row>
    <row r="406" spans="1:4">
      <c r="A406">
        <v>12007091</v>
      </c>
      <c r="B406" t="s">
        <v>7244</v>
      </c>
      <c r="C406" t="s">
        <v>7245</v>
      </c>
      <c r="D406">
        <v>0</v>
      </c>
    </row>
    <row r="407" spans="1:4">
      <c r="A407">
        <v>12007092</v>
      </c>
      <c r="B407" t="s">
        <v>7246</v>
      </c>
      <c r="C407" t="s">
        <v>7247</v>
      </c>
      <c r="D407">
        <v>2</v>
      </c>
    </row>
    <row r="408" spans="1:4">
      <c r="A408">
        <v>12007093</v>
      </c>
      <c r="B408" t="s">
        <v>7248</v>
      </c>
      <c r="C408" t="s">
        <v>7249</v>
      </c>
      <c r="D408">
        <v>1</v>
      </c>
    </row>
    <row r="409" spans="1:4">
      <c r="A409">
        <v>12007095</v>
      </c>
      <c r="B409" t="s">
        <v>7250</v>
      </c>
      <c r="C409" t="s">
        <v>7251</v>
      </c>
      <c r="D409">
        <v>0</v>
      </c>
    </row>
    <row r="410" spans="1:4">
      <c r="A410">
        <v>12007096</v>
      </c>
      <c r="B410" t="s">
        <v>7252</v>
      </c>
      <c r="C410" t="s">
        <v>7253</v>
      </c>
      <c r="D410">
        <v>2</v>
      </c>
    </row>
    <row r="411" spans="1:4">
      <c r="A411">
        <v>12007097</v>
      </c>
      <c r="B411" t="s">
        <v>7254</v>
      </c>
      <c r="C411" t="s">
        <v>7255</v>
      </c>
      <c r="D411">
        <v>1</v>
      </c>
    </row>
    <row r="412" spans="1:4">
      <c r="A412">
        <v>12007098</v>
      </c>
      <c r="B412" t="s">
        <v>7256</v>
      </c>
      <c r="C412" t="s">
        <v>6587</v>
      </c>
      <c r="D412">
        <v>0</v>
      </c>
    </row>
    <row r="413" spans="1:4">
      <c r="A413">
        <v>12007099</v>
      </c>
      <c r="B413" t="s">
        <v>7257</v>
      </c>
      <c r="C413" t="s">
        <v>6587</v>
      </c>
      <c r="D413">
        <v>0</v>
      </c>
    </row>
    <row r="414" spans="1:4">
      <c r="A414">
        <v>12007100</v>
      </c>
      <c r="B414" t="s">
        <v>7258</v>
      </c>
      <c r="C414" t="s">
        <v>6587</v>
      </c>
      <c r="D414">
        <v>4</v>
      </c>
    </row>
    <row r="415" spans="1:4">
      <c r="A415">
        <v>12007101</v>
      </c>
      <c r="B415" t="s">
        <v>7259</v>
      </c>
      <c r="C415" t="s">
        <v>7260</v>
      </c>
      <c r="D415">
        <v>1</v>
      </c>
    </row>
    <row r="416" spans="1:4">
      <c r="A416">
        <v>12007102</v>
      </c>
      <c r="B416" t="s">
        <v>7261</v>
      </c>
      <c r="C416" t="s">
        <v>7262</v>
      </c>
      <c r="D416">
        <v>2</v>
      </c>
    </row>
    <row r="417" spans="1:4">
      <c r="A417">
        <v>12007103</v>
      </c>
      <c r="B417" t="s">
        <v>7263</v>
      </c>
      <c r="C417" t="s">
        <v>7264</v>
      </c>
      <c r="D417">
        <v>1</v>
      </c>
    </row>
    <row r="418" spans="1:4">
      <c r="A418">
        <v>12007104</v>
      </c>
      <c r="B418" t="s">
        <v>7265</v>
      </c>
      <c r="C418" t="s">
        <v>6587</v>
      </c>
      <c r="D418">
        <v>2</v>
      </c>
    </row>
    <row r="419" spans="1:4">
      <c r="A419">
        <v>12007105</v>
      </c>
      <c r="B419" t="s">
        <v>7266</v>
      </c>
      <c r="C419" t="s">
        <v>6587</v>
      </c>
      <c r="D419">
        <v>8</v>
      </c>
    </row>
    <row r="420" spans="1:4">
      <c r="A420">
        <v>12007106</v>
      </c>
      <c r="B420" t="s">
        <v>7267</v>
      </c>
      <c r="C420" t="s">
        <v>6587</v>
      </c>
      <c r="D420">
        <v>2</v>
      </c>
    </row>
    <row r="421" spans="1:4">
      <c r="A421">
        <v>12007107</v>
      </c>
      <c r="B421" t="s">
        <v>7268</v>
      </c>
      <c r="C421" t="s">
        <v>6587</v>
      </c>
      <c r="D421">
        <v>1</v>
      </c>
    </row>
    <row r="422" spans="1:4">
      <c r="A422">
        <v>12007108</v>
      </c>
      <c r="B422" t="s">
        <v>7269</v>
      </c>
      <c r="C422" t="s">
        <v>7270</v>
      </c>
      <c r="D422">
        <v>1</v>
      </c>
    </row>
    <row r="423" spans="1:4">
      <c r="A423">
        <v>12007109</v>
      </c>
      <c r="B423" t="s">
        <v>7271</v>
      </c>
      <c r="C423" t="s">
        <v>7272</v>
      </c>
      <c r="D423">
        <v>0</v>
      </c>
    </row>
    <row r="424" spans="1:4">
      <c r="A424">
        <v>12007110</v>
      </c>
      <c r="B424" t="s">
        <v>7273</v>
      </c>
      <c r="C424" t="s">
        <v>6587</v>
      </c>
      <c r="D424">
        <v>2</v>
      </c>
    </row>
    <row r="425" spans="1:4">
      <c r="A425">
        <v>12007111</v>
      </c>
      <c r="B425" t="s">
        <v>7274</v>
      </c>
      <c r="C425" t="s">
        <v>6587</v>
      </c>
      <c r="D425">
        <v>1</v>
      </c>
    </row>
    <row r="426" spans="1:4">
      <c r="A426">
        <v>12007112</v>
      </c>
      <c r="B426" t="s">
        <v>7275</v>
      </c>
      <c r="C426" t="s">
        <v>6587</v>
      </c>
      <c r="D426">
        <v>1</v>
      </c>
    </row>
    <row r="427" spans="1:4">
      <c r="A427">
        <v>12007113</v>
      </c>
      <c r="B427" t="s">
        <v>7276</v>
      </c>
      <c r="C427" t="s">
        <v>6587</v>
      </c>
      <c r="D427">
        <v>1</v>
      </c>
    </row>
    <row r="428" spans="1:4">
      <c r="A428">
        <v>12007114</v>
      </c>
      <c r="B428" t="s">
        <v>7277</v>
      </c>
      <c r="C428" t="s">
        <v>7278</v>
      </c>
      <c r="D428">
        <v>2</v>
      </c>
    </row>
    <row r="429" spans="1:4">
      <c r="A429">
        <v>12007115</v>
      </c>
      <c r="B429" t="s">
        <v>7279</v>
      </c>
      <c r="C429" t="s">
        <v>7280</v>
      </c>
      <c r="D429">
        <v>1</v>
      </c>
    </row>
    <row r="430" spans="1:4">
      <c r="A430">
        <v>12007116</v>
      </c>
      <c r="B430" t="s">
        <v>7281</v>
      </c>
      <c r="C430" t="s">
        <v>6587</v>
      </c>
      <c r="D430">
        <v>1</v>
      </c>
    </row>
    <row r="431" spans="1:4">
      <c r="A431">
        <v>12007117</v>
      </c>
      <c r="B431" t="s">
        <v>7282</v>
      </c>
      <c r="C431" t="s">
        <v>7283</v>
      </c>
      <c r="D431">
        <v>1</v>
      </c>
    </row>
    <row r="432" spans="1:4">
      <c r="A432">
        <v>12007118</v>
      </c>
      <c r="B432" t="s">
        <v>7284</v>
      </c>
      <c r="C432" t="s">
        <v>7285</v>
      </c>
      <c r="D432">
        <v>1</v>
      </c>
    </row>
    <row r="433" spans="1:4">
      <c r="A433">
        <v>12007119</v>
      </c>
      <c r="B433" t="s">
        <v>7286</v>
      </c>
      <c r="C433" t="s">
        <v>7287</v>
      </c>
      <c r="D433">
        <v>0</v>
      </c>
    </row>
    <row r="434" spans="1:4">
      <c r="A434">
        <v>12007120</v>
      </c>
      <c r="B434" t="s">
        <v>7288</v>
      </c>
      <c r="C434" t="s">
        <v>7289</v>
      </c>
      <c r="D434">
        <v>2</v>
      </c>
    </row>
    <row r="435" spans="1:4">
      <c r="A435">
        <v>12007121</v>
      </c>
      <c r="B435" t="s">
        <v>7290</v>
      </c>
      <c r="C435" t="s">
        <v>6587</v>
      </c>
      <c r="D435">
        <v>2</v>
      </c>
    </row>
    <row r="436" spans="1:4">
      <c r="A436">
        <v>12007122</v>
      </c>
      <c r="B436" t="s">
        <v>7291</v>
      </c>
      <c r="C436" t="s">
        <v>6587</v>
      </c>
      <c r="D436">
        <v>2</v>
      </c>
    </row>
    <row r="437" spans="1:4">
      <c r="A437">
        <v>12007123</v>
      </c>
      <c r="B437" t="s">
        <v>7292</v>
      </c>
      <c r="C437" t="s">
        <v>6587</v>
      </c>
      <c r="D437">
        <v>2</v>
      </c>
    </row>
    <row r="438" spans="1:4">
      <c r="A438">
        <v>12007124</v>
      </c>
      <c r="B438" t="s">
        <v>7293</v>
      </c>
      <c r="C438" t="s">
        <v>6587</v>
      </c>
      <c r="D438">
        <v>2</v>
      </c>
    </row>
    <row r="439" spans="1:4">
      <c r="A439">
        <v>12007125</v>
      </c>
      <c r="B439" t="s">
        <v>7294</v>
      </c>
      <c r="C439" t="s">
        <v>6587</v>
      </c>
      <c r="D439">
        <v>1</v>
      </c>
    </row>
    <row r="440" spans="1:4">
      <c r="A440">
        <v>12007126</v>
      </c>
      <c r="B440" t="s">
        <v>7295</v>
      </c>
      <c r="C440" t="s">
        <v>6587</v>
      </c>
      <c r="D440">
        <v>1</v>
      </c>
    </row>
    <row r="441" spans="1:4">
      <c r="A441">
        <v>12007127</v>
      </c>
      <c r="B441" t="s">
        <v>7296</v>
      </c>
      <c r="C441" t="s">
        <v>6587</v>
      </c>
      <c r="D441">
        <v>1</v>
      </c>
    </row>
    <row r="442" spans="1:4">
      <c r="A442">
        <v>12007129</v>
      </c>
      <c r="B442" t="s">
        <v>7297</v>
      </c>
      <c r="C442" t="s">
        <v>6587</v>
      </c>
      <c r="D442">
        <v>1</v>
      </c>
    </row>
    <row r="443" spans="1:4">
      <c r="A443">
        <v>12007130</v>
      </c>
      <c r="B443" t="s">
        <v>7298</v>
      </c>
      <c r="C443" t="s">
        <v>6587</v>
      </c>
      <c r="D443">
        <v>2</v>
      </c>
    </row>
    <row r="444" spans="1:4">
      <c r="A444">
        <v>12007131</v>
      </c>
      <c r="B444" t="s">
        <v>7299</v>
      </c>
      <c r="C444" t="s">
        <v>6587</v>
      </c>
      <c r="D444">
        <v>2</v>
      </c>
    </row>
    <row r="445" spans="1:4">
      <c r="A445">
        <v>12007132</v>
      </c>
      <c r="B445" t="s">
        <v>7300</v>
      </c>
      <c r="C445" t="s">
        <v>6587</v>
      </c>
      <c r="D445">
        <v>1</v>
      </c>
    </row>
    <row r="446" spans="1:4">
      <c r="A446">
        <v>12007133</v>
      </c>
      <c r="B446" t="s">
        <v>7301</v>
      </c>
      <c r="C446" t="s">
        <v>6587</v>
      </c>
      <c r="D446">
        <v>2</v>
      </c>
    </row>
    <row r="447" spans="1:4">
      <c r="A447">
        <v>12009001</v>
      </c>
      <c r="B447" t="s">
        <v>7302</v>
      </c>
      <c r="C447" t="s">
        <v>6587</v>
      </c>
      <c r="D447">
        <v>14</v>
      </c>
    </row>
    <row r="448" spans="1:4">
      <c r="A448">
        <v>12009002</v>
      </c>
      <c r="B448" t="s">
        <v>7303</v>
      </c>
      <c r="C448" t="s">
        <v>6587</v>
      </c>
      <c r="D448">
        <v>4</v>
      </c>
    </row>
    <row r="449" spans="1:4">
      <c r="A449">
        <v>12009003</v>
      </c>
      <c r="B449" t="s">
        <v>7304</v>
      </c>
      <c r="C449" t="s">
        <v>7305</v>
      </c>
      <c r="D449">
        <v>16</v>
      </c>
    </row>
    <row r="450" spans="1:4">
      <c r="A450">
        <v>12009004</v>
      </c>
      <c r="B450" t="s">
        <v>7306</v>
      </c>
      <c r="C450" t="s">
        <v>7307</v>
      </c>
      <c r="D450">
        <v>16</v>
      </c>
    </row>
    <row r="451" spans="1:4">
      <c r="A451">
        <v>12009006</v>
      </c>
      <c r="B451" t="s">
        <v>7308</v>
      </c>
      <c r="C451" t="s">
        <v>7309</v>
      </c>
      <c r="D451">
        <v>4</v>
      </c>
    </row>
    <row r="452" spans="1:4">
      <c r="A452">
        <v>12009008</v>
      </c>
      <c r="B452" t="s">
        <v>7310</v>
      </c>
      <c r="C452" t="s">
        <v>7311</v>
      </c>
      <c r="D452">
        <v>2</v>
      </c>
    </row>
    <row r="453" spans="1:4">
      <c r="A453">
        <v>12009009</v>
      </c>
      <c r="B453" t="s">
        <v>7312</v>
      </c>
      <c r="C453" t="s">
        <v>6587</v>
      </c>
      <c r="D453">
        <v>2</v>
      </c>
    </row>
    <row r="454" spans="1:4">
      <c r="A454">
        <v>12009010</v>
      </c>
      <c r="B454" t="s">
        <v>7304</v>
      </c>
      <c r="C454" t="s">
        <v>7313</v>
      </c>
      <c r="D454">
        <v>6</v>
      </c>
    </row>
    <row r="455" spans="1:4">
      <c r="A455">
        <v>12009011</v>
      </c>
      <c r="B455" t="s">
        <v>7306</v>
      </c>
      <c r="C455" t="s">
        <v>7314</v>
      </c>
      <c r="D455">
        <v>6</v>
      </c>
    </row>
    <row r="456" spans="1:4">
      <c r="A456">
        <v>12009013</v>
      </c>
      <c r="B456" t="s">
        <v>7315</v>
      </c>
      <c r="C456" t="s">
        <v>7316</v>
      </c>
      <c r="D456">
        <v>2</v>
      </c>
    </row>
    <row r="457" spans="1:4">
      <c r="A457">
        <v>12009014</v>
      </c>
      <c r="B457" t="s">
        <v>7317</v>
      </c>
      <c r="C457" t="s">
        <v>7318</v>
      </c>
      <c r="D457">
        <v>2</v>
      </c>
    </row>
    <row r="458" spans="1:4">
      <c r="A458">
        <v>12009015</v>
      </c>
      <c r="B458" t="s">
        <v>7319</v>
      </c>
      <c r="C458" t="s">
        <v>7318</v>
      </c>
      <c r="D458">
        <v>2</v>
      </c>
    </row>
    <row r="459" spans="1:4">
      <c r="A459">
        <v>12009016</v>
      </c>
      <c r="B459" t="s">
        <v>7320</v>
      </c>
      <c r="C459" t="s">
        <v>6587</v>
      </c>
      <c r="D459">
        <v>2</v>
      </c>
    </row>
    <row r="460" spans="1:4">
      <c r="A460">
        <v>12009017</v>
      </c>
      <c r="B460" t="s">
        <v>7321</v>
      </c>
      <c r="C460" t="s">
        <v>6587</v>
      </c>
      <c r="D460">
        <v>2</v>
      </c>
    </row>
    <row r="461" spans="1:4">
      <c r="A461">
        <v>12009018</v>
      </c>
      <c r="B461" t="s">
        <v>7322</v>
      </c>
      <c r="C461" t="s">
        <v>7323</v>
      </c>
      <c r="D461">
        <v>2</v>
      </c>
    </row>
    <row r="462" spans="1:4">
      <c r="A462">
        <v>12009019</v>
      </c>
      <c r="B462" t="s">
        <v>7324</v>
      </c>
      <c r="C462" t="s">
        <v>6587</v>
      </c>
      <c r="D462">
        <v>2</v>
      </c>
    </row>
    <row r="463" spans="1:4">
      <c r="A463">
        <v>12009020</v>
      </c>
      <c r="B463" t="s">
        <v>7325</v>
      </c>
      <c r="C463" t="s">
        <v>7326</v>
      </c>
      <c r="D463">
        <v>2</v>
      </c>
    </row>
    <row r="464" spans="1:4">
      <c r="A464">
        <v>12009021</v>
      </c>
      <c r="B464" t="s">
        <v>7327</v>
      </c>
      <c r="C464" t="s">
        <v>6587</v>
      </c>
      <c r="D464">
        <v>2</v>
      </c>
    </row>
    <row r="465" spans="1:4">
      <c r="A465">
        <v>12009022</v>
      </c>
      <c r="B465" t="s">
        <v>7328</v>
      </c>
      <c r="C465" t="s">
        <v>7329</v>
      </c>
      <c r="D465">
        <v>2</v>
      </c>
    </row>
    <row r="466" spans="1:4">
      <c r="A466">
        <v>12009023</v>
      </c>
      <c r="B466" t="s">
        <v>7330</v>
      </c>
      <c r="C466" t="s">
        <v>7331</v>
      </c>
      <c r="D466">
        <v>2</v>
      </c>
    </row>
    <row r="467" spans="1:4">
      <c r="A467">
        <v>12009024</v>
      </c>
      <c r="B467" t="s">
        <v>7306</v>
      </c>
      <c r="C467" t="s">
        <v>7307</v>
      </c>
      <c r="D467">
        <v>2</v>
      </c>
    </row>
    <row r="468" spans="1:4">
      <c r="A468">
        <v>12009026</v>
      </c>
      <c r="B468" t="s">
        <v>7332</v>
      </c>
      <c r="C468" t="s">
        <v>6587</v>
      </c>
      <c r="D468">
        <v>8</v>
      </c>
    </row>
    <row r="469" spans="1:4">
      <c r="A469">
        <v>12009027</v>
      </c>
      <c r="B469" t="s">
        <v>7333</v>
      </c>
      <c r="C469" t="s">
        <v>6587</v>
      </c>
      <c r="D469">
        <v>8</v>
      </c>
    </row>
    <row r="470" spans="1:4">
      <c r="A470">
        <v>12009028</v>
      </c>
      <c r="B470" t="s">
        <v>7334</v>
      </c>
      <c r="C470" t="s">
        <v>6587</v>
      </c>
      <c r="D470">
        <v>160</v>
      </c>
    </row>
    <row r="471" spans="1:4">
      <c r="A471">
        <v>12009029</v>
      </c>
      <c r="B471" t="s">
        <v>7335</v>
      </c>
      <c r="C471" t="s">
        <v>6587</v>
      </c>
      <c r="D471">
        <v>160</v>
      </c>
    </row>
    <row r="472" spans="1:4">
      <c r="A472">
        <v>12009030</v>
      </c>
      <c r="B472" t="s">
        <v>7336</v>
      </c>
      <c r="C472" t="s">
        <v>6587</v>
      </c>
      <c r="D472">
        <v>1</v>
      </c>
    </row>
    <row r="473" spans="1:4">
      <c r="A473">
        <v>12009031</v>
      </c>
      <c r="B473" t="s">
        <v>7337</v>
      </c>
      <c r="C473" t="s">
        <v>6587</v>
      </c>
      <c r="D473">
        <v>1</v>
      </c>
    </row>
    <row r="474" spans="1:4">
      <c r="A474">
        <v>12009032</v>
      </c>
      <c r="B474" t="s">
        <v>7338</v>
      </c>
      <c r="C474" t="s">
        <v>6587</v>
      </c>
      <c r="D474">
        <v>1</v>
      </c>
    </row>
    <row r="475" spans="1:4">
      <c r="A475">
        <v>12009033</v>
      </c>
      <c r="B475" t="s">
        <v>7339</v>
      </c>
      <c r="C475" t="s">
        <v>6587</v>
      </c>
      <c r="D475">
        <v>1</v>
      </c>
    </row>
    <row r="476" spans="1:4">
      <c r="A476">
        <v>12009034</v>
      </c>
      <c r="B476" t="s">
        <v>7340</v>
      </c>
      <c r="C476" t="s">
        <v>6587</v>
      </c>
      <c r="D476">
        <v>2</v>
      </c>
    </row>
    <row r="477" spans="1:4">
      <c r="A477">
        <v>12009035</v>
      </c>
      <c r="B477" t="s">
        <v>7341</v>
      </c>
      <c r="C477" t="s">
        <v>6587</v>
      </c>
      <c r="D477">
        <v>2</v>
      </c>
    </row>
    <row r="478" spans="1:4">
      <c r="A478">
        <v>12010001</v>
      </c>
      <c r="B478" t="s">
        <v>7342</v>
      </c>
      <c r="C478" t="s">
        <v>6587</v>
      </c>
      <c r="D478">
        <v>5</v>
      </c>
    </row>
    <row r="479" spans="1:4">
      <c r="A479">
        <v>12010002</v>
      </c>
      <c r="B479" t="s">
        <v>7343</v>
      </c>
      <c r="C479" t="s">
        <v>6587</v>
      </c>
      <c r="D479">
        <v>22</v>
      </c>
    </row>
    <row r="480" spans="1:4">
      <c r="A480">
        <v>12010003</v>
      </c>
      <c r="B480" t="s">
        <v>7342</v>
      </c>
      <c r="C480" t="s">
        <v>6587</v>
      </c>
      <c r="D480">
        <v>3</v>
      </c>
    </row>
    <row r="481" spans="1:4">
      <c r="A481">
        <v>12010004</v>
      </c>
      <c r="B481" t="s">
        <v>7344</v>
      </c>
      <c r="C481" t="s">
        <v>6587</v>
      </c>
      <c r="D481">
        <v>22</v>
      </c>
    </row>
    <row r="482" spans="1:4">
      <c r="A482">
        <v>12010005</v>
      </c>
      <c r="B482" t="s">
        <v>7345</v>
      </c>
      <c r="C482" t="s">
        <v>4149</v>
      </c>
      <c r="D482">
        <v>3</v>
      </c>
    </row>
    <row r="483" spans="1:4">
      <c r="A483">
        <v>12010006</v>
      </c>
      <c r="B483" t="s">
        <v>7346</v>
      </c>
      <c r="C483" t="s">
        <v>7347</v>
      </c>
      <c r="D483">
        <v>15</v>
      </c>
    </row>
    <row r="484" spans="1:4">
      <c r="A484">
        <v>12010007</v>
      </c>
      <c r="B484" t="s">
        <v>7348</v>
      </c>
      <c r="C484" t="s">
        <v>7349</v>
      </c>
      <c r="D484">
        <v>7</v>
      </c>
    </row>
    <row r="485" spans="1:4">
      <c r="A485">
        <v>12010008</v>
      </c>
      <c r="B485" t="s">
        <v>7350</v>
      </c>
      <c r="C485" t="s">
        <v>7351</v>
      </c>
      <c r="D485">
        <v>7</v>
      </c>
    </row>
    <row r="486" spans="1:4">
      <c r="A486">
        <v>12010009</v>
      </c>
      <c r="B486" t="s">
        <v>7352</v>
      </c>
      <c r="C486" t="s">
        <v>6587</v>
      </c>
      <c r="D486">
        <v>7</v>
      </c>
    </row>
    <row r="487" spans="1:4">
      <c r="A487">
        <v>12010010</v>
      </c>
      <c r="B487" t="s">
        <v>7353</v>
      </c>
      <c r="C487" t="s">
        <v>7354</v>
      </c>
      <c r="D487">
        <v>4</v>
      </c>
    </row>
    <row r="488" spans="1:4">
      <c r="A488">
        <v>12010011</v>
      </c>
      <c r="B488" t="s">
        <v>7355</v>
      </c>
      <c r="C488" t="s">
        <v>6605</v>
      </c>
      <c r="D488">
        <v>16</v>
      </c>
    </row>
    <row r="489" spans="1:4">
      <c r="A489">
        <v>12010012</v>
      </c>
      <c r="B489" t="s">
        <v>7356</v>
      </c>
      <c r="C489" t="s">
        <v>7357</v>
      </c>
      <c r="D489">
        <v>4</v>
      </c>
    </row>
    <row r="490" spans="1:4">
      <c r="A490">
        <v>12010013</v>
      </c>
      <c r="B490" t="s">
        <v>7358</v>
      </c>
      <c r="C490" t="s">
        <v>7359</v>
      </c>
      <c r="D490">
        <v>2</v>
      </c>
    </row>
    <row r="491" spans="1:4">
      <c r="A491">
        <v>12010014</v>
      </c>
      <c r="B491" t="s">
        <v>7360</v>
      </c>
      <c r="C491" t="s">
        <v>6587</v>
      </c>
      <c r="D491">
        <v>16</v>
      </c>
    </row>
    <row r="492" spans="1:4">
      <c r="A492">
        <v>12010015</v>
      </c>
      <c r="B492" t="s">
        <v>7361</v>
      </c>
      <c r="C492" t="s">
        <v>7362</v>
      </c>
      <c r="D492">
        <v>3</v>
      </c>
    </row>
    <row r="493" spans="1:4">
      <c r="A493">
        <v>12010016</v>
      </c>
      <c r="B493" t="s">
        <v>7363</v>
      </c>
      <c r="C493" t="s">
        <v>6587</v>
      </c>
      <c r="D493">
        <v>2</v>
      </c>
    </row>
    <row r="494" spans="1:4">
      <c r="A494">
        <v>12010017</v>
      </c>
      <c r="B494" t="s">
        <v>7364</v>
      </c>
      <c r="C494" t="s">
        <v>6587</v>
      </c>
      <c r="D494">
        <v>2</v>
      </c>
    </row>
    <row r="495" spans="1:4">
      <c r="A495">
        <v>12010018</v>
      </c>
      <c r="B495" t="s">
        <v>7365</v>
      </c>
      <c r="C495" t="s">
        <v>7366</v>
      </c>
      <c r="D495">
        <v>1</v>
      </c>
    </row>
    <row r="496" spans="1:4">
      <c r="A496">
        <v>12010019</v>
      </c>
      <c r="B496" t="s">
        <v>7367</v>
      </c>
      <c r="C496" t="s">
        <v>7368</v>
      </c>
      <c r="D496">
        <v>1</v>
      </c>
    </row>
    <row r="497" spans="1:4">
      <c r="A497">
        <v>12010020</v>
      </c>
      <c r="B497" t="s">
        <v>7369</v>
      </c>
      <c r="C497" t="s">
        <v>6587</v>
      </c>
      <c r="D497">
        <v>4</v>
      </c>
    </row>
    <row r="498" spans="1:4">
      <c r="A498">
        <v>12010021</v>
      </c>
      <c r="B498" t="s">
        <v>7370</v>
      </c>
      <c r="C498" t="s">
        <v>7371</v>
      </c>
      <c r="D498">
        <v>9</v>
      </c>
    </row>
    <row r="499" spans="1:4">
      <c r="A499">
        <v>12010022</v>
      </c>
      <c r="B499" t="s">
        <v>7372</v>
      </c>
      <c r="C499" t="s">
        <v>6587</v>
      </c>
      <c r="D499">
        <v>2</v>
      </c>
    </row>
    <row r="500" spans="1:4">
      <c r="A500">
        <v>12010023</v>
      </c>
      <c r="B500" t="s">
        <v>7373</v>
      </c>
      <c r="C500" t="s">
        <v>6587</v>
      </c>
      <c r="D500">
        <v>8</v>
      </c>
    </row>
    <row r="501" spans="1:4">
      <c r="A501">
        <v>12010024</v>
      </c>
      <c r="B501" t="s">
        <v>7374</v>
      </c>
      <c r="C501" t="s">
        <v>6587</v>
      </c>
      <c r="D501">
        <v>2</v>
      </c>
    </row>
    <row r="502" spans="1:4">
      <c r="A502">
        <v>12010025</v>
      </c>
      <c r="B502" t="s">
        <v>7375</v>
      </c>
      <c r="C502" t="s">
        <v>6587</v>
      </c>
      <c r="D502">
        <v>4</v>
      </c>
    </row>
    <row r="503" spans="1:4">
      <c r="A503">
        <v>12010026</v>
      </c>
      <c r="B503" t="s">
        <v>7370</v>
      </c>
      <c r="C503" t="s">
        <v>7376</v>
      </c>
      <c r="D503">
        <v>4</v>
      </c>
    </row>
    <row r="504" spans="1:4">
      <c r="A504">
        <v>12010027</v>
      </c>
      <c r="B504" t="s">
        <v>7377</v>
      </c>
      <c r="C504" t="s">
        <v>6587</v>
      </c>
      <c r="D504">
        <v>1</v>
      </c>
    </row>
    <row r="505" spans="1:4">
      <c r="A505">
        <v>12010028</v>
      </c>
      <c r="B505" t="s">
        <v>7355</v>
      </c>
      <c r="C505" t="s">
        <v>7378</v>
      </c>
      <c r="D505">
        <v>3</v>
      </c>
    </row>
    <row r="506" spans="1:4">
      <c r="A506">
        <v>12010029</v>
      </c>
      <c r="B506" t="s">
        <v>7370</v>
      </c>
      <c r="C506" t="s">
        <v>7378</v>
      </c>
      <c r="D506">
        <v>2</v>
      </c>
    </row>
    <row r="507" spans="1:4">
      <c r="A507">
        <v>12010030</v>
      </c>
      <c r="B507" t="s">
        <v>7379</v>
      </c>
      <c r="C507" t="s">
        <v>7380</v>
      </c>
      <c r="D507">
        <v>1</v>
      </c>
    </row>
    <row r="508" spans="1:4">
      <c r="A508">
        <v>12010031</v>
      </c>
      <c r="B508" t="s">
        <v>7381</v>
      </c>
      <c r="C508" t="s">
        <v>7382</v>
      </c>
      <c r="D508">
        <v>1</v>
      </c>
    </row>
    <row r="509" spans="1:4">
      <c r="A509">
        <v>12010033</v>
      </c>
      <c r="B509" t="s">
        <v>7383</v>
      </c>
      <c r="C509" t="s">
        <v>6587</v>
      </c>
      <c r="D509">
        <v>1</v>
      </c>
    </row>
    <row r="510" spans="1:4">
      <c r="A510">
        <v>12010034</v>
      </c>
      <c r="B510" t="s">
        <v>7384</v>
      </c>
      <c r="C510" t="s">
        <v>7385</v>
      </c>
      <c r="D510">
        <v>6</v>
      </c>
    </row>
    <row r="511" spans="1:4">
      <c r="A511">
        <v>12010035</v>
      </c>
      <c r="B511" t="s">
        <v>7384</v>
      </c>
      <c r="C511" t="s">
        <v>7386</v>
      </c>
      <c r="D511">
        <v>2</v>
      </c>
    </row>
    <row r="512" spans="1:4">
      <c r="A512">
        <v>12010036</v>
      </c>
      <c r="B512" t="s">
        <v>7387</v>
      </c>
      <c r="C512" t="s">
        <v>6587</v>
      </c>
      <c r="D512">
        <v>2</v>
      </c>
    </row>
    <row r="513" spans="1:4">
      <c r="A513">
        <v>12010037</v>
      </c>
      <c r="B513" t="s">
        <v>7388</v>
      </c>
      <c r="C513" t="s">
        <v>7389</v>
      </c>
      <c r="D513">
        <v>2</v>
      </c>
    </row>
    <row r="514" spans="1:4">
      <c r="A514">
        <v>12010038</v>
      </c>
      <c r="B514" t="s">
        <v>7390</v>
      </c>
      <c r="C514" t="s">
        <v>7391</v>
      </c>
      <c r="D514">
        <v>14</v>
      </c>
    </row>
    <row r="515" spans="1:4">
      <c r="A515">
        <v>12010039</v>
      </c>
      <c r="B515" t="s">
        <v>7392</v>
      </c>
      <c r="C515" t="s">
        <v>671</v>
      </c>
      <c r="D515">
        <v>10</v>
      </c>
    </row>
    <row r="516" spans="1:4">
      <c r="A516">
        <v>12010040</v>
      </c>
      <c r="B516" t="s">
        <v>7393</v>
      </c>
      <c r="C516" t="s">
        <v>7394</v>
      </c>
      <c r="D516">
        <v>2</v>
      </c>
    </row>
    <row r="517" spans="1:4">
      <c r="A517">
        <v>12010041</v>
      </c>
      <c r="B517" t="s">
        <v>7395</v>
      </c>
      <c r="C517" t="s">
        <v>6587</v>
      </c>
      <c r="D517">
        <v>16</v>
      </c>
    </row>
    <row r="518" spans="1:4">
      <c r="A518">
        <v>12010042</v>
      </c>
      <c r="B518" t="s">
        <v>7396</v>
      </c>
      <c r="C518" t="s">
        <v>6587</v>
      </c>
      <c r="D518">
        <v>1</v>
      </c>
    </row>
    <row r="519" spans="1:4">
      <c r="A519">
        <v>12010043</v>
      </c>
      <c r="B519" t="s">
        <v>7397</v>
      </c>
      <c r="C519" t="s">
        <v>6587</v>
      </c>
      <c r="D519">
        <v>8</v>
      </c>
    </row>
    <row r="520" spans="1:4">
      <c r="A520">
        <v>12010044</v>
      </c>
      <c r="B520" t="s">
        <v>7398</v>
      </c>
      <c r="C520" t="s">
        <v>6587</v>
      </c>
      <c r="D520">
        <v>2</v>
      </c>
    </row>
    <row r="521" spans="1:4">
      <c r="A521">
        <v>12010045</v>
      </c>
      <c r="B521" t="s">
        <v>7399</v>
      </c>
      <c r="C521" t="s">
        <v>6587</v>
      </c>
      <c r="D521">
        <v>2</v>
      </c>
    </row>
    <row r="522" spans="1:4">
      <c r="A522">
        <v>12010046</v>
      </c>
      <c r="B522" t="s">
        <v>7400</v>
      </c>
      <c r="C522" t="s">
        <v>6587</v>
      </c>
      <c r="D522">
        <v>2</v>
      </c>
    </row>
    <row r="523" spans="1:4">
      <c r="A523">
        <v>12010047</v>
      </c>
      <c r="B523" t="s">
        <v>7401</v>
      </c>
      <c r="C523" t="s">
        <v>6587</v>
      </c>
      <c r="D523">
        <v>1</v>
      </c>
    </row>
    <row r="524" spans="1:4">
      <c r="A524">
        <v>12010048</v>
      </c>
      <c r="B524" t="s">
        <v>7402</v>
      </c>
      <c r="C524" t="s">
        <v>6587</v>
      </c>
      <c r="D524">
        <v>5</v>
      </c>
    </row>
    <row r="525" spans="1:4">
      <c r="A525">
        <v>12010049</v>
      </c>
      <c r="B525" t="s">
        <v>7403</v>
      </c>
      <c r="C525" t="s">
        <v>6587</v>
      </c>
      <c r="D525">
        <v>2</v>
      </c>
    </row>
    <row r="526" spans="1:4">
      <c r="A526">
        <v>12010050</v>
      </c>
      <c r="B526" t="s">
        <v>7404</v>
      </c>
      <c r="C526" t="s">
        <v>6587</v>
      </c>
      <c r="D526">
        <v>2</v>
      </c>
    </row>
    <row r="527" spans="1:4">
      <c r="A527">
        <v>12010051</v>
      </c>
      <c r="B527" t="s">
        <v>7405</v>
      </c>
      <c r="C527" t="s">
        <v>7406</v>
      </c>
      <c r="D527">
        <v>2</v>
      </c>
    </row>
    <row r="528" spans="1:4">
      <c r="A528">
        <v>12010052</v>
      </c>
      <c r="B528" t="s">
        <v>7407</v>
      </c>
      <c r="C528" t="s">
        <v>7408</v>
      </c>
      <c r="D528">
        <v>2</v>
      </c>
    </row>
    <row r="529" spans="1:4">
      <c r="A529">
        <v>12010053</v>
      </c>
      <c r="B529" t="s">
        <v>7409</v>
      </c>
      <c r="C529" t="s">
        <v>6587</v>
      </c>
      <c r="D529">
        <v>1</v>
      </c>
    </row>
    <row r="530" spans="1:4">
      <c r="A530">
        <v>12010054</v>
      </c>
      <c r="B530" t="s">
        <v>7410</v>
      </c>
      <c r="C530" t="s">
        <v>6587</v>
      </c>
      <c r="D530">
        <v>1</v>
      </c>
    </row>
    <row r="531" spans="1:4">
      <c r="A531">
        <v>12010055</v>
      </c>
      <c r="B531" t="s">
        <v>7411</v>
      </c>
      <c r="C531" t="s">
        <v>6587</v>
      </c>
      <c r="D531">
        <v>0</v>
      </c>
    </row>
    <row r="532" spans="1:4">
      <c r="A532">
        <v>12010056</v>
      </c>
      <c r="B532" t="s">
        <v>7412</v>
      </c>
      <c r="C532" t="s">
        <v>6587</v>
      </c>
      <c r="D532">
        <v>3</v>
      </c>
    </row>
    <row r="533" spans="1:4">
      <c r="A533">
        <v>12010057</v>
      </c>
      <c r="B533" t="s">
        <v>7413</v>
      </c>
      <c r="C533" t="s">
        <v>6587</v>
      </c>
      <c r="D533">
        <v>3</v>
      </c>
    </row>
    <row r="534" spans="1:4">
      <c r="A534">
        <v>12010058</v>
      </c>
      <c r="B534" t="s">
        <v>7414</v>
      </c>
      <c r="C534" t="s">
        <v>6587</v>
      </c>
      <c r="D534">
        <v>3</v>
      </c>
    </row>
    <row r="535" spans="1:4">
      <c r="A535">
        <v>12010059</v>
      </c>
      <c r="B535" t="s">
        <v>7415</v>
      </c>
      <c r="C535" t="s">
        <v>6587</v>
      </c>
      <c r="D535">
        <v>7</v>
      </c>
    </row>
    <row r="536" spans="1:4">
      <c r="A536">
        <v>12010060</v>
      </c>
      <c r="B536" t="s">
        <v>7370</v>
      </c>
      <c r="C536" t="s">
        <v>7371</v>
      </c>
      <c r="D536">
        <v>3</v>
      </c>
    </row>
    <row r="537" spans="1:4">
      <c r="A537">
        <v>12010061</v>
      </c>
      <c r="B537" t="s">
        <v>7416</v>
      </c>
      <c r="C537" t="s">
        <v>5144</v>
      </c>
      <c r="D537">
        <v>3</v>
      </c>
    </row>
    <row r="538" spans="1:4">
      <c r="A538">
        <v>12010062</v>
      </c>
      <c r="B538" t="s">
        <v>7417</v>
      </c>
      <c r="C538" t="s">
        <v>6587</v>
      </c>
      <c r="D538">
        <v>2</v>
      </c>
    </row>
    <row r="539" spans="1:4">
      <c r="A539">
        <v>12010063</v>
      </c>
      <c r="B539" t="s">
        <v>7415</v>
      </c>
      <c r="C539" t="s">
        <v>6587</v>
      </c>
      <c r="D539">
        <v>2</v>
      </c>
    </row>
    <row r="540" spans="1:4">
      <c r="A540">
        <v>12010064</v>
      </c>
      <c r="B540" t="s">
        <v>7418</v>
      </c>
      <c r="C540" t="s">
        <v>7419</v>
      </c>
      <c r="D540">
        <v>1</v>
      </c>
    </row>
    <row r="541" spans="1:4">
      <c r="A541">
        <v>12010065</v>
      </c>
      <c r="B541" t="s">
        <v>7420</v>
      </c>
      <c r="C541" t="s">
        <v>7421</v>
      </c>
      <c r="D541">
        <v>1</v>
      </c>
    </row>
    <row r="542" spans="1:4">
      <c r="A542">
        <v>12010066</v>
      </c>
      <c r="B542" t="s">
        <v>7422</v>
      </c>
      <c r="C542" t="s">
        <v>7371</v>
      </c>
      <c r="D542">
        <v>3</v>
      </c>
    </row>
    <row r="543" spans="1:4">
      <c r="A543">
        <v>12010067</v>
      </c>
      <c r="B543" t="s">
        <v>7422</v>
      </c>
      <c r="C543" t="s">
        <v>7371</v>
      </c>
      <c r="D543">
        <v>3</v>
      </c>
    </row>
    <row r="544" spans="1:4">
      <c r="A544">
        <v>12010068</v>
      </c>
      <c r="B544" t="s">
        <v>7420</v>
      </c>
      <c r="C544" t="s">
        <v>6592</v>
      </c>
      <c r="D544">
        <v>1</v>
      </c>
    </row>
    <row r="545" spans="1:4">
      <c r="A545">
        <v>12010069</v>
      </c>
      <c r="B545" t="s">
        <v>7423</v>
      </c>
      <c r="C545" t="s">
        <v>6587</v>
      </c>
      <c r="D545">
        <v>4</v>
      </c>
    </row>
    <row r="546" spans="1:4">
      <c r="A546">
        <v>12010070</v>
      </c>
      <c r="B546" t="s">
        <v>7424</v>
      </c>
      <c r="C546" t="s">
        <v>6587</v>
      </c>
      <c r="D546">
        <v>2</v>
      </c>
    </row>
    <row r="547" spans="1:4">
      <c r="A547">
        <v>12010071</v>
      </c>
      <c r="B547" t="s">
        <v>7413</v>
      </c>
      <c r="C547" t="s">
        <v>6587</v>
      </c>
      <c r="D547">
        <v>6</v>
      </c>
    </row>
    <row r="548" spans="1:4">
      <c r="A548">
        <v>12010072</v>
      </c>
      <c r="B548" t="s">
        <v>7425</v>
      </c>
      <c r="C548" t="s">
        <v>6587</v>
      </c>
      <c r="D548">
        <v>4</v>
      </c>
    </row>
    <row r="549" spans="1:4">
      <c r="A549">
        <v>12010073</v>
      </c>
      <c r="B549" t="s">
        <v>7426</v>
      </c>
      <c r="C549" t="s">
        <v>6587</v>
      </c>
      <c r="D549">
        <v>3</v>
      </c>
    </row>
    <row r="550" spans="1:4">
      <c r="A550">
        <v>12010074</v>
      </c>
      <c r="B550" t="s">
        <v>7415</v>
      </c>
      <c r="C550" t="s">
        <v>6587</v>
      </c>
      <c r="D550">
        <v>7</v>
      </c>
    </row>
    <row r="551" spans="1:4">
      <c r="A551">
        <v>12010075</v>
      </c>
      <c r="B551" t="s">
        <v>7427</v>
      </c>
      <c r="C551" t="s">
        <v>7371</v>
      </c>
      <c r="D551">
        <v>2</v>
      </c>
    </row>
    <row r="552" spans="1:4">
      <c r="A552">
        <v>12010076</v>
      </c>
      <c r="B552" t="s">
        <v>7417</v>
      </c>
      <c r="C552" t="s">
        <v>7378</v>
      </c>
      <c r="D552">
        <v>2</v>
      </c>
    </row>
    <row r="553" spans="1:4">
      <c r="A553">
        <v>12010077</v>
      </c>
      <c r="B553" t="s">
        <v>7422</v>
      </c>
      <c r="C553" t="s">
        <v>6605</v>
      </c>
      <c r="D553">
        <v>3</v>
      </c>
    </row>
    <row r="554" spans="1:4">
      <c r="A554">
        <v>12010078</v>
      </c>
      <c r="B554" t="s">
        <v>7428</v>
      </c>
      <c r="C554" t="s">
        <v>7429</v>
      </c>
      <c r="D554">
        <v>1</v>
      </c>
    </row>
    <row r="555" spans="1:4">
      <c r="A555">
        <v>12010080</v>
      </c>
      <c r="B555" t="s">
        <v>7430</v>
      </c>
      <c r="C555" t="s">
        <v>7431</v>
      </c>
      <c r="D555">
        <v>4</v>
      </c>
    </row>
    <row r="556" spans="1:4">
      <c r="A556">
        <v>12010081</v>
      </c>
      <c r="B556" t="s">
        <v>7432</v>
      </c>
      <c r="C556" t="s">
        <v>7431</v>
      </c>
      <c r="D556">
        <v>2</v>
      </c>
    </row>
    <row r="557" spans="1:4">
      <c r="A557">
        <v>12010086</v>
      </c>
      <c r="B557" t="s">
        <v>7433</v>
      </c>
      <c r="C557" t="s">
        <v>6587</v>
      </c>
      <c r="D557">
        <v>0</v>
      </c>
    </row>
    <row r="558" spans="1:4">
      <c r="A558">
        <v>13001</v>
      </c>
      <c r="B558" t="s">
        <v>7434</v>
      </c>
      <c r="C558" t="s">
        <v>7435</v>
      </c>
      <c r="D558">
        <v>0</v>
      </c>
    </row>
    <row r="559" spans="1:4">
      <c r="A559">
        <v>13006009</v>
      </c>
      <c r="B559" t="s">
        <v>7436</v>
      </c>
      <c r="C559" t="s">
        <v>7437</v>
      </c>
      <c r="D559">
        <v>1</v>
      </c>
    </row>
    <row r="560" spans="1:4">
      <c r="A560">
        <v>14001001</v>
      </c>
      <c r="B560" t="s">
        <v>7438</v>
      </c>
      <c r="C560" t="s">
        <v>7439</v>
      </c>
      <c r="D560">
        <v>44</v>
      </c>
    </row>
    <row r="561" spans="1:4">
      <c r="A561">
        <v>14001004</v>
      </c>
      <c r="B561" t="s">
        <v>7440</v>
      </c>
      <c r="C561" t="s">
        <v>7441</v>
      </c>
      <c r="D561">
        <v>0</v>
      </c>
    </row>
    <row r="562" spans="1:4">
      <c r="A562">
        <v>14001006</v>
      </c>
      <c r="B562" t="s">
        <v>7442</v>
      </c>
      <c r="C562" t="s">
        <v>7443</v>
      </c>
      <c r="D562">
        <v>3</v>
      </c>
    </row>
    <row r="563" spans="1:4">
      <c r="A563">
        <v>14001007</v>
      </c>
      <c r="B563" t="s">
        <v>7444</v>
      </c>
      <c r="C563" t="s">
        <v>7445</v>
      </c>
      <c r="D563">
        <v>0</v>
      </c>
    </row>
    <row r="564" spans="1:4">
      <c r="A564">
        <v>14001008</v>
      </c>
      <c r="B564" t="s">
        <v>7446</v>
      </c>
      <c r="C564" t="s">
        <v>7447</v>
      </c>
      <c r="D564">
        <v>0</v>
      </c>
    </row>
    <row r="565" spans="1:4">
      <c r="A565">
        <v>14001009</v>
      </c>
      <c r="B565" t="s">
        <v>7448</v>
      </c>
      <c r="C565" t="s">
        <v>7449</v>
      </c>
      <c r="D565">
        <v>1</v>
      </c>
    </row>
    <row r="566" spans="1:4">
      <c r="A566">
        <v>14001010</v>
      </c>
      <c r="B566" t="s">
        <v>7448</v>
      </c>
      <c r="C566" t="s">
        <v>7450</v>
      </c>
      <c r="D566">
        <v>97</v>
      </c>
    </row>
    <row r="567" spans="1:4">
      <c r="A567">
        <v>14001011</v>
      </c>
      <c r="B567" t="s">
        <v>7451</v>
      </c>
      <c r="C567" t="s">
        <v>7452</v>
      </c>
      <c r="D567">
        <v>0</v>
      </c>
    </row>
    <row r="568" spans="1:4">
      <c r="A568">
        <v>14001012</v>
      </c>
      <c r="B568" t="s">
        <v>7451</v>
      </c>
      <c r="C568" t="s">
        <v>7453</v>
      </c>
      <c r="D568">
        <v>1</v>
      </c>
    </row>
    <row r="569" spans="1:4">
      <c r="A569">
        <v>14001013</v>
      </c>
      <c r="B569" t="s">
        <v>7451</v>
      </c>
      <c r="C569" t="s">
        <v>7454</v>
      </c>
      <c r="D569">
        <v>0</v>
      </c>
    </row>
    <row r="570" spans="1:4">
      <c r="A570">
        <v>14001014</v>
      </c>
      <c r="B570" t="s">
        <v>7455</v>
      </c>
      <c r="C570" t="s">
        <v>7454</v>
      </c>
      <c r="D570">
        <v>1</v>
      </c>
    </row>
    <row r="571" spans="1:4">
      <c r="A571">
        <v>14001015</v>
      </c>
      <c r="B571" t="s">
        <v>7456</v>
      </c>
      <c r="C571" t="s">
        <v>6587</v>
      </c>
      <c r="D571">
        <v>1</v>
      </c>
    </row>
    <row r="572" spans="1:4">
      <c r="A572">
        <v>14001016</v>
      </c>
      <c r="B572" t="s">
        <v>7456</v>
      </c>
      <c r="C572" t="s">
        <v>6587</v>
      </c>
      <c r="D572">
        <v>1</v>
      </c>
    </row>
    <row r="573" spans="1:4">
      <c r="A573">
        <v>14002001</v>
      </c>
      <c r="B573" t="s">
        <v>7456</v>
      </c>
      <c r="C573" t="s">
        <v>7457</v>
      </c>
      <c r="D573">
        <v>92</v>
      </c>
    </row>
    <row r="574" spans="1:4">
      <c r="A574">
        <v>14004001</v>
      </c>
      <c r="B574" t="s">
        <v>7458</v>
      </c>
      <c r="C574" t="s">
        <v>6587</v>
      </c>
      <c r="D574">
        <v>0</v>
      </c>
    </row>
    <row r="575" spans="1:4">
      <c r="A575">
        <v>14004001</v>
      </c>
      <c r="B575" t="s">
        <v>7458</v>
      </c>
      <c r="C575" t="s">
        <v>6587</v>
      </c>
      <c r="D575">
        <v>0</v>
      </c>
    </row>
    <row r="576" spans="1:4">
      <c r="A576">
        <v>14004002</v>
      </c>
      <c r="B576" t="s">
        <v>7459</v>
      </c>
      <c r="C576" t="s">
        <v>6587</v>
      </c>
      <c r="D576">
        <v>7</v>
      </c>
    </row>
    <row r="577" spans="1:4">
      <c r="A577">
        <v>14004003</v>
      </c>
      <c r="B577" t="s">
        <v>7460</v>
      </c>
      <c r="C577" t="s">
        <v>6587</v>
      </c>
      <c r="D577">
        <v>2</v>
      </c>
    </row>
    <row r="578" spans="1:4">
      <c r="A578">
        <v>14004004</v>
      </c>
      <c r="B578" t="s">
        <v>7461</v>
      </c>
      <c r="C578" t="s">
        <v>6587</v>
      </c>
      <c r="D578">
        <v>3</v>
      </c>
    </row>
    <row r="579" spans="1:4">
      <c r="A579">
        <v>14004005</v>
      </c>
      <c r="B579" t="s">
        <v>7462</v>
      </c>
      <c r="C579" t="s">
        <v>6587</v>
      </c>
      <c r="D579">
        <v>2</v>
      </c>
    </row>
    <row r="580" spans="1:4">
      <c r="A580">
        <v>14004006</v>
      </c>
      <c r="B580" t="s">
        <v>7463</v>
      </c>
      <c r="C580" t="s">
        <v>6587</v>
      </c>
      <c r="D580">
        <v>2</v>
      </c>
    </row>
    <row r="581" spans="1:4">
      <c r="A581">
        <v>14004007</v>
      </c>
      <c r="B581" t="s">
        <v>7464</v>
      </c>
      <c r="C581" t="s">
        <v>7465</v>
      </c>
      <c r="D581">
        <v>4</v>
      </c>
    </row>
    <row r="582" spans="1:4">
      <c r="A582">
        <v>14005001</v>
      </c>
      <c r="B582" t="s">
        <v>7466</v>
      </c>
      <c r="C582" t="s">
        <v>7467</v>
      </c>
      <c r="D582">
        <v>11</v>
      </c>
    </row>
    <row r="583" spans="1:4">
      <c r="A583">
        <v>14005002</v>
      </c>
      <c r="B583" t="s">
        <v>7468</v>
      </c>
      <c r="C583" t="s">
        <v>7469</v>
      </c>
      <c r="D583">
        <v>6</v>
      </c>
    </row>
    <row r="584" spans="1:4">
      <c r="A584">
        <v>14005004</v>
      </c>
      <c r="B584" t="s">
        <v>7470</v>
      </c>
      <c r="C584" t="s">
        <v>7471</v>
      </c>
      <c r="D584">
        <v>35</v>
      </c>
    </row>
    <row r="585" spans="1:4">
      <c r="A585">
        <v>14005005</v>
      </c>
      <c r="B585" t="s">
        <v>7472</v>
      </c>
      <c r="C585" t="s">
        <v>7473</v>
      </c>
      <c r="D585">
        <v>9</v>
      </c>
    </row>
    <row r="586" spans="1:4">
      <c r="A586">
        <v>14005006</v>
      </c>
      <c r="B586" t="s">
        <v>7474</v>
      </c>
      <c r="C586" t="s">
        <v>7475</v>
      </c>
      <c r="D586">
        <v>17</v>
      </c>
    </row>
    <row r="587" spans="1:4">
      <c r="A587">
        <v>14005007</v>
      </c>
      <c r="B587" t="s">
        <v>7476</v>
      </c>
      <c r="C587" t="s">
        <v>6587</v>
      </c>
      <c r="D587">
        <v>15</v>
      </c>
    </row>
    <row r="588" spans="1:4">
      <c r="A588">
        <v>14005010</v>
      </c>
      <c r="B588" t="s">
        <v>7477</v>
      </c>
      <c r="C588" t="s">
        <v>7478</v>
      </c>
      <c r="D588">
        <v>2</v>
      </c>
    </row>
    <row r="589" spans="1:4">
      <c r="A589">
        <v>14005011</v>
      </c>
      <c r="B589" t="s">
        <v>7479</v>
      </c>
      <c r="C589" t="s">
        <v>7480</v>
      </c>
      <c r="D589">
        <v>10</v>
      </c>
    </row>
    <row r="590" spans="1:4">
      <c r="A590">
        <v>14005023</v>
      </c>
      <c r="B590" t="s">
        <v>7481</v>
      </c>
      <c r="C590" t="s">
        <v>7482</v>
      </c>
      <c r="D590">
        <v>78</v>
      </c>
    </row>
    <row r="591" spans="1:4">
      <c r="A591">
        <v>14005024</v>
      </c>
      <c r="B591" t="s">
        <v>6813</v>
      </c>
      <c r="C591" t="s">
        <v>7483</v>
      </c>
      <c r="D591">
        <v>15</v>
      </c>
    </row>
    <row r="592" spans="1:4">
      <c r="A592">
        <v>14005026</v>
      </c>
      <c r="B592" t="s">
        <v>7484</v>
      </c>
      <c r="C592" t="s">
        <v>7485</v>
      </c>
      <c r="D592">
        <v>10</v>
      </c>
    </row>
    <row r="593" spans="1:4">
      <c r="A593">
        <v>14005027</v>
      </c>
      <c r="B593" t="s">
        <v>7486</v>
      </c>
      <c r="C593" t="s">
        <v>7487</v>
      </c>
      <c r="D593">
        <v>18</v>
      </c>
    </row>
    <row r="594" spans="1:4">
      <c r="A594">
        <v>14005028</v>
      </c>
      <c r="B594" t="s">
        <v>7488</v>
      </c>
      <c r="C594" t="s">
        <v>7489</v>
      </c>
      <c r="D594">
        <v>5</v>
      </c>
    </row>
    <row r="595" spans="1:4">
      <c r="A595">
        <v>14005029</v>
      </c>
      <c r="B595" t="s">
        <v>7490</v>
      </c>
      <c r="C595" t="s">
        <v>7491</v>
      </c>
      <c r="D595">
        <v>3</v>
      </c>
    </row>
    <row r="596" spans="1:4">
      <c r="A596">
        <v>14005030</v>
      </c>
      <c r="B596" t="s">
        <v>7492</v>
      </c>
      <c r="C596" t="s">
        <v>6587</v>
      </c>
      <c r="D596">
        <v>0</v>
      </c>
    </row>
    <row r="597" spans="1:4">
      <c r="A597">
        <v>14005031</v>
      </c>
      <c r="B597" t="s">
        <v>7493</v>
      </c>
      <c r="C597" t="s">
        <v>6587</v>
      </c>
      <c r="D597">
        <v>10</v>
      </c>
    </row>
    <row r="598" spans="1:4">
      <c r="A598">
        <v>14005032</v>
      </c>
      <c r="B598" t="s">
        <v>7494</v>
      </c>
      <c r="C598" t="s">
        <v>6587</v>
      </c>
      <c r="D598">
        <v>5</v>
      </c>
    </row>
    <row r="599" spans="1:4">
      <c r="A599">
        <v>14005033</v>
      </c>
      <c r="B599" t="s">
        <v>7495</v>
      </c>
      <c r="C599" t="s">
        <v>6587</v>
      </c>
      <c r="D599">
        <v>27</v>
      </c>
    </row>
    <row r="600" spans="1:4">
      <c r="A600">
        <v>14005034</v>
      </c>
      <c r="B600" t="s">
        <v>7496</v>
      </c>
      <c r="C600" t="s">
        <v>6587</v>
      </c>
      <c r="D600">
        <v>8</v>
      </c>
    </row>
    <row r="601" spans="1:4">
      <c r="A601">
        <v>14005035</v>
      </c>
      <c r="B601" t="s">
        <v>7497</v>
      </c>
      <c r="C601" t="s">
        <v>7498</v>
      </c>
      <c r="D601">
        <v>0</v>
      </c>
    </row>
    <row r="602" spans="1:4">
      <c r="A602">
        <v>14005036</v>
      </c>
      <c r="B602" t="s">
        <v>7499</v>
      </c>
      <c r="C602" t="s">
        <v>7500</v>
      </c>
      <c r="D602">
        <v>2</v>
      </c>
    </row>
    <row r="603" spans="1:4">
      <c r="A603">
        <v>14005037</v>
      </c>
      <c r="B603" t="s">
        <v>7501</v>
      </c>
      <c r="C603" t="s">
        <v>7502</v>
      </c>
      <c r="D603">
        <v>2</v>
      </c>
    </row>
    <row r="604" spans="1:4">
      <c r="A604">
        <v>14005038</v>
      </c>
      <c r="B604" t="s">
        <v>7501</v>
      </c>
      <c r="C604" t="s">
        <v>7503</v>
      </c>
      <c r="D604">
        <v>2</v>
      </c>
    </row>
    <row r="605" spans="1:4">
      <c r="A605">
        <v>15001003</v>
      </c>
      <c r="B605" t="s">
        <v>7504</v>
      </c>
      <c r="C605" t="s">
        <v>7505</v>
      </c>
      <c r="D605">
        <v>8</v>
      </c>
    </row>
    <row r="606" spans="1:4">
      <c r="A606">
        <v>15001004</v>
      </c>
      <c r="B606" t="s">
        <v>7506</v>
      </c>
      <c r="C606" t="s">
        <v>7507</v>
      </c>
      <c r="D606">
        <v>4</v>
      </c>
    </row>
    <row r="607" spans="1:4">
      <c r="A607">
        <v>15001007</v>
      </c>
      <c r="B607" t="s">
        <v>7508</v>
      </c>
      <c r="C607" t="s">
        <v>6587</v>
      </c>
      <c r="D607">
        <v>4</v>
      </c>
    </row>
    <row r="608" spans="1:4">
      <c r="A608">
        <v>15002002</v>
      </c>
      <c r="B608" t="s">
        <v>7509</v>
      </c>
      <c r="C608" t="s">
        <v>7510</v>
      </c>
      <c r="D608">
        <v>4</v>
      </c>
    </row>
    <row r="609" spans="1:4">
      <c r="A609">
        <v>16001026</v>
      </c>
      <c r="B609" t="s">
        <v>7511</v>
      </c>
      <c r="C609" t="s">
        <v>7512</v>
      </c>
      <c r="D609">
        <v>21</v>
      </c>
    </row>
    <row r="610" spans="1:4">
      <c r="A610">
        <v>16001026</v>
      </c>
      <c r="B610" t="s">
        <v>7511</v>
      </c>
      <c r="C610" t="s">
        <v>7512</v>
      </c>
      <c r="D610">
        <v>0</v>
      </c>
    </row>
    <row r="611" spans="1:4">
      <c r="A611">
        <v>16001027</v>
      </c>
      <c r="B611" t="s">
        <v>7513</v>
      </c>
      <c r="C611" t="s">
        <v>7514</v>
      </c>
      <c r="D611">
        <v>19</v>
      </c>
    </row>
    <row r="612" spans="1:4">
      <c r="A612">
        <v>17001001</v>
      </c>
      <c r="B612" t="s">
        <v>7515</v>
      </c>
      <c r="C612" t="s">
        <v>7516</v>
      </c>
      <c r="D612">
        <v>1</v>
      </c>
    </row>
    <row r="613" spans="1:4">
      <c r="A613">
        <v>17001002</v>
      </c>
      <c r="B613" t="s">
        <v>7517</v>
      </c>
      <c r="C613" t="s">
        <v>7518</v>
      </c>
      <c r="D613">
        <v>0</v>
      </c>
    </row>
    <row r="614" spans="1:4">
      <c r="A614">
        <v>17001002</v>
      </c>
      <c r="B614" t="s">
        <v>7517</v>
      </c>
      <c r="C614" t="s">
        <v>7518</v>
      </c>
      <c r="D614">
        <v>4</v>
      </c>
    </row>
    <row r="615" spans="1:4">
      <c r="A615">
        <v>18001001</v>
      </c>
      <c r="B615" t="s">
        <v>7519</v>
      </c>
      <c r="C615" t="s">
        <v>7520</v>
      </c>
      <c r="D615">
        <v>2</v>
      </c>
    </row>
    <row r="616" spans="1:4">
      <c r="A616">
        <v>18001002</v>
      </c>
      <c r="B616" t="s">
        <v>7521</v>
      </c>
      <c r="C616" t="s">
        <v>7522</v>
      </c>
      <c r="D616">
        <v>2</v>
      </c>
    </row>
    <row r="617" spans="1:4">
      <c r="A617">
        <v>18001004</v>
      </c>
      <c r="B617" t="s">
        <v>7523</v>
      </c>
      <c r="C617" t="s">
        <v>7524</v>
      </c>
      <c r="D617">
        <v>3</v>
      </c>
    </row>
    <row r="618" spans="1:4">
      <c r="A618">
        <v>18001005</v>
      </c>
      <c r="B618" t="s">
        <v>7525</v>
      </c>
      <c r="C618" t="s">
        <v>7526</v>
      </c>
      <c r="D618">
        <v>0</v>
      </c>
    </row>
    <row r="619" spans="1:4">
      <c r="A619">
        <v>18001006</v>
      </c>
      <c r="B619" t="s">
        <v>7527</v>
      </c>
      <c r="C619" t="s">
        <v>6587</v>
      </c>
      <c r="D619">
        <v>1</v>
      </c>
    </row>
    <row r="620" spans="1:4">
      <c r="A620">
        <v>18001007</v>
      </c>
      <c r="B620" t="s">
        <v>7528</v>
      </c>
      <c r="C620" t="s">
        <v>6587</v>
      </c>
      <c r="D620">
        <v>1</v>
      </c>
    </row>
    <row r="621" spans="1:4">
      <c r="A621">
        <v>18001008</v>
      </c>
      <c r="B621" t="s">
        <v>7529</v>
      </c>
      <c r="C621" t="s">
        <v>7530</v>
      </c>
      <c r="D621">
        <v>2</v>
      </c>
    </row>
    <row r="622" spans="1:4">
      <c r="A622">
        <v>18001009</v>
      </c>
      <c r="B622" t="s">
        <v>7531</v>
      </c>
      <c r="C622" t="s">
        <v>7532</v>
      </c>
      <c r="D622">
        <v>1</v>
      </c>
    </row>
    <row r="623" spans="1:4">
      <c r="A623">
        <v>18001010</v>
      </c>
      <c r="B623" t="s">
        <v>7533</v>
      </c>
      <c r="C623" t="s">
        <v>7534</v>
      </c>
      <c r="D623">
        <v>1</v>
      </c>
    </row>
    <row r="624" spans="1:4">
      <c r="A624">
        <v>18002001</v>
      </c>
      <c r="B624" t="s">
        <v>7535</v>
      </c>
      <c r="C624" t="s">
        <v>7536</v>
      </c>
      <c r="D624">
        <v>3</v>
      </c>
    </row>
    <row r="625" spans="1:4">
      <c r="A625">
        <v>18003002</v>
      </c>
      <c r="B625" t="s">
        <v>7537</v>
      </c>
      <c r="C625" t="s">
        <v>7538</v>
      </c>
      <c r="D625">
        <v>4</v>
      </c>
    </row>
    <row r="626" spans="1:4">
      <c r="A626">
        <v>18003003</v>
      </c>
      <c r="B626" t="s">
        <v>7539</v>
      </c>
      <c r="C626" t="s">
        <v>7540</v>
      </c>
      <c r="D626">
        <v>2</v>
      </c>
    </row>
    <row r="627" spans="1:4">
      <c r="A627">
        <v>18004001</v>
      </c>
      <c r="B627" t="s">
        <v>7541</v>
      </c>
      <c r="C627" t="s">
        <v>7542</v>
      </c>
      <c r="D627">
        <v>4</v>
      </c>
    </row>
    <row r="628" spans="1:4">
      <c r="A628">
        <v>18005006</v>
      </c>
      <c r="B628" t="s">
        <v>7543</v>
      </c>
      <c r="C628" t="s">
        <v>7544</v>
      </c>
      <c r="D628">
        <v>2</v>
      </c>
    </row>
    <row r="629" spans="1:4">
      <c r="A629">
        <v>18005007</v>
      </c>
      <c r="B629" t="s">
        <v>7545</v>
      </c>
      <c r="C629" t="s">
        <v>7546</v>
      </c>
      <c r="D629">
        <v>1</v>
      </c>
    </row>
    <row r="630" spans="1:4">
      <c r="A630">
        <v>18005008</v>
      </c>
      <c r="B630" t="s">
        <v>7547</v>
      </c>
      <c r="C630" t="s">
        <v>7548</v>
      </c>
      <c r="D630">
        <v>2</v>
      </c>
    </row>
    <row r="631" spans="1:4">
      <c r="A631">
        <v>18005027</v>
      </c>
      <c r="B631" t="s">
        <v>7549</v>
      </c>
      <c r="C631" t="s">
        <v>7550</v>
      </c>
      <c r="D631">
        <v>1</v>
      </c>
    </row>
    <row r="632" spans="1:4">
      <c r="A632">
        <v>18005028</v>
      </c>
      <c r="B632" t="s">
        <v>7551</v>
      </c>
      <c r="C632" t="s">
        <v>7552</v>
      </c>
      <c r="D632">
        <v>1</v>
      </c>
    </row>
    <row r="633" spans="1:4">
      <c r="A633">
        <v>18005029</v>
      </c>
      <c r="B633" t="s">
        <v>7553</v>
      </c>
      <c r="C633" t="s">
        <v>6587</v>
      </c>
      <c r="D633">
        <v>0</v>
      </c>
    </row>
    <row r="634" spans="1:4">
      <c r="A634">
        <v>18005030</v>
      </c>
      <c r="B634" t="s">
        <v>7554</v>
      </c>
      <c r="C634" t="s">
        <v>7555</v>
      </c>
      <c r="D634">
        <v>0</v>
      </c>
    </row>
    <row r="635" spans="1:4">
      <c r="A635">
        <v>18005031</v>
      </c>
      <c r="B635" t="s">
        <v>7556</v>
      </c>
      <c r="C635" t="s">
        <v>7557</v>
      </c>
      <c r="D635">
        <v>0</v>
      </c>
    </row>
    <row r="636" spans="1:4">
      <c r="A636">
        <v>18005032</v>
      </c>
      <c r="B636" t="s">
        <v>7558</v>
      </c>
      <c r="C636" t="s">
        <v>7559</v>
      </c>
      <c r="D636">
        <v>2</v>
      </c>
    </row>
    <row r="637" spans="1:4">
      <c r="A637">
        <v>18005033</v>
      </c>
      <c r="B637" t="s">
        <v>7560</v>
      </c>
      <c r="C637" t="s">
        <v>6587</v>
      </c>
      <c r="D637">
        <v>0</v>
      </c>
    </row>
    <row r="638" spans="1:4">
      <c r="A638">
        <v>18007003</v>
      </c>
      <c r="B638" t="s">
        <v>7561</v>
      </c>
      <c r="C638" t="s">
        <v>7562</v>
      </c>
      <c r="D638">
        <v>2</v>
      </c>
    </row>
    <row r="639" spans="1:4">
      <c r="A639">
        <v>18007006</v>
      </c>
      <c r="B639" t="s">
        <v>7563</v>
      </c>
      <c r="C639" t="s">
        <v>7564</v>
      </c>
      <c r="D639">
        <v>5</v>
      </c>
    </row>
    <row r="640" spans="1:4">
      <c r="A640">
        <v>18007007</v>
      </c>
      <c r="B640" t="s">
        <v>7565</v>
      </c>
      <c r="C640" t="s">
        <v>7566</v>
      </c>
      <c r="D640">
        <v>2</v>
      </c>
    </row>
    <row r="641" spans="1:4">
      <c r="A641">
        <v>18007008</v>
      </c>
      <c r="B641" t="s">
        <v>7567</v>
      </c>
      <c r="C641" t="s">
        <v>7568</v>
      </c>
      <c r="D641">
        <v>4</v>
      </c>
    </row>
    <row r="642" spans="1:4">
      <c r="A642">
        <v>18007009</v>
      </c>
      <c r="B642" t="s">
        <v>7569</v>
      </c>
      <c r="C642" t="s">
        <v>7570</v>
      </c>
      <c r="D642">
        <v>3</v>
      </c>
    </row>
    <row r="643" spans="1:4">
      <c r="A643">
        <v>18007013</v>
      </c>
      <c r="B643" t="s">
        <v>7571</v>
      </c>
      <c r="C643" t="s">
        <v>7572</v>
      </c>
      <c r="D643">
        <v>5</v>
      </c>
    </row>
    <row r="644" spans="1:4">
      <c r="A644">
        <v>18007014</v>
      </c>
      <c r="B644" t="s">
        <v>7573</v>
      </c>
      <c r="C644" t="s">
        <v>7574</v>
      </c>
      <c r="D644">
        <v>4</v>
      </c>
    </row>
    <row r="645" spans="1:4">
      <c r="A645">
        <v>18007015</v>
      </c>
      <c r="B645" t="s">
        <v>7575</v>
      </c>
      <c r="C645" t="s">
        <v>7576</v>
      </c>
      <c r="D645">
        <v>5</v>
      </c>
    </row>
    <row r="646" spans="1:4">
      <c r="A646">
        <v>18007016</v>
      </c>
      <c r="B646" t="s">
        <v>7577</v>
      </c>
      <c r="C646" t="s">
        <v>7578</v>
      </c>
      <c r="D646">
        <v>4</v>
      </c>
    </row>
    <row r="647" spans="1:4">
      <c r="A647">
        <v>18007017</v>
      </c>
      <c r="B647" t="s">
        <v>7579</v>
      </c>
      <c r="C647" t="s">
        <v>7580</v>
      </c>
      <c r="D647">
        <v>4</v>
      </c>
    </row>
    <row r="648" spans="1:4">
      <c r="A648">
        <v>18007018</v>
      </c>
      <c r="B648" t="s">
        <v>7581</v>
      </c>
      <c r="C648" t="s">
        <v>7582</v>
      </c>
      <c r="D648">
        <v>2</v>
      </c>
    </row>
    <row r="649" spans="1:4">
      <c r="A649">
        <v>18007019</v>
      </c>
      <c r="B649" t="s">
        <v>7583</v>
      </c>
      <c r="C649" t="s">
        <v>7584</v>
      </c>
      <c r="D649">
        <v>40</v>
      </c>
    </row>
    <row r="650" spans="1:4">
      <c r="A650">
        <v>18007020</v>
      </c>
      <c r="B650" t="s">
        <v>7585</v>
      </c>
      <c r="C650" t="s">
        <v>7586</v>
      </c>
      <c r="D650">
        <v>1</v>
      </c>
    </row>
    <row r="651" spans="1:4">
      <c r="A651">
        <v>18007023</v>
      </c>
      <c r="B651" t="s">
        <v>7587</v>
      </c>
      <c r="C651" t="s">
        <v>7588</v>
      </c>
      <c r="D651">
        <v>1</v>
      </c>
    </row>
    <row r="652" spans="1:4">
      <c r="A652">
        <v>18007024</v>
      </c>
      <c r="B652" t="s">
        <v>7589</v>
      </c>
      <c r="C652" t="s">
        <v>7590</v>
      </c>
      <c r="D652">
        <v>1</v>
      </c>
    </row>
    <row r="653" spans="1:4">
      <c r="A653">
        <v>18007025</v>
      </c>
      <c r="B653" t="s">
        <v>7591</v>
      </c>
      <c r="C653" t="s">
        <v>7592</v>
      </c>
      <c r="D653">
        <v>1</v>
      </c>
    </row>
    <row r="654" spans="1:4">
      <c r="A654">
        <v>18007026</v>
      </c>
      <c r="B654" t="s">
        <v>7593</v>
      </c>
      <c r="C654" t="s">
        <v>7592</v>
      </c>
      <c r="D654">
        <v>1</v>
      </c>
    </row>
    <row r="655" spans="1:4">
      <c r="A655">
        <v>18007030</v>
      </c>
      <c r="B655" t="s">
        <v>7594</v>
      </c>
      <c r="C655" t="s">
        <v>7595</v>
      </c>
      <c r="D655">
        <v>0</v>
      </c>
    </row>
    <row r="656" spans="1:4">
      <c r="A656">
        <v>18007031</v>
      </c>
      <c r="B656" t="s">
        <v>7596</v>
      </c>
      <c r="C656" t="s">
        <v>6587</v>
      </c>
      <c r="D656">
        <v>0</v>
      </c>
    </row>
    <row r="657" spans="1:4">
      <c r="A657">
        <v>18007032</v>
      </c>
      <c r="B657" t="s">
        <v>7597</v>
      </c>
      <c r="C657" t="s">
        <v>7598</v>
      </c>
      <c r="D657">
        <v>0</v>
      </c>
    </row>
    <row r="658" spans="1:4">
      <c r="A658">
        <v>18007033</v>
      </c>
      <c r="B658" t="s">
        <v>7599</v>
      </c>
      <c r="C658" t="s">
        <v>6587</v>
      </c>
      <c r="D658">
        <v>0</v>
      </c>
    </row>
    <row r="659" spans="1:4">
      <c r="A659">
        <v>18008010</v>
      </c>
      <c r="B659" t="s">
        <v>7600</v>
      </c>
      <c r="C659" t="s">
        <v>7601</v>
      </c>
      <c r="D659">
        <v>6</v>
      </c>
    </row>
    <row r="660" spans="1:4">
      <c r="A660">
        <v>18008011</v>
      </c>
      <c r="B660" t="s">
        <v>7602</v>
      </c>
      <c r="C660" t="s">
        <v>7603</v>
      </c>
      <c r="D660">
        <v>8</v>
      </c>
    </row>
    <row r="661" spans="1:4">
      <c r="A661">
        <v>18008012</v>
      </c>
      <c r="B661" t="s">
        <v>7604</v>
      </c>
      <c r="C661" t="s">
        <v>7605</v>
      </c>
      <c r="D661">
        <v>8</v>
      </c>
    </row>
    <row r="662" spans="1:4">
      <c r="A662">
        <v>18008013</v>
      </c>
      <c r="B662" t="s">
        <v>7604</v>
      </c>
      <c r="C662" t="s">
        <v>7606</v>
      </c>
      <c r="D662">
        <v>8</v>
      </c>
    </row>
    <row r="663" spans="1:4">
      <c r="A663">
        <v>18008014</v>
      </c>
      <c r="B663" t="s">
        <v>7607</v>
      </c>
      <c r="C663" t="s">
        <v>7608</v>
      </c>
      <c r="D663">
        <v>2</v>
      </c>
    </row>
    <row r="664" spans="1:4">
      <c r="A664">
        <v>18008015</v>
      </c>
      <c r="B664" t="s">
        <v>7609</v>
      </c>
      <c r="C664" t="s">
        <v>7610</v>
      </c>
      <c r="D664">
        <v>1</v>
      </c>
    </row>
    <row r="665" spans="1:4">
      <c r="A665">
        <v>18008016</v>
      </c>
      <c r="B665" t="s">
        <v>7611</v>
      </c>
      <c r="C665" t="s">
        <v>7612</v>
      </c>
      <c r="D665">
        <v>4</v>
      </c>
    </row>
    <row r="666" spans="1:4">
      <c r="A666">
        <v>18008019</v>
      </c>
      <c r="B666" t="s">
        <v>7613</v>
      </c>
      <c r="C666" t="s">
        <v>7614</v>
      </c>
      <c r="D666">
        <v>1</v>
      </c>
    </row>
    <row r="667" spans="1:4">
      <c r="A667">
        <v>18008020</v>
      </c>
      <c r="B667" t="s">
        <v>7615</v>
      </c>
      <c r="C667" t="s">
        <v>7616</v>
      </c>
      <c r="D667">
        <v>1</v>
      </c>
    </row>
    <row r="668" spans="1:4">
      <c r="A668">
        <v>18008021</v>
      </c>
      <c r="B668" t="s">
        <v>7617</v>
      </c>
      <c r="C668" t="s">
        <v>7618</v>
      </c>
      <c r="D668">
        <v>0</v>
      </c>
    </row>
    <row r="669" spans="1:4">
      <c r="A669">
        <v>18008023</v>
      </c>
      <c r="B669" t="s">
        <v>7619</v>
      </c>
      <c r="C669" t="s">
        <v>7620</v>
      </c>
      <c r="D669">
        <v>0</v>
      </c>
    </row>
    <row r="670" spans="1:4">
      <c r="A670">
        <v>18008025</v>
      </c>
      <c r="B670" t="s">
        <v>7621</v>
      </c>
      <c r="C670" t="s">
        <v>7622</v>
      </c>
      <c r="D670">
        <v>2</v>
      </c>
    </row>
    <row r="671" spans="1:4">
      <c r="A671">
        <v>18008033</v>
      </c>
      <c r="B671" t="s">
        <v>7591</v>
      </c>
      <c r="C671" t="s">
        <v>7623</v>
      </c>
      <c r="D671">
        <v>1</v>
      </c>
    </row>
    <row r="672" spans="1:4">
      <c r="A672">
        <v>18008034</v>
      </c>
      <c r="B672" t="s">
        <v>7624</v>
      </c>
      <c r="C672" t="s">
        <v>7625</v>
      </c>
      <c r="D672">
        <v>0</v>
      </c>
    </row>
    <row r="673" spans="1:4">
      <c r="A673">
        <v>18009008</v>
      </c>
      <c r="B673" t="s">
        <v>7626</v>
      </c>
      <c r="C673" t="s">
        <v>7627</v>
      </c>
      <c r="D673">
        <v>4</v>
      </c>
    </row>
    <row r="674" spans="1:4">
      <c r="A674">
        <v>18009009</v>
      </c>
      <c r="B674" t="s">
        <v>7628</v>
      </c>
      <c r="C674" t="s">
        <v>7627</v>
      </c>
      <c r="D674">
        <v>2</v>
      </c>
    </row>
    <row r="675" spans="1:4">
      <c r="A675">
        <v>18009010</v>
      </c>
      <c r="B675" t="s">
        <v>7629</v>
      </c>
      <c r="C675" t="s">
        <v>7630</v>
      </c>
      <c r="D675">
        <v>4</v>
      </c>
    </row>
    <row r="676" spans="1:4">
      <c r="A676">
        <v>18009011</v>
      </c>
      <c r="B676" t="s">
        <v>7604</v>
      </c>
      <c r="C676" t="s">
        <v>7631</v>
      </c>
      <c r="D676">
        <v>4</v>
      </c>
    </row>
    <row r="677" spans="1:4">
      <c r="A677">
        <v>18009012</v>
      </c>
      <c r="B677" t="s">
        <v>7604</v>
      </c>
      <c r="C677" t="s">
        <v>7632</v>
      </c>
      <c r="D677">
        <v>4</v>
      </c>
    </row>
    <row r="678" spans="1:4">
      <c r="A678">
        <v>18009013</v>
      </c>
      <c r="B678" t="s">
        <v>7633</v>
      </c>
      <c r="C678" t="s">
        <v>7634</v>
      </c>
      <c r="D678">
        <v>1</v>
      </c>
    </row>
    <row r="679" spans="1:4">
      <c r="A679">
        <v>18009014</v>
      </c>
      <c r="B679" t="s">
        <v>7635</v>
      </c>
      <c r="C679" t="s">
        <v>7636</v>
      </c>
      <c r="D679">
        <v>1</v>
      </c>
    </row>
    <row r="680" spans="1:4">
      <c r="A680">
        <v>18009015</v>
      </c>
      <c r="B680" t="s">
        <v>7591</v>
      </c>
      <c r="C680" t="s">
        <v>7637</v>
      </c>
      <c r="D680">
        <v>1</v>
      </c>
    </row>
    <row r="681" spans="1:4">
      <c r="A681">
        <v>18009016</v>
      </c>
      <c r="B681" t="s">
        <v>7638</v>
      </c>
      <c r="C681" t="s">
        <v>7637</v>
      </c>
      <c r="D681">
        <v>1</v>
      </c>
    </row>
    <row r="682" spans="1:4">
      <c r="A682">
        <v>18010008</v>
      </c>
      <c r="B682" t="s">
        <v>7639</v>
      </c>
      <c r="C682" t="s">
        <v>7640</v>
      </c>
      <c r="D682">
        <v>1</v>
      </c>
    </row>
    <row r="683" spans="1:4">
      <c r="A683">
        <v>18011006</v>
      </c>
      <c r="B683" t="s">
        <v>7641</v>
      </c>
      <c r="C683" t="s">
        <v>7642</v>
      </c>
      <c r="D683">
        <v>2</v>
      </c>
    </row>
    <row r="684" spans="1:4">
      <c r="A684">
        <v>18011008</v>
      </c>
      <c r="B684" t="s">
        <v>7643</v>
      </c>
      <c r="C684" t="s">
        <v>7644</v>
      </c>
      <c r="D684">
        <v>0</v>
      </c>
    </row>
    <row r="685" spans="1:4">
      <c r="A685">
        <v>18011010</v>
      </c>
      <c r="B685" t="s">
        <v>7645</v>
      </c>
      <c r="C685" t="s">
        <v>7646</v>
      </c>
      <c r="D685">
        <v>0</v>
      </c>
    </row>
    <row r="686" spans="1:4">
      <c r="A686">
        <v>18011012</v>
      </c>
      <c r="B686" t="s">
        <v>7647</v>
      </c>
      <c r="C686" t="s">
        <v>7648</v>
      </c>
      <c r="D686">
        <v>1</v>
      </c>
    </row>
    <row r="687" spans="1:4">
      <c r="A687">
        <v>18011013</v>
      </c>
      <c r="B687" t="s">
        <v>7649</v>
      </c>
      <c r="C687" t="s">
        <v>7650</v>
      </c>
      <c r="D687">
        <v>9</v>
      </c>
    </row>
    <row r="688" spans="1:4">
      <c r="A688">
        <v>18011014</v>
      </c>
      <c r="B688" t="s">
        <v>7651</v>
      </c>
      <c r="C688" t="s">
        <v>7652</v>
      </c>
      <c r="D688">
        <v>7</v>
      </c>
    </row>
    <row r="689" spans="1:4">
      <c r="A689">
        <v>18011015</v>
      </c>
      <c r="B689" t="s">
        <v>7653</v>
      </c>
      <c r="C689" t="s">
        <v>7654</v>
      </c>
      <c r="D689">
        <v>8</v>
      </c>
    </row>
    <row r="690" spans="1:4">
      <c r="A690">
        <v>18011016</v>
      </c>
      <c r="B690" t="s">
        <v>7655</v>
      </c>
      <c r="C690" t="s">
        <v>7656</v>
      </c>
      <c r="D690">
        <v>10</v>
      </c>
    </row>
    <row r="691" spans="1:4">
      <c r="A691">
        <v>18011017</v>
      </c>
      <c r="B691" t="s">
        <v>7657</v>
      </c>
      <c r="C691" t="s">
        <v>7658</v>
      </c>
      <c r="D691">
        <v>21</v>
      </c>
    </row>
    <row r="692" spans="1:4">
      <c r="A692">
        <v>18011019</v>
      </c>
      <c r="B692" t="s">
        <v>7659</v>
      </c>
      <c r="C692" t="s">
        <v>7660</v>
      </c>
      <c r="D692">
        <v>1</v>
      </c>
    </row>
    <row r="693" spans="1:4">
      <c r="A693">
        <v>18011020</v>
      </c>
      <c r="B693" t="s">
        <v>7661</v>
      </c>
      <c r="C693" t="s">
        <v>7662</v>
      </c>
      <c r="D693">
        <v>0</v>
      </c>
    </row>
    <row r="694" spans="1:4">
      <c r="A694">
        <v>18011021</v>
      </c>
      <c r="B694" t="s">
        <v>7663</v>
      </c>
      <c r="C694" t="s">
        <v>7664</v>
      </c>
      <c r="D694">
        <v>1</v>
      </c>
    </row>
    <row r="695" spans="1:4">
      <c r="A695">
        <v>18011022</v>
      </c>
      <c r="B695" t="s">
        <v>7633</v>
      </c>
      <c r="C695" t="s">
        <v>7665</v>
      </c>
      <c r="D695">
        <v>1</v>
      </c>
    </row>
    <row r="696" spans="1:4">
      <c r="A696">
        <v>18011036</v>
      </c>
      <c r="B696" t="s">
        <v>7666</v>
      </c>
      <c r="C696" t="s">
        <v>7667</v>
      </c>
      <c r="D696">
        <v>7</v>
      </c>
    </row>
    <row r="697" spans="1:4">
      <c r="A697">
        <v>18011037</v>
      </c>
      <c r="B697" t="s">
        <v>7668</v>
      </c>
      <c r="C697" t="s">
        <v>7669</v>
      </c>
      <c r="D697">
        <v>5</v>
      </c>
    </row>
    <row r="698" spans="1:4">
      <c r="A698">
        <v>18011038</v>
      </c>
      <c r="B698" t="s">
        <v>7670</v>
      </c>
      <c r="C698" t="s">
        <v>7671</v>
      </c>
      <c r="D698">
        <v>10</v>
      </c>
    </row>
    <row r="699" spans="1:4">
      <c r="A699">
        <v>18011039</v>
      </c>
      <c r="B699" t="s">
        <v>7591</v>
      </c>
      <c r="C699" t="s">
        <v>7672</v>
      </c>
      <c r="D699">
        <v>1</v>
      </c>
    </row>
    <row r="700" spans="1:4">
      <c r="A700">
        <v>18011040</v>
      </c>
      <c r="B700" t="s">
        <v>7593</v>
      </c>
      <c r="C700" t="s">
        <v>7673</v>
      </c>
      <c r="D700">
        <v>1</v>
      </c>
    </row>
    <row r="701" spans="1:4">
      <c r="A701">
        <v>18012012</v>
      </c>
      <c r="B701" t="s">
        <v>7674</v>
      </c>
      <c r="C701" t="s">
        <v>7675</v>
      </c>
      <c r="D701">
        <v>2</v>
      </c>
    </row>
    <row r="702" spans="1:4">
      <c r="A702">
        <v>18012013</v>
      </c>
      <c r="B702" t="s">
        <v>7676</v>
      </c>
      <c r="C702" t="s">
        <v>7677</v>
      </c>
      <c r="D702">
        <v>3</v>
      </c>
    </row>
    <row r="703" spans="1:4">
      <c r="A703">
        <v>18012014</v>
      </c>
      <c r="B703" t="s">
        <v>7678</v>
      </c>
      <c r="C703" t="s">
        <v>7679</v>
      </c>
      <c r="D703">
        <v>5</v>
      </c>
    </row>
    <row r="704" spans="1:4">
      <c r="A704">
        <v>18012015</v>
      </c>
      <c r="B704" t="s">
        <v>7680</v>
      </c>
      <c r="C704" t="s">
        <v>7681</v>
      </c>
      <c r="D704">
        <v>7</v>
      </c>
    </row>
    <row r="705" spans="1:4">
      <c r="A705">
        <v>18012016</v>
      </c>
      <c r="B705" t="s">
        <v>7682</v>
      </c>
      <c r="C705" t="s">
        <v>7683</v>
      </c>
      <c r="D705">
        <v>2</v>
      </c>
    </row>
    <row r="706" spans="1:4">
      <c r="A706">
        <v>18012017</v>
      </c>
      <c r="B706" t="s">
        <v>7684</v>
      </c>
      <c r="C706" t="s">
        <v>7685</v>
      </c>
      <c r="D706">
        <v>14</v>
      </c>
    </row>
    <row r="707" spans="1:4">
      <c r="A707">
        <v>18012018</v>
      </c>
      <c r="B707" t="s">
        <v>7686</v>
      </c>
      <c r="C707" t="s">
        <v>7687</v>
      </c>
      <c r="D707">
        <v>0</v>
      </c>
    </row>
    <row r="708" spans="1:4">
      <c r="A708">
        <v>18012019</v>
      </c>
      <c r="B708" t="s">
        <v>7686</v>
      </c>
      <c r="C708" t="s">
        <v>7688</v>
      </c>
      <c r="D708">
        <v>2</v>
      </c>
    </row>
    <row r="709" spans="1:4">
      <c r="A709">
        <v>18012021</v>
      </c>
      <c r="B709" t="s">
        <v>7689</v>
      </c>
      <c r="C709" t="s">
        <v>7690</v>
      </c>
      <c r="D709">
        <v>1</v>
      </c>
    </row>
    <row r="710" spans="1:4">
      <c r="A710">
        <v>18012023</v>
      </c>
      <c r="B710" t="s">
        <v>7591</v>
      </c>
      <c r="C710" t="s">
        <v>7623</v>
      </c>
      <c r="D710">
        <v>1</v>
      </c>
    </row>
    <row r="711" spans="1:4">
      <c r="A711">
        <v>18012024</v>
      </c>
      <c r="B711" t="s">
        <v>7593</v>
      </c>
      <c r="C711" t="s">
        <v>7623</v>
      </c>
      <c r="D711">
        <v>1</v>
      </c>
    </row>
    <row r="712" spans="1:4">
      <c r="A712">
        <v>18012025</v>
      </c>
      <c r="B712" t="s">
        <v>7691</v>
      </c>
      <c r="C712" t="s">
        <v>6587</v>
      </c>
      <c r="D712">
        <v>2</v>
      </c>
    </row>
    <row r="713" spans="1:4">
      <c r="A713">
        <v>18013008</v>
      </c>
      <c r="B713" t="s">
        <v>7692</v>
      </c>
      <c r="C713" t="s">
        <v>7693</v>
      </c>
      <c r="D713">
        <v>3</v>
      </c>
    </row>
    <row r="714" spans="1:4">
      <c r="A714">
        <v>18021006</v>
      </c>
      <c r="B714" t="s">
        <v>7694</v>
      </c>
      <c r="C714" t="s">
        <v>7695</v>
      </c>
      <c r="D714">
        <v>4</v>
      </c>
    </row>
    <row r="715" spans="1:4">
      <c r="A715">
        <v>18021007</v>
      </c>
      <c r="B715" t="s">
        <v>7696</v>
      </c>
      <c r="C715" t="s">
        <v>7697</v>
      </c>
      <c r="D715">
        <v>3</v>
      </c>
    </row>
    <row r="716" spans="1:4">
      <c r="A716">
        <v>18023010</v>
      </c>
      <c r="B716" t="s">
        <v>7698</v>
      </c>
      <c r="C716" t="s">
        <v>7699</v>
      </c>
      <c r="D716">
        <v>3</v>
      </c>
    </row>
    <row r="717" spans="1:4">
      <c r="A717">
        <v>18023011</v>
      </c>
      <c r="B717" t="s">
        <v>7700</v>
      </c>
      <c r="C717" t="s">
        <v>7701</v>
      </c>
      <c r="D717">
        <v>0</v>
      </c>
    </row>
    <row r="718" spans="1:4">
      <c r="A718">
        <v>18024010</v>
      </c>
      <c r="B718" t="s">
        <v>7702</v>
      </c>
      <c r="C718" t="s">
        <v>7703</v>
      </c>
      <c r="D718">
        <v>3</v>
      </c>
    </row>
    <row r="719" spans="1:4">
      <c r="A719">
        <v>18024011</v>
      </c>
      <c r="B719" t="s">
        <v>7704</v>
      </c>
      <c r="C719" t="s">
        <v>7705</v>
      </c>
      <c r="D719">
        <v>3</v>
      </c>
    </row>
    <row r="720" spans="1:4">
      <c r="A720">
        <v>18024012</v>
      </c>
      <c r="B720" t="s">
        <v>7706</v>
      </c>
      <c r="C720" t="s">
        <v>7707</v>
      </c>
      <c r="D720">
        <v>0</v>
      </c>
    </row>
    <row r="721" spans="1:4">
      <c r="A721">
        <v>18024013</v>
      </c>
      <c r="B721" t="s">
        <v>7708</v>
      </c>
      <c r="C721" t="s">
        <v>7709</v>
      </c>
      <c r="D721">
        <v>5</v>
      </c>
    </row>
    <row r="722" spans="1:4">
      <c r="A722">
        <v>18024016</v>
      </c>
      <c r="B722" t="s">
        <v>7710</v>
      </c>
      <c r="C722" t="s">
        <v>7711</v>
      </c>
      <c r="D722">
        <v>8</v>
      </c>
    </row>
    <row r="723" spans="1:4">
      <c r="A723">
        <v>18024017</v>
      </c>
      <c r="B723" t="s">
        <v>7712</v>
      </c>
      <c r="C723" t="s">
        <v>7713</v>
      </c>
      <c r="D723">
        <v>1</v>
      </c>
    </row>
    <row r="724" spans="1:4">
      <c r="A724">
        <v>18026002</v>
      </c>
      <c r="B724" t="s">
        <v>7714</v>
      </c>
      <c r="C724" t="s">
        <v>7715</v>
      </c>
      <c r="D724">
        <v>4</v>
      </c>
    </row>
    <row r="725" spans="1:4">
      <c r="A725">
        <v>18026003</v>
      </c>
      <c r="B725" t="s">
        <v>7716</v>
      </c>
      <c r="C725" t="s">
        <v>7717</v>
      </c>
      <c r="D725">
        <v>2</v>
      </c>
    </row>
    <row r="726" spans="1:4">
      <c r="A726">
        <v>18026004</v>
      </c>
      <c r="B726" t="s">
        <v>7718</v>
      </c>
      <c r="C726" t="s">
        <v>7719</v>
      </c>
      <c r="D726">
        <v>2</v>
      </c>
    </row>
    <row r="727" spans="1:4">
      <c r="A727">
        <v>18026008</v>
      </c>
      <c r="B727" t="s">
        <v>7720</v>
      </c>
      <c r="C727" t="s">
        <v>5629</v>
      </c>
      <c r="D727">
        <v>1</v>
      </c>
    </row>
    <row r="728" spans="1:4">
      <c r="A728">
        <v>18026009</v>
      </c>
      <c r="B728" t="s">
        <v>7721</v>
      </c>
      <c r="C728" t="s">
        <v>6587</v>
      </c>
      <c r="D728">
        <v>2</v>
      </c>
    </row>
    <row r="729" spans="1:4">
      <c r="A729">
        <v>18026010</v>
      </c>
      <c r="B729" t="s">
        <v>7722</v>
      </c>
      <c r="C729" t="s">
        <v>7723</v>
      </c>
      <c r="D729">
        <v>2</v>
      </c>
    </row>
    <row r="730" spans="1:4">
      <c r="A730">
        <v>18026011</v>
      </c>
      <c r="B730" t="s">
        <v>7724</v>
      </c>
      <c r="C730" t="s">
        <v>7725</v>
      </c>
      <c r="D730">
        <v>1</v>
      </c>
    </row>
    <row r="731" spans="1:4">
      <c r="A731">
        <v>18027001</v>
      </c>
      <c r="B731" t="s">
        <v>7726</v>
      </c>
      <c r="C731" t="s">
        <v>7727</v>
      </c>
      <c r="D731">
        <v>2</v>
      </c>
    </row>
    <row r="732" spans="1:4">
      <c r="A732">
        <v>18027004</v>
      </c>
      <c r="B732" t="s">
        <v>7728</v>
      </c>
      <c r="C732" t="s">
        <v>7729</v>
      </c>
      <c r="D732">
        <v>2</v>
      </c>
    </row>
    <row r="733" spans="1:4">
      <c r="A733">
        <v>18027005</v>
      </c>
      <c r="B733" t="s">
        <v>7730</v>
      </c>
      <c r="C733" t="s">
        <v>7731</v>
      </c>
      <c r="D733">
        <v>2</v>
      </c>
    </row>
    <row r="734" spans="1:4">
      <c r="A734">
        <v>18027023</v>
      </c>
      <c r="B734" t="s">
        <v>7732</v>
      </c>
      <c r="C734" t="s">
        <v>7733</v>
      </c>
      <c r="D734">
        <v>0</v>
      </c>
    </row>
    <row r="735" spans="1:4">
      <c r="A735">
        <v>18027024</v>
      </c>
      <c r="B735" t="s">
        <v>7734</v>
      </c>
      <c r="C735" t="s">
        <v>7735</v>
      </c>
      <c r="D735">
        <v>0</v>
      </c>
    </row>
    <row r="736" spans="1:4">
      <c r="A736">
        <v>18027025</v>
      </c>
      <c r="B736" t="s">
        <v>7736</v>
      </c>
      <c r="C736" t="s">
        <v>7737</v>
      </c>
      <c r="D736">
        <v>0</v>
      </c>
    </row>
    <row r="737" spans="1:4">
      <c r="A737">
        <v>18028003</v>
      </c>
      <c r="B737" t="s">
        <v>7738</v>
      </c>
      <c r="C737" t="s">
        <v>7739</v>
      </c>
      <c r="D737">
        <v>6</v>
      </c>
    </row>
    <row r="738" spans="1:4">
      <c r="A738">
        <v>18028005</v>
      </c>
      <c r="B738" t="s">
        <v>7740</v>
      </c>
      <c r="C738" t="s">
        <v>7741</v>
      </c>
      <c r="D738">
        <v>2</v>
      </c>
    </row>
    <row r="739" spans="1:4">
      <c r="A739">
        <v>18028006</v>
      </c>
      <c r="B739" t="s">
        <v>7742</v>
      </c>
      <c r="C739" t="s">
        <v>7743</v>
      </c>
      <c r="D739">
        <v>2</v>
      </c>
    </row>
    <row r="740" spans="1:4">
      <c r="A740">
        <v>18028007</v>
      </c>
      <c r="B740" t="s">
        <v>7742</v>
      </c>
      <c r="C740" t="s">
        <v>7744</v>
      </c>
      <c r="D740">
        <v>2</v>
      </c>
    </row>
    <row r="741" spans="1:4">
      <c r="A741">
        <v>18028008</v>
      </c>
      <c r="B741" t="s">
        <v>7745</v>
      </c>
      <c r="C741" t="s">
        <v>7746</v>
      </c>
      <c r="D741">
        <v>5</v>
      </c>
    </row>
    <row r="742" spans="1:4">
      <c r="A742">
        <v>18028009</v>
      </c>
      <c r="B742" t="s">
        <v>7747</v>
      </c>
      <c r="C742" t="s">
        <v>7748</v>
      </c>
      <c r="D742">
        <v>4</v>
      </c>
    </row>
    <row r="743" spans="1:4">
      <c r="A743">
        <v>18028010</v>
      </c>
      <c r="B743" t="s">
        <v>7749</v>
      </c>
      <c r="C743" t="s">
        <v>7750</v>
      </c>
      <c r="D743">
        <v>1</v>
      </c>
    </row>
    <row r="744" spans="1:4">
      <c r="A744">
        <v>18028011</v>
      </c>
      <c r="B744" t="s">
        <v>7751</v>
      </c>
      <c r="C744" t="s">
        <v>7752</v>
      </c>
      <c r="D744">
        <v>8</v>
      </c>
    </row>
    <row r="745" spans="1:4">
      <c r="A745">
        <v>18029001</v>
      </c>
      <c r="B745" t="s">
        <v>7753</v>
      </c>
      <c r="C745" t="s">
        <v>7754</v>
      </c>
      <c r="D745">
        <v>0</v>
      </c>
    </row>
    <row r="746" spans="1:4">
      <c r="A746">
        <v>18029001</v>
      </c>
      <c r="B746" t="s">
        <v>7753</v>
      </c>
      <c r="C746" t="s">
        <v>7754</v>
      </c>
      <c r="D746">
        <v>2</v>
      </c>
    </row>
    <row r="747" spans="1:4">
      <c r="A747">
        <v>18029002</v>
      </c>
      <c r="B747" t="s">
        <v>7755</v>
      </c>
      <c r="C747" t="s">
        <v>7756</v>
      </c>
      <c r="D747">
        <v>0</v>
      </c>
    </row>
    <row r="748" spans="1:4">
      <c r="A748">
        <v>18029002</v>
      </c>
      <c r="B748" t="s">
        <v>7755</v>
      </c>
      <c r="C748" t="s">
        <v>7756</v>
      </c>
      <c r="D748">
        <v>0</v>
      </c>
    </row>
    <row r="749" spans="1:4">
      <c r="A749">
        <v>18029004</v>
      </c>
      <c r="B749" t="s">
        <v>7757</v>
      </c>
      <c r="C749" t="s">
        <v>7758</v>
      </c>
      <c r="D749">
        <v>0</v>
      </c>
    </row>
    <row r="750" spans="1:4">
      <c r="A750">
        <v>18029004</v>
      </c>
      <c r="B750" t="s">
        <v>7757</v>
      </c>
      <c r="C750" t="s">
        <v>7758</v>
      </c>
      <c r="D750">
        <v>3</v>
      </c>
    </row>
    <row r="751" spans="1:4">
      <c r="A751">
        <v>18029005</v>
      </c>
      <c r="B751" t="s">
        <v>7759</v>
      </c>
      <c r="C751" t="s">
        <v>7760</v>
      </c>
      <c r="D751">
        <v>8</v>
      </c>
    </row>
    <row r="752" spans="1:4">
      <c r="A752">
        <v>18029007</v>
      </c>
      <c r="B752" t="s">
        <v>7761</v>
      </c>
      <c r="C752" t="s">
        <v>7762</v>
      </c>
      <c r="D752">
        <v>2</v>
      </c>
    </row>
    <row r="753" spans="1:4">
      <c r="A753">
        <v>18029008</v>
      </c>
      <c r="B753" t="s">
        <v>7763</v>
      </c>
      <c r="C753" t="s">
        <v>7764</v>
      </c>
      <c r="D753">
        <v>0</v>
      </c>
    </row>
    <row r="754" spans="1:4">
      <c r="A754">
        <v>18029008</v>
      </c>
      <c r="B754" t="s">
        <v>7763</v>
      </c>
      <c r="C754" t="s">
        <v>7764</v>
      </c>
      <c r="D754">
        <v>2</v>
      </c>
    </row>
    <row r="755" spans="1:4">
      <c r="A755">
        <v>18029010</v>
      </c>
      <c r="B755" t="s">
        <v>7765</v>
      </c>
      <c r="C755" t="s">
        <v>7766</v>
      </c>
      <c r="D755">
        <v>0</v>
      </c>
    </row>
    <row r="756" spans="1:4">
      <c r="A756">
        <v>18029010</v>
      </c>
      <c r="B756" t="s">
        <v>7765</v>
      </c>
      <c r="C756" t="s">
        <v>7766</v>
      </c>
      <c r="D756">
        <v>0</v>
      </c>
    </row>
    <row r="757" spans="1:4">
      <c r="A757">
        <v>18029011</v>
      </c>
      <c r="B757" t="s">
        <v>7767</v>
      </c>
      <c r="C757" t="s">
        <v>7768</v>
      </c>
      <c r="D757">
        <v>0</v>
      </c>
    </row>
    <row r="758" spans="1:4">
      <c r="A758">
        <v>18029011</v>
      </c>
      <c r="B758" t="s">
        <v>7767</v>
      </c>
      <c r="C758" t="s">
        <v>7768</v>
      </c>
      <c r="D758">
        <v>0</v>
      </c>
    </row>
    <row r="759" spans="1:4">
      <c r="A759">
        <v>18029014</v>
      </c>
      <c r="B759" t="s">
        <v>7769</v>
      </c>
      <c r="C759" t="s">
        <v>7770</v>
      </c>
      <c r="D759">
        <v>2</v>
      </c>
    </row>
    <row r="760" spans="1:4">
      <c r="A760">
        <v>18029015</v>
      </c>
      <c r="B760" t="s">
        <v>7771</v>
      </c>
      <c r="C760" t="s">
        <v>7772</v>
      </c>
      <c r="D760">
        <v>11</v>
      </c>
    </row>
    <row r="761" spans="1:4">
      <c r="A761">
        <v>18029016</v>
      </c>
      <c r="B761" t="s">
        <v>7773</v>
      </c>
      <c r="C761" t="s">
        <v>7774</v>
      </c>
      <c r="D761">
        <v>13</v>
      </c>
    </row>
    <row r="762" spans="1:4">
      <c r="A762">
        <v>18029017</v>
      </c>
      <c r="B762" t="s">
        <v>7775</v>
      </c>
      <c r="C762" t="s">
        <v>7774</v>
      </c>
      <c r="D762">
        <v>8</v>
      </c>
    </row>
    <row r="763" spans="1:4">
      <c r="A763">
        <v>18029018</v>
      </c>
      <c r="B763" t="s">
        <v>7776</v>
      </c>
      <c r="C763" t="s">
        <v>7777</v>
      </c>
      <c r="D763">
        <v>5</v>
      </c>
    </row>
    <row r="764" spans="1:4">
      <c r="A764">
        <v>18029019</v>
      </c>
      <c r="B764" t="s">
        <v>7778</v>
      </c>
      <c r="C764" t="s">
        <v>7779</v>
      </c>
      <c r="D764">
        <v>2</v>
      </c>
    </row>
    <row r="765" spans="1:4">
      <c r="A765">
        <v>18029020</v>
      </c>
      <c r="B765" t="s">
        <v>7780</v>
      </c>
      <c r="C765" t="s">
        <v>7781</v>
      </c>
      <c r="D765">
        <v>1</v>
      </c>
    </row>
    <row r="766" spans="1:4">
      <c r="A766">
        <v>18029021</v>
      </c>
      <c r="B766" t="s">
        <v>7782</v>
      </c>
      <c r="C766" t="s">
        <v>7783</v>
      </c>
      <c r="D766">
        <v>1</v>
      </c>
    </row>
    <row r="767" spans="1:4">
      <c r="A767">
        <v>18029022</v>
      </c>
      <c r="B767" t="s">
        <v>7784</v>
      </c>
      <c r="C767" t="s">
        <v>7785</v>
      </c>
      <c r="D767">
        <v>2</v>
      </c>
    </row>
    <row r="768" spans="1:4">
      <c r="A768">
        <v>18029023</v>
      </c>
      <c r="B768" t="s">
        <v>7786</v>
      </c>
      <c r="C768" t="s">
        <v>7787</v>
      </c>
      <c r="D768">
        <v>8</v>
      </c>
    </row>
    <row r="769" spans="1:4">
      <c r="A769">
        <v>18029024</v>
      </c>
      <c r="B769" t="s">
        <v>7786</v>
      </c>
      <c r="C769" t="s">
        <v>7788</v>
      </c>
      <c r="D769">
        <v>2</v>
      </c>
    </row>
    <row r="770" spans="1:4">
      <c r="A770">
        <v>18029025</v>
      </c>
      <c r="B770" t="s">
        <v>7789</v>
      </c>
      <c r="C770" t="s">
        <v>7790</v>
      </c>
      <c r="D770">
        <v>0</v>
      </c>
    </row>
    <row r="771" spans="1:4">
      <c r="A771">
        <v>18029026</v>
      </c>
      <c r="B771" t="s">
        <v>7791</v>
      </c>
      <c r="C771" t="s">
        <v>7792</v>
      </c>
      <c r="D771">
        <v>1</v>
      </c>
    </row>
    <row r="772" spans="1:4">
      <c r="A772">
        <v>18029027</v>
      </c>
      <c r="B772" t="s">
        <v>7793</v>
      </c>
      <c r="C772" t="s">
        <v>7794</v>
      </c>
      <c r="D772">
        <v>1</v>
      </c>
    </row>
    <row r="773" spans="1:4">
      <c r="A773">
        <v>18029028</v>
      </c>
      <c r="B773" t="s">
        <v>7795</v>
      </c>
      <c r="C773" t="s">
        <v>7796</v>
      </c>
      <c r="D773">
        <v>1</v>
      </c>
    </row>
    <row r="774" spans="1:4">
      <c r="A774">
        <v>18029029</v>
      </c>
      <c r="B774" t="s">
        <v>7797</v>
      </c>
      <c r="C774" t="s">
        <v>7798</v>
      </c>
      <c r="D774">
        <v>7</v>
      </c>
    </row>
    <row r="775" spans="1:4">
      <c r="A775">
        <v>18029030</v>
      </c>
      <c r="B775" t="s">
        <v>7799</v>
      </c>
      <c r="C775" t="s">
        <v>7800</v>
      </c>
      <c r="D775">
        <v>2</v>
      </c>
    </row>
    <row r="776" spans="1:4">
      <c r="A776">
        <v>18029031</v>
      </c>
      <c r="B776" t="s">
        <v>7801</v>
      </c>
      <c r="C776" t="s">
        <v>7802</v>
      </c>
      <c r="D776">
        <v>2</v>
      </c>
    </row>
    <row r="777" spans="1:4">
      <c r="A777">
        <v>18030003</v>
      </c>
      <c r="B777" t="s">
        <v>7803</v>
      </c>
      <c r="C777" t="s">
        <v>7804</v>
      </c>
      <c r="D777">
        <v>4</v>
      </c>
    </row>
    <row r="778" spans="1:4">
      <c r="A778">
        <v>18030005</v>
      </c>
      <c r="B778" t="s">
        <v>7805</v>
      </c>
      <c r="C778" t="s">
        <v>7806</v>
      </c>
      <c r="D778">
        <v>7</v>
      </c>
    </row>
    <row r="779" spans="1:4">
      <c r="A779">
        <v>18030006</v>
      </c>
      <c r="B779" t="s">
        <v>7807</v>
      </c>
      <c r="C779" t="s">
        <v>7808</v>
      </c>
      <c r="D779">
        <v>3</v>
      </c>
    </row>
    <row r="780" spans="1:4">
      <c r="A780">
        <v>18030007</v>
      </c>
      <c r="B780" t="s">
        <v>7809</v>
      </c>
      <c r="C780" t="s">
        <v>7810</v>
      </c>
      <c r="D780">
        <v>2</v>
      </c>
    </row>
    <row r="781" spans="1:4">
      <c r="A781">
        <v>18031007</v>
      </c>
      <c r="B781" t="s">
        <v>7811</v>
      </c>
      <c r="C781" t="s">
        <v>7812</v>
      </c>
      <c r="D781">
        <v>1</v>
      </c>
    </row>
    <row r="782" spans="1:4">
      <c r="A782">
        <v>18031008</v>
      </c>
      <c r="B782" t="s">
        <v>7813</v>
      </c>
      <c r="C782" t="s">
        <v>7814</v>
      </c>
      <c r="D782">
        <v>0</v>
      </c>
    </row>
    <row r="783" spans="1:4">
      <c r="A783">
        <v>18033001</v>
      </c>
      <c r="B783" t="s">
        <v>7815</v>
      </c>
      <c r="C783" t="s">
        <v>7816</v>
      </c>
      <c r="D783">
        <v>0</v>
      </c>
    </row>
    <row r="784" spans="1:4">
      <c r="A784">
        <v>18033002</v>
      </c>
      <c r="B784" t="s">
        <v>7817</v>
      </c>
      <c r="C784" t="s">
        <v>7818</v>
      </c>
      <c r="D784">
        <v>0</v>
      </c>
    </row>
    <row r="785" spans="1:4">
      <c r="A785">
        <v>18033002</v>
      </c>
      <c r="B785" t="s">
        <v>7817</v>
      </c>
      <c r="C785" t="s">
        <v>7818</v>
      </c>
      <c r="D785">
        <v>0</v>
      </c>
    </row>
    <row r="786" spans="1:4">
      <c r="A786">
        <v>18033003</v>
      </c>
      <c r="B786" t="s">
        <v>7819</v>
      </c>
      <c r="C786" t="s">
        <v>7820</v>
      </c>
      <c r="D786">
        <v>2</v>
      </c>
    </row>
    <row r="787" spans="1:4">
      <c r="A787">
        <v>18033004</v>
      </c>
      <c r="B787" t="s">
        <v>7821</v>
      </c>
      <c r="C787" t="s">
        <v>7822</v>
      </c>
      <c r="D787">
        <v>3</v>
      </c>
    </row>
    <row r="788" spans="1:4">
      <c r="A788">
        <v>18033005</v>
      </c>
      <c r="B788" t="s">
        <v>7823</v>
      </c>
      <c r="C788" t="s">
        <v>7824</v>
      </c>
      <c r="D788">
        <v>3</v>
      </c>
    </row>
    <row r="789" spans="1:4">
      <c r="A789">
        <v>18033006</v>
      </c>
      <c r="B789" t="s">
        <v>7825</v>
      </c>
      <c r="C789" t="s">
        <v>7826</v>
      </c>
      <c r="D789">
        <v>2</v>
      </c>
    </row>
    <row r="790" spans="1:4">
      <c r="A790">
        <v>18033007</v>
      </c>
      <c r="B790" t="s">
        <v>7827</v>
      </c>
      <c r="C790" t="s">
        <v>7828</v>
      </c>
      <c r="D790">
        <v>1</v>
      </c>
    </row>
    <row r="791" spans="1:4">
      <c r="A791">
        <v>18033008</v>
      </c>
      <c r="B791" t="s">
        <v>7827</v>
      </c>
      <c r="C791" t="s">
        <v>7829</v>
      </c>
      <c r="D791">
        <v>1</v>
      </c>
    </row>
    <row r="792" spans="1:4">
      <c r="A792">
        <v>18034005</v>
      </c>
      <c r="B792" t="s">
        <v>7830</v>
      </c>
      <c r="C792" t="s">
        <v>7831</v>
      </c>
      <c r="D792">
        <v>0</v>
      </c>
    </row>
    <row r="793" spans="1:4">
      <c r="A793">
        <v>18036001</v>
      </c>
      <c r="B793" t="s">
        <v>7832</v>
      </c>
      <c r="C793" t="s">
        <v>7833</v>
      </c>
      <c r="D793">
        <v>2</v>
      </c>
    </row>
    <row r="794" spans="1:4">
      <c r="A794">
        <v>18036002</v>
      </c>
      <c r="B794" t="s">
        <v>7834</v>
      </c>
      <c r="C794" t="s">
        <v>7835</v>
      </c>
      <c r="D794">
        <v>0</v>
      </c>
    </row>
    <row r="795" spans="1:4">
      <c r="A795">
        <v>18036002</v>
      </c>
      <c r="B795" t="s">
        <v>7834</v>
      </c>
      <c r="C795" t="s">
        <v>7835</v>
      </c>
      <c r="D795">
        <v>2</v>
      </c>
    </row>
    <row r="796" spans="1:4">
      <c r="A796">
        <v>18036003</v>
      </c>
      <c r="B796" t="s">
        <v>7836</v>
      </c>
      <c r="C796" t="s">
        <v>7837</v>
      </c>
      <c r="D796">
        <v>2</v>
      </c>
    </row>
    <row r="797" spans="1:4">
      <c r="A797">
        <v>18036004</v>
      </c>
      <c r="B797" t="s">
        <v>7838</v>
      </c>
      <c r="C797" t="s">
        <v>7839</v>
      </c>
      <c r="D797">
        <v>2</v>
      </c>
    </row>
    <row r="798" spans="1:4">
      <c r="A798">
        <v>18036005</v>
      </c>
      <c r="B798" t="s">
        <v>7840</v>
      </c>
      <c r="C798" t="s">
        <v>7839</v>
      </c>
      <c r="D798">
        <v>2</v>
      </c>
    </row>
    <row r="799" spans="1:4">
      <c r="A799">
        <v>18036006</v>
      </c>
      <c r="B799" t="s">
        <v>7841</v>
      </c>
      <c r="C799" t="s">
        <v>7842</v>
      </c>
      <c r="D799">
        <v>2</v>
      </c>
    </row>
    <row r="800" spans="1:4">
      <c r="A800">
        <v>18036007</v>
      </c>
      <c r="B800" t="s">
        <v>7843</v>
      </c>
      <c r="C800" t="s">
        <v>7844</v>
      </c>
      <c r="D800">
        <v>3</v>
      </c>
    </row>
    <row r="801" spans="1:4">
      <c r="A801">
        <v>18036008</v>
      </c>
      <c r="B801" t="s">
        <v>7845</v>
      </c>
      <c r="C801" t="s">
        <v>7846</v>
      </c>
      <c r="D801">
        <v>3</v>
      </c>
    </row>
    <row r="802" spans="1:4">
      <c r="A802">
        <v>18036009</v>
      </c>
      <c r="B802" t="s">
        <v>7847</v>
      </c>
      <c r="C802" t="s">
        <v>7848</v>
      </c>
      <c r="D802">
        <v>2</v>
      </c>
    </row>
    <row r="803" spans="1:4">
      <c r="A803">
        <v>18036010</v>
      </c>
      <c r="B803" t="s">
        <v>7849</v>
      </c>
      <c r="C803" t="s">
        <v>7850</v>
      </c>
      <c r="D803">
        <v>3</v>
      </c>
    </row>
    <row r="804" spans="1:4">
      <c r="A804">
        <v>18039001</v>
      </c>
      <c r="B804" t="s">
        <v>7851</v>
      </c>
      <c r="C804" t="s">
        <v>7852</v>
      </c>
      <c r="D804">
        <v>1</v>
      </c>
    </row>
    <row r="805" spans="1:4">
      <c r="A805">
        <v>18039003</v>
      </c>
      <c r="B805" t="s">
        <v>7853</v>
      </c>
      <c r="C805" t="s">
        <v>6587</v>
      </c>
      <c r="D805">
        <v>2</v>
      </c>
    </row>
    <row r="806" spans="1:4">
      <c r="A806">
        <v>18039005</v>
      </c>
      <c r="B806" t="s">
        <v>7854</v>
      </c>
      <c r="C806" t="s">
        <v>7855</v>
      </c>
      <c r="D806">
        <v>3</v>
      </c>
    </row>
    <row r="807" spans="1:4">
      <c r="A807">
        <v>18039006</v>
      </c>
      <c r="B807" t="s">
        <v>7856</v>
      </c>
      <c r="C807" t="s">
        <v>7857</v>
      </c>
      <c r="D807">
        <v>2</v>
      </c>
    </row>
    <row r="808" spans="1:4">
      <c r="A808">
        <v>18039008</v>
      </c>
      <c r="B808" t="s">
        <v>7858</v>
      </c>
      <c r="C808" t="s">
        <v>5629</v>
      </c>
      <c r="D808">
        <v>4</v>
      </c>
    </row>
    <row r="809" spans="1:4">
      <c r="A809">
        <v>18039009</v>
      </c>
      <c r="B809" t="s">
        <v>7859</v>
      </c>
      <c r="C809" t="s">
        <v>7860</v>
      </c>
      <c r="D809">
        <v>2</v>
      </c>
    </row>
    <row r="810" spans="1:4">
      <c r="A810">
        <v>18039012</v>
      </c>
      <c r="B810" t="s">
        <v>7861</v>
      </c>
      <c r="C810" t="s">
        <v>7862</v>
      </c>
      <c r="D810">
        <v>3</v>
      </c>
    </row>
    <row r="811" spans="1:4">
      <c r="A811">
        <v>18039013</v>
      </c>
      <c r="B811" t="s">
        <v>7863</v>
      </c>
      <c r="C811" t="s">
        <v>7864</v>
      </c>
      <c r="D811">
        <v>3</v>
      </c>
    </row>
    <row r="812" spans="1:4">
      <c r="A812">
        <v>18039014</v>
      </c>
      <c r="B812" t="s">
        <v>7865</v>
      </c>
      <c r="C812" t="s">
        <v>7866</v>
      </c>
      <c r="D812">
        <v>0</v>
      </c>
    </row>
    <row r="813" spans="1:4">
      <c r="A813">
        <v>18039016</v>
      </c>
      <c r="B813" t="s">
        <v>7867</v>
      </c>
      <c r="C813" t="s">
        <v>6587</v>
      </c>
      <c r="D813">
        <v>1</v>
      </c>
    </row>
    <row r="814" spans="1:4">
      <c r="A814">
        <v>18039017</v>
      </c>
      <c r="B814" t="s">
        <v>7868</v>
      </c>
      <c r="C814" t="s">
        <v>6587</v>
      </c>
      <c r="D814">
        <v>5</v>
      </c>
    </row>
    <row r="815" spans="1:4">
      <c r="A815">
        <v>18039018</v>
      </c>
      <c r="B815" t="s">
        <v>7869</v>
      </c>
      <c r="C815" t="s">
        <v>7870</v>
      </c>
      <c r="D815">
        <v>0</v>
      </c>
    </row>
    <row r="816" spans="1:4">
      <c r="A816">
        <v>18039019</v>
      </c>
      <c r="B816" t="s">
        <v>7871</v>
      </c>
      <c r="C816" t="s">
        <v>7872</v>
      </c>
      <c r="D816">
        <v>0</v>
      </c>
    </row>
    <row r="817" spans="1:4">
      <c r="A817">
        <v>18039020</v>
      </c>
      <c r="B817" t="s">
        <v>7873</v>
      </c>
      <c r="C817" t="s">
        <v>7874</v>
      </c>
      <c r="D817">
        <v>0</v>
      </c>
    </row>
    <row r="818" spans="1:4">
      <c r="A818">
        <v>18039021</v>
      </c>
      <c r="B818" t="s">
        <v>7871</v>
      </c>
      <c r="C818" t="s">
        <v>7872</v>
      </c>
      <c r="D818">
        <v>0</v>
      </c>
    </row>
    <row r="819" spans="1:4">
      <c r="A819">
        <v>18039022</v>
      </c>
      <c r="B819" t="s">
        <v>7875</v>
      </c>
      <c r="C819" t="s">
        <v>7876</v>
      </c>
      <c r="D819">
        <v>0</v>
      </c>
    </row>
    <row r="820" spans="1:4">
      <c r="A820">
        <v>18039023</v>
      </c>
      <c r="B820" t="s">
        <v>7877</v>
      </c>
      <c r="C820" t="s">
        <v>7878</v>
      </c>
      <c r="D820">
        <v>0</v>
      </c>
    </row>
    <row r="821" spans="1:4">
      <c r="A821">
        <v>18039024</v>
      </c>
      <c r="B821" t="s">
        <v>7879</v>
      </c>
      <c r="C821" t="s">
        <v>6587</v>
      </c>
      <c r="D821">
        <v>0</v>
      </c>
    </row>
    <row r="822" spans="1:4">
      <c r="A822">
        <v>18039025</v>
      </c>
      <c r="B822" t="s">
        <v>7880</v>
      </c>
      <c r="C822" t="s">
        <v>7881</v>
      </c>
      <c r="D822">
        <v>0</v>
      </c>
    </row>
    <row r="823" spans="1:4">
      <c r="A823">
        <v>18039026</v>
      </c>
      <c r="B823" t="s">
        <v>7882</v>
      </c>
      <c r="C823" t="s">
        <v>6587</v>
      </c>
      <c r="D823">
        <v>0</v>
      </c>
    </row>
    <row r="824" spans="1:4">
      <c r="A824">
        <v>18039027</v>
      </c>
      <c r="B824" t="s">
        <v>7883</v>
      </c>
      <c r="C824" t="s">
        <v>7884</v>
      </c>
      <c r="D824">
        <v>0</v>
      </c>
    </row>
    <row r="825" spans="1:4">
      <c r="A825">
        <v>18039028</v>
      </c>
      <c r="B825" t="s">
        <v>7885</v>
      </c>
      <c r="C825" t="s">
        <v>7886</v>
      </c>
      <c r="D825">
        <v>0</v>
      </c>
    </row>
    <row r="826" spans="1:4">
      <c r="A826">
        <v>18039029</v>
      </c>
      <c r="B826" t="s">
        <v>7871</v>
      </c>
      <c r="C826" t="s">
        <v>7872</v>
      </c>
      <c r="D826">
        <v>0</v>
      </c>
    </row>
    <row r="827" spans="1:4">
      <c r="A827">
        <v>18039030</v>
      </c>
      <c r="B827" t="s">
        <v>7887</v>
      </c>
      <c r="C827" t="s">
        <v>7888</v>
      </c>
      <c r="D827">
        <v>0</v>
      </c>
    </row>
    <row r="828" spans="1:4">
      <c r="A828">
        <v>18039031</v>
      </c>
      <c r="B828" t="s">
        <v>7889</v>
      </c>
      <c r="C828" t="s">
        <v>7890</v>
      </c>
      <c r="D828">
        <v>1</v>
      </c>
    </row>
    <row r="829" spans="1:4">
      <c r="A829">
        <v>18039032</v>
      </c>
      <c r="B829" t="s">
        <v>7891</v>
      </c>
      <c r="C829" t="s">
        <v>7892</v>
      </c>
      <c r="D829">
        <v>2</v>
      </c>
    </row>
    <row r="830" spans="1:4">
      <c r="A830">
        <v>18039033</v>
      </c>
      <c r="B830" t="s">
        <v>7893</v>
      </c>
      <c r="C830" t="s">
        <v>7894</v>
      </c>
      <c r="D830">
        <v>1</v>
      </c>
    </row>
    <row r="831" spans="1:4">
      <c r="A831">
        <v>18039034</v>
      </c>
      <c r="B831" t="s">
        <v>7895</v>
      </c>
      <c r="C831" t="s">
        <v>7894</v>
      </c>
      <c r="D831">
        <v>1</v>
      </c>
    </row>
    <row r="832" spans="1:4">
      <c r="A832">
        <v>18039035</v>
      </c>
      <c r="B832" t="s">
        <v>7896</v>
      </c>
      <c r="C832" t="s">
        <v>7894</v>
      </c>
      <c r="D832">
        <v>1</v>
      </c>
    </row>
    <row r="833" spans="1:4">
      <c r="A833">
        <v>18039036</v>
      </c>
      <c r="B833" t="s">
        <v>7897</v>
      </c>
      <c r="C833" t="s">
        <v>7894</v>
      </c>
      <c r="D833">
        <v>1</v>
      </c>
    </row>
    <row r="834" spans="1:4">
      <c r="A834">
        <v>18039037</v>
      </c>
      <c r="B834" t="s">
        <v>7898</v>
      </c>
      <c r="C834" t="s">
        <v>7894</v>
      </c>
      <c r="D834">
        <v>1</v>
      </c>
    </row>
    <row r="835" spans="1:4">
      <c r="A835">
        <v>18039038</v>
      </c>
      <c r="B835" t="s">
        <v>7899</v>
      </c>
      <c r="C835" t="s">
        <v>7900</v>
      </c>
      <c r="D835">
        <v>1</v>
      </c>
    </row>
    <row r="836" spans="1:4">
      <c r="A836">
        <v>18039039</v>
      </c>
      <c r="B836" t="s">
        <v>7901</v>
      </c>
      <c r="C836" t="s">
        <v>7902</v>
      </c>
      <c r="D836">
        <v>2</v>
      </c>
    </row>
    <row r="837" spans="1:4">
      <c r="A837">
        <v>18039040</v>
      </c>
      <c r="B837" t="s">
        <v>7903</v>
      </c>
      <c r="C837" t="s">
        <v>7904</v>
      </c>
      <c r="D837">
        <v>1</v>
      </c>
    </row>
    <row r="838" spans="1:4">
      <c r="A838">
        <v>18039041</v>
      </c>
      <c r="B838" t="s">
        <v>7901</v>
      </c>
      <c r="C838" t="s">
        <v>7905</v>
      </c>
      <c r="D838">
        <v>1</v>
      </c>
    </row>
    <row r="839" spans="1:4">
      <c r="A839">
        <v>18039042</v>
      </c>
      <c r="B839" t="s">
        <v>7906</v>
      </c>
      <c r="C839" t="s">
        <v>7894</v>
      </c>
      <c r="D839">
        <v>1</v>
      </c>
    </row>
    <row r="840" spans="1:4">
      <c r="A840">
        <v>18039043</v>
      </c>
      <c r="B840" t="s">
        <v>7907</v>
      </c>
      <c r="C840" t="s">
        <v>7908</v>
      </c>
      <c r="D840">
        <v>0</v>
      </c>
    </row>
    <row r="841" spans="1:4">
      <c r="A841">
        <v>18039044</v>
      </c>
      <c r="B841" t="s">
        <v>7909</v>
      </c>
      <c r="C841" t="s">
        <v>7910</v>
      </c>
      <c r="D841">
        <v>0</v>
      </c>
    </row>
    <row r="842" spans="1:4">
      <c r="A842">
        <v>18039045</v>
      </c>
      <c r="B842" t="s">
        <v>7909</v>
      </c>
      <c r="C842" t="s">
        <v>7911</v>
      </c>
      <c r="D842">
        <v>0</v>
      </c>
    </row>
    <row r="843" spans="1:4">
      <c r="A843">
        <v>18039046</v>
      </c>
      <c r="B843" t="s">
        <v>7912</v>
      </c>
      <c r="C843" t="s">
        <v>7913</v>
      </c>
      <c r="D843">
        <v>0</v>
      </c>
    </row>
    <row r="844" spans="1:4">
      <c r="A844">
        <v>18039047</v>
      </c>
      <c r="B844" t="s">
        <v>7914</v>
      </c>
      <c r="C844" t="s">
        <v>7915</v>
      </c>
      <c r="D844">
        <v>0</v>
      </c>
    </row>
    <row r="845" spans="1:4">
      <c r="A845">
        <v>18039048</v>
      </c>
      <c r="B845" t="s">
        <v>7916</v>
      </c>
      <c r="C845" t="s">
        <v>7917</v>
      </c>
      <c r="D845">
        <v>2</v>
      </c>
    </row>
    <row r="846" spans="1:4">
      <c r="A846">
        <v>18040002</v>
      </c>
      <c r="B846" t="s">
        <v>7918</v>
      </c>
      <c r="C846" t="s">
        <v>7919</v>
      </c>
      <c r="D846">
        <v>1</v>
      </c>
    </row>
    <row r="847" spans="1:4">
      <c r="A847">
        <v>18040003</v>
      </c>
      <c r="B847" t="s">
        <v>7920</v>
      </c>
      <c r="C847" t="s">
        <v>7921</v>
      </c>
      <c r="D847">
        <v>8</v>
      </c>
    </row>
    <row r="848" spans="1:4">
      <c r="A848">
        <v>18040005</v>
      </c>
      <c r="B848" t="s">
        <v>7922</v>
      </c>
      <c r="C848" t="s">
        <v>7923</v>
      </c>
      <c r="D848">
        <v>3</v>
      </c>
    </row>
    <row r="849" spans="1:4">
      <c r="A849">
        <v>18040006</v>
      </c>
      <c r="B849" t="s">
        <v>7924</v>
      </c>
      <c r="C849" t="s">
        <v>7925</v>
      </c>
      <c r="D849">
        <v>1</v>
      </c>
    </row>
    <row r="850" spans="1:4">
      <c r="A850">
        <v>18040007</v>
      </c>
      <c r="B850" t="s">
        <v>7926</v>
      </c>
      <c r="C850" t="s">
        <v>7927</v>
      </c>
      <c r="D850">
        <v>0</v>
      </c>
    </row>
    <row r="851" spans="1:4">
      <c r="A851">
        <v>18040008</v>
      </c>
      <c r="B851" t="s">
        <v>7928</v>
      </c>
      <c r="C851" t="s">
        <v>7929</v>
      </c>
      <c r="D851">
        <v>0</v>
      </c>
    </row>
    <row r="852" spans="1:4">
      <c r="A852">
        <v>18040009</v>
      </c>
      <c r="B852" t="s">
        <v>7930</v>
      </c>
      <c r="C852" t="s">
        <v>7931</v>
      </c>
      <c r="D852">
        <v>2</v>
      </c>
    </row>
    <row r="853" spans="1:4">
      <c r="A853">
        <v>18040010</v>
      </c>
      <c r="B853" t="s">
        <v>7932</v>
      </c>
      <c r="C853" t="s">
        <v>6587</v>
      </c>
      <c r="D853">
        <v>1</v>
      </c>
    </row>
    <row r="854" spans="1:4">
      <c r="A854">
        <v>18041001</v>
      </c>
      <c r="B854" t="s">
        <v>7933</v>
      </c>
      <c r="C854" t="s">
        <v>7934</v>
      </c>
      <c r="D854">
        <v>6</v>
      </c>
    </row>
    <row r="855" spans="1:4">
      <c r="A855">
        <v>18041002</v>
      </c>
      <c r="B855" t="s">
        <v>7935</v>
      </c>
      <c r="C855" t="s">
        <v>7936</v>
      </c>
      <c r="D855">
        <v>1</v>
      </c>
    </row>
    <row r="856" spans="1:4">
      <c r="A856">
        <v>18041004</v>
      </c>
      <c r="B856" t="s">
        <v>7937</v>
      </c>
      <c r="C856" t="s">
        <v>7938</v>
      </c>
      <c r="D856">
        <v>1</v>
      </c>
    </row>
    <row r="857" spans="1:4">
      <c r="A857">
        <v>18041005</v>
      </c>
      <c r="B857" t="s">
        <v>7939</v>
      </c>
      <c r="C857" t="s">
        <v>7940</v>
      </c>
      <c r="D857">
        <v>4</v>
      </c>
    </row>
    <row r="858" spans="1:4">
      <c r="A858">
        <v>18041007</v>
      </c>
      <c r="B858" t="s">
        <v>7941</v>
      </c>
      <c r="C858" t="s">
        <v>7942</v>
      </c>
      <c r="D858">
        <v>0</v>
      </c>
    </row>
    <row r="859" spans="1:4">
      <c r="A859">
        <v>18042001</v>
      </c>
      <c r="B859" t="s">
        <v>7943</v>
      </c>
      <c r="C859" t="s">
        <v>7944</v>
      </c>
      <c r="D859">
        <v>1</v>
      </c>
    </row>
    <row r="860" spans="1:4">
      <c r="A860">
        <v>18042006</v>
      </c>
      <c r="B860" t="s">
        <v>7945</v>
      </c>
      <c r="C860" t="s">
        <v>7946</v>
      </c>
      <c r="D860">
        <v>0</v>
      </c>
    </row>
    <row r="861" spans="1:4">
      <c r="A861">
        <v>18042007</v>
      </c>
      <c r="B861" t="s">
        <v>7947</v>
      </c>
      <c r="C861" t="s">
        <v>7948</v>
      </c>
      <c r="D861">
        <v>3</v>
      </c>
    </row>
    <row r="862" spans="1:4">
      <c r="A862">
        <v>18043002</v>
      </c>
      <c r="B862" t="s">
        <v>7949</v>
      </c>
      <c r="C862" t="s">
        <v>7950</v>
      </c>
      <c r="D862">
        <v>4</v>
      </c>
    </row>
    <row r="863" spans="1:4">
      <c r="A863">
        <v>18043003</v>
      </c>
      <c r="B863" t="s">
        <v>7951</v>
      </c>
      <c r="C863" t="s">
        <v>6587</v>
      </c>
      <c r="D863">
        <v>2</v>
      </c>
    </row>
    <row r="864" spans="1:4">
      <c r="A864">
        <v>18043005</v>
      </c>
      <c r="B864" t="s">
        <v>7696</v>
      </c>
      <c r="C864" t="s">
        <v>7952</v>
      </c>
      <c r="D864">
        <v>3</v>
      </c>
    </row>
    <row r="865" spans="1:4">
      <c r="A865">
        <v>18044002</v>
      </c>
      <c r="B865" t="s">
        <v>7953</v>
      </c>
      <c r="C865" t="s">
        <v>7954</v>
      </c>
      <c r="D865">
        <v>0</v>
      </c>
    </row>
    <row r="866" spans="1:4">
      <c r="A866">
        <v>18044003</v>
      </c>
      <c r="B866" t="s">
        <v>7955</v>
      </c>
      <c r="C866" t="s">
        <v>7956</v>
      </c>
      <c r="D866">
        <v>0</v>
      </c>
    </row>
    <row r="867" spans="1:4">
      <c r="A867">
        <v>18045001</v>
      </c>
      <c r="B867" t="s">
        <v>7957</v>
      </c>
      <c r="C867" t="s">
        <v>7958</v>
      </c>
      <c r="D867">
        <v>3</v>
      </c>
    </row>
    <row r="868" spans="1:4">
      <c r="A868">
        <v>18045002</v>
      </c>
      <c r="B868" t="s">
        <v>7959</v>
      </c>
      <c r="C868" t="s">
        <v>7958</v>
      </c>
      <c r="D868">
        <v>4</v>
      </c>
    </row>
    <row r="869" spans="1:4">
      <c r="A869">
        <v>18045003</v>
      </c>
      <c r="B869" t="s">
        <v>7960</v>
      </c>
      <c r="C869" t="s">
        <v>7961</v>
      </c>
      <c r="D869">
        <v>0.5</v>
      </c>
    </row>
    <row r="870" spans="1:4">
      <c r="A870">
        <v>18045004</v>
      </c>
      <c r="B870" t="s">
        <v>7962</v>
      </c>
      <c r="C870" t="s">
        <v>7963</v>
      </c>
      <c r="D870">
        <v>4</v>
      </c>
    </row>
    <row r="871" spans="1:4">
      <c r="A871">
        <v>18045005</v>
      </c>
      <c r="B871" t="s">
        <v>7964</v>
      </c>
      <c r="C871" t="s">
        <v>7965</v>
      </c>
      <c r="D871">
        <v>2</v>
      </c>
    </row>
    <row r="872" spans="1:4">
      <c r="A872">
        <v>18045006</v>
      </c>
      <c r="B872" t="s">
        <v>7966</v>
      </c>
      <c r="C872" t="s">
        <v>7967</v>
      </c>
      <c r="D872">
        <v>1</v>
      </c>
    </row>
    <row r="873" spans="1:4">
      <c r="A873">
        <v>18045007</v>
      </c>
      <c r="B873" t="s">
        <v>7968</v>
      </c>
      <c r="C873" t="s">
        <v>7969</v>
      </c>
      <c r="D873">
        <v>3</v>
      </c>
    </row>
    <row r="874" spans="1:4">
      <c r="A874">
        <v>18045008</v>
      </c>
      <c r="B874" t="s">
        <v>7968</v>
      </c>
      <c r="C874" t="s">
        <v>7970</v>
      </c>
      <c r="D874">
        <v>3</v>
      </c>
    </row>
    <row r="875" spans="1:4">
      <c r="A875">
        <v>18045010</v>
      </c>
      <c r="B875" t="s">
        <v>7971</v>
      </c>
      <c r="C875" t="s">
        <v>7972</v>
      </c>
      <c r="D875">
        <v>2</v>
      </c>
    </row>
    <row r="876" spans="1:4">
      <c r="A876">
        <v>18046001</v>
      </c>
      <c r="B876" t="s">
        <v>7973</v>
      </c>
      <c r="C876" t="s">
        <v>7974</v>
      </c>
      <c r="D876">
        <v>3</v>
      </c>
    </row>
    <row r="877" spans="1:4">
      <c r="A877">
        <v>18046002</v>
      </c>
      <c r="B877" t="s">
        <v>7975</v>
      </c>
      <c r="C877" t="s">
        <v>7976</v>
      </c>
      <c r="D877">
        <v>1</v>
      </c>
    </row>
    <row r="878" spans="1:4">
      <c r="A878">
        <v>18046003</v>
      </c>
      <c r="B878" t="s">
        <v>7977</v>
      </c>
      <c r="C878" t="s">
        <v>7978</v>
      </c>
      <c r="D878">
        <v>2</v>
      </c>
    </row>
    <row r="879" spans="1:4">
      <c r="A879">
        <v>18046004</v>
      </c>
      <c r="B879" t="s">
        <v>7979</v>
      </c>
      <c r="C879" t="s">
        <v>7980</v>
      </c>
      <c r="D879">
        <v>2</v>
      </c>
    </row>
    <row r="880" spans="1:4">
      <c r="A880">
        <v>18046005</v>
      </c>
      <c r="B880" t="s">
        <v>7981</v>
      </c>
      <c r="C880" t="s">
        <v>7982</v>
      </c>
      <c r="D880">
        <v>4</v>
      </c>
    </row>
    <row r="881" spans="1:4">
      <c r="A881">
        <v>18046006</v>
      </c>
      <c r="B881" t="s">
        <v>7983</v>
      </c>
      <c r="C881" t="s">
        <v>7984</v>
      </c>
      <c r="D881">
        <v>1</v>
      </c>
    </row>
    <row r="882" spans="1:4">
      <c r="A882">
        <v>18046007</v>
      </c>
      <c r="B882" t="s">
        <v>7985</v>
      </c>
      <c r="C882" t="s">
        <v>7986</v>
      </c>
      <c r="D882">
        <v>2</v>
      </c>
    </row>
    <row r="883" spans="1:4">
      <c r="A883">
        <v>18046008</v>
      </c>
      <c r="B883" t="s">
        <v>7987</v>
      </c>
      <c r="C883" t="s">
        <v>7988</v>
      </c>
      <c r="D883">
        <v>2</v>
      </c>
    </row>
    <row r="884" spans="1:4">
      <c r="A884">
        <v>18046009</v>
      </c>
      <c r="B884" t="s">
        <v>7989</v>
      </c>
      <c r="C884" t="s">
        <v>7990</v>
      </c>
      <c r="D884">
        <v>3</v>
      </c>
    </row>
    <row r="885" spans="1:4">
      <c r="A885">
        <v>18046010</v>
      </c>
      <c r="B885" t="s">
        <v>7991</v>
      </c>
      <c r="C885" t="s">
        <v>7992</v>
      </c>
      <c r="D885">
        <v>1</v>
      </c>
    </row>
    <row r="886" spans="1:4">
      <c r="A886">
        <v>18046011</v>
      </c>
      <c r="B886" t="s">
        <v>7993</v>
      </c>
      <c r="C886" t="s">
        <v>7994</v>
      </c>
      <c r="D886">
        <v>2</v>
      </c>
    </row>
    <row r="887" spans="1:4">
      <c r="A887">
        <v>18046012</v>
      </c>
      <c r="B887" t="s">
        <v>7995</v>
      </c>
      <c r="C887" t="s">
        <v>7996</v>
      </c>
      <c r="D887">
        <v>3</v>
      </c>
    </row>
    <row r="888" spans="1:4">
      <c r="A888">
        <v>18046013</v>
      </c>
      <c r="B888" t="s">
        <v>7997</v>
      </c>
      <c r="C888" t="s">
        <v>7998</v>
      </c>
      <c r="D888">
        <v>2</v>
      </c>
    </row>
    <row r="889" spans="1:4">
      <c r="A889">
        <v>18046014</v>
      </c>
      <c r="B889" t="s">
        <v>7999</v>
      </c>
      <c r="C889" t="s">
        <v>8000</v>
      </c>
      <c r="D889">
        <v>8</v>
      </c>
    </row>
    <row r="890" spans="1:4">
      <c r="A890">
        <v>18046015</v>
      </c>
      <c r="B890" t="s">
        <v>8001</v>
      </c>
      <c r="C890" t="s">
        <v>8002</v>
      </c>
      <c r="D890">
        <v>8</v>
      </c>
    </row>
    <row r="891" spans="1:4">
      <c r="A891">
        <v>18046016</v>
      </c>
      <c r="B891" t="s">
        <v>8003</v>
      </c>
      <c r="C891" t="s">
        <v>6587</v>
      </c>
      <c r="D891">
        <v>6</v>
      </c>
    </row>
    <row r="892" spans="1:4">
      <c r="A892">
        <v>18046017</v>
      </c>
      <c r="B892" t="s">
        <v>8004</v>
      </c>
      <c r="C892" t="s">
        <v>8005</v>
      </c>
      <c r="D892">
        <v>2</v>
      </c>
    </row>
    <row r="893" spans="1:4">
      <c r="A893">
        <v>18046018</v>
      </c>
      <c r="B893" t="s">
        <v>8006</v>
      </c>
      <c r="C893" t="s">
        <v>8007</v>
      </c>
      <c r="D893">
        <v>1</v>
      </c>
    </row>
    <row r="894" spans="1:4">
      <c r="A894">
        <v>18046019</v>
      </c>
      <c r="B894" t="s">
        <v>8008</v>
      </c>
      <c r="C894" t="s">
        <v>8009</v>
      </c>
      <c r="D894">
        <v>4</v>
      </c>
    </row>
    <row r="895" spans="1:4">
      <c r="A895">
        <v>18046020</v>
      </c>
      <c r="B895" t="s">
        <v>8010</v>
      </c>
      <c r="C895" t="s">
        <v>8011</v>
      </c>
      <c r="D895">
        <v>2</v>
      </c>
    </row>
    <row r="896" spans="1:4">
      <c r="A896">
        <v>18046021</v>
      </c>
      <c r="B896" t="s">
        <v>8012</v>
      </c>
      <c r="C896" t="s">
        <v>8013</v>
      </c>
      <c r="D896">
        <v>3</v>
      </c>
    </row>
    <row r="897" spans="1:4">
      <c r="A897">
        <v>18046022</v>
      </c>
      <c r="B897" t="s">
        <v>8014</v>
      </c>
      <c r="C897" t="s">
        <v>8015</v>
      </c>
      <c r="D897">
        <v>2</v>
      </c>
    </row>
    <row r="898" spans="1:4">
      <c r="A898">
        <v>18046023</v>
      </c>
      <c r="B898" t="s">
        <v>8016</v>
      </c>
      <c r="C898" t="s">
        <v>8017</v>
      </c>
      <c r="D898">
        <v>4</v>
      </c>
    </row>
    <row r="899" spans="1:4">
      <c r="A899">
        <v>18046024</v>
      </c>
      <c r="B899" t="s">
        <v>8018</v>
      </c>
      <c r="C899" t="s">
        <v>8019</v>
      </c>
      <c r="D899">
        <v>2</v>
      </c>
    </row>
    <row r="900" spans="1:4">
      <c r="A900">
        <v>18046025</v>
      </c>
      <c r="B900" t="s">
        <v>8020</v>
      </c>
      <c r="C900" t="s">
        <v>8021</v>
      </c>
      <c r="D900">
        <v>2</v>
      </c>
    </row>
    <row r="901" spans="1:4">
      <c r="A901">
        <v>18046026</v>
      </c>
      <c r="B901" t="s">
        <v>8022</v>
      </c>
      <c r="C901" t="s">
        <v>8023</v>
      </c>
      <c r="D901">
        <v>2</v>
      </c>
    </row>
    <row r="902" spans="1:4">
      <c r="A902">
        <v>18046027</v>
      </c>
      <c r="B902" t="s">
        <v>8024</v>
      </c>
      <c r="C902" t="s">
        <v>6587</v>
      </c>
      <c r="D902">
        <v>2</v>
      </c>
    </row>
    <row r="903" spans="1:4">
      <c r="A903">
        <v>18046028</v>
      </c>
      <c r="B903" t="s">
        <v>8025</v>
      </c>
      <c r="C903" t="s">
        <v>8026</v>
      </c>
      <c r="D903">
        <v>0</v>
      </c>
    </row>
    <row r="904" spans="1:4">
      <c r="A904">
        <v>18047001</v>
      </c>
      <c r="B904" t="s">
        <v>8027</v>
      </c>
      <c r="C904" t="s">
        <v>8028</v>
      </c>
      <c r="D904">
        <v>1</v>
      </c>
    </row>
    <row r="905" spans="1:4">
      <c r="A905">
        <v>18047002</v>
      </c>
      <c r="B905" t="s">
        <v>8029</v>
      </c>
      <c r="C905" t="s">
        <v>8030</v>
      </c>
      <c r="D905">
        <v>3</v>
      </c>
    </row>
    <row r="906" spans="1:4">
      <c r="A906">
        <v>18047003</v>
      </c>
      <c r="B906" t="s">
        <v>8031</v>
      </c>
      <c r="C906" t="s">
        <v>8032</v>
      </c>
      <c r="D906">
        <v>0</v>
      </c>
    </row>
    <row r="907" spans="1:4">
      <c r="A907">
        <v>18047004</v>
      </c>
      <c r="B907" t="s">
        <v>8033</v>
      </c>
      <c r="C907" t="s">
        <v>8034</v>
      </c>
      <c r="D907">
        <v>1</v>
      </c>
    </row>
    <row r="908" spans="1:4">
      <c r="A908">
        <v>18047005</v>
      </c>
      <c r="B908" t="s">
        <v>8035</v>
      </c>
      <c r="C908" t="s">
        <v>8036</v>
      </c>
      <c r="D908">
        <v>1</v>
      </c>
    </row>
    <row r="909" spans="1:4">
      <c r="A909">
        <v>18047006</v>
      </c>
      <c r="B909" t="s">
        <v>8037</v>
      </c>
      <c r="C909" t="s">
        <v>8038</v>
      </c>
      <c r="D909">
        <v>1</v>
      </c>
    </row>
    <row r="910" spans="1:4">
      <c r="A910">
        <v>18047009</v>
      </c>
      <c r="B910" t="s">
        <v>8039</v>
      </c>
      <c r="C910" t="s">
        <v>8040</v>
      </c>
      <c r="D910">
        <v>5</v>
      </c>
    </row>
    <row r="911" spans="1:4">
      <c r="A911">
        <v>18047010</v>
      </c>
      <c r="B911" t="s">
        <v>8041</v>
      </c>
      <c r="C911" t="s">
        <v>8042</v>
      </c>
      <c r="D911">
        <v>3</v>
      </c>
    </row>
    <row r="912" spans="1:4">
      <c r="A912">
        <v>18047011</v>
      </c>
      <c r="B912" t="s">
        <v>8043</v>
      </c>
      <c r="C912" t="s">
        <v>8044</v>
      </c>
      <c r="D912">
        <v>3</v>
      </c>
    </row>
    <row r="913" spans="1:4">
      <c r="A913">
        <v>18047012</v>
      </c>
      <c r="B913" t="s">
        <v>7710</v>
      </c>
      <c r="C913" t="s">
        <v>8045</v>
      </c>
      <c r="D913">
        <v>4</v>
      </c>
    </row>
    <row r="914" spans="1:4">
      <c r="A914">
        <v>18047013</v>
      </c>
      <c r="B914" t="s">
        <v>8046</v>
      </c>
      <c r="C914" t="s">
        <v>8047</v>
      </c>
      <c r="D914">
        <v>4</v>
      </c>
    </row>
    <row r="915" spans="1:4">
      <c r="A915">
        <v>18047014</v>
      </c>
      <c r="B915" t="s">
        <v>8048</v>
      </c>
      <c r="C915" t="s">
        <v>8049</v>
      </c>
      <c r="D915">
        <v>4</v>
      </c>
    </row>
    <row r="916" spans="1:4">
      <c r="A916">
        <v>18048001</v>
      </c>
      <c r="B916" t="s">
        <v>8050</v>
      </c>
      <c r="C916" t="s">
        <v>8051</v>
      </c>
      <c r="D916">
        <v>1</v>
      </c>
    </row>
    <row r="917" spans="1:4">
      <c r="A917">
        <v>18048002</v>
      </c>
      <c r="B917" t="s">
        <v>8052</v>
      </c>
      <c r="C917" t="s">
        <v>8053</v>
      </c>
      <c r="D917">
        <v>0</v>
      </c>
    </row>
    <row r="918" spans="1:4">
      <c r="A918">
        <v>18048004</v>
      </c>
      <c r="B918" t="s">
        <v>8054</v>
      </c>
      <c r="C918" t="s">
        <v>6587</v>
      </c>
      <c r="D918">
        <v>0</v>
      </c>
    </row>
    <row r="919" spans="1:4">
      <c r="A919">
        <v>18048005</v>
      </c>
      <c r="B919" t="s">
        <v>8055</v>
      </c>
      <c r="C919" t="s">
        <v>6587</v>
      </c>
      <c r="D919">
        <v>0</v>
      </c>
    </row>
    <row r="920" spans="1:4">
      <c r="A920">
        <v>18048006</v>
      </c>
      <c r="B920" t="s">
        <v>8056</v>
      </c>
      <c r="C920" t="s">
        <v>8057</v>
      </c>
      <c r="D920">
        <v>1</v>
      </c>
    </row>
    <row r="921" spans="1:4">
      <c r="A921">
        <v>18048009</v>
      </c>
      <c r="B921" t="s">
        <v>8058</v>
      </c>
      <c r="C921" t="s">
        <v>8059</v>
      </c>
      <c r="D921">
        <v>0</v>
      </c>
    </row>
    <row r="922" spans="1:4">
      <c r="A922">
        <v>18048010</v>
      </c>
      <c r="B922" t="s">
        <v>8058</v>
      </c>
      <c r="C922" t="s">
        <v>8060</v>
      </c>
      <c r="D922">
        <v>0</v>
      </c>
    </row>
    <row r="923" spans="1:4">
      <c r="A923">
        <v>18048011</v>
      </c>
      <c r="B923" t="s">
        <v>8058</v>
      </c>
      <c r="C923" t="s">
        <v>8061</v>
      </c>
      <c r="D923">
        <v>0</v>
      </c>
    </row>
    <row r="924" spans="1:4">
      <c r="A924">
        <v>18048012</v>
      </c>
      <c r="B924" t="s">
        <v>8062</v>
      </c>
      <c r="C924" t="s">
        <v>8063</v>
      </c>
      <c r="D924">
        <v>0</v>
      </c>
    </row>
    <row r="925" spans="1:4">
      <c r="A925">
        <v>18048013</v>
      </c>
      <c r="B925" t="s">
        <v>8064</v>
      </c>
      <c r="C925" t="s">
        <v>8063</v>
      </c>
      <c r="D925">
        <v>0</v>
      </c>
    </row>
    <row r="926" spans="1:4">
      <c r="A926">
        <v>18048014</v>
      </c>
      <c r="B926" t="s">
        <v>8065</v>
      </c>
      <c r="C926" t="s">
        <v>8066</v>
      </c>
      <c r="D926">
        <v>0</v>
      </c>
    </row>
    <row r="927" spans="1:4">
      <c r="A927">
        <v>18048015</v>
      </c>
      <c r="B927" t="s">
        <v>8067</v>
      </c>
      <c r="C927" t="s">
        <v>8068</v>
      </c>
      <c r="D927">
        <v>0</v>
      </c>
    </row>
    <row r="928" spans="1:4">
      <c r="A928">
        <v>18048016</v>
      </c>
      <c r="B928" t="s">
        <v>8069</v>
      </c>
      <c r="C928" t="s">
        <v>8070</v>
      </c>
      <c r="D928">
        <v>0</v>
      </c>
    </row>
    <row r="929" spans="1:4">
      <c r="A929">
        <v>18048017</v>
      </c>
      <c r="B929" t="s">
        <v>8071</v>
      </c>
      <c r="C929" t="s">
        <v>8072</v>
      </c>
      <c r="D929">
        <v>0</v>
      </c>
    </row>
    <row r="930" spans="1:4">
      <c r="A930">
        <v>18049001</v>
      </c>
      <c r="B930" t="s">
        <v>8073</v>
      </c>
      <c r="C930" t="s">
        <v>8074</v>
      </c>
      <c r="D930">
        <v>0</v>
      </c>
    </row>
    <row r="931" spans="1:4">
      <c r="A931">
        <v>18050001</v>
      </c>
      <c r="B931" t="s">
        <v>8075</v>
      </c>
      <c r="C931" t="s">
        <v>8076</v>
      </c>
      <c r="D931">
        <v>0</v>
      </c>
    </row>
    <row r="932" spans="1:4">
      <c r="A932">
        <v>18050002</v>
      </c>
      <c r="B932" t="s">
        <v>8077</v>
      </c>
      <c r="C932" t="s">
        <v>8078</v>
      </c>
      <c r="D932">
        <v>2</v>
      </c>
    </row>
    <row r="933" spans="1:4">
      <c r="A933">
        <v>18050007</v>
      </c>
      <c r="B933" t="s">
        <v>8079</v>
      </c>
      <c r="C933" t="s">
        <v>8080</v>
      </c>
      <c r="D933">
        <v>1</v>
      </c>
    </row>
    <row r="934" spans="1:4">
      <c r="A934">
        <v>18050010</v>
      </c>
      <c r="B934" t="s">
        <v>8081</v>
      </c>
      <c r="C934" t="s">
        <v>6587</v>
      </c>
      <c r="D934">
        <v>0</v>
      </c>
    </row>
    <row r="935" spans="1:4">
      <c r="A935">
        <v>18051001</v>
      </c>
      <c r="B935" t="s">
        <v>8082</v>
      </c>
      <c r="C935" t="s">
        <v>8083</v>
      </c>
      <c r="D935">
        <v>1</v>
      </c>
    </row>
    <row r="936" spans="1:4">
      <c r="A936">
        <v>18051002</v>
      </c>
      <c r="B936" t="s">
        <v>8084</v>
      </c>
      <c r="C936" t="s">
        <v>8085</v>
      </c>
      <c r="D936">
        <v>2</v>
      </c>
    </row>
    <row r="937" spans="1:4">
      <c r="A937">
        <v>18051003</v>
      </c>
      <c r="B937" t="s">
        <v>8086</v>
      </c>
      <c r="C937" t="s">
        <v>8087</v>
      </c>
      <c r="D937">
        <v>12</v>
      </c>
    </row>
    <row r="938" spans="1:4">
      <c r="A938">
        <v>18052001</v>
      </c>
      <c r="B938" t="s">
        <v>8088</v>
      </c>
      <c r="C938" t="s">
        <v>8089</v>
      </c>
      <c r="D938">
        <v>0</v>
      </c>
    </row>
    <row r="939" spans="1:4">
      <c r="A939">
        <v>18053001</v>
      </c>
      <c r="B939" t="s">
        <v>8090</v>
      </c>
      <c r="C939" t="s">
        <v>6587</v>
      </c>
      <c r="D939">
        <v>0</v>
      </c>
    </row>
    <row r="940" spans="1:4">
      <c r="A940">
        <v>18053002</v>
      </c>
      <c r="B940" t="s">
        <v>8091</v>
      </c>
      <c r="C940" t="s">
        <v>6587</v>
      </c>
      <c r="D940">
        <v>2</v>
      </c>
    </row>
    <row r="941" spans="1:4">
      <c r="A941">
        <v>18054001</v>
      </c>
      <c r="B941" t="s">
        <v>8092</v>
      </c>
      <c r="C941" t="s">
        <v>6587</v>
      </c>
      <c r="D941">
        <v>1</v>
      </c>
    </row>
    <row r="942" spans="1:4">
      <c r="A942">
        <v>18054002</v>
      </c>
      <c r="B942" t="s">
        <v>8093</v>
      </c>
      <c r="C942" t="s">
        <v>6587</v>
      </c>
      <c r="D942">
        <v>1</v>
      </c>
    </row>
    <row r="943" spans="1:4">
      <c r="A943">
        <v>18054003</v>
      </c>
      <c r="B943" t="s">
        <v>8094</v>
      </c>
      <c r="C943" t="s">
        <v>6587</v>
      </c>
      <c r="D943">
        <v>1</v>
      </c>
    </row>
    <row r="944" spans="1:4">
      <c r="A944">
        <v>18054004</v>
      </c>
      <c r="B944" t="s">
        <v>8095</v>
      </c>
      <c r="C944" t="s">
        <v>6587</v>
      </c>
      <c r="D944">
        <v>1</v>
      </c>
    </row>
    <row r="945" spans="1:4">
      <c r="A945">
        <v>18054005</v>
      </c>
      <c r="B945" t="s">
        <v>8096</v>
      </c>
      <c r="C945" t="s">
        <v>6587</v>
      </c>
      <c r="D945">
        <v>0</v>
      </c>
    </row>
    <row r="946" spans="1:4">
      <c r="A946">
        <v>19001002</v>
      </c>
      <c r="B946" t="s">
        <v>8097</v>
      </c>
      <c r="C946" t="s">
        <v>8098</v>
      </c>
      <c r="D946">
        <v>3</v>
      </c>
    </row>
    <row r="947" spans="1:4">
      <c r="A947">
        <v>19003002</v>
      </c>
      <c r="B947" t="s">
        <v>8099</v>
      </c>
      <c r="C947" t="s">
        <v>8100</v>
      </c>
      <c r="D947">
        <v>2</v>
      </c>
    </row>
    <row r="948" spans="1:4">
      <c r="A948">
        <v>22001010</v>
      </c>
      <c r="B948" t="s">
        <v>8101</v>
      </c>
      <c r="C948" t="s">
        <v>6587</v>
      </c>
      <c r="D948">
        <v>1</v>
      </c>
    </row>
    <row r="949" spans="1:4">
      <c r="A949">
        <v>22001015</v>
      </c>
      <c r="B949" t="s">
        <v>8102</v>
      </c>
      <c r="C949" t="s">
        <v>8103</v>
      </c>
      <c r="D949">
        <v>0</v>
      </c>
    </row>
    <row r="950" spans="1:4">
      <c r="A950">
        <v>22001016</v>
      </c>
      <c r="B950" t="s">
        <v>8104</v>
      </c>
      <c r="C950" t="s">
        <v>8105</v>
      </c>
      <c r="D950">
        <v>2</v>
      </c>
    </row>
    <row r="951" spans="1:4">
      <c r="A951">
        <v>22001017</v>
      </c>
      <c r="B951" t="s">
        <v>8106</v>
      </c>
      <c r="C951" t="s">
        <v>8107</v>
      </c>
      <c r="D951">
        <v>4</v>
      </c>
    </row>
    <row r="952" spans="1:4">
      <c r="A952">
        <v>22001020</v>
      </c>
      <c r="B952" t="s">
        <v>8108</v>
      </c>
      <c r="C952" t="s">
        <v>8109</v>
      </c>
      <c r="D952">
        <v>1</v>
      </c>
    </row>
    <row r="953" spans="1:4">
      <c r="A953">
        <v>22001021</v>
      </c>
      <c r="B953" t="s">
        <v>8110</v>
      </c>
      <c r="C953" t="s">
        <v>8111</v>
      </c>
      <c r="D953">
        <v>3</v>
      </c>
    </row>
    <row r="954" spans="1:4">
      <c r="A954">
        <v>22001022</v>
      </c>
      <c r="B954" t="s">
        <v>8112</v>
      </c>
      <c r="C954" t="s">
        <v>8113</v>
      </c>
      <c r="D954">
        <v>1</v>
      </c>
    </row>
    <row r="955" spans="1:4">
      <c r="A955">
        <v>22001023</v>
      </c>
      <c r="B955" t="s">
        <v>8114</v>
      </c>
      <c r="C955" t="s">
        <v>8115</v>
      </c>
      <c r="D955">
        <v>1</v>
      </c>
    </row>
    <row r="956" spans="1:4">
      <c r="A956">
        <v>22001024</v>
      </c>
      <c r="B956" t="s">
        <v>8116</v>
      </c>
      <c r="C956" t="s">
        <v>8117</v>
      </c>
      <c r="D956">
        <v>0</v>
      </c>
    </row>
    <row r="957" spans="1:4">
      <c r="A957">
        <v>22001025</v>
      </c>
      <c r="B957" t="s">
        <v>8118</v>
      </c>
      <c r="C957" t="s">
        <v>8119</v>
      </c>
      <c r="D957">
        <v>0</v>
      </c>
    </row>
    <row r="958" spans="1:4">
      <c r="A958">
        <v>22001026</v>
      </c>
      <c r="B958" t="s">
        <v>8120</v>
      </c>
      <c r="C958" t="s">
        <v>8121</v>
      </c>
      <c r="D958">
        <v>1</v>
      </c>
    </row>
    <row r="959" spans="1:4">
      <c r="A959">
        <v>22001027</v>
      </c>
      <c r="B959" t="s">
        <v>8122</v>
      </c>
      <c r="C959" t="s">
        <v>8123</v>
      </c>
      <c r="D959">
        <v>1</v>
      </c>
    </row>
    <row r="960" spans="1:4">
      <c r="A960">
        <v>22001028</v>
      </c>
      <c r="B960" t="s">
        <v>8124</v>
      </c>
      <c r="C960" t="s">
        <v>8125</v>
      </c>
      <c r="D960">
        <v>1</v>
      </c>
    </row>
    <row r="961" spans="1:4">
      <c r="A961">
        <v>22001029</v>
      </c>
      <c r="B961" t="s">
        <v>8126</v>
      </c>
      <c r="C961" t="s">
        <v>8127</v>
      </c>
      <c r="D961">
        <v>1</v>
      </c>
    </row>
    <row r="962" spans="1:4">
      <c r="A962">
        <v>22001030</v>
      </c>
      <c r="B962" t="s">
        <v>8128</v>
      </c>
      <c r="C962" t="s">
        <v>8129</v>
      </c>
      <c r="D962">
        <v>1</v>
      </c>
    </row>
    <row r="963" spans="1:4">
      <c r="A963">
        <v>22001031</v>
      </c>
      <c r="B963" t="s">
        <v>8130</v>
      </c>
      <c r="C963" t="s">
        <v>8131</v>
      </c>
      <c r="D963">
        <v>1</v>
      </c>
    </row>
    <row r="964" spans="1:4">
      <c r="A964">
        <v>22001032</v>
      </c>
      <c r="B964" t="s">
        <v>8132</v>
      </c>
      <c r="C964" t="s">
        <v>8133</v>
      </c>
      <c r="D964">
        <v>1</v>
      </c>
    </row>
    <row r="965" spans="1:4">
      <c r="A965">
        <v>23001001</v>
      </c>
      <c r="B965" t="s">
        <v>8134</v>
      </c>
      <c r="C965" t="s">
        <v>6587</v>
      </c>
      <c r="D965">
        <v>3</v>
      </c>
    </row>
    <row r="966" spans="1:4">
      <c r="A966">
        <v>23001002</v>
      </c>
      <c r="B966" t="s">
        <v>8135</v>
      </c>
      <c r="C966" t="s">
        <v>8136</v>
      </c>
      <c r="D966">
        <v>0</v>
      </c>
    </row>
    <row r="967" spans="1:4">
      <c r="A967">
        <v>23001003</v>
      </c>
      <c r="B967" t="s">
        <v>8137</v>
      </c>
      <c r="C967" t="s">
        <v>6587</v>
      </c>
      <c r="D967">
        <v>5</v>
      </c>
    </row>
    <row r="968" spans="1:4">
      <c r="A968">
        <v>23001004</v>
      </c>
      <c r="B968" t="s">
        <v>8138</v>
      </c>
      <c r="C968" t="s">
        <v>8139</v>
      </c>
      <c r="D968">
        <v>3</v>
      </c>
    </row>
    <row r="969" spans="1:4">
      <c r="A969">
        <v>23001008</v>
      </c>
      <c r="B969" t="s">
        <v>8140</v>
      </c>
      <c r="C969" t="s">
        <v>6587</v>
      </c>
      <c r="D969">
        <v>3</v>
      </c>
    </row>
    <row r="970" spans="1:4">
      <c r="A970">
        <v>23001009</v>
      </c>
      <c r="B970" t="s">
        <v>8141</v>
      </c>
      <c r="C970" t="s">
        <v>6587</v>
      </c>
      <c r="D970">
        <v>2</v>
      </c>
    </row>
    <row r="971" spans="1:4">
      <c r="A971">
        <v>23001010</v>
      </c>
      <c r="B971" t="s">
        <v>8142</v>
      </c>
      <c r="C971" t="s">
        <v>6587</v>
      </c>
      <c r="D971">
        <v>2</v>
      </c>
    </row>
    <row r="972" spans="1:4">
      <c r="A972">
        <v>23002056</v>
      </c>
      <c r="B972" t="s">
        <v>8143</v>
      </c>
      <c r="C972" t="s">
        <v>8144</v>
      </c>
      <c r="D972">
        <v>1</v>
      </c>
    </row>
    <row r="973" spans="1:4">
      <c r="A973">
        <v>23002058</v>
      </c>
      <c r="B973" t="s">
        <v>8145</v>
      </c>
      <c r="C973" t="s">
        <v>8146</v>
      </c>
      <c r="D973">
        <v>1</v>
      </c>
    </row>
    <row r="974" spans="1:4">
      <c r="A974">
        <v>23002060</v>
      </c>
      <c r="B974" t="s">
        <v>8147</v>
      </c>
      <c r="C974" t="s">
        <v>8148</v>
      </c>
      <c r="D974">
        <v>0</v>
      </c>
    </row>
    <row r="975" spans="1:4">
      <c r="A975">
        <v>23002061</v>
      </c>
      <c r="B975" t="s">
        <v>8149</v>
      </c>
      <c r="C975" t="s">
        <v>8150</v>
      </c>
      <c r="D975">
        <v>3</v>
      </c>
    </row>
    <row r="976" spans="1:4">
      <c r="A976">
        <v>23002062</v>
      </c>
      <c r="B976" t="s">
        <v>8151</v>
      </c>
      <c r="C976" t="s">
        <v>8152</v>
      </c>
      <c r="D976">
        <v>3</v>
      </c>
    </row>
    <row r="977" spans="1:4">
      <c r="A977">
        <v>23002063</v>
      </c>
      <c r="B977" t="s">
        <v>8153</v>
      </c>
      <c r="C977" t="s">
        <v>8154</v>
      </c>
      <c r="D977">
        <v>3</v>
      </c>
    </row>
    <row r="978" spans="1:4">
      <c r="A978">
        <v>23002065</v>
      </c>
      <c r="B978" t="s">
        <v>8155</v>
      </c>
      <c r="C978" t="s">
        <v>8156</v>
      </c>
      <c r="D978">
        <v>8</v>
      </c>
    </row>
    <row r="979" spans="1:4">
      <c r="A979">
        <v>23002066</v>
      </c>
      <c r="B979" t="s">
        <v>8157</v>
      </c>
      <c r="C979" t="s">
        <v>8158</v>
      </c>
      <c r="D979">
        <v>4</v>
      </c>
    </row>
    <row r="980" spans="1:4">
      <c r="A980">
        <v>23006003</v>
      </c>
      <c r="B980" t="s">
        <v>8159</v>
      </c>
      <c r="C980" t="s">
        <v>8160</v>
      </c>
      <c r="D980">
        <v>1</v>
      </c>
    </row>
    <row r="981" spans="1:4">
      <c r="A981">
        <v>23006007</v>
      </c>
      <c r="B981" t="s">
        <v>8161</v>
      </c>
      <c r="C981" t="s">
        <v>3551</v>
      </c>
      <c r="D981">
        <v>2</v>
      </c>
    </row>
    <row r="982" spans="1:4">
      <c r="A982">
        <v>23006008</v>
      </c>
      <c r="B982" t="s">
        <v>8162</v>
      </c>
      <c r="C982" t="s">
        <v>8163</v>
      </c>
      <c r="D982">
        <v>0</v>
      </c>
    </row>
    <row r="983" spans="1:4">
      <c r="A983">
        <v>23006009</v>
      </c>
      <c r="B983" t="s">
        <v>8164</v>
      </c>
      <c r="C983" t="s">
        <v>8165</v>
      </c>
      <c r="D983">
        <v>0</v>
      </c>
    </row>
    <row r="984" spans="1:4">
      <c r="A984">
        <v>23006010</v>
      </c>
      <c r="B984" t="s">
        <v>8166</v>
      </c>
      <c r="C984" t="s">
        <v>8167</v>
      </c>
      <c r="D984">
        <v>0</v>
      </c>
    </row>
    <row r="985" spans="1:4">
      <c r="A985">
        <v>23006011</v>
      </c>
      <c r="B985" t="s">
        <v>8168</v>
      </c>
      <c r="C985" t="s">
        <v>8169</v>
      </c>
      <c r="D985">
        <v>0</v>
      </c>
    </row>
    <row r="986" spans="1:4">
      <c r="A986">
        <v>23006012</v>
      </c>
      <c r="B986" t="s">
        <v>8170</v>
      </c>
      <c r="C986" t="s">
        <v>8171</v>
      </c>
      <c r="D986">
        <v>1</v>
      </c>
    </row>
    <row r="987" spans="1:4">
      <c r="A987">
        <v>23006013</v>
      </c>
      <c r="B987" t="s">
        <v>8172</v>
      </c>
      <c r="C987" t="s">
        <v>8173</v>
      </c>
      <c r="D987">
        <v>0</v>
      </c>
    </row>
    <row r="988" spans="1:4">
      <c r="A988">
        <v>23006014</v>
      </c>
      <c r="B988" t="s">
        <v>8174</v>
      </c>
      <c r="C988" t="s">
        <v>8175</v>
      </c>
      <c r="D988">
        <v>4</v>
      </c>
    </row>
    <row r="989" spans="1:4">
      <c r="A989">
        <v>23006015</v>
      </c>
      <c r="B989" t="s">
        <v>8174</v>
      </c>
      <c r="C989" t="s">
        <v>8176</v>
      </c>
      <c r="D989">
        <v>2</v>
      </c>
    </row>
    <row r="990" spans="1:4">
      <c r="A990">
        <v>23006016</v>
      </c>
      <c r="B990" t="s">
        <v>8177</v>
      </c>
      <c r="C990" t="s">
        <v>6587</v>
      </c>
      <c r="D990">
        <v>0</v>
      </c>
    </row>
    <row r="991" spans="1:4">
      <c r="A991">
        <v>41041</v>
      </c>
      <c r="B991" t="s">
        <v>8178</v>
      </c>
      <c r="C991" t="s">
        <v>6587</v>
      </c>
      <c r="D991">
        <v>0</v>
      </c>
    </row>
    <row r="992" spans="1:4">
      <c r="A992">
        <v>50003077</v>
      </c>
      <c r="B992" t="s">
        <v>8179</v>
      </c>
      <c r="C992" t="s">
        <v>8180</v>
      </c>
      <c r="D992">
        <v>0</v>
      </c>
    </row>
    <row r="993" spans="1:4">
      <c r="A993">
        <v>50003077</v>
      </c>
      <c r="B993" t="s">
        <v>8179</v>
      </c>
      <c r="C993" t="s">
        <v>8180</v>
      </c>
      <c r="D993">
        <v>0</v>
      </c>
    </row>
    <row r="994" spans="1:4">
      <c r="A994">
        <v>50008001</v>
      </c>
      <c r="B994" t="s">
        <v>8181</v>
      </c>
      <c r="C994" t="s">
        <v>8182</v>
      </c>
      <c r="D994">
        <v>10</v>
      </c>
    </row>
    <row r="995" spans="1:4">
      <c r="A995">
        <v>50008006</v>
      </c>
      <c r="B995" t="s">
        <v>8183</v>
      </c>
      <c r="C995" t="s">
        <v>8184</v>
      </c>
      <c r="D995">
        <v>0</v>
      </c>
    </row>
    <row r="996" spans="1:4">
      <c r="A996">
        <v>50008010</v>
      </c>
      <c r="B996" t="s">
        <v>8185</v>
      </c>
      <c r="C996" t="s">
        <v>8186</v>
      </c>
      <c r="D996">
        <v>2</v>
      </c>
    </row>
    <row r="997" spans="1:4">
      <c r="A997">
        <v>50008011</v>
      </c>
      <c r="B997" t="s">
        <v>8187</v>
      </c>
      <c r="C997" t="s">
        <v>8188</v>
      </c>
      <c r="D997">
        <v>1</v>
      </c>
    </row>
    <row r="998" spans="1:4">
      <c r="A998">
        <v>50008016</v>
      </c>
      <c r="B998" t="s">
        <v>8189</v>
      </c>
      <c r="C998" t="s">
        <v>8190</v>
      </c>
      <c r="D998">
        <v>2</v>
      </c>
    </row>
    <row r="999" spans="1:4">
      <c r="A999">
        <v>50008017</v>
      </c>
      <c r="B999" t="s">
        <v>8191</v>
      </c>
      <c r="C999" t="s">
        <v>8192</v>
      </c>
      <c r="D999">
        <v>1</v>
      </c>
    </row>
    <row r="1000" spans="1:4">
      <c r="A1000">
        <v>50008044</v>
      </c>
      <c r="B1000" t="s">
        <v>8193</v>
      </c>
      <c r="C1000" t="s">
        <v>8194</v>
      </c>
      <c r="D1000">
        <v>0</v>
      </c>
    </row>
    <row r="1001" spans="1:4">
      <c r="A1001">
        <v>50008061</v>
      </c>
      <c r="B1001" t="s">
        <v>8195</v>
      </c>
      <c r="C1001" t="s">
        <v>8196</v>
      </c>
      <c r="D1001">
        <v>4</v>
      </c>
    </row>
    <row r="1002" spans="1:4">
      <c r="A1002">
        <v>50008062</v>
      </c>
      <c r="B1002" t="s">
        <v>8197</v>
      </c>
      <c r="C1002" t="s">
        <v>8198</v>
      </c>
      <c r="D1002">
        <v>2</v>
      </c>
    </row>
    <row r="1003" spans="1:4">
      <c r="A1003">
        <v>50008063</v>
      </c>
      <c r="B1003" t="s">
        <v>8199</v>
      </c>
      <c r="C1003" t="s">
        <v>8200</v>
      </c>
      <c r="D1003">
        <v>1</v>
      </c>
    </row>
    <row r="1004" spans="1:4">
      <c r="A1004">
        <v>50008064</v>
      </c>
      <c r="B1004" t="s">
        <v>8199</v>
      </c>
      <c r="C1004" t="s">
        <v>8201</v>
      </c>
      <c r="D1004">
        <v>2</v>
      </c>
    </row>
    <row r="1005" spans="1:4">
      <c r="A1005">
        <v>50008067</v>
      </c>
      <c r="B1005" t="s">
        <v>8202</v>
      </c>
      <c r="C1005" t="s">
        <v>8203</v>
      </c>
      <c r="D1005">
        <v>1</v>
      </c>
    </row>
    <row r="1006" spans="1:4">
      <c r="A1006">
        <v>50008068</v>
      </c>
      <c r="B1006" t="s">
        <v>8204</v>
      </c>
      <c r="C1006" t="s">
        <v>8205</v>
      </c>
      <c r="D1006">
        <v>0</v>
      </c>
    </row>
    <row r="1007" spans="1:4">
      <c r="A1007">
        <v>50008069</v>
      </c>
      <c r="B1007" t="s">
        <v>8206</v>
      </c>
      <c r="C1007" t="s">
        <v>8207</v>
      </c>
      <c r="D1007">
        <v>0</v>
      </c>
    </row>
    <row r="1008" spans="1:4">
      <c r="A1008">
        <v>50008070</v>
      </c>
      <c r="B1008" t="s">
        <v>8206</v>
      </c>
      <c r="C1008" t="s">
        <v>8208</v>
      </c>
      <c r="D1008">
        <v>0</v>
      </c>
    </row>
    <row r="1009" spans="1:4">
      <c r="A1009">
        <v>50008071</v>
      </c>
      <c r="B1009" t="s">
        <v>8206</v>
      </c>
      <c r="C1009" t="s">
        <v>8209</v>
      </c>
      <c r="D1009">
        <v>10</v>
      </c>
    </row>
    <row r="1010" spans="1:4">
      <c r="A1010">
        <v>80001012</v>
      </c>
      <c r="B1010" t="s">
        <v>8210</v>
      </c>
      <c r="C1010" t="s">
        <v>8211</v>
      </c>
      <c r="D1010">
        <v>0</v>
      </c>
    </row>
    <row r="1011" spans="1:4">
      <c r="A1011">
        <v>80001013</v>
      </c>
      <c r="B1011" t="s">
        <v>8212</v>
      </c>
      <c r="C1011" t="s">
        <v>8211</v>
      </c>
      <c r="D1011">
        <v>0</v>
      </c>
    </row>
    <row r="1012" spans="1:4">
      <c r="A1012">
        <v>80001014</v>
      </c>
      <c r="B1012" t="s">
        <v>8213</v>
      </c>
      <c r="C1012" t="s">
        <v>8214</v>
      </c>
      <c r="D1012">
        <v>1</v>
      </c>
    </row>
    <row r="1013" spans="1:4">
      <c r="A1013">
        <v>80001015</v>
      </c>
      <c r="B1013" t="s">
        <v>8215</v>
      </c>
      <c r="C1013" t="s">
        <v>8216</v>
      </c>
      <c r="D1013">
        <v>0</v>
      </c>
    </row>
    <row r="1014" spans="1:4">
      <c r="A1014">
        <v>80001016</v>
      </c>
      <c r="B1014" t="s">
        <v>8217</v>
      </c>
      <c r="C1014" t="s">
        <v>8218</v>
      </c>
      <c r="D1014">
        <v>2</v>
      </c>
    </row>
    <row r="1015" spans="1:4">
      <c r="A1015">
        <v>80001019</v>
      </c>
      <c r="B1015" t="s">
        <v>8219</v>
      </c>
      <c r="C1015" t="s">
        <v>8220</v>
      </c>
      <c r="D1015">
        <v>3</v>
      </c>
    </row>
    <row r="1016" spans="1:4">
      <c r="A1016">
        <v>80001020</v>
      </c>
      <c r="B1016" t="s">
        <v>8221</v>
      </c>
      <c r="C1016" t="s">
        <v>8222</v>
      </c>
      <c r="D1016">
        <v>1</v>
      </c>
    </row>
    <row r="1017" spans="1:4">
      <c r="A1017">
        <v>80001022</v>
      </c>
      <c r="B1017" t="s">
        <v>8223</v>
      </c>
      <c r="C1017" t="s">
        <v>8224</v>
      </c>
      <c r="D1017">
        <v>1</v>
      </c>
    </row>
    <row r="1018" spans="1:4">
      <c r="A1018">
        <v>80001023</v>
      </c>
      <c r="B1018" t="s">
        <v>8225</v>
      </c>
      <c r="C1018" t="s">
        <v>8226</v>
      </c>
      <c r="D1018">
        <v>1</v>
      </c>
    </row>
    <row r="1019" spans="1:4">
      <c r="A1019">
        <v>80001024</v>
      </c>
      <c r="B1019" t="s">
        <v>8227</v>
      </c>
      <c r="C1019" t="s">
        <v>8228</v>
      </c>
      <c r="D1019">
        <v>1</v>
      </c>
    </row>
    <row r="1020" spans="1:4">
      <c r="A1020">
        <v>80001025</v>
      </c>
      <c r="B1020" t="s">
        <v>8229</v>
      </c>
      <c r="C1020" t="s">
        <v>8230</v>
      </c>
      <c r="D1020">
        <v>1</v>
      </c>
    </row>
    <row r="1021" spans="1:4">
      <c r="A1021">
        <v>80001026</v>
      </c>
      <c r="B1021" t="s">
        <v>8231</v>
      </c>
      <c r="C1021" t="s">
        <v>8232</v>
      </c>
      <c r="D1021">
        <v>1</v>
      </c>
    </row>
    <row r="1022" spans="1:4">
      <c r="A1022">
        <v>80001027</v>
      </c>
      <c r="B1022" t="s">
        <v>8233</v>
      </c>
      <c r="C1022" t="s">
        <v>8234</v>
      </c>
      <c r="D1022">
        <v>1</v>
      </c>
    </row>
    <row r="1023" spans="1:4">
      <c r="A1023">
        <v>80001028</v>
      </c>
      <c r="B1023" t="s">
        <v>8235</v>
      </c>
      <c r="C1023" t="s">
        <v>8236</v>
      </c>
      <c r="D1023">
        <v>1</v>
      </c>
    </row>
    <row r="1024" spans="1:4">
      <c r="A1024">
        <v>80001029</v>
      </c>
      <c r="B1024" t="s">
        <v>8237</v>
      </c>
      <c r="C1024" t="s">
        <v>8238</v>
      </c>
      <c r="D1024">
        <v>1</v>
      </c>
    </row>
    <row r="1025" spans="1:4">
      <c r="A1025">
        <v>80001031</v>
      </c>
      <c r="B1025" t="s">
        <v>8239</v>
      </c>
      <c r="C1025" t="s">
        <v>6587</v>
      </c>
      <c r="D1025">
        <v>0</v>
      </c>
    </row>
    <row r="1026" spans="1:4">
      <c r="A1026">
        <v>80001032</v>
      </c>
      <c r="B1026" t="s">
        <v>8240</v>
      </c>
      <c r="C1026" t="s">
        <v>6587</v>
      </c>
      <c r="D1026">
        <v>0</v>
      </c>
    </row>
    <row r="1027" spans="1:4">
      <c r="A1027">
        <v>80001033</v>
      </c>
      <c r="B1027" t="s">
        <v>8241</v>
      </c>
      <c r="C1027" t="s">
        <v>8242</v>
      </c>
      <c r="D1027">
        <v>1</v>
      </c>
    </row>
    <row r="1028" spans="1:4">
      <c r="A1028">
        <v>80001034</v>
      </c>
      <c r="B1028" t="s">
        <v>8243</v>
      </c>
      <c r="C1028" t="s">
        <v>8244</v>
      </c>
      <c r="D1028">
        <v>2</v>
      </c>
    </row>
    <row r="1029" spans="1:4">
      <c r="A1029">
        <v>80001035</v>
      </c>
      <c r="B1029" t="s">
        <v>8245</v>
      </c>
      <c r="C1029" t="s">
        <v>8246</v>
      </c>
      <c r="D1029">
        <v>1</v>
      </c>
    </row>
    <row r="1030" spans="1:4">
      <c r="A1030">
        <v>80001036</v>
      </c>
      <c r="B1030" t="s">
        <v>8243</v>
      </c>
      <c r="C1030" t="s">
        <v>8247</v>
      </c>
      <c r="D1030">
        <v>2</v>
      </c>
    </row>
    <row r="1031" spans="1:4">
      <c r="A1031">
        <v>80002006</v>
      </c>
      <c r="B1031" t="s">
        <v>8248</v>
      </c>
      <c r="C1031" t="s">
        <v>8249</v>
      </c>
      <c r="D1031">
        <v>0</v>
      </c>
    </row>
    <row r="1032" spans="1:4">
      <c r="A1032">
        <v>80002007</v>
      </c>
      <c r="B1032" t="s">
        <v>8250</v>
      </c>
      <c r="C1032" t="s">
        <v>8251</v>
      </c>
      <c r="D1032">
        <v>0</v>
      </c>
    </row>
    <row r="1033" spans="1:4">
      <c r="A1033">
        <v>80002021</v>
      </c>
      <c r="B1033" t="s">
        <v>8252</v>
      </c>
      <c r="C1033" t="s">
        <v>8253</v>
      </c>
      <c r="D1033">
        <v>0</v>
      </c>
    </row>
    <row r="1034" spans="1:4">
      <c r="A1034">
        <v>80002022</v>
      </c>
      <c r="B1034" t="s">
        <v>8254</v>
      </c>
      <c r="C1034" t="s">
        <v>8253</v>
      </c>
      <c r="D1034">
        <v>0</v>
      </c>
    </row>
    <row r="1035" spans="1:4">
      <c r="A1035">
        <v>80002023</v>
      </c>
      <c r="B1035" t="s">
        <v>8255</v>
      </c>
      <c r="C1035" t="s">
        <v>8253</v>
      </c>
      <c r="D1035">
        <v>0</v>
      </c>
    </row>
    <row r="1036" spans="1:4">
      <c r="A1036">
        <v>80002024</v>
      </c>
      <c r="B1036" t="s">
        <v>8256</v>
      </c>
      <c r="C1036" t="s">
        <v>8257</v>
      </c>
      <c r="D1036">
        <v>0</v>
      </c>
    </row>
    <row r="1037" spans="1:4">
      <c r="A1037">
        <v>80002026</v>
      </c>
      <c r="B1037" t="s">
        <v>8258</v>
      </c>
      <c r="C1037" t="s">
        <v>6587</v>
      </c>
      <c r="D1037">
        <v>1</v>
      </c>
    </row>
    <row r="1038" spans="1:4">
      <c r="A1038">
        <v>80002030</v>
      </c>
      <c r="B1038" t="s">
        <v>8259</v>
      </c>
      <c r="C1038" t="s">
        <v>8260</v>
      </c>
      <c r="D1038">
        <v>1</v>
      </c>
    </row>
    <row r="1039" spans="1:4">
      <c r="A1039">
        <v>80002031</v>
      </c>
      <c r="B1039" t="s">
        <v>8261</v>
      </c>
      <c r="C1039" t="s">
        <v>8262</v>
      </c>
      <c r="D1039">
        <v>0</v>
      </c>
    </row>
    <row r="1040" spans="1:4">
      <c r="A1040">
        <v>80002032</v>
      </c>
      <c r="B1040" t="s">
        <v>8263</v>
      </c>
      <c r="C1040" t="s">
        <v>8264</v>
      </c>
      <c r="D1040">
        <v>2</v>
      </c>
    </row>
    <row r="1041" spans="1:4">
      <c r="A1041">
        <v>80002033</v>
      </c>
      <c r="B1041" t="s">
        <v>8265</v>
      </c>
      <c r="C1041" t="s">
        <v>8264</v>
      </c>
      <c r="D1041">
        <v>2</v>
      </c>
    </row>
    <row r="1042" spans="1:4">
      <c r="A1042">
        <v>80002034</v>
      </c>
      <c r="B1042" t="s">
        <v>8266</v>
      </c>
      <c r="C1042" t="s">
        <v>8267</v>
      </c>
      <c r="D1042">
        <v>1</v>
      </c>
    </row>
    <row r="1043" spans="1:4">
      <c r="A1043">
        <v>80002035</v>
      </c>
      <c r="B1043" t="s">
        <v>8268</v>
      </c>
      <c r="C1043" t="s">
        <v>8242</v>
      </c>
      <c r="D1043">
        <v>1</v>
      </c>
    </row>
    <row r="1044" spans="1:4">
      <c r="A1044">
        <v>80002036</v>
      </c>
      <c r="B1044" t="s">
        <v>8269</v>
      </c>
      <c r="C1044" t="s">
        <v>6587</v>
      </c>
      <c r="D1044">
        <v>1</v>
      </c>
    </row>
    <row r="1045" spans="1:4">
      <c r="A1045">
        <v>80003003</v>
      </c>
      <c r="B1045" t="s">
        <v>8270</v>
      </c>
      <c r="C1045" t="s">
        <v>8271</v>
      </c>
      <c r="D1045">
        <v>2</v>
      </c>
    </row>
    <row r="1046" spans="1:4">
      <c r="A1046">
        <v>80003006</v>
      </c>
      <c r="B1046" t="s">
        <v>8272</v>
      </c>
      <c r="C1046" t="s">
        <v>8273</v>
      </c>
      <c r="D1046">
        <v>0</v>
      </c>
    </row>
    <row r="1047" spans="1:4">
      <c r="A1047">
        <v>80003015</v>
      </c>
      <c r="B1047" t="s">
        <v>8274</v>
      </c>
      <c r="C1047" t="s">
        <v>8275</v>
      </c>
      <c r="D1047">
        <v>78</v>
      </c>
    </row>
    <row r="1048" spans="1:4">
      <c r="A1048">
        <v>80003016</v>
      </c>
      <c r="B1048" t="s">
        <v>8276</v>
      </c>
      <c r="C1048" t="s">
        <v>8277</v>
      </c>
      <c r="D1048">
        <v>50</v>
      </c>
    </row>
    <row r="1049" spans="1:4">
      <c r="A1049">
        <v>80005004</v>
      </c>
      <c r="B1049" t="s">
        <v>8278</v>
      </c>
      <c r="C1049" t="s">
        <v>6587</v>
      </c>
      <c r="D1049">
        <v>0</v>
      </c>
    </row>
    <row r="1050" spans="1:4">
      <c r="A1050">
        <v>80005008</v>
      </c>
      <c r="B1050" t="s">
        <v>8279</v>
      </c>
      <c r="C1050" t="s">
        <v>8280</v>
      </c>
      <c r="D1050">
        <v>2</v>
      </c>
    </row>
    <row r="1051" spans="1:4">
      <c r="A1051">
        <v>80005012</v>
      </c>
      <c r="B1051" t="s">
        <v>8281</v>
      </c>
      <c r="C1051" t="s">
        <v>8280</v>
      </c>
      <c r="D1051">
        <v>2</v>
      </c>
    </row>
    <row r="1052" spans="1:4">
      <c r="A1052">
        <v>80005013</v>
      </c>
      <c r="B1052" t="s">
        <v>8282</v>
      </c>
      <c r="C1052" t="s">
        <v>8283</v>
      </c>
      <c r="D1052">
        <v>2</v>
      </c>
    </row>
    <row r="1053" spans="1:4">
      <c r="A1053">
        <v>80005018</v>
      </c>
      <c r="B1053" t="s">
        <v>8284</v>
      </c>
      <c r="C1053" t="s">
        <v>8285</v>
      </c>
      <c r="D1053">
        <v>3</v>
      </c>
    </row>
    <row r="1054" spans="1:4">
      <c r="A1054">
        <v>80005019</v>
      </c>
      <c r="B1054" t="s">
        <v>8286</v>
      </c>
      <c r="C1054" t="s">
        <v>8287</v>
      </c>
      <c r="D1054">
        <v>1</v>
      </c>
    </row>
    <row r="1055" spans="1:4">
      <c r="A1055">
        <v>80005020</v>
      </c>
      <c r="B1055" t="s">
        <v>8288</v>
      </c>
      <c r="C1055" t="s">
        <v>8289</v>
      </c>
      <c r="D1055">
        <v>1</v>
      </c>
    </row>
    <row r="1056" spans="1:4">
      <c r="A1056">
        <v>80005021</v>
      </c>
      <c r="B1056" t="s">
        <v>8290</v>
      </c>
      <c r="C1056" t="s">
        <v>8287</v>
      </c>
      <c r="D1056">
        <v>4</v>
      </c>
    </row>
    <row r="1057" spans="1:4">
      <c r="A1057">
        <v>80005022</v>
      </c>
      <c r="B1057" t="s">
        <v>8291</v>
      </c>
      <c r="C1057" t="s">
        <v>8287</v>
      </c>
      <c r="D1057">
        <v>2</v>
      </c>
    </row>
    <row r="1058" spans="1:4">
      <c r="A1058">
        <v>80005023</v>
      </c>
      <c r="B1058" t="s">
        <v>8292</v>
      </c>
      <c r="C1058" t="s">
        <v>8293</v>
      </c>
      <c r="D1058">
        <v>4</v>
      </c>
    </row>
    <row r="1059" spans="1:4">
      <c r="A1059">
        <v>80005024</v>
      </c>
      <c r="B1059" t="s">
        <v>8294</v>
      </c>
      <c r="C1059" t="s">
        <v>8295</v>
      </c>
      <c r="D1059">
        <v>2</v>
      </c>
    </row>
    <row r="1060" spans="1:4">
      <c r="A1060">
        <v>80005025</v>
      </c>
      <c r="B1060" t="s">
        <v>8296</v>
      </c>
      <c r="C1060" t="s">
        <v>8297</v>
      </c>
      <c r="D1060">
        <v>1</v>
      </c>
    </row>
    <row r="1061" spans="1:4">
      <c r="A1061">
        <v>80005026</v>
      </c>
      <c r="B1061" t="s">
        <v>8298</v>
      </c>
      <c r="C1061" t="s">
        <v>8299</v>
      </c>
      <c r="D1061">
        <v>1</v>
      </c>
    </row>
    <row r="1062" spans="1:4">
      <c r="A1062">
        <v>80005027</v>
      </c>
      <c r="B1062" t="s">
        <v>8300</v>
      </c>
      <c r="C1062" t="s">
        <v>8301</v>
      </c>
      <c r="D1062">
        <v>1</v>
      </c>
    </row>
    <row r="1063" spans="1:4">
      <c r="A1063">
        <v>80005029</v>
      </c>
      <c r="B1063" t="s">
        <v>8302</v>
      </c>
      <c r="C1063" t="s">
        <v>8303</v>
      </c>
      <c r="D1063">
        <v>0</v>
      </c>
    </row>
    <row r="1064" spans="1:4">
      <c r="A1064">
        <v>80005030</v>
      </c>
      <c r="B1064" t="s">
        <v>8304</v>
      </c>
      <c r="C1064" t="s">
        <v>8305</v>
      </c>
      <c r="D1064">
        <v>2</v>
      </c>
    </row>
    <row r="1065" spans="1:4">
      <c r="A1065">
        <v>80005031</v>
      </c>
      <c r="B1065" t="s">
        <v>8306</v>
      </c>
      <c r="C1065" t="s">
        <v>8307</v>
      </c>
      <c r="D1065">
        <v>0</v>
      </c>
    </row>
    <row r="1066" spans="1:4">
      <c r="A1066">
        <v>80005032</v>
      </c>
      <c r="B1066" t="s">
        <v>8308</v>
      </c>
      <c r="C1066" t="s">
        <v>8309</v>
      </c>
      <c r="D1066">
        <v>2</v>
      </c>
    </row>
    <row r="1067" spans="1:4">
      <c r="A1067">
        <v>80005033</v>
      </c>
      <c r="B1067" t="s">
        <v>8310</v>
      </c>
      <c r="C1067" t="s">
        <v>8311</v>
      </c>
      <c r="D1067">
        <v>3</v>
      </c>
    </row>
    <row r="1068" spans="1:4">
      <c r="A1068">
        <v>80005034</v>
      </c>
      <c r="B1068" t="s">
        <v>8312</v>
      </c>
      <c r="C1068" t="s">
        <v>8313</v>
      </c>
      <c r="D1068">
        <v>2</v>
      </c>
    </row>
    <row r="1069" spans="1:4">
      <c r="A1069">
        <v>80005035</v>
      </c>
      <c r="B1069" t="s">
        <v>8314</v>
      </c>
      <c r="C1069" t="s">
        <v>8315</v>
      </c>
      <c r="D1069">
        <v>1</v>
      </c>
    </row>
    <row r="1070" spans="1:4">
      <c r="A1070">
        <v>80005036</v>
      </c>
      <c r="B1070" t="s">
        <v>8316</v>
      </c>
      <c r="C1070" t="s">
        <v>8317</v>
      </c>
      <c r="D1070">
        <v>4</v>
      </c>
    </row>
    <row r="1071" spans="1:4">
      <c r="A1071">
        <v>80005037</v>
      </c>
      <c r="B1071" t="s">
        <v>8318</v>
      </c>
      <c r="C1071" t="s">
        <v>8319</v>
      </c>
      <c r="D1071">
        <v>1</v>
      </c>
    </row>
    <row r="1072" spans="1:4">
      <c r="A1072">
        <v>80005038</v>
      </c>
      <c r="B1072" t="s">
        <v>8320</v>
      </c>
      <c r="C1072" t="s">
        <v>8321</v>
      </c>
      <c r="D1072">
        <v>2</v>
      </c>
    </row>
    <row r="1073" spans="1:4">
      <c r="A1073">
        <v>80005039</v>
      </c>
      <c r="B1073" t="s">
        <v>8322</v>
      </c>
      <c r="C1073" t="s">
        <v>8323</v>
      </c>
      <c r="D1073">
        <v>2</v>
      </c>
    </row>
    <row r="1074" spans="1:4">
      <c r="A1074">
        <v>80005040</v>
      </c>
      <c r="B1074" t="s">
        <v>8324</v>
      </c>
      <c r="C1074" t="s">
        <v>8325</v>
      </c>
      <c r="D1074">
        <v>3</v>
      </c>
    </row>
    <row r="1075" spans="1:4">
      <c r="A1075">
        <v>80005041</v>
      </c>
      <c r="B1075" t="s">
        <v>8326</v>
      </c>
      <c r="C1075" t="s">
        <v>8327</v>
      </c>
      <c r="D1075">
        <v>1</v>
      </c>
    </row>
    <row r="1076" spans="1:4">
      <c r="A1076">
        <v>80005042</v>
      </c>
      <c r="B1076" t="s">
        <v>8328</v>
      </c>
      <c r="C1076" t="s">
        <v>8329</v>
      </c>
      <c r="D1076">
        <v>2</v>
      </c>
    </row>
    <row r="1077" spans="1:4">
      <c r="A1077">
        <v>80005043</v>
      </c>
      <c r="B1077" t="s">
        <v>8330</v>
      </c>
      <c r="C1077" t="s">
        <v>8331</v>
      </c>
      <c r="D1077">
        <v>0</v>
      </c>
    </row>
    <row r="1078" spans="1:4">
      <c r="A1078">
        <v>80005044</v>
      </c>
      <c r="B1078" t="s">
        <v>8332</v>
      </c>
      <c r="C1078" t="s">
        <v>8333</v>
      </c>
      <c r="D1078">
        <v>3</v>
      </c>
    </row>
    <row r="1079" spans="1:4">
      <c r="A1079">
        <v>80005045</v>
      </c>
      <c r="B1079" t="s">
        <v>8334</v>
      </c>
      <c r="C1079" t="s">
        <v>8335</v>
      </c>
      <c r="D1079">
        <v>3</v>
      </c>
    </row>
    <row r="1080" spans="1:4">
      <c r="A1080">
        <v>80005046</v>
      </c>
      <c r="B1080" t="s">
        <v>8336</v>
      </c>
      <c r="C1080" t="s">
        <v>8337</v>
      </c>
      <c r="D1080">
        <v>2</v>
      </c>
    </row>
    <row r="1081" spans="1:4">
      <c r="A1081">
        <v>80005048</v>
      </c>
      <c r="B1081" t="s">
        <v>8338</v>
      </c>
      <c r="C1081" t="s">
        <v>8339</v>
      </c>
      <c r="D1081">
        <v>2</v>
      </c>
    </row>
    <row r="1082" spans="1:4">
      <c r="A1082">
        <v>80005049</v>
      </c>
      <c r="B1082" t="s">
        <v>8340</v>
      </c>
      <c r="C1082" t="s">
        <v>8341</v>
      </c>
      <c r="D1082">
        <v>2</v>
      </c>
    </row>
    <row r="1083" spans="1:4">
      <c r="A1083">
        <v>80005050</v>
      </c>
      <c r="B1083" t="s">
        <v>8342</v>
      </c>
      <c r="C1083" t="s">
        <v>8343</v>
      </c>
      <c r="D1083">
        <v>1</v>
      </c>
    </row>
    <row r="1084" spans="1:4">
      <c r="A1084">
        <v>80005051</v>
      </c>
      <c r="B1084" t="s">
        <v>8344</v>
      </c>
      <c r="C1084" t="s">
        <v>8345</v>
      </c>
      <c r="D1084">
        <v>1</v>
      </c>
    </row>
    <row r="1085" spans="1:4">
      <c r="A1085">
        <v>80005053</v>
      </c>
      <c r="B1085" t="s">
        <v>8346</v>
      </c>
      <c r="C1085" t="s">
        <v>8347</v>
      </c>
      <c r="D1085">
        <v>2</v>
      </c>
    </row>
    <row r="1086" spans="1:4">
      <c r="A1086">
        <v>80005054</v>
      </c>
      <c r="B1086" t="s">
        <v>8348</v>
      </c>
      <c r="C1086" t="s">
        <v>8349</v>
      </c>
      <c r="D1086">
        <v>2</v>
      </c>
    </row>
    <row r="1087" spans="1:4">
      <c r="A1087">
        <v>80005055</v>
      </c>
      <c r="B1087" t="s">
        <v>8350</v>
      </c>
      <c r="C1087" t="s">
        <v>8351</v>
      </c>
      <c r="D1087">
        <v>2</v>
      </c>
    </row>
    <row r="1088" spans="1:4">
      <c r="A1088">
        <v>80005056</v>
      </c>
      <c r="B1088" t="s">
        <v>8352</v>
      </c>
      <c r="C1088" t="s">
        <v>8353</v>
      </c>
      <c r="D1088">
        <v>1</v>
      </c>
    </row>
    <row r="1089" spans="1:4">
      <c r="A1089">
        <v>80005057</v>
      </c>
      <c r="B1089" t="s">
        <v>8354</v>
      </c>
      <c r="C1089" t="s">
        <v>8355</v>
      </c>
      <c r="D1089">
        <v>2</v>
      </c>
    </row>
    <row r="1090" spans="1:4">
      <c r="A1090">
        <v>80005065</v>
      </c>
      <c r="B1090" t="s">
        <v>8356</v>
      </c>
      <c r="C1090" t="s">
        <v>8357</v>
      </c>
      <c r="D1090">
        <v>4</v>
      </c>
    </row>
    <row r="1091" spans="1:4">
      <c r="A1091">
        <v>80005072</v>
      </c>
      <c r="B1091" t="s">
        <v>8358</v>
      </c>
      <c r="C1091" t="s">
        <v>8359</v>
      </c>
      <c r="D1091">
        <v>1</v>
      </c>
    </row>
    <row r="1092" spans="1:4">
      <c r="A1092">
        <v>80005073</v>
      </c>
      <c r="B1092" t="s">
        <v>8360</v>
      </c>
      <c r="C1092" t="s">
        <v>8361</v>
      </c>
      <c r="D1092">
        <v>2</v>
      </c>
    </row>
    <row r="1093" spans="1:4">
      <c r="A1093">
        <v>80005083</v>
      </c>
      <c r="B1093" t="s">
        <v>8362</v>
      </c>
      <c r="C1093" t="s">
        <v>8363</v>
      </c>
      <c r="D1093">
        <v>2</v>
      </c>
    </row>
    <row r="1094" spans="1:4">
      <c r="A1094">
        <v>80005085</v>
      </c>
      <c r="B1094" t="s">
        <v>8364</v>
      </c>
      <c r="C1094" t="s">
        <v>8365</v>
      </c>
      <c r="D1094">
        <v>10</v>
      </c>
    </row>
    <row r="1095" spans="1:4">
      <c r="A1095">
        <v>80005091</v>
      </c>
      <c r="B1095" t="s">
        <v>8366</v>
      </c>
      <c r="C1095" t="s">
        <v>8367</v>
      </c>
      <c r="D1095">
        <v>2</v>
      </c>
    </row>
    <row r="1096" spans="1:4">
      <c r="A1096">
        <v>80005094</v>
      </c>
      <c r="B1096" t="s">
        <v>8368</v>
      </c>
      <c r="C1096" t="s">
        <v>8369</v>
      </c>
      <c r="D1096">
        <v>46</v>
      </c>
    </row>
    <row r="1097" spans="1:4">
      <c r="A1097">
        <v>80005095</v>
      </c>
      <c r="B1097" t="s">
        <v>8370</v>
      </c>
      <c r="C1097" t="s">
        <v>8371</v>
      </c>
      <c r="D1097">
        <v>0</v>
      </c>
    </row>
    <row r="1098" spans="1:4">
      <c r="A1098">
        <v>80005096</v>
      </c>
      <c r="B1098" t="s">
        <v>8370</v>
      </c>
      <c r="C1098" t="s">
        <v>8372</v>
      </c>
      <c r="D1098">
        <v>1</v>
      </c>
    </row>
    <row r="1099" spans="1:4">
      <c r="A1099">
        <v>80005097</v>
      </c>
      <c r="B1099" t="s">
        <v>8373</v>
      </c>
      <c r="C1099" t="s">
        <v>8374</v>
      </c>
      <c r="D1099">
        <v>0</v>
      </c>
    </row>
    <row r="1100" spans="1:4">
      <c r="A1100">
        <v>80005099</v>
      </c>
      <c r="B1100" t="s">
        <v>8375</v>
      </c>
      <c r="C1100" t="s">
        <v>8376</v>
      </c>
      <c r="D1100">
        <v>2</v>
      </c>
    </row>
    <row r="1101" spans="1:4">
      <c r="A1101">
        <v>80005101</v>
      </c>
      <c r="B1101" t="s">
        <v>8377</v>
      </c>
      <c r="C1101" t="s">
        <v>8378</v>
      </c>
      <c r="D1101">
        <v>4</v>
      </c>
    </row>
    <row r="1102" spans="1:4">
      <c r="A1102">
        <v>80005102</v>
      </c>
      <c r="B1102" t="s">
        <v>8379</v>
      </c>
      <c r="C1102" t="s">
        <v>8380</v>
      </c>
      <c r="D1102">
        <v>1</v>
      </c>
    </row>
    <row r="1103" spans="1:4">
      <c r="A1103">
        <v>80005103</v>
      </c>
      <c r="B1103" t="s">
        <v>8381</v>
      </c>
      <c r="C1103" t="s">
        <v>8211</v>
      </c>
      <c r="D1103">
        <v>2</v>
      </c>
    </row>
    <row r="1104" spans="1:4">
      <c r="A1104">
        <v>80005109</v>
      </c>
      <c r="B1104" t="s">
        <v>8382</v>
      </c>
      <c r="C1104" t="s">
        <v>8383</v>
      </c>
      <c r="D1104">
        <v>3</v>
      </c>
    </row>
    <row r="1105" spans="1:4">
      <c r="A1105">
        <v>80005110</v>
      </c>
      <c r="B1105" t="s">
        <v>8384</v>
      </c>
      <c r="C1105" t="s">
        <v>8385</v>
      </c>
      <c r="D1105">
        <v>1</v>
      </c>
    </row>
    <row r="1106" spans="1:4">
      <c r="A1106">
        <v>80005111</v>
      </c>
      <c r="B1106" t="s">
        <v>8386</v>
      </c>
      <c r="C1106" t="s">
        <v>8387</v>
      </c>
      <c r="D1106">
        <v>0</v>
      </c>
    </row>
    <row r="1107" spans="1:4">
      <c r="A1107">
        <v>80005112</v>
      </c>
      <c r="B1107" t="s">
        <v>8388</v>
      </c>
      <c r="C1107" t="s">
        <v>8389</v>
      </c>
      <c r="D1107">
        <v>2</v>
      </c>
    </row>
    <row r="1108" spans="1:4">
      <c r="A1108">
        <v>80005113</v>
      </c>
      <c r="B1108" t="s">
        <v>8390</v>
      </c>
      <c r="C1108" t="s">
        <v>8391</v>
      </c>
      <c r="D1108">
        <v>1</v>
      </c>
    </row>
    <row r="1109" spans="1:4">
      <c r="A1109">
        <v>80005114</v>
      </c>
      <c r="B1109" t="s">
        <v>8392</v>
      </c>
      <c r="C1109" t="s">
        <v>8393</v>
      </c>
      <c r="D1109">
        <v>0</v>
      </c>
    </row>
    <row r="1110" spans="1:4">
      <c r="A1110">
        <v>80005115</v>
      </c>
      <c r="B1110" t="s">
        <v>8394</v>
      </c>
      <c r="C1110" t="s">
        <v>8395</v>
      </c>
      <c r="D1110">
        <v>2</v>
      </c>
    </row>
    <row r="1111" spans="1:4">
      <c r="A1111">
        <v>80005116</v>
      </c>
      <c r="B1111" t="s">
        <v>8396</v>
      </c>
      <c r="C1111" t="s">
        <v>8397</v>
      </c>
      <c r="D1111">
        <v>2</v>
      </c>
    </row>
    <row r="1112" spans="1:4">
      <c r="A1112">
        <v>80005117</v>
      </c>
      <c r="B1112" t="s">
        <v>8398</v>
      </c>
      <c r="C1112" t="s">
        <v>8399</v>
      </c>
      <c r="D1112">
        <v>2</v>
      </c>
    </row>
    <row r="1113" spans="1:4">
      <c r="A1113">
        <v>80005118</v>
      </c>
      <c r="B1113" t="s">
        <v>8400</v>
      </c>
      <c r="C1113" t="s">
        <v>8401</v>
      </c>
      <c r="D1113">
        <v>1</v>
      </c>
    </row>
    <row r="1114" spans="1:4">
      <c r="A1114">
        <v>80005119</v>
      </c>
      <c r="B1114" t="s">
        <v>8402</v>
      </c>
      <c r="C1114" t="s">
        <v>8403</v>
      </c>
      <c r="D1114">
        <v>1</v>
      </c>
    </row>
    <row r="1115" spans="1:4">
      <c r="A1115">
        <v>80005120</v>
      </c>
      <c r="B1115" t="s">
        <v>8404</v>
      </c>
      <c r="C1115" t="s">
        <v>8403</v>
      </c>
      <c r="D1115">
        <v>1</v>
      </c>
    </row>
    <row r="1116" spans="1:4">
      <c r="A1116">
        <v>80005121</v>
      </c>
      <c r="B1116" t="s">
        <v>8405</v>
      </c>
      <c r="C1116" t="s">
        <v>8406</v>
      </c>
      <c r="D1116">
        <v>1</v>
      </c>
    </row>
    <row r="1117" spans="1:4">
      <c r="A1117">
        <v>80005122</v>
      </c>
      <c r="B1117" t="s">
        <v>8407</v>
      </c>
      <c r="C1117" t="s">
        <v>6587</v>
      </c>
      <c r="D1117">
        <v>2</v>
      </c>
    </row>
    <row r="1118" spans="1:4">
      <c r="A1118">
        <v>80005123</v>
      </c>
      <c r="B1118" t="s">
        <v>8408</v>
      </c>
      <c r="C1118" t="s">
        <v>8409</v>
      </c>
      <c r="D1118">
        <v>1</v>
      </c>
    </row>
    <row r="1119" spans="1:4">
      <c r="A1119">
        <v>80005124</v>
      </c>
      <c r="B1119" t="s">
        <v>8410</v>
      </c>
      <c r="C1119" t="s">
        <v>6587</v>
      </c>
      <c r="D1119">
        <v>1</v>
      </c>
    </row>
    <row r="1120" spans="1:4">
      <c r="A1120">
        <v>80005125</v>
      </c>
      <c r="B1120" t="s">
        <v>8411</v>
      </c>
      <c r="C1120" t="s">
        <v>6587</v>
      </c>
      <c r="D1120">
        <v>1</v>
      </c>
    </row>
    <row r="1121" spans="1:4">
      <c r="A1121">
        <v>80005126</v>
      </c>
      <c r="B1121" t="s">
        <v>8412</v>
      </c>
      <c r="C1121" t="s">
        <v>6587</v>
      </c>
      <c r="D1121">
        <v>0</v>
      </c>
    </row>
    <row r="1122" spans="1:4">
      <c r="A1122">
        <v>80005127</v>
      </c>
      <c r="B1122" t="s">
        <v>8413</v>
      </c>
      <c r="C1122" t="s">
        <v>6587</v>
      </c>
      <c r="D1122">
        <v>0</v>
      </c>
    </row>
    <row r="1123" spans="1:4">
      <c r="A1123">
        <v>80005128</v>
      </c>
      <c r="B1123" t="s">
        <v>8413</v>
      </c>
      <c r="C1123" t="s">
        <v>6587</v>
      </c>
      <c r="D1123">
        <v>0</v>
      </c>
    </row>
    <row r="1124" spans="1:4">
      <c r="A1124">
        <v>80005129</v>
      </c>
      <c r="B1124" t="s">
        <v>8414</v>
      </c>
      <c r="C1124" t="s">
        <v>6587</v>
      </c>
      <c r="D1124">
        <v>0</v>
      </c>
    </row>
    <row r="1125" spans="1:4">
      <c r="A1125">
        <v>80006010</v>
      </c>
      <c r="B1125" t="s">
        <v>8415</v>
      </c>
      <c r="C1125" t="s">
        <v>8416</v>
      </c>
      <c r="D1125">
        <v>0</v>
      </c>
    </row>
    <row r="1126" spans="1:4">
      <c r="A1126">
        <v>80006022</v>
      </c>
      <c r="B1126" t="s">
        <v>8417</v>
      </c>
      <c r="C1126" t="s">
        <v>8418</v>
      </c>
      <c r="D1126">
        <v>1</v>
      </c>
    </row>
    <row r="1127" spans="1:4">
      <c r="A1127">
        <v>80006024</v>
      </c>
      <c r="B1127" t="s">
        <v>8419</v>
      </c>
      <c r="C1127" t="s">
        <v>8420</v>
      </c>
      <c r="D1127">
        <v>1</v>
      </c>
    </row>
    <row r="1128" spans="1:4">
      <c r="A1128">
        <v>80006025</v>
      </c>
      <c r="B1128" t="s">
        <v>8421</v>
      </c>
      <c r="C1128" t="s">
        <v>8422</v>
      </c>
      <c r="D1128">
        <v>1</v>
      </c>
    </row>
    <row r="1129" spans="1:4">
      <c r="A1129">
        <v>80006029</v>
      </c>
      <c r="B1129" t="s">
        <v>8423</v>
      </c>
      <c r="C1129" t="s">
        <v>8424</v>
      </c>
      <c r="D1129">
        <v>3</v>
      </c>
    </row>
    <row r="1130" spans="1:4">
      <c r="A1130">
        <v>80006030</v>
      </c>
      <c r="B1130" t="s">
        <v>8425</v>
      </c>
      <c r="C1130" t="s">
        <v>8426</v>
      </c>
      <c r="D1130">
        <v>3</v>
      </c>
    </row>
    <row r="1131" spans="1:4">
      <c r="A1131">
        <v>80008021</v>
      </c>
      <c r="B1131" t="s">
        <v>8427</v>
      </c>
      <c r="C1131" t="s">
        <v>8428</v>
      </c>
      <c r="D1131">
        <v>0</v>
      </c>
    </row>
    <row r="1132" spans="1:4">
      <c r="A1132">
        <v>80008025</v>
      </c>
      <c r="B1132" t="s">
        <v>8429</v>
      </c>
      <c r="C1132" t="s">
        <v>8430</v>
      </c>
      <c r="D1132">
        <v>1</v>
      </c>
    </row>
    <row r="1133" spans="1:4">
      <c r="A1133">
        <v>80008027</v>
      </c>
      <c r="B1133" t="s">
        <v>8431</v>
      </c>
      <c r="C1133" t="s">
        <v>8432</v>
      </c>
      <c r="D1133">
        <v>1</v>
      </c>
    </row>
    <row r="1134" spans="1:4">
      <c r="A1134">
        <v>80008034</v>
      </c>
      <c r="B1134" t="s">
        <v>8433</v>
      </c>
      <c r="C1134" t="s">
        <v>8434</v>
      </c>
      <c r="D1134">
        <v>1</v>
      </c>
    </row>
    <row r="1135" spans="1:4">
      <c r="A1135">
        <v>80008038</v>
      </c>
      <c r="B1135" t="s">
        <v>8435</v>
      </c>
      <c r="C1135" t="s">
        <v>8436</v>
      </c>
      <c r="D1135">
        <v>3</v>
      </c>
    </row>
    <row r="1136" spans="1:4">
      <c r="A1136">
        <v>80008040</v>
      </c>
      <c r="B1136" t="s">
        <v>8437</v>
      </c>
      <c r="C1136" t="s">
        <v>8438</v>
      </c>
      <c r="D1136">
        <v>8</v>
      </c>
    </row>
    <row r="1137" spans="1:4">
      <c r="A1137">
        <v>80008041</v>
      </c>
      <c r="B1137" t="s">
        <v>8439</v>
      </c>
      <c r="C1137" t="s">
        <v>8440</v>
      </c>
      <c r="D1137">
        <v>0</v>
      </c>
    </row>
    <row r="1138" spans="1:4">
      <c r="A1138">
        <v>80008042</v>
      </c>
      <c r="B1138" t="s">
        <v>8441</v>
      </c>
      <c r="C1138" t="s">
        <v>8442</v>
      </c>
      <c r="D1138">
        <v>0</v>
      </c>
    </row>
    <row r="1139" spans="1:4">
      <c r="A1139">
        <v>80008043</v>
      </c>
      <c r="B1139" t="s">
        <v>8443</v>
      </c>
      <c r="C1139" t="s">
        <v>6587</v>
      </c>
      <c r="D1139">
        <v>0</v>
      </c>
    </row>
    <row r="1140" spans="1:4">
      <c r="A1140">
        <v>80008044</v>
      </c>
      <c r="B1140" t="s">
        <v>8444</v>
      </c>
      <c r="C1140" t="s">
        <v>6587</v>
      </c>
      <c r="D1140">
        <v>0</v>
      </c>
    </row>
    <row r="1141" spans="1:4">
      <c r="A1141">
        <v>80010040</v>
      </c>
      <c r="B1141" t="s">
        <v>8445</v>
      </c>
      <c r="C1141" t="s">
        <v>8446</v>
      </c>
      <c r="D1141">
        <v>0</v>
      </c>
    </row>
    <row r="1142" spans="1:4">
      <c r="A1142">
        <v>80010042</v>
      </c>
      <c r="B1142" t="s">
        <v>8447</v>
      </c>
      <c r="C1142" t="s">
        <v>8448</v>
      </c>
      <c r="D1142">
        <v>0</v>
      </c>
    </row>
    <row r="1143" spans="1:4">
      <c r="A1143">
        <v>80010043</v>
      </c>
      <c r="B1143" t="s">
        <v>8449</v>
      </c>
      <c r="C1143" t="s">
        <v>8450</v>
      </c>
      <c r="D1143">
        <v>2</v>
      </c>
    </row>
    <row r="1144" spans="1:4">
      <c r="A1144">
        <v>80010044</v>
      </c>
      <c r="B1144" t="s">
        <v>8451</v>
      </c>
      <c r="C1144" t="s">
        <v>8452</v>
      </c>
      <c r="D1144">
        <v>6</v>
      </c>
    </row>
    <row r="1145" spans="1:4">
      <c r="A1145">
        <v>80010045</v>
      </c>
      <c r="B1145" t="s">
        <v>8453</v>
      </c>
      <c r="C1145" t="s">
        <v>8454</v>
      </c>
      <c r="D1145">
        <v>7</v>
      </c>
    </row>
    <row r="1146" spans="1:4">
      <c r="A1146">
        <v>80010048</v>
      </c>
      <c r="B1146" t="s">
        <v>8455</v>
      </c>
      <c r="C1146" t="s">
        <v>8456</v>
      </c>
      <c r="D1146">
        <v>0</v>
      </c>
    </row>
    <row r="1147" spans="1:4">
      <c r="A1147">
        <v>80010050</v>
      </c>
      <c r="B1147" t="s">
        <v>8457</v>
      </c>
      <c r="C1147" t="s">
        <v>8458</v>
      </c>
      <c r="D1147">
        <v>9</v>
      </c>
    </row>
    <row r="1148" spans="1:4">
      <c r="A1148">
        <v>80010055</v>
      </c>
      <c r="B1148" t="s">
        <v>8459</v>
      </c>
      <c r="C1148" t="s">
        <v>8460</v>
      </c>
      <c r="D1148">
        <v>5</v>
      </c>
    </row>
    <row r="1149" spans="1:4">
      <c r="A1149">
        <v>80010057</v>
      </c>
      <c r="B1149" t="s">
        <v>8461</v>
      </c>
      <c r="C1149" t="s">
        <v>8462</v>
      </c>
      <c r="D1149">
        <v>2</v>
      </c>
    </row>
    <row r="1150" spans="1:4">
      <c r="A1150">
        <v>80010059</v>
      </c>
      <c r="B1150" t="s">
        <v>8463</v>
      </c>
      <c r="C1150" t="s">
        <v>8464</v>
      </c>
      <c r="D1150">
        <v>3</v>
      </c>
    </row>
    <row r="1151" spans="1:4">
      <c r="A1151">
        <v>80010065</v>
      </c>
      <c r="B1151" t="s">
        <v>8465</v>
      </c>
      <c r="C1151" t="s">
        <v>8466</v>
      </c>
      <c r="D1151">
        <v>2</v>
      </c>
    </row>
    <row r="1152" spans="1:4">
      <c r="A1152">
        <v>80010068</v>
      </c>
      <c r="B1152" t="s">
        <v>8467</v>
      </c>
      <c r="C1152" t="s">
        <v>8468</v>
      </c>
      <c r="D1152">
        <v>0</v>
      </c>
    </row>
    <row r="1153" spans="1:4">
      <c r="A1153">
        <v>80010069</v>
      </c>
      <c r="B1153" t="s">
        <v>8469</v>
      </c>
      <c r="C1153" t="s">
        <v>8470</v>
      </c>
      <c r="D1153">
        <v>0</v>
      </c>
    </row>
    <row r="1154" spans="1:4">
      <c r="A1154">
        <v>80010070</v>
      </c>
      <c r="B1154" t="s">
        <v>8471</v>
      </c>
      <c r="C1154" t="s">
        <v>8472</v>
      </c>
      <c r="D1154">
        <v>0</v>
      </c>
    </row>
    <row r="1155" spans="1:4">
      <c r="A1155">
        <v>80010070</v>
      </c>
      <c r="B1155" t="s">
        <v>8471</v>
      </c>
      <c r="C1155" t="s">
        <v>8472</v>
      </c>
      <c r="D1155">
        <v>5</v>
      </c>
    </row>
    <row r="1156" spans="1:4">
      <c r="A1156">
        <v>80010076</v>
      </c>
      <c r="B1156" t="s">
        <v>8473</v>
      </c>
      <c r="C1156" t="s">
        <v>8474</v>
      </c>
      <c r="D1156">
        <v>30</v>
      </c>
    </row>
    <row r="1157" spans="1:4">
      <c r="A1157">
        <v>80010078</v>
      </c>
      <c r="B1157" t="s">
        <v>8475</v>
      </c>
      <c r="C1157" t="s">
        <v>8476</v>
      </c>
      <c r="D1157">
        <v>4</v>
      </c>
    </row>
    <row r="1158" spans="1:4">
      <c r="A1158">
        <v>80010081</v>
      </c>
      <c r="B1158" t="s">
        <v>8477</v>
      </c>
      <c r="C1158" t="s">
        <v>8478</v>
      </c>
      <c r="D1158">
        <v>0</v>
      </c>
    </row>
    <row r="1159" spans="1:4">
      <c r="A1159">
        <v>80010082</v>
      </c>
      <c r="B1159" t="s">
        <v>8479</v>
      </c>
      <c r="C1159" t="s">
        <v>8480</v>
      </c>
      <c r="D1159">
        <v>96</v>
      </c>
    </row>
    <row r="1160" spans="1:4">
      <c r="A1160">
        <v>80010083</v>
      </c>
      <c r="B1160" t="s">
        <v>8481</v>
      </c>
      <c r="C1160" t="s">
        <v>8482</v>
      </c>
      <c r="D1160">
        <v>37</v>
      </c>
    </row>
    <row r="1161" spans="1:4">
      <c r="A1161">
        <v>80010084</v>
      </c>
      <c r="B1161" t="s">
        <v>8483</v>
      </c>
      <c r="C1161" t="s">
        <v>8484</v>
      </c>
      <c r="D1161">
        <v>0</v>
      </c>
    </row>
    <row r="1162" spans="1:4">
      <c r="A1162">
        <v>80010085</v>
      </c>
      <c r="B1162" t="s">
        <v>8485</v>
      </c>
      <c r="C1162" t="s">
        <v>8486</v>
      </c>
      <c r="D1162">
        <v>9</v>
      </c>
    </row>
    <row r="1163" spans="1:4">
      <c r="A1163">
        <v>80011011</v>
      </c>
      <c r="B1163" t="s">
        <v>8487</v>
      </c>
      <c r="C1163" t="s">
        <v>8488</v>
      </c>
      <c r="D1163">
        <v>10</v>
      </c>
    </row>
    <row r="1164" spans="1:4">
      <c r="A1164">
        <v>80011012</v>
      </c>
      <c r="B1164" t="s">
        <v>8489</v>
      </c>
      <c r="C1164" t="s">
        <v>8490</v>
      </c>
      <c r="D1164">
        <v>10</v>
      </c>
    </row>
    <row r="1165" spans="1:4">
      <c r="A1165">
        <v>80011018</v>
      </c>
      <c r="B1165" t="s">
        <v>8491</v>
      </c>
      <c r="C1165" t="s">
        <v>8492</v>
      </c>
      <c r="D1165">
        <v>0</v>
      </c>
    </row>
    <row r="1166" spans="1:4">
      <c r="A1166">
        <v>80011018</v>
      </c>
      <c r="B1166" t="s">
        <v>8491</v>
      </c>
      <c r="C1166" t="s">
        <v>8492</v>
      </c>
      <c r="D1166">
        <v>1</v>
      </c>
    </row>
    <row r="1167" spans="1:4">
      <c r="A1167">
        <v>80011019</v>
      </c>
      <c r="B1167" t="s">
        <v>8493</v>
      </c>
      <c r="C1167" t="s">
        <v>6587</v>
      </c>
      <c r="D1167">
        <v>0</v>
      </c>
    </row>
    <row r="1168" spans="1:4">
      <c r="A1168">
        <v>80011021</v>
      </c>
      <c r="B1168" t="s">
        <v>8494</v>
      </c>
      <c r="C1168" t="s">
        <v>8495</v>
      </c>
      <c r="D1168">
        <v>9</v>
      </c>
    </row>
    <row r="1169" spans="1:4">
      <c r="A1169">
        <v>80013004</v>
      </c>
      <c r="B1169" t="s">
        <v>8496</v>
      </c>
      <c r="C1169" t="s">
        <v>6587</v>
      </c>
      <c r="D1169">
        <v>1</v>
      </c>
    </row>
    <row r="1170" spans="1:4">
      <c r="A1170">
        <v>80013005</v>
      </c>
      <c r="B1170" t="s">
        <v>8497</v>
      </c>
      <c r="C1170" t="s">
        <v>8498</v>
      </c>
      <c r="D1170">
        <v>4</v>
      </c>
    </row>
    <row r="1171" spans="1:4">
      <c r="A1171">
        <v>80013006</v>
      </c>
      <c r="B1171" t="s">
        <v>8499</v>
      </c>
      <c r="C1171" t="s">
        <v>8500</v>
      </c>
      <c r="D1171">
        <v>1</v>
      </c>
    </row>
    <row r="1172" spans="1:4">
      <c r="A1172">
        <v>80013007</v>
      </c>
      <c r="B1172" t="s">
        <v>8501</v>
      </c>
      <c r="C1172" t="s">
        <v>8502</v>
      </c>
      <c r="D1172">
        <v>2</v>
      </c>
    </row>
    <row r="1173" spans="1:4">
      <c r="A1173">
        <v>80014002</v>
      </c>
      <c r="B1173" t="s">
        <v>8503</v>
      </c>
      <c r="C1173" t="s">
        <v>8504</v>
      </c>
      <c r="D1173">
        <v>12</v>
      </c>
    </row>
    <row r="1174" spans="1:4">
      <c r="A1174">
        <v>80014006</v>
      </c>
      <c r="B1174" t="s">
        <v>8505</v>
      </c>
      <c r="C1174" t="s">
        <v>8506</v>
      </c>
      <c r="D1174">
        <v>0</v>
      </c>
    </row>
    <row r="1175" spans="1:4">
      <c r="A1175">
        <v>80014007</v>
      </c>
      <c r="B1175" t="s">
        <v>8507</v>
      </c>
      <c r="C1175" t="s">
        <v>8508</v>
      </c>
      <c r="D1175">
        <v>1</v>
      </c>
    </row>
    <row r="1176" spans="1:4">
      <c r="A1176">
        <v>80014023</v>
      </c>
      <c r="B1176" t="s">
        <v>8509</v>
      </c>
      <c r="C1176" t="s">
        <v>8510</v>
      </c>
      <c r="D1176">
        <v>2</v>
      </c>
    </row>
    <row r="1177" spans="1:4">
      <c r="A1177">
        <v>80014027</v>
      </c>
      <c r="B1177" t="s">
        <v>8511</v>
      </c>
      <c r="C1177" t="s">
        <v>8512</v>
      </c>
      <c r="D1177">
        <v>0</v>
      </c>
    </row>
    <row r="1178" spans="1:4">
      <c r="A1178">
        <v>80014030</v>
      </c>
      <c r="B1178" t="s">
        <v>8513</v>
      </c>
      <c r="C1178" t="s">
        <v>8514</v>
      </c>
      <c r="D1178">
        <v>3</v>
      </c>
    </row>
    <row r="1179" spans="1:4">
      <c r="A1179">
        <v>80014045</v>
      </c>
      <c r="B1179" t="s">
        <v>8515</v>
      </c>
      <c r="C1179" t="s">
        <v>8516</v>
      </c>
      <c r="D1179">
        <v>10</v>
      </c>
    </row>
    <row r="1180" spans="1:4">
      <c r="A1180">
        <v>80015002</v>
      </c>
      <c r="B1180" t="s">
        <v>8517</v>
      </c>
      <c r="C1180" t="s">
        <v>8518</v>
      </c>
      <c r="D1180">
        <v>0</v>
      </c>
    </row>
    <row r="1181" spans="1:4">
      <c r="A1181">
        <v>90001001</v>
      </c>
      <c r="B1181" t="s">
        <v>8519</v>
      </c>
      <c r="C1181" t="s">
        <v>8520</v>
      </c>
      <c r="D1181">
        <v>4</v>
      </c>
    </row>
    <row r="1182" spans="1:4">
      <c r="A1182">
        <v>90001002</v>
      </c>
      <c r="B1182" t="s">
        <v>8519</v>
      </c>
      <c r="C1182" t="s">
        <v>8521</v>
      </c>
      <c r="D1182">
        <v>1</v>
      </c>
    </row>
    <row r="1183" spans="1:4">
      <c r="A1183">
        <v>90001004</v>
      </c>
      <c r="B1183" t="s">
        <v>8522</v>
      </c>
      <c r="C1183" t="s">
        <v>8523</v>
      </c>
      <c r="D1183">
        <v>3</v>
      </c>
    </row>
    <row r="1184" spans="1:4">
      <c r="A1184">
        <v>90001005</v>
      </c>
      <c r="B1184" t="s">
        <v>8524</v>
      </c>
      <c r="C1184" t="s">
        <v>8525</v>
      </c>
      <c r="D1184">
        <v>0</v>
      </c>
    </row>
    <row r="1185" spans="1:4">
      <c r="A1185">
        <v>90001015</v>
      </c>
      <c r="B1185" t="s">
        <v>8526</v>
      </c>
      <c r="C1185" t="s">
        <v>8527</v>
      </c>
      <c r="D1185">
        <v>1</v>
      </c>
    </row>
    <row r="1186" spans="1:4">
      <c r="A1186">
        <v>90001018</v>
      </c>
      <c r="B1186" t="s">
        <v>8528</v>
      </c>
      <c r="C1186" t="s">
        <v>8529</v>
      </c>
      <c r="D1186">
        <v>2</v>
      </c>
    </row>
    <row r="1187" spans="1:4">
      <c r="A1187">
        <v>90001019</v>
      </c>
      <c r="B1187" t="s">
        <v>8530</v>
      </c>
      <c r="C1187" t="s">
        <v>8531</v>
      </c>
      <c r="D1187">
        <v>1</v>
      </c>
    </row>
    <row r="1188" spans="1:4">
      <c r="A1188">
        <v>90001023</v>
      </c>
      <c r="B1188" t="s">
        <v>8532</v>
      </c>
      <c r="C1188" t="s">
        <v>8533</v>
      </c>
      <c r="D1188">
        <v>1</v>
      </c>
    </row>
    <row r="1189" spans="1:4">
      <c r="A1189">
        <v>90001027</v>
      </c>
      <c r="B1189" t="s">
        <v>8534</v>
      </c>
      <c r="C1189" t="s">
        <v>8535</v>
      </c>
      <c r="D1189">
        <v>0</v>
      </c>
    </row>
    <row r="1190" spans="1:4">
      <c r="A1190">
        <v>90001028</v>
      </c>
      <c r="B1190" t="s">
        <v>8536</v>
      </c>
      <c r="C1190" t="s">
        <v>8537</v>
      </c>
      <c r="D1190">
        <v>2</v>
      </c>
    </row>
    <row r="1191" spans="1:4">
      <c r="A1191">
        <v>90001029</v>
      </c>
      <c r="B1191" t="s">
        <v>8538</v>
      </c>
      <c r="C1191" t="s">
        <v>8539</v>
      </c>
      <c r="D1191">
        <v>1</v>
      </c>
    </row>
    <row r="1192" spans="1:4">
      <c r="A1192">
        <v>90001031</v>
      </c>
      <c r="B1192" t="s">
        <v>8540</v>
      </c>
      <c r="C1192" t="s">
        <v>8541</v>
      </c>
      <c r="D1192">
        <v>1</v>
      </c>
    </row>
    <row r="1193" spans="1:4">
      <c r="A1193">
        <v>90001033</v>
      </c>
      <c r="B1193" t="s">
        <v>8542</v>
      </c>
      <c r="C1193" t="s">
        <v>8543</v>
      </c>
      <c r="D1193">
        <v>0</v>
      </c>
    </row>
    <row r="1194" spans="1:4">
      <c r="A1194">
        <v>90001034</v>
      </c>
      <c r="B1194" t="s">
        <v>8543</v>
      </c>
      <c r="C1194" t="s">
        <v>8544</v>
      </c>
      <c r="D1194">
        <v>1</v>
      </c>
    </row>
    <row r="1195" spans="1:4">
      <c r="A1195">
        <v>90001035</v>
      </c>
      <c r="B1195" t="s">
        <v>8543</v>
      </c>
      <c r="C1195" t="s">
        <v>8545</v>
      </c>
      <c r="D1195">
        <v>1</v>
      </c>
    </row>
    <row r="1196" spans="1:4">
      <c r="A1196">
        <v>90001036</v>
      </c>
      <c r="B1196" t="s">
        <v>8546</v>
      </c>
      <c r="C1196" t="s">
        <v>8547</v>
      </c>
      <c r="D1196">
        <v>0</v>
      </c>
    </row>
    <row r="1197" spans="1:4">
      <c r="A1197">
        <v>90001037</v>
      </c>
      <c r="B1197" t="s">
        <v>8548</v>
      </c>
      <c r="C1197" t="s">
        <v>8549</v>
      </c>
      <c r="D1197">
        <v>1</v>
      </c>
    </row>
    <row r="1198" spans="1:4">
      <c r="A1198">
        <v>90001038</v>
      </c>
      <c r="B1198" t="s">
        <v>8550</v>
      </c>
      <c r="C1198" t="s">
        <v>8551</v>
      </c>
      <c r="D1198">
        <v>0</v>
      </c>
    </row>
    <row r="1199" spans="1:4">
      <c r="A1199">
        <v>90001039</v>
      </c>
      <c r="B1199" t="s">
        <v>8552</v>
      </c>
      <c r="C1199" t="s">
        <v>8553</v>
      </c>
      <c r="D1199">
        <v>1</v>
      </c>
    </row>
    <row r="1200" spans="1:4">
      <c r="A1200">
        <v>90001040</v>
      </c>
      <c r="B1200" t="s">
        <v>8554</v>
      </c>
      <c r="C1200" t="s">
        <v>8555</v>
      </c>
      <c r="D1200">
        <v>2</v>
      </c>
    </row>
    <row r="1201" spans="1:4">
      <c r="A1201">
        <v>90001041</v>
      </c>
      <c r="B1201" t="s">
        <v>8556</v>
      </c>
      <c r="C1201" t="s">
        <v>8557</v>
      </c>
      <c r="D1201">
        <v>0</v>
      </c>
    </row>
    <row r="1202" spans="1:4">
      <c r="A1202">
        <v>90001042</v>
      </c>
      <c r="B1202" t="s">
        <v>8558</v>
      </c>
      <c r="C1202" t="s">
        <v>8559</v>
      </c>
      <c r="D1202">
        <v>5</v>
      </c>
    </row>
    <row r="1203" spans="1:4">
      <c r="A1203">
        <v>90001043</v>
      </c>
      <c r="B1203" t="s">
        <v>8560</v>
      </c>
      <c r="C1203" t="s">
        <v>8561</v>
      </c>
      <c r="D1203">
        <v>0</v>
      </c>
    </row>
    <row r="1204" spans="1:4">
      <c r="A1204">
        <v>90001044</v>
      </c>
      <c r="B1204" t="s">
        <v>8562</v>
      </c>
      <c r="C1204" t="s">
        <v>6587</v>
      </c>
      <c r="D1204">
        <v>2</v>
      </c>
    </row>
    <row r="1205" spans="1:4">
      <c r="A1205">
        <v>90001045</v>
      </c>
      <c r="B1205" t="s">
        <v>8563</v>
      </c>
      <c r="C1205" t="s">
        <v>8564</v>
      </c>
      <c r="D1205">
        <v>0</v>
      </c>
    </row>
    <row r="1206" spans="1:4">
      <c r="A1206">
        <v>90001046</v>
      </c>
      <c r="B1206" t="s">
        <v>8542</v>
      </c>
      <c r="C1206" t="s">
        <v>8565</v>
      </c>
      <c r="D1206">
        <v>0</v>
      </c>
    </row>
    <row r="1207" spans="1:4">
      <c r="A1207">
        <v>90001047</v>
      </c>
      <c r="B1207" t="s">
        <v>8566</v>
      </c>
      <c r="C1207" t="s">
        <v>6587</v>
      </c>
      <c r="D1207">
        <v>5</v>
      </c>
    </row>
    <row r="1208" spans="1:4">
      <c r="A1208">
        <v>90001048</v>
      </c>
      <c r="B1208" t="s">
        <v>8542</v>
      </c>
      <c r="C1208" t="s">
        <v>6587</v>
      </c>
      <c r="D1208">
        <v>0</v>
      </c>
    </row>
    <row r="1209" spans="1:4">
      <c r="A1209">
        <v>90001049</v>
      </c>
      <c r="B1209" t="s">
        <v>8542</v>
      </c>
      <c r="C1209" t="s">
        <v>6587</v>
      </c>
      <c r="D1209">
        <v>0</v>
      </c>
    </row>
    <row r="1210" spans="1:4">
      <c r="A1210">
        <v>90001050</v>
      </c>
      <c r="B1210" t="s">
        <v>8567</v>
      </c>
      <c r="C1210" t="s">
        <v>6587</v>
      </c>
      <c r="D1210">
        <v>0</v>
      </c>
    </row>
    <row r="1211" spans="1:4">
      <c r="A1211">
        <v>90001051</v>
      </c>
      <c r="B1211" t="s">
        <v>8542</v>
      </c>
      <c r="C1211" t="s">
        <v>6587</v>
      </c>
      <c r="D1211">
        <v>0</v>
      </c>
    </row>
    <row r="1212" spans="1:4">
      <c r="A1212">
        <v>90002010</v>
      </c>
      <c r="B1212" t="s">
        <v>8568</v>
      </c>
      <c r="C1212" t="s">
        <v>8569</v>
      </c>
      <c r="D1212">
        <v>1</v>
      </c>
    </row>
    <row r="1213" spans="1:4">
      <c r="A1213">
        <v>90002020</v>
      </c>
      <c r="B1213" t="s">
        <v>8570</v>
      </c>
      <c r="C1213" t="s">
        <v>8571</v>
      </c>
      <c r="D1213">
        <v>1</v>
      </c>
    </row>
    <row r="1214" spans="1:4">
      <c r="A1214">
        <v>90002022</v>
      </c>
      <c r="B1214" t="s">
        <v>8572</v>
      </c>
      <c r="C1214" t="s">
        <v>8573</v>
      </c>
      <c r="D1214">
        <v>1</v>
      </c>
    </row>
    <row r="1215" spans="1:4">
      <c r="A1215">
        <v>90002030</v>
      </c>
      <c r="B1215" t="s">
        <v>8574</v>
      </c>
      <c r="C1215" t="s">
        <v>8575</v>
      </c>
      <c r="D1215">
        <v>1</v>
      </c>
    </row>
    <row r="1216" spans="1:4">
      <c r="A1216">
        <v>90002041</v>
      </c>
      <c r="B1216" t="s">
        <v>8576</v>
      </c>
      <c r="C1216" t="s">
        <v>8577</v>
      </c>
      <c r="D1216">
        <v>0</v>
      </c>
    </row>
    <row r="1217" spans="1:4">
      <c r="A1217">
        <v>90002042</v>
      </c>
      <c r="B1217" t="s">
        <v>8578</v>
      </c>
      <c r="C1217" t="s">
        <v>6587</v>
      </c>
      <c r="D1217">
        <v>2</v>
      </c>
    </row>
    <row r="1218" spans="1:4">
      <c r="A1218">
        <v>90002043</v>
      </c>
      <c r="B1218" t="s">
        <v>8579</v>
      </c>
      <c r="C1218" t="s">
        <v>6587</v>
      </c>
      <c r="D1218">
        <v>1</v>
      </c>
    </row>
    <row r="1219" spans="1:4">
      <c r="A1219">
        <v>90002047</v>
      </c>
      <c r="B1219" t="s">
        <v>8580</v>
      </c>
      <c r="C1219" t="s">
        <v>8581</v>
      </c>
      <c r="D1219">
        <v>1</v>
      </c>
    </row>
    <row r="1220" spans="1:4">
      <c r="A1220">
        <v>90002049</v>
      </c>
      <c r="B1220" t="s">
        <v>8582</v>
      </c>
      <c r="C1220" t="s">
        <v>8583</v>
      </c>
      <c r="D1220">
        <v>1</v>
      </c>
    </row>
    <row r="1221" spans="1:4">
      <c r="A1221">
        <v>90002050</v>
      </c>
      <c r="B1221" t="s">
        <v>8584</v>
      </c>
      <c r="C1221" t="s">
        <v>8585</v>
      </c>
      <c r="D1221">
        <v>0</v>
      </c>
    </row>
    <row r="1222" spans="1:4">
      <c r="A1222">
        <v>90002051</v>
      </c>
      <c r="B1222" t="s">
        <v>8586</v>
      </c>
      <c r="C1222" t="s">
        <v>8587</v>
      </c>
      <c r="D1222">
        <v>1</v>
      </c>
    </row>
    <row r="1223" spans="1:4">
      <c r="A1223">
        <v>90002052</v>
      </c>
      <c r="B1223" t="s">
        <v>8588</v>
      </c>
      <c r="C1223" t="s">
        <v>6587</v>
      </c>
      <c r="D1223">
        <v>3</v>
      </c>
    </row>
    <row r="1224" spans="1:4">
      <c r="A1224">
        <v>90002053</v>
      </c>
      <c r="B1224" t="s">
        <v>8589</v>
      </c>
      <c r="C1224" t="s">
        <v>8590</v>
      </c>
      <c r="D1224">
        <v>0</v>
      </c>
    </row>
    <row r="1225" spans="1:4">
      <c r="A1225">
        <v>90002054</v>
      </c>
      <c r="B1225" t="s">
        <v>8591</v>
      </c>
      <c r="C1225" t="s">
        <v>8592</v>
      </c>
      <c r="D1225">
        <v>0</v>
      </c>
    </row>
    <row r="1226" spans="1:4">
      <c r="A1226">
        <v>90002055</v>
      </c>
      <c r="B1226" t="s">
        <v>8593</v>
      </c>
      <c r="C1226" t="s">
        <v>8594</v>
      </c>
      <c r="D1226">
        <v>1</v>
      </c>
    </row>
    <row r="1227" spans="1:4">
      <c r="A1227">
        <v>90002056</v>
      </c>
      <c r="B1227" t="s">
        <v>8593</v>
      </c>
      <c r="C1227" t="s">
        <v>8595</v>
      </c>
      <c r="D1227">
        <v>0</v>
      </c>
    </row>
    <row r="1228" spans="1:4">
      <c r="A1228">
        <v>90003001</v>
      </c>
      <c r="B1228" t="s">
        <v>8596</v>
      </c>
      <c r="C1228" t="s">
        <v>8597</v>
      </c>
      <c r="D1228">
        <v>0</v>
      </c>
    </row>
    <row r="1229" spans="1:4">
      <c r="A1229">
        <v>90003001</v>
      </c>
      <c r="B1229" t="s">
        <v>8596</v>
      </c>
      <c r="C1229" t="s">
        <v>8597</v>
      </c>
      <c r="D1229">
        <v>0</v>
      </c>
    </row>
    <row r="1230" spans="1:4">
      <c r="A1230">
        <v>90003033</v>
      </c>
      <c r="B1230" t="s">
        <v>8598</v>
      </c>
      <c r="C1230" t="s">
        <v>8599</v>
      </c>
      <c r="D1230">
        <v>1</v>
      </c>
    </row>
    <row r="1231" spans="1:4">
      <c r="A1231">
        <v>90003036</v>
      </c>
      <c r="B1231" t="s">
        <v>8600</v>
      </c>
      <c r="C1231" t="s">
        <v>6587</v>
      </c>
      <c r="D1231">
        <v>1</v>
      </c>
    </row>
    <row r="1232" spans="1:4">
      <c r="A1232">
        <v>90003039</v>
      </c>
      <c r="B1232" t="s">
        <v>8601</v>
      </c>
      <c r="C1232" t="s">
        <v>8602</v>
      </c>
      <c r="D1232">
        <v>1</v>
      </c>
    </row>
    <row r="1233" spans="1:4">
      <c r="A1233">
        <v>90003045</v>
      </c>
      <c r="B1233" t="s">
        <v>8603</v>
      </c>
      <c r="C1233" t="s">
        <v>8604</v>
      </c>
      <c r="D1233">
        <v>2</v>
      </c>
    </row>
    <row r="1234" spans="1:4">
      <c r="A1234">
        <v>90003046</v>
      </c>
      <c r="B1234" t="s">
        <v>8603</v>
      </c>
      <c r="C1234" t="s">
        <v>8605</v>
      </c>
      <c r="D1234">
        <v>3</v>
      </c>
    </row>
    <row r="1235" spans="1:4">
      <c r="A1235">
        <v>90003054</v>
      </c>
      <c r="B1235" t="s">
        <v>8606</v>
      </c>
      <c r="C1235" t="s">
        <v>8607</v>
      </c>
      <c r="D1235">
        <v>1</v>
      </c>
    </row>
    <row r="1236" spans="1:4">
      <c r="A1236">
        <v>90003055</v>
      </c>
      <c r="B1236" t="s">
        <v>8608</v>
      </c>
      <c r="C1236" t="s">
        <v>8609</v>
      </c>
      <c r="D1236">
        <v>30</v>
      </c>
    </row>
    <row r="1237" spans="1:4">
      <c r="A1237">
        <v>90003057</v>
      </c>
      <c r="B1237" t="s">
        <v>8610</v>
      </c>
      <c r="C1237" t="s">
        <v>8611</v>
      </c>
      <c r="D1237">
        <v>2</v>
      </c>
    </row>
    <row r="1238" spans="1:4">
      <c r="A1238">
        <v>90003060</v>
      </c>
      <c r="B1238" t="s">
        <v>8612</v>
      </c>
      <c r="C1238" t="s">
        <v>8613</v>
      </c>
      <c r="D1238">
        <v>1</v>
      </c>
    </row>
    <row r="1239" spans="1:4">
      <c r="A1239">
        <v>90004001</v>
      </c>
      <c r="B1239" t="s">
        <v>8614</v>
      </c>
      <c r="C1239" t="s">
        <v>8615</v>
      </c>
      <c r="D1239">
        <v>1</v>
      </c>
    </row>
    <row r="1240" spans="1:4">
      <c r="A1240">
        <v>90004006</v>
      </c>
      <c r="B1240" t="s">
        <v>8616</v>
      </c>
      <c r="C1240" t="s">
        <v>8617</v>
      </c>
      <c r="D1240">
        <v>3</v>
      </c>
    </row>
    <row r="1241" spans="1:4">
      <c r="A1241">
        <v>90004010</v>
      </c>
      <c r="B1241" t="s">
        <v>8618</v>
      </c>
      <c r="C1241" t="s">
        <v>8619</v>
      </c>
      <c r="D1241">
        <v>23</v>
      </c>
    </row>
    <row r="1242" spans="1:4">
      <c r="A1242">
        <v>90004020</v>
      </c>
      <c r="B1242" t="s">
        <v>8620</v>
      </c>
      <c r="C1242" t="s">
        <v>8621</v>
      </c>
      <c r="D1242">
        <v>2</v>
      </c>
    </row>
    <row r="1243" spans="1:4">
      <c r="A1243">
        <v>90004030</v>
      </c>
      <c r="B1243" t="s">
        <v>8622</v>
      </c>
      <c r="C1243" t="s">
        <v>8623</v>
      </c>
      <c r="D1243">
        <v>5</v>
      </c>
    </row>
    <row r="1244" spans="1:4">
      <c r="A1244">
        <v>90004035</v>
      </c>
      <c r="B1244" t="s">
        <v>8624</v>
      </c>
      <c r="C1244" t="s">
        <v>8625</v>
      </c>
      <c r="D1244">
        <v>0</v>
      </c>
    </row>
    <row r="1245" spans="1:4">
      <c r="A1245">
        <v>90004039</v>
      </c>
      <c r="B1245" t="s">
        <v>8626</v>
      </c>
      <c r="C1245" t="s">
        <v>8627</v>
      </c>
      <c r="D1245">
        <v>13</v>
      </c>
    </row>
    <row r="1246" spans="1:4">
      <c r="A1246">
        <v>90004057</v>
      </c>
      <c r="B1246" t="s">
        <v>8628</v>
      </c>
      <c r="C1246" t="s">
        <v>8629</v>
      </c>
      <c r="D1246">
        <v>0</v>
      </c>
    </row>
    <row r="1247" spans="1:4">
      <c r="A1247">
        <v>90004060</v>
      </c>
      <c r="B1247" t="s">
        <v>8630</v>
      </c>
      <c r="C1247" t="s">
        <v>8631</v>
      </c>
      <c r="D1247">
        <v>10</v>
      </c>
    </row>
    <row r="1248" spans="1:4">
      <c r="A1248">
        <v>90004061</v>
      </c>
      <c r="B1248" t="s">
        <v>8632</v>
      </c>
      <c r="C1248" t="s">
        <v>8633</v>
      </c>
      <c r="D1248">
        <v>3</v>
      </c>
    </row>
    <row r="1249" spans="1:4">
      <c r="A1249">
        <v>90004071</v>
      </c>
      <c r="B1249" t="s">
        <v>8634</v>
      </c>
      <c r="C1249" t="s">
        <v>8635</v>
      </c>
      <c r="D1249">
        <v>1</v>
      </c>
    </row>
    <row r="1250" spans="1:4">
      <c r="A1250">
        <v>90004072</v>
      </c>
      <c r="B1250" t="s">
        <v>8636</v>
      </c>
      <c r="C1250" t="s">
        <v>8637</v>
      </c>
      <c r="D1250">
        <v>1</v>
      </c>
    </row>
    <row r="1251" spans="1:4">
      <c r="A1251">
        <v>90004075</v>
      </c>
      <c r="B1251" t="s">
        <v>8638</v>
      </c>
      <c r="C1251" t="s">
        <v>8639</v>
      </c>
      <c r="D1251">
        <v>3</v>
      </c>
    </row>
    <row r="1252" spans="1:4">
      <c r="A1252">
        <v>90004078</v>
      </c>
      <c r="B1252" t="s">
        <v>8640</v>
      </c>
      <c r="C1252" t="s">
        <v>8641</v>
      </c>
      <c r="D1252">
        <v>1</v>
      </c>
    </row>
    <row r="1253" spans="1:4">
      <c r="A1253">
        <v>90004082</v>
      </c>
      <c r="B1253" t="s">
        <v>8642</v>
      </c>
      <c r="C1253" t="s">
        <v>8643</v>
      </c>
      <c r="D1253">
        <v>3</v>
      </c>
    </row>
    <row r="1254" spans="1:4">
      <c r="A1254">
        <v>90004083</v>
      </c>
      <c r="B1254" t="s">
        <v>8638</v>
      </c>
      <c r="C1254" t="s">
        <v>8644</v>
      </c>
      <c r="D1254">
        <v>2</v>
      </c>
    </row>
    <row r="1255" spans="1:4">
      <c r="A1255">
        <v>90004086</v>
      </c>
      <c r="B1255" t="s">
        <v>8645</v>
      </c>
      <c r="C1255" t="s">
        <v>8646</v>
      </c>
      <c r="D1255">
        <v>6</v>
      </c>
    </row>
    <row r="1256" spans="1:4">
      <c r="A1256">
        <v>90004088</v>
      </c>
      <c r="B1256" t="s">
        <v>8647</v>
      </c>
      <c r="C1256" t="s">
        <v>8648</v>
      </c>
      <c r="D1256">
        <v>4</v>
      </c>
    </row>
    <row r="1257" spans="1:4">
      <c r="A1257">
        <v>90004091</v>
      </c>
      <c r="B1257" t="s">
        <v>8622</v>
      </c>
      <c r="C1257" t="s">
        <v>8649</v>
      </c>
      <c r="D1257">
        <v>1</v>
      </c>
    </row>
    <row r="1258" spans="1:4">
      <c r="A1258">
        <v>90004092</v>
      </c>
      <c r="B1258" t="s">
        <v>8650</v>
      </c>
      <c r="C1258" t="s">
        <v>8651</v>
      </c>
      <c r="D1258">
        <v>2</v>
      </c>
    </row>
    <row r="1259" spans="1:4">
      <c r="A1259">
        <v>90004094</v>
      </c>
      <c r="B1259" t="s">
        <v>8652</v>
      </c>
      <c r="C1259" t="s">
        <v>8653</v>
      </c>
      <c r="D1259">
        <v>1</v>
      </c>
    </row>
    <row r="1260" spans="1:4">
      <c r="A1260">
        <v>90004096</v>
      </c>
      <c r="B1260" t="s">
        <v>8654</v>
      </c>
      <c r="C1260" t="s">
        <v>8655</v>
      </c>
      <c r="D1260">
        <v>2</v>
      </c>
    </row>
    <row r="1261" spans="1:4">
      <c r="A1261">
        <v>90004097</v>
      </c>
      <c r="B1261" t="s">
        <v>8656</v>
      </c>
      <c r="C1261" t="s">
        <v>8657</v>
      </c>
      <c r="D1261">
        <v>0</v>
      </c>
    </row>
    <row r="1262" spans="1:4">
      <c r="A1262">
        <v>90004098</v>
      </c>
      <c r="B1262" t="s">
        <v>8658</v>
      </c>
      <c r="C1262" t="s">
        <v>8659</v>
      </c>
      <c r="D1262">
        <v>2</v>
      </c>
    </row>
    <row r="1263" spans="1:4">
      <c r="A1263">
        <v>90004103</v>
      </c>
      <c r="B1263" t="s">
        <v>8660</v>
      </c>
      <c r="C1263" t="s">
        <v>8661</v>
      </c>
      <c r="D1263">
        <v>1</v>
      </c>
    </row>
    <row r="1264" spans="1:4">
      <c r="A1264">
        <v>90004104</v>
      </c>
      <c r="B1264" t="s">
        <v>8662</v>
      </c>
      <c r="C1264" t="s">
        <v>8663</v>
      </c>
      <c r="D1264">
        <v>1</v>
      </c>
    </row>
    <row r="1265" spans="1:4">
      <c r="A1265">
        <v>90004105</v>
      </c>
      <c r="B1265" t="s">
        <v>8658</v>
      </c>
      <c r="C1265" t="s">
        <v>8664</v>
      </c>
      <c r="D1265">
        <v>0</v>
      </c>
    </row>
    <row r="1266" spans="1:4">
      <c r="A1266">
        <v>90004106</v>
      </c>
      <c r="B1266" t="s">
        <v>8665</v>
      </c>
      <c r="C1266" t="s">
        <v>8666</v>
      </c>
      <c r="D1266">
        <v>0</v>
      </c>
    </row>
    <row r="1267" spans="1:4">
      <c r="A1267">
        <v>90004107</v>
      </c>
      <c r="B1267" t="s">
        <v>8667</v>
      </c>
      <c r="C1267" t="s">
        <v>8668</v>
      </c>
      <c r="D1267">
        <v>1</v>
      </c>
    </row>
    <row r="1268" spans="1:4">
      <c r="A1268">
        <v>90004108</v>
      </c>
      <c r="B1268" t="s">
        <v>8669</v>
      </c>
      <c r="C1268" t="s">
        <v>8670</v>
      </c>
      <c r="D1268">
        <v>0</v>
      </c>
    </row>
    <row r="1269" spans="1:4">
      <c r="A1269">
        <v>90004109</v>
      </c>
      <c r="B1269" t="s">
        <v>8671</v>
      </c>
      <c r="C1269" t="s">
        <v>8672</v>
      </c>
      <c r="D1269">
        <v>1</v>
      </c>
    </row>
    <row r="1270" spans="1:4">
      <c r="A1270">
        <v>90004110</v>
      </c>
      <c r="B1270" t="s">
        <v>8673</v>
      </c>
      <c r="C1270" t="s">
        <v>8674</v>
      </c>
      <c r="D1270">
        <v>10</v>
      </c>
    </row>
    <row r="1271" spans="1:4">
      <c r="A1271">
        <v>90004111</v>
      </c>
      <c r="B1271" t="s">
        <v>8675</v>
      </c>
      <c r="C1271" t="s">
        <v>8676</v>
      </c>
      <c r="D1271">
        <v>14</v>
      </c>
    </row>
    <row r="1272" spans="1:4">
      <c r="A1272">
        <v>90004112</v>
      </c>
      <c r="B1272" t="s">
        <v>8677</v>
      </c>
      <c r="C1272" t="s">
        <v>8676</v>
      </c>
      <c r="D1272">
        <v>2</v>
      </c>
    </row>
    <row r="1273" spans="1:4">
      <c r="A1273">
        <v>90004115</v>
      </c>
      <c r="B1273" t="s">
        <v>8669</v>
      </c>
      <c r="C1273" t="s">
        <v>8678</v>
      </c>
      <c r="D1273">
        <v>1</v>
      </c>
    </row>
    <row r="1274" spans="1:4">
      <c r="A1274">
        <v>90004116</v>
      </c>
      <c r="B1274" t="s">
        <v>8679</v>
      </c>
      <c r="C1274" t="s">
        <v>8680</v>
      </c>
      <c r="D1274">
        <v>3</v>
      </c>
    </row>
    <row r="1275" spans="1:4">
      <c r="A1275">
        <v>90004118</v>
      </c>
      <c r="B1275" t="s">
        <v>8681</v>
      </c>
      <c r="C1275" t="s">
        <v>8682</v>
      </c>
      <c r="D1275">
        <v>0</v>
      </c>
    </row>
    <row r="1276" spans="1:4">
      <c r="A1276">
        <v>90004127</v>
      </c>
      <c r="B1276" t="s">
        <v>8671</v>
      </c>
      <c r="C1276" t="s">
        <v>8683</v>
      </c>
      <c r="D1276">
        <v>2</v>
      </c>
    </row>
    <row r="1277" spans="1:4">
      <c r="A1277">
        <v>90004128</v>
      </c>
      <c r="B1277" t="s">
        <v>8684</v>
      </c>
      <c r="C1277" t="s">
        <v>8685</v>
      </c>
      <c r="D1277">
        <v>1</v>
      </c>
    </row>
    <row r="1278" spans="1:4">
      <c r="A1278">
        <v>90004131</v>
      </c>
      <c r="B1278" t="s">
        <v>8658</v>
      </c>
      <c r="C1278" t="s">
        <v>8686</v>
      </c>
      <c r="D1278">
        <v>1</v>
      </c>
    </row>
    <row r="1279" spans="1:4">
      <c r="A1279">
        <v>90004133</v>
      </c>
      <c r="B1279" t="s">
        <v>8687</v>
      </c>
      <c r="C1279" t="s">
        <v>8688</v>
      </c>
      <c r="D1279">
        <v>0</v>
      </c>
    </row>
    <row r="1280" spans="1:4">
      <c r="A1280">
        <v>90004134</v>
      </c>
      <c r="B1280" t="s">
        <v>8689</v>
      </c>
      <c r="C1280" t="s">
        <v>8690</v>
      </c>
      <c r="D1280">
        <v>2</v>
      </c>
    </row>
    <row r="1281" spans="1:4">
      <c r="A1281">
        <v>90004141</v>
      </c>
      <c r="B1281" t="s">
        <v>8558</v>
      </c>
      <c r="C1281" t="s">
        <v>8691</v>
      </c>
      <c r="D1281">
        <v>4</v>
      </c>
    </row>
    <row r="1282" spans="1:4">
      <c r="A1282">
        <v>90004143</v>
      </c>
      <c r="B1282" t="s">
        <v>8692</v>
      </c>
      <c r="C1282" t="s">
        <v>8693</v>
      </c>
      <c r="D1282">
        <v>0</v>
      </c>
    </row>
    <row r="1283" spans="1:4">
      <c r="A1283">
        <v>90004144</v>
      </c>
      <c r="B1283" t="s">
        <v>8694</v>
      </c>
      <c r="C1283" t="s">
        <v>8695</v>
      </c>
      <c r="D1283">
        <v>2</v>
      </c>
    </row>
    <row r="1284" spans="1:4">
      <c r="A1284">
        <v>90004145</v>
      </c>
      <c r="B1284" t="s">
        <v>8696</v>
      </c>
      <c r="C1284" t="s">
        <v>8697</v>
      </c>
      <c r="D1284">
        <v>2</v>
      </c>
    </row>
    <row r="1285" spans="1:4">
      <c r="A1285">
        <v>90004149</v>
      </c>
      <c r="B1285" t="s">
        <v>8698</v>
      </c>
      <c r="C1285" t="s">
        <v>8699</v>
      </c>
      <c r="D1285">
        <v>0</v>
      </c>
    </row>
    <row r="1286" spans="1:4">
      <c r="A1286">
        <v>90004150</v>
      </c>
      <c r="B1286" t="s">
        <v>8700</v>
      </c>
      <c r="C1286" t="s">
        <v>8701</v>
      </c>
      <c r="D1286">
        <v>1</v>
      </c>
    </row>
    <row r="1287" spans="1:4">
      <c r="A1287">
        <v>90004151</v>
      </c>
      <c r="B1287" t="s">
        <v>8698</v>
      </c>
      <c r="C1287" t="s">
        <v>8702</v>
      </c>
      <c r="D1287">
        <v>3</v>
      </c>
    </row>
    <row r="1288" spans="1:4">
      <c r="A1288">
        <v>90004152</v>
      </c>
      <c r="B1288" t="s">
        <v>8703</v>
      </c>
      <c r="C1288" t="s">
        <v>8704</v>
      </c>
      <c r="D1288">
        <v>9</v>
      </c>
    </row>
    <row r="1289" spans="1:4">
      <c r="A1289">
        <v>90004153</v>
      </c>
      <c r="B1289" t="s">
        <v>8705</v>
      </c>
      <c r="C1289" t="s">
        <v>8706</v>
      </c>
      <c r="D1289">
        <v>5</v>
      </c>
    </row>
    <row r="1290" spans="1:4">
      <c r="A1290">
        <v>90004154</v>
      </c>
      <c r="B1290" t="s">
        <v>8707</v>
      </c>
      <c r="C1290" t="s">
        <v>8708</v>
      </c>
      <c r="D1290">
        <v>4</v>
      </c>
    </row>
    <row r="1291" spans="1:4">
      <c r="A1291">
        <v>90004155</v>
      </c>
      <c r="B1291" t="s">
        <v>8709</v>
      </c>
      <c r="C1291" t="s">
        <v>8710</v>
      </c>
      <c r="D1291">
        <v>2</v>
      </c>
    </row>
    <row r="1292" spans="1:4">
      <c r="A1292">
        <v>90004157</v>
      </c>
      <c r="B1292" t="s">
        <v>8548</v>
      </c>
      <c r="C1292" t="s">
        <v>8711</v>
      </c>
      <c r="D1292">
        <v>2</v>
      </c>
    </row>
    <row r="1293" spans="1:4">
      <c r="A1293">
        <v>90004158</v>
      </c>
      <c r="B1293" t="s">
        <v>8712</v>
      </c>
      <c r="C1293" t="s">
        <v>8713</v>
      </c>
      <c r="D1293">
        <v>0</v>
      </c>
    </row>
    <row r="1294" spans="1:4">
      <c r="A1294">
        <v>90004159</v>
      </c>
      <c r="B1294" t="s">
        <v>8714</v>
      </c>
      <c r="C1294" t="s">
        <v>8715</v>
      </c>
      <c r="D1294">
        <v>0</v>
      </c>
    </row>
    <row r="1295" spans="1:4">
      <c r="A1295">
        <v>90004160</v>
      </c>
      <c r="B1295" t="s">
        <v>8714</v>
      </c>
      <c r="C1295" t="s">
        <v>8716</v>
      </c>
      <c r="D1295">
        <v>2</v>
      </c>
    </row>
    <row r="1296" spans="1:4">
      <c r="A1296">
        <v>90004162</v>
      </c>
      <c r="B1296" t="s">
        <v>8717</v>
      </c>
      <c r="C1296" t="s">
        <v>8718</v>
      </c>
      <c r="D1296">
        <v>1</v>
      </c>
    </row>
    <row r="1297" spans="1:4">
      <c r="A1297">
        <v>90004163</v>
      </c>
      <c r="B1297" t="s">
        <v>8717</v>
      </c>
      <c r="C1297" t="s">
        <v>8719</v>
      </c>
      <c r="D1297">
        <v>1</v>
      </c>
    </row>
    <row r="1298" spans="1:4">
      <c r="A1298">
        <v>90004164</v>
      </c>
      <c r="B1298" t="s">
        <v>8717</v>
      </c>
      <c r="C1298" t="s">
        <v>8720</v>
      </c>
      <c r="D1298">
        <v>1</v>
      </c>
    </row>
    <row r="1299" spans="1:4">
      <c r="A1299">
        <v>90004165</v>
      </c>
      <c r="B1299" t="s">
        <v>8721</v>
      </c>
      <c r="C1299" t="s">
        <v>8722</v>
      </c>
      <c r="D1299">
        <v>1</v>
      </c>
    </row>
    <row r="1300" spans="1:4">
      <c r="A1300">
        <v>90004167</v>
      </c>
      <c r="B1300" t="s">
        <v>8723</v>
      </c>
      <c r="C1300" t="s">
        <v>6587</v>
      </c>
      <c r="D1300">
        <v>2</v>
      </c>
    </row>
    <row r="1301" spans="1:4">
      <c r="A1301">
        <v>90004168</v>
      </c>
      <c r="B1301" t="s">
        <v>8652</v>
      </c>
      <c r="C1301" t="s">
        <v>6587</v>
      </c>
      <c r="D1301">
        <v>2</v>
      </c>
    </row>
    <row r="1302" spans="1:4">
      <c r="A1302">
        <v>90004169</v>
      </c>
      <c r="B1302" t="s">
        <v>8724</v>
      </c>
      <c r="C1302" t="s">
        <v>6587</v>
      </c>
      <c r="D1302">
        <v>0</v>
      </c>
    </row>
    <row r="1303" spans="1:4">
      <c r="A1303">
        <v>90004170</v>
      </c>
      <c r="B1303" t="s">
        <v>8724</v>
      </c>
      <c r="C1303" t="s">
        <v>6587</v>
      </c>
      <c r="D1303">
        <v>1</v>
      </c>
    </row>
    <row r="1304" spans="1:4">
      <c r="A1304">
        <v>90004171</v>
      </c>
      <c r="B1304" t="s">
        <v>8724</v>
      </c>
      <c r="C1304" t="s">
        <v>6587</v>
      </c>
      <c r="D1304">
        <v>1</v>
      </c>
    </row>
    <row r="1305" spans="1:4">
      <c r="A1305">
        <v>90004172</v>
      </c>
      <c r="B1305" t="s">
        <v>8725</v>
      </c>
      <c r="C1305" t="s">
        <v>6587</v>
      </c>
      <c r="D1305">
        <v>1</v>
      </c>
    </row>
    <row r="1306" spans="1:4">
      <c r="A1306">
        <v>90004173</v>
      </c>
      <c r="B1306" t="s">
        <v>8726</v>
      </c>
      <c r="C1306" t="s">
        <v>6587</v>
      </c>
      <c r="D1306">
        <v>1</v>
      </c>
    </row>
    <row r="1307" spans="1:4">
      <c r="A1307">
        <v>90004174</v>
      </c>
      <c r="B1307" t="s">
        <v>8726</v>
      </c>
      <c r="C1307" t="s">
        <v>6587</v>
      </c>
      <c r="D1307">
        <v>2</v>
      </c>
    </row>
    <row r="1308" spans="1:4">
      <c r="A1308">
        <v>90004175</v>
      </c>
      <c r="B1308" t="s">
        <v>8727</v>
      </c>
      <c r="C1308" t="s">
        <v>6587</v>
      </c>
      <c r="D1308">
        <v>0</v>
      </c>
    </row>
    <row r="1309" spans="1:4">
      <c r="A1309">
        <v>90004176</v>
      </c>
      <c r="B1309" t="s">
        <v>8603</v>
      </c>
      <c r="C1309" t="s">
        <v>8728</v>
      </c>
      <c r="D1309">
        <v>1</v>
      </c>
    </row>
    <row r="1310" spans="1:4">
      <c r="A1310">
        <v>90004177</v>
      </c>
      <c r="B1310" t="s">
        <v>8729</v>
      </c>
      <c r="C1310" t="s">
        <v>8730</v>
      </c>
      <c r="D1310">
        <v>0</v>
      </c>
    </row>
    <row r="1311" spans="1:4">
      <c r="A1311">
        <v>90004179</v>
      </c>
      <c r="B1311" t="s">
        <v>8731</v>
      </c>
      <c r="C1311" t="s">
        <v>6587</v>
      </c>
      <c r="D1311">
        <v>3</v>
      </c>
    </row>
    <row r="1312" spans="1:4">
      <c r="A1312">
        <v>90004180</v>
      </c>
      <c r="B1312" t="s">
        <v>8732</v>
      </c>
      <c r="C1312" t="s">
        <v>6587</v>
      </c>
      <c r="D1312">
        <v>1</v>
      </c>
    </row>
    <row r="1313" spans="1:4">
      <c r="A1313">
        <v>90004181</v>
      </c>
      <c r="B1313" t="s">
        <v>8733</v>
      </c>
      <c r="C1313" t="s">
        <v>6587</v>
      </c>
      <c r="D1313">
        <v>6</v>
      </c>
    </row>
    <row r="1314" spans="1:4">
      <c r="A1314">
        <v>90004204</v>
      </c>
      <c r="B1314" t="s">
        <v>8734</v>
      </c>
      <c r="C1314" t="s">
        <v>6587</v>
      </c>
      <c r="D1314">
        <v>1</v>
      </c>
    </row>
    <row r="1315" spans="1:4">
      <c r="A1315">
        <v>90004205</v>
      </c>
      <c r="B1315" t="s">
        <v>8735</v>
      </c>
      <c r="C1315" t="s">
        <v>6587</v>
      </c>
      <c r="D1315">
        <v>3</v>
      </c>
    </row>
    <row r="1316" spans="1:4">
      <c r="A1316">
        <v>90004208</v>
      </c>
      <c r="B1316" t="s">
        <v>8736</v>
      </c>
      <c r="C1316" t="s">
        <v>8737</v>
      </c>
      <c r="D1316">
        <v>0</v>
      </c>
    </row>
    <row r="1317" spans="1:4">
      <c r="A1317">
        <v>90005001</v>
      </c>
      <c r="B1317" t="s">
        <v>8738</v>
      </c>
      <c r="C1317" t="s">
        <v>8739</v>
      </c>
      <c r="D1317">
        <v>2</v>
      </c>
    </row>
    <row r="1318" spans="1:4">
      <c r="A1318">
        <v>90005002</v>
      </c>
      <c r="B1318" t="s">
        <v>8740</v>
      </c>
      <c r="C1318" t="s">
        <v>8741</v>
      </c>
      <c r="D1318">
        <v>1</v>
      </c>
    </row>
    <row r="1319" spans="1:4">
      <c r="A1319">
        <v>90005003</v>
      </c>
      <c r="B1319" t="s">
        <v>8740</v>
      </c>
      <c r="C1319" t="s">
        <v>8742</v>
      </c>
      <c r="D1319">
        <v>0</v>
      </c>
    </row>
    <row r="1320" spans="1:4">
      <c r="A1320">
        <v>90005004</v>
      </c>
      <c r="B1320" t="s">
        <v>8743</v>
      </c>
      <c r="C1320" t="s">
        <v>8744</v>
      </c>
      <c r="D1320">
        <v>1</v>
      </c>
    </row>
    <row r="1321" spans="1:4">
      <c r="A1321">
        <v>90005008</v>
      </c>
      <c r="B1321" t="s">
        <v>8745</v>
      </c>
      <c r="C1321" t="s">
        <v>8746</v>
      </c>
      <c r="D1321">
        <v>1</v>
      </c>
    </row>
    <row r="1322" spans="1:4">
      <c r="A1322">
        <v>90005012</v>
      </c>
      <c r="B1322" t="s">
        <v>8747</v>
      </c>
      <c r="C1322" t="s">
        <v>8748</v>
      </c>
      <c r="D1322">
        <v>1</v>
      </c>
    </row>
    <row r="1323" spans="1:4">
      <c r="A1323">
        <v>90005014</v>
      </c>
      <c r="B1323" t="s">
        <v>8749</v>
      </c>
      <c r="C1323" t="s">
        <v>8750</v>
      </c>
      <c r="D1323">
        <v>1</v>
      </c>
    </row>
    <row r="1324" spans="1:4">
      <c r="A1324">
        <v>90005018</v>
      </c>
      <c r="B1324" t="s">
        <v>8751</v>
      </c>
      <c r="C1324" t="s">
        <v>8752</v>
      </c>
      <c r="D1324">
        <v>1</v>
      </c>
    </row>
    <row r="1325" spans="1:4">
      <c r="A1325">
        <v>90005019</v>
      </c>
      <c r="B1325" t="s">
        <v>8753</v>
      </c>
      <c r="C1325" t="s">
        <v>8754</v>
      </c>
      <c r="D1325">
        <v>0</v>
      </c>
    </row>
    <row r="1326" spans="1:4">
      <c r="A1326">
        <v>90005034</v>
      </c>
      <c r="B1326" t="s">
        <v>8755</v>
      </c>
      <c r="C1326" t="s">
        <v>8756</v>
      </c>
      <c r="D1326">
        <v>1</v>
      </c>
    </row>
    <row r="1327" spans="1:4">
      <c r="A1327">
        <v>90005037</v>
      </c>
      <c r="B1327" t="s">
        <v>8757</v>
      </c>
      <c r="C1327" t="s">
        <v>8758</v>
      </c>
      <c r="D1327">
        <v>11</v>
      </c>
    </row>
    <row r="1328" spans="1:4">
      <c r="A1328">
        <v>90005046</v>
      </c>
      <c r="B1328" t="s">
        <v>8759</v>
      </c>
      <c r="C1328" t="s">
        <v>8760</v>
      </c>
      <c r="D1328">
        <v>0</v>
      </c>
    </row>
    <row r="1329" spans="1:4">
      <c r="A1329">
        <v>90005047</v>
      </c>
      <c r="B1329" t="s">
        <v>8761</v>
      </c>
      <c r="C1329" t="s">
        <v>8762</v>
      </c>
      <c r="D1329">
        <v>3</v>
      </c>
    </row>
    <row r="1330" spans="1:4">
      <c r="A1330">
        <v>90005049</v>
      </c>
      <c r="B1330" t="s">
        <v>8763</v>
      </c>
      <c r="C1330" t="s">
        <v>8764</v>
      </c>
      <c r="D1330">
        <v>4</v>
      </c>
    </row>
    <row r="1331" spans="1:4">
      <c r="A1331">
        <v>90005054</v>
      </c>
      <c r="B1331" t="s">
        <v>8765</v>
      </c>
      <c r="C1331" t="s">
        <v>8766</v>
      </c>
      <c r="D1331">
        <v>1</v>
      </c>
    </row>
    <row r="1332" spans="1:4">
      <c r="A1332">
        <v>90005055</v>
      </c>
      <c r="B1332" t="s">
        <v>8767</v>
      </c>
      <c r="C1332" t="s">
        <v>2861</v>
      </c>
      <c r="D1332">
        <v>1</v>
      </c>
    </row>
    <row r="1333" spans="1:4">
      <c r="A1333">
        <v>90005056</v>
      </c>
      <c r="B1333" t="s">
        <v>8768</v>
      </c>
      <c r="C1333" t="s">
        <v>8769</v>
      </c>
      <c r="D1333">
        <v>1</v>
      </c>
    </row>
    <row r="1334" spans="1:4">
      <c r="A1334">
        <v>90005057</v>
      </c>
      <c r="B1334" t="s">
        <v>8770</v>
      </c>
      <c r="C1334" t="s">
        <v>8771</v>
      </c>
      <c r="D1334">
        <v>1</v>
      </c>
    </row>
    <row r="1335" spans="1:4">
      <c r="A1335">
        <v>90005061</v>
      </c>
      <c r="B1335" t="s">
        <v>8772</v>
      </c>
      <c r="C1335" t="s">
        <v>8773</v>
      </c>
      <c r="D1335">
        <v>1</v>
      </c>
    </row>
    <row r="1336" spans="1:4">
      <c r="A1336">
        <v>90005065</v>
      </c>
      <c r="B1336" t="s">
        <v>8774</v>
      </c>
      <c r="C1336" t="s">
        <v>4262</v>
      </c>
      <c r="D1336">
        <v>1</v>
      </c>
    </row>
    <row r="1337" spans="1:4">
      <c r="A1337">
        <v>90005073</v>
      </c>
      <c r="B1337" t="s">
        <v>8775</v>
      </c>
      <c r="C1337" t="s">
        <v>8776</v>
      </c>
      <c r="D1337">
        <v>1</v>
      </c>
    </row>
    <row r="1338" spans="1:4">
      <c r="A1338">
        <v>90005075</v>
      </c>
      <c r="B1338" t="s">
        <v>8777</v>
      </c>
      <c r="C1338" t="s">
        <v>8778</v>
      </c>
      <c r="D1338">
        <v>0</v>
      </c>
    </row>
    <row r="1339" spans="1:4">
      <c r="A1339">
        <v>90005075</v>
      </c>
      <c r="B1339" t="s">
        <v>8777</v>
      </c>
      <c r="C1339" t="s">
        <v>8778</v>
      </c>
      <c r="D1339">
        <v>3</v>
      </c>
    </row>
    <row r="1340" spans="1:4">
      <c r="A1340">
        <v>90005076</v>
      </c>
      <c r="B1340" t="s">
        <v>8779</v>
      </c>
      <c r="C1340" t="s">
        <v>8780</v>
      </c>
      <c r="D1340">
        <v>6</v>
      </c>
    </row>
    <row r="1341" spans="1:4">
      <c r="A1341">
        <v>90005077</v>
      </c>
      <c r="B1341" t="s">
        <v>8775</v>
      </c>
      <c r="C1341" t="s">
        <v>8781</v>
      </c>
      <c r="D1341">
        <v>0</v>
      </c>
    </row>
    <row r="1342" spans="1:4">
      <c r="A1342">
        <v>90005077</v>
      </c>
      <c r="B1342" t="s">
        <v>8775</v>
      </c>
      <c r="C1342" t="s">
        <v>8781</v>
      </c>
      <c r="D1342">
        <v>4</v>
      </c>
    </row>
    <row r="1343" spans="1:4">
      <c r="A1343">
        <v>90005079</v>
      </c>
      <c r="B1343" t="s">
        <v>8782</v>
      </c>
      <c r="C1343" t="s">
        <v>8783</v>
      </c>
      <c r="D1343">
        <v>1</v>
      </c>
    </row>
    <row r="1344" spans="1:4">
      <c r="A1344">
        <v>90005081</v>
      </c>
      <c r="B1344" t="s">
        <v>8784</v>
      </c>
      <c r="C1344" t="s">
        <v>8785</v>
      </c>
      <c r="D1344">
        <v>1</v>
      </c>
    </row>
    <row r="1345" spans="1:4">
      <c r="A1345">
        <v>90005082</v>
      </c>
      <c r="B1345" t="s">
        <v>8786</v>
      </c>
      <c r="C1345" t="s">
        <v>8787</v>
      </c>
      <c r="D1345">
        <v>1</v>
      </c>
    </row>
    <row r="1346" spans="1:4">
      <c r="A1346">
        <v>90005083</v>
      </c>
      <c r="B1346" t="s">
        <v>8788</v>
      </c>
      <c r="C1346" t="s">
        <v>8789</v>
      </c>
      <c r="D1346">
        <v>1</v>
      </c>
    </row>
    <row r="1347" spans="1:4">
      <c r="A1347">
        <v>90005085</v>
      </c>
      <c r="B1347" t="s">
        <v>8790</v>
      </c>
      <c r="C1347" t="s">
        <v>6587</v>
      </c>
      <c r="D1347">
        <v>2</v>
      </c>
    </row>
    <row r="1348" spans="1:4">
      <c r="A1348">
        <v>90005089</v>
      </c>
      <c r="B1348" t="s">
        <v>8791</v>
      </c>
      <c r="C1348" t="s">
        <v>259</v>
      </c>
      <c r="D1348">
        <v>1</v>
      </c>
    </row>
    <row r="1349" spans="1:4">
      <c r="A1349">
        <v>90005090</v>
      </c>
      <c r="B1349" t="s">
        <v>8792</v>
      </c>
      <c r="C1349" t="s">
        <v>8793</v>
      </c>
      <c r="D1349">
        <v>5</v>
      </c>
    </row>
    <row r="1350" spans="1:4">
      <c r="A1350">
        <v>90005092</v>
      </c>
      <c r="B1350" t="s">
        <v>8794</v>
      </c>
      <c r="C1350" t="s">
        <v>8795</v>
      </c>
      <c r="D1350">
        <v>1</v>
      </c>
    </row>
    <row r="1351" spans="1:4">
      <c r="A1351">
        <v>90005095</v>
      </c>
      <c r="B1351" t="s">
        <v>8796</v>
      </c>
      <c r="C1351" t="s">
        <v>8797</v>
      </c>
      <c r="D1351">
        <v>1</v>
      </c>
    </row>
    <row r="1352" spans="1:4">
      <c r="A1352">
        <v>90005097</v>
      </c>
      <c r="B1352" t="s">
        <v>8798</v>
      </c>
      <c r="C1352" t="s">
        <v>8799</v>
      </c>
      <c r="D1352">
        <v>1</v>
      </c>
    </row>
    <row r="1353" spans="1:4">
      <c r="A1353">
        <v>90005100</v>
      </c>
      <c r="B1353" t="s">
        <v>8800</v>
      </c>
      <c r="C1353" t="s">
        <v>6587</v>
      </c>
      <c r="D1353">
        <v>0</v>
      </c>
    </row>
    <row r="1354" spans="1:4">
      <c r="A1354">
        <v>90005101</v>
      </c>
      <c r="B1354" t="s">
        <v>8801</v>
      </c>
      <c r="C1354" t="s">
        <v>6587</v>
      </c>
      <c r="D1354">
        <v>1</v>
      </c>
    </row>
    <row r="1355" spans="1:4">
      <c r="A1355">
        <v>90005102</v>
      </c>
      <c r="B1355" t="s">
        <v>8802</v>
      </c>
      <c r="C1355" t="s">
        <v>6587</v>
      </c>
      <c r="D1355">
        <v>2</v>
      </c>
    </row>
    <row r="1356" spans="1:4">
      <c r="A1356">
        <v>90005103</v>
      </c>
      <c r="B1356" t="s">
        <v>8803</v>
      </c>
      <c r="C1356" t="s">
        <v>8804</v>
      </c>
      <c r="D1356">
        <v>1</v>
      </c>
    </row>
    <row r="1357" spans="1:4">
      <c r="A1357">
        <v>90005105</v>
      </c>
      <c r="B1357" t="s">
        <v>8805</v>
      </c>
      <c r="C1357" t="s">
        <v>8806</v>
      </c>
      <c r="D1357">
        <v>3</v>
      </c>
    </row>
    <row r="1358" spans="1:4">
      <c r="A1358">
        <v>90005106</v>
      </c>
      <c r="B1358" t="s">
        <v>8807</v>
      </c>
      <c r="C1358" t="s">
        <v>8808</v>
      </c>
      <c r="D1358">
        <v>2</v>
      </c>
    </row>
    <row r="1359" spans="1:4">
      <c r="A1359">
        <v>90005109</v>
      </c>
      <c r="B1359" t="s">
        <v>8809</v>
      </c>
      <c r="C1359" t="s">
        <v>8810</v>
      </c>
      <c r="D1359">
        <v>2</v>
      </c>
    </row>
    <row r="1360" spans="1:4">
      <c r="A1360">
        <v>90005110</v>
      </c>
      <c r="B1360" t="s">
        <v>8755</v>
      </c>
      <c r="C1360" t="s">
        <v>6587</v>
      </c>
      <c r="D1360">
        <v>0</v>
      </c>
    </row>
    <row r="1361" spans="1:4">
      <c r="A1361">
        <v>90005111</v>
      </c>
      <c r="B1361" t="s">
        <v>8811</v>
      </c>
      <c r="C1361" t="s">
        <v>8812</v>
      </c>
      <c r="D1361">
        <v>1</v>
      </c>
    </row>
    <row r="1362" spans="1:4">
      <c r="A1362">
        <v>90005112</v>
      </c>
      <c r="B1362" t="s">
        <v>8813</v>
      </c>
      <c r="C1362" t="s">
        <v>8814</v>
      </c>
      <c r="D1362">
        <v>1</v>
      </c>
    </row>
    <row r="1363" spans="1:4">
      <c r="A1363">
        <v>90005113</v>
      </c>
      <c r="B1363" t="s">
        <v>8815</v>
      </c>
      <c r="C1363" t="s">
        <v>8816</v>
      </c>
      <c r="D1363">
        <v>1</v>
      </c>
    </row>
    <row r="1364" spans="1:4">
      <c r="A1364">
        <v>90005115</v>
      </c>
      <c r="B1364" t="s">
        <v>8817</v>
      </c>
      <c r="C1364" t="s">
        <v>8818</v>
      </c>
      <c r="D1364">
        <v>1</v>
      </c>
    </row>
    <row r="1365" spans="1:4">
      <c r="A1365">
        <v>90005116</v>
      </c>
      <c r="B1365" t="s">
        <v>8817</v>
      </c>
      <c r="C1365" t="s">
        <v>8819</v>
      </c>
      <c r="D1365">
        <v>1</v>
      </c>
    </row>
    <row r="1366" spans="1:4">
      <c r="A1366">
        <v>90005117</v>
      </c>
      <c r="B1366" t="s">
        <v>8820</v>
      </c>
      <c r="C1366" t="s">
        <v>8821</v>
      </c>
      <c r="D1366">
        <v>0</v>
      </c>
    </row>
    <row r="1367" spans="1:4">
      <c r="A1367">
        <v>90005118</v>
      </c>
      <c r="B1367" t="s">
        <v>8822</v>
      </c>
      <c r="C1367" t="s">
        <v>8823</v>
      </c>
      <c r="D1367">
        <v>0</v>
      </c>
    </row>
    <row r="1368" spans="1:4">
      <c r="A1368">
        <v>90005119</v>
      </c>
      <c r="B1368" t="s">
        <v>8824</v>
      </c>
      <c r="C1368" t="s">
        <v>8825</v>
      </c>
      <c r="D1368">
        <v>2</v>
      </c>
    </row>
    <row r="1369" spans="1:4">
      <c r="A1369">
        <v>90005120</v>
      </c>
      <c r="B1369" t="s">
        <v>8755</v>
      </c>
      <c r="C1369" t="s">
        <v>6587</v>
      </c>
      <c r="D1369">
        <v>1</v>
      </c>
    </row>
    <row r="1370" spans="1:4">
      <c r="A1370">
        <v>90005121</v>
      </c>
      <c r="B1370" t="s">
        <v>8826</v>
      </c>
      <c r="C1370" t="s">
        <v>6587</v>
      </c>
      <c r="D1370">
        <v>1</v>
      </c>
    </row>
    <row r="1371" spans="1:4">
      <c r="A1371">
        <v>90006001</v>
      </c>
      <c r="B1371" t="s">
        <v>8827</v>
      </c>
      <c r="C1371" t="s">
        <v>8828</v>
      </c>
      <c r="D1371">
        <v>13</v>
      </c>
    </row>
    <row r="1372" spans="1:4">
      <c r="A1372">
        <v>90006002</v>
      </c>
      <c r="B1372" t="s">
        <v>8829</v>
      </c>
      <c r="C1372" t="s">
        <v>8830</v>
      </c>
      <c r="D1372">
        <v>3</v>
      </c>
    </row>
    <row r="1373" spans="1:4">
      <c r="A1373">
        <v>90006003</v>
      </c>
      <c r="B1373" t="s">
        <v>8831</v>
      </c>
      <c r="C1373" t="s">
        <v>8832</v>
      </c>
      <c r="D1373">
        <v>0</v>
      </c>
    </row>
    <row r="1374" spans="1:4">
      <c r="A1374">
        <v>90006004</v>
      </c>
      <c r="B1374" t="s">
        <v>8833</v>
      </c>
      <c r="C1374" t="s">
        <v>6587</v>
      </c>
      <c r="D1374">
        <v>165</v>
      </c>
    </row>
    <row r="1375" spans="1:4">
      <c r="A1375">
        <v>90006005</v>
      </c>
      <c r="B1375" t="s">
        <v>8834</v>
      </c>
      <c r="C1375" t="s">
        <v>8835</v>
      </c>
      <c r="D1375">
        <v>9</v>
      </c>
    </row>
    <row r="1376" spans="1:4">
      <c r="A1376">
        <v>90006042</v>
      </c>
      <c r="B1376" t="s">
        <v>8836</v>
      </c>
      <c r="C1376" t="s">
        <v>8837</v>
      </c>
      <c r="D1376">
        <v>0</v>
      </c>
    </row>
    <row r="1377" spans="1:4">
      <c r="A1377">
        <v>90006042</v>
      </c>
      <c r="B1377" t="s">
        <v>8836</v>
      </c>
      <c r="C1377" t="s">
        <v>8837</v>
      </c>
      <c r="D1377">
        <v>0</v>
      </c>
    </row>
    <row r="1378" spans="1:4">
      <c r="A1378">
        <v>90006051</v>
      </c>
      <c r="B1378" t="s">
        <v>8838</v>
      </c>
      <c r="C1378" t="s">
        <v>8839</v>
      </c>
      <c r="D1378">
        <v>3</v>
      </c>
    </row>
    <row r="1379" spans="1:4">
      <c r="A1379">
        <v>90006056</v>
      </c>
      <c r="B1379" t="s">
        <v>8840</v>
      </c>
      <c r="C1379" t="s">
        <v>8841</v>
      </c>
      <c r="D1379">
        <v>0.5</v>
      </c>
    </row>
    <row r="1380" spans="1:4">
      <c r="A1380">
        <v>90006074</v>
      </c>
      <c r="B1380" t="s">
        <v>8842</v>
      </c>
      <c r="C1380" t="s">
        <v>8843</v>
      </c>
      <c r="D1380">
        <v>1</v>
      </c>
    </row>
    <row r="1381" spans="1:4">
      <c r="A1381">
        <v>90006100</v>
      </c>
      <c r="B1381" t="s">
        <v>8844</v>
      </c>
      <c r="C1381" t="s">
        <v>8845</v>
      </c>
      <c r="D1381">
        <v>4</v>
      </c>
    </row>
    <row r="1382" spans="1:4">
      <c r="A1382">
        <v>90006102</v>
      </c>
      <c r="B1382" t="s">
        <v>8844</v>
      </c>
      <c r="C1382" t="s">
        <v>8846</v>
      </c>
      <c r="D1382">
        <v>0</v>
      </c>
    </row>
    <row r="1383" spans="1:4">
      <c r="A1383">
        <v>90006102</v>
      </c>
      <c r="B1383" t="s">
        <v>8844</v>
      </c>
      <c r="C1383" t="s">
        <v>8846</v>
      </c>
      <c r="D1383">
        <v>3</v>
      </c>
    </row>
    <row r="1384" spans="1:4">
      <c r="A1384">
        <v>90006103</v>
      </c>
      <c r="B1384" t="s">
        <v>8847</v>
      </c>
      <c r="C1384" t="s">
        <v>8845</v>
      </c>
      <c r="D1384">
        <v>0</v>
      </c>
    </row>
    <row r="1385" spans="1:4">
      <c r="A1385">
        <v>90006105</v>
      </c>
      <c r="B1385" t="s">
        <v>8847</v>
      </c>
      <c r="C1385" t="s">
        <v>8846</v>
      </c>
      <c r="D1385">
        <v>0</v>
      </c>
    </row>
    <row r="1386" spans="1:4">
      <c r="A1386">
        <v>90006105</v>
      </c>
      <c r="B1386" t="s">
        <v>8847</v>
      </c>
      <c r="C1386" t="s">
        <v>8846</v>
      </c>
      <c r="D1386">
        <v>4</v>
      </c>
    </row>
    <row r="1387" spans="1:4">
      <c r="A1387">
        <v>90006106</v>
      </c>
      <c r="B1387" t="s">
        <v>8848</v>
      </c>
      <c r="C1387" t="s">
        <v>8845</v>
      </c>
      <c r="D1387">
        <v>0</v>
      </c>
    </row>
    <row r="1388" spans="1:4">
      <c r="A1388">
        <v>90006106</v>
      </c>
      <c r="B1388" t="s">
        <v>8848</v>
      </c>
      <c r="C1388" t="s">
        <v>8845</v>
      </c>
      <c r="D1388">
        <v>3</v>
      </c>
    </row>
    <row r="1389" spans="1:4">
      <c r="A1389">
        <v>90006108</v>
      </c>
      <c r="B1389" t="s">
        <v>8848</v>
      </c>
      <c r="C1389" t="s">
        <v>8846</v>
      </c>
      <c r="D1389">
        <v>2</v>
      </c>
    </row>
    <row r="1390" spans="1:4">
      <c r="A1390">
        <v>90006110</v>
      </c>
      <c r="B1390" t="s">
        <v>8849</v>
      </c>
      <c r="C1390" t="s">
        <v>8845</v>
      </c>
      <c r="D1390">
        <v>0</v>
      </c>
    </row>
    <row r="1391" spans="1:4">
      <c r="A1391">
        <v>90006111</v>
      </c>
      <c r="B1391" t="s">
        <v>8849</v>
      </c>
      <c r="C1391" t="s">
        <v>8850</v>
      </c>
      <c r="D1391">
        <v>3</v>
      </c>
    </row>
    <row r="1392" spans="1:4">
      <c r="A1392">
        <v>90006112</v>
      </c>
      <c r="B1392" t="s">
        <v>8849</v>
      </c>
      <c r="C1392" t="s">
        <v>8851</v>
      </c>
      <c r="D1392">
        <v>0</v>
      </c>
    </row>
    <row r="1393" spans="1:4">
      <c r="A1393">
        <v>90006113</v>
      </c>
      <c r="B1393" t="s">
        <v>8852</v>
      </c>
      <c r="C1393" t="s">
        <v>8845</v>
      </c>
      <c r="D1393">
        <v>2</v>
      </c>
    </row>
    <row r="1394" spans="1:4">
      <c r="A1394">
        <v>90006114</v>
      </c>
      <c r="B1394" t="s">
        <v>8852</v>
      </c>
      <c r="C1394" t="s">
        <v>8850</v>
      </c>
      <c r="D1394">
        <v>1</v>
      </c>
    </row>
    <row r="1395" spans="1:4">
      <c r="A1395">
        <v>90006115</v>
      </c>
      <c r="B1395" t="s">
        <v>8853</v>
      </c>
      <c r="C1395" t="s">
        <v>8846</v>
      </c>
      <c r="D1395">
        <v>1</v>
      </c>
    </row>
    <row r="1396" spans="1:4">
      <c r="A1396">
        <v>90006127</v>
      </c>
      <c r="B1396" t="s">
        <v>8854</v>
      </c>
      <c r="C1396" t="s">
        <v>8846</v>
      </c>
      <c r="D1396">
        <v>0</v>
      </c>
    </row>
    <row r="1397" spans="1:4">
      <c r="A1397">
        <v>90006128</v>
      </c>
      <c r="B1397" t="s">
        <v>8855</v>
      </c>
      <c r="C1397" t="s">
        <v>8845</v>
      </c>
      <c r="D1397">
        <v>1</v>
      </c>
    </row>
    <row r="1398" spans="1:4">
      <c r="A1398">
        <v>90006129</v>
      </c>
      <c r="B1398" t="s">
        <v>8855</v>
      </c>
      <c r="C1398" t="s">
        <v>8850</v>
      </c>
      <c r="D1398">
        <v>1</v>
      </c>
    </row>
    <row r="1399" spans="1:4">
      <c r="A1399">
        <v>90006130</v>
      </c>
      <c r="B1399" t="s">
        <v>8855</v>
      </c>
      <c r="C1399" t="s">
        <v>8846</v>
      </c>
      <c r="D1399">
        <v>1</v>
      </c>
    </row>
    <row r="1400" spans="1:4">
      <c r="A1400">
        <v>90006131</v>
      </c>
      <c r="B1400" t="s">
        <v>8856</v>
      </c>
      <c r="C1400" t="s">
        <v>8857</v>
      </c>
      <c r="D1400">
        <v>1</v>
      </c>
    </row>
    <row r="1401" spans="1:4">
      <c r="A1401">
        <v>90006143</v>
      </c>
      <c r="B1401" t="s">
        <v>8858</v>
      </c>
      <c r="C1401" t="s">
        <v>8859</v>
      </c>
      <c r="D1401">
        <v>4</v>
      </c>
    </row>
    <row r="1402" spans="1:4">
      <c r="A1402">
        <v>90006144</v>
      </c>
      <c r="B1402" t="s">
        <v>8860</v>
      </c>
      <c r="C1402" t="s">
        <v>8861</v>
      </c>
      <c r="D1402">
        <v>3</v>
      </c>
    </row>
    <row r="1403" spans="1:4">
      <c r="A1403">
        <v>90006145</v>
      </c>
      <c r="B1403" t="s">
        <v>8862</v>
      </c>
      <c r="C1403" t="s">
        <v>8863</v>
      </c>
      <c r="D1403">
        <v>2</v>
      </c>
    </row>
    <row r="1404" spans="1:4">
      <c r="A1404">
        <v>90006146</v>
      </c>
      <c r="B1404" t="s">
        <v>8864</v>
      </c>
      <c r="C1404" t="s">
        <v>8865</v>
      </c>
      <c r="D1404">
        <v>0</v>
      </c>
    </row>
    <row r="1405" spans="1:4">
      <c r="A1405">
        <v>90006147</v>
      </c>
      <c r="B1405" t="s">
        <v>8866</v>
      </c>
      <c r="C1405" t="s">
        <v>6587</v>
      </c>
      <c r="D1405">
        <v>2</v>
      </c>
    </row>
    <row r="1406" spans="1:4">
      <c r="A1406">
        <v>90006149</v>
      </c>
      <c r="B1406" t="s">
        <v>8867</v>
      </c>
      <c r="C1406" t="s">
        <v>8868</v>
      </c>
      <c r="D1406">
        <v>17</v>
      </c>
    </row>
    <row r="1407" spans="1:4">
      <c r="A1407">
        <v>90006150</v>
      </c>
      <c r="B1407" t="s">
        <v>8869</v>
      </c>
      <c r="C1407" t="s">
        <v>8870</v>
      </c>
      <c r="D1407">
        <v>54</v>
      </c>
    </row>
    <row r="1408" spans="1:4">
      <c r="A1408">
        <v>90006151</v>
      </c>
      <c r="B1408" t="s">
        <v>8871</v>
      </c>
      <c r="C1408" t="s">
        <v>8872</v>
      </c>
      <c r="D1408">
        <v>0</v>
      </c>
    </row>
    <row r="1409" spans="1:4">
      <c r="A1409">
        <v>90006162</v>
      </c>
      <c r="B1409" t="s">
        <v>8873</v>
      </c>
      <c r="C1409" t="s">
        <v>8874</v>
      </c>
      <c r="D1409">
        <v>0</v>
      </c>
    </row>
    <row r="1410" spans="1:4">
      <c r="A1410">
        <v>90006166</v>
      </c>
      <c r="B1410" t="s">
        <v>8875</v>
      </c>
      <c r="C1410" t="s">
        <v>8876</v>
      </c>
      <c r="D1410">
        <v>3</v>
      </c>
    </row>
    <row r="1411" spans="1:4">
      <c r="A1411">
        <v>90006172</v>
      </c>
      <c r="B1411" t="s">
        <v>8877</v>
      </c>
      <c r="C1411" t="s">
        <v>8878</v>
      </c>
      <c r="D1411">
        <v>1</v>
      </c>
    </row>
    <row r="1412" spans="1:4">
      <c r="A1412">
        <v>90006173</v>
      </c>
      <c r="B1412" t="s">
        <v>8879</v>
      </c>
      <c r="C1412" t="s">
        <v>4480</v>
      </c>
      <c r="D1412">
        <v>1</v>
      </c>
    </row>
    <row r="1413" spans="1:4">
      <c r="A1413">
        <v>90006178</v>
      </c>
      <c r="B1413" t="s">
        <v>8880</v>
      </c>
      <c r="C1413" t="s">
        <v>8881</v>
      </c>
      <c r="D1413">
        <v>1</v>
      </c>
    </row>
    <row r="1414" spans="1:4">
      <c r="A1414">
        <v>90006183</v>
      </c>
      <c r="B1414" t="s">
        <v>8882</v>
      </c>
      <c r="C1414" t="s">
        <v>8883</v>
      </c>
      <c r="D1414">
        <v>1</v>
      </c>
    </row>
    <row r="1415" spans="1:4">
      <c r="A1415">
        <v>90006184</v>
      </c>
      <c r="B1415" t="s">
        <v>8882</v>
      </c>
      <c r="C1415" t="s">
        <v>8884</v>
      </c>
      <c r="D1415">
        <v>1</v>
      </c>
    </row>
    <row r="1416" spans="1:4">
      <c r="A1416">
        <v>90006185</v>
      </c>
      <c r="B1416" t="s">
        <v>8882</v>
      </c>
      <c r="C1416" t="s">
        <v>8885</v>
      </c>
      <c r="D1416">
        <v>1</v>
      </c>
    </row>
    <row r="1417" spans="1:4">
      <c r="A1417">
        <v>90006186</v>
      </c>
      <c r="B1417" t="s">
        <v>8882</v>
      </c>
      <c r="C1417" t="s">
        <v>8886</v>
      </c>
      <c r="D1417">
        <v>0</v>
      </c>
    </row>
    <row r="1418" spans="1:4">
      <c r="A1418">
        <v>90006187</v>
      </c>
      <c r="B1418" t="s">
        <v>8887</v>
      </c>
      <c r="C1418" t="s">
        <v>8888</v>
      </c>
      <c r="D1418">
        <v>0</v>
      </c>
    </row>
    <row r="1419" spans="1:4">
      <c r="A1419">
        <v>90006190</v>
      </c>
      <c r="B1419" t="s">
        <v>8889</v>
      </c>
      <c r="C1419" t="s">
        <v>8890</v>
      </c>
      <c r="D1419">
        <v>1</v>
      </c>
    </row>
    <row r="1420" spans="1:4">
      <c r="A1420">
        <v>90006191</v>
      </c>
      <c r="B1420" t="s">
        <v>8891</v>
      </c>
      <c r="C1420" t="s">
        <v>8892</v>
      </c>
      <c r="D1420">
        <v>0</v>
      </c>
    </row>
    <row r="1421" spans="1:4">
      <c r="A1421">
        <v>90006192</v>
      </c>
      <c r="B1421" t="s">
        <v>8893</v>
      </c>
      <c r="C1421" t="s">
        <v>8894</v>
      </c>
      <c r="D1421">
        <v>2</v>
      </c>
    </row>
    <row r="1422" spans="1:4">
      <c r="A1422">
        <v>90006193</v>
      </c>
      <c r="B1422" t="s">
        <v>8895</v>
      </c>
      <c r="C1422" t="s">
        <v>8896</v>
      </c>
      <c r="D1422">
        <v>2</v>
      </c>
    </row>
    <row r="1423" spans="1:4">
      <c r="A1423">
        <v>90006194</v>
      </c>
      <c r="B1423" t="s">
        <v>8895</v>
      </c>
      <c r="C1423" t="s">
        <v>8897</v>
      </c>
      <c r="D1423">
        <v>0</v>
      </c>
    </row>
    <row r="1424" spans="1:4">
      <c r="A1424">
        <v>90006195</v>
      </c>
      <c r="B1424" t="s">
        <v>8898</v>
      </c>
      <c r="C1424" t="s">
        <v>8899</v>
      </c>
      <c r="D1424">
        <v>1</v>
      </c>
    </row>
    <row r="1425" spans="1:4">
      <c r="A1425">
        <v>90006196</v>
      </c>
      <c r="B1425" t="s">
        <v>8900</v>
      </c>
      <c r="C1425" t="s">
        <v>8901</v>
      </c>
      <c r="D1425">
        <v>1</v>
      </c>
    </row>
    <row r="1426" spans="1:4">
      <c r="A1426">
        <v>90006197</v>
      </c>
      <c r="B1426" t="s">
        <v>8898</v>
      </c>
      <c r="C1426" t="s">
        <v>8902</v>
      </c>
      <c r="D1426">
        <v>1</v>
      </c>
    </row>
    <row r="1427" spans="1:4">
      <c r="A1427">
        <v>90006198</v>
      </c>
      <c r="B1427" t="s">
        <v>8903</v>
      </c>
      <c r="C1427" t="s">
        <v>8904</v>
      </c>
      <c r="D1427">
        <v>7</v>
      </c>
    </row>
    <row r="1428" spans="1:4">
      <c r="A1428">
        <v>90006199</v>
      </c>
      <c r="B1428" t="s">
        <v>8905</v>
      </c>
      <c r="C1428" t="s">
        <v>8906</v>
      </c>
      <c r="D1428">
        <v>1</v>
      </c>
    </row>
    <row r="1429" spans="1:4">
      <c r="A1429">
        <v>90006201</v>
      </c>
      <c r="B1429" t="s">
        <v>8907</v>
      </c>
      <c r="C1429" t="s">
        <v>8908</v>
      </c>
      <c r="D1429">
        <v>2</v>
      </c>
    </row>
    <row r="1430" spans="1:4">
      <c r="A1430">
        <v>90006202</v>
      </c>
      <c r="B1430" t="s">
        <v>8909</v>
      </c>
      <c r="C1430" t="s">
        <v>8910</v>
      </c>
      <c r="D1430">
        <v>2</v>
      </c>
    </row>
    <row r="1431" spans="1:4">
      <c r="A1431">
        <v>90006203</v>
      </c>
      <c r="B1431" t="s">
        <v>8911</v>
      </c>
      <c r="C1431" t="s">
        <v>8912</v>
      </c>
      <c r="D1431">
        <v>2</v>
      </c>
    </row>
    <row r="1432" spans="1:4">
      <c r="A1432">
        <v>90006204</v>
      </c>
      <c r="B1432" t="s">
        <v>8913</v>
      </c>
      <c r="C1432" t="s">
        <v>8914</v>
      </c>
      <c r="D1432">
        <v>1</v>
      </c>
    </row>
    <row r="1433" spans="1:4">
      <c r="A1433">
        <v>90006205</v>
      </c>
      <c r="B1433" t="s">
        <v>8915</v>
      </c>
      <c r="C1433" t="s">
        <v>8916</v>
      </c>
      <c r="D1433">
        <v>3</v>
      </c>
    </row>
    <row r="1434" spans="1:4">
      <c r="A1434">
        <v>90006206</v>
      </c>
      <c r="B1434" t="s">
        <v>8917</v>
      </c>
      <c r="C1434" t="s">
        <v>8918</v>
      </c>
      <c r="D1434">
        <v>2</v>
      </c>
    </row>
    <row r="1435" spans="1:4">
      <c r="A1435">
        <v>90006207</v>
      </c>
      <c r="B1435" t="s">
        <v>8917</v>
      </c>
      <c r="C1435" t="s">
        <v>8919</v>
      </c>
      <c r="D1435">
        <v>2</v>
      </c>
    </row>
    <row r="1436" spans="1:4">
      <c r="A1436">
        <v>90006208</v>
      </c>
      <c r="B1436" t="s">
        <v>8920</v>
      </c>
      <c r="C1436" t="s">
        <v>8921</v>
      </c>
      <c r="D1436">
        <v>3</v>
      </c>
    </row>
    <row r="1437" spans="1:4">
      <c r="A1437">
        <v>90006209</v>
      </c>
      <c r="B1437" t="s">
        <v>8922</v>
      </c>
      <c r="C1437" t="s">
        <v>8923</v>
      </c>
      <c r="D1437">
        <v>1</v>
      </c>
    </row>
    <row r="1438" spans="1:4">
      <c r="A1438">
        <v>90006210</v>
      </c>
      <c r="B1438" t="s">
        <v>8924</v>
      </c>
      <c r="C1438" t="s">
        <v>8925</v>
      </c>
      <c r="D1438">
        <v>3</v>
      </c>
    </row>
    <row r="1439" spans="1:4">
      <c r="A1439">
        <v>90006211</v>
      </c>
      <c r="B1439" t="s">
        <v>8926</v>
      </c>
      <c r="C1439" t="s">
        <v>6587</v>
      </c>
      <c r="D1439">
        <v>0</v>
      </c>
    </row>
    <row r="1440" spans="1:4">
      <c r="A1440">
        <v>90006212</v>
      </c>
      <c r="B1440" t="s">
        <v>8927</v>
      </c>
      <c r="C1440" t="s">
        <v>8928</v>
      </c>
      <c r="D1440">
        <v>4</v>
      </c>
    </row>
    <row r="1441" spans="1:4">
      <c r="A1441">
        <v>90006213</v>
      </c>
      <c r="B1441" t="s">
        <v>8929</v>
      </c>
      <c r="C1441" t="s">
        <v>8930</v>
      </c>
      <c r="D1441">
        <v>10</v>
      </c>
    </row>
    <row r="1442" spans="1:4">
      <c r="A1442">
        <v>90006214</v>
      </c>
      <c r="B1442" t="s">
        <v>8929</v>
      </c>
      <c r="C1442" t="s">
        <v>8931</v>
      </c>
      <c r="D1442">
        <v>2</v>
      </c>
    </row>
    <row r="1443" spans="1:4">
      <c r="A1443">
        <v>90006215</v>
      </c>
      <c r="B1443" t="s">
        <v>8929</v>
      </c>
      <c r="C1443" t="s">
        <v>8932</v>
      </c>
      <c r="D1443">
        <v>2</v>
      </c>
    </row>
    <row r="1444" spans="1:4">
      <c r="A1444">
        <v>90006216</v>
      </c>
      <c r="B1444" t="s">
        <v>8933</v>
      </c>
      <c r="C1444" t="s">
        <v>8934</v>
      </c>
      <c r="D1444">
        <v>2</v>
      </c>
    </row>
    <row r="1445" spans="1:4">
      <c r="A1445">
        <v>90006217</v>
      </c>
      <c r="B1445" t="s">
        <v>8933</v>
      </c>
      <c r="C1445" t="s">
        <v>8935</v>
      </c>
      <c r="D1445">
        <v>1</v>
      </c>
    </row>
    <row r="1446" spans="1:4">
      <c r="A1446">
        <v>90006218</v>
      </c>
      <c r="B1446" t="s">
        <v>8933</v>
      </c>
      <c r="C1446" t="s">
        <v>8936</v>
      </c>
      <c r="D1446">
        <v>0</v>
      </c>
    </row>
    <row r="1447" spans="1:4">
      <c r="A1447">
        <v>90006219</v>
      </c>
      <c r="B1447" t="s">
        <v>8937</v>
      </c>
      <c r="C1447" t="s">
        <v>8938</v>
      </c>
      <c r="D1447">
        <v>0</v>
      </c>
    </row>
    <row r="1448" spans="1:4">
      <c r="A1448">
        <v>90006221</v>
      </c>
      <c r="B1448" t="s">
        <v>8939</v>
      </c>
      <c r="C1448" t="s">
        <v>8940</v>
      </c>
      <c r="D1448">
        <v>2</v>
      </c>
    </row>
    <row r="1449" spans="1:4">
      <c r="A1449">
        <v>90007001</v>
      </c>
      <c r="B1449" t="s">
        <v>8941</v>
      </c>
      <c r="C1449" t="s">
        <v>8942</v>
      </c>
      <c r="D1449">
        <v>1</v>
      </c>
    </row>
    <row r="1450" spans="1:4">
      <c r="A1450">
        <v>90007002</v>
      </c>
      <c r="B1450" t="s">
        <v>8943</v>
      </c>
      <c r="C1450" t="s">
        <v>8944</v>
      </c>
      <c r="D1450">
        <v>0</v>
      </c>
    </row>
    <row r="1451" spans="1:4">
      <c r="A1451">
        <v>90007003</v>
      </c>
      <c r="B1451" t="s">
        <v>8945</v>
      </c>
      <c r="C1451" t="s">
        <v>8946</v>
      </c>
      <c r="D1451">
        <v>4</v>
      </c>
    </row>
    <row r="1452" spans="1:4">
      <c r="A1452">
        <v>90007004</v>
      </c>
      <c r="B1452" t="s">
        <v>8947</v>
      </c>
      <c r="C1452" t="s">
        <v>8948</v>
      </c>
      <c r="D1452">
        <v>5</v>
      </c>
    </row>
    <row r="1453" spans="1:4">
      <c r="A1453">
        <v>90007070</v>
      </c>
      <c r="B1453" t="s">
        <v>8949</v>
      </c>
      <c r="C1453" t="s">
        <v>8950</v>
      </c>
      <c r="D1453">
        <v>2</v>
      </c>
    </row>
    <row r="1454" spans="1:4">
      <c r="A1454">
        <v>90007071</v>
      </c>
      <c r="B1454" t="s">
        <v>8949</v>
      </c>
      <c r="C1454" t="s">
        <v>8951</v>
      </c>
      <c r="D1454">
        <v>2</v>
      </c>
    </row>
    <row r="1455" spans="1:4">
      <c r="A1455">
        <v>90007072</v>
      </c>
      <c r="B1455" t="s">
        <v>8949</v>
      </c>
      <c r="C1455" t="s">
        <v>8952</v>
      </c>
      <c r="D1455">
        <v>2</v>
      </c>
    </row>
    <row r="1456" spans="1:4">
      <c r="A1456">
        <v>90007073</v>
      </c>
      <c r="B1456" t="s">
        <v>8953</v>
      </c>
      <c r="C1456" t="s">
        <v>8954</v>
      </c>
      <c r="D1456">
        <v>1</v>
      </c>
    </row>
    <row r="1457" spans="1:4">
      <c r="A1457">
        <v>90007074</v>
      </c>
      <c r="B1457" t="s">
        <v>8955</v>
      </c>
      <c r="C1457" t="s">
        <v>8956</v>
      </c>
      <c r="D1457">
        <v>3</v>
      </c>
    </row>
    <row r="1458" spans="1:4">
      <c r="A1458">
        <v>90007081</v>
      </c>
      <c r="B1458" t="s">
        <v>8957</v>
      </c>
      <c r="C1458" t="s">
        <v>8958</v>
      </c>
      <c r="D1458">
        <v>3</v>
      </c>
    </row>
    <row r="1459" spans="1:4">
      <c r="A1459">
        <v>90007085</v>
      </c>
      <c r="B1459" t="s">
        <v>8959</v>
      </c>
      <c r="C1459" t="s">
        <v>8960</v>
      </c>
      <c r="D1459">
        <v>5</v>
      </c>
    </row>
    <row r="1460" spans="1:4">
      <c r="A1460">
        <v>90007102</v>
      </c>
      <c r="B1460" t="s">
        <v>8961</v>
      </c>
      <c r="C1460" t="s">
        <v>8962</v>
      </c>
      <c r="D1460">
        <v>0</v>
      </c>
    </row>
    <row r="1461" spans="1:4">
      <c r="A1461">
        <v>90007102</v>
      </c>
      <c r="B1461" t="s">
        <v>8961</v>
      </c>
      <c r="C1461" t="s">
        <v>8962</v>
      </c>
      <c r="D1461">
        <v>0</v>
      </c>
    </row>
    <row r="1462" spans="1:4">
      <c r="A1462">
        <v>90007108</v>
      </c>
      <c r="B1462" t="s">
        <v>8941</v>
      </c>
      <c r="C1462" t="s">
        <v>8963</v>
      </c>
      <c r="D1462">
        <v>1</v>
      </c>
    </row>
    <row r="1463" spans="1:4">
      <c r="A1463">
        <v>90007109</v>
      </c>
      <c r="B1463" t="s">
        <v>8964</v>
      </c>
      <c r="C1463" t="s">
        <v>8965</v>
      </c>
      <c r="D1463">
        <v>1</v>
      </c>
    </row>
    <row r="1464" spans="1:4">
      <c r="A1464">
        <v>90007110</v>
      </c>
      <c r="B1464" t="s">
        <v>8966</v>
      </c>
      <c r="C1464" t="s">
        <v>6587</v>
      </c>
      <c r="D1464">
        <v>2</v>
      </c>
    </row>
    <row r="1465" spans="1:4">
      <c r="A1465">
        <v>90007111</v>
      </c>
      <c r="B1465" t="s">
        <v>8967</v>
      </c>
      <c r="C1465" t="s">
        <v>6587</v>
      </c>
      <c r="D1465">
        <v>1</v>
      </c>
    </row>
    <row r="1466" spans="1:4">
      <c r="A1466">
        <v>90007112</v>
      </c>
      <c r="B1466" t="s">
        <v>8968</v>
      </c>
      <c r="C1466" t="s">
        <v>8969</v>
      </c>
      <c r="D1466">
        <v>0</v>
      </c>
    </row>
    <row r="1467" spans="1:4">
      <c r="A1467">
        <v>90007113</v>
      </c>
      <c r="B1467" t="s">
        <v>8970</v>
      </c>
      <c r="C1467" t="s">
        <v>3522</v>
      </c>
      <c r="D1467">
        <v>0</v>
      </c>
    </row>
    <row r="1468" spans="1:4">
      <c r="A1468">
        <v>90007114</v>
      </c>
      <c r="B1468" t="s">
        <v>8971</v>
      </c>
      <c r="C1468" t="s">
        <v>8972</v>
      </c>
      <c r="D1468">
        <v>6</v>
      </c>
    </row>
    <row r="1469" spans="1:4">
      <c r="A1469">
        <v>90007115</v>
      </c>
      <c r="B1469" t="s">
        <v>8971</v>
      </c>
      <c r="C1469" t="s">
        <v>8973</v>
      </c>
      <c r="D1469">
        <v>11</v>
      </c>
    </row>
    <row r="1470" spans="1:4">
      <c r="A1470">
        <v>90007116</v>
      </c>
      <c r="B1470" t="s">
        <v>8974</v>
      </c>
      <c r="C1470" t="s">
        <v>8975</v>
      </c>
      <c r="D1470">
        <v>10</v>
      </c>
    </row>
    <row r="1471" spans="1:4">
      <c r="A1471">
        <v>90007117</v>
      </c>
      <c r="B1471" t="s">
        <v>8974</v>
      </c>
      <c r="C1471" t="s">
        <v>8976</v>
      </c>
      <c r="D1471">
        <v>2</v>
      </c>
    </row>
    <row r="1472" spans="1:4">
      <c r="A1472">
        <v>90007118</v>
      </c>
      <c r="B1472" t="s">
        <v>8974</v>
      </c>
      <c r="C1472" t="s">
        <v>8977</v>
      </c>
      <c r="D1472">
        <v>3</v>
      </c>
    </row>
    <row r="1473" spans="1:4">
      <c r="A1473">
        <v>90007119</v>
      </c>
      <c r="B1473" t="s">
        <v>8974</v>
      </c>
      <c r="C1473" t="s">
        <v>8978</v>
      </c>
      <c r="D1473">
        <v>10</v>
      </c>
    </row>
    <row r="1474" spans="1:4">
      <c r="A1474">
        <v>90007120</v>
      </c>
      <c r="B1474" t="s">
        <v>8974</v>
      </c>
      <c r="C1474" t="s">
        <v>8979</v>
      </c>
      <c r="D1474">
        <v>2</v>
      </c>
    </row>
    <row r="1475" spans="1:4">
      <c r="A1475">
        <v>90007121</v>
      </c>
      <c r="B1475" t="s">
        <v>8974</v>
      </c>
      <c r="C1475" t="s">
        <v>8980</v>
      </c>
      <c r="D1475">
        <v>2</v>
      </c>
    </row>
    <row r="1476" spans="1:4">
      <c r="A1476">
        <v>90008003</v>
      </c>
      <c r="B1476" t="s">
        <v>8981</v>
      </c>
      <c r="C1476" t="s">
        <v>8982</v>
      </c>
      <c r="D1476">
        <v>0</v>
      </c>
    </row>
    <row r="1477" spans="1:4">
      <c r="A1477">
        <v>90008003</v>
      </c>
      <c r="B1477" t="s">
        <v>8981</v>
      </c>
      <c r="C1477" t="s">
        <v>8982</v>
      </c>
      <c r="D1477">
        <v>0</v>
      </c>
    </row>
    <row r="1478" spans="1:4">
      <c r="A1478">
        <v>90008004</v>
      </c>
      <c r="B1478" t="s">
        <v>8983</v>
      </c>
      <c r="C1478" t="s">
        <v>8984</v>
      </c>
      <c r="D1478">
        <v>0</v>
      </c>
    </row>
    <row r="1479" spans="1:4">
      <c r="A1479">
        <v>90008004</v>
      </c>
      <c r="B1479" t="s">
        <v>8983</v>
      </c>
      <c r="C1479" t="s">
        <v>8984</v>
      </c>
      <c r="D1479">
        <v>0</v>
      </c>
    </row>
    <row r="1480" spans="1:4">
      <c r="A1480">
        <v>90008005</v>
      </c>
      <c r="B1480" t="s">
        <v>8985</v>
      </c>
      <c r="C1480" t="s">
        <v>8986</v>
      </c>
      <c r="D1480">
        <v>0</v>
      </c>
    </row>
    <row r="1481" spans="1:4">
      <c r="A1481">
        <v>90008005</v>
      </c>
      <c r="B1481" t="s">
        <v>8985</v>
      </c>
      <c r="C1481" t="s">
        <v>8986</v>
      </c>
      <c r="D1481">
        <v>0</v>
      </c>
    </row>
    <row r="1482" spans="1:4">
      <c r="A1482">
        <v>90008017</v>
      </c>
      <c r="B1482" t="s">
        <v>8987</v>
      </c>
      <c r="C1482" t="s">
        <v>8988</v>
      </c>
      <c r="D1482">
        <v>1</v>
      </c>
    </row>
    <row r="1483" spans="1:4">
      <c r="A1483">
        <v>90008021</v>
      </c>
      <c r="B1483" t="s">
        <v>8989</v>
      </c>
      <c r="C1483" t="s">
        <v>8990</v>
      </c>
      <c r="D1483">
        <v>1</v>
      </c>
    </row>
    <row r="1484" spans="1:4">
      <c r="A1484">
        <v>90008022</v>
      </c>
      <c r="B1484" t="s">
        <v>8991</v>
      </c>
      <c r="C1484" t="s">
        <v>8982</v>
      </c>
      <c r="D1484">
        <v>1</v>
      </c>
    </row>
    <row r="1485" spans="1:4">
      <c r="A1485">
        <v>90008024</v>
      </c>
      <c r="B1485" t="s">
        <v>8992</v>
      </c>
      <c r="C1485" t="s">
        <v>8993</v>
      </c>
      <c r="D1485">
        <v>1</v>
      </c>
    </row>
    <row r="1486" spans="1:4">
      <c r="A1486">
        <v>90008025</v>
      </c>
      <c r="B1486" t="s">
        <v>8994</v>
      </c>
      <c r="C1486" t="s">
        <v>8995</v>
      </c>
      <c r="D1486">
        <v>2</v>
      </c>
    </row>
    <row r="1487" spans="1:4">
      <c r="A1487">
        <v>90008026</v>
      </c>
      <c r="B1487" t="s">
        <v>8996</v>
      </c>
      <c r="C1487" t="s">
        <v>8997</v>
      </c>
      <c r="D1487">
        <v>2</v>
      </c>
    </row>
    <row r="1488" spans="1:4">
      <c r="A1488">
        <v>90008027</v>
      </c>
      <c r="B1488" t="s">
        <v>8998</v>
      </c>
      <c r="C1488" t="s">
        <v>8999</v>
      </c>
      <c r="D1488">
        <v>0</v>
      </c>
    </row>
    <row r="1489" spans="1:4">
      <c r="A1489">
        <v>90008027</v>
      </c>
      <c r="B1489" t="s">
        <v>8998</v>
      </c>
      <c r="C1489" t="s">
        <v>8999</v>
      </c>
      <c r="D1489">
        <v>0</v>
      </c>
    </row>
    <row r="1490" spans="1:4">
      <c r="A1490">
        <v>90008029</v>
      </c>
      <c r="B1490" t="s">
        <v>8992</v>
      </c>
      <c r="C1490" t="s">
        <v>9000</v>
      </c>
      <c r="D1490">
        <v>1</v>
      </c>
    </row>
    <row r="1491" spans="1:4">
      <c r="A1491">
        <v>90008030</v>
      </c>
      <c r="B1491" t="s">
        <v>9001</v>
      </c>
      <c r="C1491" t="s">
        <v>9002</v>
      </c>
      <c r="D1491">
        <v>0</v>
      </c>
    </row>
    <row r="1492" spans="1:4">
      <c r="A1492">
        <v>90008030</v>
      </c>
      <c r="B1492" t="s">
        <v>9001</v>
      </c>
      <c r="C1492" t="s">
        <v>9002</v>
      </c>
      <c r="D1492">
        <v>1</v>
      </c>
    </row>
    <row r="1493" spans="1:4">
      <c r="A1493">
        <v>90008043</v>
      </c>
      <c r="B1493" t="s">
        <v>9003</v>
      </c>
      <c r="C1493" t="s">
        <v>9004</v>
      </c>
      <c r="D1493">
        <v>1</v>
      </c>
    </row>
    <row r="1494" spans="1:4">
      <c r="A1494">
        <v>90008046</v>
      </c>
      <c r="B1494" t="s">
        <v>9005</v>
      </c>
      <c r="C1494" t="s">
        <v>9006</v>
      </c>
      <c r="D1494">
        <v>1</v>
      </c>
    </row>
    <row r="1495" spans="1:4">
      <c r="A1495">
        <v>90008050</v>
      </c>
      <c r="B1495" t="s">
        <v>9007</v>
      </c>
      <c r="C1495" t="s">
        <v>9008</v>
      </c>
      <c r="D1495">
        <v>2</v>
      </c>
    </row>
    <row r="1496" spans="1:4">
      <c r="A1496">
        <v>90008053</v>
      </c>
      <c r="B1496" t="s">
        <v>9009</v>
      </c>
      <c r="C1496" t="s">
        <v>9010</v>
      </c>
      <c r="D1496">
        <v>1</v>
      </c>
    </row>
    <row r="1497" spans="1:4">
      <c r="A1497">
        <v>90008054</v>
      </c>
      <c r="B1497" t="s">
        <v>9011</v>
      </c>
      <c r="C1497" t="s">
        <v>9012</v>
      </c>
      <c r="D1497">
        <v>1</v>
      </c>
    </row>
    <row r="1498" spans="1:4">
      <c r="A1498">
        <v>90008055</v>
      </c>
      <c r="B1498" t="s">
        <v>9013</v>
      </c>
      <c r="C1498" t="s">
        <v>9014</v>
      </c>
      <c r="D1498">
        <v>2</v>
      </c>
    </row>
    <row r="1499" spans="1:4">
      <c r="A1499">
        <v>90008056</v>
      </c>
      <c r="B1499" t="s">
        <v>9015</v>
      </c>
      <c r="C1499" t="s">
        <v>9016</v>
      </c>
      <c r="D1499">
        <v>1</v>
      </c>
    </row>
    <row r="1500" spans="1:4">
      <c r="A1500">
        <v>90008057</v>
      </c>
      <c r="B1500" t="s">
        <v>9013</v>
      </c>
      <c r="C1500" t="s">
        <v>9017</v>
      </c>
      <c r="D1500">
        <v>2</v>
      </c>
    </row>
    <row r="1501" spans="1:4">
      <c r="A1501">
        <v>90008058</v>
      </c>
      <c r="B1501" t="s">
        <v>9018</v>
      </c>
      <c r="C1501" t="s">
        <v>6587</v>
      </c>
      <c r="D1501">
        <v>11</v>
      </c>
    </row>
    <row r="1502" spans="1:4">
      <c r="A1502">
        <v>90008059</v>
      </c>
      <c r="B1502" t="s">
        <v>9019</v>
      </c>
      <c r="C1502" t="s">
        <v>6587</v>
      </c>
      <c r="D1502">
        <v>11</v>
      </c>
    </row>
    <row r="1503" spans="1:4">
      <c r="A1503">
        <v>90008070</v>
      </c>
      <c r="B1503" t="s">
        <v>9020</v>
      </c>
      <c r="C1503" t="s">
        <v>6587</v>
      </c>
      <c r="D1503">
        <v>3</v>
      </c>
    </row>
    <row r="1504" spans="1:4">
      <c r="A1504">
        <v>90008071</v>
      </c>
      <c r="B1504" t="s">
        <v>9021</v>
      </c>
      <c r="C1504" t="s">
        <v>6587</v>
      </c>
      <c r="D1504">
        <v>34</v>
      </c>
    </row>
    <row r="1505" spans="1:4">
      <c r="A1505">
        <v>90008072</v>
      </c>
      <c r="B1505" t="s">
        <v>9022</v>
      </c>
      <c r="C1505" t="s">
        <v>9023</v>
      </c>
      <c r="D1505">
        <v>2</v>
      </c>
    </row>
    <row r="1506" spans="1:4">
      <c r="A1506">
        <v>90008076</v>
      </c>
      <c r="B1506" t="s">
        <v>9024</v>
      </c>
      <c r="C1506" t="s">
        <v>9025</v>
      </c>
      <c r="D1506">
        <v>0</v>
      </c>
    </row>
    <row r="1507" spans="1:4">
      <c r="A1507">
        <v>90008077</v>
      </c>
      <c r="B1507" t="s">
        <v>9026</v>
      </c>
      <c r="C1507" t="s">
        <v>9027</v>
      </c>
      <c r="D1507">
        <v>1</v>
      </c>
    </row>
    <row r="1508" spans="1:4">
      <c r="A1508">
        <v>90008078</v>
      </c>
      <c r="B1508" t="s">
        <v>8499</v>
      </c>
      <c r="C1508" t="s">
        <v>9028</v>
      </c>
      <c r="D1508">
        <v>7</v>
      </c>
    </row>
    <row r="1509" spans="1:4">
      <c r="A1509">
        <v>90008079</v>
      </c>
      <c r="B1509" t="s">
        <v>9029</v>
      </c>
      <c r="C1509" t="s">
        <v>9030</v>
      </c>
      <c r="D1509">
        <v>4</v>
      </c>
    </row>
    <row r="1510" spans="1:4">
      <c r="A1510">
        <v>90008080</v>
      </c>
      <c r="B1510" t="s">
        <v>9031</v>
      </c>
      <c r="C1510" t="s">
        <v>9032</v>
      </c>
      <c r="D1510">
        <v>1</v>
      </c>
    </row>
    <row r="1511" spans="1:4">
      <c r="A1511">
        <v>90008082</v>
      </c>
      <c r="B1511" t="s">
        <v>9033</v>
      </c>
      <c r="C1511" t="s">
        <v>9034</v>
      </c>
      <c r="D1511">
        <v>1</v>
      </c>
    </row>
    <row r="1512" spans="1:4">
      <c r="A1512">
        <v>90008089</v>
      </c>
      <c r="B1512" t="s">
        <v>9035</v>
      </c>
      <c r="C1512" t="s">
        <v>9036</v>
      </c>
      <c r="D1512">
        <v>4</v>
      </c>
    </row>
    <row r="1513" spans="1:4">
      <c r="A1513">
        <v>90008092</v>
      </c>
      <c r="B1513" t="s">
        <v>9037</v>
      </c>
      <c r="C1513" t="s">
        <v>9038</v>
      </c>
      <c r="D1513">
        <v>1</v>
      </c>
    </row>
    <row r="1514" spans="1:4">
      <c r="A1514">
        <v>90008093</v>
      </c>
      <c r="B1514" t="s">
        <v>9039</v>
      </c>
      <c r="C1514" t="s">
        <v>6587</v>
      </c>
      <c r="D1514">
        <v>1</v>
      </c>
    </row>
    <row r="1515" spans="1:4">
      <c r="A1515">
        <v>90008094</v>
      </c>
      <c r="B1515" t="s">
        <v>9040</v>
      </c>
      <c r="C1515" t="s">
        <v>6587</v>
      </c>
      <c r="D1515">
        <v>1</v>
      </c>
    </row>
    <row r="1516" spans="1:4">
      <c r="A1516">
        <v>90008095</v>
      </c>
      <c r="B1516" t="s">
        <v>9041</v>
      </c>
      <c r="C1516" t="s">
        <v>6587</v>
      </c>
      <c r="D1516">
        <v>1</v>
      </c>
    </row>
    <row r="1517" spans="1:4">
      <c r="A1517">
        <v>90008104</v>
      </c>
      <c r="B1517" t="s">
        <v>9042</v>
      </c>
      <c r="C1517" t="s">
        <v>9043</v>
      </c>
      <c r="D1517">
        <v>4</v>
      </c>
    </row>
    <row r="1518" spans="1:4">
      <c r="A1518">
        <v>90008105</v>
      </c>
      <c r="B1518" t="s">
        <v>9044</v>
      </c>
      <c r="C1518" t="s">
        <v>9045</v>
      </c>
      <c r="D1518">
        <v>1</v>
      </c>
    </row>
    <row r="1519" spans="1:4">
      <c r="A1519">
        <v>90008106</v>
      </c>
      <c r="B1519" t="s">
        <v>9046</v>
      </c>
      <c r="C1519" t="s">
        <v>9047</v>
      </c>
      <c r="D1519">
        <v>2</v>
      </c>
    </row>
    <row r="1520" spans="1:4">
      <c r="A1520">
        <v>90008110</v>
      </c>
      <c r="B1520" t="s">
        <v>9048</v>
      </c>
      <c r="C1520" t="s">
        <v>9049</v>
      </c>
      <c r="D1520">
        <v>2</v>
      </c>
    </row>
    <row r="1521" spans="1:4">
      <c r="A1521">
        <v>90008111</v>
      </c>
      <c r="B1521" t="s">
        <v>9050</v>
      </c>
      <c r="C1521" t="s">
        <v>9051</v>
      </c>
      <c r="D1521">
        <v>2</v>
      </c>
    </row>
    <row r="1522" spans="1:4">
      <c r="A1522">
        <v>90008112</v>
      </c>
      <c r="B1522" t="s">
        <v>9052</v>
      </c>
      <c r="C1522" t="s">
        <v>6587</v>
      </c>
      <c r="D1522">
        <v>6</v>
      </c>
    </row>
    <row r="1523" spans="1:4">
      <c r="A1523">
        <v>90008113</v>
      </c>
      <c r="B1523" t="s">
        <v>9053</v>
      </c>
      <c r="C1523" t="s">
        <v>6587</v>
      </c>
      <c r="D1523">
        <v>4</v>
      </c>
    </row>
    <row r="1524" spans="1:4">
      <c r="A1524">
        <v>90008114</v>
      </c>
      <c r="B1524" t="s">
        <v>9054</v>
      </c>
      <c r="C1524" t="s">
        <v>6587</v>
      </c>
      <c r="D1524">
        <v>6</v>
      </c>
    </row>
    <row r="1525" spans="1:4">
      <c r="A1525">
        <v>90008115</v>
      </c>
      <c r="B1525" t="s">
        <v>9055</v>
      </c>
      <c r="C1525" t="s">
        <v>6587</v>
      </c>
      <c r="D1525">
        <v>21</v>
      </c>
    </row>
    <row r="1526" spans="1:4">
      <c r="A1526">
        <v>90008116</v>
      </c>
      <c r="B1526" t="s">
        <v>9056</v>
      </c>
      <c r="C1526" t="s">
        <v>6587</v>
      </c>
      <c r="D1526">
        <v>0</v>
      </c>
    </row>
    <row r="1527" spans="1:4">
      <c r="A1527">
        <v>90008117</v>
      </c>
      <c r="B1527" t="s">
        <v>9057</v>
      </c>
      <c r="C1527" t="s">
        <v>6587</v>
      </c>
      <c r="D1527">
        <v>0</v>
      </c>
    </row>
    <row r="1528" spans="1:4">
      <c r="A1528">
        <v>90008118</v>
      </c>
      <c r="B1528" t="s">
        <v>9058</v>
      </c>
      <c r="C1528" t="s">
        <v>6587</v>
      </c>
      <c r="D1528">
        <v>0</v>
      </c>
    </row>
    <row r="1529" spans="1:4">
      <c r="A1529">
        <v>90008119</v>
      </c>
      <c r="B1529" t="s">
        <v>9059</v>
      </c>
      <c r="C1529" t="s">
        <v>6587</v>
      </c>
      <c r="D1529">
        <v>0</v>
      </c>
    </row>
    <row r="1530" spans="1:4">
      <c r="A1530">
        <v>90009005</v>
      </c>
      <c r="B1530" t="s">
        <v>9060</v>
      </c>
      <c r="C1530" t="s">
        <v>9061</v>
      </c>
      <c r="D1530">
        <v>1</v>
      </c>
    </row>
    <row r="1531" spans="1:4">
      <c r="A1531">
        <v>90009006</v>
      </c>
      <c r="B1531" t="s">
        <v>9062</v>
      </c>
      <c r="C1531" t="s">
        <v>9063</v>
      </c>
      <c r="D1531">
        <v>4</v>
      </c>
    </row>
    <row r="1532" spans="1:4">
      <c r="A1532">
        <v>90009009</v>
      </c>
      <c r="B1532" t="s">
        <v>9064</v>
      </c>
      <c r="C1532" t="s">
        <v>9065</v>
      </c>
      <c r="D1532">
        <v>1</v>
      </c>
    </row>
    <row r="1533" spans="1:4">
      <c r="A1533">
        <v>90009015</v>
      </c>
      <c r="B1533" t="s">
        <v>9066</v>
      </c>
      <c r="C1533" t="s">
        <v>9067</v>
      </c>
      <c r="D1533">
        <v>0</v>
      </c>
    </row>
    <row r="1534" spans="1:4">
      <c r="A1534">
        <v>90009018</v>
      </c>
      <c r="B1534" t="s">
        <v>9068</v>
      </c>
      <c r="C1534" t="s">
        <v>9069</v>
      </c>
      <c r="D1534">
        <v>0</v>
      </c>
    </row>
    <row r="1535" spans="1:4">
      <c r="A1535">
        <v>90009019</v>
      </c>
      <c r="B1535" t="s">
        <v>9070</v>
      </c>
      <c r="C1535" t="s">
        <v>9071</v>
      </c>
      <c r="D1535">
        <v>1</v>
      </c>
    </row>
    <row r="1536" spans="1:4">
      <c r="A1536">
        <v>90009022</v>
      </c>
      <c r="B1536" t="s">
        <v>9072</v>
      </c>
      <c r="C1536" t="s">
        <v>9073</v>
      </c>
      <c r="D1536">
        <v>5</v>
      </c>
    </row>
    <row r="1537" spans="1:4">
      <c r="A1537">
        <v>90009024</v>
      </c>
      <c r="B1537" t="s">
        <v>9074</v>
      </c>
      <c r="C1537" t="s">
        <v>9075</v>
      </c>
      <c r="D1537">
        <v>8</v>
      </c>
    </row>
    <row r="1538" spans="1:4">
      <c r="A1538">
        <v>90009025</v>
      </c>
      <c r="B1538" t="s">
        <v>9076</v>
      </c>
      <c r="C1538" t="s">
        <v>9077</v>
      </c>
      <c r="D1538">
        <v>9</v>
      </c>
    </row>
    <row r="1539" spans="1:4">
      <c r="A1539">
        <v>90009026</v>
      </c>
      <c r="B1539" t="s">
        <v>9078</v>
      </c>
      <c r="C1539" t="s">
        <v>9079</v>
      </c>
      <c r="D1539">
        <v>0</v>
      </c>
    </row>
    <row r="1540" spans="1:4">
      <c r="A1540">
        <v>90009030</v>
      </c>
      <c r="B1540" t="s">
        <v>9080</v>
      </c>
      <c r="C1540" t="s">
        <v>9081</v>
      </c>
      <c r="D1540">
        <v>3</v>
      </c>
    </row>
    <row r="1541" spans="1:4">
      <c r="A1541">
        <v>90009031</v>
      </c>
      <c r="B1541" t="s">
        <v>9082</v>
      </c>
      <c r="C1541" t="s">
        <v>9083</v>
      </c>
      <c r="D1541">
        <v>3</v>
      </c>
    </row>
    <row r="1542" spans="1:4">
      <c r="A1542">
        <v>90009032</v>
      </c>
      <c r="B1542" t="s">
        <v>9084</v>
      </c>
      <c r="C1542" t="s">
        <v>9085</v>
      </c>
      <c r="D1542">
        <v>4</v>
      </c>
    </row>
    <row r="1543" spans="1:4">
      <c r="A1543">
        <v>90009033</v>
      </c>
      <c r="B1543" t="s">
        <v>9086</v>
      </c>
      <c r="C1543" t="s">
        <v>9087</v>
      </c>
      <c r="D1543">
        <v>0</v>
      </c>
    </row>
    <row r="1544" spans="1:4">
      <c r="A1544">
        <v>90009033</v>
      </c>
      <c r="B1544" t="s">
        <v>9086</v>
      </c>
      <c r="C1544" t="s">
        <v>9087</v>
      </c>
      <c r="D1544">
        <v>1</v>
      </c>
    </row>
    <row r="1545" spans="1:4">
      <c r="A1545">
        <v>90009034</v>
      </c>
      <c r="B1545" t="s">
        <v>9088</v>
      </c>
      <c r="C1545" t="s">
        <v>9089</v>
      </c>
      <c r="D1545">
        <v>0</v>
      </c>
    </row>
    <row r="1546" spans="1:4">
      <c r="A1546">
        <v>90009035</v>
      </c>
      <c r="B1546" t="s">
        <v>9090</v>
      </c>
      <c r="C1546" t="s">
        <v>9091</v>
      </c>
      <c r="D1546">
        <v>0</v>
      </c>
    </row>
    <row r="1547" spans="1:4">
      <c r="A1547">
        <v>90009044</v>
      </c>
      <c r="B1547" t="s">
        <v>9092</v>
      </c>
      <c r="C1547" t="s">
        <v>9093</v>
      </c>
      <c r="D1547">
        <v>3</v>
      </c>
    </row>
    <row r="1548" spans="1:4">
      <c r="A1548">
        <v>90009045</v>
      </c>
      <c r="B1548" t="s">
        <v>9094</v>
      </c>
      <c r="C1548" t="s">
        <v>9095</v>
      </c>
      <c r="D1548">
        <v>2</v>
      </c>
    </row>
    <row r="1549" spans="1:4">
      <c r="A1549">
        <v>90009046</v>
      </c>
      <c r="B1549" t="s">
        <v>9096</v>
      </c>
      <c r="C1549" t="s">
        <v>9097</v>
      </c>
      <c r="D1549">
        <v>0</v>
      </c>
    </row>
    <row r="1550" spans="1:4">
      <c r="A1550">
        <v>90009047</v>
      </c>
      <c r="B1550" t="s">
        <v>9096</v>
      </c>
      <c r="C1550" t="s">
        <v>9097</v>
      </c>
      <c r="D1550">
        <v>0</v>
      </c>
    </row>
    <row r="1551" spans="1:4">
      <c r="A1551">
        <v>90009048</v>
      </c>
      <c r="B1551" t="s">
        <v>9098</v>
      </c>
      <c r="C1551" t="s">
        <v>9099</v>
      </c>
      <c r="D1551">
        <v>12</v>
      </c>
    </row>
    <row r="1552" spans="1:4">
      <c r="A1552">
        <v>90009049</v>
      </c>
      <c r="B1552" t="s">
        <v>9100</v>
      </c>
      <c r="C1552" t="s">
        <v>9101</v>
      </c>
      <c r="D1552">
        <v>5</v>
      </c>
    </row>
    <row r="1553" spans="1:4">
      <c r="A1553">
        <v>90009050</v>
      </c>
      <c r="B1553" t="s">
        <v>9098</v>
      </c>
      <c r="C1553" t="s">
        <v>9099</v>
      </c>
      <c r="D1553">
        <v>13</v>
      </c>
    </row>
    <row r="1554" spans="1:4">
      <c r="A1554">
        <v>90009051</v>
      </c>
      <c r="B1554" t="s">
        <v>9102</v>
      </c>
      <c r="C1554" t="s">
        <v>9103</v>
      </c>
      <c r="D1554">
        <v>12</v>
      </c>
    </row>
    <row r="1555" spans="1:4">
      <c r="A1555">
        <v>90009052</v>
      </c>
      <c r="B1555" t="s">
        <v>9102</v>
      </c>
      <c r="C1555" t="s">
        <v>9103</v>
      </c>
      <c r="D1555">
        <v>9</v>
      </c>
    </row>
    <row r="1556" spans="1:4">
      <c r="A1556">
        <v>90009053</v>
      </c>
      <c r="B1556" t="s">
        <v>9104</v>
      </c>
      <c r="C1556" t="s">
        <v>9105</v>
      </c>
      <c r="D1556">
        <v>15</v>
      </c>
    </row>
    <row r="1557" spans="1:4">
      <c r="A1557">
        <v>90009055</v>
      </c>
      <c r="B1557" t="s">
        <v>9106</v>
      </c>
      <c r="C1557" t="s">
        <v>6587</v>
      </c>
      <c r="D1557">
        <v>3</v>
      </c>
    </row>
    <row r="1558" spans="1:4">
      <c r="A1558">
        <v>90009056</v>
      </c>
      <c r="B1558" t="s">
        <v>9107</v>
      </c>
      <c r="C1558" t="s">
        <v>6587</v>
      </c>
      <c r="D1558">
        <v>10</v>
      </c>
    </row>
    <row r="1559" spans="1:4">
      <c r="A1559">
        <v>90009057</v>
      </c>
      <c r="B1559" t="s">
        <v>9108</v>
      </c>
      <c r="C1559" t="s">
        <v>9109</v>
      </c>
      <c r="D1559">
        <v>0</v>
      </c>
    </row>
    <row r="1560" spans="1:4">
      <c r="A1560">
        <v>90009058</v>
      </c>
      <c r="B1560" t="s">
        <v>9108</v>
      </c>
      <c r="C1560" t="s">
        <v>9110</v>
      </c>
      <c r="D1560">
        <v>4</v>
      </c>
    </row>
    <row r="1561" spans="1:4">
      <c r="A1561">
        <v>90009059</v>
      </c>
      <c r="B1561" t="s">
        <v>9111</v>
      </c>
      <c r="C1561" t="s">
        <v>6587</v>
      </c>
      <c r="D1561">
        <v>2</v>
      </c>
    </row>
    <row r="1562" spans="1:4">
      <c r="A1562">
        <v>90009060</v>
      </c>
      <c r="B1562" t="s">
        <v>9112</v>
      </c>
      <c r="C1562" t="s">
        <v>6587</v>
      </c>
      <c r="D1562">
        <v>2</v>
      </c>
    </row>
    <row r="1563" spans="1:4">
      <c r="A1563">
        <v>90010012</v>
      </c>
      <c r="B1563" t="s">
        <v>9113</v>
      </c>
      <c r="C1563" t="s">
        <v>9114</v>
      </c>
      <c r="D1563">
        <v>2</v>
      </c>
    </row>
    <row r="1564" spans="1:4">
      <c r="A1564">
        <v>90010017</v>
      </c>
      <c r="B1564" t="s">
        <v>9115</v>
      </c>
      <c r="C1564" t="s">
        <v>9116</v>
      </c>
      <c r="D1564">
        <v>1</v>
      </c>
    </row>
    <row r="1565" spans="1:4">
      <c r="A1565">
        <v>90010018</v>
      </c>
      <c r="B1565" t="s">
        <v>9117</v>
      </c>
      <c r="C1565" t="s">
        <v>9118</v>
      </c>
      <c r="D1565">
        <v>1</v>
      </c>
    </row>
    <row r="1566" spans="1:4">
      <c r="A1566">
        <v>90010019</v>
      </c>
      <c r="B1566" t="s">
        <v>9119</v>
      </c>
      <c r="C1566" t="s">
        <v>6587</v>
      </c>
      <c r="D1566">
        <v>2</v>
      </c>
    </row>
    <row r="1567" spans="1:4">
      <c r="A1567">
        <v>90011001</v>
      </c>
      <c r="B1567" t="s">
        <v>9120</v>
      </c>
      <c r="C1567" t="s">
        <v>9121</v>
      </c>
      <c r="D1567">
        <v>1</v>
      </c>
    </row>
    <row r="1568" spans="1:4">
      <c r="A1568">
        <v>90011003</v>
      </c>
      <c r="B1568" t="s">
        <v>9122</v>
      </c>
      <c r="C1568" t="s">
        <v>9121</v>
      </c>
      <c r="D1568">
        <v>1</v>
      </c>
    </row>
    <row r="1569" spans="1:4">
      <c r="A1569">
        <v>90011006</v>
      </c>
      <c r="B1569" t="s">
        <v>9123</v>
      </c>
      <c r="C1569" t="s">
        <v>9124</v>
      </c>
      <c r="D1569">
        <v>1</v>
      </c>
    </row>
    <row r="1570" spans="1:4">
      <c r="A1570">
        <v>90011019</v>
      </c>
      <c r="B1570" t="s">
        <v>9125</v>
      </c>
      <c r="C1570" t="s">
        <v>9126</v>
      </c>
      <c r="D1570">
        <v>0</v>
      </c>
    </row>
    <row r="1571" spans="1:4">
      <c r="A1571">
        <v>90011021</v>
      </c>
      <c r="B1571" t="s">
        <v>9127</v>
      </c>
      <c r="C1571" t="s">
        <v>9128</v>
      </c>
      <c r="D1571">
        <v>0</v>
      </c>
    </row>
    <row r="1572" spans="1:4">
      <c r="A1572">
        <v>90011022</v>
      </c>
      <c r="B1572" t="s">
        <v>9129</v>
      </c>
      <c r="C1572" t="s">
        <v>9130</v>
      </c>
      <c r="D1572">
        <v>0</v>
      </c>
    </row>
    <row r="1573" spans="1:4">
      <c r="A1573">
        <v>90011023</v>
      </c>
      <c r="B1573" t="s">
        <v>9131</v>
      </c>
      <c r="C1573" t="s">
        <v>9132</v>
      </c>
      <c r="D1573">
        <v>1</v>
      </c>
    </row>
    <row r="1574" spans="1:4">
      <c r="A1574">
        <v>90011024</v>
      </c>
      <c r="B1574" t="s">
        <v>9133</v>
      </c>
      <c r="C1574" t="s">
        <v>9134</v>
      </c>
      <c r="D1574">
        <v>3</v>
      </c>
    </row>
    <row r="1575" spans="1:4">
      <c r="A1575">
        <v>90011025</v>
      </c>
      <c r="B1575" t="s">
        <v>9135</v>
      </c>
      <c r="C1575" t="s">
        <v>9136</v>
      </c>
      <c r="D1575">
        <v>1</v>
      </c>
    </row>
    <row r="1576" spans="1:4">
      <c r="A1576">
        <v>90011026</v>
      </c>
      <c r="B1576" t="s">
        <v>9137</v>
      </c>
      <c r="C1576" t="s">
        <v>9138</v>
      </c>
      <c r="D1576">
        <v>2</v>
      </c>
    </row>
    <row r="1577" spans="1:4">
      <c r="A1577">
        <v>90011036</v>
      </c>
      <c r="B1577" t="s">
        <v>9139</v>
      </c>
      <c r="C1577" t="s">
        <v>9140</v>
      </c>
      <c r="D1577">
        <v>1</v>
      </c>
    </row>
    <row r="1578" spans="1:4">
      <c r="A1578">
        <v>90011037</v>
      </c>
      <c r="B1578" t="s">
        <v>9141</v>
      </c>
      <c r="C1578" t="s">
        <v>9142</v>
      </c>
      <c r="D1578">
        <v>0</v>
      </c>
    </row>
    <row r="1579" spans="1:4">
      <c r="A1579">
        <v>90011038</v>
      </c>
      <c r="B1579" t="s">
        <v>8542</v>
      </c>
      <c r="C1579" t="s">
        <v>6587</v>
      </c>
      <c r="D1579">
        <v>0</v>
      </c>
    </row>
    <row r="1580" spans="1:4">
      <c r="A1580">
        <v>90012006</v>
      </c>
      <c r="B1580" t="s">
        <v>9143</v>
      </c>
      <c r="C1580" t="s">
        <v>9144</v>
      </c>
      <c r="D1580">
        <v>1</v>
      </c>
    </row>
    <row r="1581" spans="1:4">
      <c r="A1581">
        <v>90012009</v>
      </c>
      <c r="B1581" t="s">
        <v>9145</v>
      </c>
      <c r="C1581" t="s">
        <v>9146</v>
      </c>
      <c r="D1581">
        <v>2</v>
      </c>
    </row>
    <row r="1582" spans="1:4">
      <c r="A1582">
        <v>90012012</v>
      </c>
      <c r="B1582" t="s">
        <v>9147</v>
      </c>
      <c r="C1582" t="s">
        <v>9148</v>
      </c>
      <c r="D1582">
        <v>0</v>
      </c>
    </row>
    <row r="1583" spans="1:4">
      <c r="A1583">
        <v>90012013</v>
      </c>
      <c r="B1583" t="s">
        <v>9149</v>
      </c>
      <c r="C1583" t="s">
        <v>9150</v>
      </c>
      <c r="D1583">
        <v>1</v>
      </c>
    </row>
    <row r="1584" spans="1:4">
      <c r="A1584">
        <v>90012015</v>
      </c>
      <c r="B1584" t="s">
        <v>9151</v>
      </c>
      <c r="C1584" t="s">
        <v>9152</v>
      </c>
      <c r="D1584">
        <v>2</v>
      </c>
    </row>
    <row r="1585" spans="1:4">
      <c r="A1585">
        <v>90012026</v>
      </c>
      <c r="B1585" t="s">
        <v>9153</v>
      </c>
      <c r="C1585" t="s">
        <v>9154</v>
      </c>
      <c r="D1585">
        <v>0</v>
      </c>
    </row>
    <row r="1586" spans="1:4">
      <c r="A1586">
        <v>90012026</v>
      </c>
      <c r="B1586" t="s">
        <v>9153</v>
      </c>
      <c r="C1586" t="s">
        <v>9154</v>
      </c>
      <c r="D1586">
        <v>2</v>
      </c>
    </row>
    <row r="1587" spans="1:4">
      <c r="A1587">
        <v>90012031</v>
      </c>
      <c r="B1587" t="s">
        <v>9155</v>
      </c>
      <c r="C1587" t="s">
        <v>9156</v>
      </c>
      <c r="D1587">
        <v>1</v>
      </c>
    </row>
    <row r="1588" spans="1:4">
      <c r="A1588">
        <v>90012032</v>
      </c>
      <c r="B1588" t="s">
        <v>9157</v>
      </c>
      <c r="C1588" t="s">
        <v>9158</v>
      </c>
      <c r="D1588">
        <v>2</v>
      </c>
    </row>
    <row r="1589" spans="1:4">
      <c r="A1589">
        <v>90012036</v>
      </c>
      <c r="B1589" t="s">
        <v>9159</v>
      </c>
      <c r="C1589" t="s">
        <v>9160</v>
      </c>
      <c r="D1589">
        <v>1</v>
      </c>
    </row>
    <row r="1590" spans="1:4">
      <c r="A1590">
        <v>90012038</v>
      </c>
      <c r="B1590" t="s">
        <v>9161</v>
      </c>
      <c r="C1590" t="s">
        <v>9162</v>
      </c>
      <c r="D1590">
        <v>2</v>
      </c>
    </row>
    <row r="1591" spans="1:4">
      <c r="A1591">
        <v>90012039</v>
      </c>
      <c r="B1591" t="s">
        <v>9163</v>
      </c>
      <c r="C1591" t="s">
        <v>9164</v>
      </c>
      <c r="D1591">
        <v>3</v>
      </c>
    </row>
    <row r="1592" spans="1:4">
      <c r="A1592">
        <v>90012042</v>
      </c>
      <c r="B1592" t="s">
        <v>9165</v>
      </c>
      <c r="C1592" t="s">
        <v>9166</v>
      </c>
      <c r="D1592">
        <v>0</v>
      </c>
    </row>
    <row r="1593" spans="1:4">
      <c r="A1593">
        <v>90012042</v>
      </c>
      <c r="B1593" t="s">
        <v>9165</v>
      </c>
      <c r="C1593" t="s">
        <v>9166</v>
      </c>
      <c r="D1593">
        <v>0</v>
      </c>
    </row>
    <row r="1594" spans="1:4">
      <c r="A1594">
        <v>90012045</v>
      </c>
      <c r="B1594" t="s">
        <v>9167</v>
      </c>
      <c r="C1594" t="s">
        <v>9168</v>
      </c>
      <c r="D1594">
        <v>1</v>
      </c>
    </row>
    <row r="1595" spans="1:4">
      <c r="A1595">
        <v>90012049</v>
      </c>
      <c r="B1595" t="s">
        <v>9169</v>
      </c>
      <c r="C1595" t="s">
        <v>9170</v>
      </c>
      <c r="D1595">
        <v>0</v>
      </c>
    </row>
    <row r="1596" spans="1:4">
      <c r="A1596">
        <v>90012055</v>
      </c>
      <c r="B1596" t="s">
        <v>9171</v>
      </c>
      <c r="C1596" t="s">
        <v>9172</v>
      </c>
      <c r="D1596">
        <v>0</v>
      </c>
    </row>
    <row r="1597" spans="1:4">
      <c r="A1597">
        <v>90012058</v>
      </c>
      <c r="B1597" t="s">
        <v>9173</v>
      </c>
      <c r="C1597" t="s">
        <v>9174</v>
      </c>
      <c r="D1597">
        <v>0</v>
      </c>
    </row>
    <row r="1598" spans="1:4">
      <c r="A1598">
        <v>90012058</v>
      </c>
      <c r="B1598" t="s">
        <v>9173</v>
      </c>
      <c r="C1598" t="s">
        <v>9174</v>
      </c>
      <c r="D1598">
        <v>1</v>
      </c>
    </row>
    <row r="1599" spans="1:4">
      <c r="A1599">
        <v>90012064</v>
      </c>
      <c r="B1599" t="s">
        <v>9175</v>
      </c>
      <c r="C1599" t="s">
        <v>9176</v>
      </c>
      <c r="D1599">
        <v>2</v>
      </c>
    </row>
    <row r="1600" spans="1:4">
      <c r="A1600">
        <v>90012076</v>
      </c>
      <c r="B1600" t="s">
        <v>9177</v>
      </c>
      <c r="C1600" t="s">
        <v>9178</v>
      </c>
      <c r="D1600">
        <v>0</v>
      </c>
    </row>
    <row r="1601" spans="1:4">
      <c r="A1601">
        <v>90012076</v>
      </c>
      <c r="B1601" t="s">
        <v>9177</v>
      </c>
      <c r="C1601" t="s">
        <v>9178</v>
      </c>
      <c r="D1601">
        <v>2</v>
      </c>
    </row>
    <row r="1602" spans="1:4">
      <c r="A1602">
        <v>90012077</v>
      </c>
      <c r="B1602" t="s">
        <v>9179</v>
      </c>
      <c r="C1602" t="s">
        <v>9180</v>
      </c>
      <c r="D1602">
        <v>0</v>
      </c>
    </row>
    <row r="1603" spans="1:4">
      <c r="A1603">
        <v>90012079</v>
      </c>
      <c r="B1603" t="s">
        <v>9181</v>
      </c>
      <c r="C1603" t="s">
        <v>9182</v>
      </c>
      <c r="D1603">
        <v>0</v>
      </c>
    </row>
    <row r="1604" spans="1:4">
      <c r="A1604">
        <v>90012079</v>
      </c>
      <c r="B1604" t="s">
        <v>9181</v>
      </c>
      <c r="C1604" t="s">
        <v>9182</v>
      </c>
      <c r="D1604">
        <v>1</v>
      </c>
    </row>
    <row r="1605" spans="1:4">
      <c r="A1605">
        <v>90012080</v>
      </c>
      <c r="B1605" t="s">
        <v>9183</v>
      </c>
      <c r="C1605" t="s">
        <v>9184</v>
      </c>
      <c r="D1605">
        <v>5</v>
      </c>
    </row>
    <row r="1606" spans="1:4">
      <c r="A1606">
        <v>90012089</v>
      </c>
      <c r="B1606" t="s">
        <v>9185</v>
      </c>
      <c r="C1606" t="s">
        <v>9186</v>
      </c>
      <c r="D1606">
        <v>0</v>
      </c>
    </row>
    <row r="1607" spans="1:4">
      <c r="A1607">
        <v>90012090</v>
      </c>
      <c r="B1607" t="s">
        <v>9187</v>
      </c>
      <c r="C1607" t="s">
        <v>9188</v>
      </c>
      <c r="D1607">
        <v>1</v>
      </c>
    </row>
    <row r="1608" spans="1:4">
      <c r="A1608">
        <v>90012091</v>
      </c>
      <c r="B1608" t="s">
        <v>9189</v>
      </c>
      <c r="C1608" t="s">
        <v>9190</v>
      </c>
      <c r="D1608">
        <v>1</v>
      </c>
    </row>
    <row r="1609" spans="1:4">
      <c r="A1609">
        <v>90012096</v>
      </c>
      <c r="B1609" t="s">
        <v>9191</v>
      </c>
      <c r="C1609" t="s">
        <v>9192</v>
      </c>
      <c r="D1609">
        <v>0</v>
      </c>
    </row>
    <row r="1610" spans="1:4">
      <c r="A1610">
        <v>90012098</v>
      </c>
      <c r="B1610" t="s">
        <v>9193</v>
      </c>
      <c r="C1610" t="s">
        <v>9194</v>
      </c>
      <c r="D1610">
        <v>2</v>
      </c>
    </row>
    <row r="1611" spans="1:4">
      <c r="A1611">
        <v>90012101</v>
      </c>
      <c r="B1611" t="s">
        <v>9195</v>
      </c>
      <c r="C1611" t="s">
        <v>9196</v>
      </c>
      <c r="D1611">
        <v>4</v>
      </c>
    </row>
    <row r="1612" spans="1:4">
      <c r="A1612">
        <v>90012103</v>
      </c>
      <c r="B1612" t="s">
        <v>9197</v>
      </c>
      <c r="C1612" t="s">
        <v>9198</v>
      </c>
      <c r="D1612">
        <v>1</v>
      </c>
    </row>
    <row r="1613" spans="1:4">
      <c r="A1613">
        <v>90012107</v>
      </c>
      <c r="B1613" t="s">
        <v>9199</v>
      </c>
      <c r="C1613" t="s">
        <v>9200</v>
      </c>
      <c r="D1613">
        <v>0</v>
      </c>
    </row>
    <row r="1614" spans="1:4">
      <c r="A1614">
        <v>90012109</v>
      </c>
      <c r="B1614" t="s">
        <v>9201</v>
      </c>
      <c r="C1614" t="s">
        <v>9202</v>
      </c>
      <c r="D1614">
        <v>4</v>
      </c>
    </row>
    <row r="1615" spans="1:4">
      <c r="A1615">
        <v>90012110</v>
      </c>
      <c r="B1615" t="s">
        <v>9203</v>
      </c>
      <c r="C1615" t="s">
        <v>9204</v>
      </c>
      <c r="D1615">
        <v>3</v>
      </c>
    </row>
    <row r="1616" spans="1:4">
      <c r="A1616">
        <v>90012112</v>
      </c>
      <c r="B1616" t="s">
        <v>9205</v>
      </c>
      <c r="C1616" t="s">
        <v>9206</v>
      </c>
      <c r="D1616">
        <v>1</v>
      </c>
    </row>
    <row r="1617" spans="1:4">
      <c r="A1617">
        <v>90012116</v>
      </c>
      <c r="B1617" t="s">
        <v>9207</v>
      </c>
      <c r="C1617" t="s">
        <v>9208</v>
      </c>
      <c r="D1617">
        <v>3</v>
      </c>
    </row>
    <row r="1618" spans="1:4">
      <c r="A1618">
        <v>90012117</v>
      </c>
      <c r="B1618" t="s">
        <v>9209</v>
      </c>
      <c r="C1618" t="s">
        <v>9210</v>
      </c>
      <c r="D1618">
        <v>1</v>
      </c>
    </row>
    <row r="1619" spans="1:4">
      <c r="A1619">
        <v>90012118</v>
      </c>
      <c r="B1619" t="s">
        <v>9211</v>
      </c>
      <c r="C1619" t="s">
        <v>9212</v>
      </c>
      <c r="D1619">
        <v>1</v>
      </c>
    </row>
    <row r="1620" spans="1:4">
      <c r="A1620">
        <v>90012119</v>
      </c>
      <c r="B1620" t="s">
        <v>9213</v>
      </c>
      <c r="C1620" t="s">
        <v>9214</v>
      </c>
      <c r="D1620">
        <v>1</v>
      </c>
    </row>
    <row r="1621" spans="1:4">
      <c r="A1621">
        <v>90012120</v>
      </c>
      <c r="B1621" t="s">
        <v>9215</v>
      </c>
      <c r="C1621" t="s">
        <v>9216</v>
      </c>
      <c r="D1621">
        <v>1</v>
      </c>
    </row>
    <row r="1622" spans="1:4">
      <c r="A1622">
        <v>90012124</v>
      </c>
      <c r="B1622" t="s">
        <v>9217</v>
      </c>
      <c r="C1622" t="s">
        <v>9218</v>
      </c>
      <c r="D1622">
        <v>3</v>
      </c>
    </row>
    <row r="1623" spans="1:4">
      <c r="A1623">
        <v>90012125</v>
      </c>
      <c r="B1623" t="s">
        <v>9219</v>
      </c>
      <c r="C1623" t="s">
        <v>4849</v>
      </c>
      <c r="D1623">
        <v>2</v>
      </c>
    </row>
    <row r="1624" spans="1:4">
      <c r="A1624">
        <v>90012126</v>
      </c>
      <c r="B1624" t="s">
        <v>9220</v>
      </c>
      <c r="C1624" t="s">
        <v>9221</v>
      </c>
      <c r="D1624">
        <v>1</v>
      </c>
    </row>
    <row r="1625" spans="1:4">
      <c r="A1625">
        <v>90012128</v>
      </c>
      <c r="B1625" t="s">
        <v>9222</v>
      </c>
      <c r="C1625" t="s">
        <v>9223</v>
      </c>
      <c r="D1625">
        <v>1</v>
      </c>
    </row>
    <row r="1626" spans="1:4">
      <c r="A1626">
        <v>90012129</v>
      </c>
      <c r="B1626" t="s">
        <v>9224</v>
      </c>
      <c r="C1626" t="s">
        <v>9225</v>
      </c>
      <c r="D1626">
        <v>1</v>
      </c>
    </row>
    <row r="1627" spans="1:4">
      <c r="A1627">
        <v>90012132</v>
      </c>
      <c r="B1627" t="s">
        <v>9226</v>
      </c>
      <c r="C1627" t="s">
        <v>9227</v>
      </c>
      <c r="D1627">
        <v>1</v>
      </c>
    </row>
    <row r="1628" spans="1:4">
      <c r="A1628">
        <v>90012133</v>
      </c>
      <c r="B1628" t="s">
        <v>9228</v>
      </c>
      <c r="C1628" t="s">
        <v>9229</v>
      </c>
      <c r="D1628">
        <v>1</v>
      </c>
    </row>
    <row r="1629" spans="1:4">
      <c r="A1629">
        <v>90012136</v>
      </c>
      <c r="B1629" t="s">
        <v>9230</v>
      </c>
      <c r="C1629" t="s">
        <v>9231</v>
      </c>
      <c r="D1629">
        <v>1</v>
      </c>
    </row>
    <row r="1630" spans="1:4">
      <c r="A1630">
        <v>90012137</v>
      </c>
      <c r="B1630" t="s">
        <v>9232</v>
      </c>
      <c r="C1630" t="s">
        <v>9233</v>
      </c>
      <c r="D1630">
        <v>1</v>
      </c>
    </row>
    <row r="1631" spans="1:4">
      <c r="A1631">
        <v>90012138</v>
      </c>
      <c r="B1631" t="s">
        <v>9234</v>
      </c>
      <c r="C1631" t="s">
        <v>9235</v>
      </c>
      <c r="D1631">
        <v>0</v>
      </c>
    </row>
    <row r="1632" spans="1:4">
      <c r="A1632">
        <v>90012140</v>
      </c>
      <c r="B1632" t="s">
        <v>9236</v>
      </c>
      <c r="C1632" t="s">
        <v>9237</v>
      </c>
      <c r="D1632">
        <v>1</v>
      </c>
    </row>
    <row r="1633" spans="1:4">
      <c r="A1633">
        <v>90012141</v>
      </c>
      <c r="B1633" t="s">
        <v>9238</v>
      </c>
      <c r="C1633" t="s">
        <v>9239</v>
      </c>
      <c r="D1633">
        <v>1</v>
      </c>
    </row>
    <row r="1634" spans="1:4">
      <c r="A1634">
        <v>90012142</v>
      </c>
      <c r="B1634" t="s">
        <v>9240</v>
      </c>
      <c r="C1634" t="s">
        <v>9241</v>
      </c>
      <c r="D1634">
        <v>2</v>
      </c>
    </row>
    <row r="1635" spans="1:4">
      <c r="A1635">
        <v>90012144</v>
      </c>
      <c r="B1635" t="s">
        <v>9242</v>
      </c>
      <c r="C1635" t="s">
        <v>9243</v>
      </c>
      <c r="D1635">
        <v>1</v>
      </c>
    </row>
    <row r="1636" spans="1:4">
      <c r="A1636">
        <v>90012145</v>
      </c>
      <c r="B1636" t="s">
        <v>9244</v>
      </c>
      <c r="C1636" t="s">
        <v>9245</v>
      </c>
      <c r="D1636">
        <v>0</v>
      </c>
    </row>
    <row r="1637" spans="1:4">
      <c r="A1637">
        <v>90012146</v>
      </c>
      <c r="B1637" t="s">
        <v>9246</v>
      </c>
      <c r="C1637" t="s">
        <v>9247</v>
      </c>
      <c r="D1637">
        <v>2</v>
      </c>
    </row>
    <row r="1638" spans="1:4">
      <c r="A1638">
        <v>90012147</v>
      </c>
      <c r="B1638" t="s">
        <v>9248</v>
      </c>
      <c r="C1638" t="s">
        <v>9249</v>
      </c>
      <c r="D1638">
        <v>2</v>
      </c>
    </row>
    <row r="1639" spans="1:4">
      <c r="A1639">
        <v>90012148</v>
      </c>
      <c r="B1639" t="s">
        <v>9250</v>
      </c>
      <c r="C1639" t="s">
        <v>9251</v>
      </c>
      <c r="D1639">
        <v>0</v>
      </c>
    </row>
    <row r="1640" spans="1:4">
      <c r="A1640">
        <v>90012149</v>
      </c>
      <c r="B1640" t="s">
        <v>9252</v>
      </c>
      <c r="C1640" t="s">
        <v>2355</v>
      </c>
      <c r="D1640">
        <v>1</v>
      </c>
    </row>
    <row r="1641" spans="1:4">
      <c r="A1641">
        <v>90012150</v>
      </c>
      <c r="B1641" t="s">
        <v>9253</v>
      </c>
      <c r="C1641" t="s">
        <v>9254</v>
      </c>
      <c r="D1641">
        <v>2</v>
      </c>
    </row>
    <row r="1642" spans="1:4">
      <c r="A1642">
        <v>90012151</v>
      </c>
      <c r="B1642" t="s">
        <v>9255</v>
      </c>
      <c r="C1642" t="s">
        <v>9256</v>
      </c>
      <c r="D1642">
        <v>0</v>
      </c>
    </row>
    <row r="1643" spans="1:4">
      <c r="A1643">
        <v>90012152</v>
      </c>
      <c r="B1643" t="s">
        <v>9257</v>
      </c>
      <c r="C1643" t="s">
        <v>6587</v>
      </c>
      <c r="D1643">
        <v>1</v>
      </c>
    </row>
    <row r="1644" spans="1:4">
      <c r="A1644">
        <v>90012153</v>
      </c>
      <c r="B1644" t="s">
        <v>9258</v>
      </c>
      <c r="C1644" t="s">
        <v>9259</v>
      </c>
      <c r="D1644">
        <v>0</v>
      </c>
    </row>
    <row r="1645" spans="1:4">
      <c r="A1645">
        <v>90012154</v>
      </c>
      <c r="B1645" t="s">
        <v>9260</v>
      </c>
      <c r="C1645" t="s">
        <v>9261</v>
      </c>
      <c r="D1645">
        <v>0</v>
      </c>
    </row>
    <row r="1646" spans="1:4">
      <c r="A1646">
        <v>90012155</v>
      </c>
      <c r="B1646" t="s">
        <v>9262</v>
      </c>
      <c r="C1646" t="s">
        <v>9263</v>
      </c>
      <c r="D1646">
        <v>0</v>
      </c>
    </row>
    <row r="1647" spans="1:4">
      <c r="A1647">
        <v>90012156</v>
      </c>
      <c r="B1647" t="s">
        <v>9264</v>
      </c>
      <c r="C1647" t="s">
        <v>9261</v>
      </c>
      <c r="D1647">
        <v>0</v>
      </c>
    </row>
    <row r="1648" spans="1:4">
      <c r="A1648">
        <v>90012157</v>
      </c>
      <c r="B1648" t="s">
        <v>9265</v>
      </c>
      <c r="C1648" t="s">
        <v>9266</v>
      </c>
      <c r="D1648">
        <v>0</v>
      </c>
    </row>
    <row r="1649" spans="1:4">
      <c r="A1649">
        <v>90012158</v>
      </c>
      <c r="B1649" t="s">
        <v>9267</v>
      </c>
      <c r="C1649" t="s">
        <v>9268</v>
      </c>
      <c r="D1649">
        <v>0</v>
      </c>
    </row>
    <row r="1650" spans="1:4">
      <c r="A1650">
        <v>90012159</v>
      </c>
      <c r="B1650" t="s">
        <v>9269</v>
      </c>
      <c r="C1650" t="s">
        <v>9270</v>
      </c>
      <c r="D1650">
        <v>2</v>
      </c>
    </row>
    <row r="1651" spans="1:4">
      <c r="A1651">
        <v>90012160</v>
      </c>
      <c r="B1651" t="s">
        <v>9271</v>
      </c>
      <c r="C1651" t="s">
        <v>9272</v>
      </c>
      <c r="D1651">
        <v>0</v>
      </c>
    </row>
    <row r="1652" spans="1:4">
      <c r="A1652">
        <v>90012161</v>
      </c>
      <c r="B1652" t="s">
        <v>9273</v>
      </c>
      <c r="C1652" t="s">
        <v>9274</v>
      </c>
      <c r="D1652">
        <v>0</v>
      </c>
    </row>
    <row r="1653" spans="1:4">
      <c r="A1653">
        <v>90012162</v>
      </c>
      <c r="B1653" t="s">
        <v>9275</v>
      </c>
      <c r="C1653" t="s">
        <v>9276</v>
      </c>
      <c r="D1653">
        <v>0</v>
      </c>
    </row>
    <row r="1654" spans="1:4">
      <c r="A1654">
        <v>90012163</v>
      </c>
      <c r="B1654" t="s">
        <v>9277</v>
      </c>
      <c r="C1654" t="s">
        <v>9278</v>
      </c>
      <c r="D1654">
        <v>0</v>
      </c>
    </row>
    <row r="1655" spans="1:4">
      <c r="A1655">
        <v>90012164</v>
      </c>
      <c r="B1655" t="s">
        <v>9279</v>
      </c>
      <c r="C1655" t="s">
        <v>9280</v>
      </c>
      <c r="D1655">
        <v>0</v>
      </c>
    </row>
    <row r="1656" spans="1:4">
      <c r="A1656">
        <v>90012165</v>
      </c>
      <c r="B1656" t="s">
        <v>9281</v>
      </c>
      <c r="C1656" t="s">
        <v>9282</v>
      </c>
      <c r="D1656">
        <v>0</v>
      </c>
    </row>
    <row r="1657" spans="1:4">
      <c r="A1657">
        <v>90012166</v>
      </c>
      <c r="B1657" t="s">
        <v>9283</v>
      </c>
      <c r="C1657" t="s">
        <v>9284</v>
      </c>
      <c r="D1657">
        <v>2</v>
      </c>
    </row>
    <row r="1658" spans="1:4">
      <c r="A1658">
        <v>90012167</v>
      </c>
      <c r="B1658" t="s">
        <v>9285</v>
      </c>
      <c r="C1658" t="s">
        <v>9286</v>
      </c>
      <c r="D1658">
        <v>1</v>
      </c>
    </row>
    <row r="1659" spans="1:4">
      <c r="A1659">
        <v>90012168</v>
      </c>
      <c r="B1659" t="s">
        <v>9287</v>
      </c>
      <c r="C1659" t="s">
        <v>9288</v>
      </c>
      <c r="D1659">
        <v>0</v>
      </c>
    </row>
    <row r="1660" spans="1:4">
      <c r="A1660">
        <v>90012169</v>
      </c>
      <c r="B1660" t="s">
        <v>9289</v>
      </c>
      <c r="C1660" t="s">
        <v>9290</v>
      </c>
      <c r="D1660">
        <v>0</v>
      </c>
    </row>
    <row r="1661" spans="1:4">
      <c r="A1661">
        <v>90012170</v>
      </c>
      <c r="B1661" t="s">
        <v>9289</v>
      </c>
      <c r="C1661" t="s">
        <v>9291</v>
      </c>
      <c r="D1661">
        <v>0</v>
      </c>
    </row>
    <row r="1662" spans="1:4">
      <c r="A1662">
        <v>90012171</v>
      </c>
      <c r="B1662" t="s">
        <v>9292</v>
      </c>
      <c r="C1662" t="s">
        <v>9293</v>
      </c>
      <c r="D1662">
        <v>0</v>
      </c>
    </row>
    <row r="1663" spans="1:4">
      <c r="A1663">
        <v>90012172</v>
      </c>
      <c r="B1663" t="s">
        <v>9294</v>
      </c>
      <c r="C1663" t="s">
        <v>9295</v>
      </c>
      <c r="D1663">
        <v>0</v>
      </c>
    </row>
    <row r="1664" spans="1:4">
      <c r="A1664">
        <v>90012173</v>
      </c>
      <c r="B1664" t="s">
        <v>9296</v>
      </c>
      <c r="C1664" t="s">
        <v>9297</v>
      </c>
      <c r="D1664">
        <v>0</v>
      </c>
    </row>
    <row r="1665" spans="1:4">
      <c r="A1665">
        <v>90012174</v>
      </c>
      <c r="B1665" t="s">
        <v>9298</v>
      </c>
      <c r="C1665" t="s">
        <v>9299</v>
      </c>
      <c r="D1665">
        <v>0</v>
      </c>
    </row>
    <row r="1666" spans="1:4">
      <c r="A1666">
        <v>90012175</v>
      </c>
      <c r="B1666" t="s">
        <v>9300</v>
      </c>
      <c r="C1666" t="s">
        <v>9301</v>
      </c>
      <c r="D1666">
        <v>0</v>
      </c>
    </row>
    <row r="1667" spans="1:4">
      <c r="A1667">
        <v>90012176</v>
      </c>
      <c r="B1667" t="s">
        <v>9302</v>
      </c>
      <c r="C1667" t="s">
        <v>9303</v>
      </c>
      <c r="D1667">
        <v>0</v>
      </c>
    </row>
    <row r="1668" spans="1:4">
      <c r="A1668">
        <v>90012177</v>
      </c>
      <c r="B1668" t="s">
        <v>9304</v>
      </c>
      <c r="C1668" t="s">
        <v>9305</v>
      </c>
      <c r="D1668">
        <v>0</v>
      </c>
    </row>
    <row r="1669" spans="1:4">
      <c r="A1669">
        <v>90012178</v>
      </c>
      <c r="B1669" t="s">
        <v>9252</v>
      </c>
      <c r="C1669" t="s">
        <v>2355</v>
      </c>
      <c r="D1669">
        <v>0</v>
      </c>
    </row>
    <row r="1670" spans="1:4">
      <c r="A1670">
        <v>90012179</v>
      </c>
      <c r="B1670" t="s">
        <v>9306</v>
      </c>
      <c r="C1670" t="s">
        <v>9307</v>
      </c>
      <c r="D1670">
        <v>2</v>
      </c>
    </row>
    <row r="1671" spans="1:4">
      <c r="A1671">
        <v>90012180</v>
      </c>
      <c r="B1671" t="s">
        <v>9306</v>
      </c>
      <c r="C1671" t="s">
        <v>9308</v>
      </c>
      <c r="D1671">
        <v>2</v>
      </c>
    </row>
    <row r="1672" spans="1:4">
      <c r="A1672">
        <v>90012181</v>
      </c>
      <c r="B1672" t="s">
        <v>9309</v>
      </c>
      <c r="C1672" t="s">
        <v>6587</v>
      </c>
      <c r="D1672">
        <v>1</v>
      </c>
    </row>
    <row r="1673" spans="1:4">
      <c r="A1673">
        <v>90012182</v>
      </c>
      <c r="B1673" t="s">
        <v>9310</v>
      </c>
      <c r="C1673" t="s">
        <v>9311</v>
      </c>
      <c r="D1673">
        <v>1</v>
      </c>
    </row>
    <row r="1674" spans="1:4">
      <c r="A1674">
        <v>90012183</v>
      </c>
      <c r="B1674" t="s">
        <v>9312</v>
      </c>
      <c r="C1674" t="s">
        <v>9313</v>
      </c>
      <c r="D1674">
        <v>1</v>
      </c>
    </row>
    <row r="1675" spans="1:4">
      <c r="A1675">
        <v>90012184</v>
      </c>
      <c r="B1675" t="s">
        <v>9314</v>
      </c>
      <c r="C1675" t="s">
        <v>9315</v>
      </c>
      <c r="D1675">
        <v>2</v>
      </c>
    </row>
    <row r="1676" spans="1:4">
      <c r="A1676">
        <v>90012185</v>
      </c>
      <c r="B1676" t="s">
        <v>9316</v>
      </c>
      <c r="C1676" t="s">
        <v>9317</v>
      </c>
      <c r="D1676">
        <v>0</v>
      </c>
    </row>
    <row r="1677" spans="1:4">
      <c r="A1677">
        <v>90012186</v>
      </c>
      <c r="B1677" t="s">
        <v>9318</v>
      </c>
      <c r="C1677" t="s">
        <v>9319</v>
      </c>
      <c r="D1677">
        <v>1</v>
      </c>
    </row>
    <row r="1678" spans="1:4">
      <c r="A1678">
        <v>90012187</v>
      </c>
      <c r="B1678" t="s">
        <v>9320</v>
      </c>
      <c r="C1678" t="s">
        <v>9321</v>
      </c>
      <c r="D1678">
        <v>1</v>
      </c>
    </row>
    <row r="1679" spans="1:4">
      <c r="A1679">
        <v>90012188</v>
      </c>
      <c r="B1679" t="s">
        <v>9322</v>
      </c>
      <c r="C1679" t="s">
        <v>6587</v>
      </c>
      <c r="D1679">
        <v>2</v>
      </c>
    </row>
    <row r="1680" spans="1:4">
      <c r="A1680">
        <v>90012190</v>
      </c>
      <c r="B1680" t="s">
        <v>9323</v>
      </c>
      <c r="C1680" t="s">
        <v>6587</v>
      </c>
      <c r="D1680">
        <v>1</v>
      </c>
    </row>
    <row r="1681" spans="1:4">
      <c r="A1681">
        <v>90012191</v>
      </c>
      <c r="B1681" t="s">
        <v>9324</v>
      </c>
      <c r="C1681" t="s">
        <v>6587</v>
      </c>
      <c r="D1681">
        <v>0</v>
      </c>
    </row>
    <row r="1682" spans="1:4">
      <c r="A1682">
        <v>90012192</v>
      </c>
      <c r="B1682" t="s">
        <v>9325</v>
      </c>
      <c r="C1682" t="s">
        <v>6587</v>
      </c>
      <c r="D1682">
        <v>0</v>
      </c>
    </row>
    <row r="1683" spans="1:4">
      <c r="A1683">
        <v>90012193</v>
      </c>
      <c r="B1683" t="s">
        <v>9326</v>
      </c>
      <c r="C1683" t="s">
        <v>9327</v>
      </c>
      <c r="D1683">
        <v>1</v>
      </c>
    </row>
    <row r="1684" spans="1:4">
      <c r="A1684">
        <v>90012194</v>
      </c>
      <c r="B1684" t="s">
        <v>9328</v>
      </c>
      <c r="C1684" t="s">
        <v>9329</v>
      </c>
      <c r="D1684">
        <v>0</v>
      </c>
    </row>
    <row r="1685" spans="1:4">
      <c r="A1685">
        <v>90012195</v>
      </c>
      <c r="B1685" t="s">
        <v>9330</v>
      </c>
      <c r="C1685" t="s">
        <v>9331</v>
      </c>
      <c r="D1685">
        <v>1</v>
      </c>
    </row>
    <row r="1686" spans="1:4">
      <c r="A1686">
        <v>90012196</v>
      </c>
      <c r="B1686" t="s">
        <v>9332</v>
      </c>
      <c r="C1686" t="s">
        <v>9333</v>
      </c>
      <c r="D1686">
        <v>1</v>
      </c>
    </row>
    <row r="1687" spans="1:4">
      <c r="A1687">
        <v>90012197</v>
      </c>
      <c r="B1687" t="s">
        <v>9334</v>
      </c>
      <c r="C1687" t="s">
        <v>9335</v>
      </c>
      <c r="D1687">
        <v>1</v>
      </c>
    </row>
    <row r="1688" spans="1:4">
      <c r="A1688">
        <v>90012198</v>
      </c>
      <c r="B1688" t="s">
        <v>9336</v>
      </c>
      <c r="C1688" t="s">
        <v>9337</v>
      </c>
      <c r="D1688">
        <v>0</v>
      </c>
    </row>
    <row r="1689" spans="1:4">
      <c r="A1689">
        <v>90012199</v>
      </c>
      <c r="B1689" t="s">
        <v>9338</v>
      </c>
      <c r="C1689" t="s">
        <v>9339</v>
      </c>
      <c r="D1689">
        <v>1</v>
      </c>
    </row>
    <row r="1690" spans="1:4">
      <c r="A1690">
        <v>90012200</v>
      </c>
      <c r="B1690" t="s">
        <v>9340</v>
      </c>
      <c r="C1690" t="s">
        <v>9341</v>
      </c>
      <c r="D1690">
        <v>1</v>
      </c>
    </row>
    <row r="1691" spans="1:4">
      <c r="A1691">
        <v>90012201</v>
      </c>
      <c r="B1691" t="s">
        <v>9342</v>
      </c>
      <c r="C1691" t="s">
        <v>9343</v>
      </c>
      <c r="D1691">
        <v>1</v>
      </c>
    </row>
    <row r="1692" spans="1:4">
      <c r="A1692">
        <v>90012202</v>
      </c>
      <c r="B1692" t="s">
        <v>9344</v>
      </c>
      <c r="C1692" t="s">
        <v>9345</v>
      </c>
      <c r="D1692">
        <v>3</v>
      </c>
    </row>
    <row r="1693" spans="1:4">
      <c r="A1693">
        <v>90012203</v>
      </c>
      <c r="B1693" t="s">
        <v>9346</v>
      </c>
      <c r="C1693" t="s">
        <v>9347</v>
      </c>
      <c r="D1693">
        <v>0</v>
      </c>
    </row>
    <row r="1694" spans="1:4">
      <c r="A1694">
        <v>90012204</v>
      </c>
      <c r="B1694" t="s">
        <v>9348</v>
      </c>
      <c r="C1694" t="s">
        <v>9349</v>
      </c>
      <c r="D1694">
        <v>0</v>
      </c>
    </row>
    <row r="1695" spans="1:4">
      <c r="A1695">
        <v>90012205</v>
      </c>
      <c r="B1695" t="s">
        <v>9350</v>
      </c>
      <c r="C1695" t="s">
        <v>9351</v>
      </c>
      <c r="D1695">
        <v>1</v>
      </c>
    </row>
    <row r="1696" spans="1:4">
      <c r="A1696">
        <v>90012206</v>
      </c>
      <c r="B1696" t="s">
        <v>9352</v>
      </c>
      <c r="C1696" t="s">
        <v>9353</v>
      </c>
      <c r="D1696">
        <v>1</v>
      </c>
    </row>
    <row r="1697" spans="1:4">
      <c r="A1697">
        <v>90012207</v>
      </c>
      <c r="B1697" t="s">
        <v>9354</v>
      </c>
      <c r="C1697" t="s">
        <v>9355</v>
      </c>
      <c r="D1697">
        <v>1</v>
      </c>
    </row>
    <row r="1698" spans="1:4">
      <c r="A1698">
        <v>90012208</v>
      </c>
      <c r="B1698" t="s">
        <v>9356</v>
      </c>
      <c r="C1698" t="s">
        <v>9357</v>
      </c>
      <c r="D1698">
        <v>1</v>
      </c>
    </row>
    <row r="1699" spans="1:4">
      <c r="A1699">
        <v>90012209</v>
      </c>
      <c r="B1699" t="s">
        <v>9358</v>
      </c>
      <c r="C1699" t="s">
        <v>9359</v>
      </c>
      <c r="D1699">
        <v>0</v>
      </c>
    </row>
    <row r="1700" spans="1:4">
      <c r="A1700">
        <v>90012210</v>
      </c>
      <c r="B1700" t="s">
        <v>9360</v>
      </c>
      <c r="C1700" t="s">
        <v>9361</v>
      </c>
      <c r="D1700">
        <v>1</v>
      </c>
    </row>
    <row r="1701" spans="1:4">
      <c r="A1701">
        <v>90012211</v>
      </c>
      <c r="B1701" t="s">
        <v>9362</v>
      </c>
      <c r="C1701" t="s">
        <v>9363</v>
      </c>
      <c r="D1701">
        <v>1</v>
      </c>
    </row>
    <row r="1702" spans="1:4">
      <c r="A1702">
        <v>90012212</v>
      </c>
      <c r="B1702" t="s">
        <v>9364</v>
      </c>
      <c r="C1702" t="s">
        <v>9365</v>
      </c>
      <c r="D1702">
        <v>1</v>
      </c>
    </row>
    <row r="1703" spans="1:4">
      <c r="A1703">
        <v>90012213</v>
      </c>
      <c r="B1703" t="s">
        <v>9360</v>
      </c>
      <c r="C1703" t="s">
        <v>9366</v>
      </c>
      <c r="D1703">
        <v>1</v>
      </c>
    </row>
    <row r="1704" spans="1:4">
      <c r="A1704">
        <v>90012214</v>
      </c>
      <c r="B1704" t="s">
        <v>9367</v>
      </c>
      <c r="C1704" t="s">
        <v>6587</v>
      </c>
      <c r="D1704">
        <v>3</v>
      </c>
    </row>
    <row r="1705" spans="1:4">
      <c r="A1705">
        <v>90012215</v>
      </c>
      <c r="B1705" t="s">
        <v>9368</v>
      </c>
      <c r="C1705" t="s">
        <v>6587</v>
      </c>
      <c r="D1705">
        <v>1</v>
      </c>
    </row>
    <row r="1706" spans="1:4">
      <c r="A1706">
        <v>90012216</v>
      </c>
      <c r="B1706" t="s">
        <v>9369</v>
      </c>
      <c r="C1706" t="s">
        <v>6587</v>
      </c>
      <c r="D1706">
        <v>0</v>
      </c>
    </row>
    <row r="1707" spans="1:4">
      <c r="A1707">
        <v>90012217</v>
      </c>
      <c r="B1707" t="s">
        <v>9370</v>
      </c>
      <c r="C1707" t="s">
        <v>6587</v>
      </c>
      <c r="D1707">
        <v>0</v>
      </c>
    </row>
    <row r="1708" spans="1:4">
      <c r="A1708">
        <v>90012218</v>
      </c>
      <c r="B1708" t="s">
        <v>9371</v>
      </c>
      <c r="C1708" t="s">
        <v>6587</v>
      </c>
      <c r="D1708">
        <v>2</v>
      </c>
    </row>
    <row r="1709" spans="1:4">
      <c r="A1709">
        <v>90012219</v>
      </c>
      <c r="B1709" t="s">
        <v>9372</v>
      </c>
      <c r="C1709" t="s">
        <v>6587</v>
      </c>
      <c r="D1709">
        <v>0</v>
      </c>
    </row>
    <row r="1710" spans="1:4">
      <c r="A1710">
        <v>90012220</v>
      </c>
      <c r="B1710" t="s">
        <v>9373</v>
      </c>
      <c r="C1710" t="s">
        <v>6587</v>
      </c>
      <c r="D1710">
        <v>1</v>
      </c>
    </row>
    <row r="1711" spans="1:4">
      <c r="A1711">
        <v>90013033</v>
      </c>
      <c r="B1711" t="s">
        <v>9374</v>
      </c>
      <c r="C1711" t="s">
        <v>9375</v>
      </c>
      <c r="D1711">
        <v>3</v>
      </c>
    </row>
    <row r="1712" spans="1:4">
      <c r="A1712">
        <v>90013034</v>
      </c>
      <c r="B1712" t="s">
        <v>9376</v>
      </c>
      <c r="C1712" t="s">
        <v>9377</v>
      </c>
      <c r="D1712">
        <v>2</v>
      </c>
    </row>
    <row r="1713" spans="1:4">
      <c r="A1713">
        <v>90013035</v>
      </c>
      <c r="B1713" t="s">
        <v>9378</v>
      </c>
      <c r="C1713" t="s">
        <v>9379</v>
      </c>
      <c r="D1713">
        <v>0</v>
      </c>
    </row>
    <row r="1714" spans="1:4">
      <c r="A1714">
        <v>90013035</v>
      </c>
      <c r="B1714" t="s">
        <v>9378</v>
      </c>
      <c r="C1714" t="s">
        <v>9379</v>
      </c>
      <c r="D1714">
        <v>2</v>
      </c>
    </row>
    <row r="1715" spans="1:4">
      <c r="A1715">
        <v>90013036</v>
      </c>
      <c r="B1715" t="s">
        <v>9380</v>
      </c>
      <c r="C1715" t="s">
        <v>9381</v>
      </c>
      <c r="D1715">
        <v>2</v>
      </c>
    </row>
    <row r="1716" spans="1:4">
      <c r="A1716">
        <v>90013040</v>
      </c>
      <c r="B1716" t="s">
        <v>9382</v>
      </c>
      <c r="C1716" t="s">
        <v>9383</v>
      </c>
      <c r="D1716">
        <v>0</v>
      </c>
    </row>
    <row r="1717" spans="1:4">
      <c r="A1717">
        <v>90013040</v>
      </c>
      <c r="B1717" t="s">
        <v>9382</v>
      </c>
      <c r="C1717" t="s">
        <v>9383</v>
      </c>
      <c r="D1717">
        <v>6</v>
      </c>
    </row>
    <row r="1718" spans="1:4">
      <c r="A1718">
        <v>90013041</v>
      </c>
      <c r="B1718" t="s">
        <v>9384</v>
      </c>
      <c r="C1718" t="s">
        <v>9385</v>
      </c>
      <c r="D1718">
        <v>0</v>
      </c>
    </row>
    <row r="1719" spans="1:4">
      <c r="A1719">
        <v>90013041</v>
      </c>
      <c r="B1719" t="s">
        <v>9384</v>
      </c>
      <c r="C1719" t="s">
        <v>9385</v>
      </c>
      <c r="D1719">
        <v>5</v>
      </c>
    </row>
    <row r="1720" spans="1:4">
      <c r="A1720">
        <v>90013042</v>
      </c>
      <c r="B1720" t="s">
        <v>9386</v>
      </c>
      <c r="C1720" t="s">
        <v>9387</v>
      </c>
      <c r="D1720">
        <v>0</v>
      </c>
    </row>
    <row r="1721" spans="1:4">
      <c r="A1721">
        <v>90013042</v>
      </c>
      <c r="B1721" t="s">
        <v>9386</v>
      </c>
      <c r="C1721" t="s">
        <v>9387</v>
      </c>
      <c r="D1721">
        <v>4</v>
      </c>
    </row>
    <row r="1722" spans="1:4">
      <c r="A1722">
        <v>90013046</v>
      </c>
      <c r="B1722" t="s">
        <v>9388</v>
      </c>
      <c r="C1722" t="s">
        <v>9389</v>
      </c>
      <c r="D1722">
        <v>0</v>
      </c>
    </row>
    <row r="1723" spans="1:4">
      <c r="A1723">
        <v>90013046</v>
      </c>
      <c r="B1723" t="s">
        <v>9388</v>
      </c>
      <c r="C1723" t="s">
        <v>9389</v>
      </c>
      <c r="D1723">
        <v>5</v>
      </c>
    </row>
    <row r="1724" spans="1:4">
      <c r="A1724">
        <v>90013047</v>
      </c>
      <c r="B1724" t="s">
        <v>9390</v>
      </c>
      <c r="C1724" t="s">
        <v>9391</v>
      </c>
      <c r="D1724">
        <v>0</v>
      </c>
    </row>
    <row r="1725" spans="1:4">
      <c r="A1725">
        <v>90013047</v>
      </c>
      <c r="B1725" t="s">
        <v>9390</v>
      </c>
      <c r="C1725" t="s">
        <v>9391</v>
      </c>
      <c r="D1725">
        <v>6</v>
      </c>
    </row>
    <row r="1726" spans="1:4">
      <c r="A1726">
        <v>90013054</v>
      </c>
      <c r="B1726" t="s">
        <v>9392</v>
      </c>
      <c r="C1726" t="s">
        <v>9393</v>
      </c>
      <c r="D1726">
        <v>0</v>
      </c>
    </row>
    <row r="1727" spans="1:4">
      <c r="A1727">
        <v>90013054</v>
      </c>
      <c r="B1727" t="s">
        <v>9392</v>
      </c>
      <c r="C1727" t="s">
        <v>9393</v>
      </c>
      <c r="D1727">
        <v>14</v>
      </c>
    </row>
    <row r="1728" spans="1:4">
      <c r="A1728">
        <v>90013055</v>
      </c>
      <c r="B1728" t="s">
        <v>9394</v>
      </c>
      <c r="C1728" t="s">
        <v>6587</v>
      </c>
      <c r="D1728">
        <v>0</v>
      </c>
    </row>
    <row r="1729" spans="1:4">
      <c r="A1729">
        <v>90013055</v>
      </c>
      <c r="B1729" t="s">
        <v>9394</v>
      </c>
      <c r="C1729" t="s">
        <v>6587</v>
      </c>
      <c r="D1729">
        <v>3</v>
      </c>
    </row>
    <row r="1730" spans="1:4">
      <c r="A1730">
        <v>90013057</v>
      </c>
      <c r="B1730" t="s">
        <v>9395</v>
      </c>
      <c r="C1730" t="s">
        <v>6587</v>
      </c>
      <c r="D1730">
        <v>0</v>
      </c>
    </row>
    <row r="1731" spans="1:4">
      <c r="A1731">
        <v>90013057</v>
      </c>
      <c r="B1731" t="s">
        <v>9395</v>
      </c>
      <c r="C1731" t="s">
        <v>6587</v>
      </c>
      <c r="D1731">
        <v>9</v>
      </c>
    </row>
    <row r="1732" spans="1:4">
      <c r="A1732">
        <v>90013058</v>
      </c>
      <c r="B1732" t="s">
        <v>9396</v>
      </c>
      <c r="C1732" t="s">
        <v>9397</v>
      </c>
      <c r="D1732">
        <v>0</v>
      </c>
    </row>
    <row r="1733" spans="1:4">
      <c r="A1733">
        <v>90013058</v>
      </c>
      <c r="B1733" t="s">
        <v>9396</v>
      </c>
      <c r="C1733" t="s">
        <v>9397</v>
      </c>
      <c r="D1733">
        <v>9</v>
      </c>
    </row>
    <row r="1734" spans="1:4">
      <c r="A1734">
        <v>90013065</v>
      </c>
      <c r="B1734" t="s">
        <v>9398</v>
      </c>
      <c r="C1734" t="s">
        <v>9397</v>
      </c>
      <c r="D1734">
        <v>10</v>
      </c>
    </row>
    <row r="1735" spans="1:4">
      <c r="A1735">
        <v>90013066</v>
      </c>
      <c r="B1735" t="s">
        <v>9374</v>
      </c>
      <c r="C1735" t="s">
        <v>9399</v>
      </c>
      <c r="D1735">
        <v>2</v>
      </c>
    </row>
    <row r="1736" spans="1:4">
      <c r="A1736">
        <v>90013069</v>
      </c>
      <c r="B1736" t="s">
        <v>9400</v>
      </c>
      <c r="C1736" t="s">
        <v>9401</v>
      </c>
      <c r="D1736">
        <v>7</v>
      </c>
    </row>
    <row r="1737" spans="1:4">
      <c r="A1737">
        <v>90013070</v>
      </c>
      <c r="B1737" t="s">
        <v>9402</v>
      </c>
      <c r="C1737" t="s">
        <v>9403</v>
      </c>
      <c r="D1737">
        <v>3</v>
      </c>
    </row>
    <row r="1738" spans="1:4">
      <c r="A1738">
        <v>90013074</v>
      </c>
      <c r="B1738" t="s">
        <v>9404</v>
      </c>
      <c r="C1738" t="s">
        <v>9405</v>
      </c>
      <c r="D1738">
        <v>0</v>
      </c>
    </row>
    <row r="1739" spans="1:4">
      <c r="A1739">
        <v>90013074</v>
      </c>
      <c r="B1739" t="s">
        <v>9404</v>
      </c>
      <c r="C1739" t="s">
        <v>9405</v>
      </c>
      <c r="D1739">
        <v>2</v>
      </c>
    </row>
    <row r="1740" spans="1:4">
      <c r="A1740">
        <v>90013078</v>
      </c>
      <c r="B1740" t="s">
        <v>9406</v>
      </c>
      <c r="C1740" t="s">
        <v>9407</v>
      </c>
      <c r="D1740">
        <v>2</v>
      </c>
    </row>
    <row r="1741" spans="1:4">
      <c r="A1741">
        <v>90013079</v>
      </c>
      <c r="B1741" t="s">
        <v>9408</v>
      </c>
      <c r="C1741" t="s">
        <v>9409</v>
      </c>
      <c r="D1741">
        <v>2</v>
      </c>
    </row>
    <row r="1742" spans="1:4">
      <c r="A1742">
        <v>90013082</v>
      </c>
      <c r="B1742" t="s">
        <v>9410</v>
      </c>
      <c r="C1742" t="s">
        <v>9411</v>
      </c>
      <c r="D1742">
        <v>1</v>
      </c>
    </row>
    <row r="1743" spans="1:4">
      <c r="A1743">
        <v>90013084</v>
      </c>
      <c r="B1743" t="s">
        <v>9412</v>
      </c>
      <c r="C1743" t="s">
        <v>9413</v>
      </c>
      <c r="D1743">
        <v>2</v>
      </c>
    </row>
    <row r="1744" spans="1:4">
      <c r="A1744">
        <v>90013085</v>
      </c>
      <c r="B1744" t="s">
        <v>9414</v>
      </c>
      <c r="C1744" t="s">
        <v>9415</v>
      </c>
      <c r="D1744">
        <v>2</v>
      </c>
    </row>
    <row r="1745" spans="1:4">
      <c r="A1745">
        <v>90013086</v>
      </c>
      <c r="B1745" t="s">
        <v>9416</v>
      </c>
      <c r="C1745" t="s">
        <v>9417</v>
      </c>
      <c r="D1745">
        <v>2</v>
      </c>
    </row>
    <row r="1746" spans="1:4">
      <c r="A1746">
        <v>90013087</v>
      </c>
      <c r="B1746" t="s">
        <v>9418</v>
      </c>
      <c r="C1746" t="s">
        <v>9419</v>
      </c>
      <c r="D1746">
        <v>2</v>
      </c>
    </row>
    <row r="1747" spans="1:4">
      <c r="A1747">
        <v>90013089</v>
      </c>
      <c r="B1747" t="s">
        <v>9420</v>
      </c>
      <c r="C1747" t="s">
        <v>9421</v>
      </c>
      <c r="D1747">
        <v>9</v>
      </c>
    </row>
    <row r="1748" spans="1:4">
      <c r="A1748">
        <v>90013105</v>
      </c>
      <c r="B1748" t="s">
        <v>9422</v>
      </c>
      <c r="C1748" t="s">
        <v>9423</v>
      </c>
      <c r="D1748">
        <v>8</v>
      </c>
    </row>
    <row r="1749" spans="1:4">
      <c r="A1749">
        <v>90013106</v>
      </c>
      <c r="B1749" t="s">
        <v>9424</v>
      </c>
      <c r="C1749" t="s">
        <v>9425</v>
      </c>
      <c r="D1749">
        <v>7</v>
      </c>
    </row>
    <row r="1750" spans="1:4">
      <c r="A1750">
        <v>90013108</v>
      </c>
      <c r="B1750" t="s">
        <v>9426</v>
      </c>
      <c r="C1750" t="s">
        <v>9427</v>
      </c>
      <c r="D1750">
        <v>1</v>
      </c>
    </row>
    <row r="1751" spans="1:4">
      <c r="A1751">
        <v>90013110</v>
      </c>
      <c r="B1751" t="s">
        <v>9428</v>
      </c>
      <c r="C1751" t="s">
        <v>9429</v>
      </c>
      <c r="D1751">
        <v>8</v>
      </c>
    </row>
    <row r="1752" spans="1:4">
      <c r="A1752">
        <v>90013111</v>
      </c>
      <c r="B1752" t="s">
        <v>9430</v>
      </c>
      <c r="C1752" t="s">
        <v>9431</v>
      </c>
      <c r="D1752">
        <v>2</v>
      </c>
    </row>
    <row r="1753" spans="1:4">
      <c r="A1753">
        <v>90013113</v>
      </c>
      <c r="B1753" t="s">
        <v>9432</v>
      </c>
      <c r="C1753" t="s">
        <v>9433</v>
      </c>
      <c r="D1753">
        <v>2</v>
      </c>
    </row>
    <row r="1754" spans="1:4">
      <c r="A1754">
        <v>90013118</v>
      </c>
      <c r="B1754" t="s">
        <v>9434</v>
      </c>
      <c r="C1754" t="s">
        <v>9435</v>
      </c>
      <c r="D1754">
        <v>2</v>
      </c>
    </row>
    <row r="1755" spans="1:4">
      <c r="A1755">
        <v>90013120</v>
      </c>
      <c r="B1755" t="s">
        <v>9436</v>
      </c>
      <c r="C1755" t="s">
        <v>9437</v>
      </c>
      <c r="D1755">
        <v>2</v>
      </c>
    </row>
    <row r="1756" spans="1:4">
      <c r="A1756">
        <v>90013122</v>
      </c>
      <c r="B1756" t="s">
        <v>9438</v>
      </c>
      <c r="C1756" t="s">
        <v>9439</v>
      </c>
      <c r="D1756">
        <v>4</v>
      </c>
    </row>
    <row r="1757" spans="1:4">
      <c r="A1757">
        <v>90013123</v>
      </c>
      <c r="B1757" t="s">
        <v>9440</v>
      </c>
      <c r="C1757" t="s">
        <v>9441</v>
      </c>
      <c r="D1757">
        <v>1</v>
      </c>
    </row>
    <row r="1758" spans="1:4">
      <c r="A1758">
        <v>90013124</v>
      </c>
      <c r="B1758" t="s">
        <v>9442</v>
      </c>
      <c r="C1758" t="s">
        <v>9443</v>
      </c>
      <c r="D1758">
        <v>2</v>
      </c>
    </row>
    <row r="1759" spans="1:4">
      <c r="A1759">
        <v>90013126</v>
      </c>
      <c r="B1759" t="s">
        <v>9444</v>
      </c>
      <c r="C1759" t="s">
        <v>9445</v>
      </c>
      <c r="D1759">
        <v>6</v>
      </c>
    </row>
    <row r="1760" spans="1:4">
      <c r="A1760">
        <v>90013127</v>
      </c>
      <c r="B1760" t="s">
        <v>9446</v>
      </c>
      <c r="C1760" t="s">
        <v>9447</v>
      </c>
      <c r="D1760">
        <v>3</v>
      </c>
    </row>
    <row r="1761" spans="1:4">
      <c r="A1761">
        <v>90013131</v>
      </c>
      <c r="B1761" t="s">
        <v>9448</v>
      </c>
      <c r="C1761" t="s">
        <v>9449</v>
      </c>
      <c r="D1761">
        <v>1</v>
      </c>
    </row>
    <row r="1762" spans="1:4">
      <c r="A1762">
        <v>90013132</v>
      </c>
      <c r="B1762" t="s">
        <v>9450</v>
      </c>
      <c r="C1762" t="s">
        <v>9451</v>
      </c>
      <c r="D1762">
        <v>1</v>
      </c>
    </row>
    <row r="1763" spans="1:4">
      <c r="A1763">
        <v>90013133</v>
      </c>
      <c r="B1763" t="s">
        <v>9452</v>
      </c>
      <c r="C1763" t="s">
        <v>9453</v>
      </c>
      <c r="D1763">
        <v>1</v>
      </c>
    </row>
    <row r="1764" spans="1:4">
      <c r="A1764">
        <v>90013134</v>
      </c>
      <c r="B1764" t="s">
        <v>9454</v>
      </c>
      <c r="C1764" t="s">
        <v>9455</v>
      </c>
      <c r="D1764">
        <v>1</v>
      </c>
    </row>
    <row r="1765" spans="1:4">
      <c r="A1765">
        <v>90013136</v>
      </c>
      <c r="B1765" t="s">
        <v>9456</v>
      </c>
      <c r="C1765" t="s">
        <v>9457</v>
      </c>
      <c r="D1765">
        <v>1</v>
      </c>
    </row>
    <row r="1766" spans="1:4">
      <c r="A1766">
        <v>90013138</v>
      </c>
      <c r="B1766" t="s">
        <v>9410</v>
      </c>
      <c r="C1766" t="s">
        <v>9458</v>
      </c>
      <c r="D1766">
        <v>1</v>
      </c>
    </row>
    <row r="1767" spans="1:4">
      <c r="A1767">
        <v>90013139</v>
      </c>
      <c r="B1767" t="s">
        <v>9459</v>
      </c>
      <c r="C1767" t="s">
        <v>9460</v>
      </c>
      <c r="D1767">
        <v>0</v>
      </c>
    </row>
    <row r="1768" spans="1:4">
      <c r="A1768">
        <v>90013139</v>
      </c>
      <c r="B1768" t="s">
        <v>9459</v>
      </c>
      <c r="C1768" t="s">
        <v>9460</v>
      </c>
      <c r="D1768">
        <v>0</v>
      </c>
    </row>
    <row r="1769" spans="1:4">
      <c r="A1769">
        <v>90013140</v>
      </c>
      <c r="B1769" t="s">
        <v>9461</v>
      </c>
      <c r="C1769" t="s">
        <v>9462</v>
      </c>
      <c r="D1769">
        <v>80</v>
      </c>
    </row>
    <row r="1770" spans="1:4">
      <c r="A1770">
        <v>90013148</v>
      </c>
      <c r="B1770" t="s">
        <v>9463</v>
      </c>
      <c r="C1770" t="s">
        <v>9464</v>
      </c>
      <c r="D1770">
        <v>1</v>
      </c>
    </row>
    <row r="1771" spans="1:4">
      <c r="A1771">
        <v>90013149</v>
      </c>
      <c r="B1771" t="s">
        <v>9465</v>
      </c>
      <c r="C1771" t="s">
        <v>9466</v>
      </c>
      <c r="D1771">
        <v>4</v>
      </c>
    </row>
    <row r="1772" spans="1:4">
      <c r="A1772">
        <v>90013150</v>
      </c>
      <c r="B1772" t="s">
        <v>9467</v>
      </c>
      <c r="C1772" t="s">
        <v>9468</v>
      </c>
      <c r="D1772">
        <v>8</v>
      </c>
    </row>
    <row r="1773" spans="1:4">
      <c r="A1773">
        <v>90013151</v>
      </c>
      <c r="B1773" t="s">
        <v>9469</v>
      </c>
      <c r="C1773" t="s">
        <v>9470</v>
      </c>
      <c r="D1773">
        <v>0</v>
      </c>
    </row>
    <row r="1774" spans="1:4">
      <c r="A1774">
        <v>90013152</v>
      </c>
      <c r="B1774" t="s">
        <v>9471</v>
      </c>
      <c r="C1774" t="s">
        <v>9472</v>
      </c>
      <c r="D1774">
        <v>0</v>
      </c>
    </row>
    <row r="1775" spans="1:4">
      <c r="A1775">
        <v>90013153</v>
      </c>
      <c r="B1775" t="s">
        <v>9473</v>
      </c>
      <c r="C1775" t="s">
        <v>9474</v>
      </c>
      <c r="D1775">
        <v>0</v>
      </c>
    </row>
    <row r="1776" spans="1:4">
      <c r="A1776">
        <v>90013154</v>
      </c>
      <c r="B1776" t="s">
        <v>9475</v>
      </c>
      <c r="C1776" t="s">
        <v>9476</v>
      </c>
      <c r="D1776">
        <v>3</v>
      </c>
    </row>
    <row r="1777" spans="1:4">
      <c r="A1777">
        <v>90013155</v>
      </c>
      <c r="B1777" t="s">
        <v>9477</v>
      </c>
      <c r="C1777" t="s">
        <v>9478</v>
      </c>
      <c r="D1777">
        <v>0</v>
      </c>
    </row>
    <row r="1778" spans="1:4">
      <c r="A1778">
        <v>90013156</v>
      </c>
      <c r="B1778" t="s">
        <v>9479</v>
      </c>
      <c r="C1778" t="s">
        <v>6587</v>
      </c>
      <c r="D1778">
        <v>5</v>
      </c>
    </row>
    <row r="1779" spans="1:4">
      <c r="A1779">
        <v>90013157</v>
      </c>
      <c r="B1779" t="s">
        <v>9480</v>
      </c>
      <c r="C1779" t="s">
        <v>6587</v>
      </c>
      <c r="D1779">
        <v>9</v>
      </c>
    </row>
    <row r="1780" spans="1:4">
      <c r="A1780">
        <v>90013159</v>
      </c>
      <c r="B1780" t="s">
        <v>9481</v>
      </c>
      <c r="C1780" t="s">
        <v>9482</v>
      </c>
      <c r="D1780">
        <v>13</v>
      </c>
    </row>
    <row r="1781" spans="1:4">
      <c r="A1781">
        <v>90013160</v>
      </c>
      <c r="B1781" t="s">
        <v>9481</v>
      </c>
      <c r="C1781" t="s">
        <v>9483</v>
      </c>
      <c r="D1781">
        <v>3</v>
      </c>
    </row>
    <row r="1782" spans="1:4">
      <c r="A1782">
        <v>90013161</v>
      </c>
      <c r="B1782" t="s">
        <v>9481</v>
      </c>
      <c r="C1782" t="s">
        <v>9484</v>
      </c>
      <c r="D1782">
        <v>2</v>
      </c>
    </row>
    <row r="1783" spans="1:4">
      <c r="A1783">
        <v>90013162</v>
      </c>
      <c r="B1783" t="s">
        <v>9485</v>
      </c>
      <c r="C1783" t="s">
        <v>9486</v>
      </c>
      <c r="D1783">
        <v>5</v>
      </c>
    </row>
    <row r="1784" spans="1:4">
      <c r="A1784">
        <v>90013164</v>
      </c>
      <c r="B1784" t="s">
        <v>9487</v>
      </c>
      <c r="C1784" t="s">
        <v>9488</v>
      </c>
      <c r="D1784">
        <v>3</v>
      </c>
    </row>
    <row r="1785" spans="1:4">
      <c r="A1785">
        <v>90013165</v>
      </c>
      <c r="B1785" t="s">
        <v>9489</v>
      </c>
      <c r="C1785" t="s">
        <v>9490</v>
      </c>
      <c r="D1785">
        <v>9</v>
      </c>
    </row>
    <row r="1786" spans="1:4">
      <c r="A1786">
        <v>90013167</v>
      </c>
      <c r="B1786" t="s">
        <v>9491</v>
      </c>
      <c r="C1786" t="s">
        <v>9492</v>
      </c>
      <c r="D1786">
        <v>1</v>
      </c>
    </row>
    <row r="1787" spans="1:4">
      <c r="A1787">
        <v>90013168</v>
      </c>
      <c r="B1787" t="s">
        <v>9374</v>
      </c>
      <c r="C1787" t="s">
        <v>9493</v>
      </c>
      <c r="D1787">
        <v>0</v>
      </c>
    </row>
    <row r="1788" spans="1:4">
      <c r="A1788">
        <v>90013169</v>
      </c>
      <c r="B1788" t="s">
        <v>9494</v>
      </c>
      <c r="C1788" t="s">
        <v>9495</v>
      </c>
      <c r="D1788">
        <v>10</v>
      </c>
    </row>
    <row r="1789" spans="1:4">
      <c r="A1789">
        <v>90013170</v>
      </c>
      <c r="B1789" t="s">
        <v>9496</v>
      </c>
      <c r="C1789" t="s">
        <v>6587</v>
      </c>
      <c r="D1789">
        <v>84</v>
      </c>
    </row>
    <row r="1790" spans="1:4">
      <c r="A1790">
        <v>90013172</v>
      </c>
      <c r="B1790" t="s">
        <v>9497</v>
      </c>
      <c r="C1790" t="s">
        <v>9498</v>
      </c>
      <c r="D1790">
        <v>5</v>
      </c>
    </row>
    <row r="1791" spans="1:4">
      <c r="A1791">
        <v>90013173</v>
      </c>
      <c r="B1791" t="s">
        <v>9497</v>
      </c>
      <c r="C1791" t="s">
        <v>9499</v>
      </c>
      <c r="D1791">
        <v>2</v>
      </c>
    </row>
    <row r="1792" spans="1:4">
      <c r="A1792">
        <v>90013174</v>
      </c>
      <c r="B1792" t="s">
        <v>9500</v>
      </c>
      <c r="C1792" t="s">
        <v>9501</v>
      </c>
      <c r="D1792">
        <v>3</v>
      </c>
    </row>
    <row r="1793" spans="1:4">
      <c r="A1793">
        <v>90013175</v>
      </c>
      <c r="B1793" t="s">
        <v>9502</v>
      </c>
      <c r="C1793" t="s">
        <v>9503</v>
      </c>
      <c r="D1793">
        <v>6</v>
      </c>
    </row>
    <row r="1794" spans="1:4">
      <c r="A1794">
        <v>90013177</v>
      </c>
      <c r="B1794" t="s">
        <v>9504</v>
      </c>
      <c r="C1794" t="s">
        <v>9505</v>
      </c>
      <c r="D1794">
        <v>0</v>
      </c>
    </row>
    <row r="1795" spans="1:4">
      <c r="A1795">
        <v>90013177</v>
      </c>
      <c r="B1795" t="s">
        <v>9504</v>
      </c>
      <c r="C1795" t="s">
        <v>9505</v>
      </c>
      <c r="D1795">
        <v>0</v>
      </c>
    </row>
    <row r="1796" spans="1:4">
      <c r="A1796">
        <v>90013178</v>
      </c>
      <c r="B1796" t="s">
        <v>9506</v>
      </c>
      <c r="C1796" t="s">
        <v>9507</v>
      </c>
      <c r="D1796">
        <v>6</v>
      </c>
    </row>
    <row r="1797" spans="1:4">
      <c r="A1797">
        <v>90013179</v>
      </c>
      <c r="B1797" t="s">
        <v>9508</v>
      </c>
      <c r="C1797" t="s">
        <v>9509</v>
      </c>
      <c r="D1797">
        <v>6</v>
      </c>
    </row>
    <row r="1798" spans="1:4">
      <c r="A1798">
        <v>90013211</v>
      </c>
      <c r="B1798" t="s">
        <v>9510</v>
      </c>
      <c r="C1798" t="s">
        <v>9511</v>
      </c>
      <c r="D1798">
        <v>0</v>
      </c>
    </row>
    <row r="1799" spans="1:4">
      <c r="A1799">
        <v>90013212</v>
      </c>
      <c r="B1799" t="s">
        <v>9512</v>
      </c>
      <c r="C1799" t="s">
        <v>9513</v>
      </c>
      <c r="D1799">
        <v>0</v>
      </c>
    </row>
    <row r="1800" spans="1:4">
      <c r="A1800">
        <v>90013213</v>
      </c>
      <c r="B1800" t="s">
        <v>9514</v>
      </c>
      <c r="C1800" t="s">
        <v>9515</v>
      </c>
      <c r="D1800">
        <v>4</v>
      </c>
    </row>
    <row r="1801" spans="1:4">
      <c r="A1801">
        <v>90013214</v>
      </c>
      <c r="B1801" t="s">
        <v>9514</v>
      </c>
      <c r="C1801" t="s">
        <v>9516</v>
      </c>
      <c r="D1801">
        <v>0</v>
      </c>
    </row>
    <row r="1802" spans="1:4">
      <c r="A1802">
        <v>90013215</v>
      </c>
      <c r="B1802" t="s">
        <v>9517</v>
      </c>
      <c r="C1802" t="s">
        <v>9518</v>
      </c>
      <c r="D1802">
        <v>3</v>
      </c>
    </row>
    <row r="1803" spans="1:4">
      <c r="A1803">
        <v>90013216</v>
      </c>
      <c r="B1803" t="s">
        <v>9519</v>
      </c>
      <c r="C1803" t="s">
        <v>9520</v>
      </c>
      <c r="D1803">
        <v>4</v>
      </c>
    </row>
    <row r="1804" spans="1:4">
      <c r="A1804">
        <v>90013217</v>
      </c>
      <c r="B1804" t="s">
        <v>9521</v>
      </c>
      <c r="C1804" t="s">
        <v>9522</v>
      </c>
      <c r="D1804">
        <v>0</v>
      </c>
    </row>
    <row r="1805" spans="1:4">
      <c r="A1805">
        <v>90013218</v>
      </c>
      <c r="B1805" t="s">
        <v>9521</v>
      </c>
      <c r="C1805" t="s">
        <v>9523</v>
      </c>
      <c r="D1805">
        <v>2</v>
      </c>
    </row>
    <row r="1806" spans="1:4">
      <c r="A1806">
        <v>90013219</v>
      </c>
      <c r="B1806" t="s">
        <v>9524</v>
      </c>
      <c r="C1806" t="s">
        <v>9525</v>
      </c>
      <c r="D1806">
        <v>6</v>
      </c>
    </row>
    <row r="1807" spans="1:4">
      <c r="A1807">
        <v>90013220</v>
      </c>
      <c r="B1807" t="s">
        <v>9524</v>
      </c>
      <c r="C1807" t="s">
        <v>9526</v>
      </c>
      <c r="D1807">
        <v>8</v>
      </c>
    </row>
    <row r="1808" spans="1:4">
      <c r="A1808">
        <v>90013221</v>
      </c>
      <c r="B1808" t="s">
        <v>9527</v>
      </c>
      <c r="C1808" t="s">
        <v>9528</v>
      </c>
      <c r="D1808">
        <v>4</v>
      </c>
    </row>
    <row r="1809" spans="1:4">
      <c r="A1809">
        <v>90013222</v>
      </c>
      <c r="B1809" t="s">
        <v>9529</v>
      </c>
      <c r="C1809" t="s">
        <v>9530</v>
      </c>
      <c r="D1809">
        <v>3</v>
      </c>
    </row>
    <row r="1810" spans="1:4">
      <c r="A1810">
        <v>90013223</v>
      </c>
      <c r="B1810" t="s">
        <v>9531</v>
      </c>
      <c r="C1810" t="s">
        <v>9532</v>
      </c>
      <c r="D1810">
        <v>2</v>
      </c>
    </row>
    <row r="1811" spans="1:4">
      <c r="A1811">
        <v>90013230</v>
      </c>
      <c r="B1811" t="s">
        <v>9533</v>
      </c>
      <c r="C1811" t="s">
        <v>9534</v>
      </c>
      <c r="D1811">
        <v>2</v>
      </c>
    </row>
    <row r="1812" spans="1:4">
      <c r="A1812">
        <v>90013231</v>
      </c>
      <c r="B1812" t="s">
        <v>9533</v>
      </c>
      <c r="C1812" t="s">
        <v>9535</v>
      </c>
      <c r="D1812">
        <v>10</v>
      </c>
    </row>
    <row r="1813" spans="1:4">
      <c r="A1813">
        <v>90013232</v>
      </c>
      <c r="B1813" t="s">
        <v>9536</v>
      </c>
      <c r="C1813" t="s">
        <v>9537</v>
      </c>
      <c r="D1813">
        <v>1</v>
      </c>
    </row>
    <row r="1814" spans="1:4">
      <c r="A1814">
        <v>90013233</v>
      </c>
      <c r="B1814" t="s">
        <v>9538</v>
      </c>
      <c r="C1814" t="s">
        <v>9539</v>
      </c>
      <c r="D1814">
        <v>0</v>
      </c>
    </row>
    <row r="1815" spans="1:4">
      <c r="A1815">
        <v>90013234</v>
      </c>
      <c r="B1815" t="s">
        <v>9540</v>
      </c>
      <c r="C1815" t="s">
        <v>9541</v>
      </c>
      <c r="D1815">
        <v>3</v>
      </c>
    </row>
    <row r="1816" spans="1:4">
      <c r="A1816">
        <v>90013235</v>
      </c>
      <c r="B1816" t="s">
        <v>9542</v>
      </c>
      <c r="C1816" t="s">
        <v>9543</v>
      </c>
      <c r="D1816">
        <v>5</v>
      </c>
    </row>
    <row r="1817" spans="1:4">
      <c r="A1817">
        <v>90013236</v>
      </c>
      <c r="B1817" t="s">
        <v>9544</v>
      </c>
      <c r="C1817" t="s">
        <v>9545</v>
      </c>
      <c r="D1817">
        <v>0</v>
      </c>
    </row>
    <row r="1818" spans="1:4">
      <c r="A1818">
        <v>90013237</v>
      </c>
      <c r="B1818" t="s">
        <v>9540</v>
      </c>
      <c r="C1818" t="s">
        <v>9546</v>
      </c>
      <c r="D1818">
        <v>6</v>
      </c>
    </row>
    <row r="1819" spans="1:4">
      <c r="A1819">
        <v>90013238</v>
      </c>
      <c r="B1819" t="s">
        <v>9547</v>
      </c>
      <c r="C1819" t="s">
        <v>9548</v>
      </c>
      <c r="D1819">
        <v>7</v>
      </c>
    </row>
    <row r="1820" spans="1:4">
      <c r="A1820">
        <v>90013239</v>
      </c>
      <c r="B1820" t="s">
        <v>9549</v>
      </c>
      <c r="C1820" t="s">
        <v>9550</v>
      </c>
      <c r="D1820">
        <v>1</v>
      </c>
    </row>
    <row r="1821" spans="1:4">
      <c r="A1821">
        <v>90013240</v>
      </c>
      <c r="B1821" t="s">
        <v>9551</v>
      </c>
      <c r="C1821" t="s">
        <v>9552</v>
      </c>
      <c r="D1821">
        <v>2</v>
      </c>
    </row>
    <row r="1822" spans="1:4">
      <c r="A1822">
        <v>90013241</v>
      </c>
      <c r="B1822" t="s">
        <v>9553</v>
      </c>
      <c r="C1822" t="s">
        <v>9554</v>
      </c>
      <c r="D1822">
        <v>1</v>
      </c>
    </row>
    <row r="1823" spans="1:4">
      <c r="A1823">
        <v>90013242</v>
      </c>
      <c r="B1823" t="s">
        <v>9555</v>
      </c>
      <c r="C1823" t="s">
        <v>9556</v>
      </c>
      <c r="D1823">
        <v>1</v>
      </c>
    </row>
    <row r="1824" spans="1:4">
      <c r="A1824">
        <v>90013243</v>
      </c>
      <c r="B1824" t="s">
        <v>9557</v>
      </c>
      <c r="C1824" t="s">
        <v>9558</v>
      </c>
      <c r="D1824">
        <v>1</v>
      </c>
    </row>
    <row r="1825" spans="1:4">
      <c r="A1825">
        <v>90013244</v>
      </c>
      <c r="B1825" t="s">
        <v>9559</v>
      </c>
      <c r="C1825" t="s">
        <v>9560</v>
      </c>
      <c r="D1825">
        <v>1</v>
      </c>
    </row>
    <row r="1826" spans="1:4">
      <c r="A1826">
        <v>90013245</v>
      </c>
      <c r="B1826" t="s">
        <v>9561</v>
      </c>
      <c r="C1826" t="s">
        <v>6587</v>
      </c>
      <c r="D1826">
        <v>1</v>
      </c>
    </row>
    <row r="1827" spans="1:4">
      <c r="A1827">
        <v>90013246</v>
      </c>
      <c r="B1827" t="s">
        <v>9562</v>
      </c>
      <c r="C1827" t="s">
        <v>6587</v>
      </c>
      <c r="D1827">
        <v>4</v>
      </c>
    </row>
    <row r="1828" spans="1:4">
      <c r="A1828">
        <v>90013247</v>
      </c>
      <c r="B1828" t="s">
        <v>9563</v>
      </c>
      <c r="C1828" t="s">
        <v>6587</v>
      </c>
      <c r="D1828">
        <v>0</v>
      </c>
    </row>
    <row r="1829" spans="1:4">
      <c r="A1829">
        <v>90013248</v>
      </c>
      <c r="B1829" t="s">
        <v>9563</v>
      </c>
      <c r="C1829" t="s">
        <v>6587</v>
      </c>
      <c r="D1829">
        <v>0</v>
      </c>
    </row>
    <row r="1830" spans="1:4">
      <c r="A1830">
        <v>90013249</v>
      </c>
      <c r="B1830" t="s">
        <v>9564</v>
      </c>
      <c r="C1830" t="s">
        <v>6587</v>
      </c>
      <c r="D1830">
        <v>0</v>
      </c>
    </row>
    <row r="1831" spans="1:4">
      <c r="A1831">
        <v>90013250</v>
      </c>
      <c r="B1831" t="s">
        <v>9564</v>
      </c>
      <c r="C1831" t="s">
        <v>6587</v>
      </c>
      <c r="D1831">
        <v>0</v>
      </c>
    </row>
    <row r="1832" spans="1:4">
      <c r="A1832">
        <v>90013251</v>
      </c>
      <c r="B1832" t="s">
        <v>9564</v>
      </c>
      <c r="C1832" t="s">
        <v>6587</v>
      </c>
      <c r="D1832">
        <v>0</v>
      </c>
    </row>
    <row r="1833" spans="1:4">
      <c r="A1833">
        <v>90013252</v>
      </c>
      <c r="B1833" t="s">
        <v>9565</v>
      </c>
      <c r="C1833" t="s">
        <v>6587</v>
      </c>
      <c r="D1833">
        <v>4</v>
      </c>
    </row>
    <row r="1834" spans="1:4">
      <c r="A1834">
        <v>90013253</v>
      </c>
      <c r="B1834" t="s">
        <v>9566</v>
      </c>
      <c r="C1834" t="s">
        <v>6587</v>
      </c>
      <c r="D1834">
        <v>2</v>
      </c>
    </row>
    <row r="1835" spans="1:4">
      <c r="A1835">
        <v>90014006</v>
      </c>
      <c r="B1835" t="s">
        <v>9567</v>
      </c>
      <c r="C1835" t="s">
        <v>9568</v>
      </c>
      <c r="D1835">
        <v>1</v>
      </c>
    </row>
    <row r="1836" spans="1:4">
      <c r="A1836">
        <v>90014018</v>
      </c>
      <c r="B1836" t="s">
        <v>9569</v>
      </c>
      <c r="C1836" t="s">
        <v>9570</v>
      </c>
      <c r="D1836">
        <v>0</v>
      </c>
    </row>
    <row r="1837" spans="1:4">
      <c r="A1837">
        <v>90014022</v>
      </c>
      <c r="B1837" t="s">
        <v>9571</v>
      </c>
      <c r="C1837" t="s">
        <v>9572</v>
      </c>
      <c r="D1837">
        <v>2</v>
      </c>
    </row>
    <row r="1838" spans="1:4">
      <c r="A1838">
        <v>90014037</v>
      </c>
      <c r="B1838" t="s">
        <v>9573</v>
      </c>
      <c r="C1838" t="s">
        <v>9574</v>
      </c>
      <c r="D1838">
        <v>19</v>
      </c>
    </row>
    <row r="1839" spans="1:4">
      <c r="A1839">
        <v>90014050</v>
      </c>
      <c r="B1839" t="s">
        <v>9575</v>
      </c>
      <c r="C1839" t="s">
        <v>6587</v>
      </c>
      <c r="D1839">
        <v>1</v>
      </c>
    </row>
    <row r="1840" spans="1:4">
      <c r="A1840">
        <v>90014051</v>
      </c>
      <c r="B1840" t="s">
        <v>9576</v>
      </c>
      <c r="C1840" t="s">
        <v>9577</v>
      </c>
      <c r="D1840">
        <v>0</v>
      </c>
    </row>
    <row r="1841" spans="1:4">
      <c r="A1841">
        <v>90014053</v>
      </c>
      <c r="B1841" t="s">
        <v>9578</v>
      </c>
      <c r="C1841" t="s">
        <v>9579</v>
      </c>
      <c r="D1841">
        <v>18</v>
      </c>
    </row>
    <row r="1842" spans="1:4">
      <c r="A1842">
        <v>90014054</v>
      </c>
      <c r="B1842" t="s">
        <v>9580</v>
      </c>
      <c r="C1842" t="s">
        <v>9581</v>
      </c>
      <c r="D1842">
        <v>12</v>
      </c>
    </row>
    <row r="1843" spans="1:4">
      <c r="A1843">
        <v>90014055</v>
      </c>
      <c r="B1843" t="s">
        <v>9582</v>
      </c>
      <c r="C1843" t="s">
        <v>9583</v>
      </c>
      <c r="D1843">
        <v>3</v>
      </c>
    </row>
    <row r="1844" spans="1:4">
      <c r="A1844">
        <v>90014056</v>
      </c>
      <c r="B1844" t="s">
        <v>9576</v>
      </c>
      <c r="C1844" t="s">
        <v>9584</v>
      </c>
      <c r="D1844">
        <v>0</v>
      </c>
    </row>
    <row r="1845" spans="1:4">
      <c r="A1845">
        <v>90014057</v>
      </c>
      <c r="B1845" t="s">
        <v>9585</v>
      </c>
      <c r="C1845" t="s">
        <v>9581</v>
      </c>
      <c r="D1845">
        <v>0</v>
      </c>
    </row>
    <row r="1846" spans="1:4">
      <c r="A1846">
        <v>90014058</v>
      </c>
      <c r="B1846" t="s">
        <v>9576</v>
      </c>
      <c r="C1846" t="s">
        <v>9586</v>
      </c>
      <c r="D1846">
        <v>13</v>
      </c>
    </row>
    <row r="1847" spans="1:4">
      <c r="A1847">
        <v>90014060</v>
      </c>
      <c r="B1847" t="s">
        <v>9587</v>
      </c>
      <c r="C1847" t="s">
        <v>9588</v>
      </c>
      <c r="D1847">
        <v>0</v>
      </c>
    </row>
    <row r="1848" spans="1:4">
      <c r="A1848">
        <v>90014064</v>
      </c>
      <c r="B1848" t="s">
        <v>9589</v>
      </c>
      <c r="C1848" t="s">
        <v>9590</v>
      </c>
      <c r="D1848">
        <v>1</v>
      </c>
    </row>
    <row r="1849" spans="1:4">
      <c r="A1849">
        <v>90014065</v>
      </c>
      <c r="B1849" t="s">
        <v>9591</v>
      </c>
      <c r="C1849" t="s">
        <v>9592</v>
      </c>
      <c r="D1849">
        <v>0</v>
      </c>
    </row>
    <row r="1850" spans="1:4">
      <c r="A1850">
        <v>90014066</v>
      </c>
      <c r="B1850" t="s">
        <v>9593</v>
      </c>
      <c r="C1850" t="s">
        <v>9594</v>
      </c>
      <c r="D1850">
        <v>0</v>
      </c>
    </row>
    <row r="1851" spans="1:4">
      <c r="A1851">
        <v>90014068</v>
      </c>
      <c r="B1851" t="s">
        <v>9595</v>
      </c>
      <c r="C1851" t="s">
        <v>9596</v>
      </c>
      <c r="D1851">
        <v>9</v>
      </c>
    </row>
    <row r="1852" spans="1:4">
      <c r="A1852">
        <v>90014069</v>
      </c>
      <c r="B1852" t="s">
        <v>9597</v>
      </c>
      <c r="C1852" t="s">
        <v>9598</v>
      </c>
      <c r="D1852">
        <v>6</v>
      </c>
    </row>
    <row r="1853" spans="1:4">
      <c r="A1853">
        <v>90014070</v>
      </c>
      <c r="B1853" t="s">
        <v>9599</v>
      </c>
      <c r="C1853" t="s">
        <v>9600</v>
      </c>
      <c r="D1853">
        <v>4</v>
      </c>
    </row>
    <row r="1854" spans="1:4">
      <c r="A1854">
        <v>90014072</v>
      </c>
      <c r="B1854" t="s">
        <v>9601</v>
      </c>
      <c r="C1854" t="s">
        <v>9602</v>
      </c>
      <c r="D1854">
        <v>10</v>
      </c>
    </row>
    <row r="1855" spans="1:4">
      <c r="A1855">
        <v>90014073</v>
      </c>
      <c r="B1855" t="s">
        <v>9601</v>
      </c>
      <c r="C1855" t="s">
        <v>9603</v>
      </c>
      <c r="D1855">
        <v>7</v>
      </c>
    </row>
    <row r="1856" spans="1:4">
      <c r="A1856">
        <v>90014074</v>
      </c>
      <c r="B1856" t="s">
        <v>9601</v>
      </c>
      <c r="C1856" t="s">
        <v>9604</v>
      </c>
      <c r="D1856">
        <v>8</v>
      </c>
    </row>
    <row r="1857" spans="1:4">
      <c r="A1857">
        <v>90014079</v>
      </c>
      <c r="B1857" t="s">
        <v>9605</v>
      </c>
      <c r="C1857" t="s">
        <v>9606</v>
      </c>
      <c r="D1857">
        <v>1</v>
      </c>
    </row>
    <row r="1858" spans="1:4">
      <c r="A1858">
        <v>90014083</v>
      </c>
      <c r="B1858" t="s">
        <v>9607</v>
      </c>
      <c r="C1858" t="s">
        <v>9608</v>
      </c>
      <c r="D1858">
        <v>9</v>
      </c>
    </row>
    <row r="1859" spans="1:4">
      <c r="A1859">
        <v>90014084</v>
      </c>
      <c r="B1859" t="s">
        <v>9609</v>
      </c>
      <c r="C1859" t="s">
        <v>9610</v>
      </c>
      <c r="D1859">
        <v>2</v>
      </c>
    </row>
    <row r="1860" spans="1:4">
      <c r="A1860">
        <v>90014085</v>
      </c>
      <c r="B1860" t="s">
        <v>9611</v>
      </c>
      <c r="C1860" t="s">
        <v>9612</v>
      </c>
      <c r="D1860">
        <v>3</v>
      </c>
    </row>
    <row r="1861" spans="1:4">
      <c r="A1861">
        <v>90014086</v>
      </c>
      <c r="B1861" t="s">
        <v>9613</v>
      </c>
      <c r="C1861" t="s">
        <v>9610</v>
      </c>
      <c r="D1861">
        <v>3</v>
      </c>
    </row>
    <row r="1862" spans="1:4">
      <c r="A1862">
        <v>90014087</v>
      </c>
      <c r="B1862" t="s">
        <v>9614</v>
      </c>
      <c r="C1862" t="s">
        <v>9615</v>
      </c>
      <c r="D1862">
        <v>9</v>
      </c>
    </row>
    <row r="1863" spans="1:4">
      <c r="A1863">
        <v>90014088</v>
      </c>
      <c r="B1863" t="s">
        <v>9616</v>
      </c>
      <c r="C1863" t="s">
        <v>9617</v>
      </c>
      <c r="D1863">
        <v>1</v>
      </c>
    </row>
    <row r="1864" spans="1:4">
      <c r="A1864">
        <v>90014090</v>
      </c>
      <c r="B1864" t="s">
        <v>9618</v>
      </c>
      <c r="C1864" t="s">
        <v>9619</v>
      </c>
      <c r="D1864">
        <v>8</v>
      </c>
    </row>
    <row r="1865" spans="1:4">
      <c r="A1865">
        <v>90014091</v>
      </c>
      <c r="B1865" t="s">
        <v>9620</v>
      </c>
      <c r="C1865" t="s">
        <v>9621</v>
      </c>
      <c r="D1865">
        <v>1</v>
      </c>
    </row>
    <row r="1866" spans="1:4">
      <c r="A1866">
        <v>90014093</v>
      </c>
      <c r="B1866" t="s">
        <v>9622</v>
      </c>
      <c r="C1866" t="s">
        <v>910</v>
      </c>
      <c r="D1866">
        <v>1</v>
      </c>
    </row>
    <row r="1867" spans="1:4">
      <c r="A1867">
        <v>90014094</v>
      </c>
      <c r="B1867" t="s">
        <v>9623</v>
      </c>
      <c r="C1867" t="s">
        <v>9624</v>
      </c>
      <c r="D1867">
        <v>1</v>
      </c>
    </row>
    <row r="1868" spans="1:4">
      <c r="A1868">
        <v>90014095</v>
      </c>
      <c r="B1868" t="s">
        <v>9625</v>
      </c>
      <c r="C1868" t="s">
        <v>6587</v>
      </c>
      <c r="D1868">
        <v>1</v>
      </c>
    </row>
    <row r="1869" spans="1:4">
      <c r="A1869">
        <v>90014096</v>
      </c>
      <c r="B1869" t="s">
        <v>9626</v>
      </c>
      <c r="C1869" t="s">
        <v>9627</v>
      </c>
      <c r="D1869">
        <v>2</v>
      </c>
    </row>
    <row r="1870" spans="1:4">
      <c r="A1870">
        <v>90014104</v>
      </c>
      <c r="B1870" t="s">
        <v>9628</v>
      </c>
      <c r="C1870" t="s">
        <v>9629</v>
      </c>
      <c r="D1870">
        <v>6</v>
      </c>
    </row>
    <row r="1871" spans="1:4">
      <c r="A1871">
        <v>90014105</v>
      </c>
      <c r="B1871" t="s">
        <v>9630</v>
      </c>
      <c r="C1871" t="s">
        <v>9631</v>
      </c>
      <c r="D1871">
        <v>5</v>
      </c>
    </row>
    <row r="1872" spans="1:4">
      <c r="A1872">
        <v>90014107</v>
      </c>
      <c r="B1872" t="s">
        <v>9632</v>
      </c>
      <c r="C1872" t="s">
        <v>9633</v>
      </c>
      <c r="D1872">
        <v>2</v>
      </c>
    </row>
    <row r="1873" spans="1:4">
      <c r="A1873">
        <v>90014108</v>
      </c>
      <c r="B1873" t="s">
        <v>9634</v>
      </c>
      <c r="C1873" t="s">
        <v>9635</v>
      </c>
      <c r="D1873">
        <v>2</v>
      </c>
    </row>
    <row r="1874" spans="1:4">
      <c r="A1874">
        <v>90014109</v>
      </c>
      <c r="B1874" t="s">
        <v>9636</v>
      </c>
      <c r="C1874" t="s">
        <v>9637</v>
      </c>
      <c r="D1874">
        <v>2</v>
      </c>
    </row>
    <row r="1875" spans="1:4">
      <c r="A1875">
        <v>90014110</v>
      </c>
      <c r="B1875" t="s">
        <v>9638</v>
      </c>
      <c r="C1875" t="s">
        <v>9639</v>
      </c>
      <c r="D1875">
        <v>1</v>
      </c>
    </row>
    <row r="1876" spans="1:4">
      <c r="A1876">
        <v>90014111</v>
      </c>
      <c r="B1876" t="s">
        <v>9640</v>
      </c>
      <c r="C1876" t="s">
        <v>9641</v>
      </c>
      <c r="D1876">
        <v>3</v>
      </c>
    </row>
    <row r="1877" spans="1:4">
      <c r="A1877">
        <v>90014112</v>
      </c>
      <c r="B1877" t="s">
        <v>9640</v>
      </c>
      <c r="C1877" t="s">
        <v>9642</v>
      </c>
      <c r="D1877">
        <v>1</v>
      </c>
    </row>
    <row r="1878" spans="1:4">
      <c r="A1878">
        <v>90014113</v>
      </c>
      <c r="B1878" t="s">
        <v>9640</v>
      </c>
      <c r="C1878" t="s">
        <v>9643</v>
      </c>
      <c r="D1878">
        <v>1</v>
      </c>
    </row>
    <row r="1879" spans="1:4">
      <c r="A1879">
        <v>90014114</v>
      </c>
      <c r="B1879" t="s">
        <v>9644</v>
      </c>
      <c r="C1879" t="s">
        <v>6587</v>
      </c>
      <c r="D1879">
        <v>0</v>
      </c>
    </row>
    <row r="1880" spans="1:4">
      <c r="A1880">
        <v>90014115</v>
      </c>
      <c r="B1880" t="s">
        <v>9645</v>
      </c>
      <c r="C1880" t="s">
        <v>6587</v>
      </c>
      <c r="D1880">
        <v>0</v>
      </c>
    </row>
    <row r="1881" spans="1:4">
      <c r="A1881">
        <v>90014116</v>
      </c>
      <c r="B1881" t="s">
        <v>9646</v>
      </c>
      <c r="C1881" t="s">
        <v>6587</v>
      </c>
      <c r="D1881">
        <v>0</v>
      </c>
    </row>
    <row r="1882" spans="1:4">
      <c r="A1882">
        <v>90014117</v>
      </c>
      <c r="B1882" t="s">
        <v>9647</v>
      </c>
      <c r="C1882" t="s">
        <v>6587</v>
      </c>
      <c r="D1882">
        <v>0</v>
      </c>
    </row>
    <row r="1883" spans="1:4">
      <c r="A1883">
        <v>90014118</v>
      </c>
      <c r="B1883" t="s">
        <v>9648</v>
      </c>
      <c r="C1883" t="s">
        <v>6587</v>
      </c>
      <c r="D1883">
        <v>0</v>
      </c>
    </row>
    <row r="1884" spans="1:4">
      <c r="A1884">
        <v>90014185</v>
      </c>
      <c r="B1884" t="s">
        <v>9649</v>
      </c>
      <c r="C1884" t="s">
        <v>6587</v>
      </c>
      <c r="D1884">
        <v>19</v>
      </c>
    </row>
    <row r="1885" spans="1:4">
      <c r="A1885">
        <v>90015005</v>
      </c>
      <c r="B1885" t="s">
        <v>9650</v>
      </c>
      <c r="C1885" t="s">
        <v>9651</v>
      </c>
      <c r="D1885">
        <v>1</v>
      </c>
    </row>
    <row r="1886" spans="1:4">
      <c r="A1886">
        <v>90015006</v>
      </c>
      <c r="B1886" t="s">
        <v>9652</v>
      </c>
      <c r="C1886" t="s">
        <v>9653</v>
      </c>
      <c r="D1886">
        <v>1</v>
      </c>
    </row>
    <row r="1887" spans="1:4">
      <c r="A1887">
        <v>90015007</v>
      </c>
      <c r="B1887" t="s">
        <v>9654</v>
      </c>
      <c r="C1887" t="s">
        <v>6587</v>
      </c>
      <c r="D1887">
        <v>2</v>
      </c>
    </row>
    <row r="1888" spans="1:4">
      <c r="A1888">
        <v>90015008</v>
      </c>
      <c r="B1888" t="s">
        <v>9655</v>
      </c>
      <c r="C1888" t="s">
        <v>6587</v>
      </c>
      <c r="D1888">
        <v>0</v>
      </c>
    </row>
    <row r="1889" spans="1:4">
      <c r="A1889">
        <v>90015009</v>
      </c>
      <c r="B1889" t="s">
        <v>9656</v>
      </c>
      <c r="C1889" t="s">
        <v>6587</v>
      </c>
      <c r="D1889">
        <v>0</v>
      </c>
    </row>
    <row r="1890" spans="1:4">
      <c r="A1890">
        <v>90015010</v>
      </c>
      <c r="B1890" t="s">
        <v>9655</v>
      </c>
      <c r="C1890" t="s">
        <v>6587</v>
      </c>
      <c r="D1890">
        <v>0</v>
      </c>
    </row>
    <row r="1891" spans="1:4">
      <c r="A1891">
        <v>90016001</v>
      </c>
      <c r="B1891" t="s">
        <v>9657</v>
      </c>
      <c r="C1891" t="s">
        <v>9658</v>
      </c>
      <c r="D1891">
        <v>10</v>
      </c>
    </row>
    <row r="1892" spans="1:4">
      <c r="A1892">
        <v>90016003</v>
      </c>
      <c r="B1892" t="s">
        <v>9659</v>
      </c>
      <c r="C1892" t="s">
        <v>9660</v>
      </c>
      <c r="D1892">
        <v>2</v>
      </c>
    </row>
    <row r="1893" spans="1:4">
      <c r="A1893">
        <v>90016004</v>
      </c>
      <c r="B1893" t="s">
        <v>9661</v>
      </c>
      <c r="C1893" t="s">
        <v>9662</v>
      </c>
      <c r="D1893">
        <v>9</v>
      </c>
    </row>
    <row r="1894" spans="1:4">
      <c r="A1894">
        <v>90016010</v>
      </c>
      <c r="B1894" t="s">
        <v>9663</v>
      </c>
      <c r="C1894" t="s">
        <v>9664</v>
      </c>
      <c r="D1894">
        <v>11</v>
      </c>
    </row>
    <row r="1895" spans="1:4">
      <c r="A1895">
        <v>90016011</v>
      </c>
      <c r="B1895" t="s">
        <v>9665</v>
      </c>
      <c r="C1895" t="s">
        <v>2772</v>
      </c>
      <c r="D1895">
        <v>4</v>
      </c>
    </row>
    <row r="1896" spans="1:4">
      <c r="A1896">
        <v>90016012</v>
      </c>
      <c r="B1896" t="s">
        <v>9666</v>
      </c>
      <c r="C1896" t="s">
        <v>9667</v>
      </c>
      <c r="D1896">
        <v>4</v>
      </c>
    </row>
    <row r="1897" spans="1:4">
      <c r="A1897">
        <v>90016013</v>
      </c>
      <c r="B1897" t="s">
        <v>9668</v>
      </c>
      <c r="C1897" t="s">
        <v>9669</v>
      </c>
      <c r="D1897">
        <v>0</v>
      </c>
    </row>
    <row r="1898" spans="1:4">
      <c r="A1898">
        <v>90016014</v>
      </c>
      <c r="B1898" t="s">
        <v>9670</v>
      </c>
      <c r="C1898" t="s">
        <v>9671</v>
      </c>
      <c r="D1898">
        <v>2</v>
      </c>
    </row>
    <row r="1899" spans="1:4">
      <c r="A1899">
        <v>90016015</v>
      </c>
      <c r="B1899" t="s">
        <v>9672</v>
      </c>
      <c r="C1899" t="s">
        <v>9673</v>
      </c>
      <c r="D1899">
        <v>6</v>
      </c>
    </row>
    <row r="1900" spans="1:4">
      <c r="A1900">
        <v>90016016</v>
      </c>
      <c r="B1900" t="s">
        <v>9674</v>
      </c>
      <c r="C1900" t="s">
        <v>9675</v>
      </c>
      <c r="D1900">
        <v>0</v>
      </c>
    </row>
    <row r="1901" spans="1:4">
      <c r="A1901">
        <v>90016017</v>
      </c>
      <c r="B1901" t="s">
        <v>9676</v>
      </c>
      <c r="C1901" t="s">
        <v>9677</v>
      </c>
      <c r="D1901">
        <v>4</v>
      </c>
    </row>
    <row r="1902" spans="1:4">
      <c r="A1902">
        <v>90021001</v>
      </c>
      <c r="B1902" t="s">
        <v>9678</v>
      </c>
      <c r="C1902" t="s">
        <v>6587</v>
      </c>
      <c r="D1902">
        <v>1</v>
      </c>
    </row>
    <row r="1903" spans="1:4">
      <c r="A1903">
        <v>90021002</v>
      </c>
      <c r="B1903" t="s">
        <v>9679</v>
      </c>
      <c r="C1903" t="s">
        <v>4859</v>
      </c>
      <c r="D1903">
        <v>0</v>
      </c>
    </row>
    <row r="1904" spans="1:4">
      <c r="A1904">
        <v>90021004</v>
      </c>
      <c r="B1904" t="s">
        <v>9680</v>
      </c>
      <c r="C1904" t="s">
        <v>9681</v>
      </c>
      <c r="D1904">
        <v>1</v>
      </c>
    </row>
    <row r="1905" spans="1:4">
      <c r="A1905">
        <v>90021005</v>
      </c>
      <c r="B1905" t="s">
        <v>9682</v>
      </c>
      <c r="C1905" t="s">
        <v>9683</v>
      </c>
      <c r="D1905">
        <v>1</v>
      </c>
    </row>
    <row r="1906" spans="1:4">
      <c r="A1906">
        <v>90021006</v>
      </c>
      <c r="B1906" t="s">
        <v>9684</v>
      </c>
      <c r="C1906" t="s">
        <v>9685</v>
      </c>
      <c r="D1906">
        <v>1</v>
      </c>
    </row>
    <row r="1907" spans="1:4">
      <c r="A1907">
        <v>90021007</v>
      </c>
      <c r="B1907" t="s">
        <v>9686</v>
      </c>
      <c r="C1907" t="s">
        <v>4859</v>
      </c>
      <c r="D1907">
        <v>0</v>
      </c>
    </row>
    <row r="1908" spans="1:4">
      <c r="A1908">
        <v>90021008</v>
      </c>
      <c r="B1908" t="s">
        <v>9687</v>
      </c>
      <c r="C1908" t="s">
        <v>9688</v>
      </c>
      <c r="D1908">
        <v>1</v>
      </c>
    </row>
    <row r="1909" spans="1:4">
      <c r="A1909">
        <v>90021009</v>
      </c>
      <c r="B1909" t="s">
        <v>9689</v>
      </c>
      <c r="C1909" t="s">
        <v>9690</v>
      </c>
      <c r="D1909">
        <v>0</v>
      </c>
    </row>
    <row r="1910" spans="1:4">
      <c r="A1910">
        <v>90021010</v>
      </c>
      <c r="B1910" t="s">
        <v>9691</v>
      </c>
      <c r="C1910" t="s">
        <v>9692</v>
      </c>
      <c r="D1910">
        <v>0</v>
      </c>
    </row>
    <row r="1911" spans="1:4">
      <c r="A1911">
        <v>90021011</v>
      </c>
      <c r="B1911" t="s">
        <v>9693</v>
      </c>
      <c r="C1911" t="s">
        <v>9694</v>
      </c>
      <c r="D1911">
        <v>0</v>
      </c>
    </row>
    <row r="1912" spans="1:4">
      <c r="A1912">
        <v>90021012</v>
      </c>
      <c r="B1912" t="s">
        <v>9695</v>
      </c>
      <c r="C1912" t="s">
        <v>9696</v>
      </c>
      <c r="D1912">
        <v>1</v>
      </c>
    </row>
    <row r="1913" spans="1:4">
      <c r="A1913">
        <v>90021013</v>
      </c>
      <c r="B1913" t="s">
        <v>9697</v>
      </c>
      <c r="C1913" t="s">
        <v>9698</v>
      </c>
      <c r="D1913">
        <v>0</v>
      </c>
    </row>
    <row r="1914" spans="1:4">
      <c r="A1914">
        <v>90021014</v>
      </c>
      <c r="B1914" t="s">
        <v>9699</v>
      </c>
      <c r="C1914" t="s">
        <v>9700</v>
      </c>
      <c r="D1914">
        <v>0</v>
      </c>
    </row>
    <row r="1915" spans="1:4">
      <c r="A1915">
        <v>90021015</v>
      </c>
      <c r="B1915" t="s">
        <v>9701</v>
      </c>
      <c r="C1915" t="s">
        <v>9702</v>
      </c>
      <c r="D1915">
        <v>1</v>
      </c>
    </row>
    <row r="1916" spans="1:4">
      <c r="A1916">
        <v>90021016</v>
      </c>
      <c r="B1916" t="s">
        <v>9703</v>
      </c>
      <c r="C1916" t="s">
        <v>9704</v>
      </c>
      <c r="D1916">
        <v>1</v>
      </c>
    </row>
    <row r="1917" spans="1:4">
      <c r="A1917">
        <v>90021017</v>
      </c>
      <c r="B1917" t="s">
        <v>9705</v>
      </c>
      <c r="C1917" t="s">
        <v>9706</v>
      </c>
      <c r="D1917">
        <v>0</v>
      </c>
    </row>
    <row r="1918" spans="1:4">
      <c r="A1918">
        <v>90021018</v>
      </c>
      <c r="B1918" t="s">
        <v>9707</v>
      </c>
      <c r="C1918" t="s">
        <v>9708</v>
      </c>
      <c r="D1918">
        <v>0</v>
      </c>
    </row>
    <row r="1919" spans="1:4">
      <c r="A1919">
        <v>90021019</v>
      </c>
      <c r="B1919" t="s">
        <v>9709</v>
      </c>
      <c r="C1919" t="s">
        <v>9710</v>
      </c>
      <c r="D1919">
        <v>2</v>
      </c>
    </row>
    <row r="1920" spans="1:4">
      <c r="A1920">
        <v>90021020</v>
      </c>
      <c r="B1920" t="s">
        <v>9711</v>
      </c>
      <c r="C1920" t="s">
        <v>9712</v>
      </c>
      <c r="D1920">
        <v>4</v>
      </c>
    </row>
    <row r="1921" spans="1:4">
      <c r="A1921">
        <v>90021021</v>
      </c>
      <c r="B1921" t="s">
        <v>9713</v>
      </c>
      <c r="C1921" t="s">
        <v>6587</v>
      </c>
      <c r="D1921">
        <v>0</v>
      </c>
    </row>
    <row r="1922" spans="1:4">
      <c r="A1922">
        <v>90021022</v>
      </c>
      <c r="B1922" t="s">
        <v>9714</v>
      </c>
      <c r="C1922" t="s">
        <v>9715</v>
      </c>
      <c r="D1922">
        <v>0</v>
      </c>
    </row>
    <row r="1923" spans="1:4">
      <c r="A1923">
        <v>90021023</v>
      </c>
      <c r="B1923" t="s">
        <v>9716</v>
      </c>
      <c r="C1923" t="s">
        <v>6587</v>
      </c>
      <c r="D1923">
        <v>0</v>
      </c>
    </row>
    <row r="1924" spans="1:4">
      <c r="A1924">
        <v>90021025</v>
      </c>
      <c r="B1924" t="s">
        <v>9717</v>
      </c>
      <c r="C1924" t="s">
        <v>9718</v>
      </c>
      <c r="D1924">
        <v>1</v>
      </c>
    </row>
    <row r="1925" spans="1:4">
      <c r="A1925">
        <v>90021026</v>
      </c>
      <c r="B1925" t="s">
        <v>9719</v>
      </c>
      <c r="C1925" t="s">
        <v>9720</v>
      </c>
      <c r="D1925">
        <v>0</v>
      </c>
    </row>
    <row r="1926" spans="1:4">
      <c r="A1926">
        <v>90021027</v>
      </c>
      <c r="B1926" t="s">
        <v>8721</v>
      </c>
      <c r="C1926" t="s">
        <v>9721</v>
      </c>
      <c r="D1926">
        <v>2</v>
      </c>
    </row>
    <row r="1927" spans="1:4">
      <c r="A1927">
        <v>90021028</v>
      </c>
      <c r="B1927" t="s">
        <v>9722</v>
      </c>
      <c r="C1927" t="s">
        <v>9723</v>
      </c>
      <c r="D1927">
        <v>0</v>
      </c>
    </row>
    <row r="1928" spans="1:4">
      <c r="A1928">
        <v>90021030</v>
      </c>
      <c r="B1928" t="s">
        <v>9724</v>
      </c>
      <c r="C1928" t="s">
        <v>6587</v>
      </c>
      <c r="D1928">
        <v>2</v>
      </c>
    </row>
    <row r="1929" spans="1:4">
      <c r="A1929">
        <v>90021031</v>
      </c>
      <c r="B1929" t="s">
        <v>9725</v>
      </c>
      <c r="C1929" t="s">
        <v>6587</v>
      </c>
      <c r="D1929">
        <v>0</v>
      </c>
    </row>
    <row r="1930" spans="1:4">
      <c r="A1930">
        <v>90021033</v>
      </c>
      <c r="B1930" t="s">
        <v>9726</v>
      </c>
      <c r="C1930" t="s">
        <v>9727</v>
      </c>
      <c r="D1930">
        <v>0</v>
      </c>
    </row>
    <row r="1931" spans="1:4">
      <c r="A1931">
        <v>90021034</v>
      </c>
      <c r="B1931" t="s">
        <v>9728</v>
      </c>
      <c r="C1931" t="s">
        <v>6587</v>
      </c>
      <c r="D1931">
        <v>0</v>
      </c>
    </row>
    <row r="1932" spans="1:4">
      <c r="A1932">
        <v>90021035</v>
      </c>
      <c r="B1932" t="s">
        <v>9729</v>
      </c>
      <c r="C1932" t="s">
        <v>9730</v>
      </c>
      <c r="D1932">
        <v>1</v>
      </c>
    </row>
    <row r="1933" spans="1:4">
      <c r="A1933">
        <v>90021036</v>
      </c>
      <c r="B1933" t="s">
        <v>9731</v>
      </c>
      <c r="C1933" t="s">
        <v>6587</v>
      </c>
      <c r="D1933">
        <v>1</v>
      </c>
    </row>
    <row r="1934" spans="1:4">
      <c r="A1934">
        <v>90021037</v>
      </c>
      <c r="B1934" t="s">
        <v>9732</v>
      </c>
      <c r="C1934" t="s">
        <v>9733</v>
      </c>
      <c r="D1934">
        <v>2</v>
      </c>
    </row>
    <row r="1935" spans="1:4">
      <c r="A1935">
        <v>90021038</v>
      </c>
      <c r="B1935" t="s">
        <v>9729</v>
      </c>
      <c r="C1935" t="s">
        <v>9734</v>
      </c>
      <c r="D1935">
        <v>2</v>
      </c>
    </row>
    <row r="1936" spans="1:4">
      <c r="A1936">
        <v>90021039</v>
      </c>
      <c r="B1936" t="s">
        <v>9735</v>
      </c>
      <c r="C1936" t="s">
        <v>9736</v>
      </c>
      <c r="D1936">
        <v>2</v>
      </c>
    </row>
    <row r="1937" spans="1:4">
      <c r="A1937">
        <v>90021040</v>
      </c>
      <c r="B1937" t="s">
        <v>9737</v>
      </c>
      <c r="C1937" t="s">
        <v>9738</v>
      </c>
      <c r="D1937">
        <v>2</v>
      </c>
    </row>
    <row r="1938" spans="1:4">
      <c r="A1938">
        <v>90021041</v>
      </c>
      <c r="B1938" t="s">
        <v>9739</v>
      </c>
      <c r="C1938" t="s">
        <v>9740</v>
      </c>
      <c r="D1938">
        <v>0</v>
      </c>
    </row>
    <row r="1939" spans="1:4">
      <c r="A1939">
        <v>90021042</v>
      </c>
      <c r="B1939" t="s">
        <v>9741</v>
      </c>
      <c r="C1939" t="s">
        <v>9742</v>
      </c>
      <c r="D1939">
        <v>0</v>
      </c>
    </row>
    <row r="1940" spans="1:4">
      <c r="A1940">
        <v>90021043</v>
      </c>
      <c r="B1940" t="s">
        <v>9743</v>
      </c>
      <c r="C1940" t="s">
        <v>9744</v>
      </c>
      <c r="D1940">
        <v>0</v>
      </c>
    </row>
    <row r="1941" spans="1:4">
      <c r="A1941">
        <v>90021044</v>
      </c>
      <c r="B1941" t="s">
        <v>9745</v>
      </c>
      <c r="C1941" t="s">
        <v>9746</v>
      </c>
      <c r="D1941">
        <v>0</v>
      </c>
    </row>
    <row r="1942" spans="1:4">
      <c r="A1942">
        <v>90021045</v>
      </c>
      <c r="B1942" t="s">
        <v>9747</v>
      </c>
      <c r="C1942" t="s">
        <v>9748</v>
      </c>
      <c r="D1942">
        <v>0</v>
      </c>
    </row>
    <row r="1943" spans="1:4">
      <c r="A1943">
        <v>90021046</v>
      </c>
      <c r="B1943" t="s">
        <v>9749</v>
      </c>
      <c r="C1943" t="s">
        <v>6587</v>
      </c>
      <c r="D1943">
        <v>1</v>
      </c>
    </row>
    <row r="1944" spans="1:4">
      <c r="A1944">
        <v>90021048</v>
      </c>
      <c r="B1944" t="s">
        <v>9750</v>
      </c>
      <c r="C1944" t="s">
        <v>9751</v>
      </c>
      <c r="D1944">
        <v>3</v>
      </c>
    </row>
    <row r="1945" spans="1:4">
      <c r="A1945">
        <v>90021053</v>
      </c>
      <c r="B1945" t="s">
        <v>9752</v>
      </c>
      <c r="C1945" t="s">
        <v>9753</v>
      </c>
      <c r="D1945">
        <v>0</v>
      </c>
    </row>
    <row r="1946" spans="1:4">
      <c r="A1946">
        <v>90021054</v>
      </c>
      <c r="B1946" t="s">
        <v>9754</v>
      </c>
      <c r="C1946" t="s">
        <v>9755</v>
      </c>
      <c r="D1946">
        <v>5</v>
      </c>
    </row>
    <row r="1947" spans="1:4">
      <c r="A1947">
        <v>90021062</v>
      </c>
      <c r="B1947" t="s">
        <v>9756</v>
      </c>
      <c r="C1947" t="s">
        <v>9757</v>
      </c>
      <c r="D1947">
        <v>0</v>
      </c>
    </row>
    <row r="1948" spans="1:4">
      <c r="A1948">
        <v>90021063</v>
      </c>
      <c r="B1948" t="s">
        <v>9756</v>
      </c>
      <c r="C1948" t="s">
        <v>9758</v>
      </c>
      <c r="D1948">
        <v>0</v>
      </c>
    </row>
    <row r="1949" spans="1:4">
      <c r="A1949">
        <v>90021064</v>
      </c>
      <c r="B1949" t="s">
        <v>9759</v>
      </c>
      <c r="C1949" t="s">
        <v>9760</v>
      </c>
      <c r="D1949">
        <v>0</v>
      </c>
    </row>
    <row r="1950" spans="1:4">
      <c r="A1950">
        <v>90021065</v>
      </c>
      <c r="B1950" t="s">
        <v>9761</v>
      </c>
      <c r="C1950" t="s">
        <v>9762</v>
      </c>
      <c r="D1950">
        <v>0</v>
      </c>
    </row>
    <row r="1951" spans="1:4">
      <c r="A1951">
        <v>90021066</v>
      </c>
      <c r="B1951" t="s">
        <v>9763</v>
      </c>
      <c r="C1951" t="s">
        <v>9764</v>
      </c>
      <c r="D1951">
        <v>24</v>
      </c>
    </row>
    <row r="1952" spans="1:4">
      <c r="A1952">
        <v>90021067</v>
      </c>
      <c r="B1952" t="s">
        <v>9765</v>
      </c>
      <c r="C1952" t="s">
        <v>9766</v>
      </c>
      <c r="D1952">
        <v>0</v>
      </c>
    </row>
    <row r="1953" spans="1:4">
      <c r="A1953">
        <v>90021068</v>
      </c>
      <c r="B1953" t="s">
        <v>9767</v>
      </c>
      <c r="C1953" t="s">
        <v>9768</v>
      </c>
      <c r="D1953">
        <v>0</v>
      </c>
    </row>
    <row r="1954" spans="1:4">
      <c r="A1954">
        <v>90021069</v>
      </c>
      <c r="B1954" t="s">
        <v>9769</v>
      </c>
      <c r="C1954" t="s">
        <v>9770</v>
      </c>
      <c r="D1954">
        <v>0</v>
      </c>
    </row>
    <row r="1955" spans="1:4">
      <c r="A1955">
        <v>90021070</v>
      </c>
      <c r="B1955" t="s">
        <v>9769</v>
      </c>
      <c r="C1955" t="s">
        <v>9771</v>
      </c>
      <c r="D1955">
        <v>1</v>
      </c>
    </row>
    <row r="1956" spans="1:4">
      <c r="A1956">
        <v>90021071</v>
      </c>
      <c r="B1956" t="s">
        <v>9769</v>
      </c>
      <c r="C1956" t="s">
        <v>9772</v>
      </c>
      <c r="D1956">
        <v>0</v>
      </c>
    </row>
    <row r="1957" spans="1:4">
      <c r="A1957">
        <v>90021072</v>
      </c>
      <c r="B1957" t="s">
        <v>9769</v>
      </c>
      <c r="C1957" t="s">
        <v>9773</v>
      </c>
      <c r="D1957">
        <v>0</v>
      </c>
    </row>
    <row r="1958" spans="1:4">
      <c r="A1958">
        <v>90021074</v>
      </c>
      <c r="B1958" t="s">
        <v>9774</v>
      </c>
      <c r="C1958" t="s">
        <v>6587</v>
      </c>
      <c r="D1958">
        <v>28</v>
      </c>
    </row>
    <row r="1959" spans="1:4">
      <c r="A1959">
        <v>90021075</v>
      </c>
      <c r="B1959" t="s">
        <v>9775</v>
      </c>
      <c r="C1959" t="s">
        <v>9776</v>
      </c>
      <c r="D1959">
        <v>1</v>
      </c>
    </row>
    <row r="1960" spans="1:4">
      <c r="A1960">
        <v>90021076</v>
      </c>
      <c r="B1960" t="s">
        <v>9777</v>
      </c>
      <c r="C1960" t="s">
        <v>9778</v>
      </c>
      <c r="D1960">
        <v>1</v>
      </c>
    </row>
    <row r="1961" spans="1:4">
      <c r="A1961">
        <v>90021077</v>
      </c>
      <c r="B1961" t="s">
        <v>9777</v>
      </c>
      <c r="C1961" t="s">
        <v>9779</v>
      </c>
      <c r="D1961">
        <v>1</v>
      </c>
    </row>
    <row r="1962" spans="1:4">
      <c r="A1962">
        <v>90021078</v>
      </c>
      <c r="B1962" t="s">
        <v>9780</v>
      </c>
      <c r="C1962" t="s">
        <v>9781</v>
      </c>
      <c r="D1962">
        <v>2</v>
      </c>
    </row>
    <row r="1963" spans="1:4">
      <c r="A1963">
        <v>90021079</v>
      </c>
      <c r="B1963" t="s">
        <v>9782</v>
      </c>
      <c r="C1963" t="s">
        <v>9783</v>
      </c>
      <c r="D1963">
        <v>1</v>
      </c>
    </row>
    <row r="1964" spans="1:4">
      <c r="A1964">
        <v>90021080</v>
      </c>
      <c r="B1964" t="s">
        <v>9784</v>
      </c>
      <c r="C1964" t="s">
        <v>6587</v>
      </c>
      <c r="D1964">
        <v>0</v>
      </c>
    </row>
    <row r="1965" spans="1:4">
      <c r="A1965">
        <v>90021081</v>
      </c>
      <c r="B1965" t="s">
        <v>9785</v>
      </c>
      <c r="C1965" t="s">
        <v>6587</v>
      </c>
      <c r="D1965">
        <v>1</v>
      </c>
    </row>
    <row r="1966" spans="1:4">
      <c r="A1966">
        <v>90021082</v>
      </c>
      <c r="B1966" t="s">
        <v>9786</v>
      </c>
      <c r="C1966" t="s">
        <v>6587</v>
      </c>
      <c r="D1966">
        <v>1</v>
      </c>
    </row>
    <row r="1967" spans="1:4">
      <c r="A1967">
        <v>90021083</v>
      </c>
      <c r="B1967" t="s">
        <v>9787</v>
      </c>
      <c r="C1967" t="s">
        <v>6587</v>
      </c>
      <c r="D1967">
        <v>1</v>
      </c>
    </row>
    <row r="1968" spans="1:4">
      <c r="A1968">
        <v>90021084</v>
      </c>
      <c r="B1968" t="s">
        <v>9788</v>
      </c>
      <c r="C1968" t="s">
        <v>6587</v>
      </c>
      <c r="D1968">
        <v>2</v>
      </c>
    </row>
    <row r="1969" spans="1:4">
      <c r="A1969">
        <v>90021085</v>
      </c>
      <c r="B1969" t="s">
        <v>9789</v>
      </c>
      <c r="C1969" t="s">
        <v>6587</v>
      </c>
      <c r="D1969">
        <v>1</v>
      </c>
    </row>
    <row r="1970" spans="1:4">
      <c r="A1970">
        <v>90021086</v>
      </c>
      <c r="B1970" t="s">
        <v>9790</v>
      </c>
      <c r="C1970" t="s">
        <v>6587</v>
      </c>
      <c r="D1970">
        <v>0</v>
      </c>
    </row>
    <row r="1971" spans="1:4">
      <c r="A1971">
        <v>90021087</v>
      </c>
      <c r="B1971" t="s">
        <v>9791</v>
      </c>
      <c r="C1971" t="s">
        <v>6587</v>
      </c>
      <c r="D1971">
        <v>0</v>
      </c>
    </row>
    <row r="1972" spans="1:4">
      <c r="A1972">
        <v>90021088</v>
      </c>
      <c r="B1972" t="s">
        <v>9792</v>
      </c>
      <c r="C1972" t="s">
        <v>6587</v>
      </c>
      <c r="D1972">
        <v>0</v>
      </c>
    </row>
    <row r="1973" spans="1:4">
      <c r="A1973">
        <v>90021089</v>
      </c>
      <c r="B1973" t="s">
        <v>9793</v>
      </c>
      <c r="C1973" t="s">
        <v>6587</v>
      </c>
      <c r="D1973">
        <v>0</v>
      </c>
    </row>
    <row r="1974" spans="1:4">
      <c r="A1974">
        <v>90021090</v>
      </c>
      <c r="B1974" t="s">
        <v>9794</v>
      </c>
      <c r="C1974" t="s">
        <v>6587</v>
      </c>
      <c r="D1974">
        <v>0</v>
      </c>
    </row>
    <row r="1975" spans="1:4">
      <c r="A1975">
        <v>90021091</v>
      </c>
      <c r="B1975" t="s">
        <v>9795</v>
      </c>
      <c r="C1975" t="s">
        <v>9796</v>
      </c>
      <c r="D1975">
        <v>0</v>
      </c>
    </row>
    <row r="1976" spans="1:4">
      <c r="A1976">
        <v>90021092</v>
      </c>
      <c r="B1976" t="s">
        <v>9797</v>
      </c>
      <c r="C1976" t="s">
        <v>9798</v>
      </c>
      <c r="D1976">
        <v>1</v>
      </c>
    </row>
    <row r="1977" spans="1:4">
      <c r="A1977">
        <v>90021093</v>
      </c>
      <c r="B1977" t="s">
        <v>9799</v>
      </c>
      <c r="C1977" t="s">
        <v>6587</v>
      </c>
      <c r="D1977">
        <v>3</v>
      </c>
    </row>
    <row r="1978" spans="1:4">
      <c r="A1978">
        <v>90021094</v>
      </c>
      <c r="B1978" t="s">
        <v>9800</v>
      </c>
      <c r="C1978" t="s">
        <v>6587</v>
      </c>
      <c r="D1978">
        <v>77</v>
      </c>
    </row>
    <row r="1979" spans="1:4">
      <c r="A1979">
        <v>90021095</v>
      </c>
      <c r="B1979" t="s">
        <v>9801</v>
      </c>
      <c r="C1979" t="s">
        <v>6587</v>
      </c>
      <c r="D1979">
        <v>2</v>
      </c>
    </row>
    <row r="1980" spans="1:4">
      <c r="A1980">
        <v>90021096</v>
      </c>
      <c r="B1980" t="s">
        <v>9802</v>
      </c>
      <c r="C1980" t="s">
        <v>6587</v>
      </c>
      <c r="D1980">
        <v>41</v>
      </c>
    </row>
    <row r="1981" spans="1:4">
      <c r="A1981">
        <v>90021097</v>
      </c>
      <c r="B1981" t="s">
        <v>9803</v>
      </c>
      <c r="C1981" t="s">
        <v>6587</v>
      </c>
      <c r="D1981">
        <v>74</v>
      </c>
    </row>
    <row r="1982" spans="1:4">
      <c r="A1982">
        <v>90021098</v>
      </c>
      <c r="B1982" t="s">
        <v>9804</v>
      </c>
      <c r="C1982" t="s">
        <v>6587</v>
      </c>
      <c r="D1982">
        <v>4</v>
      </c>
    </row>
    <row r="1983" spans="1:4">
      <c r="A1983">
        <v>90021099</v>
      </c>
      <c r="B1983" t="s">
        <v>9805</v>
      </c>
      <c r="C1983" t="s">
        <v>6587</v>
      </c>
      <c r="D1983">
        <v>4</v>
      </c>
    </row>
    <row r="1984" spans="1:4">
      <c r="A1984">
        <v>90021100</v>
      </c>
      <c r="B1984" t="s">
        <v>9806</v>
      </c>
      <c r="C1984" t="s">
        <v>9807</v>
      </c>
      <c r="D1984">
        <v>2</v>
      </c>
    </row>
    <row r="1985" spans="1:4">
      <c r="A1985">
        <v>90021101</v>
      </c>
      <c r="B1985" t="s">
        <v>9806</v>
      </c>
      <c r="C1985" t="s">
        <v>9808</v>
      </c>
      <c r="D1985">
        <v>2</v>
      </c>
    </row>
    <row r="1986" spans="1:4">
      <c r="A1986">
        <v>90021102</v>
      </c>
      <c r="B1986" t="s">
        <v>9809</v>
      </c>
      <c r="C1986" t="s">
        <v>9810</v>
      </c>
      <c r="D1986">
        <v>1</v>
      </c>
    </row>
    <row r="1987" spans="1:4">
      <c r="A1987">
        <v>90021103</v>
      </c>
      <c r="B1987" t="s">
        <v>9811</v>
      </c>
      <c r="C1987" t="s">
        <v>9812</v>
      </c>
      <c r="D1987">
        <v>2</v>
      </c>
    </row>
    <row r="1988" spans="1:4">
      <c r="A1988">
        <v>90021104</v>
      </c>
      <c r="B1988" t="s">
        <v>9813</v>
      </c>
      <c r="C1988" t="s">
        <v>9814</v>
      </c>
      <c r="D1988">
        <v>0</v>
      </c>
    </row>
    <row r="1989" spans="1:4">
      <c r="A1989">
        <v>90021105</v>
      </c>
      <c r="B1989" t="s">
        <v>9815</v>
      </c>
      <c r="C1989" t="s">
        <v>9816</v>
      </c>
      <c r="D1989">
        <v>0</v>
      </c>
    </row>
    <row r="1990" spans="1:4">
      <c r="A1990">
        <v>90021106</v>
      </c>
      <c r="B1990" t="s">
        <v>9817</v>
      </c>
      <c r="C1990" t="s">
        <v>9818</v>
      </c>
      <c r="D1990">
        <v>0</v>
      </c>
    </row>
    <row r="1991" spans="1:4">
      <c r="A1991">
        <v>90021106</v>
      </c>
      <c r="B1991" t="s">
        <v>9817</v>
      </c>
      <c r="C1991" t="s">
        <v>9818</v>
      </c>
      <c r="D1991">
        <v>1</v>
      </c>
    </row>
    <row r="1992" spans="1:4">
      <c r="A1992">
        <v>90021106</v>
      </c>
      <c r="B1992" t="s">
        <v>9817</v>
      </c>
      <c r="C1992" t="s">
        <v>9818</v>
      </c>
      <c r="D1992">
        <v>0</v>
      </c>
    </row>
    <row r="1993" spans="1:4">
      <c r="A1993">
        <v>90021107</v>
      </c>
      <c r="B1993" t="s">
        <v>9819</v>
      </c>
      <c r="C1993" t="s">
        <v>6587</v>
      </c>
      <c r="D1993">
        <v>1</v>
      </c>
    </row>
    <row r="1994" spans="1:4">
      <c r="A1994">
        <v>90021108</v>
      </c>
      <c r="B1994" t="s">
        <v>9820</v>
      </c>
      <c r="C1994" t="s">
        <v>6587</v>
      </c>
      <c r="D1994">
        <v>3</v>
      </c>
    </row>
    <row r="1995" spans="1:4">
      <c r="A1995">
        <v>90021109</v>
      </c>
      <c r="B1995" t="s">
        <v>9821</v>
      </c>
      <c r="C1995" t="s">
        <v>6587</v>
      </c>
      <c r="D1995">
        <v>1</v>
      </c>
    </row>
    <row r="1996" spans="1:4">
      <c r="A1996">
        <v>90021110</v>
      </c>
      <c r="B1996" t="s">
        <v>9822</v>
      </c>
      <c r="C1996" t="s">
        <v>6587</v>
      </c>
      <c r="D1996">
        <v>1</v>
      </c>
    </row>
    <row r="1997" spans="1:4">
      <c r="A1997">
        <v>90021111</v>
      </c>
      <c r="B1997" t="s">
        <v>9823</v>
      </c>
      <c r="C1997" t="s">
        <v>9824</v>
      </c>
      <c r="D1997">
        <v>0</v>
      </c>
    </row>
    <row r="1998" spans="1:4">
      <c r="A1998">
        <v>90021112</v>
      </c>
      <c r="B1998" t="s">
        <v>9825</v>
      </c>
      <c r="C1998" t="s">
        <v>9826</v>
      </c>
      <c r="D1998">
        <v>1</v>
      </c>
    </row>
    <row r="1999" spans="1:4">
      <c r="A1999">
        <v>90021113</v>
      </c>
      <c r="B1999" t="s">
        <v>9827</v>
      </c>
      <c r="C1999" t="s">
        <v>9828</v>
      </c>
      <c r="D1999">
        <v>2</v>
      </c>
    </row>
    <row r="2000" spans="1:4">
      <c r="A2000">
        <v>90021114</v>
      </c>
      <c r="B2000" t="s">
        <v>9829</v>
      </c>
      <c r="C2000" t="s">
        <v>9830</v>
      </c>
      <c r="D2000">
        <v>4</v>
      </c>
    </row>
    <row r="2001" spans="1:4">
      <c r="A2001">
        <v>90021115</v>
      </c>
      <c r="B2001" t="s">
        <v>9831</v>
      </c>
      <c r="C2001" t="s">
        <v>6587</v>
      </c>
      <c r="D2001">
        <v>1</v>
      </c>
    </row>
    <row r="2002" spans="1:4">
      <c r="A2002">
        <v>90021116</v>
      </c>
      <c r="B2002" t="s">
        <v>9832</v>
      </c>
      <c r="C2002" t="s">
        <v>6587</v>
      </c>
      <c r="D2002">
        <v>2</v>
      </c>
    </row>
    <row r="2003" spans="1:4">
      <c r="A2003">
        <v>90021117</v>
      </c>
      <c r="B2003" t="s">
        <v>9833</v>
      </c>
      <c r="C2003" t="s">
        <v>9834</v>
      </c>
      <c r="D2003">
        <v>2</v>
      </c>
    </row>
    <row r="2004" spans="1:4">
      <c r="A2004">
        <v>90021118</v>
      </c>
      <c r="B2004" t="s">
        <v>9835</v>
      </c>
      <c r="C2004" t="s">
        <v>6587</v>
      </c>
      <c r="D2004">
        <v>1</v>
      </c>
    </row>
    <row r="2005" spans="1:4">
      <c r="A2005">
        <v>90021119</v>
      </c>
      <c r="B2005" t="s">
        <v>9836</v>
      </c>
      <c r="C2005" t="s">
        <v>6587</v>
      </c>
      <c r="D2005">
        <v>0</v>
      </c>
    </row>
    <row r="2006" spans="1:4">
      <c r="A2006">
        <v>90021120</v>
      </c>
      <c r="B2006" t="s">
        <v>9837</v>
      </c>
      <c r="C2006" t="s">
        <v>6587</v>
      </c>
      <c r="D2006">
        <v>0</v>
      </c>
    </row>
    <row r="2007" spans="1:4">
      <c r="A2007">
        <v>90021121</v>
      </c>
      <c r="B2007" t="s">
        <v>9838</v>
      </c>
      <c r="C2007" t="s">
        <v>6587</v>
      </c>
      <c r="D2007">
        <v>0</v>
      </c>
    </row>
    <row r="2008" spans="1:4">
      <c r="A2008">
        <v>90021122</v>
      </c>
      <c r="B2008" t="s">
        <v>9839</v>
      </c>
      <c r="C2008" t="s">
        <v>6587</v>
      </c>
      <c r="D2008">
        <v>1</v>
      </c>
    </row>
    <row r="2009" spans="1:4">
      <c r="A2009">
        <v>90021123</v>
      </c>
      <c r="B2009" t="s">
        <v>9840</v>
      </c>
      <c r="C2009" t="s">
        <v>6587</v>
      </c>
      <c r="D2009">
        <v>1</v>
      </c>
    </row>
    <row r="2010" spans="1:4">
      <c r="A2010">
        <v>90021124</v>
      </c>
      <c r="B2010" t="s">
        <v>9841</v>
      </c>
      <c r="C2010" t="s">
        <v>9842</v>
      </c>
      <c r="D2010">
        <v>1</v>
      </c>
    </row>
    <row r="2011" spans="1:4">
      <c r="A2011">
        <v>90021125</v>
      </c>
      <c r="B2011" t="s">
        <v>9843</v>
      </c>
      <c r="C2011" t="s">
        <v>9844</v>
      </c>
      <c r="D2011">
        <v>1</v>
      </c>
    </row>
    <row r="2012" spans="1:4">
      <c r="A2012">
        <v>90021126</v>
      </c>
      <c r="B2012" t="s">
        <v>9845</v>
      </c>
      <c r="C2012" t="s">
        <v>6587</v>
      </c>
      <c r="D2012">
        <v>0</v>
      </c>
    </row>
    <row r="2013" spans="1:4">
      <c r="A2013">
        <v>90021127</v>
      </c>
      <c r="B2013" t="s">
        <v>9846</v>
      </c>
      <c r="C2013" t="s">
        <v>6587</v>
      </c>
      <c r="D2013">
        <v>3</v>
      </c>
    </row>
    <row r="2014" spans="1:4">
      <c r="A2014">
        <v>90021128</v>
      </c>
      <c r="B2014" t="s">
        <v>9847</v>
      </c>
      <c r="C2014" t="s">
        <v>6587</v>
      </c>
      <c r="D2014">
        <v>0</v>
      </c>
    </row>
    <row r="2015" spans="1:4">
      <c r="A2015">
        <v>90021129</v>
      </c>
      <c r="B2015" t="s">
        <v>9848</v>
      </c>
      <c r="C2015" t="s">
        <v>6587</v>
      </c>
      <c r="D2015">
        <v>2</v>
      </c>
    </row>
    <row r="2016" spans="1:4">
      <c r="A2016">
        <v>90021130</v>
      </c>
      <c r="B2016" t="s">
        <v>9849</v>
      </c>
      <c r="C2016" t="s">
        <v>6587</v>
      </c>
      <c r="D2016">
        <v>2</v>
      </c>
    </row>
    <row r="2017" spans="1:4">
      <c r="A2017">
        <v>90021131</v>
      </c>
      <c r="B2017" t="s">
        <v>9850</v>
      </c>
      <c r="C2017" t="s">
        <v>9851</v>
      </c>
      <c r="D2017">
        <v>3</v>
      </c>
    </row>
    <row r="2018" spans="1:4">
      <c r="A2018">
        <v>90021132</v>
      </c>
      <c r="B2018" t="s">
        <v>9852</v>
      </c>
      <c r="C2018" t="s">
        <v>6587</v>
      </c>
      <c r="D2018">
        <v>1</v>
      </c>
    </row>
    <row r="2019" spans="1:4">
      <c r="A2019">
        <v>90021133</v>
      </c>
      <c r="B2019" t="s">
        <v>9853</v>
      </c>
      <c r="C2019" t="s">
        <v>6587</v>
      </c>
      <c r="D2019">
        <v>3</v>
      </c>
    </row>
    <row r="2020" spans="1:4">
      <c r="A2020">
        <v>90021134</v>
      </c>
      <c r="B2020" t="s">
        <v>9854</v>
      </c>
      <c r="C2020" t="s">
        <v>6587</v>
      </c>
      <c r="D2020">
        <v>3</v>
      </c>
    </row>
    <row r="2021" spans="1:4">
      <c r="A2021">
        <v>90021135</v>
      </c>
      <c r="B2021" t="s">
        <v>9855</v>
      </c>
      <c r="C2021" t="s">
        <v>6587</v>
      </c>
      <c r="D2021">
        <v>4</v>
      </c>
    </row>
    <row r="2022" spans="1:4">
      <c r="A2022">
        <v>90021136</v>
      </c>
      <c r="B2022" t="s">
        <v>9856</v>
      </c>
      <c r="C2022" t="s">
        <v>6587</v>
      </c>
      <c r="D2022">
        <v>6</v>
      </c>
    </row>
    <row r="2023" spans="1:4">
      <c r="A2023">
        <v>90021137</v>
      </c>
      <c r="B2023" t="s">
        <v>9857</v>
      </c>
      <c r="C2023" t="s">
        <v>6587</v>
      </c>
      <c r="D2023">
        <v>6</v>
      </c>
    </row>
    <row r="2024" spans="1:4">
      <c r="A2024">
        <v>90021138</v>
      </c>
      <c r="B2024" t="s">
        <v>9858</v>
      </c>
      <c r="C2024" t="s">
        <v>6587</v>
      </c>
      <c r="D2024">
        <v>5</v>
      </c>
    </row>
    <row r="2025" spans="1:4">
      <c r="A2025">
        <v>90021139</v>
      </c>
      <c r="B2025" t="s">
        <v>9859</v>
      </c>
      <c r="C2025" t="s">
        <v>6587</v>
      </c>
      <c r="D2025">
        <v>5</v>
      </c>
    </row>
    <row r="2026" spans="1:4">
      <c r="A2026">
        <v>90021140</v>
      </c>
      <c r="B2026" t="s">
        <v>9860</v>
      </c>
      <c r="C2026" t="s">
        <v>6587</v>
      </c>
      <c r="D2026">
        <v>1</v>
      </c>
    </row>
    <row r="2027" spans="1:4">
      <c r="A2027">
        <v>90021141</v>
      </c>
      <c r="B2027" t="s">
        <v>9861</v>
      </c>
      <c r="C2027" t="s">
        <v>6587</v>
      </c>
      <c r="D2027">
        <v>1</v>
      </c>
    </row>
    <row r="2028" spans="1:4">
      <c r="A2028">
        <v>90021142</v>
      </c>
      <c r="B2028" t="s">
        <v>9862</v>
      </c>
      <c r="C2028" t="s">
        <v>6587</v>
      </c>
      <c r="D2028">
        <v>3</v>
      </c>
    </row>
    <row r="2029" spans="1:4">
      <c r="A2029">
        <v>90021143</v>
      </c>
      <c r="B2029" t="s">
        <v>9863</v>
      </c>
      <c r="C2029" t="s">
        <v>6587</v>
      </c>
      <c r="D2029">
        <v>0</v>
      </c>
    </row>
    <row r="2030" spans="1:4">
      <c r="A2030">
        <v>90021144</v>
      </c>
      <c r="B2030" t="s">
        <v>9864</v>
      </c>
      <c r="C2030" t="s">
        <v>6587</v>
      </c>
      <c r="D2030">
        <v>0</v>
      </c>
    </row>
    <row r="2031" spans="1:4">
      <c r="A2031">
        <v>90021145</v>
      </c>
      <c r="B2031" t="s">
        <v>9865</v>
      </c>
      <c r="C2031" t="s">
        <v>6587</v>
      </c>
      <c r="D2031">
        <v>1</v>
      </c>
    </row>
    <row r="2032" spans="1:4">
      <c r="A2032">
        <v>90021146</v>
      </c>
      <c r="B2032" t="s">
        <v>9866</v>
      </c>
      <c r="C2032" t="s">
        <v>6587</v>
      </c>
      <c r="D2032">
        <v>1</v>
      </c>
    </row>
    <row r="2033" spans="1:4">
      <c r="A2033">
        <v>90021147</v>
      </c>
      <c r="B2033" t="s">
        <v>9867</v>
      </c>
      <c r="C2033" t="s">
        <v>6587</v>
      </c>
      <c r="D2033">
        <v>1</v>
      </c>
    </row>
    <row r="2034" spans="1:4">
      <c r="A2034">
        <v>90021148</v>
      </c>
      <c r="B2034" t="s">
        <v>9868</v>
      </c>
      <c r="C2034" t="s">
        <v>6587</v>
      </c>
      <c r="D2034">
        <v>1</v>
      </c>
    </row>
    <row r="2035" spans="1:4">
      <c r="A2035">
        <v>90021149</v>
      </c>
      <c r="B2035" t="s">
        <v>9869</v>
      </c>
      <c r="C2035" t="s">
        <v>6587</v>
      </c>
      <c r="D2035">
        <v>1</v>
      </c>
    </row>
    <row r="2036" spans="1:4">
      <c r="A2036">
        <v>90021150</v>
      </c>
      <c r="B2036" t="s">
        <v>9870</v>
      </c>
      <c r="C2036" t="s">
        <v>6587</v>
      </c>
      <c r="D2036">
        <v>0</v>
      </c>
    </row>
    <row r="2037" spans="1:4">
      <c r="A2037">
        <v>90021151</v>
      </c>
      <c r="B2037" t="s">
        <v>9871</v>
      </c>
      <c r="C2037" t="s">
        <v>6587</v>
      </c>
      <c r="D2037">
        <v>0</v>
      </c>
    </row>
    <row r="2038" spans="1:4">
      <c r="A2038">
        <v>90021152</v>
      </c>
      <c r="B2038" t="s">
        <v>9868</v>
      </c>
      <c r="C2038" t="s">
        <v>6587</v>
      </c>
      <c r="D2038">
        <v>1</v>
      </c>
    </row>
    <row r="2039" spans="1:4">
      <c r="A2039">
        <v>90021153</v>
      </c>
      <c r="B2039" t="s">
        <v>9869</v>
      </c>
      <c r="C2039" t="s">
        <v>6587</v>
      </c>
      <c r="D2039">
        <v>1</v>
      </c>
    </row>
    <row r="2040" spans="1:4">
      <c r="A2040">
        <v>90021154</v>
      </c>
      <c r="B2040" t="s">
        <v>9868</v>
      </c>
      <c r="C2040" t="s">
        <v>6587</v>
      </c>
      <c r="D2040">
        <v>1</v>
      </c>
    </row>
    <row r="2041" spans="1:4">
      <c r="A2041">
        <v>90021155</v>
      </c>
      <c r="B2041" t="s">
        <v>9869</v>
      </c>
      <c r="C2041" t="s">
        <v>6587</v>
      </c>
      <c r="D2041">
        <v>1</v>
      </c>
    </row>
    <row r="2042" spans="1:4">
      <c r="A2042">
        <v>90021156</v>
      </c>
      <c r="B2042" t="s">
        <v>9872</v>
      </c>
      <c r="C2042" t="s">
        <v>6587</v>
      </c>
      <c r="D2042">
        <v>1</v>
      </c>
    </row>
    <row r="2043" spans="1:4">
      <c r="A2043">
        <v>90021157</v>
      </c>
      <c r="B2043" t="s">
        <v>9873</v>
      </c>
      <c r="C2043" t="s">
        <v>6587</v>
      </c>
      <c r="D2043">
        <v>1</v>
      </c>
    </row>
    <row r="2044" spans="1:4">
      <c r="A2044">
        <v>90021158</v>
      </c>
      <c r="B2044" t="s">
        <v>9874</v>
      </c>
      <c r="C2044" t="s">
        <v>6587</v>
      </c>
      <c r="D2044">
        <v>1</v>
      </c>
    </row>
    <row r="2045" spans="1:4">
      <c r="A2045">
        <v>90021159</v>
      </c>
      <c r="B2045" t="s">
        <v>9874</v>
      </c>
      <c r="C2045" t="s">
        <v>6587</v>
      </c>
      <c r="D2045">
        <v>0</v>
      </c>
    </row>
    <row r="2046" spans="1:4">
      <c r="A2046">
        <v>90021160</v>
      </c>
      <c r="B2046" t="s">
        <v>9857</v>
      </c>
      <c r="C2046" t="s">
        <v>6587</v>
      </c>
      <c r="D2046">
        <v>1</v>
      </c>
    </row>
    <row r="2047" spans="1:4">
      <c r="A2047">
        <v>90021161</v>
      </c>
      <c r="B2047" t="s">
        <v>9875</v>
      </c>
      <c r="C2047" t="s">
        <v>6587</v>
      </c>
      <c r="D2047">
        <v>0</v>
      </c>
    </row>
    <row r="2048" spans="1:4">
      <c r="A2048">
        <v>90021162</v>
      </c>
      <c r="B2048" t="s">
        <v>9876</v>
      </c>
      <c r="C2048" t="s">
        <v>9877</v>
      </c>
      <c r="D2048">
        <v>0</v>
      </c>
    </row>
    <row r="2049" spans="1:4">
      <c r="A2049">
        <v>90021163</v>
      </c>
      <c r="B2049" t="s">
        <v>9878</v>
      </c>
      <c r="C2049" t="s">
        <v>9879</v>
      </c>
      <c r="D2049">
        <v>0</v>
      </c>
    </row>
    <row r="2050" spans="1:4">
      <c r="A2050">
        <v>90021164</v>
      </c>
      <c r="B2050" t="s">
        <v>9880</v>
      </c>
      <c r="C2050" t="s">
        <v>9881</v>
      </c>
      <c r="D2050">
        <v>0</v>
      </c>
    </row>
    <row r="2051" spans="1:4">
      <c r="A2051">
        <v>90021165</v>
      </c>
      <c r="B2051" t="s">
        <v>9882</v>
      </c>
      <c r="C2051" t="s">
        <v>9883</v>
      </c>
      <c r="D2051">
        <v>0</v>
      </c>
    </row>
    <row r="2052" spans="1:4">
      <c r="A2052">
        <v>90021166</v>
      </c>
      <c r="B2052" t="s">
        <v>9876</v>
      </c>
      <c r="C2052" t="s">
        <v>9884</v>
      </c>
      <c r="D2052">
        <v>2</v>
      </c>
    </row>
    <row r="2053" spans="1:4">
      <c r="A2053">
        <v>90021167</v>
      </c>
      <c r="B2053" t="s">
        <v>9878</v>
      </c>
      <c r="C2053" t="s">
        <v>9879</v>
      </c>
      <c r="D2053">
        <v>1</v>
      </c>
    </row>
    <row r="2054" spans="1:4">
      <c r="A2054">
        <v>90021168</v>
      </c>
      <c r="B2054" t="s">
        <v>9876</v>
      </c>
      <c r="C2054" t="s">
        <v>9885</v>
      </c>
      <c r="D2054">
        <v>0</v>
      </c>
    </row>
    <row r="2055" spans="1:4">
      <c r="A2055">
        <v>90021169</v>
      </c>
      <c r="B2055" t="s">
        <v>9882</v>
      </c>
      <c r="C2055" t="s">
        <v>9883</v>
      </c>
      <c r="D2055">
        <v>0</v>
      </c>
    </row>
    <row r="2056" spans="1:4">
      <c r="A2056">
        <v>90021170</v>
      </c>
      <c r="B2056" t="s">
        <v>9886</v>
      </c>
      <c r="C2056" t="s">
        <v>9887</v>
      </c>
      <c r="D2056">
        <v>2</v>
      </c>
    </row>
    <row r="2057" spans="1:4">
      <c r="A2057">
        <v>90021171</v>
      </c>
      <c r="B2057" t="s">
        <v>9886</v>
      </c>
      <c r="C2057" t="s">
        <v>9888</v>
      </c>
      <c r="D2057">
        <v>2</v>
      </c>
    </row>
    <row r="2058" spans="1:4">
      <c r="A2058">
        <v>90021172</v>
      </c>
      <c r="B2058" t="s">
        <v>9889</v>
      </c>
      <c r="C2058" t="s">
        <v>9890</v>
      </c>
      <c r="D2058">
        <v>2</v>
      </c>
    </row>
    <row r="2059" spans="1:4">
      <c r="A2059">
        <v>90021173</v>
      </c>
      <c r="B2059" t="s">
        <v>9891</v>
      </c>
      <c r="C2059" t="s">
        <v>9892</v>
      </c>
      <c r="D2059">
        <v>1</v>
      </c>
    </row>
    <row r="2060" spans="1:4">
      <c r="A2060">
        <v>90021174</v>
      </c>
      <c r="B2060" t="s">
        <v>9891</v>
      </c>
      <c r="C2060" t="s">
        <v>9893</v>
      </c>
      <c r="D2060">
        <v>1</v>
      </c>
    </row>
    <row r="2061" spans="1:4">
      <c r="A2061">
        <v>90021175</v>
      </c>
      <c r="B2061" t="s">
        <v>9894</v>
      </c>
      <c r="C2061" t="s">
        <v>9895</v>
      </c>
      <c r="D2061">
        <v>1</v>
      </c>
    </row>
    <row r="2062" spans="1:4">
      <c r="A2062">
        <v>90021176</v>
      </c>
      <c r="B2062" t="s">
        <v>9896</v>
      </c>
      <c r="C2062" t="s">
        <v>9897</v>
      </c>
      <c r="D2062">
        <v>0</v>
      </c>
    </row>
    <row r="2063" spans="1:4">
      <c r="A2063">
        <v>90021177</v>
      </c>
      <c r="B2063" t="s">
        <v>9896</v>
      </c>
      <c r="C2063" t="s">
        <v>9898</v>
      </c>
      <c r="D2063">
        <v>0</v>
      </c>
    </row>
    <row r="2064" spans="1:4">
      <c r="A2064">
        <v>90021178</v>
      </c>
      <c r="B2064" t="s">
        <v>9899</v>
      </c>
      <c r="C2064" t="s">
        <v>9900</v>
      </c>
      <c r="D2064">
        <v>0</v>
      </c>
    </row>
    <row r="2065" spans="1:4">
      <c r="A2065">
        <v>90021179</v>
      </c>
      <c r="B2065" t="s">
        <v>9901</v>
      </c>
      <c r="C2065" t="s">
        <v>9902</v>
      </c>
      <c r="D2065">
        <v>0</v>
      </c>
    </row>
    <row r="2066" spans="1:4">
      <c r="A2066">
        <v>90021180</v>
      </c>
      <c r="B2066" t="s">
        <v>9903</v>
      </c>
      <c r="C2066" t="s">
        <v>9904</v>
      </c>
      <c r="D2066">
        <v>0</v>
      </c>
    </row>
    <row r="2067" spans="1:4">
      <c r="A2067">
        <v>90021181</v>
      </c>
      <c r="B2067" t="s">
        <v>9905</v>
      </c>
      <c r="C2067" t="s">
        <v>9906</v>
      </c>
      <c r="D2067">
        <v>0</v>
      </c>
    </row>
    <row r="2068" spans="1:4">
      <c r="A2068">
        <v>90021182</v>
      </c>
      <c r="B2068" t="s">
        <v>9907</v>
      </c>
      <c r="C2068" t="s">
        <v>9908</v>
      </c>
      <c r="D2068">
        <v>0</v>
      </c>
    </row>
    <row r="2069" spans="1:4">
      <c r="A2069">
        <v>90021183</v>
      </c>
      <c r="B2069" t="s">
        <v>9909</v>
      </c>
      <c r="C2069" t="s">
        <v>9910</v>
      </c>
      <c r="D2069">
        <v>0</v>
      </c>
    </row>
    <row r="2070" spans="1:4">
      <c r="A2070">
        <v>90021184</v>
      </c>
      <c r="B2070" t="s">
        <v>9911</v>
      </c>
      <c r="C2070" t="s">
        <v>9912</v>
      </c>
      <c r="D2070">
        <v>0</v>
      </c>
    </row>
    <row r="2071" spans="1:4">
      <c r="A2071">
        <v>90021185</v>
      </c>
      <c r="B2071" t="s">
        <v>9913</v>
      </c>
      <c r="C2071" t="s">
        <v>9914</v>
      </c>
      <c r="D2071">
        <v>3</v>
      </c>
    </row>
    <row r="2072" spans="1:4">
      <c r="A2072">
        <v>90021186</v>
      </c>
      <c r="B2072" t="s">
        <v>9915</v>
      </c>
      <c r="C2072" t="s">
        <v>9916</v>
      </c>
      <c r="D2072">
        <v>11</v>
      </c>
    </row>
    <row r="2073" spans="1:4">
      <c r="A2073">
        <v>90021187</v>
      </c>
      <c r="B2073" t="s">
        <v>9917</v>
      </c>
      <c r="C2073" t="s">
        <v>9918</v>
      </c>
      <c r="D2073">
        <v>0</v>
      </c>
    </row>
    <row r="2074" spans="1:4">
      <c r="A2074">
        <v>90021188</v>
      </c>
      <c r="B2074" t="s">
        <v>9919</v>
      </c>
      <c r="C2074" t="s">
        <v>9920</v>
      </c>
      <c r="D2074">
        <v>0</v>
      </c>
    </row>
    <row r="2075" spans="1:4">
      <c r="A2075">
        <v>90021189</v>
      </c>
      <c r="B2075" t="s">
        <v>9919</v>
      </c>
      <c r="C2075" t="s">
        <v>9921</v>
      </c>
      <c r="D2075">
        <v>1</v>
      </c>
    </row>
    <row r="2076" spans="1:4">
      <c r="A2076">
        <v>90021190</v>
      </c>
      <c r="B2076" t="s">
        <v>9922</v>
      </c>
      <c r="C2076" t="s">
        <v>6587</v>
      </c>
      <c r="D2076">
        <v>1</v>
      </c>
    </row>
    <row r="2077" spans="1:4">
      <c r="A2077">
        <v>90021191</v>
      </c>
      <c r="B2077" t="s">
        <v>9923</v>
      </c>
      <c r="C2077" t="s">
        <v>6587</v>
      </c>
      <c r="D2077">
        <v>1</v>
      </c>
    </row>
    <row r="2078" spans="1:4">
      <c r="A2078">
        <v>90021192</v>
      </c>
      <c r="B2078" t="s">
        <v>9924</v>
      </c>
      <c r="C2078" t="s">
        <v>6587</v>
      </c>
      <c r="D2078">
        <v>2</v>
      </c>
    </row>
    <row r="2079" spans="1:4">
      <c r="A2079">
        <v>90021193</v>
      </c>
      <c r="B2079" t="s">
        <v>9925</v>
      </c>
      <c r="C2079" t="s">
        <v>6587</v>
      </c>
      <c r="D2079">
        <v>1</v>
      </c>
    </row>
    <row r="2080" spans="1:4">
      <c r="A2080">
        <v>90021194</v>
      </c>
      <c r="B2080" t="s">
        <v>9926</v>
      </c>
      <c r="C2080" t="s">
        <v>6587</v>
      </c>
      <c r="D2080">
        <v>1</v>
      </c>
    </row>
    <row r="2081" spans="1:4">
      <c r="A2081">
        <v>90021195</v>
      </c>
      <c r="B2081" t="s">
        <v>9927</v>
      </c>
      <c r="C2081" t="s">
        <v>6587</v>
      </c>
      <c r="D2081">
        <v>1</v>
      </c>
    </row>
    <row r="2082" spans="1:4">
      <c r="A2082">
        <v>90021196</v>
      </c>
      <c r="B2082" t="s">
        <v>9928</v>
      </c>
      <c r="C2082" t="s">
        <v>6587</v>
      </c>
      <c r="D2082">
        <v>0</v>
      </c>
    </row>
    <row r="2083" spans="1:4">
      <c r="A2083">
        <v>90021197</v>
      </c>
      <c r="B2083" t="s">
        <v>9929</v>
      </c>
      <c r="C2083" t="s">
        <v>6587</v>
      </c>
      <c r="D2083">
        <v>1</v>
      </c>
    </row>
    <row r="2084" spans="1:4">
      <c r="A2084">
        <v>90021198</v>
      </c>
      <c r="B2084" t="s">
        <v>9930</v>
      </c>
      <c r="C2084" t="s">
        <v>6587</v>
      </c>
      <c r="D2084">
        <v>1</v>
      </c>
    </row>
    <row r="2085" spans="1:4">
      <c r="A2085">
        <v>90021199</v>
      </c>
      <c r="B2085" t="s">
        <v>9931</v>
      </c>
      <c r="C2085" t="s">
        <v>6587</v>
      </c>
      <c r="D2085">
        <v>1</v>
      </c>
    </row>
    <row r="2086" spans="1:4">
      <c r="A2086">
        <v>90021200</v>
      </c>
      <c r="B2086" t="s">
        <v>9932</v>
      </c>
      <c r="C2086" t="s">
        <v>6587</v>
      </c>
      <c r="D2086">
        <v>1</v>
      </c>
    </row>
    <row r="2087" spans="1:4">
      <c r="A2087">
        <v>90021201</v>
      </c>
      <c r="B2087" t="s">
        <v>9933</v>
      </c>
      <c r="C2087" t="s">
        <v>6587</v>
      </c>
      <c r="D2087">
        <v>1</v>
      </c>
    </row>
    <row r="2088" spans="1:4">
      <c r="A2088">
        <v>90021202</v>
      </c>
      <c r="B2088" t="s">
        <v>9934</v>
      </c>
      <c r="C2088" t="s">
        <v>6587</v>
      </c>
      <c r="D2088">
        <v>1</v>
      </c>
    </row>
    <row r="2089" spans="1:4">
      <c r="A2089">
        <v>90021203</v>
      </c>
      <c r="B2089" t="s">
        <v>9935</v>
      </c>
      <c r="C2089" t="s">
        <v>6587</v>
      </c>
      <c r="D2089">
        <v>1</v>
      </c>
    </row>
    <row r="2090" spans="1:4">
      <c r="A2090">
        <v>90021204</v>
      </c>
      <c r="B2090" t="s">
        <v>9936</v>
      </c>
      <c r="C2090" t="s">
        <v>6587</v>
      </c>
      <c r="D2090">
        <v>0</v>
      </c>
    </row>
    <row r="2091" spans="1:4">
      <c r="A2091">
        <v>90021205</v>
      </c>
      <c r="B2091" t="s">
        <v>9937</v>
      </c>
      <c r="C2091" t="s">
        <v>6587</v>
      </c>
      <c r="D2091">
        <v>1</v>
      </c>
    </row>
    <row r="2092" spans="1:4">
      <c r="A2092">
        <v>90021206</v>
      </c>
      <c r="B2092" t="s">
        <v>9938</v>
      </c>
      <c r="C2092" t="s">
        <v>6587</v>
      </c>
      <c r="D2092">
        <v>0</v>
      </c>
    </row>
    <row r="2093" spans="1:4">
      <c r="A2093">
        <v>90021207</v>
      </c>
      <c r="B2093" t="s">
        <v>9939</v>
      </c>
      <c r="C2093" t="s">
        <v>6587</v>
      </c>
      <c r="D2093">
        <v>0</v>
      </c>
    </row>
    <row r="2094" spans="1:4">
      <c r="A2094">
        <v>90021208</v>
      </c>
      <c r="B2094" t="s">
        <v>9940</v>
      </c>
      <c r="C2094" t="s">
        <v>6587</v>
      </c>
      <c r="D2094">
        <v>0</v>
      </c>
    </row>
    <row r="2095" spans="1:4">
      <c r="A2095">
        <v>90021209</v>
      </c>
      <c r="B2095" t="s">
        <v>9941</v>
      </c>
      <c r="C2095" t="s">
        <v>6587</v>
      </c>
      <c r="D2095">
        <v>1</v>
      </c>
    </row>
    <row r="2096" spans="1:4">
      <c r="A2096">
        <v>90021210</v>
      </c>
      <c r="B2096" t="s">
        <v>9942</v>
      </c>
      <c r="C2096" t="s">
        <v>6587</v>
      </c>
      <c r="D2096">
        <v>1</v>
      </c>
    </row>
    <row r="2097" spans="1:4">
      <c r="A2097">
        <v>90021211</v>
      </c>
      <c r="B2097" t="s">
        <v>9943</v>
      </c>
      <c r="C2097" t="s">
        <v>6587</v>
      </c>
      <c r="D2097">
        <v>1</v>
      </c>
    </row>
    <row r="2098" spans="1:4">
      <c r="A2098">
        <v>90021212</v>
      </c>
      <c r="B2098" t="s">
        <v>9944</v>
      </c>
      <c r="C2098" t="s">
        <v>6587</v>
      </c>
      <c r="D2098">
        <v>0</v>
      </c>
    </row>
    <row r="2099" spans="1:4">
      <c r="A2099">
        <v>90021213</v>
      </c>
      <c r="B2099" t="s">
        <v>9945</v>
      </c>
      <c r="C2099" t="s">
        <v>6587</v>
      </c>
      <c r="D2099">
        <v>1</v>
      </c>
    </row>
    <row r="2100" spans="1:4">
      <c r="A2100">
        <v>90021214</v>
      </c>
      <c r="B2100" t="s">
        <v>9946</v>
      </c>
      <c r="C2100" t="s">
        <v>6587</v>
      </c>
      <c r="D2100">
        <v>1</v>
      </c>
    </row>
    <row r="2101" spans="1:4">
      <c r="A2101">
        <v>90021215</v>
      </c>
      <c r="B2101" t="s">
        <v>9947</v>
      </c>
      <c r="C2101" t="s">
        <v>6587</v>
      </c>
      <c r="D2101">
        <v>1</v>
      </c>
    </row>
    <row r="2102" spans="1:4">
      <c r="A2102">
        <v>90021216</v>
      </c>
      <c r="B2102" t="s">
        <v>9948</v>
      </c>
      <c r="C2102" t="s">
        <v>6587</v>
      </c>
      <c r="D2102">
        <v>1</v>
      </c>
    </row>
    <row r="2103" spans="1:4">
      <c r="A2103">
        <v>90021217</v>
      </c>
      <c r="B2103" t="s">
        <v>9949</v>
      </c>
      <c r="C2103" t="s">
        <v>6587</v>
      </c>
      <c r="D2103">
        <v>1</v>
      </c>
    </row>
    <row r="2104" spans="1:4">
      <c r="A2104">
        <v>90021218</v>
      </c>
      <c r="B2104" t="s">
        <v>9950</v>
      </c>
      <c r="C2104" t="s">
        <v>6587</v>
      </c>
      <c r="D2104">
        <v>1</v>
      </c>
    </row>
    <row r="2105" spans="1:4">
      <c r="A2105">
        <v>90021219</v>
      </c>
      <c r="B2105" t="s">
        <v>9951</v>
      </c>
      <c r="C2105" t="s">
        <v>6587</v>
      </c>
      <c r="D2105">
        <v>1</v>
      </c>
    </row>
    <row r="2106" spans="1:4">
      <c r="A2106">
        <v>90021220</v>
      </c>
      <c r="B2106" t="s">
        <v>9952</v>
      </c>
      <c r="C2106" t="s">
        <v>6587</v>
      </c>
      <c r="D2106">
        <v>1</v>
      </c>
    </row>
    <row r="2107" spans="1:4">
      <c r="A2107">
        <v>90021221</v>
      </c>
      <c r="B2107" t="s">
        <v>9953</v>
      </c>
      <c r="C2107" t="s">
        <v>6587</v>
      </c>
      <c r="D2107">
        <v>1</v>
      </c>
    </row>
    <row r="2108" spans="1:4">
      <c r="A2108">
        <v>90021222</v>
      </c>
      <c r="B2108" t="s">
        <v>9954</v>
      </c>
      <c r="C2108" t="s">
        <v>9955</v>
      </c>
      <c r="D2108">
        <v>0</v>
      </c>
    </row>
    <row r="2109" spans="1:4">
      <c r="A2109">
        <v>90021223</v>
      </c>
      <c r="B2109" t="s">
        <v>9956</v>
      </c>
      <c r="C2109" t="s">
        <v>9957</v>
      </c>
      <c r="D2109">
        <v>1</v>
      </c>
    </row>
    <row r="2110" spans="1:4">
      <c r="A2110">
        <v>90021224</v>
      </c>
      <c r="B2110" t="s">
        <v>9958</v>
      </c>
      <c r="C2110" t="s">
        <v>6587</v>
      </c>
      <c r="D2110">
        <v>2</v>
      </c>
    </row>
    <row r="2111" spans="1:4">
      <c r="A2111">
        <v>90021225</v>
      </c>
      <c r="B2111" t="s">
        <v>9959</v>
      </c>
      <c r="C2111" t="s">
        <v>6587</v>
      </c>
      <c r="D2111">
        <v>2</v>
      </c>
    </row>
    <row r="2112" spans="1:4">
      <c r="A2112">
        <v>90021226</v>
      </c>
      <c r="B2112" t="s">
        <v>9960</v>
      </c>
      <c r="C2112" t="s">
        <v>6587</v>
      </c>
      <c r="D2112">
        <v>1</v>
      </c>
    </row>
    <row r="2113" spans="1:4">
      <c r="A2113">
        <v>90021227</v>
      </c>
      <c r="B2113" t="s">
        <v>9961</v>
      </c>
      <c r="C2113" t="s">
        <v>9962</v>
      </c>
      <c r="D2113">
        <v>1</v>
      </c>
    </row>
    <row r="2114" spans="1:4">
      <c r="A2114">
        <v>90021228</v>
      </c>
      <c r="B2114" t="s">
        <v>9963</v>
      </c>
      <c r="C2114" t="s">
        <v>6587</v>
      </c>
      <c r="D2114">
        <v>1</v>
      </c>
    </row>
    <row r="2115" spans="1:4">
      <c r="A2115">
        <v>90021229</v>
      </c>
      <c r="B2115" t="s">
        <v>9964</v>
      </c>
      <c r="C2115" t="s">
        <v>6587</v>
      </c>
      <c r="D2115">
        <v>1</v>
      </c>
    </row>
    <row r="2116" spans="1:4">
      <c r="A2116">
        <v>90021230</v>
      </c>
      <c r="B2116" t="s">
        <v>9965</v>
      </c>
      <c r="C2116" t="s">
        <v>6587</v>
      </c>
      <c r="D2116">
        <v>1</v>
      </c>
    </row>
    <row r="2117" spans="1:4">
      <c r="A2117">
        <v>90021231</v>
      </c>
      <c r="B2117" t="s">
        <v>9966</v>
      </c>
      <c r="C2117" t="s">
        <v>9967</v>
      </c>
      <c r="D2117">
        <v>1</v>
      </c>
    </row>
    <row r="2118" spans="1:4">
      <c r="A2118">
        <v>90021232</v>
      </c>
      <c r="B2118" t="s">
        <v>9625</v>
      </c>
      <c r="C2118" t="s">
        <v>9968</v>
      </c>
      <c r="D2118">
        <v>1</v>
      </c>
    </row>
    <row r="2119" spans="1:4">
      <c r="A2119">
        <v>90021233</v>
      </c>
      <c r="B2119" t="s">
        <v>9969</v>
      </c>
      <c r="C2119" t="s">
        <v>6587</v>
      </c>
      <c r="D2119">
        <v>0</v>
      </c>
    </row>
    <row r="2120" spans="1:4">
      <c r="A2120">
        <v>90021234</v>
      </c>
      <c r="B2120" t="s">
        <v>9970</v>
      </c>
      <c r="C2120" t="s">
        <v>6587</v>
      </c>
      <c r="D2120">
        <v>1</v>
      </c>
    </row>
    <row r="2121" spans="1:4">
      <c r="A2121">
        <v>90021235</v>
      </c>
      <c r="B2121" t="s">
        <v>9971</v>
      </c>
      <c r="C2121" t="s">
        <v>6587</v>
      </c>
      <c r="D2121">
        <v>1</v>
      </c>
    </row>
    <row r="2122" spans="1:4">
      <c r="A2122">
        <v>90021236</v>
      </c>
      <c r="B2122" t="s">
        <v>9972</v>
      </c>
      <c r="C2122" t="s">
        <v>6587</v>
      </c>
      <c r="D2122">
        <v>1</v>
      </c>
    </row>
    <row r="2123" spans="1:4">
      <c r="A2123">
        <v>90021237</v>
      </c>
      <c r="B2123" t="s">
        <v>9973</v>
      </c>
      <c r="C2123" t="s">
        <v>6587</v>
      </c>
      <c r="D2123">
        <v>1</v>
      </c>
    </row>
    <row r="2124" spans="1:4">
      <c r="A2124">
        <v>90021238</v>
      </c>
      <c r="B2124" t="s">
        <v>9974</v>
      </c>
      <c r="C2124" t="s">
        <v>6587</v>
      </c>
      <c r="D2124">
        <v>1</v>
      </c>
    </row>
    <row r="2125" spans="1:4">
      <c r="A2125">
        <v>90021239</v>
      </c>
      <c r="B2125" t="s">
        <v>9975</v>
      </c>
      <c r="C2125" t="s">
        <v>9976</v>
      </c>
      <c r="D2125">
        <v>0</v>
      </c>
    </row>
    <row r="2126" spans="1:4">
      <c r="A2126">
        <v>90021240</v>
      </c>
      <c r="B2126" t="s">
        <v>9977</v>
      </c>
      <c r="C2126" t="s">
        <v>9978</v>
      </c>
      <c r="D2126">
        <v>2</v>
      </c>
    </row>
    <row r="2127" spans="1:4">
      <c r="A2127">
        <v>90021241</v>
      </c>
      <c r="B2127" t="s">
        <v>9979</v>
      </c>
      <c r="C2127" t="s">
        <v>9980</v>
      </c>
      <c r="D2127">
        <v>6</v>
      </c>
    </row>
    <row r="2128" spans="1:4">
      <c r="A2128">
        <v>90021242</v>
      </c>
      <c r="B2128" t="s">
        <v>9981</v>
      </c>
      <c r="C2128" t="s">
        <v>9982</v>
      </c>
      <c r="D2128">
        <v>2</v>
      </c>
    </row>
    <row r="2129" spans="1:4">
      <c r="A2129">
        <v>90021243</v>
      </c>
      <c r="B2129" t="s">
        <v>9983</v>
      </c>
      <c r="C2129" t="s">
        <v>6587</v>
      </c>
      <c r="D2129">
        <v>3</v>
      </c>
    </row>
    <row r="2130" spans="1:4">
      <c r="A2130">
        <v>90021244</v>
      </c>
      <c r="B2130" t="s">
        <v>9984</v>
      </c>
      <c r="C2130" t="s">
        <v>6587</v>
      </c>
      <c r="D2130">
        <v>2</v>
      </c>
    </row>
    <row r="2131" spans="1:4">
      <c r="A2131">
        <v>90021245</v>
      </c>
      <c r="B2131" t="s">
        <v>9985</v>
      </c>
      <c r="C2131" t="s">
        <v>9986</v>
      </c>
      <c r="D2131">
        <v>0</v>
      </c>
    </row>
    <row r="2132" spans="1:4">
      <c r="A2132">
        <v>90021246</v>
      </c>
      <c r="B2132" t="s">
        <v>9987</v>
      </c>
      <c r="C2132" t="s">
        <v>6587</v>
      </c>
      <c r="D2132">
        <v>2</v>
      </c>
    </row>
    <row r="2133" spans="1:4">
      <c r="A2133">
        <v>90021247</v>
      </c>
      <c r="B2133" t="s">
        <v>9988</v>
      </c>
      <c r="C2133" t="s">
        <v>9989</v>
      </c>
      <c r="D2133">
        <v>2</v>
      </c>
    </row>
    <row r="2134" spans="1:4">
      <c r="A2134">
        <v>90021248</v>
      </c>
      <c r="B2134" t="s">
        <v>9990</v>
      </c>
      <c r="C2134" t="s">
        <v>9991</v>
      </c>
      <c r="D2134">
        <v>5</v>
      </c>
    </row>
    <row r="2135" spans="1:4">
      <c r="A2135">
        <v>90021250</v>
      </c>
      <c r="B2135" t="s">
        <v>9992</v>
      </c>
      <c r="C2135" t="s">
        <v>9993</v>
      </c>
      <c r="D2135">
        <v>0</v>
      </c>
    </row>
    <row r="2136" spans="1:4">
      <c r="A2136">
        <v>90021251</v>
      </c>
      <c r="B2136" t="s">
        <v>9994</v>
      </c>
      <c r="C2136" t="s">
        <v>9995</v>
      </c>
      <c r="D2136">
        <v>1</v>
      </c>
    </row>
    <row r="2137" spans="1:4">
      <c r="A2137">
        <v>90021252</v>
      </c>
      <c r="B2137" t="s">
        <v>9996</v>
      </c>
      <c r="C2137" t="s">
        <v>9997</v>
      </c>
      <c r="D2137">
        <v>2</v>
      </c>
    </row>
    <row r="2138" spans="1:4">
      <c r="A2138">
        <v>90021253</v>
      </c>
      <c r="B2138" t="s">
        <v>9996</v>
      </c>
      <c r="C2138" t="s">
        <v>9998</v>
      </c>
      <c r="D2138">
        <v>2</v>
      </c>
    </row>
    <row r="2139" spans="1:4">
      <c r="A2139">
        <v>90021254</v>
      </c>
      <c r="B2139" t="s">
        <v>9999</v>
      </c>
      <c r="C2139" t="s">
        <v>10000</v>
      </c>
      <c r="D2139">
        <v>2</v>
      </c>
    </row>
    <row r="2140" spans="1:4">
      <c r="A2140">
        <v>90021255</v>
      </c>
      <c r="B2140" t="s">
        <v>10001</v>
      </c>
      <c r="C2140" t="s">
        <v>10002</v>
      </c>
      <c r="D2140">
        <v>2</v>
      </c>
    </row>
    <row r="2141" spans="1:4">
      <c r="A2141">
        <v>90021256</v>
      </c>
      <c r="B2141" t="s">
        <v>10003</v>
      </c>
      <c r="C2141" t="s">
        <v>6587</v>
      </c>
      <c r="D2141">
        <v>2</v>
      </c>
    </row>
    <row r="2142" spans="1:4">
      <c r="A2142">
        <v>90021257</v>
      </c>
      <c r="B2142" t="s">
        <v>10004</v>
      </c>
      <c r="C2142" t="s">
        <v>10005</v>
      </c>
      <c r="D2142">
        <v>1</v>
      </c>
    </row>
    <row r="2143" spans="1:4">
      <c r="A2143">
        <v>90021258</v>
      </c>
      <c r="B2143" t="s">
        <v>10006</v>
      </c>
      <c r="C2143" t="s">
        <v>10007</v>
      </c>
      <c r="D2143">
        <v>0</v>
      </c>
    </row>
    <row r="2144" spans="1:4">
      <c r="A2144">
        <v>90021259</v>
      </c>
      <c r="B2144" t="s">
        <v>10008</v>
      </c>
      <c r="C2144" t="s">
        <v>6587</v>
      </c>
      <c r="D2144">
        <v>4</v>
      </c>
    </row>
    <row r="2145" spans="1:4">
      <c r="A2145">
        <v>90021260</v>
      </c>
      <c r="B2145" t="s">
        <v>10009</v>
      </c>
      <c r="C2145" t="s">
        <v>10010</v>
      </c>
      <c r="D2145">
        <v>60</v>
      </c>
    </row>
    <row r="2146" spans="1:4">
      <c r="A2146">
        <v>90021261</v>
      </c>
      <c r="B2146" t="s">
        <v>10011</v>
      </c>
      <c r="C2146" t="s">
        <v>10012</v>
      </c>
      <c r="D2146">
        <v>3</v>
      </c>
    </row>
    <row r="2147" spans="1:4">
      <c r="A2147">
        <v>90021262</v>
      </c>
      <c r="B2147" t="s">
        <v>10013</v>
      </c>
      <c r="C2147" t="s">
        <v>10014</v>
      </c>
      <c r="D2147">
        <v>4</v>
      </c>
    </row>
    <row r="2148" spans="1:4">
      <c r="A2148">
        <v>90021263</v>
      </c>
      <c r="B2148" t="s">
        <v>10013</v>
      </c>
      <c r="C2148" t="s">
        <v>10015</v>
      </c>
      <c r="D2148">
        <v>0</v>
      </c>
    </row>
    <row r="2149" spans="1:4">
      <c r="A2149">
        <v>90021264</v>
      </c>
      <c r="B2149" t="s">
        <v>10016</v>
      </c>
      <c r="C2149" t="s">
        <v>6587</v>
      </c>
      <c r="D2149">
        <v>10</v>
      </c>
    </row>
    <row r="2150" spans="1:4">
      <c r="A2150">
        <v>90021265</v>
      </c>
      <c r="B2150" t="s">
        <v>10017</v>
      </c>
      <c r="C2150" t="s">
        <v>6587</v>
      </c>
      <c r="D2150">
        <v>8</v>
      </c>
    </row>
    <row r="2151" spans="1:4">
      <c r="A2151">
        <v>90021266</v>
      </c>
      <c r="B2151" t="s">
        <v>10017</v>
      </c>
      <c r="C2151" t="s">
        <v>6587</v>
      </c>
      <c r="D2151">
        <v>0</v>
      </c>
    </row>
    <row r="2152" spans="1:4">
      <c r="A2152">
        <v>90021267</v>
      </c>
      <c r="B2152" t="s">
        <v>10018</v>
      </c>
      <c r="C2152" t="s">
        <v>6587</v>
      </c>
      <c r="D2152">
        <v>15</v>
      </c>
    </row>
    <row r="2153" spans="1:4">
      <c r="A2153">
        <v>90021268</v>
      </c>
      <c r="B2153" t="s">
        <v>10019</v>
      </c>
      <c r="C2153" t="s">
        <v>6587</v>
      </c>
      <c r="D2153">
        <v>32</v>
      </c>
    </row>
    <row r="2154" spans="1:4">
      <c r="A2154">
        <v>90021269</v>
      </c>
      <c r="B2154" t="s">
        <v>10020</v>
      </c>
      <c r="C2154" t="s">
        <v>10021</v>
      </c>
      <c r="D2154">
        <v>26</v>
      </c>
    </row>
    <row r="2155" spans="1:4">
      <c r="A2155">
        <v>90021270</v>
      </c>
      <c r="B2155" t="s">
        <v>10022</v>
      </c>
      <c r="C2155" t="s">
        <v>10023</v>
      </c>
      <c r="D2155">
        <v>7</v>
      </c>
    </row>
    <row r="2156" spans="1:4">
      <c r="A2156">
        <v>90021271</v>
      </c>
      <c r="B2156" t="s">
        <v>10024</v>
      </c>
      <c r="C2156" t="s">
        <v>10025</v>
      </c>
      <c r="D2156">
        <v>7</v>
      </c>
    </row>
    <row r="2157" spans="1:4">
      <c r="A2157">
        <v>90021272</v>
      </c>
      <c r="B2157" t="s">
        <v>10026</v>
      </c>
      <c r="C2157" t="s">
        <v>10027</v>
      </c>
      <c r="D2157">
        <v>3</v>
      </c>
    </row>
    <row r="2158" spans="1:4">
      <c r="A2158">
        <v>90021273</v>
      </c>
      <c r="B2158" t="s">
        <v>10028</v>
      </c>
      <c r="C2158" t="s">
        <v>10029</v>
      </c>
      <c r="D2158">
        <v>17</v>
      </c>
    </row>
    <row r="2159" spans="1:4">
      <c r="A2159">
        <v>90021274</v>
      </c>
      <c r="B2159" t="s">
        <v>10030</v>
      </c>
      <c r="C2159" t="s">
        <v>10031</v>
      </c>
      <c r="D2159">
        <v>46</v>
      </c>
    </row>
    <row r="2160" spans="1:4">
      <c r="A2160">
        <v>90021275</v>
      </c>
      <c r="B2160" t="s">
        <v>10032</v>
      </c>
      <c r="C2160" t="s">
        <v>10033</v>
      </c>
      <c r="D2160">
        <v>19</v>
      </c>
    </row>
    <row r="2161" spans="1:4">
      <c r="A2161">
        <v>90021276</v>
      </c>
      <c r="B2161" t="s">
        <v>10034</v>
      </c>
      <c r="C2161" t="s">
        <v>10035</v>
      </c>
      <c r="D2161">
        <v>0</v>
      </c>
    </row>
    <row r="2162" spans="1:4">
      <c r="A2162">
        <v>90021277</v>
      </c>
      <c r="B2162" t="s">
        <v>10036</v>
      </c>
      <c r="C2162" t="s">
        <v>10037</v>
      </c>
      <c r="D2162">
        <v>2</v>
      </c>
    </row>
    <row r="2163" spans="1:4">
      <c r="A2163">
        <v>90021278</v>
      </c>
      <c r="B2163" t="s">
        <v>10038</v>
      </c>
      <c r="C2163" t="s">
        <v>10039</v>
      </c>
      <c r="D2163">
        <v>1</v>
      </c>
    </row>
    <row r="2164" spans="1:4">
      <c r="A2164">
        <v>90021279</v>
      </c>
      <c r="B2164" t="s">
        <v>10040</v>
      </c>
      <c r="C2164" t="s">
        <v>10041</v>
      </c>
      <c r="D2164">
        <v>0</v>
      </c>
    </row>
    <row r="2165" spans="1:4">
      <c r="A2165">
        <v>90021280</v>
      </c>
      <c r="B2165" t="s">
        <v>10042</v>
      </c>
      <c r="C2165" t="s">
        <v>10043</v>
      </c>
      <c r="D2165">
        <v>13</v>
      </c>
    </row>
    <row r="2166" spans="1:4">
      <c r="A2166">
        <v>90021281</v>
      </c>
      <c r="B2166" t="s">
        <v>10044</v>
      </c>
      <c r="C2166" t="s">
        <v>10045</v>
      </c>
      <c r="D2166">
        <v>32</v>
      </c>
    </row>
    <row r="2167" spans="1:4">
      <c r="A2167">
        <v>90021282</v>
      </c>
      <c r="B2167" t="s">
        <v>10046</v>
      </c>
      <c r="C2167" t="s">
        <v>10047</v>
      </c>
      <c r="D2167">
        <v>5</v>
      </c>
    </row>
    <row r="2168" spans="1:4">
      <c r="A2168">
        <v>90021283</v>
      </c>
      <c r="B2168" t="s">
        <v>10048</v>
      </c>
      <c r="C2168" t="s">
        <v>10049</v>
      </c>
      <c r="D2168">
        <v>11</v>
      </c>
    </row>
    <row r="2169" spans="1:4">
      <c r="A2169">
        <v>90021284</v>
      </c>
      <c r="B2169" t="s">
        <v>10050</v>
      </c>
      <c r="C2169" t="s">
        <v>6587</v>
      </c>
      <c r="D2169">
        <v>10</v>
      </c>
    </row>
    <row r="2170" spans="1:4">
      <c r="A2170">
        <v>90021285</v>
      </c>
      <c r="B2170" t="s">
        <v>10051</v>
      </c>
      <c r="C2170" t="s">
        <v>6587</v>
      </c>
      <c r="D2170">
        <v>30</v>
      </c>
    </row>
    <row r="2171" spans="1:4">
      <c r="A2171">
        <v>90021286</v>
      </c>
      <c r="B2171" t="s">
        <v>10011</v>
      </c>
      <c r="C2171" t="s">
        <v>10052</v>
      </c>
      <c r="D2171">
        <v>3</v>
      </c>
    </row>
    <row r="2172" spans="1:4">
      <c r="A2172">
        <v>90021287</v>
      </c>
      <c r="B2172" t="s">
        <v>10053</v>
      </c>
      <c r="C2172" t="s">
        <v>10054</v>
      </c>
      <c r="D2172">
        <v>32</v>
      </c>
    </row>
    <row r="2173" spans="1:4">
      <c r="A2173">
        <v>90021288</v>
      </c>
      <c r="B2173" t="s">
        <v>10055</v>
      </c>
      <c r="C2173" t="s">
        <v>10056</v>
      </c>
      <c r="D2173">
        <v>0</v>
      </c>
    </row>
    <row r="2174" spans="1:4">
      <c r="A2174">
        <v>90021289</v>
      </c>
      <c r="B2174" t="s">
        <v>10057</v>
      </c>
      <c r="C2174" t="s">
        <v>10058</v>
      </c>
      <c r="D2174">
        <v>0</v>
      </c>
    </row>
    <row r="2175" spans="1:4">
      <c r="A2175">
        <v>90021290</v>
      </c>
      <c r="B2175" t="s">
        <v>10059</v>
      </c>
      <c r="C2175" t="s">
        <v>10060</v>
      </c>
      <c r="D2175">
        <v>0</v>
      </c>
    </row>
    <row r="2176" spans="1:4">
      <c r="A2176">
        <v>90021291</v>
      </c>
      <c r="B2176" t="s">
        <v>10061</v>
      </c>
      <c r="C2176" t="s">
        <v>10062</v>
      </c>
      <c r="D2176">
        <v>0</v>
      </c>
    </row>
    <row r="2177" spans="1:4">
      <c r="A2177">
        <v>90021292</v>
      </c>
      <c r="B2177" t="s">
        <v>10061</v>
      </c>
      <c r="C2177" t="s">
        <v>10063</v>
      </c>
      <c r="D2177">
        <v>0</v>
      </c>
    </row>
    <row r="2178" spans="1:4">
      <c r="A2178">
        <v>90021293</v>
      </c>
      <c r="B2178" t="s">
        <v>10061</v>
      </c>
      <c r="C2178" t="s">
        <v>10064</v>
      </c>
      <c r="D2178">
        <v>0</v>
      </c>
    </row>
    <row r="2179" spans="1:4">
      <c r="A2179">
        <v>90021294</v>
      </c>
      <c r="B2179" t="s">
        <v>10065</v>
      </c>
      <c r="C2179" t="s">
        <v>10066</v>
      </c>
      <c r="D2179">
        <v>0</v>
      </c>
    </row>
    <row r="2180" spans="1:4">
      <c r="A2180">
        <v>90021295</v>
      </c>
      <c r="B2180" t="s">
        <v>10067</v>
      </c>
      <c r="C2180" t="s">
        <v>10068</v>
      </c>
      <c r="D2180">
        <v>0</v>
      </c>
    </row>
    <row r="2181" spans="1:4">
      <c r="A2181">
        <v>90021296</v>
      </c>
      <c r="B2181" t="s">
        <v>10069</v>
      </c>
      <c r="C2181" t="s">
        <v>10070</v>
      </c>
      <c r="D2181">
        <v>1</v>
      </c>
    </row>
    <row r="2182" spans="1:4">
      <c r="A2182">
        <v>90021297</v>
      </c>
      <c r="B2182" t="s">
        <v>10071</v>
      </c>
      <c r="C2182" t="s">
        <v>10072</v>
      </c>
      <c r="D2182">
        <v>1</v>
      </c>
    </row>
    <row r="2183" spans="1:4">
      <c r="A2183">
        <v>90021298</v>
      </c>
      <c r="B2183" t="s">
        <v>10073</v>
      </c>
      <c r="C2183" t="s">
        <v>10074</v>
      </c>
      <c r="D2183">
        <v>1</v>
      </c>
    </row>
    <row r="2184" spans="1:4">
      <c r="A2184">
        <v>90021299</v>
      </c>
      <c r="B2184" t="s">
        <v>10075</v>
      </c>
      <c r="C2184" t="s">
        <v>10076</v>
      </c>
      <c r="D2184">
        <v>1</v>
      </c>
    </row>
    <row r="2185" spans="1:4">
      <c r="A2185">
        <v>90021300</v>
      </c>
      <c r="B2185" t="s">
        <v>10071</v>
      </c>
      <c r="C2185" t="s">
        <v>10077</v>
      </c>
      <c r="D2185">
        <v>1</v>
      </c>
    </row>
    <row r="2186" spans="1:4">
      <c r="A2186">
        <v>90021301</v>
      </c>
      <c r="B2186" t="s">
        <v>10078</v>
      </c>
      <c r="C2186" t="s">
        <v>10079</v>
      </c>
      <c r="D2186">
        <v>1</v>
      </c>
    </row>
    <row r="2187" spans="1:4">
      <c r="A2187">
        <v>90021302</v>
      </c>
      <c r="B2187" t="s">
        <v>10061</v>
      </c>
      <c r="C2187" t="s">
        <v>10080</v>
      </c>
      <c r="D2187">
        <v>1</v>
      </c>
    </row>
    <row r="2188" spans="1:4">
      <c r="A2188">
        <v>90021303</v>
      </c>
      <c r="B2188" t="s">
        <v>10081</v>
      </c>
      <c r="C2188" t="s">
        <v>10082</v>
      </c>
      <c r="D2188">
        <v>1</v>
      </c>
    </row>
    <row r="2189" spans="1:4">
      <c r="A2189">
        <v>90021304</v>
      </c>
      <c r="B2189" t="s">
        <v>10083</v>
      </c>
      <c r="C2189" t="s">
        <v>10084</v>
      </c>
      <c r="D2189">
        <v>2</v>
      </c>
    </row>
    <row r="2190" spans="1:4">
      <c r="A2190">
        <v>90021305</v>
      </c>
      <c r="B2190" t="s">
        <v>10085</v>
      </c>
      <c r="C2190" t="s">
        <v>10086</v>
      </c>
      <c r="D2190">
        <v>1</v>
      </c>
    </row>
    <row r="2191" spans="1:4">
      <c r="A2191">
        <v>90021306</v>
      </c>
      <c r="B2191" t="s">
        <v>10087</v>
      </c>
      <c r="C2191" t="s">
        <v>10088</v>
      </c>
      <c r="D2191">
        <v>2</v>
      </c>
    </row>
    <row r="2192" spans="1:4">
      <c r="A2192">
        <v>90021307</v>
      </c>
      <c r="B2192" t="s">
        <v>10089</v>
      </c>
      <c r="C2192" t="s">
        <v>10090</v>
      </c>
      <c r="D2192">
        <v>1</v>
      </c>
    </row>
    <row r="2193" spans="1:4">
      <c r="A2193">
        <v>90021308</v>
      </c>
      <c r="B2193" t="s">
        <v>10091</v>
      </c>
      <c r="C2193" t="s">
        <v>10092</v>
      </c>
      <c r="D2193">
        <v>1</v>
      </c>
    </row>
    <row r="2194" spans="1:4">
      <c r="A2194">
        <v>90021309</v>
      </c>
      <c r="B2194" t="s">
        <v>10093</v>
      </c>
      <c r="C2194" t="s">
        <v>10094</v>
      </c>
      <c r="D2194">
        <v>2</v>
      </c>
    </row>
    <row r="2195" spans="1:4">
      <c r="A2195">
        <v>90021310</v>
      </c>
      <c r="B2195" t="s">
        <v>10095</v>
      </c>
      <c r="C2195" t="s">
        <v>10096</v>
      </c>
      <c r="D2195">
        <v>2</v>
      </c>
    </row>
    <row r="2196" spans="1:4">
      <c r="A2196">
        <v>90021311</v>
      </c>
      <c r="B2196" t="s">
        <v>10097</v>
      </c>
      <c r="C2196" t="s">
        <v>10098</v>
      </c>
      <c r="D2196">
        <v>1</v>
      </c>
    </row>
    <row r="2197" spans="1:4">
      <c r="A2197">
        <v>90021312</v>
      </c>
      <c r="B2197" t="s">
        <v>10099</v>
      </c>
      <c r="C2197" t="s">
        <v>10100</v>
      </c>
      <c r="D2197">
        <v>1</v>
      </c>
    </row>
    <row r="2198" spans="1:4">
      <c r="A2198">
        <v>90021313</v>
      </c>
      <c r="B2198" t="s">
        <v>10101</v>
      </c>
      <c r="C2198" t="s">
        <v>10102</v>
      </c>
      <c r="D2198">
        <v>0</v>
      </c>
    </row>
    <row r="2199" spans="1:4">
      <c r="A2199">
        <v>90021314</v>
      </c>
      <c r="B2199" t="s">
        <v>10101</v>
      </c>
      <c r="C2199" t="s">
        <v>10103</v>
      </c>
      <c r="D2199">
        <v>0</v>
      </c>
    </row>
    <row r="2200" spans="1:4">
      <c r="A2200">
        <v>90021315</v>
      </c>
      <c r="B2200" t="s">
        <v>10104</v>
      </c>
      <c r="C2200" t="s">
        <v>10105</v>
      </c>
      <c r="D2200">
        <v>6</v>
      </c>
    </row>
    <row r="2201" spans="1:4">
      <c r="A2201">
        <v>90021316</v>
      </c>
      <c r="B2201" t="s">
        <v>10106</v>
      </c>
      <c r="C2201" t="s">
        <v>10107</v>
      </c>
      <c r="D2201">
        <v>2</v>
      </c>
    </row>
    <row r="2202" spans="1:4">
      <c r="A2202">
        <v>90021317</v>
      </c>
      <c r="B2202" t="s">
        <v>10108</v>
      </c>
      <c r="C2202" t="s">
        <v>10109</v>
      </c>
      <c r="D2202">
        <v>11</v>
      </c>
    </row>
    <row r="2203" spans="1:4">
      <c r="A2203">
        <v>90021318</v>
      </c>
      <c r="B2203" t="s">
        <v>10110</v>
      </c>
      <c r="C2203" t="s">
        <v>10111</v>
      </c>
      <c r="D2203">
        <v>4</v>
      </c>
    </row>
    <row r="2204" spans="1:4">
      <c r="A2204">
        <v>90021319</v>
      </c>
      <c r="B2204" t="s">
        <v>10112</v>
      </c>
      <c r="C2204" t="s">
        <v>10113</v>
      </c>
      <c r="D2204">
        <v>0</v>
      </c>
    </row>
    <row r="2205" spans="1:4">
      <c r="A2205">
        <v>90021320</v>
      </c>
      <c r="B2205" t="s">
        <v>10114</v>
      </c>
      <c r="C2205" t="s">
        <v>6587</v>
      </c>
      <c r="D2205">
        <v>1</v>
      </c>
    </row>
    <row r="2206" spans="1:4">
      <c r="A2206">
        <v>90021321</v>
      </c>
      <c r="B2206" t="s">
        <v>10115</v>
      </c>
      <c r="C2206" t="s">
        <v>10116</v>
      </c>
      <c r="D2206">
        <v>0</v>
      </c>
    </row>
    <row r="2207" spans="1:4">
      <c r="A2207">
        <v>90021322</v>
      </c>
      <c r="B2207" t="s">
        <v>10115</v>
      </c>
      <c r="C2207" t="s">
        <v>10117</v>
      </c>
      <c r="D2207">
        <v>0</v>
      </c>
    </row>
    <row r="2208" spans="1:4">
      <c r="A2208">
        <v>90021323</v>
      </c>
      <c r="B2208" t="s">
        <v>10118</v>
      </c>
      <c r="C2208" t="s">
        <v>10119</v>
      </c>
      <c r="D2208">
        <v>0</v>
      </c>
    </row>
    <row r="2209" spans="1:4">
      <c r="A2209">
        <v>90021324</v>
      </c>
      <c r="B2209" t="s">
        <v>10120</v>
      </c>
      <c r="C2209" t="s">
        <v>10121</v>
      </c>
      <c r="D2209">
        <v>1</v>
      </c>
    </row>
    <row r="2210" spans="1:4">
      <c r="A2210">
        <v>90021325</v>
      </c>
      <c r="B2210" t="s">
        <v>10122</v>
      </c>
      <c r="C2210" t="s">
        <v>10123</v>
      </c>
      <c r="D2210">
        <v>1</v>
      </c>
    </row>
    <row r="2211" spans="1:4">
      <c r="A2211">
        <v>90021327</v>
      </c>
      <c r="B2211" t="s">
        <v>10124</v>
      </c>
      <c r="C2211" t="s">
        <v>10125</v>
      </c>
      <c r="D2211">
        <v>1</v>
      </c>
    </row>
    <row r="2212" spans="1:4">
      <c r="A2212">
        <v>90021328</v>
      </c>
      <c r="B2212" t="s">
        <v>10126</v>
      </c>
      <c r="C2212" t="s">
        <v>10127</v>
      </c>
      <c r="D2212">
        <v>1</v>
      </c>
    </row>
    <row r="2213" spans="1:4">
      <c r="A2213">
        <v>90021329</v>
      </c>
      <c r="B2213" t="s">
        <v>10128</v>
      </c>
      <c r="C2213" t="s">
        <v>10127</v>
      </c>
      <c r="D2213">
        <v>1</v>
      </c>
    </row>
    <row r="2214" spans="1:4">
      <c r="A2214">
        <v>90021330</v>
      </c>
      <c r="B2214" t="s">
        <v>10129</v>
      </c>
      <c r="C2214" t="s">
        <v>10130</v>
      </c>
      <c r="D2214">
        <v>1</v>
      </c>
    </row>
    <row r="2215" spans="1:4">
      <c r="A2215">
        <v>90021331</v>
      </c>
      <c r="B2215" t="s">
        <v>10131</v>
      </c>
      <c r="C2215" t="s">
        <v>10121</v>
      </c>
      <c r="D2215">
        <v>1</v>
      </c>
    </row>
    <row r="2216" spans="1:4">
      <c r="A2216">
        <v>90021332</v>
      </c>
      <c r="B2216" t="s">
        <v>9287</v>
      </c>
      <c r="C2216" t="s">
        <v>10132</v>
      </c>
      <c r="D2216">
        <v>1</v>
      </c>
    </row>
    <row r="2217" spans="1:4">
      <c r="A2217">
        <v>90021333</v>
      </c>
      <c r="B2217" t="s">
        <v>10133</v>
      </c>
      <c r="C2217" t="s">
        <v>10134</v>
      </c>
      <c r="D2217">
        <v>2</v>
      </c>
    </row>
    <row r="2218" spans="1:4">
      <c r="A2218">
        <v>90021334</v>
      </c>
      <c r="B2218" t="s">
        <v>10135</v>
      </c>
      <c r="C2218" t="s">
        <v>10134</v>
      </c>
      <c r="D2218">
        <v>2</v>
      </c>
    </row>
    <row r="2219" spans="1:4">
      <c r="A2219">
        <v>90021335</v>
      </c>
      <c r="B2219" t="s">
        <v>10136</v>
      </c>
      <c r="C2219" t="s">
        <v>10137</v>
      </c>
      <c r="D2219">
        <v>1</v>
      </c>
    </row>
    <row r="2220" spans="1:4">
      <c r="A2220">
        <v>90021336</v>
      </c>
      <c r="B2220" t="s">
        <v>10136</v>
      </c>
      <c r="C2220" t="s">
        <v>10137</v>
      </c>
      <c r="D2220">
        <v>1</v>
      </c>
    </row>
    <row r="2221" spans="1:4">
      <c r="A2221">
        <v>90021337</v>
      </c>
      <c r="B2221" t="s">
        <v>10138</v>
      </c>
      <c r="C2221" t="s">
        <v>10139</v>
      </c>
      <c r="D2221">
        <v>2</v>
      </c>
    </row>
    <row r="2222" spans="1:4">
      <c r="A2222">
        <v>90021340</v>
      </c>
      <c r="B2222" t="s">
        <v>10140</v>
      </c>
      <c r="C2222" t="s">
        <v>10141</v>
      </c>
      <c r="D2222">
        <v>2</v>
      </c>
    </row>
    <row r="2223" spans="1:4">
      <c r="A2223">
        <v>90021341</v>
      </c>
      <c r="B2223" t="s">
        <v>10142</v>
      </c>
      <c r="C2223" t="s">
        <v>10143</v>
      </c>
      <c r="D2223">
        <v>1</v>
      </c>
    </row>
    <row r="2224" spans="1:4">
      <c r="A2224">
        <v>90021342</v>
      </c>
      <c r="B2224" t="s">
        <v>10144</v>
      </c>
      <c r="C2224" t="s">
        <v>10145</v>
      </c>
      <c r="D2224">
        <v>1</v>
      </c>
    </row>
    <row r="2225" spans="1:4">
      <c r="A2225">
        <v>90021344</v>
      </c>
      <c r="B2225" t="s">
        <v>10101</v>
      </c>
      <c r="C2225" t="s">
        <v>10146</v>
      </c>
      <c r="D2225">
        <v>0</v>
      </c>
    </row>
    <row r="2226" spans="1:4">
      <c r="A2226">
        <v>90021345</v>
      </c>
      <c r="B2226" t="s">
        <v>10147</v>
      </c>
      <c r="C2226" t="s">
        <v>10148</v>
      </c>
      <c r="D2226">
        <v>1</v>
      </c>
    </row>
    <row r="2227" spans="1:4">
      <c r="A2227">
        <v>90021346</v>
      </c>
      <c r="B2227" t="s">
        <v>10149</v>
      </c>
      <c r="C2227" t="s">
        <v>10150</v>
      </c>
      <c r="D2227">
        <v>0</v>
      </c>
    </row>
    <row r="2228" spans="1:4">
      <c r="A2228">
        <v>90021347</v>
      </c>
      <c r="B2228" t="s">
        <v>10151</v>
      </c>
      <c r="C2228" t="s">
        <v>10152</v>
      </c>
      <c r="D2228">
        <v>0</v>
      </c>
    </row>
    <row r="2229" spans="1:4">
      <c r="A2229">
        <v>90021348</v>
      </c>
      <c r="B2229" t="s">
        <v>10153</v>
      </c>
      <c r="C2229" t="s">
        <v>10154</v>
      </c>
      <c r="D2229">
        <v>0</v>
      </c>
    </row>
    <row r="2230" spans="1:4">
      <c r="A2230">
        <v>90021349</v>
      </c>
      <c r="B2230" t="s">
        <v>10155</v>
      </c>
      <c r="C2230" t="s">
        <v>10156</v>
      </c>
      <c r="D2230">
        <v>0</v>
      </c>
    </row>
    <row r="2231" spans="1:4">
      <c r="A2231">
        <v>90021350</v>
      </c>
      <c r="B2231" t="s">
        <v>10157</v>
      </c>
      <c r="C2231" t="s">
        <v>10158</v>
      </c>
      <c r="D2231">
        <v>0</v>
      </c>
    </row>
    <row r="2232" spans="1:4">
      <c r="A2232">
        <v>90021351</v>
      </c>
      <c r="B2232" t="s">
        <v>10159</v>
      </c>
      <c r="C2232" t="s">
        <v>10160</v>
      </c>
      <c r="D2232">
        <v>0</v>
      </c>
    </row>
    <row r="2233" spans="1:4">
      <c r="A2233">
        <v>90021352</v>
      </c>
      <c r="B2233" t="s">
        <v>10161</v>
      </c>
      <c r="C2233" t="s">
        <v>10162</v>
      </c>
      <c r="D2233">
        <v>0</v>
      </c>
    </row>
    <row r="2234" spans="1:4">
      <c r="A2234">
        <v>90021353</v>
      </c>
      <c r="B2234" t="s">
        <v>9859</v>
      </c>
      <c r="C2234" t="s">
        <v>10163</v>
      </c>
      <c r="D2234">
        <v>0</v>
      </c>
    </row>
    <row r="2235" spans="1:4">
      <c r="A2235">
        <v>90021354</v>
      </c>
      <c r="B2235" t="s">
        <v>10118</v>
      </c>
      <c r="C2235" t="s">
        <v>10164</v>
      </c>
      <c r="D2235">
        <v>0</v>
      </c>
    </row>
    <row r="2236" spans="1:4">
      <c r="A2236">
        <v>90021355</v>
      </c>
      <c r="B2236" t="s">
        <v>10118</v>
      </c>
      <c r="C2236" t="s">
        <v>10165</v>
      </c>
      <c r="D2236">
        <v>0</v>
      </c>
    </row>
    <row r="2237" spans="1:4">
      <c r="A2237">
        <v>90021356</v>
      </c>
      <c r="B2237" t="s">
        <v>10118</v>
      </c>
      <c r="C2237" t="s">
        <v>10166</v>
      </c>
      <c r="D2237">
        <v>0</v>
      </c>
    </row>
    <row r="2238" spans="1:4">
      <c r="A2238">
        <v>90021357</v>
      </c>
      <c r="B2238" t="s">
        <v>10167</v>
      </c>
      <c r="C2238" t="s">
        <v>10168</v>
      </c>
      <c r="D2238">
        <v>0</v>
      </c>
    </row>
    <row r="2239" spans="1:4">
      <c r="A2239">
        <v>90021358</v>
      </c>
      <c r="B2239" t="s">
        <v>10169</v>
      </c>
      <c r="C2239" t="s">
        <v>10170</v>
      </c>
      <c r="D2239">
        <v>0</v>
      </c>
    </row>
    <row r="2240" spans="1:4">
      <c r="A2240">
        <v>90021359</v>
      </c>
      <c r="B2240" t="s">
        <v>10171</v>
      </c>
      <c r="C2240" t="s">
        <v>6587</v>
      </c>
      <c r="D2240">
        <v>0</v>
      </c>
    </row>
    <row r="2241" spans="1:4">
      <c r="A2241">
        <v>90021360</v>
      </c>
      <c r="B2241" t="s">
        <v>10172</v>
      </c>
      <c r="C2241" t="s">
        <v>6587</v>
      </c>
      <c r="D2241">
        <v>0</v>
      </c>
    </row>
    <row r="2242" spans="1:4">
      <c r="A2242">
        <v>90021361</v>
      </c>
      <c r="B2242" t="s">
        <v>10173</v>
      </c>
      <c r="C2242" t="s">
        <v>10174</v>
      </c>
      <c r="D2242">
        <v>2</v>
      </c>
    </row>
    <row r="2243" spans="1:4">
      <c r="A2243">
        <v>90021362</v>
      </c>
      <c r="B2243" t="s">
        <v>10175</v>
      </c>
      <c r="C2243" t="s">
        <v>10176</v>
      </c>
      <c r="D2243">
        <v>1</v>
      </c>
    </row>
    <row r="2244" spans="1:4">
      <c r="A2244">
        <v>90021363</v>
      </c>
      <c r="B2244" t="s">
        <v>10177</v>
      </c>
      <c r="C2244" t="s">
        <v>10178</v>
      </c>
      <c r="D2244">
        <v>1</v>
      </c>
    </row>
    <row r="2245" spans="1:4">
      <c r="A2245">
        <v>90021364</v>
      </c>
      <c r="B2245" t="s">
        <v>10179</v>
      </c>
      <c r="C2245" t="s">
        <v>10180</v>
      </c>
      <c r="D2245">
        <v>1</v>
      </c>
    </row>
    <row r="2246" spans="1:4">
      <c r="A2246">
        <v>90021365</v>
      </c>
      <c r="B2246" t="s">
        <v>10181</v>
      </c>
      <c r="C2246" t="s">
        <v>10182</v>
      </c>
      <c r="D2246">
        <v>1</v>
      </c>
    </row>
    <row r="2247" spans="1:4">
      <c r="A2247">
        <v>90021366</v>
      </c>
      <c r="B2247" t="s">
        <v>10181</v>
      </c>
      <c r="C2247" t="s">
        <v>10183</v>
      </c>
      <c r="D2247">
        <v>1</v>
      </c>
    </row>
    <row r="2248" spans="1:4">
      <c r="A2248">
        <v>90021367</v>
      </c>
      <c r="B2248" t="s">
        <v>10184</v>
      </c>
      <c r="C2248" t="s">
        <v>7376</v>
      </c>
      <c r="D2248">
        <v>0</v>
      </c>
    </row>
    <row r="2249" spans="1:4">
      <c r="A2249">
        <v>90021368</v>
      </c>
      <c r="B2249" t="s">
        <v>10185</v>
      </c>
      <c r="C2249" t="s">
        <v>10186</v>
      </c>
      <c r="D2249">
        <v>1</v>
      </c>
    </row>
    <row r="2250" spans="1:4">
      <c r="A2250">
        <v>90021369</v>
      </c>
      <c r="B2250" t="s">
        <v>10187</v>
      </c>
      <c r="C2250" t="s">
        <v>10188</v>
      </c>
      <c r="D2250">
        <v>0</v>
      </c>
    </row>
    <row r="2251" spans="1:4">
      <c r="A2251">
        <v>90021370</v>
      </c>
      <c r="B2251" t="s">
        <v>10189</v>
      </c>
      <c r="C2251" t="s">
        <v>10190</v>
      </c>
      <c r="D2251">
        <v>2</v>
      </c>
    </row>
    <row r="2252" spans="1:4">
      <c r="A2252">
        <v>90021371</v>
      </c>
      <c r="B2252" t="s">
        <v>10191</v>
      </c>
      <c r="C2252" t="s">
        <v>6587</v>
      </c>
      <c r="D2252">
        <v>0</v>
      </c>
    </row>
    <row r="2253" spans="1:4">
      <c r="A2253">
        <v>90021372</v>
      </c>
      <c r="B2253" t="s">
        <v>10192</v>
      </c>
      <c r="C2253" t="s">
        <v>6587</v>
      </c>
      <c r="D2253">
        <v>2</v>
      </c>
    </row>
    <row r="2254" spans="1:4">
      <c r="A2254">
        <v>90021373</v>
      </c>
      <c r="B2254" t="s">
        <v>10184</v>
      </c>
      <c r="C2254" t="s">
        <v>7376</v>
      </c>
      <c r="D2254">
        <v>0</v>
      </c>
    </row>
    <row r="2255" spans="1:4">
      <c r="A2255">
        <v>90021374</v>
      </c>
      <c r="B2255" t="s">
        <v>10185</v>
      </c>
      <c r="C2255" t="s">
        <v>10186</v>
      </c>
      <c r="D2255">
        <v>0</v>
      </c>
    </row>
    <row r="2256" spans="1:4">
      <c r="A2256">
        <v>90021375</v>
      </c>
      <c r="B2256" t="s">
        <v>10187</v>
      </c>
      <c r="C2256" t="s">
        <v>10193</v>
      </c>
      <c r="D2256">
        <v>0</v>
      </c>
    </row>
    <row r="2257" spans="1:4">
      <c r="A2257">
        <v>90021376</v>
      </c>
      <c r="B2257" t="s">
        <v>10194</v>
      </c>
      <c r="C2257" t="s">
        <v>6587</v>
      </c>
      <c r="D2257">
        <v>2</v>
      </c>
    </row>
    <row r="2258" spans="1:4">
      <c r="A2258">
        <v>90021377</v>
      </c>
      <c r="B2258" t="s">
        <v>10191</v>
      </c>
      <c r="C2258" t="s">
        <v>6587</v>
      </c>
      <c r="D2258">
        <v>0</v>
      </c>
    </row>
    <row r="2259" spans="1:4">
      <c r="A2259">
        <v>90021378</v>
      </c>
      <c r="B2259" t="s">
        <v>10192</v>
      </c>
      <c r="C2259" t="s">
        <v>6587</v>
      </c>
      <c r="D2259">
        <v>2</v>
      </c>
    </row>
    <row r="2260" spans="1:4">
      <c r="A2260">
        <v>90021379</v>
      </c>
      <c r="B2260" t="s">
        <v>10184</v>
      </c>
      <c r="C2260" t="s">
        <v>7376</v>
      </c>
      <c r="D2260">
        <v>2</v>
      </c>
    </row>
    <row r="2261" spans="1:4">
      <c r="A2261">
        <v>90021380</v>
      </c>
      <c r="B2261" t="s">
        <v>8095</v>
      </c>
      <c r="C2261" t="s">
        <v>6587</v>
      </c>
      <c r="D2261">
        <v>2</v>
      </c>
    </row>
    <row r="2262" spans="1:4">
      <c r="A2262">
        <v>90021381</v>
      </c>
      <c r="B2262" t="s">
        <v>10187</v>
      </c>
      <c r="C2262" t="s">
        <v>6587</v>
      </c>
      <c r="D2262">
        <v>0</v>
      </c>
    </row>
    <row r="2263" spans="1:4">
      <c r="A2263">
        <v>90021382</v>
      </c>
      <c r="B2263" t="s">
        <v>10194</v>
      </c>
      <c r="C2263" t="s">
        <v>6587</v>
      </c>
      <c r="D2263">
        <v>2</v>
      </c>
    </row>
    <row r="2264" spans="1:4">
      <c r="A2264">
        <v>90021383</v>
      </c>
      <c r="B2264" t="s">
        <v>10191</v>
      </c>
      <c r="C2264" t="s">
        <v>6587</v>
      </c>
      <c r="D2264">
        <v>2</v>
      </c>
    </row>
    <row r="2265" spans="1:4">
      <c r="A2265">
        <v>90021384</v>
      </c>
      <c r="B2265" t="s">
        <v>8094</v>
      </c>
      <c r="C2265" t="s">
        <v>6587</v>
      </c>
      <c r="D2265">
        <v>1</v>
      </c>
    </row>
    <row r="2266" spans="1:4">
      <c r="A2266">
        <v>90021385</v>
      </c>
      <c r="B2266" t="s">
        <v>10195</v>
      </c>
      <c r="C2266" t="s">
        <v>10196</v>
      </c>
      <c r="D2266">
        <v>1</v>
      </c>
    </row>
    <row r="2267" spans="1:4">
      <c r="A2267">
        <v>90021386</v>
      </c>
      <c r="B2267" t="s">
        <v>10197</v>
      </c>
      <c r="C2267" t="s">
        <v>6587</v>
      </c>
      <c r="D2267">
        <v>1</v>
      </c>
    </row>
    <row r="2268" spans="1:4">
      <c r="A2268">
        <v>90021387</v>
      </c>
      <c r="B2268" t="s">
        <v>10194</v>
      </c>
      <c r="C2268" t="s">
        <v>6587</v>
      </c>
      <c r="D2268">
        <v>4</v>
      </c>
    </row>
    <row r="2269" spans="1:4">
      <c r="A2269">
        <v>90021388</v>
      </c>
      <c r="B2269" t="s">
        <v>10198</v>
      </c>
      <c r="C2269" t="s">
        <v>6587</v>
      </c>
      <c r="D2269">
        <v>5</v>
      </c>
    </row>
    <row r="2270" spans="1:4">
      <c r="A2270">
        <v>90021389</v>
      </c>
      <c r="B2270" t="s">
        <v>10199</v>
      </c>
      <c r="C2270" t="s">
        <v>10200</v>
      </c>
      <c r="D2270">
        <v>0</v>
      </c>
    </row>
    <row r="2271" spans="1:4">
      <c r="A2271">
        <v>90021390</v>
      </c>
      <c r="B2271" t="s">
        <v>10201</v>
      </c>
      <c r="C2271" t="s">
        <v>6587</v>
      </c>
      <c r="D2271">
        <v>0</v>
      </c>
    </row>
    <row r="2272" spans="1:4">
      <c r="A2272">
        <v>90021391</v>
      </c>
      <c r="B2272" t="s">
        <v>10202</v>
      </c>
      <c r="C2272" t="s">
        <v>6587</v>
      </c>
      <c r="D2272">
        <v>0</v>
      </c>
    </row>
    <row r="2273" spans="1:4">
      <c r="A2273">
        <v>90021392</v>
      </c>
      <c r="B2273" t="s">
        <v>10203</v>
      </c>
      <c r="C2273" t="s">
        <v>6587</v>
      </c>
      <c r="D2273">
        <v>0</v>
      </c>
    </row>
    <row r="2274" spans="1:4">
      <c r="A2274">
        <v>90021393</v>
      </c>
      <c r="B2274" t="s">
        <v>10204</v>
      </c>
      <c r="C2274" t="s">
        <v>6587</v>
      </c>
      <c r="D2274">
        <v>0</v>
      </c>
    </row>
    <row r="2275" spans="1:4">
      <c r="A2275">
        <v>90021394</v>
      </c>
      <c r="B2275" t="s">
        <v>10205</v>
      </c>
      <c r="C2275" t="s">
        <v>6587</v>
      </c>
      <c r="D2275">
        <v>0</v>
      </c>
    </row>
    <row r="2276" spans="1:4">
      <c r="A2276">
        <v>90021395</v>
      </c>
      <c r="B2276" t="s">
        <v>10206</v>
      </c>
      <c r="C2276" t="s">
        <v>6587</v>
      </c>
      <c r="D2276">
        <v>0</v>
      </c>
    </row>
    <row r="2277" spans="1:4">
      <c r="A2277">
        <v>90021396</v>
      </c>
      <c r="B2277" t="s">
        <v>10207</v>
      </c>
      <c r="C2277" t="s">
        <v>6587</v>
      </c>
      <c r="D2277">
        <v>2</v>
      </c>
    </row>
    <row r="2278" spans="1:4">
      <c r="A2278">
        <v>90021397</v>
      </c>
      <c r="B2278" t="s">
        <v>10208</v>
      </c>
      <c r="C2278" t="s">
        <v>6587</v>
      </c>
      <c r="D2278">
        <v>0</v>
      </c>
    </row>
    <row r="2279" spans="1:4">
      <c r="A2279">
        <v>90021398</v>
      </c>
      <c r="B2279" t="s">
        <v>10209</v>
      </c>
      <c r="C2279" t="s">
        <v>337</v>
      </c>
      <c r="D2279">
        <v>2</v>
      </c>
    </row>
    <row r="2280" spans="1:4">
      <c r="A2280">
        <v>90021399</v>
      </c>
      <c r="B2280" t="s">
        <v>10209</v>
      </c>
      <c r="C2280" t="s">
        <v>10210</v>
      </c>
      <c r="D2280">
        <v>2</v>
      </c>
    </row>
    <row r="2281" spans="1:4">
      <c r="A2281">
        <v>90021400</v>
      </c>
      <c r="B2281" t="s">
        <v>10209</v>
      </c>
      <c r="C2281" t="s">
        <v>10211</v>
      </c>
      <c r="D2281">
        <v>1</v>
      </c>
    </row>
    <row r="2282" spans="1:4">
      <c r="A2282">
        <v>90021401</v>
      </c>
      <c r="B2282" t="s">
        <v>10209</v>
      </c>
      <c r="C2282" t="s">
        <v>10212</v>
      </c>
      <c r="D2282">
        <v>1</v>
      </c>
    </row>
    <row r="2283" spans="1:4">
      <c r="A2283">
        <v>90021402</v>
      </c>
      <c r="B2283" t="s">
        <v>10209</v>
      </c>
      <c r="C2283" t="s">
        <v>10213</v>
      </c>
      <c r="D2283">
        <v>3</v>
      </c>
    </row>
    <row r="2284" spans="1:4">
      <c r="A2284">
        <v>90021403</v>
      </c>
      <c r="B2284" t="s">
        <v>10209</v>
      </c>
      <c r="C2284" t="s">
        <v>10214</v>
      </c>
      <c r="D2284">
        <v>1</v>
      </c>
    </row>
    <row r="2285" spans="1:4">
      <c r="A2285">
        <v>90021404</v>
      </c>
      <c r="B2285" t="s">
        <v>10215</v>
      </c>
      <c r="C2285" t="s">
        <v>10216</v>
      </c>
      <c r="D2285">
        <v>20</v>
      </c>
    </row>
    <row r="2286" spans="1:4">
      <c r="A2286">
        <v>90021405</v>
      </c>
      <c r="B2286" t="s">
        <v>10217</v>
      </c>
      <c r="C2286" t="s">
        <v>10218</v>
      </c>
      <c r="D2286">
        <v>9</v>
      </c>
    </row>
    <row r="2287" spans="1:4">
      <c r="A2287">
        <v>90021406</v>
      </c>
      <c r="B2287" t="s">
        <v>10217</v>
      </c>
      <c r="C2287" t="s">
        <v>10219</v>
      </c>
      <c r="D2287">
        <v>24</v>
      </c>
    </row>
    <row r="2288" spans="1:4">
      <c r="A2288">
        <v>90021407</v>
      </c>
      <c r="B2288" t="s">
        <v>10220</v>
      </c>
      <c r="C2288" t="s">
        <v>10221</v>
      </c>
      <c r="D2288">
        <v>2</v>
      </c>
    </row>
    <row r="2289" spans="1:4">
      <c r="A2289">
        <v>90021408</v>
      </c>
      <c r="B2289" t="s">
        <v>10222</v>
      </c>
      <c r="C2289" t="s">
        <v>10223</v>
      </c>
      <c r="D2289">
        <v>1</v>
      </c>
    </row>
    <row r="2290" spans="1:4">
      <c r="A2290">
        <v>90021409</v>
      </c>
      <c r="B2290" t="s">
        <v>10224</v>
      </c>
      <c r="C2290" t="s">
        <v>10225</v>
      </c>
      <c r="D2290">
        <v>1</v>
      </c>
    </row>
    <row r="2291" spans="1:4">
      <c r="A2291">
        <v>90021410</v>
      </c>
      <c r="B2291" t="s">
        <v>10226</v>
      </c>
      <c r="C2291" t="s">
        <v>10227</v>
      </c>
      <c r="D2291">
        <v>105</v>
      </c>
    </row>
    <row r="2292" spans="1:4">
      <c r="A2292">
        <v>90021411</v>
      </c>
      <c r="B2292" t="s">
        <v>10228</v>
      </c>
      <c r="C2292" t="s">
        <v>10229</v>
      </c>
      <c r="D2292">
        <v>27</v>
      </c>
    </row>
    <row r="2293" spans="1:4">
      <c r="A2293">
        <v>90021412</v>
      </c>
      <c r="B2293" t="s">
        <v>9324</v>
      </c>
      <c r="C2293" t="s">
        <v>6587</v>
      </c>
      <c r="D2293">
        <v>0</v>
      </c>
    </row>
    <row r="2294" spans="1:4">
      <c r="A2294">
        <v>90021413</v>
      </c>
      <c r="B2294" t="s">
        <v>10230</v>
      </c>
      <c r="C2294" t="s">
        <v>10231</v>
      </c>
      <c r="D2294">
        <v>1</v>
      </c>
    </row>
    <row r="2295" spans="1:4">
      <c r="A2295">
        <v>90021414</v>
      </c>
      <c r="B2295" t="s">
        <v>10232</v>
      </c>
      <c r="C2295" t="s">
        <v>6587</v>
      </c>
      <c r="D2295">
        <v>2</v>
      </c>
    </row>
    <row r="2296" spans="1:4">
      <c r="A2296">
        <v>90021415</v>
      </c>
      <c r="B2296" t="s">
        <v>10233</v>
      </c>
      <c r="C2296" t="s">
        <v>6587</v>
      </c>
      <c r="D2296">
        <v>2</v>
      </c>
    </row>
    <row r="2297" spans="1:4">
      <c r="A2297">
        <v>90021416</v>
      </c>
      <c r="B2297" t="s">
        <v>10234</v>
      </c>
      <c r="C2297" t="s">
        <v>6587</v>
      </c>
      <c r="D2297">
        <v>2</v>
      </c>
    </row>
    <row r="2298" spans="1:4">
      <c r="A2298">
        <v>90021417</v>
      </c>
      <c r="B2298" t="s">
        <v>10235</v>
      </c>
      <c r="C2298" t="s">
        <v>6587</v>
      </c>
      <c r="D2298">
        <v>2</v>
      </c>
    </row>
    <row r="2299" spans="1:4">
      <c r="A2299">
        <v>90021418</v>
      </c>
      <c r="B2299" t="s">
        <v>10236</v>
      </c>
      <c r="C2299" t="s">
        <v>6587</v>
      </c>
      <c r="D2299">
        <v>2</v>
      </c>
    </row>
    <row r="2300" spans="1:4">
      <c r="A2300">
        <v>90021419</v>
      </c>
      <c r="B2300" t="s">
        <v>10237</v>
      </c>
      <c r="C2300" t="s">
        <v>6587</v>
      </c>
      <c r="D2300">
        <v>2</v>
      </c>
    </row>
    <row r="2301" spans="1:4">
      <c r="A2301">
        <v>90021420</v>
      </c>
      <c r="B2301" t="s">
        <v>10238</v>
      </c>
      <c r="C2301" t="s">
        <v>6587</v>
      </c>
      <c r="D2301">
        <v>0</v>
      </c>
    </row>
    <row r="2302" spans="1:4">
      <c r="A2302">
        <v>90021421</v>
      </c>
      <c r="B2302" t="s">
        <v>10239</v>
      </c>
      <c r="C2302" t="s">
        <v>6587</v>
      </c>
      <c r="D2302">
        <v>2</v>
      </c>
    </row>
    <row r="2303" spans="1:4">
      <c r="A2303">
        <v>90021422</v>
      </c>
      <c r="B2303" t="s">
        <v>10240</v>
      </c>
      <c r="C2303" t="s">
        <v>6587</v>
      </c>
      <c r="D2303">
        <v>0</v>
      </c>
    </row>
    <row r="2304" spans="1:4">
      <c r="A2304">
        <v>90021423</v>
      </c>
      <c r="B2304" t="s">
        <v>10241</v>
      </c>
      <c r="C2304" t="s">
        <v>6587</v>
      </c>
      <c r="D2304">
        <v>0</v>
      </c>
    </row>
    <row r="2305" spans="1:4">
      <c r="A2305">
        <v>90021424</v>
      </c>
      <c r="B2305" t="s">
        <v>7401</v>
      </c>
      <c r="C2305" t="s">
        <v>6587</v>
      </c>
      <c r="D2305">
        <v>1</v>
      </c>
    </row>
    <row r="2306" spans="1:4">
      <c r="A2306">
        <v>90021425</v>
      </c>
      <c r="B2306" t="s">
        <v>10242</v>
      </c>
      <c r="C2306" t="s">
        <v>6587</v>
      </c>
      <c r="D2306">
        <v>5</v>
      </c>
    </row>
    <row r="2307" spans="1:4">
      <c r="A2307">
        <v>90021426</v>
      </c>
      <c r="B2307" t="s">
        <v>10243</v>
      </c>
      <c r="C2307" t="s">
        <v>6587</v>
      </c>
      <c r="D2307">
        <v>2</v>
      </c>
    </row>
    <row r="2308" spans="1:4">
      <c r="A2308">
        <v>90021427</v>
      </c>
      <c r="B2308" t="s">
        <v>10244</v>
      </c>
      <c r="C2308" t="s">
        <v>6587</v>
      </c>
      <c r="D2308">
        <v>1</v>
      </c>
    </row>
    <row r="2309" spans="1:4">
      <c r="A2309">
        <v>90021428</v>
      </c>
      <c r="B2309" t="s">
        <v>10245</v>
      </c>
      <c r="C2309" t="s">
        <v>6587</v>
      </c>
      <c r="D2309">
        <v>1</v>
      </c>
    </row>
    <row r="2310" spans="1:4">
      <c r="A2310">
        <v>90021429</v>
      </c>
      <c r="B2310" t="s">
        <v>10246</v>
      </c>
      <c r="C2310" t="s">
        <v>6587</v>
      </c>
      <c r="D2310">
        <v>2</v>
      </c>
    </row>
    <row r="2311" spans="1:4">
      <c r="A2311">
        <v>90021430</v>
      </c>
      <c r="B2311" t="s">
        <v>10247</v>
      </c>
      <c r="C2311" t="s">
        <v>6587</v>
      </c>
      <c r="D2311">
        <v>1</v>
      </c>
    </row>
    <row r="2312" spans="1:4">
      <c r="A2312">
        <v>90021431</v>
      </c>
      <c r="B2312" t="s">
        <v>10248</v>
      </c>
      <c r="C2312" t="s">
        <v>6587</v>
      </c>
      <c r="D2312">
        <v>1</v>
      </c>
    </row>
    <row r="2313" spans="1:4">
      <c r="A2313">
        <v>90021432</v>
      </c>
      <c r="B2313" t="s">
        <v>10249</v>
      </c>
      <c r="C2313" t="s">
        <v>6587</v>
      </c>
      <c r="D2313">
        <v>1</v>
      </c>
    </row>
    <row r="2314" spans="1:4">
      <c r="A2314">
        <v>90021433</v>
      </c>
      <c r="B2314" t="s">
        <v>10250</v>
      </c>
      <c r="C2314" t="s">
        <v>6587</v>
      </c>
      <c r="D2314">
        <v>1</v>
      </c>
    </row>
    <row r="2315" spans="1:4">
      <c r="A2315">
        <v>90021434</v>
      </c>
      <c r="B2315" t="s">
        <v>10251</v>
      </c>
      <c r="C2315" t="s">
        <v>6587</v>
      </c>
      <c r="D2315">
        <v>4</v>
      </c>
    </row>
    <row r="2316" spans="1:4">
      <c r="A2316">
        <v>90021435</v>
      </c>
      <c r="B2316" t="s">
        <v>10252</v>
      </c>
      <c r="C2316" t="s">
        <v>6587</v>
      </c>
      <c r="D2316">
        <v>1</v>
      </c>
    </row>
    <row r="2317" spans="1:4">
      <c r="A2317">
        <v>90021436</v>
      </c>
      <c r="B2317" t="s">
        <v>10253</v>
      </c>
      <c r="C2317" t="s">
        <v>6587</v>
      </c>
      <c r="D2317">
        <v>1</v>
      </c>
    </row>
    <row r="2318" spans="1:4">
      <c r="A2318">
        <v>90021437</v>
      </c>
      <c r="B2318" t="s">
        <v>10254</v>
      </c>
      <c r="C2318" t="s">
        <v>6587</v>
      </c>
      <c r="D2318">
        <v>4</v>
      </c>
    </row>
    <row r="2319" spans="1:4">
      <c r="A2319">
        <v>90021438</v>
      </c>
      <c r="B2319" t="s">
        <v>10255</v>
      </c>
      <c r="C2319" t="s">
        <v>6587</v>
      </c>
      <c r="D2319">
        <v>2</v>
      </c>
    </row>
    <row r="2320" spans="1:4">
      <c r="A2320">
        <v>90021439</v>
      </c>
      <c r="B2320" t="s">
        <v>10256</v>
      </c>
      <c r="C2320" t="s">
        <v>6587</v>
      </c>
      <c r="D2320">
        <v>8</v>
      </c>
    </row>
    <row r="2321" spans="1:4">
      <c r="A2321">
        <v>90021440</v>
      </c>
      <c r="B2321" t="s">
        <v>10257</v>
      </c>
      <c r="C2321" t="s">
        <v>6587</v>
      </c>
      <c r="D2321">
        <v>1</v>
      </c>
    </row>
    <row r="2322" spans="1:4">
      <c r="A2322">
        <v>90021441</v>
      </c>
      <c r="B2322" t="s">
        <v>10258</v>
      </c>
      <c r="C2322" t="s">
        <v>6587</v>
      </c>
      <c r="D2322">
        <v>0</v>
      </c>
    </row>
    <row r="2323" spans="1:4">
      <c r="A2323">
        <v>90021442</v>
      </c>
      <c r="B2323" t="s">
        <v>10259</v>
      </c>
      <c r="C2323" t="s">
        <v>6587</v>
      </c>
      <c r="D2323">
        <v>0</v>
      </c>
    </row>
    <row r="2324" spans="1:4">
      <c r="A2324">
        <v>90021443</v>
      </c>
      <c r="B2324" t="s">
        <v>10260</v>
      </c>
      <c r="C2324" t="s">
        <v>10261</v>
      </c>
      <c r="D2324">
        <v>0</v>
      </c>
    </row>
    <row r="2325" spans="1:4">
      <c r="A2325">
        <v>90021444</v>
      </c>
      <c r="B2325" t="s">
        <v>10262</v>
      </c>
      <c r="C2325" t="s">
        <v>10263</v>
      </c>
      <c r="D2325">
        <v>3</v>
      </c>
    </row>
    <row r="2326" spans="1:4">
      <c r="A2326">
        <v>90021445</v>
      </c>
      <c r="B2326" t="s">
        <v>10264</v>
      </c>
      <c r="C2326" t="s">
        <v>10265</v>
      </c>
      <c r="D2326">
        <v>0</v>
      </c>
    </row>
    <row r="2327" spans="1:4">
      <c r="A2327">
        <v>90021446</v>
      </c>
      <c r="B2327" t="s">
        <v>10266</v>
      </c>
      <c r="C2327" t="s">
        <v>10267</v>
      </c>
      <c r="D2327">
        <v>1</v>
      </c>
    </row>
    <row r="2328" spans="1:4">
      <c r="A2328">
        <v>90021447</v>
      </c>
      <c r="B2328" t="s">
        <v>10268</v>
      </c>
      <c r="C2328" t="s">
        <v>10267</v>
      </c>
      <c r="D2328">
        <v>1</v>
      </c>
    </row>
    <row r="2329" spans="1:4">
      <c r="A2329">
        <v>90021448</v>
      </c>
      <c r="B2329" t="s">
        <v>10191</v>
      </c>
      <c r="C2329" t="s">
        <v>10269</v>
      </c>
      <c r="D2329">
        <v>2</v>
      </c>
    </row>
    <row r="2330" spans="1:4">
      <c r="A2330">
        <v>90021449</v>
      </c>
      <c r="B2330" t="s">
        <v>10270</v>
      </c>
      <c r="C2330" t="s">
        <v>10271</v>
      </c>
      <c r="D2330">
        <v>2</v>
      </c>
    </row>
    <row r="2331" spans="1:4">
      <c r="A2331">
        <v>90021450</v>
      </c>
      <c r="B2331" t="s">
        <v>10185</v>
      </c>
      <c r="C2331" t="s">
        <v>10272</v>
      </c>
      <c r="D2331">
        <v>1</v>
      </c>
    </row>
    <row r="2332" spans="1:4">
      <c r="A2332">
        <v>90021451</v>
      </c>
      <c r="B2332" t="s">
        <v>10273</v>
      </c>
      <c r="C2332" t="s">
        <v>10274</v>
      </c>
      <c r="D2332">
        <v>1</v>
      </c>
    </row>
    <row r="2333" spans="1:4">
      <c r="A2333">
        <v>90021452</v>
      </c>
      <c r="B2333" t="s">
        <v>10275</v>
      </c>
      <c r="C2333" t="s">
        <v>10276</v>
      </c>
      <c r="D2333">
        <v>1</v>
      </c>
    </row>
    <row r="2334" spans="1:4">
      <c r="A2334">
        <v>90021453</v>
      </c>
      <c r="B2334" t="s">
        <v>10185</v>
      </c>
      <c r="C2334" t="s">
        <v>10272</v>
      </c>
      <c r="D2334">
        <v>1</v>
      </c>
    </row>
    <row r="2335" spans="1:4">
      <c r="A2335">
        <v>90021454</v>
      </c>
      <c r="B2335" t="s">
        <v>10191</v>
      </c>
      <c r="C2335" t="s">
        <v>10277</v>
      </c>
      <c r="D2335">
        <v>2</v>
      </c>
    </row>
    <row r="2336" spans="1:4">
      <c r="A2336">
        <v>90021455</v>
      </c>
      <c r="B2336" t="s">
        <v>10278</v>
      </c>
      <c r="C2336" t="s">
        <v>10279</v>
      </c>
      <c r="D2336">
        <v>1</v>
      </c>
    </row>
    <row r="2337" spans="1:4">
      <c r="A2337">
        <v>90021456</v>
      </c>
      <c r="B2337" t="s">
        <v>10280</v>
      </c>
      <c r="C2337" t="s">
        <v>10281</v>
      </c>
      <c r="D2337">
        <v>0</v>
      </c>
    </row>
    <row r="2338" spans="1:4">
      <c r="A2338">
        <v>90021457</v>
      </c>
      <c r="B2338" t="s">
        <v>10275</v>
      </c>
      <c r="C2338" t="s">
        <v>10282</v>
      </c>
      <c r="D2338">
        <v>1</v>
      </c>
    </row>
    <row r="2339" spans="1:4">
      <c r="A2339">
        <v>90021458</v>
      </c>
      <c r="B2339" t="s">
        <v>10283</v>
      </c>
      <c r="C2339" t="s">
        <v>6587</v>
      </c>
      <c r="D2339">
        <v>1</v>
      </c>
    </row>
    <row r="2340" spans="1:4">
      <c r="A2340">
        <v>90021459</v>
      </c>
      <c r="B2340" t="s">
        <v>10284</v>
      </c>
      <c r="C2340" t="s">
        <v>6587</v>
      </c>
      <c r="D2340">
        <v>18</v>
      </c>
    </row>
    <row r="2341" spans="1:4">
      <c r="A2341">
        <v>90021460</v>
      </c>
      <c r="B2341" t="s">
        <v>10285</v>
      </c>
      <c r="C2341" t="s">
        <v>6587</v>
      </c>
      <c r="D2341">
        <v>1</v>
      </c>
    </row>
    <row r="2342" spans="1:4">
      <c r="A2342">
        <v>90021461</v>
      </c>
      <c r="B2342" t="s">
        <v>10286</v>
      </c>
      <c r="C2342" t="s">
        <v>6587</v>
      </c>
      <c r="D2342">
        <v>2</v>
      </c>
    </row>
    <row r="2343" spans="1:4">
      <c r="A2343">
        <v>90021462</v>
      </c>
      <c r="B2343" t="s">
        <v>10287</v>
      </c>
      <c r="C2343" t="s">
        <v>6587</v>
      </c>
      <c r="D2343">
        <v>2</v>
      </c>
    </row>
    <row r="2344" spans="1:4">
      <c r="A2344">
        <v>90021463</v>
      </c>
      <c r="B2344" t="s">
        <v>10288</v>
      </c>
      <c r="C2344" t="s">
        <v>6587</v>
      </c>
      <c r="D2344">
        <v>2</v>
      </c>
    </row>
    <row r="2345" spans="1:4">
      <c r="A2345">
        <v>90021464</v>
      </c>
      <c r="B2345" t="s">
        <v>10289</v>
      </c>
      <c r="C2345" t="s">
        <v>6587</v>
      </c>
      <c r="D2345">
        <v>2</v>
      </c>
    </row>
    <row r="2346" spans="1:4">
      <c r="A2346">
        <v>90021465</v>
      </c>
      <c r="B2346" t="s">
        <v>10290</v>
      </c>
      <c r="C2346" t="s">
        <v>6587</v>
      </c>
      <c r="D2346">
        <v>5</v>
      </c>
    </row>
    <row r="2347" spans="1:4">
      <c r="A2347">
        <v>90021466</v>
      </c>
      <c r="B2347" t="s">
        <v>9823</v>
      </c>
      <c r="C2347" t="s">
        <v>6587</v>
      </c>
      <c r="D2347">
        <v>2</v>
      </c>
    </row>
    <row r="2348" spans="1:4">
      <c r="A2348">
        <v>90021467</v>
      </c>
      <c r="B2348" t="s">
        <v>10291</v>
      </c>
      <c r="C2348" t="s">
        <v>6587</v>
      </c>
      <c r="D2348">
        <v>0</v>
      </c>
    </row>
    <row r="2349" spans="1:4">
      <c r="A2349">
        <v>90021468</v>
      </c>
      <c r="B2349" t="s">
        <v>10292</v>
      </c>
      <c r="C2349" t="s">
        <v>6587</v>
      </c>
      <c r="D2349">
        <v>0</v>
      </c>
    </row>
    <row r="2350" spans="1:4">
      <c r="A2350">
        <v>90021469</v>
      </c>
      <c r="B2350" t="s">
        <v>10293</v>
      </c>
      <c r="C2350" t="s">
        <v>6587</v>
      </c>
      <c r="D2350">
        <v>0</v>
      </c>
    </row>
    <row r="2351" spans="1:4">
      <c r="A2351">
        <v>90021470</v>
      </c>
      <c r="B2351" t="s">
        <v>10294</v>
      </c>
      <c r="C2351" t="s">
        <v>6587</v>
      </c>
      <c r="D2351">
        <v>0</v>
      </c>
    </row>
    <row r="2352" spans="1:4">
      <c r="A2352">
        <v>90022001</v>
      </c>
      <c r="B2352" t="s">
        <v>10295</v>
      </c>
      <c r="C2352" t="s">
        <v>10296</v>
      </c>
      <c r="D2352">
        <v>3</v>
      </c>
    </row>
    <row r="2353" spans="1:4">
      <c r="A2353">
        <v>90022002</v>
      </c>
      <c r="B2353" t="s">
        <v>10297</v>
      </c>
      <c r="C2353" t="s">
        <v>10298</v>
      </c>
      <c r="D2353">
        <v>0</v>
      </c>
    </row>
    <row r="2354" spans="1:4">
      <c r="A2354">
        <v>90022003</v>
      </c>
      <c r="B2354" t="s">
        <v>10299</v>
      </c>
      <c r="C2354" t="s">
        <v>10300</v>
      </c>
      <c r="D2354">
        <v>1</v>
      </c>
    </row>
    <row r="2355" spans="1:4">
      <c r="A2355">
        <v>90022004</v>
      </c>
      <c r="B2355" t="s">
        <v>10301</v>
      </c>
      <c r="C2355" t="s">
        <v>6587</v>
      </c>
      <c r="D2355">
        <v>2</v>
      </c>
    </row>
    <row r="2356" spans="1:4">
      <c r="A2356">
        <v>90022005</v>
      </c>
      <c r="B2356" t="s">
        <v>10302</v>
      </c>
      <c r="C2356" t="s">
        <v>10303</v>
      </c>
      <c r="D2356">
        <v>2</v>
      </c>
    </row>
    <row r="2357" spans="1:4">
      <c r="A2357">
        <v>90022006</v>
      </c>
      <c r="B2357" t="s">
        <v>10304</v>
      </c>
      <c r="C2357" t="s">
        <v>10305</v>
      </c>
      <c r="D2357">
        <v>0</v>
      </c>
    </row>
    <row r="2358" spans="1:4">
      <c r="A2358">
        <v>90022007</v>
      </c>
      <c r="B2358" t="s">
        <v>10306</v>
      </c>
      <c r="C2358" t="s">
        <v>10307</v>
      </c>
      <c r="D2358">
        <v>2</v>
      </c>
    </row>
    <row r="2359" spans="1:4">
      <c r="A2359">
        <v>93001001</v>
      </c>
      <c r="B2359" t="s">
        <v>10308</v>
      </c>
      <c r="C2359" t="s">
        <v>10309</v>
      </c>
      <c r="D2359">
        <v>1</v>
      </c>
    </row>
    <row r="2360" spans="1:4">
      <c r="A2360">
        <v>93001002</v>
      </c>
      <c r="B2360" t="s">
        <v>10310</v>
      </c>
      <c r="C2360" t="s">
        <v>10309</v>
      </c>
      <c r="D2360">
        <v>1</v>
      </c>
    </row>
    <row r="2361" spans="1:4">
      <c r="A2361">
        <v>93001003</v>
      </c>
      <c r="B2361" t="s">
        <v>10311</v>
      </c>
      <c r="C2361" t="s">
        <v>10312</v>
      </c>
      <c r="D2361">
        <v>4</v>
      </c>
    </row>
    <row r="2362" spans="1:4">
      <c r="A2362">
        <v>93001004</v>
      </c>
      <c r="B2362" t="s">
        <v>10313</v>
      </c>
      <c r="C2362" t="s">
        <v>10314</v>
      </c>
      <c r="D2362">
        <v>4</v>
      </c>
    </row>
    <row r="2363" spans="1:4">
      <c r="A2363">
        <v>93001005</v>
      </c>
      <c r="B2363" t="s">
        <v>10313</v>
      </c>
      <c r="C2363" t="s">
        <v>10315</v>
      </c>
      <c r="D2363">
        <v>7</v>
      </c>
    </row>
    <row r="2364" spans="1:4">
      <c r="A2364">
        <v>93001006</v>
      </c>
      <c r="B2364" t="s">
        <v>10316</v>
      </c>
      <c r="C2364" t="s">
        <v>10317</v>
      </c>
      <c r="D2364">
        <v>11</v>
      </c>
    </row>
    <row r="2365" spans="1:4">
      <c r="A2365">
        <v>93001007</v>
      </c>
      <c r="B2365" t="s">
        <v>10316</v>
      </c>
      <c r="C2365" t="s">
        <v>10318</v>
      </c>
      <c r="D2365">
        <v>3</v>
      </c>
    </row>
    <row r="2366" spans="1:4">
      <c r="A2366">
        <v>93001008</v>
      </c>
      <c r="B2366" t="s">
        <v>10319</v>
      </c>
      <c r="C2366" t="s">
        <v>10320</v>
      </c>
      <c r="D2366">
        <v>8</v>
      </c>
    </row>
    <row r="2367" spans="1:4">
      <c r="A2367">
        <v>93001009</v>
      </c>
      <c r="B2367" t="s">
        <v>10319</v>
      </c>
      <c r="C2367" t="s">
        <v>10321</v>
      </c>
      <c r="D2367">
        <v>5</v>
      </c>
    </row>
    <row r="2368" spans="1:4">
      <c r="A2368">
        <v>93001010</v>
      </c>
      <c r="B2368" t="s">
        <v>10322</v>
      </c>
      <c r="C2368" t="s">
        <v>10323</v>
      </c>
      <c r="D2368">
        <v>5</v>
      </c>
    </row>
    <row r="2369" spans="1:4">
      <c r="A2369">
        <v>93001011</v>
      </c>
      <c r="B2369" t="s">
        <v>10322</v>
      </c>
      <c r="C2369" t="s">
        <v>10324</v>
      </c>
      <c r="D2369">
        <v>3</v>
      </c>
    </row>
    <row r="2370" spans="1:4">
      <c r="A2370">
        <v>93001012</v>
      </c>
      <c r="B2370" t="s">
        <v>10325</v>
      </c>
      <c r="C2370" t="s">
        <v>10326</v>
      </c>
      <c r="D2370">
        <v>7</v>
      </c>
    </row>
    <row r="2371" spans="1:4">
      <c r="A2371">
        <v>93001014</v>
      </c>
      <c r="B2371" t="s">
        <v>10327</v>
      </c>
      <c r="C2371" t="s">
        <v>10328</v>
      </c>
      <c r="D2371">
        <v>4</v>
      </c>
    </row>
    <row r="2372" spans="1:4">
      <c r="A2372">
        <v>93001015</v>
      </c>
      <c r="B2372" t="s">
        <v>10329</v>
      </c>
      <c r="C2372" t="s">
        <v>10330</v>
      </c>
      <c r="D2372">
        <v>4</v>
      </c>
    </row>
    <row r="2373" spans="1:4">
      <c r="A2373">
        <v>93001016</v>
      </c>
      <c r="B2373" t="s">
        <v>10331</v>
      </c>
      <c r="C2373" t="s">
        <v>10314</v>
      </c>
      <c r="D2373">
        <v>10</v>
      </c>
    </row>
    <row r="2374" spans="1:4">
      <c r="A2374">
        <v>93001017</v>
      </c>
      <c r="B2374" t="s">
        <v>10331</v>
      </c>
      <c r="C2374" t="s">
        <v>10332</v>
      </c>
      <c r="D2374">
        <v>7</v>
      </c>
    </row>
    <row r="2375" spans="1:4">
      <c r="A2375">
        <v>93001018</v>
      </c>
      <c r="B2375" t="s">
        <v>10333</v>
      </c>
      <c r="C2375" t="s">
        <v>10317</v>
      </c>
      <c r="D2375">
        <v>10</v>
      </c>
    </row>
    <row r="2376" spans="1:4">
      <c r="A2376">
        <v>93001019</v>
      </c>
      <c r="B2376" t="s">
        <v>10333</v>
      </c>
      <c r="C2376" t="s">
        <v>10334</v>
      </c>
      <c r="D2376">
        <v>6</v>
      </c>
    </row>
    <row r="2377" spans="1:4">
      <c r="A2377">
        <v>93001020</v>
      </c>
      <c r="B2377" t="s">
        <v>10335</v>
      </c>
      <c r="C2377" t="s">
        <v>10314</v>
      </c>
      <c r="D2377">
        <v>12</v>
      </c>
    </row>
    <row r="2378" spans="1:4">
      <c r="A2378">
        <v>93001021</v>
      </c>
      <c r="B2378" t="s">
        <v>10335</v>
      </c>
      <c r="C2378" t="s">
        <v>10321</v>
      </c>
      <c r="D2378">
        <v>5</v>
      </c>
    </row>
    <row r="2379" spans="1:4">
      <c r="A2379">
        <v>93001022</v>
      </c>
      <c r="B2379" t="s">
        <v>10336</v>
      </c>
      <c r="C2379" t="s">
        <v>10337</v>
      </c>
      <c r="D2379">
        <v>4</v>
      </c>
    </row>
    <row r="2380" spans="1:4">
      <c r="A2380">
        <v>93001023</v>
      </c>
      <c r="B2380" t="s">
        <v>10338</v>
      </c>
      <c r="C2380" t="s">
        <v>10324</v>
      </c>
      <c r="D2380">
        <v>4</v>
      </c>
    </row>
    <row r="2381" spans="1:4">
      <c r="A2381">
        <v>93001024</v>
      </c>
      <c r="B2381" t="s">
        <v>10339</v>
      </c>
      <c r="C2381" t="s">
        <v>10340</v>
      </c>
      <c r="D2381">
        <v>6</v>
      </c>
    </row>
    <row r="2382" spans="1:4">
      <c r="A2382">
        <v>93001025</v>
      </c>
      <c r="B2382" t="s">
        <v>10341</v>
      </c>
      <c r="C2382" t="s">
        <v>10342</v>
      </c>
      <c r="D2382">
        <v>16</v>
      </c>
    </row>
    <row r="2383" spans="1:4">
      <c r="A2383">
        <v>93001026</v>
      </c>
      <c r="B2383" t="s">
        <v>10341</v>
      </c>
      <c r="C2383" t="s">
        <v>10343</v>
      </c>
      <c r="D2383">
        <v>8</v>
      </c>
    </row>
    <row r="2384" spans="1:4">
      <c r="A2384">
        <v>93001027</v>
      </c>
      <c r="B2384" t="s">
        <v>10344</v>
      </c>
      <c r="C2384" t="s">
        <v>10345</v>
      </c>
      <c r="D2384">
        <v>6</v>
      </c>
    </row>
    <row r="2385" spans="1:4">
      <c r="A2385">
        <v>93001028</v>
      </c>
      <c r="B2385" t="s">
        <v>10344</v>
      </c>
      <c r="C2385" t="s">
        <v>10346</v>
      </c>
      <c r="D2385">
        <v>4</v>
      </c>
    </row>
    <row r="2386" spans="1:4">
      <c r="A2386">
        <v>93001029</v>
      </c>
      <c r="B2386" t="s">
        <v>10347</v>
      </c>
      <c r="C2386" t="s">
        <v>10348</v>
      </c>
      <c r="D2386">
        <v>8</v>
      </c>
    </row>
    <row r="2387" spans="1:4">
      <c r="A2387">
        <v>93001030</v>
      </c>
      <c r="B2387" t="s">
        <v>10347</v>
      </c>
      <c r="C2387" t="s">
        <v>10349</v>
      </c>
      <c r="D2387">
        <v>2</v>
      </c>
    </row>
    <row r="2388" spans="1:4">
      <c r="A2388">
        <v>93001030</v>
      </c>
      <c r="B2388" t="s">
        <v>10347</v>
      </c>
      <c r="C2388" t="s">
        <v>10349</v>
      </c>
      <c r="D2388">
        <v>2</v>
      </c>
    </row>
    <row r="2389" spans="1:4">
      <c r="A2389">
        <v>93001031</v>
      </c>
      <c r="B2389" t="s">
        <v>10350</v>
      </c>
      <c r="C2389" t="s">
        <v>10351</v>
      </c>
      <c r="D2389">
        <v>4</v>
      </c>
    </row>
    <row r="2390" spans="1:4">
      <c r="A2390">
        <v>93001032</v>
      </c>
      <c r="B2390" t="s">
        <v>10350</v>
      </c>
      <c r="C2390" t="s">
        <v>10352</v>
      </c>
      <c r="D2390">
        <v>4</v>
      </c>
    </row>
    <row r="2391" spans="1:4">
      <c r="A2391">
        <v>93001033</v>
      </c>
      <c r="B2391" t="s">
        <v>10353</v>
      </c>
      <c r="C2391" t="s">
        <v>10354</v>
      </c>
      <c r="D2391">
        <v>3</v>
      </c>
    </row>
    <row r="2392" spans="1:4">
      <c r="A2392">
        <v>93001034</v>
      </c>
      <c r="B2392" t="s">
        <v>10355</v>
      </c>
      <c r="C2392" t="s">
        <v>10356</v>
      </c>
      <c r="D2392">
        <v>0</v>
      </c>
    </row>
    <row r="2393" spans="1:4">
      <c r="A2393">
        <v>93001037</v>
      </c>
      <c r="B2393" t="s">
        <v>10357</v>
      </c>
      <c r="C2393" t="s">
        <v>10358</v>
      </c>
      <c r="D2393">
        <v>4</v>
      </c>
    </row>
    <row r="2394" spans="1:4">
      <c r="A2394">
        <v>93001038</v>
      </c>
      <c r="B2394" t="s">
        <v>10359</v>
      </c>
      <c r="C2394" t="s">
        <v>10360</v>
      </c>
      <c r="D2394">
        <v>4</v>
      </c>
    </row>
    <row r="2395" spans="1:4">
      <c r="A2395">
        <v>93001040</v>
      </c>
      <c r="B2395" t="s">
        <v>10361</v>
      </c>
      <c r="C2395" t="s">
        <v>10362</v>
      </c>
      <c r="D2395">
        <v>4</v>
      </c>
    </row>
    <row r="2396" spans="1:4">
      <c r="A2396">
        <v>93001041</v>
      </c>
      <c r="B2396" t="s">
        <v>10363</v>
      </c>
      <c r="C2396" t="s">
        <v>10364</v>
      </c>
      <c r="D2396">
        <v>12</v>
      </c>
    </row>
    <row r="2397" spans="1:4">
      <c r="A2397">
        <v>93001042</v>
      </c>
      <c r="B2397" t="s">
        <v>10363</v>
      </c>
      <c r="C2397" t="s">
        <v>10365</v>
      </c>
      <c r="D2397">
        <v>1</v>
      </c>
    </row>
    <row r="2398" spans="1:4">
      <c r="A2398">
        <v>93001043</v>
      </c>
      <c r="B2398" t="s">
        <v>10366</v>
      </c>
      <c r="C2398" t="s">
        <v>10367</v>
      </c>
      <c r="D2398">
        <v>8</v>
      </c>
    </row>
    <row r="2399" spans="1:4">
      <c r="A2399">
        <v>93001044</v>
      </c>
      <c r="B2399" t="s">
        <v>10366</v>
      </c>
      <c r="C2399" t="s">
        <v>10368</v>
      </c>
      <c r="D2399">
        <v>0</v>
      </c>
    </row>
    <row r="2400" spans="1:4">
      <c r="A2400">
        <v>93001044</v>
      </c>
      <c r="B2400" t="s">
        <v>10366</v>
      </c>
      <c r="C2400" t="s">
        <v>10368</v>
      </c>
      <c r="D2400">
        <v>4</v>
      </c>
    </row>
    <row r="2401" spans="1:4">
      <c r="A2401">
        <v>93001045</v>
      </c>
      <c r="B2401" t="s">
        <v>10369</v>
      </c>
      <c r="C2401" t="s">
        <v>10367</v>
      </c>
      <c r="D2401">
        <v>4</v>
      </c>
    </row>
    <row r="2402" spans="1:4">
      <c r="A2402">
        <v>93001046</v>
      </c>
      <c r="B2402" t="s">
        <v>10369</v>
      </c>
      <c r="C2402" t="s">
        <v>10370</v>
      </c>
      <c r="D2402">
        <v>4</v>
      </c>
    </row>
    <row r="2403" spans="1:4">
      <c r="A2403">
        <v>93001047</v>
      </c>
      <c r="B2403" t="s">
        <v>10371</v>
      </c>
      <c r="C2403" t="s">
        <v>10372</v>
      </c>
      <c r="D2403">
        <v>6</v>
      </c>
    </row>
    <row r="2404" spans="1:4">
      <c r="A2404">
        <v>93001049</v>
      </c>
      <c r="B2404" t="s">
        <v>10373</v>
      </c>
      <c r="C2404" t="s">
        <v>10374</v>
      </c>
      <c r="D2404">
        <v>4</v>
      </c>
    </row>
    <row r="2405" spans="1:4">
      <c r="A2405">
        <v>93001055</v>
      </c>
      <c r="B2405" t="s">
        <v>10375</v>
      </c>
      <c r="C2405" t="s">
        <v>10376</v>
      </c>
      <c r="D2405">
        <v>4</v>
      </c>
    </row>
    <row r="2406" spans="1:4">
      <c r="A2406">
        <v>93001056</v>
      </c>
      <c r="B2406" t="s">
        <v>10377</v>
      </c>
      <c r="C2406" t="s">
        <v>10378</v>
      </c>
      <c r="D2406">
        <v>3</v>
      </c>
    </row>
    <row r="2407" spans="1:4">
      <c r="A2407">
        <v>93001057</v>
      </c>
      <c r="B2407" t="s">
        <v>10379</v>
      </c>
      <c r="C2407" t="s">
        <v>10380</v>
      </c>
      <c r="D2407">
        <v>2</v>
      </c>
    </row>
    <row r="2408" spans="1:4">
      <c r="A2408">
        <v>93001058</v>
      </c>
      <c r="B2408" t="s">
        <v>10381</v>
      </c>
      <c r="C2408" t="s">
        <v>10382</v>
      </c>
      <c r="D2408">
        <v>2</v>
      </c>
    </row>
    <row r="2409" spans="1:4">
      <c r="A2409">
        <v>93001059</v>
      </c>
      <c r="B2409" t="s">
        <v>10383</v>
      </c>
      <c r="C2409" t="s">
        <v>10384</v>
      </c>
      <c r="D2409">
        <v>2</v>
      </c>
    </row>
    <row r="2410" spans="1:4">
      <c r="A2410">
        <v>93001060</v>
      </c>
      <c r="B2410" t="s">
        <v>10377</v>
      </c>
      <c r="C2410" t="s">
        <v>10385</v>
      </c>
      <c r="D2410">
        <v>3</v>
      </c>
    </row>
    <row r="2411" spans="1:4">
      <c r="A2411">
        <v>93001061</v>
      </c>
      <c r="B2411" t="s">
        <v>10386</v>
      </c>
      <c r="C2411" t="s">
        <v>10387</v>
      </c>
      <c r="D2411">
        <v>3</v>
      </c>
    </row>
    <row r="2412" spans="1:4">
      <c r="A2412">
        <v>93001078</v>
      </c>
      <c r="B2412" t="s">
        <v>10388</v>
      </c>
      <c r="C2412" t="s">
        <v>10389</v>
      </c>
      <c r="D2412">
        <v>5</v>
      </c>
    </row>
    <row r="2413" spans="1:4">
      <c r="A2413">
        <v>93001085</v>
      </c>
      <c r="B2413" t="s">
        <v>10390</v>
      </c>
      <c r="C2413" t="s">
        <v>10391</v>
      </c>
      <c r="D2413">
        <v>1</v>
      </c>
    </row>
    <row r="2414" spans="1:4">
      <c r="A2414">
        <v>93001088</v>
      </c>
      <c r="B2414" t="s">
        <v>10392</v>
      </c>
      <c r="C2414" t="s">
        <v>10393</v>
      </c>
      <c r="D2414">
        <v>0</v>
      </c>
    </row>
    <row r="2415" spans="1:4">
      <c r="A2415">
        <v>93001089</v>
      </c>
      <c r="B2415" t="s">
        <v>10394</v>
      </c>
      <c r="C2415" t="s">
        <v>10395</v>
      </c>
      <c r="D2415">
        <v>0</v>
      </c>
    </row>
    <row r="2416" spans="1:4">
      <c r="A2416">
        <v>93001090</v>
      </c>
      <c r="B2416" t="s">
        <v>10396</v>
      </c>
      <c r="C2416" t="s">
        <v>10397</v>
      </c>
      <c r="D2416">
        <v>0</v>
      </c>
    </row>
    <row r="2417" spans="1:4">
      <c r="A2417">
        <v>93001091</v>
      </c>
      <c r="B2417" t="s">
        <v>10398</v>
      </c>
      <c r="C2417" t="s">
        <v>10399</v>
      </c>
      <c r="D2417">
        <v>2</v>
      </c>
    </row>
    <row r="2418" spans="1:4">
      <c r="A2418">
        <v>93001092</v>
      </c>
      <c r="B2418" t="s">
        <v>10400</v>
      </c>
      <c r="C2418" t="s">
        <v>10401</v>
      </c>
      <c r="D2418">
        <v>1</v>
      </c>
    </row>
    <row r="2419" spans="1:4">
      <c r="A2419">
        <v>93001093</v>
      </c>
      <c r="B2419" t="s">
        <v>10402</v>
      </c>
      <c r="C2419" t="s">
        <v>10403</v>
      </c>
      <c r="D2419">
        <v>2</v>
      </c>
    </row>
    <row r="2420" spans="1:4">
      <c r="A2420">
        <v>93001094</v>
      </c>
      <c r="B2420" t="s">
        <v>10404</v>
      </c>
      <c r="C2420" t="s">
        <v>10405</v>
      </c>
      <c r="D2420">
        <v>5</v>
      </c>
    </row>
    <row r="2421" spans="1:4">
      <c r="A2421">
        <v>93001095</v>
      </c>
      <c r="B2421" t="s">
        <v>10406</v>
      </c>
      <c r="C2421" t="s">
        <v>10407</v>
      </c>
      <c r="D2421">
        <v>5</v>
      </c>
    </row>
    <row r="2422" spans="1:4">
      <c r="A2422">
        <v>93001096</v>
      </c>
      <c r="B2422" t="s">
        <v>10408</v>
      </c>
      <c r="C2422" t="s">
        <v>10409</v>
      </c>
      <c r="D2422">
        <v>2</v>
      </c>
    </row>
    <row r="2423" spans="1:4">
      <c r="A2423">
        <v>93001097</v>
      </c>
      <c r="B2423" t="s">
        <v>10410</v>
      </c>
      <c r="C2423" t="s">
        <v>10411</v>
      </c>
      <c r="D2423">
        <v>4</v>
      </c>
    </row>
    <row r="2424" spans="1:4">
      <c r="A2424">
        <v>93001098</v>
      </c>
      <c r="B2424" t="s">
        <v>10412</v>
      </c>
      <c r="C2424" t="s">
        <v>10413</v>
      </c>
      <c r="D2424">
        <v>4</v>
      </c>
    </row>
    <row r="2425" spans="1:4">
      <c r="A2425">
        <v>93001099</v>
      </c>
      <c r="B2425" t="s">
        <v>10406</v>
      </c>
      <c r="C2425" t="s">
        <v>10414</v>
      </c>
      <c r="D2425">
        <v>4</v>
      </c>
    </row>
    <row r="2426" spans="1:4">
      <c r="A2426">
        <v>93001100</v>
      </c>
      <c r="B2426" t="s">
        <v>10415</v>
      </c>
      <c r="C2426" t="s">
        <v>10416</v>
      </c>
      <c r="D2426">
        <v>4</v>
      </c>
    </row>
    <row r="2427" spans="1:4">
      <c r="A2427">
        <v>93001101</v>
      </c>
      <c r="B2427" t="s">
        <v>10410</v>
      </c>
      <c r="C2427" t="s">
        <v>6587</v>
      </c>
      <c r="D2427">
        <v>2</v>
      </c>
    </row>
    <row r="2428" spans="1:4">
      <c r="A2428">
        <v>93001102</v>
      </c>
      <c r="B2428" t="s">
        <v>10406</v>
      </c>
      <c r="C2428" t="s">
        <v>10414</v>
      </c>
      <c r="D2428">
        <v>2</v>
      </c>
    </row>
    <row r="2429" spans="1:4">
      <c r="A2429">
        <v>93001103</v>
      </c>
      <c r="B2429" t="s">
        <v>10415</v>
      </c>
      <c r="C2429" t="s">
        <v>6587</v>
      </c>
      <c r="D2429">
        <v>2</v>
      </c>
    </row>
    <row r="2430" spans="1:4">
      <c r="A2430">
        <v>93002001</v>
      </c>
      <c r="B2430" t="s">
        <v>10417</v>
      </c>
      <c r="C2430" t="s">
        <v>10418</v>
      </c>
      <c r="D2430">
        <v>1</v>
      </c>
    </row>
    <row r="2431" spans="1:4">
      <c r="A2431">
        <v>93002004</v>
      </c>
      <c r="B2431" t="s">
        <v>10419</v>
      </c>
      <c r="C2431" t="s">
        <v>6587</v>
      </c>
      <c r="D2431">
        <v>5</v>
      </c>
    </row>
    <row r="2432" spans="1:4">
      <c r="A2432">
        <v>93002007</v>
      </c>
      <c r="B2432" t="s">
        <v>10420</v>
      </c>
      <c r="C2432" t="s">
        <v>10418</v>
      </c>
      <c r="D2432">
        <v>2</v>
      </c>
    </row>
    <row r="2433" spans="1:4">
      <c r="A2433">
        <v>93002008</v>
      </c>
      <c r="B2433" t="s">
        <v>10421</v>
      </c>
      <c r="C2433" t="s">
        <v>10422</v>
      </c>
      <c r="D2433">
        <v>0</v>
      </c>
    </row>
    <row r="2434" spans="1:4">
      <c r="A2434">
        <v>93002008</v>
      </c>
      <c r="B2434" t="s">
        <v>10421</v>
      </c>
      <c r="C2434" t="s">
        <v>10422</v>
      </c>
      <c r="D2434">
        <v>3</v>
      </c>
    </row>
    <row r="2435" spans="1:4">
      <c r="A2435">
        <v>93002009</v>
      </c>
      <c r="B2435" t="s">
        <v>10423</v>
      </c>
      <c r="C2435" t="s">
        <v>10424</v>
      </c>
      <c r="D2435">
        <v>5</v>
      </c>
    </row>
    <row r="2436" spans="1:4">
      <c r="A2436">
        <v>93002012</v>
      </c>
      <c r="B2436" t="s">
        <v>10425</v>
      </c>
      <c r="C2436" t="s">
        <v>10426</v>
      </c>
      <c r="D2436">
        <v>3</v>
      </c>
    </row>
    <row r="2437" spans="1:4">
      <c r="A2437">
        <v>93002013</v>
      </c>
      <c r="B2437" t="s">
        <v>10427</v>
      </c>
      <c r="C2437" t="s">
        <v>10428</v>
      </c>
      <c r="D2437">
        <v>4</v>
      </c>
    </row>
    <row r="2438" spans="1:4">
      <c r="A2438">
        <v>93002017</v>
      </c>
      <c r="B2438" t="s">
        <v>10429</v>
      </c>
      <c r="C2438" t="s">
        <v>10428</v>
      </c>
      <c r="D2438">
        <v>3</v>
      </c>
    </row>
    <row r="2439" spans="1:4">
      <c r="A2439">
        <v>93002018</v>
      </c>
      <c r="B2439" t="s">
        <v>10430</v>
      </c>
      <c r="C2439" t="s">
        <v>6587</v>
      </c>
      <c r="D2439">
        <v>0</v>
      </c>
    </row>
    <row r="2440" spans="1:4">
      <c r="A2440">
        <v>93002018</v>
      </c>
      <c r="B2440" t="s">
        <v>10430</v>
      </c>
      <c r="C2440" t="s">
        <v>6587</v>
      </c>
      <c r="D2440">
        <v>12</v>
      </c>
    </row>
    <row r="2441" spans="1:4">
      <c r="A2441">
        <v>93002021</v>
      </c>
      <c r="B2441" t="s">
        <v>10431</v>
      </c>
      <c r="C2441" t="s">
        <v>10432</v>
      </c>
      <c r="D2441">
        <v>2</v>
      </c>
    </row>
    <row r="2442" spans="1:4">
      <c r="A2442">
        <v>93002022</v>
      </c>
      <c r="B2442" t="s">
        <v>10433</v>
      </c>
      <c r="C2442" t="s">
        <v>10418</v>
      </c>
      <c r="D2442">
        <v>2</v>
      </c>
    </row>
    <row r="2443" spans="1:4">
      <c r="A2443">
        <v>93002026</v>
      </c>
      <c r="B2443" t="s">
        <v>10434</v>
      </c>
      <c r="C2443" t="s">
        <v>10418</v>
      </c>
      <c r="D2443">
        <v>7</v>
      </c>
    </row>
    <row r="2444" spans="1:4">
      <c r="A2444">
        <v>93002027</v>
      </c>
      <c r="B2444" t="s">
        <v>10435</v>
      </c>
      <c r="C2444" t="s">
        <v>10436</v>
      </c>
      <c r="D2444">
        <v>4</v>
      </c>
    </row>
    <row r="2445" spans="1:4">
      <c r="A2445">
        <v>93002029</v>
      </c>
      <c r="B2445" t="s">
        <v>10437</v>
      </c>
      <c r="C2445" t="s">
        <v>10438</v>
      </c>
      <c r="D2445">
        <v>2</v>
      </c>
    </row>
    <row r="2446" spans="1:4">
      <c r="A2446">
        <v>93002031</v>
      </c>
      <c r="B2446" t="s">
        <v>10439</v>
      </c>
      <c r="C2446" t="s">
        <v>10418</v>
      </c>
      <c r="D2446">
        <v>5</v>
      </c>
    </row>
    <row r="2447" spans="1:4">
      <c r="A2447">
        <v>93002033</v>
      </c>
      <c r="B2447" t="s">
        <v>10440</v>
      </c>
      <c r="C2447" t="s">
        <v>6587</v>
      </c>
      <c r="D2447">
        <v>4</v>
      </c>
    </row>
    <row r="2448" spans="1:4">
      <c r="A2448">
        <v>93002034</v>
      </c>
      <c r="B2448" t="s">
        <v>10441</v>
      </c>
      <c r="C2448" t="s">
        <v>6587</v>
      </c>
      <c r="D2448">
        <v>6</v>
      </c>
    </row>
    <row r="2449" spans="1:4">
      <c r="A2449">
        <v>93002035</v>
      </c>
      <c r="B2449" t="s">
        <v>10442</v>
      </c>
      <c r="C2449" t="s">
        <v>10418</v>
      </c>
      <c r="D2449">
        <v>2</v>
      </c>
    </row>
    <row r="2450" spans="1:4">
      <c r="A2450">
        <v>93002036</v>
      </c>
      <c r="B2450" t="s">
        <v>10443</v>
      </c>
      <c r="C2450" t="s">
        <v>10418</v>
      </c>
      <c r="D2450">
        <v>3</v>
      </c>
    </row>
    <row r="2451" spans="1:4">
      <c r="A2451">
        <v>93002042</v>
      </c>
      <c r="B2451" t="s">
        <v>10444</v>
      </c>
      <c r="C2451" t="s">
        <v>10428</v>
      </c>
      <c r="D2451">
        <v>1</v>
      </c>
    </row>
    <row r="2452" spans="1:4">
      <c r="A2452">
        <v>93002043</v>
      </c>
      <c r="B2452" t="s">
        <v>10445</v>
      </c>
      <c r="C2452" t="s">
        <v>10422</v>
      </c>
      <c r="D2452">
        <v>6</v>
      </c>
    </row>
    <row r="2453" spans="1:4">
      <c r="A2453">
        <v>93002045</v>
      </c>
      <c r="B2453" t="s">
        <v>10446</v>
      </c>
      <c r="C2453" t="s">
        <v>10428</v>
      </c>
      <c r="D2453">
        <v>4</v>
      </c>
    </row>
    <row r="2454" spans="1:4">
      <c r="A2454">
        <v>93002047</v>
      </c>
      <c r="B2454" t="s">
        <v>10447</v>
      </c>
      <c r="C2454" t="s">
        <v>10418</v>
      </c>
      <c r="D2454">
        <v>5</v>
      </c>
    </row>
    <row r="2455" spans="1:4">
      <c r="A2455">
        <v>93002049</v>
      </c>
      <c r="B2455" t="s">
        <v>10448</v>
      </c>
      <c r="C2455" t="s">
        <v>10418</v>
      </c>
      <c r="D2455">
        <v>2</v>
      </c>
    </row>
    <row r="2456" spans="1:4">
      <c r="A2456">
        <v>93002053</v>
      </c>
      <c r="B2456" t="s">
        <v>10449</v>
      </c>
      <c r="C2456" t="s">
        <v>10450</v>
      </c>
      <c r="D2456">
        <v>3</v>
      </c>
    </row>
    <row r="2457" spans="1:4">
      <c r="A2457">
        <v>93002054</v>
      </c>
      <c r="B2457" t="s">
        <v>10451</v>
      </c>
      <c r="C2457" t="s">
        <v>10452</v>
      </c>
      <c r="D2457">
        <v>3</v>
      </c>
    </row>
    <row r="2458" spans="1:4">
      <c r="A2458">
        <v>93002057</v>
      </c>
      <c r="B2458" t="s">
        <v>10453</v>
      </c>
      <c r="C2458" t="s">
        <v>10418</v>
      </c>
      <c r="D2458">
        <v>4</v>
      </c>
    </row>
    <row r="2459" spans="1:4">
      <c r="A2459">
        <v>93002061</v>
      </c>
      <c r="B2459" t="s">
        <v>10454</v>
      </c>
      <c r="C2459" t="s">
        <v>10428</v>
      </c>
      <c r="D2459">
        <v>5</v>
      </c>
    </row>
    <row r="2460" spans="1:4">
      <c r="A2460">
        <v>93002062</v>
      </c>
      <c r="B2460" t="s">
        <v>10455</v>
      </c>
      <c r="C2460" t="s">
        <v>10450</v>
      </c>
      <c r="D2460">
        <v>4</v>
      </c>
    </row>
    <row r="2461" spans="1:4">
      <c r="A2461">
        <v>93002063</v>
      </c>
      <c r="B2461" t="s">
        <v>10456</v>
      </c>
      <c r="C2461" t="s">
        <v>10450</v>
      </c>
      <c r="D2461">
        <v>2</v>
      </c>
    </row>
    <row r="2462" spans="1:4">
      <c r="A2462">
        <v>93002064</v>
      </c>
      <c r="B2462" t="s">
        <v>10457</v>
      </c>
      <c r="C2462" t="s">
        <v>10450</v>
      </c>
      <c r="D2462">
        <v>2</v>
      </c>
    </row>
    <row r="2463" spans="1:4">
      <c r="A2463">
        <v>93002065</v>
      </c>
      <c r="B2463" t="s">
        <v>10458</v>
      </c>
      <c r="C2463" t="s">
        <v>10428</v>
      </c>
      <c r="D2463">
        <v>9</v>
      </c>
    </row>
    <row r="2464" spans="1:4">
      <c r="A2464">
        <v>93002068</v>
      </c>
      <c r="B2464" t="s">
        <v>10459</v>
      </c>
      <c r="C2464" t="s">
        <v>6587</v>
      </c>
      <c r="D2464">
        <v>0</v>
      </c>
    </row>
    <row r="2465" spans="1:4">
      <c r="A2465">
        <v>93002068</v>
      </c>
      <c r="B2465" t="s">
        <v>10459</v>
      </c>
      <c r="C2465" t="s">
        <v>6587</v>
      </c>
      <c r="D2465">
        <v>3</v>
      </c>
    </row>
    <row r="2466" spans="1:4">
      <c r="A2466">
        <v>93002069</v>
      </c>
      <c r="B2466" t="s">
        <v>10460</v>
      </c>
      <c r="C2466" t="s">
        <v>10461</v>
      </c>
      <c r="D2466">
        <v>0</v>
      </c>
    </row>
    <row r="2467" spans="1:4">
      <c r="A2467">
        <v>93002069</v>
      </c>
      <c r="B2467" t="s">
        <v>10460</v>
      </c>
      <c r="C2467" t="s">
        <v>10461</v>
      </c>
      <c r="D2467">
        <v>2</v>
      </c>
    </row>
    <row r="2468" spans="1:4">
      <c r="A2468">
        <v>93002070</v>
      </c>
      <c r="B2468" t="s">
        <v>10462</v>
      </c>
      <c r="C2468" t="s">
        <v>10422</v>
      </c>
      <c r="D2468">
        <v>6</v>
      </c>
    </row>
    <row r="2469" spans="1:4">
      <c r="A2469">
        <v>93002075</v>
      </c>
      <c r="B2469" t="s">
        <v>10463</v>
      </c>
      <c r="C2469" t="s">
        <v>10426</v>
      </c>
      <c r="D2469">
        <v>2</v>
      </c>
    </row>
    <row r="2470" spans="1:4">
      <c r="A2470">
        <v>93002076</v>
      </c>
      <c r="B2470" t="s">
        <v>10464</v>
      </c>
      <c r="C2470" t="s">
        <v>10465</v>
      </c>
      <c r="D2470">
        <v>5</v>
      </c>
    </row>
    <row r="2471" spans="1:4">
      <c r="A2471">
        <v>93002078</v>
      </c>
      <c r="B2471" t="s">
        <v>10466</v>
      </c>
      <c r="C2471" t="s">
        <v>6587</v>
      </c>
      <c r="D2471">
        <v>6</v>
      </c>
    </row>
    <row r="2472" spans="1:4">
      <c r="A2472">
        <v>93002080</v>
      </c>
      <c r="B2472" t="s">
        <v>10467</v>
      </c>
      <c r="C2472" t="s">
        <v>10468</v>
      </c>
      <c r="D2472">
        <v>6</v>
      </c>
    </row>
    <row r="2473" spans="1:4">
      <c r="A2473">
        <v>93002081</v>
      </c>
      <c r="B2473" t="s">
        <v>10469</v>
      </c>
      <c r="C2473" t="s">
        <v>6587</v>
      </c>
      <c r="D2473">
        <v>2</v>
      </c>
    </row>
    <row r="2474" spans="1:4">
      <c r="A2474">
        <v>93002082</v>
      </c>
      <c r="B2474" t="s">
        <v>10470</v>
      </c>
      <c r="C2474" t="s">
        <v>10428</v>
      </c>
      <c r="D2474">
        <v>6</v>
      </c>
    </row>
    <row r="2475" spans="1:4">
      <c r="A2475">
        <v>93002085</v>
      </c>
      <c r="B2475" t="s">
        <v>10471</v>
      </c>
      <c r="C2475" t="s">
        <v>10428</v>
      </c>
      <c r="D2475">
        <v>3</v>
      </c>
    </row>
    <row r="2476" spans="1:4">
      <c r="A2476">
        <v>93002086</v>
      </c>
      <c r="B2476" t="s">
        <v>10472</v>
      </c>
      <c r="C2476" t="s">
        <v>10418</v>
      </c>
      <c r="D2476">
        <v>5</v>
      </c>
    </row>
    <row r="2477" spans="1:4">
      <c r="A2477">
        <v>93002088</v>
      </c>
      <c r="B2477" t="s">
        <v>10473</v>
      </c>
      <c r="C2477" t="s">
        <v>6587</v>
      </c>
      <c r="D2477">
        <v>6</v>
      </c>
    </row>
    <row r="2478" spans="1:4">
      <c r="A2478">
        <v>93002089</v>
      </c>
      <c r="B2478" t="s">
        <v>10474</v>
      </c>
      <c r="C2478" t="s">
        <v>10475</v>
      </c>
      <c r="D2478">
        <v>10</v>
      </c>
    </row>
    <row r="2479" spans="1:4">
      <c r="A2479">
        <v>93002090</v>
      </c>
      <c r="B2479" t="s">
        <v>10476</v>
      </c>
      <c r="C2479" t="s">
        <v>10418</v>
      </c>
      <c r="D2479">
        <v>3</v>
      </c>
    </row>
    <row r="2480" spans="1:4">
      <c r="A2480">
        <v>93002093</v>
      </c>
      <c r="B2480" t="s">
        <v>10477</v>
      </c>
      <c r="C2480" t="s">
        <v>10418</v>
      </c>
      <c r="D2480">
        <v>2</v>
      </c>
    </row>
    <row r="2481" spans="1:4">
      <c r="A2481">
        <v>93002096</v>
      </c>
      <c r="B2481" t="s">
        <v>10478</v>
      </c>
      <c r="C2481" t="s">
        <v>10418</v>
      </c>
      <c r="D2481">
        <v>4</v>
      </c>
    </row>
    <row r="2482" spans="1:4">
      <c r="A2482">
        <v>93002097</v>
      </c>
      <c r="B2482" t="s">
        <v>10479</v>
      </c>
      <c r="C2482" t="s">
        <v>6587</v>
      </c>
      <c r="D2482">
        <v>6</v>
      </c>
    </row>
    <row r="2483" spans="1:4">
      <c r="A2483">
        <v>93002099</v>
      </c>
      <c r="B2483" t="s">
        <v>10480</v>
      </c>
      <c r="C2483" t="s">
        <v>10452</v>
      </c>
      <c r="D2483">
        <v>4</v>
      </c>
    </row>
    <row r="2484" spans="1:4">
      <c r="A2484">
        <v>93002102</v>
      </c>
      <c r="B2484" t="s">
        <v>10481</v>
      </c>
      <c r="C2484" t="s">
        <v>10418</v>
      </c>
      <c r="D2484">
        <v>0</v>
      </c>
    </row>
    <row r="2485" spans="1:4">
      <c r="A2485">
        <v>93002102</v>
      </c>
      <c r="B2485" t="s">
        <v>10481</v>
      </c>
      <c r="C2485" t="s">
        <v>10418</v>
      </c>
      <c r="D2485">
        <v>8</v>
      </c>
    </row>
    <row r="2486" spans="1:4">
      <c r="A2486">
        <v>93002105</v>
      </c>
      <c r="B2486" t="s">
        <v>10482</v>
      </c>
      <c r="C2486" t="s">
        <v>10483</v>
      </c>
      <c r="D2486">
        <v>3</v>
      </c>
    </row>
    <row r="2487" spans="1:4">
      <c r="A2487">
        <v>93002106</v>
      </c>
      <c r="B2487" t="s">
        <v>10484</v>
      </c>
      <c r="C2487" t="s">
        <v>6587</v>
      </c>
      <c r="D2487">
        <v>2</v>
      </c>
    </row>
    <row r="2488" spans="1:4">
      <c r="A2488">
        <v>93002109</v>
      </c>
      <c r="B2488" t="s">
        <v>10485</v>
      </c>
      <c r="C2488" t="s">
        <v>10428</v>
      </c>
      <c r="D2488">
        <v>2</v>
      </c>
    </row>
    <row r="2489" spans="1:4">
      <c r="A2489">
        <v>93002110</v>
      </c>
      <c r="B2489" t="s">
        <v>10486</v>
      </c>
      <c r="C2489" t="s">
        <v>6587</v>
      </c>
      <c r="D2489">
        <v>4</v>
      </c>
    </row>
    <row r="2490" spans="1:4">
      <c r="A2490">
        <v>93002111</v>
      </c>
      <c r="B2490" t="s">
        <v>10487</v>
      </c>
      <c r="C2490" t="s">
        <v>10428</v>
      </c>
      <c r="D2490">
        <v>4</v>
      </c>
    </row>
    <row r="2491" spans="1:4">
      <c r="A2491">
        <v>93002112</v>
      </c>
      <c r="B2491" t="s">
        <v>10488</v>
      </c>
      <c r="C2491" t="s">
        <v>10428</v>
      </c>
      <c r="D2491">
        <v>5</v>
      </c>
    </row>
    <row r="2492" spans="1:4">
      <c r="A2492">
        <v>93002114</v>
      </c>
      <c r="B2492" t="s">
        <v>10489</v>
      </c>
      <c r="C2492" t="s">
        <v>10490</v>
      </c>
      <c r="D2492">
        <v>3</v>
      </c>
    </row>
    <row r="2493" spans="1:4">
      <c r="A2493">
        <v>93002116</v>
      </c>
      <c r="B2493" t="s">
        <v>10491</v>
      </c>
      <c r="C2493" t="s">
        <v>10428</v>
      </c>
      <c r="D2493">
        <v>13</v>
      </c>
    </row>
    <row r="2494" spans="1:4">
      <c r="A2494">
        <v>93002117</v>
      </c>
      <c r="B2494" t="s">
        <v>10492</v>
      </c>
      <c r="C2494" t="s">
        <v>10428</v>
      </c>
      <c r="D2494">
        <v>4</v>
      </c>
    </row>
    <row r="2495" spans="1:4">
      <c r="A2495">
        <v>93002119</v>
      </c>
      <c r="B2495" t="s">
        <v>10493</v>
      </c>
      <c r="C2495" t="s">
        <v>10494</v>
      </c>
      <c r="D2495">
        <v>4</v>
      </c>
    </row>
    <row r="2496" spans="1:4">
      <c r="A2496">
        <v>93002121</v>
      </c>
      <c r="B2496" t="s">
        <v>10495</v>
      </c>
      <c r="C2496" t="s">
        <v>6587</v>
      </c>
      <c r="D2496">
        <v>2</v>
      </c>
    </row>
    <row r="2497" spans="1:4">
      <c r="A2497">
        <v>93002122</v>
      </c>
      <c r="B2497" t="s">
        <v>10496</v>
      </c>
      <c r="C2497" t="s">
        <v>6587</v>
      </c>
      <c r="D2497">
        <v>3</v>
      </c>
    </row>
    <row r="2498" spans="1:4">
      <c r="A2498">
        <v>93002123</v>
      </c>
      <c r="B2498" t="s">
        <v>10497</v>
      </c>
      <c r="C2498" t="s">
        <v>10452</v>
      </c>
      <c r="D2498">
        <v>2</v>
      </c>
    </row>
    <row r="2499" spans="1:4">
      <c r="A2499">
        <v>93002124</v>
      </c>
      <c r="B2499" t="s">
        <v>10498</v>
      </c>
      <c r="C2499" t="s">
        <v>10452</v>
      </c>
      <c r="D2499">
        <v>2</v>
      </c>
    </row>
    <row r="2500" spans="1:4">
      <c r="A2500">
        <v>93002125</v>
      </c>
      <c r="B2500" t="s">
        <v>10499</v>
      </c>
      <c r="C2500" t="s">
        <v>10418</v>
      </c>
      <c r="D2500">
        <v>2</v>
      </c>
    </row>
    <row r="2501" spans="1:4">
      <c r="A2501">
        <v>93002126</v>
      </c>
      <c r="B2501" t="s">
        <v>10500</v>
      </c>
      <c r="C2501" t="s">
        <v>6587</v>
      </c>
      <c r="D2501">
        <v>8</v>
      </c>
    </row>
    <row r="2502" spans="1:4">
      <c r="A2502">
        <v>93002127</v>
      </c>
      <c r="B2502" t="s">
        <v>10501</v>
      </c>
      <c r="C2502" t="s">
        <v>10418</v>
      </c>
      <c r="D2502">
        <v>5</v>
      </c>
    </row>
    <row r="2503" spans="1:4">
      <c r="A2503">
        <v>93002129</v>
      </c>
      <c r="B2503" t="s">
        <v>10502</v>
      </c>
      <c r="C2503" t="s">
        <v>10418</v>
      </c>
      <c r="D2503">
        <v>4</v>
      </c>
    </row>
    <row r="2504" spans="1:4">
      <c r="A2504">
        <v>93002132</v>
      </c>
      <c r="B2504" t="s">
        <v>10503</v>
      </c>
      <c r="C2504" t="s">
        <v>6587</v>
      </c>
      <c r="D2504">
        <v>8</v>
      </c>
    </row>
    <row r="2505" spans="1:4">
      <c r="A2505">
        <v>93002134</v>
      </c>
      <c r="B2505" t="s">
        <v>10504</v>
      </c>
      <c r="C2505" t="s">
        <v>10505</v>
      </c>
      <c r="D2505">
        <v>5</v>
      </c>
    </row>
    <row r="2506" spans="1:4">
      <c r="A2506">
        <v>93002137</v>
      </c>
      <c r="B2506" t="s">
        <v>10506</v>
      </c>
      <c r="C2506" t="s">
        <v>10507</v>
      </c>
      <c r="D2506">
        <v>2</v>
      </c>
    </row>
    <row r="2507" spans="1:4">
      <c r="A2507">
        <v>93002138</v>
      </c>
      <c r="B2507" t="s">
        <v>10508</v>
      </c>
      <c r="C2507" t="s">
        <v>10509</v>
      </c>
      <c r="D2507">
        <v>2</v>
      </c>
    </row>
    <row r="2508" spans="1:4">
      <c r="A2508">
        <v>93002139</v>
      </c>
      <c r="B2508" t="s">
        <v>10510</v>
      </c>
      <c r="C2508" t="s">
        <v>10452</v>
      </c>
      <c r="D2508">
        <v>4</v>
      </c>
    </row>
    <row r="2509" spans="1:4">
      <c r="A2509">
        <v>93002140</v>
      </c>
      <c r="B2509" t="s">
        <v>10511</v>
      </c>
      <c r="C2509" t="s">
        <v>10452</v>
      </c>
      <c r="D2509">
        <v>8</v>
      </c>
    </row>
    <row r="2510" spans="1:4">
      <c r="A2510">
        <v>93002141</v>
      </c>
      <c r="B2510" t="s">
        <v>10512</v>
      </c>
      <c r="C2510" t="s">
        <v>10418</v>
      </c>
      <c r="D2510">
        <v>6</v>
      </c>
    </row>
    <row r="2511" spans="1:4">
      <c r="A2511">
        <v>93002142</v>
      </c>
      <c r="B2511" t="s">
        <v>10513</v>
      </c>
      <c r="C2511" t="s">
        <v>10418</v>
      </c>
      <c r="D2511">
        <v>5</v>
      </c>
    </row>
    <row r="2512" spans="1:4">
      <c r="A2512">
        <v>93002143</v>
      </c>
      <c r="B2512" t="s">
        <v>10514</v>
      </c>
      <c r="C2512" t="s">
        <v>6587</v>
      </c>
      <c r="D2512">
        <v>7</v>
      </c>
    </row>
    <row r="2513" spans="1:4">
      <c r="A2513">
        <v>93002145</v>
      </c>
      <c r="B2513" t="s">
        <v>10515</v>
      </c>
      <c r="C2513" t="s">
        <v>10452</v>
      </c>
      <c r="D2513">
        <v>0</v>
      </c>
    </row>
    <row r="2514" spans="1:4">
      <c r="A2514">
        <v>93002145</v>
      </c>
      <c r="B2514" t="s">
        <v>10515</v>
      </c>
      <c r="C2514" t="s">
        <v>10452</v>
      </c>
      <c r="D2514">
        <v>3</v>
      </c>
    </row>
    <row r="2515" spans="1:4">
      <c r="A2515">
        <v>93002146</v>
      </c>
      <c r="B2515" t="s">
        <v>10516</v>
      </c>
      <c r="C2515" t="s">
        <v>10452</v>
      </c>
      <c r="D2515">
        <v>10</v>
      </c>
    </row>
    <row r="2516" spans="1:4">
      <c r="A2516">
        <v>93002147</v>
      </c>
      <c r="B2516" t="s">
        <v>10517</v>
      </c>
      <c r="C2516" t="s">
        <v>10518</v>
      </c>
      <c r="D2516">
        <v>4</v>
      </c>
    </row>
    <row r="2517" spans="1:4">
      <c r="A2517">
        <v>93002153</v>
      </c>
      <c r="B2517" t="s">
        <v>10519</v>
      </c>
      <c r="C2517" t="s">
        <v>6587</v>
      </c>
      <c r="D2517">
        <v>0</v>
      </c>
    </row>
    <row r="2518" spans="1:4">
      <c r="A2518">
        <v>93002153</v>
      </c>
      <c r="B2518" t="s">
        <v>10519</v>
      </c>
      <c r="C2518" t="s">
        <v>6587</v>
      </c>
      <c r="D2518">
        <v>1</v>
      </c>
    </row>
    <row r="2519" spans="1:4">
      <c r="A2519">
        <v>93002158</v>
      </c>
      <c r="B2519" t="s">
        <v>10520</v>
      </c>
      <c r="C2519" t="s">
        <v>10521</v>
      </c>
      <c r="D2519">
        <v>0</v>
      </c>
    </row>
    <row r="2520" spans="1:4">
      <c r="A2520">
        <v>93002158</v>
      </c>
      <c r="B2520" t="s">
        <v>10520</v>
      </c>
      <c r="C2520" t="s">
        <v>10521</v>
      </c>
      <c r="D2520">
        <v>1</v>
      </c>
    </row>
    <row r="2521" spans="1:4">
      <c r="A2521">
        <v>93002163</v>
      </c>
      <c r="B2521" t="s">
        <v>10522</v>
      </c>
      <c r="C2521" t="s">
        <v>10523</v>
      </c>
      <c r="D2521">
        <v>4</v>
      </c>
    </row>
    <row r="2522" spans="1:4">
      <c r="A2522">
        <v>93002166</v>
      </c>
      <c r="B2522" t="s">
        <v>10524</v>
      </c>
      <c r="C2522" t="s">
        <v>10418</v>
      </c>
      <c r="D2522">
        <v>6</v>
      </c>
    </row>
    <row r="2523" spans="1:4">
      <c r="A2523">
        <v>93002168</v>
      </c>
      <c r="B2523" t="s">
        <v>10525</v>
      </c>
      <c r="C2523" t="s">
        <v>6587</v>
      </c>
      <c r="D2523">
        <v>0</v>
      </c>
    </row>
    <row r="2524" spans="1:4">
      <c r="A2524">
        <v>93002170</v>
      </c>
      <c r="B2524" t="s">
        <v>10526</v>
      </c>
      <c r="C2524" t="s">
        <v>10527</v>
      </c>
      <c r="D2524">
        <v>4</v>
      </c>
    </row>
    <row r="2525" spans="1:4">
      <c r="A2525">
        <v>93002172</v>
      </c>
      <c r="B2525" t="s">
        <v>10528</v>
      </c>
      <c r="C2525" t="s">
        <v>2861</v>
      </c>
      <c r="D2525">
        <v>1</v>
      </c>
    </row>
    <row r="2526" spans="1:4">
      <c r="A2526">
        <v>93002175</v>
      </c>
      <c r="B2526" t="s">
        <v>10529</v>
      </c>
      <c r="C2526" t="s">
        <v>6587</v>
      </c>
      <c r="D2526">
        <v>2</v>
      </c>
    </row>
    <row r="2527" spans="1:4">
      <c r="A2527">
        <v>93002178</v>
      </c>
      <c r="B2527" t="s">
        <v>10530</v>
      </c>
      <c r="C2527" t="s">
        <v>6587</v>
      </c>
      <c r="D2527">
        <v>1</v>
      </c>
    </row>
    <row r="2528" spans="1:4">
      <c r="A2528">
        <v>93002179</v>
      </c>
      <c r="B2528" t="s">
        <v>10531</v>
      </c>
      <c r="C2528" t="s">
        <v>6587</v>
      </c>
      <c r="D2528">
        <v>1</v>
      </c>
    </row>
    <row r="2529" spans="1:4">
      <c r="A2529">
        <v>93002181</v>
      </c>
      <c r="B2529" t="s">
        <v>10532</v>
      </c>
      <c r="C2529" t="s">
        <v>10533</v>
      </c>
      <c r="D2529">
        <v>2</v>
      </c>
    </row>
    <row r="2530" spans="1:4">
      <c r="A2530">
        <v>93002182</v>
      </c>
      <c r="B2530" t="s">
        <v>10534</v>
      </c>
      <c r="C2530" t="s">
        <v>10533</v>
      </c>
      <c r="D2530">
        <v>1</v>
      </c>
    </row>
    <row r="2531" spans="1:4">
      <c r="A2531">
        <v>93002183</v>
      </c>
      <c r="B2531" t="s">
        <v>10535</v>
      </c>
      <c r="C2531" t="s">
        <v>10533</v>
      </c>
      <c r="D2531">
        <v>1</v>
      </c>
    </row>
    <row r="2532" spans="1:4">
      <c r="A2532">
        <v>93002184</v>
      </c>
      <c r="B2532" t="s">
        <v>10536</v>
      </c>
      <c r="C2532" t="s">
        <v>10533</v>
      </c>
      <c r="D2532">
        <v>2</v>
      </c>
    </row>
    <row r="2533" spans="1:4">
      <c r="A2533">
        <v>93002187</v>
      </c>
      <c r="B2533" t="s">
        <v>10537</v>
      </c>
      <c r="C2533" t="s">
        <v>6587</v>
      </c>
      <c r="D2533">
        <v>2</v>
      </c>
    </row>
    <row r="2534" spans="1:4">
      <c r="A2534">
        <v>93002189</v>
      </c>
      <c r="B2534" t="s">
        <v>10538</v>
      </c>
      <c r="C2534" t="s">
        <v>2861</v>
      </c>
      <c r="D2534">
        <v>3</v>
      </c>
    </row>
    <row r="2535" spans="1:4">
      <c r="A2535">
        <v>93002190</v>
      </c>
      <c r="B2535" t="s">
        <v>10539</v>
      </c>
      <c r="C2535" t="s">
        <v>6587</v>
      </c>
      <c r="D2535">
        <v>2</v>
      </c>
    </row>
    <row r="2536" spans="1:4">
      <c r="A2536">
        <v>93002191</v>
      </c>
      <c r="B2536" t="s">
        <v>10540</v>
      </c>
      <c r="C2536" t="s">
        <v>6587</v>
      </c>
      <c r="D2536">
        <v>2</v>
      </c>
    </row>
    <row r="2537" spans="1:4">
      <c r="A2537">
        <v>93002192</v>
      </c>
      <c r="B2537" t="s">
        <v>10541</v>
      </c>
      <c r="C2537" t="s">
        <v>6587</v>
      </c>
      <c r="D2537">
        <v>2</v>
      </c>
    </row>
    <row r="2538" spans="1:4">
      <c r="A2538">
        <v>93002193</v>
      </c>
      <c r="B2538" t="s">
        <v>10542</v>
      </c>
      <c r="C2538" t="s">
        <v>6587</v>
      </c>
      <c r="D2538">
        <v>3</v>
      </c>
    </row>
    <row r="2539" spans="1:4">
      <c r="A2539">
        <v>93002194</v>
      </c>
      <c r="B2539" t="s">
        <v>10543</v>
      </c>
      <c r="C2539" t="s">
        <v>6587</v>
      </c>
      <c r="D2539">
        <v>2</v>
      </c>
    </row>
    <row r="2540" spans="1:4">
      <c r="A2540">
        <v>93002197</v>
      </c>
      <c r="B2540" t="s">
        <v>10544</v>
      </c>
      <c r="C2540" t="s">
        <v>6587</v>
      </c>
      <c r="D2540">
        <v>5</v>
      </c>
    </row>
    <row r="2541" spans="1:4">
      <c r="A2541">
        <v>93002198</v>
      </c>
      <c r="B2541" t="s">
        <v>10545</v>
      </c>
      <c r="C2541" t="s">
        <v>6587</v>
      </c>
      <c r="D2541">
        <v>3</v>
      </c>
    </row>
    <row r="2542" spans="1:4">
      <c r="A2542">
        <v>93002199</v>
      </c>
      <c r="B2542" t="s">
        <v>10546</v>
      </c>
      <c r="C2542" t="s">
        <v>6587</v>
      </c>
      <c r="D2542">
        <v>6</v>
      </c>
    </row>
    <row r="2543" spans="1:4">
      <c r="A2543">
        <v>93002200</v>
      </c>
      <c r="B2543" t="s">
        <v>10547</v>
      </c>
      <c r="C2543" t="s">
        <v>6587</v>
      </c>
      <c r="D2543">
        <v>3</v>
      </c>
    </row>
    <row r="2544" spans="1:4">
      <c r="A2544">
        <v>93002201</v>
      </c>
      <c r="B2544" t="s">
        <v>10548</v>
      </c>
      <c r="C2544" t="s">
        <v>6587</v>
      </c>
      <c r="D2544">
        <v>2</v>
      </c>
    </row>
    <row r="2545" spans="1:4">
      <c r="A2545">
        <v>93002203</v>
      </c>
      <c r="B2545" t="s">
        <v>10549</v>
      </c>
      <c r="C2545" t="s">
        <v>6587</v>
      </c>
      <c r="D2545">
        <v>1</v>
      </c>
    </row>
    <row r="2546" spans="1:4">
      <c r="A2546">
        <v>93002204</v>
      </c>
      <c r="B2546" t="s">
        <v>10550</v>
      </c>
      <c r="C2546" t="s">
        <v>6587</v>
      </c>
      <c r="D2546">
        <v>1</v>
      </c>
    </row>
    <row r="2547" spans="1:4">
      <c r="A2547">
        <v>93002205</v>
      </c>
      <c r="B2547" t="s">
        <v>10551</v>
      </c>
      <c r="C2547" t="s">
        <v>6587</v>
      </c>
      <c r="D2547">
        <v>3</v>
      </c>
    </row>
    <row r="2548" spans="1:4">
      <c r="A2548">
        <v>93002206</v>
      </c>
      <c r="B2548" t="s">
        <v>10552</v>
      </c>
      <c r="C2548" t="s">
        <v>6587</v>
      </c>
      <c r="D2548">
        <v>6</v>
      </c>
    </row>
    <row r="2549" spans="1:4">
      <c r="A2549">
        <v>93002208</v>
      </c>
      <c r="B2549" t="s">
        <v>10553</v>
      </c>
      <c r="C2549" t="s">
        <v>6587</v>
      </c>
      <c r="D2549">
        <v>1</v>
      </c>
    </row>
    <row r="2550" spans="1:4">
      <c r="A2550">
        <v>93002209</v>
      </c>
      <c r="B2550" t="s">
        <v>10554</v>
      </c>
      <c r="C2550" t="s">
        <v>6587</v>
      </c>
      <c r="D2550">
        <v>3</v>
      </c>
    </row>
    <row r="2551" spans="1:4">
      <c r="A2551">
        <v>93002211</v>
      </c>
      <c r="B2551" t="s">
        <v>10555</v>
      </c>
      <c r="C2551" t="s">
        <v>6587</v>
      </c>
      <c r="D2551">
        <v>1</v>
      </c>
    </row>
    <row r="2552" spans="1:4">
      <c r="A2552">
        <v>93002212</v>
      </c>
      <c r="B2552" t="s">
        <v>10556</v>
      </c>
      <c r="C2552" t="s">
        <v>6587</v>
      </c>
      <c r="D2552">
        <v>1</v>
      </c>
    </row>
    <row r="2553" spans="1:4">
      <c r="A2553">
        <v>93002213</v>
      </c>
      <c r="B2553" t="s">
        <v>10557</v>
      </c>
      <c r="C2553" t="s">
        <v>6587</v>
      </c>
      <c r="D2553">
        <v>6</v>
      </c>
    </row>
    <row r="2554" spans="1:4">
      <c r="A2554">
        <v>93002214</v>
      </c>
      <c r="B2554" t="s">
        <v>10558</v>
      </c>
      <c r="C2554" t="s">
        <v>6587</v>
      </c>
      <c r="D2554">
        <v>1</v>
      </c>
    </row>
    <row r="2555" spans="1:4">
      <c r="A2555">
        <v>93002216</v>
      </c>
      <c r="B2555" t="s">
        <v>10559</v>
      </c>
      <c r="C2555" t="s">
        <v>6587</v>
      </c>
      <c r="D2555">
        <v>2</v>
      </c>
    </row>
    <row r="2556" spans="1:4">
      <c r="A2556">
        <v>93002217</v>
      </c>
      <c r="B2556" t="s">
        <v>10560</v>
      </c>
      <c r="C2556" t="s">
        <v>6587</v>
      </c>
      <c r="D2556">
        <v>3</v>
      </c>
    </row>
    <row r="2557" spans="1:4">
      <c r="A2557">
        <v>93002218</v>
      </c>
      <c r="B2557" t="s">
        <v>10561</v>
      </c>
      <c r="C2557" t="s">
        <v>6587</v>
      </c>
      <c r="D2557">
        <v>2</v>
      </c>
    </row>
    <row r="2558" spans="1:4">
      <c r="A2558">
        <v>93002219</v>
      </c>
      <c r="B2558" t="s">
        <v>10562</v>
      </c>
      <c r="C2558" t="s">
        <v>6587</v>
      </c>
      <c r="D2558">
        <v>1</v>
      </c>
    </row>
    <row r="2559" spans="1:4">
      <c r="A2559">
        <v>93002220</v>
      </c>
      <c r="B2559" t="s">
        <v>10563</v>
      </c>
      <c r="C2559" t="s">
        <v>6587</v>
      </c>
      <c r="D2559">
        <v>2</v>
      </c>
    </row>
    <row r="2560" spans="1:4">
      <c r="A2560">
        <v>93002221</v>
      </c>
      <c r="B2560" t="s">
        <v>10564</v>
      </c>
      <c r="C2560" t="s">
        <v>6587</v>
      </c>
      <c r="D2560">
        <v>1</v>
      </c>
    </row>
    <row r="2561" spans="1:4">
      <c r="A2561">
        <v>93002222</v>
      </c>
      <c r="B2561" t="s">
        <v>10565</v>
      </c>
      <c r="C2561" t="s">
        <v>6587</v>
      </c>
      <c r="D2561">
        <v>1</v>
      </c>
    </row>
    <row r="2562" spans="1:4">
      <c r="A2562">
        <v>93002223</v>
      </c>
      <c r="B2562" t="s">
        <v>10566</v>
      </c>
      <c r="C2562" t="s">
        <v>6587</v>
      </c>
      <c r="D2562">
        <v>1</v>
      </c>
    </row>
    <row r="2563" spans="1:4">
      <c r="A2563">
        <v>93002224</v>
      </c>
      <c r="B2563" t="s">
        <v>10567</v>
      </c>
      <c r="C2563" t="s">
        <v>6587</v>
      </c>
      <c r="D2563">
        <v>2</v>
      </c>
    </row>
    <row r="2564" spans="1:4">
      <c r="A2564">
        <v>93002226</v>
      </c>
      <c r="B2564" t="s">
        <v>10568</v>
      </c>
      <c r="C2564" t="s">
        <v>6587</v>
      </c>
      <c r="D2564">
        <v>5</v>
      </c>
    </row>
    <row r="2565" spans="1:4">
      <c r="A2565">
        <v>93002227</v>
      </c>
      <c r="B2565" t="s">
        <v>10569</v>
      </c>
      <c r="C2565" t="s">
        <v>6587</v>
      </c>
      <c r="D2565">
        <v>6</v>
      </c>
    </row>
    <row r="2566" spans="1:4">
      <c r="A2566">
        <v>93002229</v>
      </c>
      <c r="B2566" t="s">
        <v>10570</v>
      </c>
      <c r="C2566" t="s">
        <v>6587</v>
      </c>
      <c r="D2566">
        <v>8</v>
      </c>
    </row>
    <row r="2567" spans="1:4">
      <c r="A2567">
        <v>93002230</v>
      </c>
      <c r="B2567" t="s">
        <v>10571</v>
      </c>
      <c r="C2567" t="s">
        <v>6587</v>
      </c>
      <c r="D2567">
        <v>1</v>
      </c>
    </row>
    <row r="2568" spans="1:4">
      <c r="A2568">
        <v>93002231</v>
      </c>
      <c r="B2568" t="s">
        <v>10572</v>
      </c>
      <c r="C2568" t="s">
        <v>6587</v>
      </c>
      <c r="D2568">
        <v>2</v>
      </c>
    </row>
    <row r="2569" spans="1:4">
      <c r="A2569">
        <v>93002232</v>
      </c>
      <c r="B2569" t="s">
        <v>10573</v>
      </c>
      <c r="C2569" t="s">
        <v>6587</v>
      </c>
      <c r="D2569">
        <v>2</v>
      </c>
    </row>
    <row r="2570" spans="1:4">
      <c r="A2570">
        <v>93002233</v>
      </c>
      <c r="B2570" t="s">
        <v>10574</v>
      </c>
      <c r="C2570" t="s">
        <v>6587</v>
      </c>
      <c r="D2570">
        <v>4</v>
      </c>
    </row>
    <row r="2571" spans="1:4">
      <c r="A2571">
        <v>93002234</v>
      </c>
      <c r="B2571" t="s">
        <v>10575</v>
      </c>
      <c r="C2571" t="s">
        <v>6587</v>
      </c>
      <c r="D2571">
        <v>11</v>
      </c>
    </row>
    <row r="2572" spans="1:4">
      <c r="A2572">
        <v>93002235</v>
      </c>
      <c r="B2572" t="s">
        <v>10576</v>
      </c>
      <c r="C2572" t="s">
        <v>6587</v>
      </c>
      <c r="D2572">
        <v>7</v>
      </c>
    </row>
    <row r="2573" spans="1:4">
      <c r="A2573">
        <v>93002236</v>
      </c>
      <c r="B2573" t="s">
        <v>10577</v>
      </c>
      <c r="C2573" t="s">
        <v>6587</v>
      </c>
      <c r="D2573">
        <v>13</v>
      </c>
    </row>
    <row r="2574" spans="1:4">
      <c r="A2574">
        <v>93002239</v>
      </c>
      <c r="B2574" t="s">
        <v>10578</v>
      </c>
      <c r="C2574" t="s">
        <v>6587</v>
      </c>
      <c r="D2574">
        <v>1</v>
      </c>
    </row>
    <row r="2575" spans="1:4">
      <c r="A2575">
        <v>93002240</v>
      </c>
      <c r="B2575" t="s">
        <v>10579</v>
      </c>
      <c r="C2575" t="s">
        <v>6587</v>
      </c>
      <c r="D2575">
        <v>2</v>
      </c>
    </row>
    <row r="2576" spans="1:4">
      <c r="A2576">
        <v>93002241</v>
      </c>
      <c r="B2576" t="s">
        <v>10580</v>
      </c>
      <c r="C2576" t="s">
        <v>6587</v>
      </c>
      <c r="D2576">
        <v>6</v>
      </c>
    </row>
    <row r="2577" spans="1:4">
      <c r="A2577">
        <v>93002242</v>
      </c>
      <c r="B2577" t="s">
        <v>10581</v>
      </c>
      <c r="C2577" t="s">
        <v>6587</v>
      </c>
      <c r="D2577">
        <v>1</v>
      </c>
    </row>
    <row r="2578" spans="1:4">
      <c r="A2578">
        <v>93002243</v>
      </c>
      <c r="B2578" t="s">
        <v>10582</v>
      </c>
      <c r="C2578" t="s">
        <v>6587</v>
      </c>
      <c r="D2578">
        <v>2</v>
      </c>
    </row>
    <row r="2579" spans="1:4">
      <c r="A2579">
        <v>93002244</v>
      </c>
      <c r="B2579" t="s">
        <v>10583</v>
      </c>
      <c r="C2579" t="s">
        <v>6587</v>
      </c>
      <c r="D2579">
        <v>2</v>
      </c>
    </row>
    <row r="2580" spans="1:4">
      <c r="A2580">
        <v>93002245</v>
      </c>
      <c r="B2580" t="s">
        <v>10584</v>
      </c>
      <c r="C2580" t="s">
        <v>6587</v>
      </c>
      <c r="D2580">
        <v>2</v>
      </c>
    </row>
    <row r="2581" spans="1:4">
      <c r="A2581">
        <v>93002246</v>
      </c>
      <c r="B2581" t="s">
        <v>10585</v>
      </c>
      <c r="C2581" t="s">
        <v>6587</v>
      </c>
      <c r="D2581">
        <v>3</v>
      </c>
    </row>
    <row r="2582" spans="1:4">
      <c r="A2582">
        <v>93002247</v>
      </c>
      <c r="B2582" t="s">
        <v>10586</v>
      </c>
      <c r="C2582" t="s">
        <v>6587</v>
      </c>
      <c r="D2582">
        <v>3</v>
      </c>
    </row>
    <row r="2583" spans="1:4">
      <c r="A2583">
        <v>93002248</v>
      </c>
      <c r="B2583" t="s">
        <v>10587</v>
      </c>
      <c r="C2583" t="s">
        <v>6587</v>
      </c>
      <c r="D2583">
        <v>3</v>
      </c>
    </row>
    <row r="2584" spans="1:4">
      <c r="A2584">
        <v>93002249</v>
      </c>
      <c r="B2584" t="s">
        <v>10588</v>
      </c>
      <c r="C2584" t="s">
        <v>6587</v>
      </c>
      <c r="D2584">
        <v>2</v>
      </c>
    </row>
    <row r="2585" spans="1:4">
      <c r="A2585">
        <v>93002250</v>
      </c>
      <c r="B2585" t="s">
        <v>10589</v>
      </c>
      <c r="C2585" t="s">
        <v>6587</v>
      </c>
      <c r="D2585">
        <v>2</v>
      </c>
    </row>
    <row r="2586" spans="1:4">
      <c r="A2586">
        <v>93002251</v>
      </c>
      <c r="B2586" t="s">
        <v>10590</v>
      </c>
      <c r="C2586" t="s">
        <v>6587</v>
      </c>
      <c r="D2586">
        <v>2</v>
      </c>
    </row>
    <row r="2587" spans="1:4">
      <c r="A2587">
        <v>93002252</v>
      </c>
      <c r="B2587" t="s">
        <v>10591</v>
      </c>
      <c r="C2587" t="s">
        <v>6587</v>
      </c>
      <c r="D2587">
        <v>2</v>
      </c>
    </row>
    <row r="2588" spans="1:4">
      <c r="A2588">
        <v>93002253</v>
      </c>
      <c r="B2588" t="s">
        <v>10592</v>
      </c>
      <c r="C2588" t="s">
        <v>6587</v>
      </c>
      <c r="D2588">
        <v>1</v>
      </c>
    </row>
    <row r="2589" spans="1:4">
      <c r="A2589">
        <v>93002254</v>
      </c>
      <c r="B2589" t="s">
        <v>10593</v>
      </c>
      <c r="C2589" t="s">
        <v>6587</v>
      </c>
      <c r="D2589">
        <v>3</v>
      </c>
    </row>
    <row r="2590" spans="1:4">
      <c r="A2590">
        <v>93002255</v>
      </c>
      <c r="B2590" t="s">
        <v>10594</v>
      </c>
      <c r="C2590" t="s">
        <v>6587</v>
      </c>
      <c r="D2590">
        <v>3</v>
      </c>
    </row>
    <row r="2591" spans="1:4">
      <c r="A2591">
        <v>93002256</v>
      </c>
      <c r="B2591" t="s">
        <v>10595</v>
      </c>
      <c r="C2591" t="s">
        <v>6587</v>
      </c>
      <c r="D2591">
        <v>0</v>
      </c>
    </row>
    <row r="2592" spans="1:4">
      <c r="A2592">
        <v>93002257</v>
      </c>
      <c r="B2592" t="s">
        <v>10596</v>
      </c>
      <c r="C2592" t="s">
        <v>6587</v>
      </c>
      <c r="D2592">
        <v>2</v>
      </c>
    </row>
    <row r="2593" spans="1:4">
      <c r="A2593">
        <v>93002258</v>
      </c>
      <c r="B2593" t="s">
        <v>10597</v>
      </c>
      <c r="C2593" t="s">
        <v>6587</v>
      </c>
      <c r="D2593">
        <v>2</v>
      </c>
    </row>
    <row r="2594" spans="1:4">
      <c r="A2594">
        <v>93002259</v>
      </c>
      <c r="B2594" t="s">
        <v>10598</v>
      </c>
      <c r="C2594" t="s">
        <v>6587</v>
      </c>
      <c r="D2594">
        <v>5</v>
      </c>
    </row>
    <row r="2595" spans="1:4">
      <c r="A2595">
        <v>93002260</v>
      </c>
      <c r="B2595" t="s">
        <v>10599</v>
      </c>
      <c r="C2595" t="s">
        <v>6587</v>
      </c>
      <c r="D2595">
        <v>6</v>
      </c>
    </row>
    <row r="2596" spans="1:4">
      <c r="A2596">
        <v>93002261</v>
      </c>
      <c r="B2596" t="s">
        <v>10600</v>
      </c>
      <c r="C2596" t="s">
        <v>10601</v>
      </c>
      <c r="D2596">
        <v>1</v>
      </c>
    </row>
    <row r="2597" spans="1:4">
      <c r="A2597">
        <v>93002262</v>
      </c>
      <c r="B2597" t="s">
        <v>10602</v>
      </c>
      <c r="C2597" t="s">
        <v>6587</v>
      </c>
      <c r="D2597">
        <v>3</v>
      </c>
    </row>
    <row r="2598" spans="1:4">
      <c r="A2598">
        <v>93002263</v>
      </c>
      <c r="B2598" t="s">
        <v>10603</v>
      </c>
      <c r="C2598" t="s">
        <v>6587</v>
      </c>
      <c r="D2598">
        <v>4</v>
      </c>
    </row>
    <row r="2599" spans="1:4">
      <c r="A2599">
        <v>93002264</v>
      </c>
      <c r="B2599" t="s">
        <v>10604</v>
      </c>
      <c r="C2599" t="s">
        <v>6587</v>
      </c>
      <c r="D2599">
        <v>4</v>
      </c>
    </row>
    <row r="2600" spans="1:4">
      <c r="A2600">
        <v>93002265</v>
      </c>
      <c r="B2600" t="s">
        <v>10605</v>
      </c>
      <c r="C2600" t="s">
        <v>6587</v>
      </c>
      <c r="D2600">
        <v>3</v>
      </c>
    </row>
    <row r="2601" spans="1:4">
      <c r="A2601">
        <v>93002266</v>
      </c>
      <c r="B2601" t="s">
        <v>10606</v>
      </c>
      <c r="C2601" t="s">
        <v>6587</v>
      </c>
      <c r="D2601">
        <v>2</v>
      </c>
    </row>
    <row r="2602" spans="1:4">
      <c r="A2602">
        <v>93002267</v>
      </c>
      <c r="B2602" t="s">
        <v>10607</v>
      </c>
      <c r="C2602" t="s">
        <v>6587</v>
      </c>
      <c r="D2602">
        <v>4</v>
      </c>
    </row>
    <row r="2603" spans="1:4">
      <c r="A2603">
        <v>93002268</v>
      </c>
      <c r="B2603" t="s">
        <v>10608</v>
      </c>
      <c r="C2603" t="s">
        <v>6587</v>
      </c>
      <c r="D2603">
        <v>14</v>
      </c>
    </row>
    <row r="2604" spans="1:4">
      <c r="A2604">
        <v>93002269</v>
      </c>
      <c r="B2604" t="s">
        <v>10609</v>
      </c>
      <c r="C2604" t="s">
        <v>6587</v>
      </c>
      <c r="D2604">
        <v>5</v>
      </c>
    </row>
    <row r="2605" spans="1:4">
      <c r="A2605">
        <v>93002270</v>
      </c>
      <c r="B2605" t="s">
        <v>10610</v>
      </c>
      <c r="C2605" t="s">
        <v>6587</v>
      </c>
      <c r="D2605">
        <v>4</v>
      </c>
    </row>
    <row r="2606" spans="1:4">
      <c r="A2606">
        <v>93002271</v>
      </c>
      <c r="B2606" t="s">
        <v>10611</v>
      </c>
      <c r="C2606" t="s">
        <v>6587</v>
      </c>
      <c r="D2606">
        <v>2</v>
      </c>
    </row>
    <row r="2607" spans="1:4">
      <c r="A2607">
        <v>93002272</v>
      </c>
      <c r="B2607" t="s">
        <v>10612</v>
      </c>
      <c r="C2607" t="s">
        <v>6587</v>
      </c>
      <c r="D2607">
        <v>9</v>
      </c>
    </row>
    <row r="2608" spans="1:4">
      <c r="A2608">
        <v>93002273</v>
      </c>
      <c r="B2608" t="s">
        <v>10613</v>
      </c>
      <c r="C2608" t="s">
        <v>6587</v>
      </c>
      <c r="D2608">
        <v>7</v>
      </c>
    </row>
    <row r="2609" spans="1:4">
      <c r="A2609">
        <v>93002274</v>
      </c>
      <c r="B2609" t="s">
        <v>10614</v>
      </c>
      <c r="C2609" t="s">
        <v>6587</v>
      </c>
      <c r="D2609">
        <v>10</v>
      </c>
    </row>
    <row r="2610" spans="1:4">
      <c r="A2610">
        <v>93002275</v>
      </c>
      <c r="B2610" t="s">
        <v>10615</v>
      </c>
      <c r="C2610" t="s">
        <v>6587</v>
      </c>
      <c r="D2610">
        <v>4</v>
      </c>
    </row>
    <row r="2611" spans="1:4">
      <c r="A2611">
        <v>93002276</v>
      </c>
      <c r="B2611" t="s">
        <v>10616</v>
      </c>
      <c r="C2611" t="s">
        <v>10617</v>
      </c>
      <c r="D2611">
        <v>6</v>
      </c>
    </row>
    <row r="2612" spans="1:4">
      <c r="A2612">
        <v>93002277</v>
      </c>
      <c r="B2612" t="s">
        <v>10618</v>
      </c>
      <c r="C2612" t="s">
        <v>6587</v>
      </c>
      <c r="D2612">
        <v>3</v>
      </c>
    </row>
    <row r="2613" spans="1:4">
      <c r="A2613">
        <v>93002278</v>
      </c>
      <c r="B2613" t="s">
        <v>10619</v>
      </c>
      <c r="C2613" t="s">
        <v>6587</v>
      </c>
      <c r="D2613">
        <v>2</v>
      </c>
    </row>
    <row r="2614" spans="1:4">
      <c r="A2614">
        <v>93002279</v>
      </c>
      <c r="B2614" t="s">
        <v>10620</v>
      </c>
      <c r="C2614" t="s">
        <v>6587</v>
      </c>
      <c r="D2614">
        <v>3</v>
      </c>
    </row>
    <row r="2615" spans="1:4">
      <c r="A2615">
        <v>93002280</v>
      </c>
      <c r="B2615" t="s">
        <v>10621</v>
      </c>
      <c r="C2615" t="s">
        <v>6587</v>
      </c>
      <c r="D2615">
        <v>3</v>
      </c>
    </row>
    <row r="2616" spans="1:4">
      <c r="A2616">
        <v>93002281</v>
      </c>
      <c r="B2616" t="s">
        <v>10622</v>
      </c>
      <c r="C2616" t="s">
        <v>6587</v>
      </c>
      <c r="D2616">
        <v>2</v>
      </c>
    </row>
    <row r="2617" spans="1:4">
      <c r="A2617">
        <v>93002282</v>
      </c>
      <c r="B2617" t="s">
        <v>10623</v>
      </c>
      <c r="C2617" t="s">
        <v>6587</v>
      </c>
      <c r="D2617">
        <v>1</v>
      </c>
    </row>
    <row r="2618" spans="1:4">
      <c r="A2618">
        <v>93002283</v>
      </c>
      <c r="B2618" t="s">
        <v>10624</v>
      </c>
      <c r="C2618" t="s">
        <v>6587</v>
      </c>
      <c r="D2618">
        <v>3</v>
      </c>
    </row>
    <row r="2619" spans="1:4">
      <c r="A2619">
        <v>93002284</v>
      </c>
      <c r="B2619" t="s">
        <v>10625</v>
      </c>
      <c r="C2619" t="s">
        <v>6587</v>
      </c>
      <c r="D2619">
        <v>3</v>
      </c>
    </row>
    <row r="2620" spans="1:4">
      <c r="A2620">
        <v>93002285</v>
      </c>
      <c r="B2620" t="s">
        <v>10626</v>
      </c>
      <c r="C2620" t="s">
        <v>6587</v>
      </c>
      <c r="D2620">
        <v>8</v>
      </c>
    </row>
    <row r="2621" spans="1:4">
      <c r="A2621">
        <v>93002286</v>
      </c>
      <c r="B2621" t="s">
        <v>10627</v>
      </c>
      <c r="C2621" t="s">
        <v>6587</v>
      </c>
      <c r="D2621">
        <v>3</v>
      </c>
    </row>
    <row r="2622" spans="1:4">
      <c r="A2622">
        <v>93002287</v>
      </c>
      <c r="B2622" t="s">
        <v>10628</v>
      </c>
      <c r="C2622" t="s">
        <v>6587</v>
      </c>
      <c r="D2622">
        <v>4</v>
      </c>
    </row>
    <row r="2623" spans="1:4">
      <c r="A2623">
        <v>93002288</v>
      </c>
      <c r="B2623" t="s">
        <v>10629</v>
      </c>
      <c r="C2623" t="s">
        <v>6587</v>
      </c>
      <c r="D2623">
        <v>2</v>
      </c>
    </row>
    <row r="2624" spans="1:4">
      <c r="A2624">
        <v>93002289</v>
      </c>
      <c r="B2624" t="s">
        <v>10630</v>
      </c>
      <c r="C2624" t="s">
        <v>6587</v>
      </c>
      <c r="D2624">
        <v>0</v>
      </c>
    </row>
    <row r="2625" spans="1:4">
      <c r="A2625">
        <v>93004017</v>
      </c>
      <c r="B2625" t="s">
        <v>10631</v>
      </c>
      <c r="C2625" t="s">
        <v>6587</v>
      </c>
      <c r="D2625">
        <v>7</v>
      </c>
    </row>
    <row r="2626" spans="1:4">
      <c r="A2626">
        <v>93004021</v>
      </c>
      <c r="B2626" t="s">
        <v>10632</v>
      </c>
      <c r="C2626" t="s">
        <v>6587</v>
      </c>
      <c r="D2626">
        <v>1</v>
      </c>
    </row>
    <row r="2627" spans="1:4">
      <c r="A2627">
        <v>93004026</v>
      </c>
      <c r="B2627" t="s">
        <v>10633</v>
      </c>
      <c r="C2627" t="s">
        <v>6587</v>
      </c>
      <c r="D2627">
        <v>3</v>
      </c>
    </row>
    <row r="2628" spans="1:4">
      <c r="A2628">
        <v>93004029</v>
      </c>
      <c r="B2628" t="s">
        <v>10634</v>
      </c>
      <c r="C2628" t="s">
        <v>6587</v>
      </c>
      <c r="D2628">
        <v>1</v>
      </c>
    </row>
    <row r="2629" spans="1:4">
      <c r="A2629">
        <v>93004043</v>
      </c>
      <c r="B2629" t="s">
        <v>10635</v>
      </c>
      <c r="C2629" t="s">
        <v>10636</v>
      </c>
      <c r="D2629">
        <v>3</v>
      </c>
    </row>
    <row r="2630" spans="1:4">
      <c r="A2630">
        <v>93004044</v>
      </c>
      <c r="B2630" t="s">
        <v>10637</v>
      </c>
      <c r="C2630" t="s">
        <v>10638</v>
      </c>
      <c r="D2630">
        <v>2</v>
      </c>
    </row>
    <row r="2631" spans="1:4">
      <c r="A2631">
        <v>93004045</v>
      </c>
      <c r="B2631" t="s">
        <v>10639</v>
      </c>
      <c r="C2631" t="s">
        <v>10640</v>
      </c>
      <c r="D2631">
        <v>2</v>
      </c>
    </row>
    <row r="2632" spans="1:4">
      <c r="A2632">
        <v>93004047</v>
      </c>
      <c r="B2632" t="s">
        <v>10637</v>
      </c>
      <c r="C2632" t="s">
        <v>10641</v>
      </c>
      <c r="D2632">
        <v>2</v>
      </c>
    </row>
    <row r="2633" spans="1:4">
      <c r="A2633">
        <v>93004048</v>
      </c>
      <c r="B2633" t="s">
        <v>10637</v>
      </c>
      <c r="C2633" t="s">
        <v>10642</v>
      </c>
      <c r="D2633">
        <v>2</v>
      </c>
    </row>
    <row r="2634" spans="1:4">
      <c r="A2634">
        <v>93004054</v>
      </c>
      <c r="B2634" t="s">
        <v>10643</v>
      </c>
      <c r="C2634" t="s">
        <v>10644</v>
      </c>
      <c r="D2634">
        <v>1</v>
      </c>
    </row>
    <row r="2635" spans="1:4">
      <c r="A2635">
        <v>93004057</v>
      </c>
      <c r="B2635" t="s">
        <v>10645</v>
      </c>
      <c r="C2635" t="s">
        <v>10646</v>
      </c>
      <c r="D2635">
        <v>0</v>
      </c>
    </row>
    <row r="2636" spans="1:4">
      <c r="A2636">
        <v>93004060</v>
      </c>
      <c r="B2636" t="s">
        <v>10645</v>
      </c>
      <c r="C2636" t="s">
        <v>10647</v>
      </c>
      <c r="D2636">
        <v>2</v>
      </c>
    </row>
    <row r="2637" spans="1:4">
      <c r="A2637">
        <v>93004066</v>
      </c>
      <c r="B2637" t="s">
        <v>10648</v>
      </c>
      <c r="C2637" t="s">
        <v>10649</v>
      </c>
      <c r="D2637">
        <v>0</v>
      </c>
    </row>
    <row r="2638" spans="1:4">
      <c r="A2638">
        <v>93004068</v>
      </c>
      <c r="B2638" t="s">
        <v>10650</v>
      </c>
      <c r="C2638" t="s">
        <v>10651</v>
      </c>
      <c r="D2638">
        <v>3</v>
      </c>
    </row>
    <row r="2639" spans="1:4">
      <c r="A2639">
        <v>93004069</v>
      </c>
      <c r="B2639" t="s">
        <v>10652</v>
      </c>
      <c r="C2639" t="s">
        <v>10653</v>
      </c>
      <c r="D2639">
        <v>0</v>
      </c>
    </row>
    <row r="2640" spans="1:4">
      <c r="A2640">
        <v>93004077</v>
      </c>
      <c r="B2640" t="s">
        <v>10654</v>
      </c>
      <c r="C2640" t="s">
        <v>10655</v>
      </c>
      <c r="D2640">
        <v>4</v>
      </c>
    </row>
    <row r="2641" spans="1:4">
      <c r="A2641">
        <v>93004078</v>
      </c>
      <c r="B2641" t="s">
        <v>10656</v>
      </c>
      <c r="C2641" t="s">
        <v>10655</v>
      </c>
      <c r="D2641">
        <v>0</v>
      </c>
    </row>
    <row r="2642" spans="1:4">
      <c r="A2642">
        <v>93004079</v>
      </c>
      <c r="B2642" t="s">
        <v>10657</v>
      </c>
      <c r="C2642" t="s">
        <v>10658</v>
      </c>
      <c r="D2642">
        <v>3</v>
      </c>
    </row>
    <row r="2643" spans="1:4">
      <c r="A2643">
        <v>93004080</v>
      </c>
      <c r="B2643" t="s">
        <v>10659</v>
      </c>
      <c r="C2643" t="s">
        <v>10655</v>
      </c>
      <c r="D2643">
        <v>10</v>
      </c>
    </row>
    <row r="2644" spans="1:4">
      <c r="A2644">
        <v>93004081</v>
      </c>
      <c r="B2644" t="s">
        <v>10660</v>
      </c>
      <c r="C2644" t="s">
        <v>10661</v>
      </c>
      <c r="D2644">
        <v>0</v>
      </c>
    </row>
    <row r="2645" spans="1:4">
      <c r="A2645">
        <v>93004082</v>
      </c>
      <c r="B2645" t="s">
        <v>10662</v>
      </c>
      <c r="C2645" t="s">
        <v>10655</v>
      </c>
      <c r="D2645">
        <v>2</v>
      </c>
    </row>
    <row r="2646" spans="1:4">
      <c r="A2646">
        <v>93004083</v>
      </c>
      <c r="B2646" t="s">
        <v>10663</v>
      </c>
      <c r="C2646" t="s">
        <v>10658</v>
      </c>
      <c r="D2646">
        <v>7</v>
      </c>
    </row>
    <row r="2647" spans="1:4">
      <c r="A2647">
        <v>93004084</v>
      </c>
      <c r="B2647" t="s">
        <v>10664</v>
      </c>
      <c r="C2647" t="s">
        <v>10658</v>
      </c>
      <c r="D2647">
        <v>77</v>
      </c>
    </row>
    <row r="2648" spans="1:4">
      <c r="A2648">
        <v>93004085</v>
      </c>
      <c r="B2648" t="s">
        <v>10665</v>
      </c>
      <c r="C2648" t="s">
        <v>10658</v>
      </c>
      <c r="D2648">
        <v>0</v>
      </c>
    </row>
    <row r="2649" spans="1:4">
      <c r="A2649">
        <v>93004097</v>
      </c>
      <c r="B2649" t="s">
        <v>10666</v>
      </c>
      <c r="C2649" t="s">
        <v>10667</v>
      </c>
      <c r="D2649">
        <v>3</v>
      </c>
    </row>
    <row r="2650" spans="1:4">
      <c r="A2650">
        <v>93004099</v>
      </c>
      <c r="B2650" t="s">
        <v>10666</v>
      </c>
      <c r="C2650" t="s">
        <v>10668</v>
      </c>
      <c r="D2650">
        <v>5</v>
      </c>
    </row>
    <row r="2651" spans="1:4">
      <c r="A2651">
        <v>93004100</v>
      </c>
      <c r="B2651" t="s">
        <v>10669</v>
      </c>
      <c r="C2651" t="s">
        <v>10670</v>
      </c>
      <c r="D2651">
        <v>0</v>
      </c>
    </row>
    <row r="2652" spans="1:4">
      <c r="A2652">
        <v>93004101</v>
      </c>
      <c r="B2652" t="s">
        <v>10671</v>
      </c>
      <c r="C2652" t="s">
        <v>10672</v>
      </c>
      <c r="D2652">
        <v>0</v>
      </c>
    </row>
    <row r="2653" spans="1:4">
      <c r="A2653">
        <v>93004102</v>
      </c>
      <c r="B2653" t="s">
        <v>10673</v>
      </c>
      <c r="C2653" t="s">
        <v>10674</v>
      </c>
      <c r="D2653">
        <v>0</v>
      </c>
    </row>
    <row r="2654" spans="1:4">
      <c r="A2654">
        <v>93004103</v>
      </c>
      <c r="B2654" t="s">
        <v>10669</v>
      </c>
      <c r="C2654" t="s">
        <v>10675</v>
      </c>
      <c r="D2654">
        <v>3</v>
      </c>
    </row>
    <row r="2655" spans="1:4">
      <c r="A2655">
        <v>93004105</v>
      </c>
      <c r="B2655" t="s">
        <v>10671</v>
      </c>
      <c r="C2655" t="s">
        <v>10676</v>
      </c>
      <c r="D2655">
        <v>0</v>
      </c>
    </row>
    <row r="2656" spans="1:4">
      <c r="A2656">
        <v>93004106</v>
      </c>
      <c r="B2656" t="s">
        <v>10669</v>
      </c>
      <c r="C2656" t="s">
        <v>10677</v>
      </c>
      <c r="D2656">
        <v>4</v>
      </c>
    </row>
    <row r="2657" spans="1:4">
      <c r="A2657">
        <v>93004107</v>
      </c>
      <c r="B2657" t="s">
        <v>10671</v>
      </c>
      <c r="C2657" t="s">
        <v>10678</v>
      </c>
      <c r="D2657">
        <v>0</v>
      </c>
    </row>
    <row r="2658" spans="1:4">
      <c r="A2658">
        <v>93004108</v>
      </c>
      <c r="B2658" t="s">
        <v>10679</v>
      </c>
      <c r="C2658" t="s">
        <v>10680</v>
      </c>
      <c r="D2658">
        <v>0</v>
      </c>
    </row>
    <row r="2659" spans="1:4">
      <c r="A2659">
        <v>93004109</v>
      </c>
      <c r="B2659" t="s">
        <v>10681</v>
      </c>
      <c r="C2659" t="s">
        <v>10682</v>
      </c>
      <c r="D2659">
        <v>2</v>
      </c>
    </row>
    <row r="2660" spans="1:4">
      <c r="A2660">
        <v>93004112</v>
      </c>
      <c r="B2660" t="s">
        <v>10669</v>
      </c>
      <c r="C2660" t="s">
        <v>10683</v>
      </c>
      <c r="D2660">
        <v>1</v>
      </c>
    </row>
    <row r="2661" spans="1:4">
      <c r="A2661">
        <v>93004133</v>
      </c>
      <c r="B2661" t="s">
        <v>10684</v>
      </c>
      <c r="C2661" t="s">
        <v>10685</v>
      </c>
      <c r="D2661">
        <v>1</v>
      </c>
    </row>
    <row r="2662" spans="1:4">
      <c r="A2662">
        <v>93004143</v>
      </c>
      <c r="B2662" t="s">
        <v>10686</v>
      </c>
      <c r="C2662" t="s">
        <v>10687</v>
      </c>
      <c r="D2662">
        <v>1</v>
      </c>
    </row>
    <row r="2663" spans="1:4">
      <c r="A2663">
        <v>93004154</v>
      </c>
      <c r="B2663" t="s">
        <v>10688</v>
      </c>
      <c r="C2663" t="s">
        <v>10689</v>
      </c>
      <c r="D2663">
        <v>1</v>
      </c>
    </row>
    <row r="2664" spans="1:4">
      <c r="A2664">
        <v>93004155</v>
      </c>
      <c r="B2664" t="s">
        <v>10688</v>
      </c>
      <c r="C2664" t="s">
        <v>10690</v>
      </c>
      <c r="D2664">
        <v>1</v>
      </c>
    </row>
    <row r="2665" spans="1:4">
      <c r="A2665">
        <v>93004161</v>
      </c>
      <c r="B2665" t="s">
        <v>10691</v>
      </c>
      <c r="C2665" t="s">
        <v>10692</v>
      </c>
      <c r="D2665">
        <v>2</v>
      </c>
    </row>
    <row r="2666" spans="1:4">
      <c r="A2666">
        <v>93004162</v>
      </c>
      <c r="B2666" t="s">
        <v>10691</v>
      </c>
      <c r="C2666" t="s">
        <v>10693</v>
      </c>
      <c r="D2666">
        <v>2</v>
      </c>
    </row>
    <row r="2667" spans="1:4">
      <c r="A2667">
        <v>93004165</v>
      </c>
      <c r="B2667" t="s">
        <v>10694</v>
      </c>
      <c r="C2667" t="s">
        <v>10695</v>
      </c>
      <c r="D2667">
        <v>5</v>
      </c>
    </row>
    <row r="2668" spans="1:4">
      <c r="A2668">
        <v>93004167</v>
      </c>
      <c r="B2668" t="s">
        <v>10696</v>
      </c>
      <c r="C2668" t="s">
        <v>10697</v>
      </c>
      <c r="D2668">
        <v>1</v>
      </c>
    </row>
    <row r="2669" spans="1:4">
      <c r="A2669">
        <v>93004168</v>
      </c>
      <c r="B2669" t="s">
        <v>10698</v>
      </c>
      <c r="C2669" t="s">
        <v>10699</v>
      </c>
      <c r="D2669">
        <v>5</v>
      </c>
    </row>
    <row r="2670" spans="1:4">
      <c r="A2670">
        <v>93004178</v>
      </c>
      <c r="B2670" t="s">
        <v>10700</v>
      </c>
      <c r="C2670" t="s">
        <v>10701</v>
      </c>
      <c r="D2670">
        <v>2</v>
      </c>
    </row>
    <row r="2671" spans="1:4">
      <c r="A2671">
        <v>93004179</v>
      </c>
      <c r="B2671" t="s">
        <v>10702</v>
      </c>
      <c r="C2671" t="s">
        <v>10703</v>
      </c>
      <c r="D2671">
        <v>3</v>
      </c>
    </row>
    <row r="2672" spans="1:4">
      <c r="A2672">
        <v>93004186</v>
      </c>
      <c r="B2672" t="s">
        <v>10704</v>
      </c>
      <c r="C2672" t="s">
        <v>10705</v>
      </c>
      <c r="D2672">
        <v>2</v>
      </c>
    </row>
    <row r="2673" spans="1:4">
      <c r="A2673">
        <v>93004188</v>
      </c>
      <c r="B2673" t="s">
        <v>10706</v>
      </c>
      <c r="C2673" t="s">
        <v>10707</v>
      </c>
      <c r="D2673">
        <v>0</v>
      </c>
    </row>
    <row r="2674" spans="1:4">
      <c r="A2674">
        <v>93004189</v>
      </c>
      <c r="B2674" t="s">
        <v>10708</v>
      </c>
      <c r="C2674" t="s">
        <v>10709</v>
      </c>
      <c r="D2674">
        <v>0</v>
      </c>
    </row>
    <row r="2675" spans="1:4">
      <c r="A2675">
        <v>93004190</v>
      </c>
      <c r="B2675" t="s">
        <v>10710</v>
      </c>
      <c r="C2675" t="s">
        <v>10711</v>
      </c>
      <c r="D2675">
        <v>1</v>
      </c>
    </row>
    <row r="2676" spans="1:4">
      <c r="A2676">
        <v>93004244</v>
      </c>
      <c r="B2676" t="s">
        <v>10712</v>
      </c>
      <c r="C2676" t="s">
        <v>10713</v>
      </c>
      <c r="D2676">
        <v>1</v>
      </c>
    </row>
    <row r="2677" spans="1:4">
      <c r="A2677">
        <v>93004245</v>
      </c>
      <c r="B2677" t="s">
        <v>10714</v>
      </c>
      <c r="C2677" t="s">
        <v>10715</v>
      </c>
      <c r="D2677">
        <v>1</v>
      </c>
    </row>
    <row r="2678" spans="1:4">
      <c r="A2678">
        <v>93004255</v>
      </c>
      <c r="B2678" t="s">
        <v>10716</v>
      </c>
      <c r="C2678" t="s">
        <v>10717</v>
      </c>
      <c r="D2678">
        <v>6</v>
      </c>
    </row>
    <row r="2679" spans="1:4">
      <c r="A2679">
        <v>93004261</v>
      </c>
      <c r="B2679" t="s">
        <v>10718</v>
      </c>
      <c r="C2679" t="s">
        <v>10719</v>
      </c>
      <c r="D2679">
        <v>3</v>
      </c>
    </row>
    <row r="2680" spans="1:4">
      <c r="A2680">
        <v>93004262</v>
      </c>
      <c r="B2680" t="s">
        <v>10720</v>
      </c>
      <c r="C2680" t="s">
        <v>10721</v>
      </c>
      <c r="D2680">
        <v>13</v>
      </c>
    </row>
    <row r="2681" spans="1:4">
      <c r="A2681">
        <v>93004263</v>
      </c>
      <c r="B2681" t="s">
        <v>10722</v>
      </c>
      <c r="C2681" t="s">
        <v>10723</v>
      </c>
      <c r="D2681">
        <v>4</v>
      </c>
    </row>
    <row r="2682" spans="1:4">
      <c r="A2682">
        <v>93004264</v>
      </c>
      <c r="B2682" t="s">
        <v>10724</v>
      </c>
      <c r="C2682" t="s">
        <v>10725</v>
      </c>
      <c r="D2682">
        <v>13</v>
      </c>
    </row>
    <row r="2683" spans="1:4">
      <c r="A2683">
        <v>93004265</v>
      </c>
      <c r="B2683" t="s">
        <v>10726</v>
      </c>
      <c r="C2683" t="s">
        <v>10727</v>
      </c>
      <c r="D2683">
        <v>7</v>
      </c>
    </row>
    <row r="2684" spans="1:4">
      <c r="A2684">
        <v>93004266</v>
      </c>
      <c r="B2684" t="s">
        <v>10728</v>
      </c>
      <c r="C2684" t="s">
        <v>10729</v>
      </c>
      <c r="D2684">
        <v>15</v>
      </c>
    </row>
    <row r="2685" spans="1:4">
      <c r="A2685">
        <v>93004267</v>
      </c>
      <c r="B2685" t="s">
        <v>10730</v>
      </c>
      <c r="C2685" t="s">
        <v>10731</v>
      </c>
      <c r="D2685">
        <v>14</v>
      </c>
    </row>
    <row r="2686" spans="1:4">
      <c r="A2686">
        <v>93004268</v>
      </c>
      <c r="B2686" t="s">
        <v>10732</v>
      </c>
      <c r="C2686" t="s">
        <v>10733</v>
      </c>
      <c r="D2686">
        <v>13</v>
      </c>
    </row>
    <row r="2687" spans="1:4">
      <c r="A2687">
        <v>93004269</v>
      </c>
      <c r="B2687" t="s">
        <v>10734</v>
      </c>
      <c r="C2687" t="s">
        <v>10735</v>
      </c>
      <c r="D2687">
        <v>7</v>
      </c>
    </row>
    <row r="2688" spans="1:4">
      <c r="A2688">
        <v>93004272</v>
      </c>
      <c r="B2688" t="s">
        <v>10736</v>
      </c>
      <c r="C2688" t="s">
        <v>10737</v>
      </c>
      <c r="D2688">
        <v>9</v>
      </c>
    </row>
    <row r="2689" spans="1:4">
      <c r="A2689">
        <v>93004273</v>
      </c>
      <c r="B2689" t="s">
        <v>10722</v>
      </c>
      <c r="C2689" t="s">
        <v>10738</v>
      </c>
      <c r="D2689">
        <v>11</v>
      </c>
    </row>
    <row r="2690" spans="1:4">
      <c r="A2690">
        <v>93004275</v>
      </c>
      <c r="B2690" t="s">
        <v>10722</v>
      </c>
      <c r="C2690" t="s">
        <v>10739</v>
      </c>
      <c r="D2690">
        <v>0</v>
      </c>
    </row>
    <row r="2691" spans="1:4">
      <c r="A2691">
        <v>93004277</v>
      </c>
      <c r="B2691" t="s">
        <v>10718</v>
      </c>
      <c r="C2691" t="s">
        <v>10719</v>
      </c>
      <c r="D2691">
        <v>0</v>
      </c>
    </row>
    <row r="2692" spans="1:4">
      <c r="A2692">
        <v>93004277</v>
      </c>
      <c r="B2692" t="s">
        <v>10718</v>
      </c>
      <c r="C2692" t="s">
        <v>10719</v>
      </c>
      <c r="D2692">
        <v>4</v>
      </c>
    </row>
    <row r="2693" spans="1:4">
      <c r="A2693">
        <v>93004279</v>
      </c>
      <c r="B2693" t="s">
        <v>10740</v>
      </c>
      <c r="C2693" t="s">
        <v>10741</v>
      </c>
      <c r="D2693">
        <v>15</v>
      </c>
    </row>
    <row r="2694" spans="1:4">
      <c r="A2694">
        <v>93004281</v>
      </c>
      <c r="B2694" t="s">
        <v>10730</v>
      </c>
      <c r="C2694" t="s">
        <v>10742</v>
      </c>
      <c r="D2694">
        <v>12</v>
      </c>
    </row>
    <row r="2695" spans="1:4">
      <c r="A2695">
        <v>93004282</v>
      </c>
      <c r="B2695" t="s">
        <v>10718</v>
      </c>
      <c r="C2695" t="s">
        <v>10743</v>
      </c>
      <c r="D2695">
        <v>0</v>
      </c>
    </row>
    <row r="2696" spans="1:4">
      <c r="A2696">
        <v>93004282</v>
      </c>
      <c r="B2696" t="s">
        <v>10718</v>
      </c>
      <c r="C2696" t="s">
        <v>10743</v>
      </c>
      <c r="D2696">
        <v>0</v>
      </c>
    </row>
    <row r="2697" spans="1:4">
      <c r="A2697">
        <v>93004283</v>
      </c>
      <c r="B2697" t="s">
        <v>10744</v>
      </c>
      <c r="C2697" t="s">
        <v>10745</v>
      </c>
      <c r="D2697">
        <v>20</v>
      </c>
    </row>
    <row r="2698" spans="1:4">
      <c r="A2698">
        <v>93004284</v>
      </c>
      <c r="B2698" t="s">
        <v>10746</v>
      </c>
      <c r="C2698" t="s">
        <v>10747</v>
      </c>
      <c r="D2698">
        <v>10</v>
      </c>
    </row>
    <row r="2699" spans="1:4">
      <c r="A2699">
        <v>93004285</v>
      </c>
      <c r="B2699" t="s">
        <v>10730</v>
      </c>
      <c r="C2699" t="s">
        <v>10748</v>
      </c>
      <c r="D2699">
        <v>1</v>
      </c>
    </row>
    <row r="2700" spans="1:4">
      <c r="A2700">
        <v>93004291</v>
      </c>
      <c r="B2700" t="s">
        <v>10718</v>
      </c>
      <c r="C2700" t="s">
        <v>10719</v>
      </c>
      <c r="D2700">
        <v>3</v>
      </c>
    </row>
    <row r="2701" spans="1:4">
      <c r="A2701">
        <v>93004293</v>
      </c>
      <c r="B2701" t="s">
        <v>10749</v>
      </c>
      <c r="C2701" t="s">
        <v>10750</v>
      </c>
      <c r="D2701">
        <v>26</v>
      </c>
    </row>
    <row r="2702" spans="1:4">
      <c r="A2702">
        <v>93004294</v>
      </c>
      <c r="B2702" t="s">
        <v>10718</v>
      </c>
      <c r="C2702" t="s">
        <v>10751</v>
      </c>
      <c r="D2702">
        <v>10</v>
      </c>
    </row>
    <row r="2703" spans="1:4">
      <c r="A2703">
        <v>93004295</v>
      </c>
      <c r="B2703" t="s">
        <v>10752</v>
      </c>
      <c r="C2703" t="s">
        <v>10753</v>
      </c>
      <c r="D2703">
        <v>8</v>
      </c>
    </row>
    <row r="2704" spans="1:4">
      <c r="A2704">
        <v>93004297</v>
      </c>
      <c r="B2704" t="s">
        <v>10754</v>
      </c>
      <c r="C2704" t="s">
        <v>10755</v>
      </c>
      <c r="D2704">
        <v>6</v>
      </c>
    </row>
    <row r="2705" spans="1:4">
      <c r="A2705">
        <v>93004299</v>
      </c>
      <c r="B2705" t="s">
        <v>10756</v>
      </c>
      <c r="C2705" t="s">
        <v>10757</v>
      </c>
      <c r="D2705">
        <v>7</v>
      </c>
    </row>
    <row r="2706" spans="1:4">
      <c r="A2706">
        <v>93004301</v>
      </c>
      <c r="B2706" t="s">
        <v>10758</v>
      </c>
      <c r="C2706" t="s">
        <v>10759</v>
      </c>
      <c r="D2706">
        <v>18</v>
      </c>
    </row>
    <row r="2707" spans="1:4">
      <c r="A2707">
        <v>93004303</v>
      </c>
      <c r="B2707" t="s">
        <v>10718</v>
      </c>
      <c r="C2707" t="s">
        <v>10719</v>
      </c>
      <c r="D2707">
        <v>27</v>
      </c>
    </row>
    <row r="2708" spans="1:4">
      <c r="A2708">
        <v>93004304</v>
      </c>
      <c r="B2708" t="s">
        <v>10760</v>
      </c>
      <c r="C2708" t="s">
        <v>10761</v>
      </c>
      <c r="D2708">
        <v>2</v>
      </c>
    </row>
    <row r="2709" spans="1:4">
      <c r="A2709">
        <v>93004305</v>
      </c>
      <c r="B2709" t="s">
        <v>10730</v>
      </c>
      <c r="C2709" t="s">
        <v>10762</v>
      </c>
      <c r="D2709">
        <v>12</v>
      </c>
    </row>
    <row r="2710" spans="1:4">
      <c r="A2710">
        <v>93004307</v>
      </c>
      <c r="B2710" t="s">
        <v>10730</v>
      </c>
      <c r="C2710" t="s">
        <v>10763</v>
      </c>
      <c r="D2710">
        <v>5</v>
      </c>
    </row>
    <row r="2711" spans="1:4">
      <c r="A2711">
        <v>93004309</v>
      </c>
      <c r="B2711" t="s">
        <v>10764</v>
      </c>
      <c r="C2711" t="s">
        <v>10765</v>
      </c>
      <c r="D2711">
        <v>11</v>
      </c>
    </row>
    <row r="2712" spans="1:4">
      <c r="A2712">
        <v>93004310</v>
      </c>
      <c r="B2712" t="s">
        <v>10718</v>
      </c>
      <c r="C2712" t="s">
        <v>10751</v>
      </c>
      <c r="D2712">
        <v>10</v>
      </c>
    </row>
    <row r="2713" spans="1:4">
      <c r="A2713">
        <v>93004311</v>
      </c>
      <c r="B2713" t="s">
        <v>10730</v>
      </c>
      <c r="C2713" t="s">
        <v>10766</v>
      </c>
      <c r="D2713">
        <v>2</v>
      </c>
    </row>
    <row r="2714" spans="1:4">
      <c r="A2714">
        <v>93004312</v>
      </c>
      <c r="B2714" t="s">
        <v>10718</v>
      </c>
      <c r="C2714" t="s">
        <v>10751</v>
      </c>
      <c r="D2714">
        <v>0</v>
      </c>
    </row>
    <row r="2715" spans="1:4">
      <c r="A2715">
        <v>93004312</v>
      </c>
      <c r="B2715" t="s">
        <v>10718</v>
      </c>
      <c r="C2715" t="s">
        <v>10751</v>
      </c>
      <c r="D2715">
        <v>0</v>
      </c>
    </row>
    <row r="2716" spans="1:4">
      <c r="A2716">
        <v>93004314</v>
      </c>
      <c r="B2716" t="s">
        <v>10718</v>
      </c>
      <c r="C2716" t="s">
        <v>10751</v>
      </c>
      <c r="D2716">
        <v>0</v>
      </c>
    </row>
    <row r="2717" spans="1:4">
      <c r="A2717">
        <v>93004314</v>
      </c>
      <c r="B2717" t="s">
        <v>10718</v>
      </c>
      <c r="C2717" t="s">
        <v>10751</v>
      </c>
      <c r="D2717">
        <v>0</v>
      </c>
    </row>
    <row r="2718" spans="1:4">
      <c r="A2718">
        <v>93004315</v>
      </c>
      <c r="B2718" t="s">
        <v>10718</v>
      </c>
      <c r="C2718" t="s">
        <v>10719</v>
      </c>
      <c r="D2718">
        <v>1</v>
      </c>
    </row>
    <row r="2719" spans="1:4">
      <c r="A2719">
        <v>93004316</v>
      </c>
      <c r="B2719" t="s">
        <v>10718</v>
      </c>
      <c r="C2719" t="s">
        <v>10751</v>
      </c>
      <c r="D2719">
        <v>0</v>
      </c>
    </row>
    <row r="2720" spans="1:4">
      <c r="A2720">
        <v>93004316</v>
      </c>
      <c r="B2720" t="s">
        <v>10718</v>
      </c>
      <c r="C2720" t="s">
        <v>10751</v>
      </c>
      <c r="D2720">
        <v>0</v>
      </c>
    </row>
    <row r="2721" spans="1:4">
      <c r="A2721">
        <v>93004317</v>
      </c>
      <c r="B2721" t="s">
        <v>10767</v>
      </c>
      <c r="C2721" t="s">
        <v>10768</v>
      </c>
      <c r="D2721">
        <v>3</v>
      </c>
    </row>
    <row r="2722" spans="1:4">
      <c r="A2722">
        <v>93004318</v>
      </c>
      <c r="B2722" t="s">
        <v>10718</v>
      </c>
      <c r="C2722" t="s">
        <v>10751</v>
      </c>
      <c r="D2722">
        <v>0</v>
      </c>
    </row>
    <row r="2723" spans="1:4">
      <c r="A2723">
        <v>93004318</v>
      </c>
      <c r="B2723" t="s">
        <v>10718</v>
      </c>
      <c r="C2723" t="s">
        <v>10751</v>
      </c>
      <c r="D2723">
        <v>0</v>
      </c>
    </row>
    <row r="2724" spans="1:4">
      <c r="A2724">
        <v>93004319</v>
      </c>
      <c r="B2724" t="s">
        <v>10769</v>
      </c>
      <c r="C2724" t="s">
        <v>10770</v>
      </c>
      <c r="D2724">
        <v>6</v>
      </c>
    </row>
    <row r="2725" spans="1:4">
      <c r="A2725">
        <v>93004320</v>
      </c>
      <c r="B2725" t="s">
        <v>10718</v>
      </c>
      <c r="C2725" t="s">
        <v>10751</v>
      </c>
      <c r="D2725">
        <v>0</v>
      </c>
    </row>
    <row r="2726" spans="1:4">
      <c r="A2726">
        <v>93004320</v>
      </c>
      <c r="B2726" t="s">
        <v>10718</v>
      </c>
      <c r="C2726" t="s">
        <v>10751</v>
      </c>
      <c r="D2726">
        <v>0</v>
      </c>
    </row>
    <row r="2727" spans="1:4">
      <c r="A2727">
        <v>93004321</v>
      </c>
      <c r="B2727" t="s">
        <v>10718</v>
      </c>
      <c r="C2727" t="s">
        <v>10719</v>
      </c>
      <c r="D2727">
        <v>0</v>
      </c>
    </row>
    <row r="2728" spans="1:4">
      <c r="A2728">
        <v>93004321</v>
      </c>
      <c r="B2728" t="s">
        <v>10718</v>
      </c>
      <c r="C2728" t="s">
        <v>10719</v>
      </c>
      <c r="D2728">
        <v>0</v>
      </c>
    </row>
    <row r="2729" spans="1:4">
      <c r="A2729">
        <v>93004328</v>
      </c>
      <c r="B2729" t="s">
        <v>10771</v>
      </c>
      <c r="C2729" t="s">
        <v>10772</v>
      </c>
      <c r="D2729">
        <v>0</v>
      </c>
    </row>
    <row r="2730" spans="1:4">
      <c r="A2730">
        <v>93004328</v>
      </c>
      <c r="B2730" t="s">
        <v>10771</v>
      </c>
      <c r="C2730" t="s">
        <v>10772</v>
      </c>
      <c r="D2730">
        <v>0</v>
      </c>
    </row>
    <row r="2731" spans="1:4">
      <c r="A2731">
        <v>93004333</v>
      </c>
      <c r="B2731" t="s">
        <v>10773</v>
      </c>
      <c r="C2731" t="s">
        <v>10774</v>
      </c>
      <c r="D2731">
        <v>0</v>
      </c>
    </row>
    <row r="2732" spans="1:4">
      <c r="A2732">
        <v>93004333</v>
      </c>
      <c r="B2732" t="s">
        <v>10773</v>
      </c>
      <c r="C2732" t="s">
        <v>10774</v>
      </c>
      <c r="D2732">
        <v>0</v>
      </c>
    </row>
    <row r="2733" spans="1:4">
      <c r="A2733">
        <v>93004334</v>
      </c>
      <c r="B2733" t="s">
        <v>10775</v>
      </c>
      <c r="C2733" t="s">
        <v>10774</v>
      </c>
      <c r="D2733">
        <v>0</v>
      </c>
    </row>
    <row r="2734" spans="1:4">
      <c r="A2734">
        <v>93004334</v>
      </c>
      <c r="B2734" t="s">
        <v>10775</v>
      </c>
      <c r="C2734" t="s">
        <v>10774</v>
      </c>
      <c r="D2734">
        <v>0</v>
      </c>
    </row>
    <row r="2735" spans="1:4">
      <c r="A2735">
        <v>93004337</v>
      </c>
      <c r="B2735" t="s">
        <v>10776</v>
      </c>
      <c r="C2735" t="s">
        <v>10774</v>
      </c>
      <c r="D2735">
        <v>0</v>
      </c>
    </row>
    <row r="2736" spans="1:4">
      <c r="A2736">
        <v>93004337</v>
      </c>
      <c r="B2736" t="s">
        <v>10776</v>
      </c>
      <c r="C2736" t="s">
        <v>10774</v>
      </c>
      <c r="D2736">
        <v>0</v>
      </c>
    </row>
    <row r="2737" spans="1:4">
      <c r="A2737">
        <v>93004339</v>
      </c>
      <c r="B2737" t="s">
        <v>10777</v>
      </c>
      <c r="C2737" t="s">
        <v>10778</v>
      </c>
      <c r="D2737">
        <v>0</v>
      </c>
    </row>
    <row r="2738" spans="1:4">
      <c r="A2738">
        <v>93004339</v>
      </c>
      <c r="B2738" t="s">
        <v>10777</v>
      </c>
      <c r="C2738" t="s">
        <v>10778</v>
      </c>
      <c r="D2738">
        <v>0</v>
      </c>
    </row>
    <row r="2739" spans="1:4">
      <c r="A2739">
        <v>93004341</v>
      </c>
      <c r="B2739" t="s">
        <v>10779</v>
      </c>
      <c r="C2739" t="s">
        <v>10778</v>
      </c>
      <c r="D2739">
        <v>0</v>
      </c>
    </row>
    <row r="2740" spans="1:4">
      <c r="A2740">
        <v>93004341</v>
      </c>
      <c r="B2740" t="s">
        <v>10779</v>
      </c>
      <c r="C2740" t="s">
        <v>10778</v>
      </c>
      <c r="D2740">
        <v>0</v>
      </c>
    </row>
    <row r="2741" spans="1:4">
      <c r="A2741">
        <v>93004346</v>
      </c>
      <c r="B2741" t="s">
        <v>10780</v>
      </c>
      <c r="C2741" t="s">
        <v>10781</v>
      </c>
      <c r="D2741">
        <v>0</v>
      </c>
    </row>
    <row r="2742" spans="1:4">
      <c r="A2742">
        <v>93004361</v>
      </c>
      <c r="B2742" t="s">
        <v>10782</v>
      </c>
      <c r="C2742" t="s">
        <v>10783</v>
      </c>
      <c r="D2742">
        <v>0</v>
      </c>
    </row>
    <row r="2743" spans="1:4">
      <c r="A2743">
        <v>93004361</v>
      </c>
      <c r="B2743" t="s">
        <v>10782</v>
      </c>
      <c r="C2743" t="s">
        <v>10783</v>
      </c>
      <c r="D2743">
        <v>0</v>
      </c>
    </row>
    <row r="2744" spans="1:4">
      <c r="A2744">
        <v>93004373</v>
      </c>
      <c r="B2744" t="s">
        <v>10784</v>
      </c>
      <c r="C2744" t="s">
        <v>10785</v>
      </c>
      <c r="D2744">
        <v>0</v>
      </c>
    </row>
    <row r="2745" spans="1:4">
      <c r="A2745">
        <v>93004373</v>
      </c>
      <c r="B2745" t="s">
        <v>10784</v>
      </c>
      <c r="C2745" t="s">
        <v>10785</v>
      </c>
      <c r="D2745">
        <v>0</v>
      </c>
    </row>
    <row r="2746" spans="1:4">
      <c r="A2746">
        <v>93004374</v>
      </c>
      <c r="B2746" t="s">
        <v>10786</v>
      </c>
      <c r="C2746" t="s">
        <v>10787</v>
      </c>
      <c r="D2746">
        <v>1</v>
      </c>
    </row>
    <row r="2747" spans="1:4">
      <c r="A2747">
        <v>93004378</v>
      </c>
      <c r="B2747" t="s">
        <v>10788</v>
      </c>
      <c r="C2747" t="s">
        <v>10789</v>
      </c>
      <c r="D2747">
        <v>15</v>
      </c>
    </row>
    <row r="2748" spans="1:4">
      <c r="A2748">
        <v>93004380</v>
      </c>
      <c r="B2748" t="s">
        <v>10790</v>
      </c>
      <c r="C2748" t="s">
        <v>10791</v>
      </c>
      <c r="D2748">
        <v>6</v>
      </c>
    </row>
    <row r="2749" spans="1:4">
      <c r="A2749">
        <v>93004384</v>
      </c>
      <c r="B2749" t="s">
        <v>10792</v>
      </c>
      <c r="C2749" t="s">
        <v>10793</v>
      </c>
      <c r="D2749">
        <v>0</v>
      </c>
    </row>
    <row r="2750" spans="1:4">
      <c r="A2750">
        <v>93004384</v>
      </c>
      <c r="B2750" t="s">
        <v>10792</v>
      </c>
      <c r="C2750" t="s">
        <v>10793</v>
      </c>
      <c r="D2750">
        <v>2</v>
      </c>
    </row>
    <row r="2751" spans="1:4">
      <c r="A2751">
        <v>93004387</v>
      </c>
      <c r="B2751" t="s">
        <v>10794</v>
      </c>
      <c r="C2751" t="s">
        <v>10795</v>
      </c>
      <c r="D2751">
        <v>1</v>
      </c>
    </row>
    <row r="2752" spans="1:4">
      <c r="A2752">
        <v>93004421</v>
      </c>
      <c r="B2752" t="s">
        <v>10796</v>
      </c>
      <c r="C2752" t="s">
        <v>10797</v>
      </c>
      <c r="D2752">
        <v>0</v>
      </c>
    </row>
    <row r="2753" spans="1:4">
      <c r="A2753">
        <v>93004423</v>
      </c>
      <c r="B2753" t="s">
        <v>10798</v>
      </c>
      <c r="C2753" t="s">
        <v>10799</v>
      </c>
      <c r="D2753">
        <v>0</v>
      </c>
    </row>
    <row r="2754" spans="1:4">
      <c r="A2754">
        <v>93004423</v>
      </c>
      <c r="B2754" t="s">
        <v>10798</v>
      </c>
      <c r="C2754" t="s">
        <v>10799</v>
      </c>
      <c r="D2754">
        <v>0</v>
      </c>
    </row>
    <row r="2755" spans="1:4">
      <c r="A2755">
        <v>93004424</v>
      </c>
      <c r="B2755" t="s">
        <v>10800</v>
      </c>
      <c r="C2755" t="s">
        <v>10801</v>
      </c>
      <c r="D2755">
        <v>3</v>
      </c>
    </row>
    <row r="2756" spans="1:4">
      <c r="A2756">
        <v>93004425</v>
      </c>
      <c r="B2756" t="s">
        <v>10800</v>
      </c>
      <c r="C2756" t="s">
        <v>10802</v>
      </c>
      <c r="D2756">
        <v>2</v>
      </c>
    </row>
    <row r="2757" spans="1:4">
      <c r="A2757">
        <v>93004427</v>
      </c>
      <c r="B2757" t="s">
        <v>10803</v>
      </c>
      <c r="C2757" t="s">
        <v>10804</v>
      </c>
      <c r="D2757">
        <v>0</v>
      </c>
    </row>
    <row r="2758" spans="1:4">
      <c r="A2758">
        <v>93004428</v>
      </c>
      <c r="B2758" t="s">
        <v>10803</v>
      </c>
      <c r="C2758" t="s">
        <v>10805</v>
      </c>
      <c r="D2758">
        <v>0</v>
      </c>
    </row>
    <row r="2759" spans="1:4">
      <c r="A2759">
        <v>93004429</v>
      </c>
      <c r="B2759" t="s">
        <v>10806</v>
      </c>
      <c r="C2759" t="s">
        <v>10807</v>
      </c>
      <c r="D2759">
        <v>10</v>
      </c>
    </row>
    <row r="2760" spans="1:4">
      <c r="A2760">
        <v>93004430</v>
      </c>
      <c r="B2760" t="s">
        <v>6750</v>
      </c>
      <c r="C2760" t="s">
        <v>10808</v>
      </c>
      <c r="D2760">
        <v>122</v>
      </c>
    </row>
    <row r="2761" spans="1:4">
      <c r="A2761">
        <v>93004438</v>
      </c>
      <c r="B2761" t="s">
        <v>10809</v>
      </c>
      <c r="C2761" t="s">
        <v>10810</v>
      </c>
      <c r="D2761">
        <v>5</v>
      </c>
    </row>
    <row r="2762" spans="1:4">
      <c r="A2762">
        <v>93004439</v>
      </c>
      <c r="B2762" t="s">
        <v>10809</v>
      </c>
      <c r="C2762" t="s">
        <v>10811</v>
      </c>
      <c r="D2762">
        <v>2</v>
      </c>
    </row>
    <row r="2763" spans="1:4">
      <c r="A2763">
        <v>93004440</v>
      </c>
      <c r="B2763" t="s">
        <v>10809</v>
      </c>
      <c r="C2763" t="s">
        <v>10812</v>
      </c>
      <c r="D2763">
        <v>5</v>
      </c>
    </row>
    <row r="2764" spans="1:4">
      <c r="A2764">
        <v>93004474</v>
      </c>
      <c r="B2764" t="s">
        <v>10813</v>
      </c>
      <c r="C2764" t="s">
        <v>10814</v>
      </c>
      <c r="D2764">
        <v>24</v>
      </c>
    </row>
    <row r="2765" spans="1:4">
      <c r="A2765">
        <v>93004475</v>
      </c>
      <c r="B2765" t="s">
        <v>10815</v>
      </c>
      <c r="C2765" t="s">
        <v>10816</v>
      </c>
      <c r="D2765">
        <v>9</v>
      </c>
    </row>
    <row r="2766" spans="1:4">
      <c r="A2766">
        <v>93004478</v>
      </c>
      <c r="B2766" t="s">
        <v>7070</v>
      </c>
      <c r="C2766" t="s">
        <v>10817</v>
      </c>
      <c r="D2766">
        <v>19</v>
      </c>
    </row>
    <row r="2767" spans="1:4">
      <c r="A2767">
        <v>93004480</v>
      </c>
      <c r="B2767" t="s">
        <v>10818</v>
      </c>
      <c r="C2767" t="s">
        <v>10819</v>
      </c>
      <c r="D2767">
        <v>1</v>
      </c>
    </row>
    <row r="2768" spans="1:4">
      <c r="A2768">
        <v>93004482</v>
      </c>
      <c r="B2768" t="s">
        <v>10820</v>
      </c>
      <c r="C2768" t="s">
        <v>10821</v>
      </c>
      <c r="D2768">
        <v>2</v>
      </c>
    </row>
    <row r="2769" spans="1:4">
      <c r="A2769">
        <v>93004487</v>
      </c>
      <c r="B2769" t="s">
        <v>10822</v>
      </c>
      <c r="C2769" t="s">
        <v>10823</v>
      </c>
      <c r="D2769">
        <v>2</v>
      </c>
    </row>
    <row r="2770" spans="1:4">
      <c r="A2770">
        <v>93004490</v>
      </c>
      <c r="B2770" t="s">
        <v>10788</v>
      </c>
      <c r="C2770" t="s">
        <v>10824</v>
      </c>
      <c r="D2770">
        <v>3</v>
      </c>
    </row>
    <row r="2771" spans="1:4">
      <c r="A2771">
        <v>93004491</v>
      </c>
      <c r="B2771" t="s">
        <v>10825</v>
      </c>
      <c r="C2771" t="s">
        <v>10826</v>
      </c>
      <c r="D2771">
        <v>1</v>
      </c>
    </row>
    <row r="2772" spans="1:4">
      <c r="A2772">
        <v>93004492</v>
      </c>
      <c r="B2772" t="s">
        <v>10825</v>
      </c>
      <c r="C2772" t="s">
        <v>10827</v>
      </c>
      <c r="D2772">
        <v>3</v>
      </c>
    </row>
    <row r="2773" spans="1:4">
      <c r="A2773">
        <v>93004493</v>
      </c>
      <c r="B2773" t="s">
        <v>10825</v>
      </c>
      <c r="C2773" t="s">
        <v>10828</v>
      </c>
      <c r="D2773">
        <v>2</v>
      </c>
    </row>
    <row r="2774" spans="1:4">
      <c r="A2774">
        <v>93004494</v>
      </c>
      <c r="B2774" t="s">
        <v>10825</v>
      </c>
      <c r="C2774" t="s">
        <v>10829</v>
      </c>
      <c r="D2774">
        <v>1</v>
      </c>
    </row>
    <row r="2775" spans="1:4">
      <c r="A2775">
        <v>93004496</v>
      </c>
      <c r="B2775" t="s">
        <v>10830</v>
      </c>
      <c r="C2775" t="s">
        <v>10831</v>
      </c>
      <c r="D2775">
        <v>4</v>
      </c>
    </row>
    <row r="2776" spans="1:4">
      <c r="A2776">
        <v>93004497</v>
      </c>
      <c r="B2776" t="s">
        <v>10788</v>
      </c>
      <c r="C2776" t="s">
        <v>10832</v>
      </c>
      <c r="D2776">
        <v>49</v>
      </c>
    </row>
    <row r="2777" spans="1:4">
      <c r="A2777">
        <v>93004498</v>
      </c>
      <c r="B2777" t="s">
        <v>10788</v>
      </c>
      <c r="C2777" t="s">
        <v>10833</v>
      </c>
      <c r="D2777">
        <v>19</v>
      </c>
    </row>
    <row r="2778" spans="1:4">
      <c r="A2778">
        <v>93004499</v>
      </c>
      <c r="B2778" t="s">
        <v>10788</v>
      </c>
      <c r="C2778" t="s">
        <v>10834</v>
      </c>
      <c r="D2778">
        <v>10</v>
      </c>
    </row>
    <row r="2779" spans="1:4">
      <c r="A2779">
        <v>93004500</v>
      </c>
      <c r="B2779" t="s">
        <v>10788</v>
      </c>
      <c r="C2779" t="s">
        <v>10833</v>
      </c>
      <c r="D2779">
        <v>3</v>
      </c>
    </row>
    <row r="2780" spans="1:4">
      <c r="A2780">
        <v>93004501</v>
      </c>
      <c r="B2780" t="s">
        <v>10788</v>
      </c>
      <c r="C2780" t="s">
        <v>10835</v>
      </c>
      <c r="D2780">
        <v>6</v>
      </c>
    </row>
    <row r="2781" spans="1:4">
      <c r="A2781">
        <v>93004502</v>
      </c>
      <c r="B2781" t="s">
        <v>10836</v>
      </c>
      <c r="C2781" t="s">
        <v>10837</v>
      </c>
      <c r="D2781">
        <v>37</v>
      </c>
    </row>
    <row r="2782" spans="1:4">
      <c r="A2782">
        <v>93004503</v>
      </c>
      <c r="B2782" t="s">
        <v>10838</v>
      </c>
      <c r="C2782" t="s">
        <v>10839</v>
      </c>
      <c r="D2782">
        <v>19</v>
      </c>
    </row>
    <row r="2783" spans="1:4">
      <c r="A2783">
        <v>93004504</v>
      </c>
      <c r="B2783" t="s">
        <v>10840</v>
      </c>
      <c r="C2783" t="s">
        <v>10841</v>
      </c>
      <c r="D2783">
        <v>0</v>
      </c>
    </row>
    <row r="2784" spans="1:4">
      <c r="A2784">
        <v>93004505</v>
      </c>
      <c r="B2784" t="s">
        <v>10840</v>
      </c>
      <c r="C2784" t="s">
        <v>10842</v>
      </c>
      <c r="D2784">
        <v>7</v>
      </c>
    </row>
    <row r="2785" spans="1:4">
      <c r="A2785">
        <v>93004506</v>
      </c>
      <c r="B2785" t="s">
        <v>10840</v>
      </c>
      <c r="C2785" t="s">
        <v>10843</v>
      </c>
      <c r="D2785">
        <v>2</v>
      </c>
    </row>
    <row r="2786" spans="1:4">
      <c r="A2786">
        <v>93004507</v>
      </c>
      <c r="B2786" t="s">
        <v>10840</v>
      </c>
      <c r="C2786" t="s">
        <v>10844</v>
      </c>
      <c r="D2786">
        <v>62</v>
      </c>
    </row>
    <row r="2787" spans="1:4">
      <c r="A2787">
        <v>93004508</v>
      </c>
      <c r="B2787" t="s">
        <v>10840</v>
      </c>
      <c r="C2787" t="s">
        <v>10845</v>
      </c>
      <c r="D2787">
        <v>30</v>
      </c>
    </row>
    <row r="2788" spans="1:4">
      <c r="A2788">
        <v>93004509</v>
      </c>
      <c r="B2788" t="s">
        <v>10840</v>
      </c>
      <c r="C2788" t="s">
        <v>10846</v>
      </c>
      <c r="D2788">
        <v>7</v>
      </c>
    </row>
    <row r="2789" spans="1:4">
      <c r="A2789">
        <v>93004510</v>
      </c>
      <c r="B2789" t="s">
        <v>10749</v>
      </c>
      <c r="C2789" t="s">
        <v>10847</v>
      </c>
      <c r="D2789">
        <v>25</v>
      </c>
    </row>
    <row r="2790" spans="1:4">
      <c r="A2790">
        <v>93004511</v>
      </c>
      <c r="B2790" t="s">
        <v>10848</v>
      </c>
      <c r="C2790" t="s">
        <v>10849</v>
      </c>
      <c r="D2790">
        <v>6</v>
      </c>
    </row>
    <row r="2791" spans="1:4">
      <c r="A2791">
        <v>93004512</v>
      </c>
      <c r="B2791" t="s">
        <v>10758</v>
      </c>
      <c r="C2791" t="s">
        <v>10841</v>
      </c>
      <c r="D2791">
        <v>0</v>
      </c>
    </row>
    <row r="2792" spans="1:4">
      <c r="A2792">
        <v>93004513</v>
      </c>
      <c r="B2792" t="s">
        <v>10850</v>
      </c>
      <c r="C2792" t="s">
        <v>10851</v>
      </c>
      <c r="D2792">
        <v>82</v>
      </c>
    </row>
    <row r="2793" spans="1:4">
      <c r="A2793">
        <v>93004514</v>
      </c>
      <c r="B2793" t="s">
        <v>10758</v>
      </c>
      <c r="C2793" t="s">
        <v>10852</v>
      </c>
      <c r="D2793">
        <v>49</v>
      </c>
    </row>
    <row r="2794" spans="1:4">
      <c r="A2794">
        <v>93004515</v>
      </c>
      <c r="B2794" t="s">
        <v>10853</v>
      </c>
      <c r="C2794" t="s">
        <v>10854</v>
      </c>
      <c r="D2794">
        <v>7</v>
      </c>
    </row>
    <row r="2795" spans="1:4">
      <c r="A2795">
        <v>93004516</v>
      </c>
      <c r="B2795" t="s">
        <v>10840</v>
      </c>
      <c r="C2795" t="s">
        <v>10855</v>
      </c>
      <c r="D2795">
        <v>16</v>
      </c>
    </row>
    <row r="2796" spans="1:4">
      <c r="A2796">
        <v>93004517</v>
      </c>
      <c r="B2796" t="s">
        <v>10758</v>
      </c>
      <c r="C2796" t="s">
        <v>10856</v>
      </c>
      <c r="D2796">
        <v>3</v>
      </c>
    </row>
    <row r="2797" spans="1:4">
      <c r="A2797">
        <v>93004518</v>
      </c>
      <c r="B2797" t="s">
        <v>10857</v>
      </c>
      <c r="C2797" t="s">
        <v>10858</v>
      </c>
      <c r="D2797">
        <v>48</v>
      </c>
    </row>
    <row r="2798" spans="1:4">
      <c r="A2798">
        <v>93004519</v>
      </c>
      <c r="B2798" t="s">
        <v>10857</v>
      </c>
      <c r="C2798" t="s">
        <v>10859</v>
      </c>
      <c r="D2798">
        <v>43</v>
      </c>
    </row>
    <row r="2799" spans="1:4">
      <c r="A2799">
        <v>93004520</v>
      </c>
      <c r="B2799" t="s">
        <v>10857</v>
      </c>
      <c r="C2799" t="s">
        <v>10860</v>
      </c>
      <c r="D2799">
        <v>7</v>
      </c>
    </row>
    <row r="2800" spans="1:4">
      <c r="A2800">
        <v>93004521</v>
      </c>
      <c r="B2800" t="s">
        <v>10857</v>
      </c>
      <c r="C2800" t="s">
        <v>10861</v>
      </c>
      <c r="D2800">
        <v>4</v>
      </c>
    </row>
    <row r="2801" spans="1:4">
      <c r="A2801">
        <v>93004523</v>
      </c>
      <c r="B2801" t="s">
        <v>10758</v>
      </c>
      <c r="C2801" t="s">
        <v>10862</v>
      </c>
      <c r="D2801">
        <v>2</v>
      </c>
    </row>
    <row r="2802" spans="1:4">
      <c r="A2802">
        <v>93004524</v>
      </c>
      <c r="B2802" t="s">
        <v>10840</v>
      </c>
      <c r="C2802" t="s">
        <v>10856</v>
      </c>
      <c r="D2802">
        <v>50</v>
      </c>
    </row>
    <row r="2803" spans="1:4">
      <c r="A2803">
        <v>93004525</v>
      </c>
      <c r="B2803" t="s">
        <v>10840</v>
      </c>
      <c r="C2803" t="s">
        <v>10863</v>
      </c>
      <c r="D2803">
        <v>2</v>
      </c>
    </row>
    <row r="2804" spans="1:4">
      <c r="A2804">
        <v>93004527</v>
      </c>
      <c r="B2804" t="s">
        <v>10864</v>
      </c>
      <c r="C2804" t="s">
        <v>10865</v>
      </c>
      <c r="D2804">
        <v>3</v>
      </c>
    </row>
    <row r="2805" spans="1:4">
      <c r="A2805">
        <v>93004532</v>
      </c>
      <c r="B2805" t="s">
        <v>10866</v>
      </c>
      <c r="C2805" t="s">
        <v>6587</v>
      </c>
      <c r="D2805">
        <v>4</v>
      </c>
    </row>
    <row r="2806" spans="1:4">
      <c r="A2806">
        <v>93004533</v>
      </c>
      <c r="B2806" t="s">
        <v>10867</v>
      </c>
      <c r="C2806" t="s">
        <v>6587</v>
      </c>
      <c r="D2806">
        <v>39</v>
      </c>
    </row>
    <row r="2807" spans="1:4">
      <c r="A2807">
        <v>93004534</v>
      </c>
      <c r="B2807" t="s">
        <v>10868</v>
      </c>
      <c r="C2807" t="s">
        <v>6587</v>
      </c>
      <c r="D2807">
        <v>42</v>
      </c>
    </row>
    <row r="2808" spans="1:4">
      <c r="A2808">
        <v>93004535</v>
      </c>
      <c r="B2808" t="s">
        <v>10869</v>
      </c>
      <c r="C2808" t="s">
        <v>10870</v>
      </c>
      <c r="D2808">
        <v>1</v>
      </c>
    </row>
    <row r="2809" spans="1:4">
      <c r="A2809">
        <v>93004537</v>
      </c>
      <c r="B2809" t="s">
        <v>10871</v>
      </c>
      <c r="C2809" t="s">
        <v>10872</v>
      </c>
      <c r="D2809">
        <v>10</v>
      </c>
    </row>
    <row r="2810" spans="1:4">
      <c r="A2810">
        <v>93004538</v>
      </c>
      <c r="B2810" t="s">
        <v>10873</v>
      </c>
      <c r="C2810" t="s">
        <v>10872</v>
      </c>
      <c r="D2810">
        <v>8</v>
      </c>
    </row>
    <row r="2811" spans="1:4">
      <c r="A2811">
        <v>93004539</v>
      </c>
      <c r="B2811" t="s">
        <v>10874</v>
      </c>
      <c r="C2811" t="s">
        <v>10872</v>
      </c>
      <c r="D2811">
        <v>64</v>
      </c>
    </row>
    <row r="2812" spans="1:4">
      <c r="A2812">
        <v>93004540</v>
      </c>
      <c r="B2812" t="s">
        <v>10875</v>
      </c>
      <c r="C2812" t="s">
        <v>10876</v>
      </c>
      <c r="D2812">
        <v>27</v>
      </c>
    </row>
    <row r="2813" spans="1:4">
      <c r="A2813">
        <v>93004543</v>
      </c>
      <c r="B2813" t="s">
        <v>10877</v>
      </c>
      <c r="C2813" t="s">
        <v>10878</v>
      </c>
      <c r="D2813">
        <v>1</v>
      </c>
    </row>
    <row r="2814" spans="1:4">
      <c r="A2814">
        <v>93004544</v>
      </c>
      <c r="B2814" t="s">
        <v>10879</v>
      </c>
      <c r="C2814" t="s">
        <v>10880</v>
      </c>
      <c r="D2814">
        <v>9</v>
      </c>
    </row>
    <row r="2815" spans="1:4">
      <c r="A2815">
        <v>93004545</v>
      </c>
      <c r="B2815" t="s">
        <v>10881</v>
      </c>
      <c r="C2815" t="s">
        <v>10755</v>
      </c>
      <c r="D2815">
        <v>7</v>
      </c>
    </row>
    <row r="2816" spans="1:4">
      <c r="A2816">
        <v>93004546</v>
      </c>
      <c r="B2816" t="s">
        <v>10882</v>
      </c>
      <c r="C2816" t="s">
        <v>10883</v>
      </c>
      <c r="D2816">
        <v>47</v>
      </c>
    </row>
    <row r="2817" spans="1:4">
      <c r="A2817">
        <v>93004547</v>
      </c>
      <c r="B2817" t="s">
        <v>10884</v>
      </c>
      <c r="C2817" t="s">
        <v>10885</v>
      </c>
      <c r="D2817">
        <v>24</v>
      </c>
    </row>
    <row r="2818" spans="1:4">
      <c r="A2818">
        <v>93004548</v>
      </c>
      <c r="B2818" t="s">
        <v>10886</v>
      </c>
      <c r="C2818" t="s">
        <v>10887</v>
      </c>
      <c r="D2818">
        <v>5</v>
      </c>
    </row>
    <row r="2819" spans="1:4">
      <c r="A2819">
        <v>93004549</v>
      </c>
      <c r="B2819" t="s">
        <v>10888</v>
      </c>
      <c r="C2819" t="s">
        <v>10889</v>
      </c>
      <c r="D2819">
        <v>5</v>
      </c>
    </row>
    <row r="2820" spans="1:4">
      <c r="A2820">
        <v>93004550</v>
      </c>
      <c r="B2820" t="s">
        <v>10888</v>
      </c>
      <c r="C2820" t="s">
        <v>10890</v>
      </c>
      <c r="D2820">
        <v>12</v>
      </c>
    </row>
    <row r="2821" spans="1:4">
      <c r="A2821">
        <v>93004553</v>
      </c>
      <c r="B2821" t="s">
        <v>10891</v>
      </c>
      <c r="C2821" t="s">
        <v>10892</v>
      </c>
      <c r="D2821">
        <v>5</v>
      </c>
    </row>
    <row r="2822" spans="1:4">
      <c r="A2822">
        <v>93004554</v>
      </c>
      <c r="B2822" t="s">
        <v>10893</v>
      </c>
      <c r="C2822" t="s">
        <v>10894</v>
      </c>
      <c r="D2822">
        <v>2</v>
      </c>
    </row>
    <row r="2823" spans="1:4">
      <c r="A2823">
        <v>93004555</v>
      </c>
      <c r="B2823" t="s">
        <v>10882</v>
      </c>
      <c r="C2823" t="s">
        <v>10895</v>
      </c>
      <c r="D2823">
        <v>0</v>
      </c>
    </row>
    <row r="2824" spans="1:4">
      <c r="A2824">
        <v>93004556</v>
      </c>
      <c r="B2824" t="s">
        <v>10882</v>
      </c>
      <c r="C2824" t="s">
        <v>10896</v>
      </c>
      <c r="D2824">
        <v>0</v>
      </c>
    </row>
    <row r="2825" spans="1:4">
      <c r="A2825">
        <v>93004557</v>
      </c>
      <c r="B2825" t="s">
        <v>10882</v>
      </c>
      <c r="C2825" t="s">
        <v>10897</v>
      </c>
      <c r="D2825">
        <v>5</v>
      </c>
    </row>
    <row r="2826" spans="1:4">
      <c r="A2826">
        <v>93004558</v>
      </c>
      <c r="B2826" t="s">
        <v>10882</v>
      </c>
      <c r="C2826" t="s">
        <v>10898</v>
      </c>
      <c r="D2826">
        <v>4</v>
      </c>
    </row>
    <row r="2827" spans="1:4">
      <c r="A2827">
        <v>93004559</v>
      </c>
      <c r="B2827" t="s">
        <v>10899</v>
      </c>
      <c r="C2827" t="s">
        <v>10900</v>
      </c>
      <c r="D2827">
        <v>1</v>
      </c>
    </row>
    <row r="2828" spans="1:4">
      <c r="A2828">
        <v>93004560</v>
      </c>
      <c r="B2828" t="s">
        <v>10901</v>
      </c>
      <c r="C2828" t="s">
        <v>10900</v>
      </c>
      <c r="D2828">
        <v>1</v>
      </c>
    </row>
    <row r="2829" spans="1:4">
      <c r="A2829">
        <v>93004561</v>
      </c>
      <c r="B2829" t="s">
        <v>10902</v>
      </c>
      <c r="C2829" t="s">
        <v>10903</v>
      </c>
      <c r="D2829">
        <v>1</v>
      </c>
    </row>
    <row r="2830" spans="1:4">
      <c r="A2830">
        <v>93004562</v>
      </c>
      <c r="B2830" t="s">
        <v>10904</v>
      </c>
      <c r="C2830" t="s">
        <v>10905</v>
      </c>
      <c r="D2830">
        <v>2</v>
      </c>
    </row>
    <row r="2831" spans="1:4">
      <c r="A2831">
        <v>93004563</v>
      </c>
      <c r="B2831" t="s">
        <v>10904</v>
      </c>
      <c r="C2831" t="s">
        <v>10906</v>
      </c>
      <c r="D2831">
        <v>1</v>
      </c>
    </row>
    <row r="2832" spans="1:4">
      <c r="A2832">
        <v>93004564</v>
      </c>
      <c r="B2832" t="s">
        <v>10904</v>
      </c>
      <c r="C2832" t="s">
        <v>10907</v>
      </c>
      <c r="D2832">
        <v>0</v>
      </c>
    </row>
    <row r="2833" spans="1:4">
      <c r="A2833">
        <v>93004565</v>
      </c>
      <c r="B2833" t="s">
        <v>10904</v>
      </c>
      <c r="C2833" t="s">
        <v>10908</v>
      </c>
      <c r="D2833">
        <v>2</v>
      </c>
    </row>
    <row r="2834" spans="1:4">
      <c r="A2834">
        <v>93004567</v>
      </c>
      <c r="B2834" t="s">
        <v>10909</v>
      </c>
      <c r="C2834" t="s">
        <v>10910</v>
      </c>
      <c r="D2834">
        <v>2</v>
      </c>
    </row>
    <row r="2835" spans="1:4">
      <c r="A2835">
        <v>93004573</v>
      </c>
      <c r="B2835" t="s">
        <v>10911</v>
      </c>
      <c r="C2835" t="s">
        <v>10912</v>
      </c>
      <c r="D2835">
        <v>0</v>
      </c>
    </row>
    <row r="2836" spans="1:4">
      <c r="A2836">
        <v>93004574</v>
      </c>
      <c r="B2836" t="s">
        <v>10913</v>
      </c>
      <c r="C2836" t="s">
        <v>10914</v>
      </c>
      <c r="D2836">
        <v>1</v>
      </c>
    </row>
    <row r="2837" spans="1:4">
      <c r="A2837">
        <v>93004576</v>
      </c>
      <c r="B2837" t="s">
        <v>10904</v>
      </c>
      <c r="C2837" t="s">
        <v>10915</v>
      </c>
      <c r="D2837">
        <v>2</v>
      </c>
    </row>
    <row r="2838" spans="1:4">
      <c r="A2838">
        <v>93004577</v>
      </c>
      <c r="B2838" t="s">
        <v>10904</v>
      </c>
      <c r="C2838" t="s">
        <v>10916</v>
      </c>
      <c r="D2838">
        <v>2</v>
      </c>
    </row>
    <row r="2839" spans="1:4">
      <c r="A2839">
        <v>93004578</v>
      </c>
      <c r="B2839" t="s">
        <v>10917</v>
      </c>
      <c r="C2839" t="s">
        <v>10918</v>
      </c>
      <c r="D2839">
        <v>1</v>
      </c>
    </row>
    <row r="2840" spans="1:4">
      <c r="A2840">
        <v>93004579</v>
      </c>
      <c r="B2840" t="s">
        <v>10919</v>
      </c>
      <c r="C2840" t="s">
        <v>10920</v>
      </c>
      <c r="D2840">
        <v>0</v>
      </c>
    </row>
    <row r="2841" spans="1:4">
      <c r="A2841">
        <v>93004580</v>
      </c>
      <c r="B2841" t="s">
        <v>10921</v>
      </c>
      <c r="C2841" t="s">
        <v>10922</v>
      </c>
      <c r="D2841">
        <v>3</v>
      </c>
    </row>
    <row r="2842" spans="1:4">
      <c r="A2842">
        <v>93004581</v>
      </c>
      <c r="B2842" t="s">
        <v>10923</v>
      </c>
      <c r="C2842" t="s">
        <v>10924</v>
      </c>
      <c r="D2842">
        <v>1</v>
      </c>
    </row>
    <row r="2843" spans="1:4">
      <c r="A2843">
        <v>93004582</v>
      </c>
      <c r="B2843" t="s">
        <v>10925</v>
      </c>
      <c r="C2843" t="s">
        <v>6587</v>
      </c>
      <c r="D2843">
        <v>3</v>
      </c>
    </row>
    <row r="2844" spans="1:4">
      <c r="A2844">
        <v>93004583</v>
      </c>
      <c r="B2844" t="s">
        <v>10926</v>
      </c>
      <c r="C2844" t="s">
        <v>6587</v>
      </c>
      <c r="D2844">
        <v>2</v>
      </c>
    </row>
    <row r="2845" spans="1:4">
      <c r="A2845">
        <v>93005001</v>
      </c>
      <c r="B2845" t="s">
        <v>10927</v>
      </c>
      <c r="C2845" t="s">
        <v>10928</v>
      </c>
      <c r="D2845">
        <v>4</v>
      </c>
    </row>
    <row r="2846" spans="1:4">
      <c r="A2846">
        <v>93005002</v>
      </c>
      <c r="B2846" t="s">
        <v>10929</v>
      </c>
      <c r="C2846" t="s">
        <v>10930</v>
      </c>
      <c r="D2846">
        <v>4</v>
      </c>
    </row>
    <row r="2847" spans="1:4">
      <c r="A2847">
        <v>93005005</v>
      </c>
      <c r="B2847" t="s">
        <v>10931</v>
      </c>
      <c r="C2847" t="s">
        <v>10418</v>
      </c>
      <c r="D2847">
        <v>6</v>
      </c>
    </row>
    <row r="2848" spans="1:4">
      <c r="A2848">
        <v>93005006</v>
      </c>
      <c r="B2848" t="s">
        <v>10932</v>
      </c>
      <c r="C2848" t="s">
        <v>10933</v>
      </c>
      <c r="D2848">
        <v>4</v>
      </c>
    </row>
    <row r="2849" spans="1:4">
      <c r="A2849">
        <v>93005007</v>
      </c>
      <c r="B2849" t="s">
        <v>10932</v>
      </c>
      <c r="C2849" t="s">
        <v>10934</v>
      </c>
      <c r="D2849">
        <v>4</v>
      </c>
    </row>
    <row r="2850" spans="1:4">
      <c r="A2850">
        <v>93005009</v>
      </c>
      <c r="B2850" t="s">
        <v>10935</v>
      </c>
      <c r="C2850" t="s">
        <v>10936</v>
      </c>
      <c r="D2850">
        <v>3</v>
      </c>
    </row>
    <row r="2851" spans="1:4">
      <c r="A2851">
        <v>93005010</v>
      </c>
      <c r="B2851" t="s">
        <v>10937</v>
      </c>
      <c r="C2851" t="s">
        <v>2772</v>
      </c>
      <c r="D2851">
        <v>0</v>
      </c>
    </row>
    <row r="2852" spans="1:4">
      <c r="A2852">
        <v>93005011</v>
      </c>
      <c r="B2852" t="s">
        <v>10938</v>
      </c>
      <c r="C2852" t="s">
        <v>10939</v>
      </c>
      <c r="D2852">
        <v>0</v>
      </c>
    </row>
    <row r="2853" spans="1:4">
      <c r="A2853">
        <v>93005019</v>
      </c>
      <c r="B2853" t="s">
        <v>10940</v>
      </c>
      <c r="C2853" t="s">
        <v>6587</v>
      </c>
      <c r="D2853">
        <v>1</v>
      </c>
    </row>
    <row r="2854" spans="1:4">
      <c r="A2854">
        <v>93005026</v>
      </c>
      <c r="B2854" t="s">
        <v>10941</v>
      </c>
      <c r="C2854" t="s">
        <v>6587</v>
      </c>
      <c r="D2854">
        <v>3</v>
      </c>
    </row>
    <row r="2855" spans="1:4">
      <c r="A2855">
        <v>93005066</v>
      </c>
      <c r="B2855" t="s">
        <v>10942</v>
      </c>
      <c r="C2855" t="s">
        <v>10943</v>
      </c>
      <c r="D2855">
        <v>1</v>
      </c>
    </row>
    <row r="2856" spans="1:4">
      <c r="A2856">
        <v>93005067</v>
      </c>
      <c r="B2856" t="s">
        <v>10944</v>
      </c>
      <c r="C2856" t="s">
        <v>10945</v>
      </c>
      <c r="D2856">
        <v>0</v>
      </c>
    </row>
    <row r="2857" spans="1:4">
      <c r="A2857">
        <v>93005070</v>
      </c>
      <c r="B2857" t="s">
        <v>10946</v>
      </c>
      <c r="C2857" t="s">
        <v>10947</v>
      </c>
      <c r="D2857">
        <v>0</v>
      </c>
    </row>
    <row r="2858" spans="1:4">
      <c r="A2858">
        <v>93005071</v>
      </c>
      <c r="B2858" t="s">
        <v>10948</v>
      </c>
      <c r="C2858" t="s">
        <v>6587</v>
      </c>
      <c r="D2858">
        <v>0</v>
      </c>
    </row>
    <row r="2859" spans="1:4">
      <c r="A2859">
        <v>93005075</v>
      </c>
      <c r="B2859" t="s">
        <v>10949</v>
      </c>
      <c r="C2859" t="s">
        <v>10950</v>
      </c>
      <c r="D2859">
        <v>4</v>
      </c>
    </row>
    <row r="2860" spans="1:4">
      <c r="A2860">
        <v>93005076</v>
      </c>
      <c r="B2860" t="s">
        <v>10951</v>
      </c>
      <c r="C2860" t="s">
        <v>10952</v>
      </c>
      <c r="D2860">
        <v>2</v>
      </c>
    </row>
    <row r="2861" spans="1:4">
      <c r="A2861">
        <v>93005077</v>
      </c>
      <c r="B2861" t="s">
        <v>10953</v>
      </c>
      <c r="C2861" t="s">
        <v>6587</v>
      </c>
      <c r="D2861">
        <v>1</v>
      </c>
    </row>
    <row r="2862" spans="1:4">
      <c r="A2862">
        <v>93005080</v>
      </c>
      <c r="B2862" t="s">
        <v>10954</v>
      </c>
      <c r="C2862" t="s">
        <v>6587</v>
      </c>
      <c r="D2862">
        <v>2</v>
      </c>
    </row>
    <row r="2863" spans="1:4">
      <c r="A2863">
        <v>93005082</v>
      </c>
      <c r="B2863" t="s">
        <v>10955</v>
      </c>
      <c r="C2863" t="s">
        <v>10956</v>
      </c>
      <c r="D2863">
        <v>2</v>
      </c>
    </row>
    <row r="2864" spans="1:4">
      <c r="A2864">
        <v>93005083</v>
      </c>
      <c r="B2864" t="s">
        <v>10957</v>
      </c>
      <c r="C2864" t="s">
        <v>10958</v>
      </c>
      <c r="D2864">
        <v>4</v>
      </c>
    </row>
    <row r="2865" spans="1:4">
      <c r="A2865">
        <v>93005084</v>
      </c>
      <c r="B2865" t="s">
        <v>10959</v>
      </c>
      <c r="C2865" t="s">
        <v>10960</v>
      </c>
      <c r="D2865">
        <v>5</v>
      </c>
    </row>
    <row r="2866" spans="1:4">
      <c r="A2866">
        <v>93005085</v>
      </c>
      <c r="B2866" t="s">
        <v>10961</v>
      </c>
      <c r="C2866" t="s">
        <v>10962</v>
      </c>
      <c r="D2866">
        <v>5</v>
      </c>
    </row>
    <row r="2867" spans="1:4">
      <c r="A2867">
        <v>93005086</v>
      </c>
      <c r="B2867" t="s">
        <v>10963</v>
      </c>
      <c r="C2867" t="s">
        <v>10964</v>
      </c>
      <c r="D2867">
        <v>2</v>
      </c>
    </row>
    <row r="2868" spans="1:4">
      <c r="A2868">
        <v>93005087</v>
      </c>
      <c r="B2868" t="s">
        <v>10965</v>
      </c>
      <c r="C2868" t="s">
        <v>10966</v>
      </c>
      <c r="D2868">
        <v>3</v>
      </c>
    </row>
    <row r="2869" spans="1:4">
      <c r="A2869">
        <v>93005088</v>
      </c>
      <c r="B2869" t="s">
        <v>10967</v>
      </c>
      <c r="C2869" t="s">
        <v>10968</v>
      </c>
      <c r="D2869">
        <v>5</v>
      </c>
    </row>
    <row r="2870" spans="1:4">
      <c r="A2870">
        <v>93005115</v>
      </c>
      <c r="B2870" t="s">
        <v>10969</v>
      </c>
      <c r="C2870" t="s">
        <v>10970</v>
      </c>
      <c r="D2870">
        <v>1</v>
      </c>
    </row>
    <row r="2871" spans="1:4">
      <c r="A2871">
        <v>93005120</v>
      </c>
      <c r="B2871" t="s">
        <v>10971</v>
      </c>
      <c r="C2871" t="s">
        <v>10972</v>
      </c>
      <c r="D2871">
        <v>6</v>
      </c>
    </row>
    <row r="2872" spans="1:4">
      <c r="A2872">
        <v>93005132</v>
      </c>
      <c r="B2872" t="s">
        <v>10973</v>
      </c>
      <c r="C2872" t="s">
        <v>6587</v>
      </c>
      <c r="D2872">
        <v>6</v>
      </c>
    </row>
    <row r="2873" spans="1:4">
      <c r="A2873">
        <v>93005149</v>
      </c>
      <c r="B2873" t="s">
        <v>10974</v>
      </c>
      <c r="C2873" t="s">
        <v>10975</v>
      </c>
      <c r="D2873">
        <v>3</v>
      </c>
    </row>
    <row r="2874" spans="1:4">
      <c r="A2874">
        <v>93005161</v>
      </c>
      <c r="B2874" t="s">
        <v>10976</v>
      </c>
      <c r="C2874" t="s">
        <v>6587</v>
      </c>
      <c r="D2874">
        <v>6</v>
      </c>
    </row>
    <row r="2875" spans="1:4">
      <c r="A2875">
        <v>93005164</v>
      </c>
      <c r="B2875" t="s">
        <v>10977</v>
      </c>
      <c r="C2875" t="s">
        <v>10978</v>
      </c>
      <c r="D2875">
        <v>4</v>
      </c>
    </row>
    <row r="2876" spans="1:4">
      <c r="A2876">
        <v>93005165</v>
      </c>
      <c r="B2876" t="s">
        <v>10979</v>
      </c>
      <c r="C2876" t="s">
        <v>6587</v>
      </c>
      <c r="D2876">
        <v>1</v>
      </c>
    </row>
    <row r="2877" spans="1:4">
      <c r="A2877">
        <v>93005171</v>
      </c>
      <c r="B2877" t="s">
        <v>10980</v>
      </c>
      <c r="C2877" t="s">
        <v>10981</v>
      </c>
      <c r="D2877">
        <v>1</v>
      </c>
    </row>
    <row r="2878" spans="1:4">
      <c r="A2878">
        <v>93005172</v>
      </c>
      <c r="B2878" t="s">
        <v>10982</v>
      </c>
      <c r="C2878" t="s">
        <v>6587</v>
      </c>
      <c r="D2878">
        <v>2</v>
      </c>
    </row>
    <row r="2879" spans="1:4">
      <c r="A2879">
        <v>93005174</v>
      </c>
      <c r="B2879" t="s">
        <v>10983</v>
      </c>
      <c r="C2879" t="s">
        <v>6587</v>
      </c>
      <c r="D2879">
        <v>0</v>
      </c>
    </row>
    <row r="2880" spans="1:4">
      <c r="A2880">
        <v>93005182</v>
      </c>
      <c r="B2880" t="s">
        <v>10984</v>
      </c>
      <c r="C2880" t="s">
        <v>6587</v>
      </c>
      <c r="D2880">
        <v>6</v>
      </c>
    </row>
    <row r="2881" spans="1:4">
      <c r="A2881">
        <v>93005187</v>
      </c>
      <c r="B2881" t="s">
        <v>10985</v>
      </c>
      <c r="C2881" t="s">
        <v>10986</v>
      </c>
      <c r="D2881">
        <v>3</v>
      </c>
    </row>
    <row r="2882" spans="1:4">
      <c r="A2882">
        <v>93005190</v>
      </c>
      <c r="B2882" t="s">
        <v>10987</v>
      </c>
      <c r="C2882" t="s">
        <v>10988</v>
      </c>
      <c r="D2882">
        <v>0</v>
      </c>
    </row>
    <row r="2883" spans="1:4">
      <c r="A2883">
        <v>93005199</v>
      </c>
      <c r="B2883" t="s">
        <v>10989</v>
      </c>
      <c r="C2883" t="s">
        <v>6587</v>
      </c>
      <c r="D2883">
        <v>1</v>
      </c>
    </row>
    <row r="2884" spans="1:4">
      <c r="A2884">
        <v>93005210</v>
      </c>
      <c r="B2884" t="s">
        <v>10990</v>
      </c>
      <c r="C2884" t="s">
        <v>10991</v>
      </c>
      <c r="D2884">
        <v>0</v>
      </c>
    </row>
    <row r="2885" spans="1:4">
      <c r="A2885">
        <v>93005215</v>
      </c>
      <c r="B2885" t="s">
        <v>10992</v>
      </c>
      <c r="C2885" t="s">
        <v>6587</v>
      </c>
      <c r="D2885">
        <v>2</v>
      </c>
    </row>
    <row r="2886" spans="1:4">
      <c r="A2886">
        <v>93005217</v>
      </c>
      <c r="B2886" t="s">
        <v>10993</v>
      </c>
      <c r="C2886" t="s">
        <v>10994</v>
      </c>
      <c r="D2886">
        <v>0</v>
      </c>
    </row>
    <row r="2887" spans="1:4">
      <c r="A2887">
        <v>93005219</v>
      </c>
      <c r="B2887" t="s">
        <v>10995</v>
      </c>
      <c r="C2887" t="s">
        <v>10996</v>
      </c>
      <c r="D2887">
        <v>3</v>
      </c>
    </row>
    <row r="2888" spans="1:4">
      <c r="A2888">
        <v>93005222</v>
      </c>
      <c r="B2888" t="s">
        <v>10997</v>
      </c>
      <c r="C2888" t="s">
        <v>6587</v>
      </c>
      <c r="D2888">
        <v>11</v>
      </c>
    </row>
    <row r="2889" spans="1:4">
      <c r="A2889">
        <v>93005239</v>
      </c>
      <c r="B2889" t="s">
        <v>10998</v>
      </c>
      <c r="C2889" t="s">
        <v>10999</v>
      </c>
      <c r="D2889">
        <v>2</v>
      </c>
    </row>
    <row r="2890" spans="1:4">
      <c r="A2890">
        <v>93005240</v>
      </c>
      <c r="B2890" t="s">
        <v>10998</v>
      </c>
      <c r="C2890" t="s">
        <v>11000</v>
      </c>
      <c r="D2890">
        <v>2</v>
      </c>
    </row>
    <row r="2891" spans="1:4">
      <c r="A2891">
        <v>93005241</v>
      </c>
      <c r="B2891" t="s">
        <v>11001</v>
      </c>
      <c r="C2891" t="s">
        <v>11002</v>
      </c>
      <c r="D2891">
        <v>0</v>
      </c>
    </row>
    <row r="2892" spans="1:4">
      <c r="A2892">
        <v>93005242</v>
      </c>
      <c r="B2892" t="s">
        <v>11003</v>
      </c>
      <c r="C2892" t="s">
        <v>11004</v>
      </c>
      <c r="D2892">
        <v>0</v>
      </c>
    </row>
    <row r="2893" spans="1:4">
      <c r="A2893">
        <v>93005243</v>
      </c>
      <c r="B2893" t="s">
        <v>7867</v>
      </c>
      <c r="C2893" t="s">
        <v>6587</v>
      </c>
      <c r="D2893">
        <v>3</v>
      </c>
    </row>
    <row r="2894" spans="1:4">
      <c r="A2894">
        <v>93005244</v>
      </c>
      <c r="B2894" t="s">
        <v>11005</v>
      </c>
      <c r="C2894" t="s">
        <v>6587</v>
      </c>
      <c r="D2894">
        <v>1</v>
      </c>
    </row>
    <row r="2895" spans="1:4">
      <c r="A2895">
        <v>93005245</v>
      </c>
      <c r="B2895" t="s">
        <v>11006</v>
      </c>
      <c r="C2895" t="s">
        <v>6587</v>
      </c>
      <c r="D2895">
        <v>2</v>
      </c>
    </row>
    <row r="2896" spans="1:4">
      <c r="A2896">
        <v>93005246</v>
      </c>
      <c r="B2896" t="s">
        <v>11007</v>
      </c>
      <c r="C2896" t="s">
        <v>6587</v>
      </c>
      <c r="D2896">
        <v>2</v>
      </c>
    </row>
    <row r="2897" spans="1:4">
      <c r="A2897">
        <v>93005247</v>
      </c>
      <c r="B2897" t="s">
        <v>11008</v>
      </c>
      <c r="C2897" t="s">
        <v>6587</v>
      </c>
      <c r="D2897">
        <v>1</v>
      </c>
    </row>
    <row r="2898" spans="1:4">
      <c r="A2898">
        <v>93006003</v>
      </c>
      <c r="B2898" t="s">
        <v>11009</v>
      </c>
      <c r="C2898" t="s">
        <v>11010</v>
      </c>
      <c r="D2898">
        <v>8</v>
      </c>
    </row>
    <row r="2899" spans="1:4">
      <c r="A2899">
        <v>93006005</v>
      </c>
      <c r="B2899" t="s">
        <v>11011</v>
      </c>
      <c r="C2899" t="s">
        <v>11012</v>
      </c>
      <c r="D2899">
        <v>139</v>
      </c>
    </row>
    <row r="2900" spans="1:4">
      <c r="A2900">
        <v>93006006</v>
      </c>
      <c r="B2900" t="s">
        <v>11013</v>
      </c>
      <c r="C2900" t="s">
        <v>11014</v>
      </c>
      <c r="D2900">
        <v>10</v>
      </c>
    </row>
    <row r="2901" spans="1:4">
      <c r="A2901">
        <v>93006007</v>
      </c>
      <c r="B2901" t="s">
        <v>11015</v>
      </c>
      <c r="C2901" t="s">
        <v>11016</v>
      </c>
      <c r="D2901">
        <v>6</v>
      </c>
    </row>
    <row r="2902" spans="1:4">
      <c r="A2902">
        <v>93006009</v>
      </c>
      <c r="B2902" t="s">
        <v>11017</v>
      </c>
      <c r="C2902" t="s">
        <v>11018</v>
      </c>
      <c r="D2902">
        <v>0</v>
      </c>
    </row>
    <row r="2903" spans="1:4">
      <c r="A2903">
        <v>93006009</v>
      </c>
      <c r="B2903" t="s">
        <v>11017</v>
      </c>
      <c r="C2903" t="s">
        <v>11018</v>
      </c>
      <c r="D2903">
        <v>29</v>
      </c>
    </row>
    <row r="2904" spans="1:4">
      <c r="A2904">
        <v>93006010</v>
      </c>
      <c r="B2904" t="s">
        <v>11019</v>
      </c>
      <c r="C2904" t="s">
        <v>11020</v>
      </c>
      <c r="D2904">
        <v>7</v>
      </c>
    </row>
    <row r="2905" spans="1:4">
      <c r="A2905">
        <v>93006011</v>
      </c>
      <c r="B2905" t="s">
        <v>11021</v>
      </c>
      <c r="C2905" t="s">
        <v>11022</v>
      </c>
      <c r="D2905">
        <v>8</v>
      </c>
    </row>
    <row r="2906" spans="1:4">
      <c r="A2906">
        <v>93006012</v>
      </c>
      <c r="B2906" t="s">
        <v>11023</v>
      </c>
      <c r="C2906" t="s">
        <v>11024</v>
      </c>
      <c r="D2906">
        <v>8</v>
      </c>
    </row>
    <row r="2907" spans="1:4">
      <c r="A2907">
        <v>93006013</v>
      </c>
      <c r="B2907" t="s">
        <v>11025</v>
      </c>
      <c r="C2907" t="s">
        <v>11026</v>
      </c>
      <c r="D2907">
        <v>63</v>
      </c>
    </row>
    <row r="2908" spans="1:4">
      <c r="A2908">
        <v>93006014</v>
      </c>
      <c r="B2908" t="s">
        <v>11023</v>
      </c>
      <c r="C2908" t="s">
        <v>11027</v>
      </c>
      <c r="D2908">
        <v>3</v>
      </c>
    </row>
    <row r="2909" spans="1:4">
      <c r="A2909">
        <v>93006015</v>
      </c>
      <c r="B2909" t="s">
        <v>11023</v>
      </c>
      <c r="C2909" t="s">
        <v>11028</v>
      </c>
      <c r="D2909">
        <v>6</v>
      </c>
    </row>
    <row r="2910" spans="1:4">
      <c r="A2910">
        <v>93006016</v>
      </c>
      <c r="B2910" t="s">
        <v>11029</v>
      </c>
      <c r="C2910" t="s">
        <v>2772</v>
      </c>
      <c r="D2910">
        <v>3</v>
      </c>
    </row>
    <row r="2911" spans="1:4">
      <c r="A2911">
        <v>93006018</v>
      </c>
      <c r="B2911" t="s">
        <v>11030</v>
      </c>
      <c r="C2911" t="s">
        <v>11031</v>
      </c>
      <c r="D2911">
        <v>1</v>
      </c>
    </row>
    <row r="2912" spans="1:4">
      <c r="A2912">
        <v>93006019</v>
      </c>
      <c r="B2912" t="s">
        <v>11032</v>
      </c>
      <c r="C2912" t="s">
        <v>2772</v>
      </c>
      <c r="D2912">
        <v>6</v>
      </c>
    </row>
    <row r="2913" spans="1:4">
      <c r="A2913">
        <v>93006020</v>
      </c>
      <c r="B2913" t="s">
        <v>11033</v>
      </c>
      <c r="C2913" t="s">
        <v>11034</v>
      </c>
      <c r="D2913">
        <v>103</v>
      </c>
    </row>
    <row r="2914" spans="1:4">
      <c r="A2914">
        <v>93006021</v>
      </c>
      <c r="B2914" t="s">
        <v>11035</v>
      </c>
      <c r="C2914" t="s">
        <v>11024</v>
      </c>
      <c r="D2914">
        <v>8</v>
      </c>
    </row>
    <row r="2915" spans="1:4">
      <c r="A2915">
        <v>93006025</v>
      </c>
      <c r="B2915" t="s">
        <v>11036</v>
      </c>
      <c r="C2915" t="s">
        <v>11037</v>
      </c>
      <c r="D2915">
        <v>4</v>
      </c>
    </row>
    <row r="2916" spans="1:4">
      <c r="A2916">
        <v>93006026</v>
      </c>
      <c r="B2916" t="s">
        <v>11038</v>
      </c>
      <c r="C2916" t="s">
        <v>11039</v>
      </c>
      <c r="D2916">
        <v>34</v>
      </c>
    </row>
    <row r="2917" spans="1:4">
      <c r="A2917">
        <v>93006027</v>
      </c>
      <c r="B2917" t="s">
        <v>11040</v>
      </c>
      <c r="C2917" t="s">
        <v>11041</v>
      </c>
      <c r="D2917">
        <v>9</v>
      </c>
    </row>
    <row r="2918" spans="1:4">
      <c r="A2918">
        <v>93006028</v>
      </c>
      <c r="B2918" t="s">
        <v>11040</v>
      </c>
      <c r="C2918" t="s">
        <v>11042</v>
      </c>
      <c r="D2918">
        <v>8</v>
      </c>
    </row>
    <row r="2919" spans="1:4">
      <c r="A2919">
        <v>93006029</v>
      </c>
      <c r="B2919" t="s">
        <v>11043</v>
      </c>
      <c r="C2919" t="s">
        <v>11041</v>
      </c>
      <c r="D2919">
        <v>4</v>
      </c>
    </row>
    <row r="2920" spans="1:4">
      <c r="A2920">
        <v>93006030</v>
      </c>
      <c r="B2920" t="s">
        <v>11044</v>
      </c>
      <c r="C2920" t="s">
        <v>11045</v>
      </c>
      <c r="D2920">
        <v>2</v>
      </c>
    </row>
    <row r="2921" spans="1:4">
      <c r="A2921">
        <v>93006033</v>
      </c>
      <c r="B2921" t="s">
        <v>11046</v>
      </c>
      <c r="C2921" t="s">
        <v>5629</v>
      </c>
      <c r="D2921">
        <v>18</v>
      </c>
    </row>
    <row r="2922" spans="1:4">
      <c r="A2922">
        <v>93006034</v>
      </c>
      <c r="B2922" t="s">
        <v>11047</v>
      </c>
      <c r="C2922" t="s">
        <v>6587</v>
      </c>
      <c r="D2922">
        <v>14</v>
      </c>
    </row>
    <row r="2923" spans="1:4">
      <c r="A2923">
        <v>93006035</v>
      </c>
      <c r="B2923" t="s">
        <v>11048</v>
      </c>
      <c r="C2923" t="s">
        <v>6587</v>
      </c>
      <c r="D2923">
        <v>20</v>
      </c>
    </row>
    <row r="2924" spans="1:4">
      <c r="A2924">
        <v>93006038</v>
      </c>
      <c r="B2924" t="s">
        <v>11049</v>
      </c>
      <c r="C2924" t="s">
        <v>11050</v>
      </c>
      <c r="D2924">
        <v>10</v>
      </c>
    </row>
    <row r="2925" spans="1:4">
      <c r="A2925">
        <v>93006039</v>
      </c>
      <c r="B2925" t="s">
        <v>11051</v>
      </c>
      <c r="C2925" t="s">
        <v>11052</v>
      </c>
      <c r="D2925">
        <v>10</v>
      </c>
    </row>
    <row r="2926" spans="1:4">
      <c r="A2926">
        <v>93006041</v>
      </c>
      <c r="B2926" t="s">
        <v>11053</v>
      </c>
      <c r="C2926" t="s">
        <v>6587</v>
      </c>
      <c r="D2926">
        <v>5</v>
      </c>
    </row>
    <row r="2927" spans="1:4">
      <c r="A2927">
        <v>93006042</v>
      </c>
      <c r="B2927" t="s">
        <v>11054</v>
      </c>
      <c r="C2927" t="s">
        <v>11055</v>
      </c>
      <c r="D2927">
        <v>90</v>
      </c>
    </row>
    <row r="2928" spans="1:4">
      <c r="A2928">
        <v>93006047</v>
      </c>
      <c r="B2928" t="s">
        <v>11056</v>
      </c>
      <c r="C2928" t="s">
        <v>6587</v>
      </c>
      <c r="D2928">
        <v>5</v>
      </c>
    </row>
    <row r="2929" spans="1:4">
      <c r="A2929">
        <v>93006048</v>
      </c>
      <c r="B2929" t="s">
        <v>11057</v>
      </c>
      <c r="C2929" t="s">
        <v>6587</v>
      </c>
      <c r="D2929">
        <v>1</v>
      </c>
    </row>
    <row r="2930" spans="1:4">
      <c r="A2930">
        <v>93006051</v>
      </c>
      <c r="B2930" t="s">
        <v>11058</v>
      </c>
      <c r="C2930" t="s">
        <v>11059</v>
      </c>
      <c r="D2930">
        <v>3</v>
      </c>
    </row>
    <row r="2931" spans="1:4">
      <c r="A2931">
        <v>93006058</v>
      </c>
      <c r="B2931" t="s">
        <v>11060</v>
      </c>
      <c r="C2931" t="s">
        <v>11061</v>
      </c>
      <c r="D2931">
        <v>1</v>
      </c>
    </row>
    <row r="2932" spans="1:4">
      <c r="A2932">
        <v>93006060</v>
      </c>
      <c r="B2932" t="s">
        <v>11062</v>
      </c>
      <c r="C2932" t="s">
        <v>6587</v>
      </c>
      <c r="D2932">
        <v>3</v>
      </c>
    </row>
    <row r="2933" spans="1:4">
      <c r="A2933">
        <v>93006061</v>
      </c>
      <c r="B2933" t="s">
        <v>11063</v>
      </c>
      <c r="C2933" t="s">
        <v>6587</v>
      </c>
      <c r="D2933">
        <v>2</v>
      </c>
    </row>
    <row r="2934" spans="1:4">
      <c r="A2934">
        <v>93006062</v>
      </c>
      <c r="B2934" t="s">
        <v>11064</v>
      </c>
      <c r="C2934" t="s">
        <v>6587</v>
      </c>
      <c r="D2934">
        <v>5</v>
      </c>
    </row>
    <row r="2935" spans="1:4">
      <c r="A2935">
        <v>93006063</v>
      </c>
      <c r="B2935" t="s">
        <v>11065</v>
      </c>
      <c r="C2935" t="s">
        <v>6587</v>
      </c>
      <c r="D2935">
        <v>2</v>
      </c>
    </row>
    <row r="2936" spans="1:4">
      <c r="A2936">
        <v>93006068</v>
      </c>
      <c r="B2936" t="s">
        <v>11066</v>
      </c>
      <c r="C2936" t="s">
        <v>6587</v>
      </c>
      <c r="D2936">
        <v>1</v>
      </c>
    </row>
    <row r="2937" spans="1:4">
      <c r="A2937">
        <v>93006069</v>
      </c>
      <c r="B2937" t="s">
        <v>11067</v>
      </c>
      <c r="C2937" t="s">
        <v>6587</v>
      </c>
      <c r="D2937">
        <v>0</v>
      </c>
    </row>
    <row r="2938" spans="1:4">
      <c r="A2938">
        <v>93006069</v>
      </c>
      <c r="B2938" t="s">
        <v>11067</v>
      </c>
      <c r="C2938" t="s">
        <v>6587</v>
      </c>
      <c r="D2938">
        <v>3</v>
      </c>
    </row>
    <row r="2939" spans="1:4">
      <c r="A2939">
        <v>93006070</v>
      </c>
      <c r="B2939" t="s">
        <v>11060</v>
      </c>
      <c r="C2939" t="s">
        <v>11068</v>
      </c>
      <c r="D2939">
        <v>3</v>
      </c>
    </row>
    <row r="2940" spans="1:4">
      <c r="A2940">
        <v>93006071</v>
      </c>
      <c r="B2940" t="s">
        <v>11060</v>
      </c>
      <c r="C2940" t="s">
        <v>11069</v>
      </c>
      <c r="D2940">
        <v>4</v>
      </c>
    </row>
    <row r="2941" spans="1:4">
      <c r="A2941">
        <v>93006072</v>
      </c>
      <c r="B2941" t="s">
        <v>11060</v>
      </c>
      <c r="C2941" t="s">
        <v>11070</v>
      </c>
      <c r="D2941">
        <v>3</v>
      </c>
    </row>
    <row r="2942" spans="1:4">
      <c r="A2942">
        <v>93006073</v>
      </c>
      <c r="B2942" t="s">
        <v>11060</v>
      </c>
      <c r="C2942" t="s">
        <v>11071</v>
      </c>
      <c r="D2942">
        <v>4</v>
      </c>
    </row>
    <row r="2943" spans="1:4">
      <c r="A2943">
        <v>93006074</v>
      </c>
      <c r="B2943" t="s">
        <v>11060</v>
      </c>
      <c r="C2943" t="s">
        <v>11072</v>
      </c>
      <c r="D2943">
        <v>0</v>
      </c>
    </row>
    <row r="2944" spans="1:4">
      <c r="A2944">
        <v>93006075</v>
      </c>
      <c r="B2944" t="s">
        <v>11060</v>
      </c>
      <c r="C2944" t="s">
        <v>11073</v>
      </c>
      <c r="D2944">
        <v>1</v>
      </c>
    </row>
    <row r="2945" spans="1:4">
      <c r="A2945">
        <v>93006077</v>
      </c>
      <c r="B2945" t="s">
        <v>11074</v>
      </c>
      <c r="C2945" t="s">
        <v>6587</v>
      </c>
      <c r="D2945">
        <v>13</v>
      </c>
    </row>
    <row r="2946" spans="1:4">
      <c r="A2946">
        <v>93006100</v>
      </c>
      <c r="B2946" t="s">
        <v>11075</v>
      </c>
      <c r="C2946" t="s">
        <v>11076</v>
      </c>
      <c r="D2946">
        <v>52</v>
      </c>
    </row>
    <row r="2947" spans="1:4">
      <c r="A2947">
        <v>93006123</v>
      </c>
      <c r="B2947" t="s">
        <v>11077</v>
      </c>
      <c r="C2947" t="s">
        <v>11078</v>
      </c>
      <c r="D2947">
        <v>7</v>
      </c>
    </row>
    <row r="2948" spans="1:4">
      <c r="A2948">
        <v>93006124</v>
      </c>
      <c r="B2948" t="s">
        <v>11079</v>
      </c>
      <c r="C2948" t="s">
        <v>11080</v>
      </c>
      <c r="D2948">
        <v>3</v>
      </c>
    </row>
    <row r="2949" spans="1:4">
      <c r="A2949">
        <v>93006130</v>
      </c>
      <c r="B2949" t="s">
        <v>11081</v>
      </c>
      <c r="C2949" t="s">
        <v>11082</v>
      </c>
      <c r="D2949">
        <v>0</v>
      </c>
    </row>
    <row r="2950" spans="1:4">
      <c r="A2950">
        <v>93006132</v>
      </c>
      <c r="B2950" t="s">
        <v>11083</v>
      </c>
      <c r="C2950" t="s">
        <v>11084</v>
      </c>
      <c r="D2950">
        <v>0</v>
      </c>
    </row>
    <row r="2951" spans="1:4">
      <c r="A2951">
        <v>93006133</v>
      </c>
      <c r="B2951" t="s">
        <v>11085</v>
      </c>
      <c r="C2951" t="s">
        <v>11086</v>
      </c>
      <c r="D2951">
        <v>6</v>
      </c>
    </row>
    <row r="2952" spans="1:4">
      <c r="A2952">
        <v>93006134</v>
      </c>
      <c r="B2952" t="s">
        <v>11085</v>
      </c>
      <c r="C2952" t="s">
        <v>11087</v>
      </c>
      <c r="D2952">
        <v>0</v>
      </c>
    </row>
    <row r="2953" spans="1:4">
      <c r="A2953">
        <v>93006140</v>
      </c>
      <c r="B2953" t="s">
        <v>11088</v>
      </c>
      <c r="C2953" t="s">
        <v>6587</v>
      </c>
      <c r="D2953">
        <v>0</v>
      </c>
    </row>
    <row r="2954" spans="1:4">
      <c r="A2954">
        <v>93006142</v>
      </c>
      <c r="B2954" t="s">
        <v>11089</v>
      </c>
      <c r="C2954" t="s">
        <v>11090</v>
      </c>
      <c r="D2954">
        <v>0</v>
      </c>
    </row>
    <row r="2955" spans="1:4">
      <c r="A2955">
        <v>93006146</v>
      </c>
      <c r="B2955" t="s">
        <v>11091</v>
      </c>
      <c r="C2955" t="s">
        <v>6587</v>
      </c>
      <c r="D2955">
        <v>13</v>
      </c>
    </row>
    <row r="2956" spans="1:4">
      <c r="A2956">
        <v>93006157</v>
      </c>
      <c r="B2956" t="s">
        <v>11092</v>
      </c>
      <c r="C2956" t="s">
        <v>11093</v>
      </c>
      <c r="D2956">
        <v>4</v>
      </c>
    </row>
    <row r="2957" spans="1:4">
      <c r="A2957">
        <v>93006165</v>
      </c>
      <c r="B2957" t="s">
        <v>11094</v>
      </c>
      <c r="C2957" t="s">
        <v>11095</v>
      </c>
      <c r="D2957">
        <v>10</v>
      </c>
    </row>
    <row r="2958" spans="1:4">
      <c r="A2958">
        <v>93006172</v>
      </c>
      <c r="B2958" t="s">
        <v>11096</v>
      </c>
      <c r="C2958" t="s">
        <v>11097</v>
      </c>
      <c r="D2958">
        <v>0</v>
      </c>
    </row>
    <row r="2959" spans="1:4">
      <c r="A2959">
        <v>93006183</v>
      </c>
      <c r="B2959" t="s">
        <v>11098</v>
      </c>
      <c r="C2959" t="s">
        <v>11099</v>
      </c>
      <c r="D2959">
        <v>0</v>
      </c>
    </row>
    <row r="2960" spans="1:4">
      <c r="A2960">
        <v>93006184</v>
      </c>
      <c r="B2960" t="s">
        <v>11100</v>
      </c>
      <c r="C2960" t="s">
        <v>11101</v>
      </c>
      <c r="D2960">
        <v>0</v>
      </c>
    </row>
    <row r="2961" spans="1:4">
      <c r="A2961">
        <v>93006193</v>
      </c>
      <c r="B2961" t="s">
        <v>11102</v>
      </c>
      <c r="C2961" t="s">
        <v>6587</v>
      </c>
      <c r="D2961">
        <v>120</v>
      </c>
    </row>
    <row r="2962" spans="1:4">
      <c r="A2962">
        <v>93006205</v>
      </c>
      <c r="B2962" t="s">
        <v>11103</v>
      </c>
      <c r="C2962" t="s">
        <v>11104</v>
      </c>
      <c r="D2962">
        <v>0</v>
      </c>
    </row>
    <row r="2963" spans="1:4">
      <c r="A2963">
        <v>93006206</v>
      </c>
      <c r="B2963" t="s">
        <v>11085</v>
      </c>
      <c r="C2963" t="s">
        <v>11105</v>
      </c>
      <c r="D2963">
        <v>0</v>
      </c>
    </row>
    <row r="2964" spans="1:4">
      <c r="A2964">
        <v>93006218</v>
      </c>
      <c r="B2964" t="s">
        <v>11106</v>
      </c>
      <c r="C2964" t="s">
        <v>11107</v>
      </c>
      <c r="D2964">
        <v>2</v>
      </c>
    </row>
    <row r="2965" spans="1:4">
      <c r="A2965">
        <v>93006219</v>
      </c>
      <c r="B2965" t="s">
        <v>11108</v>
      </c>
      <c r="C2965" t="s">
        <v>6587</v>
      </c>
      <c r="D2965">
        <v>0</v>
      </c>
    </row>
    <row r="2966" spans="1:4">
      <c r="A2966">
        <v>93006227</v>
      </c>
      <c r="B2966" t="s">
        <v>11109</v>
      </c>
      <c r="C2966" t="s">
        <v>11110</v>
      </c>
      <c r="D2966">
        <v>8</v>
      </c>
    </row>
    <row r="2967" spans="1:4">
      <c r="A2967">
        <v>93006230</v>
      </c>
      <c r="B2967" t="s">
        <v>11111</v>
      </c>
      <c r="C2967" t="s">
        <v>11112</v>
      </c>
      <c r="D2967">
        <v>4</v>
      </c>
    </row>
    <row r="2968" spans="1:4">
      <c r="A2968">
        <v>93006232</v>
      </c>
      <c r="B2968" t="s">
        <v>11113</v>
      </c>
      <c r="C2968" t="s">
        <v>11114</v>
      </c>
      <c r="D2968">
        <v>6</v>
      </c>
    </row>
    <row r="2969" spans="1:4">
      <c r="A2969">
        <v>93006233</v>
      </c>
      <c r="B2969" t="s">
        <v>11115</v>
      </c>
      <c r="C2969" t="s">
        <v>11116</v>
      </c>
      <c r="D2969">
        <v>3</v>
      </c>
    </row>
    <row r="2970" spans="1:4">
      <c r="A2970">
        <v>93006255</v>
      </c>
      <c r="B2970" t="s">
        <v>11117</v>
      </c>
      <c r="C2970" t="s">
        <v>6587</v>
      </c>
      <c r="D2970">
        <v>14</v>
      </c>
    </row>
    <row r="2971" spans="1:4">
      <c r="A2971">
        <v>93006264</v>
      </c>
      <c r="B2971" t="s">
        <v>11118</v>
      </c>
      <c r="C2971" t="s">
        <v>11119</v>
      </c>
      <c r="D2971">
        <v>0</v>
      </c>
    </row>
    <row r="2972" spans="1:4">
      <c r="A2972">
        <v>93006266</v>
      </c>
      <c r="B2972" t="s">
        <v>11120</v>
      </c>
      <c r="C2972" t="s">
        <v>11121</v>
      </c>
      <c r="D2972">
        <v>2</v>
      </c>
    </row>
    <row r="2973" spans="1:4">
      <c r="A2973">
        <v>93006267</v>
      </c>
      <c r="B2973" t="s">
        <v>11122</v>
      </c>
      <c r="C2973" t="s">
        <v>11123</v>
      </c>
      <c r="D2973">
        <v>0</v>
      </c>
    </row>
    <row r="2974" spans="1:4">
      <c r="A2974">
        <v>93006272</v>
      </c>
      <c r="B2974" t="s">
        <v>11124</v>
      </c>
      <c r="C2974" t="s">
        <v>11125</v>
      </c>
      <c r="D2974">
        <v>3</v>
      </c>
    </row>
    <row r="2975" spans="1:4">
      <c r="A2975">
        <v>93006274</v>
      </c>
      <c r="B2975" t="s">
        <v>11126</v>
      </c>
      <c r="C2975" t="s">
        <v>11127</v>
      </c>
      <c r="D2975">
        <v>4</v>
      </c>
    </row>
    <row r="2976" spans="1:4">
      <c r="A2976">
        <v>93006278</v>
      </c>
      <c r="B2976" t="s">
        <v>11128</v>
      </c>
      <c r="C2976" t="s">
        <v>6587</v>
      </c>
      <c r="D2976">
        <v>10</v>
      </c>
    </row>
    <row r="2977" spans="1:4">
      <c r="A2977">
        <v>93006286</v>
      </c>
      <c r="B2977" t="s">
        <v>11129</v>
      </c>
      <c r="C2977" t="s">
        <v>6587</v>
      </c>
      <c r="D2977">
        <v>1</v>
      </c>
    </row>
    <row r="2978" spans="1:4">
      <c r="A2978">
        <v>93006287</v>
      </c>
      <c r="B2978" t="s">
        <v>11130</v>
      </c>
      <c r="C2978" t="s">
        <v>11131</v>
      </c>
      <c r="D2978">
        <v>1</v>
      </c>
    </row>
    <row r="2979" spans="1:4">
      <c r="A2979">
        <v>93006288</v>
      </c>
      <c r="B2979" t="s">
        <v>11130</v>
      </c>
      <c r="C2979" t="s">
        <v>11132</v>
      </c>
      <c r="D2979">
        <v>6</v>
      </c>
    </row>
    <row r="2980" spans="1:4">
      <c r="A2980">
        <v>93006289</v>
      </c>
      <c r="B2980" t="s">
        <v>9487</v>
      </c>
      <c r="C2980" t="s">
        <v>9488</v>
      </c>
      <c r="D2980">
        <v>4</v>
      </c>
    </row>
    <row r="2981" spans="1:4">
      <c r="A2981">
        <v>93006290</v>
      </c>
      <c r="B2981" t="s">
        <v>11133</v>
      </c>
      <c r="C2981" t="s">
        <v>11134</v>
      </c>
      <c r="D2981">
        <v>1</v>
      </c>
    </row>
    <row r="2982" spans="1:4">
      <c r="A2982">
        <v>93006291</v>
      </c>
      <c r="B2982" t="s">
        <v>11135</v>
      </c>
      <c r="C2982" t="s">
        <v>11136</v>
      </c>
      <c r="D2982">
        <v>1</v>
      </c>
    </row>
    <row r="2983" spans="1:4">
      <c r="A2983">
        <v>93006292</v>
      </c>
      <c r="B2983" t="s">
        <v>11137</v>
      </c>
      <c r="C2983" t="s">
        <v>11138</v>
      </c>
      <c r="D2983">
        <v>0</v>
      </c>
    </row>
    <row r="2984" spans="1:4">
      <c r="A2984">
        <v>93006293</v>
      </c>
      <c r="B2984" t="s">
        <v>11139</v>
      </c>
      <c r="C2984" t="s">
        <v>6587</v>
      </c>
      <c r="D2984">
        <v>0</v>
      </c>
    </row>
    <row r="2985" spans="1:4">
      <c r="A2985">
        <v>93006303</v>
      </c>
      <c r="B2985" t="s">
        <v>11140</v>
      </c>
      <c r="C2985" t="s">
        <v>11141</v>
      </c>
      <c r="D2985">
        <v>26</v>
      </c>
    </row>
    <row r="2986" spans="1:4">
      <c r="A2986">
        <v>93006304</v>
      </c>
      <c r="B2986" t="s">
        <v>11111</v>
      </c>
      <c r="C2986" t="s">
        <v>11141</v>
      </c>
      <c r="D2986">
        <v>9</v>
      </c>
    </row>
    <row r="2987" spans="1:4">
      <c r="A2987">
        <v>93006308</v>
      </c>
      <c r="B2987" t="s">
        <v>11142</v>
      </c>
      <c r="C2987" t="s">
        <v>11143</v>
      </c>
      <c r="D2987">
        <v>0</v>
      </c>
    </row>
    <row r="2988" spans="1:4">
      <c r="A2988">
        <v>93006310</v>
      </c>
      <c r="B2988" t="s">
        <v>11144</v>
      </c>
      <c r="C2988" t="s">
        <v>11145</v>
      </c>
      <c r="D2988">
        <v>0</v>
      </c>
    </row>
    <row r="2989" spans="1:4">
      <c r="A2989">
        <v>93006311</v>
      </c>
      <c r="B2989" t="s">
        <v>11146</v>
      </c>
      <c r="C2989" t="s">
        <v>11147</v>
      </c>
      <c r="D2989">
        <v>26</v>
      </c>
    </row>
    <row r="2990" spans="1:4">
      <c r="A2990">
        <v>93006313</v>
      </c>
      <c r="B2990" t="s">
        <v>11148</v>
      </c>
      <c r="C2990" t="s">
        <v>11149</v>
      </c>
      <c r="D2990">
        <v>4</v>
      </c>
    </row>
    <row r="2991" spans="1:4">
      <c r="A2991">
        <v>93006315</v>
      </c>
      <c r="B2991" t="s">
        <v>11111</v>
      </c>
      <c r="C2991" t="s">
        <v>11150</v>
      </c>
      <c r="D2991">
        <v>6</v>
      </c>
    </row>
    <row r="2992" spans="1:4">
      <c r="A2992">
        <v>93006318</v>
      </c>
      <c r="B2992" t="s">
        <v>11151</v>
      </c>
      <c r="C2992" t="s">
        <v>6587</v>
      </c>
      <c r="D2992">
        <v>8</v>
      </c>
    </row>
    <row r="2993" spans="1:4">
      <c r="A2993">
        <v>93006323</v>
      </c>
      <c r="B2993" t="s">
        <v>11152</v>
      </c>
      <c r="C2993" t="s">
        <v>6587</v>
      </c>
      <c r="D2993">
        <v>10</v>
      </c>
    </row>
    <row r="2994" spans="1:4">
      <c r="A2994">
        <v>93006325</v>
      </c>
      <c r="B2994" t="s">
        <v>11111</v>
      </c>
      <c r="C2994" t="s">
        <v>11153</v>
      </c>
      <c r="D2994">
        <v>7</v>
      </c>
    </row>
    <row r="2995" spans="1:4">
      <c r="A2995">
        <v>93006326</v>
      </c>
      <c r="B2995" t="s">
        <v>11154</v>
      </c>
      <c r="C2995" t="s">
        <v>11155</v>
      </c>
      <c r="D2995">
        <v>5</v>
      </c>
    </row>
    <row r="2996" spans="1:4">
      <c r="A2996">
        <v>93006342</v>
      </c>
      <c r="B2996" t="s">
        <v>11156</v>
      </c>
      <c r="C2996" t="s">
        <v>11157</v>
      </c>
      <c r="D2996">
        <v>0</v>
      </c>
    </row>
    <row r="2997" spans="1:4">
      <c r="A2997">
        <v>93006343</v>
      </c>
      <c r="B2997" t="s">
        <v>11158</v>
      </c>
      <c r="C2997" t="s">
        <v>6587</v>
      </c>
      <c r="D2997">
        <v>13</v>
      </c>
    </row>
    <row r="2998" spans="1:4">
      <c r="A2998">
        <v>93006347</v>
      </c>
      <c r="B2998" t="s">
        <v>11159</v>
      </c>
      <c r="C2998" t="s">
        <v>11160</v>
      </c>
      <c r="D2998">
        <v>0</v>
      </c>
    </row>
    <row r="2999" spans="1:4">
      <c r="A2999">
        <v>93006348</v>
      </c>
      <c r="B2999" t="s">
        <v>11161</v>
      </c>
      <c r="C2999" t="s">
        <v>11162</v>
      </c>
      <c r="D2999">
        <v>0</v>
      </c>
    </row>
    <row r="3000" spans="1:4">
      <c r="A3000">
        <v>93006349</v>
      </c>
      <c r="B3000" t="s">
        <v>11163</v>
      </c>
      <c r="C3000" t="s">
        <v>6587</v>
      </c>
      <c r="D3000">
        <v>5</v>
      </c>
    </row>
    <row r="3001" spans="1:4">
      <c r="A3001">
        <v>93006350</v>
      </c>
      <c r="B3001" t="s">
        <v>11164</v>
      </c>
      <c r="C3001" t="s">
        <v>6587</v>
      </c>
      <c r="D3001">
        <v>15</v>
      </c>
    </row>
    <row r="3002" spans="1:4">
      <c r="A3002">
        <v>93006351</v>
      </c>
      <c r="B3002" t="s">
        <v>11165</v>
      </c>
      <c r="C3002" t="s">
        <v>6587</v>
      </c>
      <c r="D3002">
        <v>10</v>
      </c>
    </row>
    <row r="3003" spans="1:4">
      <c r="A3003">
        <v>93006353</v>
      </c>
      <c r="B3003" t="s">
        <v>11154</v>
      </c>
      <c r="C3003" t="s">
        <v>11166</v>
      </c>
      <c r="D3003">
        <v>3</v>
      </c>
    </row>
    <row r="3004" spans="1:4">
      <c r="A3004">
        <v>93006359</v>
      </c>
      <c r="B3004" t="s">
        <v>11167</v>
      </c>
      <c r="C3004" t="s">
        <v>7391</v>
      </c>
      <c r="D3004">
        <v>5</v>
      </c>
    </row>
    <row r="3005" spans="1:4">
      <c r="A3005">
        <v>93006362</v>
      </c>
      <c r="B3005" t="s">
        <v>11154</v>
      </c>
      <c r="C3005" t="s">
        <v>11168</v>
      </c>
      <c r="D3005">
        <v>4</v>
      </c>
    </row>
    <row r="3006" spans="1:4">
      <c r="A3006">
        <v>93006366</v>
      </c>
      <c r="B3006" t="s">
        <v>11169</v>
      </c>
      <c r="C3006" t="s">
        <v>11170</v>
      </c>
      <c r="D3006">
        <v>0</v>
      </c>
    </row>
    <row r="3007" spans="1:4">
      <c r="A3007">
        <v>93006368</v>
      </c>
      <c r="B3007" t="s">
        <v>9668</v>
      </c>
      <c r="C3007" t="s">
        <v>11171</v>
      </c>
      <c r="D3007">
        <v>6</v>
      </c>
    </row>
    <row r="3008" spans="1:4">
      <c r="A3008">
        <v>93006374</v>
      </c>
      <c r="B3008" t="s">
        <v>11172</v>
      </c>
      <c r="C3008" t="s">
        <v>11173</v>
      </c>
      <c r="D3008">
        <v>19</v>
      </c>
    </row>
    <row r="3009" spans="1:4">
      <c r="A3009">
        <v>93006378</v>
      </c>
      <c r="B3009" t="s">
        <v>11174</v>
      </c>
      <c r="C3009" t="s">
        <v>11175</v>
      </c>
      <c r="D3009">
        <v>2</v>
      </c>
    </row>
    <row r="3010" spans="1:4">
      <c r="A3010">
        <v>93006379</v>
      </c>
      <c r="B3010" t="s">
        <v>11176</v>
      </c>
      <c r="C3010" t="s">
        <v>11177</v>
      </c>
      <c r="D3010">
        <v>4</v>
      </c>
    </row>
    <row r="3011" spans="1:4">
      <c r="A3011">
        <v>93006380</v>
      </c>
      <c r="B3011" t="s">
        <v>11178</v>
      </c>
      <c r="C3011" t="s">
        <v>11179</v>
      </c>
      <c r="D3011">
        <v>3</v>
      </c>
    </row>
    <row r="3012" spans="1:4">
      <c r="A3012">
        <v>93006381</v>
      </c>
      <c r="B3012" t="s">
        <v>11180</v>
      </c>
      <c r="C3012" t="s">
        <v>11181</v>
      </c>
      <c r="D3012">
        <v>5</v>
      </c>
    </row>
    <row r="3013" spans="1:4">
      <c r="A3013">
        <v>93006382</v>
      </c>
      <c r="B3013" t="s">
        <v>11182</v>
      </c>
      <c r="C3013" t="s">
        <v>11179</v>
      </c>
      <c r="D3013">
        <v>0</v>
      </c>
    </row>
    <row r="3014" spans="1:4">
      <c r="A3014">
        <v>93006383</v>
      </c>
      <c r="B3014" t="s">
        <v>11183</v>
      </c>
      <c r="C3014" t="s">
        <v>11184</v>
      </c>
      <c r="D3014">
        <v>0</v>
      </c>
    </row>
    <row r="3015" spans="1:4">
      <c r="A3015">
        <v>93006384</v>
      </c>
      <c r="B3015" t="s">
        <v>11180</v>
      </c>
      <c r="C3015" t="s">
        <v>11185</v>
      </c>
      <c r="D3015">
        <v>5</v>
      </c>
    </row>
    <row r="3016" spans="1:4">
      <c r="A3016">
        <v>93006385</v>
      </c>
      <c r="B3016" t="s">
        <v>11186</v>
      </c>
      <c r="C3016" t="s">
        <v>11179</v>
      </c>
      <c r="D3016">
        <v>0</v>
      </c>
    </row>
    <row r="3017" spans="1:4">
      <c r="A3017">
        <v>93006386</v>
      </c>
      <c r="B3017" t="s">
        <v>11187</v>
      </c>
      <c r="C3017" t="s">
        <v>6587</v>
      </c>
      <c r="D3017">
        <v>2</v>
      </c>
    </row>
    <row r="3018" spans="1:4">
      <c r="A3018">
        <v>93006387</v>
      </c>
      <c r="B3018" t="s">
        <v>11188</v>
      </c>
      <c r="C3018" t="s">
        <v>11189</v>
      </c>
      <c r="D3018">
        <v>1</v>
      </c>
    </row>
    <row r="3019" spans="1:4">
      <c r="A3019">
        <v>93006388</v>
      </c>
      <c r="B3019" t="s">
        <v>11190</v>
      </c>
      <c r="C3019" t="s">
        <v>6587</v>
      </c>
      <c r="D3019">
        <v>6</v>
      </c>
    </row>
    <row r="3020" spans="1:4">
      <c r="A3020">
        <v>93006390</v>
      </c>
      <c r="B3020" t="s">
        <v>11191</v>
      </c>
      <c r="C3020" t="s">
        <v>6587</v>
      </c>
      <c r="D3020">
        <v>3</v>
      </c>
    </row>
    <row r="3021" spans="1:4">
      <c r="A3021">
        <v>93006391</v>
      </c>
      <c r="B3021" t="s">
        <v>11192</v>
      </c>
      <c r="C3021" t="s">
        <v>6587</v>
      </c>
      <c r="D3021">
        <v>3</v>
      </c>
    </row>
    <row r="3022" spans="1:4">
      <c r="A3022">
        <v>93006392</v>
      </c>
      <c r="B3022" t="s">
        <v>11193</v>
      </c>
      <c r="C3022" t="s">
        <v>11194</v>
      </c>
      <c r="D3022">
        <v>6</v>
      </c>
    </row>
    <row r="3023" spans="1:4">
      <c r="A3023">
        <v>93006393</v>
      </c>
      <c r="B3023" t="s">
        <v>11195</v>
      </c>
      <c r="C3023" t="s">
        <v>11196</v>
      </c>
      <c r="D3023">
        <v>1</v>
      </c>
    </row>
    <row r="3024" spans="1:4">
      <c r="A3024">
        <v>93006394</v>
      </c>
      <c r="B3024" t="s">
        <v>11197</v>
      </c>
      <c r="C3024" t="s">
        <v>11198</v>
      </c>
      <c r="D3024">
        <v>0</v>
      </c>
    </row>
    <row r="3025" spans="1:4">
      <c r="A3025">
        <v>93006396</v>
      </c>
      <c r="B3025" t="s">
        <v>11199</v>
      </c>
      <c r="C3025" t="s">
        <v>11200</v>
      </c>
      <c r="D3025">
        <v>0</v>
      </c>
    </row>
    <row r="3026" spans="1:4">
      <c r="A3026">
        <v>93006398</v>
      </c>
      <c r="B3026" t="s">
        <v>11201</v>
      </c>
      <c r="C3026" t="s">
        <v>11202</v>
      </c>
      <c r="D3026">
        <v>0</v>
      </c>
    </row>
    <row r="3027" spans="1:4">
      <c r="A3027">
        <v>93006405</v>
      </c>
      <c r="B3027" t="s">
        <v>11203</v>
      </c>
      <c r="C3027" t="s">
        <v>11204</v>
      </c>
      <c r="D3027">
        <v>2</v>
      </c>
    </row>
    <row r="3028" spans="1:4">
      <c r="A3028">
        <v>93006408</v>
      </c>
      <c r="B3028" t="s">
        <v>11205</v>
      </c>
      <c r="C3028" t="s">
        <v>11206</v>
      </c>
      <c r="D3028">
        <v>1</v>
      </c>
    </row>
    <row r="3029" spans="1:4">
      <c r="A3029">
        <v>93006409</v>
      </c>
      <c r="B3029" t="s">
        <v>11207</v>
      </c>
      <c r="C3029" t="s">
        <v>11208</v>
      </c>
      <c r="D3029">
        <v>1</v>
      </c>
    </row>
    <row r="3030" spans="1:4">
      <c r="A3030">
        <v>93006411</v>
      </c>
      <c r="B3030" t="s">
        <v>11209</v>
      </c>
      <c r="C3030" t="s">
        <v>2772</v>
      </c>
      <c r="D3030">
        <v>10</v>
      </c>
    </row>
    <row r="3031" spans="1:4">
      <c r="A3031">
        <v>93006413</v>
      </c>
      <c r="B3031" t="s">
        <v>11210</v>
      </c>
      <c r="C3031" t="s">
        <v>11211</v>
      </c>
      <c r="D3031">
        <v>0</v>
      </c>
    </row>
    <row r="3032" spans="1:4">
      <c r="A3032">
        <v>93006415</v>
      </c>
      <c r="B3032" t="s">
        <v>11212</v>
      </c>
      <c r="C3032" t="s">
        <v>11213</v>
      </c>
      <c r="D3032">
        <v>0</v>
      </c>
    </row>
    <row r="3033" spans="1:4">
      <c r="A3033">
        <v>93006417</v>
      </c>
      <c r="B3033" t="s">
        <v>11214</v>
      </c>
      <c r="C3033" t="s">
        <v>6587</v>
      </c>
      <c r="D3033">
        <v>4</v>
      </c>
    </row>
    <row r="3034" spans="1:4">
      <c r="A3034">
        <v>93006423</v>
      </c>
      <c r="B3034" t="s">
        <v>11215</v>
      </c>
      <c r="C3034" t="s">
        <v>6587</v>
      </c>
      <c r="D3034">
        <v>21</v>
      </c>
    </row>
    <row r="3035" spans="1:4">
      <c r="A3035">
        <v>93006424</v>
      </c>
      <c r="B3035" t="s">
        <v>11216</v>
      </c>
      <c r="C3035" t="s">
        <v>11217</v>
      </c>
      <c r="D3035">
        <v>6</v>
      </c>
    </row>
    <row r="3036" spans="1:4">
      <c r="A3036">
        <v>93006425</v>
      </c>
      <c r="B3036" t="s">
        <v>11218</v>
      </c>
      <c r="C3036" t="s">
        <v>11219</v>
      </c>
      <c r="D3036">
        <v>0</v>
      </c>
    </row>
    <row r="3037" spans="1:4">
      <c r="A3037">
        <v>93006426</v>
      </c>
      <c r="B3037" t="s">
        <v>11218</v>
      </c>
      <c r="C3037" t="s">
        <v>11220</v>
      </c>
      <c r="D3037">
        <v>0</v>
      </c>
    </row>
    <row r="3038" spans="1:4">
      <c r="A3038">
        <v>93006427</v>
      </c>
      <c r="B3038" t="s">
        <v>11221</v>
      </c>
      <c r="C3038" t="s">
        <v>11222</v>
      </c>
      <c r="D3038">
        <v>10</v>
      </c>
    </row>
    <row r="3039" spans="1:4">
      <c r="A3039">
        <v>93006428</v>
      </c>
      <c r="B3039" t="s">
        <v>11223</v>
      </c>
      <c r="C3039" t="s">
        <v>11224</v>
      </c>
      <c r="D3039">
        <v>2</v>
      </c>
    </row>
    <row r="3040" spans="1:4">
      <c r="A3040">
        <v>93006434</v>
      </c>
      <c r="B3040" t="s">
        <v>11225</v>
      </c>
      <c r="C3040" t="s">
        <v>11226</v>
      </c>
      <c r="D3040">
        <v>0</v>
      </c>
    </row>
    <row r="3041" spans="1:4">
      <c r="A3041">
        <v>93006435</v>
      </c>
      <c r="B3041" t="s">
        <v>11227</v>
      </c>
      <c r="C3041" t="s">
        <v>11228</v>
      </c>
      <c r="D3041">
        <v>11</v>
      </c>
    </row>
    <row r="3042" spans="1:4">
      <c r="A3042">
        <v>93006436</v>
      </c>
      <c r="B3042" t="s">
        <v>11229</v>
      </c>
      <c r="C3042" t="s">
        <v>11230</v>
      </c>
      <c r="D3042">
        <v>12</v>
      </c>
    </row>
    <row r="3043" spans="1:4">
      <c r="A3043">
        <v>93006441</v>
      </c>
      <c r="B3043" t="s">
        <v>11231</v>
      </c>
      <c r="C3043" t="s">
        <v>11232</v>
      </c>
      <c r="D3043">
        <v>18</v>
      </c>
    </row>
    <row r="3044" spans="1:4">
      <c r="A3044">
        <v>93006442</v>
      </c>
      <c r="B3044" t="s">
        <v>11233</v>
      </c>
      <c r="C3044" t="s">
        <v>11234</v>
      </c>
      <c r="D3044">
        <v>0</v>
      </c>
    </row>
    <row r="3045" spans="1:4">
      <c r="A3045">
        <v>93006443</v>
      </c>
      <c r="B3045" t="s">
        <v>11235</v>
      </c>
      <c r="C3045" t="s">
        <v>11236</v>
      </c>
      <c r="D3045">
        <v>7</v>
      </c>
    </row>
    <row r="3046" spans="1:4">
      <c r="A3046">
        <v>93006445</v>
      </c>
      <c r="B3046" t="s">
        <v>11237</v>
      </c>
      <c r="C3046" t="s">
        <v>11238</v>
      </c>
      <c r="D3046">
        <v>9</v>
      </c>
    </row>
    <row r="3047" spans="1:4">
      <c r="A3047">
        <v>93006450</v>
      </c>
      <c r="B3047" t="s">
        <v>11239</v>
      </c>
      <c r="C3047" t="s">
        <v>11240</v>
      </c>
      <c r="D3047">
        <v>0</v>
      </c>
    </row>
    <row r="3048" spans="1:4">
      <c r="A3048">
        <v>93006456</v>
      </c>
      <c r="B3048" t="s">
        <v>11241</v>
      </c>
      <c r="C3048" t="s">
        <v>11242</v>
      </c>
      <c r="D3048">
        <v>1</v>
      </c>
    </row>
    <row r="3049" spans="1:4">
      <c r="A3049">
        <v>93006457</v>
      </c>
      <c r="B3049" t="s">
        <v>11243</v>
      </c>
      <c r="C3049" t="s">
        <v>6587</v>
      </c>
      <c r="D3049">
        <v>6</v>
      </c>
    </row>
    <row r="3050" spans="1:4">
      <c r="A3050">
        <v>93006458</v>
      </c>
      <c r="B3050" t="s">
        <v>11244</v>
      </c>
      <c r="C3050" t="s">
        <v>6587</v>
      </c>
      <c r="D3050">
        <v>38</v>
      </c>
    </row>
    <row r="3051" spans="1:4">
      <c r="A3051">
        <v>93006461</v>
      </c>
      <c r="B3051" t="s">
        <v>11245</v>
      </c>
      <c r="C3051" t="s">
        <v>11246</v>
      </c>
      <c r="D3051">
        <v>2</v>
      </c>
    </row>
    <row r="3052" spans="1:4">
      <c r="A3052">
        <v>93006462</v>
      </c>
      <c r="B3052" t="s">
        <v>11247</v>
      </c>
      <c r="C3052" t="s">
        <v>11248</v>
      </c>
      <c r="D3052">
        <v>7</v>
      </c>
    </row>
    <row r="3053" spans="1:4">
      <c r="A3053">
        <v>93006463</v>
      </c>
      <c r="B3053" t="s">
        <v>11249</v>
      </c>
      <c r="C3053" t="s">
        <v>11250</v>
      </c>
      <c r="D3053">
        <v>0</v>
      </c>
    </row>
    <row r="3054" spans="1:4">
      <c r="A3054">
        <v>93006466</v>
      </c>
      <c r="B3054" t="s">
        <v>11251</v>
      </c>
      <c r="C3054" t="s">
        <v>11252</v>
      </c>
      <c r="D3054">
        <v>4</v>
      </c>
    </row>
    <row r="3055" spans="1:4">
      <c r="A3055">
        <v>93006467</v>
      </c>
      <c r="B3055" t="s">
        <v>11253</v>
      </c>
      <c r="C3055" t="s">
        <v>6587</v>
      </c>
      <c r="D3055">
        <v>0</v>
      </c>
    </row>
    <row r="3056" spans="1:4">
      <c r="A3056">
        <v>93006469</v>
      </c>
      <c r="B3056" t="s">
        <v>11254</v>
      </c>
      <c r="C3056" t="s">
        <v>11255</v>
      </c>
      <c r="D3056">
        <v>6</v>
      </c>
    </row>
    <row r="3057" spans="1:4">
      <c r="A3057">
        <v>93006470</v>
      </c>
      <c r="B3057" t="s">
        <v>11256</v>
      </c>
      <c r="C3057" t="s">
        <v>11257</v>
      </c>
      <c r="D3057">
        <v>8</v>
      </c>
    </row>
    <row r="3058" spans="1:4">
      <c r="A3058">
        <v>93006471</v>
      </c>
      <c r="B3058" t="s">
        <v>11258</v>
      </c>
      <c r="C3058" t="s">
        <v>11259</v>
      </c>
      <c r="D3058">
        <v>0</v>
      </c>
    </row>
    <row r="3059" spans="1:4">
      <c r="A3059">
        <v>93006472</v>
      </c>
      <c r="B3059" t="s">
        <v>11260</v>
      </c>
      <c r="C3059" t="s">
        <v>11261</v>
      </c>
      <c r="D3059">
        <v>0</v>
      </c>
    </row>
    <row r="3060" spans="1:4">
      <c r="A3060">
        <v>93006473</v>
      </c>
      <c r="B3060" t="s">
        <v>11262</v>
      </c>
      <c r="C3060" t="s">
        <v>11261</v>
      </c>
      <c r="D3060">
        <v>0</v>
      </c>
    </row>
    <row r="3061" spans="1:4">
      <c r="A3061">
        <v>93006474</v>
      </c>
      <c r="B3061" t="s">
        <v>11263</v>
      </c>
      <c r="C3061" t="s">
        <v>11264</v>
      </c>
      <c r="D3061">
        <v>2</v>
      </c>
    </row>
    <row r="3062" spans="1:4">
      <c r="A3062">
        <v>93006475</v>
      </c>
      <c r="B3062" t="s">
        <v>11265</v>
      </c>
      <c r="C3062" t="s">
        <v>11266</v>
      </c>
      <c r="D3062">
        <v>17</v>
      </c>
    </row>
    <row r="3063" spans="1:4">
      <c r="A3063">
        <v>93006476</v>
      </c>
      <c r="B3063" t="s">
        <v>11267</v>
      </c>
      <c r="C3063" t="s">
        <v>6587</v>
      </c>
      <c r="D3063">
        <v>5</v>
      </c>
    </row>
    <row r="3064" spans="1:4">
      <c r="A3064">
        <v>93006477</v>
      </c>
      <c r="B3064" t="s">
        <v>11268</v>
      </c>
      <c r="C3064" t="s">
        <v>6587</v>
      </c>
      <c r="D3064">
        <v>5</v>
      </c>
    </row>
    <row r="3065" spans="1:4">
      <c r="A3065">
        <v>93006478</v>
      </c>
      <c r="B3065" t="s">
        <v>11269</v>
      </c>
      <c r="C3065" t="s">
        <v>6587</v>
      </c>
      <c r="D3065">
        <v>5</v>
      </c>
    </row>
    <row r="3066" spans="1:4">
      <c r="A3066">
        <v>93006479</v>
      </c>
      <c r="B3066" t="s">
        <v>11270</v>
      </c>
      <c r="C3066" t="s">
        <v>6587</v>
      </c>
      <c r="D3066">
        <v>5</v>
      </c>
    </row>
    <row r="3067" spans="1:4">
      <c r="A3067">
        <v>93006480</v>
      </c>
      <c r="B3067" t="s">
        <v>7867</v>
      </c>
      <c r="C3067" t="s">
        <v>11271</v>
      </c>
      <c r="D3067">
        <v>4</v>
      </c>
    </row>
    <row r="3068" spans="1:4">
      <c r="A3068">
        <v>93006481</v>
      </c>
      <c r="B3068" t="s">
        <v>11272</v>
      </c>
      <c r="C3068" t="s">
        <v>11273</v>
      </c>
      <c r="D3068">
        <v>0</v>
      </c>
    </row>
    <row r="3069" spans="1:4">
      <c r="A3069">
        <v>93006482</v>
      </c>
      <c r="B3069" t="s">
        <v>11274</v>
      </c>
      <c r="C3069" t="s">
        <v>6587</v>
      </c>
      <c r="D3069">
        <v>4</v>
      </c>
    </row>
    <row r="3070" spans="1:4">
      <c r="A3070">
        <v>93006483</v>
      </c>
      <c r="B3070" t="s">
        <v>11275</v>
      </c>
      <c r="C3070" t="s">
        <v>11276</v>
      </c>
      <c r="D3070">
        <v>2</v>
      </c>
    </row>
    <row r="3071" spans="1:4">
      <c r="A3071">
        <v>93006484</v>
      </c>
      <c r="B3071" t="s">
        <v>11277</v>
      </c>
      <c r="C3071" t="s">
        <v>6587</v>
      </c>
      <c r="D3071">
        <v>0</v>
      </c>
    </row>
    <row r="3072" spans="1:4">
      <c r="A3072">
        <v>93006485</v>
      </c>
      <c r="B3072" t="s">
        <v>11278</v>
      </c>
      <c r="C3072" t="s">
        <v>11279</v>
      </c>
      <c r="D3072">
        <v>0</v>
      </c>
    </row>
    <row r="3073" spans="1:4">
      <c r="A3073">
        <v>93006486</v>
      </c>
      <c r="B3073" t="s">
        <v>11280</v>
      </c>
      <c r="C3073" t="s">
        <v>11281</v>
      </c>
      <c r="D3073">
        <v>4</v>
      </c>
    </row>
    <row r="3074" spans="1:4">
      <c r="A3074">
        <v>93006487</v>
      </c>
      <c r="B3074" t="s">
        <v>11282</v>
      </c>
      <c r="C3074" t="s">
        <v>11283</v>
      </c>
      <c r="D3074">
        <v>2</v>
      </c>
    </row>
    <row r="3075" spans="1:4">
      <c r="A3075">
        <v>93006488</v>
      </c>
      <c r="B3075" t="s">
        <v>11284</v>
      </c>
      <c r="C3075" t="s">
        <v>11285</v>
      </c>
      <c r="D3075">
        <v>2</v>
      </c>
    </row>
    <row r="3076" spans="1:4">
      <c r="A3076">
        <v>93006489</v>
      </c>
      <c r="B3076" t="s">
        <v>11286</v>
      </c>
      <c r="C3076" t="s">
        <v>11287</v>
      </c>
      <c r="D3076">
        <v>0</v>
      </c>
    </row>
    <row r="3077" spans="1:4">
      <c r="A3077">
        <v>93006490</v>
      </c>
      <c r="B3077" t="s">
        <v>11288</v>
      </c>
      <c r="C3077" t="s">
        <v>11289</v>
      </c>
      <c r="D3077">
        <v>0</v>
      </c>
    </row>
    <row r="3078" spans="1:4">
      <c r="A3078">
        <v>93006491</v>
      </c>
      <c r="B3078" t="s">
        <v>11290</v>
      </c>
      <c r="C3078" t="s">
        <v>6587</v>
      </c>
      <c r="D3078">
        <v>0</v>
      </c>
    </row>
    <row r="3079" spans="1:4">
      <c r="A3079">
        <v>93006492</v>
      </c>
      <c r="B3079" t="s">
        <v>11291</v>
      </c>
      <c r="C3079" t="s">
        <v>11292</v>
      </c>
      <c r="D3079">
        <v>1</v>
      </c>
    </row>
    <row r="3080" spans="1:4">
      <c r="A3080">
        <v>93006493</v>
      </c>
      <c r="B3080" t="s">
        <v>11293</v>
      </c>
      <c r="C3080" t="s">
        <v>6587</v>
      </c>
      <c r="D3080">
        <v>0</v>
      </c>
    </row>
    <row r="3081" spans="1:4">
      <c r="A3081">
        <v>93006494</v>
      </c>
      <c r="B3081" t="s">
        <v>11294</v>
      </c>
      <c r="C3081" t="s">
        <v>11295</v>
      </c>
      <c r="D3081">
        <v>13</v>
      </c>
    </row>
    <row r="3082" spans="1:4">
      <c r="A3082">
        <v>93006495</v>
      </c>
      <c r="B3082" t="s">
        <v>11296</v>
      </c>
      <c r="C3082" t="s">
        <v>11295</v>
      </c>
      <c r="D3082">
        <v>11</v>
      </c>
    </row>
    <row r="3083" spans="1:4">
      <c r="A3083">
        <v>93006496</v>
      </c>
      <c r="B3083" t="s">
        <v>11297</v>
      </c>
      <c r="C3083" t="s">
        <v>11295</v>
      </c>
      <c r="D3083">
        <v>4</v>
      </c>
    </row>
    <row r="3084" spans="1:4">
      <c r="A3084">
        <v>93006497</v>
      </c>
      <c r="B3084" t="s">
        <v>11294</v>
      </c>
      <c r="C3084" t="s">
        <v>11298</v>
      </c>
      <c r="D3084">
        <v>124</v>
      </c>
    </row>
    <row r="3085" spans="1:4">
      <c r="A3085">
        <v>93006498</v>
      </c>
      <c r="B3085" t="s">
        <v>11296</v>
      </c>
      <c r="C3085" t="s">
        <v>11298</v>
      </c>
      <c r="D3085">
        <v>7</v>
      </c>
    </row>
    <row r="3086" spans="1:4">
      <c r="A3086">
        <v>93006499</v>
      </c>
      <c r="B3086" t="s">
        <v>11297</v>
      </c>
      <c r="C3086" t="s">
        <v>11298</v>
      </c>
      <c r="D3086">
        <v>0</v>
      </c>
    </row>
    <row r="3087" spans="1:4">
      <c r="A3087">
        <v>93006500</v>
      </c>
      <c r="B3087" t="s">
        <v>11299</v>
      </c>
      <c r="C3087" t="s">
        <v>11300</v>
      </c>
      <c r="D3087">
        <v>5</v>
      </c>
    </row>
    <row r="3088" spans="1:4">
      <c r="A3088">
        <v>93006501</v>
      </c>
      <c r="B3088" t="s">
        <v>11301</v>
      </c>
      <c r="C3088" t="s">
        <v>11302</v>
      </c>
      <c r="D3088">
        <v>3</v>
      </c>
    </row>
    <row r="3089" spans="1:4">
      <c r="A3089">
        <v>93006502</v>
      </c>
      <c r="B3089" t="s">
        <v>11303</v>
      </c>
      <c r="C3089" t="s">
        <v>6587</v>
      </c>
      <c r="D3089">
        <v>3</v>
      </c>
    </row>
    <row r="3090" spans="1:4">
      <c r="A3090">
        <v>93006503</v>
      </c>
      <c r="B3090" t="s">
        <v>11304</v>
      </c>
      <c r="C3090" t="s">
        <v>6587</v>
      </c>
      <c r="D3090">
        <v>2</v>
      </c>
    </row>
    <row r="3091" spans="1:4">
      <c r="A3091">
        <v>93006504</v>
      </c>
      <c r="B3091" t="s">
        <v>11305</v>
      </c>
      <c r="C3091" t="s">
        <v>6587</v>
      </c>
      <c r="D3091">
        <v>0</v>
      </c>
    </row>
    <row r="3092" spans="1:4">
      <c r="A3092">
        <v>93006505</v>
      </c>
      <c r="B3092" t="s">
        <v>11306</v>
      </c>
      <c r="C3092" t="s">
        <v>6587</v>
      </c>
      <c r="D3092">
        <v>2</v>
      </c>
    </row>
    <row r="3093" spans="1:4">
      <c r="A3093">
        <v>93006506</v>
      </c>
      <c r="B3093" t="s">
        <v>11307</v>
      </c>
      <c r="C3093" t="s">
        <v>6587</v>
      </c>
      <c r="D3093">
        <v>1</v>
      </c>
    </row>
    <row r="3094" spans="1:4">
      <c r="A3094">
        <v>93006512</v>
      </c>
      <c r="B3094" t="s">
        <v>11308</v>
      </c>
      <c r="C3094" t="s">
        <v>6587</v>
      </c>
      <c r="D3094">
        <v>1</v>
      </c>
    </row>
    <row r="3095" spans="1:4">
      <c r="A3095">
        <v>93006513</v>
      </c>
      <c r="B3095" t="s">
        <v>11309</v>
      </c>
      <c r="C3095" t="s">
        <v>6587</v>
      </c>
      <c r="D3095">
        <v>0</v>
      </c>
    </row>
    <row r="3096" spans="1:4">
      <c r="A3096">
        <v>93006514</v>
      </c>
      <c r="B3096" t="s">
        <v>11310</v>
      </c>
      <c r="C3096" t="s">
        <v>6587</v>
      </c>
      <c r="D3096">
        <v>0</v>
      </c>
    </row>
    <row r="3097" spans="1:4">
      <c r="A3097">
        <v>93006515</v>
      </c>
      <c r="B3097" t="s">
        <v>11311</v>
      </c>
      <c r="C3097" t="s">
        <v>11312</v>
      </c>
      <c r="D3097">
        <v>4</v>
      </c>
    </row>
    <row r="3098" spans="1:4">
      <c r="A3098">
        <v>93006516</v>
      </c>
      <c r="B3098" t="s">
        <v>11313</v>
      </c>
      <c r="C3098" t="s">
        <v>6587</v>
      </c>
      <c r="D3098">
        <v>10</v>
      </c>
    </row>
    <row r="3099" spans="1:4">
      <c r="A3099">
        <v>93006517</v>
      </c>
      <c r="B3099" t="s">
        <v>11314</v>
      </c>
      <c r="C3099" t="s">
        <v>6587</v>
      </c>
      <c r="D3099">
        <v>2</v>
      </c>
    </row>
    <row r="3100" spans="1:4">
      <c r="A3100">
        <v>93006518</v>
      </c>
      <c r="B3100" t="s">
        <v>11315</v>
      </c>
      <c r="C3100" t="s">
        <v>11316</v>
      </c>
      <c r="D3100">
        <v>0</v>
      </c>
    </row>
    <row r="3101" spans="1:4">
      <c r="A3101">
        <v>93006519</v>
      </c>
      <c r="B3101" t="s">
        <v>8939</v>
      </c>
      <c r="C3101" t="s">
        <v>6587</v>
      </c>
      <c r="D3101">
        <v>49</v>
      </c>
    </row>
    <row r="3102" spans="1:4">
      <c r="A3102">
        <v>93006520</v>
      </c>
      <c r="B3102" t="s">
        <v>11317</v>
      </c>
      <c r="C3102" t="s">
        <v>6587</v>
      </c>
      <c r="D3102">
        <v>9</v>
      </c>
    </row>
    <row r="3103" spans="1:4">
      <c r="A3103">
        <v>93006521</v>
      </c>
      <c r="B3103" t="s">
        <v>11318</v>
      </c>
      <c r="C3103" t="s">
        <v>6587</v>
      </c>
      <c r="D3103">
        <v>0</v>
      </c>
    </row>
    <row r="3104" spans="1:4">
      <c r="A3104">
        <v>93006522</v>
      </c>
      <c r="B3104" t="s">
        <v>11319</v>
      </c>
      <c r="C3104" t="s">
        <v>6587</v>
      </c>
      <c r="D3104">
        <v>0</v>
      </c>
    </row>
    <row r="3105" spans="1:4">
      <c r="A3105">
        <v>93006523</v>
      </c>
      <c r="B3105" t="s">
        <v>11319</v>
      </c>
      <c r="C3105" t="s">
        <v>6587</v>
      </c>
      <c r="D3105">
        <v>0</v>
      </c>
    </row>
    <row r="3106" spans="1:4">
      <c r="A3106">
        <v>93006524</v>
      </c>
      <c r="B3106" t="s">
        <v>11319</v>
      </c>
      <c r="C3106" t="s">
        <v>6587</v>
      </c>
      <c r="D3106">
        <v>0</v>
      </c>
    </row>
    <row r="3107" spans="1:4">
      <c r="A3107">
        <v>93006525</v>
      </c>
      <c r="B3107" t="s">
        <v>11320</v>
      </c>
      <c r="C3107" t="s">
        <v>6587</v>
      </c>
      <c r="D3107">
        <v>10</v>
      </c>
    </row>
    <row r="3108" spans="1:4">
      <c r="A3108">
        <v>93006526</v>
      </c>
      <c r="B3108" t="s">
        <v>11321</v>
      </c>
      <c r="C3108" t="s">
        <v>6587</v>
      </c>
      <c r="D3108">
        <v>3</v>
      </c>
    </row>
    <row r="3109" spans="1:4">
      <c r="A3109">
        <v>93006527</v>
      </c>
      <c r="B3109" t="s">
        <v>11322</v>
      </c>
      <c r="C3109" t="s">
        <v>6587</v>
      </c>
      <c r="D3109">
        <v>1</v>
      </c>
    </row>
    <row r="3110" spans="1:4">
      <c r="A3110">
        <v>93006528</v>
      </c>
      <c r="B3110" t="s">
        <v>11323</v>
      </c>
      <c r="C3110" t="s">
        <v>6587</v>
      </c>
      <c r="D3110">
        <v>4</v>
      </c>
    </row>
    <row r="3111" spans="1:4">
      <c r="A3111">
        <v>93006529</v>
      </c>
      <c r="B3111" t="s">
        <v>11324</v>
      </c>
      <c r="C3111" t="s">
        <v>6587</v>
      </c>
      <c r="D3111">
        <v>3</v>
      </c>
    </row>
    <row r="3112" spans="1:4">
      <c r="A3112">
        <v>93006530</v>
      </c>
      <c r="B3112" t="s">
        <v>11325</v>
      </c>
      <c r="C3112" t="s">
        <v>6587</v>
      </c>
      <c r="D3112">
        <v>0</v>
      </c>
    </row>
    <row r="3113" spans="1:4">
      <c r="A3113">
        <v>93101002</v>
      </c>
      <c r="B3113" t="s">
        <v>11326</v>
      </c>
      <c r="C3113" t="s">
        <v>11327</v>
      </c>
      <c r="D3113">
        <v>8</v>
      </c>
    </row>
    <row r="3114" spans="1:4">
      <c r="A3114">
        <v>93101003</v>
      </c>
      <c r="B3114" t="s">
        <v>11328</v>
      </c>
      <c r="C3114" t="s">
        <v>11329</v>
      </c>
      <c r="D3114">
        <v>4</v>
      </c>
    </row>
    <row r="3115" spans="1:4">
      <c r="A3115">
        <v>93102003</v>
      </c>
      <c r="B3115" t="s">
        <v>11330</v>
      </c>
      <c r="C3115" t="s">
        <v>11331</v>
      </c>
      <c r="D3115">
        <v>3</v>
      </c>
    </row>
    <row r="3116" spans="1:4">
      <c r="A3116">
        <v>93102004</v>
      </c>
      <c r="B3116" t="s">
        <v>11332</v>
      </c>
      <c r="C3116" t="s">
        <v>11333</v>
      </c>
      <c r="D3116">
        <v>8</v>
      </c>
    </row>
    <row r="3117" spans="1:4">
      <c r="A3117">
        <v>93102005</v>
      </c>
      <c r="B3117" t="s">
        <v>11334</v>
      </c>
      <c r="C3117" t="s">
        <v>11335</v>
      </c>
      <c r="D3117">
        <v>19</v>
      </c>
    </row>
    <row r="3118" spans="1:4">
      <c r="A3118">
        <v>93102006</v>
      </c>
      <c r="B3118" t="s">
        <v>11336</v>
      </c>
      <c r="C3118" t="s">
        <v>11337</v>
      </c>
      <c r="D3118">
        <v>10</v>
      </c>
    </row>
    <row r="3119" spans="1:4">
      <c r="A3119">
        <v>93103002</v>
      </c>
      <c r="B3119" t="s">
        <v>11338</v>
      </c>
      <c r="C3119" t="s">
        <v>11339</v>
      </c>
      <c r="D3119">
        <v>6</v>
      </c>
    </row>
    <row r="3120" spans="1:4">
      <c r="A3120">
        <v>93103003</v>
      </c>
      <c r="B3120" t="s">
        <v>11340</v>
      </c>
      <c r="C3120" t="s">
        <v>11341</v>
      </c>
      <c r="D3120">
        <v>4</v>
      </c>
    </row>
    <row r="3121" spans="1:4">
      <c r="A3121">
        <v>93103004</v>
      </c>
      <c r="B3121" t="s">
        <v>11342</v>
      </c>
      <c r="C3121" t="s">
        <v>11343</v>
      </c>
      <c r="D3121">
        <v>52</v>
      </c>
    </row>
    <row r="3122" spans="1:4">
      <c r="A3122">
        <v>93104001</v>
      </c>
      <c r="B3122" t="s">
        <v>11344</v>
      </c>
      <c r="C3122" t="s">
        <v>11345</v>
      </c>
      <c r="D3122">
        <v>6</v>
      </c>
    </row>
    <row r="3123" spans="1:4">
      <c r="A3123">
        <v>93104002</v>
      </c>
      <c r="B3123" t="s">
        <v>11346</v>
      </c>
      <c r="C3123" t="s">
        <v>11347</v>
      </c>
      <c r="D3123">
        <v>4</v>
      </c>
    </row>
    <row r="3124" spans="1:4">
      <c r="A3124">
        <v>93105001</v>
      </c>
      <c r="B3124" t="s">
        <v>11348</v>
      </c>
      <c r="C3124" t="s">
        <v>11349</v>
      </c>
      <c r="D3124">
        <v>20</v>
      </c>
    </row>
    <row r="3125" spans="1:4">
      <c r="A3125">
        <v>93105002</v>
      </c>
      <c r="B3125" t="s">
        <v>11348</v>
      </c>
      <c r="C3125" t="s">
        <v>11350</v>
      </c>
      <c r="D3125">
        <v>36</v>
      </c>
    </row>
    <row r="3126" spans="1:4">
      <c r="A3126">
        <v>93105003</v>
      </c>
      <c r="B3126" t="s">
        <v>11351</v>
      </c>
      <c r="C3126" t="s">
        <v>11352</v>
      </c>
      <c r="D3126">
        <v>8</v>
      </c>
    </row>
    <row r="3127" spans="1:4">
      <c r="A3127">
        <v>93105004</v>
      </c>
      <c r="B3127" t="s">
        <v>11353</v>
      </c>
      <c r="C3127" t="s">
        <v>11354</v>
      </c>
      <c r="D3127">
        <v>1</v>
      </c>
    </row>
    <row r="3128" spans="1:4">
      <c r="A3128">
        <v>93105005</v>
      </c>
      <c r="B3128" t="s">
        <v>11355</v>
      </c>
      <c r="C3128" t="s">
        <v>11356</v>
      </c>
      <c r="D3128">
        <v>3</v>
      </c>
    </row>
    <row r="3129" spans="1:4">
      <c r="A3129">
        <v>93105006</v>
      </c>
      <c r="B3129" t="s">
        <v>11357</v>
      </c>
      <c r="C3129" t="s">
        <v>11358</v>
      </c>
      <c r="D3129">
        <v>13</v>
      </c>
    </row>
    <row r="3130" spans="1:4">
      <c r="A3130">
        <v>93105007</v>
      </c>
      <c r="B3130" t="s">
        <v>11359</v>
      </c>
      <c r="C3130" t="s">
        <v>11360</v>
      </c>
      <c r="D3130">
        <v>7</v>
      </c>
    </row>
    <row r="3131" spans="1:4">
      <c r="A3131">
        <v>93105008</v>
      </c>
      <c r="B3131" t="s">
        <v>11361</v>
      </c>
      <c r="C3131" t="s">
        <v>6587</v>
      </c>
      <c r="D3131">
        <v>3</v>
      </c>
    </row>
    <row r="3132" spans="1:4">
      <c r="A3132">
        <v>93105009</v>
      </c>
      <c r="B3132" t="s">
        <v>11362</v>
      </c>
      <c r="C3132" t="s">
        <v>6587</v>
      </c>
      <c r="D3132">
        <v>0</v>
      </c>
    </row>
    <row r="3133" spans="1:4">
      <c r="A3133">
        <v>93105010</v>
      </c>
      <c r="B3133" t="s">
        <v>11363</v>
      </c>
      <c r="C3133" t="s">
        <v>11364</v>
      </c>
      <c r="D3133">
        <v>26</v>
      </c>
    </row>
    <row r="3134" spans="1:4">
      <c r="A3134">
        <v>93105011</v>
      </c>
      <c r="B3134" t="s">
        <v>11365</v>
      </c>
      <c r="C3134" t="s">
        <v>6587</v>
      </c>
      <c r="D3134">
        <v>6</v>
      </c>
    </row>
    <row r="3135" spans="1:4">
      <c r="A3135">
        <v>93105012</v>
      </c>
      <c r="B3135" t="s">
        <v>11366</v>
      </c>
      <c r="C3135" t="s">
        <v>11367</v>
      </c>
      <c r="D3135">
        <v>10</v>
      </c>
    </row>
    <row r="3136" spans="1:4">
      <c r="A3136">
        <v>93105013</v>
      </c>
      <c r="B3136" t="s">
        <v>11368</v>
      </c>
      <c r="C3136" t="s">
        <v>11367</v>
      </c>
      <c r="D3136">
        <v>6</v>
      </c>
    </row>
    <row r="3137" spans="1:4">
      <c r="A3137">
        <v>93105014</v>
      </c>
      <c r="B3137" t="s">
        <v>6732</v>
      </c>
      <c r="C3137" t="s">
        <v>11369</v>
      </c>
      <c r="D3137">
        <v>1</v>
      </c>
    </row>
    <row r="3138" spans="1:4">
      <c r="A3138">
        <v>93105015</v>
      </c>
      <c r="B3138" t="s">
        <v>6732</v>
      </c>
      <c r="C3138" t="s">
        <v>11370</v>
      </c>
      <c r="D3138">
        <v>9</v>
      </c>
    </row>
    <row r="3139" spans="1:4">
      <c r="A3139">
        <v>93105016</v>
      </c>
      <c r="B3139" t="s">
        <v>11371</v>
      </c>
      <c r="C3139" t="s">
        <v>11372</v>
      </c>
      <c r="D3139">
        <v>3</v>
      </c>
    </row>
    <row r="3140" spans="1:4">
      <c r="A3140">
        <v>93105017</v>
      </c>
      <c r="B3140" t="s">
        <v>11373</v>
      </c>
      <c r="C3140" t="s">
        <v>11374</v>
      </c>
      <c r="D3140">
        <v>4</v>
      </c>
    </row>
    <row r="3141" spans="1:4">
      <c r="A3141">
        <v>93105018</v>
      </c>
      <c r="B3141" t="s">
        <v>11375</v>
      </c>
      <c r="C3141" t="s">
        <v>11376</v>
      </c>
      <c r="D3141">
        <v>0</v>
      </c>
    </row>
    <row r="3142" spans="1:4">
      <c r="A3142">
        <v>93106001</v>
      </c>
      <c r="B3142" t="s">
        <v>11377</v>
      </c>
      <c r="C3142" t="s">
        <v>11378</v>
      </c>
      <c r="D3142">
        <v>5</v>
      </c>
    </row>
    <row r="3143" spans="1:4">
      <c r="A3143">
        <v>93107001</v>
      </c>
      <c r="B3143" t="s">
        <v>11379</v>
      </c>
      <c r="C3143" t="s">
        <v>11380</v>
      </c>
      <c r="D3143">
        <v>1</v>
      </c>
    </row>
    <row r="3144" spans="1:4">
      <c r="A3144">
        <v>93108001</v>
      </c>
      <c r="B3144" t="s">
        <v>11381</v>
      </c>
      <c r="C3144" t="s">
        <v>11382</v>
      </c>
      <c r="D3144">
        <v>2</v>
      </c>
    </row>
    <row r="3145" spans="1:4">
      <c r="A3145">
        <v>93109001</v>
      </c>
      <c r="B3145" t="s">
        <v>11383</v>
      </c>
      <c r="C3145" t="s">
        <v>11384</v>
      </c>
      <c r="D3145">
        <v>0</v>
      </c>
    </row>
    <row r="3146" spans="1:4">
      <c r="A3146">
        <v>93110001</v>
      </c>
      <c r="B3146" t="s">
        <v>11385</v>
      </c>
      <c r="C3146" t="s">
        <v>11386</v>
      </c>
      <c r="D3146">
        <v>4</v>
      </c>
    </row>
    <row r="3147" spans="1:4">
      <c r="A3147">
        <v>93110002</v>
      </c>
      <c r="B3147" t="s">
        <v>11387</v>
      </c>
      <c r="C3147" t="s">
        <v>11388</v>
      </c>
      <c r="D3147">
        <v>2</v>
      </c>
    </row>
    <row r="3148" spans="1:4">
      <c r="A3148">
        <v>93110003</v>
      </c>
      <c r="B3148" t="s">
        <v>11389</v>
      </c>
      <c r="C3148" t="s">
        <v>11390</v>
      </c>
      <c r="D3148">
        <v>4</v>
      </c>
    </row>
    <row r="3149" spans="1:4">
      <c r="A3149">
        <v>93111001</v>
      </c>
      <c r="B3149" t="s">
        <v>11391</v>
      </c>
      <c r="C3149" t="s">
        <v>11392</v>
      </c>
      <c r="D3149">
        <v>4</v>
      </c>
    </row>
    <row r="3150" spans="1:4">
      <c r="A3150">
        <v>93112001</v>
      </c>
      <c r="B3150" t="s">
        <v>11393</v>
      </c>
      <c r="C3150" t="s">
        <v>6587</v>
      </c>
      <c r="D3150">
        <v>2</v>
      </c>
    </row>
    <row r="3151" spans="1:4">
      <c r="A3151">
        <v>93113001</v>
      </c>
      <c r="B3151" t="s">
        <v>11394</v>
      </c>
      <c r="C3151" t="s">
        <v>11395</v>
      </c>
      <c r="D3151">
        <v>6</v>
      </c>
    </row>
    <row r="3152" spans="1:4">
      <c r="A3152">
        <v>93114001</v>
      </c>
      <c r="B3152" t="s">
        <v>11396</v>
      </c>
      <c r="C3152" t="s">
        <v>11397</v>
      </c>
      <c r="D3152">
        <v>2</v>
      </c>
    </row>
    <row r="3153" spans="1:4">
      <c r="A3153">
        <v>93115001</v>
      </c>
      <c r="B3153" t="s">
        <v>11398</v>
      </c>
      <c r="C3153" t="s">
        <v>11399</v>
      </c>
      <c r="D3153">
        <v>5</v>
      </c>
    </row>
    <row r="3154" spans="1:4">
      <c r="A3154">
        <v>93116001</v>
      </c>
      <c r="B3154" t="s">
        <v>11400</v>
      </c>
      <c r="C3154" t="s">
        <v>11401</v>
      </c>
      <c r="D3154">
        <v>2</v>
      </c>
    </row>
    <row r="3155" spans="1:4">
      <c r="A3155">
        <v>93117001</v>
      </c>
      <c r="B3155" t="s">
        <v>11402</v>
      </c>
      <c r="C3155" t="s">
        <v>11403</v>
      </c>
      <c r="D3155">
        <v>1124</v>
      </c>
    </row>
    <row r="3156" spans="1:4">
      <c r="A3156">
        <v>93118001</v>
      </c>
      <c r="B3156" t="s">
        <v>11404</v>
      </c>
      <c r="C3156" t="s">
        <v>11405</v>
      </c>
      <c r="D3156">
        <v>1</v>
      </c>
    </row>
    <row r="3157" spans="1:4">
      <c r="A3157">
        <v>93119001</v>
      </c>
      <c r="B3157" t="s">
        <v>11406</v>
      </c>
      <c r="C3157" t="s">
        <v>11407</v>
      </c>
      <c r="D3157">
        <v>2</v>
      </c>
    </row>
    <row r="3158" spans="1:4">
      <c r="A3158">
        <v>93120001</v>
      </c>
      <c r="B3158" t="s">
        <v>11408</v>
      </c>
      <c r="C3158" t="s">
        <v>11409</v>
      </c>
      <c r="D3158">
        <v>36</v>
      </c>
    </row>
    <row r="3159" spans="1:4">
      <c r="A3159">
        <v>93121001</v>
      </c>
      <c r="B3159" t="s">
        <v>11410</v>
      </c>
      <c r="C3159" t="s">
        <v>11411</v>
      </c>
      <c r="D3159">
        <v>1</v>
      </c>
    </row>
    <row r="3160" spans="1:4">
      <c r="A3160">
        <v>93122001</v>
      </c>
      <c r="B3160" t="s">
        <v>11412</v>
      </c>
      <c r="C3160" t="s">
        <v>11413</v>
      </c>
      <c r="D3160">
        <v>1</v>
      </c>
    </row>
    <row r="3161" spans="1:4">
      <c r="A3161">
        <v>93123001</v>
      </c>
      <c r="B3161" t="s">
        <v>11414</v>
      </c>
      <c r="C3161" t="s">
        <v>11415</v>
      </c>
      <c r="D3161">
        <v>56</v>
      </c>
    </row>
    <row r="3162" spans="1:4">
      <c r="A3162">
        <v>93124001</v>
      </c>
      <c r="B3162" t="s">
        <v>11416</v>
      </c>
      <c r="C3162" t="s">
        <v>11417</v>
      </c>
      <c r="D3162">
        <v>5</v>
      </c>
    </row>
    <row r="3163" spans="1:4">
      <c r="A3163">
        <v>93125001</v>
      </c>
      <c r="B3163" t="s">
        <v>11418</v>
      </c>
      <c r="C3163" t="s">
        <v>11419</v>
      </c>
      <c r="D3163">
        <v>1</v>
      </c>
    </row>
    <row r="3164" spans="1:4">
      <c r="A3164">
        <v>93126001</v>
      </c>
      <c r="B3164" t="s">
        <v>11420</v>
      </c>
      <c r="C3164" t="s">
        <v>11421</v>
      </c>
      <c r="D3164">
        <v>0</v>
      </c>
    </row>
    <row r="3165" spans="1:4">
      <c r="A3165">
        <v>93126001</v>
      </c>
      <c r="B3165" t="s">
        <v>11420</v>
      </c>
      <c r="C3165" t="s">
        <v>11421</v>
      </c>
      <c r="D3165">
        <v>3</v>
      </c>
    </row>
    <row r="3166" spans="1:4">
      <c r="A3166">
        <v>93201001</v>
      </c>
      <c r="B3166" t="s">
        <v>11422</v>
      </c>
      <c r="C3166" t="s">
        <v>6587</v>
      </c>
      <c r="D3166">
        <v>4</v>
      </c>
    </row>
    <row r="3167" spans="1:4">
      <c r="A3167">
        <v>93201002</v>
      </c>
      <c r="B3167" t="s">
        <v>11423</v>
      </c>
      <c r="C3167" t="s">
        <v>6587</v>
      </c>
      <c r="D3167">
        <v>2</v>
      </c>
    </row>
    <row r="3168" spans="1:4">
      <c r="A3168">
        <v>93201003</v>
      </c>
      <c r="B3168" t="s">
        <v>11424</v>
      </c>
      <c r="C3168" t="s">
        <v>6587</v>
      </c>
      <c r="D3168">
        <v>3</v>
      </c>
    </row>
    <row r="3169" spans="1:4">
      <c r="A3169">
        <v>93201004</v>
      </c>
      <c r="B3169" t="s">
        <v>11425</v>
      </c>
      <c r="C3169" t="s">
        <v>6587</v>
      </c>
      <c r="D3169">
        <v>2</v>
      </c>
    </row>
    <row r="3170" spans="1:4">
      <c r="A3170">
        <v>93201005</v>
      </c>
      <c r="B3170" t="s">
        <v>11426</v>
      </c>
      <c r="C3170" t="s">
        <v>6587</v>
      </c>
      <c r="D3170">
        <v>2</v>
      </c>
    </row>
    <row r="3171" spans="1:4">
      <c r="A3171">
        <v>93201006</v>
      </c>
      <c r="B3171" t="s">
        <v>11427</v>
      </c>
      <c r="C3171" t="s">
        <v>6587</v>
      </c>
      <c r="D3171">
        <v>2</v>
      </c>
    </row>
    <row r="3172" spans="1:4">
      <c r="A3172">
        <v>93201007</v>
      </c>
      <c r="B3172" t="s">
        <v>11428</v>
      </c>
      <c r="C3172" t="s">
        <v>6587</v>
      </c>
      <c r="D3172">
        <v>2</v>
      </c>
    </row>
    <row r="3173" spans="1:4">
      <c r="A3173">
        <v>93202001</v>
      </c>
      <c r="B3173" t="s">
        <v>11429</v>
      </c>
      <c r="C3173" t="s">
        <v>11430</v>
      </c>
      <c r="D3173">
        <v>2</v>
      </c>
    </row>
    <row r="3174" spans="1:4">
      <c r="A3174">
        <v>93202002</v>
      </c>
      <c r="B3174" t="s">
        <v>11431</v>
      </c>
      <c r="C3174" t="s">
        <v>11432</v>
      </c>
      <c r="D3174">
        <v>2</v>
      </c>
    </row>
    <row r="3175" spans="1:4">
      <c r="A3175">
        <v>93203001</v>
      </c>
      <c r="B3175" t="s">
        <v>11433</v>
      </c>
      <c r="C3175" t="s">
        <v>11434</v>
      </c>
      <c r="D3175">
        <v>55</v>
      </c>
    </row>
    <row r="3176" spans="1:4">
      <c r="A3176">
        <v>93203002</v>
      </c>
      <c r="B3176" t="s">
        <v>11435</v>
      </c>
      <c r="C3176" t="s">
        <v>11436</v>
      </c>
      <c r="D3176">
        <v>32</v>
      </c>
    </row>
    <row r="3177" spans="1:4">
      <c r="A3177">
        <v>93203003</v>
      </c>
      <c r="B3177" t="s">
        <v>11437</v>
      </c>
      <c r="C3177" t="s">
        <v>11438</v>
      </c>
      <c r="D3177">
        <v>2</v>
      </c>
    </row>
    <row r="3178" spans="1:4">
      <c r="A3178">
        <v>93204001</v>
      </c>
      <c r="B3178" t="s">
        <v>11439</v>
      </c>
      <c r="C3178" t="s">
        <v>11440</v>
      </c>
      <c r="D3178">
        <v>2</v>
      </c>
    </row>
    <row r="3179" spans="1:4">
      <c r="A3179">
        <v>93204002</v>
      </c>
      <c r="B3179" t="s">
        <v>11441</v>
      </c>
      <c r="C3179" t="s">
        <v>11442</v>
      </c>
      <c r="D3179">
        <v>2</v>
      </c>
    </row>
    <row r="3180" spans="1:4">
      <c r="A3180">
        <v>93204003</v>
      </c>
      <c r="B3180" t="s">
        <v>11441</v>
      </c>
      <c r="C3180" t="s">
        <v>11443</v>
      </c>
      <c r="D3180">
        <v>2</v>
      </c>
    </row>
    <row r="3181" spans="1:4">
      <c r="A3181">
        <v>93204004</v>
      </c>
      <c r="B3181" t="s">
        <v>11444</v>
      </c>
      <c r="C3181" t="s">
        <v>11445</v>
      </c>
      <c r="D3181">
        <v>2</v>
      </c>
    </row>
    <row r="3182" spans="1:4">
      <c r="A3182">
        <v>93204005</v>
      </c>
      <c r="B3182" t="s">
        <v>11446</v>
      </c>
      <c r="C3182" t="s">
        <v>11447</v>
      </c>
      <c r="D3182">
        <v>2</v>
      </c>
    </row>
    <row r="3183" spans="1:4">
      <c r="A3183">
        <v>93204006</v>
      </c>
      <c r="B3183" t="s">
        <v>11448</v>
      </c>
      <c r="C3183" t="s">
        <v>11449</v>
      </c>
      <c r="D3183">
        <v>2</v>
      </c>
    </row>
    <row r="3184" spans="1:4">
      <c r="A3184">
        <v>93204007</v>
      </c>
      <c r="B3184" t="s">
        <v>11450</v>
      </c>
      <c r="C3184" t="s">
        <v>11451</v>
      </c>
      <c r="D3184">
        <v>4</v>
      </c>
    </row>
    <row r="3185" spans="1:4">
      <c r="A3185">
        <v>93204008</v>
      </c>
      <c r="B3185" t="s">
        <v>11452</v>
      </c>
      <c r="C3185" t="s">
        <v>11453</v>
      </c>
      <c r="D3185">
        <v>2</v>
      </c>
    </row>
    <row r="3186" spans="1:4">
      <c r="A3186">
        <v>93204009</v>
      </c>
      <c r="B3186" t="s">
        <v>11454</v>
      </c>
      <c r="C3186" t="s">
        <v>11455</v>
      </c>
      <c r="D3186">
        <v>2</v>
      </c>
    </row>
    <row r="3187" spans="1:4">
      <c r="A3187">
        <v>93204010</v>
      </c>
      <c r="B3187" t="s">
        <v>11456</v>
      </c>
      <c r="C3187" t="s">
        <v>11457</v>
      </c>
      <c r="D3187">
        <v>4</v>
      </c>
    </row>
    <row r="3188" spans="1:4">
      <c r="A3188">
        <v>93204011</v>
      </c>
      <c r="B3188" t="s">
        <v>11456</v>
      </c>
      <c r="C3188" t="s">
        <v>11458</v>
      </c>
      <c r="D3188">
        <v>2</v>
      </c>
    </row>
    <row r="3189" spans="1:4">
      <c r="A3189">
        <v>93204012</v>
      </c>
      <c r="B3189" t="s">
        <v>11459</v>
      </c>
      <c r="C3189" t="s">
        <v>11460</v>
      </c>
      <c r="D3189">
        <v>2</v>
      </c>
    </row>
    <row r="3190" spans="1:4">
      <c r="A3190">
        <v>93204013</v>
      </c>
      <c r="B3190" t="s">
        <v>11461</v>
      </c>
      <c r="C3190" t="s">
        <v>11462</v>
      </c>
      <c r="D3190">
        <v>2</v>
      </c>
    </row>
    <row r="3191" spans="1:4">
      <c r="A3191">
        <v>93204014</v>
      </c>
      <c r="B3191" t="s">
        <v>11444</v>
      </c>
      <c r="C3191" t="s">
        <v>7421</v>
      </c>
      <c r="D3191">
        <v>2</v>
      </c>
    </row>
    <row r="3192" spans="1:4">
      <c r="A3192">
        <v>93204015</v>
      </c>
      <c r="B3192" t="s">
        <v>11439</v>
      </c>
      <c r="C3192" t="s">
        <v>11463</v>
      </c>
      <c r="D3192">
        <v>2</v>
      </c>
    </row>
    <row r="3193" spans="1:4">
      <c r="A3193">
        <v>93204016</v>
      </c>
      <c r="B3193" t="s">
        <v>11454</v>
      </c>
      <c r="C3193" t="s">
        <v>11464</v>
      </c>
      <c r="D3193">
        <v>2</v>
      </c>
    </row>
    <row r="3194" spans="1:4">
      <c r="A3194">
        <v>93204017</v>
      </c>
      <c r="B3194" t="s">
        <v>11465</v>
      </c>
      <c r="C3194" t="s">
        <v>11466</v>
      </c>
      <c r="D3194">
        <v>2</v>
      </c>
    </row>
    <row r="3195" spans="1:4">
      <c r="A3195">
        <v>93204018</v>
      </c>
      <c r="B3195" t="s">
        <v>11467</v>
      </c>
      <c r="C3195" t="s">
        <v>11447</v>
      </c>
      <c r="D3195">
        <v>2</v>
      </c>
    </row>
    <row r="3196" spans="1:4">
      <c r="A3196">
        <v>93204019</v>
      </c>
      <c r="B3196" t="s">
        <v>11468</v>
      </c>
      <c r="C3196" t="s">
        <v>11469</v>
      </c>
      <c r="D3196">
        <v>2</v>
      </c>
    </row>
    <row r="3197" spans="1:4">
      <c r="A3197">
        <v>93204020</v>
      </c>
      <c r="B3197" t="s">
        <v>11454</v>
      </c>
      <c r="C3197" t="s">
        <v>11470</v>
      </c>
      <c r="D3197">
        <v>2</v>
      </c>
    </row>
    <row r="3198" spans="1:4">
      <c r="A3198">
        <v>93204021</v>
      </c>
      <c r="B3198" t="s">
        <v>11441</v>
      </c>
      <c r="C3198" t="s">
        <v>11471</v>
      </c>
      <c r="D3198">
        <v>4</v>
      </c>
    </row>
    <row r="3199" spans="1:4">
      <c r="A3199">
        <v>93204022</v>
      </c>
      <c r="B3199" t="s">
        <v>11472</v>
      </c>
      <c r="C3199" t="s">
        <v>11473</v>
      </c>
      <c r="D3199">
        <v>6</v>
      </c>
    </row>
    <row r="3200" spans="1:4">
      <c r="A3200">
        <v>93204023</v>
      </c>
      <c r="B3200" t="s">
        <v>11474</v>
      </c>
      <c r="C3200" t="s">
        <v>11475</v>
      </c>
      <c r="D3200">
        <v>2</v>
      </c>
    </row>
    <row r="3201" spans="1:4">
      <c r="A3201">
        <v>93204024</v>
      </c>
      <c r="B3201" t="s">
        <v>11476</v>
      </c>
      <c r="C3201" t="s">
        <v>11477</v>
      </c>
      <c r="D3201">
        <v>2</v>
      </c>
    </row>
    <row r="3202" spans="1:4">
      <c r="A3202">
        <v>93204025</v>
      </c>
      <c r="B3202" t="s">
        <v>11478</v>
      </c>
      <c r="C3202" t="s">
        <v>11479</v>
      </c>
      <c r="D3202">
        <v>2</v>
      </c>
    </row>
    <row r="3203" spans="1:4">
      <c r="A3203">
        <v>93204026</v>
      </c>
      <c r="B3203" t="s">
        <v>11480</v>
      </c>
      <c r="C3203" t="s">
        <v>11481</v>
      </c>
      <c r="D3203">
        <v>2</v>
      </c>
    </row>
    <row r="3204" spans="1:4">
      <c r="A3204">
        <v>93204027</v>
      </c>
      <c r="B3204" t="s">
        <v>11467</v>
      </c>
      <c r="C3204" t="s">
        <v>11482</v>
      </c>
      <c r="D3204">
        <v>2</v>
      </c>
    </row>
    <row r="3205" spans="1:4">
      <c r="A3205">
        <v>93204028</v>
      </c>
      <c r="B3205" t="s">
        <v>11452</v>
      </c>
      <c r="C3205" t="s">
        <v>11483</v>
      </c>
      <c r="D3205">
        <v>2</v>
      </c>
    </row>
    <row r="3206" spans="1:4">
      <c r="A3206">
        <v>93204029</v>
      </c>
      <c r="B3206" t="s">
        <v>11484</v>
      </c>
      <c r="C3206" t="s">
        <v>11485</v>
      </c>
      <c r="D3206">
        <v>2</v>
      </c>
    </row>
    <row r="3207" spans="1:4">
      <c r="A3207">
        <v>93204030</v>
      </c>
      <c r="B3207" t="s">
        <v>11441</v>
      </c>
      <c r="C3207" t="s">
        <v>11486</v>
      </c>
      <c r="D3207">
        <v>2</v>
      </c>
    </row>
    <row r="3208" spans="1:4">
      <c r="A3208">
        <v>93204031</v>
      </c>
      <c r="B3208" t="s">
        <v>11487</v>
      </c>
      <c r="C3208" t="s">
        <v>11488</v>
      </c>
      <c r="D3208">
        <v>2</v>
      </c>
    </row>
    <row r="3209" spans="1:4">
      <c r="A3209">
        <v>93205001</v>
      </c>
      <c r="B3209" t="s">
        <v>11489</v>
      </c>
      <c r="C3209" t="s">
        <v>11490</v>
      </c>
      <c r="D3209">
        <v>52</v>
      </c>
    </row>
    <row r="3210" spans="1:4">
      <c r="A3210">
        <v>93205002</v>
      </c>
      <c r="B3210" t="s">
        <v>11491</v>
      </c>
      <c r="C3210" t="s">
        <v>11492</v>
      </c>
      <c r="D3210">
        <v>0</v>
      </c>
    </row>
    <row r="3211" spans="1:4">
      <c r="A3211">
        <v>93205003</v>
      </c>
      <c r="B3211" t="s">
        <v>11493</v>
      </c>
      <c r="C3211" t="s">
        <v>11494</v>
      </c>
      <c r="D3211">
        <v>70</v>
      </c>
    </row>
    <row r="3212" spans="1:4">
      <c r="A3212">
        <v>93205004</v>
      </c>
      <c r="B3212" t="s">
        <v>11491</v>
      </c>
      <c r="C3212" t="s">
        <v>11495</v>
      </c>
      <c r="D3212">
        <v>58</v>
      </c>
    </row>
    <row r="3213" spans="1:4">
      <c r="A3213">
        <v>93205005</v>
      </c>
      <c r="B3213" t="s">
        <v>11491</v>
      </c>
      <c r="C3213" t="s">
        <v>11496</v>
      </c>
      <c r="D3213">
        <v>0</v>
      </c>
    </row>
    <row r="3214" spans="1:4">
      <c r="A3214">
        <v>93205006</v>
      </c>
      <c r="B3214" t="s">
        <v>11491</v>
      </c>
      <c r="C3214" t="s">
        <v>11497</v>
      </c>
      <c r="D3214">
        <v>0</v>
      </c>
    </row>
    <row r="3215" spans="1:4">
      <c r="A3215">
        <v>93205007</v>
      </c>
      <c r="B3215" t="s">
        <v>11491</v>
      </c>
      <c r="C3215" t="s">
        <v>11498</v>
      </c>
      <c r="D3215">
        <v>58</v>
      </c>
    </row>
    <row r="3216" spans="1:4">
      <c r="A3216">
        <v>93205008</v>
      </c>
      <c r="B3216" t="s">
        <v>11491</v>
      </c>
      <c r="C3216" t="s">
        <v>11499</v>
      </c>
      <c r="D3216">
        <v>72</v>
      </c>
    </row>
    <row r="3217" spans="1:4">
      <c r="A3217">
        <v>93205009</v>
      </c>
      <c r="B3217" t="s">
        <v>11491</v>
      </c>
      <c r="C3217" t="s">
        <v>11500</v>
      </c>
      <c r="D3217">
        <v>71</v>
      </c>
    </row>
    <row r="3218" spans="1:4">
      <c r="A3218">
        <v>93205010</v>
      </c>
      <c r="B3218" t="s">
        <v>11491</v>
      </c>
      <c r="C3218" t="s">
        <v>11501</v>
      </c>
      <c r="D3218">
        <v>1</v>
      </c>
    </row>
    <row r="3219" spans="1:4">
      <c r="A3219">
        <v>93205011</v>
      </c>
      <c r="B3219" t="s">
        <v>11491</v>
      </c>
      <c r="C3219" t="s">
        <v>11502</v>
      </c>
      <c r="D3219">
        <v>24</v>
      </c>
    </row>
    <row r="3220" spans="1:4">
      <c r="A3220">
        <v>93205012</v>
      </c>
      <c r="B3220" t="s">
        <v>11491</v>
      </c>
      <c r="C3220" t="s">
        <v>11503</v>
      </c>
      <c r="D3220">
        <v>2</v>
      </c>
    </row>
    <row r="3221" spans="1:4">
      <c r="A3221">
        <v>93205013</v>
      </c>
      <c r="B3221" t="s">
        <v>11491</v>
      </c>
      <c r="C3221" t="s">
        <v>11504</v>
      </c>
      <c r="D3221">
        <v>72</v>
      </c>
    </row>
    <row r="3222" spans="1:4">
      <c r="A3222">
        <v>93205014</v>
      </c>
      <c r="B3222" t="s">
        <v>11491</v>
      </c>
      <c r="C3222" t="s">
        <v>11505</v>
      </c>
      <c r="D3222">
        <v>48</v>
      </c>
    </row>
    <row r="3223" spans="1:4">
      <c r="A3223">
        <v>93205015</v>
      </c>
      <c r="B3223" t="s">
        <v>11491</v>
      </c>
      <c r="C3223" t="s">
        <v>11506</v>
      </c>
      <c r="D3223">
        <v>18</v>
      </c>
    </row>
    <row r="3224" spans="1:4">
      <c r="A3224">
        <v>93205016</v>
      </c>
      <c r="B3224" t="s">
        <v>11491</v>
      </c>
      <c r="C3224" t="s">
        <v>11507</v>
      </c>
      <c r="D3224">
        <v>186</v>
      </c>
    </row>
    <row r="3225" spans="1:4">
      <c r="A3225">
        <v>93205017</v>
      </c>
      <c r="B3225" t="s">
        <v>7694</v>
      </c>
      <c r="C3225" t="s">
        <v>11508</v>
      </c>
      <c r="D3225">
        <v>3</v>
      </c>
    </row>
    <row r="3226" spans="1:4">
      <c r="A3226">
        <v>93301001</v>
      </c>
      <c r="B3226" t="s">
        <v>11509</v>
      </c>
      <c r="C3226" t="s">
        <v>11510</v>
      </c>
      <c r="D3226">
        <v>28</v>
      </c>
    </row>
    <row r="3227" spans="1:4">
      <c r="A3227">
        <v>93302001</v>
      </c>
      <c r="B3227" t="s">
        <v>11511</v>
      </c>
      <c r="C3227" t="s">
        <v>11512</v>
      </c>
      <c r="D3227">
        <v>9</v>
      </c>
    </row>
    <row r="3228" spans="1:4">
      <c r="A3228">
        <v>93303001</v>
      </c>
      <c r="B3228" t="s">
        <v>11513</v>
      </c>
      <c r="C3228" t="s">
        <v>11514</v>
      </c>
      <c r="D3228">
        <v>20</v>
      </c>
    </row>
    <row r="3229" spans="1:4">
      <c r="A3229">
        <v>93303002</v>
      </c>
      <c r="B3229" t="s">
        <v>11515</v>
      </c>
      <c r="C3229" t="s">
        <v>6587</v>
      </c>
      <c r="D3229">
        <v>40</v>
      </c>
    </row>
    <row r="3230" spans="1:4">
      <c r="A3230">
        <v>94001003</v>
      </c>
      <c r="B3230" t="s">
        <v>11516</v>
      </c>
      <c r="C3230" t="s">
        <v>6587</v>
      </c>
      <c r="D3230">
        <v>2</v>
      </c>
    </row>
    <row r="3231" spans="1:4">
      <c r="A3231">
        <v>94001010</v>
      </c>
      <c r="B3231" t="s">
        <v>11517</v>
      </c>
      <c r="C3231" t="s">
        <v>11518</v>
      </c>
      <c r="D3231">
        <v>4</v>
      </c>
    </row>
    <row r="3232" spans="1:4">
      <c r="A3232">
        <v>94001011</v>
      </c>
      <c r="B3232" t="s">
        <v>11519</v>
      </c>
      <c r="C3232" t="s">
        <v>6587</v>
      </c>
      <c r="D3232">
        <v>11</v>
      </c>
    </row>
    <row r="3233" spans="1:4">
      <c r="A3233">
        <v>94001012</v>
      </c>
      <c r="B3233" t="s">
        <v>11520</v>
      </c>
      <c r="C3233" t="s">
        <v>6587</v>
      </c>
      <c r="D3233">
        <v>16</v>
      </c>
    </row>
    <row r="3234" spans="1:4">
      <c r="A3234">
        <v>94001013</v>
      </c>
      <c r="B3234" t="s">
        <v>11521</v>
      </c>
      <c r="C3234" t="s">
        <v>6587</v>
      </c>
      <c r="D3234">
        <v>9</v>
      </c>
    </row>
    <row r="3235" spans="1:4">
      <c r="A3235">
        <v>94001014</v>
      </c>
      <c r="B3235" t="s">
        <v>11522</v>
      </c>
      <c r="C3235" t="s">
        <v>11523</v>
      </c>
      <c r="D3235">
        <v>2</v>
      </c>
    </row>
    <row r="3236" spans="1:4">
      <c r="A3236">
        <v>94001016</v>
      </c>
      <c r="B3236" t="s">
        <v>11524</v>
      </c>
      <c r="C3236" t="s">
        <v>7378</v>
      </c>
      <c r="D3236">
        <v>4</v>
      </c>
    </row>
    <row r="3237" spans="1:4">
      <c r="A3237">
        <v>94001017</v>
      </c>
      <c r="B3237" t="s">
        <v>11525</v>
      </c>
      <c r="C3237" t="s">
        <v>6587</v>
      </c>
      <c r="D3237">
        <v>1</v>
      </c>
    </row>
    <row r="3238" spans="1:4">
      <c r="A3238">
        <v>94001018</v>
      </c>
      <c r="B3238" t="s">
        <v>11526</v>
      </c>
      <c r="C3238" t="s">
        <v>6587</v>
      </c>
      <c r="D3238">
        <v>2</v>
      </c>
    </row>
    <row r="3239" spans="1:4">
      <c r="A3239">
        <v>94001019</v>
      </c>
      <c r="B3239" t="s">
        <v>11527</v>
      </c>
      <c r="C3239" t="s">
        <v>6587</v>
      </c>
      <c r="D3239">
        <v>4</v>
      </c>
    </row>
    <row r="3240" spans="1:4">
      <c r="A3240">
        <v>94001020</v>
      </c>
      <c r="B3240" t="s">
        <v>11528</v>
      </c>
      <c r="C3240" t="s">
        <v>6587</v>
      </c>
      <c r="D3240">
        <v>24</v>
      </c>
    </row>
    <row r="3241" spans="1:4">
      <c r="A3241">
        <v>94001044</v>
      </c>
      <c r="B3241" t="s">
        <v>11529</v>
      </c>
      <c r="C3241" t="s">
        <v>11530</v>
      </c>
      <c r="D3241">
        <v>8</v>
      </c>
    </row>
    <row r="3242" spans="1:4">
      <c r="A3242">
        <v>94001046</v>
      </c>
      <c r="B3242" t="s">
        <v>11531</v>
      </c>
      <c r="C3242" t="s">
        <v>6587</v>
      </c>
      <c r="D3242">
        <v>13</v>
      </c>
    </row>
    <row r="3243" spans="1:4">
      <c r="A3243">
        <v>94001047</v>
      </c>
      <c r="B3243" t="s">
        <v>11532</v>
      </c>
      <c r="C3243" t="s">
        <v>11514</v>
      </c>
      <c r="D3243">
        <v>46</v>
      </c>
    </row>
    <row r="3244" spans="1:4">
      <c r="A3244">
        <v>94001048</v>
      </c>
      <c r="B3244" t="s">
        <v>11533</v>
      </c>
      <c r="C3244" t="s">
        <v>11514</v>
      </c>
      <c r="D3244">
        <v>38</v>
      </c>
    </row>
    <row r="3245" spans="1:4">
      <c r="A3245">
        <v>94001049</v>
      </c>
      <c r="B3245" t="s">
        <v>11534</v>
      </c>
      <c r="C3245" t="s">
        <v>6587</v>
      </c>
      <c r="D3245">
        <v>55</v>
      </c>
    </row>
    <row r="3246" spans="1:4">
      <c r="A3246">
        <v>94001050</v>
      </c>
      <c r="B3246" t="s">
        <v>11535</v>
      </c>
      <c r="C3246" t="s">
        <v>11536</v>
      </c>
      <c r="D3246">
        <v>2</v>
      </c>
    </row>
    <row r="3247" spans="1:4">
      <c r="A3247">
        <v>94001051</v>
      </c>
      <c r="B3247" t="s">
        <v>11537</v>
      </c>
      <c r="C3247" t="s">
        <v>11538</v>
      </c>
      <c r="D3247">
        <v>4</v>
      </c>
    </row>
    <row r="3248" spans="1:4">
      <c r="A3248">
        <v>94001052</v>
      </c>
      <c r="B3248" t="s">
        <v>11539</v>
      </c>
      <c r="C3248" t="s">
        <v>11540</v>
      </c>
      <c r="D3248">
        <v>1</v>
      </c>
    </row>
    <row r="3249" spans="1:4">
      <c r="A3249">
        <v>94001060</v>
      </c>
      <c r="B3249" t="s">
        <v>11541</v>
      </c>
      <c r="C3249" t="s">
        <v>11542</v>
      </c>
      <c r="D3249">
        <v>2</v>
      </c>
    </row>
    <row r="3250" spans="1:4">
      <c r="A3250">
        <v>94001061</v>
      </c>
      <c r="B3250" t="s">
        <v>11543</v>
      </c>
      <c r="C3250" t="s">
        <v>11544</v>
      </c>
      <c r="D3250">
        <v>15</v>
      </c>
    </row>
    <row r="3251" spans="1:4">
      <c r="A3251">
        <v>94001062</v>
      </c>
      <c r="B3251" t="s">
        <v>11545</v>
      </c>
      <c r="C3251" t="s">
        <v>11546</v>
      </c>
      <c r="D3251">
        <v>1</v>
      </c>
    </row>
    <row r="3252" spans="1:4">
      <c r="A3252">
        <v>94001064</v>
      </c>
      <c r="B3252" t="s">
        <v>11547</v>
      </c>
      <c r="C3252" t="s">
        <v>11548</v>
      </c>
      <c r="D3252">
        <v>1</v>
      </c>
    </row>
    <row r="3253" spans="1:4">
      <c r="A3253">
        <v>94001065</v>
      </c>
      <c r="B3253" t="s">
        <v>11549</v>
      </c>
      <c r="C3253" t="s">
        <v>6587</v>
      </c>
      <c r="D3253">
        <v>7</v>
      </c>
    </row>
    <row r="3254" spans="1:4">
      <c r="A3254">
        <v>94001066</v>
      </c>
      <c r="B3254" t="s">
        <v>11550</v>
      </c>
      <c r="C3254" t="s">
        <v>4227</v>
      </c>
      <c r="D3254">
        <v>5</v>
      </c>
    </row>
    <row r="3255" spans="1:4">
      <c r="A3255">
        <v>94001067</v>
      </c>
      <c r="B3255" t="s">
        <v>11551</v>
      </c>
      <c r="C3255" t="s">
        <v>11552</v>
      </c>
      <c r="D3255">
        <v>4</v>
      </c>
    </row>
    <row r="3256" spans="1:4">
      <c r="A3256">
        <v>94001068</v>
      </c>
      <c r="B3256" t="s">
        <v>11553</v>
      </c>
      <c r="C3256" t="s">
        <v>11554</v>
      </c>
      <c r="D3256">
        <v>61</v>
      </c>
    </row>
    <row r="3257" spans="1:4">
      <c r="A3257">
        <v>94001069</v>
      </c>
      <c r="B3257" t="s">
        <v>11555</v>
      </c>
      <c r="C3257" t="s">
        <v>11554</v>
      </c>
      <c r="D3257">
        <v>4</v>
      </c>
    </row>
    <row r="3258" spans="1:4">
      <c r="A3258">
        <v>94001070</v>
      </c>
      <c r="B3258" t="s">
        <v>11556</v>
      </c>
      <c r="C3258" t="s">
        <v>6587</v>
      </c>
      <c r="D3258">
        <v>36</v>
      </c>
    </row>
    <row r="3259" spans="1:4">
      <c r="A3259">
        <v>94001071</v>
      </c>
      <c r="B3259" t="s">
        <v>11557</v>
      </c>
      <c r="C3259" t="s">
        <v>11558</v>
      </c>
      <c r="D3259">
        <v>54</v>
      </c>
    </row>
    <row r="3260" spans="1:4">
      <c r="A3260">
        <v>94001073</v>
      </c>
      <c r="B3260" t="s">
        <v>11559</v>
      </c>
      <c r="C3260" t="s">
        <v>6587</v>
      </c>
      <c r="D3260">
        <v>6</v>
      </c>
    </row>
    <row r="3261" spans="1:4">
      <c r="A3261">
        <v>94001074</v>
      </c>
      <c r="B3261" t="s">
        <v>11560</v>
      </c>
      <c r="C3261" t="s">
        <v>6587</v>
      </c>
      <c r="D3261">
        <v>8</v>
      </c>
    </row>
    <row r="3262" spans="1:4">
      <c r="A3262">
        <v>94001076</v>
      </c>
      <c r="B3262" t="s">
        <v>11561</v>
      </c>
      <c r="C3262" t="s">
        <v>6587</v>
      </c>
      <c r="D3262">
        <v>11</v>
      </c>
    </row>
    <row r="3263" spans="1:4">
      <c r="A3263">
        <v>94001077</v>
      </c>
      <c r="B3263" t="s">
        <v>11562</v>
      </c>
      <c r="C3263" t="s">
        <v>6587</v>
      </c>
      <c r="D3263">
        <v>9</v>
      </c>
    </row>
    <row r="3264" spans="1:4">
      <c r="A3264">
        <v>94001078</v>
      </c>
      <c r="B3264" t="s">
        <v>11563</v>
      </c>
      <c r="C3264" t="s">
        <v>6587</v>
      </c>
      <c r="D3264">
        <v>20</v>
      </c>
    </row>
    <row r="3265" spans="1:4">
      <c r="A3265">
        <v>94001079</v>
      </c>
      <c r="B3265" t="s">
        <v>11564</v>
      </c>
      <c r="C3265" t="s">
        <v>6587</v>
      </c>
      <c r="D3265">
        <v>1</v>
      </c>
    </row>
    <row r="3266" spans="1:4">
      <c r="A3266">
        <v>94001080</v>
      </c>
      <c r="B3266" t="s">
        <v>11565</v>
      </c>
      <c r="C3266" t="s">
        <v>6587</v>
      </c>
      <c r="D3266">
        <v>50</v>
      </c>
    </row>
    <row r="3267" spans="1:4">
      <c r="A3267">
        <v>94001081</v>
      </c>
      <c r="B3267" t="s">
        <v>11566</v>
      </c>
      <c r="C3267" t="s">
        <v>6587</v>
      </c>
      <c r="D3267">
        <v>15</v>
      </c>
    </row>
    <row r="3268" spans="1:4">
      <c r="A3268">
        <v>94001082</v>
      </c>
      <c r="B3268" t="s">
        <v>11567</v>
      </c>
      <c r="C3268" t="s">
        <v>6587</v>
      </c>
      <c r="D3268">
        <v>2</v>
      </c>
    </row>
    <row r="3269" spans="1:4">
      <c r="A3269">
        <v>94001083</v>
      </c>
      <c r="B3269" t="s">
        <v>11568</v>
      </c>
      <c r="C3269" t="s">
        <v>6587</v>
      </c>
      <c r="D3269">
        <v>10</v>
      </c>
    </row>
    <row r="3270" spans="1:4">
      <c r="A3270">
        <v>94001084</v>
      </c>
      <c r="B3270" t="s">
        <v>11569</v>
      </c>
      <c r="C3270" t="s">
        <v>6587</v>
      </c>
      <c r="D3270">
        <v>15</v>
      </c>
    </row>
    <row r="3271" spans="1:4">
      <c r="A3271">
        <v>94001085</v>
      </c>
      <c r="B3271" t="s">
        <v>11570</v>
      </c>
      <c r="C3271" t="s">
        <v>11571</v>
      </c>
      <c r="D3271">
        <v>50</v>
      </c>
    </row>
    <row r="3272" spans="1:4">
      <c r="A3272">
        <v>94001086</v>
      </c>
      <c r="B3272" t="s">
        <v>11572</v>
      </c>
      <c r="C3272" t="s">
        <v>6587</v>
      </c>
      <c r="D3272">
        <v>30</v>
      </c>
    </row>
    <row r="3273" spans="1:4">
      <c r="A3273">
        <v>94001087</v>
      </c>
      <c r="B3273" t="s">
        <v>11573</v>
      </c>
      <c r="C3273" t="s">
        <v>6587</v>
      </c>
      <c r="D3273">
        <v>10</v>
      </c>
    </row>
    <row r="3274" spans="1:4">
      <c r="A3274">
        <v>94001088</v>
      </c>
      <c r="B3274" t="s">
        <v>11574</v>
      </c>
      <c r="C3274" t="s">
        <v>6587</v>
      </c>
      <c r="D3274">
        <v>0.5</v>
      </c>
    </row>
    <row r="3275" spans="1:4">
      <c r="A3275">
        <v>94001089</v>
      </c>
      <c r="B3275" t="s">
        <v>11575</v>
      </c>
      <c r="C3275" t="s">
        <v>6587</v>
      </c>
      <c r="D3275">
        <v>15</v>
      </c>
    </row>
    <row r="3276" spans="1:4">
      <c r="A3276">
        <v>94001090</v>
      </c>
      <c r="B3276" t="s">
        <v>11576</v>
      </c>
      <c r="C3276" t="s">
        <v>11577</v>
      </c>
      <c r="D3276">
        <v>9</v>
      </c>
    </row>
    <row r="3277" spans="1:4">
      <c r="A3277">
        <v>94001091</v>
      </c>
      <c r="B3277" t="s">
        <v>11578</v>
      </c>
      <c r="C3277" t="s">
        <v>5629</v>
      </c>
      <c r="D3277">
        <v>10</v>
      </c>
    </row>
    <row r="3278" spans="1:4">
      <c r="A3278">
        <v>94001092</v>
      </c>
      <c r="B3278" t="s">
        <v>11579</v>
      </c>
      <c r="C3278" t="s">
        <v>5629</v>
      </c>
      <c r="D3278">
        <v>5</v>
      </c>
    </row>
    <row r="3279" spans="1:4">
      <c r="A3279">
        <v>94001093</v>
      </c>
      <c r="B3279" t="s">
        <v>11580</v>
      </c>
      <c r="C3279" t="s">
        <v>11581</v>
      </c>
      <c r="D3279">
        <v>10</v>
      </c>
    </row>
    <row r="3280" spans="1:4">
      <c r="A3280">
        <v>94001094</v>
      </c>
      <c r="B3280" t="s">
        <v>11582</v>
      </c>
      <c r="C3280" t="s">
        <v>11583</v>
      </c>
      <c r="D3280">
        <v>10</v>
      </c>
    </row>
    <row r="3281" spans="1:4">
      <c r="A3281">
        <v>94001095</v>
      </c>
      <c r="B3281" t="s">
        <v>11584</v>
      </c>
      <c r="C3281" t="s">
        <v>11585</v>
      </c>
      <c r="D3281">
        <v>12</v>
      </c>
    </row>
    <row r="3282" spans="1:4">
      <c r="A3282">
        <v>94001096</v>
      </c>
      <c r="B3282" t="s">
        <v>11586</v>
      </c>
      <c r="C3282" t="s">
        <v>11585</v>
      </c>
      <c r="D3282">
        <v>10</v>
      </c>
    </row>
    <row r="3283" spans="1:4">
      <c r="A3283">
        <v>94001097</v>
      </c>
      <c r="B3283" t="s">
        <v>11587</v>
      </c>
      <c r="C3283" t="s">
        <v>6587</v>
      </c>
      <c r="D3283">
        <v>12</v>
      </c>
    </row>
    <row r="3284" spans="1:4">
      <c r="A3284">
        <v>94001098</v>
      </c>
      <c r="B3284" t="s">
        <v>11588</v>
      </c>
      <c r="C3284" t="s">
        <v>11589</v>
      </c>
      <c r="D3284">
        <v>20</v>
      </c>
    </row>
    <row r="3285" spans="1:4">
      <c r="A3285">
        <v>94001099</v>
      </c>
      <c r="B3285" t="s">
        <v>11590</v>
      </c>
      <c r="C3285" t="s">
        <v>6587</v>
      </c>
      <c r="D3285">
        <v>0</v>
      </c>
    </row>
    <row r="3286" spans="1:4">
      <c r="A3286">
        <v>94001100</v>
      </c>
      <c r="B3286" t="s">
        <v>11591</v>
      </c>
      <c r="C3286" t="s">
        <v>6587</v>
      </c>
      <c r="D3286">
        <v>7</v>
      </c>
    </row>
    <row r="3287" spans="1:4">
      <c r="A3287">
        <v>94001101</v>
      </c>
      <c r="B3287" t="s">
        <v>11592</v>
      </c>
      <c r="C3287" t="s">
        <v>6587</v>
      </c>
      <c r="D3287">
        <v>10</v>
      </c>
    </row>
    <row r="3288" spans="1:4">
      <c r="A3288">
        <v>94001102</v>
      </c>
      <c r="B3288" t="s">
        <v>11593</v>
      </c>
      <c r="C3288" t="s">
        <v>6587</v>
      </c>
      <c r="D3288">
        <v>14</v>
      </c>
    </row>
    <row r="3289" spans="1:4">
      <c r="A3289">
        <v>94001103</v>
      </c>
      <c r="B3289" t="s">
        <v>11594</v>
      </c>
      <c r="C3289" t="s">
        <v>6587</v>
      </c>
      <c r="D3289">
        <v>0</v>
      </c>
    </row>
    <row r="3290" spans="1:4">
      <c r="A3290">
        <v>94001104</v>
      </c>
      <c r="B3290" t="s">
        <v>11595</v>
      </c>
      <c r="C3290" t="s">
        <v>6587</v>
      </c>
      <c r="D3290">
        <v>0</v>
      </c>
    </row>
    <row r="3291" spans="1:4">
      <c r="A3291">
        <v>94001105</v>
      </c>
      <c r="B3291" t="s">
        <v>11596</v>
      </c>
      <c r="C3291" t="s">
        <v>6587</v>
      </c>
      <c r="D3291">
        <v>7</v>
      </c>
    </row>
    <row r="3292" spans="1:4">
      <c r="A3292">
        <v>94001106</v>
      </c>
      <c r="B3292" t="s">
        <v>11597</v>
      </c>
      <c r="C3292" t="s">
        <v>6587</v>
      </c>
      <c r="D3292">
        <v>13</v>
      </c>
    </row>
    <row r="3293" spans="1:4">
      <c r="A3293">
        <v>94001107</v>
      </c>
      <c r="B3293" t="s">
        <v>11598</v>
      </c>
      <c r="C3293" t="s">
        <v>6587</v>
      </c>
      <c r="D3293">
        <v>10</v>
      </c>
    </row>
    <row r="3294" spans="1:4">
      <c r="A3294">
        <v>94001108</v>
      </c>
      <c r="B3294" t="s">
        <v>11599</v>
      </c>
      <c r="C3294" t="s">
        <v>6587</v>
      </c>
      <c r="D3294">
        <v>11</v>
      </c>
    </row>
    <row r="3295" spans="1:4">
      <c r="A3295">
        <v>94001109</v>
      </c>
      <c r="B3295" t="s">
        <v>11600</v>
      </c>
      <c r="C3295" t="s">
        <v>6587</v>
      </c>
      <c r="D3295">
        <v>3</v>
      </c>
    </row>
    <row r="3296" spans="1:4">
      <c r="A3296">
        <v>94001110</v>
      </c>
      <c r="B3296" t="s">
        <v>11601</v>
      </c>
      <c r="C3296" t="s">
        <v>6587</v>
      </c>
      <c r="D3296">
        <v>4</v>
      </c>
    </row>
    <row r="3297" spans="1:4">
      <c r="A3297">
        <v>94001111</v>
      </c>
      <c r="B3297" t="s">
        <v>11602</v>
      </c>
      <c r="C3297" t="s">
        <v>6587</v>
      </c>
      <c r="D3297">
        <v>4</v>
      </c>
    </row>
    <row r="3298" spans="1:4">
      <c r="A3298">
        <v>94001112</v>
      </c>
      <c r="B3298" t="s">
        <v>11603</v>
      </c>
      <c r="C3298" t="s">
        <v>6587</v>
      </c>
      <c r="D3298">
        <v>3</v>
      </c>
    </row>
    <row r="3299" spans="1:4">
      <c r="A3299">
        <v>94001113</v>
      </c>
      <c r="B3299" t="s">
        <v>11604</v>
      </c>
      <c r="C3299" t="s">
        <v>6587</v>
      </c>
      <c r="D3299">
        <v>9</v>
      </c>
    </row>
    <row r="3300" spans="1:4">
      <c r="A3300">
        <v>94001116</v>
      </c>
      <c r="B3300" t="s">
        <v>11605</v>
      </c>
      <c r="C3300" t="s">
        <v>6587</v>
      </c>
      <c r="D3300">
        <v>5</v>
      </c>
    </row>
    <row r="3301" spans="1:4">
      <c r="A3301">
        <v>94001117</v>
      </c>
      <c r="B3301" t="s">
        <v>11606</v>
      </c>
      <c r="C3301" t="s">
        <v>6587</v>
      </c>
      <c r="D3301">
        <v>0</v>
      </c>
    </row>
    <row r="3302" spans="1:4">
      <c r="A3302">
        <v>94001119</v>
      </c>
      <c r="B3302" t="s">
        <v>11607</v>
      </c>
      <c r="C3302" t="s">
        <v>6587</v>
      </c>
      <c r="D3302">
        <v>1</v>
      </c>
    </row>
    <row r="3303" spans="1:4">
      <c r="A3303">
        <v>94001120</v>
      </c>
      <c r="B3303" t="s">
        <v>11608</v>
      </c>
      <c r="C3303" t="s">
        <v>11609</v>
      </c>
      <c r="D3303">
        <v>1</v>
      </c>
    </row>
    <row r="3304" spans="1:4">
      <c r="A3304">
        <v>94001121</v>
      </c>
      <c r="B3304" t="s">
        <v>11608</v>
      </c>
      <c r="C3304" t="s">
        <v>11610</v>
      </c>
      <c r="D3304">
        <v>8</v>
      </c>
    </row>
    <row r="3305" spans="1:4">
      <c r="A3305">
        <v>94001123</v>
      </c>
      <c r="B3305" t="s">
        <v>11611</v>
      </c>
      <c r="C3305" t="s">
        <v>6587</v>
      </c>
      <c r="D3305">
        <v>3</v>
      </c>
    </row>
    <row r="3306" spans="1:4">
      <c r="A3306">
        <v>94001124</v>
      </c>
      <c r="B3306" t="s">
        <v>11612</v>
      </c>
      <c r="C3306" t="s">
        <v>6587</v>
      </c>
      <c r="D3306">
        <v>4</v>
      </c>
    </row>
    <row r="3307" spans="1:4">
      <c r="A3307">
        <v>94001125</v>
      </c>
      <c r="B3307" t="s">
        <v>11613</v>
      </c>
      <c r="C3307" t="s">
        <v>6587</v>
      </c>
      <c r="D3307">
        <v>4</v>
      </c>
    </row>
    <row r="3308" spans="1:4">
      <c r="A3308">
        <v>94001126</v>
      </c>
      <c r="B3308" t="s">
        <v>11614</v>
      </c>
      <c r="C3308" t="s">
        <v>11615</v>
      </c>
      <c r="D3308">
        <v>10</v>
      </c>
    </row>
    <row r="3309" spans="1:4">
      <c r="A3309">
        <v>94001127</v>
      </c>
      <c r="B3309" t="s">
        <v>11614</v>
      </c>
      <c r="C3309" t="s">
        <v>11616</v>
      </c>
      <c r="D3309">
        <v>11</v>
      </c>
    </row>
    <row r="3310" spans="1:4">
      <c r="A3310">
        <v>94001128</v>
      </c>
      <c r="B3310" t="s">
        <v>11614</v>
      </c>
      <c r="C3310" t="s">
        <v>11617</v>
      </c>
      <c r="D3310">
        <v>10</v>
      </c>
    </row>
    <row r="3311" spans="1:4">
      <c r="A3311">
        <v>94001148</v>
      </c>
      <c r="B3311" t="s">
        <v>11618</v>
      </c>
      <c r="C3311" t="s">
        <v>11619</v>
      </c>
      <c r="D3311">
        <v>0</v>
      </c>
    </row>
    <row r="3312" spans="1:4">
      <c r="A3312">
        <v>94001153</v>
      </c>
      <c r="B3312" t="s">
        <v>11620</v>
      </c>
      <c r="C3312" t="s">
        <v>6587</v>
      </c>
      <c r="D3312">
        <v>5</v>
      </c>
    </row>
    <row r="3313" spans="1:4">
      <c r="A3313">
        <v>94001154</v>
      </c>
      <c r="B3313" t="s">
        <v>11621</v>
      </c>
      <c r="C3313" t="s">
        <v>11622</v>
      </c>
      <c r="D3313">
        <v>3</v>
      </c>
    </row>
    <row r="3314" spans="1:4">
      <c r="A3314">
        <v>94001155</v>
      </c>
      <c r="B3314" t="s">
        <v>11623</v>
      </c>
      <c r="C3314" t="s">
        <v>11624</v>
      </c>
      <c r="D3314">
        <v>1</v>
      </c>
    </row>
    <row r="3315" spans="1:4">
      <c r="A3315">
        <v>94001156</v>
      </c>
      <c r="B3315" t="s">
        <v>11625</v>
      </c>
      <c r="C3315" t="s">
        <v>11626</v>
      </c>
      <c r="D3315">
        <v>3</v>
      </c>
    </row>
    <row r="3316" spans="1:4">
      <c r="A3316">
        <v>94001158</v>
      </c>
      <c r="B3316" t="s">
        <v>11627</v>
      </c>
      <c r="C3316" t="s">
        <v>6587</v>
      </c>
      <c r="D3316">
        <v>2</v>
      </c>
    </row>
    <row r="3317" spans="1:4">
      <c r="A3317">
        <v>94001160</v>
      </c>
      <c r="B3317" t="s">
        <v>11628</v>
      </c>
      <c r="C3317" t="s">
        <v>11629</v>
      </c>
      <c r="D3317">
        <v>6</v>
      </c>
    </row>
    <row r="3318" spans="1:4">
      <c r="A3318">
        <v>94001164</v>
      </c>
      <c r="B3318" t="s">
        <v>11630</v>
      </c>
      <c r="C3318" t="s">
        <v>11631</v>
      </c>
      <c r="D3318">
        <v>0</v>
      </c>
    </row>
    <row r="3319" spans="1:4">
      <c r="A3319">
        <v>94001166</v>
      </c>
      <c r="B3319" t="s">
        <v>11632</v>
      </c>
      <c r="C3319" t="s">
        <v>11633</v>
      </c>
      <c r="D3319">
        <v>3</v>
      </c>
    </row>
    <row r="3320" spans="1:4">
      <c r="A3320">
        <v>94001167</v>
      </c>
      <c r="B3320" t="s">
        <v>11634</v>
      </c>
      <c r="C3320" t="s">
        <v>11635</v>
      </c>
      <c r="D3320">
        <v>2</v>
      </c>
    </row>
    <row r="3321" spans="1:4">
      <c r="A3321">
        <v>94001168</v>
      </c>
      <c r="B3321" t="s">
        <v>11636</v>
      </c>
      <c r="C3321" t="s">
        <v>11637</v>
      </c>
      <c r="D3321">
        <v>25</v>
      </c>
    </row>
    <row r="3322" spans="1:4">
      <c r="A3322">
        <v>94001169</v>
      </c>
      <c r="B3322" t="s">
        <v>11638</v>
      </c>
      <c r="C3322" t="s">
        <v>11639</v>
      </c>
      <c r="D3322">
        <v>0</v>
      </c>
    </row>
    <row r="3323" spans="1:4">
      <c r="A3323">
        <v>94001170</v>
      </c>
      <c r="B3323" t="s">
        <v>11640</v>
      </c>
      <c r="C3323" t="s">
        <v>6587</v>
      </c>
      <c r="D3323">
        <v>11</v>
      </c>
    </row>
    <row r="3324" spans="1:4">
      <c r="A3324">
        <v>94001171</v>
      </c>
      <c r="B3324" t="s">
        <v>11641</v>
      </c>
      <c r="C3324" t="s">
        <v>11642</v>
      </c>
      <c r="D3324">
        <v>8</v>
      </c>
    </row>
    <row r="3325" spans="1:4">
      <c r="A3325">
        <v>94001172</v>
      </c>
      <c r="B3325" t="s">
        <v>11643</v>
      </c>
      <c r="C3325" t="s">
        <v>6587</v>
      </c>
      <c r="D3325">
        <v>48</v>
      </c>
    </row>
    <row r="3326" spans="1:4">
      <c r="A3326">
        <v>94001173</v>
      </c>
      <c r="B3326" t="s">
        <v>11644</v>
      </c>
      <c r="C3326" t="s">
        <v>6587</v>
      </c>
      <c r="D3326">
        <v>15</v>
      </c>
    </row>
    <row r="3327" spans="1:4">
      <c r="A3327">
        <v>94001174</v>
      </c>
      <c r="B3327" t="s">
        <v>11645</v>
      </c>
      <c r="C3327" t="s">
        <v>11646</v>
      </c>
      <c r="D3327">
        <v>3</v>
      </c>
    </row>
    <row r="3328" spans="1:4">
      <c r="A3328">
        <v>94001177</v>
      </c>
      <c r="B3328" t="s">
        <v>11647</v>
      </c>
      <c r="C3328" t="s">
        <v>6587</v>
      </c>
      <c r="D3328">
        <v>3</v>
      </c>
    </row>
    <row r="3329" spans="1:4">
      <c r="A3329">
        <v>94001179</v>
      </c>
      <c r="B3329" t="s">
        <v>11648</v>
      </c>
      <c r="C3329" t="s">
        <v>6587</v>
      </c>
      <c r="D3329">
        <v>1</v>
      </c>
    </row>
    <row r="3330" spans="1:4">
      <c r="A3330">
        <v>94001180</v>
      </c>
      <c r="B3330" t="s">
        <v>11649</v>
      </c>
      <c r="C3330" t="s">
        <v>6587</v>
      </c>
      <c r="D3330">
        <v>6</v>
      </c>
    </row>
    <row r="3331" spans="1:4">
      <c r="A3331">
        <v>94001181</v>
      </c>
      <c r="B3331" t="s">
        <v>11650</v>
      </c>
      <c r="C3331" t="s">
        <v>6587</v>
      </c>
      <c r="D3331">
        <v>8</v>
      </c>
    </row>
    <row r="3332" spans="1:4">
      <c r="A3332">
        <v>94001184</v>
      </c>
      <c r="B3332" t="s">
        <v>11651</v>
      </c>
      <c r="C3332" t="s">
        <v>11652</v>
      </c>
      <c r="D3332">
        <v>60</v>
      </c>
    </row>
    <row r="3333" spans="1:4">
      <c r="A3333">
        <v>94001186</v>
      </c>
      <c r="B3333" t="s">
        <v>11653</v>
      </c>
      <c r="C3333" t="s">
        <v>6587</v>
      </c>
      <c r="D3333">
        <v>0</v>
      </c>
    </row>
    <row r="3334" spans="1:4">
      <c r="A3334">
        <v>94001190</v>
      </c>
      <c r="B3334" t="s">
        <v>11654</v>
      </c>
      <c r="C3334" t="s">
        <v>11655</v>
      </c>
      <c r="D3334">
        <v>5</v>
      </c>
    </row>
    <row r="3335" spans="1:4">
      <c r="A3335">
        <v>94001191</v>
      </c>
      <c r="B3335" t="s">
        <v>11656</v>
      </c>
      <c r="C3335" t="s">
        <v>11631</v>
      </c>
      <c r="D3335">
        <v>6</v>
      </c>
    </row>
    <row r="3336" spans="1:4">
      <c r="A3336">
        <v>94001192</v>
      </c>
      <c r="B3336" t="s">
        <v>11657</v>
      </c>
      <c r="C3336" t="s">
        <v>11631</v>
      </c>
      <c r="D3336">
        <v>3</v>
      </c>
    </row>
    <row r="3337" spans="1:4">
      <c r="A3337">
        <v>94001193</v>
      </c>
      <c r="B3337" t="s">
        <v>11658</v>
      </c>
      <c r="C3337" t="s">
        <v>6587</v>
      </c>
      <c r="D3337">
        <v>3</v>
      </c>
    </row>
    <row r="3338" spans="1:4">
      <c r="A3338">
        <v>94001194</v>
      </c>
      <c r="B3338" t="s">
        <v>11659</v>
      </c>
      <c r="C3338" t="s">
        <v>11660</v>
      </c>
      <c r="D3338">
        <v>1</v>
      </c>
    </row>
    <row r="3339" spans="1:4">
      <c r="A3339">
        <v>94001198</v>
      </c>
      <c r="B3339" t="s">
        <v>11661</v>
      </c>
      <c r="C3339" t="s">
        <v>11662</v>
      </c>
      <c r="D3339">
        <v>3</v>
      </c>
    </row>
    <row r="3340" spans="1:4">
      <c r="A3340">
        <v>94001199</v>
      </c>
      <c r="B3340" t="s">
        <v>11663</v>
      </c>
      <c r="C3340" t="s">
        <v>6587</v>
      </c>
      <c r="D3340">
        <v>3</v>
      </c>
    </row>
    <row r="3341" spans="1:4">
      <c r="A3341">
        <v>94001200</v>
      </c>
      <c r="B3341" t="s">
        <v>11664</v>
      </c>
      <c r="C3341" t="s">
        <v>11665</v>
      </c>
      <c r="D3341">
        <v>2</v>
      </c>
    </row>
    <row r="3342" spans="1:4">
      <c r="A3342">
        <v>94001201</v>
      </c>
      <c r="B3342" t="s">
        <v>11666</v>
      </c>
      <c r="C3342" t="s">
        <v>11667</v>
      </c>
      <c r="D3342">
        <v>5</v>
      </c>
    </row>
    <row r="3343" spans="1:4">
      <c r="A3343">
        <v>94001202</v>
      </c>
      <c r="B3343" t="s">
        <v>11666</v>
      </c>
      <c r="C3343" t="s">
        <v>11668</v>
      </c>
      <c r="D3343">
        <v>1</v>
      </c>
    </row>
    <row r="3344" spans="1:4">
      <c r="A3344">
        <v>94001203</v>
      </c>
      <c r="B3344" t="s">
        <v>11666</v>
      </c>
      <c r="C3344" t="s">
        <v>11669</v>
      </c>
      <c r="D3344">
        <v>2</v>
      </c>
    </row>
    <row r="3345" spans="1:4">
      <c r="A3345">
        <v>94001204</v>
      </c>
      <c r="B3345" t="s">
        <v>11666</v>
      </c>
      <c r="C3345" t="s">
        <v>11670</v>
      </c>
      <c r="D3345">
        <v>0</v>
      </c>
    </row>
    <row r="3346" spans="1:4">
      <c r="A3346">
        <v>94001205</v>
      </c>
      <c r="B3346" t="s">
        <v>11666</v>
      </c>
      <c r="C3346" t="s">
        <v>11671</v>
      </c>
      <c r="D3346">
        <v>3</v>
      </c>
    </row>
    <row r="3347" spans="1:4">
      <c r="A3347">
        <v>94001206</v>
      </c>
      <c r="B3347" t="s">
        <v>11666</v>
      </c>
      <c r="C3347" t="s">
        <v>11672</v>
      </c>
      <c r="D3347">
        <v>2</v>
      </c>
    </row>
    <row r="3348" spans="1:4">
      <c r="A3348">
        <v>94001209</v>
      </c>
      <c r="B3348" t="s">
        <v>11666</v>
      </c>
      <c r="C3348" t="s">
        <v>11673</v>
      </c>
      <c r="D3348">
        <v>4</v>
      </c>
    </row>
    <row r="3349" spans="1:4">
      <c r="A3349">
        <v>94001211</v>
      </c>
      <c r="B3349" t="s">
        <v>11666</v>
      </c>
      <c r="C3349" t="s">
        <v>11674</v>
      </c>
      <c r="D3349">
        <v>0</v>
      </c>
    </row>
    <row r="3350" spans="1:4">
      <c r="A3350">
        <v>94001212</v>
      </c>
      <c r="B3350" t="s">
        <v>11666</v>
      </c>
      <c r="C3350" t="s">
        <v>11675</v>
      </c>
      <c r="D3350">
        <v>4</v>
      </c>
    </row>
    <row r="3351" spans="1:4">
      <c r="A3351">
        <v>94001215</v>
      </c>
      <c r="B3351" t="s">
        <v>11676</v>
      </c>
      <c r="C3351" t="s">
        <v>11677</v>
      </c>
      <c r="D3351">
        <v>1</v>
      </c>
    </row>
    <row r="3352" spans="1:4">
      <c r="A3352">
        <v>94001218</v>
      </c>
      <c r="B3352" t="s">
        <v>11678</v>
      </c>
      <c r="C3352" t="s">
        <v>11679</v>
      </c>
      <c r="D3352">
        <v>4</v>
      </c>
    </row>
    <row r="3353" spans="1:4">
      <c r="A3353">
        <v>94001219</v>
      </c>
      <c r="B3353" t="s">
        <v>11680</v>
      </c>
      <c r="C3353" t="s">
        <v>11681</v>
      </c>
      <c r="D3353">
        <v>4</v>
      </c>
    </row>
    <row r="3354" spans="1:4">
      <c r="A3354">
        <v>94001223</v>
      </c>
      <c r="B3354" t="s">
        <v>11682</v>
      </c>
      <c r="C3354" t="s">
        <v>11683</v>
      </c>
      <c r="D3354">
        <v>300</v>
      </c>
    </row>
    <row r="3355" spans="1:4">
      <c r="A3355">
        <v>94001224</v>
      </c>
      <c r="B3355" t="s">
        <v>11682</v>
      </c>
      <c r="C3355" t="s">
        <v>11684</v>
      </c>
      <c r="D3355">
        <v>100</v>
      </c>
    </row>
    <row r="3356" spans="1:4">
      <c r="A3356">
        <v>94001225</v>
      </c>
      <c r="B3356" t="s">
        <v>11685</v>
      </c>
      <c r="C3356" t="s">
        <v>6587</v>
      </c>
      <c r="D3356">
        <v>4</v>
      </c>
    </row>
    <row r="3357" spans="1:4">
      <c r="A3357">
        <v>94001226</v>
      </c>
      <c r="B3357" t="s">
        <v>11686</v>
      </c>
      <c r="C3357" t="s">
        <v>6587</v>
      </c>
      <c r="D3357">
        <v>0</v>
      </c>
    </row>
    <row r="3358" spans="1:4">
      <c r="A3358">
        <v>94001227</v>
      </c>
      <c r="B3358" t="s">
        <v>11687</v>
      </c>
      <c r="C3358" t="s">
        <v>11688</v>
      </c>
      <c r="D3358">
        <v>4</v>
      </c>
    </row>
    <row r="3359" spans="1:4">
      <c r="A3359">
        <v>94001230</v>
      </c>
      <c r="B3359" t="s">
        <v>11689</v>
      </c>
      <c r="C3359" t="s">
        <v>11690</v>
      </c>
      <c r="D3359">
        <v>4</v>
      </c>
    </row>
    <row r="3360" spans="1:4">
      <c r="A3360">
        <v>94001234</v>
      </c>
      <c r="B3360" t="s">
        <v>11691</v>
      </c>
      <c r="C3360" t="s">
        <v>6587</v>
      </c>
      <c r="D3360">
        <v>7</v>
      </c>
    </row>
    <row r="3361" spans="1:4">
      <c r="A3361">
        <v>94001235</v>
      </c>
      <c r="B3361" t="s">
        <v>11692</v>
      </c>
      <c r="C3361" t="s">
        <v>11693</v>
      </c>
      <c r="D3361">
        <v>7</v>
      </c>
    </row>
    <row r="3362" spans="1:4">
      <c r="A3362">
        <v>94001236</v>
      </c>
      <c r="B3362" t="s">
        <v>11694</v>
      </c>
      <c r="C3362" t="s">
        <v>11695</v>
      </c>
      <c r="D3362">
        <v>3</v>
      </c>
    </row>
    <row r="3363" spans="1:4">
      <c r="A3363">
        <v>94001238</v>
      </c>
      <c r="B3363" t="s">
        <v>11696</v>
      </c>
      <c r="C3363" t="s">
        <v>6587</v>
      </c>
      <c r="D3363">
        <v>3</v>
      </c>
    </row>
    <row r="3364" spans="1:4">
      <c r="A3364">
        <v>94001239</v>
      </c>
      <c r="B3364" t="s">
        <v>11697</v>
      </c>
      <c r="C3364" t="s">
        <v>6587</v>
      </c>
      <c r="D3364">
        <v>3</v>
      </c>
    </row>
    <row r="3365" spans="1:4">
      <c r="A3365">
        <v>94001240</v>
      </c>
      <c r="B3365" t="s">
        <v>11698</v>
      </c>
      <c r="C3365" t="s">
        <v>6587</v>
      </c>
      <c r="D3365">
        <v>3</v>
      </c>
    </row>
    <row r="3366" spans="1:4">
      <c r="A3366">
        <v>94001241</v>
      </c>
      <c r="B3366" t="s">
        <v>11699</v>
      </c>
      <c r="C3366" t="s">
        <v>11700</v>
      </c>
      <c r="D3366">
        <v>3</v>
      </c>
    </row>
    <row r="3367" spans="1:4">
      <c r="A3367">
        <v>94001243</v>
      </c>
      <c r="B3367" t="s">
        <v>11701</v>
      </c>
      <c r="C3367" t="s">
        <v>6587</v>
      </c>
      <c r="D3367">
        <v>0</v>
      </c>
    </row>
    <row r="3368" spans="1:4">
      <c r="A3368">
        <v>94001244</v>
      </c>
      <c r="B3368" t="s">
        <v>11702</v>
      </c>
      <c r="C3368" t="s">
        <v>6587</v>
      </c>
      <c r="D3368">
        <v>0</v>
      </c>
    </row>
    <row r="3369" spans="1:4">
      <c r="A3369">
        <v>94001245</v>
      </c>
      <c r="B3369" t="s">
        <v>11682</v>
      </c>
      <c r="C3369" t="s">
        <v>11703</v>
      </c>
      <c r="D3369">
        <v>4</v>
      </c>
    </row>
    <row r="3370" spans="1:4">
      <c r="A3370">
        <v>94001247</v>
      </c>
      <c r="B3370" t="s">
        <v>11704</v>
      </c>
      <c r="C3370" t="s">
        <v>6587</v>
      </c>
      <c r="D3370">
        <v>7</v>
      </c>
    </row>
    <row r="3371" spans="1:4">
      <c r="A3371">
        <v>94001249</v>
      </c>
      <c r="B3371" t="s">
        <v>11705</v>
      </c>
      <c r="C3371" t="s">
        <v>11706</v>
      </c>
      <c r="D3371">
        <v>2</v>
      </c>
    </row>
    <row r="3372" spans="1:4">
      <c r="A3372">
        <v>94001252</v>
      </c>
      <c r="B3372" t="s">
        <v>11707</v>
      </c>
      <c r="C3372" t="s">
        <v>11708</v>
      </c>
      <c r="D3372">
        <v>33</v>
      </c>
    </row>
    <row r="3373" spans="1:4">
      <c r="A3373">
        <v>94001253</v>
      </c>
      <c r="B3373" t="s">
        <v>11709</v>
      </c>
      <c r="C3373" t="s">
        <v>6587</v>
      </c>
      <c r="D3373">
        <v>5</v>
      </c>
    </row>
    <row r="3374" spans="1:4">
      <c r="A3374">
        <v>94001254</v>
      </c>
      <c r="B3374" t="s">
        <v>11710</v>
      </c>
      <c r="C3374" t="s">
        <v>11711</v>
      </c>
      <c r="D3374">
        <v>53</v>
      </c>
    </row>
    <row r="3375" spans="1:4">
      <c r="A3375">
        <v>94001270</v>
      </c>
      <c r="B3375" t="s">
        <v>11712</v>
      </c>
      <c r="C3375" t="s">
        <v>6587</v>
      </c>
      <c r="D3375">
        <v>2</v>
      </c>
    </row>
    <row r="3376" spans="1:4">
      <c r="A3376">
        <v>94001273</v>
      </c>
      <c r="B3376" t="s">
        <v>11713</v>
      </c>
      <c r="C3376" t="s">
        <v>11714</v>
      </c>
      <c r="D3376">
        <v>0</v>
      </c>
    </row>
    <row r="3377" spans="1:4">
      <c r="A3377">
        <v>94001275</v>
      </c>
      <c r="B3377" t="s">
        <v>11715</v>
      </c>
      <c r="C3377" t="s">
        <v>11024</v>
      </c>
      <c r="D3377">
        <v>0</v>
      </c>
    </row>
    <row r="3378" spans="1:4">
      <c r="A3378">
        <v>94001277</v>
      </c>
      <c r="B3378" t="s">
        <v>11716</v>
      </c>
      <c r="C3378" t="s">
        <v>11717</v>
      </c>
      <c r="D3378">
        <v>0</v>
      </c>
    </row>
    <row r="3379" spans="1:4">
      <c r="A3379">
        <v>94001278</v>
      </c>
      <c r="B3379" t="s">
        <v>11718</v>
      </c>
      <c r="C3379" t="s">
        <v>11717</v>
      </c>
      <c r="D3379">
        <v>0</v>
      </c>
    </row>
    <row r="3380" spans="1:4">
      <c r="A3380">
        <v>94001279</v>
      </c>
      <c r="B3380" t="s">
        <v>11719</v>
      </c>
      <c r="C3380" t="s">
        <v>11720</v>
      </c>
      <c r="D3380">
        <v>0</v>
      </c>
    </row>
    <row r="3381" spans="1:4">
      <c r="A3381">
        <v>94001280</v>
      </c>
      <c r="B3381" t="s">
        <v>11721</v>
      </c>
      <c r="C3381" t="s">
        <v>11722</v>
      </c>
      <c r="D3381">
        <v>5</v>
      </c>
    </row>
    <row r="3382" spans="1:4">
      <c r="A3382">
        <v>94001281</v>
      </c>
      <c r="B3382" t="s">
        <v>11723</v>
      </c>
      <c r="C3382" t="s">
        <v>11724</v>
      </c>
      <c r="D3382">
        <v>0</v>
      </c>
    </row>
    <row r="3383" spans="1:4">
      <c r="A3383">
        <v>94001282</v>
      </c>
      <c r="B3383" t="s">
        <v>11725</v>
      </c>
      <c r="C3383" t="s">
        <v>6587</v>
      </c>
      <c r="D3383">
        <v>83</v>
      </c>
    </row>
    <row r="3384" spans="1:4">
      <c r="A3384">
        <v>94001283</v>
      </c>
      <c r="B3384" t="s">
        <v>11726</v>
      </c>
      <c r="C3384" t="s">
        <v>11727</v>
      </c>
      <c r="D3384">
        <v>1</v>
      </c>
    </row>
    <row r="3385" spans="1:4">
      <c r="A3385">
        <v>94001284</v>
      </c>
      <c r="B3385" t="s">
        <v>11726</v>
      </c>
      <c r="C3385" t="s">
        <v>11727</v>
      </c>
      <c r="D3385">
        <v>0</v>
      </c>
    </row>
    <row r="3386" spans="1:4">
      <c r="A3386">
        <v>94001287</v>
      </c>
      <c r="B3386" t="s">
        <v>11728</v>
      </c>
      <c r="C3386" t="s">
        <v>11729</v>
      </c>
      <c r="D3386">
        <v>0</v>
      </c>
    </row>
    <row r="3387" spans="1:4">
      <c r="A3387">
        <v>94001289</v>
      </c>
      <c r="B3387" t="s">
        <v>11726</v>
      </c>
      <c r="C3387" t="s">
        <v>11727</v>
      </c>
      <c r="D3387">
        <v>1</v>
      </c>
    </row>
    <row r="3388" spans="1:4">
      <c r="A3388">
        <v>94001290</v>
      </c>
      <c r="B3388" t="s">
        <v>11730</v>
      </c>
      <c r="C3388" t="s">
        <v>11711</v>
      </c>
      <c r="D3388">
        <v>41</v>
      </c>
    </row>
    <row r="3389" spans="1:4">
      <c r="A3389">
        <v>94001292</v>
      </c>
      <c r="B3389" t="s">
        <v>11731</v>
      </c>
      <c r="C3389" t="s">
        <v>11732</v>
      </c>
      <c r="D3389">
        <v>10</v>
      </c>
    </row>
    <row r="3390" spans="1:4">
      <c r="A3390">
        <v>94001293</v>
      </c>
      <c r="B3390" t="s">
        <v>11733</v>
      </c>
      <c r="C3390" t="s">
        <v>11734</v>
      </c>
      <c r="D3390">
        <v>10</v>
      </c>
    </row>
    <row r="3391" spans="1:4">
      <c r="A3391">
        <v>94001294</v>
      </c>
      <c r="B3391" t="s">
        <v>11735</v>
      </c>
      <c r="C3391" t="s">
        <v>11736</v>
      </c>
      <c r="D3391">
        <v>10</v>
      </c>
    </row>
    <row r="3392" spans="1:4">
      <c r="A3392">
        <v>94001295</v>
      </c>
      <c r="B3392" t="s">
        <v>11737</v>
      </c>
      <c r="C3392" t="s">
        <v>11738</v>
      </c>
      <c r="D3392">
        <v>7</v>
      </c>
    </row>
    <row r="3393" spans="1:4">
      <c r="A3393">
        <v>94001296</v>
      </c>
      <c r="B3393" t="s">
        <v>11737</v>
      </c>
      <c r="C3393" t="s">
        <v>11739</v>
      </c>
      <c r="D3393">
        <v>3</v>
      </c>
    </row>
    <row r="3394" spans="1:4">
      <c r="A3394">
        <v>94001297</v>
      </c>
      <c r="B3394" t="s">
        <v>11740</v>
      </c>
      <c r="C3394" t="s">
        <v>11741</v>
      </c>
      <c r="D3394">
        <v>1</v>
      </c>
    </row>
    <row r="3395" spans="1:4">
      <c r="A3395">
        <v>94001297</v>
      </c>
      <c r="B3395" t="s">
        <v>11740</v>
      </c>
      <c r="C3395" t="s">
        <v>11741</v>
      </c>
      <c r="D3395">
        <v>0</v>
      </c>
    </row>
    <row r="3396" spans="1:4">
      <c r="A3396">
        <v>94001298</v>
      </c>
      <c r="B3396" t="s">
        <v>11742</v>
      </c>
      <c r="C3396" t="s">
        <v>11743</v>
      </c>
      <c r="D3396">
        <v>5</v>
      </c>
    </row>
    <row r="3397" spans="1:4">
      <c r="A3397">
        <v>94001299</v>
      </c>
      <c r="B3397" t="s">
        <v>11744</v>
      </c>
      <c r="C3397" t="s">
        <v>11745</v>
      </c>
      <c r="D3397">
        <v>0</v>
      </c>
    </row>
    <row r="3398" spans="1:4">
      <c r="A3398">
        <v>94001300</v>
      </c>
      <c r="B3398" t="s">
        <v>11746</v>
      </c>
      <c r="C3398" t="s">
        <v>6587</v>
      </c>
      <c r="D3398">
        <v>1</v>
      </c>
    </row>
    <row r="3399" spans="1:4">
      <c r="A3399">
        <v>94001301</v>
      </c>
      <c r="B3399" t="s">
        <v>11747</v>
      </c>
      <c r="C3399" t="s">
        <v>11748</v>
      </c>
      <c r="D3399">
        <v>3</v>
      </c>
    </row>
    <row r="3400" spans="1:4">
      <c r="A3400">
        <v>94001302</v>
      </c>
      <c r="B3400" t="s">
        <v>11749</v>
      </c>
      <c r="C3400" t="s">
        <v>6587</v>
      </c>
      <c r="D3400">
        <v>2</v>
      </c>
    </row>
    <row r="3401" spans="1:4">
      <c r="A3401">
        <v>94001303</v>
      </c>
      <c r="B3401" t="s">
        <v>11750</v>
      </c>
      <c r="C3401" t="s">
        <v>6587</v>
      </c>
      <c r="D3401">
        <v>0</v>
      </c>
    </row>
    <row r="3402" spans="1:4">
      <c r="A3402">
        <v>94001305</v>
      </c>
      <c r="B3402" t="s">
        <v>11751</v>
      </c>
      <c r="C3402" t="s">
        <v>6587</v>
      </c>
      <c r="D3402">
        <v>2</v>
      </c>
    </row>
    <row r="3403" spans="1:4">
      <c r="A3403">
        <v>94001307</v>
      </c>
      <c r="B3403" t="s">
        <v>11752</v>
      </c>
      <c r="C3403" t="s">
        <v>11753</v>
      </c>
      <c r="D3403">
        <v>9</v>
      </c>
    </row>
    <row r="3404" spans="1:4">
      <c r="A3404">
        <v>94001308</v>
      </c>
      <c r="B3404" t="s">
        <v>11754</v>
      </c>
      <c r="C3404" t="s">
        <v>6587</v>
      </c>
      <c r="D3404">
        <v>0</v>
      </c>
    </row>
    <row r="3405" spans="1:4">
      <c r="A3405">
        <v>94001309</v>
      </c>
      <c r="B3405" t="s">
        <v>11755</v>
      </c>
      <c r="C3405" t="s">
        <v>11756</v>
      </c>
      <c r="D3405">
        <v>5</v>
      </c>
    </row>
    <row r="3406" spans="1:4">
      <c r="A3406">
        <v>94001310</v>
      </c>
      <c r="B3406" t="s">
        <v>11757</v>
      </c>
      <c r="C3406" t="s">
        <v>6587</v>
      </c>
      <c r="D3406">
        <v>6</v>
      </c>
    </row>
    <row r="3407" spans="1:4">
      <c r="A3407">
        <v>94001311</v>
      </c>
      <c r="B3407" t="s">
        <v>11758</v>
      </c>
      <c r="C3407" t="s">
        <v>6587</v>
      </c>
      <c r="D3407">
        <v>1</v>
      </c>
    </row>
    <row r="3408" spans="1:4">
      <c r="A3408">
        <v>94001312</v>
      </c>
      <c r="B3408" t="s">
        <v>11759</v>
      </c>
      <c r="C3408" t="s">
        <v>11760</v>
      </c>
      <c r="D3408">
        <v>3</v>
      </c>
    </row>
    <row r="3409" spans="1:4">
      <c r="A3409">
        <v>94001313</v>
      </c>
      <c r="B3409" t="s">
        <v>11761</v>
      </c>
      <c r="C3409" t="s">
        <v>6587</v>
      </c>
      <c r="D3409">
        <v>3</v>
      </c>
    </row>
    <row r="3410" spans="1:4">
      <c r="A3410">
        <v>94001314</v>
      </c>
      <c r="B3410" t="s">
        <v>11762</v>
      </c>
      <c r="C3410" t="s">
        <v>11763</v>
      </c>
      <c r="D3410">
        <v>5</v>
      </c>
    </row>
    <row r="3411" spans="1:4">
      <c r="A3411">
        <v>94001315</v>
      </c>
      <c r="B3411" t="s">
        <v>11764</v>
      </c>
      <c r="C3411" t="s">
        <v>6587</v>
      </c>
      <c r="D3411">
        <v>0</v>
      </c>
    </row>
    <row r="3412" spans="1:4">
      <c r="A3412">
        <v>94001316</v>
      </c>
      <c r="B3412" t="s">
        <v>11765</v>
      </c>
      <c r="C3412" t="s">
        <v>6587</v>
      </c>
      <c r="D3412">
        <v>2</v>
      </c>
    </row>
    <row r="3413" spans="1:4">
      <c r="A3413">
        <v>94001317</v>
      </c>
      <c r="B3413" t="s">
        <v>11766</v>
      </c>
      <c r="C3413" t="s">
        <v>6587</v>
      </c>
      <c r="D3413">
        <v>44</v>
      </c>
    </row>
    <row r="3414" spans="1:4">
      <c r="A3414">
        <v>94001318</v>
      </c>
      <c r="B3414" t="s">
        <v>11767</v>
      </c>
      <c r="C3414" t="s">
        <v>6587</v>
      </c>
      <c r="D3414">
        <v>18</v>
      </c>
    </row>
    <row r="3415" spans="1:4">
      <c r="A3415">
        <v>94001319</v>
      </c>
      <c r="B3415" t="s">
        <v>11768</v>
      </c>
      <c r="C3415" t="s">
        <v>6587</v>
      </c>
      <c r="D3415">
        <v>15</v>
      </c>
    </row>
    <row r="3416" spans="1:4">
      <c r="A3416">
        <v>94001320</v>
      </c>
      <c r="B3416" t="s">
        <v>11769</v>
      </c>
      <c r="C3416" t="s">
        <v>11770</v>
      </c>
      <c r="D3416">
        <v>1</v>
      </c>
    </row>
    <row r="3417" spans="1:4">
      <c r="A3417">
        <v>94001322</v>
      </c>
      <c r="B3417" t="s">
        <v>11771</v>
      </c>
      <c r="C3417" t="s">
        <v>6587</v>
      </c>
      <c r="D3417">
        <v>4</v>
      </c>
    </row>
    <row r="3418" spans="1:4">
      <c r="A3418">
        <v>94001324</v>
      </c>
      <c r="B3418" t="s">
        <v>11772</v>
      </c>
      <c r="C3418" t="s">
        <v>6587</v>
      </c>
      <c r="D3418">
        <v>1</v>
      </c>
    </row>
    <row r="3419" spans="1:4">
      <c r="A3419">
        <v>94001325</v>
      </c>
      <c r="B3419" t="s">
        <v>11773</v>
      </c>
      <c r="C3419" t="s">
        <v>6587</v>
      </c>
      <c r="D3419">
        <v>0</v>
      </c>
    </row>
    <row r="3420" spans="1:4">
      <c r="A3420">
        <v>94001326</v>
      </c>
      <c r="B3420" t="s">
        <v>11774</v>
      </c>
      <c r="C3420" t="s">
        <v>6587</v>
      </c>
      <c r="D3420">
        <v>1</v>
      </c>
    </row>
    <row r="3421" spans="1:4">
      <c r="A3421">
        <v>94001327</v>
      </c>
      <c r="B3421" t="s">
        <v>11775</v>
      </c>
      <c r="C3421" t="s">
        <v>6587</v>
      </c>
      <c r="D3421">
        <v>2</v>
      </c>
    </row>
    <row r="3422" spans="1:4">
      <c r="A3422">
        <v>94001328</v>
      </c>
      <c r="B3422" t="s">
        <v>11776</v>
      </c>
      <c r="C3422" t="s">
        <v>11777</v>
      </c>
      <c r="D3422">
        <v>2</v>
      </c>
    </row>
    <row r="3423" spans="1:4">
      <c r="A3423">
        <v>94001329</v>
      </c>
      <c r="B3423" t="s">
        <v>11776</v>
      </c>
      <c r="C3423" t="s">
        <v>11778</v>
      </c>
      <c r="D3423">
        <v>4</v>
      </c>
    </row>
    <row r="3424" spans="1:4">
      <c r="A3424">
        <v>94001330</v>
      </c>
      <c r="B3424" t="s">
        <v>11776</v>
      </c>
      <c r="C3424" t="s">
        <v>11779</v>
      </c>
      <c r="D3424">
        <v>4</v>
      </c>
    </row>
    <row r="3425" spans="1:4">
      <c r="A3425">
        <v>94001331</v>
      </c>
      <c r="B3425" t="s">
        <v>11776</v>
      </c>
      <c r="C3425" t="s">
        <v>11780</v>
      </c>
      <c r="D3425">
        <v>4</v>
      </c>
    </row>
    <row r="3426" spans="1:4">
      <c r="A3426">
        <v>94001332</v>
      </c>
      <c r="B3426" t="s">
        <v>11776</v>
      </c>
      <c r="C3426" t="s">
        <v>11781</v>
      </c>
      <c r="D3426">
        <v>5</v>
      </c>
    </row>
    <row r="3427" spans="1:4">
      <c r="A3427">
        <v>94001333</v>
      </c>
      <c r="B3427" t="s">
        <v>11776</v>
      </c>
      <c r="C3427" t="s">
        <v>11782</v>
      </c>
      <c r="D3427">
        <v>2</v>
      </c>
    </row>
    <row r="3428" spans="1:4">
      <c r="A3428">
        <v>94001334</v>
      </c>
      <c r="B3428" t="s">
        <v>11783</v>
      </c>
      <c r="C3428" t="s">
        <v>6587</v>
      </c>
      <c r="D3428">
        <v>1</v>
      </c>
    </row>
    <row r="3429" spans="1:4">
      <c r="A3429">
        <v>94001335</v>
      </c>
      <c r="B3429" t="s">
        <v>11784</v>
      </c>
      <c r="C3429" t="s">
        <v>11785</v>
      </c>
      <c r="D3429">
        <v>2</v>
      </c>
    </row>
    <row r="3430" spans="1:4">
      <c r="A3430">
        <v>94001336</v>
      </c>
      <c r="B3430" t="s">
        <v>11786</v>
      </c>
      <c r="C3430" t="s">
        <v>11787</v>
      </c>
      <c r="D3430">
        <v>0</v>
      </c>
    </row>
    <row r="3431" spans="1:4">
      <c r="A3431">
        <v>94001337</v>
      </c>
      <c r="B3431" t="s">
        <v>11786</v>
      </c>
      <c r="C3431" t="s">
        <v>11788</v>
      </c>
      <c r="D3431">
        <v>1</v>
      </c>
    </row>
    <row r="3432" spans="1:4">
      <c r="A3432">
        <v>94001338</v>
      </c>
      <c r="B3432" t="s">
        <v>11789</v>
      </c>
      <c r="C3432" t="s">
        <v>11790</v>
      </c>
      <c r="D3432">
        <v>5</v>
      </c>
    </row>
    <row r="3433" spans="1:4">
      <c r="A3433">
        <v>94001339</v>
      </c>
      <c r="B3433" t="s">
        <v>11789</v>
      </c>
      <c r="C3433" t="s">
        <v>11791</v>
      </c>
      <c r="D3433">
        <v>5</v>
      </c>
    </row>
    <row r="3434" spans="1:4">
      <c r="A3434">
        <v>94001340</v>
      </c>
      <c r="B3434" t="s">
        <v>11792</v>
      </c>
      <c r="C3434" t="s">
        <v>11793</v>
      </c>
      <c r="D3434">
        <v>1</v>
      </c>
    </row>
    <row r="3435" spans="1:4">
      <c r="A3435">
        <v>94001341</v>
      </c>
      <c r="B3435" t="s">
        <v>11794</v>
      </c>
      <c r="C3435" t="s">
        <v>6587</v>
      </c>
      <c r="D3435">
        <v>5</v>
      </c>
    </row>
    <row r="3436" spans="1:4">
      <c r="A3436">
        <v>94001342</v>
      </c>
      <c r="B3436" t="s">
        <v>11795</v>
      </c>
      <c r="C3436" t="s">
        <v>6587</v>
      </c>
      <c r="D3436">
        <v>0</v>
      </c>
    </row>
    <row r="3437" spans="1:4">
      <c r="A3437">
        <v>94001343</v>
      </c>
      <c r="B3437" t="s">
        <v>11796</v>
      </c>
      <c r="C3437" t="s">
        <v>6587</v>
      </c>
      <c r="D3437">
        <v>0</v>
      </c>
    </row>
    <row r="3438" spans="1:4">
      <c r="A3438">
        <v>94001344</v>
      </c>
      <c r="B3438" t="s">
        <v>11797</v>
      </c>
      <c r="C3438" t="s">
        <v>6587</v>
      </c>
      <c r="D3438">
        <v>0</v>
      </c>
    </row>
    <row r="3439" spans="1:4">
      <c r="A3439">
        <v>94001345</v>
      </c>
      <c r="B3439" t="s">
        <v>11798</v>
      </c>
      <c r="C3439" t="s">
        <v>11799</v>
      </c>
      <c r="D3439">
        <v>100</v>
      </c>
    </row>
    <row r="3440" spans="1:4">
      <c r="A3440">
        <v>94001346</v>
      </c>
      <c r="B3440" t="s">
        <v>11800</v>
      </c>
      <c r="C3440" t="s">
        <v>6587</v>
      </c>
      <c r="D3440">
        <v>0</v>
      </c>
    </row>
    <row r="3441" spans="1:4">
      <c r="A3441">
        <v>94001347</v>
      </c>
      <c r="B3441" t="s">
        <v>11801</v>
      </c>
      <c r="C3441" t="s">
        <v>6587</v>
      </c>
      <c r="D3441">
        <v>100</v>
      </c>
    </row>
    <row r="3442" spans="1:4">
      <c r="A3442">
        <v>94001348</v>
      </c>
      <c r="B3442" t="s">
        <v>11802</v>
      </c>
      <c r="C3442" t="s">
        <v>11803</v>
      </c>
      <c r="D3442">
        <v>7</v>
      </c>
    </row>
    <row r="3443" spans="1:4">
      <c r="A3443">
        <v>94001349</v>
      </c>
      <c r="B3443" t="s">
        <v>11802</v>
      </c>
      <c r="C3443" t="s">
        <v>11804</v>
      </c>
      <c r="D3443">
        <v>7</v>
      </c>
    </row>
    <row r="3444" spans="1:4">
      <c r="A3444">
        <v>94001350</v>
      </c>
      <c r="B3444" t="s">
        <v>11805</v>
      </c>
      <c r="C3444" t="s">
        <v>11806</v>
      </c>
      <c r="D3444">
        <v>0</v>
      </c>
    </row>
    <row r="3445" spans="1:4">
      <c r="A3445">
        <v>94001351</v>
      </c>
      <c r="B3445" t="s">
        <v>11807</v>
      </c>
      <c r="C3445" t="s">
        <v>6587</v>
      </c>
      <c r="D3445">
        <v>5</v>
      </c>
    </row>
    <row r="3446" spans="1:4">
      <c r="A3446">
        <v>94001352</v>
      </c>
      <c r="B3446" t="s">
        <v>11529</v>
      </c>
      <c r="C3446" t="s">
        <v>11808</v>
      </c>
      <c r="D3446">
        <v>7</v>
      </c>
    </row>
    <row r="3447" spans="1:4">
      <c r="A3447">
        <v>94001353</v>
      </c>
      <c r="B3447" t="s">
        <v>11809</v>
      </c>
      <c r="C3447" t="s">
        <v>6587</v>
      </c>
      <c r="D3447">
        <v>0</v>
      </c>
    </row>
    <row r="3448" spans="1:4">
      <c r="A3448">
        <v>94001359</v>
      </c>
      <c r="B3448" t="s">
        <v>11810</v>
      </c>
      <c r="C3448" t="s">
        <v>6587</v>
      </c>
      <c r="D3448">
        <v>0</v>
      </c>
    </row>
    <row r="3449" spans="1:4">
      <c r="A3449">
        <v>94001360</v>
      </c>
      <c r="B3449" t="s">
        <v>11811</v>
      </c>
      <c r="C3449" t="s">
        <v>6587</v>
      </c>
      <c r="D3449">
        <v>0</v>
      </c>
    </row>
    <row r="3450" spans="1:4">
      <c r="A3450">
        <v>94001361</v>
      </c>
      <c r="B3450" t="s">
        <v>11812</v>
      </c>
      <c r="C3450" t="s">
        <v>6587</v>
      </c>
      <c r="D3450">
        <v>0</v>
      </c>
    </row>
    <row r="3451" spans="1:4">
      <c r="A3451">
        <v>94001362</v>
      </c>
      <c r="B3451" t="s">
        <v>11813</v>
      </c>
      <c r="C3451" t="s">
        <v>6587</v>
      </c>
      <c r="D3451">
        <v>0</v>
      </c>
    </row>
    <row r="3452" spans="1:4">
      <c r="A3452">
        <v>94001363</v>
      </c>
      <c r="B3452" t="s">
        <v>11813</v>
      </c>
      <c r="C3452" t="s">
        <v>6587</v>
      </c>
      <c r="D3452">
        <v>0</v>
      </c>
    </row>
    <row r="3453" spans="1:4">
      <c r="A3453">
        <v>94001364</v>
      </c>
      <c r="B3453" t="s">
        <v>11814</v>
      </c>
      <c r="C3453" t="s">
        <v>6587</v>
      </c>
      <c r="D3453">
        <v>0</v>
      </c>
    </row>
    <row r="3454" spans="1:4">
      <c r="A3454">
        <v>94001365</v>
      </c>
      <c r="B3454" t="s">
        <v>11815</v>
      </c>
      <c r="C3454" t="s">
        <v>6587</v>
      </c>
      <c r="D3454">
        <v>0</v>
      </c>
    </row>
    <row r="3455" spans="1:4">
      <c r="A3455">
        <v>94001366</v>
      </c>
      <c r="B3455" t="s">
        <v>11816</v>
      </c>
      <c r="C3455" t="s">
        <v>6587</v>
      </c>
      <c r="D3455">
        <v>0</v>
      </c>
    </row>
    <row r="3456" spans="1:4">
      <c r="A3456">
        <v>94002012</v>
      </c>
      <c r="B3456" t="s">
        <v>11817</v>
      </c>
      <c r="C3456" t="s">
        <v>11818</v>
      </c>
      <c r="D3456">
        <v>0</v>
      </c>
    </row>
    <row r="3457" spans="1:4">
      <c r="A3457">
        <v>94002013</v>
      </c>
      <c r="B3457" t="s">
        <v>11819</v>
      </c>
      <c r="C3457" t="s">
        <v>11820</v>
      </c>
      <c r="D3457">
        <v>0</v>
      </c>
    </row>
    <row r="3458" spans="1:4">
      <c r="A3458">
        <v>94002014</v>
      </c>
      <c r="B3458" t="s">
        <v>11821</v>
      </c>
      <c r="C3458" t="s">
        <v>6587</v>
      </c>
      <c r="D3458">
        <v>0</v>
      </c>
    </row>
    <row r="3459" spans="1:4">
      <c r="A3459">
        <v>94002016</v>
      </c>
      <c r="B3459" t="s">
        <v>11822</v>
      </c>
      <c r="C3459" t="s">
        <v>11823</v>
      </c>
      <c r="D3459">
        <v>0</v>
      </c>
    </row>
    <row r="3460" spans="1:4">
      <c r="A3460">
        <v>94002017</v>
      </c>
      <c r="B3460" t="s">
        <v>11824</v>
      </c>
      <c r="C3460" t="s">
        <v>11825</v>
      </c>
      <c r="D3460">
        <v>0</v>
      </c>
    </row>
    <row r="3461" spans="1:4">
      <c r="A3461">
        <v>94002018</v>
      </c>
      <c r="B3461" t="s">
        <v>11826</v>
      </c>
      <c r="C3461" t="s">
        <v>11827</v>
      </c>
      <c r="D3461">
        <v>0</v>
      </c>
    </row>
    <row r="3462" spans="1:4">
      <c r="A3462">
        <v>94002020</v>
      </c>
      <c r="B3462" t="s">
        <v>11828</v>
      </c>
      <c r="C3462" t="s">
        <v>11829</v>
      </c>
      <c r="D3462">
        <v>0</v>
      </c>
    </row>
    <row r="3463" spans="1:4">
      <c r="A3463">
        <v>94002023</v>
      </c>
      <c r="B3463" t="s">
        <v>11830</v>
      </c>
      <c r="C3463" t="s">
        <v>11831</v>
      </c>
      <c r="D3463">
        <v>0</v>
      </c>
    </row>
    <row r="3464" spans="1:4">
      <c r="A3464">
        <v>94002026</v>
      </c>
      <c r="B3464" t="s">
        <v>11832</v>
      </c>
      <c r="C3464" t="s">
        <v>6587</v>
      </c>
      <c r="D3464">
        <v>0</v>
      </c>
    </row>
    <row r="3465" spans="1:4">
      <c r="A3465">
        <v>94002027</v>
      </c>
      <c r="B3465" t="s">
        <v>11833</v>
      </c>
      <c r="C3465" t="s">
        <v>6587</v>
      </c>
      <c r="D3465">
        <v>0</v>
      </c>
    </row>
    <row r="3466" spans="1:4">
      <c r="A3466">
        <v>94002030</v>
      </c>
      <c r="B3466" t="s">
        <v>11834</v>
      </c>
      <c r="C3466" t="s">
        <v>6587</v>
      </c>
      <c r="D3466">
        <v>0</v>
      </c>
    </row>
    <row r="3467" spans="1:4">
      <c r="A3467">
        <v>94004489</v>
      </c>
      <c r="B3467" t="s">
        <v>11835</v>
      </c>
      <c r="C3467" t="s">
        <v>11836</v>
      </c>
      <c r="D3467">
        <v>0</v>
      </c>
    </row>
    <row r="3468" spans="1:4">
      <c r="A3468">
        <v>95001017</v>
      </c>
      <c r="B3468" t="s">
        <v>11837</v>
      </c>
      <c r="C3468" t="s">
        <v>11838</v>
      </c>
      <c r="D3468">
        <v>1</v>
      </c>
    </row>
    <row r="3469" spans="1:4">
      <c r="A3469">
        <v>95001031</v>
      </c>
      <c r="B3469" t="s">
        <v>11839</v>
      </c>
      <c r="C3469" t="s">
        <v>6605</v>
      </c>
      <c r="D3469">
        <v>2</v>
      </c>
    </row>
    <row r="3470" spans="1:4">
      <c r="A3470">
        <v>95001091</v>
      </c>
      <c r="B3470" t="s">
        <v>11840</v>
      </c>
      <c r="C3470" t="s">
        <v>11841</v>
      </c>
      <c r="D3470">
        <v>2</v>
      </c>
    </row>
  </sheetData>
  <customSheetViews>
    <customSheetView guid="{EAD1C6BF-B58E-4716-994B-7E887560A863}">
      <selection activeCell="A1991" sqref="A1991"/>
      <pageMargins left="0.7" right="0.7" top="0.75" bottom="0.75" header="0.3" footer="0.3"/>
    </customSheetView>
    <customSheetView guid="{A746A1D1-F079-45F9-ABC6-D5B94B695A0B}">
      <selection activeCell="L33" sqref="L33"/>
      <pageMargins left="0.7" right="0.7" top="0.75" bottom="0.75" header="0.3" footer="0.3"/>
    </customSheetView>
    <customSheetView guid="{0F6DE11C-9731-46C0-B362-D9F8FDA344B7}">
      <selection activeCell="L33" sqref="L33"/>
      <pageMargins left="0.7" right="0.7" top="0.75" bottom="0.75" header="0.3" footer="0.3"/>
    </customSheetView>
    <customSheetView guid="{365A82E1-C32F-49FA-B525-E173050F7DE9}">
      <selection activeCell="L33" sqref="L33"/>
      <pageMargins left="0.7" right="0.7" top="0.75" bottom="0.75" header="0.3" footer="0.3"/>
    </customSheetView>
    <customSheetView guid="{A91B9AC7-FD9D-4ABC-9E60-25BCC3ACDFCE}">
      <selection activeCell="L33" sqref="L33"/>
      <pageMargins left="0.7" right="0.7" top="0.75" bottom="0.75" header="0.3" footer="0.3"/>
    </customSheetView>
    <customSheetView guid="{15D70F00-01D7-413A-8D7C-E754B7B596E4}">
      <selection activeCell="L33" sqref="L33"/>
      <pageMargins left="0.7" right="0.7" top="0.75" bottom="0.75" header="0.3" footer="0.3"/>
    </customSheetView>
    <customSheetView guid="{34308931-6E20-41C0-A5BD-7D8C451C3840}" topLeftCell="A3264">
      <selection activeCell="D3312" sqref="D3312"/>
      <pageMargins left="0.7" right="0.7" top="0.75" bottom="0.75" header="0.3" footer="0.3"/>
    </customSheetView>
    <customSheetView guid="{BCE8B9BA-B99B-4BE3-B7C6-DC4F3FC9FA95}">
      <selection activeCell="L33" sqref="L33"/>
      <pageMargins left="0.7" right="0.7" top="0.75" bottom="0.75" header="0.3" footer="0.3"/>
    </customSheetView>
    <customSheetView guid="{FA1B31CD-DD8D-47B3-9B34-AB72E4090B34}">
      <selection activeCell="L33" sqref="L33"/>
      <pageMargins left="0.7" right="0.7" top="0.75" bottom="0.75" header="0.3" footer="0.3"/>
    </customSheetView>
    <customSheetView guid="{51C80409-42FF-431E-A1CF-253ADAD7E5C5}" topLeftCell="A829">
      <selection activeCell="C854" sqref="C854"/>
      <pageMargins left="0.7" right="0.7" top="0.75" bottom="0.75" header="0.3" footer="0.3"/>
      <pageSetup orientation="portrait" horizontalDpi="120" verticalDpi="72" r:id="rId1"/>
    </customSheetView>
    <customSheetView guid="{0A3BE354-EABF-4B36-A467-F2E7E7C9C594}" showPageBreaks="1" topLeftCell="A1294">
      <selection activeCell="C1" sqref="C1"/>
      <pageMargins left="0.7" right="0.7" top="0.75" bottom="0.75" header="0.3" footer="0.3"/>
      <pageSetup orientation="portrait" horizontalDpi="120" verticalDpi="72" r:id="rId2"/>
    </customSheetView>
  </customSheetViews>
  <pageMargins left="0.7" right="0.7" top="0.75" bottom="0.75" header="0.3" footer="0.3"/>
  <pageSetup orientation="portrait" horizontalDpi="120" verticalDpi="72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11</vt:i4>
      </vt:variant>
    </vt:vector>
  </HeadingPairs>
  <TitlesOfParts>
    <vt:vector size="77" baseType="lpstr">
      <vt:lpstr>Menu</vt:lpstr>
      <vt:lpstr>53</vt:lpstr>
      <vt:lpstr>52</vt:lpstr>
      <vt:lpstr>51-1</vt:lpstr>
      <vt:lpstr>51</vt:lpstr>
      <vt:lpstr>50-1</vt:lpstr>
      <vt:lpstr>50</vt:lpstr>
      <vt:lpstr>49-1</vt:lpstr>
      <vt:lpstr>49</vt:lpstr>
      <vt:lpstr>48-1</vt:lpstr>
      <vt:lpstr>48</vt:lpstr>
      <vt:lpstr>47-1</vt:lpstr>
      <vt:lpstr>47</vt:lpstr>
      <vt:lpstr>46</vt:lpstr>
      <vt:lpstr>45</vt:lpstr>
      <vt:lpstr>44</vt:lpstr>
      <vt:lpstr>43</vt:lpstr>
      <vt:lpstr>42</vt:lpstr>
      <vt:lpstr>41</vt:lpstr>
      <vt:lpstr>40</vt:lpstr>
      <vt:lpstr>39</vt:lpstr>
      <vt:lpstr>38</vt:lpstr>
      <vt:lpstr>37</vt:lpstr>
      <vt:lpstr>36</vt:lpstr>
      <vt:lpstr>35</vt:lpstr>
      <vt:lpstr>34</vt:lpstr>
      <vt:lpstr>33</vt:lpstr>
      <vt:lpstr>32</vt:lpstr>
      <vt:lpstr>31</vt:lpstr>
      <vt:lpstr>30</vt:lpstr>
      <vt:lpstr>29</vt:lpstr>
      <vt:lpstr>28</vt:lpstr>
      <vt:lpstr>27</vt:lpstr>
      <vt:lpstr>26</vt:lpstr>
      <vt:lpstr>25-6</vt:lpstr>
      <vt:lpstr>25-5</vt:lpstr>
      <vt:lpstr>25-4</vt:lpstr>
      <vt:lpstr>25-3</vt:lpstr>
      <vt:lpstr>25-2</vt:lpstr>
      <vt:lpstr>25-1</vt:lpstr>
      <vt:lpstr>25</vt:lpstr>
      <vt:lpstr>24</vt:lpstr>
      <vt:lpstr>22</vt:lpstr>
      <vt:lpstr>23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stock</vt:lpstr>
      <vt:lpstr>_dataMtr</vt:lpstr>
      <vt:lpstr>_itemMtr</vt:lpstr>
      <vt:lpstr>data</vt:lpstr>
      <vt:lpstr>item</vt:lpstr>
      <vt:lpstr>'50'!lineno</vt:lpstr>
      <vt:lpstr>'12'!Print_Area</vt:lpstr>
      <vt:lpstr>'2'!Print_Area</vt:lpstr>
      <vt:lpstr>'31'!Print_Area</vt:lpstr>
      <vt:lpstr>'37'!Print_Area</vt:lpstr>
      <vt:lpstr>'1'!Print_Titles</vt:lpstr>
      <vt:lpstr>'12'!Print_Titles</vt:lpstr>
    </vt:vector>
  </TitlesOfParts>
  <Company>PT.PON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Elins</dc:creator>
  <cp:lastModifiedBy>Slamet slamet</cp:lastModifiedBy>
  <cp:lastPrinted>2025-12-05T08:36:03Z</cp:lastPrinted>
  <dcterms:created xsi:type="dcterms:W3CDTF">2004-04-15T03:21:17Z</dcterms:created>
  <dcterms:modified xsi:type="dcterms:W3CDTF">2025-12-18T04:18:19Z</dcterms:modified>
</cp:coreProperties>
</file>